
<file path=[Content_Types].xml><?xml version="1.0" encoding="utf-8"?>
<Types xmlns="http://schemas.openxmlformats.org/package/2006/content-types">
  <Default Extension="bin" ContentType="application/vnd.openxmlformats-officedocument.spreadsheetml.printerSettings"/>
  <Default Extension="data" ContentType="application/vnd.openxmlformats-officedocument.model+data"/>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pivotCache/pivotCacheDefinition1.xml" ContentType="application/vnd.openxmlformats-officedocument.spreadsheetml.pivotCacheDefinition+xml"/>
  <Override PartName="/xl/pivotCache/pivotCacheDefinition2.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tables/table1.xml" ContentType="application/vnd.openxmlformats-officedocument.spreadsheetml.table+xml"/>
  <Override PartName="/xl/comments2.xml" ContentType="application/vnd.openxmlformats-officedocument.spreadsheetml.comments+xml"/>
  <Override PartName="/xl/threadedComments/threadedComment1.xml" ContentType="application/vnd.ms-excel.threadedcomments+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pivotTables/pivotTable1.xml" ContentType="application/vnd.openxmlformats-officedocument.spreadsheetml.pivotTable+xml"/>
  <Override PartName="/xl/pivotTables/pivotTable2.xml" ContentType="application/vnd.openxmlformats-officedocument.spreadsheetml.pivotTable+xml"/>
  <Override PartName="/xl/drawings/drawing1.xml" ContentType="application/vnd.openxmlformats-officedocument.drawing+xml"/>
  <Override PartName="/xl/comments3.xml" ContentType="application/vnd.openxmlformats-officedocument.spreadsheetml.comments+xml"/>
  <Override PartName="/xl/comments4.xml" ContentType="application/vnd.openxmlformats-officedocument.spreadsheetml.comments+xml"/>
  <Override PartName="/xl/tables/table7.xml" ContentType="application/vnd.openxmlformats-officedocument.spreadsheetml.table+xml"/>
  <Override PartName="/xl/pivotTables/pivotTable3.xml" ContentType="application/vnd.openxmlformats-officedocument.spreadsheetml.pivot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9"/>
  <workbookPr codeName="ThisWorkbook" hidePivotFieldList="1" defaultThemeVersion="202300"/>
  <mc:AlternateContent xmlns:mc="http://schemas.openxmlformats.org/markup-compatibility/2006">
    <mc:Choice Requires="x15">
      <x15ac:absPath xmlns:x15ac="http://schemas.microsoft.com/office/spreadsheetml/2010/11/ac" url="/Users/dunnkel/Library/CloudStorage/ShareFile-ShareFile/Folders/Free Resources/Bookkeeping Tools &amp; Guides/CRED Spreadsheet and Manual/"/>
    </mc:Choice>
  </mc:AlternateContent>
  <xr:revisionPtr revIDLastSave="0" documentId="13_ncr:1_{DAFA69FD-88A7-6040-B06F-897AA1B1370B}" xr6:coauthVersionLast="47" xr6:coauthVersionMax="47" xr10:uidLastSave="{00000000-0000-0000-0000-000000000000}"/>
  <bookViews>
    <workbookView xWindow="0" yWindow="600" windowWidth="45860" windowHeight="28200" tabRatio="673" activeTab="9" xr2:uid="{AA012203-26E0-4D1B-A478-5A8654C4AE28}"/>
  </bookViews>
  <sheets>
    <sheet name="Dashboard" sheetId="2" r:id="rId1"/>
    <sheet name="Sales + Receivables" sheetId="10" r:id="rId2"/>
    <sheet name="Directors Advances" sheetId="3" r:id="rId3"/>
    <sheet name="Bank 1" sheetId="4" r:id="rId4"/>
    <sheet name="Bank 2" sheetId="5" r:id="rId5"/>
    <sheet name="Credit Card 1" sheetId="6" r:id="rId6"/>
    <sheet name="Credit Card 2" sheetId="7" r:id="rId7"/>
    <sheet name="Banks Pivot" sheetId="18" r:id="rId8"/>
    <sheet name="Banks Pivot-CPA4IT" sheetId="19" state="hidden" r:id="rId9"/>
    <sheet name="Automobile" sheetId="9" r:id="rId10"/>
    <sheet name="Home Office" sheetId="8" r:id="rId11"/>
    <sheet name="Chart of Accounts" sheetId="11" r:id="rId12"/>
    <sheet name="Banks Pivot -breakup" sheetId="14" state="hidden" r:id="rId13"/>
  </sheets>
  <definedNames>
    <definedName name="_">#REF!</definedName>
    <definedName name="______________lkm2">#N/A</definedName>
    <definedName name="______________RSE1">#REF!</definedName>
    <definedName name="______________RSE2">#REF!</definedName>
    <definedName name="_____________lkm2">#N/A</definedName>
    <definedName name="_____________RSE1">#REF!</definedName>
    <definedName name="_____________RSE2">#REF!</definedName>
    <definedName name="____________lkm2">#N/A</definedName>
    <definedName name="____________RSE1">#REF!</definedName>
    <definedName name="____________RSE2">#REF!</definedName>
    <definedName name="___________aad116">#REF!</definedName>
    <definedName name="___________lkm2">#N/A</definedName>
    <definedName name="___________RSE1">#REF!</definedName>
    <definedName name="___________RSE2">#REF!</definedName>
    <definedName name="__________aad116">#REF!</definedName>
    <definedName name="__________lkm2">#N/A</definedName>
    <definedName name="__________RSE1">#REF!</definedName>
    <definedName name="__________RSE2">#REF!</definedName>
    <definedName name="_________aad116">#REF!</definedName>
    <definedName name="_________lkm2">#N/A</definedName>
    <definedName name="_________RSE1">#REF!</definedName>
    <definedName name="_________RSE2">#REF!</definedName>
    <definedName name="________aad116">#REF!</definedName>
    <definedName name="________lkm2">#N/A</definedName>
    <definedName name="________RSE1">#REF!</definedName>
    <definedName name="________RSE2">#REF!</definedName>
    <definedName name="________SEC107">#REF!</definedName>
    <definedName name="_______aad116">#REF!</definedName>
    <definedName name="_______lkm2">#N/A</definedName>
    <definedName name="_______RSE1">#REF!</definedName>
    <definedName name="_______RSE2">#REF!</definedName>
    <definedName name="_______SEC107">#REF!</definedName>
    <definedName name="______A65800">#REF!</definedName>
    <definedName name="______A66000">#REF!</definedName>
    <definedName name="______aad116">#REF!</definedName>
    <definedName name="______abc1">#REF!</definedName>
    <definedName name="______BQB1">#REF!</definedName>
    <definedName name="______BQB2">#REF!</definedName>
    <definedName name="______BQB3">#REF!</definedName>
    <definedName name="______BQB4">#REF!</definedName>
    <definedName name="______BQB5">#REF!</definedName>
    <definedName name="______BQB6">#REF!</definedName>
    <definedName name="______BQB7">#REF!</definedName>
    <definedName name="______BQB8">#REF!</definedName>
    <definedName name="______BQB9">#REF!</definedName>
    <definedName name="______BQU03">#REF!</definedName>
    <definedName name="______CAL01">#REF!</definedName>
    <definedName name="______CAL02">#REF!</definedName>
    <definedName name="______CAL03">#REF!</definedName>
    <definedName name="______CAL04">#REF!</definedName>
    <definedName name="______CCC1">#REF!</definedName>
    <definedName name="______DEC97">#REF!</definedName>
    <definedName name="______ENG0003">#REF!</definedName>
    <definedName name="______ENG00031">#REF!</definedName>
    <definedName name="______ENG003">#REF!</definedName>
    <definedName name="______FAA1">#N/A</definedName>
    <definedName name="______FAA2">#N/A</definedName>
    <definedName name="______FEB98">#REF!</definedName>
    <definedName name="______Gmt15">#REF!</definedName>
    <definedName name="______GNR1">#REF!</definedName>
    <definedName name="______HRD044">#REF!</definedName>
    <definedName name="______ING01">#REF!</definedName>
    <definedName name="______ING02">#REF!</definedName>
    <definedName name="______J439643">#REF!</definedName>
    <definedName name="______JAN98">#REF!</definedName>
    <definedName name="______kh1">#REF!</definedName>
    <definedName name="______lkm2">#N/A</definedName>
    <definedName name="______lmm1">#REF!</definedName>
    <definedName name="______MAR97">#REF!</definedName>
    <definedName name="______MAR98">#REF!</definedName>
    <definedName name="______MAY98">#REF!</definedName>
    <definedName name="______mcr4">#REF!</definedName>
    <definedName name="______MDS01">#REF!</definedName>
    <definedName name="______MVE01">#REF!</definedName>
    <definedName name="______no5">#REF!</definedName>
    <definedName name="______NOV97">#REF!</definedName>
    <definedName name="______OCT97">#REF!</definedName>
    <definedName name="______PAG01">#REF!</definedName>
    <definedName name="______PAG02">#REF!</definedName>
    <definedName name="______PHN01">#REF!</definedName>
    <definedName name="______PHN02">#REF!</definedName>
    <definedName name="______Pr1">#REF!</definedName>
    <definedName name="______Pr2">#REF!</definedName>
    <definedName name="______Pr3">#REF!</definedName>
    <definedName name="______Pr4">#REF!</definedName>
    <definedName name="______Pr7">#REF!</definedName>
    <definedName name="______Pr8">#REF!</definedName>
    <definedName name="______QQQ1">#REF!</definedName>
    <definedName name="______RGF01">#REF!</definedName>
    <definedName name="______RHN01">#REF!</definedName>
    <definedName name="______RHN02">#REF!</definedName>
    <definedName name="______RHN03">#REF!</definedName>
    <definedName name="______RHN04">#REF!</definedName>
    <definedName name="______RNC1">#REF!</definedName>
    <definedName name="______Rng1">#REF!,#REF!,#REF!,#REF!,#REF!</definedName>
    <definedName name="______rng2">#REF!,#REF!,#REF!,#REF!,#REF!,#REF!,#REF!,#REF!,#REF!</definedName>
    <definedName name="______rng31">#REF!</definedName>
    <definedName name="______rng332">#REF!</definedName>
    <definedName name="______RRR01">#REF!</definedName>
    <definedName name="______RSE1">#REF!</definedName>
    <definedName name="______RSE2">#REF!</definedName>
    <definedName name="______SEC107">#REF!</definedName>
    <definedName name="______Sep98">#REF!,#REF!,#REF!,#REF!,#REF!,#REF!</definedName>
    <definedName name="______Sep99">#REF!,#REF!,#REF!,#REF!,#REF!,#REF!,#REF!</definedName>
    <definedName name="______Std1">#REF!</definedName>
    <definedName name="______WCP1">#REF!</definedName>
    <definedName name="______WCY01">#REF!</definedName>
    <definedName name="______WW01">#REF!</definedName>
    <definedName name="______WW02">#REF!</definedName>
    <definedName name="______WW03">#REF!</definedName>
    <definedName name="______WWW1">#REF!</definedName>
    <definedName name="______WWW2">#REF!</definedName>
    <definedName name="______WWW3">#REF!</definedName>
    <definedName name="______Yr1998">#REF!</definedName>
    <definedName name="______Yr98">#REF!,#REF!,#REF!,#REF!,#REF!,#REF!</definedName>
    <definedName name="_____A65800">#REF!</definedName>
    <definedName name="_____A66000">#REF!</definedName>
    <definedName name="_____aad116">#REF!</definedName>
    <definedName name="_____abc1">#REF!</definedName>
    <definedName name="_____BQB1">#REF!</definedName>
    <definedName name="_____BQB2">#REF!</definedName>
    <definedName name="_____BQB3">#REF!</definedName>
    <definedName name="_____BQB4">#REF!</definedName>
    <definedName name="_____BQB5">#REF!</definedName>
    <definedName name="_____BQB6">#REF!</definedName>
    <definedName name="_____BQB7">#REF!</definedName>
    <definedName name="_____BQB8">#REF!</definedName>
    <definedName name="_____BQB9">#REF!</definedName>
    <definedName name="_____BQU03">#REF!</definedName>
    <definedName name="_____CAL01">#REF!</definedName>
    <definedName name="_____CAL02">#REF!</definedName>
    <definedName name="_____CAL03">#REF!</definedName>
    <definedName name="_____CAL04">#REF!</definedName>
    <definedName name="_____CCC1">#REF!</definedName>
    <definedName name="_____DEC97">#REF!</definedName>
    <definedName name="_____ENG0003">#REF!</definedName>
    <definedName name="_____ENG00031">#REF!</definedName>
    <definedName name="_____ENG003">#REF!</definedName>
    <definedName name="_____FAA1">#N/A</definedName>
    <definedName name="_____FAA2">#N/A</definedName>
    <definedName name="_____FEB98">#REF!</definedName>
    <definedName name="_____Gmt15">#REF!</definedName>
    <definedName name="_____GNR1">#REF!</definedName>
    <definedName name="_____HRD044">#REF!</definedName>
    <definedName name="_____ING01">#REF!</definedName>
    <definedName name="_____ING02">#REF!</definedName>
    <definedName name="_____J439643">#REF!</definedName>
    <definedName name="_____JAN98">#REF!</definedName>
    <definedName name="_____kh1">#REF!</definedName>
    <definedName name="_____lkm2">#N/A</definedName>
    <definedName name="_____lmm1">#REF!</definedName>
    <definedName name="_____MAR97">#REF!</definedName>
    <definedName name="_____MAR98">#REF!</definedName>
    <definedName name="_____MAY98">#REF!</definedName>
    <definedName name="_____mcr4">#REF!</definedName>
    <definedName name="_____MDS01">#REF!</definedName>
    <definedName name="_____MVE01">#REF!</definedName>
    <definedName name="_____no5">#REF!</definedName>
    <definedName name="_____NOV97">#REF!</definedName>
    <definedName name="_____OCT97">#REF!</definedName>
    <definedName name="_____PAG01">#REF!</definedName>
    <definedName name="_____PAG02">#REF!</definedName>
    <definedName name="_____PHN01">#REF!</definedName>
    <definedName name="_____PHN02">#REF!</definedName>
    <definedName name="_____Pr1">#REF!</definedName>
    <definedName name="_____Pr2">#REF!</definedName>
    <definedName name="_____Pr3">#REF!</definedName>
    <definedName name="_____Pr4">#REF!</definedName>
    <definedName name="_____Pr7">#REF!</definedName>
    <definedName name="_____Pr8">#REF!</definedName>
    <definedName name="_____QQQ1">#REF!</definedName>
    <definedName name="_____RGF01">#REF!</definedName>
    <definedName name="_____RHN01">#REF!</definedName>
    <definedName name="_____RHN02">#REF!</definedName>
    <definedName name="_____RHN03">#REF!</definedName>
    <definedName name="_____RHN04">#REF!</definedName>
    <definedName name="_____RNC1">#REF!</definedName>
    <definedName name="_____Rng1">#REF!,#REF!,#REF!,#REF!,#REF!</definedName>
    <definedName name="_____rng2">#REF!,#REF!,#REF!,#REF!,#REF!,#REF!,#REF!,#REF!,#REF!</definedName>
    <definedName name="_____rng31">#REF!</definedName>
    <definedName name="_____rng332">#REF!</definedName>
    <definedName name="_____RRR01">#REF!</definedName>
    <definedName name="_____RSE1">#REF!</definedName>
    <definedName name="_____RSE2">#REF!</definedName>
    <definedName name="_____SEC107">#REF!</definedName>
    <definedName name="_____Sep98">#REF!,#REF!,#REF!,#REF!,#REF!,#REF!</definedName>
    <definedName name="_____Sep99">#REF!,#REF!,#REF!,#REF!,#REF!,#REF!,#REF!</definedName>
    <definedName name="_____Std1">#REF!</definedName>
    <definedName name="_____WCP1">#REF!</definedName>
    <definedName name="_____WCY01">#REF!</definedName>
    <definedName name="_____WW01">#REF!</definedName>
    <definedName name="_____WW02">#REF!</definedName>
    <definedName name="_____WW03">#REF!</definedName>
    <definedName name="_____WWW1">#REF!</definedName>
    <definedName name="_____WWW2">#REF!</definedName>
    <definedName name="_____WWW3">#REF!</definedName>
    <definedName name="_____Yr1998">#REF!</definedName>
    <definedName name="_____Yr98">#REF!,#REF!,#REF!,#REF!,#REF!,#REF!</definedName>
    <definedName name="____A65800">#REF!</definedName>
    <definedName name="____A66000">#REF!</definedName>
    <definedName name="____aad116">#REF!</definedName>
    <definedName name="____abc1">#REF!</definedName>
    <definedName name="____air6">#REF!</definedName>
    <definedName name="____air7">#REF!</definedName>
    <definedName name="____amr5">#REF!</definedName>
    <definedName name="____apr787">#REF!</definedName>
    <definedName name="____apr9">#REF!</definedName>
    <definedName name="____aug9">#REF!</definedName>
    <definedName name="____awt9">#REF!</definedName>
    <definedName name="____BQB1">#REF!</definedName>
    <definedName name="____BQB2">#REF!</definedName>
    <definedName name="____BQB3">#REF!</definedName>
    <definedName name="____BQB4">#REF!</definedName>
    <definedName name="____BQB5">#REF!</definedName>
    <definedName name="____BQB6">#REF!</definedName>
    <definedName name="____BQB7">#REF!</definedName>
    <definedName name="____BQB8">#REF!</definedName>
    <definedName name="____BQB9">#REF!</definedName>
    <definedName name="____BQU03">#REF!</definedName>
    <definedName name="____CAL01">#REF!</definedName>
    <definedName name="____CAL02">#REF!</definedName>
    <definedName name="____CAL03">#REF!</definedName>
    <definedName name="____CAL04">#REF!</definedName>
    <definedName name="____CCC1">#REF!</definedName>
    <definedName name="____DEC97">#REF!</definedName>
    <definedName name="____ENG0003">#REF!</definedName>
    <definedName name="____ENG00031">#REF!</definedName>
    <definedName name="____ENG003">#REF!</definedName>
    <definedName name="____FAA1">#N/A</definedName>
    <definedName name="____FAA2">#N/A</definedName>
    <definedName name="____FEB98">#REF!</definedName>
    <definedName name="____Gmt15">#REF!</definedName>
    <definedName name="____GNR1">#REF!</definedName>
    <definedName name="____HRD044">#REF!</definedName>
    <definedName name="____ING01">#REF!</definedName>
    <definedName name="____ING02">#REF!</definedName>
    <definedName name="____J439643">#REF!</definedName>
    <definedName name="____JAN98">#REF!</definedName>
    <definedName name="____kh1">#REF!</definedName>
    <definedName name="____lkm2">#N/A</definedName>
    <definedName name="____lmm1">#REF!</definedName>
    <definedName name="____MAR97">#REF!</definedName>
    <definedName name="____MAR98">#REF!</definedName>
    <definedName name="____MAY98">#REF!</definedName>
    <definedName name="____mcr4">#REF!</definedName>
    <definedName name="____MDS01">#REF!</definedName>
    <definedName name="____MVE01">#REF!</definedName>
    <definedName name="____no5">#REF!</definedName>
    <definedName name="____NOV97">#REF!</definedName>
    <definedName name="____OCT97">#REF!</definedName>
    <definedName name="____PAG01">#REF!</definedName>
    <definedName name="____PAG02">#REF!</definedName>
    <definedName name="____PHN01">#REF!</definedName>
    <definedName name="____PHN02">#REF!</definedName>
    <definedName name="____Pr1">#REF!</definedName>
    <definedName name="____Pr2">#REF!</definedName>
    <definedName name="____Pr3">#REF!</definedName>
    <definedName name="____Pr4">#REF!</definedName>
    <definedName name="____Pr7">#REF!</definedName>
    <definedName name="____Pr8">#REF!</definedName>
    <definedName name="____QB156">#REF!</definedName>
    <definedName name="____QQQ1">#REF!</definedName>
    <definedName name="____RGF01">#REF!</definedName>
    <definedName name="____RHN01">#REF!</definedName>
    <definedName name="____RHN02">#REF!</definedName>
    <definedName name="____RHN03">#REF!</definedName>
    <definedName name="____RHN04">#REF!</definedName>
    <definedName name="____Ri3">#REF!</definedName>
    <definedName name="____RNC1">#REF!</definedName>
    <definedName name="____Rng1">#REF!,#REF!,#REF!,#REF!,#REF!</definedName>
    <definedName name="____rng2">#REF!,#REF!,#REF!,#REF!,#REF!,#REF!,#REF!,#REF!,#REF!</definedName>
    <definedName name="____rng31">#REF!</definedName>
    <definedName name="____rng332">#REF!</definedName>
    <definedName name="____RRR01">#REF!</definedName>
    <definedName name="____RSE1">#REF!</definedName>
    <definedName name="____RSE2">#REF!</definedName>
    <definedName name="____SEC107">#REF!</definedName>
    <definedName name="____Sep98">#REF!,#REF!,#REF!,#REF!,#REF!,#REF!</definedName>
    <definedName name="____Sep99">#REF!,#REF!,#REF!,#REF!,#REF!,#REF!,#REF!</definedName>
    <definedName name="____sh2">#REF!</definedName>
    <definedName name="____SOC2">#REF!</definedName>
    <definedName name="____Std1">#REF!</definedName>
    <definedName name="____T2">#REF!</definedName>
    <definedName name="____T3" hidden="1">#REF!</definedName>
    <definedName name="____T4" hidden="1">#REF!</definedName>
    <definedName name="____T5" hidden="1">#REF!</definedName>
    <definedName name="____T6" hidden="1">#REF!</definedName>
    <definedName name="____WCP1">#REF!</definedName>
    <definedName name="____WCY01">#REF!</definedName>
    <definedName name="____WW01">#REF!</definedName>
    <definedName name="____WW02">#REF!</definedName>
    <definedName name="____WW03">#REF!</definedName>
    <definedName name="____WWW1">#REF!</definedName>
    <definedName name="____WWW2">#REF!</definedName>
    <definedName name="____WWW3">#REF!</definedName>
    <definedName name="____Yr1998">#REF!</definedName>
    <definedName name="____Yr98">#REF!,#REF!,#REF!,#REF!,#REF!,#REF!</definedName>
    <definedName name="____ZZ13">#REF!</definedName>
    <definedName name="___A65800">#REF!</definedName>
    <definedName name="___A66000">#REF!</definedName>
    <definedName name="___aad116">#REF!</definedName>
    <definedName name="___abc1">#REF!</definedName>
    <definedName name="___air6">#REF!</definedName>
    <definedName name="___air7">#REF!</definedName>
    <definedName name="___amr5">#REF!</definedName>
    <definedName name="___apr787">#REF!</definedName>
    <definedName name="___apr9">#REF!</definedName>
    <definedName name="___aug9">#REF!</definedName>
    <definedName name="___awt9">#REF!</definedName>
    <definedName name="___BQB1">#REF!</definedName>
    <definedName name="___BQB2">#REF!</definedName>
    <definedName name="___BQB3">#REF!</definedName>
    <definedName name="___BQB4">#REF!</definedName>
    <definedName name="___BQB5">#REF!</definedName>
    <definedName name="___BQB6">#REF!</definedName>
    <definedName name="___BQB7">#REF!</definedName>
    <definedName name="___BQB8">#REF!</definedName>
    <definedName name="___BQB9">#REF!</definedName>
    <definedName name="___BQU03">#REF!</definedName>
    <definedName name="___CAL01">#REF!</definedName>
    <definedName name="___CAL02">#REF!</definedName>
    <definedName name="___CAL03">#REF!</definedName>
    <definedName name="___CAL04">#REF!</definedName>
    <definedName name="___CCC1">#REF!</definedName>
    <definedName name="___DEC97">#REF!</definedName>
    <definedName name="___ENG0003">#REF!</definedName>
    <definedName name="___ENG00031">#REF!</definedName>
    <definedName name="___ENG003">#REF!</definedName>
    <definedName name="___FAA1">#N/A</definedName>
    <definedName name="___FAA2">#N/A</definedName>
    <definedName name="___FEB98">#REF!</definedName>
    <definedName name="___Gmt15">#REF!</definedName>
    <definedName name="___GNR1">#REF!</definedName>
    <definedName name="___HRD044">#REF!</definedName>
    <definedName name="___ING01">#REF!</definedName>
    <definedName name="___ING02">#REF!</definedName>
    <definedName name="___J439643">#REF!</definedName>
    <definedName name="___JAN98">#REF!</definedName>
    <definedName name="___kh1">#REF!</definedName>
    <definedName name="___lkm2">#N/A</definedName>
    <definedName name="___lmm1">#REF!</definedName>
    <definedName name="___MAR97">#REF!</definedName>
    <definedName name="___MAR98">#REF!</definedName>
    <definedName name="___MAY98">#REF!</definedName>
    <definedName name="___mcr4">#REF!</definedName>
    <definedName name="___MDS01">#REF!</definedName>
    <definedName name="___MVE01">#REF!</definedName>
    <definedName name="___no5">#REF!</definedName>
    <definedName name="___NOV97">#REF!</definedName>
    <definedName name="___OCT97">#REF!</definedName>
    <definedName name="___PAG01">#REF!</definedName>
    <definedName name="___PAG02">#REF!</definedName>
    <definedName name="___PHN01">#REF!</definedName>
    <definedName name="___PHN02">#REF!</definedName>
    <definedName name="___Pr1">#REF!</definedName>
    <definedName name="___Pr2">#REF!</definedName>
    <definedName name="___Pr3">#REF!</definedName>
    <definedName name="___Pr4">#REF!</definedName>
    <definedName name="___Pr7">#REF!</definedName>
    <definedName name="___Pr8">#REF!</definedName>
    <definedName name="___QB156">#REF!</definedName>
    <definedName name="___QQQ1">#REF!</definedName>
    <definedName name="___RGF01">#REF!</definedName>
    <definedName name="___RHN01">#REF!</definedName>
    <definedName name="___RHN02">#REF!</definedName>
    <definedName name="___RHN03">#REF!</definedName>
    <definedName name="___RHN04">#REF!</definedName>
    <definedName name="___Ri3">#REF!</definedName>
    <definedName name="___RNC1">#REF!</definedName>
    <definedName name="___Rng1">#REF!,#REF!,#REF!,#REF!,#REF!</definedName>
    <definedName name="___rng2">#REF!,#REF!,#REF!,#REF!,#REF!,#REF!,#REF!,#REF!,#REF!</definedName>
    <definedName name="___rng31">#REF!</definedName>
    <definedName name="___rng332">#REF!</definedName>
    <definedName name="___RRR01">#REF!</definedName>
    <definedName name="___RSE1">#REF!</definedName>
    <definedName name="___RSE2">#REF!</definedName>
    <definedName name="___SEC107">#REF!</definedName>
    <definedName name="___Sep98">#REF!,#REF!,#REF!,#REF!,#REF!,#REF!</definedName>
    <definedName name="___Sep99">#REF!,#REF!,#REF!,#REF!,#REF!,#REF!,#REF!</definedName>
    <definedName name="___sh2">#REF!</definedName>
    <definedName name="___sh3">#REF!</definedName>
    <definedName name="___SOC2">#REF!</definedName>
    <definedName name="___Std1">#REF!</definedName>
    <definedName name="___T1">#REF!</definedName>
    <definedName name="___T2">#REF!</definedName>
    <definedName name="___T3" hidden="1">#REF!</definedName>
    <definedName name="___T4" hidden="1">#REF!</definedName>
    <definedName name="___T5" hidden="1">#REF!</definedName>
    <definedName name="___T6" hidden="1">#REF!</definedName>
    <definedName name="___WCP1">#REF!</definedName>
    <definedName name="___WCY01">#REF!</definedName>
    <definedName name="___WW01">#REF!</definedName>
    <definedName name="___WW02">#REF!</definedName>
    <definedName name="___WW03">#REF!</definedName>
    <definedName name="___WWW1">#REF!</definedName>
    <definedName name="___WWW2">#REF!</definedName>
    <definedName name="___WWW3">#REF!</definedName>
    <definedName name="___Yr1998">#REF!</definedName>
    <definedName name="___Yr98">#REF!,#REF!,#REF!,#REF!,#REF!,#REF!</definedName>
    <definedName name="___ZZ13">#REF!</definedName>
    <definedName name="__A65800">#REF!</definedName>
    <definedName name="__A66000">#REF!</definedName>
    <definedName name="__aad116">#REF!</definedName>
    <definedName name="__abc1">#REF!</definedName>
    <definedName name="__air6">#REF!</definedName>
    <definedName name="__air7">#REF!</definedName>
    <definedName name="__amr5">#REF!</definedName>
    <definedName name="__Analiz__">#REF!</definedName>
    <definedName name="__apr787">#REF!</definedName>
    <definedName name="__apr9">#REF!</definedName>
    <definedName name="__aug9">#REF!</definedName>
    <definedName name="__awt9">#REF!</definedName>
    <definedName name="__BOT7">#REF!</definedName>
    <definedName name="__BQB1">#REF!</definedName>
    <definedName name="__BQB2">#REF!</definedName>
    <definedName name="__BQB3">#REF!</definedName>
    <definedName name="__BQB4">#REF!</definedName>
    <definedName name="__BQB5">#REF!</definedName>
    <definedName name="__BQB6">#REF!</definedName>
    <definedName name="__BQB7">#REF!</definedName>
    <definedName name="__BQB8">#REF!</definedName>
    <definedName name="__BQB9">#REF!</definedName>
    <definedName name="__BQU03">#REF!</definedName>
    <definedName name="__CAL01">#REF!</definedName>
    <definedName name="__CAL02">#REF!</definedName>
    <definedName name="__CAL03">#REF!</definedName>
    <definedName name="__CAL04">#REF!</definedName>
    <definedName name="__CCC1">#REF!</definedName>
    <definedName name="__DEC97">#REF!</definedName>
    <definedName name="__ENG0003">#REF!</definedName>
    <definedName name="__ENG00031">#REF!</definedName>
    <definedName name="__ENG003">#REF!</definedName>
    <definedName name="__FAA1">#N/A</definedName>
    <definedName name="__FAA2">#N/A</definedName>
    <definedName name="__FEB98">#REF!</definedName>
    <definedName name="__Gmt15">#REF!</definedName>
    <definedName name="__GNR1">#REF!</definedName>
    <definedName name="__GRUP__">#REF!</definedName>
    <definedName name="__HRD044">#REF!</definedName>
    <definedName name="__ING01">#REF!</definedName>
    <definedName name="__ING02">#REF!</definedName>
    <definedName name="__J439643">#REF!</definedName>
    <definedName name="__JAN98">#REF!</definedName>
    <definedName name="__kh1">#REF!</definedName>
    <definedName name="__lkm2">#N/A</definedName>
    <definedName name="__lmm1">#REF!</definedName>
    <definedName name="__MAIN__">#REF!</definedName>
    <definedName name="__MAR97">#REF!</definedName>
    <definedName name="__MAR98">#REF!</definedName>
    <definedName name="__MAY98">#REF!</definedName>
    <definedName name="__mcr4">#REF!</definedName>
    <definedName name="__MDS01">#REF!</definedName>
    <definedName name="__MVE01">#REF!</definedName>
    <definedName name="__no5">#REF!</definedName>
    <definedName name="__NOV97">#REF!</definedName>
    <definedName name="__OCT97">#REF!</definedName>
    <definedName name="__PAG01">#REF!</definedName>
    <definedName name="__PAG02">#REF!</definedName>
    <definedName name="__PHN01">#REF!</definedName>
    <definedName name="__PHN02">#REF!</definedName>
    <definedName name="__Pozlar__">#REF!</definedName>
    <definedName name="__Pr1">#REF!</definedName>
    <definedName name="__Pr2">#REF!</definedName>
    <definedName name="__Pr3">#REF!</definedName>
    <definedName name="__Pr4">#REF!</definedName>
    <definedName name="__Pr7">#REF!</definedName>
    <definedName name="__Pr8">#REF!</definedName>
    <definedName name="__QB156">#REF!</definedName>
    <definedName name="__QQQ1">#REF!</definedName>
    <definedName name="__RGF01">#REF!</definedName>
    <definedName name="__RHN01">#REF!</definedName>
    <definedName name="__RHN02">#REF!</definedName>
    <definedName name="__RHN03">#REF!</definedName>
    <definedName name="__RHN04">#REF!</definedName>
    <definedName name="__Ri3">#REF!</definedName>
    <definedName name="__RNC1">#REF!</definedName>
    <definedName name="__Rng1">#REF!,#REF!,#REF!,#REF!,#REF!</definedName>
    <definedName name="__rng2">#REF!,#REF!,#REF!,#REF!,#REF!,#REF!,#REF!,#REF!,#REF!</definedName>
    <definedName name="__rng31">#REF!</definedName>
    <definedName name="__rng332">#REF!</definedName>
    <definedName name="__RRR01">#REF!</definedName>
    <definedName name="__RSE1">#REF!</definedName>
    <definedName name="__RSE2">#REF!</definedName>
    <definedName name="__SEC107">#REF!</definedName>
    <definedName name="__Sep98">#REF!,#REF!,#REF!,#REF!,#REF!,#REF!</definedName>
    <definedName name="__Sep99">#REF!,#REF!,#REF!,#REF!,#REF!,#REF!,#REF!</definedName>
    <definedName name="__sh3">#REF!</definedName>
    <definedName name="__SOC2">#REF!</definedName>
    <definedName name="__SPA1">#REF!</definedName>
    <definedName name="__Std1">#REF!</definedName>
    <definedName name="__T1">#REF!</definedName>
    <definedName name="__T2">#REF!</definedName>
    <definedName name="__T3" hidden="1">#REF!</definedName>
    <definedName name="__T4" hidden="1">#REF!</definedName>
    <definedName name="__T5" hidden="1">#REF!</definedName>
    <definedName name="__T6" hidden="1">#REF!</definedName>
    <definedName name="__WCP1">#REF!</definedName>
    <definedName name="__WCY01">#REF!</definedName>
    <definedName name="__WW01">#REF!</definedName>
    <definedName name="__WW02">#REF!</definedName>
    <definedName name="__WW03">#REF!</definedName>
    <definedName name="__WWW1">#REF!</definedName>
    <definedName name="__WWW2">#REF!</definedName>
    <definedName name="__WWW3">#REF!</definedName>
    <definedName name="__YM__">#REF!</definedName>
    <definedName name="__YMBM__">#REF!</definedName>
    <definedName name="__YMNAK__">#REF!</definedName>
    <definedName name="__Yr1998">#REF!</definedName>
    <definedName name="__Yr98">#REF!,#REF!,#REF!,#REF!,#REF!,#REF!</definedName>
    <definedName name="__ZZ13">#REF!</definedName>
    <definedName name="_001">#N/A</definedName>
    <definedName name="_009">#N/A</definedName>
    <definedName name="_01_2000">#REF!</definedName>
    <definedName name="_02_2000">#REF!</definedName>
    <definedName name="_03_2000">#REF!</definedName>
    <definedName name="_04_2000">#REF!</definedName>
    <definedName name="_05__00010__01">#REF!</definedName>
    <definedName name="_05__00010__02">#REF!</definedName>
    <definedName name="_05__00017__02">#REF!</definedName>
    <definedName name="_05_00001_01">#REF!</definedName>
    <definedName name="_05_00001_02">#REF!</definedName>
    <definedName name="_05_00002_01">#REF!</definedName>
    <definedName name="_05_00002_02">#REF!</definedName>
    <definedName name="_05_00003_01">#REF!</definedName>
    <definedName name="_05_00003_02">#REF!</definedName>
    <definedName name="_05_00004_02">#REF!</definedName>
    <definedName name="_05_00005_01">#REF!</definedName>
    <definedName name="_05_00005_02">#REF!</definedName>
    <definedName name="_05_00007_02">#REF!</definedName>
    <definedName name="_05_00008_02">#REF!</definedName>
    <definedName name="_05_00009_01">#REF!</definedName>
    <definedName name="_05_00009_02">#REF!</definedName>
    <definedName name="_05_00012_02">#REF!</definedName>
    <definedName name="_05_00013_02">#REF!</definedName>
    <definedName name="_05_00015_02">#REF!</definedName>
    <definedName name="_05_00018_02">#REF!</definedName>
    <definedName name="_05_00019_02">#REF!</definedName>
    <definedName name="_05_00020_02">#REF!</definedName>
    <definedName name="_05_00022_02">#REF!</definedName>
    <definedName name="_05_00024_02">#REF!</definedName>
    <definedName name="_05_00027_02">#REF!</definedName>
    <definedName name="_05_2000">#REF!</definedName>
    <definedName name="_06_2000">#REF!</definedName>
    <definedName name="_07_99">#REF!</definedName>
    <definedName name="_08_99">#REF!</definedName>
    <definedName name="_09_99">#REF!</definedName>
    <definedName name="_1">#REF!</definedName>
    <definedName name="_10_99">#REF!</definedName>
    <definedName name="_1000">#N/A</definedName>
    <definedName name="_107A">#REF!</definedName>
    <definedName name="_107A1">#REF!</definedName>
    <definedName name="_11_99">#REF!</definedName>
    <definedName name="_12_99">#REF!</definedName>
    <definedName name="_123">#REF!</definedName>
    <definedName name="_2">#REF!</definedName>
    <definedName name="_258">#N/A</definedName>
    <definedName name="_3">#REF!</definedName>
    <definedName name="_777">#REF!</definedName>
    <definedName name="_786">#REF!</definedName>
    <definedName name="_90">#REF!</definedName>
    <definedName name="_91">#REF!</definedName>
    <definedName name="_97">#REF!</definedName>
    <definedName name="_A">#REF!</definedName>
    <definedName name="_A65800">#REF!</definedName>
    <definedName name="_A66000">#REF!</definedName>
    <definedName name="_aad116">#REF!</definedName>
    <definedName name="_Acc..Dep">#REF!</definedName>
    <definedName name="_air7">#REF!</definedName>
    <definedName name="_amr5">#REF!</definedName>
    <definedName name="_apr787">#REF!</definedName>
    <definedName name="_apr9">#REF!</definedName>
    <definedName name="_as1">#REF!</definedName>
    <definedName name="_ATX1" localSheetId="9" hidden="1">{"'FF'!$B$57:$B$58"}</definedName>
    <definedName name="_ATX1" localSheetId="10" hidden="1">{"'FF'!$B$57:$B$58"}</definedName>
    <definedName name="_ATX1" localSheetId="1" hidden="1">{"'FF'!$B$57:$B$58"}</definedName>
    <definedName name="_ATX1" hidden="1">{"'FF'!$B$57:$B$58"}</definedName>
    <definedName name="_aug9">#REF!</definedName>
    <definedName name="_awt9">#REF!</definedName>
    <definedName name="_B">#REF!</definedName>
    <definedName name="_BOT7">#REF!</definedName>
    <definedName name="_BQB1">#REF!</definedName>
    <definedName name="_BQB2">#REF!</definedName>
    <definedName name="_BQB3">#REF!</definedName>
    <definedName name="_BQB4">#REF!</definedName>
    <definedName name="_BQB5">#REF!</definedName>
    <definedName name="_BQB6">#REF!</definedName>
    <definedName name="_BQB7">#REF!</definedName>
    <definedName name="_BQB8">#REF!</definedName>
    <definedName name="_BQB9">#REF!</definedName>
    <definedName name="_BQU03">#REF!</definedName>
    <definedName name="_C">#REF!</definedName>
    <definedName name="_CAL01">#REF!</definedName>
    <definedName name="_CAL02">#REF!</definedName>
    <definedName name="_CAL03">#REF!</definedName>
    <definedName name="_CAL04">#REF!</definedName>
    <definedName name="_CCC1">#REF!</definedName>
    <definedName name="_D">#REF!</definedName>
    <definedName name="_DEC97">#REF!</definedName>
    <definedName name="_E">#REF!</definedName>
    <definedName name="_ENG0003">#REF!</definedName>
    <definedName name="_ENG00031">#REF!</definedName>
    <definedName name="_F">#REF!</definedName>
    <definedName name="_F1">#REF!</definedName>
    <definedName name="_FAA1">#N/A</definedName>
    <definedName name="_FAA2">#N/A</definedName>
    <definedName name="_FEB98">#REF!</definedName>
    <definedName name="_Fill" hidden="1">#REF!</definedName>
    <definedName name="_xlnm._FilterDatabase" localSheetId="1" hidden="1">'Sales + Receivables'!$A$5:$N$5</definedName>
    <definedName name="_G">#REF!</definedName>
    <definedName name="_Gmt15">#REF!</definedName>
    <definedName name="_GNR1">#REF!</definedName>
    <definedName name="_H">#REF!</definedName>
    <definedName name="_HRD044">#REF!</definedName>
    <definedName name="_I">#REF!</definedName>
    <definedName name="_ING01">#REF!</definedName>
    <definedName name="_ING02">#REF!</definedName>
    <definedName name="_J">#REF!</definedName>
    <definedName name="_J439643">#REF!</definedName>
    <definedName name="_JAN98">#REF!</definedName>
    <definedName name="_K">#REF!</definedName>
    <definedName name="_kar1">#REF!</definedName>
    <definedName name="_kar2">#REF!</definedName>
    <definedName name="_kar3">#REF!</definedName>
    <definedName name="_kar4">#REF!</definedName>
    <definedName name="_Key1" hidden="1">#REF!</definedName>
    <definedName name="_Key2" hidden="1">#REF!</definedName>
    <definedName name="_L">#REF!</definedName>
    <definedName name="_lkm2">#N/A</definedName>
    <definedName name="_lmm1">#REF!</definedName>
    <definedName name="_M">#REF!</definedName>
    <definedName name="_MAR96">#REF!</definedName>
    <definedName name="_MAR97">#REF!</definedName>
    <definedName name="_MAR98">#REF!</definedName>
    <definedName name="_MatMult_A" hidden="1">#REF!</definedName>
    <definedName name="_MatMult_B" hidden="1">#REF!</definedName>
    <definedName name="_MAY98">#REF!</definedName>
    <definedName name="_MDS01">#REF!</definedName>
    <definedName name="_MVE01">#REF!</definedName>
    <definedName name="_N">#REF!</definedName>
    <definedName name="_no5">#REF!</definedName>
    <definedName name="_NOV97">#REF!</definedName>
    <definedName name="_O">#REF!</definedName>
    <definedName name="_OCT97">#REF!</definedName>
    <definedName name="_Order1" hidden="1">255</definedName>
    <definedName name="_Order2" hidden="1">255</definedName>
    <definedName name="_P">#REF!</definedName>
    <definedName name="_P_13">#REF!</definedName>
    <definedName name="_P_14">#REF!</definedName>
    <definedName name="_P_16">#REF!</definedName>
    <definedName name="_P_27">#REF!</definedName>
    <definedName name="_P_3">#REF!</definedName>
    <definedName name="_P_41">#REF!</definedName>
    <definedName name="_P_45">#REF!</definedName>
    <definedName name="_P_47">#REF!</definedName>
    <definedName name="_P_49">#REF!</definedName>
    <definedName name="_P_59">#REF!</definedName>
    <definedName name="_P_60">#REF!</definedName>
    <definedName name="_P_61">#REF!</definedName>
    <definedName name="_PAG01">#REF!</definedName>
    <definedName name="_PAG02">#REF!</definedName>
    <definedName name="_PHN01">#REF!</definedName>
    <definedName name="_PHN02">#REF!</definedName>
    <definedName name="_Pr1">#REF!</definedName>
    <definedName name="_Pr2">#REF!</definedName>
    <definedName name="_Pr3">#REF!</definedName>
    <definedName name="_Pr4">#REF!</definedName>
    <definedName name="_Pr7">#REF!</definedName>
    <definedName name="_Pr8">#REF!</definedName>
    <definedName name="_Q">#REF!</definedName>
    <definedName name="_QB156">#REF!</definedName>
    <definedName name="_QQQ1">#REF!</definedName>
    <definedName name="_R">#REF!</definedName>
    <definedName name="_rev06">#REF!</definedName>
    <definedName name="_RGF01">#REF!</definedName>
    <definedName name="_RHN01">#REF!</definedName>
    <definedName name="_RHN02">#REF!</definedName>
    <definedName name="_RHN03">#REF!</definedName>
    <definedName name="_RHN04">#REF!</definedName>
    <definedName name="_Ri3">#REF!</definedName>
    <definedName name="_RNC1">#REF!</definedName>
    <definedName name="_Rng1">#REF!,#REF!,#REF!,#REF!,#REF!</definedName>
    <definedName name="_rng2">#REF!,#REF!,#REF!,#REF!,#REF!,#REF!,#REF!,#REF!,#REF!</definedName>
    <definedName name="_rng31">#REF!</definedName>
    <definedName name="_rng332">#REF!</definedName>
    <definedName name="_RRR01">#REF!</definedName>
    <definedName name="_RSE1">#REF!</definedName>
    <definedName name="_RSE2">#REF!</definedName>
    <definedName name="_S">#REF!</definedName>
    <definedName name="_SEC107">#REF!</definedName>
    <definedName name="_Sep98">#REF!,#REF!,#REF!,#REF!,#REF!,#REF!</definedName>
    <definedName name="_Sep99">#REF!,#REF!,#REF!,#REF!,#REF!,#REF!,#REF!</definedName>
    <definedName name="_sh2">#REF!</definedName>
    <definedName name="_SOC2">#REF!</definedName>
    <definedName name="_Sort" hidden="1">#REF!</definedName>
    <definedName name="_SPA1">#REF!</definedName>
    <definedName name="_Std1">#REF!</definedName>
    <definedName name="_T">#REF!</definedName>
    <definedName name="_T1">#REF!</definedName>
    <definedName name="_T2">#REF!</definedName>
    <definedName name="_T3" hidden="1">#REF!</definedName>
    <definedName name="_T4" hidden="1">#REF!</definedName>
    <definedName name="_T5" hidden="1">#REF!</definedName>
    <definedName name="_T6" hidden="1">#REF!</definedName>
    <definedName name="_TAX1" localSheetId="9" hidden="1">{"'FF'!$B$57:$B$58"}</definedName>
    <definedName name="_TAX1" localSheetId="10" hidden="1">{"'FF'!$B$57:$B$58"}</definedName>
    <definedName name="_TAX1" localSheetId="1" hidden="1">{"'FF'!$B$57:$B$58"}</definedName>
    <definedName name="_TAX1" hidden="1">{"'FF'!$B$57:$B$58"}</definedName>
    <definedName name="_TB1011">#REF!</definedName>
    <definedName name="_TB910">#REF!</definedName>
    <definedName name="_TEX10">#REF!</definedName>
    <definedName name="_TEX2">#REF!</definedName>
    <definedName name="_TEX999999">#REF!</definedName>
    <definedName name="_Toc168988367">#REF!</definedName>
    <definedName name="_Toc168988367_1">#REF!</definedName>
    <definedName name="_Toc168988367_1_1">#REF!</definedName>
    <definedName name="_Toc168988367_1_2">#REF!</definedName>
    <definedName name="_Toc168988367_1_3">#REF!</definedName>
    <definedName name="_Toc168988367_1_4">#REF!</definedName>
    <definedName name="_Toc168988367_2">#REF!</definedName>
    <definedName name="_U">#REF!</definedName>
    <definedName name="_W">#REF!</definedName>
    <definedName name="_WCP1">#REF!</definedName>
    <definedName name="_WCY01">#REF!</definedName>
    <definedName name="_WW01">#REF!</definedName>
    <definedName name="_WW02">#REF!</definedName>
    <definedName name="_WW03">#REF!</definedName>
    <definedName name="_WWW1">#REF!</definedName>
    <definedName name="_WWW2">#REF!</definedName>
    <definedName name="_WWW3">#REF!</definedName>
    <definedName name="_X">#REF!</definedName>
    <definedName name="_Y">#REF!</definedName>
    <definedName name="_Yr1998">#REF!</definedName>
    <definedName name="_Yr98">#REF!,#REF!,#REF!,#REF!,#REF!,#REF!</definedName>
    <definedName name="_Z">#REF!</definedName>
    <definedName name="_ZZ13">#REF!</definedName>
    <definedName name="\">#REF!</definedName>
    <definedName name="\\">#REF!</definedName>
    <definedName name="\\c91">#REF!</definedName>
    <definedName name="\0">#REF!</definedName>
    <definedName name="\A">#REF!</definedName>
    <definedName name="\AA">#REF!</definedName>
    <definedName name="\B">#REF!</definedName>
    <definedName name="\C">#REF!</definedName>
    <definedName name="\d">#REF!</definedName>
    <definedName name="\e">#REF!</definedName>
    <definedName name="\f">#REF!</definedName>
    <definedName name="\g">#REF!</definedName>
    <definedName name="\h">#REF!</definedName>
    <definedName name="\i">#REF!</definedName>
    <definedName name="\j">#REF!</definedName>
    <definedName name="\k">#REF!</definedName>
    <definedName name="\l">#REF!</definedName>
    <definedName name="\m">#REF!</definedName>
    <definedName name="\n">#REF!</definedName>
    <definedName name="\o">#REF!</definedName>
    <definedName name="\p">#N/A</definedName>
    <definedName name="\q">#REF!</definedName>
    <definedName name="\r">#REF!</definedName>
    <definedName name="\s">#REF!</definedName>
    <definedName name="\t">#REF!</definedName>
    <definedName name="\u">#REF!</definedName>
    <definedName name="\v">#REF!</definedName>
    <definedName name="\w">#REF!</definedName>
    <definedName name="\x">#REF!</definedName>
    <definedName name="\y">#REF!</definedName>
    <definedName name="\z">#REF!</definedName>
    <definedName name="A">#REF!</definedName>
    <definedName name="a_13">NA()</definedName>
    <definedName name="A_14">NA()</definedName>
    <definedName name="a_16">#N/A</definedName>
    <definedName name="A_3">NA()</definedName>
    <definedName name="A_3100INQ">#REF!</definedName>
    <definedName name="A_3100REV">#REF!</definedName>
    <definedName name="A_3200INQ">#REF!</definedName>
    <definedName name="A_3200REV">#REF!</definedName>
    <definedName name="a_45">#N/A</definedName>
    <definedName name="a_47">NA()</definedName>
    <definedName name="a_49">NA()</definedName>
    <definedName name="a_59">#N/A</definedName>
    <definedName name="a_60">NA()</definedName>
    <definedName name="a_61">#N/A</definedName>
    <definedName name="A_EQUIP">#REF!</definedName>
    <definedName name="A_LABOR">#REF!</definedName>
    <definedName name="A_MATL">#REF!</definedName>
    <definedName name="A_MH">#REF!</definedName>
    <definedName name="A_OTHER">#REF!</definedName>
    <definedName name="A_Prd">#REF!</definedName>
    <definedName name="A_REV_TOTAL">#REF!</definedName>
    <definedName name="a\">#REF!</definedName>
    <definedName name="a1200.">#REF!</definedName>
    <definedName name="a1300.">#REF!</definedName>
    <definedName name="a1520.">#REF!</definedName>
    <definedName name="a1530.">#REF!</definedName>
    <definedName name="a1600.">#REF!</definedName>
    <definedName name="a1620.">#REF!</definedName>
    <definedName name="a1624.">#REF!</definedName>
    <definedName name="a1629.">#REF!</definedName>
    <definedName name="a1640.">#REF!</definedName>
    <definedName name="a1700.">#REF!</definedName>
    <definedName name="a1750.">#REF!</definedName>
    <definedName name="a1800.">#REF!</definedName>
    <definedName name="A1B2C1">#REF!</definedName>
    <definedName name="a2300.">#REF!</definedName>
    <definedName name="a2400.">#REF!</definedName>
    <definedName name="a2420.">#REF!</definedName>
    <definedName name="a2500.">#REF!</definedName>
    <definedName name="a2600.">#REF!</definedName>
    <definedName name="a2800.">#REF!</definedName>
    <definedName name="a32.35.">#REF!</definedName>
    <definedName name="A3Y30">#REF!</definedName>
    <definedName name="a59o4">#REF!</definedName>
    <definedName name="a6200.">#REF!</definedName>
    <definedName name="a8000.">#REF!</definedName>
    <definedName name="AA">#N/A</definedName>
    <definedName name="aa_12">#N/A</definedName>
    <definedName name="aa_13">#N/A</definedName>
    <definedName name="aa_15">#N/A</definedName>
    <definedName name="aa_16">#N/A</definedName>
    <definedName name="aa_22">#N/A</definedName>
    <definedName name="aa_25">#N/A</definedName>
    <definedName name="aa_26">#N/A</definedName>
    <definedName name="aa_27">#N/A</definedName>
    <definedName name="aa_28">#N/A</definedName>
    <definedName name="aa_29">#N/A</definedName>
    <definedName name="aa_33">#N/A</definedName>
    <definedName name="aa_34">#N/A</definedName>
    <definedName name="aa_36">#N/A</definedName>
    <definedName name="aa_37">#N/A</definedName>
    <definedName name="aa_39">#N/A</definedName>
    <definedName name="aa_40">#N/A</definedName>
    <definedName name="aa_41">#N/A</definedName>
    <definedName name="aa_42">#N/A</definedName>
    <definedName name="aa_45">#N/A</definedName>
    <definedName name="aa_47">#N/A</definedName>
    <definedName name="aa_48">#N/A</definedName>
    <definedName name="aa_49">#N/A</definedName>
    <definedName name="aa_50">#N/A</definedName>
    <definedName name="aa_51">#N/A</definedName>
    <definedName name="aa_52">#N/A</definedName>
    <definedName name="aa_53">#N/A</definedName>
    <definedName name="aa_54">#N/A</definedName>
    <definedName name="aa_55">#N/A</definedName>
    <definedName name="aa_56">#N/A</definedName>
    <definedName name="aa_57">#N/A</definedName>
    <definedName name="aa_58">#N/A</definedName>
    <definedName name="aa_59" localSheetId="3">IF(#REF!,#REF!+#REF!,#REF!)</definedName>
    <definedName name="aa_59" localSheetId="4">IF(#REF!,#REF!+#REF!,#REF!)</definedName>
    <definedName name="aa_59" localSheetId="12">IF(#REF!,#REF!+#REF!,#REF!)</definedName>
    <definedName name="aa_59" localSheetId="5">IF(#REF!,#REF!+#REF!,#REF!)</definedName>
    <definedName name="aa_59" localSheetId="6">IF(#REF!,#REF!+#REF!,#REF!)</definedName>
    <definedName name="aa_59">IF(#REF!,#REF!+#REF!,#REF!)</definedName>
    <definedName name="aa_60">#N/A</definedName>
    <definedName name="aa_61" localSheetId="3">IF(#REF!,#REF!+#REF!,#REF!)</definedName>
    <definedName name="aa_61" localSheetId="4">IF(#REF!,#REF!+#REF!,#REF!)</definedName>
    <definedName name="aa_61" localSheetId="12">IF(#REF!,#REF!+#REF!,#REF!)</definedName>
    <definedName name="aa_61" localSheetId="5">IF(#REF!,#REF!+#REF!,#REF!)</definedName>
    <definedName name="aa_61" localSheetId="6">IF(#REF!,#REF!+#REF!,#REF!)</definedName>
    <definedName name="aa_61">IF(#REF!,#REF!+#REF!,#REF!)</definedName>
    <definedName name="aa56o42">#REF!</definedName>
    <definedName name="aaa">#REF!</definedName>
    <definedName name="AAAA" localSheetId="9">Scheduled_Payment+Extra_Payment</definedName>
    <definedName name="AAAA" localSheetId="3">Scheduled_Payment+Extra_Payment</definedName>
    <definedName name="AAAA" localSheetId="4">Scheduled_Payment+Extra_Payment</definedName>
    <definedName name="AAAA" localSheetId="12">Scheduled_Payment+Extra_Payment</definedName>
    <definedName name="AAAA" localSheetId="8">Scheduled_Payment+Extra_Payment</definedName>
    <definedName name="AAAA" localSheetId="5">Scheduled_Payment+Extra_Payment</definedName>
    <definedName name="AAAA" localSheetId="6">Scheduled_Payment+Extra_Payment</definedName>
    <definedName name="AAAA" localSheetId="10">Scheduled_Payment+Extra_Payment</definedName>
    <definedName name="AAAA" localSheetId="1">Scheduled_Payment+Extra_Payment</definedName>
    <definedName name="AAAA">Scheduled_Payment+Extra_Payment</definedName>
    <definedName name="aaaaa">#REF!</definedName>
    <definedName name="aaaaa_13">NA()</definedName>
    <definedName name="aaaaa_16">#N/A</definedName>
    <definedName name="aaaaa_22">#N/A</definedName>
    <definedName name="aaaaa_45">#N/A</definedName>
    <definedName name="aaaaa_49">NA()</definedName>
    <definedName name="aaaaa_51">#N/A</definedName>
    <definedName name="aaaaa_52">#N/A</definedName>
    <definedName name="aaaaa_53">#N/A</definedName>
    <definedName name="aaaaa_54">#N/A</definedName>
    <definedName name="aaaaa_55">#N/A</definedName>
    <definedName name="aaaaa_56">#N/A</definedName>
    <definedName name="aaaaa_57">#N/A</definedName>
    <definedName name="aaaaa_58">#N/A</definedName>
    <definedName name="aaaaa_59">#N/A</definedName>
    <definedName name="aaaaa_60">NA()</definedName>
    <definedName name="aaaaa_61">#N/A</definedName>
    <definedName name="AAAAAA">#N/A</definedName>
    <definedName name="aaaaaaaa">#REF!</definedName>
    <definedName name="aaaaaaaaaa">#REF!</definedName>
    <definedName name="aaaaaaaaaaaa" hidden="1">#REF!</definedName>
    <definedName name="aaaaaaaaaaaaaa">#REF!</definedName>
    <definedName name="aaaaaaaaaaaaaaa">#REF!</definedName>
    <definedName name="aaad">#N/A</definedName>
    <definedName name="AACC">#REF!</definedName>
    <definedName name="aad116_14">#REF!</definedName>
    <definedName name="AASFdjjdfhkldsf">#REF!</definedName>
    <definedName name="Aasim">#REF!</definedName>
    <definedName name="abc">#REF!</definedName>
    <definedName name="abcdef">#REF!</definedName>
    <definedName name="ABDUL_HAMID_S_O">#REF!</definedName>
    <definedName name="abid">#REF!</definedName>
    <definedName name="AC">#REF!</definedName>
    <definedName name="acc">#REF!</definedName>
    <definedName name="ACC_Receivables">#REF!</definedName>
    <definedName name="acc.dep">#REF!</definedName>
    <definedName name="AccountedPeriodType1">#REF!</definedName>
    <definedName name="ACCOUNTING_DEPRECIATION_SCHEDULE___SPINNING__CARDED">#REF!</definedName>
    <definedName name="ACCOUNTING_DEPRECIATION_SCHEDULE___SPINNING__OPEN_END">#REF!</definedName>
    <definedName name="ACCOUNTING_DEPRECIATION_SCHEDULE___WEAVING">#REF!</definedName>
    <definedName name="Accounts">'Chart of Accounts'!$A$3:$A$133</definedName>
    <definedName name="acid1">#REF!</definedName>
    <definedName name="acid2">#REF!</definedName>
    <definedName name="acid3">#REF!</definedName>
    <definedName name="acid4">#REF!</definedName>
    <definedName name="acid5">#REF!</definedName>
    <definedName name="Active">#REF!</definedName>
    <definedName name="ad">#REF!</definedName>
    <definedName name="AD._TO_EMP.">#REF!</definedName>
    <definedName name="ada">#REF!</definedName>
    <definedName name="adadsad">#REF!</definedName>
    <definedName name="adc">#N/A</definedName>
    <definedName name="adc_12">#N/A</definedName>
    <definedName name="adc_13">#N/A</definedName>
    <definedName name="adc_15">#N/A</definedName>
    <definedName name="adc_16">#N/A</definedName>
    <definedName name="adc_22">#N/A</definedName>
    <definedName name="adc_42">#N/A</definedName>
    <definedName name="adc_45">#N/A</definedName>
    <definedName name="adc_49">NA()</definedName>
    <definedName name="adc_51">#N/A</definedName>
    <definedName name="adc_52">#N/A</definedName>
    <definedName name="adc_53">#N/A</definedName>
    <definedName name="adc_54">#N/A</definedName>
    <definedName name="adc_55">#N/A</definedName>
    <definedName name="adc_56">#N/A</definedName>
    <definedName name="adc_57">#N/A</definedName>
    <definedName name="adc_58">#N/A</definedName>
    <definedName name="adc_59">NA()</definedName>
    <definedName name="adc_60">NA()</definedName>
    <definedName name="adc_61">NA()</definedName>
    <definedName name="ADDDD">#REF!</definedName>
    <definedName name="ADDDDDDD">#REF!</definedName>
    <definedName name="ADDITIONS">#REF!</definedName>
    <definedName name="Additions_intangibles">#REF!</definedName>
    <definedName name="adfdf">#REF!</definedName>
    <definedName name="ADJ">#REF!</definedName>
    <definedName name="ADJOURN">#N/A</definedName>
    <definedName name="Adjusting">#REF!</definedName>
    <definedName name="adjustit">#REF!</definedName>
    <definedName name="ADJUSTMENTS">#REF!</definedName>
    <definedName name="adm">#REF!</definedName>
    <definedName name="admin">#REF!</definedName>
    <definedName name="admina">#REF!</definedName>
    <definedName name="ADMINISTRATION_EXPENSES">#REF!</definedName>
    <definedName name="ADMINISTRATIVE_AND_GENERAL_EXPENSES">#REF!</definedName>
    <definedName name="ADMINS">#REF!</definedName>
    <definedName name="Adminsalgrat">#REF!</definedName>
    <definedName name="Admn.Exp">#REF!</definedName>
    <definedName name="ADV">#REF!</definedName>
    <definedName name="aed" localSheetId="9" hidden="1">{#N/A,#N/A,FALSE,"Aging Summary";#N/A,#N/A,FALSE,"Ratio Analysis";#N/A,#N/A,FALSE,"Test 120 Day Accts";#N/A,#N/A,FALSE,"Tickmarks"}</definedName>
    <definedName name="aed" localSheetId="10" hidden="1">{#N/A,#N/A,FALSE,"Aging Summary";#N/A,#N/A,FALSE,"Ratio Analysis";#N/A,#N/A,FALSE,"Test 120 Day Accts";#N/A,#N/A,FALSE,"Tickmarks"}</definedName>
    <definedName name="aed" localSheetId="1" hidden="1">{#N/A,#N/A,FALSE,"Aging Summary";#N/A,#N/A,FALSE,"Ratio Analysis";#N/A,#N/A,FALSE,"Test 120 Day Accts";#N/A,#N/A,FALSE,"Tickmarks"}</definedName>
    <definedName name="aed" hidden="1">{#N/A,#N/A,FALSE,"Aging Summary";#N/A,#N/A,FALSE,"Ratio Analysis";#N/A,#N/A,FALSE,"Test 120 Day Accts";#N/A,#N/A,FALSE,"Tickmarks"}</definedName>
    <definedName name="aethe">#REF!</definedName>
    <definedName name="af">#REF!</definedName>
    <definedName name="afas">#REF!</definedName>
    <definedName name="Afdrukbereik_MI">#REF!</definedName>
    <definedName name="afhgfjgahkjy5eryteaf">#REF!</definedName>
    <definedName name="afsluitrubbers">"Check Box 100"</definedName>
    <definedName name="aftab" localSheetId="9" hidden="1">{#N/A,#N/A,FALSE,"QUARTERLY SALES";#N/A,#N/A,FALSE,"NET SALES ";#N/A,#N/A,FALSE,"INVENTORY"}</definedName>
    <definedName name="aftab" localSheetId="10" hidden="1">{#N/A,#N/A,FALSE,"QUARTERLY SALES";#N/A,#N/A,FALSE,"NET SALES ";#N/A,#N/A,FALSE,"INVENTORY"}</definedName>
    <definedName name="aftab" localSheetId="1" hidden="1">{#N/A,#N/A,FALSE,"QUARTERLY SALES";#N/A,#N/A,FALSE,"NET SALES ";#N/A,#N/A,FALSE,"INVENTORY"}</definedName>
    <definedName name="aftab" hidden="1">{#N/A,#N/A,FALSE,"QUARTERLY SALES";#N/A,#N/A,FALSE,"NET SALES ";#N/A,#N/A,FALSE,"INVENTORY"}</definedName>
    <definedName name="AGA_SHAHID_HUSS">#REF!</definedName>
    <definedName name="agf">#REF!</definedName>
    <definedName name="AGGREGATE_TRANSACTIONS_WITH">#REF!</definedName>
    <definedName name="Agingcreditors">#REF!</definedName>
    <definedName name="Aginig">#REF!</definedName>
    <definedName name="AHC">#N/A</definedName>
    <definedName name="aioSignal">#REF!,#REF!,#REF!,#REF!,#REF!,#REF!</definedName>
    <definedName name="Air">#REF!</definedName>
    <definedName name="ALI">#REF!</definedName>
    <definedName name="aliam">#REF!</definedName>
    <definedName name="alliedbanks">#REF!</definedName>
    <definedName name="Allowances">#REF!</definedName>
    <definedName name="ALTBETON">#REF!</definedName>
    <definedName name="Amri">#REF!</definedName>
    <definedName name="Amri2">#REF!</definedName>
    <definedName name="anali">#REF!</definedName>
    <definedName name="analysis" localSheetId="9" hidden="1">{#N/A,#N/A,FALSE,"Aging Summary";#N/A,#N/A,FALSE,"Ratio Analysis";#N/A,#N/A,FALSE,"Test 120 Day Accts";#N/A,#N/A,FALSE,"Tickmarks"}</definedName>
    <definedName name="analysis" localSheetId="10" hidden="1">{#N/A,#N/A,FALSE,"Aging Summary";#N/A,#N/A,FALSE,"Ratio Analysis";#N/A,#N/A,FALSE,"Test 120 Day Accts";#N/A,#N/A,FALSE,"Tickmarks"}</definedName>
    <definedName name="analysis" localSheetId="1" hidden="1">{#N/A,#N/A,FALSE,"Aging Summary";#N/A,#N/A,FALSE,"Ratio Analysis";#N/A,#N/A,FALSE,"Test 120 Day Accts";#N/A,#N/A,FALSE,"Tickmarks"}</definedName>
    <definedName name="analysis" hidden="1">{#N/A,#N/A,FALSE,"Aging Summary";#N/A,#N/A,FALSE,"Ratio Analysis";#N/A,#N/A,FALSE,"Test 120 Day Accts";#N/A,#N/A,FALSE,"Tickmarks"}</definedName>
    <definedName name="analyssis" localSheetId="9" hidden="1">{#N/A,#N/A,FALSE,"Aging Summary";#N/A,#N/A,FALSE,"Ratio Analysis";#N/A,#N/A,FALSE,"Test 120 Day Accts";#N/A,#N/A,FALSE,"Tickmarks"}</definedName>
    <definedName name="analyssis" localSheetId="10" hidden="1">{#N/A,#N/A,FALSE,"Aging Summary";#N/A,#N/A,FALSE,"Ratio Analysis";#N/A,#N/A,FALSE,"Test 120 Day Accts";#N/A,#N/A,FALSE,"Tickmarks"}</definedName>
    <definedName name="analyssis" localSheetId="1" hidden="1">{#N/A,#N/A,FALSE,"Aging Summary";#N/A,#N/A,FALSE,"Ratio Analysis";#N/A,#N/A,FALSE,"Test 120 Day Accts";#N/A,#N/A,FALSE,"Tickmarks"}</definedName>
    <definedName name="analyssis" hidden="1">{#N/A,#N/A,FALSE,"Aging Summary";#N/A,#N/A,FALSE,"Ratio Analysis";#N/A,#N/A,FALSE,"Test 120 Day Accts";#N/A,#N/A,FALSE,"Tickmarks"}</definedName>
    <definedName name="APH">#REF!</definedName>
    <definedName name="apl_67">#N/A</definedName>
    <definedName name="APPR">#REF!</definedName>
    <definedName name="AppsUsername1">#REF!</definedName>
    <definedName name="Apr">#REF!</definedName>
    <definedName name="APR_00">#REF!</definedName>
    <definedName name="April">#REF!</definedName>
    <definedName name="April13">#REF!</definedName>
    <definedName name="APRIL98">#REF!</definedName>
    <definedName name="aq">#REF!</definedName>
    <definedName name="aqdasdf">#REF!</definedName>
    <definedName name="aqib">#N/A</definedName>
    <definedName name="aqib_12">#N/A</definedName>
    <definedName name="aqib_13">#N/A</definedName>
    <definedName name="aqib_15">#N/A</definedName>
    <definedName name="aqib_16">#N/A</definedName>
    <definedName name="aqib_22">#N/A</definedName>
    <definedName name="aqib_25">#N/A</definedName>
    <definedName name="aqib_26">#N/A</definedName>
    <definedName name="aqib_27">#N/A</definedName>
    <definedName name="aqib_28">#N/A</definedName>
    <definedName name="aqib_29">#N/A</definedName>
    <definedName name="aqib_33">#N/A</definedName>
    <definedName name="aqib_34">#N/A</definedName>
    <definedName name="aqib_36">#N/A</definedName>
    <definedName name="aqib_37">#N/A</definedName>
    <definedName name="aqib_39">#N/A</definedName>
    <definedName name="aqib_40">#N/A</definedName>
    <definedName name="aqib_41">#N/A</definedName>
    <definedName name="aqib_42">#N/A</definedName>
    <definedName name="aqib_45">#N/A</definedName>
    <definedName name="aqib_48">#N/A</definedName>
    <definedName name="aqib_49">NA()</definedName>
    <definedName name="aqib_50">#N/A</definedName>
    <definedName name="aqib_51">#N/A</definedName>
    <definedName name="aqib_52">#N/A</definedName>
    <definedName name="aqib_53">#N/A</definedName>
    <definedName name="aqib_54">#N/A</definedName>
    <definedName name="aqib_55">#N/A</definedName>
    <definedName name="aqib_56">#N/A</definedName>
    <definedName name="aqib_57">#N/A</definedName>
    <definedName name="aqib_58">#N/A</definedName>
    <definedName name="aqib_59">NA()</definedName>
    <definedName name="aqib_60">NA()</definedName>
    <definedName name="aqib_61">NA()</definedName>
    <definedName name="ar">#REF!</definedName>
    <definedName name="ARA_Threshold">#REF!</definedName>
    <definedName name="ARA_Threshold_14">#REF!</definedName>
    <definedName name="arm">#REF!</definedName>
    <definedName name="ARP_Threshold">#REF!</definedName>
    <definedName name="ARP_Threshold_14">#REF!</definedName>
    <definedName name="ars">#REF!</definedName>
    <definedName name="as" localSheetId="9" hidden="1">{"'VIIIb_08'!$A$6:$AD$34","'VIIIb_08'!$A$6:$AD$34"}</definedName>
    <definedName name="as" localSheetId="10" hidden="1">{"'VIIIb_08'!$A$6:$AD$34","'VIIIb_08'!$A$6:$AD$34"}</definedName>
    <definedName name="as" localSheetId="1" hidden="1">{"'VIIIb_08'!$A$6:$AD$34","'VIIIb_08'!$A$6:$AD$34"}</definedName>
    <definedName name="as" hidden="1">{"'VIIIb_08'!$A$6:$AD$34","'VIIIb_08'!$A$6:$AD$34"}</definedName>
    <definedName name="AS2DocOpenMode" hidden="1">"AS2DocumentEdit"</definedName>
    <definedName name="AS2HasNoAutoHeaderFooter" hidden="1">" "</definedName>
    <definedName name="AS2LinkLS" hidden="1">#REF!</definedName>
    <definedName name="AS2NamedRange" hidden="1">4</definedName>
    <definedName name="AS2ReportLS" hidden="1">1</definedName>
    <definedName name="AS2StaticLS" hidden="1">#REF!</definedName>
    <definedName name="AS2SyncStepLS" hidden="1">0</definedName>
    <definedName name="AS2TickmarkLS" hidden="1">#REF!</definedName>
    <definedName name="AS2VersionLS" hidden="1">300</definedName>
    <definedName name="asa" localSheetId="9" hidden="1">{"'VIIIb_08'!$A$6:$AD$34","'VIIIb_08'!$A$6:$AD$34"}</definedName>
    <definedName name="asa" localSheetId="10" hidden="1">{"'VIIIb_08'!$A$6:$AD$34","'VIIIb_08'!$A$6:$AD$34"}</definedName>
    <definedName name="asa" localSheetId="1" hidden="1">{"'VIIIb_08'!$A$6:$AD$34","'VIIIb_08'!$A$6:$AD$34"}</definedName>
    <definedName name="asa" hidden="1">{"'VIIIb_08'!$A$6:$AD$34","'VIIIb_08'!$A$6:$AD$34"}</definedName>
    <definedName name="Asaad" localSheetId="9" hidden="1">{#N/A,#N/A,FALSE,"Aging Summary";#N/A,#N/A,FALSE,"Ratio Analysis";#N/A,#N/A,FALSE,"Test 120 Day Accts";#N/A,#N/A,FALSE,"Tickmarks"}</definedName>
    <definedName name="Asaad" localSheetId="10" hidden="1">{#N/A,#N/A,FALSE,"Aging Summary";#N/A,#N/A,FALSE,"Ratio Analysis";#N/A,#N/A,FALSE,"Test 120 Day Accts";#N/A,#N/A,FALSE,"Tickmarks"}</definedName>
    <definedName name="Asaad" localSheetId="1" hidden="1">{#N/A,#N/A,FALSE,"Aging Summary";#N/A,#N/A,FALSE,"Ratio Analysis";#N/A,#N/A,FALSE,"Test 120 Day Accts";#N/A,#N/A,FALSE,"Tickmarks"}</definedName>
    <definedName name="Asaad" hidden="1">{#N/A,#N/A,FALSE,"Aging Summary";#N/A,#N/A,FALSE,"Ratio Analysis";#N/A,#N/A,FALSE,"Test 120 Day Accts";#N/A,#N/A,FALSE,"Tickmarks"}</definedName>
    <definedName name="asad">#REF!</definedName>
    <definedName name="asas">#REF!</definedName>
    <definedName name="asasasa">#REF!,#REF!</definedName>
    <definedName name="asasasas">#REF!</definedName>
    <definedName name="asasasasasasas">#REF!</definedName>
    <definedName name="asasasass">#REF!</definedName>
    <definedName name="asd" localSheetId="9" hidden="1">{#N/A,#N/A,FALSE,"contents";#N/A,#N/A,FALSE,"general";#N/A,#N/A,FALSE,"auswertung";#N/A,#N/A,FALSE,"roic_free_cf";#N/A,#N/A,FALSE,"order_intake_own_europe";#N/A,#N/A,FALSE,"order_intake_europe";#N/A,#N/A,FALSE,"sales_own_europe";#N/A,#N/A,FALSE,"order_intake_oversea";#N/A,#N/A,FALSE,"sales_own_oversea";#N/A,#N/A,FALSE,"financial_status";#N/A,#N/A,FALSE,"Investments";#N/A,#N/A,FALSE,"objektives";#N/A,#N/A,FALSE,"cash_flow_budget";#N/A,#N/A,FALSE,"profit-statement"}</definedName>
    <definedName name="asd" localSheetId="10" hidden="1">{#N/A,#N/A,FALSE,"contents";#N/A,#N/A,FALSE,"general";#N/A,#N/A,FALSE,"auswertung";#N/A,#N/A,FALSE,"roic_free_cf";#N/A,#N/A,FALSE,"order_intake_own_europe";#N/A,#N/A,FALSE,"order_intake_europe";#N/A,#N/A,FALSE,"sales_own_europe";#N/A,#N/A,FALSE,"order_intake_oversea";#N/A,#N/A,FALSE,"sales_own_oversea";#N/A,#N/A,FALSE,"financial_status";#N/A,#N/A,FALSE,"Investments";#N/A,#N/A,FALSE,"objektives";#N/A,#N/A,FALSE,"cash_flow_budget";#N/A,#N/A,FALSE,"profit-statement"}</definedName>
    <definedName name="asd" localSheetId="1" hidden="1">{#N/A,#N/A,FALSE,"contents";#N/A,#N/A,FALSE,"general";#N/A,#N/A,FALSE,"auswertung";#N/A,#N/A,FALSE,"roic_free_cf";#N/A,#N/A,FALSE,"order_intake_own_europe";#N/A,#N/A,FALSE,"order_intake_europe";#N/A,#N/A,FALSE,"sales_own_europe";#N/A,#N/A,FALSE,"order_intake_oversea";#N/A,#N/A,FALSE,"sales_own_oversea";#N/A,#N/A,FALSE,"financial_status";#N/A,#N/A,FALSE,"Investments";#N/A,#N/A,FALSE,"objektives";#N/A,#N/A,FALSE,"cash_flow_budget";#N/A,#N/A,FALSE,"profit-statement"}</definedName>
    <definedName name="asd" hidden="1">{#N/A,#N/A,FALSE,"contents";#N/A,#N/A,FALSE,"general";#N/A,#N/A,FALSE,"auswertung";#N/A,#N/A,FALSE,"roic_free_cf";#N/A,#N/A,FALSE,"order_intake_own_europe";#N/A,#N/A,FALSE,"order_intake_europe";#N/A,#N/A,FALSE,"sales_own_europe";#N/A,#N/A,FALSE,"order_intake_oversea";#N/A,#N/A,FALSE,"sales_own_oversea";#N/A,#N/A,FALSE,"financial_status";#N/A,#N/A,FALSE,"Investments";#N/A,#N/A,FALSE,"objektives";#N/A,#N/A,FALSE,"cash_flow_budget";#N/A,#N/A,FALSE,"profit-statement"}</definedName>
    <definedName name="asddasas" hidden="1">#REF!</definedName>
    <definedName name="asdsdsd">#REF!</definedName>
    <definedName name="asfdsfsda">#REF!</definedName>
    <definedName name="asg">#N/A</definedName>
    <definedName name="asghar">#REF!</definedName>
    <definedName name="ask">#REF!</definedName>
    <definedName name="ASKANAL">#REF!</definedName>
    <definedName name="ASMARLA">#REF!</definedName>
    <definedName name="ASPAID">#REF!</definedName>
    <definedName name="ASRKANAL">#REF!</definedName>
    <definedName name="ASRMARLA">#REF!</definedName>
    <definedName name="ASRVALUE">#REF!</definedName>
    <definedName name="ass">#REF!</definedName>
    <definedName name="Asset_List">#REF!</definedName>
    <definedName name="Assets">#REF!</definedName>
    <definedName name="Assets2007">#REF!</definedName>
    <definedName name="assoc.">#REF!</definedName>
    <definedName name="ASSUMPTIONS">#REF!</definedName>
    <definedName name="ASSUMPTIONS_FOR_BALANCE_SHEET">#REF!</definedName>
    <definedName name="ASTAMOUNT">#REF!</definedName>
    <definedName name="asxdasd">#N/A</definedName>
    <definedName name="ATNF">#REF!</definedName>
    <definedName name="ATNW">#REF!</definedName>
    <definedName name="ATRF">#REF!</definedName>
    <definedName name="ATRW">#REF!</definedName>
    <definedName name="AUD_PLAN">#REF!</definedName>
    <definedName name="Aug">#REF!</definedName>
    <definedName name="AUG_99">#REF!</definedName>
    <definedName name="august">#REF!</definedName>
    <definedName name="August12">#REF!</definedName>
    <definedName name="AUXILIARY_RAW_MATERIALS">#REF!</definedName>
    <definedName name="awais">#REF!</definedName>
    <definedName name="AwbD">#REF!</definedName>
    <definedName name="aweaeasda">#REF!</definedName>
    <definedName name="AWT">#REF!</definedName>
    <definedName name="axc">#REF!</definedName>
    <definedName name="ayesha" localSheetId="9" hidden="1">{#N/A,#N/A,FALSE,"Aging Summary";#N/A,#N/A,FALSE,"Ratio Analysis";#N/A,#N/A,FALSE,"Test 120 Day Accts";#N/A,#N/A,FALSE,"Tickmarks"}</definedName>
    <definedName name="ayesha" localSheetId="10" hidden="1">{#N/A,#N/A,FALSE,"Aging Summary";#N/A,#N/A,FALSE,"Ratio Analysis";#N/A,#N/A,FALSE,"Test 120 Day Accts";#N/A,#N/A,FALSE,"Tickmarks"}</definedName>
    <definedName name="ayesha" localSheetId="1" hidden="1">{#N/A,#N/A,FALSE,"Aging Summary";#N/A,#N/A,FALSE,"Ratio Analysis";#N/A,#N/A,FALSE,"Test 120 Day Accts";#N/A,#N/A,FALSE,"Tickmarks"}</definedName>
    <definedName name="ayesha" hidden="1">{#N/A,#N/A,FALSE,"Aging Summary";#N/A,#N/A,FALSE,"Ratio Analysis";#N/A,#N/A,FALSE,"Test 120 Day Accts";#N/A,#N/A,FALSE,"Tickmarks"}</definedName>
    <definedName name="B">#REF!</definedName>
    <definedName name="b_12">#N/A</definedName>
    <definedName name="b_13">#N/A</definedName>
    <definedName name="B_14">NA()</definedName>
    <definedName name="b_15">#N/A</definedName>
    <definedName name="b_16">#N/A</definedName>
    <definedName name="b_22">#N/A</definedName>
    <definedName name="b_25">#N/A</definedName>
    <definedName name="b_26">#N/A</definedName>
    <definedName name="b_27">#N/A</definedName>
    <definedName name="b_28">#N/A</definedName>
    <definedName name="b_29">#N/A</definedName>
    <definedName name="B_3">NA()</definedName>
    <definedName name="b_33">#N/A</definedName>
    <definedName name="b_34">#N/A</definedName>
    <definedName name="b_36">#N/A</definedName>
    <definedName name="b_37">#N/A</definedName>
    <definedName name="b_39">#N/A</definedName>
    <definedName name="b_40">#N/A</definedName>
    <definedName name="b_41">#N/A</definedName>
    <definedName name="b_42">#N/A</definedName>
    <definedName name="b_45">#N/A</definedName>
    <definedName name="b_47">#N/A</definedName>
    <definedName name="b_48">#N/A</definedName>
    <definedName name="b_49">#N/A</definedName>
    <definedName name="b_50">#N/A</definedName>
    <definedName name="b_51">#N/A</definedName>
    <definedName name="b_52">#N/A</definedName>
    <definedName name="b_53">#N/A</definedName>
    <definedName name="b_54">#N/A</definedName>
    <definedName name="b_55">#N/A</definedName>
    <definedName name="b_56">#N/A</definedName>
    <definedName name="b_57">#N/A</definedName>
    <definedName name="b_58">#N/A</definedName>
    <definedName name="b_59" localSheetId="3">IF(#REF!,#REF!+#REF!,#REF!)</definedName>
    <definedName name="b_59" localSheetId="4">IF(#REF!,#REF!+#REF!,#REF!)</definedName>
    <definedName name="b_59" localSheetId="12">IF(#REF!,#REF!+#REF!,#REF!)</definedName>
    <definedName name="b_59" localSheetId="5">IF(#REF!,#REF!+#REF!,#REF!)</definedName>
    <definedName name="b_59" localSheetId="6">IF(#REF!,#REF!+#REF!,#REF!)</definedName>
    <definedName name="b_59">IF(#REF!,#REF!+#REF!,#REF!)</definedName>
    <definedName name="b_60">#N/A</definedName>
    <definedName name="b_61" localSheetId="3">IF(#REF!,#REF!+#REF!,#REF!)</definedName>
    <definedName name="b_61" localSheetId="4">IF(#REF!,#REF!+#REF!,#REF!)</definedName>
    <definedName name="b_61" localSheetId="12">IF(#REF!,#REF!+#REF!,#REF!)</definedName>
    <definedName name="b_61" localSheetId="5">IF(#REF!,#REF!+#REF!,#REF!)</definedName>
    <definedName name="b_61" localSheetId="6">IF(#REF!,#REF!+#REF!,#REF!)</definedName>
    <definedName name="b_61">IF(#REF!,#REF!+#REF!,#REF!)</definedName>
    <definedName name="B_Pound">117</definedName>
    <definedName name="B_SHEET">#REF!</definedName>
    <definedName name="b.">#N/A</definedName>
    <definedName name="B.1">#REF!</definedName>
    <definedName name="B.2">#REF!</definedName>
    <definedName name="b13R1">#REF!</definedName>
    <definedName name="b18w8">#REF!</definedName>
    <definedName name="B19H1">#REF!</definedName>
    <definedName name="b5w9">#REF!</definedName>
    <definedName name="B70A317">#REF!</definedName>
    <definedName name="BA" localSheetId="9" hidden="1">{#N/A,#N/A,FALSE,"contents";#N/A,#N/A,FALSE,"general";#N/A,#N/A,FALSE,"auswertung";#N/A,#N/A,FALSE,"roic_free_cf";#N/A,#N/A,FALSE,"order_intake_own_europe";#N/A,#N/A,FALSE,"order_intake_europe";#N/A,#N/A,FALSE,"sales_own_europe";#N/A,#N/A,FALSE,"order_intake_oversea";#N/A,#N/A,FALSE,"sales_own_oversea";#N/A,#N/A,FALSE,"financial_status";#N/A,#N/A,FALSE,"Investments";#N/A,#N/A,FALSE,"objektives";#N/A,#N/A,FALSE,"cash_flow_budget";#N/A,#N/A,FALSE,"profit-statement"}</definedName>
    <definedName name="BA" localSheetId="10" hidden="1">{#N/A,#N/A,FALSE,"contents";#N/A,#N/A,FALSE,"general";#N/A,#N/A,FALSE,"auswertung";#N/A,#N/A,FALSE,"roic_free_cf";#N/A,#N/A,FALSE,"order_intake_own_europe";#N/A,#N/A,FALSE,"order_intake_europe";#N/A,#N/A,FALSE,"sales_own_europe";#N/A,#N/A,FALSE,"order_intake_oversea";#N/A,#N/A,FALSE,"sales_own_oversea";#N/A,#N/A,FALSE,"financial_status";#N/A,#N/A,FALSE,"Investments";#N/A,#N/A,FALSE,"objektives";#N/A,#N/A,FALSE,"cash_flow_budget";#N/A,#N/A,FALSE,"profit-statement"}</definedName>
    <definedName name="BA" localSheetId="1" hidden="1">{#N/A,#N/A,FALSE,"contents";#N/A,#N/A,FALSE,"general";#N/A,#N/A,FALSE,"auswertung";#N/A,#N/A,FALSE,"roic_free_cf";#N/A,#N/A,FALSE,"order_intake_own_europe";#N/A,#N/A,FALSE,"order_intake_europe";#N/A,#N/A,FALSE,"sales_own_europe";#N/A,#N/A,FALSE,"order_intake_oversea";#N/A,#N/A,FALSE,"sales_own_oversea";#N/A,#N/A,FALSE,"financial_status";#N/A,#N/A,FALSE,"Investments";#N/A,#N/A,FALSE,"objektives";#N/A,#N/A,FALSE,"cash_flow_budget";#N/A,#N/A,FALSE,"profit-statement"}</definedName>
    <definedName name="BA" hidden="1">{#N/A,#N/A,FALSE,"contents";#N/A,#N/A,FALSE,"general";#N/A,#N/A,FALSE,"auswertung";#N/A,#N/A,FALSE,"roic_free_cf";#N/A,#N/A,FALSE,"order_intake_own_europe";#N/A,#N/A,FALSE,"order_intake_europe";#N/A,#N/A,FALSE,"sales_own_europe";#N/A,#N/A,FALSE,"order_intake_oversea";#N/A,#N/A,FALSE,"sales_own_oversea";#N/A,#N/A,FALSE,"financial_status";#N/A,#N/A,FALSE,"Investments";#N/A,#N/A,FALSE,"objektives";#N/A,#N/A,FALSE,"cash_flow_budget";#N/A,#N/A,FALSE,"profit-statement"}</definedName>
    <definedName name="Back" localSheetId="3">#REF!</definedName>
    <definedName name="Back" localSheetId="4">#REF!</definedName>
    <definedName name="Back" localSheetId="12">#REF!</definedName>
    <definedName name="Back" localSheetId="5">#REF!</definedName>
    <definedName name="Back" localSheetId="6">#REF!</definedName>
    <definedName name="Back">#REF!</definedName>
    <definedName name="bal">#REF!</definedName>
    <definedName name="Balance">#REF!</definedName>
    <definedName name="BALANCE_SHEET">#REF!</definedName>
    <definedName name="balance_type">1</definedName>
    <definedName name="balancesheet">#REF!,#REF!</definedName>
    <definedName name="BALN_SHEET">#REF!</definedName>
    <definedName name="bankbalance">#REF!</definedName>
    <definedName name="BASHIR_AHMED_S_">#REF!</definedName>
    <definedName name="bay">#REF!</definedName>
    <definedName name="BB">#REF!</definedName>
    <definedName name="bb_12">#N/A</definedName>
    <definedName name="bb_13">#N/A</definedName>
    <definedName name="bb_15">#N/A</definedName>
    <definedName name="bb_16">#N/A</definedName>
    <definedName name="bb_22">#N/A</definedName>
    <definedName name="bb_25">#N/A</definedName>
    <definedName name="bb_26">#N/A</definedName>
    <definedName name="bb_27">#N/A</definedName>
    <definedName name="bb_28">#N/A</definedName>
    <definedName name="bb_29">#N/A</definedName>
    <definedName name="bb_33">#N/A</definedName>
    <definedName name="bb_34">#N/A</definedName>
    <definedName name="bb_36">#N/A</definedName>
    <definedName name="bb_37">#N/A</definedName>
    <definedName name="bb_39">#N/A</definedName>
    <definedName name="bb_40">#N/A</definedName>
    <definedName name="bb_41">#N/A</definedName>
    <definedName name="bb_42">#N/A</definedName>
    <definedName name="bb_45">#N/A</definedName>
    <definedName name="bb_47">#N/A</definedName>
    <definedName name="bb_48">#N/A</definedName>
    <definedName name="bb_49">#N/A</definedName>
    <definedName name="bb_50">#N/A</definedName>
    <definedName name="bb_51">#N/A</definedName>
    <definedName name="bb_52">#N/A</definedName>
    <definedName name="bb_53">#N/A</definedName>
    <definedName name="bb_54">#N/A</definedName>
    <definedName name="bb_55">#N/A</definedName>
    <definedName name="bb_56">#N/A</definedName>
    <definedName name="bb_57">#N/A</definedName>
    <definedName name="bb_58">#N/A</definedName>
    <definedName name="bb_59" localSheetId="3">IF(#REF!,#REF!+#REF!,#REF!)</definedName>
    <definedName name="bb_59" localSheetId="4">IF(#REF!,#REF!+#REF!,#REF!)</definedName>
    <definedName name="bb_59" localSheetId="12">IF(#REF!,#REF!+#REF!,#REF!)</definedName>
    <definedName name="bb_59" localSheetId="5">IF(#REF!,#REF!+#REF!,#REF!)</definedName>
    <definedName name="bb_59" localSheetId="6">IF(#REF!,#REF!+#REF!,#REF!)</definedName>
    <definedName name="bb_59">IF(#REF!,#REF!+#REF!,#REF!)</definedName>
    <definedName name="bb_60">#N/A</definedName>
    <definedName name="bb_61" localSheetId="3">IF(#REF!,#REF!+#REF!,#REF!)</definedName>
    <definedName name="bb_61" localSheetId="4">IF(#REF!,#REF!+#REF!,#REF!)</definedName>
    <definedName name="bb_61" localSheetId="12">IF(#REF!,#REF!+#REF!,#REF!)</definedName>
    <definedName name="bb_61" localSheetId="5">IF(#REF!,#REF!+#REF!,#REF!)</definedName>
    <definedName name="bb_61" localSheetId="6">IF(#REF!,#REF!+#REF!,#REF!)</definedName>
    <definedName name="bb_61">IF(#REF!,#REF!+#REF!,#REF!)</definedName>
    <definedName name="bbb" localSheetId="9" hidden="1">{#N/A,#N/A,FALSE,"contents";#N/A,#N/A,FALSE,"general";#N/A,#N/A,FALSE,"auswertung";#N/A,#N/A,FALSE,"roic_free_cf";#N/A,#N/A,FALSE,"order_intake_own_europe";#N/A,#N/A,FALSE,"order_intake_europe";#N/A,#N/A,FALSE,"sales_own_europe";#N/A,#N/A,FALSE,"order_intake_oversea";#N/A,#N/A,FALSE,"sales_own_oversea";#N/A,#N/A,FALSE,"financial_status";#N/A,#N/A,FALSE,"Investments";#N/A,#N/A,FALSE,"objektives";#N/A,#N/A,FALSE,"cash_flow_budget";#N/A,#N/A,FALSE,"profit-statement"}</definedName>
    <definedName name="bbb" localSheetId="10" hidden="1">{#N/A,#N/A,FALSE,"contents";#N/A,#N/A,FALSE,"general";#N/A,#N/A,FALSE,"auswertung";#N/A,#N/A,FALSE,"roic_free_cf";#N/A,#N/A,FALSE,"order_intake_own_europe";#N/A,#N/A,FALSE,"order_intake_europe";#N/A,#N/A,FALSE,"sales_own_europe";#N/A,#N/A,FALSE,"order_intake_oversea";#N/A,#N/A,FALSE,"sales_own_oversea";#N/A,#N/A,FALSE,"financial_status";#N/A,#N/A,FALSE,"Investments";#N/A,#N/A,FALSE,"objektives";#N/A,#N/A,FALSE,"cash_flow_budget";#N/A,#N/A,FALSE,"profit-statement"}</definedName>
    <definedName name="bbb" localSheetId="1" hidden="1">{#N/A,#N/A,FALSE,"contents";#N/A,#N/A,FALSE,"general";#N/A,#N/A,FALSE,"auswertung";#N/A,#N/A,FALSE,"roic_free_cf";#N/A,#N/A,FALSE,"order_intake_own_europe";#N/A,#N/A,FALSE,"order_intake_europe";#N/A,#N/A,FALSE,"sales_own_europe";#N/A,#N/A,FALSE,"order_intake_oversea";#N/A,#N/A,FALSE,"sales_own_oversea";#N/A,#N/A,FALSE,"financial_status";#N/A,#N/A,FALSE,"Investments";#N/A,#N/A,FALSE,"objektives";#N/A,#N/A,FALSE,"cash_flow_budget";#N/A,#N/A,FALSE,"profit-statement"}</definedName>
    <definedName name="bbb" hidden="1">{#N/A,#N/A,FALSE,"contents";#N/A,#N/A,FALSE,"general";#N/A,#N/A,FALSE,"auswertung";#N/A,#N/A,FALSE,"roic_free_cf";#N/A,#N/A,FALSE,"order_intake_own_europe";#N/A,#N/A,FALSE,"order_intake_europe";#N/A,#N/A,FALSE,"sales_own_europe";#N/A,#N/A,FALSE,"order_intake_oversea";#N/A,#N/A,FALSE,"sales_own_oversea";#N/A,#N/A,FALSE,"financial_status";#N/A,#N/A,FALSE,"Investments";#N/A,#N/A,FALSE,"objektives";#N/A,#N/A,FALSE,"cash_flow_budget";#N/A,#N/A,FALSE,"profit-statement"}</definedName>
    <definedName name="BBBF">#REF!</definedName>
    <definedName name="BBI">#REF!</definedName>
    <definedName name="bc1nd46">#REF!</definedName>
    <definedName name="BD">#REF!</definedName>
    <definedName name="be">#REF!</definedName>
    <definedName name="bea">#REF!</definedName>
    <definedName name="Beg_Bal">#REF!</definedName>
    <definedName name="BG">#REF!</definedName>
    <definedName name="BG_Del" hidden="1">15</definedName>
    <definedName name="BG_Ins" hidden="1">4</definedName>
    <definedName name="BG_Mod" hidden="1">6</definedName>
    <definedName name="BGKANAL">#REF!</definedName>
    <definedName name="BGMARLA">#REF!</definedName>
    <definedName name="BGPAID">#REF!</definedName>
    <definedName name="BGrade_Rate_Kg">38</definedName>
    <definedName name="BGRKANAL">#REF!</definedName>
    <definedName name="BGRMARLA">#REF!</definedName>
    <definedName name="BGRVALUE">#REF!</definedName>
    <definedName name="BGT_FMT_1">#REF!</definedName>
    <definedName name="BGT_FMT_2">#REF!</definedName>
    <definedName name="BGTAMOUNT">#REF!</definedName>
    <definedName name="BH">#REF!</definedName>
    <definedName name="BHAKAKRI">#N/A</definedName>
    <definedName name="BHKANAL">#REF!</definedName>
    <definedName name="BHMARLA">#REF!</definedName>
    <definedName name="BHPAID">#REF!</definedName>
    <definedName name="BHRKANAL">#REF!</definedName>
    <definedName name="BHRMARLA">#REF!</definedName>
    <definedName name="BHRVALUE">#REF!</definedName>
    <definedName name="BHTAMOUNT">#REF!</definedName>
    <definedName name="bil">#REF!</definedName>
    <definedName name="bilal">#REF!</definedName>
    <definedName name="bis">#REF!</definedName>
    <definedName name="Blend">#REF!</definedName>
    <definedName name="BLOCK1">#REF!</definedName>
    <definedName name="BLOCK2">#REF!</definedName>
    <definedName name="bnbb">#REF!</definedName>
    <definedName name="book2">#REF!</definedName>
    <definedName name="bookAdjustment">"!$A$75"</definedName>
    <definedName name="BPR_B1">#REF!</definedName>
    <definedName name="BPR_B2">#REF!</definedName>
    <definedName name="BPR_B3">#REF!</definedName>
    <definedName name="BPR_B4">#REF!</definedName>
    <definedName name="BPR_B9">#REF!</definedName>
    <definedName name="BPR_H">#REF!</definedName>
    <definedName name="BPR_U">#REF!</definedName>
    <definedName name="BPR_U03">#REF!</definedName>
    <definedName name="BPRT_A">#REF!</definedName>
    <definedName name="BPRT_B14">#REF!</definedName>
    <definedName name="BPRT_B5">#REF!</definedName>
    <definedName name="BPRT_B6">#REF!</definedName>
    <definedName name="BPRT_B7">#REF!</definedName>
    <definedName name="BPRT_B8">#REF!</definedName>
    <definedName name="BPRT_B9">#REF!</definedName>
    <definedName name="BPRT_C">#REF!</definedName>
    <definedName name="BPRT_F">#REF!</definedName>
    <definedName name="BPRT_K">#REF!</definedName>
    <definedName name="BPRT_L">#REF!</definedName>
    <definedName name="BPRT_M">#REF!</definedName>
    <definedName name="BPRT_U">#REF!</definedName>
    <definedName name="BQA">#REF!</definedName>
    <definedName name="BQC">#REF!</definedName>
    <definedName name="BQF">#REF!</definedName>
    <definedName name="BQH">#REF!</definedName>
    <definedName name="BQK">#REF!</definedName>
    <definedName name="BQL">#REF!</definedName>
    <definedName name="BQM">#REF!</definedName>
    <definedName name="BQU">#REF!</definedName>
    <definedName name="Britishpound">115</definedName>
    <definedName name="bs">#REF!</definedName>
    <definedName name="BSCHBL">#REF!</definedName>
    <definedName name="BScheck">#REF!</definedName>
    <definedName name="BSCSNR">#REF!</definedName>
    <definedName name="Budget_Highlights">#REF!</definedName>
    <definedName name="budgetcommonequity">#REF!</definedName>
    <definedName name="Bust">#N/A</definedName>
    <definedName name="bv10nt29">#REF!</definedName>
    <definedName name="Byear">#REF!</definedName>
    <definedName name="Bz">#REF!</definedName>
    <definedName name="C_">#N/A</definedName>
    <definedName name="C_C_Balance">#REF!</definedName>
    <definedName name="C_Prd">#REF!</definedName>
    <definedName name="C_Y">#REF!</definedName>
    <definedName name="C.Flow">#REF!</definedName>
    <definedName name="CA">#REF!</definedName>
    <definedName name="CAL_A1">#REF!</definedName>
    <definedName name="calc">1</definedName>
    <definedName name="CANCEL">#REF!</definedName>
    <definedName name="Cap.exp">#REF!</definedName>
    <definedName name="CAPITAL">#REF!</definedName>
    <definedName name="CASH_AND_BANK_BALANCES">#REF!</definedName>
    <definedName name="CASH_FLOW">#REF!</definedName>
    <definedName name="Cash_Flow_Check">#REF!</definedName>
    <definedName name="Cashandbank">#REF!</definedName>
    <definedName name="cashflow">#REF!</definedName>
    <definedName name="cashflowdec">#REF!</definedName>
    <definedName name="cashflownotes" localSheetId="9" hidden="1">{#N/A,#N/A,FALSE,"Aging Summary";#N/A,#N/A,FALSE,"Ratio Analysis";#N/A,#N/A,FALSE,"Test 120 Day Accts";#N/A,#N/A,FALSE,"Tickmarks"}</definedName>
    <definedName name="cashflownotes" localSheetId="10" hidden="1">{#N/A,#N/A,FALSE,"Aging Summary";#N/A,#N/A,FALSE,"Ratio Analysis";#N/A,#N/A,FALSE,"Test 120 Day Accts";#N/A,#N/A,FALSE,"Tickmarks"}</definedName>
    <definedName name="cashflownotes" localSheetId="1" hidden="1">{#N/A,#N/A,FALSE,"Aging Summary";#N/A,#N/A,FALSE,"Ratio Analysis";#N/A,#N/A,FALSE,"Test 120 Day Accts";#N/A,#N/A,FALSE,"Tickmarks"}</definedName>
    <definedName name="cashflownotes" hidden="1">{#N/A,#N/A,FALSE,"Aging Summary";#N/A,#N/A,FALSE,"Ratio Analysis";#N/A,#N/A,FALSE,"Test 120 Day Accts";#N/A,#N/A,FALSE,"Tickmarks"}</definedName>
    <definedName name="cc">#N/A</definedName>
    <definedName name="cc_12">#N/A</definedName>
    <definedName name="cc_13">#N/A</definedName>
    <definedName name="cc_15">#N/A</definedName>
    <definedName name="cc_16">#N/A</definedName>
    <definedName name="cc_22">#N/A</definedName>
    <definedName name="cc_25">#N/A</definedName>
    <definedName name="cc_26">#N/A</definedName>
    <definedName name="cc_27">#N/A</definedName>
    <definedName name="cc_28">#N/A</definedName>
    <definedName name="cc_29">#N/A</definedName>
    <definedName name="cc_33">#N/A</definedName>
    <definedName name="cc_34">#N/A</definedName>
    <definedName name="cc_36">#N/A</definedName>
    <definedName name="cc_37">#N/A</definedName>
    <definedName name="cc_39">#N/A</definedName>
    <definedName name="cc_40">#N/A</definedName>
    <definedName name="cc_41">#N/A</definedName>
    <definedName name="cc_42">#N/A</definedName>
    <definedName name="cc_45">#N/A</definedName>
    <definedName name="cc_47">#N/A</definedName>
    <definedName name="cc_48">#N/A</definedName>
    <definedName name="cc_49">#N/A</definedName>
    <definedName name="cc_50">#N/A</definedName>
    <definedName name="cc_51">#N/A</definedName>
    <definedName name="cc_52">#N/A</definedName>
    <definedName name="cc_53">#N/A</definedName>
    <definedName name="cc_54">#N/A</definedName>
    <definedName name="cc_55">#N/A</definedName>
    <definedName name="cc_56">#N/A</definedName>
    <definedName name="cc_57">#N/A</definedName>
    <definedName name="cc_58">#N/A</definedName>
    <definedName name="cc_59" localSheetId="3">IF(#REF!,#REF!+#REF!,#REF!)</definedName>
    <definedName name="cc_59" localSheetId="4">IF(#REF!,#REF!+#REF!,#REF!)</definedName>
    <definedName name="cc_59" localSheetId="12">IF(#REF!,#REF!+#REF!,#REF!)</definedName>
    <definedName name="cc_59" localSheetId="5">IF(#REF!,#REF!+#REF!,#REF!)</definedName>
    <definedName name="cc_59" localSheetId="6">IF(#REF!,#REF!+#REF!,#REF!)</definedName>
    <definedName name="cc_59">IF(#REF!,#REF!+#REF!,#REF!)</definedName>
    <definedName name="cc_60">#N/A</definedName>
    <definedName name="cc_61" localSheetId="3">IF(#REF!,#REF!+#REF!,#REF!)</definedName>
    <definedName name="cc_61" localSheetId="4">IF(#REF!,#REF!+#REF!,#REF!)</definedName>
    <definedName name="cc_61" localSheetId="12">IF(#REF!,#REF!+#REF!,#REF!)</definedName>
    <definedName name="cc_61" localSheetId="5">IF(#REF!,#REF!+#REF!,#REF!)</definedName>
    <definedName name="cc_61" localSheetId="6">IF(#REF!,#REF!+#REF!,#REF!)</definedName>
    <definedName name="cc_61">IF(#REF!,#REF!+#REF!,#REF!)</definedName>
    <definedName name="CC_Wise">#REF!,#REF!</definedName>
    <definedName name="ccc">#REF!</definedName>
    <definedName name="ççç">#REF!</definedName>
    <definedName name="CCCCC">#REF!</definedName>
    <definedName name="cccf">#REF!</definedName>
    <definedName name="cd">#REF!</definedName>
    <definedName name="cf">#REF!</definedName>
    <definedName name="CF___8">#REF!</definedName>
    <definedName name="CF___9">#REF!</definedName>
    <definedName name="CF_AccruedExpenses">#REF!</definedName>
    <definedName name="CF_Dividends">#REF!</definedName>
    <definedName name="CF_Intangibles">#REF!</definedName>
    <definedName name="CF_Inventories">#REF!</definedName>
    <definedName name="CF_Investments">#REF!</definedName>
    <definedName name="CF_LTDebt">#REF!</definedName>
    <definedName name="CF_Payables">#REF!</definedName>
    <definedName name="CF_PrepaidExpenses">#REF!</definedName>
    <definedName name="CF_Property">#REF!</definedName>
    <definedName name="CF_Receivables">#REF!</definedName>
    <definedName name="CF_Shares">#REF!</definedName>
    <definedName name="CF2MMBTU">0.00103</definedName>
    <definedName name="CFC">#REF!</definedName>
    <definedName name="CFcheck">#REF!</definedName>
    <definedName name="cfds">#REF!</definedName>
    <definedName name="CFH">0.5</definedName>
    <definedName name="CFWORD">#REF!</definedName>
    <definedName name="ch">#REF!</definedName>
    <definedName name="CH.IN.EQUIT">#REF!</definedName>
    <definedName name="CHAKWAL_ANL">#REF!</definedName>
    <definedName name="CHANGE">#REF!</definedName>
    <definedName name="Chart_of_Accounts">'Chart of Accounts'!$A$3:$D$116</definedName>
    <definedName name="Chart1_1">#REF!</definedName>
    <definedName name="Chart2_2">#REF!</definedName>
    <definedName name="ChartOfAccountsID1">#REF!</definedName>
    <definedName name="CHECK">#REF!</definedName>
    <definedName name="Check___8">#REF!</definedName>
    <definedName name="Check___9">#REF!</definedName>
    <definedName name="CHECK_CASH">#REF!</definedName>
    <definedName name="checks">#REF!</definedName>
    <definedName name="chk">#REF!</definedName>
    <definedName name="ChkDt">#REF!</definedName>
    <definedName name="ChkDtP">#REF!</definedName>
    <definedName name="ChkDtS">#REF!</definedName>
    <definedName name="CI">#REF!</definedName>
    <definedName name="class">#REF!</definedName>
    <definedName name="CLB">#REF!</definedName>
    <definedName name="Clear_Data">#REF!</definedName>
    <definedName name="clearing">#REF!</definedName>
    <definedName name="CLEARING___FORWARDING_EXPENSES">#REF!</definedName>
    <definedName name="ClerDataFin">#REF!</definedName>
    <definedName name="ClerDataPat">#REF!</definedName>
    <definedName name="ClerDataRep">#REF!</definedName>
    <definedName name="client">#REF!</definedName>
    <definedName name="Clndr">#REF!</definedName>
    <definedName name="CLOSING_STOCKS">#REF!</definedName>
    <definedName name="Closing_Stocks_w">#REF!</definedName>
    <definedName name="clostrial">#REF!</definedName>
    <definedName name="Clrnc">#REF!</definedName>
    <definedName name="clubbing" localSheetId="9" hidden="1">{"'FF'!$B$57:$B$58"}</definedName>
    <definedName name="clubbing" localSheetId="10" hidden="1">{"'FF'!$B$57:$B$58"}</definedName>
    <definedName name="clubbing" localSheetId="1" hidden="1">{"'FF'!$B$57:$B$58"}</definedName>
    <definedName name="clubbing" hidden="1">{"'FF'!$B$57:$B$58"}</definedName>
    <definedName name="CNB">#REF!</definedName>
    <definedName name="Cntr">#REF!</definedName>
    <definedName name="co">103</definedName>
    <definedName name="co_name">#REF!</definedName>
    <definedName name="co19tk63">#REF!</definedName>
    <definedName name="cod">#REF!</definedName>
    <definedName name="cogsold">#REF!</definedName>
    <definedName name="common1">#REF!</definedName>
    <definedName name="common2">#REF!</definedName>
    <definedName name="common3">#REF!</definedName>
    <definedName name="common4">#REF!</definedName>
    <definedName name="common5">#REF!</definedName>
    <definedName name="COMP_OF_INCOME">#REF!</definedName>
    <definedName name="con">#REF!</definedName>
    <definedName name="ConnectString1">#REF!</definedName>
    <definedName name="consolidated" localSheetId="9" hidden="1">{"'VIIIb_08'!$A$6:$AD$34","'VIIIb_08'!$A$6:$AD$34"}</definedName>
    <definedName name="consolidated" localSheetId="10" hidden="1">{"'VIIIb_08'!$A$6:$AD$34","'VIIIb_08'!$A$6:$AD$34"}</definedName>
    <definedName name="consolidated" localSheetId="1" hidden="1">{"'VIIIb_08'!$A$6:$AD$34","'VIIIb_08'!$A$6:$AD$34"}</definedName>
    <definedName name="consolidated" hidden="1">{"'VIIIb_08'!$A$6:$AD$34","'VIIIb_08'!$A$6:$AD$34"}</definedName>
    <definedName name="const_prd">#REF!</definedName>
    <definedName name="contactSignal">#REF!,#REF!</definedName>
    <definedName name="CONTINGENCIES_AND_COMMITMENTS">#REF!</definedName>
    <definedName name="Continue">#N/A</definedName>
    <definedName name="CONTROL">#REF!</definedName>
    <definedName name="Controlbs">#REF!</definedName>
    <definedName name="controlpl">#REF!</definedName>
    <definedName name="cood">#REF!</definedName>
    <definedName name="COP">#REF!</definedName>
    <definedName name="copied">#REF!</definedName>
    <definedName name="COPY01">#REF!</definedName>
    <definedName name="cos">#REF!</definedName>
    <definedName name="COST_G.MFG">#N/A</definedName>
    <definedName name="COST_OF_GOODS_MANUFACTURED">#REF!</definedName>
    <definedName name="COST_OF_GOODS_SOLD">#REF!</definedName>
    <definedName name="cottonsummary">#REF!</definedName>
    <definedName name="CPY">#REF!</definedName>
    <definedName name="cr">#REF!</definedName>
    <definedName name="cr_annual_account_2001_17_01_2002_page_8">#REF!</definedName>
    <definedName name="cr_seeds0405_invc_seeds">#REF!</definedName>
    <definedName name="crc">#REF!</definedName>
    <definedName name="CRED">#REF!</definedName>
    <definedName name="credit">#REF!</definedName>
    <definedName name="CREDITO">#REF!</definedName>
    <definedName name="CreditorFT">#REF!</definedName>
    <definedName name="creditormovement">#REF!</definedName>
    <definedName name="creditors">#REF!</definedName>
    <definedName name="CREDITORS__ACCRUED">#REF!</definedName>
    <definedName name="creditors1209">#REF!</definedName>
    <definedName name="creditors150214">#REF!</definedName>
    <definedName name="creditors2013">#REF!</definedName>
    <definedName name="creditors2014">#REF!</definedName>
    <definedName name="creditors2508">#REF!</definedName>
    <definedName name="Creditorsfinal">#REF!</definedName>
    <definedName name="Creditorsmvmnt">#REF!</definedName>
    <definedName name="CreditorsNew">#REF!</definedName>
    <definedName name="creditorsozpak">#REF!</definedName>
    <definedName name="credits">#REF!</definedName>
    <definedName name="creo">#REF!</definedName>
    <definedName name="Critical_Component">#REF!</definedName>
    <definedName name="CRTB">#REF!</definedName>
    <definedName name="crva">#REF!</definedName>
    <definedName name="csrVer">#REF!</definedName>
    <definedName name="CstmrD">#REF!</definedName>
    <definedName name="CstmrRngD">#REF!</definedName>
    <definedName name="CstmrRngP">#REF!</definedName>
    <definedName name="CTFeb06">#REF!</definedName>
    <definedName name="CTJan06">#REF!</definedName>
    <definedName name="CtngRange">#REF!</definedName>
    <definedName name="Cum_Int">#REF!</definedName>
    <definedName name="CURRENT_TAX">#REF!</definedName>
    <definedName name="currentassets1">#REF!</definedName>
    <definedName name="currentassets2">#REF!</definedName>
    <definedName name="currentassets3">#REF!</definedName>
    <definedName name="currentassets4">#REF!</definedName>
    <definedName name="currentassets5">#REF!</definedName>
    <definedName name="currentliabilities1">#REF!</definedName>
    <definedName name="currentliabilities2">#REF!</definedName>
    <definedName name="currentliabilities3">#REF!</definedName>
    <definedName name="currentliabilities4">#REF!</definedName>
    <definedName name="currentliabilities5">#REF!</definedName>
    <definedName name="CurrentProgres">#REF!</definedName>
    <definedName name="Cust">#REF!</definedName>
    <definedName name="custlist">#REF!</definedName>
    <definedName name="customers">#REF!</definedName>
    <definedName name="CutP">#REF!</definedName>
    <definedName name="cutt">#REF!</definedName>
    <definedName name="Cutting_Oil">#REF!</definedName>
    <definedName name="CWIP">#REF!</definedName>
    <definedName name="cy">#REF!</definedName>
    <definedName name="CY_Accounts_Receivable">#REF!</definedName>
    <definedName name="CY_Administration">#REF!</definedName>
    <definedName name="CY_Cash">#REF!</definedName>
    <definedName name="CY_Cash_Div_Dec">#REF!</definedName>
    <definedName name="CY_Common_Equity">#REF!</definedName>
    <definedName name="CY_Cost_of_Sales">#REF!</definedName>
    <definedName name="CY_Current_Liabilities">#REF!</definedName>
    <definedName name="CY_Depreciation">#REF!</definedName>
    <definedName name="CY_Gross_Profit">#REF!</definedName>
    <definedName name="CY_Inc_Bef_Tax">#REF!</definedName>
    <definedName name="CY_Intangible_Assets">#REF!</definedName>
    <definedName name="CY_Interest_Expense">#REF!</definedName>
    <definedName name="CY_Inventory">#REF!</definedName>
    <definedName name="CY_LIABIL_EQUITY">#REF!</definedName>
    <definedName name="CY_lik_Equity">#REF!</definedName>
    <definedName name="CY_lik_Equity_13">#REF!</definedName>
    <definedName name="CY_lik_Equity_14">#REF!</definedName>
    <definedName name="CY_lik_Equity_16">#REF!</definedName>
    <definedName name="CY_lik_Equity_27">#REF!</definedName>
    <definedName name="CY_lik_Equity_3">#REF!</definedName>
    <definedName name="CY_lik_Equity_41">#REF!</definedName>
    <definedName name="CY_lik_Equity_45">#REF!</definedName>
    <definedName name="CY_lik_Equity_47">#REF!</definedName>
    <definedName name="CY_lik_Equity_49">#REF!</definedName>
    <definedName name="CY_lik_Equity_59">#REF!</definedName>
    <definedName name="CY_lik_Equity_60">#REF!</definedName>
    <definedName name="CY_lik_Equity_61">#REF!</definedName>
    <definedName name="CY_lik_Income">#REF!</definedName>
    <definedName name="CY_lik_Income_13">#REF!</definedName>
    <definedName name="CY_lik_Income_14">#REF!</definedName>
    <definedName name="CY_lik_Income_16">#REF!</definedName>
    <definedName name="CY_lik_Income_27">#REF!</definedName>
    <definedName name="CY_lik_Income_3">#REF!</definedName>
    <definedName name="CY_lik_Income_41">#REF!</definedName>
    <definedName name="CY_lik_Income_45">#REF!</definedName>
    <definedName name="CY_lik_Income_47">#REF!</definedName>
    <definedName name="CY_lik_Income_49">#REF!</definedName>
    <definedName name="CY_lik_Income_59">#REF!</definedName>
    <definedName name="CY_lik_Income_60">#REF!</definedName>
    <definedName name="CY_lik_Income_61">#REF!</definedName>
    <definedName name="CY_lik_Liabs">#REF!</definedName>
    <definedName name="CY_lik_Liabs_13">#REF!</definedName>
    <definedName name="CY_lik_Liabs_14">#REF!</definedName>
    <definedName name="CY_lik_Liabs_16">#REF!</definedName>
    <definedName name="CY_lik_Liabs_27">#REF!</definedName>
    <definedName name="CY_lik_Liabs_3">#REF!</definedName>
    <definedName name="CY_lik_Liabs_41">#REF!</definedName>
    <definedName name="CY_lik_Liabs_45">#REF!</definedName>
    <definedName name="CY_lik_Liabs_47">#REF!</definedName>
    <definedName name="CY_lik_Liabs_49">#REF!</definedName>
    <definedName name="CY_lik_Liabs_59">#REF!</definedName>
    <definedName name="CY_lik_Liabs_60">#REF!</definedName>
    <definedName name="CY_lik_Liabs_61">#REF!</definedName>
    <definedName name="CY_lik_RetEarn_bf">#REF!</definedName>
    <definedName name="CY_lik_RetEarn_bf_13">#REF!</definedName>
    <definedName name="CY_lik_RetEarn_bf_14">#REF!</definedName>
    <definedName name="CY_lik_RetEarn_bf_16">#REF!</definedName>
    <definedName name="CY_lik_RetEarn_bf_27">#REF!</definedName>
    <definedName name="CY_lik_RetEarn_bf_3">#REF!</definedName>
    <definedName name="CY_lik_RetEarn_bf_41">#REF!</definedName>
    <definedName name="CY_lik_RetEarn_bf_45">#REF!</definedName>
    <definedName name="CY_lik_RetEarn_bf_47">#REF!</definedName>
    <definedName name="CY_lik_RetEarn_bf_49">#REF!</definedName>
    <definedName name="CY_lik_RetEarn_bf_59">#REF!</definedName>
    <definedName name="CY_lik_RetEarn_bf_60">#REF!</definedName>
    <definedName name="CY_lik_RetEarn_bf_61">#REF!</definedName>
    <definedName name="CY_LT_Debt">#REF!</definedName>
    <definedName name="CY_Market_Value_of_Equity">#REF!</definedName>
    <definedName name="CY_Marketable_Sec">#REF!</definedName>
    <definedName name="CY_NET_PROFIT">#REF!</definedName>
    <definedName name="CY_Net_Revenue">#REF!</definedName>
    <definedName name="CY_Operating_Income">#REF!</definedName>
    <definedName name="CY_Other">#REF!</definedName>
    <definedName name="CY_Other_Curr_Assets">#REF!</definedName>
    <definedName name="CY_Other_LT_Assets">#REF!</definedName>
    <definedName name="CY_Other_LT_Liabilities">#REF!</definedName>
    <definedName name="CY_Preferred_Stock">#REF!</definedName>
    <definedName name="CY_QUICK_ASSETS">#REF!</definedName>
    <definedName name="CY_Retained_Earnings">#REF!</definedName>
    <definedName name="CY_Selling">#REF!</definedName>
    <definedName name="CY_Tangible_Assets">#REF!</definedName>
    <definedName name="CY_Tangible_Net_Worth">#REF!</definedName>
    <definedName name="CY_Taxes">#REF!</definedName>
    <definedName name="CY_TOTAL_ASSETS">#REF!</definedName>
    <definedName name="CY_TOTAL_CURR_ASSETS">#REF!</definedName>
    <definedName name="CY_TOTAL_DEBT">#REF!</definedName>
    <definedName name="CY_TOTAL_EQUITY">#REF!</definedName>
    <definedName name="CY_tx_all_Equity">#REF!</definedName>
    <definedName name="CY_tx_all_Equity_13">#REF!</definedName>
    <definedName name="CY_tx_all_Equity_14">#REF!</definedName>
    <definedName name="CY_tx_all_Equity_16">#REF!</definedName>
    <definedName name="CY_tx_all_Equity_27">#REF!</definedName>
    <definedName name="CY_tx_all_Equity_3">#REF!</definedName>
    <definedName name="CY_tx_all_Equity_41">#REF!</definedName>
    <definedName name="CY_tx_all_Equity_45">#REF!</definedName>
    <definedName name="CY_tx_all_Equity_47">#REF!</definedName>
    <definedName name="CY_tx_all_Equity_49">#REF!</definedName>
    <definedName name="CY_tx_all_Equity_59">#REF!</definedName>
    <definedName name="CY_tx_all_Equity_60">#REF!</definedName>
    <definedName name="CY_tx_all_Equity_61">#REF!</definedName>
    <definedName name="CY_tx_all_Income">#REF!</definedName>
    <definedName name="CY_tx_all_Income_13">#REF!</definedName>
    <definedName name="CY_tx_all_Income_14">#REF!</definedName>
    <definedName name="CY_tx_all_Income_16">#REF!</definedName>
    <definedName name="CY_tx_all_Income_27">#REF!</definedName>
    <definedName name="CY_tx_all_Income_3">#REF!</definedName>
    <definedName name="CY_tx_all_Income_41">#REF!</definedName>
    <definedName name="CY_tx_all_Income_45">#REF!</definedName>
    <definedName name="CY_tx_all_Income_47">#REF!</definedName>
    <definedName name="CY_tx_all_Income_49">#REF!</definedName>
    <definedName name="CY_tx_all_Income_59">#REF!</definedName>
    <definedName name="CY_tx_all_Income_60">#REF!</definedName>
    <definedName name="CY_tx_all_Income_61">#REF!</definedName>
    <definedName name="CY_tx_all_Liabs">#REF!</definedName>
    <definedName name="CY_tx_all_Liabs_13">#REF!</definedName>
    <definedName name="CY_tx_all_Liabs_14">#REF!</definedName>
    <definedName name="CY_tx_all_Liabs_16">#REF!</definedName>
    <definedName name="CY_tx_all_Liabs_27">#REF!</definedName>
    <definedName name="CY_tx_all_Liabs_3">#REF!</definedName>
    <definedName name="CY_tx_all_Liabs_41">#REF!</definedName>
    <definedName name="CY_tx_all_Liabs_45">#REF!</definedName>
    <definedName name="CY_tx_all_Liabs_47">#REF!</definedName>
    <definedName name="CY_tx_all_Liabs_49">#REF!</definedName>
    <definedName name="CY_tx_all_Liabs_59">#REF!</definedName>
    <definedName name="CY_tx_all_Liabs_60">#REF!</definedName>
    <definedName name="CY_tx_all_Liabs_61">#REF!</definedName>
    <definedName name="CY_tx_all_RetEarn_bf">#REF!</definedName>
    <definedName name="CY_tx_all_RetEarn_bf_13">#REF!</definedName>
    <definedName name="CY_tx_all_RetEarn_bf_14">#REF!</definedName>
    <definedName name="CY_tx_all_RetEarn_bf_16">#REF!</definedName>
    <definedName name="CY_tx_all_RetEarn_bf_27">#REF!</definedName>
    <definedName name="CY_tx_all_RetEarn_bf_3">#REF!</definedName>
    <definedName name="CY_tx_all_RetEarn_bf_41">#REF!</definedName>
    <definedName name="CY_tx_all_RetEarn_bf_45">#REF!</definedName>
    <definedName name="CY_tx_all_RetEarn_bf_47">#REF!</definedName>
    <definedName name="CY_tx_all_RetEarn_bf_49">#REF!</definedName>
    <definedName name="CY_tx_all_RetEarn_bf_59">#REF!</definedName>
    <definedName name="CY_tx_all_RetEarn_bf_60">#REF!</definedName>
    <definedName name="CY_tx_all_RetEarn_bf_61">#REF!</definedName>
    <definedName name="CY_tx_knw_Equity">#REF!</definedName>
    <definedName name="CY_tx_knw_Equity_13">#REF!</definedName>
    <definedName name="CY_tx_knw_Equity_14">#REF!</definedName>
    <definedName name="CY_tx_knw_Equity_16">#REF!</definedName>
    <definedName name="CY_tx_knw_Equity_27">#REF!</definedName>
    <definedName name="CY_tx_knw_Equity_3">#REF!</definedName>
    <definedName name="CY_tx_knw_Equity_41">#REF!</definedName>
    <definedName name="CY_tx_knw_Equity_45">#REF!</definedName>
    <definedName name="CY_tx_knw_Equity_47">#REF!</definedName>
    <definedName name="CY_tx_knw_Equity_49">#REF!</definedName>
    <definedName name="CY_tx_knw_Equity_59">#REF!</definedName>
    <definedName name="CY_tx_knw_Equity_60">#REF!</definedName>
    <definedName name="CY_tx_knw_Equity_61">#REF!</definedName>
    <definedName name="CY_tx_knw_Income">#REF!</definedName>
    <definedName name="CY_tx_knw_Income_13">#REF!</definedName>
    <definedName name="CY_tx_knw_Income_14">#REF!</definedName>
    <definedName name="CY_tx_knw_Income_16">#REF!</definedName>
    <definedName name="CY_tx_knw_Income_27">#REF!</definedName>
    <definedName name="CY_tx_knw_Income_3">#REF!</definedName>
    <definedName name="CY_tx_knw_Income_41">#REF!</definedName>
    <definedName name="CY_tx_knw_Income_45">#REF!</definedName>
    <definedName name="CY_tx_knw_Income_47">#REF!</definedName>
    <definedName name="CY_tx_knw_Income_49">#REF!</definedName>
    <definedName name="CY_tx_knw_Income_59">#REF!</definedName>
    <definedName name="CY_tx_knw_Income_60">#REF!</definedName>
    <definedName name="CY_tx_knw_Income_61">#REF!</definedName>
    <definedName name="CY_tx_knw_Liabs">#REF!</definedName>
    <definedName name="CY_tx_knw_Liabs_13">#REF!</definedName>
    <definedName name="CY_tx_knw_Liabs_14">#REF!</definedName>
    <definedName name="CY_tx_knw_Liabs_16">#REF!</definedName>
    <definedName name="CY_tx_knw_Liabs_27">#REF!</definedName>
    <definedName name="CY_tx_knw_Liabs_3">#REF!</definedName>
    <definedName name="CY_tx_knw_Liabs_41">#REF!</definedName>
    <definedName name="CY_tx_knw_Liabs_45">#REF!</definedName>
    <definedName name="CY_tx_knw_Liabs_47">#REF!</definedName>
    <definedName name="CY_tx_knw_Liabs_49">#REF!</definedName>
    <definedName name="CY_tx_knw_Liabs_59">#REF!</definedName>
    <definedName name="CY_tx_knw_Liabs_60">#REF!</definedName>
    <definedName name="CY_tx_knw_Liabs_61">#REF!</definedName>
    <definedName name="CY_tx_knw_RetEarn_bf">#REF!</definedName>
    <definedName name="CY_tx_knw_RetEarn_bf_13">#REF!</definedName>
    <definedName name="CY_tx_knw_RetEarn_bf_14">#REF!</definedName>
    <definedName name="CY_tx_knw_RetEarn_bf_16">#REF!</definedName>
    <definedName name="CY_tx_knw_RetEarn_bf_27">#REF!</definedName>
    <definedName name="CY_tx_knw_RetEarn_bf_3">#REF!</definedName>
    <definedName name="CY_tx_knw_RetEarn_bf_41">#REF!</definedName>
    <definedName name="CY_tx_knw_RetEarn_bf_45">#REF!</definedName>
    <definedName name="CY_tx_knw_RetEarn_bf_47">#REF!</definedName>
    <definedName name="CY_tx_knw_RetEarn_bf_49">#REF!</definedName>
    <definedName name="CY_tx_knw_RetEarn_bf_59">#REF!</definedName>
    <definedName name="CY_tx_knw_RetEarn_bf_60">#REF!</definedName>
    <definedName name="CY_tx_knw_RetEarn_bf_61">#REF!</definedName>
    <definedName name="CY_tx_lik_Equity">#REF!</definedName>
    <definedName name="CY_tx_lik_Equity_13">#REF!</definedName>
    <definedName name="CY_tx_lik_Equity_14">#REF!</definedName>
    <definedName name="CY_tx_lik_Equity_16">#REF!</definedName>
    <definedName name="CY_tx_lik_Equity_27">#REF!</definedName>
    <definedName name="CY_tx_lik_Equity_3">#REF!</definedName>
    <definedName name="CY_tx_lik_Equity_41">#REF!</definedName>
    <definedName name="CY_tx_lik_Equity_45">#REF!</definedName>
    <definedName name="CY_tx_lik_Equity_47">#REF!</definedName>
    <definedName name="CY_tx_lik_Equity_49">#REF!</definedName>
    <definedName name="CY_tx_lik_Equity_59">#REF!</definedName>
    <definedName name="CY_tx_lik_Equity_60">#REF!</definedName>
    <definedName name="CY_tx_lik_Equity_61">#REF!</definedName>
    <definedName name="CY_tx_lik_Income">#REF!</definedName>
    <definedName name="CY_tx_lik_Income_13">#REF!</definedName>
    <definedName name="CY_tx_lik_Income_14">#REF!</definedName>
    <definedName name="CY_tx_lik_Income_16">#REF!</definedName>
    <definedName name="CY_tx_lik_Income_27">#REF!</definedName>
    <definedName name="CY_tx_lik_Income_3">#REF!</definedName>
    <definedName name="CY_tx_lik_Income_41">#REF!</definedName>
    <definedName name="CY_tx_lik_Income_45">#REF!</definedName>
    <definedName name="CY_tx_lik_Income_47">#REF!</definedName>
    <definedName name="CY_tx_lik_Income_49">#REF!</definedName>
    <definedName name="CY_tx_lik_Income_59">#REF!</definedName>
    <definedName name="CY_tx_lik_Income_60">#REF!</definedName>
    <definedName name="CY_tx_lik_Income_61">#REF!</definedName>
    <definedName name="CY_tx_lik_Liabs">#REF!</definedName>
    <definedName name="CY_tx_lik_Liabs_13">#REF!</definedName>
    <definedName name="CY_tx_lik_Liabs_14">#REF!</definedName>
    <definedName name="CY_tx_lik_Liabs_16">#REF!</definedName>
    <definedName name="CY_tx_lik_Liabs_27">#REF!</definedName>
    <definedName name="CY_tx_lik_Liabs_3">#REF!</definedName>
    <definedName name="CY_tx_lik_Liabs_41">#REF!</definedName>
    <definedName name="CY_tx_lik_Liabs_45">#REF!</definedName>
    <definedName name="CY_tx_lik_Liabs_47">#REF!</definedName>
    <definedName name="CY_tx_lik_Liabs_49">#REF!</definedName>
    <definedName name="CY_tx_lik_Liabs_59">#REF!</definedName>
    <definedName name="CY_tx_lik_Liabs_60">#REF!</definedName>
    <definedName name="CY_tx_lik_Liabs_61">#REF!</definedName>
    <definedName name="CY_tx_lik_RetEarn_bf">#REF!</definedName>
    <definedName name="CY_tx_lik_RetEarn_bf_13">#REF!</definedName>
    <definedName name="CY_tx_lik_RetEarn_bf_14">#REF!</definedName>
    <definedName name="CY_tx_lik_RetEarn_bf_16">#REF!</definedName>
    <definedName name="CY_tx_lik_RetEarn_bf_27">#REF!</definedName>
    <definedName name="CY_tx_lik_RetEarn_bf_3">#REF!</definedName>
    <definedName name="CY_tx_lik_RetEarn_bf_41">#REF!</definedName>
    <definedName name="CY_tx_lik_RetEarn_bf_45">#REF!</definedName>
    <definedName name="CY_tx_lik_RetEarn_bf_47">#REF!</definedName>
    <definedName name="CY_tx_lik_RetEarn_bf_49">#REF!</definedName>
    <definedName name="CY_tx_lik_RetEarn_bf_59">#REF!</definedName>
    <definedName name="CY_tx_lik_RetEarn_bf_60">#REF!</definedName>
    <definedName name="CY_tx_lik_RetEarn_bf_61">#REF!</definedName>
    <definedName name="CY_Weighted_Average">#REF!</definedName>
    <definedName name="CY_Working_Capital">#REF!</definedName>
    <definedName name="D">#REF!</definedName>
    <definedName name="D_9701">#REF!</definedName>
    <definedName name="D_9702">#REF!</definedName>
    <definedName name="D_9703">#REF!</definedName>
    <definedName name="D_9704">#REF!</definedName>
    <definedName name="D_9705">#REF!</definedName>
    <definedName name="D_9706">#REF!</definedName>
    <definedName name="D_9707">#REF!</definedName>
    <definedName name="D_9708">#REF!</definedName>
    <definedName name="D_9709">#REF!</definedName>
    <definedName name="D_9712">#REF!</definedName>
    <definedName name="da">#REF!</definedName>
    <definedName name="DarTB">#REF!</definedName>
    <definedName name="dasda">#REF!</definedName>
    <definedName name="Dash_Board">#REF!</definedName>
    <definedName name="Data">#REF!</definedName>
    <definedName name="Data1">#REF!</definedName>
    <definedName name="data64">#REF!</definedName>
    <definedName name="DataAcs">#REF!</definedName>
    <definedName name="_xlnm.Database">#REF!</definedName>
    <definedName name="Database_MI">#REF!</definedName>
    <definedName name="DataFin">#REF!</definedName>
    <definedName name="DataPat">#REF!</definedName>
    <definedName name="date">#REF!</definedName>
    <definedName name="db">#REF!</definedName>
    <definedName name="DBDECIMALPOINT1">#REF!</definedName>
    <definedName name="DBName1">#REF!</definedName>
    <definedName name="DBTHOUSANDSSEPARATOR1">#REF!</definedName>
    <definedName name="DBUsername1">#REF!</definedName>
    <definedName name="DD">#REF!</definedName>
    <definedName name="ddd">#REF!</definedName>
    <definedName name="dddd">#REF!</definedName>
    <definedName name="Debit">#REF!</definedName>
    <definedName name="debtorbalances">#REF!</definedName>
    <definedName name="Debtors">#REF!</definedName>
    <definedName name="dec">#REF!</definedName>
    <definedName name="DEC_99">#REF!</definedName>
    <definedName name="December">#REF!</definedName>
    <definedName name="December12">#REF!</definedName>
    <definedName name="DEFAULTACTIVITY1">#REF!</definedName>
    <definedName name="DEFERED_TAX">#REF!</definedName>
    <definedName name="DEFERRED_FINANCE_CHARGES">#REF!</definedName>
    <definedName name="dEFF.LIA">#REF!</definedName>
    <definedName name="DefINcome">#REF!</definedName>
    <definedName name="delay">#REF!</definedName>
    <definedName name="DELETIONS">#REF!</definedName>
    <definedName name="dep">#REF!</definedName>
    <definedName name="dep_12">#N/A</definedName>
    <definedName name="dep_13">#N/A</definedName>
    <definedName name="dep_15">#N/A</definedName>
    <definedName name="dep_16">#N/A</definedName>
    <definedName name="dep_22">#N/A</definedName>
    <definedName name="dep_25">#N/A</definedName>
    <definedName name="dep_26">#N/A</definedName>
    <definedName name="dep_27">#N/A</definedName>
    <definedName name="dep_28">#N/A</definedName>
    <definedName name="dep_29">#N/A</definedName>
    <definedName name="dep_33">#N/A</definedName>
    <definedName name="dep_34">#N/A</definedName>
    <definedName name="dep_36">#N/A</definedName>
    <definedName name="dep_37">#N/A</definedName>
    <definedName name="dep_39">#N/A</definedName>
    <definedName name="dep_40">#N/A</definedName>
    <definedName name="dep_41">#N/A</definedName>
    <definedName name="dep_42">#N/A</definedName>
    <definedName name="dep_45">#N/A</definedName>
    <definedName name="dep_47">#N/A</definedName>
    <definedName name="dep_48">#N/A</definedName>
    <definedName name="dep_49">#N/A</definedName>
    <definedName name="dep_50">#N/A</definedName>
    <definedName name="dep_51">#N/A</definedName>
    <definedName name="dep_52">#N/A</definedName>
    <definedName name="dep_53">#N/A</definedName>
    <definedName name="dep_54">#N/A</definedName>
    <definedName name="dep_55">#N/A</definedName>
    <definedName name="dep_56">#N/A</definedName>
    <definedName name="dep_57">#N/A</definedName>
    <definedName name="dep_58">#N/A</definedName>
    <definedName name="dep_59" localSheetId="3">MATCH(0.01,#REF!,-1)+1</definedName>
    <definedName name="dep_59" localSheetId="4">MATCH(0.01,#REF!,-1)+1</definedName>
    <definedName name="dep_59" localSheetId="12">MATCH(0.01,#REF!,-1)+1</definedName>
    <definedName name="dep_59" localSheetId="5">MATCH(0.01,#REF!,-1)+1</definedName>
    <definedName name="dep_59" localSheetId="6">MATCH(0.01,#REF!,-1)+1</definedName>
    <definedName name="dep_59">MATCH(0.01,#REF!,-1)+1</definedName>
    <definedName name="dep_60">#N/A</definedName>
    <definedName name="dep_61" localSheetId="3">MATCH(0.01,#REF!,-1)+1</definedName>
    <definedName name="dep_61" localSheetId="4">MATCH(0.01,#REF!,-1)+1</definedName>
    <definedName name="dep_61" localSheetId="12">MATCH(0.01,#REF!,-1)+1</definedName>
    <definedName name="dep_61" localSheetId="5">MATCH(0.01,#REF!,-1)+1</definedName>
    <definedName name="dep_61" localSheetId="6">MATCH(0.01,#REF!,-1)+1</definedName>
    <definedName name="dep_61">MATCH(0.01,#REF!,-1)+1</definedName>
    <definedName name="DepBuilding">#REF!</definedName>
    <definedName name="DEPOSITS_AND_PREPAYMENTS">#REF!</definedName>
    <definedName name="DEPRECIATION">#REF!</definedName>
    <definedName name="DEPSCH">#REF!</definedName>
    <definedName name="der">#REF!</definedName>
    <definedName name="DESC_BRIDGE">#REF!</definedName>
    <definedName name="DESC_DUCT_SPRT">#REF!</definedName>
    <definedName name="DESC_EQ_SPRT">#REF!</definedName>
    <definedName name="DESC_FAB">#REF!</definedName>
    <definedName name="DESC_PIPERACK">#REF!</definedName>
    <definedName name="DESC_PLT_ACCS">#REF!</definedName>
    <definedName name="DESC_STANCHION">#REF!</definedName>
    <definedName name="DESC_STCK_SPRT">#REF!</definedName>
    <definedName name="DETAIL">#REF!</definedName>
    <definedName name="df">#REF!</definedName>
    <definedName name="dfs">#REF!</definedName>
    <definedName name="dhdhd">#N/A</definedName>
    <definedName name="DIFF_CELL">#REF!</definedName>
    <definedName name="difference">#REF!</definedName>
    <definedName name="DILPASAND">#N/A</definedName>
    <definedName name="DISP_01">#REF!</definedName>
    <definedName name="DISP_02">#REF!</definedName>
    <definedName name="DISP_03">#REF!</definedName>
    <definedName name="DISP_AD_01">#REF!</definedName>
    <definedName name="DISP_AD_02">#REF!</definedName>
    <definedName name="DISP_AD_03">#REF!</definedName>
    <definedName name="disposal">#REF!</definedName>
    <definedName name="distname">#REF!</definedName>
    <definedName name="DIV">#N/A</definedName>
    <definedName name="Document_array" localSheetId="9">{"Accounts_June2006finalAdjusted.xls","Accounts_July2006A.xls","Sheet1","Sheet2","Sheet3","Sheet4","Sheet5","Sheet6","Sheet7","Sheet8","Sheet9","Sheet10","Sheet11","Sheet12","Sheet13","Sheet14","Sheet15","Sheet16","Sheet17","Sheet18","Sheet19","Sheet20","Sheet21","Sheet22","Sheet23","Sheet24","Sheet25","Sheet26","Sheet27","Sheet28","Sheet29","Sheet30","Sheet31","Sheet32","Sheet33","Sheet34","Sheet35","Sheet36","Sheet37","Sheet38","Sheet39","Sheet40","Sheet41","Sheet42","Sheet43","Sheet44","Sheet45","Sheet46","Sheet47","Sheet48","Sheet49","Sheet50","Sheet51","Sheet52","Sheet53","Sheet54","Sheet55","Sheet56","Sheet57","Sheet58","Sheet59","Sheet60","Sheet61","Sheet62","Sheet63","Sheet64","Sheet65","Sheet66","Sheet67","Sheet68","Sheet69","Sheet70","Sheet71","Sheet72","Sheet73","Sheet74","Sheet75","Sheet76","Sheet77","Sheet78","Sheet79","Sheet80","Sheet81","Sheet82","Sheet83","Sheet84","Sheet85","Sheet86","Sheet87","Sheet88","Sheet89","Sheet90","Sheet91","Sheet92","Sheet93","Sheet94","Sheet95","Sheet96","Sheet97","Sheet98","Sheet99","Sheet100","Sheet101","Sheet102","Sheet103"}</definedName>
    <definedName name="Document_array" localSheetId="10">{"Accounts_June2006finalAdjusted.xls","Accounts_July2006A.xls","Sheet1","Sheet2","Sheet3","Sheet4","Sheet5","Sheet6","Sheet7","Sheet8","Sheet9","Sheet10","Sheet11","Sheet12","Sheet13","Sheet14","Sheet15","Sheet16","Sheet17","Sheet18","Sheet19","Sheet20","Sheet21","Sheet22","Sheet23","Sheet24","Sheet25","Sheet26","Sheet27","Sheet28","Sheet29","Sheet30","Sheet31","Sheet32","Sheet33","Sheet34","Sheet35","Sheet36","Sheet37","Sheet38","Sheet39","Sheet40","Sheet41","Sheet42","Sheet43","Sheet44","Sheet45","Sheet46","Sheet47","Sheet48","Sheet49","Sheet50","Sheet51","Sheet52","Sheet53","Sheet54","Sheet55","Sheet56","Sheet57","Sheet58","Sheet59","Sheet60","Sheet61","Sheet62","Sheet63","Sheet64","Sheet65","Sheet66","Sheet67","Sheet68","Sheet69","Sheet70","Sheet71","Sheet72","Sheet73","Sheet74","Sheet75","Sheet76","Sheet77","Sheet78","Sheet79","Sheet80","Sheet81","Sheet82","Sheet83","Sheet84","Sheet85","Sheet86","Sheet87","Sheet88","Sheet89","Sheet90","Sheet91","Sheet92","Sheet93","Sheet94","Sheet95","Sheet96","Sheet97","Sheet98","Sheet99","Sheet100","Sheet101","Sheet102","Sheet103"}</definedName>
    <definedName name="Document_array" localSheetId="1">{"Accounts_June2006finalAdjusted.xls","Accounts_July2006A.xls","Sheet1","Sheet2","Sheet3","Sheet4","Sheet5","Sheet6","Sheet7","Sheet8","Sheet9","Sheet10","Sheet11","Sheet12","Sheet13","Sheet14","Sheet15","Sheet16","Sheet17","Sheet18","Sheet19","Sheet20","Sheet21","Sheet22","Sheet23","Sheet24","Sheet25","Sheet26","Sheet27","Sheet28","Sheet29","Sheet30","Sheet31","Sheet32","Sheet33","Sheet34","Sheet35","Sheet36","Sheet37","Sheet38","Sheet39","Sheet40","Sheet41","Sheet42","Sheet43","Sheet44","Sheet45","Sheet46","Sheet47","Sheet48","Sheet49","Sheet50","Sheet51","Sheet52","Sheet53","Sheet54","Sheet55","Sheet56","Sheet57","Sheet58","Sheet59","Sheet60","Sheet61","Sheet62","Sheet63","Sheet64","Sheet65","Sheet66","Sheet67","Sheet68","Sheet69","Sheet70","Sheet71","Sheet72","Sheet73","Sheet74","Sheet75","Sheet76","Sheet77","Sheet78","Sheet79","Sheet80","Sheet81","Sheet82","Sheet83","Sheet84","Sheet85","Sheet86","Sheet87","Sheet88","Sheet89","Sheet90","Sheet91","Sheet92","Sheet93","Sheet94","Sheet95","Sheet96","Sheet97","Sheet98","Sheet99","Sheet100","Sheet101","Sheet102","Sheet103"}</definedName>
    <definedName name="Document_array">{"Accounts_June2006finalAdjusted.xls","Accounts_July2006A.xls","Sheet1","Sheet2","Sheet3","Sheet4","Sheet5","Sheet6","Sheet7","Sheet8","Sheet9","Sheet10","Sheet11","Sheet12","Sheet13","Sheet14","Sheet15","Sheet16","Sheet17","Sheet18","Sheet19","Sheet20","Sheet21","Sheet22","Sheet23","Sheet24","Sheet25","Sheet26","Sheet27","Sheet28","Sheet29","Sheet30","Sheet31","Sheet32","Sheet33","Sheet34","Sheet35","Sheet36","Sheet37","Sheet38","Sheet39","Sheet40","Sheet41","Sheet42","Sheet43","Sheet44","Sheet45","Sheet46","Sheet47","Sheet48","Sheet49","Sheet50","Sheet51","Sheet52","Sheet53","Sheet54","Sheet55","Sheet56","Sheet57","Sheet58","Sheet59","Sheet60","Sheet61","Sheet62","Sheet63","Sheet64","Sheet65","Sheet66","Sheet67","Sheet68","Sheet69","Sheet70","Sheet71","Sheet72","Sheet73","Sheet74","Sheet75","Sheet76","Sheet77","Sheet78","Sheet79","Sheet80","Sheet81","Sheet82","Sheet83","Sheet84","Sheet85","Sheet86","Sheet87","Sheet88","Sheet89","Sheet90","Sheet91","Sheet92","Sheet93","Sheet94","Sheet95","Sheet96","Sheet97","Sheet98","Sheet99","Sheet100","Sheet101","Sheet102","Sheet103"}</definedName>
    <definedName name="Documents_array">#N/A</definedName>
    <definedName name="Doğalgaz">#REF!</definedName>
    <definedName name="DOLAR">#REF!</definedName>
    <definedName name="DOLGU">#REF!</definedName>
    <definedName name="Dollar">61</definedName>
    <definedName name="Dollar_Threshold">#REF!</definedName>
    <definedName name="dp">#REF!</definedName>
    <definedName name="dPT">#REF!</definedName>
    <definedName name="dqqdwdwqwe">#N/A</definedName>
    <definedName name="dsdsdsd">#N/A</definedName>
    <definedName name="DSE">#REF!</definedName>
    <definedName name="dsfds">#REF!</definedName>
    <definedName name="DSFKJOIUYTRDESWA">#REF!</definedName>
    <definedName name="Dsg">#REF!</definedName>
    <definedName name="DsptchD">#REF!</definedName>
    <definedName name="DTBannual">#REF!</definedName>
    <definedName name="dtml" localSheetId="9" hidden="1">{"'FF'!$B$57:$B$58"}</definedName>
    <definedName name="dtml" localSheetId="10" hidden="1">{"'FF'!$B$57:$B$58"}</definedName>
    <definedName name="dtml" localSheetId="1" hidden="1">{"'FF'!$B$57:$B$58"}</definedName>
    <definedName name="dtml" hidden="1">{"'FF'!$B$57:$B$58"}</definedName>
    <definedName name="DY">#REF!</definedName>
    <definedName name="DZ">#REF!</definedName>
    <definedName name="E">#REF!</definedName>
    <definedName name="E_BQ">#REF!</definedName>
    <definedName name="E_Unit">5.25</definedName>
    <definedName name="E.O.B.I">#REF!</definedName>
    <definedName name="E45T90">#REF!</definedName>
    <definedName name="EARNINGS_PER_SHARE___BASIC">#REF!</definedName>
    <definedName name="ebs">#REF!</definedName>
    <definedName name="EDSCON">#REF!</definedName>
    <definedName name="EDSSNR">#REF!</definedName>
    <definedName name="EDUCATION_CESS">#REF!</definedName>
    <definedName name="EE">#REF!</definedName>
    <definedName name="EEE">#REF!</definedName>
    <definedName name="eer">#N/A</definedName>
    <definedName name="EFF">#REF!,#REF!</definedName>
    <definedName name="Effective_Tax_Rate">#REF!</definedName>
    <definedName name="einheit">#REF!</definedName>
    <definedName name="ekjRLHHFOHF">#REF!</definedName>
    <definedName name="ELC_Unit_Rate">#REF!</definedName>
    <definedName name="Electricity">#REF!</definedName>
    <definedName name="Electricity_13">NA()</definedName>
    <definedName name="Electricity_16">#N/A</definedName>
    <definedName name="Electricity_22">#N/A</definedName>
    <definedName name="Electricity_45">#N/A</definedName>
    <definedName name="Electricity_49">NA()</definedName>
    <definedName name="Electricity_51">#N/A</definedName>
    <definedName name="Electricity_52">#N/A</definedName>
    <definedName name="Electricity_53">#N/A</definedName>
    <definedName name="Electricity_54">#N/A</definedName>
    <definedName name="Electricity_55">#N/A</definedName>
    <definedName name="Electricity_56">#N/A</definedName>
    <definedName name="Electricity_57">#N/A</definedName>
    <definedName name="Electricity_58">#N/A</definedName>
    <definedName name="Electricity_59">#N/A</definedName>
    <definedName name="Electricity_60">NA()</definedName>
    <definedName name="Electricity_61">#N/A</definedName>
    <definedName name="End_Bal">#REF!</definedName>
    <definedName name="End_Bal_59">#REF!</definedName>
    <definedName name="End_Bal_61">#REF!</definedName>
    <definedName name="eobi">VLOOKUP(#REF!,#REF!,2,FALSE)</definedName>
    <definedName name="EOC">#REF!</definedName>
    <definedName name="eop">#REF!</definedName>
    <definedName name="ePS">#REF!</definedName>
    <definedName name="eq">#REF!</definedName>
    <definedName name="eqpt05">#REF!</definedName>
    <definedName name="Equity">#REF!</definedName>
    <definedName name="equity1">#REF!</definedName>
    <definedName name="equity2">#REF!</definedName>
    <definedName name="equity3">#REF!</definedName>
    <definedName name="equity4">#REF!</definedName>
    <definedName name="equity5">#REF!</definedName>
    <definedName name="ESTIMATED_PROFIT_AND_LOSS_ACCOUNT">#REF!</definedName>
    <definedName name="ESTIMATED_SUMMARIZED_BALANCE_SHEET">#REF!</definedName>
    <definedName name="euro">#REF!</definedName>
    <definedName name="euro2">#REF!</definedName>
    <definedName name="eurooo">#REF!</definedName>
    <definedName name="Ex_rate">#REF!</definedName>
    <definedName name="ExactAddinConnection" hidden="1">"102"</definedName>
    <definedName name="ExactAddinConnection.102" hidden="1">"DATA_SERVER;102;rabnawaz.anjum;1"</definedName>
    <definedName name="ExactAddinConnection.103" hidden="1">"DATA_SERVER;103;rabnawaz.anjum;1"</definedName>
    <definedName name="Excavation">#REF!</definedName>
    <definedName name="Excel_BuiltIn__FilterDatabase_44">#REF!</definedName>
    <definedName name="Excel_BuiltIn__FilterDatabase_45">#REF!</definedName>
    <definedName name="Excel_BuiltIn__FilterDatabase_60">#REF!</definedName>
    <definedName name="Excel_BuiltIn_Print_Area">#REF!</definedName>
    <definedName name="Excel_BuiltIn_Print_Area_1">(#REF!,#REF!)</definedName>
    <definedName name="exchange">#REF!</definedName>
    <definedName name="EXCISE_EXPORT_DUTY_AND_SALES_TAX">#REF!</definedName>
    <definedName name="ExemptIncome">#REF!</definedName>
    <definedName name="EXI">#REF!</definedName>
    <definedName name="Expected_Error_Rate">#REF!</definedName>
    <definedName name="expenditure">#REF!</definedName>
    <definedName name="EXPORT_DEVELOPMENT_SURCHARGE">#REF!</definedName>
    <definedName name="Extra_Pay">#REF!</definedName>
    <definedName name="extra1">#REF!</definedName>
    <definedName name="extra2">#REF!</definedName>
    <definedName name="extra3">#REF!</definedName>
    <definedName name="extra4">#REF!</definedName>
    <definedName name="extra5">#REF!</definedName>
    <definedName name="extractedtrial">#REF!</definedName>
    <definedName name="f">#REF!</definedName>
    <definedName name="F_CELL">#REF!</definedName>
    <definedName name="F_P">#REF!</definedName>
    <definedName name="F_Rate">20</definedName>
    <definedName name="F1D1">#REF!</definedName>
    <definedName name="F51P12">#REF!</definedName>
    <definedName name="fa">#REF!</definedName>
    <definedName name="Fabric">#REF!</definedName>
    <definedName name="factor">#REF!</definedName>
    <definedName name="faf">#REF!</definedName>
    <definedName name="farhan">#REF!</definedName>
    <definedName name="FAROOQ">#N/A</definedName>
    <definedName name="FBCHBL">#REF!</definedName>
    <definedName name="FBCSNR">#REF!</definedName>
    <definedName name="fc">#REF!</definedName>
    <definedName name="FC___0">#REF!</definedName>
    <definedName name="FC___8">#REF!</definedName>
    <definedName name="FC___9">#REF!</definedName>
    <definedName name="FC_HT">#REF!</definedName>
    <definedName name="FC_Operation">#REF!</definedName>
    <definedName name="FD">#REF!</definedName>
    <definedName name="FE1T">#REF!</definedName>
    <definedName name="Feb">#REF!</definedName>
    <definedName name="FEB_00">#REF!</definedName>
    <definedName name="february">#REF!</definedName>
    <definedName name="February13">#REF!</definedName>
    <definedName name="FF">#REF!</definedName>
    <definedName name="ff48r62">#REF!</definedName>
    <definedName name="FFAbove1_1">#REF!</definedName>
    <definedName name="FFAbove2_1">#REF!</definedName>
    <definedName name="FFAbove3_1">#REF!</definedName>
    <definedName name="FFAbove4_1">#REF!</definedName>
    <definedName name="FFAbove5_1">#REF!</definedName>
    <definedName name="FFAbove6_1">#REF!</definedName>
    <definedName name="FFAbove7_1">#REF!</definedName>
    <definedName name="FFAbove8_1">#REF!</definedName>
    <definedName name="FFAppColName1_1">#REF!</definedName>
    <definedName name="FFAppColName2_1">#REF!</definedName>
    <definedName name="FFAppColName3_1">#REF!</definedName>
    <definedName name="FFAppColName4_1">#REF!</definedName>
    <definedName name="FFAppColName5_1">#REF!</definedName>
    <definedName name="FFAppColName6_1">#REF!</definedName>
    <definedName name="FFAppColName7_1">#REF!</definedName>
    <definedName name="FFAppColName8_1">#REF!</definedName>
    <definedName name="FFDisplay1_1">#REF!</definedName>
    <definedName name="FFDisplay2_1">#REF!</definedName>
    <definedName name="FFDisplay3_1">#REF!</definedName>
    <definedName name="FFDisplay4_1">#REF!</definedName>
    <definedName name="FFDisplay5_1">#REF!</definedName>
    <definedName name="FFDisplay6_1">#REF!</definedName>
    <definedName name="FFDisplay7_1">#REF!</definedName>
    <definedName name="FFDisplay8_1">#REF!</definedName>
    <definedName name="ffgfg">#REF!</definedName>
    <definedName name="FFMaximum1_1">#REF!</definedName>
    <definedName name="FFMaximum2_1">#REF!</definedName>
    <definedName name="FFMaximum3_1">#REF!</definedName>
    <definedName name="FFMaximum4_1">#REF!</definedName>
    <definedName name="FFMaximum5_1">#REF!</definedName>
    <definedName name="FFMaximum6_1">#REF!</definedName>
    <definedName name="FFMaximum7_1">#REF!</definedName>
    <definedName name="FFMaximum8_1">#REF!</definedName>
    <definedName name="FFSegment1_1">#REF!</definedName>
    <definedName name="FFSegment2_1">#REF!</definedName>
    <definedName name="FFSegment3_1">#REF!</definedName>
    <definedName name="FFSegment4_1">#REF!</definedName>
    <definedName name="FFSegment5_1">#REF!</definedName>
    <definedName name="FFSegment6_1">#REF!</definedName>
    <definedName name="FFSegment7_1">#REF!</definedName>
    <definedName name="FFSegment8_1">#REF!</definedName>
    <definedName name="FFSegSeparator1">#REF!</definedName>
    <definedName name="FG">#REF!</definedName>
    <definedName name="fgfff">#REF!</definedName>
    <definedName name="fggs">#REF!</definedName>
    <definedName name="fgoogsinven">#REF!</definedName>
    <definedName name="fhfhf">#N/A</definedName>
    <definedName name="FI">#REF!</definedName>
    <definedName name="FIGURES">#REF!</definedName>
    <definedName name="final">#REF!</definedName>
    <definedName name="finan">#REF!</definedName>
    <definedName name="financharges">#REF!</definedName>
    <definedName name="FINANCIAL_CHARGES">#REF!</definedName>
    <definedName name="financingcash1">#REF!</definedName>
    <definedName name="financingcash2">#REF!</definedName>
    <definedName name="financingcash3">#REF!</definedName>
    <definedName name="financingcash4">#REF!</definedName>
    <definedName name="financingcash5">#REF!</definedName>
    <definedName name="FINASSET">#REF!</definedName>
    <definedName name="FINASSET___0">#REF!</definedName>
    <definedName name="FINASSET___8">#REF!</definedName>
    <definedName name="FINASSET___9">#REF!</definedName>
    <definedName name="FinInstChanged">#REF!</definedName>
    <definedName name="FINISHED_GOODS">#REF!</definedName>
    <definedName name="first_year">#REF!</definedName>
    <definedName name="fix">#REF!</definedName>
    <definedName name="FIXED_ASSETS_AND_DEPRECIATION_SCHEDULE">#REF!</definedName>
    <definedName name="fixedasset2">#REF!</definedName>
    <definedName name="fixedassets">#REF!</definedName>
    <definedName name="FJ">#REF!</definedName>
    <definedName name="FJKANAL">#REF!</definedName>
    <definedName name="FJMARLA">#REF!</definedName>
    <definedName name="FJPAID">#REF!</definedName>
    <definedName name="FJRKANAL">#REF!</definedName>
    <definedName name="FJRMARLA">#REF!</definedName>
    <definedName name="FJRVALUE">#REF!</definedName>
    <definedName name="FJTAMOUNT">#REF!</definedName>
    <definedName name="FNDNAM1">#REF!</definedName>
    <definedName name="FNDUserID1">#REF!</definedName>
    <definedName name="FOOTINGS">#REF!</definedName>
    <definedName name="forimports">#REF!</definedName>
    <definedName name="Frame">#REF!</definedName>
    <definedName name="FSA">#N/A</definedName>
    <definedName name="fsadghkf" localSheetId="9" hidden="1">{#N/A,#N/A,FALSE,"QUARTERLY SALES";#N/A,#N/A,FALSE,"NET SALES ";#N/A,#N/A,FALSE,"INVENTORY"}</definedName>
    <definedName name="fsadghkf" localSheetId="10" hidden="1">{#N/A,#N/A,FALSE,"QUARTERLY SALES";#N/A,#N/A,FALSE,"NET SALES ";#N/A,#N/A,FALSE,"INVENTORY"}</definedName>
    <definedName name="fsadghkf" localSheetId="1" hidden="1">{#N/A,#N/A,FALSE,"QUARTERLY SALES";#N/A,#N/A,FALSE,"NET SALES ";#N/A,#N/A,FALSE,"INVENTORY"}</definedName>
    <definedName name="fsadghkf" hidden="1">{#N/A,#N/A,FALSE,"QUARTERLY SALES";#N/A,#N/A,FALSE,"NET SALES ";#N/A,#N/A,FALSE,"INVENTORY"}</definedName>
    <definedName name="FSC">#N/A</definedName>
    <definedName name="fsfsg">#REF!</definedName>
    <definedName name="FSHF">#REF!</definedName>
    <definedName name="FSHW">#REF!</definedName>
    <definedName name="FT">#REF!</definedName>
    <definedName name="FTB">#REF!</definedName>
    <definedName name="FTNF">#REF!</definedName>
    <definedName name="FTNW">#REF!</definedName>
    <definedName name="FTRF">#REF!</definedName>
    <definedName name="FTRW">#REF!</definedName>
    <definedName name="Full_Print">#REF!</definedName>
    <definedName name="FWBS1100">#REF!</definedName>
    <definedName name="FWBS1200">#REF!</definedName>
    <definedName name="FWBS1300">#REF!</definedName>
    <definedName name="FWBS1500">#REF!</definedName>
    <definedName name="FWBS1600">#REF!</definedName>
    <definedName name="FWBS1700">#REF!</definedName>
    <definedName name="FWBS1800">#REF!</definedName>
    <definedName name="FWBS2300">#REF!</definedName>
    <definedName name="FWBS2400">#REF!</definedName>
    <definedName name="FWBS2500">#REF!</definedName>
    <definedName name="FWBS2600">#REF!</definedName>
    <definedName name="FWBS2800">#REF!</definedName>
    <definedName name="FWBS32.33">#REF!</definedName>
    <definedName name="FWBS6200">#REF!</definedName>
    <definedName name="FWBS6300">#REF!</definedName>
    <definedName name="FWBS6700">#REF!</definedName>
    <definedName name="FWBS6800">#REF!</definedName>
    <definedName name="FWBS8000">#REF!</definedName>
    <definedName name="FWBSB000">#REF!</definedName>
    <definedName name="FWT">#REF!</definedName>
    <definedName name="FY">2004</definedName>
    <definedName name="g">#REF!</definedName>
    <definedName name="G.Total">#REF!</definedName>
    <definedName name="g16rr9">#REF!</definedName>
    <definedName name="GA">#REF!</definedName>
    <definedName name="gafoor">#REF!</definedName>
    <definedName name="Garments">#REF!</definedName>
    <definedName name="GAS_CHARGES">#REF!</definedName>
    <definedName name="Gas_Factor">0.75</definedName>
    <definedName name="GEAR_CELL_A">#REF!</definedName>
    <definedName name="GEAR_CELL_B">#REF!</definedName>
    <definedName name="GEAR_CELL_C">#REF!</definedName>
    <definedName name="GEAR_CELL_D">#REF!</definedName>
    <definedName name="gesellschaften">#REF!</definedName>
    <definedName name="gfs">#REF!</definedName>
    <definedName name="gg">#REF!</definedName>
    <definedName name="gh">#REF!</definedName>
    <definedName name="ghf">#REF!</definedName>
    <definedName name="GHULAM_MUSTAFA">#REF!</definedName>
    <definedName name="Glass">#REF!</definedName>
    <definedName name="Glass1209">#REF!</definedName>
    <definedName name="GNRL">#REF!</definedName>
    <definedName name="GO_ENMAIN">#REF!</definedName>
    <definedName name="good">#REF!</definedName>
    <definedName name="GOT">#REF!</definedName>
    <definedName name="GotoStock">#REF!</definedName>
    <definedName name="GotoWast">#REF!</definedName>
    <definedName name="GotoWast1">#REF!</definedName>
    <definedName name="grand">#REF!</definedName>
    <definedName name="GRAND_TOTAL">#REF!</definedName>
    <definedName name="GRAs">#REF!</definedName>
    <definedName name="GRATUITY">#REF!</definedName>
    <definedName name="Gratuity.">#REF!</definedName>
    <definedName name="GRATUTY">#REF!</definedName>
    <definedName name="GROSS_PAY">#REF!</definedName>
    <definedName name="grup">#REF!</definedName>
    <definedName name="GSHF">#REF!</definedName>
    <definedName name="GSHW">#REF!</definedName>
    <definedName name="GT">#REF!</definedName>
    <definedName name="GTNF">#REF!</definedName>
    <definedName name="GTRF">#REF!</definedName>
    <definedName name="GTRW">#REF!</definedName>
    <definedName name="GU">#REF!</definedName>
    <definedName name="GW">#REF!</definedName>
    <definedName name="GWKANAL">#REF!</definedName>
    <definedName name="GWMARLA">#REF!</definedName>
    <definedName name="GWPAID">#REF!</definedName>
    <definedName name="GWPStd">#REF!</definedName>
    <definedName name="GWRKANAL">#REF!</definedName>
    <definedName name="GWRMARLA">#REF!</definedName>
    <definedName name="GWRVALUE">#REF!</definedName>
    <definedName name="GWT">#REF!</definedName>
    <definedName name="GWTAMOUNT">#REF!</definedName>
    <definedName name="GWYUID1">#REF!</definedName>
    <definedName name="GZ">#REF!</definedName>
    <definedName name="H1E10">#REF!</definedName>
    <definedName name="H1E9">#REF!</definedName>
    <definedName name="H3AV10">#REF!</definedName>
    <definedName name="HA">#REF!</definedName>
    <definedName name="habib">#REF!</definedName>
    <definedName name="habib\">#REF!</definedName>
    <definedName name="HAKANAL">#REF!</definedName>
    <definedName name="halal">#REF!</definedName>
    <definedName name="HAMARLA">#REF!</definedName>
    <definedName name="HAPAID">#REF!</definedName>
    <definedName name="HARA">#REF!</definedName>
    <definedName name="harcam">#REF!</definedName>
    <definedName name="HARKANAL">#REF!</definedName>
    <definedName name="HARM">#REF!</definedName>
    <definedName name="HARMARLA">#REF!</definedName>
    <definedName name="haroon">#N/A</definedName>
    <definedName name="HASAN">#REF!</definedName>
    <definedName name="HATAMOUNT">#REF!</definedName>
    <definedName name="HAVALUE">#REF!</definedName>
    <definedName name="hbll">#REF!</definedName>
    <definedName name="HEAD">#REF!</definedName>
    <definedName name="HEADDAYA3">#REF!,#REF!,#REF!,#REF!,#REF!,#REF!,#REF!,#REF!,#REF!,#REF!,#REF!,#REF!,#REF!</definedName>
    <definedName name="HEADDAYA4">#REF!,#REF!,#REF!,#REF!,#REF!,#REF!,#REF!,#REF!,#REF!,#REF!,#REF!,#REF!,#REF!,#REF!,#REF!,#REF!,#REF!</definedName>
    <definedName name="Header_Row">ROW(#REF!)</definedName>
    <definedName name="Header_Row_59">ROW(#REF!)</definedName>
    <definedName name="Header_Row_61">ROW(#REF!)</definedName>
    <definedName name="HEADWEEKA3">#REF!,#REF!,#REF!,#REF!,#REF!,#REF!,#REF!,#REF!,#REF!,#REF!,#REF!,#REF!</definedName>
    <definedName name="HEADWEEKA4">#REF!,#REF!,#REF!,#REF!,#REF!,#REF!,#REF!,#REF!,#REF!,#REF!,#REF!,#REF!</definedName>
    <definedName name="Hello">#N/A</definedName>
    <definedName name="hfdfh">#REF!</definedName>
    <definedName name="hfgh">#REF!</definedName>
    <definedName name="HGHG" localSheetId="9" hidden="1">{#N/A,#N/A,FALSE,"NET SALES ";#N/A,#N/A,FALSE,"QUARTERLY SALES"}</definedName>
    <definedName name="HGHG" localSheetId="10" hidden="1">{#N/A,#N/A,FALSE,"NET SALES ";#N/A,#N/A,FALSE,"QUARTERLY SALES"}</definedName>
    <definedName name="HGHG" localSheetId="1" hidden="1">{#N/A,#N/A,FALSE,"NET SALES ";#N/A,#N/A,FALSE,"QUARTERLY SALES"}</definedName>
    <definedName name="HGHG" hidden="1">{#N/A,#N/A,FALSE,"NET SALES ";#N/A,#N/A,FALSE,"QUARTERLY SALES"}</definedName>
    <definedName name="hh" localSheetId="9" hidden="1">{"'FF'!$B$57:$B$58"}</definedName>
    <definedName name="hh" localSheetId="10" hidden="1">{"'FF'!$B$57:$B$58"}</definedName>
    <definedName name="hh" localSheetId="1" hidden="1">{"'FF'!$B$57:$B$58"}</definedName>
    <definedName name="hh" hidden="1">{"'FF'!$B$57:$B$58"}</definedName>
    <definedName name="hhh" localSheetId="9" hidden="1">{"'FF'!$B$57:$B$58"}</definedName>
    <definedName name="hhh" localSheetId="10" hidden="1">{"'FF'!$B$57:$B$58"}</definedName>
    <definedName name="hhh" localSheetId="1" hidden="1">{"'FF'!$B$57:$B$58"}</definedName>
    <definedName name="hhh" hidden="1">{"'FF'!$B$57:$B$58"}</definedName>
    <definedName name="HINA">#N/A</definedName>
    <definedName name="HOL">#N/A</definedName>
    <definedName name="hone" localSheetId="3">#REF!</definedName>
    <definedName name="hone" localSheetId="4">#REF!</definedName>
    <definedName name="hone" localSheetId="12">#REF!</definedName>
    <definedName name="hone" localSheetId="5">#REF!</definedName>
    <definedName name="hone" localSheetId="6">#REF!</definedName>
    <definedName name="hone">#REF!</definedName>
    <definedName name="How_To_Start" localSheetId="9">#REF!</definedName>
    <definedName name="How_To_Start" localSheetId="11">#REF!</definedName>
    <definedName name="How_To_Start" localSheetId="10">#REF!</definedName>
    <definedName name="How_To_Start">#REF!</definedName>
    <definedName name="HR">#REF!</definedName>
    <definedName name="HTML_CodePage" hidden="1">1252</definedName>
    <definedName name="HTML_Control" localSheetId="9" hidden="1">{"'VIIIb_08'!$A$6:$AD$34","'VIIIb_08'!$A$6:$AD$34"}</definedName>
    <definedName name="HTML_Control" localSheetId="10" hidden="1">{"'VIIIb_08'!$A$6:$AD$34","'VIIIb_08'!$A$6:$AD$34"}</definedName>
    <definedName name="HTML_Control" localSheetId="1" hidden="1">{"'VIIIb_08'!$A$6:$AD$34","'VIIIb_08'!$A$6:$AD$34"}</definedName>
    <definedName name="HTML_Control" hidden="1">{"'VIIIb_08'!$A$6:$AD$34","'VIIIb_08'!$A$6:$AD$34"}</definedName>
    <definedName name="HTML_Description" hidden="1">""</definedName>
    <definedName name="HTML_Email" hidden="1">""</definedName>
    <definedName name="HTML_Header" hidden="1">"VIIIb_08"</definedName>
    <definedName name="HTML_LastUpdate" hidden="1">"31.01.01"</definedName>
    <definedName name="HTML_LineAfter" hidden="1">FALSE</definedName>
    <definedName name="HTML_LineBefore" hidden="1">FALSE</definedName>
    <definedName name="HTML_Name" hidden="1">"lechrai"</definedName>
    <definedName name="HTML_OBDlg2" hidden="1">TRUE</definedName>
    <definedName name="HTML_OBDlg4" hidden="1">TRUE</definedName>
    <definedName name="HTML_OS" hidden="1">0</definedName>
    <definedName name="HTML_PathFile" hidden="1">"T:\Cc\Lechner\htmlTest\HTML aus Excel Nr 1.htm"</definedName>
    <definedName name="HTML_Title" hidden="1">"2001_I_EVG"</definedName>
    <definedName name="i">#REF!</definedName>
    <definedName name="I10K2">#REF!</definedName>
    <definedName name="I15P1">#REF!</definedName>
    <definedName name="I15P2">#REF!</definedName>
    <definedName name="I15V10">#REF!</definedName>
    <definedName name="i45r8">#REF!</definedName>
    <definedName name="I8O9">#REF!</definedName>
    <definedName name="i9w56">#REF!</definedName>
    <definedName name="ICP">#REF!</definedName>
    <definedName name="IFRR">#REF!</definedName>
    <definedName name="ifrs">#N/A</definedName>
    <definedName name="ifrs2" localSheetId="9">Scheduled_Payment+Extra_Payment</definedName>
    <definedName name="ifrs2" localSheetId="3">Scheduled_Payment+Extra_Payment</definedName>
    <definedName name="ifrs2" localSheetId="4">Scheduled_Payment+Extra_Payment</definedName>
    <definedName name="ifrs2" localSheetId="12">Scheduled_Payment+Extra_Payment</definedName>
    <definedName name="ifrs2" localSheetId="8">Scheduled_Payment+Extra_Payment</definedName>
    <definedName name="ifrs2" localSheetId="5">Scheduled_Payment+Extra_Payment</definedName>
    <definedName name="ifrs2" localSheetId="6">Scheduled_Payment+Extra_Payment</definedName>
    <definedName name="ifrs2" localSheetId="10">Scheduled_Payment+Extra_Payment</definedName>
    <definedName name="ifrs2" localSheetId="1">Scheduled_Payment+Extra_Payment</definedName>
    <definedName name="ifrs2">Scheduled_Payment+Extra_Payment</definedName>
    <definedName name="ii">#REF!</definedName>
    <definedName name="ii11f59">#REF!</definedName>
    <definedName name="İK">#REF!</definedName>
    <definedName name="imports">#REF!</definedName>
    <definedName name="importsunit3">#REF!</definedName>
    <definedName name="imran">#REF!</definedName>
    <definedName name="income">#REF!</definedName>
    <definedName name="INCOME_ANALYSIS">#REF!</definedName>
    <definedName name="INCREMENTAL" hidden="1">#REF!</definedName>
    <definedName name="INDEX" localSheetId="9">#REF!</definedName>
    <definedName name="INDEX" localSheetId="11">#REF!</definedName>
    <definedName name="INDEX" localSheetId="10">#REF!</definedName>
    <definedName name="INDEX">#REF!</definedName>
    <definedName name="IndexFuel">#REF!</definedName>
    <definedName name="IndexMatr">#REF!</definedName>
    <definedName name="IndexMP">#REF!</definedName>
    <definedName name="INGC1">#REF!</definedName>
    <definedName name="IniRange">#REF!</definedName>
    <definedName name="IniRangeP">#REF!</definedName>
    <definedName name="IniRangeS">#REF!</definedName>
    <definedName name="innsur">#REF!</definedName>
    <definedName name="inputs">#REF!</definedName>
    <definedName name="inputsalestax">#REF!</definedName>
    <definedName name="INQ3100BQ">#REF!</definedName>
    <definedName name="INQ3200BQ">#REF!</definedName>
    <definedName name="INQ3300BQ">#REF!</definedName>
    <definedName name="INQ3400BQ">#REF!</definedName>
    <definedName name="INQ3500BQ">#REF!</definedName>
    <definedName name="INQ3600BQ">#REF!</definedName>
    <definedName name="INQ3700BQ">#REF!</definedName>
    <definedName name="INQ3800BQ">#REF!</definedName>
    <definedName name="instchange">#REF!</definedName>
    <definedName name="Instrument">#REF!</definedName>
    <definedName name="INSUARANCE">#REF!</definedName>
    <definedName name="Int">#REF!</definedName>
    <definedName name="Interest_Rate">#REF!</definedName>
    <definedName name="Interest_Rate_59">#REF!</definedName>
    <definedName name="Interest_Rate_61">#REF!</definedName>
    <definedName name="INTERNAL_GEAR_CELL">#REF!</definedName>
    <definedName name="iNve">#REF!</definedName>
    <definedName name="invenmovement">#REF!</definedName>
    <definedName name="INVENTORY">#REF!</definedName>
    <definedName name="INVEST">#REF!</definedName>
    <definedName name="INVEST___0">#REF!</definedName>
    <definedName name="INVEST___8">#REF!</definedName>
    <definedName name="INVEST___9">#REF!</definedName>
    <definedName name="investment">#REF!</definedName>
    <definedName name="investmentcash1">#REF!</definedName>
    <definedName name="investmentcash2">#REF!</definedName>
    <definedName name="investmentcash3">#REF!</definedName>
    <definedName name="investmentcash4">#REF!</definedName>
    <definedName name="investmentcash5">#REF!</definedName>
    <definedName name="Invoice_No.">#REF!</definedName>
    <definedName name="Ip83cq53">#REF!</definedName>
    <definedName name="iqbal" localSheetId="9" hidden="1">{#N/A,#N/A,FALSE,"opportunities_risks";#N/A,#N/A,FALSE,"Comment";#N/A,#N/A,FALSE,"divisional_profit";#N/A,#N/A,FALSE,"Investments";#N/A,#N/A,FALSE,"financial status";#N/A,#N/A,FALSE,"order_intake_europe";#N/A,#N/A,FALSE,"sales_own+order_intake";#N/A,#N/A,FALSE,"roic_free_cf";#N/A,#N/A,FALSE,"General";#N/A,#N/A,FALSE,"contents"}</definedName>
    <definedName name="iqbal" localSheetId="10" hidden="1">{#N/A,#N/A,FALSE,"opportunities_risks";#N/A,#N/A,FALSE,"Comment";#N/A,#N/A,FALSE,"divisional_profit";#N/A,#N/A,FALSE,"Investments";#N/A,#N/A,FALSE,"financial status";#N/A,#N/A,FALSE,"order_intake_europe";#N/A,#N/A,FALSE,"sales_own+order_intake";#N/A,#N/A,FALSE,"roic_free_cf";#N/A,#N/A,FALSE,"General";#N/A,#N/A,FALSE,"contents"}</definedName>
    <definedName name="iqbal" localSheetId="1" hidden="1">{#N/A,#N/A,FALSE,"opportunities_risks";#N/A,#N/A,FALSE,"Comment";#N/A,#N/A,FALSE,"divisional_profit";#N/A,#N/A,FALSE,"Investments";#N/A,#N/A,FALSE,"financial status";#N/A,#N/A,FALSE,"order_intake_europe";#N/A,#N/A,FALSE,"sales_own+order_intake";#N/A,#N/A,FALSE,"roic_free_cf";#N/A,#N/A,FALSE,"General";#N/A,#N/A,FALSE,"contents"}</definedName>
    <definedName name="iqbal" hidden="1">{#N/A,#N/A,FALSE,"opportunities_risks";#N/A,#N/A,FALSE,"Comment";#N/A,#N/A,FALSE,"divisional_profit";#N/A,#N/A,FALSE,"Investments";#N/A,#N/A,FALSE,"financial status";#N/A,#N/A,FALSE,"order_intake_europe";#N/A,#N/A,FALSE,"sales_own+order_intake";#N/A,#N/A,FALSE,"roic_free_cf";#N/A,#N/A,FALSE,"General";#N/A,#N/A,FALSE,"contents"}</definedName>
    <definedName name="IRC">#REF!</definedName>
    <definedName name="IREO">#REF!</definedName>
    <definedName name="IRrisklist">#REF!</definedName>
    <definedName name="IRVA">#REF!</definedName>
    <definedName name="ISHTAQ_ALI_S_O_">#REF!</definedName>
    <definedName name="it56v23">#REF!</definedName>
    <definedName name="ITA">#REF!</definedName>
    <definedName name="itmiaz">#N/A</definedName>
    <definedName name="itmiaz2">#N/A</definedName>
    <definedName name="J">#REF!</definedName>
    <definedName name="J62g4">#REF!</definedName>
    <definedName name="J63I13">#REF!</definedName>
    <definedName name="JA">#REF!</definedName>
    <definedName name="jahr">#REF!</definedName>
    <definedName name="JAKANAL">#REF!</definedName>
    <definedName name="JAMARLA">#REF!</definedName>
    <definedName name="jan">#REF!</definedName>
    <definedName name="JAN_00">#REF!</definedName>
    <definedName name="January">#REF!</definedName>
    <definedName name="January13">#REF!</definedName>
    <definedName name="JAPAID">#REF!</definedName>
    <definedName name="JARKANAL">#REF!</definedName>
    <definedName name="JARMARLA">#REF!</definedName>
    <definedName name="JARVALUE">#REF!</definedName>
    <definedName name="JATAMOUNT">#REF!</definedName>
    <definedName name="jav">#REF!</definedName>
    <definedName name="javed">#REF!</definedName>
    <definedName name="Jean">#REF!</definedName>
    <definedName name="jjj">#REF!</definedName>
    <definedName name="jjjjjjjj">#REF!</definedName>
    <definedName name="jljkl" hidden="1">#REF!</definedName>
    <definedName name="JOHN">#REF!</definedName>
    <definedName name="jpar">#REF!</definedName>
    <definedName name="jpy">#REF!</definedName>
    <definedName name="Jul">#REF!</definedName>
    <definedName name="july">#REF!</definedName>
    <definedName name="JULY_99">#REF!</definedName>
    <definedName name="July12">#REF!</definedName>
    <definedName name="Jun">#REF!</definedName>
    <definedName name="JUN_00">#REF!</definedName>
    <definedName name="June">#REF!</definedName>
    <definedName name="June13">#REF!</definedName>
    <definedName name="Junetrial">#REF!</definedName>
    <definedName name="JVtoPost">#REF!</definedName>
    <definedName name="jx23p96">#REF!</definedName>
    <definedName name="k" localSheetId="9" hidden="1">{#N/A,#N/A,FALSE,"opportunities_risks";#N/A,#N/A,FALSE,"Comment";#N/A,#N/A,FALSE,"divisional_profit";#N/A,#N/A,FALSE,"Investments";#N/A,#N/A,FALSE,"financial status";#N/A,#N/A,FALSE,"order_intake_europe";#N/A,#N/A,FALSE,"sales_own+order_intake";#N/A,#N/A,FALSE,"roic_free_cf";#N/A,#N/A,FALSE,"General";#N/A,#N/A,FALSE,"contents"}</definedName>
    <definedName name="k" localSheetId="10" hidden="1">{#N/A,#N/A,FALSE,"opportunities_risks";#N/A,#N/A,FALSE,"Comment";#N/A,#N/A,FALSE,"divisional_profit";#N/A,#N/A,FALSE,"Investments";#N/A,#N/A,FALSE,"financial status";#N/A,#N/A,FALSE,"order_intake_europe";#N/A,#N/A,FALSE,"sales_own+order_intake";#N/A,#N/A,FALSE,"roic_free_cf";#N/A,#N/A,FALSE,"General";#N/A,#N/A,FALSE,"contents"}</definedName>
    <definedName name="k" localSheetId="1" hidden="1">{#N/A,#N/A,FALSE,"opportunities_risks";#N/A,#N/A,FALSE,"Comment";#N/A,#N/A,FALSE,"divisional_profit";#N/A,#N/A,FALSE,"Investments";#N/A,#N/A,FALSE,"financial status";#N/A,#N/A,FALSE,"order_intake_europe";#N/A,#N/A,FALSE,"sales_own+order_intake";#N/A,#N/A,FALSE,"roic_free_cf";#N/A,#N/A,FALSE,"General";#N/A,#N/A,FALSE,"contents"}</definedName>
    <definedName name="k" hidden="1">{#N/A,#N/A,FALSE,"opportunities_risks";#N/A,#N/A,FALSE,"Comment";#N/A,#N/A,FALSE,"divisional_profit";#N/A,#N/A,FALSE,"Investments";#N/A,#N/A,FALSE,"financial status";#N/A,#N/A,FALSE,"order_intake_europe";#N/A,#N/A,FALSE,"sales_own+order_intake";#N/A,#N/A,FALSE,"roic_free_cf";#N/A,#N/A,FALSE,"General";#N/A,#N/A,FALSE,"contents"}</definedName>
    <definedName name="K46K29">#REF!</definedName>
    <definedName name="kanjar">#REF!</definedName>
    <definedName name="KANWAR_MUBASHAR">#REF!</definedName>
    <definedName name="kec" localSheetId="9" hidden="1">{#N/A,#N/A,FALSE,"contents";#N/A,#N/A,FALSE,"general";#N/A,#N/A,FALSE,"auswertung";#N/A,#N/A,FALSE,"roic_free_cf";#N/A,#N/A,FALSE,"order_intake_own_europe";#N/A,#N/A,FALSE,"order_intake_europe";#N/A,#N/A,FALSE,"sales_own_europe";#N/A,#N/A,FALSE,"order_intake_oversea";#N/A,#N/A,FALSE,"sales_own_oversea";#N/A,#N/A,FALSE,"financial_status";#N/A,#N/A,FALSE,"Investments";#N/A,#N/A,FALSE,"objektives";#N/A,#N/A,FALSE,"cash_flow_budget";#N/A,#N/A,FALSE,"profit-statement"}</definedName>
    <definedName name="kec" localSheetId="10" hidden="1">{#N/A,#N/A,FALSE,"contents";#N/A,#N/A,FALSE,"general";#N/A,#N/A,FALSE,"auswertung";#N/A,#N/A,FALSE,"roic_free_cf";#N/A,#N/A,FALSE,"order_intake_own_europe";#N/A,#N/A,FALSE,"order_intake_europe";#N/A,#N/A,FALSE,"sales_own_europe";#N/A,#N/A,FALSE,"order_intake_oversea";#N/A,#N/A,FALSE,"sales_own_oversea";#N/A,#N/A,FALSE,"financial_status";#N/A,#N/A,FALSE,"Investments";#N/A,#N/A,FALSE,"objektives";#N/A,#N/A,FALSE,"cash_flow_budget";#N/A,#N/A,FALSE,"profit-statement"}</definedName>
    <definedName name="kec" localSheetId="1" hidden="1">{#N/A,#N/A,FALSE,"contents";#N/A,#N/A,FALSE,"general";#N/A,#N/A,FALSE,"auswertung";#N/A,#N/A,FALSE,"roic_free_cf";#N/A,#N/A,FALSE,"order_intake_own_europe";#N/A,#N/A,FALSE,"order_intake_europe";#N/A,#N/A,FALSE,"sales_own_europe";#N/A,#N/A,FALSE,"order_intake_oversea";#N/A,#N/A,FALSE,"sales_own_oversea";#N/A,#N/A,FALSE,"financial_status";#N/A,#N/A,FALSE,"Investments";#N/A,#N/A,FALSE,"objektives";#N/A,#N/A,FALSE,"cash_flow_budget";#N/A,#N/A,FALSE,"profit-statement"}</definedName>
    <definedName name="kec" hidden="1">{#N/A,#N/A,FALSE,"contents";#N/A,#N/A,FALSE,"general";#N/A,#N/A,FALSE,"auswertung";#N/A,#N/A,FALSE,"roic_free_cf";#N/A,#N/A,FALSE,"order_intake_own_europe";#N/A,#N/A,FALSE,"order_intake_europe";#N/A,#N/A,FALSE,"sales_own_europe";#N/A,#N/A,FALSE,"order_intake_oversea";#N/A,#N/A,FALSE,"sales_own_oversea";#N/A,#N/A,FALSE,"financial_status";#N/A,#N/A,FALSE,"Investments";#N/A,#N/A,FALSE,"objektives";#N/A,#N/A,FALSE,"cash_flow_budget";#N/A,#N/A,FALSE,"profit-statement"}</definedName>
    <definedName name="keerwandhout">#REF!</definedName>
    <definedName name="kemu">#REF!</definedName>
    <definedName name="kfkdgdskgkdfjgkd">#REF!</definedName>
    <definedName name="KHALID">#REF!</definedName>
    <definedName name="KHURSHID_ALI_S_">#REF!</definedName>
    <definedName name="KHUSHI_MOHAMMAD">#REF!</definedName>
    <definedName name="kjhjakdak">#REF!</definedName>
    <definedName name="kjlkj">#REF!</definedName>
    <definedName name="kjsadhlasd">#REF!</definedName>
    <definedName name="KKK">#N/A</definedName>
    <definedName name="kkkk">#REF!</definedName>
    <definedName name="kkkkk">#REF!</definedName>
    <definedName name="klep">"Check Box 98"</definedName>
    <definedName name="kmnin">#REF!</definedName>
    <definedName name="KOF">#REF!</definedName>
    <definedName name="kozijn">"Check Box 97"</definedName>
    <definedName name="L">#REF!</definedName>
    <definedName name="L_Adjust">#REF!</definedName>
    <definedName name="L_Adjust_14">#REF!</definedName>
    <definedName name="L_AJE_Tot">#REF!</definedName>
    <definedName name="L_AJE_Tot_14">#REF!</definedName>
    <definedName name="L_CY_Beg">#REF!</definedName>
    <definedName name="L_CY_Beg_14">#REF!</definedName>
    <definedName name="L_CY_End">#REF!</definedName>
    <definedName name="L_CY_End_14">#REF!</definedName>
    <definedName name="l_flanfe">#REF!</definedName>
    <definedName name="L_PY_End">#REF!</definedName>
    <definedName name="L_PY_End_14">#REF!</definedName>
    <definedName name="L_RJE_Tot">#REF!</definedName>
    <definedName name="L_RJE_Tot_14">#REF!</definedName>
    <definedName name="labfuel">#REF!</definedName>
    <definedName name="lak">#REF!</definedName>
    <definedName name="Last_Row">#N/A</definedName>
    <definedName name="Last_Row_12">#N/A</definedName>
    <definedName name="Last_Row_13">#N/A</definedName>
    <definedName name="Last_Row_15">#N/A</definedName>
    <definedName name="Last_Row_16">#N/A</definedName>
    <definedName name="Last_Row_22">#N/A</definedName>
    <definedName name="Last_Row_25">#N/A</definedName>
    <definedName name="Last_Row_26">#N/A</definedName>
    <definedName name="Last_Row_27">#N/A</definedName>
    <definedName name="Last_Row_28">#N/A</definedName>
    <definedName name="Last_Row_29">#N/A</definedName>
    <definedName name="Last_Row_33">#N/A</definedName>
    <definedName name="Last_Row_34">#N/A</definedName>
    <definedName name="Last_Row_36">#N/A</definedName>
    <definedName name="Last_Row_37">#N/A</definedName>
    <definedName name="Last_Row_39">#N/A</definedName>
    <definedName name="Last_Row_40">#N/A</definedName>
    <definedName name="Last_Row_41">#N/A</definedName>
    <definedName name="Last_Row_42">#N/A</definedName>
    <definedName name="Last_Row_45">#N/A</definedName>
    <definedName name="Last_Row_47">#N/A</definedName>
    <definedName name="Last_Row_48">#N/A</definedName>
    <definedName name="Last_Row_49">#N/A</definedName>
    <definedName name="Last_Row_50">#N/A</definedName>
    <definedName name="Last_Row_51">#N/A</definedName>
    <definedName name="Last_Row_52">#N/A</definedName>
    <definedName name="Last_Row_53">#N/A</definedName>
    <definedName name="Last_Row_54">#N/A</definedName>
    <definedName name="Last_Row_55">#N/A</definedName>
    <definedName name="Last_Row_56">#N/A</definedName>
    <definedName name="Last_Row_57">#N/A</definedName>
    <definedName name="Last_Row_58">#N/A</definedName>
    <definedName name="Last_Row_59" localSheetId="9">IF(#REF!,Header_Row_59+#REF!,Header_Row_59)</definedName>
    <definedName name="Last_Row_59" localSheetId="3">#N/A</definedName>
    <definedName name="Last_Row_59" localSheetId="4">#N/A</definedName>
    <definedName name="Last_Row_59" localSheetId="12">#N/A</definedName>
    <definedName name="Last_Row_59" localSheetId="5">#N/A</definedName>
    <definedName name="Last_Row_59" localSheetId="6">#N/A</definedName>
    <definedName name="Last_Row_59" localSheetId="10">IF(#REF!,Header_Row_59+#REF!,Header_Row_59)</definedName>
    <definedName name="Last_Row_59" localSheetId="1">IF(#REF!,Header_Row_59+#REF!,Header_Row_59)</definedName>
    <definedName name="Last_Row_59">IF(#REF!,Header_Row_59+#REF!,Header_Row_59)</definedName>
    <definedName name="Last_Row_60">#N/A</definedName>
    <definedName name="Last_Row_61" localSheetId="9">IF(#REF!,Header_Row_61+#REF!,Header_Row_61)</definedName>
    <definedName name="Last_Row_61" localSheetId="3">#N/A</definedName>
    <definedName name="Last_Row_61" localSheetId="4">#N/A</definedName>
    <definedName name="Last_Row_61" localSheetId="12">#N/A</definedName>
    <definedName name="Last_Row_61" localSheetId="5">#N/A</definedName>
    <definedName name="Last_Row_61" localSheetId="6">#N/A</definedName>
    <definedName name="Last_Row_61" localSheetId="10">IF(#REF!,Header_Row_61+#REF!,Header_Row_61)</definedName>
    <definedName name="Last_Row_61" localSheetId="1">IF(#REF!,Header_Row_61+#REF!,Header_Row_61)</definedName>
    <definedName name="Last_Row_61">IF(#REF!,Header_Row_61+#REF!,Header_Row_61)</definedName>
    <definedName name="lastyeartrial">#REF!</definedName>
    <definedName name="LC">#REF!</definedName>
    <definedName name="LC_921471">#REF!</definedName>
    <definedName name="LC_980502">#REF!</definedName>
    <definedName name="Lcl">#REF!</definedName>
    <definedName name="leas">#REF!</definedName>
    <definedName name="Lease">#REF!</definedName>
    <definedName name="leasepayments">#REF!</definedName>
    <definedName name="Liab.">#REF!</definedName>
    <definedName name="LIBERTY_ANL">#REF!</definedName>
    <definedName name="LIBERTY_NOT">#REF!</definedName>
    <definedName name="LIBERTY_NOT1">#REF!</definedName>
    <definedName name="LIBERTY_NOT2">#REF!</definedName>
    <definedName name="LILY">#REF!</definedName>
    <definedName name="limest_anl">#REF!</definedName>
    <definedName name="LIMEST_NOT">#REF!</definedName>
    <definedName name="LIMEST_NOT1">#REF!</definedName>
    <definedName name="LIMEST_NOT2">#REF!</definedName>
    <definedName name="linkedtrial">#REF!</definedName>
    <definedName name="LIST">#REF!</definedName>
    <definedName name="List1">#REF!</definedName>
    <definedName name="lkm2_12">#N/A</definedName>
    <definedName name="lkm2_13">#N/A</definedName>
    <definedName name="lkm2_15">#N/A</definedName>
    <definedName name="lkm2_16">#N/A</definedName>
    <definedName name="lkm2_22">#N/A</definedName>
    <definedName name="lkm2_25">#N/A</definedName>
    <definedName name="lkm2_26">#N/A</definedName>
    <definedName name="lkm2_27">#N/A</definedName>
    <definedName name="lkm2_28">#N/A</definedName>
    <definedName name="lkm2_29">#N/A</definedName>
    <definedName name="lkm2_33">#N/A</definedName>
    <definedName name="lkm2_34">#N/A</definedName>
    <definedName name="lkm2_36">#N/A</definedName>
    <definedName name="lkm2_37">#N/A</definedName>
    <definedName name="lkm2_39">#N/A</definedName>
    <definedName name="lkm2_40">#N/A</definedName>
    <definedName name="lkm2_41">#N/A</definedName>
    <definedName name="lkm2_42">#N/A</definedName>
    <definedName name="lkm2_45">#N/A</definedName>
    <definedName name="lkm2_47">#N/A</definedName>
    <definedName name="lkm2_48">#N/A</definedName>
    <definedName name="lkm2_49">#N/A</definedName>
    <definedName name="lkm2_50">#N/A</definedName>
    <definedName name="lkm2_51">#N/A</definedName>
    <definedName name="lkm2_52">#N/A</definedName>
    <definedName name="lkm2_53">#N/A</definedName>
    <definedName name="lkm2_54">#N/A</definedName>
    <definedName name="lkm2_55">#N/A</definedName>
    <definedName name="lkm2_56">#N/A</definedName>
    <definedName name="lkm2_57">#N/A</definedName>
    <definedName name="lkm2_58">#N/A</definedName>
    <definedName name="lkm2_59" localSheetId="9">IF(#REF!,Header_Row_59+#REF!,Header_Row_59)</definedName>
    <definedName name="lkm2_59" localSheetId="3">#N/A</definedName>
    <definedName name="lkm2_59" localSheetId="4">#N/A</definedName>
    <definedName name="lkm2_59" localSheetId="12">#N/A</definedName>
    <definedName name="lkm2_59" localSheetId="5">#N/A</definedName>
    <definedName name="lkm2_59" localSheetId="6">#N/A</definedName>
    <definedName name="lkm2_59" localSheetId="10">IF(#REF!,Header_Row_59+#REF!,Header_Row_59)</definedName>
    <definedName name="lkm2_59" localSheetId="1">IF(#REF!,Header_Row_59+#REF!,Header_Row_59)</definedName>
    <definedName name="lkm2_59">IF(#REF!,Header_Row_59+#REF!,Header_Row_59)</definedName>
    <definedName name="lkm2_60">#N/A</definedName>
    <definedName name="lkm2_61" localSheetId="9">IF(#REF!,Header_Row_61+#REF!,Header_Row_61)</definedName>
    <definedName name="lkm2_61" localSheetId="3">#N/A</definedName>
    <definedName name="lkm2_61" localSheetId="4">#N/A</definedName>
    <definedName name="lkm2_61" localSheetId="12">#N/A</definedName>
    <definedName name="lkm2_61" localSheetId="5">#N/A</definedName>
    <definedName name="lkm2_61" localSheetId="6">#N/A</definedName>
    <definedName name="lkm2_61" localSheetId="10">IF(#REF!,Header_Row_61+#REF!,Header_Row_61)</definedName>
    <definedName name="lkm2_61" localSheetId="1">IF(#REF!,Header_Row_61+#REF!,Header_Row_61)</definedName>
    <definedName name="lkm2_61">IF(#REF!,Header_Row_61+#REF!,Header_Row_61)</definedName>
    <definedName name="llkk">#REF!</definedName>
    <definedName name="LLL">#N/A</definedName>
    <definedName name="lllll">#REF!</definedName>
    <definedName name="lmm">#REF!</definedName>
    <definedName name="lmmi">#REF!</definedName>
    <definedName name="lmmia">#REF!</definedName>
    <definedName name="lmmii">#REF!</definedName>
    <definedName name="LO">#REF!</definedName>
    <definedName name="Loan_Amount">#REF!</definedName>
    <definedName name="Loan_Amount_59">#REF!</definedName>
    <definedName name="Loan_Amount_61">#REF!</definedName>
    <definedName name="Loan_Start">#REF!</definedName>
    <definedName name="Loan_Start_59">#REF!</definedName>
    <definedName name="Loan_Start_61">#REF!</definedName>
    <definedName name="Loan_Years">#REF!</definedName>
    <definedName name="Loan_Years_59">#REF!</definedName>
    <definedName name="Loan_Years_61">#REF!</definedName>
    <definedName name="loan2">#REF!</definedName>
    <definedName name="LOANS">#REF!</definedName>
    <definedName name="LOANS___0">#REF!</definedName>
    <definedName name="LOANS___8">#REF!</definedName>
    <definedName name="LOANS___9">#REF!</definedName>
    <definedName name="LOANS_AND_ADVANCES">#REF!</definedName>
    <definedName name="LOCAL_FREIGHT">#REF!</definedName>
    <definedName name="LOCALNO">#REF!</definedName>
    <definedName name="localsalaries">#REF!</definedName>
    <definedName name="locked">#REF!,#REF!,#REF!,#REF!,#REF!,#REF!,#REF!,#REF!,#REF!,#REF!,#REF!,#REF!,#REF!,#REF!,#REF!,#REF!,#REF!,#REF!,#REF!,#REF!,#REF!</definedName>
    <definedName name="LOLA">#REF!</definedName>
    <definedName name="LONG_TERM_LIABILITIES">#REF!</definedName>
    <definedName name="LONG_TERM_LOANS">#REF!</definedName>
    <definedName name="LONG_TERM_LOANS_SECURED">#REF!</definedName>
    <definedName name="longtermloan">#REF!</definedName>
    <definedName name="loom">#REF!</definedName>
    <definedName name="LOP">#REF!</definedName>
    <definedName name="lp83cq51">#REF!</definedName>
    <definedName name="LR">#N/A</definedName>
    <definedName name="LS">#REF!</definedName>
    <definedName name="LSS">#REF!</definedName>
    <definedName name="LT">#REF!</definedName>
    <definedName name="LTLoans">#REF!</definedName>
    <definedName name="luiken">#REF!</definedName>
    <definedName name="LYT">#REF!</definedName>
    <definedName name="M">#REF!</definedName>
    <definedName name="M1N15">#REF!</definedName>
    <definedName name="m241Z768">#REF!</definedName>
    <definedName name="maan">#REF!</definedName>
    <definedName name="Macro1">#REF!</definedName>
    <definedName name="Macro2">#REF!</definedName>
    <definedName name="Macro3">#REF!</definedName>
    <definedName name="Macro4">#REF!</definedName>
    <definedName name="Macro5">#REF!</definedName>
    <definedName name="Macro6">#REF!</definedName>
    <definedName name="Main" localSheetId="3">#REF!</definedName>
    <definedName name="Main" localSheetId="4">#REF!</definedName>
    <definedName name="Main" localSheetId="12">#REF!</definedName>
    <definedName name="Main" localSheetId="5">#REF!</definedName>
    <definedName name="Main" localSheetId="6">#REF!</definedName>
    <definedName name="Main">#REF!</definedName>
    <definedName name="Maint_Services">#REF!</definedName>
    <definedName name="MANZOOR_HUSSAIN">#REF!</definedName>
    <definedName name="Mar">#REF!</definedName>
    <definedName name="MAR_00">#REF!</definedName>
    <definedName name="March">#REF!</definedName>
    <definedName name="March13">#REF!</definedName>
    <definedName name="Marginalrelief">#REF!</definedName>
    <definedName name="mark">#REF!</definedName>
    <definedName name="MARK_UP_ON_GENERATOR_LEASE">#REF!</definedName>
    <definedName name="masood">#REF!</definedName>
    <definedName name="MASOOD_AHMED_S_">#REF!</definedName>
    <definedName name="material">#REF!</definedName>
    <definedName name="Materiality">#REF!</definedName>
    <definedName name="Materiality_13">#REF!</definedName>
    <definedName name="Materiality_14">#REF!</definedName>
    <definedName name="Materiality_16">#REF!</definedName>
    <definedName name="Materiality_27">#REF!</definedName>
    <definedName name="Materiality_3">#REF!</definedName>
    <definedName name="Materiality_41">#REF!</definedName>
    <definedName name="Materiality_45">#REF!</definedName>
    <definedName name="Materiality_47">#REF!</definedName>
    <definedName name="Materiality_49">#REF!</definedName>
    <definedName name="Materiality_59">#REF!</definedName>
    <definedName name="Materiality_60">#REF!</definedName>
    <definedName name="Materiality_61">#REF!</definedName>
    <definedName name="May">#REF!</definedName>
    <definedName name="MAY_00">#REF!</definedName>
    <definedName name="Mayy13">#REF!</definedName>
    <definedName name="MB">#REF!</definedName>
    <definedName name="mbs">#REF!</definedName>
    <definedName name="MDS_N">#REF!</definedName>
    <definedName name="MDS_UNT">#REF!</definedName>
    <definedName name="mf">#REF!</definedName>
    <definedName name="MFNO">#REF!</definedName>
    <definedName name="Misc_Variable_Cost">#REF!</definedName>
    <definedName name="MISC._MANUFACTURING_EXPENSES">#REF!</definedName>
    <definedName name="MK">#REF!</definedName>
    <definedName name="MnfgD">#REF!</definedName>
    <definedName name="MNSFTY">#REF!</definedName>
    <definedName name="Mnth">#REF!</definedName>
    <definedName name="Mode">#REF!</definedName>
    <definedName name="Module1.Macro1">#REF!</definedName>
    <definedName name="Module1.Macro2">#REF!</definedName>
    <definedName name="Module2.Macro2">#REF!</definedName>
    <definedName name="MOHAMMAD_ABBAS_">#REF!</definedName>
    <definedName name="MOHAMMAD_SARWAR">#REF!</definedName>
    <definedName name="mon">#REF!</definedName>
    <definedName name="Monetary_Precision">#REF!</definedName>
    <definedName name="Monetary_Precision_13">#REF!</definedName>
    <definedName name="Monetary_Precision_14">#REF!</definedName>
    <definedName name="Monetary_Precision_16">#REF!</definedName>
    <definedName name="Monetary_Precision_27">#REF!</definedName>
    <definedName name="Monetary_Precision_3">#REF!</definedName>
    <definedName name="Monetary_Precision_41">#REF!</definedName>
    <definedName name="Monetary_Precision_45">#REF!</definedName>
    <definedName name="Monetary_Precision_47">#REF!</definedName>
    <definedName name="Monetary_Precision_49">#REF!</definedName>
    <definedName name="Monetary_Precision_59">#REF!</definedName>
    <definedName name="Monetary_Precision_60">#REF!</definedName>
    <definedName name="Monetary_Precision_61">#REF!</definedName>
    <definedName name="MONTH">#REF!</definedName>
    <definedName name="moulds">#REF!</definedName>
    <definedName name="moulds1209">#REF!</definedName>
    <definedName name="movement">#REF!</definedName>
    <definedName name="Movement_of_Cost_of_Raw_Material_Consumed">#REF!</definedName>
    <definedName name="MovementCreditors">#REF!</definedName>
    <definedName name="MP">#REF!</definedName>
    <definedName name="MPKANAL">#REF!</definedName>
    <definedName name="mpl">#REF!</definedName>
    <definedName name="MPMARLA">#REF!</definedName>
    <definedName name="MPPAID">#REF!</definedName>
    <definedName name="MPRKANAL">#REF!</definedName>
    <definedName name="MPRMARLA">#REF!</definedName>
    <definedName name="MPRVALUE">#REF!</definedName>
    <definedName name="MPTAMOUNT">#REF!</definedName>
    <definedName name="MPWR">#REF!</definedName>
    <definedName name="msaf">#REF!</definedName>
    <definedName name="MT">#REF!</definedName>
    <definedName name="MTRL">#REF!</definedName>
    <definedName name="MTRS">#REF!,#REF!,#REF!,#REF!</definedName>
    <definedName name="Mubashar">#REF!</definedName>
    <definedName name="Muhaish">#REF!</definedName>
    <definedName name="multan">#REF!</definedName>
    <definedName name="MUNIR_MOHMOOD_T">#REF!</definedName>
    <definedName name="mvmnt">#REF!</definedName>
    <definedName name="MxChk">#REF!</definedName>
    <definedName name="N">#REF!</definedName>
    <definedName name="n8r3">#REF!</definedName>
    <definedName name="NABILA">#N/A</definedName>
    <definedName name="naila">#N/A</definedName>
    <definedName name="name">#REF!</definedName>
    <definedName name="Names">#REF!</definedName>
    <definedName name="nauman">#REF!</definedName>
    <definedName name="ncrc">#REF!</definedName>
    <definedName name="ncreo">#REF!</definedName>
    <definedName name="ncrva">#REF!</definedName>
    <definedName name="NEELAM">#N/A</definedName>
    <definedName name="NetAmount">#REF!</definedName>
    <definedName name="New">#REF!</definedName>
    <definedName name="NEW.">#REF!</definedName>
    <definedName name="new.accounts">#REF!</definedName>
    <definedName name="newone">#REF!</definedName>
    <definedName name="NewTB">#REF!</definedName>
    <definedName name="NewTrial">#REF!</definedName>
    <definedName name="newtrialbalance">#REF!</definedName>
    <definedName name="NINO">#N/A</definedName>
    <definedName name="nirc">#REF!</definedName>
    <definedName name="nireo">#REF!</definedName>
    <definedName name="nirva">#REF!</definedName>
    <definedName name="NN">#REF!</definedName>
    <definedName name="nnn">#REF!</definedName>
    <definedName name="NO">#REF!</definedName>
    <definedName name="NOD" localSheetId="9" hidden="1">{#N/A,#N/A,FALSE,"QUARTERLY SALES";#N/A,#N/A,FALSE,"NET SALES ";#N/A,#N/A,FALSE,"INVENTORY"}</definedName>
    <definedName name="NOD" localSheetId="10" hidden="1">{#N/A,#N/A,FALSE,"QUARTERLY SALES";#N/A,#N/A,FALSE,"NET SALES ";#N/A,#N/A,FALSE,"INVENTORY"}</definedName>
    <definedName name="NOD" localSheetId="1" hidden="1">{#N/A,#N/A,FALSE,"QUARTERLY SALES";#N/A,#N/A,FALSE,"NET SALES ";#N/A,#N/A,FALSE,"INVENTORY"}</definedName>
    <definedName name="NOD" hidden="1">{#N/A,#N/A,FALSE,"QUARTERLY SALES";#N/A,#N/A,FALSE,"NET SALES ";#N/A,#N/A,FALSE,"INVENTORY"}</definedName>
    <definedName name="NOI">#N/A</definedName>
    <definedName name="NOMEANING1">#REF!</definedName>
    <definedName name="noncurrentassets1">#REF!</definedName>
    <definedName name="noncurrentassets2">#REF!</definedName>
    <definedName name="noncurrentassets3">#REF!</definedName>
    <definedName name="noncurrentassets4">#REF!</definedName>
    <definedName name="noncurrentassets5">#REF!</definedName>
    <definedName name="nonoperatingexpenses1">#REF!</definedName>
    <definedName name="nonoperatingexpenses2">#REF!</definedName>
    <definedName name="nonoperatingexpenses3">#REF!</definedName>
    <definedName name="nonoperatingexpenses4">#REF!</definedName>
    <definedName name="nonoperatingexpenses5">#REF!</definedName>
    <definedName name="NONPLEDGE">#REF!</definedName>
    <definedName name="NoOfFFSegments1">#REF!</definedName>
    <definedName name="Nop">#N/A</definedName>
    <definedName name="not">#REF!</definedName>
    <definedName name="NOTBS">#REF!</definedName>
    <definedName name="note">#REF!</definedName>
    <definedName name="Note01">#REF!</definedName>
    <definedName name="Note02">#REF!</definedName>
    <definedName name="Note03">#REF!</definedName>
    <definedName name="Note04">#REF!</definedName>
    <definedName name="Note06">#REF!</definedName>
    <definedName name="note1">#REF!</definedName>
    <definedName name="Note10">#REF!</definedName>
    <definedName name="Note11">#REF!</definedName>
    <definedName name="note12">#REF!</definedName>
    <definedName name="note14">#REF!</definedName>
    <definedName name="Note15">#REF!</definedName>
    <definedName name="Note16">#REF!</definedName>
    <definedName name="Note17">#REF!</definedName>
    <definedName name="Note18">#REF!</definedName>
    <definedName name="Note19">#REF!</definedName>
    <definedName name="note2">#REF!</definedName>
    <definedName name="Note2.1">#REF!</definedName>
    <definedName name="Note2.10">#REF!</definedName>
    <definedName name="Note2.11">#REF!</definedName>
    <definedName name="Note2.12">#REF!</definedName>
    <definedName name="Note2.13">#REF!</definedName>
    <definedName name="Note2.14">#REF!</definedName>
    <definedName name="Note2.15">#REF!</definedName>
    <definedName name="Note2.16">#REF!</definedName>
    <definedName name="Note2.17">#REF!</definedName>
    <definedName name="Note2.18">#REF!</definedName>
    <definedName name="Note2.19">#REF!</definedName>
    <definedName name="Note2.2">#REF!</definedName>
    <definedName name="Note2.3">#REF!</definedName>
    <definedName name="Note2.4">#REF!</definedName>
    <definedName name="Note2.5">#REF!</definedName>
    <definedName name="Note2.6">#REF!</definedName>
    <definedName name="Note2.7">#REF!</definedName>
    <definedName name="Note2.8">#REF!</definedName>
    <definedName name="Note2.9">#REF!</definedName>
    <definedName name="Note20">#REF!</definedName>
    <definedName name="Note21">#REF!</definedName>
    <definedName name="note22">#REF!</definedName>
    <definedName name="Note23">#REF!</definedName>
    <definedName name="Note24">#REF!</definedName>
    <definedName name="Note25">#REF!</definedName>
    <definedName name="Note26">#REF!</definedName>
    <definedName name="Note27">#REF!</definedName>
    <definedName name="Note28">#REF!</definedName>
    <definedName name="Note29">#REF!</definedName>
    <definedName name="Note3">#REF!</definedName>
    <definedName name="Note30">#REF!</definedName>
    <definedName name="Note34">#REF!</definedName>
    <definedName name="Note35">#REF!</definedName>
    <definedName name="Note36">#REF!</definedName>
    <definedName name="Note37">#REF!</definedName>
    <definedName name="Note4">#REF!</definedName>
    <definedName name="Note40">#REF!</definedName>
    <definedName name="Note5">#REF!</definedName>
    <definedName name="Note6">#REF!</definedName>
    <definedName name="Note7">#REF!</definedName>
    <definedName name="Note8">#REF!</definedName>
    <definedName name="note9">#REF!</definedName>
    <definedName name="notes">#REF!</definedName>
    <definedName name="NOTES___0">#REF!</definedName>
    <definedName name="NOTES___8">#REF!</definedName>
    <definedName name="NOTES___9">#REF!</definedName>
    <definedName name="NOTESSS">#REF!</definedName>
    <definedName name="NOU">#N/A</definedName>
    <definedName name="nov">#REF!,#REF!,#REF!,#REF!,#REF!</definedName>
    <definedName name="Nov_00">#REF!</definedName>
    <definedName name="NOV_99">#REF!</definedName>
    <definedName name="November">#REF!</definedName>
    <definedName name="November12">#REF!</definedName>
    <definedName name="NPBT">#REF!</definedName>
    <definedName name="Num_Pmt_Per_Year">#REF!</definedName>
    <definedName name="NUMBER_OF_EMPLOYEES">#REF!</definedName>
    <definedName name="Number_of_Payments">#N/A</definedName>
    <definedName name="Number_of_Payments_12">#N/A</definedName>
    <definedName name="Number_of_Payments_13">#N/A</definedName>
    <definedName name="Number_of_Payments_15">#N/A</definedName>
    <definedName name="Number_of_Payments_16">#N/A</definedName>
    <definedName name="Number_of_Payments_22">#N/A</definedName>
    <definedName name="Number_of_Payments_25">#N/A</definedName>
    <definedName name="Number_of_Payments_26">#N/A</definedName>
    <definedName name="Number_of_Payments_27">#N/A</definedName>
    <definedName name="Number_of_Payments_28">#N/A</definedName>
    <definedName name="Number_of_Payments_29">#N/A</definedName>
    <definedName name="Number_of_Payments_33">#N/A</definedName>
    <definedName name="Number_of_Payments_34">#N/A</definedName>
    <definedName name="Number_of_Payments_36">#N/A</definedName>
    <definedName name="Number_of_Payments_37">#N/A</definedName>
    <definedName name="Number_of_Payments_39">#N/A</definedName>
    <definedName name="Number_of_Payments_40">#N/A</definedName>
    <definedName name="Number_of_Payments_41">#N/A</definedName>
    <definedName name="Number_of_Payments_42">#N/A</definedName>
    <definedName name="Number_of_Payments_45">#N/A</definedName>
    <definedName name="Number_of_Payments_47">#N/A</definedName>
    <definedName name="Number_of_Payments_48">#N/A</definedName>
    <definedName name="Number_of_Payments_49">#N/A</definedName>
    <definedName name="Number_of_Payments_50">#N/A</definedName>
    <definedName name="Number_of_Payments_51">#N/A</definedName>
    <definedName name="Number_of_Payments_52">#N/A</definedName>
    <definedName name="Number_of_Payments_53">#N/A</definedName>
    <definedName name="Number_of_Payments_54">#N/A</definedName>
    <definedName name="Number_of_Payments_55">#N/A</definedName>
    <definedName name="Number_of_Payments_56">#N/A</definedName>
    <definedName name="Number_of_Payments_57">#N/A</definedName>
    <definedName name="Number_of_Payments_58">#N/A</definedName>
    <definedName name="Number_of_Payments_59" localSheetId="9">MATCH(0.01,End_Bal_59,-1)+1</definedName>
    <definedName name="Number_of_Payments_59" localSheetId="10">MATCH(0.01,End_Bal_59,-1)+1</definedName>
    <definedName name="Number_of_Payments_59" localSheetId="1">MATCH(0.01,End_Bal_59,-1)+1</definedName>
    <definedName name="Number_of_Payments_59">MATCH(0.01,End_Bal_59,-1)+1</definedName>
    <definedName name="Number_of_Payments_60">#N/A</definedName>
    <definedName name="Number_of_Payments_61" localSheetId="9">MATCH(0.01,End_Bal_61,-1)+1</definedName>
    <definedName name="Number_of_Payments_61" localSheetId="10">MATCH(0.01,End_Bal_61,-1)+1</definedName>
    <definedName name="Number_of_Payments_61" localSheetId="1">MATCH(0.01,End_Bal_61,-1)+1</definedName>
    <definedName name="Number_of_Payments_61">MATCH(0.01,End_Bal_61,-1)+1</definedName>
    <definedName name="Number_of_Payments1">MATCH(0.01,#REF!,-1)+1</definedName>
    <definedName name="Number_of_Selections">#REF!</definedName>
    <definedName name="Number_of_Selections_13">#REF!</definedName>
    <definedName name="Number_of_Selections_14">#REF!</definedName>
    <definedName name="Number_of_Selections_16">#REF!</definedName>
    <definedName name="Number_of_Selections_27">#REF!</definedName>
    <definedName name="Number_of_Selections_3">#REF!</definedName>
    <definedName name="Number_of_Selections_41">#REF!</definedName>
    <definedName name="Number_of_Selections_45">#REF!</definedName>
    <definedName name="Number_of_Selections_47">#REF!</definedName>
    <definedName name="Number_of_Selections_49">#REF!</definedName>
    <definedName name="Number_of_Selections_59">#REF!</definedName>
    <definedName name="Number_of_Selections_60">#REF!</definedName>
    <definedName name="Number_of_Selections_61">#REF!</definedName>
    <definedName name="O">#REF!</definedName>
    <definedName name="O13R10">#REF!</definedName>
    <definedName name="o18s61">#REF!</definedName>
    <definedName name="oct">#REF!</definedName>
    <definedName name="OCT_99">#REF!</definedName>
    <definedName name="October">#REF!</definedName>
    <definedName name="October12">#REF!</definedName>
    <definedName name="od">#REF!</definedName>
    <definedName name="ODia" localSheetId="9">VLOOKUP(#REF!,[0]!PipeInfo,2,FALSE)</definedName>
    <definedName name="ODia" localSheetId="10">VLOOKUP(#REF!,[0]!PipeInfo,2,FALSE)</definedName>
    <definedName name="ODia" localSheetId="1">VLOOKUP(#REF!,[0]!PipeInfo,2,FALSE)</definedName>
    <definedName name="ODia">VLOOKUP(#REF!,[0]!PipeInfo,2,FALSE)</definedName>
    <definedName name="odn">#REF!</definedName>
    <definedName name="off">#REF!</definedName>
    <definedName name="oillub1209">#REF!</definedName>
    <definedName name="oils">#REF!</definedName>
    <definedName name="Old">#REF!</definedName>
    <definedName name="old\">#REF!</definedName>
    <definedName name="Oldbankcircle">#REF!</definedName>
    <definedName name="OldTB">#REF!</definedName>
    <definedName name="Oldtrial">#REF!</definedName>
    <definedName name="OLE_LINK1">#REF!</definedName>
    <definedName name="OLE_LINK1_1">#REF!</definedName>
    <definedName name="OLE_LINK1_1_1">#REF!</definedName>
    <definedName name="OLE_LINK1_1_2">#REF!</definedName>
    <definedName name="OLE_LINK1_1_3">#REF!</definedName>
    <definedName name="OLE_LINK1_1_4">#REF!</definedName>
    <definedName name="OLE_LINK1_2">#REF!</definedName>
    <definedName name="ONE">#REF!</definedName>
    <definedName name="OOE">#REF!</definedName>
    <definedName name="operating">#REF!</definedName>
    <definedName name="operatingcash1">#REF!</definedName>
    <definedName name="operatingcash2">#REF!</definedName>
    <definedName name="operatingcash3">#REF!</definedName>
    <definedName name="operatingcash4">#REF!</definedName>
    <definedName name="operatingcash5">#REF!</definedName>
    <definedName name="operatingfixedassets">#REF!</definedName>
    <definedName name="Operations">#REF!</definedName>
    <definedName name="OPPRFT">#REF!</definedName>
    <definedName name="ORAKL" localSheetId="9" hidden="1">{#N/A,#N/A,FALSE,"QUARTERLY SALES";#N/A,#N/A,FALSE,"NET SALES ";#N/A,#N/A,FALSE,"INVENTORY"}</definedName>
    <definedName name="ORAKL" localSheetId="10" hidden="1">{#N/A,#N/A,FALSE,"QUARTERLY SALES";#N/A,#N/A,FALSE,"NET SALES ";#N/A,#N/A,FALSE,"INVENTORY"}</definedName>
    <definedName name="ORAKL" localSheetId="1" hidden="1">{#N/A,#N/A,FALSE,"QUARTERLY SALES";#N/A,#N/A,FALSE,"NET SALES ";#N/A,#N/A,FALSE,"INVENTORY"}</definedName>
    <definedName name="ORAKL" hidden="1">{#N/A,#N/A,FALSE,"QUARTERLY SALES";#N/A,#N/A,FALSE,"NET SALES ";#N/A,#N/A,FALSE,"INVENTORY"}</definedName>
    <definedName name="ORAL" localSheetId="9" hidden="1">{#N/A,#N/A,FALSE,"NET SALES ";#N/A,#N/A,FALSE,"QUARTERLY SALES"}</definedName>
    <definedName name="ORAL" localSheetId="10" hidden="1">{#N/A,#N/A,FALSE,"NET SALES ";#N/A,#N/A,FALSE,"QUARTERLY SALES"}</definedName>
    <definedName name="ORAL" localSheetId="1" hidden="1">{#N/A,#N/A,FALSE,"NET SALES ";#N/A,#N/A,FALSE,"QUARTERLY SALES"}</definedName>
    <definedName name="ORAL" hidden="1">{#N/A,#N/A,FALSE,"NET SALES ";#N/A,#N/A,FALSE,"QUARTERLY SALES"}</definedName>
    <definedName name="Orig">#REF!</definedName>
    <definedName name="Orix_Lease_1">#REF!</definedName>
    <definedName name="OSM" localSheetId="9" hidden="1">{#N/A,#N/A,FALSE,"TELEFON"}</definedName>
    <definedName name="OSM" localSheetId="10" hidden="1">{#N/A,#N/A,FALSE,"TELEFON"}</definedName>
    <definedName name="OSM" localSheetId="1" hidden="1">{#N/A,#N/A,FALSE,"TELEFON"}</definedName>
    <definedName name="OSM" hidden="1">{#N/A,#N/A,FALSE,"TELEFON"}</definedName>
    <definedName name="OSM_1" localSheetId="9">{#N/A,#N/A,FALSE,"TELEFON"}</definedName>
    <definedName name="OSM_1" localSheetId="10">{#N/A,#N/A,FALSE,"TELEFON"}</definedName>
    <definedName name="OSM_1" localSheetId="1">{#N/A,#N/A,FALSE,"TELEFON"}</definedName>
    <definedName name="OSM_1">{#N/A,#N/A,FALSE,"TELEFON"}</definedName>
    <definedName name="OSM_2" localSheetId="9">{#N/A,#N/A,FALSE,"TELEFON"}</definedName>
    <definedName name="OSM_2" localSheetId="10">{#N/A,#N/A,FALSE,"TELEFON"}</definedName>
    <definedName name="OSM_2" localSheetId="1">{#N/A,#N/A,FALSE,"TELEFON"}</definedName>
    <definedName name="OSM_2">{#N/A,#N/A,FALSE,"TELEFON"}</definedName>
    <definedName name="otc.ram.material" localSheetId="9" hidden="1">{#N/A,#N/A,FALSE,"QUARTERLY SALES";#N/A,#N/A,FALSE,"NET SALES ";#N/A,#N/A,FALSE,"INVENTORY"}</definedName>
    <definedName name="otc.ram.material" localSheetId="10" hidden="1">{#N/A,#N/A,FALSE,"QUARTERLY SALES";#N/A,#N/A,FALSE,"NET SALES ";#N/A,#N/A,FALSE,"INVENTORY"}</definedName>
    <definedName name="otc.ram.material" localSheetId="1" hidden="1">{#N/A,#N/A,FALSE,"QUARTERLY SALES";#N/A,#N/A,FALSE,"NET SALES ";#N/A,#N/A,FALSE,"INVENTORY"}</definedName>
    <definedName name="otc.ram.material" hidden="1">{#N/A,#N/A,FALSE,"QUARTERLY SALES";#N/A,#N/A,FALSE,"NET SALES ";#N/A,#N/A,FALSE,"INVENTORY"}</definedName>
    <definedName name="OTCGHGHG" localSheetId="9" hidden="1">{#N/A,#N/A,FALSE,"QUARTERLY SALES";#N/A,#N/A,FALSE,"NET SALES ";#N/A,#N/A,FALSE,"INVENTORY"}</definedName>
    <definedName name="OTCGHGHG" localSheetId="10" hidden="1">{#N/A,#N/A,FALSE,"QUARTERLY SALES";#N/A,#N/A,FALSE,"NET SALES ";#N/A,#N/A,FALSE,"INVENTORY"}</definedName>
    <definedName name="OTCGHGHG" localSheetId="1" hidden="1">{#N/A,#N/A,FALSE,"QUARTERLY SALES";#N/A,#N/A,FALSE,"NET SALES ";#N/A,#N/A,FALSE,"INVENTORY"}</definedName>
    <definedName name="OTCGHGHG" hidden="1">{#N/A,#N/A,FALSE,"QUARTERLY SALES";#N/A,#N/A,FALSE,"NET SALES ";#N/A,#N/A,FALSE,"INVENTORY"}</definedName>
    <definedName name="other">#REF!</definedName>
    <definedName name="OTHER_INCOME">#REF!</definedName>
    <definedName name="OTHER_PER_METER_COST_SELLING_RATE_REBATE_CALCULATIONS___WEAVING">#REF!</definedName>
    <definedName name="OTHER_PER_POUND_RATE">#REF!</definedName>
    <definedName name="OTHER_RECEIVABLES">#REF!</definedName>
    <definedName name="otheradjust">#REF!</definedName>
    <definedName name="Othercredits">#REF!</definedName>
    <definedName name="othermov">#REF!</definedName>
    <definedName name="otherpayable">#REF!</definedName>
    <definedName name="Otherpurchases">#REF!</definedName>
    <definedName name="otherpurchasesmovement">#REF!</definedName>
    <definedName name="OTHERS">#REF!</definedName>
    <definedName name="Othr__2000">#REF!</definedName>
    <definedName name="Overall_Progr">#REF!</definedName>
    <definedName name="OVERHEADS">#REF!</definedName>
    <definedName name="p">#REF!</definedName>
    <definedName name="p_flange">#REF!</definedName>
    <definedName name="P_GATE">#REF!</definedName>
    <definedName name="P_Waste1">#REF!</definedName>
    <definedName name="P_Y">#REF!</definedName>
    <definedName name="Pack">#REF!</definedName>
    <definedName name="Pack___8">#REF!</definedName>
    <definedName name="Pack___9">#REF!</definedName>
    <definedName name="packing">#REF!</definedName>
    <definedName name="PACKING_EXPENSES">#REF!</definedName>
    <definedName name="Packing1209">#REF!</definedName>
    <definedName name="PAGE1">#REF!</definedName>
    <definedName name="PAGE2">#REF!</definedName>
    <definedName name="PAGE3">#REF!</definedName>
    <definedName name="PAGES">#REF!</definedName>
    <definedName name="PAk">#REF!</definedName>
    <definedName name="Pakistan">#REF!</definedName>
    <definedName name="PALLU">#N/A</definedName>
    <definedName name="Paper">#REF!</definedName>
    <definedName name="PAR">#N/A</definedName>
    <definedName name="PartName">#REF!</definedName>
    <definedName name="Pass1234" localSheetId="9" hidden="1">{#N/A,#N/A,FALSE,"QUARTERLY SALES";#N/A,#N/A,FALSE,"NET SALES ";#N/A,#N/A,FALSE,"INVENTORY"}</definedName>
    <definedName name="Pass1234" localSheetId="10" hidden="1">{#N/A,#N/A,FALSE,"QUARTERLY SALES";#N/A,#N/A,FALSE,"NET SALES ";#N/A,#N/A,FALSE,"INVENTORY"}</definedName>
    <definedName name="Pass1234" localSheetId="1" hidden="1">{#N/A,#N/A,FALSE,"QUARTERLY SALES";#N/A,#N/A,FALSE,"NET SALES ";#N/A,#N/A,FALSE,"INVENTORY"}</definedName>
    <definedName name="Pass1234" hidden="1">{#N/A,#N/A,FALSE,"QUARTERLY SALES";#N/A,#N/A,FALSE,"NET SALES ";#N/A,#N/A,FALSE,"INVENTORY"}</definedName>
    <definedName name="Pay_Date">#REF!</definedName>
    <definedName name="Pay_Num">#REF!</definedName>
    <definedName name="Payment_Date">#N/A</definedName>
    <definedName name="Payments">#REF!</definedName>
    <definedName name="pbCountingPages">FALSE</definedName>
    <definedName name="PBQ_ALL">#REF!</definedName>
    <definedName name="PBQ_I">#REF!</definedName>
    <definedName name="PBQ_O">#REF!</definedName>
    <definedName name="PBS">#REF!</definedName>
    <definedName name="PckgD">#REF!</definedName>
    <definedName name="PckgRange">#REF!</definedName>
    <definedName name="PCut">#REF!</definedName>
    <definedName name="PD">#N/A</definedName>
    <definedName name="PDFeb06">#REF!</definedName>
    <definedName name="PDJan06">#REF!</definedName>
    <definedName name="Percent_Threshold">#REF!</definedName>
    <definedName name="period">13</definedName>
    <definedName name="PeriodSetName1">#REF!</definedName>
    <definedName name="PeriodsInYear">#REF!</definedName>
    <definedName name="pf">#REF!</definedName>
    <definedName name="PHARMA" localSheetId="9" hidden="1">{#N/A,#N/A,FALSE,"QUARTERLY SALES";#N/A,#N/A,FALSE,"NET SALES ";#N/A,#N/A,FALSE,"INVENTORY"}</definedName>
    <definedName name="PHARMA" localSheetId="10" hidden="1">{#N/A,#N/A,FALSE,"QUARTERLY SALES";#N/A,#N/A,FALSE,"NET SALES ";#N/A,#N/A,FALSE,"INVENTORY"}</definedName>
    <definedName name="PHARMA" localSheetId="1" hidden="1">{#N/A,#N/A,FALSE,"QUARTERLY SALES";#N/A,#N/A,FALSE,"NET SALES ";#N/A,#N/A,FALSE,"INVENTORY"}</definedName>
    <definedName name="PHARMA" hidden="1">{#N/A,#N/A,FALSE,"QUARTERLY SALES";#N/A,#N/A,FALSE,"NET SALES ";#N/A,#N/A,FALSE,"INVENTORY"}</definedName>
    <definedName name="PIA">#REF!</definedName>
    <definedName name="pict">"Picture 13"</definedName>
    <definedName name="pil">#REF!</definedName>
    <definedName name="PIN">#N/A</definedName>
    <definedName name="Pioneer">#REF!</definedName>
    <definedName name="PipeInfo">#REF!</definedName>
    <definedName name="PIS">#REF!</definedName>
    <definedName name="PISS">#REF!</definedName>
    <definedName name="Pivot_Table___01">#REF!</definedName>
    <definedName name="Pivot_Table___02">#REF!</definedName>
    <definedName name="Pivot_Table___03">#REF!</definedName>
    <definedName name="pl">#REF!</definedName>
    <definedName name="PL_Dollar_Threshold">#REF!</definedName>
    <definedName name="PL_Percent_Threshold">#REF!</definedName>
    <definedName name="plant">#REF!</definedName>
    <definedName name="PLANT_CAPACITY_AND_PRODUCTION">#REF!</definedName>
    <definedName name="Plastic">#REF!</definedName>
    <definedName name="Plastic1209">#REF!</definedName>
    <definedName name="PLEDGE">#REF!</definedName>
    <definedName name="PlngDtP">#REF!</definedName>
    <definedName name="PlngDtS">#REF!</definedName>
    <definedName name="PlngDtW">#REF!</definedName>
    <definedName name="ploikjhgbg">#N/A</definedName>
    <definedName name="pm">#REF!</definedName>
    <definedName name="pnInst">#REF!,#REF!</definedName>
    <definedName name="poi_28">#N/A</definedName>
    <definedName name="point">#REF!</definedName>
    <definedName name="POLICIES">#REF!</definedName>
    <definedName name="POO">#REF!</definedName>
    <definedName name="por">#REF!</definedName>
    <definedName name="Post_tax_materiality">#REF!</definedName>
    <definedName name="power">#REF!,#REF!,#REF!,#REF!,#REF!,#REF!,#REF!,#REF!</definedName>
    <definedName name="POWER_AND_FUEL">#REF!</definedName>
    <definedName name="Power_Factor">0.39</definedName>
    <definedName name="POWER_HOUSE_CONSUMTION">#REF!</definedName>
    <definedName name="PP_BLCK1">#REF!</definedName>
    <definedName name="PP_BLCK2">#REF!</definedName>
    <definedName name="PP_L01">#REF!</definedName>
    <definedName name="PPP">#REF!</definedName>
    <definedName name="PrApr">#REF!</definedName>
    <definedName name="prd">#REF!</definedName>
    <definedName name="Prdct">#REF!</definedName>
    <definedName name="Prdct_Wise">#REF!,#REF!</definedName>
    <definedName name="pre">#REF!</definedName>
    <definedName name="Pre_tax_materiality">#REF!</definedName>
    <definedName name="Pre_tax_materiality_13">#REF!</definedName>
    <definedName name="Pre_tax_materiality_14">#REF!</definedName>
    <definedName name="Pre_tax_materiality_16">#REF!</definedName>
    <definedName name="Pre_tax_materiality_27">#REF!</definedName>
    <definedName name="Pre_tax_materiality_3">#REF!</definedName>
    <definedName name="Pre_tax_materiality_41">#REF!</definedName>
    <definedName name="Pre_tax_materiality_45">#REF!</definedName>
    <definedName name="Pre_tax_materiality_47">#REF!</definedName>
    <definedName name="Pre_tax_materiality_49">#REF!</definedName>
    <definedName name="Pre_tax_materiality_59">#REF!</definedName>
    <definedName name="Pre_tax_materiality_60">#REF!</definedName>
    <definedName name="Pre_tax_materiality_61">#REF!</definedName>
    <definedName name="prep_date">#REF!</definedName>
    <definedName name="Prepaid" hidden="1">#REF!</definedName>
    <definedName name="preparer">#REF!</definedName>
    <definedName name="PreviousProgres">#REF!</definedName>
    <definedName name="prijzen">#REF!</definedName>
    <definedName name="prin">#REF!</definedName>
    <definedName name="Princ">#REF!</definedName>
    <definedName name="Print">#REF!</definedName>
    <definedName name="_xlnm.Print_Area" localSheetId="0">Dashboard!$A$1:$F$25</definedName>
    <definedName name="_xlnm.Print_Area">#REF!</definedName>
    <definedName name="Print_Area_MI">#REF!</definedName>
    <definedName name="Print_Area_Reset">#N/A</definedName>
    <definedName name="print_area1">#REF!</definedName>
    <definedName name="PRINT_DEF_TAX">#REF!</definedName>
    <definedName name="PRINT_DETAILS">#REF!</definedName>
    <definedName name="Print_Range">#REF!</definedName>
    <definedName name="_xlnm.Print_Titles">#REF!,#REF!</definedName>
    <definedName name="PRINT_TITLES_MI">#REF!</definedName>
    <definedName name="printer">#REF!</definedName>
    <definedName name="printing">#REF!</definedName>
    <definedName name="Printing1209">#REF!</definedName>
    <definedName name="PRN_BQ_L">#REF!</definedName>
    <definedName name="PRN_BQ_L1">#REF!</definedName>
    <definedName name="PRN_DS_L">#REF!</definedName>
    <definedName name="PRNT01">#REF!</definedName>
    <definedName name="PRNT01A">#REF!</definedName>
    <definedName name="PRNT01B">#REF!</definedName>
    <definedName name="Prod">#REF!</definedName>
    <definedName name="prodtracking">#REF!</definedName>
    <definedName name="PRODUCTION___SPINNING">#REF!</definedName>
    <definedName name="PRODUCTION___WEAVING">#REF!</definedName>
    <definedName name="PRODUCTION_PLAN">#REF!</definedName>
    <definedName name="PRODUCTION_PLAN__SPINNING">#REF!</definedName>
    <definedName name="PRODUCTION_TECHNICAL_CALCULATION___WEAVING">#REF!</definedName>
    <definedName name="PROFIT">#REF!</definedName>
    <definedName name="PROFIT___LOSS">#REF!</definedName>
    <definedName name="PROFIT_LOSS_AND_BALANCE_SHEET___OTHER_ASSUMPTIONS">#REF!</definedName>
    <definedName name="PROFIT_SPLITUP">#REF!</definedName>
    <definedName name="profitloss">#REF!</definedName>
    <definedName name="PROPOSED_RESTRUCTURING_PLAN">#REF!</definedName>
    <definedName name="prov1011">#REF!</definedName>
    <definedName name="Prov11">#REF!</definedName>
    <definedName name="provisionsdeposits">#REF!</definedName>
    <definedName name="PS">#REF!</definedName>
    <definedName name="pt">#REF!</definedName>
    <definedName name="PTA_ANL">#REF!</definedName>
    <definedName name="PTA_NOT">#REF!</definedName>
    <definedName name="PTA_NOT1">#REF!</definedName>
    <definedName name="PTA_NOT2">#REF!</definedName>
    <definedName name="ptc">#REF!</definedName>
    <definedName name="PTD">#REF!</definedName>
    <definedName name="PTN">#REF!</definedName>
    <definedName name="Ptrn">#REF!</definedName>
    <definedName name="PtrnRange">#REF!</definedName>
    <definedName name="PtyFin">#REF!</definedName>
    <definedName name="PtyPat">#REF!</definedName>
    <definedName name="PtySpl">#REF!</definedName>
    <definedName name="Purchases">#REF!</definedName>
    <definedName name="Pwr_fctr">0.5</definedName>
    <definedName name="PwrFctr">0.5</definedName>
    <definedName name="PY_Accounts_Receivable">#REF!</definedName>
    <definedName name="PY_Administration">#REF!</definedName>
    <definedName name="PY_all_Equity">#REF!</definedName>
    <definedName name="PY_all_Equity_13">#REF!</definedName>
    <definedName name="PY_all_Equity_14">#REF!</definedName>
    <definedName name="PY_all_Equity_16">#REF!</definedName>
    <definedName name="PY_all_Equity_27">#REF!</definedName>
    <definedName name="PY_all_Equity_3">#REF!</definedName>
    <definedName name="PY_all_Equity_41">#REF!</definedName>
    <definedName name="PY_all_Equity_45">#REF!</definedName>
    <definedName name="PY_all_Equity_47">#REF!</definedName>
    <definedName name="PY_all_Equity_49">#REF!</definedName>
    <definedName name="PY_all_Equity_59">#REF!</definedName>
    <definedName name="PY_all_Equity_60">#REF!</definedName>
    <definedName name="PY_all_Equity_61">#REF!</definedName>
    <definedName name="PY_all_Income">#REF!</definedName>
    <definedName name="PY_all_Income_13">#REF!</definedName>
    <definedName name="PY_all_Income_14">#REF!</definedName>
    <definedName name="PY_all_Income_16">#REF!</definedName>
    <definedName name="PY_all_Income_27">#REF!</definedName>
    <definedName name="PY_all_Income_3">#REF!</definedName>
    <definedName name="PY_all_Income_41">#REF!</definedName>
    <definedName name="PY_all_Income_45">#REF!</definedName>
    <definedName name="PY_all_Income_47">#REF!</definedName>
    <definedName name="PY_all_Income_49">#REF!</definedName>
    <definedName name="PY_all_Income_59">#REF!</definedName>
    <definedName name="PY_all_Income_60">#REF!</definedName>
    <definedName name="PY_all_Income_61">#REF!</definedName>
    <definedName name="PY_all_RetEarn">#REF!</definedName>
    <definedName name="PY_all_RetEarn_13">#REF!</definedName>
    <definedName name="PY_all_RetEarn_14">#REF!</definedName>
    <definedName name="PY_all_RetEarn_16">#REF!</definedName>
    <definedName name="PY_all_RetEarn_27">#REF!</definedName>
    <definedName name="PY_all_RetEarn_3">#REF!</definedName>
    <definedName name="PY_all_RetEarn_41">#REF!</definedName>
    <definedName name="PY_all_RetEarn_45">#REF!</definedName>
    <definedName name="PY_all_RetEarn_47">#REF!</definedName>
    <definedName name="PY_all_RetEarn_49">#REF!</definedName>
    <definedName name="PY_all_RetEarn_59">#REF!</definedName>
    <definedName name="PY_all_RetEarn_60">#REF!</definedName>
    <definedName name="PY_all_RetEarn_61">#REF!</definedName>
    <definedName name="PY_Cash">#REF!</definedName>
    <definedName name="PY_Cash_Div_Dec">#REF!</definedName>
    <definedName name="PY_Common_Equity">#REF!</definedName>
    <definedName name="PY_Cost_of_Sales">#REF!</definedName>
    <definedName name="PY_Current_Liabilities">#REF!</definedName>
    <definedName name="PY_Depreciation">#REF!</definedName>
    <definedName name="PY_Gross_Profit">#REF!</definedName>
    <definedName name="PY_Inc_Bef_Tax">#REF!</definedName>
    <definedName name="PY_Intangible_Assets">#REF!</definedName>
    <definedName name="PY_Interest_Expense">#REF!</definedName>
    <definedName name="PY_Inventory">#REF!</definedName>
    <definedName name="PY_knw_Income">#REF!</definedName>
    <definedName name="PY_knw_Income_13">#REF!</definedName>
    <definedName name="PY_knw_Income_14">#REF!</definedName>
    <definedName name="PY_knw_Income_16">#REF!</definedName>
    <definedName name="PY_knw_Income_27">#REF!</definedName>
    <definedName name="PY_knw_Income_3">#REF!</definedName>
    <definedName name="PY_knw_Income_41">#REF!</definedName>
    <definedName name="PY_knw_Income_45">#REF!</definedName>
    <definedName name="PY_knw_Income_47">#REF!</definedName>
    <definedName name="PY_knw_Income_49">#REF!</definedName>
    <definedName name="PY_knw_Income_59">#REF!</definedName>
    <definedName name="PY_knw_Income_60">#REF!</definedName>
    <definedName name="PY_knw_Income_61">#REF!</definedName>
    <definedName name="PY_knw_RetEarn">#REF!</definedName>
    <definedName name="PY_knw_RetEarn_13">#REF!</definedName>
    <definedName name="PY_knw_RetEarn_14">#REF!</definedName>
    <definedName name="PY_knw_RetEarn_16">#REF!</definedName>
    <definedName name="PY_knw_RetEarn_27">#REF!</definedName>
    <definedName name="PY_knw_RetEarn_3">#REF!</definedName>
    <definedName name="PY_knw_RetEarn_41">#REF!</definedName>
    <definedName name="PY_knw_RetEarn_45">#REF!</definedName>
    <definedName name="PY_knw_RetEarn_47">#REF!</definedName>
    <definedName name="PY_knw_RetEarn_49">#REF!</definedName>
    <definedName name="PY_knw_RetEarn_59">#REF!</definedName>
    <definedName name="PY_knw_RetEarn_60">#REF!</definedName>
    <definedName name="PY_knw_RetEarn_61">#REF!</definedName>
    <definedName name="PY_LIABIL_EQUITY">#REF!</definedName>
    <definedName name="PY_lik_Income">#REF!</definedName>
    <definedName name="PY_lik_Income_13">#REF!</definedName>
    <definedName name="PY_lik_Income_14">#REF!</definedName>
    <definedName name="PY_lik_Income_16">#REF!</definedName>
    <definedName name="PY_lik_Income_27">#REF!</definedName>
    <definedName name="PY_lik_Income_3">#REF!</definedName>
    <definedName name="PY_lik_Income_41">#REF!</definedName>
    <definedName name="PY_lik_Income_45">#REF!</definedName>
    <definedName name="PY_lik_Income_47">#REF!</definedName>
    <definedName name="PY_lik_Income_49">#REF!</definedName>
    <definedName name="PY_lik_Income_59">#REF!</definedName>
    <definedName name="PY_lik_Income_60">#REF!</definedName>
    <definedName name="PY_lik_Income_61">#REF!</definedName>
    <definedName name="PY_lik_RetEarn">#REF!</definedName>
    <definedName name="PY_lik_RetEarn_13">#REF!</definedName>
    <definedName name="PY_lik_RetEarn_14">#REF!</definedName>
    <definedName name="PY_lik_RetEarn_16">#REF!</definedName>
    <definedName name="PY_lik_RetEarn_27">#REF!</definedName>
    <definedName name="PY_lik_RetEarn_3">#REF!</definedName>
    <definedName name="PY_lik_RetEarn_41">#REF!</definedName>
    <definedName name="PY_lik_RetEarn_45">#REF!</definedName>
    <definedName name="PY_lik_RetEarn_47">#REF!</definedName>
    <definedName name="PY_lik_RetEarn_49">#REF!</definedName>
    <definedName name="PY_lik_RetEarn_59">#REF!</definedName>
    <definedName name="PY_lik_RetEarn_60">#REF!</definedName>
    <definedName name="PY_lik_RetEarn_61">#REF!</definedName>
    <definedName name="PY_LT_Debt">#REF!</definedName>
    <definedName name="PY_Market_Value_of_Equity">#REF!</definedName>
    <definedName name="PY_Marketable_Sec">#REF!</definedName>
    <definedName name="PY_NET_PROFIT">#REF!</definedName>
    <definedName name="PY_Net_Revenue">#REF!</definedName>
    <definedName name="PY_Operating_Inc">#REF!</definedName>
    <definedName name="PY_Operating_Income">#REF!</definedName>
    <definedName name="PY_Other_Curr_Assets">#REF!</definedName>
    <definedName name="PY_Other_Exp">#REF!</definedName>
    <definedName name="PY_Other_LT_Assets">#REF!</definedName>
    <definedName name="PY_Other_LT_Liabilities">#REF!</definedName>
    <definedName name="PY_Preferred_Stock">#REF!</definedName>
    <definedName name="PY_QUICK_ASSETS">#REF!</definedName>
    <definedName name="PY_Retained_Earnings">#REF!</definedName>
    <definedName name="PY_Selling">#REF!</definedName>
    <definedName name="PY_Tangible_Assets">#REF!</definedName>
    <definedName name="PY_Tangible_Net_Worth">#REF!</definedName>
    <definedName name="PY_Taxes">#REF!</definedName>
    <definedName name="PY_tot_knw_Xfoot">#REF!</definedName>
    <definedName name="PY_tot_knw_Xfoot_13">#REF!</definedName>
    <definedName name="PY_tot_knw_Xfoot_14">#REF!</definedName>
    <definedName name="PY_tot_knw_Xfoot_16">#REF!</definedName>
    <definedName name="PY_tot_knw_Xfoot_27">#REF!</definedName>
    <definedName name="PY_tot_knw_Xfoot_3">#REF!</definedName>
    <definedName name="PY_tot_knw_Xfoot_41">#REF!</definedName>
    <definedName name="PY_tot_knw_Xfoot_45">#REF!</definedName>
    <definedName name="PY_tot_knw_Xfoot_47">#REF!</definedName>
    <definedName name="PY_tot_knw_Xfoot_49">#REF!</definedName>
    <definedName name="PY_tot_knw_Xfoot_59">#REF!</definedName>
    <definedName name="PY_tot_knw_Xfoot_60">#REF!</definedName>
    <definedName name="PY_tot_knw_Xfoot_61">#REF!</definedName>
    <definedName name="PY_tot_lik_Xfoot">#REF!</definedName>
    <definedName name="PY_tot_lik_Xfoot_13">#REF!</definedName>
    <definedName name="PY_tot_lik_Xfoot_14">#REF!</definedName>
    <definedName name="PY_tot_lik_Xfoot_16">#REF!</definedName>
    <definedName name="PY_tot_lik_Xfoot_27">#REF!</definedName>
    <definedName name="PY_tot_lik_Xfoot_3">#REF!</definedName>
    <definedName name="PY_tot_lik_Xfoot_41">#REF!</definedName>
    <definedName name="PY_tot_lik_Xfoot_45">#REF!</definedName>
    <definedName name="PY_tot_lik_Xfoot_47">#REF!</definedName>
    <definedName name="PY_tot_lik_Xfoot_49">#REF!</definedName>
    <definedName name="PY_tot_lik_Xfoot_59">#REF!</definedName>
    <definedName name="PY_tot_lik_Xfoot_60">#REF!</definedName>
    <definedName name="PY_tot_lik_Xfoot_61">#REF!</definedName>
    <definedName name="PY_TOTAL_ASSETS">#REF!</definedName>
    <definedName name="PY_TOTAL_CURR_ASSETS">#REF!</definedName>
    <definedName name="PY_TOTAL_DEBT">#REF!</definedName>
    <definedName name="PY_TOTAL_EQUITY">#REF!</definedName>
    <definedName name="PY_tx_all_Income">#REF!</definedName>
    <definedName name="PY_tx_all_Income_13">#REF!</definedName>
    <definedName name="PY_tx_all_Income_14">#REF!</definedName>
    <definedName name="PY_tx_all_Income_16">#REF!</definedName>
    <definedName name="PY_tx_all_Income_27">#REF!</definedName>
    <definedName name="PY_tx_all_Income_3">#REF!</definedName>
    <definedName name="PY_tx_all_Income_41">#REF!</definedName>
    <definedName name="PY_tx_all_Income_45">#REF!</definedName>
    <definedName name="PY_tx_all_Income_47">#REF!</definedName>
    <definedName name="PY_tx_all_Income_49">#REF!</definedName>
    <definedName name="PY_tx_all_Income_59">#REF!</definedName>
    <definedName name="PY_tx_all_Income_60">#REF!</definedName>
    <definedName name="PY_tx_all_Income_61">#REF!</definedName>
    <definedName name="PY_tx_all_RetEarn">#REF!</definedName>
    <definedName name="PY_tx_all_RetEarn_13">#REF!</definedName>
    <definedName name="PY_tx_all_RetEarn_14">#REF!</definedName>
    <definedName name="PY_tx_all_RetEarn_16">#REF!</definedName>
    <definedName name="PY_tx_all_RetEarn_27">#REF!</definedName>
    <definedName name="PY_tx_all_RetEarn_3">#REF!</definedName>
    <definedName name="PY_tx_all_RetEarn_41">#REF!</definedName>
    <definedName name="PY_tx_all_RetEarn_45">#REF!</definedName>
    <definedName name="PY_tx_all_RetEarn_47">#REF!</definedName>
    <definedName name="PY_tx_all_RetEarn_49">#REF!</definedName>
    <definedName name="PY_tx_all_RetEarn_59">#REF!</definedName>
    <definedName name="PY_tx_all_RetEarn_60">#REF!</definedName>
    <definedName name="PY_tx_all_RetEarn_61">#REF!</definedName>
    <definedName name="PY_tx_knw_Income">#REF!</definedName>
    <definedName name="PY_tx_knw_Income_13">#REF!</definedName>
    <definedName name="PY_tx_knw_Income_14">#REF!</definedName>
    <definedName name="PY_tx_knw_Income_16">#REF!</definedName>
    <definedName name="PY_tx_knw_Income_27">#REF!</definedName>
    <definedName name="PY_tx_knw_Income_3">#REF!</definedName>
    <definedName name="PY_tx_knw_Income_41">#REF!</definedName>
    <definedName name="PY_tx_knw_Income_45">#REF!</definedName>
    <definedName name="PY_tx_knw_Income_47">#REF!</definedName>
    <definedName name="PY_tx_knw_Income_49">#REF!</definedName>
    <definedName name="PY_tx_knw_Income_59">#REF!</definedName>
    <definedName name="PY_tx_knw_Income_60">#REF!</definedName>
    <definedName name="PY_tx_knw_Income_61">#REF!</definedName>
    <definedName name="PY_tx_knw_RetEarn">#REF!</definedName>
    <definedName name="PY_tx_knw_RetEarn_13">#REF!</definedName>
    <definedName name="PY_tx_knw_RetEarn_14">#REF!</definedName>
    <definedName name="PY_tx_knw_RetEarn_16">#REF!</definedName>
    <definedName name="PY_tx_knw_RetEarn_27">#REF!</definedName>
    <definedName name="PY_tx_knw_RetEarn_3">#REF!</definedName>
    <definedName name="PY_tx_knw_RetEarn_41">#REF!</definedName>
    <definedName name="PY_tx_knw_RetEarn_45">#REF!</definedName>
    <definedName name="PY_tx_knw_RetEarn_47">#REF!</definedName>
    <definedName name="PY_tx_knw_RetEarn_49">#REF!</definedName>
    <definedName name="PY_tx_knw_RetEarn_59">#REF!</definedName>
    <definedName name="PY_tx_knw_RetEarn_60">#REF!</definedName>
    <definedName name="PY_tx_knw_RetEarn_61">#REF!</definedName>
    <definedName name="PY_tx_lik_Income">#REF!</definedName>
    <definedName name="PY_tx_lik_Income_13">#REF!</definedName>
    <definedName name="PY_tx_lik_Income_14">#REF!</definedName>
    <definedName name="PY_tx_lik_Income_16">#REF!</definedName>
    <definedName name="PY_tx_lik_Income_27">#REF!</definedName>
    <definedName name="PY_tx_lik_Income_3">#REF!</definedName>
    <definedName name="PY_tx_lik_Income_41">#REF!</definedName>
    <definedName name="PY_tx_lik_Income_45">#REF!</definedName>
    <definedName name="PY_tx_lik_Income_47">#REF!</definedName>
    <definedName name="PY_tx_lik_Income_49">#REF!</definedName>
    <definedName name="PY_tx_lik_Income_59">#REF!</definedName>
    <definedName name="PY_tx_lik_Income_60">#REF!</definedName>
    <definedName name="PY_tx_lik_Income_61">#REF!</definedName>
    <definedName name="PY_tx_lik_RetEarn">#REF!</definedName>
    <definedName name="PY_tx_lik_RetEarn_13">#REF!</definedName>
    <definedName name="PY_tx_lik_RetEarn_14">#REF!</definedName>
    <definedName name="PY_tx_lik_RetEarn_16">#REF!</definedName>
    <definedName name="PY_tx_lik_RetEarn_27">#REF!</definedName>
    <definedName name="PY_tx_lik_RetEarn_3">#REF!</definedName>
    <definedName name="PY_tx_lik_RetEarn_41">#REF!</definedName>
    <definedName name="PY_tx_lik_RetEarn_45">#REF!</definedName>
    <definedName name="PY_tx_lik_RetEarn_47">#REF!</definedName>
    <definedName name="PY_tx_lik_RetEarn_49">#REF!</definedName>
    <definedName name="PY_tx_lik_RetEarn_59">#REF!</definedName>
    <definedName name="PY_tx_lik_RetEarn_60">#REF!</definedName>
    <definedName name="PY_tx_lik_RetEarn_61">#REF!</definedName>
    <definedName name="PY_Weighted_Average">#REF!</definedName>
    <definedName name="PY_Working_Capital">#REF!</definedName>
    <definedName name="PY2_Accounts_Receivable">#REF!</definedName>
    <definedName name="PY2_Administration">#REF!</definedName>
    <definedName name="PY2_Cash">#REF!</definedName>
    <definedName name="PY2_Cash_Div_Dec">#REF!</definedName>
    <definedName name="PY2_Common_Equity">#REF!</definedName>
    <definedName name="PY2_Cost_of_Sales">#REF!</definedName>
    <definedName name="PY2_Current_Liabilities">#REF!</definedName>
    <definedName name="PY2_Depreciation">#REF!</definedName>
    <definedName name="PY2_Gross_Profit">#REF!</definedName>
    <definedName name="PY2_Inc_Bef_Tax">#REF!</definedName>
    <definedName name="PY2_Intangible_Assets">#REF!</definedName>
    <definedName name="PY2_Interest_Expense">#REF!</definedName>
    <definedName name="PY2_Inventory">#REF!</definedName>
    <definedName name="PY2_LIABIL_EQUITY">#REF!</definedName>
    <definedName name="PY2_LT_Debt">#REF!</definedName>
    <definedName name="PY2_Marketable_Sec">#REF!</definedName>
    <definedName name="PY2_NET_PROFIT">#REF!</definedName>
    <definedName name="PY2_Net_Revenue">#REF!</definedName>
    <definedName name="PY2_Operating_Inc">#REF!</definedName>
    <definedName name="PY2_Operating_Income">#REF!</definedName>
    <definedName name="PY2_Other_Curr_Assets">#REF!</definedName>
    <definedName name="PY2_Other_Exp.">#REF!</definedName>
    <definedName name="PY2_Other_LT_Assets">#REF!</definedName>
    <definedName name="PY2_Other_LT_Liabilities">#REF!</definedName>
    <definedName name="PY2_Preferred_Stock">#REF!</definedName>
    <definedName name="PY2_QUICK_ASSETS">#REF!</definedName>
    <definedName name="PY2_Retained_Earnings">#REF!</definedName>
    <definedName name="PY2_Selling">#REF!</definedName>
    <definedName name="PY2_Tangible_Assets">#REF!</definedName>
    <definedName name="PY2_Tangible_Net_Worth">#REF!</definedName>
    <definedName name="PY2_Taxes">#REF!</definedName>
    <definedName name="PY2_TOTAL_ASSETS">#REF!</definedName>
    <definedName name="PY2_TOTAL_CURR_ASSETS">#REF!</definedName>
    <definedName name="PY2_TOTAL_DEBT">#REF!</definedName>
    <definedName name="PY2_TOTAL_EQUITY">#REF!</definedName>
    <definedName name="PY2_Weighted_Average">#REF!</definedName>
    <definedName name="PY2_Working_Capital">#REF!</definedName>
    <definedName name="Pyear">#REF!</definedName>
    <definedName name="Q">#REF!</definedName>
    <definedName name="Q1B13">#REF!</definedName>
    <definedName name="QA">#REF!</definedName>
    <definedName name="qo12xn3">#REF!</definedName>
    <definedName name="QQ">#REF!</definedName>
    <definedName name="QQQ">#REF!</definedName>
    <definedName name="qqqqqqqq">#REF!</definedName>
    <definedName name="qqqqqqqqqqqqqqqqqqqqqqqqqqqqq">#REF!</definedName>
    <definedName name="QRofyarn">#REF!</definedName>
    <definedName name="QS">#REF!</definedName>
    <definedName name="qty">#REF!</definedName>
    <definedName name="qwqwqw">#N/A</definedName>
    <definedName name="qwweqswqdw">#N/A</definedName>
    <definedName name="R_D">#REF!</definedName>
    <definedName name="R_PRDEFF">#REF!</definedName>
    <definedName name="r.m">#REF!</definedName>
    <definedName name="RA">#REF!</definedName>
    <definedName name="RANG">#REF!</definedName>
    <definedName name="range">#REF!</definedName>
    <definedName name="Range09">#REF!</definedName>
    <definedName name="RANGE1">#REF!</definedName>
    <definedName name="range10">#REF!</definedName>
    <definedName name="range2">#REF!</definedName>
    <definedName name="RANGE3">#REF!</definedName>
    <definedName name="rat">#REF!</definedName>
    <definedName name="Rate">#REF!</definedName>
    <definedName name="Rate_MMBTU">329.54</definedName>
    <definedName name="Rate0">#REF!</definedName>
    <definedName name="Rate1">#REF!</definedName>
    <definedName name="Rate10">#REF!</definedName>
    <definedName name="Rate11">#REF!</definedName>
    <definedName name="Rate12">#REF!</definedName>
    <definedName name="Rate13">#REF!</definedName>
    <definedName name="Rate14">#REF!</definedName>
    <definedName name="Rate15">#REF!</definedName>
    <definedName name="Rate16">#REF!</definedName>
    <definedName name="Rate2">#REF!</definedName>
    <definedName name="Rate20">#REF!</definedName>
    <definedName name="rate21">#REF!</definedName>
    <definedName name="Rate22">#REF!</definedName>
    <definedName name="Rate23">#REF!</definedName>
    <definedName name="Rate24">#REF!</definedName>
    <definedName name="Rate25">#REF!</definedName>
    <definedName name="Rate26">#REF!</definedName>
    <definedName name="Rate27">#REF!</definedName>
    <definedName name="Rate28">#REF!</definedName>
    <definedName name="Rate29">#REF!</definedName>
    <definedName name="Rate3">#REF!</definedName>
    <definedName name="Rate30">#REF!</definedName>
    <definedName name="Rate31">#REF!</definedName>
    <definedName name="Rate32">#REF!</definedName>
    <definedName name="Rate33">#REF!</definedName>
    <definedName name="Rate34">#REF!</definedName>
    <definedName name="Rate35">#REF!</definedName>
    <definedName name="Rate36">#REF!</definedName>
    <definedName name="Rate37">#REF!</definedName>
    <definedName name="Rate38">#REF!</definedName>
    <definedName name="Rate39">#REF!</definedName>
    <definedName name="Rate4">#REF!</definedName>
    <definedName name="Rate40">#REF!</definedName>
    <definedName name="Rate41">#REF!</definedName>
    <definedName name="Rate42">#REF!</definedName>
    <definedName name="Rate43">#REF!</definedName>
    <definedName name="Rate44">#REF!</definedName>
    <definedName name="Rate45">#REF!</definedName>
    <definedName name="Rate46">#REF!</definedName>
    <definedName name="Rate47">#REF!</definedName>
    <definedName name="Rate48">#REF!</definedName>
    <definedName name="Rate49">#REF!</definedName>
    <definedName name="Rate50">#REF!</definedName>
    <definedName name="Rate51">#REF!</definedName>
    <definedName name="Rate52">#REF!</definedName>
    <definedName name="Rate53">#REF!</definedName>
    <definedName name="Rate54">#REF!</definedName>
    <definedName name="Rate55">#REF!</definedName>
    <definedName name="Rate56">#REF!</definedName>
    <definedName name="Rate57">#REF!</definedName>
    <definedName name="Rate58">#REF!</definedName>
    <definedName name="Rate59">#REF!</definedName>
    <definedName name="Rate6">#REF!</definedName>
    <definedName name="Rate60">#REF!</definedName>
    <definedName name="Rate61">#REF!</definedName>
    <definedName name="Rate62">#REF!</definedName>
    <definedName name="Rate63">#REF!</definedName>
    <definedName name="Rate7">#REF!</definedName>
    <definedName name="Rate8">#REF!</definedName>
    <definedName name="Rate9">#REF!</definedName>
    <definedName name="ratelist">#REF!</definedName>
    <definedName name="Rates">#REF!</definedName>
    <definedName name="Rates1">#REF!</definedName>
    <definedName name="Ratio">#REF!</definedName>
    <definedName name="Raw">#REF!</definedName>
    <definedName name="Raw_Material_Cost_Detailed">#REF!</definedName>
    <definedName name="rawmater">#REF!</definedName>
    <definedName name="RawMaterial">#REF!</definedName>
    <definedName name="RcottonSmry">#REF!</definedName>
    <definedName name="RcvdRngD">#REF!</definedName>
    <definedName name="RcvdRngP">#REF!</definedName>
    <definedName name="RData1">#REF!</definedName>
    <definedName name="RData2">#REF!</definedName>
    <definedName name="Re">#REF!</definedName>
    <definedName name="rebatedetail">#REF!</definedName>
    <definedName name="REBATES___COMMISSION">#REF!</definedName>
    <definedName name="Rec">#REF!</definedName>
    <definedName name="_xlnm.Recorder">#REF!</definedName>
    <definedName name="REDCAP">#REF!</definedName>
    <definedName name="REDCAP___0">#REF!</definedName>
    <definedName name="REDCAP___8">#REF!</definedName>
    <definedName name="REDCAP___9">#REF!</definedName>
    <definedName name="REDEEMABLE_CAPITAL">#REF!</definedName>
    <definedName name="Ref">#REF!</definedName>
    <definedName name="Ref_1">#REF!</definedName>
    <definedName name="Ref_2">#REF!</definedName>
    <definedName name="Ref_3">#REF!</definedName>
    <definedName name="Ref_4">#REF!</definedName>
    <definedName name="RefWt">IF(ISNA(#REF!),0.02466*#REF!*(#REF!-#REF!)*#REF!,#REF!*#REF!)</definedName>
    <definedName name="Rej_Rate">60</definedName>
    <definedName name="rell">#REF!</definedName>
    <definedName name="REMUNERATION_TO_DIRECTOR_AND_CHIEF_EXECUTIVE">#REF!</definedName>
    <definedName name="REnd">#REF!</definedName>
    <definedName name="rent">#REF!</definedName>
    <definedName name="repay">#REF!</definedName>
    <definedName name="REPAYMENT_SCHEDULE">#REF!</definedName>
    <definedName name="Report">#REF!</definedName>
    <definedName name="Report07">#REF!</definedName>
    <definedName name="rere">#N/A</definedName>
    <definedName name="RES">#REF!</definedName>
    <definedName name="RES___0">#REF!</definedName>
    <definedName name="RES___8">#REF!</definedName>
    <definedName name="RES___9">#REF!</definedName>
    <definedName name="ResponsibilityApplicationID1">#REF!</definedName>
    <definedName name="ResponsibilityID1">#REF!</definedName>
    <definedName name="ResponsibilityName1">#REF!</definedName>
    <definedName name="rest">#REF!</definedName>
    <definedName name="Results">#REF!</definedName>
    <definedName name="REV3100BQ">#REF!</definedName>
    <definedName name="REV3110BQ">#REF!</definedName>
    <definedName name="REV3200BQ">#REF!</definedName>
    <definedName name="REV3300BQ">#REF!</definedName>
    <definedName name="REV3400BQ">#REF!</definedName>
    <definedName name="REV3500BQ">#REF!</definedName>
    <definedName name="REV3600BQ">#REF!</definedName>
    <definedName name="REV3700BQ">#REF!</definedName>
    <definedName name="REV3800BQ">#REF!</definedName>
    <definedName name="rf">#REF!</definedName>
    <definedName name="RF___0">#REF!</definedName>
    <definedName name="RF___8">#REF!</definedName>
    <definedName name="RF___9">#REF!</definedName>
    <definedName name="risklist">#REF!</definedName>
    <definedName name="rm">#REF!</definedName>
    <definedName name="RMMBTU">#REF!</definedName>
    <definedName name="rmr">#REF!</definedName>
    <definedName name="RMSummary">#REF!</definedName>
    <definedName name="rngend">#REF!</definedName>
    <definedName name="Rngfirst">#REF!</definedName>
    <definedName name="rngforcopy">#REF!</definedName>
    <definedName name="rngforcount">#REF!</definedName>
    <definedName name="rngh">#REF!</definedName>
    <definedName name="rngss">#REF!</definedName>
    <definedName name="Rngtocheck">#REF!</definedName>
    <definedName name="rngtochg">#REF!</definedName>
    <definedName name="rngtodate">#REF!</definedName>
    <definedName name="rngtodate1">#REF!</definedName>
    <definedName name="rngtolook1">#REF!</definedName>
    <definedName name="rngtostart">#REF!</definedName>
    <definedName name="ROMM">#REF!</definedName>
    <definedName name="round">1</definedName>
    <definedName name="Round1">#REF!</definedName>
    <definedName name="ROUSCH_ANL">#REF!</definedName>
    <definedName name="ROUSCH_NOT">#REF!</definedName>
    <definedName name="ROUSCH_NOT1">#REF!</definedName>
    <definedName name="ROUSCH_NOT2">#REF!</definedName>
    <definedName name="Row">#REF!</definedName>
    <definedName name="rp">#REF!</definedName>
    <definedName name="RR">#REF!</definedName>
    <definedName name="RRJULY06">#REF!</definedName>
    <definedName name="RSE1_13">#REF!</definedName>
    <definedName name="RSE1_14">#REF!</definedName>
    <definedName name="RSE1_16">#REF!</definedName>
    <definedName name="RSE1_27">#REF!</definedName>
    <definedName name="RSE1_3">#REF!</definedName>
    <definedName name="RSE1_41">#REF!</definedName>
    <definedName name="RSE1_45">#REF!</definedName>
    <definedName name="RSE1_47">#REF!</definedName>
    <definedName name="RSE1_49">#REF!</definedName>
    <definedName name="RSE1_59">#REF!</definedName>
    <definedName name="RSE1_60">#REF!</definedName>
    <definedName name="RSE1_61">#REF!</definedName>
    <definedName name="RSE2_13">#REF!</definedName>
    <definedName name="RSE2_14">#REF!</definedName>
    <definedName name="RSE2_16">#REF!</definedName>
    <definedName name="RSE2_27">#REF!</definedName>
    <definedName name="RSE2_3">#REF!</definedName>
    <definedName name="RSE2_41">#REF!</definedName>
    <definedName name="RSE2_45">#REF!</definedName>
    <definedName name="RSE2_47">#REF!</definedName>
    <definedName name="RSE2_49">#REF!</definedName>
    <definedName name="RSE2_59">#REF!</definedName>
    <definedName name="RSE2_60">#REF!</definedName>
    <definedName name="RSE2_61">#REF!</definedName>
    <definedName name="rt">#REF!</definedName>
    <definedName name="Running">#REF!</definedName>
    <definedName name="s">#REF!</definedName>
    <definedName name="S_AcctDes">#REF!</definedName>
    <definedName name="S_Adjust">#REF!</definedName>
    <definedName name="S_Adjust_14">#REF!</definedName>
    <definedName name="S_Adjust_Data">#REF!</definedName>
    <definedName name="S_Adjust_Data_14">#REF!</definedName>
    <definedName name="S_Adjust_GT">#REF!</definedName>
    <definedName name="S_Adjust_GT_14">#REF!</definedName>
    <definedName name="S_AJE_Tot">#REF!</definedName>
    <definedName name="S_AJE_Tot_14">#REF!</definedName>
    <definedName name="S_AJE_Tot_Data">#REF!</definedName>
    <definedName name="S_AJE_Tot_Data_14">#REF!</definedName>
    <definedName name="S_AJE_Tot_GT">#REF!</definedName>
    <definedName name="S_AJE_Tot_GT_14">#REF!</definedName>
    <definedName name="S_CompNum">#REF!</definedName>
    <definedName name="S_CY_Beg">#REF!</definedName>
    <definedName name="S_CY_Beg_14">#REF!</definedName>
    <definedName name="S_CY_Beg_Data">#REF!</definedName>
    <definedName name="S_CY_Beg_Data_14">#REF!</definedName>
    <definedName name="S_CY_Beg_GT">#REF!</definedName>
    <definedName name="S_CY_Beg_GT_14">#REF!</definedName>
    <definedName name="S_CY_End">#REF!</definedName>
    <definedName name="S_CY_End_14">#REF!</definedName>
    <definedName name="S_CY_End_Data">#REF!</definedName>
    <definedName name="S_CY_End_Data_14">#REF!</definedName>
    <definedName name="S_CY_End_GT">#REF!</definedName>
    <definedName name="S_CY_End_GT_14">#REF!</definedName>
    <definedName name="S_Diff_Amt">#REF!</definedName>
    <definedName name="S_Diff_Amt_14">#REF!</definedName>
    <definedName name="S_Diff_Pct">#REF!</definedName>
    <definedName name="S_Diff_Pct_14">#REF!</definedName>
    <definedName name="S_GrpNum">#REF!</definedName>
    <definedName name="S_Headings">#REF!</definedName>
    <definedName name="S_KeyValue">#REF!</definedName>
    <definedName name="S_PY_End">#REF!</definedName>
    <definedName name="S_PY_End_14">#REF!</definedName>
    <definedName name="S_PY_End_Data">#REF!</definedName>
    <definedName name="S_PY_End_Data_14">#REF!</definedName>
    <definedName name="S_PY_End_GT">#REF!</definedName>
    <definedName name="S_PY_End_GT_14">#REF!</definedName>
    <definedName name="S_RJE_Tot">#REF!</definedName>
    <definedName name="S_RJE_Tot_14">#REF!</definedName>
    <definedName name="S_RJE_Tot_Data">#REF!</definedName>
    <definedName name="S_RJE_Tot_Data_14">#REF!</definedName>
    <definedName name="S_RJE_Tot_GT">#REF!</definedName>
    <definedName name="S_RJE_Tot_GT_14">#REF!</definedName>
    <definedName name="S_RowNum">#REF!</definedName>
    <definedName name="S.RETURN">#REF!</definedName>
    <definedName name="s.s">#REF!</definedName>
    <definedName name="sa">#REF!</definedName>
    <definedName name="SAADAT_HUSSAIN_">#REF!</definedName>
    <definedName name="saba" localSheetId="9" hidden="1">{#N/A,#N/A,FALSE,"Aging Summary";#N/A,#N/A,FALSE,"Ratio Analysis";#N/A,#N/A,FALSE,"Test 120 Day Accts";#N/A,#N/A,FALSE,"Tickmarks"}</definedName>
    <definedName name="saba" localSheetId="10" hidden="1">{#N/A,#N/A,FALSE,"Aging Summary";#N/A,#N/A,FALSE,"Ratio Analysis";#N/A,#N/A,FALSE,"Test 120 Day Accts";#N/A,#N/A,FALSE,"Tickmarks"}</definedName>
    <definedName name="saba" localSheetId="1" hidden="1">{#N/A,#N/A,FALSE,"Aging Summary";#N/A,#N/A,FALSE,"Ratio Analysis";#N/A,#N/A,FALSE,"Test 120 Day Accts";#N/A,#N/A,FALSE,"Tickmarks"}</definedName>
    <definedName name="saba" hidden="1">{#N/A,#N/A,FALSE,"Aging Summary";#N/A,#N/A,FALSE,"Ratio Analysis";#N/A,#N/A,FALSE,"Test 120 Day Accts";#N/A,#N/A,FALSE,"Tickmarks"}</definedName>
    <definedName name="saba_1" localSheetId="9" hidden="1">{#N/A,#N/A,FALSE,"Aging Summary";#N/A,#N/A,FALSE,"Ratio Analysis";#N/A,#N/A,FALSE,"Test 120 Day Accts";#N/A,#N/A,FALSE,"Tickmarks"}</definedName>
    <definedName name="saba_1" localSheetId="10" hidden="1">{#N/A,#N/A,FALSE,"Aging Summary";#N/A,#N/A,FALSE,"Ratio Analysis";#N/A,#N/A,FALSE,"Test 120 Day Accts";#N/A,#N/A,FALSE,"Tickmarks"}</definedName>
    <definedName name="saba_1" localSheetId="1" hidden="1">{#N/A,#N/A,FALSE,"Aging Summary";#N/A,#N/A,FALSE,"Ratio Analysis";#N/A,#N/A,FALSE,"Test 120 Day Accts";#N/A,#N/A,FALSE,"Tickmarks"}</definedName>
    <definedName name="saba_1" hidden="1">{#N/A,#N/A,FALSE,"Aging Summary";#N/A,#N/A,FALSE,"Ratio Analysis";#N/A,#N/A,FALSE,"Test 120 Day Accts";#N/A,#N/A,FALSE,"Tickmarks"}</definedName>
    <definedName name="saba_2" localSheetId="9" hidden="1">{#N/A,#N/A,FALSE,"Aging Summary";#N/A,#N/A,FALSE,"Ratio Analysis";#N/A,#N/A,FALSE,"Test 120 Day Accts";#N/A,#N/A,FALSE,"Tickmarks"}</definedName>
    <definedName name="saba_2" localSheetId="10" hidden="1">{#N/A,#N/A,FALSE,"Aging Summary";#N/A,#N/A,FALSE,"Ratio Analysis";#N/A,#N/A,FALSE,"Test 120 Day Accts";#N/A,#N/A,FALSE,"Tickmarks"}</definedName>
    <definedName name="saba_2" localSheetId="1" hidden="1">{#N/A,#N/A,FALSE,"Aging Summary";#N/A,#N/A,FALSE,"Ratio Analysis";#N/A,#N/A,FALSE,"Test 120 Day Accts";#N/A,#N/A,FALSE,"Tickmarks"}</definedName>
    <definedName name="saba_2" hidden="1">{#N/A,#N/A,FALSE,"Aging Summary";#N/A,#N/A,FALSE,"Ratio Analysis";#N/A,#N/A,FALSE,"Test 120 Day Accts";#N/A,#N/A,FALSE,"Tickmarks"}</definedName>
    <definedName name="saba_3" localSheetId="9" hidden="1">{#N/A,#N/A,FALSE,"Aging Summary";#N/A,#N/A,FALSE,"Ratio Analysis";#N/A,#N/A,FALSE,"Test 120 Day Accts";#N/A,#N/A,FALSE,"Tickmarks"}</definedName>
    <definedName name="saba_3" localSheetId="10" hidden="1">{#N/A,#N/A,FALSE,"Aging Summary";#N/A,#N/A,FALSE,"Ratio Analysis";#N/A,#N/A,FALSE,"Test 120 Day Accts";#N/A,#N/A,FALSE,"Tickmarks"}</definedName>
    <definedName name="saba_3" localSheetId="1" hidden="1">{#N/A,#N/A,FALSE,"Aging Summary";#N/A,#N/A,FALSE,"Ratio Analysis";#N/A,#N/A,FALSE,"Test 120 Day Accts";#N/A,#N/A,FALSE,"Tickmarks"}</definedName>
    <definedName name="saba_3" hidden="1">{#N/A,#N/A,FALSE,"Aging Summary";#N/A,#N/A,FALSE,"Ratio Analysis";#N/A,#N/A,FALSE,"Test 120 Day Accts";#N/A,#N/A,FALSE,"Tickmarks"}</definedName>
    <definedName name="saba_4" localSheetId="9" hidden="1">{#N/A,#N/A,FALSE,"Aging Summary";#N/A,#N/A,FALSE,"Ratio Analysis";#N/A,#N/A,FALSE,"Test 120 Day Accts";#N/A,#N/A,FALSE,"Tickmarks"}</definedName>
    <definedName name="saba_4" localSheetId="10" hidden="1">{#N/A,#N/A,FALSE,"Aging Summary";#N/A,#N/A,FALSE,"Ratio Analysis";#N/A,#N/A,FALSE,"Test 120 Day Accts";#N/A,#N/A,FALSE,"Tickmarks"}</definedName>
    <definedName name="saba_4" localSheetId="1" hidden="1">{#N/A,#N/A,FALSE,"Aging Summary";#N/A,#N/A,FALSE,"Ratio Analysis";#N/A,#N/A,FALSE,"Test 120 Day Accts";#N/A,#N/A,FALSE,"Tickmarks"}</definedName>
    <definedName name="saba_4" hidden="1">{#N/A,#N/A,FALSE,"Aging Summary";#N/A,#N/A,FALSE,"Ratio Analysis";#N/A,#N/A,FALSE,"Test 120 Day Accts";#N/A,#N/A,FALSE,"Tickmarks"}</definedName>
    <definedName name="SABAR">#N/A</definedName>
    <definedName name="sad">#N/A</definedName>
    <definedName name="sad_12">#N/A</definedName>
    <definedName name="sad_13">#N/A</definedName>
    <definedName name="sad_15">#N/A</definedName>
    <definedName name="sad_16">#N/A</definedName>
    <definedName name="sad_22">#N/A</definedName>
    <definedName name="sad_25">#N/A</definedName>
    <definedName name="sad_26">#N/A</definedName>
    <definedName name="sad_27">#N/A</definedName>
    <definedName name="sad_28">#N/A</definedName>
    <definedName name="sad_29">#N/A</definedName>
    <definedName name="sad_33">#N/A</definedName>
    <definedName name="sad_34">#N/A</definedName>
    <definedName name="sad_36">#N/A</definedName>
    <definedName name="sad_37">#N/A</definedName>
    <definedName name="sad_39">#N/A</definedName>
    <definedName name="sad_40">#N/A</definedName>
    <definedName name="sad_41">#N/A</definedName>
    <definedName name="sad_42">#N/A</definedName>
    <definedName name="sad_45">#N/A</definedName>
    <definedName name="sad_47">#N/A</definedName>
    <definedName name="sad_48">#N/A</definedName>
    <definedName name="sad_49">#N/A</definedName>
    <definedName name="sad_50">#N/A</definedName>
    <definedName name="sad_51">#N/A</definedName>
    <definedName name="sad_52">#N/A</definedName>
    <definedName name="sad_53">#N/A</definedName>
    <definedName name="sad_54">#N/A</definedName>
    <definedName name="sad_55">#N/A</definedName>
    <definedName name="sad_56">#N/A</definedName>
    <definedName name="sad_57">#N/A</definedName>
    <definedName name="sad_58">#N/A</definedName>
    <definedName name="sad_59" localSheetId="9">IF(#REF!,Header_Row_59+Automobile!Number_of_Payments_59,Header_Row_59)</definedName>
    <definedName name="sad_59" localSheetId="3">#N/A</definedName>
    <definedName name="sad_59" localSheetId="4">#N/A</definedName>
    <definedName name="sad_59" localSheetId="12">#N/A</definedName>
    <definedName name="sad_59" localSheetId="5">#N/A</definedName>
    <definedName name="sad_59" localSheetId="6">#N/A</definedName>
    <definedName name="sad_59" localSheetId="10">IF(#REF!,Header_Row_59+'Home Office'!Number_of_Payments_59,Header_Row_59)</definedName>
    <definedName name="sad_59" localSheetId="1">IF(#REF!,Header_Row_59+'Sales + Receivables'!Number_of_Payments_59,Header_Row_59)</definedName>
    <definedName name="sad_59">IF(#REF!,Header_Row_59+Number_of_Payments_59,Header_Row_59)</definedName>
    <definedName name="sad_60">#N/A</definedName>
    <definedName name="sad_61" localSheetId="9">IF(#REF!,Header_Row_61+Automobile!Number_of_Payments_61,Header_Row_61)</definedName>
    <definedName name="sad_61" localSheetId="3">#N/A</definedName>
    <definedName name="sad_61" localSheetId="4">#N/A</definedName>
    <definedName name="sad_61" localSheetId="12">#N/A</definedName>
    <definedName name="sad_61" localSheetId="5">#N/A</definedName>
    <definedName name="sad_61" localSheetId="6">#N/A</definedName>
    <definedName name="sad_61" localSheetId="10">IF(#REF!,Header_Row_61+'Home Office'!Number_of_Payments_61,Header_Row_61)</definedName>
    <definedName name="sad_61" localSheetId="1">IF(#REF!,Header_Row_61+'Sales + Receivables'!Number_of_Payments_61,Header_Row_61)</definedName>
    <definedName name="sad_61">IF(#REF!,Header_Row_61+Number_of_Payments_61,Header_Row_61)</definedName>
    <definedName name="sadadasd">#REF!</definedName>
    <definedName name="sadasda">#REF!</definedName>
    <definedName name="sads" localSheetId="9" hidden="1">{"'VIIIb_08'!$A$6:$AD$34","'VIIIb_08'!$A$6:$AD$34"}</definedName>
    <definedName name="sads" localSheetId="10" hidden="1">{"'VIIIb_08'!$A$6:$AD$34","'VIIIb_08'!$A$6:$AD$34"}</definedName>
    <definedName name="sads" localSheetId="1" hidden="1">{"'VIIIb_08'!$A$6:$AD$34","'VIIIb_08'!$A$6:$AD$34"}</definedName>
    <definedName name="sads" hidden="1">{"'VIIIb_08'!$A$6:$AD$34","'VIIIb_08'!$A$6:$AD$34"}</definedName>
    <definedName name="sadsa" localSheetId="9" hidden="1">{"'VIIIb_08'!$A$6:$AD$34","'VIIIb_08'!$A$6:$AD$34"}</definedName>
    <definedName name="sadsa" localSheetId="10" hidden="1">{"'VIIIb_08'!$A$6:$AD$34","'VIIIb_08'!$A$6:$AD$34"}</definedName>
    <definedName name="sadsa" localSheetId="1" hidden="1">{"'VIIIb_08'!$A$6:$AD$34","'VIIIb_08'!$A$6:$AD$34"}</definedName>
    <definedName name="sadsa" hidden="1">{"'VIIIb_08'!$A$6:$AD$34","'VIIIb_08'!$A$6:$AD$34"}</definedName>
    <definedName name="sadsadasdsad">#REF!</definedName>
    <definedName name="sadsafsdfdsfdsf">#REF!</definedName>
    <definedName name="SAGR" localSheetId="9" hidden="1">{"'FF'!$B$57:$B$58"}</definedName>
    <definedName name="SAGR" localSheetId="10" hidden="1">{"'FF'!$B$57:$B$58"}</definedName>
    <definedName name="SAGR" localSheetId="1" hidden="1">{"'FF'!$B$57:$B$58"}</definedName>
    <definedName name="SAGR" hidden="1">{"'FF'!$B$57:$B$58"}</definedName>
    <definedName name="SAID_S_O_GHULAM">#REF!</definedName>
    <definedName name="sal">#REF!</definedName>
    <definedName name="Salaries">#REF!</definedName>
    <definedName name="SALARIES__WAGES_AND_BENEFITS">#REF!</definedName>
    <definedName name="salariesHeadOffice">#REF!</definedName>
    <definedName name="salary">#REF!</definedName>
    <definedName name="salarypak14">#REF!</definedName>
    <definedName name="SALE">#REF!</definedName>
    <definedName name="SALE_FIG">#REF!</definedName>
    <definedName name="sales">#REF!</definedName>
    <definedName name="SALES___0">#REF!</definedName>
    <definedName name="SALES___8">#REF!</definedName>
    <definedName name="SALES___9">#REF!</definedName>
    <definedName name="sales_soc">#REF!</definedName>
    <definedName name="sales99">#REF!</definedName>
    <definedName name="salesschedule">#REF!</definedName>
    <definedName name="SalesTax">#REF!</definedName>
    <definedName name="salestaxp">#REF!</definedName>
    <definedName name="salman">#N/A</definedName>
    <definedName name="salop14">#REF!</definedName>
    <definedName name="SAMI">#N/A</definedName>
    <definedName name="samp">#REF!</definedName>
    <definedName name="saqib">#REF!</definedName>
    <definedName name="sarooq">#N/A</definedName>
    <definedName name="sasba">#REF!</definedName>
    <definedName name="SAVE">#REF!</definedName>
    <definedName name="SBCU">#REF!</definedName>
    <definedName name="SBQT">#REF!</definedName>
    <definedName name="SBT">#REF!</definedName>
    <definedName name="SC">#REF!</definedName>
    <definedName name="SC___0">#REF!</definedName>
    <definedName name="SC___8">#REF!</definedName>
    <definedName name="SC___9">#REF!</definedName>
    <definedName name="SCCU">#REF!</definedName>
    <definedName name="SCfifteen">#REF!</definedName>
    <definedName name="scharnieren">"Check Box 99"</definedName>
    <definedName name="Sched_Pay">#REF!</definedName>
    <definedName name="Scheduled_Extra_Payments">#REF!</definedName>
    <definedName name="Scheduled_Interest_Rate">#REF!</definedName>
    <definedName name="Scheduled_Monthly_Payment">#REF!</definedName>
    <definedName name="SCQT">#REF!</definedName>
    <definedName name="script">#REF!</definedName>
    <definedName name="SCTEN">#REF!</definedName>
    <definedName name="SCthirtyone">#REF!</definedName>
    <definedName name="SCtwenty">#REF!</definedName>
    <definedName name="sd" localSheetId="9" hidden="1">{#N/A,#N/A,FALSE,"contents";#N/A,#N/A,FALSE,"general";#N/A,#N/A,FALSE,"auswertung";#N/A,#N/A,FALSE,"roic_free_cf";#N/A,#N/A,FALSE,"order_intake_own_europe";#N/A,#N/A,FALSE,"order_intake_europe";#N/A,#N/A,FALSE,"sales_own_europe";#N/A,#N/A,FALSE,"order_intake_oversea";#N/A,#N/A,FALSE,"sales_own_oversea";#N/A,#N/A,FALSE,"financial_status";#N/A,#N/A,FALSE,"Investments";#N/A,#N/A,FALSE,"objektives";#N/A,#N/A,FALSE,"cash_flow_budget";#N/A,#N/A,FALSE,"profit-statement"}</definedName>
    <definedName name="sd" localSheetId="10" hidden="1">{#N/A,#N/A,FALSE,"contents";#N/A,#N/A,FALSE,"general";#N/A,#N/A,FALSE,"auswertung";#N/A,#N/A,FALSE,"roic_free_cf";#N/A,#N/A,FALSE,"order_intake_own_europe";#N/A,#N/A,FALSE,"order_intake_europe";#N/A,#N/A,FALSE,"sales_own_europe";#N/A,#N/A,FALSE,"order_intake_oversea";#N/A,#N/A,FALSE,"sales_own_oversea";#N/A,#N/A,FALSE,"financial_status";#N/A,#N/A,FALSE,"Investments";#N/A,#N/A,FALSE,"objektives";#N/A,#N/A,FALSE,"cash_flow_budget";#N/A,#N/A,FALSE,"profit-statement"}</definedName>
    <definedName name="sd" localSheetId="1" hidden="1">{#N/A,#N/A,FALSE,"contents";#N/A,#N/A,FALSE,"general";#N/A,#N/A,FALSE,"auswertung";#N/A,#N/A,FALSE,"roic_free_cf";#N/A,#N/A,FALSE,"order_intake_own_europe";#N/A,#N/A,FALSE,"order_intake_europe";#N/A,#N/A,FALSE,"sales_own_europe";#N/A,#N/A,FALSE,"order_intake_oversea";#N/A,#N/A,FALSE,"sales_own_oversea";#N/A,#N/A,FALSE,"financial_status";#N/A,#N/A,FALSE,"Investments";#N/A,#N/A,FALSE,"objektives";#N/A,#N/A,FALSE,"cash_flow_budget";#N/A,#N/A,FALSE,"profit-statement"}</definedName>
    <definedName name="sd" hidden="1">{#N/A,#N/A,FALSE,"contents";#N/A,#N/A,FALSE,"general";#N/A,#N/A,FALSE,"auswertung";#N/A,#N/A,FALSE,"roic_free_cf";#N/A,#N/A,FALSE,"order_intake_own_europe";#N/A,#N/A,FALSE,"order_intake_europe";#N/A,#N/A,FALSE,"sales_own_europe";#N/A,#N/A,FALSE,"order_intake_oversea";#N/A,#N/A,FALSE,"sales_own_oversea";#N/A,#N/A,FALSE,"financial_status";#N/A,#N/A,FALSE,"Investments";#N/A,#N/A,FALSE,"objektives";#N/A,#N/A,FALSE,"cash_flow_budget";#N/A,#N/A,FALSE,"profit-statement"}</definedName>
    <definedName name="sdfddwfsdfsd">#REF!</definedName>
    <definedName name="sdfds">#REF!</definedName>
    <definedName name="sdhdsfj">#N/A</definedName>
    <definedName name="sdlmaldm">#REF!</definedName>
    <definedName name="sdsadasdasda">#REF!</definedName>
    <definedName name="sdsdsa" hidden="1">#REF!</definedName>
    <definedName name="Sea">#REF!</definedName>
    <definedName name="SEA_FREIGHT">#REF!</definedName>
    <definedName name="sec">#REF!</definedName>
    <definedName name="SECURITY_EXPENSES">#REF!</definedName>
    <definedName name="SEH">#REF!</definedName>
    <definedName name="SEHET">#REF!</definedName>
    <definedName name="select1">#REF!</definedName>
    <definedName name="Select2">#REF!</definedName>
    <definedName name="sell">#REF!</definedName>
    <definedName name="SELLING_AND_DISTRIBUTION_EXPENSES">#REF!</definedName>
    <definedName name="SELLING_EXPENSES">#REF!</definedName>
    <definedName name="sep">#REF!</definedName>
    <definedName name="Sep_2K">#REF!</definedName>
    <definedName name="Sep_98">#REF!</definedName>
    <definedName name="SEP_99">#REF!</definedName>
    <definedName name="Sep2K">#REF!,#REF!,#REF!,#REF!,#REF!,#REF!,#REF!</definedName>
    <definedName name="September">#REF!</definedName>
    <definedName name="September12">#REF!</definedName>
    <definedName name="Seq">#REF!</definedName>
    <definedName name="Seqnc">#REF!</definedName>
    <definedName name="SeqUD">#REF!</definedName>
    <definedName name="Service_V_Cost">#REF!</definedName>
    <definedName name="ServiceSum">#REF!</definedName>
    <definedName name="set">#REF!</definedName>
    <definedName name="SetOfBooksID1">#REF!</definedName>
    <definedName name="SetOfBooksName1">#REF!</definedName>
    <definedName name="sfss">#REF!</definedName>
    <definedName name="sga">#REF!</definedName>
    <definedName name="SHAAT">#REF!</definedName>
    <definedName name="SHAFT_CELL">#REF!</definedName>
    <definedName name="shakeel">#REF!</definedName>
    <definedName name="sharecapital">#REF!</definedName>
    <definedName name="SHEET">#REF!</definedName>
    <definedName name="sheet1">#REF!</definedName>
    <definedName name="SHEETE">#REF!</definedName>
    <definedName name="SHEHET" localSheetId="9" hidden="1">{"'FF'!$B$57:$B$58"}</definedName>
    <definedName name="SHEHET" localSheetId="10" hidden="1">{"'FF'!$B$57:$B$58"}</definedName>
    <definedName name="SHEHET" localSheetId="1" hidden="1">{"'FF'!$B$57:$B$58"}</definedName>
    <definedName name="SHEHET" hidden="1">{"'FF'!$B$57:$B$58"}</definedName>
    <definedName name="SHEIKH" localSheetId="9">Scheduled_Payment+Extra_Payment</definedName>
    <definedName name="SHEIKH" localSheetId="3">Scheduled_Payment+Extra_Payment</definedName>
    <definedName name="SHEIKH" localSheetId="4">Scheduled_Payment+Extra_Payment</definedName>
    <definedName name="SHEIKH" localSheetId="12">Scheduled_Payment+Extra_Payment</definedName>
    <definedName name="SHEIKH" localSheetId="8">Scheduled_Payment+Extra_Payment</definedName>
    <definedName name="SHEIKH" localSheetId="5">Scheduled_Payment+Extra_Payment</definedName>
    <definedName name="SHEIKH" localSheetId="6">Scheduled_Payment+Extra_Payment</definedName>
    <definedName name="SHEIKH" localSheetId="10">Scheduled_Payment+Extra_Payment</definedName>
    <definedName name="SHEIKH" localSheetId="1">Scheduled_Payment+Extra_Payment</definedName>
    <definedName name="SHEIKH">Scheduled_Payment+Extra_Payment</definedName>
    <definedName name="ship">#REF!</definedName>
    <definedName name="ShipD">#REF!</definedName>
    <definedName name="SHORT_TERM_BANK_BORROWINGS">#REF!</definedName>
    <definedName name="shortterminvestment">#REF!</definedName>
    <definedName name="ShowSeparator1">#REF!</definedName>
    <definedName name="Shpmnt">#REF!</definedName>
    <definedName name="ShpmntRange">#REF!</definedName>
    <definedName name="Shtm" localSheetId="3">#REF!</definedName>
    <definedName name="Shtm" localSheetId="4">#REF!</definedName>
    <definedName name="Shtm" localSheetId="12">#REF!</definedName>
    <definedName name="Shtm" localSheetId="5">#REF!</definedName>
    <definedName name="Shtm" localSheetId="6">#REF!</definedName>
    <definedName name="Shtm">#REF!</definedName>
    <definedName name="SIGNINIFICANT_ACCOUNTING_POLICIES">#REF!</definedName>
    <definedName name="SIpt">#REF!</definedName>
    <definedName name="siz">#REF!</definedName>
    <definedName name="SizePercentage">#REF!</definedName>
    <definedName name="SJ">#REF!</definedName>
    <definedName name="SJKANAL">#REF!</definedName>
    <definedName name="SJMARLA">#REF!</definedName>
    <definedName name="SJPAID">#REF!</definedName>
    <definedName name="SJRKANAL">#REF!</definedName>
    <definedName name="SJRMARLA">#REF!</definedName>
    <definedName name="SJRVALUE">#REF!</definedName>
    <definedName name="SJTAMOUNT">#REF!</definedName>
    <definedName name="SK">#REF!</definedName>
    <definedName name="SKKANAL">#REF!</definedName>
    <definedName name="SKMARLA">#REF!</definedName>
    <definedName name="SKPAID">#REF!</definedName>
    <definedName name="SKRKANAL">#REF!</definedName>
    <definedName name="SKRMARLA">#REF!</definedName>
    <definedName name="SKRVALUE">#REF!</definedName>
    <definedName name="SKTAMOUNT">#REF!</definedName>
    <definedName name="slinger">#REF!</definedName>
    <definedName name="smc">#REF!</definedName>
    <definedName name="Smry">#REF!</definedName>
    <definedName name="SMV">((7000*15/12)*1.32)/(22*8*60)/80%</definedName>
    <definedName name="SNS">#REF!</definedName>
    <definedName name="SNS___0">#REF!</definedName>
    <definedName name="SNS___8">#REF!</definedName>
    <definedName name="SNS___9">#REF!</definedName>
    <definedName name="SOAP" localSheetId="9" hidden="1">{#N/A,#N/A,FALSE,"NET SALES ";#N/A,#N/A,FALSE,"QUARTERLY SALES"}</definedName>
    <definedName name="SOAP" localSheetId="10" hidden="1">{#N/A,#N/A,FALSE,"NET SALES ";#N/A,#N/A,FALSE,"QUARTERLY SALES"}</definedName>
    <definedName name="SOAP" localSheetId="1" hidden="1">{#N/A,#N/A,FALSE,"NET SALES ";#N/A,#N/A,FALSE,"QUARTERLY SALES"}</definedName>
    <definedName name="SOAP" hidden="1">{#N/A,#N/A,FALSE,"NET SALES ";#N/A,#N/A,FALSE,"QUARTERLY SALES"}</definedName>
    <definedName name="SOC">#REF!</definedName>
    <definedName name="SOCIAL_SECURITY">#REF!</definedName>
    <definedName name="SOHNI">#REF!</definedName>
    <definedName name="SortRangD">#REF!</definedName>
    <definedName name="SortRange">#REF!</definedName>
    <definedName name="SOURCES_OF_FUND">#REF!</definedName>
    <definedName name="SP">#REF!</definedName>
    <definedName name="SPCU">#REF!</definedName>
    <definedName name="SPdn">#REF!</definedName>
    <definedName name="Spec">#REF!</definedName>
    <definedName name="SPINNING_UNIT___ASSUMPTIONS">#REF!</definedName>
    <definedName name="SPINNING_UNITS">#REF!</definedName>
    <definedName name="spndl">#REF!,#REF!</definedName>
    <definedName name="SPQT">#REF!</definedName>
    <definedName name="sr">#REF!</definedName>
    <definedName name="SS">#N/A</definedName>
    <definedName name="ss_12">#N/A</definedName>
    <definedName name="ss_13">#N/A</definedName>
    <definedName name="ss_15">#N/A</definedName>
    <definedName name="ss_16">#N/A</definedName>
    <definedName name="ss_22">#N/A</definedName>
    <definedName name="ss_25">#N/A</definedName>
    <definedName name="ss_26">#N/A</definedName>
    <definedName name="ss_27">#N/A</definedName>
    <definedName name="ss_28">#N/A</definedName>
    <definedName name="ss_29">#N/A</definedName>
    <definedName name="ss_33">#N/A</definedName>
    <definedName name="ss_34">#N/A</definedName>
    <definedName name="ss_36">#N/A</definedName>
    <definedName name="ss_37">#N/A</definedName>
    <definedName name="ss_39">#N/A</definedName>
    <definedName name="ss_40">#N/A</definedName>
    <definedName name="ss_41">#N/A</definedName>
    <definedName name="ss_42">#N/A</definedName>
    <definedName name="ss_45">#N/A</definedName>
    <definedName name="ss_47">#N/A</definedName>
    <definedName name="ss_48">#N/A</definedName>
    <definedName name="ss_49">#N/A</definedName>
    <definedName name="ss_50">#N/A</definedName>
    <definedName name="ss_51">#N/A</definedName>
    <definedName name="ss_52">#N/A</definedName>
    <definedName name="ss_53">#N/A</definedName>
    <definedName name="ss_54">#N/A</definedName>
    <definedName name="ss_55">#N/A</definedName>
    <definedName name="ss_56">#N/A</definedName>
    <definedName name="ss_57">#N/A</definedName>
    <definedName name="ss_58">#N/A</definedName>
    <definedName name="ss_59" localSheetId="9">MATCH(0.01,End_Bal_59,-1)+1</definedName>
    <definedName name="ss_59" localSheetId="10">MATCH(0.01,End_Bal_59,-1)+1</definedName>
    <definedName name="ss_59" localSheetId="1">MATCH(0.01,End_Bal_59,-1)+1</definedName>
    <definedName name="ss_59">MATCH(0.01,End_Bal_59,-1)+1</definedName>
    <definedName name="ss_60">#N/A</definedName>
    <definedName name="ss_61" localSheetId="9">MATCH(0.01,End_Bal_61,-1)+1</definedName>
    <definedName name="ss_61" localSheetId="10">MATCH(0.01,End_Bal_61,-1)+1</definedName>
    <definedName name="ss_61" localSheetId="1">MATCH(0.01,End_Bal_61,-1)+1</definedName>
    <definedName name="ss_61">MATCH(0.01,End_Bal_61,-1)+1</definedName>
    <definedName name="ssr">#REF!</definedName>
    <definedName name="SSS">#REF!</definedName>
    <definedName name="ssss">#REF!</definedName>
    <definedName name="SSSSSSSSSSSSSSSS">#REF!</definedName>
    <definedName name="SStrt">#REF!</definedName>
    <definedName name="st">#REF!</definedName>
    <definedName name="stanchion">#REF!,#REF!,#REF!</definedName>
    <definedName name="start_const">#REF!</definedName>
    <definedName name="start1">#REF!</definedName>
    <definedName name="start2">#REF!</definedName>
    <definedName name="start67">#REF!</definedName>
    <definedName name="stat">#REF!</definedName>
    <definedName name="state">#REF!</definedName>
    <definedName name="STATEMENT_OF_CHANGES_IN_EQUITY">#REF!</definedName>
    <definedName name="statorl">#REF!</definedName>
    <definedName name="StatsRngD">#REF!</definedName>
    <definedName name="StatsRngP">#REF!</definedName>
    <definedName name="STATUS_AND_ACTIVITIES">#REF!</definedName>
    <definedName name="Stdc">#REF!</definedName>
    <definedName name="stdcos">#REF!</definedName>
    <definedName name="stdcos1">#REF!</definedName>
    <definedName name="stdcos2">#REF!</definedName>
    <definedName name="stdcos3">#REF!</definedName>
    <definedName name="Step_Eight___Enter_Automobile_Calculations" localSheetId="9">#REF!</definedName>
    <definedName name="Step_Eight___Enter_Automobile_Calculations" localSheetId="11">#REF!</definedName>
    <definedName name="Step_Eight___Enter_Automobile_Calculations" localSheetId="10">#REF!</definedName>
    <definedName name="Step_Eight___Enter_Automobile_Calculations">#REF!</definedName>
    <definedName name="Step_Five___Enter_Year_End_Accounts_Payable" localSheetId="9">#REF!</definedName>
    <definedName name="Step_Five___Enter_Year_End_Accounts_Payable" localSheetId="11">#REF!</definedName>
    <definedName name="Step_Five___Enter_Year_End_Accounts_Payable" localSheetId="10">#REF!</definedName>
    <definedName name="Step_Five___Enter_Year_End_Accounts_Payable">#REF!</definedName>
    <definedName name="Step_Four___Enter_Items_paid_By_Directors_Personally" localSheetId="9">#REF!</definedName>
    <definedName name="Step_Four___Enter_Items_paid_By_Directors_Personally" localSheetId="11">#REF!</definedName>
    <definedName name="Step_Four___Enter_Items_paid_By_Directors_Personally" localSheetId="10">#REF!</definedName>
    <definedName name="Step_Four___Enter_Items_paid_By_Directors_Personally">#REF!</definedName>
    <definedName name="Step_Nine___Enter_Home_Office_Calculations" localSheetId="9">#REF!</definedName>
    <definedName name="Step_Nine___Enter_Home_Office_Calculations" localSheetId="11">#REF!</definedName>
    <definedName name="Step_Nine___Enter_Home_Office_Calculations" localSheetId="10">#REF!</definedName>
    <definedName name="Step_Nine___Enter_Home_Office_Calculations">#REF!</definedName>
    <definedName name="Step_One___Get_Organized" localSheetId="9">#REF!</definedName>
    <definedName name="Step_One___Get_Organized" localSheetId="11">#REF!</definedName>
    <definedName name="Step_One___Get_Organized" localSheetId="10">#REF!</definedName>
    <definedName name="Step_One___Get_Organized">#REF!</definedName>
    <definedName name="Step_Seven___Enter_Foreign_Revenue___Receivables" localSheetId="9">#REF!</definedName>
    <definedName name="Step_Seven___Enter_Foreign_Revenue___Receivables" localSheetId="11">#REF!</definedName>
    <definedName name="Step_Seven___Enter_Foreign_Revenue___Receivables" localSheetId="10">#REF!</definedName>
    <definedName name="Step_Seven___Enter_Foreign_Revenue___Receivables">#REF!</definedName>
    <definedName name="Step_Six___Enter_Canadian_Revenue___Receivables" localSheetId="9">#REF!</definedName>
    <definedName name="Step_Six___Enter_Canadian_Revenue___Receivables" localSheetId="11">#REF!</definedName>
    <definedName name="Step_Six___Enter_Canadian_Revenue___Receivables" localSheetId="10">#REF!</definedName>
    <definedName name="Step_Six___Enter_Canadian_Revenue___Receivables">#REF!</definedName>
    <definedName name="Step_Three___Enter__Bank_Statement_Transactions" localSheetId="9">#REF!</definedName>
    <definedName name="Step_Three___Enter__Bank_Statement_Transactions" localSheetId="11">#REF!</definedName>
    <definedName name="Step_Three___Enter__Bank_Statement_Transactions" localSheetId="10">#REF!</definedName>
    <definedName name="Step_Three___Enter__Bank_Statement_Transactions">#REF!</definedName>
    <definedName name="Step_Two___Load_Excel_Template" localSheetId="9">#REF!</definedName>
    <definedName name="Step_Two___Load_Excel_Template" localSheetId="11">#REF!</definedName>
    <definedName name="Step_Two___Load_Excel_Template" localSheetId="10">#REF!</definedName>
    <definedName name="Step_Two___Load_Excel_Template">#REF!</definedName>
    <definedName name="stock">#REF!</definedName>
    <definedName name="STOCK_IN_TRADE">#REF!</definedName>
    <definedName name="Stocks">#REF!</definedName>
    <definedName name="Stocksg">#REF!</definedName>
    <definedName name="STORES">#REF!</definedName>
    <definedName name="STORES__SPARES_AND_LOOSE_TOOLS">#REF!</definedName>
    <definedName name="STORES_SPARES_AND_REPAIR">#REF!</definedName>
    <definedName name="stores1209">#REF!</definedName>
    <definedName name="Str">#REF!</definedName>
    <definedName name="StrtDate">#REF!</definedName>
    <definedName name="stte">#REF!</definedName>
    <definedName name="Styl">#REF!</definedName>
    <definedName name="style">#REF!</definedName>
    <definedName name="SU">#REF!</definedName>
    <definedName name="Sub_Total">#REF!</definedName>
    <definedName name="subse">#REF!</definedName>
    <definedName name="subsequent">#REF!</definedName>
    <definedName name="subsequentcreditor">#REF!</definedName>
    <definedName name="subsequentvendors">#REF!</definedName>
    <definedName name="substrial">#REF!</definedName>
    <definedName name="SUI">#N/A</definedName>
    <definedName name="SUI_ANL">#REF!</definedName>
    <definedName name="SUI_NOT">#REF!</definedName>
    <definedName name="SUI_NOT1">#REF!</definedName>
    <definedName name="SUI_NOT2">#REF!</definedName>
    <definedName name="SUMM" localSheetId="3">#REF!</definedName>
    <definedName name="SUMM" localSheetId="4">#REF!</definedName>
    <definedName name="SUMM" localSheetId="12">#REF!</definedName>
    <definedName name="SUMM" localSheetId="5">#REF!</definedName>
    <definedName name="SUMM" localSheetId="6">#REF!</definedName>
    <definedName name="SUMM">#REF!</definedName>
    <definedName name="Summary">#REF!</definedName>
    <definedName name="SUMMARY_OF_LOAN_REPAYMENTS_AND_INTEREST_PAYABLE_AFTER_RESTRUCTURING">#REF!</definedName>
    <definedName name="summery">#REF!</definedName>
    <definedName name="supplies">#REF!</definedName>
    <definedName name="supplies1414">#REF!</definedName>
    <definedName name="SURPLUS_ON_REVALUATION_OF_FIXED_ASSETS">#REF!</definedName>
    <definedName name="sv">#REF!</definedName>
    <definedName name="sw">#REF!</definedName>
    <definedName name="Swarf_Rate_Kg">18</definedName>
    <definedName name="SwngRange">#REF!</definedName>
    <definedName name="t">#REF!</definedName>
    <definedName name="t1e9">#REF!</definedName>
    <definedName name="T1J29">#REF!</definedName>
    <definedName name="t45q8">#REF!</definedName>
    <definedName name="t5g5rjedfd6yje">#REF!</definedName>
    <definedName name="t8n90">#REF!</definedName>
    <definedName name="table">#REF!</definedName>
    <definedName name="Table_Cost">#REF!</definedName>
    <definedName name="TABLE_OF_ASSUMPTIONS___WEAVING">#REF!</definedName>
    <definedName name="TANSKT">#REF!</definedName>
    <definedName name="tariff_year">#REF!</definedName>
    <definedName name="TAU">#REF!</definedName>
    <definedName name="tax">#REF!</definedName>
    <definedName name="tAX___0">#REF!</definedName>
    <definedName name="tAX___8">#REF!</definedName>
    <definedName name="tAX___9">#REF!</definedName>
    <definedName name="Tax_Effect_Income">#REF!</definedName>
    <definedName name="Tax_Effect_Income_13">#REF!</definedName>
    <definedName name="Tax_Effect_Income_14">#REF!</definedName>
    <definedName name="Tax_Effect_Income_16">#REF!</definedName>
    <definedName name="Tax_Effect_Income_27">#REF!</definedName>
    <definedName name="Tax_Effect_Income_3">#REF!</definedName>
    <definedName name="Tax_Effect_Income_41">#REF!</definedName>
    <definedName name="Tax_Effect_Income_45">#REF!</definedName>
    <definedName name="Tax_Effect_Income_47">#REF!</definedName>
    <definedName name="Tax_Effect_Income_49">#REF!</definedName>
    <definedName name="Tax_Effect_Income_59">#REF!</definedName>
    <definedName name="Tax_Effect_Income_60">#REF!</definedName>
    <definedName name="Tax_Effect_Income_61">#REF!</definedName>
    <definedName name="Tax_Effect_Liabs">#REF!</definedName>
    <definedName name="Tax_Effect_Liabs_13">#REF!</definedName>
    <definedName name="Tax_Effect_Liabs_14">#REF!</definedName>
    <definedName name="Tax_Effect_Liabs_16">#REF!</definedName>
    <definedName name="Tax_Effect_Liabs_27">#REF!</definedName>
    <definedName name="Tax_Effect_Liabs_3">#REF!</definedName>
    <definedName name="Tax_Effect_Liabs_41">#REF!</definedName>
    <definedName name="Tax_Effect_Liabs_45">#REF!</definedName>
    <definedName name="Tax_Effect_Liabs_47">#REF!</definedName>
    <definedName name="Tax_Effect_Liabs_49">#REF!</definedName>
    <definedName name="Tax_Effect_Liabs_59">#REF!</definedName>
    <definedName name="Tax_Effect_Liabs_60">#REF!</definedName>
    <definedName name="Tax_Effect_Liabs_61">#REF!</definedName>
    <definedName name="Tax_Effect_RetEarn">#REF!</definedName>
    <definedName name="Tax_Effect_RetEarn_13">#REF!</definedName>
    <definedName name="Tax_Effect_RetEarn_14">#REF!</definedName>
    <definedName name="Tax_Effect_RetEarn_16">#REF!</definedName>
    <definedName name="Tax_Effect_RetEarn_27">#REF!</definedName>
    <definedName name="Tax_Effect_RetEarn_3">#REF!</definedName>
    <definedName name="Tax_Effect_RetEarn_41">#REF!</definedName>
    <definedName name="Tax_Effect_RetEarn_45">#REF!</definedName>
    <definedName name="Tax_Effect_RetEarn_47">#REF!</definedName>
    <definedName name="Tax_Effect_RetEarn_49">#REF!</definedName>
    <definedName name="Tax_Effect_RetEarn_59">#REF!</definedName>
    <definedName name="Tax_Effect_RetEarn_60">#REF!</definedName>
    <definedName name="Tax_Effect_RetEarn_61">#REF!</definedName>
    <definedName name="TAX_FIG">#REF!</definedName>
    <definedName name="Tax_Rate">#REF!</definedName>
    <definedName name="Tax_Rate_13">#REF!</definedName>
    <definedName name="Tax_Rate_14">#REF!</definedName>
    <definedName name="Tax_Rate_16">#REF!</definedName>
    <definedName name="Tax_Rate_27">#REF!</definedName>
    <definedName name="Tax_Rate_3">#REF!</definedName>
    <definedName name="Tax_Rate_41">#REF!</definedName>
    <definedName name="Tax_Rate_45">#REF!</definedName>
    <definedName name="Tax_Rate_47">#REF!</definedName>
    <definedName name="Tax_Rate_49">#REF!</definedName>
    <definedName name="Tax_Rate_59">#REF!</definedName>
    <definedName name="Tax_Rate_60">#REF!</definedName>
    <definedName name="Tax_Rate_61">#REF!</definedName>
    <definedName name="TaxAlreadydeduct">#REF!</definedName>
    <definedName name="taxamount">#REF!</definedName>
    <definedName name="TAXATION">#REF!</definedName>
    <definedName name="taxdep">#REF!</definedName>
    <definedName name="TAXDEPRECIATION">#REF!</definedName>
    <definedName name="taxonsupp">#REF!</definedName>
    <definedName name="TaxTable">#REF!</definedName>
    <definedName name="taxtable1">#REF!</definedName>
    <definedName name="TaxTV">10%</definedName>
    <definedName name="TaxXL">5%</definedName>
    <definedName name="TB">#REF!</definedName>
    <definedName name="TB23april13">#REF!</definedName>
    <definedName name="TBALANCE">#REF!</definedName>
    <definedName name="TBBASIC">#REF!</definedName>
    <definedName name="TBHeadOffice">#REF!</definedName>
    <definedName name="Tbl">#REF!</definedName>
    <definedName name="TBmarch">#REF!</definedName>
    <definedName name="TBMTB">#REF!</definedName>
    <definedName name="TBold">#REF!</definedName>
    <definedName name="TBR">#REF!</definedName>
    <definedName name="te">#REF!</definedName>
    <definedName name="TEE">#REF!</definedName>
    <definedName name="Telephone">IF(#REF!="m",INDEX(#REF!, MATCH(#REF!,#REF!,), MATCH(#REF!,#REF!,)),0)</definedName>
    <definedName name="TELEPHONE_EXPENSES">#REF!</definedName>
    <definedName name="TEX">#REF!</definedName>
    <definedName name="text">#REF!</definedName>
    <definedName name="textrefcopy07" hidden="1">7</definedName>
    <definedName name="TextRefCopy1">#REF!</definedName>
    <definedName name="TextRefCopy1_14">#REF!</definedName>
    <definedName name="TextRefCopy1_3">#REF!</definedName>
    <definedName name="TextRefCopy10">#REF!</definedName>
    <definedName name="TextRefCopy10_14">#REF!</definedName>
    <definedName name="TextRefCopy10_16">#REF!</definedName>
    <definedName name="TextRefCopy100">#REF!</definedName>
    <definedName name="TextRefCopy101">#REF!</definedName>
    <definedName name="TextRefCopy102">#REF!</definedName>
    <definedName name="TextRefCopy103">#REF!</definedName>
    <definedName name="TextRefCopy104">#REF!</definedName>
    <definedName name="TextRefCopy105">#REF!</definedName>
    <definedName name="TextRefCopy106">#REF!</definedName>
    <definedName name="TextRefCopy107">#REF!</definedName>
    <definedName name="TextRefCopy108">#REF!</definedName>
    <definedName name="TextRefCopy109">#REF!</definedName>
    <definedName name="TextRefCopy11">#REF!</definedName>
    <definedName name="TextRefCopy11_13">#REF!</definedName>
    <definedName name="TextRefCopy11_14">#REF!</definedName>
    <definedName name="TextRefCopy11_16">#REF!</definedName>
    <definedName name="TextRefCopy11_27">#REF!</definedName>
    <definedName name="TextRefCopy11_3">#REF!</definedName>
    <definedName name="TextRefCopy11_41">#REF!</definedName>
    <definedName name="TextRefCopy11_45">#REF!</definedName>
    <definedName name="TextRefCopy11_47">#REF!</definedName>
    <definedName name="TextRefCopy11_49">#REF!</definedName>
    <definedName name="TextRefCopy11_59">#REF!</definedName>
    <definedName name="TextRefCopy11_60">#REF!</definedName>
    <definedName name="TextRefCopy11_61">#REF!</definedName>
    <definedName name="TextRefCopy110">#REF!</definedName>
    <definedName name="TextRefCopy111">#REF!</definedName>
    <definedName name="TextRefCopy112">#REF!</definedName>
    <definedName name="TextRefCopy113">#REF!</definedName>
    <definedName name="TextRefCopy115">#REF!</definedName>
    <definedName name="TextRefCopy116">#REF!</definedName>
    <definedName name="TextRefCopy117">#REF!</definedName>
    <definedName name="TextRefCopy118">#REF!</definedName>
    <definedName name="TextRefCopy119">#REF!</definedName>
    <definedName name="TextRefCopy12">#REF!</definedName>
    <definedName name="TextRefCopy12_13">#REF!</definedName>
    <definedName name="TextRefCopy12_14">#REF!</definedName>
    <definedName name="TextRefCopy12_16">#REF!</definedName>
    <definedName name="TextRefCopy12_27">#REF!</definedName>
    <definedName name="TextRefCopy12_3">#REF!</definedName>
    <definedName name="TextRefCopy12_41">#REF!</definedName>
    <definedName name="TextRefCopy12_45">#REF!</definedName>
    <definedName name="TextRefCopy12_47">#REF!</definedName>
    <definedName name="TextRefCopy12_49">#REF!</definedName>
    <definedName name="TextRefCopy12_59">#REF!</definedName>
    <definedName name="TextRefCopy12_60">#REF!</definedName>
    <definedName name="TextRefCopy12_61">#REF!</definedName>
    <definedName name="TextRefCopy120">#REF!</definedName>
    <definedName name="TextRefCopy121">#REF!</definedName>
    <definedName name="TextRefCopy122">#REF!</definedName>
    <definedName name="TextRefCopy123">#REF!</definedName>
    <definedName name="TextRefCopy124">#REF!</definedName>
    <definedName name="TextRefCopy125">#REF!</definedName>
    <definedName name="TextRefCopy126">#REF!</definedName>
    <definedName name="TextRefCopy127">#REF!</definedName>
    <definedName name="TextRefCopy128">#REF!</definedName>
    <definedName name="TextRefCopy129">#REF!</definedName>
    <definedName name="TextRefCopy13">#REF!</definedName>
    <definedName name="TextRefCopy13_13">#REF!</definedName>
    <definedName name="TextRefCopy13_14">#REF!</definedName>
    <definedName name="TextRefCopy13_16">#REF!</definedName>
    <definedName name="TextRefCopy13_27">#REF!</definedName>
    <definedName name="TextRefCopy13_3">#REF!</definedName>
    <definedName name="TextRefCopy13_41">#REF!</definedName>
    <definedName name="TextRefCopy13_45">#REF!</definedName>
    <definedName name="TextRefCopy13_47">#REF!</definedName>
    <definedName name="TextRefCopy13_49">#REF!</definedName>
    <definedName name="TextRefCopy13_59">#REF!</definedName>
    <definedName name="TextRefCopy13_60">#REF!</definedName>
    <definedName name="TextRefCopy13_61">#REF!</definedName>
    <definedName name="TextRefCopy130">#REF!</definedName>
    <definedName name="TextRefCopy131">#REF!</definedName>
    <definedName name="TextRefCopy132">#REF!</definedName>
    <definedName name="TextRefCopy133">#REF!</definedName>
    <definedName name="TextRefCopy134">#REF!</definedName>
    <definedName name="TextRefCopy135">#REF!</definedName>
    <definedName name="TextRefCopy136">#REF!</definedName>
    <definedName name="TextRefCopy137">#REF!</definedName>
    <definedName name="TextRefCopy138">#REF!</definedName>
    <definedName name="TextRefCopy139">#REF!</definedName>
    <definedName name="TextRefCopy14">#REF!</definedName>
    <definedName name="TextRefCopy14_13">#REF!</definedName>
    <definedName name="TextRefCopy14_14">#REF!</definedName>
    <definedName name="TextRefCopy14_16">#REF!</definedName>
    <definedName name="TextRefCopy14_27">#REF!</definedName>
    <definedName name="TextRefCopy14_3">#REF!</definedName>
    <definedName name="TextRefCopy14_41">#REF!</definedName>
    <definedName name="TextRefCopy14_45">#REF!</definedName>
    <definedName name="TextRefCopy14_47">#REF!</definedName>
    <definedName name="TextRefCopy14_49">#REF!</definedName>
    <definedName name="TextRefCopy14_59">#REF!</definedName>
    <definedName name="TextRefCopy14_60">#REF!</definedName>
    <definedName name="TextRefCopy14_61">#REF!</definedName>
    <definedName name="TextRefCopy140">#REF!</definedName>
    <definedName name="TextRefCopy142">#REF!</definedName>
    <definedName name="TextRefCopy143">#REF!</definedName>
    <definedName name="TextRefCopy144">#REF!</definedName>
    <definedName name="TextRefCopy145">#REF!</definedName>
    <definedName name="TextRefCopy146">#REF!</definedName>
    <definedName name="TextRefCopy147">#REF!</definedName>
    <definedName name="TextRefCopy148">#REF!</definedName>
    <definedName name="TextRefCopy15">#REF!</definedName>
    <definedName name="TextRefCopy15_14">#REF!</definedName>
    <definedName name="TextRefCopy150">#REF!</definedName>
    <definedName name="TextRefCopy152">#REF!</definedName>
    <definedName name="TextRefCopy153">#REF!</definedName>
    <definedName name="TextRefCopy154">#REF!</definedName>
    <definedName name="TextRefCopy155">#REF!</definedName>
    <definedName name="TextRefCopy156">#REF!</definedName>
    <definedName name="TextRefCopy157">#REF!</definedName>
    <definedName name="TextRefCopy158">#REF!</definedName>
    <definedName name="TextRefCopy159">#REF!</definedName>
    <definedName name="TextRefCopy16">#REF!</definedName>
    <definedName name="TextRefCopy16_13">#REF!</definedName>
    <definedName name="TextRefCopy16_14">#REF!</definedName>
    <definedName name="TextRefCopy16_16">#REF!</definedName>
    <definedName name="TextRefCopy16_27">#REF!</definedName>
    <definedName name="TextRefCopy16_3">#REF!</definedName>
    <definedName name="TextRefCopy16_41">#REF!</definedName>
    <definedName name="TextRefCopy16_45">#REF!</definedName>
    <definedName name="TextRefCopy16_47">#REF!</definedName>
    <definedName name="TextRefCopy16_49">#REF!</definedName>
    <definedName name="TextRefCopy16_59">#REF!</definedName>
    <definedName name="TextRefCopy16_60">#REF!</definedName>
    <definedName name="TextRefCopy16_61">#REF!</definedName>
    <definedName name="TextRefCopy160">#REF!</definedName>
    <definedName name="TextRefCopy161">#REF!</definedName>
    <definedName name="TextRefCopy162">#REF!</definedName>
    <definedName name="TextRefCopy163">#REF!</definedName>
    <definedName name="TextRefCopy164">#REF!</definedName>
    <definedName name="TextRefCopy165">#REF!</definedName>
    <definedName name="TextRefCopy166">#REF!</definedName>
    <definedName name="TextRefCopy167">#REF!</definedName>
    <definedName name="TextRefCopy168">#REF!</definedName>
    <definedName name="TextRefCopy169">#REF!</definedName>
    <definedName name="TextRefCopy17">#REF!</definedName>
    <definedName name="TextRefCopy17_13">#REF!</definedName>
    <definedName name="TextRefCopy17_14">#REF!</definedName>
    <definedName name="TextRefCopy17_16">#REF!</definedName>
    <definedName name="TextRefCopy17_27">#REF!</definedName>
    <definedName name="TextRefCopy17_3">#REF!</definedName>
    <definedName name="TextRefCopy17_41">#REF!</definedName>
    <definedName name="TextRefCopy17_45">#REF!</definedName>
    <definedName name="TextRefCopy17_47">#REF!</definedName>
    <definedName name="TextRefCopy17_49">#REF!</definedName>
    <definedName name="TextRefCopy17_59">#REF!</definedName>
    <definedName name="TextRefCopy17_60">#REF!</definedName>
    <definedName name="TextRefCopy17_61">#REF!</definedName>
    <definedName name="TextRefCopy170">#REF!</definedName>
    <definedName name="TextRefCopy171">#REF!</definedName>
    <definedName name="TextRefCopy173">#REF!</definedName>
    <definedName name="TextRefCopy174">#REF!</definedName>
    <definedName name="TextRefCopy175">#REF!</definedName>
    <definedName name="TextRefCopy176">#REF!</definedName>
    <definedName name="TextRefCopy177">#REF!</definedName>
    <definedName name="TextRefCopy178">#REF!</definedName>
    <definedName name="TextRefCopy179">#REF!</definedName>
    <definedName name="TextRefCopy18">#REF!</definedName>
    <definedName name="TextRefCopy18_13">#REF!</definedName>
    <definedName name="TextRefCopy18_14">#REF!</definedName>
    <definedName name="TextRefCopy18_16">#REF!</definedName>
    <definedName name="TextRefCopy18_27">#REF!</definedName>
    <definedName name="TextRefCopy18_3">#REF!</definedName>
    <definedName name="TextRefCopy18_41">#REF!</definedName>
    <definedName name="TextRefCopy18_45">#REF!</definedName>
    <definedName name="TextRefCopy18_47">#REF!</definedName>
    <definedName name="TextRefCopy18_49">#REF!</definedName>
    <definedName name="TextRefCopy18_59">#REF!</definedName>
    <definedName name="TextRefCopy18_60">#REF!</definedName>
    <definedName name="TextRefCopy18_61">#REF!</definedName>
    <definedName name="TextRefCopy181">#REF!</definedName>
    <definedName name="TextRefCopy182">#REF!</definedName>
    <definedName name="TextRefCopy183">#REF!</definedName>
    <definedName name="TextRefCopy184">#REF!</definedName>
    <definedName name="TextRefCopy185">#REF!</definedName>
    <definedName name="TextRefCopy186">#REF!</definedName>
    <definedName name="TextRefCopy187">#REF!</definedName>
    <definedName name="TextRefCopy188">#REF!</definedName>
    <definedName name="TextRefCopy189">#REF!</definedName>
    <definedName name="TextRefCopy19">#REF!</definedName>
    <definedName name="TextRefCopy19_13">#REF!</definedName>
    <definedName name="TextRefCopy19_14">#REF!</definedName>
    <definedName name="TextRefCopy19_16">#REF!</definedName>
    <definedName name="TextRefCopy19_27">#REF!</definedName>
    <definedName name="TextRefCopy19_3">#REF!</definedName>
    <definedName name="TextRefCopy19_41">#REF!</definedName>
    <definedName name="TextRefCopy19_45">#REF!</definedName>
    <definedName name="TextRefCopy19_47">#REF!</definedName>
    <definedName name="TextRefCopy19_49">#REF!</definedName>
    <definedName name="TextRefCopy19_59">#REF!</definedName>
    <definedName name="TextRefCopy19_60">#REF!</definedName>
    <definedName name="TextRefCopy19_61">#REF!</definedName>
    <definedName name="TextRefCopy190">#REF!</definedName>
    <definedName name="TextRefCopy191">#REF!</definedName>
    <definedName name="TextRefCopy193">#REF!</definedName>
    <definedName name="TextRefCopy196">#REF!</definedName>
    <definedName name="TextRefCopy197">#REF!</definedName>
    <definedName name="TextRefCopy198">#REF!</definedName>
    <definedName name="TextRefCopy199">#REF!</definedName>
    <definedName name="TextRefCopy2">#REF!</definedName>
    <definedName name="TextRefCopy2_14">#REF!</definedName>
    <definedName name="TextRefCopy2_3">#REF!</definedName>
    <definedName name="TextRefCopy20">#REF!</definedName>
    <definedName name="TextRefCopy20_14">#REF!</definedName>
    <definedName name="TextRefCopy200">#REF!</definedName>
    <definedName name="TextRefCopy201">#REF!</definedName>
    <definedName name="TextRefCopy202">#REF!</definedName>
    <definedName name="TextRefCopy203">#REF!</definedName>
    <definedName name="TextRefCopy204">#REF!</definedName>
    <definedName name="TextRefCopy205">#REF!</definedName>
    <definedName name="TextRefCopy206">#REF!</definedName>
    <definedName name="TextRefCopy21">#REF!</definedName>
    <definedName name="TextRefCopy211">#REF!</definedName>
    <definedName name="TextRefCopy215">#REF!</definedName>
    <definedName name="TextRefCopy216">#REF!</definedName>
    <definedName name="TextRefCopy218">#REF!</definedName>
    <definedName name="TextRefCopy219">#REF!</definedName>
    <definedName name="TextRefCopy22">#REF!</definedName>
    <definedName name="TextRefCopy22_14">#REF!</definedName>
    <definedName name="TextRefCopy220">#REF!</definedName>
    <definedName name="TextRefCopy221">#REF!</definedName>
    <definedName name="TextRefCopy222">#REF!</definedName>
    <definedName name="TextRefCopy224">#REF!</definedName>
    <definedName name="TextRefCopy225">#REF!</definedName>
    <definedName name="TextRefCopy228">#REF!</definedName>
    <definedName name="TextRefCopy229">#REF!</definedName>
    <definedName name="TextRefCopy23">#REF!</definedName>
    <definedName name="TextRefCopy230">#REF!</definedName>
    <definedName name="TextRefCopy232">#REF!</definedName>
    <definedName name="TextRefCopy237">#REF!</definedName>
    <definedName name="TextRefCopy238">#REF!</definedName>
    <definedName name="TextRefCopy24">#REF!</definedName>
    <definedName name="TextRefCopy244">#REF!</definedName>
    <definedName name="TextRefCopy245">#REF!</definedName>
    <definedName name="TextRefCopy246">#REF!</definedName>
    <definedName name="TextRefCopy247">#REF!</definedName>
    <definedName name="TextRefCopy248">#REF!</definedName>
    <definedName name="TextRefCopy25">#REF!</definedName>
    <definedName name="TextRefCopy25_14">#REF!</definedName>
    <definedName name="TextRefCopy250">#REF!</definedName>
    <definedName name="TextRefCopy251">#REF!</definedName>
    <definedName name="TextRefCopy252">#REF!</definedName>
    <definedName name="TextRefCopy254">#REF!</definedName>
    <definedName name="TextRefCopy255">#REF!</definedName>
    <definedName name="TextRefCopy256">#REF!</definedName>
    <definedName name="TextRefCopy257">#REF!</definedName>
    <definedName name="TextRefCopy259">#REF!</definedName>
    <definedName name="TextRefCopy26">#REF!</definedName>
    <definedName name="TextRefCopy260">#REF!</definedName>
    <definedName name="TextRefCopy261">#REF!</definedName>
    <definedName name="TextRefCopy262">#REF!</definedName>
    <definedName name="TextRefCopy263">#REF!</definedName>
    <definedName name="TextRefCopy264">#REF!</definedName>
    <definedName name="TextRefCopy265">#REF!</definedName>
    <definedName name="TextRefCopy269">#REF!</definedName>
    <definedName name="TextRefCopy27">#REF!</definedName>
    <definedName name="TextRefCopy270">#REF!</definedName>
    <definedName name="TextRefCopy271">#REF!</definedName>
    <definedName name="TextRefCopy272">#REF!</definedName>
    <definedName name="TextRefCopy273">#REF!</definedName>
    <definedName name="TextRefCopy275">#REF!</definedName>
    <definedName name="TextRefCopy277">#REF!</definedName>
    <definedName name="TextRefCopy278">#REF!</definedName>
    <definedName name="TextRefCopy279">#REF!</definedName>
    <definedName name="TextRefCopy28">#REF!</definedName>
    <definedName name="TextRefCopy280">#REF!</definedName>
    <definedName name="TextRefCopy281">#REF!</definedName>
    <definedName name="TextRefCopy282">#REF!</definedName>
    <definedName name="TextRefCopy283">#REF!</definedName>
    <definedName name="TextRefCopy284">#REF!</definedName>
    <definedName name="TextRefCopy285">#REF!</definedName>
    <definedName name="TextRefCopy287">#REF!</definedName>
    <definedName name="TextRefCopy29">#REF!</definedName>
    <definedName name="TextRefCopy29_13">#REF!</definedName>
    <definedName name="TextRefCopy29_14">#REF!</definedName>
    <definedName name="TextRefCopy29_16">#REF!</definedName>
    <definedName name="TextRefCopy29_27">#REF!</definedName>
    <definedName name="TextRefCopy29_3">#REF!</definedName>
    <definedName name="TextRefCopy29_41">#REF!</definedName>
    <definedName name="TextRefCopy29_45">#REF!</definedName>
    <definedName name="TextRefCopy29_47">#REF!</definedName>
    <definedName name="TextRefCopy29_49">#REF!</definedName>
    <definedName name="TextRefCopy29_59">#REF!</definedName>
    <definedName name="TextRefCopy29_60">#REF!</definedName>
    <definedName name="TextRefCopy29_61">#REF!</definedName>
    <definedName name="TextRefCopy290">#REF!</definedName>
    <definedName name="TextRefCopy291">#REF!</definedName>
    <definedName name="TextRefCopy292">#REF!</definedName>
    <definedName name="TextRefCopy293">#REF!</definedName>
    <definedName name="TextRefCopy294">#REF!</definedName>
    <definedName name="TextRefCopy295">#REF!</definedName>
    <definedName name="TextRefCopy296">#REF!</definedName>
    <definedName name="TextRefCopy299">#REF!</definedName>
    <definedName name="TextRefCopy3">#REF!</definedName>
    <definedName name="TextRefCopy3_14">#REF!</definedName>
    <definedName name="TextRefCopy3_3">#REF!</definedName>
    <definedName name="TextRefCopy30">#REF!</definedName>
    <definedName name="TextRefCopy300">#REF!</definedName>
    <definedName name="TextRefCopy301">#REF!</definedName>
    <definedName name="TextRefCopy303">#REF!</definedName>
    <definedName name="TextRefCopy304">#REF!</definedName>
    <definedName name="TextRefCopy305">#REF!</definedName>
    <definedName name="TextRefCopy306">#REF!</definedName>
    <definedName name="TextRefCopy307">#REF!</definedName>
    <definedName name="TextRefCopy31">#REF!</definedName>
    <definedName name="TextRefCopy312">#REF!</definedName>
    <definedName name="TextRefCopy313">#REF!</definedName>
    <definedName name="TextRefCopy316">#REF!</definedName>
    <definedName name="TextRefCopy32">#REF!</definedName>
    <definedName name="TextRefCopy320">#REF!</definedName>
    <definedName name="TextRefCopy321">#REF!</definedName>
    <definedName name="TextRefCopy322">#REF!</definedName>
    <definedName name="TextRefCopy326">#REF!</definedName>
    <definedName name="TextRefCopy33">#REF!</definedName>
    <definedName name="TextRefCopy34">#REF!</definedName>
    <definedName name="TextRefCopy34_13">#REF!</definedName>
    <definedName name="TextRefCopy34_14">#REF!</definedName>
    <definedName name="TextRefCopy34_16">#REF!</definedName>
    <definedName name="TextRefCopy34_27">#REF!</definedName>
    <definedName name="TextRefCopy34_3">#REF!</definedName>
    <definedName name="TextRefCopy34_41">#REF!</definedName>
    <definedName name="TextRefCopy34_45">#REF!</definedName>
    <definedName name="TextRefCopy34_47">#REF!</definedName>
    <definedName name="TextRefCopy34_49">#REF!</definedName>
    <definedName name="TextRefCopy34_59">#REF!</definedName>
    <definedName name="TextRefCopy34_60">#REF!</definedName>
    <definedName name="TextRefCopy34_61">#REF!</definedName>
    <definedName name="TextRefCopy35">#REF!</definedName>
    <definedName name="TextRefCopy36">#REF!</definedName>
    <definedName name="TextRefCopy36_13">#REF!</definedName>
    <definedName name="TextRefCopy36_14">#REF!</definedName>
    <definedName name="TextRefCopy36_16">#REF!</definedName>
    <definedName name="TextRefCopy36_27">#REF!</definedName>
    <definedName name="TextRefCopy36_3">#REF!</definedName>
    <definedName name="TextRefCopy36_41">#REF!</definedName>
    <definedName name="TextRefCopy36_45">#REF!</definedName>
    <definedName name="TextRefCopy36_47">#REF!</definedName>
    <definedName name="TextRefCopy36_49">#REF!</definedName>
    <definedName name="TextRefCopy36_59">#REF!</definedName>
    <definedName name="TextRefCopy36_60">#REF!</definedName>
    <definedName name="TextRefCopy36_61">#REF!</definedName>
    <definedName name="TextRefCopy37">#REF!</definedName>
    <definedName name="TextRefCopy38">#REF!</definedName>
    <definedName name="TextRefCopy39">#REF!</definedName>
    <definedName name="TextRefCopy4">#REF!</definedName>
    <definedName name="TextRefCopy4_13">#REF!</definedName>
    <definedName name="TextRefCopy4_14">#REF!</definedName>
    <definedName name="TextRefCopy4_16">#REF!</definedName>
    <definedName name="TextRefCopy4_27">#REF!</definedName>
    <definedName name="TextRefCopy4_3">#REF!</definedName>
    <definedName name="TextRefCopy4_41">#REF!</definedName>
    <definedName name="TextRefCopy4_45">#REF!</definedName>
    <definedName name="TextRefCopy4_47">#REF!</definedName>
    <definedName name="TextRefCopy4_49">#REF!</definedName>
    <definedName name="TextRefCopy4_59">#REF!</definedName>
    <definedName name="TextRefCopy4_60">#REF!</definedName>
    <definedName name="TextRefCopy4_61">#REF!</definedName>
    <definedName name="TextRefCopy40">#REF!</definedName>
    <definedName name="TextRefCopy41">#REF!</definedName>
    <definedName name="TextRefCopy42">#REF!</definedName>
    <definedName name="TextRefCopy43">#REF!</definedName>
    <definedName name="TextRefCopy44">#REF!</definedName>
    <definedName name="TextRefCopy45">#REF!</definedName>
    <definedName name="TextRefCopy46">#REF!</definedName>
    <definedName name="TextRefCopy47">#REF!</definedName>
    <definedName name="TextRefCopy48">#REF!</definedName>
    <definedName name="TextRefCopy49">#REF!</definedName>
    <definedName name="TextRefCopy5">#REF!</definedName>
    <definedName name="TextRefCopy5_14">#REF!</definedName>
    <definedName name="TextRefCopy5_16">#REF!</definedName>
    <definedName name="TextRefCopy50">#REF!</definedName>
    <definedName name="TextRefCopy51">#REF!</definedName>
    <definedName name="TextRefCopy52">#REF!</definedName>
    <definedName name="TextRefCopy53">#REF!</definedName>
    <definedName name="TextRefCopy54">#REF!</definedName>
    <definedName name="TextRefCopy55">#REF!</definedName>
    <definedName name="TextRefCopy56">#REF!</definedName>
    <definedName name="TextRefCopy57">#REF!</definedName>
    <definedName name="TextRefCopy58">#REF!</definedName>
    <definedName name="TextRefCopy59">#REF!</definedName>
    <definedName name="TextRefCopy6">#REF!</definedName>
    <definedName name="TextRefCopy60">#REF!</definedName>
    <definedName name="TextRefCopy61">#REF!</definedName>
    <definedName name="TextRefCopy62">#REF!</definedName>
    <definedName name="TextRefCopy63">#REF!</definedName>
    <definedName name="TextRefCopy64">#REF!</definedName>
    <definedName name="TextRefCopy65">#REF!</definedName>
    <definedName name="TextRefCopy66">#REF!</definedName>
    <definedName name="TextRefCopy67">#REF!</definedName>
    <definedName name="TextRefCopy68">#REF!</definedName>
    <definedName name="TextRefCopy69">#REF!</definedName>
    <definedName name="TextRefCopy7">#REF!</definedName>
    <definedName name="TextRefCopy70">#REF!</definedName>
    <definedName name="TextRefCopy71">#REF!</definedName>
    <definedName name="TextRefCopy72">#REF!</definedName>
    <definedName name="TextRefCopy73">#REF!</definedName>
    <definedName name="TextRefCopy74">#REF!</definedName>
    <definedName name="TextRefCopy75">#REF!</definedName>
    <definedName name="TextRefCopy76">#REF!</definedName>
    <definedName name="TextRefCopy77">#REF!</definedName>
    <definedName name="TextRefCopy78">#REF!</definedName>
    <definedName name="TextRefCopy79">#REF!</definedName>
    <definedName name="TextRefCopy8">#REF!</definedName>
    <definedName name="TextRefCopy8_14">#REF!</definedName>
    <definedName name="TextRefCopy8_16">#REF!</definedName>
    <definedName name="TextRefCopy80">#REF!</definedName>
    <definedName name="TextRefCopy81">#REF!</definedName>
    <definedName name="TextRefCopy82">#REF!</definedName>
    <definedName name="TextRefCopy83">#REF!</definedName>
    <definedName name="TextRefCopy84">#REF!</definedName>
    <definedName name="TextRefCopy85">#REF!</definedName>
    <definedName name="TextRefCopy86">#REF!</definedName>
    <definedName name="TextRefCopy87">#REF!</definedName>
    <definedName name="TextRefCopy88">#REF!</definedName>
    <definedName name="TextRefCopy89">#REF!</definedName>
    <definedName name="TextRefCopy9">#REF!</definedName>
    <definedName name="TextRefCopy9_14">#REF!</definedName>
    <definedName name="TextRefCopy9_16">#REF!</definedName>
    <definedName name="TextRefCopy90">#REF!</definedName>
    <definedName name="TextRefCopy91">#REF!</definedName>
    <definedName name="TextRefCopy92">#REF!</definedName>
    <definedName name="TextRefCopy93">#REF!</definedName>
    <definedName name="TextRefCopy94">#REF!</definedName>
    <definedName name="TextRefCopy95">#REF!</definedName>
    <definedName name="TextRefCopy96">#REF!</definedName>
    <definedName name="TextRefCopy97">#REF!</definedName>
    <definedName name="TextRefCopy98">#REF!</definedName>
    <definedName name="TextRefCopy99">#REF!</definedName>
    <definedName name="TextRefCopyRangeCount" hidden="1">3</definedName>
    <definedName name="Tips_Tooling">#REF!</definedName>
    <definedName name="Title" hidden="1">#REF!</definedName>
    <definedName name="Today">#REF!</definedName>
    <definedName name="tools">#REF!</definedName>
    <definedName name="Tot_knw_Xfoot">#REF!</definedName>
    <definedName name="Tot_knw_Xfoot_13">#REF!</definedName>
    <definedName name="Tot_knw_Xfoot_14">#REF!</definedName>
    <definedName name="Tot_knw_Xfoot_16">#REF!</definedName>
    <definedName name="Tot_knw_Xfoot_27">#REF!</definedName>
    <definedName name="Tot_knw_Xfoot_3">#REF!</definedName>
    <definedName name="Tot_knw_Xfoot_41">#REF!</definedName>
    <definedName name="Tot_knw_Xfoot_45">#REF!</definedName>
    <definedName name="Tot_knw_Xfoot_47">#REF!</definedName>
    <definedName name="Tot_knw_Xfoot_49">#REF!</definedName>
    <definedName name="Tot_knw_Xfoot_59">#REF!</definedName>
    <definedName name="Tot_knw_Xfoot_60">#REF!</definedName>
    <definedName name="Tot_knw_Xfoot_61">#REF!</definedName>
    <definedName name="Tot_lik_Xfoot">#REF!</definedName>
    <definedName name="Tot_lik_Xfoot_13">#REF!</definedName>
    <definedName name="Tot_lik_Xfoot_14">#REF!</definedName>
    <definedName name="Tot_lik_Xfoot_16">#REF!</definedName>
    <definedName name="Tot_lik_Xfoot_27">#REF!</definedName>
    <definedName name="Tot_lik_Xfoot_3">#REF!</definedName>
    <definedName name="Tot_lik_Xfoot_41">#REF!</definedName>
    <definedName name="Tot_lik_Xfoot_45">#REF!</definedName>
    <definedName name="Tot_lik_Xfoot_47">#REF!</definedName>
    <definedName name="Tot_lik_Xfoot_49">#REF!</definedName>
    <definedName name="Tot_lik_Xfoot_59">#REF!</definedName>
    <definedName name="Tot_lik_Xfoot_60">#REF!</definedName>
    <definedName name="Tot_lik_Xfoot_61">#REF!</definedName>
    <definedName name="Total_Amount">#REF!</definedName>
    <definedName name="Total_Amount_13">#REF!</definedName>
    <definedName name="Total_Amount_14">#REF!</definedName>
    <definedName name="Total_Amount_16">#REF!</definedName>
    <definedName name="Total_Amount_27">#REF!</definedName>
    <definedName name="Total_Amount_3">#REF!</definedName>
    <definedName name="Total_Amount_41">#REF!</definedName>
    <definedName name="Total_Amount_45">#REF!</definedName>
    <definedName name="Total_Amount_47">#REF!</definedName>
    <definedName name="Total_Amount_49">#REF!</definedName>
    <definedName name="Total_Amount_59">#REF!</definedName>
    <definedName name="Total_Amount_60">#REF!</definedName>
    <definedName name="Total_Amount_61">#REF!</definedName>
    <definedName name="Total_Amount_Charged">#REF!</definedName>
    <definedName name="TOTAL_GROSS">#REF!</definedName>
    <definedName name="Total_Interest">#REF!</definedName>
    <definedName name="Total_Pay">#REF!</definedName>
    <definedName name="Total_Payment" localSheetId="9">Scheduled_Payment+Extra_Payment</definedName>
    <definedName name="Total_Payment" localSheetId="3">Scheduled_Payment+Extra_Payment</definedName>
    <definedName name="Total_Payment" localSheetId="4">Scheduled_Payment+Extra_Payment</definedName>
    <definedName name="Total_Payment" localSheetId="12">Scheduled_Payment+Extra_Payment</definedName>
    <definedName name="Total_Payment" localSheetId="8">Scheduled_Payment+Extra_Payment</definedName>
    <definedName name="Total_Payment" localSheetId="5">Scheduled_Payment+Extra_Payment</definedName>
    <definedName name="Total_Payment" localSheetId="6">Scheduled_Payment+Extra_Payment</definedName>
    <definedName name="Total_Payment" localSheetId="10">Scheduled_Payment+Extra_Payment</definedName>
    <definedName name="Total_Payment" localSheetId="1">Scheduled_Payment+Extra_Payment</definedName>
    <definedName name="Total_Payment">Scheduled_Payment+Extra_Payment</definedName>
    <definedName name="totalcreditors">#REF!</definedName>
    <definedName name="Totals">#REF!,#REF!,#REF!,#REF!</definedName>
    <definedName name="totals2">#REF!,#REF!,#REF!,#REF!,#REF!,#REF!,#REF!,#REF!,#REF!</definedName>
    <definedName name="TP" localSheetId="9">Scheduled_Payment+Extra_Payment</definedName>
    <definedName name="TP" localSheetId="3">Scheduled_Payment+Extra_Payment</definedName>
    <definedName name="TP" localSheetId="4">Scheduled_Payment+Extra_Payment</definedName>
    <definedName name="TP" localSheetId="12">Scheduled_Payment+Extra_Payment</definedName>
    <definedName name="TP" localSheetId="8">Scheduled_Payment+Extra_Payment</definedName>
    <definedName name="TP" localSheetId="5">Scheduled_Payment+Extra_Payment</definedName>
    <definedName name="TP" localSheetId="6">Scheduled_Payment+Extra_Payment</definedName>
    <definedName name="TP" localSheetId="10">Scheduled_Payment+Extra_Payment</definedName>
    <definedName name="TP" localSheetId="1">Scheduled_Payment+Extra_Payment</definedName>
    <definedName name="TP">Scheduled_Payment+Extra_Payment</definedName>
    <definedName name="Tq">#REF!</definedName>
    <definedName name="TR">#REF!</definedName>
    <definedName name="TRADE_DEBTS">#REF!</definedName>
    <definedName name="Trailbalance">#REF!</definedName>
    <definedName name="Traveling">#REF!</definedName>
    <definedName name="trial">#REF!</definedName>
    <definedName name="trial1112">#REF!</definedName>
    <definedName name="Trial1213">#REF!</definedName>
    <definedName name="TRIAL1414">#REF!</definedName>
    <definedName name="Trial1809">#REF!</definedName>
    <definedName name="Trial2012">#REF!</definedName>
    <definedName name="Trial2014">#REF!</definedName>
    <definedName name="Trial2015activity">#REF!</definedName>
    <definedName name="Trial230913">#REF!</definedName>
    <definedName name="Trial2809">#REF!</definedName>
    <definedName name="trial300615">#REF!</definedName>
    <definedName name="TrialB0209">#REF!</definedName>
    <definedName name="TRialB14">#REF!</definedName>
    <definedName name="TrialBalance">#REF!</definedName>
    <definedName name="Trialbalance13">#REF!</definedName>
    <definedName name="TrialBalance191213">#REF!</definedName>
    <definedName name="Trialcreditors">#REF!</definedName>
    <definedName name="TrialFMO">#REF!</definedName>
    <definedName name="Trialforcirc">#REF!</definedName>
    <definedName name="TrialHYR">#REF!</definedName>
    <definedName name="trialnew">#REF!</definedName>
    <definedName name="trialsubseq">#REF!</definedName>
    <definedName name="TrialTAN">#REF!</definedName>
    <definedName name="Tst">#REF!</definedName>
    <definedName name="tts">#REF!</definedName>
    <definedName name="tttt">#REF!</definedName>
    <definedName name="tv45s9">#REF!</definedName>
    <definedName name="TVT">#REF!</definedName>
    <definedName name="TWO">#REF!</definedName>
    <definedName name="tyu">#N/A</definedName>
    <definedName name="u">#REF!</definedName>
    <definedName name="U12V30">#REF!</definedName>
    <definedName name="u3x24">#REF!</definedName>
    <definedName name="u8w3">#REF!</definedName>
    <definedName name="uc56qn3">#REF!</definedName>
    <definedName name="Ucst">#REF!,#REF!</definedName>
    <definedName name="UK">#REF!</definedName>
    <definedName name="UKKANAL">#REF!</definedName>
    <definedName name="UKMARLA">#REF!</definedName>
    <definedName name="UKPAID">#REF!</definedName>
    <definedName name="UKPound">140</definedName>
    <definedName name="UKRKANAL">#REF!</definedName>
    <definedName name="UKRMARLA">#REF!</definedName>
    <definedName name="UKRVALUE">#REF!</definedName>
    <definedName name="UKTAMOUNT">#REF!</definedName>
    <definedName name="Under_normal_law">#REF!</definedName>
    <definedName name="UNIT_YEAR_WISE_SALE_REVENUE___SPINNING">#REF!</definedName>
    <definedName name="UnitCost">#REF!</definedName>
    <definedName name="UnitWt" localSheetId="9">IF(#REF!="m",INDEX([0]!PipeInfo, MATCH(#REF!,#REF!,), MATCH(#REF!,#REF!,)),0)</definedName>
    <definedName name="UnitWt" localSheetId="10">IF(#REF!="m",INDEX([0]!PipeInfo, MATCH(#REF!,#REF!,), MATCH(#REF!,#REF!,)),0)</definedName>
    <definedName name="UnitWt" localSheetId="1">IF(#REF!="m",INDEX([0]!PipeInfo, MATCH(#REF!,#REF!,), MATCH(#REF!,#REF!,)),0)</definedName>
    <definedName name="UnitWt">IF(#REF!="m",INDEX([0]!PipeInfo, MATCH(#REF!,#REF!,), MATCH(#REF!,#REF!,)),0)</definedName>
    <definedName name="UNPAD" hidden="1">#REF!</definedName>
    <definedName name="up89s28">#REF!</definedName>
    <definedName name="UPDATE">#REF!</definedName>
    <definedName name="updt">#REF!</definedName>
    <definedName name="Urt">#REF!</definedName>
    <definedName name="us">#N/A</definedName>
    <definedName name="usd">#REF!</definedName>
    <definedName name="usddd">#REF!</definedName>
    <definedName name="usm">#REF!</definedName>
    <definedName name="Usman">#REF!</definedName>
    <definedName name="UU">#REF!</definedName>
    <definedName name="v">#REF!</definedName>
    <definedName name="value">3</definedName>
    <definedName name="Values_Entered">#N/A</definedName>
    <definedName name="Values_Entered_12">#N/A</definedName>
    <definedName name="Values_Entered_13">#N/A</definedName>
    <definedName name="Values_Entered_15">#N/A</definedName>
    <definedName name="Values_Entered_16">#N/A</definedName>
    <definedName name="Values_Entered_22">#N/A</definedName>
    <definedName name="Values_Entered_25">#N/A</definedName>
    <definedName name="Values_Entered_26">#N/A</definedName>
    <definedName name="Values_Entered_27">#N/A</definedName>
    <definedName name="Values_Entered_28">#N/A</definedName>
    <definedName name="Values_Entered_29">#N/A</definedName>
    <definedName name="Values_Entered_33">#N/A</definedName>
    <definedName name="Values_Entered_34">#N/A</definedName>
    <definedName name="Values_Entered_36">#N/A</definedName>
    <definedName name="Values_Entered_37">#N/A</definedName>
    <definedName name="Values_Entered_39">#N/A</definedName>
    <definedName name="Values_Entered_40">#N/A</definedName>
    <definedName name="Values_Entered_41">#N/A</definedName>
    <definedName name="Values_Entered_42">#N/A</definedName>
    <definedName name="Values_Entered_45">#N/A</definedName>
    <definedName name="Values_Entered_47">#N/A</definedName>
    <definedName name="Values_Entered_48">#N/A</definedName>
    <definedName name="Values_Entered_49">#N/A</definedName>
    <definedName name="Values_Entered_50">#N/A</definedName>
    <definedName name="Values_Entered_51">#N/A</definedName>
    <definedName name="Values_Entered_52">#N/A</definedName>
    <definedName name="Values_Entered_53">#N/A</definedName>
    <definedName name="Values_Entered_54">#N/A</definedName>
    <definedName name="Values_Entered_55">#N/A</definedName>
    <definedName name="Values_Entered_56">#N/A</definedName>
    <definedName name="Values_Entered_57">#N/A</definedName>
    <definedName name="Values_Entered_58">#N/A</definedName>
    <definedName name="Values_Entered_59" localSheetId="9">IF(Loan_Amount_59*Interest_Rate_59*Loan_Years_59*Loan_Start_59&gt;0,1,0)</definedName>
    <definedName name="Values_Entered_59" localSheetId="10">IF(Loan_Amount_59*Interest_Rate_59*Loan_Years_59*Loan_Start_59&gt;0,1,0)</definedName>
    <definedName name="Values_Entered_59" localSheetId="1">IF(Loan_Amount_59*Interest_Rate_59*Loan_Years_59*Loan_Start_59&gt;0,1,0)</definedName>
    <definedName name="Values_Entered_59">IF(Loan_Amount_59*Interest_Rate_59*Loan_Years_59*Loan_Start_59&gt;0,1,0)</definedName>
    <definedName name="Values_Entered_60">#N/A</definedName>
    <definedName name="Values_Entered_61" localSheetId="9">IF(Loan_Amount_61*Interest_Rate_61*Loan_Years_61*Loan_Start_61&gt;0,1,0)</definedName>
    <definedName name="Values_Entered_61" localSheetId="10">IF(Loan_Amount_61*Interest_Rate_61*Loan_Years_61*Loan_Start_61&gt;0,1,0)</definedName>
    <definedName name="Values_Entered_61" localSheetId="1">IF(Loan_Amount_61*Interest_Rate_61*Loan_Years_61*Loan_Start_61&gt;0,1,0)</definedName>
    <definedName name="Values_Entered_61">IF(Loan_Amount_61*Interest_Rate_61*Loan_Years_61*Loan_Start_61&gt;0,1,0)</definedName>
    <definedName name="VARIENCES">#REF!</definedName>
    <definedName name="Ve">#N/A</definedName>
    <definedName name="vehicles" hidden="1">#REF!</definedName>
    <definedName name="vendorscredits">#REF!</definedName>
    <definedName name="vendorsdebit">#REF!</definedName>
    <definedName name="versionno">1</definedName>
    <definedName name="vs">#REF!</definedName>
    <definedName name="w">#REF!</definedName>
    <definedName name="W_Rate">15</definedName>
    <definedName name="W.Capital">#REF!</definedName>
    <definedName name="W.I.PROCESS">#REF!</definedName>
    <definedName name="w45m9">#REF!</definedName>
    <definedName name="w6v40">#REF!</definedName>
    <definedName name="waehr">#REF!</definedName>
    <definedName name="waheed">#N/A</definedName>
    <definedName name="WAJID">#REF!</definedName>
    <definedName name="Waq">#REF!</definedName>
    <definedName name="WASTE1">#REF!</definedName>
    <definedName name="WCntr">#REF!</definedName>
    <definedName name="WCP">#REF!</definedName>
    <definedName name="WCPY">#REF!</definedName>
    <definedName name="WCPY01">#REF!</definedName>
    <definedName name="WCPY01A">#REF!</definedName>
    <definedName name="WCPY01B">#REF!</definedName>
    <definedName name="Wd">#REF!</definedName>
    <definedName name="WEALTH">#N/A</definedName>
    <definedName name="Weft_yarn_issue">#REF!</definedName>
    <definedName name="WEnd">#REF!</definedName>
    <definedName name="wewew">#N/A</definedName>
    <definedName name="WHCU">#REF!</definedName>
    <definedName name="WHQT">#REF!</definedName>
    <definedName name="WHTHBL">#REF!</definedName>
    <definedName name="WHTSNR">#REF!</definedName>
    <definedName name="wingdings">#REF!</definedName>
    <definedName name="WORK01">#REF!</definedName>
    <definedName name="WORK01A">#REF!</definedName>
    <definedName name="WORK01B">#REF!</definedName>
    <definedName name="WORK01C">#REF!</definedName>
    <definedName name="WORK02">#REF!</definedName>
    <definedName name="WORK04">#REF!</definedName>
    <definedName name="working" localSheetId="9" hidden="1">{"'FF'!$B$57:$B$58"}</definedName>
    <definedName name="working" localSheetId="10" hidden="1">{"'FF'!$B$57:$B$58"}</definedName>
    <definedName name="working" localSheetId="1" hidden="1">{"'FF'!$B$57:$B$58"}</definedName>
    <definedName name="working" hidden="1">{"'FF'!$B$57:$B$58"}</definedName>
    <definedName name="workingcapital">#REF!</definedName>
    <definedName name="workpaper_index">#REF!</definedName>
    <definedName name="WPRN01">#REF!</definedName>
    <definedName name="WPRN02">#REF!</definedName>
    <definedName name="wq">#N/A</definedName>
    <definedName name="Wqty">#REF!</definedName>
    <definedName name="wrn.Aging._.and._.Trend._.Analysis." localSheetId="9" hidden="1">{#N/A,#N/A,FALSE,"Aging Summary";#N/A,#N/A,FALSE,"Ratio Analysis";#N/A,#N/A,FALSE,"Test 120 Day Accts";#N/A,#N/A,FALSE,"Tickmarks"}</definedName>
    <definedName name="wrn.Aging._.and._.Trend._.Analysis." localSheetId="10" hidden="1">{#N/A,#N/A,FALSE,"Aging Summary";#N/A,#N/A,FALSE,"Ratio Analysis";#N/A,#N/A,FALSE,"Test 120 Day Accts";#N/A,#N/A,FALSE,"Tickmarks"}</definedName>
    <definedName name="wrn.Aging._.and._.Trend._.Analysis." localSheetId="1"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Aging._.and._.Trend._.Analysis._1" localSheetId="9" hidden="1">{#N/A,#N/A,FALSE,"Aging Summary";#N/A,#N/A,FALSE,"Ratio Analysis";#N/A,#N/A,FALSE,"Test 120 Day Accts";#N/A,#N/A,FALSE,"Tickmarks"}</definedName>
    <definedName name="wrn.Aging._.and._.Trend._.Analysis._1" localSheetId="10" hidden="1">{#N/A,#N/A,FALSE,"Aging Summary";#N/A,#N/A,FALSE,"Ratio Analysis";#N/A,#N/A,FALSE,"Test 120 Day Accts";#N/A,#N/A,FALSE,"Tickmarks"}</definedName>
    <definedName name="wrn.Aging._.and._.Trend._.Analysis._1" localSheetId="1" hidden="1">{#N/A,#N/A,FALSE,"Aging Summary";#N/A,#N/A,FALSE,"Ratio Analysis";#N/A,#N/A,FALSE,"Test 120 Day Accts";#N/A,#N/A,FALSE,"Tickmarks"}</definedName>
    <definedName name="wrn.Aging._.and._.Trend._.Analysis._1" hidden="1">{#N/A,#N/A,FALSE,"Aging Summary";#N/A,#N/A,FALSE,"Ratio Analysis";#N/A,#N/A,FALSE,"Test 120 Day Accts";#N/A,#N/A,FALSE,"Tickmarks"}</definedName>
    <definedName name="wrn.Aging._.and._.Trend._.Analysis._2" localSheetId="9" hidden="1">{#N/A,#N/A,FALSE,"Aging Summary";#N/A,#N/A,FALSE,"Ratio Analysis";#N/A,#N/A,FALSE,"Test 120 Day Accts";#N/A,#N/A,FALSE,"Tickmarks"}</definedName>
    <definedName name="wrn.Aging._.and._.Trend._.Analysis._2" localSheetId="10" hidden="1">{#N/A,#N/A,FALSE,"Aging Summary";#N/A,#N/A,FALSE,"Ratio Analysis";#N/A,#N/A,FALSE,"Test 120 Day Accts";#N/A,#N/A,FALSE,"Tickmarks"}</definedName>
    <definedName name="wrn.Aging._.and._.Trend._.Analysis._2" localSheetId="1" hidden="1">{#N/A,#N/A,FALSE,"Aging Summary";#N/A,#N/A,FALSE,"Ratio Analysis";#N/A,#N/A,FALSE,"Test 120 Day Accts";#N/A,#N/A,FALSE,"Tickmarks"}</definedName>
    <definedName name="wrn.Aging._.and._.Trend._.Analysis._2" hidden="1">{#N/A,#N/A,FALSE,"Aging Summary";#N/A,#N/A,FALSE,"Ratio Analysis";#N/A,#N/A,FALSE,"Test 120 Day Accts";#N/A,#N/A,FALSE,"Tickmarks"}</definedName>
    <definedName name="wrn.Aging._.and._.Trend._.Analysis._3" localSheetId="9" hidden="1">{#N/A,#N/A,FALSE,"Aging Summary";#N/A,#N/A,FALSE,"Ratio Analysis";#N/A,#N/A,FALSE,"Test 120 Day Accts";#N/A,#N/A,FALSE,"Tickmarks"}</definedName>
    <definedName name="wrn.Aging._.and._.Trend._.Analysis._3" localSheetId="10" hidden="1">{#N/A,#N/A,FALSE,"Aging Summary";#N/A,#N/A,FALSE,"Ratio Analysis";#N/A,#N/A,FALSE,"Test 120 Day Accts";#N/A,#N/A,FALSE,"Tickmarks"}</definedName>
    <definedName name="wrn.Aging._.and._.Trend._.Analysis._3" localSheetId="1" hidden="1">{#N/A,#N/A,FALSE,"Aging Summary";#N/A,#N/A,FALSE,"Ratio Analysis";#N/A,#N/A,FALSE,"Test 120 Day Accts";#N/A,#N/A,FALSE,"Tickmarks"}</definedName>
    <definedName name="wrn.Aging._.and._.Trend._.Analysis._3" hidden="1">{#N/A,#N/A,FALSE,"Aging Summary";#N/A,#N/A,FALSE,"Ratio Analysis";#N/A,#N/A,FALSE,"Test 120 Day Accts";#N/A,#N/A,FALSE,"Tickmarks"}</definedName>
    <definedName name="wrn.Aging._.and._.Trend._.Analysis._4" localSheetId="9" hidden="1">{#N/A,#N/A,FALSE,"Aging Summary";#N/A,#N/A,FALSE,"Ratio Analysis";#N/A,#N/A,FALSE,"Test 120 Day Accts";#N/A,#N/A,FALSE,"Tickmarks"}</definedName>
    <definedName name="wrn.Aging._.and._.Trend._.Analysis._4" localSheetId="10" hidden="1">{#N/A,#N/A,FALSE,"Aging Summary";#N/A,#N/A,FALSE,"Ratio Analysis";#N/A,#N/A,FALSE,"Test 120 Day Accts";#N/A,#N/A,FALSE,"Tickmarks"}</definedName>
    <definedName name="wrn.Aging._.and._.Trend._.Analysis._4" localSheetId="1" hidden="1">{#N/A,#N/A,FALSE,"Aging Summary";#N/A,#N/A,FALSE,"Ratio Analysis";#N/A,#N/A,FALSE,"Test 120 Day Accts";#N/A,#N/A,FALSE,"Tickmarks"}</definedName>
    <definedName name="wrn.Aging._.and._.Trend._.Analysis._4" hidden="1">{#N/A,#N/A,FALSE,"Aging Summary";#N/A,#N/A,FALSE,"Ratio Analysis";#N/A,#N/A,FALSE,"Test 120 Day Accts";#N/A,#N/A,FALSE,"Tickmarks"}</definedName>
    <definedName name="wrn.BA" localSheetId="9" hidden="1">{#N/A,#N/A,FALSE,"opportunities_risks";#N/A,#N/A,FALSE,"Comment";#N/A,#N/A,FALSE,"divisional_profit";#N/A,#N/A,FALSE,"Investments";#N/A,#N/A,FALSE,"financial status";#N/A,#N/A,FALSE,"order_intake_europe";#N/A,#N/A,FALSE,"sales_own+order_intake";#N/A,#N/A,FALSE,"roic_free_cf";#N/A,#N/A,FALSE,"General";#N/A,#N/A,FALSE,"contents"}</definedName>
    <definedName name="wrn.BA" localSheetId="10" hidden="1">{#N/A,#N/A,FALSE,"opportunities_risks";#N/A,#N/A,FALSE,"Comment";#N/A,#N/A,FALSE,"divisional_profit";#N/A,#N/A,FALSE,"Investments";#N/A,#N/A,FALSE,"financial status";#N/A,#N/A,FALSE,"order_intake_europe";#N/A,#N/A,FALSE,"sales_own+order_intake";#N/A,#N/A,FALSE,"roic_free_cf";#N/A,#N/A,FALSE,"General";#N/A,#N/A,FALSE,"contents"}</definedName>
    <definedName name="wrn.BA" localSheetId="1" hidden="1">{#N/A,#N/A,FALSE,"opportunities_risks";#N/A,#N/A,FALSE,"Comment";#N/A,#N/A,FALSE,"divisional_profit";#N/A,#N/A,FALSE,"Investments";#N/A,#N/A,FALSE,"financial status";#N/A,#N/A,FALSE,"order_intake_europe";#N/A,#N/A,FALSE,"sales_own+order_intake";#N/A,#N/A,FALSE,"roic_free_cf";#N/A,#N/A,FALSE,"General";#N/A,#N/A,FALSE,"contents"}</definedName>
    <definedName name="wrn.BA" hidden="1">{#N/A,#N/A,FALSE,"opportunities_risks";#N/A,#N/A,FALSE,"Comment";#N/A,#N/A,FALSE,"divisional_profit";#N/A,#N/A,FALSE,"Investments";#N/A,#N/A,FALSE,"financial status";#N/A,#N/A,FALSE,"order_intake_europe";#N/A,#N/A,FALSE,"sales_own+order_intake";#N/A,#N/A,FALSE,"roic_free_cf";#N/A,#N/A,FALSE,"General";#N/A,#N/A,FALSE,"contents"}</definedName>
    <definedName name="wrn.bh." localSheetId="9" hidden="1">{#N/A,#N/A,FALSE,"TELEFON"}</definedName>
    <definedName name="wrn.bh." localSheetId="10" hidden="1">{#N/A,#N/A,FALSE,"TELEFON"}</definedName>
    <definedName name="wrn.bh." localSheetId="1" hidden="1">{#N/A,#N/A,FALSE,"TELEFON"}</definedName>
    <definedName name="wrn.bh." hidden="1">{#N/A,#N/A,FALSE,"TELEFON"}</definedName>
    <definedName name="wrn.bh._1" localSheetId="9">{#N/A,#N/A,FALSE,"TELEFON"}</definedName>
    <definedName name="wrn.bh._1" localSheetId="10">{#N/A,#N/A,FALSE,"TELEFON"}</definedName>
    <definedName name="wrn.bh._1" localSheetId="1">{#N/A,#N/A,FALSE,"TELEFON"}</definedName>
    <definedName name="wrn.bh._1">{#N/A,#N/A,FALSE,"TELEFON"}</definedName>
    <definedName name="wrn.bh._2" localSheetId="9">{#N/A,#N/A,FALSE,"TELEFON"}</definedName>
    <definedName name="wrn.bh._2" localSheetId="10">{#N/A,#N/A,FALSE,"TELEFON"}</definedName>
    <definedName name="wrn.bh._2" localSheetId="1">{#N/A,#N/A,FALSE,"TELEFON"}</definedName>
    <definedName name="wrn.bh._2">{#N/A,#N/A,FALSE,"TELEFON"}</definedName>
    <definedName name="wrn.bh1." localSheetId="9" hidden="1">{#N/A,#N/A,FALSE,"TELEFON"}</definedName>
    <definedName name="wrn.bh1." localSheetId="10" hidden="1">{#N/A,#N/A,FALSE,"TELEFON"}</definedName>
    <definedName name="wrn.bh1." localSheetId="1" hidden="1">{#N/A,#N/A,FALSE,"TELEFON"}</definedName>
    <definedName name="wrn.bh1." hidden="1">{#N/A,#N/A,FALSE,"TELEFON"}</definedName>
    <definedName name="wrn.bh1._1" localSheetId="9">{#N/A,#N/A,FALSE,"TELEFON"}</definedName>
    <definedName name="wrn.bh1._1" localSheetId="10">{#N/A,#N/A,FALSE,"TELEFON"}</definedName>
    <definedName name="wrn.bh1._1" localSheetId="1">{#N/A,#N/A,FALSE,"TELEFON"}</definedName>
    <definedName name="wrn.bh1._1">{#N/A,#N/A,FALSE,"TELEFON"}</definedName>
    <definedName name="wrn.bh1._2" localSheetId="9">{#N/A,#N/A,FALSE,"TELEFON"}</definedName>
    <definedName name="wrn.bh1._2" localSheetId="10">{#N/A,#N/A,FALSE,"TELEFON"}</definedName>
    <definedName name="wrn.bh1._2" localSheetId="1">{#N/A,#N/A,FALSE,"TELEFON"}</definedName>
    <definedName name="wrn.bh1._2">{#N/A,#N/A,FALSE,"TELEFON"}</definedName>
    <definedName name="wrn.Budget98." localSheetId="9" hidden="1">{#N/A,#N/A,FALSE,"contents";#N/A,#N/A,FALSE,"general";#N/A,#N/A,FALSE,"auswertung";#N/A,#N/A,FALSE,"roic_free_cf";#N/A,#N/A,FALSE,"order_intake_own_europe";#N/A,#N/A,FALSE,"order_intake_europe";#N/A,#N/A,FALSE,"sales_own_europe";#N/A,#N/A,FALSE,"order_intake_oversea";#N/A,#N/A,FALSE,"sales_own_oversea";#N/A,#N/A,FALSE,"financial_status";#N/A,#N/A,FALSE,"Investments";#N/A,#N/A,FALSE,"objektives";#N/A,#N/A,FALSE,"cash_flow_budget";#N/A,#N/A,FALSE,"profit-statement"}</definedName>
    <definedName name="wrn.Budget98." localSheetId="10" hidden="1">{#N/A,#N/A,FALSE,"contents";#N/A,#N/A,FALSE,"general";#N/A,#N/A,FALSE,"auswertung";#N/A,#N/A,FALSE,"roic_free_cf";#N/A,#N/A,FALSE,"order_intake_own_europe";#N/A,#N/A,FALSE,"order_intake_europe";#N/A,#N/A,FALSE,"sales_own_europe";#N/A,#N/A,FALSE,"order_intake_oversea";#N/A,#N/A,FALSE,"sales_own_oversea";#N/A,#N/A,FALSE,"financial_status";#N/A,#N/A,FALSE,"Investments";#N/A,#N/A,FALSE,"objektives";#N/A,#N/A,FALSE,"cash_flow_budget";#N/A,#N/A,FALSE,"profit-statement"}</definedName>
    <definedName name="wrn.Budget98." localSheetId="1" hidden="1">{#N/A,#N/A,FALSE,"contents";#N/A,#N/A,FALSE,"general";#N/A,#N/A,FALSE,"auswertung";#N/A,#N/A,FALSE,"roic_free_cf";#N/A,#N/A,FALSE,"order_intake_own_europe";#N/A,#N/A,FALSE,"order_intake_europe";#N/A,#N/A,FALSE,"sales_own_europe";#N/A,#N/A,FALSE,"order_intake_oversea";#N/A,#N/A,FALSE,"sales_own_oversea";#N/A,#N/A,FALSE,"financial_status";#N/A,#N/A,FALSE,"Investments";#N/A,#N/A,FALSE,"objektives";#N/A,#N/A,FALSE,"cash_flow_budget";#N/A,#N/A,FALSE,"profit-statement"}</definedName>
    <definedName name="wrn.Budget98." hidden="1">{#N/A,#N/A,FALSE,"contents";#N/A,#N/A,FALSE,"general";#N/A,#N/A,FALSE,"auswertung";#N/A,#N/A,FALSE,"roic_free_cf";#N/A,#N/A,FALSE,"order_intake_own_europe";#N/A,#N/A,FALSE,"order_intake_europe";#N/A,#N/A,FALSE,"sales_own_europe";#N/A,#N/A,FALSE,"order_intake_oversea";#N/A,#N/A,FALSE,"sales_own_oversea";#N/A,#N/A,FALSE,"financial_status";#N/A,#N/A,FALSE,"Investments";#N/A,#N/A,FALSE,"objektives";#N/A,#N/A,FALSE,"cash_flow_budget";#N/A,#N/A,FALSE,"profit-statement"}</definedName>
    <definedName name="wrn.MF2001." localSheetId="9" hidden="1">{#N/A,#N/A,FALSE,"opportunities_risks";#N/A,#N/A,FALSE,"Comment";#N/A,#N/A,FALSE,"divisional_profit";#N/A,#N/A,FALSE,"Investments";#N/A,#N/A,FALSE,"financial status";#N/A,#N/A,FALSE,"order_intake_europe";#N/A,#N/A,FALSE,"sales_own+order_intake";#N/A,#N/A,FALSE,"roic_free_cf";#N/A,#N/A,FALSE,"General";#N/A,#N/A,FALSE,"contents"}</definedName>
    <definedName name="wrn.MF2001." localSheetId="10" hidden="1">{#N/A,#N/A,FALSE,"opportunities_risks";#N/A,#N/A,FALSE,"Comment";#N/A,#N/A,FALSE,"divisional_profit";#N/A,#N/A,FALSE,"Investments";#N/A,#N/A,FALSE,"financial status";#N/A,#N/A,FALSE,"order_intake_europe";#N/A,#N/A,FALSE,"sales_own+order_intake";#N/A,#N/A,FALSE,"roic_free_cf";#N/A,#N/A,FALSE,"General";#N/A,#N/A,FALSE,"contents"}</definedName>
    <definedName name="wrn.MF2001." localSheetId="1" hidden="1">{#N/A,#N/A,FALSE,"opportunities_risks";#N/A,#N/A,FALSE,"Comment";#N/A,#N/A,FALSE,"divisional_profit";#N/A,#N/A,FALSE,"Investments";#N/A,#N/A,FALSE,"financial status";#N/A,#N/A,FALSE,"order_intake_europe";#N/A,#N/A,FALSE,"sales_own+order_intake";#N/A,#N/A,FALSE,"roic_free_cf";#N/A,#N/A,FALSE,"General";#N/A,#N/A,FALSE,"contents"}</definedName>
    <definedName name="wrn.MF2001." hidden="1">{#N/A,#N/A,FALSE,"opportunities_risks";#N/A,#N/A,FALSE,"Comment";#N/A,#N/A,FALSE,"divisional_profit";#N/A,#N/A,FALSE,"Investments";#N/A,#N/A,FALSE,"financial status";#N/A,#N/A,FALSE,"order_intake_europe";#N/A,#N/A,FALSE,"sales_own+order_intake";#N/A,#N/A,FALSE,"roic_free_cf";#N/A,#N/A,FALSE,"General";#N/A,#N/A,FALSE,"contents"}</definedName>
    <definedName name="wrn.sales._.1._.n._.2._.with._.actual." localSheetId="9" hidden="1">{#N/A,#N/A,FALSE,"Sale1-Actual-02";#N/A,#N/A,FALSE,"Sales 1-03";#N/A,#N/A,FALSE,"Sales 2-04"}</definedName>
    <definedName name="wrn.sales._.1._.n._.2._.with._.actual." localSheetId="10" hidden="1">{#N/A,#N/A,FALSE,"Sale1-Actual-02";#N/A,#N/A,FALSE,"Sales 1-03";#N/A,#N/A,FALSE,"Sales 2-04"}</definedName>
    <definedName name="wrn.sales._.1._.n._.2._.with._.actual." localSheetId="1" hidden="1">{#N/A,#N/A,FALSE,"Sale1-Actual-02";#N/A,#N/A,FALSE,"Sales 1-03";#N/A,#N/A,FALSE,"Sales 2-04"}</definedName>
    <definedName name="wrn.sales._.1._.n._.2._.with._.actual." hidden="1">{#N/A,#N/A,FALSE,"Sale1-Actual-02";#N/A,#N/A,FALSE,"Sales 1-03";#N/A,#N/A,FALSE,"Sales 2-04"}</definedName>
    <definedName name="wrn.Sales._.Reports." localSheetId="9" hidden="1">{#N/A,#N/A,FALSE,"NET SALES ";#N/A,#N/A,FALSE,"QUARTERLY SALES"}</definedName>
    <definedName name="wrn.Sales._.Reports." localSheetId="10" hidden="1">{#N/A,#N/A,FALSE,"NET SALES ";#N/A,#N/A,FALSE,"QUARTERLY SALES"}</definedName>
    <definedName name="wrn.Sales._.Reports." localSheetId="1" hidden="1">{#N/A,#N/A,FALSE,"NET SALES ";#N/A,#N/A,FALSE,"QUARTERLY SALES"}</definedName>
    <definedName name="wrn.Sales._.Reports." hidden="1">{#N/A,#N/A,FALSE,"NET SALES ";#N/A,#N/A,FALSE,"QUARTERLY SALES"}</definedName>
    <definedName name="wrn.SPK._.SALES._.N._.INVENTORY." localSheetId="9" hidden="1">{#N/A,#N/A,FALSE,"QUARTERLY SALES";#N/A,#N/A,FALSE,"NET SALES ";#N/A,#N/A,FALSE,"INVENTORY"}</definedName>
    <definedName name="wrn.SPK._.SALES._.N._.INVENTORY." localSheetId="10" hidden="1">{#N/A,#N/A,FALSE,"QUARTERLY SALES";#N/A,#N/A,FALSE,"NET SALES ";#N/A,#N/A,FALSE,"INVENTORY"}</definedName>
    <definedName name="wrn.SPK._.SALES._.N._.INVENTORY." localSheetId="1" hidden="1">{#N/A,#N/A,FALSE,"QUARTERLY SALES";#N/A,#N/A,FALSE,"NET SALES ";#N/A,#N/A,FALSE,"INVENTORY"}</definedName>
    <definedName name="wrn.SPK._.SALES._.N._.INVENTORY." hidden="1">{#N/A,#N/A,FALSE,"QUARTERLY SALES";#N/A,#N/A,FALSE,"NET SALES ";#N/A,#N/A,FALSE,"INVENTORY"}</definedName>
    <definedName name="WRow">#REF!</definedName>
    <definedName name="Wsh">#REF!</definedName>
    <definedName name="WshngRange">#REF!</definedName>
    <definedName name="WStrt">#REF!</definedName>
    <definedName name="WStrtP">#REF!</definedName>
    <definedName name="WStrtS">#REF!</definedName>
    <definedName name="WW">#REF!</definedName>
    <definedName name="WW00">#REF!</definedName>
    <definedName name="www">#REF!</definedName>
    <definedName name="WWW0">#REF!</definedName>
    <definedName name="X">#N/A</definedName>
    <definedName name="X21C20">#REF!</definedName>
    <definedName name="X9T2">#REF!</definedName>
    <definedName name="xa40mg21">#REF!</definedName>
    <definedName name="xc">#REF!</definedName>
    <definedName name="XREF_COLUMN_1" hidden="1">#REF!</definedName>
    <definedName name="XREF_COLUMN_10" hidden="1">#REF!</definedName>
    <definedName name="XREF_COLUMN_11" hidden="1">#REF!</definedName>
    <definedName name="XREF_COLUMN_12" hidden="1">#REF!</definedName>
    <definedName name="XREF_COLUMN_13" hidden="1">#REF!</definedName>
    <definedName name="XREF_COLUMN_14" hidden="1">#REF!</definedName>
    <definedName name="XREF_COLUMN_15" hidden="1">#REF!</definedName>
    <definedName name="XREF_COLUMN_16" hidden="1">#REF!</definedName>
    <definedName name="XREF_COLUMN_17" hidden="1">#REF!</definedName>
    <definedName name="XREF_COLUMN_18" hidden="1">#REF!</definedName>
    <definedName name="XREF_COLUMN_19" hidden="1">#REF!</definedName>
    <definedName name="XREF_COLUMN_2" hidden="1">#REF!</definedName>
    <definedName name="XREF_COLUMN_20" hidden="1">#REF!</definedName>
    <definedName name="XREF_COLUMN_21" hidden="1">#REF!</definedName>
    <definedName name="XREF_COLUMN_22" hidden="1">#REF!</definedName>
    <definedName name="XREF_COLUMN_23" hidden="1">#REF!</definedName>
    <definedName name="XREF_COLUMN_24" hidden="1">#REF!</definedName>
    <definedName name="XREF_COLUMN_25" hidden="1">#REF!</definedName>
    <definedName name="XREF_COLUMN_3" hidden="1">#REF!</definedName>
    <definedName name="XREF_COLUMN_4" hidden="1">#REF!</definedName>
    <definedName name="XREF_COLUMN_5" hidden="1">#REF!</definedName>
    <definedName name="XREF_COLUMN_6" hidden="1">#REF!</definedName>
    <definedName name="XREF_COLUMN_7" hidden="1">#REF!</definedName>
    <definedName name="XREF_COLUMN_9" hidden="1">#REF!</definedName>
    <definedName name="XRefActiveRow" hidden="1">#REF!</definedName>
    <definedName name="XRefColumnsCount" hidden="1">1</definedName>
    <definedName name="XRefCopy1" hidden="1">#REF!</definedName>
    <definedName name="XRefCopy10" hidden="1">#REF!</definedName>
    <definedName name="XRefCopy10Row" hidden="1">#REF!</definedName>
    <definedName name="XRefCopy11" hidden="1">#REF!</definedName>
    <definedName name="XRefCopy11Row" hidden="1">#REF!</definedName>
    <definedName name="XRefCopy12" hidden="1">#REF!</definedName>
    <definedName name="XRefCopy12Row" hidden="1">#REF!</definedName>
    <definedName name="XRefCopy13" hidden="1">#REF!</definedName>
    <definedName name="XRefCopy13Row" hidden="1">#REF!</definedName>
    <definedName name="XRefCopy14" hidden="1">#REF!</definedName>
    <definedName name="XRefCopy14Row" hidden="1">#REF!</definedName>
    <definedName name="XRefCopy15" hidden="1">#REF!</definedName>
    <definedName name="XRefCopy15Row" hidden="1">#REF!</definedName>
    <definedName name="XRefCopy16" hidden="1">#REF!</definedName>
    <definedName name="XRefCopy16Row" hidden="1">#REF!</definedName>
    <definedName name="XRefCopy17Row" hidden="1">#REF!</definedName>
    <definedName name="XRefCopy18" hidden="1">#REF!</definedName>
    <definedName name="XRefCopy18Row" hidden="1">#REF!</definedName>
    <definedName name="XRefCopy19Row" hidden="1">#REF!</definedName>
    <definedName name="XRefCopy1Row" hidden="1">#REF!</definedName>
    <definedName name="XRefCopy2" hidden="1">#REF!</definedName>
    <definedName name="XRefCopy20" hidden="1">#REF!</definedName>
    <definedName name="XRefCopy20Row" hidden="1">#REF!</definedName>
    <definedName name="XRefCopy21" hidden="1">#REF!</definedName>
    <definedName name="XRefCopy21Row" hidden="1">#REF!</definedName>
    <definedName name="XRefCopy22" hidden="1">#REF!</definedName>
    <definedName name="XRefCopy22Row" hidden="1">#REF!</definedName>
    <definedName name="XRefCopy23" hidden="1">#REF!</definedName>
    <definedName name="XRefCopy23Row" hidden="1">#REF!</definedName>
    <definedName name="XRefCopy24" hidden="1">#REF!</definedName>
    <definedName name="XRefCopy24Row" hidden="1">#REF!</definedName>
    <definedName name="XRefCopy25Row" hidden="1">#REF!</definedName>
    <definedName name="XRefCopy26Row" hidden="1">#REF!</definedName>
    <definedName name="XRefCopy27Row" hidden="1">#REF!</definedName>
    <definedName name="XRefCopy28Row" hidden="1">#REF!</definedName>
    <definedName name="XRefCopy29Row" hidden="1">#REF!</definedName>
    <definedName name="XRefCopy2Row" hidden="1">#REF!</definedName>
    <definedName name="XRefCopy3" hidden="1">#REF!</definedName>
    <definedName name="XRefCopy30Row" hidden="1">#REF!</definedName>
    <definedName name="XRefCopy31Row" hidden="1">#REF!</definedName>
    <definedName name="XRefCopy3Row" hidden="1">#REF!</definedName>
    <definedName name="XRefCopy4" hidden="1">#REF!</definedName>
    <definedName name="XRefCopy4Row" hidden="1">#REF!</definedName>
    <definedName name="XRefCopy7" hidden="1">#REF!</definedName>
    <definedName name="XRefCopy7Row" hidden="1">#REF!</definedName>
    <definedName name="XRefCopy9" hidden="1">#REF!</definedName>
    <definedName name="XRefCopy9Row" hidden="1">#REF!</definedName>
    <definedName name="XRefCopyRangeCount" hidden="1">1</definedName>
    <definedName name="XRefPaste1" hidden="1">#REF!</definedName>
    <definedName name="XRefPaste10" hidden="1">#REF!</definedName>
    <definedName name="XRefPaste10Row" hidden="1">#REF!</definedName>
    <definedName name="XRefPaste11" hidden="1">#REF!</definedName>
    <definedName name="XRefPaste11Row" hidden="1">#REF!</definedName>
    <definedName name="XRefPaste12" hidden="1">#REF!</definedName>
    <definedName name="XRefPaste12Row" hidden="1">#REF!</definedName>
    <definedName name="XRefPaste13" hidden="1">#REF!</definedName>
    <definedName name="XRefPaste13Row" hidden="1">#REF!</definedName>
    <definedName name="XRefPaste14" hidden="1">#REF!</definedName>
    <definedName name="XRefPaste14Row" hidden="1">#REF!</definedName>
    <definedName name="XRefPaste15" hidden="1">#REF!</definedName>
    <definedName name="XRefPaste15Row" hidden="1">#REF!</definedName>
    <definedName name="XRefPaste16" hidden="1">#REF!</definedName>
    <definedName name="XRefPaste16Row" hidden="1">#REF!</definedName>
    <definedName name="XRefPaste17" hidden="1">#REF!</definedName>
    <definedName name="XRefPaste17Row" hidden="1">#REF!</definedName>
    <definedName name="XRefPaste18" hidden="1">#REF!</definedName>
    <definedName name="XRefPaste18Row" hidden="1">#REF!</definedName>
    <definedName name="XRefPaste19" hidden="1">#REF!</definedName>
    <definedName name="XRefPaste19Row" hidden="1">#REF!</definedName>
    <definedName name="XRefPaste1Row" hidden="1">#REF!</definedName>
    <definedName name="XRefPaste2" hidden="1">#REF!</definedName>
    <definedName name="XRefPaste20" hidden="1">#REF!</definedName>
    <definedName name="XRefPaste20Row" hidden="1">#REF!</definedName>
    <definedName name="XRefPaste21Row" hidden="1">#REF!</definedName>
    <definedName name="XRefPaste22Row" hidden="1">#REF!</definedName>
    <definedName name="XRefPaste24Row" hidden="1">#REF!</definedName>
    <definedName name="XRefPaste25Row" hidden="1">#REF!</definedName>
    <definedName name="XRefPaste2Row" hidden="1">#REF!</definedName>
    <definedName name="XRefPaste3" hidden="1">#REF!</definedName>
    <definedName name="XRefPaste3Row" hidden="1">#REF!</definedName>
    <definedName name="XRefPaste4" hidden="1">#REF!</definedName>
    <definedName name="XRefPaste4Row" hidden="1">#REF!</definedName>
    <definedName name="XRefPaste5" hidden="1">#REF!</definedName>
    <definedName name="XRefPaste5Row" hidden="1">#REF!</definedName>
    <definedName name="XRefPaste6" hidden="1">#REF!</definedName>
    <definedName name="XRefPaste6Row" hidden="1">#REF!</definedName>
    <definedName name="XRefPaste7" hidden="1">#REF!</definedName>
    <definedName name="XRefPaste7Row" hidden="1">#REF!</definedName>
    <definedName name="XRefPaste8" hidden="1">#REF!</definedName>
    <definedName name="XRefPaste8Row" hidden="1">#REF!</definedName>
    <definedName name="XRefPaste9" hidden="1">#REF!</definedName>
    <definedName name="XRefPaste9Row" hidden="1">#REF!</definedName>
    <definedName name="XRefPasteRangeCount" hidden="1">2</definedName>
    <definedName name="xx">#N/A</definedName>
    <definedName name="XXX">#REF!</definedName>
    <definedName name="XXXXX">#N/A</definedName>
    <definedName name="xy">#REF!</definedName>
    <definedName name="xyz">#REF!</definedName>
    <definedName name="xz">#N/A</definedName>
    <definedName name="y">#REF!</definedName>
    <definedName name="y45q2">#REF!</definedName>
    <definedName name="y6q9">#REF!</definedName>
    <definedName name="YA">#REF!</definedName>
    <definedName name="YARN_COUNT_AND_PRICE">#REF!</definedName>
    <definedName name="Year">#REF!</definedName>
    <definedName name="year_end">#REF!</definedName>
    <definedName name="YEAR_TODATE">#REF!</definedName>
    <definedName name="YEAR_WISE_REVENUE___WEAVING">#REF!</definedName>
    <definedName name="Year03">#REF!</definedName>
    <definedName name="YEARS">#REF!</definedName>
    <definedName name="yeild1">#REF!</definedName>
    <definedName name="Yes_No">#REF!</definedName>
    <definedName name="YESMEANING1">#REF!</definedName>
    <definedName name="yh2kq9">#REF!</definedName>
    <definedName name="yol">#REF!</definedName>
    <definedName name="Yrn">#REF!</definedName>
    <definedName name="yt">#REF!</definedName>
    <definedName name="yTD">#REF!</definedName>
    <definedName name="YYY">#REF!</definedName>
    <definedName name="YYY01">#REF!</definedName>
    <definedName name="z">#REF!</definedName>
    <definedName name="z45r9">#REF!</definedName>
    <definedName name="ZBT">#REF!</definedName>
    <definedName name="ZI">#REF!</definedName>
    <definedName name="Zia">#REF!</definedName>
    <definedName name="ZS">#REF!</definedName>
    <definedName name="zxc">#REF!</definedName>
    <definedName name="ZZZ">#REF!</definedName>
    <definedName name="利_润_及_利_润_分_配_表">#REF!</definedName>
    <definedName name="现___金___流___量___表">#REF!</definedName>
    <definedName name="调整分录汇总表_1997_1999.9.30">#REF!</definedName>
    <definedName name="资____产____负____债_____表">#REF!</definedName>
  </definedNames>
  <calcPr calcId="191029"/>
  <pivotCaches>
    <pivotCache cacheId="4" r:id="rId14"/>
    <pivotCache cacheId="5" r:id="rId15"/>
  </pivotCaches>
  <extLs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Bank1_a1082c29-1b02-43a6-9b26-21f6a89b7443" name="Bank1" connection="Query - Bank1"/>
          <x15:modelTable id="Bank2_c00375ab-9ea9-4d95-a87d-228a7e178d77" name="Bank2" connection="Query - Bank2"/>
          <x15:modelTable id="Bank3_d899b912-deb4-46ef-b67b-7b67372e7856" name="Bank3" connection="Query - Bank3"/>
          <x15:modelTable id="Bank4_628bc621-b3ca-4943-b0eb-1bb303d62fc4" name="Bank4" connection="Query - Bank4"/>
          <x15:modelTable id="Bank5_5633125e-c469-49ef-81a5-c72464f89f5b" name="Bank5" connection="Query - Bank5"/>
          <x15:modelTable id="Append1_2040c08a-ca49-44e9-89bc-93b97bfd69ce" name="Append1" connection="Query - Append1"/>
        </x15:modelTables>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18" i="11" l="1"/>
  <c r="E8" i="11"/>
  <c r="E9" i="11"/>
  <c r="E10" i="11"/>
  <c r="E11" i="11"/>
  <c r="E12" i="11"/>
  <c r="E13" i="11"/>
  <c r="E14" i="11"/>
  <c r="D8" i="11"/>
  <c r="D9" i="11"/>
  <c r="D10" i="11"/>
  <c r="D11" i="11"/>
  <c r="D12" i="11"/>
  <c r="D13" i="11"/>
  <c r="D14" i="11"/>
  <c r="F13" i="11"/>
  <c r="D6" i="11"/>
  <c r="E6" i="11" s="1"/>
  <c r="F6" i="11"/>
  <c r="F8" i="11"/>
  <c r="F9" i="11"/>
  <c r="F10" i="11"/>
  <c r="F11" i="11"/>
  <c r="F12" i="11"/>
  <c r="D35" i="11"/>
  <c r="E35" i="11" s="1"/>
  <c r="D36" i="11"/>
  <c r="E36" i="11" s="1"/>
  <c r="F35" i="11"/>
  <c r="F36" i="11"/>
  <c r="K9" i="2"/>
  <c r="H11" i="9"/>
  <c r="E1" i="9"/>
  <c r="D1" i="9"/>
  <c r="E1" i="7"/>
  <c r="H7" i="10"/>
  <c r="H8" i="10"/>
  <c r="H9" i="10"/>
  <c r="H10" i="10"/>
  <c r="H11" i="10"/>
  <c r="H12" i="10"/>
  <c r="H13" i="10"/>
  <c r="H14" i="10"/>
  <c r="H15" i="10"/>
  <c r="H16" i="10"/>
  <c r="H17" i="10"/>
  <c r="H18" i="10"/>
  <c r="H19" i="10"/>
  <c r="H20" i="10"/>
  <c r="H21" i="10"/>
  <c r="H22" i="10"/>
  <c r="H23" i="10"/>
  <c r="H24" i="10"/>
  <c r="H25" i="10"/>
  <c r="H26" i="10"/>
  <c r="H27" i="10"/>
  <c r="H28" i="10"/>
  <c r="H29" i="10"/>
  <c r="H30" i="10"/>
  <c r="H31" i="10"/>
  <c r="H32" i="10"/>
  <c r="H33" i="10"/>
  <c r="H34" i="10"/>
  <c r="H35" i="10"/>
  <c r="H36" i="10"/>
  <c r="H37" i="10"/>
  <c r="H38" i="10"/>
  <c r="H39" i="10"/>
  <c r="H40" i="10"/>
  <c r="H41" i="10"/>
  <c r="H42" i="10"/>
  <c r="H43" i="10"/>
  <c r="H44" i="10"/>
  <c r="H45" i="10"/>
  <c r="H46" i="10"/>
  <c r="H47" i="10"/>
  <c r="H48" i="10"/>
  <c r="H49" i="10"/>
  <c r="H50" i="10"/>
  <c r="H51" i="10"/>
  <c r="H52" i="10"/>
  <c r="H53" i="10"/>
  <c r="H54" i="10"/>
  <c r="H55" i="10"/>
  <c r="H56" i="10"/>
  <c r="H57" i="10"/>
  <c r="H58" i="10"/>
  <c r="H59" i="10"/>
  <c r="H60" i="10"/>
  <c r="H61" i="10"/>
  <c r="H62" i="10"/>
  <c r="H63" i="10"/>
  <c r="H64" i="10"/>
  <c r="H65" i="10"/>
  <c r="H66" i="10"/>
  <c r="H67" i="10"/>
  <c r="H68" i="10"/>
  <c r="H69" i="10"/>
  <c r="H70" i="10"/>
  <c r="H71" i="10"/>
  <c r="H72" i="10"/>
  <c r="H73" i="10"/>
  <c r="H74" i="10"/>
  <c r="H75" i="10"/>
  <c r="H76" i="10"/>
  <c r="H77" i="10"/>
  <c r="H78" i="10"/>
  <c r="H79" i="10"/>
  <c r="H80" i="10"/>
  <c r="H81" i="10"/>
  <c r="H82" i="10"/>
  <c r="H83" i="10"/>
  <c r="H84" i="10"/>
  <c r="H85" i="10"/>
  <c r="H86" i="10"/>
  <c r="H87" i="10"/>
  <c r="H88" i="10"/>
  <c r="H89" i="10"/>
  <c r="H90" i="10"/>
  <c r="H91" i="10"/>
  <c r="H92" i="10"/>
  <c r="H93" i="10"/>
  <c r="H94" i="10"/>
  <c r="H95" i="10"/>
  <c r="H96" i="10"/>
  <c r="H97" i="10"/>
  <c r="H98" i="10"/>
  <c r="H99" i="10"/>
  <c r="H100" i="10"/>
  <c r="H101" i="10"/>
  <c r="H102" i="10"/>
  <c r="H103" i="10"/>
  <c r="H104" i="10"/>
  <c r="H105" i="10"/>
  <c r="H106" i="10"/>
  <c r="H107" i="10"/>
  <c r="H108" i="10"/>
  <c r="H109" i="10"/>
  <c r="H110" i="10"/>
  <c r="H111" i="10"/>
  <c r="H112" i="10"/>
  <c r="H113" i="10"/>
  <c r="H114" i="10"/>
  <c r="H115" i="10"/>
  <c r="H116" i="10"/>
  <c r="H117" i="10"/>
  <c r="H118" i="10"/>
  <c r="H119" i="10"/>
  <c r="H120" i="10"/>
  <c r="H121" i="10"/>
  <c r="H122" i="10"/>
  <c r="H123" i="10"/>
  <c r="H124" i="10"/>
  <c r="H125" i="10"/>
  <c r="H126" i="10"/>
  <c r="H127" i="10"/>
  <c r="H128" i="10"/>
  <c r="H129" i="10"/>
  <c r="H130" i="10"/>
  <c r="H131" i="10"/>
  <c r="H132" i="10"/>
  <c r="H133" i="10"/>
  <c r="H134" i="10"/>
  <c r="H135" i="10"/>
  <c r="H136" i="10"/>
  <c r="H137" i="10"/>
  <c r="H138" i="10"/>
  <c r="H139" i="10"/>
  <c r="H140" i="10"/>
  <c r="H141" i="10"/>
  <c r="H142" i="10"/>
  <c r="H143" i="10"/>
  <c r="H144" i="10"/>
  <c r="H145" i="10"/>
  <c r="H146" i="10"/>
  <c r="H147" i="10"/>
  <c r="H148" i="10"/>
  <c r="H149" i="10"/>
  <c r="H150" i="10"/>
  <c r="H151" i="10"/>
  <c r="H152" i="10"/>
  <c r="C12" i="9"/>
  <c r="E12" i="9"/>
  <c r="H12" i="9"/>
  <c r="J12" i="9"/>
  <c r="J11" i="9"/>
  <c r="E11" i="9"/>
  <c r="C11" i="9"/>
  <c r="J9" i="9"/>
  <c r="H9" i="9"/>
  <c r="C9" i="9"/>
  <c r="J8" i="9"/>
  <c r="H8" i="9"/>
  <c r="C8" i="9"/>
  <c r="H32" i="9"/>
  <c r="I32" i="9" s="1"/>
  <c r="E32" i="9"/>
  <c r="F32" i="9" s="1"/>
  <c r="H31" i="9"/>
  <c r="I31" i="9" s="1"/>
  <c r="E31" i="9"/>
  <c r="F31" i="9" s="1"/>
  <c r="O5" i="9"/>
  <c r="N5" i="9"/>
  <c r="O4" i="9"/>
  <c r="N4" i="9"/>
  <c r="K10" i="2"/>
  <c r="E21" i="8"/>
  <c r="B1" i="8"/>
  <c r="H20" i="9"/>
  <c r="H1" i="9"/>
  <c r="K47" i="9"/>
  <c r="H24" i="9"/>
  <c r="K23" i="9"/>
  <c r="K25" i="9"/>
  <c r="K19" i="9"/>
  <c r="H22" i="9"/>
  <c r="H21" i="9"/>
  <c r="E22" i="9"/>
  <c r="D81" i="11"/>
  <c r="F81" i="11"/>
  <c r="D74" i="11"/>
  <c r="F74" i="11" s="1"/>
  <c r="D80" i="11"/>
  <c r="F80" i="11"/>
  <c r="D79" i="11"/>
  <c r="F79" i="11"/>
  <c r="D78" i="11"/>
  <c r="F78" i="11" s="1"/>
  <c r="D77" i="11"/>
  <c r="F77" i="11" s="1"/>
  <c r="D76" i="11"/>
  <c r="F76" i="11" s="1"/>
  <c r="D75" i="11"/>
  <c r="F75" i="11" s="1"/>
  <c r="B1" i="9"/>
  <c r="A1" i="8"/>
  <c r="K32" i="9"/>
  <c r="K31" i="9"/>
  <c r="D47" i="9" s="1"/>
  <c r="F119" i="11"/>
  <c r="F120" i="11"/>
  <c r="F121" i="11"/>
  <c r="E1" i="3"/>
  <c r="L3" i="7"/>
  <c r="L1245" i="7"/>
  <c r="L3" i="6"/>
  <c r="L1347" i="6"/>
  <c r="L3" i="5"/>
  <c r="L1149" i="5"/>
  <c r="L1077" i="5"/>
  <c r="L1013" i="5"/>
  <c r="L3" i="4"/>
  <c r="L53" i="4"/>
  <c r="L3" i="3"/>
  <c r="L977" i="3"/>
  <c r="I6" i="7"/>
  <c r="I7" i="7"/>
  <c r="I8" i="7"/>
  <c r="I9" i="7"/>
  <c r="I10" i="7"/>
  <c r="I11" i="7"/>
  <c r="I12" i="7"/>
  <c r="I13" i="7"/>
  <c r="I14" i="7"/>
  <c r="I15" i="7"/>
  <c r="I16" i="7"/>
  <c r="I17" i="7"/>
  <c r="I18" i="7"/>
  <c r="I19" i="7"/>
  <c r="I20" i="7"/>
  <c r="I21" i="7"/>
  <c r="I22" i="7"/>
  <c r="I23" i="7"/>
  <c r="I24" i="7"/>
  <c r="I25" i="7"/>
  <c r="I26" i="7"/>
  <c r="I27" i="7"/>
  <c r="I28" i="7"/>
  <c r="I29" i="7"/>
  <c r="I30" i="7"/>
  <c r="I31" i="7"/>
  <c r="I32" i="7"/>
  <c r="I33" i="7"/>
  <c r="I34" i="7"/>
  <c r="I35" i="7"/>
  <c r="I36" i="7"/>
  <c r="I37" i="7"/>
  <c r="I38" i="7"/>
  <c r="I39" i="7"/>
  <c r="I40" i="7"/>
  <c r="I41" i="7"/>
  <c r="I42" i="7"/>
  <c r="I43" i="7"/>
  <c r="I44" i="7"/>
  <c r="I45" i="7"/>
  <c r="I46" i="7"/>
  <c r="I47" i="7"/>
  <c r="I48" i="7"/>
  <c r="I49" i="7"/>
  <c r="I50" i="7"/>
  <c r="I51" i="7"/>
  <c r="I52" i="7"/>
  <c r="I53" i="7"/>
  <c r="I54" i="7"/>
  <c r="I55" i="7"/>
  <c r="I56" i="7"/>
  <c r="I57" i="7"/>
  <c r="I58" i="7"/>
  <c r="I59" i="7"/>
  <c r="I60" i="7"/>
  <c r="I61" i="7"/>
  <c r="I62" i="7"/>
  <c r="I63" i="7"/>
  <c r="I64" i="7"/>
  <c r="I65" i="7"/>
  <c r="I66" i="7"/>
  <c r="I67" i="7"/>
  <c r="I68" i="7"/>
  <c r="I69" i="7"/>
  <c r="I70" i="7"/>
  <c r="I71" i="7"/>
  <c r="I72" i="7"/>
  <c r="I73" i="7"/>
  <c r="I74" i="7"/>
  <c r="I75" i="7"/>
  <c r="I76" i="7"/>
  <c r="I77" i="7"/>
  <c r="I78" i="7"/>
  <c r="I79" i="7"/>
  <c r="I80" i="7"/>
  <c r="I81" i="7"/>
  <c r="I82" i="7"/>
  <c r="I83" i="7"/>
  <c r="I84" i="7"/>
  <c r="I85" i="7"/>
  <c r="I86" i="7"/>
  <c r="I87" i="7"/>
  <c r="I88" i="7"/>
  <c r="I89" i="7"/>
  <c r="I90" i="7"/>
  <c r="I91" i="7"/>
  <c r="I92" i="7"/>
  <c r="I93" i="7"/>
  <c r="I94" i="7"/>
  <c r="I95" i="7"/>
  <c r="I96" i="7"/>
  <c r="I97" i="7"/>
  <c r="I98" i="7"/>
  <c r="I99" i="7"/>
  <c r="I100" i="7"/>
  <c r="I101" i="7"/>
  <c r="I102" i="7"/>
  <c r="I103" i="7"/>
  <c r="I104" i="7"/>
  <c r="I105" i="7"/>
  <c r="I106" i="7"/>
  <c r="I107" i="7"/>
  <c r="I108" i="7"/>
  <c r="I109" i="7"/>
  <c r="I110" i="7"/>
  <c r="I111" i="7"/>
  <c r="I112" i="7"/>
  <c r="I113" i="7"/>
  <c r="I114" i="7"/>
  <c r="I115" i="7"/>
  <c r="I116" i="7"/>
  <c r="I117" i="7"/>
  <c r="I118" i="7"/>
  <c r="I119" i="7"/>
  <c r="I120" i="7"/>
  <c r="I121" i="7"/>
  <c r="I122" i="7"/>
  <c r="I123" i="7"/>
  <c r="I124" i="7"/>
  <c r="I125" i="7"/>
  <c r="I126" i="7"/>
  <c r="I127" i="7"/>
  <c r="I128" i="7"/>
  <c r="I129" i="7"/>
  <c r="I130" i="7"/>
  <c r="I131" i="7"/>
  <c r="I132" i="7"/>
  <c r="I133" i="7"/>
  <c r="I134" i="7"/>
  <c r="I135" i="7"/>
  <c r="I136" i="7"/>
  <c r="I137" i="7"/>
  <c r="I138" i="7"/>
  <c r="I139" i="7"/>
  <c r="I140" i="7"/>
  <c r="I141" i="7"/>
  <c r="I142" i="7"/>
  <c r="I143" i="7"/>
  <c r="I144" i="7"/>
  <c r="I145" i="7"/>
  <c r="I146" i="7"/>
  <c r="I147" i="7"/>
  <c r="I148" i="7"/>
  <c r="I149" i="7"/>
  <c r="I150" i="7"/>
  <c r="I151" i="7"/>
  <c r="I152" i="7"/>
  <c r="I153" i="7"/>
  <c r="I154" i="7"/>
  <c r="I155" i="7"/>
  <c r="I156" i="7"/>
  <c r="I157" i="7"/>
  <c r="I158" i="7"/>
  <c r="I159" i="7"/>
  <c r="I160" i="7"/>
  <c r="I161" i="7"/>
  <c r="I162" i="7"/>
  <c r="I163" i="7"/>
  <c r="I164" i="7"/>
  <c r="I165" i="7"/>
  <c r="I166" i="7"/>
  <c r="I167" i="7"/>
  <c r="I168" i="7"/>
  <c r="I169" i="7"/>
  <c r="I170" i="7"/>
  <c r="I171" i="7"/>
  <c r="I172" i="7"/>
  <c r="I173" i="7"/>
  <c r="I174" i="7"/>
  <c r="I175" i="7"/>
  <c r="I176" i="7"/>
  <c r="I177" i="7"/>
  <c r="I178" i="7"/>
  <c r="I179" i="7"/>
  <c r="I180" i="7"/>
  <c r="I181" i="7"/>
  <c r="I182" i="7"/>
  <c r="I183" i="7"/>
  <c r="I184" i="7"/>
  <c r="I185" i="7"/>
  <c r="I186" i="7"/>
  <c r="I187" i="7"/>
  <c r="I188" i="7"/>
  <c r="I189" i="7"/>
  <c r="I190" i="7"/>
  <c r="I191" i="7"/>
  <c r="I192" i="7"/>
  <c r="I193" i="7"/>
  <c r="I194" i="7"/>
  <c r="I195" i="7"/>
  <c r="I196" i="7"/>
  <c r="I197" i="7"/>
  <c r="I198" i="7"/>
  <c r="I199" i="7"/>
  <c r="I200" i="7"/>
  <c r="I201" i="7"/>
  <c r="I202" i="7"/>
  <c r="I203" i="7"/>
  <c r="I204" i="7"/>
  <c r="I205" i="7"/>
  <c r="I206" i="7"/>
  <c r="I207" i="7"/>
  <c r="I208" i="7"/>
  <c r="I209" i="7"/>
  <c r="I210" i="7"/>
  <c r="I211" i="7"/>
  <c r="I212" i="7"/>
  <c r="I213" i="7"/>
  <c r="I214" i="7"/>
  <c r="I215" i="7"/>
  <c r="I216" i="7"/>
  <c r="I217" i="7"/>
  <c r="I218" i="7"/>
  <c r="I219" i="7"/>
  <c r="I220" i="7"/>
  <c r="I221" i="7"/>
  <c r="I222" i="7"/>
  <c r="I223" i="7"/>
  <c r="I224" i="7"/>
  <c r="I225" i="7"/>
  <c r="I226" i="7"/>
  <c r="I227" i="7"/>
  <c r="I228" i="7"/>
  <c r="I229" i="7"/>
  <c r="I230" i="7"/>
  <c r="I231" i="7"/>
  <c r="I232" i="7"/>
  <c r="I233" i="7"/>
  <c r="I234" i="7"/>
  <c r="I235" i="7"/>
  <c r="I236" i="7"/>
  <c r="I237" i="7"/>
  <c r="I238" i="7"/>
  <c r="I239" i="7"/>
  <c r="I240" i="7"/>
  <c r="I241" i="7"/>
  <c r="I242" i="7"/>
  <c r="I243" i="7"/>
  <c r="I244" i="7"/>
  <c r="I245" i="7"/>
  <c r="I246" i="7"/>
  <c r="I247" i="7"/>
  <c r="I248" i="7"/>
  <c r="I249" i="7"/>
  <c r="I250" i="7"/>
  <c r="I251" i="7"/>
  <c r="I252" i="7"/>
  <c r="I253" i="7"/>
  <c r="I254" i="7"/>
  <c r="I255" i="7"/>
  <c r="I256" i="7"/>
  <c r="I257" i="7"/>
  <c r="I258" i="7"/>
  <c r="I259" i="7"/>
  <c r="I260" i="7"/>
  <c r="I261" i="7"/>
  <c r="I262" i="7"/>
  <c r="I263" i="7"/>
  <c r="I264" i="7"/>
  <c r="I265" i="7"/>
  <c r="I266" i="7"/>
  <c r="I267" i="7"/>
  <c r="I268" i="7"/>
  <c r="I269" i="7"/>
  <c r="I270" i="7"/>
  <c r="I271" i="7"/>
  <c r="I272" i="7"/>
  <c r="I273" i="7"/>
  <c r="I274" i="7"/>
  <c r="I275" i="7"/>
  <c r="I276" i="7"/>
  <c r="I277" i="7"/>
  <c r="I278" i="7"/>
  <c r="I279" i="7"/>
  <c r="I280" i="7"/>
  <c r="I281" i="7"/>
  <c r="I282" i="7"/>
  <c r="I283" i="7"/>
  <c r="I284" i="7"/>
  <c r="I285" i="7"/>
  <c r="I286" i="7"/>
  <c r="I287" i="7"/>
  <c r="I288" i="7"/>
  <c r="I289" i="7"/>
  <c r="I290" i="7"/>
  <c r="I291" i="7"/>
  <c r="I292" i="7"/>
  <c r="I293" i="7"/>
  <c r="I294" i="7"/>
  <c r="I295" i="7"/>
  <c r="I296" i="7"/>
  <c r="I297" i="7"/>
  <c r="I298" i="7"/>
  <c r="I299" i="7"/>
  <c r="I300" i="7"/>
  <c r="I301" i="7"/>
  <c r="I302" i="7"/>
  <c r="I303" i="7"/>
  <c r="I304" i="7"/>
  <c r="I305" i="7"/>
  <c r="I306" i="7"/>
  <c r="I307" i="7"/>
  <c r="I308" i="7"/>
  <c r="I309" i="7"/>
  <c r="I310" i="7"/>
  <c r="I311" i="7"/>
  <c r="I312" i="7"/>
  <c r="I313" i="7"/>
  <c r="I314" i="7"/>
  <c r="I315" i="7"/>
  <c r="I316" i="7"/>
  <c r="I317" i="7"/>
  <c r="I318" i="7"/>
  <c r="I319" i="7"/>
  <c r="I320" i="7"/>
  <c r="I321" i="7"/>
  <c r="I322" i="7"/>
  <c r="I323" i="7"/>
  <c r="I324" i="7"/>
  <c r="I325" i="7"/>
  <c r="I326" i="7"/>
  <c r="I327" i="7"/>
  <c r="I328" i="7"/>
  <c r="I329" i="7"/>
  <c r="I330" i="7"/>
  <c r="I331" i="7"/>
  <c r="I332" i="7"/>
  <c r="I333" i="7"/>
  <c r="I334" i="7"/>
  <c r="I335" i="7"/>
  <c r="I336" i="7"/>
  <c r="I337" i="7"/>
  <c r="I338" i="7"/>
  <c r="I339" i="7"/>
  <c r="I340" i="7"/>
  <c r="I341" i="7"/>
  <c r="I342" i="7"/>
  <c r="I343" i="7"/>
  <c r="I344" i="7"/>
  <c r="I345" i="7"/>
  <c r="I346" i="7"/>
  <c r="I347" i="7"/>
  <c r="I348" i="7"/>
  <c r="I349" i="7"/>
  <c r="I350" i="7"/>
  <c r="I351" i="7"/>
  <c r="I352" i="7"/>
  <c r="I353" i="7"/>
  <c r="I354" i="7"/>
  <c r="I355" i="7"/>
  <c r="I356" i="7"/>
  <c r="I357" i="7"/>
  <c r="I358" i="7"/>
  <c r="I359" i="7"/>
  <c r="I360" i="7"/>
  <c r="I361" i="7"/>
  <c r="I362" i="7"/>
  <c r="I363" i="7"/>
  <c r="I364" i="7"/>
  <c r="I365" i="7"/>
  <c r="I366" i="7"/>
  <c r="I367" i="7"/>
  <c r="I368" i="7"/>
  <c r="I369" i="7"/>
  <c r="I370" i="7"/>
  <c r="I371" i="7"/>
  <c r="I372" i="7"/>
  <c r="I373" i="7"/>
  <c r="I374" i="7"/>
  <c r="I375" i="7"/>
  <c r="I376" i="7"/>
  <c r="I377" i="7"/>
  <c r="I378" i="7"/>
  <c r="I379" i="7"/>
  <c r="I380" i="7"/>
  <c r="I381" i="7"/>
  <c r="I382" i="7"/>
  <c r="I383" i="7"/>
  <c r="I384" i="7"/>
  <c r="I385" i="7"/>
  <c r="I386" i="7"/>
  <c r="I387" i="7"/>
  <c r="I388" i="7"/>
  <c r="I389" i="7"/>
  <c r="I390" i="7"/>
  <c r="I391" i="7"/>
  <c r="I392" i="7"/>
  <c r="I393" i="7"/>
  <c r="I394" i="7"/>
  <c r="I395" i="7"/>
  <c r="I396" i="7"/>
  <c r="I397" i="7"/>
  <c r="I398" i="7"/>
  <c r="I399" i="7"/>
  <c r="I400" i="7"/>
  <c r="I401" i="7"/>
  <c r="I402" i="7"/>
  <c r="I403" i="7"/>
  <c r="I404" i="7"/>
  <c r="I405" i="7"/>
  <c r="I406" i="7"/>
  <c r="I407" i="7"/>
  <c r="I408" i="7"/>
  <c r="I409" i="7"/>
  <c r="I410" i="7"/>
  <c r="I411" i="7"/>
  <c r="I412" i="7"/>
  <c r="I413" i="7"/>
  <c r="I414" i="7"/>
  <c r="I415" i="7"/>
  <c r="I416" i="7"/>
  <c r="I417" i="7"/>
  <c r="I418" i="7"/>
  <c r="I419" i="7"/>
  <c r="I420" i="7"/>
  <c r="I421" i="7"/>
  <c r="I422" i="7"/>
  <c r="I423" i="7"/>
  <c r="I424" i="7"/>
  <c r="I425" i="7"/>
  <c r="I426" i="7"/>
  <c r="I427" i="7"/>
  <c r="I428" i="7"/>
  <c r="I429" i="7"/>
  <c r="I430" i="7"/>
  <c r="I431" i="7"/>
  <c r="I432" i="7"/>
  <c r="I433" i="7"/>
  <c r="I434" i="7"/>
  <c r="I435" i="7"/>
  <c r="I436" i="7"/>
  <c r="I437" i="7"/>
  <c r="I438" i="7"/>
  <c r="I439" i="7"/>
  <c r="I440" i="7"/>
  <c r="I441" i="7"/>
  <c r="I442" i="7"/>
  <c r="I443" i="7"/>
  <c r="I444" i="7"/>
  <c r="I445" i="7"/>
  <c r="I446" i="7"/>
  <c r="I447" i="7"/>
  <c r="I448" i="7"/>
  <c r="I449" i="7"/>
  <c r="I450" i="7"/>
  <c r="I451" i="7"/>
  <c r="I452" i="7"/>
  <c r="I453" i="7"/>
  <c r="I454" i="7"/>
  <c r="I455" i="7"/>
  <c r="I456" i="7"/>
  <c r="I457" i="7"/>
  <c r="I458" i="7"/>
  <c r="I459" i="7"/>
  <c r="I460" i="7"/>
  <c r="I461" i="7"/>
  <c r="I462" i="7"/>
  <c r="I463" i="7"/>
  <c r="I464" i="7"/>
  <c r="I465" i="7"/>
  <c r="I466" i="7"/>
  <c r="I467" i="7"/>
  <c r="I468" i="7"/>
  <c r="I469" i="7"/>
  <c r="I470" i="7"/>
  <c r="I471" i="7"/>
  <c r="I472" i="7"/>
  <c r="I473" i="7"/>
  <c r="I474" i="7"/>
  <c r="I475" i="7"/>
  <c r="I476" i="7"/>
  <c r="I477" i="7"/>
  <c r="I478" i="7"/>
  <c r="I479" i="7"/>
  <c r="I480" i="7"/>
  <c r="I481" i="7"/>
  <c r="I482" i="7"/>
  <c r="I483" i="7"/>
  <c r="I484" i="7"/>
  <c r="I485" i="7"/>
  <c r="I486" i="7"/>
  <c r="I487" i="7"/>
  <c r="I488" i="7"/>
  <c r="I489" i="7"/>
  <c r="I490" i="7"/>
  <c r="I491" i="7"/>
  <c r="I492" i="7"/>
  <c r="I493" i="7"/>
  <c r="I494" i="7"/>
  <c r="I495" i="7"/>
  <c r="I496" i="7"/>
  <c r="I497" i="7"/>
  <c r="I498" i="7"/>
  <c r="I499" i="7"/>
  <c r="I500" i="7"/>
  <c r="I501" i="7"/>
  <c r="I502" i="7"/>
  <c r="I503" i="7"/>
  <c r="I504" i="7"/>
  <c r="I505" i="7"/>
  <c r="I506" i="7"/>
  <c r="I507" i="7"/>
  <c r="I508" i="7"/>
  <c r="I509" i="7"/>
  <c r="I510" i="7"/>
  <c r="I511" i="7"/>
  <c r="I512" i="7"/>
  <c r="I513" i="7"/>
  <c r="I514" i="7"/>
  <c r="I515" i="7"/>
  <c r="I516" i="7"/>
  <c r="I517" i="7"/>
  <c r="I518" i="7"/>
  <c r="I519" i="7"/>
  <c r="I520" i="7"/>
  <c r="I521" i="7"/>
  <c r="I522" i="7"/>
  <c r="I523" i="7"/>
  <c r="I524" i="7"/>
  <c r="I525" i="7"/>
  <c r="I526" i="7"/>
  <c r="I527" i="7"/>
  <c r="I528" i="7"/>
  <c r="I529" i="7"/>
  <c r="I530" i="7"/>
  <c r="I531" i="7"/>
  <c r="I532" i="7"/>
  <c r="I533" i="7"/>
  <c r="I534" i="7"/>
  <c r="I535" i="7"/>
  <c r="I536" i="7"/>
  <c r="I537" i="7"/>
  <c r="I538" i="7"/>
  <c r="I539" i="7"/>
  <c r="I540" i="7"/>
  <c r="I541" i="7"/>
  <c r="I542" i="7"/>
  <c r="I543" i="7"/>
  <c r="I544" i="7"/>
  <c r="I545" i="7"/>
  <c r="I546" i="7"/>
  <c r="I547" i="7"/>
  <c r="I548" i="7"/>
  <c r="I549" i="7"/>
  <c r="I550" i="7"/>
  <c r="I551" i="7"/>
  <c r="I552" i="7"/>
  <c r="I553" i="7"/>
  <c r="I554" i="7"/>
  <c r="I555" i="7"/>
  <c r="I556" i="7"/>
  <c r="I557" i="7"/>
  <c r="I558" i="7"/>
  <c r="I559" i="7"/>
  <c r="I560" i="7"/>
  <c r="I561" i="7"/>
  <c r="I562" i="7"/>
  <c r="I563" i="7"/>
  <c r="I564" i="7"/>
  <c r="I565" i="7"/>
  <c r="I566" i="7"/>
  <c r="I567" i="7"/>
  <c r="I568" i="7"/>
  <c r="I569" i="7"/>
  <c r="I570" i="7"/>
  <c r="I571" i="7"/>
  <c r="I572" i="7"/>
  <c r="I573" i="7"/>
  <c r="I574" i="7"/>
  <c r="I575" i="7"/>
  <c r="I576" i="7"/>
  <c r="I577" i="7"/>
  <c r="I578" i="7"/>
  <c r="I579" i="7"/>
  <c r="I580" i="7"/>
  <c r="I581" i="7"/>
  <c r="I582" i="7"/>
  <c r="I583" i="7"/>
  <c r="I584" i="7"/>
  <c r="I585" i="7"/>
  <c r="I586" i="7"/>
  <c r="I587" i="7"/>
  <c r="I588" i="7"/>
  <c r="I589" i="7"/>
  <c r="I590" i="7"/>
  <c r="I591" i="7"/>
  <c r="I592" i="7"/>
  <c r="I593" i="7"/>
  <c r="I594" i="7"/>
  <c r="I595" i="7"/>
  <c r="I596" i="7"/>
  <c r="I597" i="7"/>
  <c r="I598" i="7"/>
  <c r="I599" i="7"/>
  <c r="I600" i="7"/>
  <c r="I601" i="7"/>
  <c r="I602" i="7"/>
  <c r="I603" i="7"/>
  <c r="I604" i="7"/>
  <c r="I605" i="7"/>
  <c r="I606" i="7"/>
  <c r="I607" i="7"/>
  <c r="I608" i="7"/>
  <c r="I609" i="7"/>
  <c r="I610" i="7"/>
  <c r="I611" i="7"/>
  <c r="I612" i="7"/>
  <c r="I613" i="7"/>
  <c r="I614" i="7"/>
  <c r="I615" i="7"/>
  <c r="I616" i="7"/>
  <c r="I617" i="7"/>
  <c r="I618" i="7"/>
  <c r="I619" i="7"/>
  <c r="I620" i="7"/>
  <c r="I621" i="7"/>
  <c r="I622" i="7"/>
  <c r="I623" i="7"/>
  <c r="I624" i="7"/>
  <c r="I625" i="7"/>
  <c r="I626" i="7"/>
  <c r="I627" i="7"/>
  <c r="I628" i="7"/>
  <c r="I629" i="7"/>
  <c r="I630" i="7"/>
  <c r="I631" i="7"/>
  <c r="I632" i="7"/>
  <c r="I633" i="7"/>
  <c r="I634" i="7"/>
  <c r="I635" i="7"/>
  <c r="I636" i="7"/>
  <c r="I637" i="7"/>
  <c r="I638" i="7"/>
  <c r="I639" i="7"/>
  <c r="I640" i="7"/>
  <c r="I641" i="7"/>
  <c r="I642" i="7"/>
  <c r="I643" i="7"/>
  <c r="I644" i="7"/>
  <c r="I645" i="7"/>
  <c r="I646" i="7"/>
  <c r="I647" i="7"/>
  <c r="I648" i="7"/>
  <c r="I649" i="7"/>
  <c r="I650" i="7"/>
  <c r="I651" i="7"/>
  <c r="I652" i="7"/>
  <c r="I653" i="7"/>
  <c r="I654" i="7"/>
  <c r="I655" i="7"/>
  <c r="I656" i="7"/>
  <c r="I657" i="7"/>
  <c r="I658" i="7"/>
  <c r="I659" i="7"/>
  <c r="I660" i="7"/>
  <c r="I661" i="7"/>
  <c r="I662" i="7"/>
  <c r="I663" i="7"/>
  <c r="I664" i="7"/>
  <c r="I665" i="7"/>
  <c r="I666" i="7"/>
  <c r="I667" i="7"/>
  <c r="I668" i="7"/>
  <c r="I669" i="7"/>
  <c r="I670" i="7"/>
  <c r="I671" i="7"/>
  <c r="I672" i="7"/>
  <c r="I673" i="7"/>
  <c r="I674" i="7"/>
  <c r="I675" i="7"/>
  <c r="I676" i="7"/>
  <c r="I677" i="7"/>
  <c r="I678" i="7"/>
  <c r="I679" i="7"/>
  <c r="I680" i="7"/>
  <c r="I681" i="7"/>
  <c r="I682" i="7"/>
  <c r="I683" i="7"/>
  <c r="I684" i="7"/>
  <c r="I685" i="7"/>
  <c r="I686" i="7"/>
  <c r="I687" i="7"/>
  <c r="I688" i="7"/>
  <c r="I689" i="7"/>
  <c r="I690" i="7"/>
  <c r="I691" i="7"/>
  <c r="I692" i="7"/>
  <c r="I693" i="7"/>
  <c r="I694" i="7"/>
  <c r="I695" i="7"/>
  <c r="I696" i="7"/>
  <c r="I697" i="7"/>
  <c r="I698" i="7"/>
  <c r="I699" i="7"/>
  <c r="I700" i="7"/>
  <c r="I701" i="7"/>
  <c r="I702" i="7"/>
  <c r="I703" i="7"/>
  <c r="I704" i="7"/>
  <c r="I705" i="7"/>
  <c r="I706" i="7"/>
  <c r="I707" i="7"/>
  <c r="I708" i="7"/>
  <c r="I709" i="7"/>
  <c r="I710" i="7"/>
  <c r="I711" i="7"/>
  <c r="I712" i="7"/>
  <c r="I713" i="7"/>
  <c r="I714" i="7"/>
  <c r="I715" i="7"/>
  <c r="I716" i="7"/>
  <c r="I717" i="7"/>
  <c r="I718" i="7"/>
  <c r="I719" i="7"/>
  <c r="I720" i="7"/>
  <c r="I721" i="7"/>
  <c r="I722" i="7"/>
  <c r="I723" i="7"/>
  <c r="I724" i="7"/>
  <c r="I725" i="7"/>
  <c r="I726" i="7"/>
  <c r="I727" i="7"/>
  <c r="I728" i="7"/>
  <c r="I729" i="7"/>
  <c r="I730" i="7"/>
  <c r="I731" i="7"/>
  <c r="I732" i="7"/>
  <c r="I733" i="7"/>
  <c r="I734" i="7"/>
  <c r="I735" i="7"/>
  <c r="I736" i="7"/>
  <c r="I737" i="7"/>
  <c r="I738" i="7"/>
  <c r="I739" i="7"/>
  <c r="I740" i="7"/>
  <c r="I741" i="7"/>
  <c r="I742" i="7"/>
  <c r="I743" i="7"/>
  <c r="I744" i="7"/>
  <c r="I745" i="7"/>
  <c r="I746" i="7"/>
  <c r="I747" i="7"/>
  <c r="I748" i="7"/>
  <c r="I749" i="7"/>
  <c r="I750" i="7"/>
  <c r="I751" i="7"/>
  <c r="I752" i="7"/>
  <c r="I753" i="7"/>
  <c r="I754" i="7"/>
  <c r="I755" i="7"/>
  <c r="I756" i="7"/>
  <c r="I757" i="7"/>
  <c r="I758" i="7"/>
  <c r="I759" i="7"/>
  <c r="I760" i="7"/>
  <c r="I761" i="7"/>
  <c r="I762" i="7"/>
  <c r="I763" i="7"/>
  <c r="I764" i="7"/>
  <c r="I765" i="7"/>
  <c r="I766" i="7"/>
  <c r="I767" i="7"/>
  <c r="I768" i="7"/>
  <c r="I769" i="7"/>
  <c r="I770" i="7"/>
  <c r="I771" i="7"/>
  <c r="I772" i="7"/>
  <c r="I773" i="7"/>
  <c r="I774" i="7"/>
  <c r="I775" i="7"/>
  <c r="I776" i="7"/>
  <c r="I777" i="7"/>
  <c r="I778" i="7"/>
  <c r="I779" i="7"/>
  <c r="I780" i="7"/>
  <c r="I781" i="7"/>
  <c r="I782" i="7"/>
  <c r="I783" i="7"/>
  <c r="I784" i="7"/>
  <c r="I785" i="7"/>
  <c r="I786" i="7"/>
  <c r="I787" i="7"/>
  <c r="I788" i="7"/>
  <c r="I789" i="7"/>
  <c r="I790" i="7"/>
  <c r="I791" i="7"/>
  <c r="I792" i="7"/>
  <c r="I793" i="7"/>
  <c r="I794" i="7"/>
  <c r="I795" i="7"/>
  <c r="I796" i="7"/>
  <c r="I797" i="7"/>
  <c r="I798" i="7"/>
  <c r="I799" i="7"/>
  <c r="I800" i="7"/>
  <c r="I801" i="7"/>
  <c r="I802" i="7"/>
  <c r="I803" i="7"/>
  <c r="I804" i="7"/>
  <c r="I805" i="7"/>
  <c r="I806" i="7"/>
  <c r="I807" i="7"/>
  <c r="I808" i="7"/>
  <c r="I809" i="7"/>
  <c r="I810" i="7"/>
  <c r="I811" i="7"/>
  <c r="I812" i="7"/>
  <c r="I813" i="7"/>
  <c r="I814" i="7"/>
  <c r="I815" i="7"/>
  <c r="I816" i="7"/>
  <c r="I817" i="7"/>
  <c r="I818" i="7"/>
  <c r="I819" i="7"/>
  <c r="I820" i="7"/>
  <c r="I821" i="7"/>
  <c r="I822" i="7"/>
  <c r="I823" i="7"/>
  <c r="I824" i="7"/>
  <c r="I825" i="7"/>
  <c r="I826" i="7"/>
  <c r="I827" i="7"/>
  <c r="I828" i="7"/>
  <c r="I829" i="7"/>
  <c r="I830" i="7"/>
  <c r="I831" i="7"/>
  <c r="I832" i="7"/>
  <c r="I833" i="7"/>
  <c r="I834" i="7"/>
  <c r="I835" i="7"/>
  <c r="I836" i="7"/>
  <c r="I837" i="7"/>
  <c r="I838" i="7"/>
  <c r="I839" i="7"/>
  <c r="I840" i="7"/>
  <c r="I841" i="7"/>
  <c r="I842" i="7"/>
  <c r="I843" i="7"/>
  <c r="I844" i="7"/>
  <c r="I845" i="7"/>
  <c r="I846" i="7"/>
  <c r="I847" i="7"/>
  <c r="I848" i="7"/>
  <c r="I849" i="7"/>
  <c r="I850" i="7"/>
  <c r="I851" i="7"/>
  <c r="I852" i="7"/>
  <c r="I853" i="7"/>
  <c r="I854" i="7"/>
  <c r="I855" i="7"/>
  <c r="I856" i="7"/>
  <c r="I857" i="7"/>
  <c r="I858" i="7"/>
  <c r="I859" i="7"/>
  <c r="I860" i="7"/>
  <c r="I861" i="7"/>
  <c r="I862" i="7"/>
  <c r="I863" i="7"/>
  <c r="I864" i="7"/>
  <c r="I865" i="7"/>
  <c r="I866" i="7"/>
  <c r="I867" i="7"/>
  <c r="I868" i="7"/>
  <c r="I869" i="7"/>
  <c r="I870" i="7"/>
  <c r="I871" i="7"/>
  <c r="I872" i="7"/>
  <c r="I873" i="7"/>
  <c r="I874" i="7"/>
  <c r="I875" i="7"/>
  <c r="I876" i="7"/>
  <c r="I877" i="7"/>
  <c r="I878" i="7"/>
  <c r="I879" i="7"/>
  <c r="I880" i="7"/>
  <c r="I881" i="7"/>
  <c r="I882" i="7"/>
  <c r="I883" i="7"/>
  <c r="I884" i="7"/>
  <c r="I885" i="7"/>
  <c r="I886" i="7"/>
  <c r="I887" i="7"/>
  <c r="I888" i="7"/>
  <c r="I889" i="7"/>
  <c r="I890" i="7"/>
  <c r="I891" i="7"/>
  <c r="I892" i="7"/>
  <c r="I893" i="7"/>
  <c r="I894" i="7"/>
  <c r="I895" i="7"/>
  <c r="I896" i="7"/>
  <c r="I897" i="7"/>
  <c r="I898" i="7"/>
  <c r="I899" i="7"/>
  <c r="I900" i="7"/>
  <c r="I901" i="7"/>
  <c r="I902" i="7"/>
  <c r="I903" i="7"/>
  <c r="I904" i="7"/>
  <c r="I905" i="7"/>
  <c r="I906" i="7"/>
  <c r="I907" i="7"/>
  <c r="I908" i="7"/>
  <c r="I909" i="7"/>
  <c r="I910" i="7"/>
  <c r="I911" i="7"/>
  <c r="I912" i="7"/>
  <c r="I913" i="7"/>
  <c r="I914" i="7"/>
  <c r="I915" i="7"/>
  <c r="I916" i="7"/>
  <c r="I917" i="7"/>
  <c r="I918" i="7"/>
  <c r="I919" i="7"/>
  <c r="I920" i="7"/>
  <c r="I921" i="7"/>
  <c r="I922" i="7"/>
  <c r="I923" i="7"/>
  <c r="I924" i="7"/>
  <c r="I925" i="7"/>
  <c r="I926" i="7"/>
  <c r="I927" i="7"/>
  <c r="I928" i="7"/>
  <c r="I929" i="7"/>
  <c r="I930" i="7"/>
  <c r="I931" i="7"/>
  <c r="I932" i="7"/>
  <c r="I933" i="7"/>
  <c r="I934" i="7"/>
  <c r="I935" i="7"/>
  <c r="I936" i="7"/>
  <c r="I937" i="7"/>
  <c r="I938" i="7"/>
  <c r="I939" i="7"/>
  <c r="I940" i="7"/>
  <c r="I941" i="7"/>
  <c r="I942" i="7"/>
  <c r="I943" i="7"/>
  <c r="I944" i="7"/>
  <c r="I945" i="7"/>
  <c r="I946" i="7"/>
  <c r="I947" i="7"/>
  <c r="I948" i="7"/>
  <c r="I949" i="7"/>
  <c r="I950" i="7"/>
  <c r="I951" i="7"/>
  <c r="I952" i="7"/>
  <c r="I953" i="7"/>
  <c r="I954" i="7"/>
  <c r="I955" i="7"/>
  <c r="I956" i="7"/>
  <c r="I957" i="7"/>
  <c r="I958" i="7"/>
  <c r="I959" i="7"/>
  <c r="I960" i="7"/>
  <c r="I961" i="7"/>
  <c r="I962" i="7"/>
  <c r="I963" i="7"/>
  <c r="I964" i="7"/>
  <c r="I965" i="7"/>
  <c r="I966" i="7"/>
  <c r="I967" i="7"/>
  <c r="I968" i="7"/>
  <c r="I969" i="7"/>
  <c r="I970" i="7"/>
  <c r="I971" i="7"/>
  <c r="I972" i="7"/>
  <c r="I973" i="7"/>
  <c r="I974" i="7"/>
  <c r="I975" i="7"/>
  <c r="I976" i="7"/>
  <c r="I977" i="7"/>
  <c r="I978" i="7"/>
  <c r="I979" i="7"/>
  <c r="I980" i="7"/>
  <c r="I981" i="7"/>
  <c r="I982" i="7"/>
  <c r="I983" i="7"/>
  <c r="I984" i="7"/>
  <c r="I985" i="7"/>
  <c r="I986" i="7"/>
  <c r="I987" i="7"/>
  <c r="I988" i="7"/>
  <c r="I989" i="7"/>
  <c r="I990" i="7"/>
  <c r="I991" i="7"/>
  <c r="I992" i="7"/>
  <c r="I993" i="7"/>
  <c r="I994" i="7"/>
  <c r="I995" i="7"/>
  <c r="I996" i="7"/>
  <c r="I997" i="7"/>
  <c r="I998" i="7"/>
  <c r="I999" i="7"/>
  <c r="I1000" i="7"/>
  <c r="I1001" i="7"/>
  <c r="I1002" i="7"/>
  <c r="I1003" i="7"/>
  <c r="I1004" i="7"/>
  <c r="I1005" i="7"/>
  <c r="I1006" i="7"/>
  <c r="I1007" i="7"/>
  <c r="I1008" i="7"/>
  <c r="I1009" i="7"/>
  <c r="I1010" i="7"/>
  <c r="I1011" i="7"/>
  <c r="I1012" i="7"/>
  <c r="I1013" i="7"/>
  <c r="I1014" i="7"/>
  <c r="I1015" i="7"/>
  <c r="I1016" i="7"/>
  <c r="I1017" i="7"/>
  <c r="I1018" i="7"/>
  <c r="I1019" i="7"/>
  <c r="I1020" i="7"/>
  <c r="I1021" i="7"/>
  <c r="I1022" i="7"/>
  <c r="I1023" i="7"/>
  <c r="I1024" i="7"/>
  <c r="I1025" i="7"/>
  <c r="I1026" i="7"/>
  <c r="I1027" i="7"/>
  <c r="I1028" i="7"/>
  <c r="I1029" i="7"/>
  <c r="I1030" i="7"/>
  <c r="I1031" i="7"/>
  <c r="I1032" i="7"/>
  <c r="I1033" i="7"/>
  <c r="I1034" i="7"/>
  <c r="I1035" i="7"/>
  <c r="I1036" i="7"/>
  <c r="I1037" i="7"/>
  <c r="I1038" i="7"/>
  <c r="I1039" i="7"/>
  <c r="I1040" i="7"/>
  <c r="I1041" i="7"/>
  <c r="I1042" i="7"/>
  <c r="I1043" i="7"/>
  <c r="I1044" i="7"/>
  <c r="I1045" i="7"/>
  <c r="I1046" i="7"/>
  <c r="I1047" i="7"/>
  <c r="I1048" i="7"/>
  <c r="I1049" i="7"/>
  <c r="I1050" i="7"/>
  <c r="I1051" i="7"/>
  <c r="I1052" i="7"/>
  <c r="I1053" i="7"/>
  <c r="I1054" i="7"/>
  <c r="I1055" i="7"/>
  <c r="I1056" i="7"/>
  <c r="I1057" i="7"/>
  <c r="I1058" i="7"/>
  <c r="I1059" i="7"/>
  <c r="I1060" i="7"/>
  <c r="I1061" i="7"/>
  <c r="I1062" i="7"/>
  <c r="I1063" i="7"/>
  <c r="I1064" i="7"/>
  <c r="I1065" i="7"/>
  <c r="I1066" i="7"/>
  <c r="I1067" i="7"/>
  <c r="I1068" i="7"/>
  <c r="I1069" i="7"/>
  <c r="I1070" i="7"/>
  <c r="I1071" i="7"/>
  <c r="I1072" i="7"/>
  <c r="I1073" i="7"/>
  <c r="I1074" i="7"/>
  <c r="I1075" i="7"/>
  <c r="I1076" i="7"/>
  <c r="I1077" i="7"/>
  <c r="I1078" i="7"/>
  <c r="I1079" i="7"/>
  <c r="I1080" i="7"/>
  <c r="I1081" i="7"/>
  <c r="I1082" i="7"/>
  <c r="I1083" i="7"/>
  <c r="I1084" i="7"/>
  <c r="I1085" i="7"/>
  <c r="I1086" i="7"/>
  <c r="I1087" i="7"/>
  <c r="I1088" i="7"/>
  <c r="I1089" i="7"/>
  <c r="I1090" i="7"/>
  <c r="I1091" i="7"/>
  <c r="I1092" i="7"/>
  <c r="I1093" i="7"/>
  <c r="I1094" i="7"/>
  <c r="I1095" i="7"/>
  <c r="I1096" i="7"/>
  <c r="I1097" i="7"/>
  <c r="I1098" i="7"/>
  <c r="I1099" i="7"/>
  <c r="I1100" i="7"/>
  <c r="I1101" i="7"/>
  <c r="I1102" i="7"/>
  <c r="I1103" i="7"/>
  <c r="I1104" i="7"/>
  <c r="I1105" i="7"/>
  <c r="I1106" i="7"/>
  <c r="I1107" i="7"/>
  <c r="I1108" i="7"/>
  <c r="I1109" i="7"/>
  <c r="I1110" i="7"/>
  <c r="I1111" i="7"/>
  <c r="I1112" i="7"/>
  <c r="I1113" i="7"/>
  <c r="I1114" i="7"/>
  <c r="I1115" i="7"/>
  <c r="I1116" i="7"/>
  <c r="I1117" i="7"/>
  <c r="I1118" i="7"/>
  <c r="I1119" i="7"/>
  <c r="I1120" i="7"/>
  <c r="I1121" i="7"/>
  <c r="I1122" i="7"/>
  <c r="I1123" i="7"/>
  <c r="I1124" i="7"/>
  <c r="I1125" i="7"/>
  <c r="I1126" i="7"/>
  <c r="I1127" i="7"/>
  <c r="I1128" i="7"/>
  <c r="I1129" i="7"/>
  <c r="I1130" i="7"/>
  <c r="I1131" i="7"/>
  <c r="I1132" i="7"/>
  <c r="I1133" i="7"/>
  <c r="I1134" i="7"/>
  <c r="I1135" i="7"/>
  <c r="I1136" i="7"/>
  <c r="I1137" i="7"/>
  <c r="I1138" i="7"/>
  <c r="I1139" i="7"/>
  <c r="I1140" i="7"/>
  <c r="I1141" i="7"/>
  <c r="I1142" i="7"/>
  <c r="I1143" i="7"/>
  <c r="I1144" i="7"/>
  <c r="I1145" i="7"/>
  <c r="I1146" i="7"/>
  <c r="I1147" i="7"/>
  <c r="I1148" i="7"/>
  <c r="I1149" i="7"/>
  <c r="I1150" i="7"/>
  <c r="I1151" i="7"/>
  <c r="I1152" i="7"/>
  <c r="I1153" i="7"/>
  <c r="I1154" i="7"/>
  <c r="I1155" i="7"/>
  <c r="I1156" i="7"/>
  <c r="I1157" i="7"/>
  <c r="I1158" i="7"/>
  <c r="I1159" i="7"/>
  <c r="I1160" i="7"/>
  <c r="I1161" i="7"/>
  <c r="I1162" i="7"/>
  <c r="I1163" i="7"/>
  <c r="I1164" i="7"/>
  <c r="I1165" i="7"/>
  <c r="I1166" i="7"/>
  <c r="I1167" i="7"/>
  <c r="I1168" i="7"/>
  <c r="I1169" i="7"/>
  <c r="I1170" i="7"/>
  <c r="I1171" i="7"/>
  <c r="I1172" i="7"/>
  <c r="I1173" i="7"/>
  <c r="I1174" i="7"/>
  <c r="I1175" i="7"/>
  <c r="I1176" i="7"/>
  <c r="I1177" i="7"/>
  <c r="I1178" i="7"/>
  <c r="I1179" i="7"/>
  <c r="I1180" i="7"/>
  <c r="I1181" i="7"/>
  <c r="I1182" i="7"/>
  <c r="I1183" i="7"/>
  <c r="I1184" i="7"/>
  <c r="I1185" i="7"/>
  <c r="I1186" i="7"/>
  <c r="I1187" i="7"/>
  <c r="I1188" i="7"/>
  <c r="I1189" i="7"/>
  <c r="I1190" i="7"/>
  <c r="I1191" i="7"/>
  <c r="I1192" i="7"/>
  <c r="I1193" i="7"/>
  <c r="I1194" i="7"/>
  <c r="I1195" i="7"/>
  <c r="I1196" i="7"/>
  <c r="I1197" i="7"/>
  <c r="I1198" i="7"/>
  <c r="I1199" i="7"/>
  <c r="I1200" i="7"/>
  <c r="I1201" i="7"/>
  <c r="I1202" i="7"/>
  <c r="I1203" i="7"/>
  <c r="I1204" i="7"/>
  <c r="I1205" i="7"/>
  <c r="I1206" i="7"/>
  <c r="I1207" i="7"/>
  <c r="I1208" i="7"/>
  <c r="I1209" i="7"/>
  <c r="I1210" i="7"/>
  <c r="I1211" i="7"/>
  <c r="I1212" i="7"/>
  <c r="I1213" i="7"/>
  <c r="I1214" i="7"/>
  <c r="I1215" i="7"/>
  <c r="I1216" i="7"/>
  <c r="I1217" i="7"/>
  <c r="I1218" i="7"/>
  <c r="I1219" i="7"/>
  <c r="I1220" i="7"/>
  <c r="I1221" i="7"/>
  <c r="I1222" i="7"/>
  <c r="I1223" i="7"/>
  <c r="I1224" i="7"/>
  <c r="I1225" i="7"/>
  <c r="I1226" i="7"/>
  <c r="I1227" i="7"/>
  <c r="I1228" i="7"/>
  <c r="I1229" i="7"/>
  <c r="I1230" i="7"/>
  <c r="I1231" i="7"/>
  <c r="I1232" i="7"/>
  <c r="I1233" i="7"/>
  <c r="I1234" i="7"/>
  <c r="I1235" i="7"/>
  <c r="I1236" i="7"/>
  <c r="I1237" i="7"/>
  <c r="I1238" i="7"/>
  <c r="I1239" i="7"/>
  <c r="I1240" i="7"/>
  <c r="I1241" i="7"/>
  <c r="I1242" i="7"/>
  <c r="I1243" i="7"/>
  <c r="I1244" i="7"/>
  <c r="I1245" i="7"/>
  <c r="I1246" i="7"/>
  <c r="I1247" i="7"/>
  <c r="I1248" i="7"/>
  <c r="I1249" i="7"/>
  <c r="I1250" i="7"/>
  <c r="I1251" i="7"/>
  <c r="I1252" i="7"/>
  <c r="I1253" i="7"/>
  <c r="I1254" i="7"/>
  <c r="I1255" i="7"/>
  <c r="I1256" i="7"/>
  <c r="I1257" i="7"/>
  <c r="I1258" i="7"/>
  <c r="I1259" i="7"/>
  <c r="I1260" i="7"/>
  <c r="I1261" i="7"/>
  <c r="I1262" i="7"/>
  <c r="I1263" i="7"/>
  <c r="I1264" i="7"/>
  <c r="I1265" i="7"/>
  <c r="I1266" i="7"/>
  <c r="I1267" i="7"/>
  <c r="I1268" i="7"/>
  <c r="I1269" i="7"/>
  <c r="I1270" i="7"/>
  <c r="I1271" i="7"/>
  <c r="I1272" i="7"/>
  <c r="I1273" i="7"/>
  <c r="I1274" i="7"/>
  <c r="I1275" i="7"/>
  <c r="I1276" i="7"/>
  <c r="I1277" i="7"/>
  <c r="I1278" i="7"/>
  <c r="I1279" i="7"/>
  <c r="I1280" i="7"/>
  <c r="I1281" i="7"/>
  <c r="I1282" i="7"/>
  <c r="I1283" i="7"/>
  <c r="I1284" i="7"/>
  <c r="I1285" i="7"/>
  <c r="I1286" i="7"/>
  <c r="I1287" i="7"/>
  <c r="I1288" i="7"/>
  <c r="I1289" i="7"/>
  <c r="I1290" i="7"/>
  <c r="I1291" i="7"/>
  <c r="I1292" i="7"/>
  <c r="I1293" i="7"/>
  <c r="I1294" i="7"/>
  <c r="I1295" i="7"/>
  <c r="I1296" i="7"/>
  <c r="I1297" i="7"/>
  <c r="I1298" i="7"/>
  <c r="I1299" i="7"/>
  <c r="I1300" i="7"/>
  <c r="I1301" i="7"/>
  <c r="I1302" i="7"/>
  <c r="I1303" i="7"/>
  <c r="I1304" i="7"/>
  <c r="I1305" i="7"/>
  <c r="I1306" i="7"/>
  <c r="I1307" i="7"/>
  <c r="I1308" i="7"/>
  <c r="I1309" i="7"/>
  <c r="I1310" i="7"/>
  <c r="I1311" i="7"/>
  <c r="I1312" i="7"/>
  <c r="I1313" i="7"/>
  <c r="I1314" i="7"/>
  <c r="I1315" i="7"/>
  <c r="I1316" i="7"/>
  <c r="I1317" i="7"/>
  <c r="I1318" i="7"/>
  <c r="I1319" i="7"/>
  <c r="I1320" i="7"/>
  <c r="I1321" i="7"/>
  <c r="I1322" i="7"/>
  <c r="I1323" i="7"/>
  <c r="I1324" i="7"/>
  <c r="I1325" i="7"/>
  <c r="I1326" i="7"/>
  <c r="I1327" i="7"/>
  <c r="I1328" i="7"/>
  <c r="I1329" i="7"/>
  <c r="I1330" i="7"/>
  <c r="I1331" i="7"/>
  <c r="I1332" i="7"/>
  <c r="I1333" i="7"/>
  <c r="I1334" i="7"/>
  <c r="I1335" i="7"/>
  <c r="I1336" i="7"/>
  <c r="I1337" i="7"/>
  <c r="I1338" i="7"/>
  <c r="I1339" i="7"/>
  <c r="I1340" i="7"/>
  <c r="I1341" i="7"/>
  <c r="I1342" i="7"/>
  <c r="I1343" i="7"/>
  <c r="I1344" i="7"/>
  <c r="I1345" i="7"/>
  <c r="I1346" i="7"/>
  <c r="I1347" i="7"/>
  <c r="I1348" i="7"/>
  <c r="I1349" i="7"/>
  <c r="I1350" i="7"/>
  <c r="I1351" i="7"/>
  <c r="I1352" i="7"/>
  <c r="I1353" i="7"/>
  <c r="I1354" i="7"/>
  <c r="I1355" i="7"/>
  <c r="I1356" i="7"/>
  <c r="I1357" i="7"/>
  <c r="I1358" i="7"/>
  <c r="I1359" i="7"/>
  <c r="I1360" i="7"/>
  <c r="I1361" i="7"/>
  <c r="I1362" i="7"/>
  <c r="I1363" i="7"/>
  <c r="I1364" i="7"/>
  <c r="I1365" i="7"/>
  <c r="I1366" i="7"/>
  <c r="I1367" i="7"/>
  <c r="I1368" i="7"/>
  <c r="I1369" i="7"/>
  <c r="I1370" i="7"/>
  <c r="I1371" i="7"/>
  <c r="I1372" i="7"/>
  <c r="I1373" i="7"/>
  <c r="I1374" i="7"/>
  <c r="I1375" i="7"/>
  <c r="I1376" i="7"/>
  <c r="I1377" i="7"/>
  <c r="I1378" i="7"/>
  <c r="I1379" i="7"/>
  <c r="I1380" i="7"/>
  <c r="I1381" i="7"/>
  <c r="I1382" i="7"/>
  <c r="I1383" i="7"/>
  <c r="I1384" i="7"/>
  <c r="I1385" i="7"/>
  <c r="I1386" i="7"/>
  <c r="I1387" i="7"/>
  <c r="I1388" i="7"/>
  <c r="I1389" i="7"/>
  <c r="I1390" i="7"/>
  <c r="I1391" i="7"/>
  <c r="I1392" i="7"/>
  <c r="I1393" i="7"/>
  <c r="I1394" i="7"/>
  <c r="I1395" i="7"/>
  <c r="I1396" i="7"/>
  <c r="I1397" i="7"/>
  <c r="I1398" i="7"/>
  <c r="I1399" i="7"/>
  <c r="I1400" i="7"/>
  <c r="I1401" i="7"/>
  <c r="I1402" i="7"/>
  <c r="I1403" i="7"/>
  <c r="I1404" i="7"/>
  <c r="I1405" i="7"/>
  <c r="I1406" i="7"/>
  <c r="I1407" i="7"/>
  <c r="I1408" i="7"/>
  <c r="I1409" i="7"/>
  <c r="I1410" i="7"/>
  <c r="I1411" i="7"/>
  <c r="I1412" i="7"/>
  <c r="I1413" i="7"/>
  <c r="I1414" i="7"/>
  <c r="I1415" i="7"/>
  <c r="I1416" i="7"/>
  <c r="I1417" i="7"/>
  <c r="I1418" i="7"/>
  <c r="I1419" i="7"/>
  <c r="I1420" i="7"/>
  <c r="I1421" i="7"/>
  <c r="I1422" i="7"/>
  <c r="I1423" i="7"/>
  <c r="I1424" i="7"/>
  <c r="I1425" i="7"/>
  <c r="I1426" i="7"/>
  <c r="I1427" i="7"/>
  <c r="I1428" i="7"/>
  <c r="I1429" i="7"/>
  <c r="I1430" i="7"/>
  <c r="I1431" i="7"/>
  <c r="I1432" i="7"/>
  <c r="I1433" i="7"/>
  <c r="I1434" i="7"/>
  <c r="I1435" i="7"/>
  <c r="I1436" i="7"/>
  <c r="I1437" i="7"/>
  <c r="I1438" i="7"/>
  <c r="I1439" i="7"/>
  <c r="I1440" i="7"/>
  <c r="I1441" i="7"/>
  <c r="I1442" i="7"/>
  <c r="I1443" i="7"/>
  <c r="I1444" i="7"/>
  <c r="I1445" i="7"/>
  <c r="I1446" i="7"/>
  <c r="I1447" i="7"/>
  <c r="I1448" i="7"/>
  <c r="I1449" i="7"/>
  <c r="I1450" i="7"/>
  <c r="I1451" i="7"/>
  <c r="I1452" i="7"/>
  <c r="I1453" i="7"/>
  <c r="I1454" i="7"/>
  <c r="I1455" i="7"/>
  <c r="I1456" i="7"/>
  <c r="I1457" i="7"/>
  <c r="I1458" i="7"/>
  <c r="I1459" i="7"/>
  <c r="I1460" i="7"/>
  <c r="I1461" i="7"/>
  <c r="I1462" i="7"/>
  <c r="I1463" i="7"/>
  <c r="I1464" i="7"/>
  <c r="I1465" i="7"/>
  <c r="I1466" i="7"/>
  <c r="I1467" i="7"/>
  <c r="I1468" i="7"/>
  <c r="I1469" i="7"/>
  <c r="I1470" i="7"/>
  <c r="I1471" i="7"/>
  <c r="I1472" i="7"/>
  <c r="I1473" i="7"/>
  <c r="I1474" i="7"/>
  <c r="I1475" i="7"/>
  <c r="I1476" i="7"/>
  <c r="I1477" i="7"/>
  <c r="I1478" i="7"/>
  <c r="I1479" i="7"/>
  <c r="I1480" i="7"/>
  <c r="I1481" i="7"/>
  <c r="I1482" i="7"/>
  <c r="I1483" i="7"/>
  <c r="I1484" i="7"/>
  <c r="I1485" i="7"/>
  <c r="I1486" i="7"/>
  <c r="I1487" i="7"/>
  <c r="I1488" i="7"/>
  <c r="I1489" i="7"/>
  <c r="I1490" i="7"/>
  <c r="I1491" i="7"/>
  <c r="I1492" i="7"/>
  <c r="I1493" i="7"/>
  <c r="I1494" i="7"/>
  <c r="I1495" i="7"/>
  <c r="I1496" i="7"/>
  <c r="I1497" i="7"/>
  <c r="I1498" i="7"/>
  <c r="I1499" i="7"/>
  <c r="I1500" i="7"/>
  <c r="I6" i="6"/>
  <c r="I7" i="6"/>
  <c r="I8" i="6"/>
  <c r="I9" i="6"/>
  <c r="I10" i="6"/>
  <c r="I11" i="6"/>
  <c r="I12" i="6"/>
  <c r="I13" i="6"/>
  <c r="I14" i="6"/>
  <c r="I15" i="6"/>
  <c r="I16" i="6"/>
  <c r="I17" i="6"/>
  <c r="I18" i="6"/>
  <c r="I19" i="6"/>
  <c r="I20" i="6"/>
  <c r="I21" i="6"/>
  <c r="I22" i="6"/>
  <c r="I23" i="6"/>
  <c r="I24" i="6"/>
  <c r="I25" i="6"/>
  <c r="I26" i="6"/>
  <c r="I27" i="6"/>
  <c r="I28" i="6"/>
  <c r="I29" i="6"/>
  <c r="I30" i="6"/>
  <c r="I31" i="6"/>
  <c r="I32" i="6"/>
  <c r="I33" i="6"/>
  <c r="I34" i="6"/>
  <c r="I35" i="6"/>
  <c r="I36" i="6"/>
  <c r="I37" i="6"/>
  <c r="I38" i="6"/>
  <c r="I39" i="6"/>
  <c r="I40" i="6"/>
  <c r="I41" i="6"/>
  <c r="I42" i="6"/>
  <c r="I43" i="6"/>
  <c r="I44" i="6"/>
  <c r="I45" i="6"/>
  <c r="I46" i="6"/>
  <c r="I47" i="6"/>
  <c r="I48" i="6"/>
  <c r="I49" i="6"/>
  <c r="I50" i="6"/>
  <c r="I51" i="6"/>
  <c r="I52" i="6"/>
  <c r="I53" i="6"/>
  <c r="I54" i="6"/>
  <c r="I55" i="6"/>
  <c r="I56" i="6"/>
  <c r="I57" i="6"/>
  <c r="I58" i="6"/>
  <c r="I59" i="6"/>
  <c r="I60" i="6"/>
  <c r="I61" i="6"/>
  <c r="I62" i="6"/>
  <c r="I63" i="6"/>
  <c r="I64" i="6"/>
  <c r="I65" i="6"/>
  <c r="I66" i="6"/>
  <c r="I67" i="6"/>
  <c r="I68" i="6"/>
  <c r="I69" i="6"/>
  <c r="I70" i="6"/>
  <c r="I71" i="6"/>
  <c r="I72" i="6"/>
  <c r="I73" i="6"/>
  <c r="I74" i="6"/>
  <c r="I75" i="6"/>
  <c r="I76" i="6"/>
  <c r="I77" i="6"/>
  <c r="I78" i="6"/>
  <c r="I79" i="6"/>
  <c r="I80" i="6"/>
  <c r="I81" i="6"/>
  <c r="I82" i="6"/>
  <c r="I83" i="6"/>
  <c r="I84" i="6"/>
  <c r="I85" i="6"/>
  <c r="I86" i="6"/>
  <c r="I87" i="6"/>
  <c r="I88" i="6"/>
  <c r="I89" i="6"/>
  <c r="I90" i="6"/>
  <c r="I91" i="6"/>
  <c r="I92" i="6"/>
  <c r="I93" i="6"/>
  <c r="I94" i="6"/>
  <c r="I95" i="6"/>
  <c r="I96" i="6"/>
  <c r="I97" i="6"/>
  <c r="I98" i="6"/>
  <c r="I99" i="6"/>
  <c r="I100" i="6"/>
  <c r="I101" i="6"/>
  <c r="I102" i="6"/>
  <c r="I103" i="6"/>
  <c r="I104" i="6"/>
  <c r="I105" i="6"/>
  <c r="I106" i="6"/>
  <c r="I107" i="6"/>
  <c r="I108" i="6"/>
  <c r="I109" i="6"/>
  <c r="I110" i="6"/>
  <c r="I111" i="6"/>
  <c r="I112" i="6"/>
  <c r="I113" i="6"/>
  <c r="I114" i="6"/>
  <c r="I115" i="6"/>
  <c r="I116" i="6"/>
  <c r="I117" i="6"/>
  <c r="I118" i="6"/>
  <c r="I119" i="6"/>
  <c r="I120" i="6"/>
  <c r="I121" i="6"/>
  <c r="I122" i="6"/>
  <c r="I123" i="6"/>
  <c r="I124" i="6"/>
  <c r="I125" i="6"/>
  <c r="I126" i="6"/>
  <c r="I127" i="6"/>
  <c r="I128" i="6"/>
  <c r="I129" i="6"/>
  <c r="I130" i="6"/>
  <c r="I131" i="6"/>
  <c r="I132" i="6"/>
  <c r="I133" i="6"/>
  <c r="I134" i="6"/>
  <c r="I135" i="6"/>
  <c r="I136" i="6"/>
  <c r="I137" i="6"/>
  <c r="I138" i="6"/>
  <c r="I139" i="6"/>
  <c r="I140" i="6"/>
  <c r="I141" i="6"/>
  <c r="I142" i="6"/>
  <c r="I143" i="6"/>
  <c r="I144" i="6"/>
  <c r="I145" i="6"/>
  <c r="I146" i="6"/>
  <c r="I147" i="6"/>
  <c r="I148" i="6"/>
  <c r="I149" i="6"/>
  <c r="I150" i="6"/>
  <c r="I151" i="6"/>
  <c r="I152" i="6"/>
  <c r="I153" i="6"/>
  <c r="I154" i="6"/>
  <c r="I155" i="6"/>
  <c r="I156" i="6"/>
  <c r="I157" i="6"/>
  <c r="I158" i="6"/>
  <c r="I159" i="6"/>
  <c r="I160" i="6"/>
  <c r="I161" i="6"/>
  <c r="I162" i="6"/>
  <c r="I163" i="6"/>
  <c r="I164" i="6"/>
  <c r="I165" i="6"/>
  <c r="I166" i="6"/>
  <c r="I167" i="6"/>
  <c r="I168" i="6"/>
  <c r="I169" i="6"/>
  <c r="I170" i="6"/>
  <c r="I171" i="6"/>
  <c r="I172" i="6"/>
  <c r="I173" i="6"/>
  <c r="I174" i="6"/>
  <c r="I175" i="6"/>
  <c r="I176" i="6"/>
  <c r="I177" i="6"/>
  <c r="I178" i="6"/>
  <c r="I179" i="6"/>
  <c r="I180" i="6"/>
  <c r="I181" i="6"/>
  <c r="I182" i="6"/>
  <c r="I183" i="6"/>
  <c r="I184" i="6"/>
  <c r="I185" i="6"/>
  <c r="I186" i="6"/>
  <c r="I187" i="6"/>
  <c r="I188" i="6"/>
  <c r="I189" i="6"/>
  <c r="I190" i="6"/>
  <c r="I191" i="6"/>
  <c r="I192" i="6"/>
  <c r="I193" i="6"/>
  <c r="I194" i="6"/>
  <c r="I195" i="6"/>
  <c r="I196" i="6"/>
  <c r="I197" i="6"/>
  <c r="I198" i="6"/>
  <c r="I199" i="6"/>
  <c r="I200" i="6"/>
  <c r="I201" i="6"/>
  <c r="I202" i="6"/>
  <c r="I203" i="6"/>
  <c r="I204" i="6"/>
  <c r="I205" i="6"/>
  <c r="I206" i="6"/>
  <c r="I207" i="6"/>
  <c r="I208" i="6"/>
  <c r="I209" i="6"/>
  <c r="I210" i="6"/>
  <c r="I211" i="6"/>
  <c r="I212" i="6"/>
  <c r="I213" i="6"/>
  <c r="I214" i="6"/>
  <c r="I215" i="6"/>
  <c r="I216" i="6"/>
  <c r="I217" i="6"/>
  <c r="I218" i="6"/>
  <c r="I219" i="6"/>
  <c r="I220" i="6"/>
  <c r="I221" i="6"/>
  <c r="I222" i="6"/>
  <c r="I223" i="6"/>
  <c r="I224" i="6"/>
  <c r="I225" i="6"/>
  <c r="I226" i="6"/>
  <c r="I227" i="6"/>
  <c r="I228" i="6"/>
  <c r="I229" i="6"/>
  <c r="I230" i="6"/>
  <c r="I231" i="6"/>
  <c r="I232" i="6"/>
  <c r="I233" i="6"/>
  <c r="I234" i="6"/>
  <c r="I235" i="6"/>
  <c r="I236" i="6"/>
  <c r="I237" i="6"/>
  <c r="I238" i="6"/>
  <c r="I239" i="6"/>
  <c r="I240" i="6"/>
  <c r="I241" i="6"/>
  <c r="I242" i="6"/>
  <c r="I243" i="6"/>
  <c r="I244" i="6"/>
  <c r="I245" i="6"/>
  <c r="I246" i="6"/>
  <c r="I247" i="6"/>
  <c r="I248" i="6"/>
  <c r="I249" i="6"/>
  <c r="I250" i="6"/>
  <c r="I251" i="6"/>
  <c r="I252" i="6"/>
  <c r="I253" i="6"/>
  <c r="I254" i="6"/>
  <c r="I255" i="6"/>
  <c r="I256" i="6"/>
  <c r="I257" i="6"/>
  <c r="I258" i="6"/>
  <c r="I259" i="6"/>
  <c r="I260" i="6"/>
  <c r="I261" i="6"/>
  <c r="I262" i="6"/>
  <c r="I263" i="6"/>
  <c r="I264" i="6"/>
  <c r="I265" i="6"/>
  <c r="I266" i="6"/>
  <c r="I267" i="6"/>
  <c r="I268" i="6"/>
  <c r="I269" i="6"/>
  <c r="I270" i="6"/>
  <c r="I271" i="6"/>
  <c r="I272" i="6"/>
  <c r="I273" i="6"/>
  <c r="I274" i="6"/>
  <c r="I275" i="6"/>
  <c r="I276" i="6"/>
  <c r="I277" i="6"/>
  <c r="I278" i="6"/>
  <c r="I279" i="6"/>
  <c r="I280" i="6"/>
  <c r="I281" i="6"/>
  <c r="I282" i="6"/>
  <c r="I283" i="6"/>
  <c r="I284" i="6"/>
  <c r="I285" i="6"/>
  <c r="I286" i="6"/>
  <c r="I287" i="6"/>
  <c r="I288" i="6"/>
  <c r="I289" i="6"/>
  <c r="I290" i="6"/>
  <c r="I291" i="6"/>
  <c r="I292" i="6"/>
  <c r="I293" i="6"/>
  <c r="I294" i="6"/>
  <c r="I295" i="6"/>
  <c r="I296" i="6"/>
  <c r="I297" i="6"/>
  <c r="I298" i="6"/>
  <c r="I299" i="6"/>
  <c r="I300" i="6"/>
  <c r="I301" i="6"/>
  <c r="I302" i="6"/>
  <c r="I303" i="6"/>
  <c r="I304" i="6"/>
  <c r="I305" i="6"/>
  <c r="I306" i="6"/>
  <c r="I307" i="6"/>
  <c r="I308" i="6"/>
  <c r="I309" i="6"/>
  <c r="I310" i="6"/>
  <c r="I311" i="6"/>
  <c r="I312" i="6"/>
  <c r="I313" i="6"/>
  <c r="I314" i="6"/>
  <c r="I315" i="6"/>
  <c r="I316" i="6"/>
  <c r="I317" i="6"/>
  <c r="I318" i="6"/>
  <c r="I319" i="6"/>
  <c r="I320" i="6"/>
  <c r="I321" i="6"/>
  <c r="I322" i="6"/>
  <c r="I323" i="6"/>
  <c r="I324" i="6"/>
  <c r="I325" i="6"/>
  <c r="I326" i="6"/>
  <c r="I327" i="6"/>
  <c r="I328" i="6"/>
  <c r="I329" i="6"/>
  <c r="I330" i="6"/>
  <c r="I331" i="6"/>
  <c r="I332" i="6"/>
  <c r="I333" i="6"/>
  <c r="I334" i="6"/>
  <c r="I335" i="6"/>
  <c r="I336" i="6"/>
  <c r="I337" i="6"/>
  <c r="I338" i="6"/>
  <c r="I339" i="6"/>
  <c r="I340" i="6"/>
  <c r="I341" i="6"/>
  <c r="I342" i="6"/>
  <c r="I343" i="6"/>
  <c r="I344" i="6"/>
  <c r="I345" i="6"/>
  <c r="I346" i="6"/>
  <c r="I347" i="6"/>
  <c r="I348" i="6"/>
  <c r="I349" i="6"/>
  <c r="I350" i="6"/>
  <c r="I351" i="6"/>
  <c r="I352" i="6"/>
  <c r="I353" i="6"/>
  <c r="I354" i="6"/>
  <c r="I355" i="6"/>
  <c r="I356" i="6"/>
  <c r="I357" i="6"/>
  <c r="I358" i="6"/>
  <c r="I359" i="6"/>
  <c r="I360" i="6"/>
  <c r="I361" i="6"/>
  <c r="I362" i="6"/>
  <c r="I363" i="6"/>
  <c r="I364" i="6"/>
  <c r="I365" i="6"/>
  <c r="I366" i="6"/>
  <c r="I367" i="6"/>
  <c r="I368" i="6"/>
  <c r="I369" i="6"/>
  <c r="I370" i="6"/>
  <c r="I371" i="6"/>
  <c r="I372" i="6"/>
  <c r="I373" i="6"/>
  <c r="I374" i="6"/>
  <c r="I375" i="6"/>
  <c r="I376" i="6"/>
  <c r="I377" i="6"/>
  <c r="I378" i="6"/>
  <c r="I379" i="6"/>
  <c r="I380" i="6"/>
  <c r="I381" i="6"/>
  <c r="I382" i="6"/>
  <c r="I383" i="6"/>
  <c r="I384" i="6"/>
  <c r="I385" i="6"/>
  <c r="I386" i="6"/>
  <c r="I387" i="6"/>
  <c r="I388" i="6"/>
  <c r="I389" i="6"/>
  <c r="I390" i="6"/>
  <c r="I391" i="6"/>
  <c r="I392" i="6"/>
  <c r="I393" i="6"/>
  <c r="I394" i="6"/>
  <c r="I395" i="6"/>
  <c r="I396" i="6"/>
  <c r="I397" i="6"/>
  <c r="I398" i="6"/>
  <c r="I399" i="6"/>
  <c r="I400" i="6"/>
  <c r="I401" i="6"/>
  <c r="I402" i="6"/>
  <c r="I403" i="6"/>
  <c r="I404" i="6"/>
  <c r="I405" i="6"/>
  <c r="I406" i="6"/>
  <c r="I407" i="6"/>
  <c r="I408" i="6"/>
  <c r="I409" i="6"/>
  <c r="I410" i="6"/>
  <c r="I411" i="6"/>
  <c r="I412" i="6"/>
  <c r="I413" i="6"/>
  <c r="I414" i="6"/>
  <c r="I415" i="6"/>
  <c r="I416" i="6"/>
  <c r="I417" i="6"/>
  <c r="I418" i="6"/>
  <c r="I419" i="6"/>
  <c r="I420" i="6"/>
  <c r="I421" i="6"/>
  <c r="I422" i="6"/>
  <c r="I423" i="6"/>
  <c r="I424" i="6"/>
  <c r="I425" i="6"/>
  <c r="I426" i="6"/>
  <c r="I427" i="6"/>
  <c r="I428" i="6"/>
  <c r="I429" i="6"/>
  <c r="I430" i="6"/>
  <c r="I431" i="6"/>
  <c r="I432" i="6"/>
  <c r="I433" i="6"/>
  <c r="I434" i="6"/>
  <c r="I435" i="6"/>
  <c r="I436" i="6"/>
  <c r="I437" i="6"/>
  <c r="I438" i="6"/>
  <c r="I439" i="6"/>
  <c r="I440" i="6"/>
  <c r="I441" i="6"/>
  <c r="I442" i="6"/>
  <c r="I443" i="6"/>
  <c r="I444" i="6"/>
  <c r="I445" i="6"/>
  <c r="I446" i="6"/>
  <c r="I447" i="6"/>
  <c r="I448" i="6"/>
  <c r="I449" i="6"/>
  <c r="I450" i="6"/>
  <c r="I451" i="6"/>
  <c r="I452" i="6"/>
  <c r="I453" i="6"/>
  <c r="I454" i="6"/>
  <c r="I455" i="6"/>
  <c r="I456" i="6"/>
  <c r="I457" i="6"/>
  <c r="I458" i="6"/>
  <c r="I459" i="6"/>
  <c r="I460" i="6"/>
  <c r="I461" i="6"/>
  <c r="I462" i="6"/>
  <c r="I463" i="6"/>
  <c r="I464" i="6"/>
  <c r="I465" i="6"/>
  <c r="I466" i="6"/>
  <c r="I467" i="6"/>
  <c r="I468" i="6"/>
  <c r="I469" i="6"/>
  <c r="I470" i="6"/>
  <c r="I471" i="6"/>
  <c r="I472" i="6"/>
  <c r="I473" i="6"/>
  <c r="I474" i="6"/>
  <c r="I475" i="6"/>
  <c r="I476" i="6"/>
  <c r="I477" i="6"/>
  <c r="I478" i="6"/>
  <c r="I479" i="6"/>
  <c r="I480" i="6"/>
  <c r="I481" i="6"/>
  <c r="I482" i="6"/>
  <c r="I483" i="6"/>
  <c r="I484" i="6"/>
  <c r="I485" i="6"/>
  <c r="I486" i="6"/>
  <c r="I487" i="6"/>
  <c r="I488" i="6"/>
  <c r="I489" i="6"/>
  <c r="I490" i="6"/>
  <c r="I491" i="6"/>
  <c r="I492" i="6"/>
  <c r="I493" i="6"/>
  <c r="I494" i="6"/>
  <c r="I495" i="6"/>
  <c r="I496" i="6"/>
  <c r="I497" i="6"/>
  <c r="I498" i="6"/>
  <c r="I499" i="6"/>
  <c r="I500" i="6"/>
  <c r="I501" i="6"/>
  <c r="I502" i="6"/>
  <c r="I503" i="6"/>
  <c r="I504" i="6"/>
  <c r="I505" i="6"/>
  <c r="I506" i="6"/>
  <c r="I507" i="6"/>
  <c r="I508" i="6"/>
  <c r="I509" i="6"/>
  <c r="I510" i="6"/>
  <c r="I511" i="6"/>
  <c r="I512" i="6"/>
  <c r="I513" i="6"/>
  <c r="I514" i="6"/>
  <c r="I515" i="6"/>
  <c r="I516" i="6"/>
  <c r="I517" i="6"/>
  <c r="I518" i="6"/>
  <c r="I519" i="6"/>
  <c r="I520" i="6"/>
  <c r="I521" i="6"/>
  <c r="I522" i="6"/>
  <c r="I523" i="6"/>
  <c r="I524" i="6"/>
  <c r="I525" i="6"/>
  <c r="I526" i="6"/>
  <c r="I527" i="6"/>
  <c r="I528" i="6"/>
  <c r="I529" i="6"/>
  <c r="I530" i="6"/>
  <c r="I531" i="6"/>
  <c r="I532" i="6"/>
  <c r="I533" i="6"/>
  <c r="I534" i="6"/>
  <c r="I535" i="6"/>
  <c r="I536" i="6"/>
  <c r="I537" i="6"/>
  <c r="I538" i="6"/>
  <c r="I539" i="6"/>
  <c r="I540" i="6"/>
  <c r="I541" i="6"/>
  <c r="I542" i="6"/>
  <c r="I543" i="6"/>
  <c r="I544" i="6"/>
  <c r="I545" i="6"/>
  <c r="I546" i="6"/>
  <c r="I547" i="6"/>
  <c r="I548" i="6"/>
  <c r="I549" i="6"/>
  <c r="I550" i="6"/>
  <c r="I551" i="6"/>
  <c r="I552" i="6"/>
  <c r="I553" i="6"/>
  <c r="I554" i="6"/>
  <c r="I555" i="6"/>
  <c r="I556" i="6"/>
  <c r="I557" i="6"/>
  <c r="I558" i="6"/>
  <c r="I559" i="6"/>
  <c r="I560" i="6"/>
  <c r="I561" i="6"/>
  <c r="I562" i="6"/>
  <c r="I563" i="6"/>
  <c r="I564" i="6"/>
  <c r="I565" i="6"/>
  <c r="I566" i="6"/>
  <c r="I567" i="6"/>
  <c r="I568" i="6"/>
  <c r="I569" i="6"/>
  <c r="I570" i="6"/>
  <c r="I571" i="6"/>
  <c r="I572" i="6"/>
  <c r="I573" i="6"/>
  <c r="I574" i="6"/>
  <c r="I575" i="6"/>
  <c r="I576" i="6"/>
  <c r="I577" i="6"/>
  <c r="I578" i="6"/>
  <c r="I579" i="6"/>
  <c r="I580" i="6"/>
  <c r="I581" i="6"/>
  <c r="I582" i="6"/>
  <c r="I583" i="6"/>
  <c r="I584" i="6"/>
  <c r="I585" i="6"/>
  <c r="I586" i="6"/>
  <c r="I587" i="6"/>
  <c r="I588" i="6"/>
  <c r="I589" i="6"/>
  <c r="I590" i="6"/>
  <c r="I591" i="6"/>
  <c r="I592" i="6"/>
  <c r="I593" i="6"/>
  <c r="I594" i="6"/>
  <c r="I595" i="6"/>
  <c r="I596" i="6"/>
  <c r="I597" i="6"/>
  <c r="I598" i="6"/>
  <c r="I599" i="6"/>
  <c r="I600" i="6"/>
  <c r="I601" i="6"/>
  <c r="I602" i="6"/>
  <c r="I603" i="6"/>
  <c r="I604" i="6"/>
  <c r="I605" i="6"/>
  <c r="I606" i="6"/>
  <c r="I607" i="6"/>
  <c r="I608" i="6"/>
  <c r="I609" i="6"/>
  <c r="I610" i="6"/>
  <c r="I611" i="6"/>
  <c r="I612" i="6"/>
  <c r="I613" i="6"/>
  <c r="I614" i="6"/>
  <c r="I615" i="6"/>
  <c r="I616" i="6"/>
  <c r="I617" i="6"/>
  <c r="I618" i="6"/>
  <c r="I619" i="6"/>
  <c r="I620" i="6"/>
  <c r="I621" i="6"/>
  <c r="I622" i="6"/>
  <c r="I623" i="6"/>
  <c r="I624" i="6"/>
  <c r="I625" i="6"/>
  <c r="I626" i="6"/>
  <c r="I627" i="6"/>
  <c r="I628" i="6"/>
  <c r="I629" i="6"/>
  <c r="I630" i="6"/>
  <c r="I631" i="6"/>
  <c r="I632" i="6"/>
  <c r="I633" i="6"/>
  <c r="I634" i="6"/>
  <c r="I635" i="6"/>
  <c r="I636" i="6"/>
  <c r="I637" i="6"/>
  <c r="I638" i="6"/>
  <c r="I639" i="6"/>
  <c r="I640" i="6"/>
  <c r="I641" i="6"/>
  <c r="I642" i="6"/>
  <c r="I643" i="6"/>
  <c r="I644" i="6"/>
  <c r="I645" i="6"/>
  <c r="I646" i="6"/>
  <c r="I647" i="6"/>
  <c r="I648" i="6"/>
  <c r="I649" i="6"/>
  <c r="I650" i="6"/>
  <c r="I651" i="6"/>
  <c r="I652" i="6"/>
  <c r="I653" i="6"/>
  <c r="I654" i="6"/>
  <c r="I655" i="6"/>
  <c r="I656" i="6"/>
  <c r="I657" i="6"/>
  <c r="I658" i="6"/>
  <c r="I659" i="6"/>
  <c r="I660" i="6"/>
  <c r="I661" i="6"/>
  <c r="I662" i="6"/>
  <c r="I663" i="6"/>
  <c r="I664" i="6"/>
  <c r="I665" i="6"/>
  <c r="I666" i="6"/>
  <c r="I667" i="6"/>
  <c r="I668" i="6"/>
  <c r="I669" i="6"/>
  <c r="I670" i="6"/>
  <c r="I671" i="6"/>
  <c r="I672" i="6"/>
  <c r="I673" i="6"/>
  <c r="I674" i="6"/>
  <c r="I675" i="6"/>
  <c r="I676" i="6"/>
  <c r="I677" i="6"/>
  <c r="I678" i="6"/>
  <c r="I679" i="6"/>
  <c r="I680" i="6"/>
  <c r="I681" i="6"/>
  <c r="I682" i="6"/>
  <c r="I683" i="6"/>
  <c r="I684" i="6"/>
  <c r="I685" i="6"/>
  <c r="I686" i="6"/>
  <c r="I687" i="6"/>
  <c r="I688" i="6"/>
  <c r="I689" i="6"/>
  <c r="I690" i="6"/>
  <c r="I691" i="6"/>
  <c r="I692" i="6"/>
  <c r="I693" i="6"/>
  <c r="I694" i="6"/>
  <c r="I695" i="6"/>
  <c r="I696" i="6"/>
  <c r="I697" i="6"/>
  <c r="I698" i="6"/>
  <c r="I699" i="6"/>
  <c r="I700" i="6"/>
  <c r="I701" i="6"/>
  <c r="I702" i="6"/>
  <c r="I703" i="6"/>
  <c r="I704" i="6"/>
  <c r="I705" i="6"/>
  <c r="I706" i="6"/>
  <c r="I707" i="6"/>
  <c r="I708" i="6"/>
  <c r="I709" i="6"/>
  <c r="I710" i="6"/>
  <c r="I711" i="6"/>
  <c r="I712" i="6"/>
  <c r="I713" i="6"/>
  <c r="I714" i="6"/>
  <c r="I715" i="6"/>
  <c r="I716" i="6"/>
  <c r="I717" i="6"/>
  <c r="I718" i="6"/>
  <c r="I719" i="6"/>
  <c r="I720" i="6"/>
  <c r="I721" i="6"/>
  <c r="I722" i="6"/>
  <c r="I723" i="6"/>
  <c r="I724" i="6"/>
  <c r="I725" i="6"/>
  <c r="I726" i="6"/>
  <c r="I727" i="6"/>
  <c r="I728" i="6"/>
  <c r="I729" i="6"/>
  <c r="I730" i="6"/>
  <c r="I731" i="6"/>
  <c r="I732" i="6"/>
  <c r="I733" i="6"/>
  <c r="I734" i="6"/>
  <c r="I735" i="6"/>
  <c r="I736" i="6"/>
  <c r="I737" i="6"/>
  <c r="I738" i="6"/>
  <c r="I739" i="6"/>
  <c r="I740" i="6"/>
  <c r="I741" i="6"/>
  <c r="I742" i="6"/>
  <c r="I743" i="6"/>
  <c r="I744" i="6"/>
  <c r="I745" i="6"/>
  <c r="I746" i="6"/>
  <c r="I747" i="6"/>
  <c r="I748" i="6"/>
  <c r="I749" i="6"/>
  <c r="I750" i="6"/>
  <c r="I751" i="6"/>
  <c r="I752" i="6"/>
  <c r="I753" i="6"/>
  <c r="I754" i="6"/>
  <c r="I755" i="6"/>
  <c r="I756" i="6"/>
  <c r="I757" i="6"/>
  <c r="I758" i="6"/>
  <c r="I759" i="6"/>
  <c r="I760" i="6"/>
  <c r="I761" i="6"/>
  <c r="I762" i="6"/>
  <c r="I763" i="6"/>
  <c r="I764" i="6"/>
  <c r="I765" i="6"/>
  <c r="I766" i="6"/>
  <c r="I767" i="6"/>
  <c r="I768" i="6"/>
  <c r="I769" i="6"/>
  <c r="I770" i="6"/>
  <c r="I771" i="6"/>
  <c r="I772" i="6"/>
  <c r="I773" i="6"/>
  <c r="I774" i="6"/>
  <c r="I775" i="6"/>
  <c r="I776" i="6"/>
  <c r="I777" i="6"/>
  <c r="I778" i="6"/>
  <c r="I779" i="6"/>
  <c r="I780" i="6"/>
  <c r="I781" i="6"/>
  <c r="I782" i="6"/>
  <c r="I783" i="6"/>
  <c r="I784" i="6"/>
  <c r="I785" i="6"/>
  <c r="I786" i="6"/>
  <c r="I787" i="6"/>
  <c r="I788" i="6"/>
  <c r="I789" i="6"/>
  <c r="I790" i="6"/>
  <c r="I791" i="6"/>
  <c r="I792" i="6"/>
  <c r="I793" i="6"/>
  <c r="I794" i="6"/>
  <c r="I795" i="6"/>
  <c r="I796" i="6"/>
  <c r="I797" i="6"/>
  <c r="I798" i="6"/>
  <c r="I799" i="6"/>
  <c r="I800" i="6"/>
  <c r="I801" i="6"/>
  <c r="I802" i="6"/>
  <c r="I803" i="6"/>
  <c r="I804" i="6"/>
  <c r="I805" i="6"/>
  <c r="I806" i="6"/>
  <c r="I807" i="6"/>
  <c r="I808" i="6"/>
  <c r="I809" i="6"/>
  <c r="I810" i="6"/>
  <c r="I811" i="6"/>
  <c r="I812" i="6"/>
  <c r="I813" i="6"/>
  <c r="I814" i="6"/>
  <c r="I815" i="6"/>
  <c r="I816" i="6"/>
  <c r="I817" i="6"/>
  <c r="I818" i="6"/>
  <c r="I819" i="6"/>
  <c r="I820" i="6"/>
  <c r="I821" i="6"/>
  <c r="I822" i="6"/>
  <c r="I823" i="6"/>
  <c r="I824" i="6"/>
  <c r="I825" i="6"/>
  <c r="I826" i="6"/>
  <c r="I827" i="6"/>
  <c r="I828" i="6"/>
  <c r="I829" i="6"/>
  <c r="I830" i="6"/>
  <c r="I831" i="6"/>
  <c r="I832" i="6"/>
  <c r="I833" i="6"/>
  <c r="I834" i="6"/>
  <c r="I835" i="6"/>
  <c r="I836" i="6"/>
  <c r="I837" i="6"/>
  <c r="I838" i="6"/>
  <c r="I839" i="6"/>
  <c r="I840" i="6"/>
  <c r="I841" i="6"/>
  <c r="I842" i="6"/>
  <c r="I843" i="6"/>
  <c r="I844" i="6"/>
  <c r="I845" i="6"/>
  <c r="I846" i="6"/>
  <c r="I847" i="6"/>
  <c r="I848" i="6"/>
  <c r="I849" i="6"/>
  <c r="I850" i="6"/>
  <c r="I851" i="6"/>
  <c r="I852" i="6"/>
  <c r="I853" i="6"/>
  <c r="I854" i="6"/>
  <c r="I855" i="6"/>
  <c r="I856" i="6"/>
  <c r="I857" i="6"/>
  <c r="I858" i="6"/>
  <c r="I859" i="6"/>
  <c r="I860" i="6"/>
  <c r="I861" i="6"/>
  <c r="I862" i="6"/>
  <c r="I863" i="6"/>
  <c r="I864" i="6"/>
  <c r="I865" i="6"/>
  <c r="I866" i="6"/>
  <c r="I867" i="6"/>
  <c r="I868" i="6"/>
  <c r="I869" i="6"/>
  <c r="I870" i="6"/>
  <c r="I871" i="6"/>
  <c r="I872" i="6"/>
  <c r="I873" i="6"/>
  <c r="I874" i="6"/>
  <c r="I875" i="6"/>
  <c r="I876" i="6"/>
  <c r="I877" i="6"/>
  <c r="I878" i="6"/>
  <c r="I879" i="6"/>
  <c r="I880" i="6"/>
  <c r="I881" i="6"/>
  <c r="I882" i="6"/>
  <c r="I883" i="6"/>
  <c r="I884" i="6"/>
  <c r="I885" i="6"/>
  <c r="I886" i="6"/>
  <c r="I887" i="6"/>
  <c r="I888" i="6"/>
  <c r="I889" i="6"/>
  <c r="I890" i="6"/>
  <c r="I891" i="6"/>
  <c r="I892" i="6"/>
  <c r="I893" i="6"/>
  <c r="I894" i="6"/>
  <c r="I895" i="6"/>
  <c r="I896" i="6"/>
  <c r="I897" i="6"/>
  <c r="I898" i="6"/>
  <c r="I899" i="6"/>
  <c r="I900" i="6"/>
  <c r="I901" i="6"/>
  <c r="I902" i="6"/>
  <c r="I903" i="6"/>
  <c r="I904" i="6"/>
  <c r="I905" i="6"/>
  <c r="I906" i="6"/>
  <c r="I907" i="6"/>
  <c r="I908" i="6"/>
  <c r="I909" i="6"/>
  <c r="I910" i="6"/>
  <c r="I911" i="6"/>
  <c r="I912" i="6"/>
  <c r="I913" i="6"/>
  <c r="I914" i="6"/>
  <c r="I915" i="6"/>
  <c r="I916" i="6"/>
  <c r="I917" i="6"/>
  <c r="I918" i="6"/>
  <c r="I919" i="6"/>
  <c r="I920" i="6"/>
  <c r="I921" i="6"/>
  <c r="I922" i="6"/>
  <c r="I923" i="6"/>
  <c r="I924" i="6"/>
  <c r="I925" i="6"/>
  <c r="I926" i="6"/>
  <c r="I927" i="6"/>
  <c r="I928" i="6"/>
  <c r="I929" i="6"/>
  <c r="I930" i="6"/>
  <c r="I931" i="6"/>
  <c r="I932" i="6"/>
  <c r="I933" i="6"/>
  <c r="I934" i="6"/>
  <c r="I935" i="6"/>
  <c r="I936" i="6"/>
  <c r="I937" i="6"/>
  <c r="I938" i="6"/>
  <c r="I939" i="6"/>
  <c r="I940" i="6"/>
  <c r="I941" i="6"/>
  <c r="I942" i="6"/>
  <c r="I943" i="6"/>
  <c r="I944" i="6"/>
  <c r="I945" i="6"/>
  <c r="I946" i="6"/>
  <c r="I947" i="6"/>
  <c r="I948" i="6"/>
  <c r="I949" i="6"/>
  <c r="I950" i="6"/>
  <c r="I951" i="6"/>
  <c r="I952" i="6"/>
  <c r="I953" i="6"/>
  <c r="I954" i="6"/>
  <c r="I955" i="6"/>
  <c r="I956" i="6"/>
  <c r="I957" i="6"/>
  <c r="I958" i="6"/>
  <c r="I959" i="6"/>
  <c r="I960" i="6"/>
  <c r="I961" i="6"/>
  <c r="I962" i="6"/>
  <c r="I963" i="6"/>
  <c r="I964" i="6"/>
  <c r="I965" i="6"/>
  <c r="I966" i="6"/>
  <c r="I967" i="6"/>
  <c r="I968" i="6"/>
  <c r="I969" i="6"/>
  <c r="I970" i="6"/>
  <c r="I971" i="6"/>
  <c r="I972" i="6"/>
  <c r="I973" i="6"/>
  <c r="I974" i="6"/>
  <c r="I975" i="6"/>
  <c r="I976" i="6"/>
  <c r="I977" i="6"/>
  <c r="I978" i="6"/>
  <c r="I979" i="6"/>
  <c r="I980" i="6"/>
  <c r="I981" i="6"/>
  <c r="I982" i="6"/>
  <c r="I983" i="6"/>
  <c r="I984" i="6"/>
  <c r="I985" i="6"/>
  <c r="I986" i="6"/>
  <c r="I987" i="6"/>
  <c r="I988" i="6"/>
  <c r="I989" i="6"/>
  <c r="I990" i="6"/>
  <c r="I991" i="6"/>
  <c r="I992" i="6"/>
  <c r="I993" i="6"/>
  <c r="I994" i="6"/>
  <c r="I995" i="6"/>
  <c r="I996" i="6"/>
  <c r="I997" i="6"/>
  <c r="I998" i="6"/>
  <c r="I999" i="6"/>
  <c r="I1000" i="6"/>
  <c r="I1001" i="6"/>
  <c r="I1002" i="6"/>
  <c r="I1003" i="6"/>
  <c r="I1004" i="6"/>
  <c r="I1005" i="6"/>
  <c r="I1006" i="6"/>
  <c r="I1007" i="6"/>
  <c r="I1008" i="6"/>
  <c r="I1009" i="6"/>
  <c r="I1010" i="6"/>
  <c r="I1011" i="6"/>
  <c r="I1012" i="6"/>
  <c r="I1013" i="6"/>
  <c r="I1014" i="6"/>
  <c r="I1015" i="6"/>
  <c r="I1016" i="6"/>
  <c r="I1017" i="6"/>
  <c r="I1018" i="6"/>
  <c r="I1019" i="6"/>
  <c r="I1020" i="6"/>
  <c r="I1021" i="6"/>
  <c r="I1022" i="6"/>
  <c r="I1023" i="6"/>
  <c r="I1024" i="6"/>
  <c r="I1025" i="6"/>
  <c r="I1026" i="6"/>
  <c r="I1027" i="6"/>
  <c r="I1028" i="6"/>
  <c r="I1029" i="6"/>
  <c r="I1030" i="6"/>
  <c r="I1031" i="6"/>
  <c r="I1032" i="6"/>
  <c r="I1033" i="6"/>
  <c r="I1034" i="6"/>
  <c r="I1035" i="6"/>
  <c r="I1036" i="6"/>
  <c r="I1037" i="6"/>
  <c r="I1038" i="6"/>
  <c r="I1039" i="6"/>
  <c r="I1040" i="6"/>
  <c r="I1041" i="6"/>
  <c r="I1042" i="6"/>
  <c r="I1043" i="6"/>
  <c r="I1044" i="6"/>
  <c r="I1045" i="6"/>
  <c r="I1046" i="6"/>
  <c r="I1047" i="6"/>
  <c r="I1048" i="6"/>
  <c r="I1049" i="6"/>
  <c r="I1050" i="6"/>
  <c r="I1051" i="6"/>
  <c r="I1052" i="6"/>
  <c r="I1053" i="6"/>
  <c r="I1054" i="6"/>
  <c r="I1055" i="6"/>
  <c r="I1056" i="6"/>
  <c r="I1057" i="6"/>
  <c r="I1058" i="6"/>
  <c r="I1059" i="6"/>
  <c r="I1060" i="6"/>
  <c r="I1061" i="6"/>
  <c r="I1062" i="6"/>
  <c r="I1063" i="6"/>
  <c r="I1064" i="6"/>
  <c r="I1065" i="6"/>
  <c r="I1066" i="6"/>
  <c r="I1067" i="6"/>
  <c r="I1068" i="6"/>
  <c r="I1069" i="6"/>
  <c r="I1070" i="6"/>
  <c r="I1071" i="6"/>
  <c r="I1072" i="6"/>
  <c r="I1073" i="6"/>
  <c r="I1074" i="6"/>
  <c r="I1075" i="6"/>
  <c r="I1076" i="6"/>
  <c r="I1077" i="6"/>
  <c r="I1078" i="6"/>
  <c r="I1079" i="6"/>
  <c r="I1080" i="6"/>
  <c r="I1081" i="6"/>
  <c r="I1082" i="6"/>
  <c r="I1083" i="6"/>
  <c r="I1084" i="6"/>
  <c r="I1085" i="6"/>
  <c r="I1086" i="6"/>
  <c r="I1087" i="6"/>
  <c r="I1088" i="6"/>
  <c r="I1089" i="6"/>
  <c r="I1090" i="6"/>
  <c r="I1091" i="6"/>
  <c r="I1092" i="6"/>
  <c r="I1093" i="6"/>
  <c r="I1094" i="6"/>
  <c r="I1095" i="6"/>
  <c r="I1096" i="6"/>
  <c r="I1097" i="6"/>
  <c r="I1098" i="6"/>
  <c r="I1099" i="6"/>
  <c r="I1100" i="6"/>
  <c r="I1101" i="6"/>
  <c r="I1102" i="6"/>
  <c r="I1103" i="6"/>
  <c r="I1104" i="6"/>
  <c r="I1105" i="6"/>
  <c r="I1106" i="6"/>
  <c r="I1107" i="6"/>
  <c r="I1108" i="6"/>
  <c r="I1109" i="6"/>
  <c r="I1110" i="6"/>
  <c r="I1111" i="6"/>
  <c r="I1112" i="6"/>
  <c r="I1113" i="6"/>
  <c r="I1114" i="6"/>
  <c r="I1115" i="6"/>
  <c r="I1116" i="6"/>
  <c r="I1117" i="6"/>
  <c r="I1118" i="6"/>
  <c r="I1119" i="6"/>
  <c r="I1120" i="6"/>
  <c r="I1121" i="6"/>
  <c r="I1122" i="6"/>
  <c r="I1123" i="6"/>
  <c r="I1124" i="6"/>
  <c r="I1125" i="6"/>
  <c r="I1126" i="6"/>
  <c r="I1127" i="6"/>
  <c r="I1128" i="6"/>
  <c r="I1129" i="6"/>
  <c r="I1130" i="6"/>
  <c r="I1131" i="6"/>
  <c r="I1132" i="6"/>
  <c r="I1133" i="6"/>
  <c r="I1134" i="6"/>
  <c r="I1135" i="6"/>
  <c r="I1136" i="6"/>
  <c r="I1137" i="6"/>
  <c r="I1138" i="6"/>
  <c r="I1139" i="6"/>
  <c r="I1140" i="6"/>
  <c r="I1141" i="6"/>
  <c r="I1142" i="6"/>
  <c r="I1143" i="6"/>
  <c r="I1144" i="6"/>
  <c r="I1145" i="6"/>
  <c r="I1146" i="6"/>
  <c r="I1147" i="6"/>
  <c r="I1148" i="6"/>
  <c r="I1149" i="6"/>
  <c r="I1150" i="6"/>
  <c r="I1151" i="6"/>
  <c r="I1152" i="6"/>
  <c r="I1153" i="6"/>
  <c r="I1154" i="6"/>
  <c r="I1155" i="6"/>
  <c r="I1156" i="6"/>
  <c r="I1157" i="6"/>
  <c r="I1158" i="6"/>
  <c r="I1159" i="6"/>
  <c r="I1160" i="6"/>
  <c r="I1161" i="6"/>
  <c r="I1162" i="6"/>
  <c r="I1163" i="6"/>
  <c r="I1164" i="6"/>
  <c r="I1165" i="6"/>
  <c r="I1166" i="6"/>
  <c r="I1167" i="6"/>
  <c r="I1168" i="6"/>
  <c r="I1169" i="6"/>
  <c r="I1170" i="6"/>
  <c r="I1171" i="6"/>
  <c r="I1172" i="6"/>
  <c r="I1173" i="6"/>
  <c r="I1174" i="6"/>
  <c r="I1175" i="6"/>
  <c r="I1176" i="6"/>
  <c r="I1177" i="6"/>
  <c r="I1178" i="6"/>
  <c r="I1179" i="6"/>
  <c r="I1180" i="6"/>
  <c r="I1181" i="6"/>
  <c r="I1182" i="6"/>
  <c r="I1183" i="6"/>
  <c r="I1184" i="6"/>
  <c r="I1185" i="6"/>
  <c r="I1186" i="6"/>
  <c r="I1187" i="6"/>
  <c r="I1188" i="6"/>
  <c r="I1189" i="6"/>
  <c r="I1190" i="6"/>
  <c r="I1191" i="6"/>
  <c r="I1192" i="6"/>
  <c r="I1193" i="6"/>
  <c r="I1194" i="6"/>
  <c r="I1195" i="6"/>
  <c r="I1196" i="6"/>
  <c r="I1197" i="6"/>
  <c r="I1198" i="6"/>
  <c r="I1199" i="6"/>
  <c r="I1200" i="6"/>
  <c r="I1201" i="6"/>
  <c r="I1202" i="6"/>
  <c r="I1203" i="6"/>
  <c r="I1204" i="6"/>
  <c r="I1205" i="6"/>
  <c r="I1206" i="6"/>
  <c r="I1207" i="6"/>
  <c r="I1208" i="6"/>
  <c r="I1209" i="6"/>
  <c r="I1210" i="6"/>
  <c r="I1211" i="6"/>
  <c r="I1212" i="6"/>
  <c r="I1213" i="6"/>
  <c r="I1214" i="6"/>
  <c r="I1215" i="6"/>
  <c r="I1216" i="6"/>
  <c r="I1217" i="6"/>
  <c r="I1218" i="6"/>
  <c r="I1219" i="6"/>
  <c r="I1220" i="6"/>
  <c r="I1221" i="6"/>
  <c r="I1222" i="6"/>
  <c r="I1223" i="6"/>
  <c r="I1224" i="6"/>
  <c r="I1225" i="6"/>
  <c r="I1226" i="6"/>
  <c r="I1227" i="6"/>
  <c r="I1228" i="6"/>
  <c r="I1229" i="6"/>
  <c r="I1230" i="6"/>
  <c r="I1231" i="6"/>
  <c r="I1232" i="6"/>
  <c r="I1233" i="6"/>
  <c r="I1234" i="6"/>
  <c r="I1235" i="6"/>
  <c r="I1236" i="6"/>
  <c r="I1237" i="6"/>
  <c r="I1238" i="6"/>
  <c r="I1239" i="6"/>
  <c r="I1240" i="6"/>
  <c r="I1241" i="6"/>
  <c r="I1242" i="6"/>
  <c r="I1243" i="6"/>
  <c r="I1244" i="6"/>
  <c r="I1245" i="6"/>
  <c r="I1246" i="6"/>
  <c r="I1247" i="6"/>
  <c r="I1248" i="6"/>
  <c r="I1249" i="6"/>
  <c r="I1250" i="6"/>
  <c r="I1251" i="6"/>
  <c r="I1252" i="6"/>
  <c r="I1253" i="6"/>
  <c r="I1254" i="6"/>
  <c r="I1255" i="6"/>
  <c r="I1256" i="6"/>
  <c r="I1257" i="6"/>
  <c r="I1258" i="6"/>
  <c r="I1259" i="6"/>
  <c r="I1260" i="6"/>
  <c r="I1261" i="6"/>
  <c r="I1262" i="6"/>
  <c r="I1263" i="6"/>
  <c r="I1264" i="6"/>
  <c r="I1265" i="6"/>
  <c r="I1266" i="6"/>
  <c r="I1267" i="6"/>
  <c r="I1268" i="6"/>
  <c r="I1269" i="6"/>
  <c r="I1270" i="6"/>
  <c r="I1271" i="6"/>
  <c r="I1272" i="6"/>
  <c r="I1273" i="6"/>
  <c r="I1274" i="6"/>
  <c r="I1275" i="6"/>
  <c r="I1276" i="6"/>
  <c r="I1277" i="6"/>
  <c r="I1278" i="6"/>
  <c r="I1279" i="6"/>
  <c r="I1280" i="6"/>
  <c r="I1281" i="6"/>
  <c r="I1282" i="6"/>
  <c r="I1283" i="6"/>
  <c r="I1284" i="6"/>
  <c r="I1285" i="6"/>
  <c r="I1286" i="6"/>
  <c r="I1287" i="6"/>
  <c r="I1288" i="6"/>
  <c r="I1289" i="6"/>
  <c r="I1290" i="6"/>
  <c r="I1291" i="6"/>
  <c r="I1292" i="6"/>
  <c r="I1293" i="6"/>
  <c r="I1294" i="6"/>
  <c r="I1295" i="6"/>
  <c r="I1296" i="6"/>
  <c r="I1297" i="6"/>
  <c r="I1298" i="6"/>
  <c r="I1299" i="6"/>
  <c r="I1300" i="6"/>
  <c r="I1301" i="6"/>
  <c r="I1302" i="6"/>
  <c r="I1303" i="6"/>
  <c r="I1304" i="6"/>
  <c r="I1305" i="6"/>
  <c r="I1306" i="6"/>
  <c r="I1307" i="6"/>
  <c r="I1308" i="6"/>
  <c r="I1309" i="6"/>
  <c r="I1310" i="6"/>
  <c r="I1311" i="6"/>
  <c r="I1312" i="6"/>
  <c r="I1313" i="6"/>
  <c r="I1314" i="6"/>
  <c r="I1315" i="6"/>
  <c r="I1316" i="6"/>
  <c r="I1317" i="6"/>
  <c r="I1318" i="6"/>
  <c r="I1319" i="6"/>
  <c r="I1320" i="6"/>
  <c r="I1321" i="6"/>
  <c r="I1322" i="6"/>
  <c r="I1323" i="6"/>
  <c r="I1324" i="6"/>
  <c r="I1325" i="6"/>
  <c r="I1326" i="6"/>
  <c r="I1327" i="6"/>
  <c r="I1328" i="6"/>
  <c r="I1329" i="6"/>
  <c r="I1330" i="6"/>
  <c r="I1331" i="6"/>
  <c r="I1332" i="6"/>
  <c r="I1333" i="6"/>
  <c r="I1334" i="6"/>
  <c r="I1335" i="6"/>
  <c r="I1336" i="6"/>
  <c r="I1337" i="6"/>
  <c r="I1338" i="6"/>
  <c r="I1339" i="6"/>
  <c r="I1340" i="6"/>
  <c r="I1341" i="6"/>
  <c r="I1342" i="6"/>
  <c r="I1343" i="6"/>
  <c r="I1344" i="6"/>
  <c r="I1345" i="6"/>
  <c r="I1346" i="6"/>
  <c r="I1347" i="6"/>
  <c r="I1348" i="6"/>
  <c r="I1349" i="6"/>
  <c r="I1350" i="6"/>
  <c r="I1351" i="6"/>
  <c r="I1352" i="6"/>
  <c r="I1353" i="6"/>
  <c r="I1354" i="6"/>
  <c r="I1355" i="6"/>
  <c r="I1356" i="6"/>
  <c r="I1357" i="6"/>
  <c r="I1358" i="6"/>
  <c r="I1359" i="6"/>
  <c r="I1360" i="6"/>
  <c r="I1361" i="6"/>
  <c r="I1362" i="6"/>
  <c r="I1363" i="6"/>
  <c r="I1364" i="6"/>
  <c r="I1365" i="6"/>
  <c r="I1366" i="6"/>
  <c r="I1367" i="6"/>
  <c r="I1368" i="6"/>
  <c r="I1369" i="6"/>
  <c r="I1370" i="6"/>
  <c r="I1371" i="6"/>
  <c r="I1372" i="6"/>
  <c r="I1373" i="6"/>
  <c r="I1374" i="6"/>
  <c r="I1375" i="6"/>
  <c r="I1376" i="6"/>
  <c r="I1377" i="6"/>
  <c r="I1378" i="6"/>
  <c r="I1379" i="6"/>
  <c r="I1380" i="6"/>
  <c r="I1381" i="6"/>
  <c r="I1382" i="6"/>
  <c r="I1383" i="6"/>
  <c r="I1384" i="6"/>
  <c r="I1385" i="6"/>
  <c r="I1386" i="6"/>
  <c r="I1387" i="6"/>
  <c r="I1388" i="6"/>
  <c r="I1389" i="6"/>
  <c r="I1390" i="6"/>
  <c r="I1391" i="6"/>
  <c r="I1392" i="6"/>
  <c r="I1393" i="6"/>
  <c r="I1394" i="6"/>
  <c r="I1395" i="6"/>
  <c r="I1396" i="6"/>
  <c r="I1397" i="6"/>
  <c r="I1398" i="6"/>
  <c r="I1399" i="6"/>
  <c r="I1400" i="6"/>
  <c r="I1401" i="6"/>
  <c r="I1402" i="6"/>
  <c r="I1403" i="6"/>
  <c r="I1404" i="6"/>
  <c r="I1405" i="6"/>
  <c r="I1406" i="6"/>
  <c r="I1407" i="6"/>
  <c r="I1408" i="6"/>
  <c r="I1409" i="6"/>
  <c r="I1410" i="6"/>
  <c r="I1411" i="6"/>
  <c r="I1412" i="6"/>
  <c r="I1413" i="6"/>
  <c r="I1414" i="6"/>
  <c r="I1415" i="6"/>
  <c r="I1416" i="6"/>
  <c r="I1417" i="6"/>
  <c r="I1418" i="6"/>
  <c r="I1419" i="6"/>
  <c r="I1420" i="6"/>
  <c r="I1421" i="6"/>
  <c r="I1422" i="6"/>
  <c r="I1423" i="6"/>
  <c r="I1424" i="6"/>
  <c r="I1425" i="6"/>
  <c r="I1426" i="6"/>
  <c r="I1427" i="6"/>
  <c r="I1428" i="6"/>
  <c r="I1429" i="6"/>
  <c r="I1430" i="6"/>
  <c r="I1431" i="6"/>
  <c r="I1432" i="6"/>
  <c r="I1433" i="6"/>
  <c r="I1434" i="6"/>
  <c r="I1435" i="6"/>
  <c r="I1436" i="6"/>
  <c r="I1437" i="6"/>
  <c r="I1438" i="6"/>
  <c r="I1439" i="6"/>
  <c r="I1440" i="6"/>
  <c r="I1441" i="6"/>
  <c r="I1442" i="6"/>
  <c r="I1443" i="6"/>
  <c r="I1444" i="6"/>
  <c r="I1445" i="6"/>
  <c r="I1446" i="6"/>
  <c r="I1447" i="6"/>
  <c r="I1448" i="6"/>
  <c r="I1449" i="6"/>
  <c r="I1450" i="6"/>
  <c r="I1451" i="6"/>
  <c r="I1452" i="6"/>
  <c r="I1453" i="6"/>
  <c r="I1454" i="6"/>
  <c r="I1455" i="6"/>
  <c r="I1456" i="6"/>
  <c r="I1457" i="6"/>
  <c r="I1458" i="6"/>
  <c r="I1459" i="6"/>
  <c r="I1460" i="6"/>
  <c r="I1461" i="6"/>
  <c r="I1462" i="6"/>
  <c r="I1463" i="6"/>
  <c r="I1464" i="6"/>
  <c r="I1465" i="6"/>
  <c r="I1466" i="6"/>
  <c r="I1467" i="6"/>
  <c r="I1468" i="6"/>
  <c r="I1469" i="6"/>
  <c r="I1470" i="6"/>
  <c r="I1471" i="6"/>
  <c r="I1472" i="6"/>
  <c r="I1473" i="6"/>
  <c r="I1474" i="6"/>
  <c r="I1475" i="6"/>
  <c r="I1476" i="6"/>
  <c r="I1477" i="6"/>
  <c r="I1478" i="6"/>
  <c r="I1479" i="6"/>
  <c r="I1480" i="6"/>
  <c r="I1481" i="6"/>
  <c r="I1482" i="6"/>
  <c r="I1483" i="6"/>
  <c r="I1484" i="6"/>
  <c r="I1485" i="6"/>
  <c r="I1486" i="6"/>
  <c r="I1487" i="6"/>
  <c r="I1488" i="6"/>
  <c r="I1489" i="6"/>
  <c r="I1490" i="6"/>
  <c r="I1491" i="6"/>
  <c r="I1492" i="6"/>
  <c r="I1493" i="6"/>
  <c r="I1494" i="6"/>
  <c r="I1495" i="6"/>
  <c r="I1496" i="6"/>
  <c r="I1497" i="6"/>
  <c r="I1498" i="6"/>
  <c r="I1499" i="6"/>
  <c r="I1500" i="6"/>
  <c r="I6" i="5"/>
  <c r="I7" i="5"/>
  <c r="I8" i="5"/>
  <c r="I9" i="5"/>
  <c r="I10" i="5"/>
  <c r="I11" i="5"/>
  <c r="I12" i="5"/>
  <c r="I13" i="5"/>
  <c r="I14" i="5"/>
  <c r="I15" i="5"/>
  <c r="I16" i="5"/>
  <c r="I17" i="5"/>
  <c r="I18" i="5"/>
  <c r="I19" i="5"/>
  <c r="I20" i="5"/>
  <c r="I21" i="5"/>
  <c r="I22" i="5"/>
  <c r="I23" i="5"/>
  <c r="I24" i="5"/>
  <c r="I25" i="5"/>
  <c r="I26" i="5"/>
  <c r="I27" i="5"/>
  <c r="I28" i="5"/>
  <c r="I29" i="5"/>
  <c r="I30" i="5"/>
  <c r="I31" i="5"/>
  <c r="I32" i="5"/>
  <c r="I33" i="5"/>
  <c r="I34" i="5"/>
  <c r="I35" i="5"/>
  <c r="I36" i="5"/>
  <c r="I37" i="5"/>
  <c r="I38" i="5"/>
  <c r="I39" i="5"/>
  <c r="I40" i="5"/>
  <c r="I41" i="5"/>
  <c r="I42" i="5"/>
  <c r="I43" i="5"/>
  <c r="I44" i="5"/>
  <c r="I45" i="5"/>
  <c r="I46" i="5"/>
  <c r="I47" i="5"/>
  <c r="I48" i="5"/>
  <c r="I49" i="5"/>
  <c r="I50" i="5"/>
  <c r="I51" i="5"/>
  <c r="I52" i="5"/>
  <c r="I53" i="5"/>
  <c r="I54" i="5"/>
  <c r="I55" i="5"/>
  <c r="I56" i="5"/>
  <c r="I57" i="5"/>
  <c r="I58" i="5"/>
  <c r="I59" i="5"/>
  <c r="I60" i="5"/>
  <c r="I61" i="5"/>
  <c r="I62" i="5"/>
  <c r="I63" i="5"/>
  <c r="I64" i="5"/>
  <c r="I65" i="5"/>
  <c r="I66" i="5"/>
  <c r="I67" i="5"/>
  <c r="I68" i="5"/>
  <c r="I69" i="5"/>
  <c r="I70" i="5"/>
  <c r="I71" i="5"/>
  <c r="I72" i="5"/>
  <c r="I73" i="5"/>
  <c r="I74" i="5"/>
  <c r="I75" i="5"/>
  <c r="I76" i="5"/>
  <c r="I77" i="5"/>
  <c r="I78" i="5"/>
  <c r="I79" i="5"/>
  <c r="I80" i="5"/>
  <c r="I81" i="5"/>
  <c r="I82" i="5"/>
  <c r="I83" i="5"/>
  <c r="I84" i="5"/>
  <c r="I85" i="5"/>
  <c r="I86" i="5"/>
  <c r="I87" i="5"/>
  <c r="I88" i="5"/>
  <c r="I89" i="5"/>
  <c r="I90" i="5"/>
  <c r="I91" i="5"/>
  <c r="I92" i="5"/>
  <c r="I93" i="5"/>
  <c r="I94" i="5"/>
  <c r="I95" i="5"/>
  <c r="I96" i="5"/>
  <c r="I97" i="5"/>
  <c r="I98" i="5"/>
  <c r="I99" i="5"/>
  <c r="I100" i="5"/>
  <c r="I101" i="5"/>
  <c r="I102" i="5"/>
  <c r="I103" i="5"/>
  <c r="I104" i="5"/>
  <c r="I105" i="5"/>
  <c r="I106" i="5"/>
  <c r="I107" i="5"/>
  <c r="I108" i="5"/>
  <c r="I109" i="5"/>
  <c r="I110" i="5"/>
  <c r="I111" i="5"/>
  <c r="I112" i="5"/>
  <c r="I113" i="5"/>
  <c r="I114" i="5"/>
  <c r="I115" i="5"/>
  <c r="I116" i="5"/>
  <c r="I117" i="5"/>
  <c r="I118" i="5"/>
  <c r="I119" i="5"/>
  <c r="I120" i="5"/>
  <c r="I121" i="5"/>
  <c r="I122" i="5"/>
  <c r="I123" i="5"/>
  <c r="I124" i="5"/>
  <c r="I125" i="5"/>
  <c r="I126" i="5"/>
  <c r="I127" i="5"/>
  <c r="I128" i="5"/>
  <c r="I129" i="5"/>
  <c r="I130" i="5"/>
  <c r="I131" i="5"/>
  <c r="I132" i="5"/>
  <c r="I133" i="5"/>
  <c r="I134" i="5"/>
  <c r="I135" i="5"/>
  <c r="I136" i="5"/>
  <c r="I137" i="5"/>
  <c r="I138" i="5"/>
  <c r="I139" i="5"/>
  <c r="I140" i="5"/>
  <c r="I141" i="5"/>
  <c r="I142" i="5"/>
  <c r="I143" i="5"/>
  <c r="I144" i="5"/>
  <c r="I145" i="5"/>
  <c r="I146" i="5"/>
  <c r="I147" i="5"/>
  <c r="I148" i="5"/>
  <c r="I149" i="5"/>
  <c r="I150" i="5"/>
  <c r="I151" i="5"/>
  <c r="I152" i="5"/>
  <c r="I153" i="5"/>
  <c r="I154" i="5"/>
  <c r="I155" i="5"/>
  <c r="I156" i="5"/>
  <c r="I157" i="5"/>
  <c r="I158" i="5"/>
  <c r="I159" i="5"/>
  <c r="I160" i="5"/>
  <c r="I161" i="5"/>
  <c r="I162" i="5"/>
  <c r="I163" i="5"/>
  <c r="I164" i="5"/>
  <c r="I165" i="5"/>
  <c r="I166" i="5"/>
  <c r="I167" i="5"/>
  <c r="I168" i="5"/>
  <c r="I169" i="5"/>
  <c r="I170" i="5"/>
  <c r="I171" i="5"/>
  <c r="I172" i="5"/>
  <c r="I173" i="5"/>
  <c r="I174" i="5"/>
  <c r="I175" i="5"/>
  <c r="I176" i="5"/>
  <c r="I177" i="5"/>
  <c r="I178" i="5"/>
  <c r="I179" i="5"/>
  <c r="I180" i="5"/>
  <c r="I181" i="5"/>
  <c r="I182" i="5"/>
  <c r="I183" i="5"/>
  <c r="I184" i="5"/>
  <c r="I185" i="5"/>
  <c r="I186" i="5"/>
  <c r="I187" i="5"/>
  <c r="I188" i="5"/>
  <c r="I189" i="5"/>
  <c r="I190" i="5"/>
  <c r="I191" i="5"/>
  <c r="I192" i="5"/>
  <c r="I193" i="5"/>
  <c r="I194" i="5"/>
  <c r="I195" i="5"/>
  <c r="I196" i="5"/>
  <c r="I197" i="5"/>
  <c r="I198" i="5"/>
  <c r="I199" i="5"/>
  <c r="I200" i="5"/>
  <c r="I201" i="5"/>
  <c r="I202" i="5"/>
  <c r="I203" i="5"/>
  <c r="I204" i="5"/>
  <c r="I205" i="5"/>
  <c r="I206" i="5"/>
  <c r="I207" i="5"/>
  <c r="I208" i="5"/>
  <c r="I209" i="5"/>
  <c r="I210" i="5"/>
  <c r="I211" i="5"/>
  <c r="I212" i="5"/>
  <c r="I213" i="5"/>
  <c r="I214" i="5"/>
  <c r="I215" i="5"/>
  <c r="I216" i="5"/>
  <c r="I217" i="5"/>
  <c r="I218" i="5"/>
  <c r="I219" i="5"/>
  <c r="I220" i="5"/>
  <c r="I221" i="5"/>
  <c r="I222" i="5"/>
  <c r="I223" i="5"/>
  <c r="I224" i="5"/>
  <c r="I225" i="5"/>
  <c r="I226" i="5"/>
  <c r="I227" i="5"/>
  <c r="I228" i="5"/>
  <c r="I229" i="5"/>
  <c r="I230" i="5"/>
  <c r="I231" i="5"/>
  <c r="I232" i="5"/>
  <c r="I233" i="5"/>
  <c r="I234" i="5"/>
  <c r="I235" i="5"/>
  <c r="I236" i="5"/>
  <c r="I237" i="5"/>
  <c r="I238" i="5"/>
  <c r="I239" i="5"/>
  <c r="I240" i="5"/>
  <c r="I241" i="5"/>
  <c r="I242" i="5"/>
  <c r="I243" i="5"/>
  <c r="I244" i="5"/>
  <c r="I245" i="5"/>
  <c r="I246" i="5"/>
  <c r="I247" i="5"/>
  <c r="I248" i="5"/>
  <c r="I249" i="5"/>
  <c r="I250" i="5"/>
  <c r="I251" i="5"/>
  <c r="I252" i="5"/>
  <c r="I253" i="5"/>
  <c r="I254" i="5"/>
  <c r="I255" i="5"/>
  <c r="I256" i="5"/>
  <c r="I257" i="5"/>
  <c r="I258" i="5"/>
  <c r="I259" i="5"/>
  <c r="I260" i="5"/>
  <c r="I261" i="5"/>
  <c r="I262" i="5"/>
  <c r="I263" i="5"/>
  <c r="I264" i="5"/>
  <c r="I265" i="5"/>
  <c r="I266" i="5"/>
  <c r="I267" i="5"/>
  <c r="I268" i="5"/>
  <c r="I269" i="5"/>
  <c r="I270" i="5"/>
  <c r="I271" i="5"/>
  <c r="I272" i="5"/>
  <c r="I273" i="5"/>
  <c r="I274" i="5"/>
  <c r="I275" i="5"/>
  <c r="I276" i="5"/>
  <c r="I277" i="5"/>
  <c r="I278" i="5"/>
  <c r="I279" i="5"/>
  <c r="I280" i="5"/>
  <c r="I281" i="5"/>
  <c r="I282" i="5"/>
  <c r="I283" i="5"/>
  <c r="I284" i="5"/>
  <c r="I285" i="5"/>
  <c r="I286" i="5"/>
  <c r="I287" i="5"/>
  <c r="I288" i="5"/>
  <c r="I289" i="5"/>
  <c r="I290" i="5"/>
  <c r="I291" i="5"/>
  <c r="I292" i="5"/>
  <c r="I293" i="5"/>
  <c r="I294" i="5"/>
  <c r="I295" i="5"/>
  <c r="I296" i="5"/>
  <c r="I297" i="5"/>
  <c r="I298" i="5"/>
  <c r="I299" i="5"/>
  <c r="I300" i="5"/>
  <c r="I301" i="5"/>
  <c r="I302" i="5"/>
  <c r="I303" i="5"/>
  <c r="I304" i="5"/>
  <c r="I305" i="5"/>
  <c r="I306" i="5"/>
  <c r="I307" i="5"/>
  <c r="I308" i="5"/>
  <c r="I309" i="5"/>
  <c r="I310" i="5"/>
  <c r="I311" i="5"/>
  <c r="I312" i="5"/>
  <c r="I313" i="5"/>
  <c r="I314" i="5"/>
  <c r="I315" i="5"/>
  <c r="I316" i="5"/>
  <c r="I317" i="5"/>
  <c r="I318" i="5"/>
  <c r="I319" i="5"/>
  <c r="I320" i="5"/>
  <c r="I321" i="5"/>
  <c r="I322" i="5"/>
  <c r="I323" i="5"/>
  <c r="I324" i="5"/>
  <c r="I325" i="5"/>
  <c r="I326" i="5"/>
  <c r="I327" i="5"/>
  <c r="I328" i="5"/>
  <c r="I329" i="5"/>
  <c r="I330" i="5"/>
  <c r="I331" i="5"/>
  <c r="I332" i="5"/>
  <c r="I333" i="5"/>
  <c r="I334" i="5"/>
  <c r="I335" i="5"/>
  <c r="I336" i="5"/>
  <c r="I337" i="5"/>
  <c r="I338" i="5"/>
  <c r="I339" i="5"/>
  <c r="I340" i="5"/>
  <c r="I341" i="5"/>
  <c r="I342" i="5"/>
  <c r="I343" i="5"/>
  <c r="I344" i="5"/>
  <c r="I345" i="5"/>
  <c r="I346" i="5"/>
  <c r="I347" i="5"/>
  <c r="I348" i="5"/>
  <c r="I349" i="5"/>
  <c r="I350" i="5"/>
  <c r="I351" i="5"/>
  <c r="I352" i="5"/>
  <c r="I353" i="5"/>
  <c r="I354" i="5"/>
  <c r="I355" i="5"/>
  <c r="I356" i="5"/>
  <c r="I357" i="5"/>
  <c r="I358" i="5"/>
  <c r="I359" i="5"/>
  <c r="I360" i="5"/>
  <c r="I361" i="5"/>
  <c r="I362" i="5"/>
  <c r="I363" i="5"/>
  <c r="I364" i="5"/>
  <c r="I365" i="5"/>
  <c r="I366" i="5"/>
  <c r="I367" i="5"/>
  <c r="I368" i="5"/>
  <c r="I369" i="5"/>
  <c r="I370" i="5"/>
  <c r="I371" i="5"/>
  <c r="I372" i="5"/>
  <c r="I373" i="5"/>
  <c r="I374" i="5"/>
  <c r="I375" i="5"/>
  <c r="I376" i="5"/>
  <c r="I377" i="5"/>
  <c r="I378" i="5"/>
  <c r="I379" i="5"/>
  <c r="I380" i="5"/>
  <c r="I381" i="5"/>
  <c r="I382" i="5"/>
  <c r="I383" i="5"/>
  <c r="I384" i="5"/>
  <c r="I385" i="5"/>
  <c r="I386" i="5"/>
  <c r="I387" i="5"/>
  <c r="I388" i="5"/>
  <c r="I389" i="5"/>
  <c r="I390" i="5"/>
  <c r="I391" i="5"/>
  <c r="I392" i="5"/>
  <c r="I393" i="5"/>
  <c r="I394" i="5"/>
  <c r="I395" i="5"/>
  <c r="I396" i="5"/>
  <c r="I397" i="5"/>
  <c r="I398" i="5"/>
  <c r="I399" i="5"/>
  <c r="I400" i="5"/>
  <c r="I401" i="5"/>
  <c r="I402" i="5"/>
  <c r="I403" i="5"/>
  <c r="I404" i="5"/>
  <c r="I405" i="5"/>
  <c r="I406" i="5"/>
  <c r="I407" i="5"/>
  <c r="I408" i="5"/>
  <c r="I409" i="5"/>
  <c r="I410" i="5"/>
  <c r="I411" i="5"/>
  <c r="I412" i="5"/>
  <c r="I413" i="5"/>
  <c r="I414" i="5"/>
  <c r="I415" i="5"/>
  <c r="I416" i="5"/>
  <c r="I417" i="5"/>
  <c r="I418" i="5"/>
  <c r="I419" i="5"/>
  <c r="I420" i="5"/>
  <c r="I421" i="5"/>
  <c r="I422" i="5"/>
  <c r="I423" i="5"/>
  <c r="I424" i="5"/>
  <c r="I425" i="5"/>
  <c r="I426" i="5"/>
  <c r="I427" i="5"/>
  <c r="I428" i="5"/>
  <c r="I429" i="5"/>
  <c r="I430" i="5"/>
  <c r="I431" i="5"/>
  <c r="I432" i="5"/>
  <c r="I433" i="5"/>
  <c r="I434" i="5"/>
  <c r="I435" i="5"/>
  <c r="I436" i="5"/>
  <c r="I437" i="5"/>
  <c r="I438" i="5"/>
  <c r="I439" i="5"/>
  <c r="I440" i="5"/>
  <c r="I441" i="5"/>
  <c r="I442" i="5"/>
  <c r="I443" i="5"/>
  <c r="I444" i="5"/>
  <c r="I445" i="5"/>
  <c r="I446" i="5"/>
  <c r="I447" i="5"/>
  <c r="I448" i="5"/>
  <c r="I449" i="5"/>
  <c r="I450" i="5"/>
  <c r="I451" i="5"/>
  <c r="I452" i="5"/>
  <c r="I453" i="5"/>
  <c r="I454" i="5"/>
  <c r="I455" i="5"/>
  <c r="I456" i="5"/>
  <c r="I457" i="5"/>
  <c r="I458" i="5"/>
  <c r="I459" i="5"/>
  <c r="I460" i="5"/>
  <c r="I461" i="5"/>
  <c r="I462" i="5"/>
  <c r="I463" i="5"/>
  <c r="I464" i="5"/>
  <c r="I465" i="5"/>
  <c r="I466" i="5"/>
  <c r="I467" i="5"/>
  <c r="I468" i="5"/>
  <c r="I469" i="5"/>
  <c r="I470" i="5"/>
  <c r="I471" i="5"/>
  <c r="I472" i="5"/>
  <c r="I473" i="5"/>
  <c r="I474" i="5"/>
  <c r="I475" i="5"/>
  <c r="I476" i="5"/>
  <c r="I477" i="5"/>
  <c r="I478" i="5"/>
  <c r="I479" i="5"/>
  <c r="I480" i="5"/>
  <c r="I481" i="5"/>
  <c r="I482" i="5"/>
  <c r="I483" i="5"/>
  <c r="I484" i="5"/>
  <c r="I485" i="5"/>
  <c r="I486" i="5"/>
  <c r="I487" i="5"/>
  <c r="I488" i="5"/>
  <c r="I489" i="5"/>
  <c r="I490" i="5"/>
  <c r="I491" i="5"/>
  <c r="I492" i="5"/>
  <c r="I493" i="5"/>
  <c r="I494" i="5"/>
  <c r="I495" i="5"/>
  <c r="I496" i="5"/>
  <c r="I497" i="5"/>
  <c r="I498" i="5"/>
  <c r="I499" i="5"/>
  <c r="I500" i="5"/>
  <c r="I501" i="5"/>
  <c r="I502" i="5"/>
  <c r="I503" i="5"/>
  <c r="I504" i="5"/>
  <c r="I505" i="5"/>
  <c r="I506" i="5"/>
  <c r="I507" i="5"/>
  <c r="I508" i="5"/>
  <c r="I509" i="5"/>
  <c r="I510" i="5"/>
  <c r="I511" i="5"/>
  <c r="I512" i="5"/>
  <c r="I513" i="5"/>
  <c r="I514" i="5"/>
  <c r="I515" i="5"/>
  <c r="I516" i="5"/>
  <c r="I517" i="5"/>
  <c r="I518" i="5"/>
  <c r="I519" i="5"/>
  <c r="I520" i="5"/>
  <c r="I521" i="5"/>
  <c r="I522" i="5"/>
  <c r="I523" i="5"/>
  <c r="I524" i="5"/>
  <c r="I525" i="5"/>
  <c r="I526" i="5"/>
  <c r="I527" i="5"/>
  <c r="I528" i="5"/>
  <c r="I529" i="5"/>
  <c r="I530" i="5"/>
  <c r="I531" i="5"/>
  <c r="I532" i="5"/>
  <c r="I533" i="5"/>
  <c r="I534" i="5"/>
  <c r="I535" i="5"/>
  <c r="I536" i="5"/>
  <c r="I537" i="5"/>
  <c r="I538" i="5"/>
  <c r="I539" i="5"/>
  <c r="I540" i="5"/>
  <c r="I541" i="5"/>
  <c r="I542" i="5"/>
  <c r="I543" i="5"/>
  <c r="I544" i="5"/>
  <c r="I545" i="5"/>
  <c r="I546" i="5"/>
  <c r="I547" i="5"/>
  <c r="I548" i="5"/>
  <c r="I549" i="5"/>
  <c r="I550" i="5"/>
  <c r="I551" i="5"/>
  <c r="I552" i="5"/>
  <c r="I553" i="5"/>
  <c r="I554" i="5"/>
  <c r="I555" i="5"/>
  <c r="I556" i="5"/>
  <c r="I557" i="5"/>
  <c r="I558" i="5"/>
  <c r="I559" i="5"/>
  <c r="I560" i="5"/>
  <c r="I561" i="5"/>
  <c r="I562" i="5"/>
  <c r="I563" i="5"/>
  <c r="I564" i="5"/>
  <c r="I565" i="5"/>
  <c r="I566" i="5"/>
  <c r="I567" i="5"/>
  <c r="I568" i="5"/>
  <c r="I569" i="5"/>
  <c r="I570" i="5"/>
  <c r="I571" i="5"/>
  <c r="I572" i="5"/>
  <c r="I573" i="5"/>
  <c r="I574" i="5"/>
  <c r="I575" i="5"/>
  <c r="I576" i="5"/>
  <c r="I577" i="5"/>
  <c r="I578" i="5"/>
  <c r="I579" i="5"/>
  <c r="I580" i="5"/>
  <c r="I581" i="5"/>
  <c r="I582" i="5"/>
  <c r="I583" i="5"/>
  <c r="I584" i="5"/>
  <c r="I585" i="5"/>
  <c r="I586" i="5"/>
  <c r="I587" i="5"/>
  <c r="I588" i="5"/>
  <c r="I589" i="5"/>
  <c r="I590" i="5"/>
  <c r="I591" i="5"/>
  <c r="I592" i="5"/>
  <c r="I593" i="5"/>
  <c r="I594" i="5"/>
  <c r="I595" i="5"/>
  <c r="I596" i="5"/>
  <c r="I597" i="5"/>
  <c r="I598" i="5"/>
  <c r="I599" i="5"/>
  <c r="I600" i="5"/>
  <c r="I601" i="5"/>
  <c r="I602" i="5"/>
  <c r="I603" i="5"/>
  <c r="I604" i="5"/>
  <c r="I605" i="5"/>
  <c r="I606" i="5"/>
  <c r="I607" i="5"/>
  <c r="I608" i="5"/>
  <c r="I609" i="5"/>
  <c r="I610" i="5"/>
  <c r="I611" i="5"/>
  <c r="I612" i="5"/>
  <c r="I613" i="5"/>
  <c r="I614" i="5"/>
  <c r="I615" i="5"/>
  <c r="I616" i="5"/>
  <c r="I617" i="5"/>
  <c r="I618" i="5"/>
  <c r="I619" i="5"/>
  <c r="I620" i="5"/>
  <c r="I621" i="5"/>
  <c r="I622" i="5"/>
  <c r="I623" i="5"/>
  <c r="I624" i="5"/>
  <c r="I625" i="5"/>
  <c r="I626" i="5"/>
  <c r="I627" i="5"/>
  <c r="I628" i="5"/>
  <c r="I629" i="5"/>
  <c r="I630" i="5"/>
  <c r="I631" i="5"/>
  <c r="I632" i="5"/>
  <c r="I633" i="5"/>
  <c r="I634" i="5"/>
  <c r="I635" i="5"/>
  <c r="I636" i="5"/>
  <c r="I637" i="5"/>
  <c r="I638" i="5"/>
  <c r="I639" i="5"/>
  <c r="I640" i="5"/>
  <c r="I641" i="5"/>
  <c r="I642" i="5"/>
  <c r="I643" i="5"/>
  <c r="I644" i="5"/>
  <c r="I645" i="5"/>
  <c r="I646" i="5"/>
  <c r="I647" i="5"/>
  <c r="I648" i="5"/>
  <c r="I649" i="5"/>
  <c r="I650" i="5"/>
  <c r="I651" i="5"/>
  <c r="I652" i="5"/>
  <c r="I653" i="5"/>
  <c r="I654" i="5"/>
  <c r="I655" i="5"/>
  <c r="I656" i="5"/>
  <c r="I657" i="5"/>
  <c r="I658" i="5"/>
  <c r="I659" i="5"/>
  <c r="I660" i="5"/>
  <c r="I661" i="5"/>
  <c r="I662" i="5"/>
  <c r="I663" i="5"/>
  <c r="I664" i="5"/>
  <c r="I665" i="5"/>
  <c r="I666" i="5"/>
  <c r="I667" i="5"/>
  <c r="I668" i="5"/>
  <c r="I669" i="5"/>
  <c r="I670" i="5"/>
  <c r="I671" i="5"/>
  <c r="I672" i="5"/>
  <c r="I673" i="5"/>
  <c r="I674" i="5"/>
  <c r="I675" i="5"/>
  <c r="I676" i="5"/>
  <c r="I677" i="5"/>
  <c r="I678" i="5"/>
  <c r="I679" i="5"/>
  <c r="I680" i="5"/>
  <c r="I681" i="5"/>
  <c r="I682" i="5"/>
  <c r="I683" i="5"/>
  <c r="I684" i="5"/>
  <c r="I685" i="5"/>
  <c r="I686" i="5"/>
  <c r="I687" i="5"/>
  <c r="I688" i="5"/>
  <c r="I689" i="5"/>
  <c r="I690" i="5"/>
  <c r="I691" i="5"/>
  <c r="I692" i="5"/>
  <c r="I693" i="5"/>
  <c r="I694" i="5"/>
  <c r="I695" i="5"/>
  <c r="I696" i="5"/>
  <c r="I697" i="5"/>
  <c r="I698" i="5"/>
  <c r="I699" i="5"/>
  <c r="I700" i="5"/>
  <c r="I701" i="5"/>
  <c r="I702" i="5"/>
  <c r="I703" i="5"/>
  <c r="I704" i="5"/>
  <c r="I705" i="5"/>
  <c r="I706" i="5"/>
  <c r="I707" i="5"/>
  <c r="I708" i="5"/>
  <c r="I709" i="5"/>
  <c r="I710" i="5"/>
  <c r="I711" i="5"/>
  <c r="I712" i="5"/>
  <c r="I713" i="5"/>
  <c r="I714" i="5"/>
  <c r="I715" i="5"/>
  <c r="I716" i="5"/>
  <c r="I717" i="5"/>
  <c r="I718" i="5"/>
  <c r="I719" i="5"/>
  <c r="I720" i="5"/>
  <c r="I721" i="5"/>
  <c r="I722" i="5"/>
  <c r="I723" i="5"/>
  <c r="I724" i="5"/>
  <c r="I725" i="5"/>
  <c r="I726" i="5"/>
  <c r="I727" i="5"/>
  <c r="I728" i="5"/>
  <c r="I729" i="5"/>
  <c r="I730" i="5"/>
  <c r="I731" i="5"/>
  <c r="I732" i="5"/>
  <c r="I733" i="5"/>
  <c r="I734" i="5"/>
  <c r="I735" i="5"/>
  <c r="I736" i="5"/>
  <c r="I737" i="5"/>
  <c r="I738" i="5"/>
  <c r="I739" i="5"/>
  <c r="I740" i="5"/>
  <c r="I741" i="5"/>
  <c r="I742" i="5"/>
  <c r="I743" i="5"/>
  <c r="I744" i="5"/>
  <c r="I745" i="5"/>
  <c r="I746" i="5"/>
  <c r="I747" i="5"/>
  <c r="I748" i="5"/>
  <c r="I749" i="5"/>
  <c r="I750" i="5"/>
  <c r="I751" i="5"/>
  <c r="I752" i="5"/>
  <c r="I753" i="5"/>
  <c r="I754" i="5"/>
  <c r="I755" i="5"/>
  <c r="I756" i="5"/>
  <c r="I757" i="5"/>
  <c r="I758" i="5"/>
  <c r="I759" i="5"/>
  <c r="I760" i="5"/>
  <c r="I761" i="5"/>
  <c r="I762" i="5"/>
  <c r="I763" i="5"/>
  <c r="I764" i="5"/>
  <c r="I765" i="5"/>
  <c r="I766" i="5"/>
  <c r="I767" i="5"/>
  <c r="I768" i="5"/>
  <c r="I769" i="5"/>
  <c r="I770" i="5"/>
  <c r="I771" i="5"/>
  <c r="I772" i="5"/>
  <c r="I773" i="5"/>
  <c r="I774" i="5"/>
  <c r="I775" i="5"/>
  <c r="I776" i="5"/>
  <c r="I777" i="5"/>
  <c r="I778" i="5"/>
  <c r="I779" i="5"/>
  <c r="I780" i="5"/>
  <c r="I781" i="5"/>
  <c r="I782" i="5"/>
  <c r="I783" i="5"/>
  <c r="I784" i="5"/>
  <c r="I785" i="5"/>
  <c r="I786" i="5"/>
  <c r="I787" i="5"/>
  <c r="I788" i="5"/>
  <c r="I789" i="5"/>
  <c r="I790" i="5"/>
  <c r="I791" i="5"/>
  <c r="I792" i="5"/>
  <c r="I793" i="5"/>
  <c r="I794" i="5"/>
  <c r="I795" i="5"/>
  <c r="I796" i="5"/>
  <c r="I797" i="5"/>
  <c r="I798" i="5"/>
  <c r="I799" i="5"/>
  <c r="I800" i="5"/>
  <c r="I801" i="5"/>
  <c r="I802" i="5"/>
  <c r="I803" i="5"/>
  <c r="I804" i="5"/>
  <c r="I805" i="5"/>
  <c r="I806" i="5"/>
  <c r="I807" i="5"/>
  <c r="I808" i="5"/>
  <c r="I809" i="5"/>
  <c r="I810" i="5"/>
  <c r="I811" i="5"/>
  <c r="I812" i="5"/>
  <c r="I813" i="5"/>
  <c r="I814" i="5"/>
  <c r="I815" i="5"/>
  <c r="I816" i="5"/>
  <c r="I817" i="5"/>
  <c r="I818" i="5"/>
  <c r="I819" i="5"/>
  <c r="I820" i="5"/>
  <c r="I821" i="5"/>
  <c r="I822" i="5"/>
  <c r="I823" i="5"/>
  <c r="I824" i="5"/>
  <c r="I825" i="5"/>
  <c r="I826" i="5"/>
  <c r="I827" i="5"/>
  <c r="I828" i="5"/>
  <c r="I829" i="5"/>
  <c r="I830" i="5"/>
  <c r="I831" i="5"/>
  <c r="I832" i="5"/>
  <c r="I833" i="5"/>
  <c r="I834" i="5"/>
  <c r="I835" i="5"/>
  <c r="I836" i="5"/>
  <c r="I837" i="5"/>
  <c r="I838" i="5"/>
  <c r="I839" i="5"/>
  <c r="I840" i="5"/>
  <c r="I841" i="5"/>
  <c r="I842" i="5"/>
  <c r="I843" i="5"/>
  <c r="I844" i="5"/>
  <c r="I845" i="5"/>
  <c r="I846" i="5"/>
  <c r="I847" i="5"/>
  <c r="I848" i="5"/>
  <c r="I849" i="5"/>
  <c r="I850" i="5"/>
  <c r="I851" i="5"/>
  <c r="I852" i="5"/>
  <c r="I853" i="5"/>
  <c r="I854" i="5"/>
  <c r="I855" i="5"/>
  <c r="I856" i="5"/>
  <c r="I857" i="5"/>
  <c r="I858" i="5"/>
  <c r="I859" i="5"/>
  <c r="I860" i="5"/>
  <c r="I861" i="5"/>
  <c r="I862" i="5"/>
  <c r="I863" i="5"/>
  <c r="I864" i="5"/>
  <c r="I865" i="5"/>
  <c r="I866" i="5"/>
  <c r="I867" i="5"/>
  <c r="I868" i="5"/>
  <c r="I869" i="5"/>
  <c r="I870" i="5"/>
  <c r="I871" i="5"/>
  <c r="I872" i="5"/>
  <c r="I873" i="5"/>
  <c r="I874" i="5"/>
  <c r="I875" i="5"/>
  <c r="I876" i="5"/>
  <c r="I877" i="5"/>
  <c r="I878" i="5"/>
  <c r="I879" i="5"/>
  <c r="I880" i="5"/>
  <c r="I881" i="5"/>
  <c r="I882" i="5"/>
  <c r="I883" i="5"/>
  <c r="I884" i="5"/>
  <c r="I885" i="5"/>
  <c r="I886" i="5"/>
  <c r="I887" i="5"/>
  <c r="I888" i="5"/>
  <c r="I889" i="5"/>
  <c r="I890" i="5"/>
  <c r="I891" i="5"/>
  <c r="I892" i="5"/>
  <c r="I893" i="5"/>
  <c r="I894" i="5"/>
  <c r="I895" i="5"/>
  <c r="I896" i="5"/>
  <c r="I897" i="5"/>
  <c r="I898" i="5"/>
  <c r="I899" i="5"/>
  <c r="I900" i="5"/>
  <c r="I901" i="5"/>
  <c r="I902" i="5"/>
  <c r="I903" i="5"/>
  <c r="I904" i="5"/>
  <c r="I905" i="5"/>
  <c r="I906" i="5"/>
  <c r="I907" i="5"/>
  <c r="I908" i="5"/>
  <c r="I909" i="5"/>
  <c r="I910" i="5"/>
  <c r="I911" i="5"/>
  <c r="I912" i="5"/>
  <c r="I913" i="5"/>
  <c r="I914" i="5"/>
  <c r="I915" i="5"/>
  <c r="I916" i="5"/>
  <c r="I917" i="5"/>
  <c r="I918" i="5"/>
  <c r="I919" i="5"/>
  <c r="I920" i="5"/>
  <c r="I921" i="5"/>
  <c r="I922" i="5"/>
  <c r="I923" i="5"/>
  <c r="I924" i="5"/>
  <c r="I925" i="5"/>
  <c r="I926" i="5"/>
  <c r="I927" i="5"/>
  <c r="I928" i="5"/>
  <c r="I929" i="5"/>
  <c r="I930" i="5"/>
  <c r="I931" i="5"/>
  <c r="I932" i="5"/>
  <c r="I933" i="5"/>
  <c r="I934" i="5"/>
  <c r="I935" i="5"/>
  <c r="I936" i="5"/>
  <c r="I937" i="5"/>
  <c r="I938" i="5"/>
  <c r="I939" i="5"/>
  <c r="I940" i="5"/>
  <c r="I941" i="5"/>
  <c r="I942" i="5"/>
  <c r="I943" i="5"/>
  <c r="I944" i="5"/>
  <c r="I945" i="5"/>
  <c r="I946" i="5"/>
  <c r="I947" i="5"/>
  <c r="I948" i="5"/>
  <c r="I949" i="5"/>
  <c r="I950" i="5"/>
  <c r="I951" i="5"/>
  <c r="I952" i="5"/>
  <c r="I953" i="5"/>
  <c r="I954" i="5"/>
  <c r="I955" i="5"/>
  <c r="I956" i="5"/>
  <c r="I957" i="5"/>
  <c r="I958" i="5"/>
  <c r="I959" i="5"/>
  <c r="I960" i="5"/>
  <c r="I961" i="5"/>
  <c r="I962" i="5"/>
  <c r="I963" i="5"/>
  <c r="I964" i="5"/>
  <c r="I965" i="5"/>
  <c r="I966" i="5"/>
  <c r="I967" i="5"/>
  <c r="I968" i="5"/>
  <c r="I969" i="5"/>
  <c r="I970" i="5"/>
  <c r="I971" i="5"/>
  <c r="I972" i="5"/>
  <c r="I973" i="5"/>
  <c r="I974" i="5"/>
  <c r="I975" i="5"/>
  <c r="I976" i="5"/>
  <c r="I977" i="5"/>
  <c r="I978" i="5"/>
  <c r="I979" i="5"/>
  <c r="I980" i="5"/>
  <c r="I981" i="5"/>
  <c r="I982" i="5"/>
  <c r="I983" i="5"/>
  <c r="I984" i="5"/>
  <c r="I985" i="5"/>
  <c r="I986" i="5"/>
  <c r="I987" i="5"/>
  <c r="I988" i="5"/>
  <c r="I989" i="5"/>
  <c r="I990" i="5"/>
  <c r="I991" i="5"/>
  <c r="I992" i="5"/>
  <c r="I993" i="5"/>
  <c r="I994" i="5"/>
  <c r="I995" i="5"/>
  <c r="I996" i="5"/>
  <c r="I997" i="5"/>
  <c r="I998" i="5"/>
  <c r="I999" i="5"/>
  <c r="I1000" i="5"/>
  <c r="I1001" i="5"/>
  <c r="I1002" i="5"/>
  <c r="I1003" i="5"/>
  <c r="I1004" i="5"/>
  <c r="I1005" i="5"/>
  <c r="I1006" i="5"/>
  <c r="I1007" i="5"/>
  <c r="I1008" i="5"/>
  <c r="I1009" i="5"/>
  <c r="I1010" i="5"/>
  <c r="I1011" i="5"/>
  <c r="I1012" i="5"/>
  <c r="I1013" i="5"/>
  <c r="I1014" i="5"/>
  <c r="I1015" i="5"/>
  <c r="I1016" i="5"/>
  <c r="I1017" i="5"/>
  <c r="I1018" i="5"/>
  <c r="I1019" i="5"/>
  <c r="I1020" i="5"/>
  <c r="I1021" i="5"/>
  <c r="I1022" i="5"/>
  <c r="I1023" i="5"/>
  <c r="I1024" i="5"/>
  <c r="I1025" i="5"/>
  <c r="I1026" i="5"/>
  <c r="I1027" i="5"/>
  <c r="I1028" i="5"/>
  <c r="I1029" i="5"/>
  <c r="I1030" i="5"/>
  <c r="I1031" i="5"/>
  <c r="I1032" i="5"/>
  <c r="I1033" i="5"/>
  <c r="I1034" i="5"/>
  <c r="I1035" i="5"/>
  <c r="I1036" i="5"/>
  <c r="I1037" i="5"/>
  <c r="I1038" i="5"/>
  <c r="I1039" i="5"/>
  <c r="I1040" i="5"/>
  <c r="I1041" i="5"/>
  <c r="I1042" i="5"/>
  <c r="I1043" i="5"/>
  <c r="I1044" i="5"/>
  <c r="I1045" i="5"/>
  <c r="I1046" i="5"/>
  <c r="I1047" i="5"/>
  <c r="I1048" i="5"/>
  <c r="I1049" i="5"/>
  <c r="I1050" i="5"/>
  <c r="I1051" i="5"/>
  <c r="I1052" i="5"/>
  <c r="I1053" i="5"/>
  <c r="I1054" i="5"/>
  <c r="I1055" i="5"/>
  <c r="I1056" i="5"/>
  <c r="I1057" i="5"/>
  <c r="I1058" i="5"/>
  <c r="I1059" i="5"/>
  <c r="I1060" i="5"/>
  <c r="I1061" i="5"/>
  <c r="I1062" i="5"/>
  <c r="I1063" i="5"/>
  <c r="I1064" i="5"/>
  <c r="I1065" i="5"/>
  <c r="I1066" i="5"/>
  <c r="I1067" i="5"/>
  <c r="I1068" i="5"/>
  <c r="I1069" i="5"/>
  <c r="I1070" i="5"/>
  <c r="I1071" i="5"/>
  <c r="I1072" i="5"/>
  <c r="I1073" i="5"/>
  <c r="I1074" i="5"/>
  <c r="I1075" i="5"/>
  <c r="I1076" i="5"/>
  <c r="I1077" i="5"/>
  <c r="I1078" i="5"/>
  <c r="I1079" i="5"/>
  <c r="I1080" i="5"/>
  <c r="I1081" i="5"/>
  <c r="I1082" i="5"/>
  <c r="I1083" i="5"/>
  <c r="I1084" i="5"/>
  <c r="I1085" i="5"/>
  <c r="I1086" i="5"/>
  <c r="I1087" i="5"/>
  <c r="I1088" i="5"/>
  <c r="I1089" i="5"/>
  <c r="I1090" i="5"/>
  <c r="I1091" i="5"/>
  <c r="I1092" i="5"/>
  <c r="I1093" i="5"/>
  <c r="I1094" i="5"/>
  <c r="I1095" i="5"/>
  <c r="I1096" i="5"/>
  <c r="I1097" i="5"/>
  <c r="I1098" i="5"/>
  <c r="I1099" i="5"/>
  <c r="I1100" i="5"/>
  <c r="I1101" i="5"/>
  <c r="I1102" i="5"/>
  <c r="I1103" i="5"/>
  <c r="I1104" i="5"/>
  <c r="I1105" i="5"/>
  <c r="I1106" i="5"/>
  <c r="I1107" i="5"/>
  <c r="I1108" i="5"/>
  <c r="I1109" i="5"/>
  <c r="I1110" i="5"/>
  <c r="I1111" i="5"/>
  <c r="I1112" i="5"/>
  <c r="I1113" i="5"/>
  <c r="I1114" i="5"/>
  <c r="I1115" i="5"/>
  <c r="I1116" i="5"/>
  <c r="I1117" i="5"/>
  <c r="I1118" i="5"/>
  <c r="I1119" i="5"/>
  <c r="I1120" i="5"/>
  <c r="I1121" i="5"/>
  <c r="I1122" i="5"/>
  <c r="I1123" i="5"/>
  <c r="I1124" i="5"/>
  <c r="I1125" i="5"/>
  <c r="I1126" i="5"/>
  <c r="I1127" i="5"/>
  <c r="I1128" i="5"/>
  <c r="I1129" i="5"/>
  <c r="I1130" i="5"/>
  <c r="I1131" i="5"/>
  <c r="I1132" i="5"/>
  <c r="I1133" i="5"/>
  <c r="I1134" i="5"/>
  <c r="I1135" i="5"/>
  <c r="I1136" i="5"/>
  <c r="I1137" i="5"/>
  <c r="I1138" i="5"/>
  <c r="I1139" i="5"/>
  <c r="I1140" i="5"/>
  <c r="I1141" i="5"/>
  <c r="I1142" i="5"/>
  <c r="I1143" i="5"/>
  <c r="I1144" i="5"/>
  <c r="I1145" i="5"/>
  <c r="I1146" i="5"/>
  <c r="I1147" i="5"/>
  <c r="I1148" i="5"/>
  <c r="I1149" i="5"/>
  <c r="I1150" i="5"/>
  <c r="I1151" i="5"/>
  <c r="I1152" i="5"/>
  <c r="I1153" i="5"/>
  <c r="I1154" i="5"/>
  <c r="I1155" i="5"/>
  <c r="I1156" i="5"/>
  <c r="I1157" i="5"/>
  <c r="I1158" i="5"/>
  <c r="I1159" i="5"/>
  <c r="I1160" i="5"/>
  <c r="I1161" i="5"/>
  <c r="I1162" i="5"/>
  <c r="I1163" i="5"/>
  <c r="I1164" i="5"/>
  <c r="I1165" i="5"/>
  <c r="I1166" i="5"/>
  <c r="I1167" i="5"/>
  <c r="I1168" i="5"/>
  <c r="I1169" i="5"/>
  <c r="I1170" i="5"/>
  <c r="I1171" i="5"/>
  <c r="I1172" i="5"/>
  <c r="I1173" i="5"/>
  <c r="I1174" i="5"/>
  <c r="I1175" i="5"/>
  <c r="I1176" i="5"/>
  <c r="I1177" i="5"/>
  <c r="I1178" i="5"/>
  <c r="I1179" i="5"/>
  <c r="I1180" i="5"/>
  <c r="I1181" i="5"/>
  <c r="I1182" i="5"/>
  <c r="I1183" i="5"/>
  <c r="I1184" i="5"/>
  <c r="I1185" i="5"/>
  <c r="I1186" i="5"/>
  <c r="I1187" i="5"/>
  <c r="I1188" i="5"/>
  <c r="I1189" i="5"/>
  <c r="I1190" i="5"/>
  <c r="I1191" i="5"/>
  <c r="I1192" i="5"/>
  <c r="I1193" i="5"/>
  <c r="I1194" i="5"/>
  <c r="I1195" i="5"/>
  <c r="I1196" i="5"/>
  <c r="I1197" i="5"/>
  <c r="I1198" i="5"/>
  <c r="I1199" i="5"/>
  <c r="I1200" i="5"/>
  <c r="I1201" i="5"/>
  <c r="I1202" i="5"/>
  <c r="I1203" i="5"/>
  <c r="I1204" i="5"/>
  <c r="I1205" i="5"/>
  <c r="I1206" i="5"/>
  <c r="I1207" i="5"/>
  <c r="I1208" i="5"/>
  <c r="I1209" i="5"/>
  <c r="I1210" i="5"/>
  <c r="I1211" i="5"/>
  <c r="I1212" i="5"/>
  <c r="I1213" i="5"/>
  <c r="I1214" i="5"/>
  <c r="I1215" i="5"/>
  <c r="I1216" i="5"/>
  <c r="I1217" i="5"/>
  <c r="I1218" i="5"/>
  <c r="I1219" i="5"/>
  <c r="I1220" i="5"/>
  <c r="I1221" i="5"/>
  <c r="I1222" i="5"/>
  <c r="I1223" i="5"/>
  <c r="I1224" i="5"/>
  <c r="I1225" i="5"/>
  <c r="I1226" i="5"/>
  <c r="I1227" i="5"/>
  <c r="I1228" i="5"/>
  <c r="I1229" i="5"/>
  <c r="I1230" i="5"/>
  <c r="I1231" i="5"/>
  <c r="I1232" i="5"/>
  <c r="I1233" i="5"/>
  <c r="I1234" i="5"/>
  <c r="I1235" i="5"/>
  <c r="I1236" i="5"/>
  <c r="I1237" i="5"/>
  <c r="I1238" i="5"/>
  <c r="I1239" i="5"/>
  <c r="I1240" i="5"/>
  <c r="I1241" i="5"/>
  <c r="I1242" i="5"/>
  <c r="I1243" i="5"/>
  <c r="I1244" i="5"/>
  <c r="I1245" i="5"/>
  <c r="I1246" i="5"/>
  <c r="I1247" i="5"/>
  <c r="I1248" i="5"/>
  <c r="I1249" i="5"/>
  <c r="I1250" i="5"/>
  <c r="I1251" i="5"/>
  <c r="I1252" i="5"/>
  <c r="I1253" i="5"/>
  <c r="I1254" i="5"/>
  <c r="I1255" i="5"/>
  <c r="I1256" i="5"/>
  <c r="I1257" i="5"/>
  <c r="I1258" i="5"/>
  <c r="I1259" i="5"/>
  <c r="I1260" i="5"/>
  <c r="I1261" i="5"/>
  <c r="I1262" i="5"/>
  <c r="I1263" i="5"/>
  <c r="I1264" i="5"/>
  <c r="I1265" i="5"/>
  <c r="I1266" i="5"/>
  <c r="I1267" i="5"/>
  <c r="I1268" i="5"/>
  <c r="I1269" i="5"/>
  <c r="I1270" i="5"/>
  <c r="I1271" i="5"/>
  <c r="I1272" i="5"/>
  <c r="I1273" i="5"/>
  <c r="I1274" i="5"/>
  <c r="I1275" i="5"/>
  <c r="I1276" i="5"/>
  <c r="I1277" i="5"/>
  <c r="I1278" i="5"/>
  <c r="I1279" i="5"/>
  <c r="I1280" i="5"/>
  <c r="I1281" i="5"/>
  <c r="I1282" i="5"/>
  <c r="I1283" i="5"/>
  <c r="I1284" i="5"/>
  <c r="I1285" i="5"/>
  <c r="I1286" i="5"/>
  <c r="I1287" i="5"/>
  <c r="I1288" i="5"/>
  <c r="I1289" i="5"/>
  <c r="I1290" i="5"/>
  <c r="I1291" i="5"/>
  <c r="I1292" i="5"/>
  <c r="I1293" i="5"/>
  <c r="I1294" i="5"/>
  <c r="I1295" i="5"/>
  <c r="I1296" i="5"/>
  <c r="I1297" i="5"/>
  <c r="I1298" i="5"/>
  <c r="I1299" i="5"/>
  <c r="I1300" i="5"/>
  <c r="I1301" i="5"/>
  <c r="I1302" i="5"/>
  <c r="I1303" i="5"/>
  <c r="I1304" i="5"/>
  <c r="I1305" i="5"/>
  <c r="I1306" i="5"/>
  <c r="I1307" i="5"/>
  <c r="I1308" i="5"/>
  <c r="I1309" i="5"/>
  <c r="I1310" i="5"/>
  <c r="I1311" i="5"/>
  <c r="I1312" i="5"/>
  <c r="I1313" i="5"/>
  <c r="I1314" i="5"/>
  <c r="I1315" i="5"/>
  <c r="I1316" i="5"/>
  <c r="I1317" i="5"/>
  <c r="I1318" i="5"/>
  <c r="I1319" i="5"/>
  <c r="I1320" i="5"/>
  <c r="I1321" i="5"/>
  <c r="I1322" i="5"/>
  <c r="I1323" i="5"/>
  <c r="I1324" i="5"/>
  <c r="I1325" i="5"/>
  <c r="I1326" i="5"/>
  <c r="I1327" i="5"/>
  <c r="I1328" i="5"/>
  <c r="I1329" i="5"/>
  <c r="I1330" i="5"/>
  <c r="I1331" i="5"/>
  <c r="I1332" i="5"/>
  <c r="I1333" i="5"/>
  <c r="I1334" i="5"/>
  <c r="I1335" i="5"/>
  <c r="I1336" i="5"/>
  <c r="I1337" i="5"/>
  <c r="I1338" i="5"/>
  <c r="I1339" i="5"/>
  <c r="I1340" i="5"/>
  <c r="I1341" i="5"/>
  <c r="I1342" i="5"/>
  <c r="I1343" i="5"/>
  <c r="I1344" i="5"/>
  <c r="I1345" i="5"/>
  <c r="I1346" i="5"/>
  <c r="I1347" i="5"/>
  <c r="I1348" i="5"/>
  <c r="I1349" i="5"/>
  <c r="I1350" i="5"/>
  <c r="I1351" i="5"/>
  <c r="I1352" i="5"/>
  <c r="I1353" i="5"/>
  <c r="I1354" i="5"/>
  <c r="I1355" i="5"/>
  <c r="I1356" i="5"/>
  <c r="I1357" i="5"/>
  <c r="I1358" i="5"/>
  <c r="I1359" i="5"/>
  <c r="I1360" i="5"/>
  <c r="I1361" i="5"/>
  <c r="I1362" i="5"/>
  <c r="I1363" i="5"/>
  <c r="I1364" i="5"/>
  <c r="I1365" i="5"/>
  <c r="I1366" i="5"/>
  <c r="I1367" i="5"/>
  <c r="I1368" i="5"/>
  <c r="I1369" i="5"/>
  <c r="I1370" i="5"/>
  <c r="I1371" i="5"/>
  <c r="I1372" i="5"/>
  <c r="I1373" i="5"/>
  <c r="I1374" i="5"/>
  <c r="I1375" i="5"/>
  <c r="I1376" i="5"/>
  <c r="I1377" i="5"/>
  <c r="I1378" i="5"/>
  <c r="I1379" i="5"/>
  <c r="I1380" i="5"/>
  <c r="I1381" i="5"/>
  <c r="I1382" i="5"/>
  <c r="I1383" i="5"/>
  <c r="I1384" i="5"/>
  <c r="I1385" i="5"/>
  <c r="I1386" i="5"/>
  <c r="I1387" i="5"/>
  <c r="I1388" i="5"/>
  <c r="I1389" i="5"/>
  <c r="I1390" i="5"/>
  <c r="I1391" i="5"/>
  <c r="I1392" i="5"/>
  <c r="I1393" i="5"/>
  <c r="I1394" i="5"/>
  <c r="I1395" i="5"/>
  <c r="I1396" i="5"/>
  <c r="I1397" i="5"/>
  <c r="I1398" i="5"/>
  <c r="I1399" i="5"/>
  <c r="I1400" i="5"/>
  <c r="I1401" i="5"/>
  <c r="I1402" i="5"/>
  <c r="I1403" i="5"/>
  <c r="I1404" i="5"/>
  <c r="I1405" i="5"/>
  <c r="I1406" i="5"/>
  <c r="I1407" i="5"/>
  <c r="I1408" i="5"/>
  <c r="I1409" i="5"/>
  <c r="I1410" i="5"/>
  <c r="I1411" i="5"/>
  <c r="I1412" i="5"/>
  <c r="I1413" i="5"/>
  <c r="I1414" i="5"/>
  <c r="I1415" i="5"/>
  <c r="I1416" i="5"/>
  <c r="I1417" i="5"/>
  <c r="I1418" i="5"/>
  <c r="I1419" i="5"/>
  <c r="I1420" i="5"/>
  <c r="I1421" i="5"/>
  <c r="I1422" i="5"/>
  <c r="I1423" i="5"/>
  <c r="I1424" i="5"/>
  <c r="I1425" i="5"/>
  <c r="I1426" i="5"/>
  <c r="I1427" i="5"/>
  <c r="I1428" i="5"/>
  <c r="I1429" i="5"/>
  <c r="I1430" i="5"/>
  <c r="I1431" i="5"/>
  <c r="I1432" i="5"/>
  <c r="I1433" i="5"/>
  <c r="I1434" i="5"/>
  <c r="I1435" i="5"/>
  <c r="I1436" i="5"/>
  <c r="I1437" i="5"/>
  <c r="I1438" i="5"/>
  <c r="I1439" i="5"/>
  <c r="I1440" i="5"/>
  <c r="I1441" i="5"/>
  <c r="I1442" i="5"/>
  <c r="I1443" i="5"/>
  <c r="I1444" i="5"/>
  <c r="I1445" i="5"/>
  <c r="I1446" i="5"/>
  <c r="I1447" i="5"/>
  <c r="I1448" i="5"/>
  <c r="I1449" i="5"/>
  <c r="I1450" i="5"/>
  <c r="I1451" i="5"/>
  <c r="I1452" i="5"/>
  <c r="I1453" i="5"/>
  <c r="I1454" i="5"/>
  <c r="I1455" i="5"/>
  <c r="I1456" i="5"/>
  <c r="I1457" i="5"/>
  <c r="I1458" i="5"/>
  <c r="I1459" i="5"/>
  <c r="I1460" i="5"/>
  <c r="I1461" i="5"/>
  <c r="I1462" i="5"/>
  <c r="I1463" i="5"/>
  <c r="I1464" i="5"/>
  <c r="I1465" i="5"/>
  <c r="I1466" i="5"/>
  <c r="I1467" i="5"/>
  <c r="I1468" i="5"/>
  <c r="I1469" i="5"/>
  <c r="I1470" i="5"/>
  <c r="I1471" i="5"/>
  <c r="I1472" i="5"/>
  <c r="I1473" i="5"/>
  <c r="I1474" i="5"/>
  <c r="I1475" i="5"/>
  <c r="I1476" i="5"/>
  <c r="I1477" i="5"/>
  <c r="I1478" i="5"/>
  <c r="I1479" i="5"/>
  <c r="I1480" i="5"/>
  <c r="I1481" i="5"/>
  <c r="I1482" i="5"/>
  <c r="I1483" i="5"/>
  <c r="I1484" i="5"/>
  <c r="I1485" i="5"/>
  <c r="I1486" i="5"/>
  <c r="I1487" i="5"/>
  <c r="I1488" i="5"/>
  <c r="I1489" i="5"/>
  <c r="I1490" i="5"/>
  <c r="I1491" i="5"/>
  <c r="I1492" i="5"/>
  <c r="I1493" i="5"/>
  <c r="I1494" i="5"/>
  <c r="I1495" i="5"/>
  <c r="I1496" i="5"/>
  <c r="I1497" i="5"/>
  <c r="I1498" i="5"/>
  <c r="I1499" i="5"/>
  <c r="I1500" i="5"/>
  <c r="I6" i="4"/>
  <c r="I7" i="4"/>
  <c r="I8" i="4"/>
  <c r="I9" i="4"/>
  <c r="I10" i="4"/>
  <c r="I11" i="4"/>
  <c r="I12" i="4"/>
  <c r="I13" i="4"/>
  <c r="I14" i="4"/>
  <c r="I15" i="4"/>
  <c r="I16" i="4"/>
  <c r="I17" i="4"/>
  <c r="I18" i="4"/>
  <c r="I19" i="4"/>
  <c r="I20" i="4"/>
  <c r="I21" i="4"/>
  <c r="I22" i="4"/>
  <c r="I23" i="4"/>
  <c r="I24" i="4"/>
  <c r="I25" i="4"/>
  <c r="I26" i="4"/>
  <c r="I27" i="4"/>
  <c r="I28" i="4"/>
  <c r="I29" i="4"/>
  <c r="I30" i="4"/>
  <c r="I31" i="4"/>
  <c r="I32" i="4"/>
  <c r="I33" i="4"/>
  <c r="I34" i="4"/>
  <c r="I35" i="4"/>
  <c r="I36" i="4"/>
  <c r="I37" i="4"/>
  <c r="I38" i="4"/>
  <c r="I39" i="4"/>
  <c r="I40" i="4"/>
  <c r="I41" i="4"/>
  <c r="I42" i="4"/>
  <c r="I43" i="4"/>
  <c r="I44" i="4"/>
  <c r="I45" i="4"/>
  <c r="I46" i="4"/>
  <c r="I47" i="4"/>
  <c r="I48" i="4"/>
  <c r="I49" i="4"/>
  <c r="I50" i="4"/>
  <c r="I51" i="4"/>
  <c r="I52" i="4"/>
  <c r="I53" i="4"/>
  <c r="I54" i="4"/>
  <c r="I55" i="4"/>
  <c r="I56" i="4"/>
  <c r="I57" i="4"/>
  <c r="I58" i="4"/>
  <c r="I59" i="4"/>
  <c r="I60" i="4"/>
  <c r="I61" i="4"/>
  <c r="I62" i="4"/>
  <c r="I63" i="4"/>
  <c r="I64" i="4"/>
  <c r="I65" i="4"/>
  <c r="I66" i="4"/>
  <c r="I67" i="4"/>
  <c r="I68" i="4"/>
  <c r="I69" i="4"/>
  <c r="I70" i="4"/>
  <c r="I71" i="4"/>
  <c r="I72" i="4"/>
  <c r="I73" i="4"/>
  <c r="I74" i="4"/>
  <c r="I75" i="4"/>
  <c r="I76" i="4"/>
  <c r="I77" i="4"/>
  <c r="I78" i="4"/>
  <c r="I79" i="4"/>
  <c r="I80" i="4"/>
  <c r="I81" i="4"/>
  <c r="I82" i="4"/>
  <c r="I83" i="4"/>
  <c r="I84" i="4"/>
  <c r="I85" i="4"/>
  <c r="I86" i="4"/>
  <c r="I87" i="4"/>
  <c r="I88" i="4"/>
  <c r="I89" i="4"/>
  <c r="I90" i="4"/>
  <c r="I91" i="4"/>
  <c r="I92" i="4"/>
  <c r="I93" i="4"/>
  <c r="I94" i="4"/>
  <c r="I95" i="4"/>
  <c r="I96" i="4"/>
  <c r="I97" i="4"/>
  <c r="I98" i="4"/>
  <c r="I99" i="4"/>
  <c r="I100" i="4"/>
  <c r="I101" i="4"/>
  <c r="I102" i="4"/>
  <c r="I103" i="4"/>
  <c r="I104" i="4"/>
  <c r="I105" i="4"/>
  <c r="I106" i="4"/>
  <c r="I107" i="4"/>
  <c r="I108" i="4"/>
  <c r="I109" i="4"/>
  <c r="I110" i="4"/>
  <c r="I111" i="4"/>
  <c r="I112" i="4"/>
  <c r="I113" i="4"/>
  <c r="I114" i="4"/>
  <c r="I115" i="4"/>
  <c r="I116" i="4"/>
  <c r="I117" i="4"/>
  <c r="I118" i="4"/>
  <c r="I119" i="4"/>
  <c r="I120" i="4"/>
  <c r="I121" i="4"/>
  <c r="I122" i="4"/>
  <c r="I123" i="4"/>
  <c r="I124" i="4"/>
  <c r="I125" i="4"/>
  <c r="I126" i="4"/>
  <c r="I127" i="4"/>
  <c r="I128" i="4"/>
  <c r="I129" i="4"/>
  <c r="I130" i="4"/>
  <c r="I131" i="4"/>
  <c r="I132" i="4"/>
  <c r="I133" i="4"/>
  <c r="I134" i="4"/>
  <c r="I135" i="4"/>
  <c r="I136" i="4"/>
  <c r="I137" i="4"/>
  <c r="I138" i="4"/>
  <c r="I139" i="4"/>
  <c r="I140" i="4"/>
  <c r="I141" i="4"/>
  <c r="I142" i="4"/>
  <c r="I143" i="4"/>
  <c r="I144" i="4"/>
  <c r="I145" i="4"/>
  <c r="I146" i="4"/>
  <c r="I147" i="4"/>
  <c r="I148" i="4"/>
  <c r="I149" i="4"/>
  <c r="I150" i="4"/>
  <c r="I151" i="4"/>
  <c r="I152" i="4"/>
  <c r="I153" i="4"/>
  <c r="I154" i="4"/>
  <c r="I155" i="4"/>
  <c r="I156" i="4"/>
  <c r="I157" i="4"/>
  <c r="I158" i="4"/>
  <c r="I159" i="4"/>
  <c r="I160" i="4"/>
  <c r="I161" i="4"/>
  <c r="I162" i="4"/>
  <c r="I163" i="4"/>
  <c r="I164" i="4"/>
  <c r="I165" i="4"/>
  <c r="I166" i="4"/>
  <c r="I167" i="4"/>
  <c r="I168" i="4"/>
  <c r="I169" i="4"/>
  <c r="I170" i="4"/>
  <c r="I171" i="4"/>
  <c r="I172" i="4"/>
  <c r="I173" i="4"/>
  <c r="I174" i="4"/>
  <c r="I175" i="4"/>
  <c r="I176" i="4"/>
  <c r="I177" i="4"/>
  <c r="I178" i="4"/>
  <c r="I179" i="4"/>
  <c r="I180" i="4"/>
  <c r="I181" i="4"/>
  <c r="I182" i="4"/>
  <c r="I183" i="4"/>
  <c r="I184" i="4"/>
  <c r="I185" i="4"/>
  <c r="I186" i="4"/>
  <c r="I187" i="4"/>
  <c r="I188" i="4"/>
  <c r="I189" i="4"/>
  <c r="I190" i="4"/>
  <c r="I191" i="4"/>
  <c r="I192" i="4"/>
  <c r="I193" i="4"/>
  <c r="I194" i="4"/>
  <c r="I195" i="4"/>
  <c r="I196" i="4"/>
  <c r="I197" i="4"/>
  <c r="I198" i="4"/>
  <c r="I199" i="4"/>
  <c r="I200" i="4"/>
  <c r="I201" i="4"/>
  <c r="I202" i="4"/>
  <c r="I203" i="4"/>
  <c r="I204" i="4"/>
  <c r="I205" i="4"/>
  <c r="I206" i="4"/>
  <c r="I207" i="4"/>
  <c r="I208" i="4"/>
  <c r="I209" i="4"/>
  <c r="I210" i="4"/>
  <c r="I211" i="4"/>
  <c r="I212" i="4"/>
  <c r="I213" i="4"/>
  <c r="I214" i="4"/>
  <c r="I215" i="4"/>
  <c r="I216" i="4"/>
  <c r="I217" i="4"/>
  <c r="I218" i="4"/>
  <c r="I219" i="4"/>
  <c r="I220" i="4"/>
  <c r="I221" i="4"/>
  <c r="I222" i="4"/>
  <c r="I223" i="4"/>
  <c r="I224" i="4"/>
  <c r="I225" i="4"/>
  <c r="I226" i="4"/>
  <c r="I227" i="4"/>
  <c r="I228" i="4"/>
  <c r="I229" i="4"/>
  <c r="I230" i="4"/>
  <c r="I231" i="4"/>
  <c r="I232" i="4"/>
  <c r="I233" i="4"/>
  <c r="I234" i="4"/>
  <c r="I235" i="4"/>
  <c r="I236" i="4"/>
  <c r="I237" i="4"/>
  <c r="I238" i="4"/>
  <c r="I239" i="4"/>
  <c r="I240" i="4"/>
  <c r="I241" i="4"/>
  <c r="I242" i="4"/>
  <c r="I243" i="4"/>
  <c r="I244" i="4"/>
  <c r="I245" i="4"/>
  <c r="I246" i="4"/>
  <c r="I247" i="4"/>
  <c r="I248" i="4"/>
  <c r="I249" i="4"/>
  <c r="I250" i="4"/>
  <c r="I251" i="4"/>
  <c r="I252" i="4"/>
  <c r="I253" i="4"/>
  <c r="I254" i="4"/>
  <c r="I255" i="4"/>
  <c r="I256" i="4"/>
  <c r="I257" i="4"/>
  <c r="I258" i="4"/>
  <c r="I259" i="4"/>
  <c r="I260" i="4"/>
  <c r="I261" i="4"/>
  <c r="I262" i="4"/>
  <c r="I263" i="4"/>
  <c r="I264" i="4"/>
  <c r="I265" i="4"/>
  <c r="I266" i="4"/>
  <c r="I267" i="4"/>
  <c r="I268" i="4"/>
  <c r="I269" i="4"/>
  <c r="I270" i="4"/>
  <c r="I271" i="4"/>
  <c r="I272" i="4"/>
  <c r="I273" i="4"/>
  <c r="I274" i="4"/>
  <c r="I275" i="4"/>
  <c r="I276" i="4"/>
  <c r="I277" i="4"/>
  <c r="I278" i="4"/>
  <c r="I279" i="4"/>
  <c r="I280" i="4"/>
  <c r="I281" i="4"/>
  <c r="I282" i="4"/>
  <c r="I283" i="4"/>
  <c r="I284" i="4"/>
  <c r="I285" i="4"/>
  <c r="I286" i="4"/>
  <c r="I287" i="4"/>
  <c r="I288" i="4"/>
  <c r="I289" i="4"/>
  <c r="I290" i="4"/>
  <c r="I291" i="4"/>
  <c r="I292" i="4"/>
  <c r="I293" i="4"/>
  <c r="I294" i="4"/>
  <c r="I295" i="4"/>
  <c r="I296" i="4"/>
  <c r="I297" i="4"/>
  <c r="I298" i="4"/>
  <c r="I299" i="4"/>
  <c r="I300" i="4"/>
  <c r="I301" i="4"/>
  <c r="I302" i="4"/>
  <c r="I303" i="4"/>
  <c r="I304" i="4"/>
  <c r="I305" i="4"/>
  <c r="I306" i="4"/>
  <c r="I307" i="4"/>
  <c r="I308" i="4"/>
  <c r="I309" i="4"/>
  <c r="I310" i="4"/>
  <c r="I311" i="4"/>
  <c r="I312" i="4"/>
  <c r="I313" i="4"/>
  <c r="I314" i="4"/>
  <c r="I315" i="4"/>
  <c r="I316" i="4"/>
  <c r="I317" i="4"/>
  <c r="I318" i="4"/>
  <c r="I319" i="4"/>
  <c r="I320" i="4"/>
  <c r="I321" i="4"/>
  <c r="I322" i="4"/>
  <c r="I323" i="4"/>
  <c r="I324" i="4"/>
  <c r="I325" i="4"/>
  <c r="I326" i="4"/>
  <c r="I327" i="4"/>
  <c r="I328" i="4"/>
  <c r="I329" i="4"/>
  <c r="I330" i="4"/>
  <c r="I331" i="4"/>
  <c r="I332" i="4"/>
  <c r="I333" i="4"/>
  <c r="I334" i="4"/>
  <c r="I335" i="4"/>
  <c r="I336" i="4"/>
  <c r="I337" i="4"/>
  <c r="I338" i="4"/>
  <c r="I339" i="4"/>
  <c r="I340" i="4"/>
  <c r="I341" i="4"/>
  <c r="I342" i="4"/>
  <c r="I343" i="4"/>
  <c r="I344" i="4"/>
  <c r="I345" i="4"/>
  <c r="I346" i="4"/>
  <c r="I347" i="4"/>
  <c r="I348" i="4"/>
  <c r="I349" i="4"/>
  <c r="I350" i="4"/>
  <c r="I351" i="4"/>
  <c r="I352" i="4"/>
  <c r="I353" i="4"/>
  <c r="I354" i="4"/>
  <c r="I355" i="4"/>
  <c r="I356" i="4"/>
  <c r="I357" i="4"/>
  <c r="I358" i="4"/>
  <c r="I359" i="4"/>
  <c r="I360" i="4"/>
  <c r="I361" i="4"/>
  <c r="I362" i="4"/>
  <c r="I363" i="4"/>
  <c r="I364" i="4"/>
  <c r="I365" i="4"/>
  <c r="I366" i="4"/>
  <c r="I367" i="4"/>
  <c r="I368" i="4"/>
  <c r="I369" i="4"/>
  <c r="I370" i="4"/>
  <c r="I371" i="4"/>
  <c r="I372" i="4"/>
  <c r="I373" i="4"/>
  <c r="I374" i="4"/>
  <c r="I375" i="4"/>
  <c r="I376" i="4"/>
  <c r="I377" i="4"/>
  <c r="I378" i="4"/>
  <c r="I379" i="4"/>
  <c r="I380" i="4"/>
  <c r="I381" i="4"/>
  <c r="I382" i="4"/>
  <c r="I383" i="4"/>
  <c r="I384" i="4"/>
  <c r="I385" i="4"/>
  <c r="I386" i="4"/>
  <c r="I387" i="4"/>
  <c r="I388" i="4"/>
  <c r="I389" i="4"/>
  <c r="I390" i="4"/>
  <c r="I391" i="4"/>
  <c r="I392" i="4"/>
  <c r="I393" i="4"/>
  <c r="I394" i="4"/>
  <c r="I395" i="4"/>
  <c r="I396" i="4"/>
  <c r="I397" i="4"/>
  <c r="I398" i="4"/>
  <c r="I399" i="4"/>
  <c r="I400" i="4"/>
  <c r="I401" i="4"/>
  <c r="I402" i="4"/>
  <c r="I403" i="4"/>
  <c r="I404" i="4"/>
  <c r="I405" i="4"/>
  <c r="I406" i="4"/>
  <c r="I407" i="4"/>
  <c r="I408" i="4"/>
  <c r="I409" i="4"/>
  <c r="I410" i="4"/>
  <c r="I411" i="4"/>
  <c r="I412" i="4"/>
  <c r="I413" i="4"/>
  <c r="I414" i="4"/>
  <c r="I415" i="4"/>
  <c r="I416" i="4"/>
  <c r="I417" i="4"/>
  <c r="I418" i="4"/>
  <c r="I419" i="4"/>
  <c r="I420" i="4"/>
  <c r="I421" i="4"/>
  <c r="I422" i="4"/>
  <c r="I423" i="4"/>
  <c r="I424" i="4"/>
  <c r="I425" i="4"/>
  <c r="I426" i="4"/>
  <c r="I427" i="4"/>
  <c r="I428" i="4"/>
  <c r="I429" i="4"/>
  <c r="I430" i="4"/>
  <c r="I431" i="4"/>
  <c r="I432" i="4"/>
  <c r="I433" i="4"/>
  <c r="I434" i="4"/>
  <c r="I435" i="4"/>
  <c r="I436" i="4"/>
  <c r="I437" i="4"/>
  <c r="I438" i="4"/>
  <c r="I439" i="4"/>
  <c r="I440" i="4"/>
  <c r="I441" i="4"/>
  <c r="I442" i="4"/>
  <c r="I443" i="4"/>
  <c r="I444" i="4"/>
  <c r="I445" i="4"/>
  <c r="I446" i="4"/>
  <c r="I447" i="4"/>
  <c r="I448" i="4"/>
  <c r="I449" i="4"/>
  <c r="I450" i="4"/>
  <c r="I451" i="4"/>
  <c r="I452" i="4"/>
  <c r="I453" i="4"/>
  <c r="I454" i="4"/>
  <c r="I455" i="4"/>
  <c r="I456" i="4"/>
  <c r="I457" i="4"/>
  <c r="I458" i="4"/>
  <c r="I459" i="4"/>
  <c r="I460" i="4"/>
  <c r="I461" i="4"/>
  <c r="I462" i="4"/>
  <c r="I463" i="4"/>
  <c r="I464" i="4"/>
  <c r="I465" i="4"/>
  <c r="I466" i="4"/>
  <c r="I467" i="4"/>
  <c r="I468" i="4"/>
  <c r="I469" i="4"/>
  <c r="I470" i="4"/>
  <c r="I471" i="4"/>
  <c r="I472" i="4"/>
  <c r="I473" i="4"/>
  <c r="I474" i="4"/>
  <c r="I475" i="4"/>
  <c r="I476" i="4"/>
  <c r="I477" i="4"/>
  <c r="I478" i="4"/>
  <c r="I479" i="4"/>
  <c r="I480" i="4"/>
  <c r="I481" i="4"/>
  <c r="I482" i="4"/>
  <c r="I483" i="4"/>
  <c r="I484" i="4"/>
  <c r="I485" i="4"/>
  <c r="I486" i="4"/>
  <c r="I487" i="4"/>
  <c r="I488" i="4"/>
  <c r="I489" i="4"/>
  <c r="I490" i="4"/>
  <c r="I491" i="4"/>
  <c r="I492" i="4"/>
  <c r="I493" i="4"/>
  <c r="I494" i="4"/>
  <c r="I495" i="4"/>
  <c r="I496" i="4"/>
  <c r="I497" i="4"/>
  <c r="I498" i="4"/>
  <c r="I499" i="4"/>
  <c r="I500" i="4"/>
  <c r="I501" i="4"/>
  <c r="I502" i="4"/>
  <c r="I503" i="4"/>
  <c r="I504" i="4"/>
  <c r="I505" i="4"/>
  <c r="I506" i="4"/>
  <c r="I507" i="4"/>
  <c r="I508" i="4"/>
  <c r="I509" i="4"/>
  <c r="I510" i="4"/>
  <c r="I511" i="4"/>
  <c r="I512" i="4"/>
  <c r="I513" i="4"/>
  <c r="I514" i="4"/>
  <c r="I515" i="4"/>
  <c r="I516" i="4"/>
  <c r="I517" i="4"/>
  <c r="I518" i="4"/>
  <c r="I519" i="4"/>
  <c r="I520" i="4"/>
  <c r="I521" i="4"/>
  <c r="I522" i="4"/>
  <c r="I523" i="4"/>
  <c r="I524" i="4"/>
  <c r="I525" i="4"/>
  <c r="I526" i="4"/>
  <c r="I527" i="4"/>
  <c r="I528" i="4"/>
  <c r="I529" i="4"/>
  <c r="I530" i="4"/>
  <c r="I531" i="4"/>
  <c r="I532" i="4"/>
  <c r="I533" i="4"/>
  <c r="I534" i="4"/>
  <c r="I535" i="4"/>
  <c r="I536" i="4"/>
  <c r="I537" i="4"/>
  <c r="I538" i="4"/>
  <c r="I539" i="4"/>
  <c r="I540" i="4"/>
  <c r="I541" i="4"/>
  <c r="I542" i="4"/>
  <c r="I543" i="4"/>
  <c r="I544" i="4"/>
  <c r="I545" i="4"/>
  <c r="I546" i="4"/>
  <c r="I547" i="4"/>
  <c r="I548" i="4"/>
  <c r="I549" i="4"/>
  <c r="I550" i="4"/>
  <c r="I551" i="4"/>
  <c r="I552" i="4"/>
  <c r="I553" i="4"/>
  <c r="I554" i="4"/>
  <c r="I555" i="4"/>
  <c r="I556" i="4"/>
  <c r="I557" i="4"/>
  <c r="I558" i="4"/>
  <c r="I559" i="4"/>
  <c r="I560" i="4"/>
  <c r="I561" i="4"/>
  <c r="I562" i="4"/>
  <c r="I563" i="4"/>
  <c r="I564" i="4"/>
  <c r="I565" i="4"/>
  <c r="I566" i="4"/>
  <c r="I567" i="4"/>
  <c r="I568" i="4"/>
  <c r="I569" i="4"/>
  <c r="I570" i="4"/>
  <c r="I571" i="4"/>
  <c r="I572" i="4"/>
  <c r="I573" i="4"/>
  <c r="I574" i="4"/>
  <c r="I575" i="4"/>
  <c r="I576" i="4"/>
  <c r="I577" i="4"/>
  <c r="I578" i="4"/>
  <c r="I579" i="4"/>
  <c r="I580" i="4"/>
  <c r="I581" i="4"/>
  <c r="I582" i="4"/>
  <c r="I583" i="4"/>
  <c r="I584" i="4"/>
  <c r="I585" i="4"/>
  <c r="I586" i="4"/>
  <c r="I587" i="4"/>
  <c r="I588" i="4"/>
  <c r="I589" i="4"/>
  <c r="I590" i="4"/>
  <c r="I591" i="4"/>
  <c r="I592" i="4"/>
  <c r="I593" i="4"/>
  <c r="I594" i="4"/>
  <c r="I595" i="4"/>
  <c r="I596" i="4"/>
  <c r="I597" i="4"/>
  <c r="I598" i="4"/>
  <c r="I599" i="4"/>
  <c r="I600" i="4"/>
  <c r="I601" i="4"/>
  <c r="I602" i="4"/>
  <c r="I603" i="4"/>
  <c r="I604" i="4"/>
  <c r="I605" i="4"/>
  <c r="I606" i="4"/>
  <c r="I607" i="4"/>
  <c r="I608" i="4"/>
  <c r="I609" i="4"/>
  <c r="I610" i="4"/>
  <c r="I611" i="4"/>
  <c r="I612" i="4"/>
  <c r="I613" i="4"/>
  <c r="I614" i="4"/>
  <c r="I615" i="4"/>
  <c r="I616" i="4"/>
  <c r="I617" i="4"/>
  <c r="I618" i="4"/>
  <c r="I619" i="4"/>
  <c r="I620" i="4"/>
  <c r="I621" i="4"/>
  <c r="I622" i="4"/>
  <c r="I623" i="4"/>
  <c r="I624" i="4"/>
  <c r="I625" i="4"/>
  <c r="I626" i="4"/>
  <c r="I627" i="4"/>
  <c r="I628" i="4"/>
  <c r="I629" i="4"/>
  <c r="I630" i="4"/>
  <c r="I631" i="4"/>
  <c r="I632" i="4"/>
  <c r="I633" i="4"/>
  <c r="I634" i="4"/>
  <c r="I635" i="4"/>
  <c r="I636" i="4"/>
  <c r="I637" i="4"/>
  <c r="I638" i="4"/>
  <c r="I639" i="4"/>
  <c r="I640" i="4"/>
  <c r="I641" i="4"/>
  <c r="I642" i="4"/>
  <c r="I643" i="4"/>
  <c r="I644" i="4"/>
  <c r="I645" i="4"/>
  <c r="I646" i="4"/>
  <c r="I647" i="4"/>
  <c r="I648" i="4"/>
  <c r="I649" i="4"/>
  <c r="I650" i="4"/>
  <c r="I651" i="4"/>
  <c r="I652" i="4"/>
  <c r="I653" i="4"/>
  <c r="I654" i="4"/>
  <c r="I655" i="4"/>
  <c r="I656" i="4"/>
  <c r="I657" i="4"/>
  <c r="I658" i="4"/>
  <c r="I659" i="4"/>
  <c r="I660" i="4"/>
  <c r="I661" i="4"/>
  <c r="I662" i="4"/>
  <c r="I663" i="4"/>
  <c r="I664" i="4"/>
  <c r="I665" i="4"/>
  <c r="I666" i="4"/>
  <c r="I667" i="4"/>
  <c r="I668" i="4"/>
  <c r="I669" i="4"/>
  <c r="I670" i="4"/>
  <c r="I671" i="4"/>
  <c r="I672" i="4"/>
  <c r="I673" i="4"/>
  <c r="I674" i="4"/>
  <c r="I675" i="4"/>
  <c r="I676" i="4"/>
  <c r="I677" i="4"/>
  <c r="I678" i="4"/>
  <c r="I679" i="4"/>
  <c r="I680" i="4"/>
  <c r="I681" i="4"/>
  <c r="I682" i="4"/>
  <c r="I683" i="4"/>
  <c r="I684" i="4"/>
  <c r="I685" i="4"/>
  <c r="I686" i="4"/>
  <c r="I687" i="4"/>
  <c r="I688" i="4"/>
  <c r="I689" i="4"/>
  <c r="I690" i="4"/>
  <c r="I691" i="4"/>
  <c r="I692" i="4"/>
  <c r="I693" i="4"/>
  <c r="I694" i="4"/>
  <c r="I695" i="4"/>
  <c r="I696" i="4"/>
  <c r="I697" i="4"/>
  <c r="I698" i="4"/>
  <c r="I699" i="4"/>
  <c r="I700" i="4"/>
  <c r="I701" i="4"/>
  <c r="I702" i="4"/>
  <c r="I703" i="4"/>
  <c r="I704" i="4"/>
  <c r="I705" i="4"/>
  <c r="I706" i="4"/>
  <c r="I707" i="4"/>
  <c r="I708" i="4"/>
  <c r="I709" i="4"/>
  <c r="I710" i="4"/>
  <c r="I711" i="4"/>
  <c r="I712" i="4"/>
  <c r="I713" i="4"/>
  <c r="I714" i="4"/>
  <c r="I715" i="4"/>
  <c r="I716" i="4"/>
  <c r="I717" i="4"/>
  <c r="I718" i="4"/>
  <c r="I719" i="4"/>
  <c r="I720" i="4"/>
  <c r="I721" i="4"/>
  <c r="I722" i="4"/>
  <c r="I723" i="4"/>
  <c r="I724" i="4"/>
  <c r="I725" i="4"/>
  <c r="I726" i="4"/>
  <c r="I727" i="4"/>
  <c r="I728" i="4"/>
  <c r="I729" i="4"/>
  <c r="I730" i="4"/>
  <c r="I731" i="4"/>
  <c r="I732" i="4"/>
  <c r="I733" i="4"/>
  <c r="I734" i="4"/>
  <c r="I735" i="4"/>
  <c r="I736" i="4"/>
  <c r="I737" i="4"/>
  <c r="I738" i="4"/>
  <c r="I739" i="4"/>
  <c r="I740" i="4"/>
  <c r="I741" i="4"/>
  <c r="I742" i="4"/>
  <c r="I743" i="4"/>
  <c r="I744" i="4"/>
  <c r="I745" i="4"/>
  <c r="I746" i="4"/>
  <c r="I747" i="4"/>
  <c r="I748" i="4"/>
  <c r="I749" i="4"/>
  <c r="I750" i="4"/>
  <c r="I751" i="4"/>
  <c r="I752" i="4"/>
  <c r="I753" i="4"/>
  <c r="I754" i="4"/>
  <c r="I755" i="4"/>
  <c r="I756" i="4"/>
  <c r="I757" i="4"/>
  <c r="I758" i="4"/>
  <c r="I759" i="4"/>
  <c r="I760" i="4"/>
  <c r="I761" i="4"/>
  <c r="I762" i="4"/>
  <c r="I763" i="4"/>
  <c r="I764" i="4"/>
  <c r="I765" i="4"/>
  <c r="I766" i="4"/>
  <c r="I767" i="4"/>
  <c r="I768" i="4"/>
  <c r="I769" i="4"/>
  <c r="I770" i="4"/>
  <c r="I771" i="4"/>
  <c r="I772" i="4"/>
  <c r="I773" i="4"/>
  <c r="I774" i="4"/>
  <c r="I775" i="4"/>
  <c r="I776" i="4"/>
  <c r="I777" i="4"/>
  <c r="I778" i="4"/>
  <c r="I779" i="4"/>
  <c r="I780" i="4"/>
  <c r="I781" i="4"/>
  <c r="I782" i="4"/>
  <c r="I783" i="4"/>
  <c r="I784" i="4"/>
  <c r="I785" i="4"/>
  <c r="I786" i="4"/>
  <c r="I787" i="4"/>
  <c r="I788" i="4"/>
  <c r="I789" i="4"/>
  <c r="I790" i="4"/>
  <c r="I791" i="4"/>
  <c r="I792" i="4"/>
  <c r="I793" i="4"/>
  <c r="I794" i="4"/>
  <c r="I795" i="4"/>
  <c r="I796" i="4"/>
  <c r="I797" i="4"/>
  <c r="I798" i="4"/>
  <c r="I799" i="4"/>
  <c r="I800" i="4"/>
  <c r="I801" i="4"/>
  <c r="I802" i="4"/>
  <c r="I803" i="4"/>
  <c r="I804" i="4"/>
  <c r="I805" i="4"/>
  <c r="I806" i="4"/>
  <c r="I807" i="4"/>
  <c r="I808" i="4"/>
  <c r="I809" i="4"/>
  <c r="I810" i="4"/>
  <c r="I811" i="4"/>
  <c r="I812" i="4"/>
  <c r="I813" i="4"/>
  <c r="I814" i="4"/>
  <c r="I815" i="4"/>
  <c r="I816" i="4"/>
  <c r="I817" i="4"/>
  <c r="I818" i="4"/>
  <c r="I819" i="4"/>
  <c r="I820" i="4"/>
  <c r="I821" i="4"/>
  <c r="I822" i="4"/>
  <c r="I823" i="4"/>
  <c r="I824" i="4"/>
  <c r="I825" i="4"/>
  <c r="I826" i="4"/>
  <c r="I827" i="4"/>
  <c r="I828" i="4"/>
  <c r="I829" i="4"/>
  <c r="I830" i="4"/>
  <c r="I831" i="4"/>
  <c r="I832" i="4"/>
  <c r="I833" i="4"/>
  <c r="I834" i="4"/>
  <c r="I835" i="4"/>
  <c r="I836" i="4"/>
  <c r="I837" i="4"/>
  <c r="I838" i="4"/>
  <c r="I839" i="4"/>
  <c r="I840" i="4"/>
  <c r="I841" i="4"/>
  <c r="I842" i="4"/>
  <c r="I843" i="4"/>
  <c r="I844" i="4"/>
  <c r="I845" i="4"/>
  <c r="I846" i="4"/>
  <c r="I847" i="4"/>
  <c r="I848" i="4"/>
  <c r="I849" i="4"/>
  <c r="I850" i="4"/>
  <c r="I851" i="4"/>
  <c r="I852" i="4"/>
  <c r="I853" i="4"/>
  <c r="I854" i="4"/>
  <c r="I855" i="4"/>
  <c r="I856" i="4"/>
  <c r="I857" i="4"/>
  <c r="I858" i="4"/>
  <c r="I859" i="4"/>
  <c r="I860" i="4"/>
  <c r="I861" i="4"/>
  <c r="I862" i="4"/>
  <c r="I863" i="4"/>
  <c r="I864" i="4"/>
  <c r="I865" i="4"/>
  <c r="I866" i="4"/>
  <c r="I867" i="4"/>
  <c r="I868" i="4"/>
  <c r="I869" i="4"/>
  <c r="I870" i="4"/>
  <c r="I871" i="4"/>
  <c r="I872" i="4"/>
  <c r="I873" i="4"/>
  <c r="I874" i="4"/>
  <c r="I875" i="4"/>
  <c r="I876" i="4"/>
  <c r="I877" i="4"/>
  <c r="I878" i="4"/>
  <c r="I879" i="4"/>
  <c r="I880" i="4"/>
  <c r="I881" i="4"/>
  <c r="I882" i="4"/>
  <c r="I883" i="4"/>
  <c r="I884" i="4"/>
  <c r="I885" i="4"/>
  <c r="I886" i="4"/>
  <c r="I887" i="4"/>
  <c r="I888" i="4"/>
  <c r="I889" i="4"/>
  <c r="I890" i="4"/>
  <c r="I891" i="4"/>
  <c r="I892" i="4"/>
  <c r="I893" i="4"/>
  <c r="I894" i="4"/>
  <c r="I895" i="4"/>
  <c r="I896" i="4"/>
  <c r="I897" i="4"/>
  <c r="I898" i="4"/>
  <c r="I899" i="4"/>
  <c r="I900" i="4"/>
  <c r="I901" i="4"/>
  <c r="I902" i="4"/>
  <c r="I903" i="4"/>
  <c r="I904" i="4"/>
  <c r="I905" i="4"/>
  <c r="I906" i="4"/>
  <c r="I907" i="4"/>
  <c r="I908" i="4"/>
  <c r="I909" i="4"/>
  <c r="I910" i="4"/>
  <c r="I911" i="4"/>
  <c r="I912" i="4"/>
  <c r="I913" i="4"/>
  <c r="I914" i="4"/>
  <c r="I915" i="4"/>
  <c r="I916" i="4"/>
  <c r="I917" i="4"/>
  <c r="I918" i="4"/>
  <c r="I919" i="4"/>
  <c r="I920" i="4"/>
  <c r="I921" i="4"/>
  <c r="I922" i="4"/>
  <c r="I923" i="4"/>
  <c r="I924" i="4"/>
  <c r="I925" i="4"/>
  <c r="I926" i="4"/>
  <c r="I927" i="4"/>
  <c r="I928" i="4"/>
  <c r="I929" i="4"/>
  <c r="I930" i="4"/>
  <c r="I931" i="4"/>
  <c r="I932" i="4"/>
  <c r="I933" i="4"/>
  <c r="I934" i="4"/>
  <c r="I935" i="4"/>
  <c r="I936" i="4"/>
  <c r="I937" i="4"/>
  <c r="I938" i="4"/>
  <c r="I939" i="4"/>
  <c r="I940" i="4"/>
  <c r="I941" i="4"/>
  <c r="I942" i="4"/>
  <c r="I943" i="4"/>
  <c r="I944" i="4"/>
  <c r="I945" i="4"/>
  <c r="I946" i="4"/>
  <c r="I947" i="4"/>
  <c r="I948" i="4"/>
  <c r="I949" i="4"/>
  <c r="I950" i="4"/>
  <c r="I951" i="4"/>
  <c r="I952" i="4"/>
  <c r="I953" i="4"/>
  <c r="I954" i="4"/>
  <c r="I955" i="4"/>
  <c r="I956" i="4"/>
  <c r="I957" i="4"/>
  <c r="I958" i="4"/>
  <c r="I959" i="4"/>
  <c r="I960" i="4"/>
  <c r="I961" i="4"/>
  <c r="I962" i="4"/>
  <c r="I963" i="4"/>
  <c r="I964" i="4"/>
  <c r="I965" i="4"/>
  <c r="I966" i="4"/>
  <c r="I967" i="4"/>
  <c r="I968" i="4"/>
  <c r="I969" i="4"/>
  <c r="I970" i="4"/>
  <c r="I971" i="4"/>
  <c r="I972" i="4"/>
  <c r="I973" i="4"/>
  <c r="I974" i="4"/>
  <c r="I975" i="4"/>
  <c r="I976" i="4"/>
  <c r="I977" i="4"/>
  <c r="I978" i="4"/>
  <c r="I979" i="4"/>
  <c r="I980" i="4"/>
  <c r="I981" i="4"/>
  <c r="I982" i="4"/>
  <c r="I983" i="4"/>
  <c r="I984" i="4"/>
  <c r="I985" i="4"/>
  <c r="I986" i="4"/>
  <c r="I987" i="4"/>
  <c r="I988" i="4"/>
  <c r="I989" i="4"/>
  <c r="I990" i="4"/>
  <c r="I991" i="4"/>
  <c r="I992" i="4"/>
  <c r="I993" i="4"/>
  <c r="I994" i="4"/>
  <c r="I995" i="4"/>
  <c r="I996" i="4"/>
  <c r="I997" i="4"/>
  <c r="I998" i="4"/>
  <c r="I999" i="4"/>
  <c r="I1000" i="4"/>
  <c r="I1001" i="4"/>
  <c r="I1002" i="4"/>
  <c r="I1003" i="4"/>
  <c r="I1004" i="4"/>
  <c r="I1005" i="4"/>
  <c r="I1006" i="4"/>
  <c r="I1007" i="4"/>
  <c r="I1008" i="4"/>
  <c r="I1009" i="4"/>
  <c r="I1010" i="4"/>
  <c r="I1011" i="4"/>
  <c r="I1012" i="4"/>
  <c r="I1013" i="4"/>
  <c r="I1014" i="4"/>
  <c r="I1015" i="4"/>
  <c r="I1016" i="4"/>
  <c r="I1017" i="4"/>
  <c r="I1018" i="4"/>
  <c r="I1019" i="4"/>
  <c r="I1020" i="4"/>
  <c r="I1021" i="4"/>
  <c r="I1022" i="4"/>
  <c r="I1023" i="4"/>
  <c r="I1024" i="4"/>
  <c r="I1025" i="4"/>
  <c r="I1026" i="4"/>
  <c r="I1027" i="4"/>
  <c r="I1028" i="4"/>
  <c r="I1029" i="4"/>
  <c r="I1030" i="4"/>
  <c r="I1031" i="4"/>
  <c r="I1032" i="4"/>
  <c r="I1033" i="4"/>
  <c r="I1034" i="4"/>
  <c r="I1035" i="4"/>
  <c r="I1036" i="4"/>
  <c r="I1037" i="4"/>
  <c r="I1038" i="4"/>
  <c r="I1039" i="4"/>
  <c r="I1040" i="4"/>
  <c r="I1041" i="4"/>
  <c r="I1042" i="4"/>
  <c r="I1043" i="4"/>
  <c r="I1044" i="4"/>
  <c r="I1045" i="4"/>
  <c r="I1046" i="4"/>
  <c r="I1047" i="4"/>
  <c r="I1048" i="4"/>
  <c r="I1049" i="4"/>
  <c r="I1050" i="4"/>
  <c r="I1051" i="4"/>
  <c r="I1052" i="4"/>
  <c r="I1053" i="4"/>
  <c r="I1054" i="4"/>
  <c r="I1055" i="4"/>
  <c r="I1056" i="4"/>
  <c r="I1057" i="4"/>
  <c r="I1058" i="4"/>
  <c r="I1059" i="4"/>
  <c r="I1060" i="4"/>
  <c r="I1061" i="4"/>
  <c r="I1062" i="4"/>
  <c r="I1063" i="4"/>
  <c r="I1064" i="4"/>
  <c r="I1065" i="4"/>
  <c r="I1066" i="4"/>
  <c r="I1067" i="4"/>
  <c r="I1068" i="4"/>
  <c r="I1069" i="4"/>
  <c r="I1070" i="4"/>
  <c r="I1071" i="4"/>
  <c r="I1072" i="4"/>
  <c r="I1073" i="4"/>
  <c r="I1074" i="4"/>
  <c r="I1075" i="4"/>
  <c r="I1076" i="4"/>
  <c r="I1077" i="4"/>
  <c r="I1078" i="4"/>
  <c r="I1079" i="4"/>
  <c r="I1080" i="4"/>
  <c r="I1081" i="4"/>
  <c r="I1082" i="4"/>
  <c r="I1083" i="4"/>
  <c r="I1084" i="4"/>
  <c r="I1085" i="4"/>
  <c r="I1086" i="4"/>
  <c r="I1087" i="4"/>
  <c r="I1088" i="4"/>
  <c r="I1089" i="4"/>
  <c r="I1090" i="4"/>
  <c r="I1091" i="4"/>
  <c r="I1092" i="4"/>
  <c r="I1093" i="4"/>
  <c r="I1094" i="4"/>
  <c r="I1095" i="4"/>
  <c r="I1096" i="4"/>
  <c r="I1097" i="4"/>
  <c r="I1098" i="4"/>
  <c r="I1099" i="4"/>
  <c r="I1100" i="4"/>
  <c r="I1101" i="4"/>
  <c r="I1102" i="4"/>
  <c r="I1103" i="4"/>
  <c r="I1104" i="4"/>
  <c r="I1105" i="4"/>
  <c r="I1106" i="4"/>
  <c r="I1107" i="4"/>
  <c r="I1108" i="4"/>
  <c r="I1109" i="4"/>
  <c r="I1110" i="4"/>
  <c r="I1111" i="4"/>
  <c r="I1112" i="4"/>
  <c r="I1113" i="4"/>
  <c r="I1114" i="4"/>
  <c r="I1115" i="4"/>
  <c r="I1116" i="4"/>
  <c r="I1117" i="4"/>
  <c r="I1118" i="4"/>
  <c r="I1119" i="4"/>
  <c r="I1120" i="4"/>
  <c r="I1121" i="4"/>
  <c r="I1122" i="4"/>
  <c r="I1123" i="4"/>
  <c r="I1124" i="4"/>
  <c r="I1125" i="4"/>
  <c r="I1126" i="4"/>
  <c r="I1127" i="4"/>
  <c r="I1128" i="4"/>
  <c r="I1129" i="4"/>
  <c r="I1130" i="4"/>
  <c r="I1131" i="4"/>
  <c r="I1132" i="4"/>
  <c r="I1133" i="4"/>
  <c r="I1134" i="4"/>
  <c r="I1135" i="4"/>
  <c r="I1136" i="4"/>
  <c r="I1137" i="4"/>
  <c r="I1138" i="4"/>
  <c r="I1139" i="4"/>
  <c r="I1140" i="4"/>
  <c r="I1141" i="4"/>
  <c r="I1142" i="4"/>
  <c r="I1143" i="4"/>
  <c r="I1144" i="4"/>
  <c r="I1145" i="4"/>
  <c r="I1146" i="4"/>
  <c r="I1147" i="4"/>
  <c r="I1148" i="4"/>
  <c r="I1149" i="4"/>
  <c r="I1150" i="4"/>
  <c r="I1151" i="4"/>
  <c r="I1152" i="4"/>
  <c r="I1153" i="4"/>
  <c r="I1154" i="4"/>
  <c r="I1155" i="4"/>
  <c r="I1156" i="4"/>
  <c r="I1157" i="4"/>
  <c r="I1158" i="4"/>
  <c r="I1159" i="4"/>
  <c r="I1160" i="4"/>
  <c r="I1161" i="4"/>
  <c r="I1162" i="4"/>
  <c r="I1163" i="4"/>
  <c r="I1164" i="4"/>
  <c r="I1165" i="4"/>
  <c r="I1166" i="4"/>
  <c r="I1167" i="4"/>
  <c r="I1168" i="4"/>
  <c r="I1169" i="4"/>
  <c r="I1170" i="4"/>
  <c r="I1171" i="4"/>
  <c r="I1172" i="4"/>
  <c r="I1173" i="4"/>
  <c r="I1174" i="4"/>
  <c r="I1175" i="4"/>
  <c r="I1176" i="4"/>
  <c r="I1177" i="4"/>
  <c r="I1178" i="4"/>
  <c r="I1179" i="4"/>
  <c r="I1180" i="4"/>
  <c r="I1181" i="4"/>
  <c r="I1182" i="4"/>
  <c r="I1183" i="4"/>
  <c r="I1184" i="4"/>
  <c r="I1185" i="4"/>
  <c r="I1186" i="4"/>
  <c r="I1187" i="4"/>
  <c r="I1188" i="4"/>
  <c r="I1189" i="4"/>
  <c r="I1190" i="4"/>
  <c r="I1191" i="4"/>
  <c r="I1192" i="4"/>
  <c r="I1193" i="4"/>
  <c r="I1194" i="4"/>
  <c r="I1195" i="4"/>
  <c r="I1196" i="4"/>
  <c r="I1197" i="4"/>
  <c r="I1198" i="4"/>
  <c r="I1199" i="4"/>
  <c r="I1200" i="4"/>
  <c r="I1201" i="4"/>
  <c r="I1202" i="4"/>
  <c r="I1203" i="4"/>
  <c r="I1204" i="4"/>
  <c r="I1205" i="4"/>
  <c r="I1206" i="4"/>
  <c r="I1207" i="4"/>
  <c r="I1208" i="4"/>
  <c r="I1209" i="4"/>
  <c r="I1210" i="4"/>
  <c r="I1211" i="4"/>
  <c r="I1212" i="4"/>
  <c r="I1213" i="4"/>
  <c r="I1214" i="4"/>
  <c r="I1215" i="4"/>
  <c r="I1216" i="4"/>
  <c r="I1217" i="4"/>
  <c r="I1218" i="4"/>
  <c r="I1219" i="4"/>
  <c r="I1220" i="4"/>
  <c r="I1221" i="4"/>
  <c r="I1222" i="4"/>
  <c r="I1223" i="4"/>
  <c r="I1224" i="4"/>
  <c r="I1225" i="4"/>
  <c r="I1226" i="4"/>
  <c r="I1227" i="4"/>
  <c r="I1228" i="4"/>
  <c r="I1229" i="4"/>
  <c r="I1230" i="4"/>
  <c r="I1231" i="4"/>
  <c r="I1232" i="4"/>
  <c r="I1233" i="4"/>
  <c r="I1234" i="4"/>
  <c r="I1235" i="4"/>
  <c r="I1236" i="4"/>
  <c r="I1237" i="4"/>
  <c r="I1238" i="4"/>
  <c r="I1239" i="4"/>
  <c r="I1240" i="4"/>
  <c r="I1241" i="4"/>
  <c r="I1242" i="4"/>
  <c r="I1243" i="4"/>
  <c r="I1244" i="4"/>
  <c r="I1245" i="4"/>
  <c r="I1246" i="4"/>
  <c r="I1247" i="4"/>
  <c r="I1248" i="4"/>
  <c r="I1249" i="4"/>
  <c r="I1250" i="4"/>
  <c r="I1251" i="4"/>
  <c r="I1252" i="4"/>
  <c r="I1253" i="4"/>
  <c r="I1254" i="4"/>
  <c r="I1255" i="4"/>
  <c r="I1256" i="4"/>
  <c r="I1257" i="4"/>
  <c r="I1258" i="4"/>
  <c r="I1259" i="4"/>
  <c r="I1260" i="4"/>
  <c r="I1261" i="4"/>
  <c r="I1262" i="4"/>
  <c r="I1263" i="4"/>
  <c r="I1264" i="4"/>
  <c r="I1265" i="4"/>
  <c r="I1266" i="4"/>
  <c r="I1267" i="4"/>
  <c r="I1268" i="4"/>
  <c r="I1269" i="4"/>
  <c r="I1270" i="4"/>
  <c r="I1271" i="4"/>
  <c r="I1272" i="4"/>
  <c r="I1273" i="4"/>
  <c r="I1274" i="4"/>
  <c r="I1275" i="4"/>
  <c r="I1276" i="4"/>
  <c r="I1277" i="4"/>
  <c r="I1278" i="4"/>
  <c r="I1279" i="4"/>
  <c r="I1280" i="4"/>
  <c r="I1281" i="4"/>
  <c r="I1282" i="4"/>
  <c r="I1283" i="4"/>
  <c r="I1284" i="4"/>
  <c r="I1285" i="4"/>
  <c r="I1286" i="4"/>
  <c r="I1287" i="4"/>
  <c r="I1288" i="4"/>
  <c r="I1289" i="4"/>
  <c r="I1290" i="4"/>
  <c r="I1291" i="4"/>
  <c r="I1292" i="4"/>
  <c r="I1293" i="4"/>
  <c r="I1294" i="4"/>
  <c r="I1295" i="4"/>
  <c r="I1296" i="4"/>
  <c r="I1297" i="4"/>
  <c r="I1298" i="4"/>
  <c r="I1299" i="4"/>
  <c r="I1300" i="4"/>
  <c r="I1301" i="4"/>
  <c r="I1302" i="4"/>
  <c r="I1303" i="4"/>
  <c r="I1304" i="4"/>
  <c r="I1305" i="4"/>
  <c r="I1306" i="4"/>
  <c r="I1307" i="4"/>
  <c r="I1308" i="4"/>
  <c r="I1309" i="4"/>
  <c r="I1310" i="4"/>
  <c r="I1311" i="4"/>
  <c r="I1312" i="4"/>
  <c r="I1313" i="4"/>
  <c r="I1314" i="4"/>
  <c r="I1315" i="4"/>
  <c r="I1316" i="4"/>
  <c r="I1317" i="4"/>
  <c r="I1318" i="4"/>
  <c r="I1319" i="4"/>
  <c r="I1320" i="4"/>
  <c r="I1321" i="4"/>
  <c r="I1322" i="4"/>
  <c r="I1323" i="4"/>
  <c r="I1324" i="4"/>
  <c r="I1325" i="4"/>
  <c r="I1326" i="4"/>
  <c r="I1327" i="4"/>
  <c r="I1328" i="4"/>
  <c r="I1329" i="4"/>
  <c r="I1330" i="4"/>
  <c r="I1331" i="4"/>
  <c r="I1332" i="4"/>
  <c r="I1333" i="4"/>
  <c r="I1334" i="4"/>
  <c r="I1335" i="4"/>
  <c r="I1336" i="4"/>
  <c r="I1337" i="4"/>
  <c r="I1338" i="4"/>
  <c r="I1339" i="4"/>
  <c r="I1340" i="4"/>
  <c r="I1341" i="4"/>
  <c r="I1342" i="4"/>
  <c r="I1343" i="4"/>
  <c r="I1344" i="4"/>
  <c r="I1345" i="4"/>
  <c r="I1346" i="4"/>
  <c r="I1347" i="4"/>
  <c r="I1348" i="4"/>
  <c r="I1349" i="4"/>
  <c r="I1350" i="4"/>
  <c r="I1351" i="4"/>
  <c r="I1352" i="4"/>
  <c r="I1353" i="4"/>
  <c r="I1354" i="4"/>
  <c r="I1355" i="4"/>
  <c r="I1356" i="4"/>
  <c r="I1357" i="4"/>
  <c r="I1358" i="4"/>
  <c r="I1359" i="4"/>
  <c r="I1360" i="4"/>
  <c r="I1361" i="4"/>
  <c r="I1362" i="4"/>
  <c r="I1363" i="4"/>
  <c r="I1364" i="4"/>
  <c r="I1365" i="4"/>
  <c r="I1366" i="4"/>
  <c r="I1367" i="4"/>
  <c r="I1368" i="4"/>
  <c r="I1369" i="4"/>
  <c r="I1370" i="4"/>
  <c r="I1371" i="4"/>
  <c r="I1372" i="4"/>
  <c r="I1373" i="4"/>
  <c r="I1374" i="4"/>
  <c r="I1375" i="4"/>
  <c r="I1376" i="4"/>
  <c r="I1377" i="4"/>
  <c r="I1378" i="4"/>
  <c r="I1379" i="4"/>
  <c r="I1380" i="4"/>
  <c r="I1381" i="4"/>
  <c r="I1382" i="4"/>
  <c r="I1383" i="4"/>
  <c r="I1384" i="4"/>
  <c r="I1385" i="4"/>
  <c r="I1386" i="4"/>
  <c r="I1387" i="4"/>
  <c r="I1388" i="4"/>
  <c r="I1389" i="4"/>
  <c r="I1390" i="4"/>
  <c r="I1391" i="4"/>
  <c r="I1392" i="4"/>
  <c r="I1393" i="4"/>
  <c r="I1394" i="4"/>
  <c r="I1395" i="4"/>
  <c r="I1396" i="4"/>
  <c r="I1397" i="4"/>
  <c r="I1398" i="4"/>
  <c r="I1399" i="4"/>
  <c r="I1400" i="4"/>
  <c r="I1401" i="4"/>
  <c r="I1402" i="4"/>
  <c r="I1403" i="4"/>
  <c r="I1404" i="4"/>
  <c r="I1405" i="4"/>
  <c r="I1406" i="4"/>
  <c r="I1407" i="4"/>
  <c r="I1408" i="4"/>
  <c r="I1409" i="4"/>
  <c r="I1410" i="4"/>
  <c r="I1411" i="4"/>
  <c r="I1412" i="4"/>
  <c r="I1413" i="4"/>
  <c r="I1414" i="4"/>
  <c r="I1415" i="4"/>
  <c r="I1416" i="4"/>
  <c r="I1417" i="4"/>
  <c r="I1418" i="4"/>
  <c r="I1419" i="4"/>
  <c r="I1420" i="4"/>
  <c r="I1421" i="4"/>
  <c r="I1422" i="4"/>
  <c r="I1423" i="4"/>
  <c r="I1424" i="4"/>
  <c r="I1425" i="4"/>
  <c r="I1426" i="4"/>
  <c r="I1427" i="4"/>
  <c r="I1428" i="4"/>
  <c r="I1429" i="4"/>
  <c r="I1430" i="4"/>
  <c r="I1431" i="4"/>
  <c r="I1432" i="4"/>
  <c r="I1433" i="4"/>
  <c r="I1434" i="4"/>
  <c r="I1435" i="4"/>
  <c r="I1436" i="4"/>
  <c r="I1437" i="4"/>
  <c r="I1438" i="4"/>
  <c r="I1439" i="4"/>
  <c r="I1440" i="4"/>
  <c r="I1441" i="4"/>
  <c r="I1442" i="4"/>
  <c r="I1443" i="4"/>
  <c r="I1444" i="4"/>
  <c r="I1445" i="4"/>
  <c r="I1446" i="4"/>
  <c r="I1447" i="4"/>
  <c r="I1448" i="4"/>
  <c r="I1449" i="4"/>
  <c r="I1450" i="4"/>
  <c r="I1451" i="4"/>
  <c r="I1452" i="4"/>
  <c r="I1453" i="4"/>
  <c r="I1454" i="4"/>
  <c r="I1455" i="4"/>
  <c r="I1456" i="4"/>
  <c r="I1457" i="4"/>
  <c r="I1458" i="4"/>
  <c r="I1459" i="4"/>
  <c r="I1460" i="4"/>
  <c r="I1461" i="4"/>
  <c r="I1462" i="4"/>
  <c r="I1463" i="4"/>
  <c r="I1464" i="4"/>
  <c r="I1465" i="4"/>
  <c r="I1466" i="4"/>
  <c r="I1467" i="4"/>
  <c r="I1468" i="4"/>
  <c r="I1469" i="4"/>
  <c r="I1470" i="4"/>
  <c r="I1471" i="4"/>
  <c r="I1472" i="4"/>
  <c r="I1473" i="4"/>
  <c r="I1474" i="4"/>
  <c r="I1475" i="4"/>
  <c r="I1476" i="4"/>
  <c r="I1477" i="4"/>
  <c r="I1478" i="4"/>
  <c r="I1479" i="4"/>
  <c r="I1480" i="4"/>
  <c r="I1481" i="4"/>
  <c r="I1482" i="4"/>
  <c r="I1483" i="4"/>
  <c r="I1484" i="4"/>
  <c r="I1485" i="4"/>
  <c r="I1486" i="4"/>
  <c r="I1487" i="4"/>
  <c r="I1488" i="4"/>
  <c r="I1489" i="4"/>
  <c r="I1490" i="4"/>
  <c r="I1491" i="4"/>
  <c r="I1492" i="4"/>
  <c r="I1493" i="4"/>
  <c r="I1494" i="4"/>
  <c r="I1495" i="4"/>
  <c r="I1496" i="4"/>
  <c r="I1497" i="4"/>
  <c r="I1498" i="4"/>
  <c r="I1499" i="4"/>
  <c r="I1500" i="4"/>
  <c r="I6" i="3"/>
  <c r="I7" i="3"/>
  <c r="I8" i="3"/>
  <c r="I9" i="3"/>
  <c r="I10" i="3"/>
  <c r="I11" i="3"/>
  <c r="I12" i="3"/>
  <c r="I13" i="3"/>
  <c r="I14" i="3"/>
  <c r="I15" i="3"/>
  <c r="I16" i="3"/>
  <c r="I17" i="3"/>
  <c r="I18" i="3"/>
  <c r="I19" i="3"/>
  <c r="I20" i="3"/>
  <c r="I21" i="3"/>
  <c r="I22" i="3"/>
  <c r="I23" i="3"/>
  <c r="I24" i="3"/>
  <c r="I25" i="3"/>
  <c r="I26" i="3"/>
  <c r="I27" i="3"/>
  <c r="I28" i="3"/>
  <c r="I29" i="3"/>
  <c r="I30" i="3"/>
  <c r="I31" i="3"/>
  <c r="I32" i="3"/>
  <c r="I33" i="3"/>
  <c r="I34" i="3"/>
  <c r="I35" i="3"/>
  <c r="I36" i="3"/>
  <c r="I37" i="3"/>
  <c r="I38" i="3"/>
  <c r="I39" i="3"/>
  <c r="I40" i="3"/>
  <c r="I41" i="3"/>
  <c r="I42" i="3"/>
  <c r="I43" i="3"/>
  <c r="I44" i="3"/>
  <c r="I45" i="3"/>
  <c r="I46" i="3"/>
  <c r="I47" i="3"/>
  <c r="I48" i="3"/>
  <c r="I49" i="3"/>
  <c r="I50" i="3"/>
  <c r="I51" i="3"/>
  <c r="I52" i="3"/>
  <c r="I53" i="3"/>
  <c r="I54" i="3"/>
  <c r="I55" i="3"/>
  <c r="I56" i="3"/>
  <c r="I57" i="3"/>
  <c r="I58" i="3"/>
  <c r="I59" i="3"/>
  <c r="I60" i="3"/>
  <c r="I61" i="3"/>
  <c r="I62" i="3"/>
  <c r="I63" i="3"/>
  <c r="I64" i="3"/>
  <c r="I65" i="3"/>
  <c r="I66" i="3"/>
  <c r="I67" i="3"/>
  <c r="I68" i="3"/>
  <c r="I69" i="3"/>
  <c r="I70" i="3"/>
  <c r="I71" i="3"/>
  <c r="I72" i="3"/>
  <c r="I73" i="3"/>
  <c r="I74" i="3"/>
  <c r="I75" i="3"/>
  <c r="I76" i="3"/>
  <c r="I77" i="3"/>
  <c r="I78" i="3"/>
  <c r="I79" i="3"/>
  <c r="I80" i="3"/>
  <c r="I81" i="3"/>
  <c r="I82" i="3"/>
  <c r="I83" i="3"/>
  <c r="I84" i="3"/>
  <c r="I85" i="3"/>
  <c r="I86" i="3"/>
  <c r="I87" i="3"/>
  <c r="I88" i="3"/>
  <c r="I89" i="3"/>
  <c r="I90" i="3"/>
  <c r="I91" i="3"/>
  <c r="I92" i="3"/>
  <c r="I93" i="3"/>
  <c r="I94" i="3"/>
  <c r="I95" i="3"/>
  <c r="I96" i="3"/>
  <c r="I97" i="3"/>
  <c r="I98" i="3"/>
  <c r="I99" i="3"/>
  <c r="I100" i="3"/>
  <c r="I101" i="3"/>
  <c r="I102" i="3"/>
  <c r="I103" i="3"/>
  <c r="I104" i="3"/>
  <c r="I105" i="3"/>
  <c r="I106" i="3"/>
  <c r="I107" i="3"/>
  <c r="I108" i="3"/>
  <c r="I109" i="3"/>
  <c r="I110" i="3"/>
  <c r="I111" i="3"/>
  <c r="I112" i="3"/>
  <c r="I113" i="3"/>
  <c r="I114" i="3"/>
  <c r="I115" i="3"/>
  <c r="I116" i="3"/>
  <c r="I117" i="3"/>
  <c r="I118" i="3"/>
  <c r="I119" i="3"/>
  <c r="I120" i="3"/>
  <c r="I121" i="3"/>
  <c r="I122" i="3"/>
  <c r="I123" i="3"/>
  <c r="I124" i="3"/>
  <c r="I125" i="3"/>
  <c r="I126" i="3"/>
  <c r="I127" i="3"/>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I570" i="3"/>
  <c r="I571" i="3"/>
  <c r="I572" i="3"/>
  <c r="I573" i="3"/>
  <c r="I574" i="3"/>
  <c r="I575" i="3"/>
  <c r="I576" i="3"/>
  <c r="I577" i="3"/>
  <c r="I578" i="3"/>
  <c r="I579" i="3"/>
  <c r="I580" i="3"/>
  <c r="I581" i="3"/>
  <c r="I582" i="3"/>
  <c r="I583" i="3"/>
  <c r="I584" i="3"/>
  <c r="I585" i="3"/>
  <c r="I586" i="3"/>
  <c r="I587" i="3"/>
  <c r="I588" i="3"/>
  <c r="I589" i="3"/>
  <c r="I590" i="3"/>
  <c r="I591" i="3"/>
  <c r="I592" i="3"/>
  <c r="I593" i="3"/>
  <c r="I594" i="3"/>
  <c r="I595" i="3"/>
  <c r="I596" i="3"/>
  <c r="I597" i="3"/>
  <c r="I598" i="3"/>
  <c r="I599" i="3"/>
  <c r="I600" i="3"/>
  <c r="I601" i="3"/>
  <c r="I602" i="3"/>
  <c r="I603" i="3"/>
  <c r="I604" i="3"/>
  <c r="I605" i="3"/>
  <c r="I606" i="3"/>
  <c r="I607" i="3"/>
  <c r="I608" i="3"/>
  <c r="I609" i="3"/>
  <c r="I610" i="3"/>
  <c r="I611" i="3"/>
  <c r="I612" i="3"/>
  <c r="I613" i="3"/>
  <c r="I614" i="3"/>
  <c r="I615" i="3"/>
  <c r="I616" i="3"/>
  <c r="I617" i="3"/>
  <c r="I618" i="3"/>
  <c r="I619" i="3"/>
  <c r="I620" i="3"/>
  <c r="I621" i="3"/>
  <c r="I622" i="3"/>
  <c r="I623" i="3"/>
  <c r="I624" i="3"/>
  <c r="I625" i="3"/>
  <c r="I626" i="3"/>
  <c r="I627" i="3"/>
  <c r="I628" i="3"/>
  <c r="I629" i="3"/>
  <c r="I630" i="3"/>
  <c r="I631" i="3"/>
  <c r="I632" i="3"/>
  <c r="I633" i="3"/>
  <c r="I634" i="3"/>
  <c r="I635" i="3"/>
  <c r="I636" i="3"/>
  <c r="I637" i="3"/>
  <c r="I638" i="3"/>
  <c r="I639" i="3"/>
  <c r="I640" i="3"/>
  <c r="I641" i="3"/>
  <c r="I642" i="3"/>
  <c r="I643" i="3"/>
  <c r="I644" i="3"/>
  <c r="I645" i="3"/>
  <c r="I646" i="3"/>
  <c r="I647" i="3"/>
  <c r="I648" i="3"/>
  <c r="I649" i="3"/>
  <c r="I650" i="3"/>
  <c r="I651" i="3"/>
  <c r="I652" i="3"/>
  <c r="I653" i="3"/>
  <c r="I654" i="3"/>
  <c r="I655" i="3"/>
  <c r="I656" i="3"/>
  <c r="I657" i="3"/>
  <c r="I658" i="3"/>
  <c r="I659" i="3"/>
  <c r="I660" i="3"/>
  <c r="I661" i="3"/>
  <c r="I662" i="3"/>
  <c r="I663" i="3"/>
  <c r="I664" i="3"/>
  <c r="I665" i="3"/>
  <c r="I666" i="3"/>
  <c r="I667" i="3"/>
  <c r="I668" i="3"/>
  <c r="I669" i="3"/>
  <c r="I670" i="3"/>
  <c r="I671" i="3"/>
  <c r="I672" i="3"/>
  <c r="I673" i="3"/>
  <c r="I674" i="3"/>
  <c r="I675" i="3"/>
  <c r="I676" i="3"/>
  <c r="I677" i="3"/>
  <c r="I678" i="3"/>
  <c r="I679" i="3"/>
  <c r="I680" i="3"/>
  <c r="I681" i="3"/>
  <c r="I682" i="3"/>
  <c r="I683" i="3"/>
  <c r="I684" i="3"/>
  <c r="I685" i="3"/>
  <c r="I686" i="3"/>
  <c r="I687" i="3"/>
  <c r="I688" i="3"/>
  <c r="I689" i="3"/>
  <c r="I690" i="3"/>
  <c r="I691" i="3"/>
  <c r="I692" i="3"/>
  <c r="I693" i="3"/>
  <c r="I694" i="3"/>
  <c r="I695" i="3"/>
  <c r="I696" i="3"/>
  <c r="I697" i="3"/>
  <c r="I698" i="3"/>
  <c r="I699" i="3"/>
  <c r="I700" i="3"/>
  <c r="I701" i="3"/>
  <c r="I702" i="3"/>
  <c r="I703" i="3"/>
  <c r="I704" i="3"/>
  <c r="I705" i="3"/>
  <c r="I706" i="3"/>
  <c r="I707" i="3"/>
  <c r="I708" i="3"/>
  <c r="I709" i="3"/>
  <c r="I710" i="3"/>
  <c r="I711" i="3"/>
  <c r="I712" i="3"/>
  <c r="I713" i="3"/>
  <c r="I714" i="3"/>
  <c r="I715" i="3"/>
  <c r="I716" i="3"/>
  <c r="I717" i="3"/>
  <c r="I718" i="3"/>
  <c r="I719" i="3"/>
  <c r="I720" i="3"/>
  <c r="I721" i="3"/>
  <c r="I722" i="3"/>
  <c r="I723" i="3"/>
  <c r="I724" i="3"/>
  <c r="I725" i="3"/>
  <c r="I726" i="3"/>
  <c r="I727" i="3"/>
  <c r="I728" i="3"/>
  <c r="I729" i="3"/>
  <c r="I730" i="3"/>
  <c r="I731" i="3"/>
  <c r="I732" i="3"/>
  <c r="I733" i="3"/>
  <c r="I734" i="3"/>
  <c r="I735" i="3"/>
  <c r="I736" i="3"/>
  <c r="I737" i="3"/>
  <c r="I738" i="3"/>
  <c r="I739" i="3"/>
  <c r="I740" i="3"/>
  <c r="I741" i="3"/>
  <c r="I742" i="3"/>
  <c r="I743" i="3"/>
  <c r="I744" i="3"/>
  <c r="I745" i="3"/>
  <c r="I746" i="3"/>
  <c r="I747" i="3"/>
  <c r="I748" i="3"/>
  <c r="I749" i="3"/>
  <c r="I750" i="3"/>
  <c r="I751" i="3"/>
  <c r="I752" i="3"/>
  <c r="I753" i="3"/>
  <c r="I754" i="3"/>
  <c r="I755" i="3"/>
  <c r="I756" i="3"/>
  <c r="I757" i="3"/>
  <c r="I758" i="3"/>
  <c r="I759" i="3"/>
  <c r="I760" i="3"/>
  <c r="I761" i="3"/>
  <c r="I762" i="3"/>
  <c r="I763" i="3"/>
  <c r="I764" i="3"/>
  <c r="I765" i="3"/>
  <c r="I766" i="3"/>
  <c r="I767" i="3"/>
  <c r="I768" i="3"/>
  <c r="I769" i="3"/>
  <c r="I770" i="3"/>
  <c r="I771" i="3"/>
  <c r="I772" i="3"/>
  <c r="I773" i="3"/>
  <c r="I774" i="3"/>
  <c r="I775" i="3"/>
  <c r="I776" i="3"/>
  <c r="I777" i="3"/>
  <c r="I778" i="3"/>
  <c r="I779" i="3"/>
  <c r="I780" i="3"/>
  <c r="I781" i="3"/>
  <c r="I782" i="3"/>
  <c r="I783" i="3"/>
  <c r="I784" i="3"/>
  <c r="I785" i="3"/>
  <c r="I786" i="3"/>
  <c r="I787" i="3"/>
  <c r="I788" i="3"/>
  <c r="I789" i="3"/>
  <c r="I790" i="3"/>
  <c r="I791" i="3"/>
  <c r="I792" i="3"/>
  <c r="I793" i="3"/>
  <c r="I794" i="3"/>
  <c r="I795" i="3"/>
  <c r="I796" i="3"/>
  <c r="I797" i="3"/>
  <c r="I798" i="3"/>
  <c r="I799" i="3"/>
  <c r="I800" i="3"/>
  <c r="I801" i="3"/>
  <c r="I802" i="3"/>
  <c r="I803" i="3"/>
  <c r="I804" i="3"/>
  <c r="I805" i="3"/>
  <c r="I806" i="3"/>
  <c r="I807" i="3"/>
  <c r="I808" i="3"/>
  <c r="I809" i="3"/>
  <c r="I810" i="3"/>
  <c r="I811" i="3"/>
  <c r="I812" i="3"/>
  <c r="I813" i="3"/>
  <c r="I814" i="3"/>
  <c r="I815" i="3"/>
  <c r="I816" i="3"/>
  <c r="I817" i="3"/>
  <c r="I818" i="3"/>
  <c r="I819" i="3"/>
  <c r="I820" i="3"/>
  <c r="I821" i="3"/>
  <c r="I822" i="3"/>
  <c r="I823" i="3"/>
  <c r="I824" i="3"/>
  <c r="I825" i="3"/>
  <c r="I826" i="3"/>
  <c r="I827" i="3"/>
  <c r="I828" i="3"/>
  <c r="I829" i="3"/>
  <c r="I830" i="3"/>
  <c r="I831" i="3"/>
  <c r="I832" i="3"/>
  <c r="I833" i="3"/>
  <c r="I834" i="3"/>
  <c r="I835" i="3"/>
  <c r="I836" i="3"/>
  <c r="I837" i="3"/>
  <c r="I838" i="3"/>
  <c r="I839" i="3"/>
  <c r="I840" i="3"/>
  <c r="I841" i="3"/>
  <c r="I842" i="3"/>
  <c r="I843" i="3"/>
  <c r="I844" i="3"/>
  <c r="I845" i="3"/>
  <c r="I846" i="3"/>
  <c r="I847" i="3"/>
  <c r="I848" i="3"/>
  <c r="I849" i="3"/>
  <c r="I850" i="3"/>
  <c r="I851" i="3"/>
  <c r="I852" i="3"/>
  <c r="I853" i="3"/>
  <c r="I854" i="3"/>
  <c r="I855" i="3"/>
  <c r="I856" i="3"/>
  <c r="I857" i="3"/>
  <c r="I858" i="3"/>
  <c r="I859" i="3"/>
  <c r="I860" i="3"/>
  <c r="I861" i="3"/>
  <c r="I862" i="3"/>
  <c r="I863" i="3"/>
  <c r="I864" i="3"/>
  <c r="I865" i="3"/>
  <c r="I866" i="3"/>
  <c r="I867" i="3"/>
  <c r="I868" i="3"/>
  <c r="I869" i="3"/>
  <c r="I870" i="3"/>
  <c r="I871" i="3"/>
  <c r="I872" i="3"/>
  <c r="I873" i="3"/>
  <c r="I874" i="3"/>
  <c r="I875" i="3"/>
  <c r="I876" i="3"/>
  <c r="I877" i="3"/>
  <c r="I878" i="3"/>
  <c r="I879" i="3"/>
  <c r="I880" i="3"/>
  <c r="I881" i="3"/>
  <c r="I882" i="3"/>
  <c r="I883" i="3"/>
  <c r="I884" i="3"/>
  <c r="I885" i="3"/>
  <c r="I886" i="3"/>
  <c r="I887" i="3"/>
  <c r="I888" i="3"/>
  <c r="I889" i="3"/>
  <c r="I890" i="3"/>
  <c r="I891" i="3"/>
  <c r="I892" i="3"/>
  <c r="I893" i="3"/>
  <c r="I894" i="3"/>
  <c r="I895" i="3"/>
  <c r="I896" i="3"/>
  <c r="I897" i="3"/>
  <c r="I898" i="3"/>
  <c r="I899" i="3"/>
  <c r="I900" i="3"/>
  <c r="I901" i="3"/>
  <c r="I902" i="3"/>
  <c r="I903" i="3"/>
  <c r="I904" i="3"/>
  <c r="I905" i="3"/>
  <c r="I906" i="3"/>
  <c r="I907" i="3"/>
  <c r="I908" i="3"/>
  <c r="I909" i="3"/>
  <c r="I910" i="3"/>
  <c r="I911" i="3"/>
  <c r="I912" i="3"/>
  <c r="I913" i="3"/>
  <c r="I914" i="3"/>
  <c r="I915" i="3"/>
  <c r="I916" i="3"/>
  <c r="I917" i="3"/>
  <c r="I918" i="3"/>
  <c r="I919" i="3"/>
  <c r="I920" i="3"/>
  <c r="I921" i="3"/>
  <c r="I922" i="3"/>
  <c r="I923" i="3"/>
  <c r="I924" i="3"/>
  <c r="I925" i="3"/>
  <c r="I926" i="3"/>
  <c r="I927" i="3"/>
  <c r="I928" i="3"/>
  <c r="I929" i="3"/>
  <c r="I930" i="3"/>
  <c r="I931" i="3"/>
  <c r="I932" i="3"/>
  <c r="I933" i="3"/>
  <c r="I934" i="3"/>
  <c r="I935" i="3"/>
  <c r="I936" i="3"/>
  <c r="I937" i="3"/>
  <c r="I938" i="3"/>
  <c r="I939" i="3"/>
  <c r="I940" i="3"/>
  <c r="I941" i="3"/>
  <c r="I942" i="3"/>
  <c r="I943" i="3"/>
  <c r="I944" i="3"/>
  <c r="I945" i="3"/>
  <c r="I946" i="3"/>
  <c r="I947" i="3"/>
  <c r="I948" i="3"/>
  <c r="I949" i="3"/>
  <c r="I950" i="3"/>
  <c r="I951" i="3"/>
  <c r="I952" i="3"/>
  <c r="I953" i="3"/>
  <c r="I954" i="3"/>
  <c r="I955" i="3"/>
  <c r="I956" i="3"/>
  <c r="I957" i="3"/>
  <c r="I958" i="3"/>
  <c r="I959" i="3"/>
  <c r="I960" i="3"/>
  <c r="I961" i="3"/>
  <c r="I962" i="3"/>
  <c r="I963" i="3"/>
  <c r="I964" i="3"/>
  <c r="I965" i="3"/>
  <c r="I966" i="3"/>
  <c r="I967" i="3"/>
  <c r="I968" i="3"/>
  <c r="I969" i="3"/>
  <c r="I970" i="3"/>
  <c r="I971" i="3"/>
  <c r="I972" i="3"/>
  <c r="I973" i="3"/>
  <c r="I974" i="3"/>
  <c r="I975" i="3"/>
  <c r="I976" i="3"/>
  <c r="I977" i="3"/>
  <c r="I978" i="3"/>
  <c r="I979" i="3"/>
  <c r="I980" i="3"/>
  <c r="I981" i="3"/>
  <c r="I982" i="3"/>
  <c r="I983" i="3"/>
  <c r="I984" i="3"/>
  <c r="I985" i="3"/>
  <c r="I986" i="3"/>
  <c r="I987" i="3"/>
  <c r="I988" i="3"/>
  <c r="I989" i="3"/>
  <c r="I990" i="3"/>
  <c r="I991" i="3"/>
  <c r="I992" i="3"/>
  <c r="I993" i="3"/>
  <c r="I994" i="3"/>
  <c r="I995" i="3"/>
  <c r="I996" i="3"/>
  <c r="I997" i="3"/>
  <c r="I998" i="3"/>
  <c r="I999" i="3"/>
  <c r="I1000" i="3"/>
  <c r="I1001" i="3"/>
  <c r="I1002" i="3"/>
  <c r="I1003" i="3"/>
  <c r="I1004" i="3"/>
  <c r="I1005" i="3"/>
  <c r="I1006" i="3"/>
  <c r="I1007" i="3"/>
  <c r="I1008" i="3"/>
  <c r="I1009" i="3"/>
  <c r="I1010" i="3"/>
  <c r="I1011" i="3"/>
  <c r="I1012" i="3"/>
  <c r="I1013" i="3"/>
  <c r="I1014" i="3"/>
  <c r="I1015" i="3"/>
  <c r="I1016" i="3"/>
  <c r="I1017" i="3"/>
  <c r="I1018" i="3"/>
  <c r="I1019" i="3"/>
  <c r="I1020" i="3"/>
  <c r="I1021" i="3"/>
  <c r="I1022" i="3"/>
  <c r="I1023" i="3"/>
  <c r="I1024" i="3"/>
  <c r="I1025" i="3"/>
  <c r="I1026" i="3"/>
  <c r="I1027" i="3"/>
  <c r="I1028" i="3"/>
  <c r="I1029" i="3"/>
  <c r="I1030" i="3"/>
  <c r="I1031" i="3"/>
  <c r="I1032" i="3"/>
  <c r="I1033" i="3"/>
  <c r="I1034" i="3"/>
  <c r="I1035" i="3"/>
  <c r="I1036" i="3"/>
  <c r="I1037" i="3"/>
  <c r="I1038" i="3"/>
  <c r="I1039" i="3"/>
  <c r="I1040" i="3"/>
  <c r="I1041" i="3"/>
  <c r="I1042" i="3"/>
  <c r="I1043" i="3"/>
  <c r="I1044" i="3"/>
  <c r="I1045" i="3"/>
  <c r="I1046" i="3"/>
  <c r="I1047" i="3"/>
  <c r="I1048" i="3"/>
  <c r="I1049" i="3"/>
  <c r="I1050" i="3"/>
  <c r="I1051" i="3"/>
  <c r="I1052" i="3"/>
  <c r="I1053" i="3"/>
  <c r="I1054" i="3"/>
  <c r="I1055" i="3"/>
  <c r="I1056" i="3"/>
  <c r="I1057" i="3"/>
  <c r="I1058" i="3"/>
  <c r="I1059" i="3"/>
  <c r="I1060" i="3"/>
  <c r="I1061" i="3"/>
  <c r="I1062" i="3"/>
  <c r="I1063" i="3"/>
  <c r="I1064" i="3"/>
  <c r="I1065" i="3"/>
  <c r="I1066" i="3"/>
  <c r="I1067" i="3"/>
  <c r="I1068" i="3"/>
  <c r="I1069" i="3"/>
  <c r="I1070" i="3"/>
  <c r="I1071" i="3"/>
  <c r="I1072" i="3"/>
  <c r="I1073" i="3"/>
  <c r="I1074" i="3"/>
  <c r="I1075" i="3"/>
  <c r="I1076" i="3"/>
  <c r="I1077" i="3"/>
  <c r="I1078" i="3"/>
  <c r="I1079" i="3"/>
  <c r="I1080" i="3"/>
  <c r="I1081" i="3"/>
  <c r="I1082" i="3"/>
  <c r="I1083" i="3"/>
  <c r="I1084" i="3"/>
  <c r="I1085" i="3"/>
  <c r="I1086" i="3"/>
  <c r="I1087" i="3"/>
  <c r="I1088" i="3"/>
  <c r="I1089" i="3"/>
  <c r="I1090" i="3"/>
  <c r="I1091" i="3"/>
  <c r="I1092" i="3"/>
  <c r="I1093" i="3"/>
  <c r="I1094" i="3"/>
  <c r="I1095" i="3"/>
  <c r="I1096" i="3"/>
  <c r="I1097" i="3"/>
  <c r="I1098" i="3"/>
  <c r="I1099" i="3"/>
  <c r="I1100" i="3"/>
  <c r="I1101" i="3"/>
  <c r="I1102" i="3"/>
  <c r="I1103" i="3"/>
  <c r="I1104" i="3"/>
  <c r="I1105" i="3"/>
  <c r="I1106" i="3"/>
  <c r="I1107" i="3"/>
  <c r="I1108" i="3"/>
  <c r="I1109" i="3"/>
  <c r="I1110" i="3"/>
  <c r="I1111" i="3"/>
  <c r="I1112" i="3"/>
  <c r="I1113" i="3"/>
  <c r="I1114" i="3"/>
  <c r="I1115" i="3"/>
  <c r="I1116" i="3"/>
  <c r="I1117" i="3"/>
  <c r="I1118" i="3"/>
  <c r="I1119" i="3"/>
  <c r="I1120" i="3"/>
  <c r="I1121" i="3"/>
  <c r="I1122" i="3"/>
  <c r="I1123" i="3"/>
  <c r="I1124" i="3"/>
  <c r="I1125" i="3"/>
  <c r="I1126" i="3"/>
  <c r="I1127" i="3"/>
  <c r="I1128" i="3"/>
  <c r="I1129" i="3"/>
  <c r="I1130" i="3"/>
  <c r="I1131" i="3"/>
  <c r="I1132" i="3"/>
  <c r="I1133" i="3"/>
  <c r="I1134" i="3"/>
  <c r="I1135" i="3"/>
  <c r="I1136" i="3"/>
  <c r="I1137" i="3"/>
  <c r="I1138" i="3"/>
  <c r="I1139" i="3"/>
  <c r="I1140" i="3"/>
  <c r="I1141" i="3"/>
  <c r="I1142" i="3"/>
  <c r="I1143" i="3"/>
  <c r="I1144" i="3"/>
  <c r="I1145" i="3"/>
  <c r="I1146" i="3"/>
  <c r="I1147" i="3"/>
  <c r="I1148" i="3"/>
  <c r="I1149" i="3"/>
  <c r="I1150" i="3"/>
  <c r="I1151" i="3"/>
  <c r="I1152" i="3"/>
  <c r="I1153" i="3"/>
  <c r="I1154" i="3"/>
  <c r="I1155" i="3"/>
  <c r="I1156" i="3"/>
  <c r="I1157" i="3"/>
  <c r="I1158" i="3"/>
  <c r="I1159" i="3"/>
  <c r="I1160" i="3"/>
  <c r="I1161" i="3"/>
  <c r="I1162" i="3"/>
  <c r="I1163" i="3"/>
  <c r="I1164" i="3"/>
  <c r="I1165" i="3"/>
  <c r="I1166" i="3"/>
  <c r="I1167" i="3"/>
  <c r="I1168" i="3"/>
  <c r="I1169" i="3"/>
  <c r="I1170" i="3"/>
  <c r="I1171" i="3"/>
  <c r="I1172" i="3"/>
  <c r="I1173" i="3"/>
  <c r="I1174" i="3"/>
  <c r="I1175" i="3"/>
  <c r="I1176" i="3"/>
  <c r="I1177" i="3"/>
  <c r="I1178" i="3"/>
  <c r="I1179" i="3"/>
  <c r="I1180" i="3"/>
  <c r="I1181" i="3"/>
  <c r="I1182" i="3"/>
  <c r="I1183" i="3"/>
  <c r="I1184" i="3"/>
  <c r="I1185" i="3"/>
  <c r="I1186" i="3"/>
  <c r="I1187" i="3"/>
  <c r="I1188" i="3"/>
  <c r="I1189" i="3"/>
  <c r="I1190" i="3"/>
  <c r="I1191" i="3"/>
  <c r="I1192" i="3"/>
  <c r="I1193" i="3"/>
  <c r="I1194" i="3"/>
  <c r="I1195" i="3"/>
  <c r="I1196" i="3"/>
  <c r="I1197" i="3"/>
  <c r="I1198" i="3"/>
  <c r="I1199" i="3"/>
  <c r="I1200" i="3"/>
  <c r="I1201" i="3"/>
  <c r="I1202" i="3"/>
  <c r="I1203" i="3"/>
  <c r="I1204" i="3"/>
  <c r="I1205" i="3"/>
  <c r="I1206" i="3"/>
  <c r="I1207" i="3"/>
  <c r="I1208" i="3"/>
  <c r="I1209" i="3"/>
  <c r="I1210" i="3"/>
  <c r="I1211" i="3"/>
  <c r="I1212" i="3"/>
  <c r="I1213" i="3"/>
  <c r="I1214" i="3"/>
  <c r="I1215" i="3"/>
  <c r="I1216" i="3"/>
  <c r="I1217" i="3"/>
  <c r="I1218" i="3"/>
  <c r="I1219" i="3"/>
  <c r="I1220" i="3"/>
  <c r="I1221" i="3"/>
  <c r="I1222" i="3"/>
  <c r="I1223" i="3"/>
  <c r="I1224" i="3"/>
  <c r="I1225" i="3"/>
  <c r="I1226" i="3"/>
  <c r="I1227" i="3"/>
  <c r="I1228" i="3"/>
  <c r="I1229" i="3"/>
  <c r="I1230" i="3"/>
  <c r="I1231" i="3"/>
  <c r="I1232" i="3"/>
  <c r="I1233" i="3"/>
  <c r="I1234" i="3"/>
  <c r="I1235" i="3"/>
  <c r="I1236" i="3"/>
  <c r="I1237" i="3"/>
  <c r="I1238" i="3"/>
  <c r="I1239" i="3"/>
  <c r="I1240" i="3"/>
  <c r="I1241" i="3"/>
  <c r="I1242" i="3"/>
  <c r="I1243" i="3"/>
  <c r="I1244" i="3"/>
  <c r="I1245" i="3"/>
  <c r="I1246" i="3"/>
  <c r="I1247" i="3"/>
  <c r="I1248" i="3"/>
  <c r="I1249" i="3"/>
  <c r="I1250" i="3"/>
  <c r="I1251" i="3"/>
  <c r="I1252" i="3"/>
  <c r="I1253" i="3"/>
  <c r="I1254" i="3"/>
  <c r="I1255" i="3"/>
  <c r="I1256" i="3"/>
  <c r="I1257" i="3"/>
  <c r="I1258" i="3"/>
  <c r="I1259" i="3"/>
  <c r="I1260" i="3"/>
  <c r="I1261" i="3"/>
  <c r="I1262" i="3"/>
  <c r="I1263" i="3"/>
  <c r="I1264" i="3"/>
  <c r="I1265" i="3"/>
  <c r="I1266" i="3"/>
  <c r="I1267" i="3"/>
  <c r="I1268" i="3"/>
  <c r="I1269" i="3"/>
  <c r="I1270" i="3"/>
  <c r="I1271" i="3"/>
  <c r="I1272" i="3"/>
  <c r="I1273" i="3"/>
  <c r="I1274" i="3"/>
  <c r="I1275" i="3"/>
  <c r="I1276" i="3"/>
  <c r="I1277" i="3"/>
  <c r="I1278" i="3"/>
  <c r="I1279" i="3"/>
  <c r="I1280" i="3"/>
  <c r="I1281" i="3"/>
  <c r="I1282" i="3"/>
  <c r="I1283" i="3"/>
  <c r="I1284" i="3"/>
  <c r="I1285" i="3"/>
  <c r="I1286" i="3"/>
  <c r="I1287" i="3"/>
  <c r="I1288" i="3"/>
  <c r="I1289" i="3"/>
  <c r="I1290" i="3"/>
  <c r="I1291" i="3"/>
  <c r="I1292" i="3"/>
  <c r="I1293" i="3"/>
  <c r="I1294" i="3"/>
  <c r="I1295" i="3"/>
  <c r="I1296" i="3"/>
  <c r="I1297" i="3"/>
  <c r="I1298" i="3"/>
  <c r="I1299" i="3"/>
  <c r="I1300" i="3"/>
  <c r="I1301" i="3"/>
  <c r="I1302" i="3"/>
  <c r="I1303" i="3"/>
  <c r="I1304" i="3"/>
  <c r="I1305" i="3"/>
  <c r="I1306" i="3"/>
  <c r="I1307" i="3"/>
  <c r="I1308" i="3"/>
  <c r="I1309" i="3"/>
  <c r="I1310" i="3"/>
  <c r="I1311" i="3"/>
  <c r="I1312" i="3"/>
  <c r="I1313" i="3"/>
  <c r="I1314" i="3"/>
  <c r="I1315" i="3"/>
  <c r="I1316" i="3"/>
  <c r="I1317" i="3"/>
  <c r="I1318" i="3"/>
  <c r="I1319" i="3"/>
  <c r="I1320" i="3"/>
  <c r="I1321" i="3"/>
  <c r="I1322" i="3"/>
  <c r="I1323" i="3"/>
  <c r="I1324" i="3"/>
  <c r="I1325" i="3"/>
  <c r="I1326" i="3"/>
  <c r="I1327" i="3"/>
  <c r="I1328" i="3"/>
  <c r="I1329" i="3"/>
  <c r="I1330" i="3"/>
  <c r="I1331" i="3"/>
  <c r="I1332" i="3"/>
  <c r="I1333" i="3"/>
  <c r="I1334" i="3"/>
  <c r="I1335" i="3"/>
  <c r="I1336" i="3"/>
  <c r="I1337" i="3"/>
  <c r="I1338" i="3"/>
  <c r="I1339" i="3"/>
  <c r="I1340" i="3"/>
  <c r="I1341" i="3"/>
  <c r="I1342" i="3"/>
  <c r="I1343" i="3"/>
  <c r="I1344" i="3"/>
  <c r="I1345" i="3"/>
  <c r="I1346" i="3"/>
  <c r="I1347" i="3"/>
  <c r="I1348" i="3"/>
  <c r="I1349" i="3"/>
  <c r="I1350" i="3"/>
  <c r="I1351" i="3"/>
  <c r="I1352" i="3"/>
  <c r="I1353" i="3"/>
  <c r="I1354" i="3"/>
  <c r="I1355" i="3"/>
  <c r="I1356" i="3"/>
  <c r="I1357" i="3"/>
  <c r="I1358" i="3"/>
  <c r="I1359" i="3"/>
  <c r="I1360" i="3"/>
  <c r="I1361" i="3"/>
  <c r="I1362" i="3"/>
  <c r="I1363" i="3"/>
  <c r="I1364" i="3"/>
  <c r="I1365" i="3"/>
  <c r="I1366" i="3"/>
  <c r="I1367" i="3"/>
  <c r="I1368" i="3"/>
  <c r="I1369" i="3"/>
  <c r="I1370" i="3"/>
  <c r="I1371" i="3"/>
  <c r="I1372" i="3"/>
  <c r="I1373" i="3"/>
  <c r="I1374" i="3"/>
  <c r="I1375" i="3"/>
  <c r="I1376" i="3"/>
  <c r="I1377" i="3"/>
  <c r="I1378" i="3"/>
  <c r="I1379" i="3"/>
  <c r="I1380" i="3"/>
  <c r="I1381" i="3"/>
  <c r="I1382" i="3"/>
  <c r="I1383" i="3"/>
  <c r="I1384" i="3"/>
  <c r="I1385" i="3"/>
  <c r="I1386" i="3"/>
  <c r="I1387" i="3"/>
  <c r="I1388" i="3"/>
  <c r="I1389" i="3"/>
  <c r="I1390" i="3"/>
  <c r="I1391" i="3"/>
  <c r="I1392" i="3"/>
  <c r="I1393" i="3"/>
  <c r="I1394" i="3"/>
  <c r="I1395" i="3"/>
  <c r="I1396" i="3"/>
  <c r="I1397" i="3"/>
  <c r="I1398" i="3"/>
  <c r="I1399" i="3"/>
  <c r="I1400" i="3"/>
  <c r="I1401" i="3"/>
  <c r="I1402" i="3"/>
  <c r="I1403" i="3"/>
  <c r="I1404" i="3"/>
  <c r="I1405" i="3"/>
  <c r="I1406" i="3"/>
  <c r="I1407" i="3"/>
  <c r="I1408" i="3"/>
  <c r="I1409" i="3"/>
  <c r="I1410" i="3"/>
  <c r="I1411" i="3"/>
  <c r="I1412" i="3"/>
  <c r="I1413" i="3"/>
  <c r="I1414" i="3"/>
  <c r="I1415" i="3"/>
  <c r="I1416" i="3"/>
  <c r="I1417" i="3"/>
  <c r="I1418" i="3"/>
  <c r="I1419" i="3"/>
  <c r="I1420" i="3"/>
  <c r="I1421" i="3"/>
  <c r="I1422" i="3"/>
  <c r="I1423" i="3"/>
  <c r="I1424" i="3"/>
  <c r="I1425" i="3"/>
  <c r="I1426" i="3"/>
  <c r="I1427" i="3"/>
  <c r="I1428" i="3"/>
  <c r="I1429" i="3"/>
  <c r="I1430" i="3"/>
  <c r="I1431" i="3"/>
  <c r="I1432" i="3"/>
  <c r="I1433" i="3"/>
  <c r="I1434" i="3"/>
  <c r="I1435" i="3"/>
  <c r="I1436" i="3"/>
  <c r="I1437" i="3"/>
  <c r="I1438" i="3"/>
  <c r="I1439" i="3"/>
  <c r="I1440" i="3"/>
  <c r="I1441" i="3"/>
  <c r="I1442" i="3"/>
  <c r="I1443" i="3"/>
  <c r="I1444" i="3"/>
  <c r="I1445" i="3"/>
  <c r="I1446" i="3"/>
  <c r="I1447" i="3"/>
  <c r="I1448" i="3"/>
  <c r="I1449" i="3"/>
  <c r="I1450" i="3"/>
  <c r="I1451" i="3"/>
  <c r="I1452" i="3"/>
  <c r="I1453" i="3"/>
  <c r="I1454" i="3"/>
  <c r="I1455" i="3"/>
  <c r="I1456" i="3"/>
  <c r="I1457" i="3"/>
  <c r="I1458" i="3"/>
  <c r="I1459" i="3"/>
  <c r="I1460" i="3"/>
  <c r="I1461" i="3"/>
  <c r="I1462" i="3"/>
  <c r="I1463" i="3"/>
  <c r="I1464" i="3"/>
  <c r="I1465" i="3"/>
  <c r="I1466" i="3"/>
  <c r="I1467" i="3"/>
  <c r="I1468" i="3"/>
  <c r="I1469" i="3"/>
  <c r="I1470" i="3"/>
  <c r="I1471" i="3"/>
  <c r="I1472" i="3"/>
  <c r="I1473" i="3"/>
  <c r="I1474" i="3"/>
  <c r="I1475" i="3"/>
  <c r="I1476" i="3"/>
  <c r="I1477" i="3"/>
  <c r="I1478" i="3"/>
  <c r="I1479" i="3"/>
  <c r="I1480" i="3"/>
  <c r="I1481" i="3"/>
  <c r="I1482" i="3"/>
  <c r="I1483" i="3"/>
  <c r="I1484" i="3"/>
  <c r="I1485" i="3"/>
  <c r="I1486" i="3"/>
  <c r="I1487" i="3"/>
  <c r="I1488" i="3"/>
  <c r="I1489" i="3"/>
  <c r="I1490" i="3"/>
  <c r="I1491" i="3"/>
  <c r="I1492" i="3"/>
  <c r="I1493" i="3"/>
  <c r="I1494" i="3"/>
  <c r="I1495" i="3"/>
  <c r="I1496" i="3"/>
  <c r="I1497" i="3"/>
  <c r="I1498" i="3"/>
  <c r="I1499" i="3"/>
  <c r="I1500" i="3"/>
  <c r="L38" i="6"/>
  <c r="L374" i="6"/>
  <c r="L84" i="6"/>
  <c r="L452" i="6"/>
  <c r="L142" i="6"/>
  <c r="L628" i="6"/>
  <c r="L334" i="6"/>
  <c r="L214" i="6"/>
  <c r="L708" i="6"/>
  <c r="L22" i="6"/>
  <c r="L230" i="6"/>
  <c r="L899" i="6"/>
  <c r="L238" i="6"/>
  <c r="L1070" i="6"/>
  <c r="L316" i="6"/>
  <c r="L182" i="6"/>
  <c r="L380" i="6"/>
  <c r="L126" i="6"/>
  <c r="L366" i="6"/>
  <c r="L86" i="6"/>
  <c r="L270" i="6"/>
  <c r="L500" i="6"/>
  <c r="L118" i="6"/>
  <c r="L278" i="6"/>
  <c r="L606" i="6"/>
  <c r="L70" i="6"/>
  <c r="L188" i="6"/>
  <c r="L326" i="6"/>
  <c r="L586" i="6"/>
  <c r="L30" i="6"/>
  <c r="L166" i="6"/>
  <c r="L284" i="6"/>
  <c r="L478" i="6"/>
  <c r="L28" i="6"/>
  <c r="L78" i="6"/>
  <c r="L124" i="6"/>
  <c r="L174" i="6"/>
  <c r="L222" i="6"/>
  <c r="L276" i="6"/>
  <c r="L318" i="6"/>
  <c r="L372" i="6"/>
  <c r="L458" i="6"/>
  <c r="L602" i="6"/>
  <c r="L722" i="6"/>
  <c r="L46" i="6"/>
  <c r="L94" i="6"/>
  <c r="L148" i="6"/>
  <c r="L190" i="6"/>
  <c r="L244" i="6"/>
  <c r="L286" i="6"/>
  <c r="L340" i="6"/>
  <c r="L382" i="6"/>
  <c r="L522" i="6"/>
  <c r="L650" i="6"/>
  <c r="L1203" i="6"/>
  <c r="L54" i="6"/>
  <c r="L102" i="6"/>
  <c r="L150" i="6"/>
  <c r="L198" i="6"/>
  <c r="L246" i="6"/>
  <c r="L294" i="6"/>
  <c r="L342" i="6"/>
  <c r="L414" i="6"/>
  <c r="L538" i="6"/>
  <c r="L670" i="6"/>
  <c r="L1374" i="6"/>
  <c r="L14" i="6"/>
  <c r="L60" i="6"/>
  <c r="L110" i="6"/>
  <c r="L156" i="6"/>
  <c r="L206" i="6"/>
  <c r="L252" i="6"/>
  <c r="L302" i="6"/>
  <c r="L350" i="6"/>
  <c r="L430" i="6"/>
  <c r="L542" i="6"/>
  <c r="L686" i="6"/>
  <c r="L1395" i="6"/>
  <c r="L20" i="6"/>
  <c r="L62" i="6"/>
  <c r="L116" i="6"/>
  <c r="L158" i="6"/>
  <c r="L212" i="6"/>
  <c r="L254" i="6"/>
  <c r="L310" i="6"/>
  <c r="L358" i="6"/>
  <c r="L436" i="6"/>
  <c r="L564" i="6"/>
  <c r="L692" i="6"/>
  <c r="L6" i="6"/>
  <c r="L52" i="6"/>
  <c r="L92" i="6"/>
  <c r="L134" i="6"/>
  <c r="L180" i="6"/>
  <c r="L220" i="6"/>
  <c r="L262" i="6"/>
  <c r="L308" i="6"/>
  <c r="L348" i="6"/>
  <c r="L394" i="6"/>
  <c r="L516" i="6"/>
  <c r="L622" i="6"/>
  <c r="L780" i="6"/>
  <c r="L12" i="6"/>
  <c r="L44" i="6"/>
  <c r="L76" i="6"/>
  <c r="L108" i="6"/>
  <c r="L140" i="6"/>
  <c r="L172" i="6"/>
  <c r="L204" i="6"/>
  <c r="L236" i="6"/>
  <c r="L268" i="6"/>
  <c r="L300" i="6"/>
  <c r="L332" i="6"/>
  <c r="L364" i="6"/>
  <c r="L410" i="6"/>
  <c r="L494" i="6"/>
  <c r="L580" i="6"/>
  <c r="L666" i="6"/>
  <c r="L883" i="6"/>
  <c r="L36" i="6"/>
  <c r="L68" i="6"/>
  <c r="L100" i="6"/>
  <c r="L132" i="6"/>
  <c r="L164" i="6"/>
  <c r="L196" i="6"/>
  <c r="L228" i="6"/>
  <c r="L260" i="6"/>
  <c r="L292" i="6"/>
  <c r="L324" i="6"/>
  <c r="L356" i="6"/>
  <c r="L390" i="6"/>
  <c r="L474" i="6"/>
  <c r="L558" i="6"/>
  <c r="L644" i="6"/>
  <c r="L772" i="6"/>
  <c r="L9" i="6"/>
  <c r="L25" i="6"/>
  <c r="L41" i="6"/>
  <c r="L57" i="6"/>
  <c r="L73" i="6"/>
  <c r="L89" i="6"/>
  <c r="L105" i="6"/>
  <c r="L121" i="6"/>
  <c r="L137" i="6"/>
  <c r="L153" i="6"/>
  <c r="L169" i="6"/>
  <c r="L185" i="6"/>
  <c r="L201" i="6"/>
  <c r="L217" i="6"/>
  <c r="L233" i="6"/>
  <c r="L249" i="6"/>
  <c r="L265" i="6"/>
  <c r="L281" i="6"/>
  <c r="L297" i="6"/>
  <c r="L313" i="6"/>
  <c r="L329" i="6"/>
  <c r="L345" i="6"/>
  <c r="L361" i="6"/>
  <c r="L377" i="6"/>
  <c r="L402" i="6"/>
  <c r="L444" i="6"/>
  <c r="L486" i="6"/>
  <c r="L530" i="6"/>
  <c r="L572" i="6"/>
  <c r="L614" i="6"/>
  <c r="L658" i="6"/>
  <c r="L700" i="6"/>
  <c r="L786" i="6"/>
  <c r="L1223" i="6"/>
  <c r="L11" i="6"/>
  <c r="L27" i="6"/>
  <c r="L43" i="6"/>
  <c r="L59" i="6"/>
  <c r="L75" i="6"/>
  <c r="L91" i="6"/>
  <c r="L107" i="6"/>
  <c r="L123" i="6"/>
  <c r="L139" i="6"/>
  <c r="L155" i="6"/>
  <c r="L171" i="6"/>
  <c r="L187" i="6"/>
  <c r="L203" i="6"/>
  <c r="L219" i="6"/>
  <c r="L235" i="6"/>
  <c r="L251" i="6"/>
  <c r="L267" i="6"/>
  <c r="L283" i="6"/>
  <c r="L299" i="6"/>
  <c r="L315" i="6"/>
  <c r="L331" i="6"/>
  <c r="L347" i="6"/>
  <c r="L363" i="6"/>
  <c r="L379" i="6"/>
  <c r="L406" i="6"/>
  <c r="L450" i="6"/>
  <c r="L492" i="6"/>
  <c r="L534" i="6"/>
  <c r="L578" i="6"/>
  <c r="L620" i="6"/>
  <c r="L662" i="6"/>
  <c r="L706" i="6"/>
  <c r="L862" i="6"/>
  <c r="L1239" i="6"/>
  <c r="L17" i="6"/>
  <c r="L33" i="6"/>
  <c r="L49" i="6"/>
  <c r="L65" i="6"/>
  <c r="L81" i="6"/>
  <c r="L97" i="6"/>
  <c r="L113" i="6"/>
  <c r="L129" i="6"/>
  <c r="L145" i="6"/>
  <c r="L161" i="6"/>
  <c r="L177" i="6"/>
  <c r="L193" i="6"/>
  <c r="L209" i="6"/>
  <c r="L225" i="6"/>
  <c r="L241" i="6"/>
  <c r="L257" i="6"/>
  <c r="L273" i="6"/>
  <c r="L289" i="6"/>
  <c r="L305" i="6"/>
  <c r="L321" i="6"/>
  <c r="L337" i="6"/>
  <c r="L353" i="6"/>
  <c r="L369" i="6"/>
  <c r="L386" i="6"/>
  <c r="L422" i="6"/>
  <c r="L466" i="6"/>
  <c r="L508" i="6"/>
  <c r="L550" i="6"/>
  <c r="L594" i="6"/>
  <c r="L636" i="6"/>
  <c r="L678" i="6"/>
  <c r="L726" i="6"/>
  <c r="L1031" i="6"/>
  <c r="L1411" i="6"/>
  <c r="L19" i="6"/>
  <c r="L35" i="6"/>
  <c r="L51" i="6"/>
  <c r="L67" i="6"/>
  <c r="L83" i="6"/>
  <c r="L99" i="6"/>
  <c r="L115" i="6"/>
  <c r="L131" i="6"/>
  <c r="L147" i="6"/>
  <c r="L163" i="6"/>
  <c r="L179" i="6"/>
  <c r="L195" i="6"/>
  <c r="L211" i="6"/>
  <c r="L227" i="6"/>
  <c r="L243" i="6"/>
  <c r="L259" i="6"/>
  <c r="L275" i="6"/>
  <c r="L291" i="6"/>
  <c r="L307" i="6"/>
  <c r="L323" i="6"/>
  <c r="L339" i="6"/>
  <c r="L355" i="6"/>
  <c r="L371" i="6"/>
  <c r="L388" i="6"/>
  <c r="L428" i="6"/>
  <c r="L470" i="6"/>
  <c r="L514" i="6"/>
  <c r="L556" i="6"/>
  <c r="L598" i="6"/>
  <c r="L642" i="6"/>
  <c r="L684" i="6"/>
  <c r="L730" i="6"/>
  <c r="L1054" i="6"/>
  <c r="L1444" i="4"/>
  <c r="L1315" i="4"/>
  <c r="L1130" i="4"/>
  <c r="L778" i="4"/>
  <c r="L1443" i="4"/>
  <c r="L1305" i="4"/>
  <c r="L1060" i="4"/>
  <c r="L746" i="4"/>
  <c r="L1418" i="4"/>
  <c r="L1291" i="4"/>
  <c r="L1034" i="4"/>
  <c r="L605" i="4"/>
  <c r="L1408" i="4"/>
  <c r="L1259" i="4"/>
  <c r="L1002" i="4"/>
  <c r="L397" i="4"/>
  <c r="L1497" i="4"/>
  <c r="L1394" i="4"/>
  <c r="L1244" i="4"/>
  <c r="L932" i="4"/>
  <c r="L141" i="4"/>
  <c r="L1496" i="4"/>
  <c r="L1368" i="4"/>
  <c r="L1228" i="4"/>
  <c r="L906" i="4"/>
  <c r="L1468" i="4"/>
  <c r="L1355" i="4"/>
  <c r="L1188" i="4"/>
  <c r="L874" i="4"/>
  <c r="L1458" i="4"/>
  <c r="L1344" i="4"/>
  <c r="L1162" i="4"/>
  <c r="L804" i="4"/>
  <c r="L1457" i="4"/>
  <c r="L1404" i="4"/>
  <c r="L1354" i="4"/>
  <c r="L1304" i="4"/>
  <c r="L1243" i="4"/>
  <c r="L1156" i="4"/>
  <c r="L1028" i="4"/>
  <c r="L900" i="4"/>
  <c r="L772" i="4"/>
  <c r="L349" i="4"/>
  <c r="L1393" i="4"/>
  <c r="L1340" i="4"/>
  <c r="L1290" i="4"/>
  <c r="L1227" i="4"/>
  <c r="L1124" i="4"/>
  <c r="L996" i="4"/>
  <c r="L868" i="4"/>
  <c r="L740" i="4"/>
  <c r="L93" i="4"/>
  <c r="L1483" i="4"/>
  <c r="L1433" i="4"/>
  <c r="L1380" i="4"/>
  <c r="L1330" i="4"/>
  <c r="L1276" i="4"/>
  <c r="L1212" i="4"/>
  <c r="L1098" i="4"/>
  <c r="L970" i="4"/>
  <c r="L842" i="4"/>
  <c r="L714" i="4"/>
  <c r="L1482" i="4"/>
  <c r="L1432" i="4"/>
  <c r="L1379" i="4"/>
  <c r="L1329" i="4"/>
  <c r="L1275" i="4"/>
  <c r="L1211" i="4"/>
  <c r="L1092" i="4"/>
  <c r="L964" i="4"/>
  <c r="L836" i="4"/>
  <c r="L708" i="4"/>
  <c r="L1472" i="4"/>
  <c r="L1419" i="4"/>
  <c r="L1369" i="4"/>
  <c r="L1316" i="4"/>
  <c r="L1260" i="4"/>
  <c r="L1194" i="4"/>
  <c r="L1066" i="4"/>
  <c r="L938" i="4"/>
  <c r="L810" i="4"/>
  <c r="L653" i="4"/>
  <c r="L1492" i="4"/>
  <c r="L1481" i="4"/>
  <c r="L1467" i="4"/>
  <c r="L1456" i="4"/>
  <c r="L1442" i="4"/>
  <c r="L1428" i="4"/>
  <c r="L1417" i="4"/>
  <c r="L1403" i="4"/>
  <c r="L1392" i="4"/>
  <c r="L1378" i="4"/>
  <c r="L1364" i="4"/>
  <c r="L1353" i="4"/>
  <c r="L1339" i="4"/>
  <c r="L1328" i="4"/>
  <c r="L1314" i="4"/>
  <c r="L1300" i="4"/>
  <c r="L1289" i="4"/>
  <c r="L1274" i="4"/>
  <c r="L1258" i="4"/>
  <c r="L1242" i="4"/>
  <c r="L1226" i="4"/>
  <c r="L1210" i="4"/>
  <c r="L1186" i="4"/>
  <c r="L1154" i="4"/>
  <c r="L1122" i="4"/>
  <c r="L1090" i="4"/>
  <c r="L1058" i="4"/>
  <c r="L1026" i="4"/>
  <c r="L994" i="4"/>
  <c r="L962" i="4"/>
  <c r="L930" i="4"/>
  <c r="L898" i="4"/>
  <c r="L866" i="4"/>
  <c r="L834" i="4"/>
  <c r="L802" i="4"/>
  <c r="L770" i="4"/>
  <c r="L738" i="4"/>
  <c r="L706" i="4"/>
  <c r="L589" i="4"/>
  <c r="L333" i="4"/>
  <c r="L77" i="4"/>
  <c r="L1491" i="4"/>
  <c r="L1480" i="4"/>
  <c r="L1466" i="4"/>
  <c r="L1452" i="4"/>
  <c r="L1441" i="4"/>
  <c r="L1427" i="4"/>
  <c r="L1416" i="4"/>
  <c r="L1402" i="4"/>
  <c r="L1388" i="4"/>
  <c r="L1377" i="4"/>
  <c r="L1363" i="4"/>
  <c r="L1352" i="4"/>
  <c r="L1338" i="4"/>
  <c r="L1324" i="4"/>
  <c r="L1313" i="4"/>
  <c r="L1299" i="4"/>
  <c r="L1288" i="4"/>
  <c r="L1273" i="4"/>
  <c r="L1257" i="4"/>
  <c r="L1241" i="4"/>
  <c r="L1225" i="4"/>
  <c r="L1209" i="4"/>
  <c r="L1180" i="4"/>
  <c r="L1148" i="4"/>
  <c r="L1116" i="4"/>
  <c r="L1084" i="4"/>
  <c r="L1052" i="4"/>
  <c r="L1020" i="4"/>
  <c r="L988" i="4"/>
  <c r="L956" i="4"/>
  <c r="L924" i="4"/>
  <c r="L892" i="4"/>
  <c r="L860" i="4"/>
  <c r="L828" i="4"/>
  <c r="L796" i="4"/>
  <c r="L764" i="4"/>
  <c r="L732" i="4"/>
  <c r="L700" i="4"/>
  <c r="L541" i="4"/>
  <c r="L285" i="4"/>
  <c r="L29" i="4"/>
  <c r="L1490" i="4"/>
  <c r="L1476" i="4"/>
  <c r="L1465" i="4"/>
  <c r="L1451" i="4"/>
  <c r="L1440" i="4"/>
  <c r="L1426" i="4"/>
  <c r="L1412" i="4"/>
  <c r="L1401" i="4"/>
  <c r="L1387" i="4"/>
  <c r="L1376" i="4"/>
  <c r="L1362" i="4"/>
  <c r="L1348" i="4"/>
  <c r="L1337" i="4"/>
  <c r="L1323" i="4"/>
  <c r="L1312" i="4"/>
  <c r="L1298" i="4"/>
  <c r="L1284" i="4"/>
  <c r="L1268" i="4"/>
  <c r="L1252" i="4"/>
  <c r="L1236" i="4"/>
  <c r="L1220" i="4"/>
  <c r="L1204" i="4"/>
  <c r="L1178" i="4"/>
  <c r="L1146" i="4"/>
  <c r="L1114" i="4"/>
  <c r="L1082" i="4"/>
  <c r="L1050" i="4"/>
  <c r="L1018" i="4"/>
  <c r="L986" i="4"/>
  <c r="L954" i="4"/>
  <c r="L922" i="4"/>
  <c r="L890" i="4"/>
  <c r="L858" i="4"/>
  <c r="L826" i="4"/>
  <c r="L794" i="4"/>
  <c r="L762" i="4"/>
  <c r="L730" i="4"/>
  <c r="L698" i="4"/>
  <c r="L525" i="4"/>
  <c r="L269" i="4"/>
  <c r="L13" i="4"/>
  <c r="L1500" i="4"/>
  <c r="L1489" i="4"/>
  <c r="L1475" i="4"/>
  <c r="L1464" i="4"/>
  <c r="L1450" i="4"/>
  <c r="L1436" i="4"/>
  <c r="L1425" i="4"/>
  <c r="L1411" i="4"/>
  <c r="L1400" i="4"/>
  <c r="L1386" i="4"/>
  <c r="L1372" i="4"/>
  <c r="L1361" i="4"/>
  <c r="L1347" i="4"/>
  <c r="L1336" i="4"/>
  <c r="L1322" i="4"/>
  <c r="L1308" i="4"/>
  <c r="L1297" i="4"/>
  <c r="L1283" i="4"/>
  <c r="L1267" i="4"/>
  <c r="L1251" i="4"/>
  <c r="L1235" i="4"/>
  <c r="L1219" i="4"/>
  <c r="L1203" i="4"/>
  <c r="L1172" i="4"/>
  <c r="L1140" i="4"/>
  <c r="L1108" i="4"/>
  <c r="L1076" i="4"/>
  <c r="L1044" i="4"/>
  <c r="L1012" i="4"/>
  <c r="L980" i="4"/>
  <c r="L948" i="4"/>
  <c r="L916" i="4"/>
  <c r="L884" i="4"/>
  <c r="L852" i="4"/>
  <c r="L820" i="4"/>
  <c r="L788" i="4"/>
  <c r="L756" i="4"/>
  <c r="L724" i="4"/>
  <c r="L692" i="4"/>
  <c r="L477" i="4"/>
  <c r="L221" i="4"/>
  <c r="L1499" i="4"/>
  <c r="L1488" i="4"/>
  <c r="L1474" i="4"/>
  <c r="L1460" i="4"/>
  <c r="L1449" i="4"/>
  <c r="L1435" i="4"/>
  <c r="L1424" i="4"/>
  <c r="L1410" i="4"/>
  <c r="L1396" i="4"/>
  <c r="L1385" i="4"/>
  <c r="L1371" i="4"/>
  <c r="L1360" i="4"/>
  <c r="L1346" i="4"/>
  <c r="L1332" i="4"/>
  <c r="L1321" i="4"/>
  <c r="L1307" i="4"/>
  <c r="L1296" i="4"/>
  <c r="L1282" i="4"/>
  <c r="L1266" i="4"/>
  <c r="L1250" i="4"/>
  <c r="L1234" i="4"/>
  <c r="L1218" i="4"/>
  <c r="L1202" i="4"/>
  <c r="L1170" i="4"/>
  <c r="L1138" i="4"/>
  <c r="L1106" i="4"/>
  <c r="L1074" i="4"/>
  <c r="L1042" i="4"/>
  <c r="L1010" i="4"/>
  <c r="L978" i="4"/>
  <c r="L946" i="4"/>
  <c r="L914" i="4"/>
  <c r="L882" i="4"/>
  <c r="L850" i="4"/>
  <c r="L818" i="4"/>
  <c r="L786" i="4"/>
  <c r="L754" i="4"/>
  <c r="L722" i="4"/>
  <c r="L690" i="4"/>
  <c r="L461" i="4"/>
  <c r="L205" i="4"/>
  <c r="L1498" i="4"/>
  <c r="L1484" i="4"/>
  <c r="L1473" i="4"/>
  <c r="L1459" i="4"/>
  <c r="L1448" i="4"/>
  <c r="L1434" i="4"/>
  <c r="L1420" i="4"/>
  <c r="L1409" i="4"/>
  <c r="L1395" i="4"/>
  <c r="L1384" i="4"/>
  <c r="L1370" i="4"/>
  <c r="L1356" i="4"/>
  <c r="L1345" i="4"/>
  <c r="L1331" i="4"/>
  <c r="L1320" i="4"/>
  <c r="L1306" i="4"/>
  <c r="L1292" i="4"/>
  <c r="L1281" i="4"/>
  <c r="L1265" i="4"/>
  <c r="L1249" i="4"/>
  <c r="L1233" i="4"/>
  <c r="L1217" i="4"/>
  <c r="L1196" i="4"/>
  <c r="L1164" i="4"/>
  <c r="L1132" i="4"/>
  <c r="L1100" i="4"/>
  <c r="L1068" i="4"/>
  <c r="L1036" i="4"/>
  <c r="L1004" i="4"/>
  <c r="L972" i="4"/>
  <c r="L940" i="4"/>
  <c r="L908" i="4"/>
  <c r="L876" i="4"/>
  <c r="L844" i="4"/>
  <c r="L812" i="4"/>
  <c r="L780" i="4"/>
  <c r="L748" i="4"/>
  <c r="L716" i="4"/>
  <c r="L669" i="4"/>
  <c r="L413" i="4"/>
  <c r="L157" i="4"/>
  <c r="I27" i="9"/>
  <c r="I28" i="9"/>
  <c r="I26" i="9"/>
  <c r="I20" i="9"/>
  <c r="L1280" i="4"/>
  <c r="L1272" i="4"/>
  <c r="L1264" i="4"/>
  <c r="L1256" i="4"/>
  <c r="L1248" i="4"/>
  <c r="L1240" i="4"/>
  <c r="L1232" i="4"/>
  <c r="L1224" i="4"/>
  <c r="L1216" i="4"/>
  <c r="L1208" i="4"/>
  <c r="L1200" i="4"/>
  <c r="L1192" i="4"/>
  <c r="L1184" i="4"/>
  <c r="L1176" i="4"/>
  <c r="L1168" i="4"/>
  <c r="L1160" i="4"/>
  <c r="L1152" i="4"/>
  <c r="L1144" i="4"/>
  <c r="L1136" i="4"/>
  <c r="L1128" i="4"/>
  <c r="L1120" i="4"/>
  <c r="L1112" i="4"/>
  <c r="L1104" i="4"/>
  <c r="L1096" i="4"/>
  <c r="L1088" i="4"/>
  <c r="L1080" i="4"/>
  <c r="L1072" i="4"/>
  <c r="L1064" i="4"/>
  <c r="L1056" i="4"/>
  <c r="L1048" i="4"/>
  <c r="L1040" i="4"/>
  <c r="L1032" i="4"/>
  <c r="L1024" i="4"/>
  <c r="L1016" i="4"/>
  <c r="L1008" i="4"/>
  <c r="L1000" i="4"/>
  <c r="L992" i="4"/>
  <c r="L984" i="4"/>
  <c r="L976" i="4"/>
  <c r="L968" i="4"/>
  <c r="L960" i="4"/>
  <c r="L952" i="4"/>
  <c r="L944" i="4"/>
  <c r="L936" i="4"/>
  <c r="L928" i="4"/>
  <c r="L920" i="4"/>
  <c r="L912" i="4"/>
  <c r="L904" i="4"/>
  <c r="L896" i="4"/>
  <c r="L888" i="4"/>
  <c r="L880" i="4"/>
  <c r="L872" i="4"/>
  <c r="L864" i="4"/>
  <c r="L856" i="4"/>
  <c r="L848" i="4"/>
  <c r="L840" i="4"/>
  <c r="L832" i="4"/>
  <c r="L824" i="4"/>
  <c r="L816" i="4"/>
  <c r="L808" i="4"/>
  <c r="L800" i="4"/>
  <c r="L792" i="4"/>
  <c r="L784" i="4"/>
  <c r="L776" i="4"/>
  <c r="L768" i="4"/>
  <c r="L760" i="4"/>
  <c r="L752" i="4"/>
  <c r="L744" i="4"/>
  <c r="L736" i="4"/>
  <c r="L728" i="4"/>
  <c r="L720" i="4"/>
  <c r="L712" i="4"/>
  <c r="L704" i="4"/>
  <c r="L696" i="4"/>
  <c r="L688" i="4"/>
  <c r="L637" i="4"/>
  <c r="L573" i="4"/>
  <c r="L509" i="4"/>
  <c r="L445" i="4"/>
  <c r="L381" i="4"/>
  <c r="L317" i="4"/>
  <c r="L253" i="4"/>
  <c r="L189" i="4"/>
  <c r="L125" i="4"/>
  <c r="L61" i="4"/>
  <c r="L1495" i="4"/>
  <c r="L1487" i="4"/>
  <c r="L1479" i="4"/>
  <c r="L1471" i="4"/>
  <c r="L1463" i="4"/>
  <c r="L1455" i="4"/>
  <c r="L1447" i="4"/>
  <c r="L1439" i="4"/>
  <c r="L1431" i="4"/>
  <c r="L1423" i="4"/>
  <c r="L1415" i="4"/>
  <c r="L1407" i="4"/>
  <c r="L1399" i="4"/>
  <c r="L1391" i="4"/>
  <c r="L1383" i="4"/>
  <c r="L1375" i="4"/>
  <c r="L1367" i="4"/>
  <c r="L1359" i="4"/>
  <c r="L1351" i="4"/>
  <c r="L1343" i="4"/>
  <c r="L1335" i="4"/>
  <c r="L1327" i="4"/>
  <c r="L1319" i="4"/>
  <c r="L1311" i="4"/>
  <c r="L1303" i="4"/>
  <c r="L1295" i="4"/>
  <c r="L1287" i="4"/>
  <c r="L1279" i="4"/>
  <c r="L1271" i="4"/>
  <c r="L1263" i="4"/>
  <c r="L1255" i="4"/>
  <c r="L1247" i="4"/>
  <c r="L1239" i="4"/>
  <c r="L1231" i="4"/>
  <c r="L1223" i="4"/>
  <c r="L1215" i="4"/>
  <c r="L1207" i="4"/>
  <c r="L1199" i="4"/>
  <c r="L1191" i="4"/>
  <c r="L1183" i="4"/>
  <c r="L1175" i="4"/>
  <c r="L1167" i="4"/>
  <c r="L1159" i="4"/>
  <c r="L1151" i="4"/>
  <c r="L1143" i="4"/>
  <c r="L1135" i="4"/>
  <c r="L1127" i="4"/>
  <c r="L1119" i="4"/>
  <c r="L1111" i="4"/>
  <c r="L1103" i="4"/>
  <c r="L1095" i="4"/>
  <c r="L1087" i="4"/>
  <c r="L1079" i="4"/>
  <c r="L1071" i="4"/>
  <c r="L1063" i="4"/>
  <c r="L1055" i="4"/>
  <c r="L1047" i="4"/>
  <c r="L1039" i="4"/>
  <c r="L1031" i="4"/>
  <c r="L1023" i="4"/>
  <c r="L1015" i="4"/>
  <c r="L1007" i="4"/>
  <c r="L999" i="4"/>
  <c r="L991" i="4"/>
  <c r="L983" i="4"/>
  <c r="L975" i="4"/>
  <c r="L967" i="4"/>
  <c r="L959" i="4"/>
  <c r="L951" i="4"/>
  <c r="L943" i="4"/>
  <c r="L935" i="4"/>
  <c r="L927" i="4"/>
  <c r="L919" i="4"/>
  <c r="L911" i="4"/>
  <c r="L903" i="4"/>
  <c r="L895" i="4"/>
  <c r="L887" i="4"/>
  <c r="L879" i="4"/>
  <c r="L871" i="4"/>
  <c r="L863" i="4"/>
  <c r="L855" i="4"/>
  <c r="L847" i="4"/>
  <c r="L839" i="4"/>
  <c r="L831" i="4"/>
  <c r="L823" i="4"/>
  <c r="L815" i="4"/>
  <c r="L807" i="4"/>
  <c r="L799" i="4"/>
  <c r="L791" i="4"/>
  <c r="L783" i="4"/>
  <c r="L775" i="4"/>
  <c r="L767" i="4"/>
  <c r="L759" i="4"/>
  <c r="L751" i="4"/>
  <c r="L743" i="4"/>
  <c r="L735" i="4"/>
  <c r="L727" i="4"/>
  <c r="L719" i="4"/>
  <c r="L711" i="4"/>
  <c r="L703" i="4"/>
  <c r="L695" i="4"/>
  <c r="L687" i="4"/>
  <c r="L629" i="4"/>
  <c r="L565" i="4"/>
  <c r="L501" i="4"/>
  <c r="L437" i="4"/>
  <c r="L373" i="4"/>
  <c r="L309" i="4"/>
  <c r="L245" i="4"/>
  <c r="L181" i="4"/>
  <c r="L117" i="4"/>
  <c r="L14" i="4"/>
  <c r="L22" i="4"/>
  <c r="L30" i="4"/>
  <c r="L38" i="4"/>
  <c r="L46" i="4"/>
  <c r="L54" i="4"/>
  <c r="L62" i="4"/>
  <c r="L70" i="4"/>
  <c r="L78" i="4"/>
  <c r="L86" i="4"/>
  <c r="L94" i="4"/>
  <c r="L102" i="4"/>
  <c r="L110" i="4"/>
  <c r="L118" i="4"/>
  <c r="L126" i="4"/>
  <c r="L134" i="4"/>
  <c r="L142" i="4"/>
  <c r="L150" i="4"/>
  <c r="L158" i="4"/>
  <c r="L166" i="4"/>
  <c r="L174" i="4"/>
  <c r="L182" i="4"/>
  <c r="L190" i="4"/>
  <c r="L198" i="4"/>
  <c r="L206" i="4"/>
  <c r="L214" i="4"/>
  <c r="L222" i="4"/>
  <c r="L230" i="4"/>
  <c r="L238" i="4"/>
  <c r="L246" i="4"/>
  <c r="L254" i="4"/>
  <c r="L262" i="4"/>
  <c r="L270" i="4"/>
  <c r="L278" i="4"/>
  <c r="L286" i="4"/>
  <c r="L294" i="4"/>
  <c r="L302" i="4"/>
  <c r="L310" i="4"/>
  <c r="L318" i="4"/>
  <c r="L326" i="4"/>
  <c r="L334" i="4"/>
  <c r="L342" i="4"/>
  <c r="L350" i="4"/>
  <c r="L358" i="4"/>
  <c r="L366" i="4"/>
  <c r="L374" i="4"/>
  <c r="L382" i="4"/>
  <c r="L390" i="4"/>
  <c r="L398" i="4"/>
  <c r="L406" i="4"/>
  <c r="L414" i="4"/>
  <c r="L422" i="4"/>
  <c r="L430" i="4"/>
  <c r="L438" i="4"/>
  <c r="L446" i="4"/>
  <c r="L454" i="4"/>
  <c r="L462" i="4"/>
  <c r="L470" i="4"/>
  <c r="L478" i="4"/>
  <c r="L486" i="4"/>
  <c r="L494" i="4"/>
  <c r="L502" i="4"/>
  <c r="L510" i="4"/>
  <c r="L518" i="4"/>
  <c r="L526" i="4"/>
  <c r="L534" i="4"/>
  <c r="L542" i="4"/>
  <c r="L550" i="4"/>
  <c r="L558" i="4"/>
  <c r="L566" i="4"/>
  <c r="L574" i="4"/>
  <c r="L582" i="4"/>
  <c r="L590" i="4"/>
  <c r="L598" i="4"/>
  <c r="L606" i="4"/>
  <c r="L614" i="4"/>
  <c r="L622" i="4"/>
  <c r="L630" i="4"/>
  <c r="L638" i="4"/>
  <c r="L646" i="4"/>
  <c r="L654" i="4"/>
  <c r="L662" i="4"/>
  <c r="L670" i="4"/>
  <c r="L678" i="4"/>
  <c r="L686" i="4"/>
  <c r="L7" i="4"/>
  <c r="L15" i="4"/>
  <c r="L23" i="4"/>
  <c r="L31" i="4"/>
  <c r="L39" i="4"/>
  <c r="L47" i="4"/>
  <c r="L55" i="4"/>
  <c r="L63" i="4"/>
  <c r="L71" i="4"/>
  <c r="L79" i="4"/>
  <c r="L87" i="4"/>
  <c r="L95" i="4"/>
  <c r="L103" i="4"/>
  <c r="L111" i="4"/>
  <c r="L119" i="4"/>
  <c r="L127" i="4"/>
  <c r="L135" i="4"/>
  <c r="L143" i="4"/>
  <c r="L151" i="4"/>
  <c r="L159" i="4"/>
  <c r="L167" i="4"/>
  <c r="L175" i="4"/>
  <c r="L183" i="4"/>
  <c r="L191" i="4"/>
  <c r="L199" i="4"/>
  <c r="L207" i="4"/>
  <c r="L215" i="4"/>
  <c r="L223" i="4"/>
  <c r="L231" i="4"/>
  <c r="L239" i="4"/>
  <c r="L247" i="4"/>
  <c r="L255" i="4"/>
  <c r="L263" i="4"/>
  <c r="L271" i="4"/>
  <c r="L279" i="4"/>
  <c r="L287" i="4"/>
  <c r="L295" i="4"/>
  <c r="L303" i="4"/>
  <c r="L311" i="4"/>
  <c r="L319" i="4"/>
  <c r="L327" i="4"/>
  <c r="L335" i="4"/>
  <c r="L343" i="4"/>
  <c r="L351" i="4"/>
  <c r="L359" i="4"/>
  <c r="L367" i="4"/>
  <c r="L375" i="4"/>
  <c r="L383" i="4"/>
  <c r="L391" i="4"/>
  <c r="L399" i="4"/>
  <c r="L407" i="4"/>
  <c r="L415" i="4"/>
  <c r="L423" i="4"/>
  <c r="L431" i="4"/>
  <c r="L439" i="4"/>
  <c r="L447" i="4"/>
  <c r="L455" i="4"/>
  <c r="L463" i="4"/>
  <c r="L471" i="4"/>
  <c r="L479" i="4"/>
  <c r="L487" i="4"/>
  <c r="L495" i="4"/>
  <c r="L503" i="4"/>
  <c r="L511" i="4"/>
  <c r="L519" i="4"/>
  <c r="L527" i="4"/>
  <c r="L535" i="4"/>
  <c r="L543" i="4"/>
  <c r="L551" i="4"/>
  <c r="L559" i="4"/>
  <c r="L567" i="4"/>
  <c r="L575" i="4"/>
  <c r="L583" i="4"/>
  <c r="L591" i="4"/>
  <c r="L599" i="4"/>
  <c r="L607" i="4"/>
  <c r="L615" i="4"/>
  <c r="L623" i="4"/>
  <c r="L631" i="4"/>
  <c r="L639" i="4"/>
  <c r="L647" i="4"/>
  <c r="L655" i="4"/>
  <c r="L663" i="4"/>
  <c r="L671" i="4"/>
  <c r="L679" i="4"/>
  <c r="L8" i="4"/>
  <c r="L16" i="4"/>
  <c r="L24" i="4"/>
  <c r="L32" i="4"/>
  <c r="L40" i="4"/>
  <c r="L48" i="4"/>
  <c r="L56" i="4"/>
  <c r="L64" i="4"/>
  <c r="L72" i="4"/>
  <c r="L80" i="4"/>
  <c r="L88" i="4"/>
  <c r="L96" i="4"/>
  <c r="L104" i="4"/>
  <c r="L112" i="4"/>
  <c r="L120" i="4"/>
  <c r="L128" i="4"/>
  <c r="L136" i="4"/>
  <c r="L144" i="4"/>
  <c r="L152" i="4"/>
  <c r="L160" i="4"/>
  <c r="L168" i="4"/>
  <c r="L176" i="4"/>
  <c r="L184" i="4"/>
  <c r="L192" i="4"/>
  <c r="L200" i="4"/>
  <c r="L208" i="4"/>
  <c r="L216" i="4"/>
  <c r="L224" i="4"/>
  <c r="L232" i="4"/>
  <c r="L240" i="4"/>
  <c r="L248" i="4"/>
  <c r="L256" i="4"/>
  <c r="L264" i="4"/>
  <c r="L272" i="4"/>
  <c r="L280" i="4"/>
  <c r="L288" i="4"/>
  <c r="L296" i="4"/>
  <c r="L304" i="4"/>
  <c r="L312" i="4"/>
  <c r="L320" i="4"/>
  <c r="L328" i="4"/>
  <c r="L336" i="4"/>
  <c r="L344" i="4"/>
  <c r="L352" i="4"/>
  <c r="L360" i="4"/>
  <c r="L368" i="4"/>
  <c r="L376" i="4"/>
  <c r="L384" i="4"/>
  <c r="L392" i="4"/>
  <c r="L400" i="4"/>
  <c r="L408" i="4"/>
  <c r="L416" i="4"/>
  <c r="L424" i="4"/>
  <c r="L432" i="4"/>
  <c r="L440" i="4"/>
  <c r="L448" i="4"/>
  <c r="L456" i="4"/>
  <c r="L464" i="4"/>
  <c r="L472" i="4"/>
  <c r="L480" i="4"/>
  <c r="L488" i="4"/>
  <c r="L496" i="4"/>
  <c r="L504" i="4"/>
  <c r="L512" i="4"/>
  <c r="L520" i="4"/>
  <c r="L528" i="4"/>
  <c r="L536" i="4"/>
  <c r="L544" i="4"/>
  <c r="L552" i="4"/>
  <c r="L560" i="4"/>
  <c r="L568" i="4"/>
  <c r="L576" i="4"/>
  <c r="L584" i="4"/>
  <c r="L592" i="4"/>
  <c r="L600" i="4"/>
  <c r="L608" i="4"/>
  <c r="L616" i="4"/>
  <c r="L624" i="4"/>
  <c r="L632" i="4"/>
  <c r="L640" i="4"/>
  <c r="L648" i="4"/>
  <c r="L656" i="4"/>
  <c r="L664" i="4"/>
  <c r="L672" i="4"/>
  <c r="L680" i="4"/>
  <c r="L9" i="4"/>
  <c r="L17" i="4"/>
  <c r="L25" i="4"/>
  <c r="L33" i="4"/>
  <c r="L41" i="4"/>
  <c r="L49" i="4"/>
  <c r="L57" i="4"/>
  <c r="L65" i="4"/>
  <c r="L73" i="4"/>
  <c r="L81" i="4"/>
  <c r="L89" i="4"/>
  <c r="L97" i="4"/>
  <c r="L105" i="4"/>
  <c r="L113" i="4"/>
  <c r="L121" i="4"/>
  <c r="L129" i="4"/>
  <c r="L137" i="4"/>
  <c r="L145" i="4"/>
  <c r="L153" i="4"/>
  <c r="L161" i="4"/>
  <c r="L169" i="4"/>
  <c r="L177" i="4"/>
  <c r="L185" i="4"/>
  <c r="L193" i="4"/>
  <c r="L201" i="4"/>
  <c r="L209" i="4"/>
  <c r="L217" i="4"/>
  <c r="L225" i="4"/>
  <c r="L233" i="4"/>
  <c r="L241" i="4"/>
  <c r="L249" i="4"/>
  <c r="L257" i="4"/>
  <c r="L265" i="4"/>
  <c r="L273" i="4"/>
  <c r="L281" i="4"/>
  <c r="L289" i="4"/>
  <c r="L297" i="4"/>
  <c r="L305" i="4"/>
  <c r="L313" i="4"/>
  <c r="L321" i="4"/>
  <c r="L329" i="4"/>
  <c r="L337" i="4"/>
  <c r="L345" i="4"/>
  <c r="L353" i="4"/>
  <c r="L361" i="4"/>
  <c r="L369" i="4"/>
  <c r="L377" i="4"/>
  <c r="L385" i="4"/>
  <c r="L393" i="4"/>
  <c r="L401" i="4"/>
  <c r="L409" i="4"/>
  <c r="L417" i="4"/>
  <c r="L425" i="4"/>
  <c r="L433" i="4"/>
  <c r="L441" i="4"/>
  <c r="L449" i="4"/>
  <c r="L457" i="4"/>
  <c r="L465" i="4"/>
  <c r="L473" i="4"/>
  <c r="L481" i="4"/>
  <c r="L489" i="4"/>
  <c r="L497" i="4"/>
  <c r="L505" i="4"/>
  <c r="L513" i="4"/>
  <c r="L521" i="4"/>
  <c r="L529" i="4"/>
  <c r="L537" i="4"/>
  <c r="L545" i="4"/>
  <c r="L553" i="4"/>
  <c r="L561" i="4"/>
  <c r="L569" i="4"/>
  <c r="L577" i="4"/>
  <c r="L585" i="4"/>
  <c r="L593" i="4"/>
  <c r="L601" i="4"/>
  <c r="L609" i="4"/>
  <c r="L617" i="4"/>
  <c r="L625" i="4"/>
  <c r="L633" i="4"/>
  <c r="L641" i="4"/>
  <c r="L649" i="4"/>
  <c r="L657" i="4"/>
  <c r="L665" i="4"/>
  <c r="L673" i="4"/>
  <c r="L681" i="4"/>
  <c r="L10" i="4"/>
  <c r="L18" i="4"/>
  <c r="L26" i="4"/>
  <c r="L34" i="4"/>
  <c r="L42" i="4"/>
  <c r="L50" i="4"/>
  <c r="L58" i="4"/>
  <c r="L66" i="4"/>
  <c r="L74" i="4"/>
  <c r="L82" i="4"/>
  <c r="L90" i="4"/>
  <c r="L98" i="4"/>
  <c r="L106" i="4"/>
  <c r="L114" i="4"/>
  <c r="L122" i="4"/>
  <c r="L130" i="4"/>
  <c r="L138" i="4"/>
  <c r="L146" i="4"/>
  <c r="L154" i="4"/>
  <c r="L162" i="4"/>
  <c r="L170" i="4"/>
  <c r="L178" i="4"/>
  <c r="L186" i="4"/>
  <c r="L194" i="4"/>
  <c r="L202" i="4"/>
  <c r="L210" i="4"/>
  <c r="L218" i="4"/>
  <c r="L226" i="4"/>
  <c r="L234" i="4"/>
  <c r="L242" i="4"/>
  <c r="L250" i="4"/>
  <c r="L258" i="4"/>
  <c r="L266" i="4"/>
  <c r="L274" i="4"/>
  <c r="L282" i="4"/>
  <c r="L290" i="4"/>
  <c r="L298" i="4"/>
  <c r="L306" i="4"/>
  <c r="L314" i="4"/>
  <c r="L322" i="4"/>
  <c r="L330" i="4"/>
  <c r="L338" i="4"/>
  <c r="L346" i="4"/>
  <c r="L354" i="4"/>
  <c r="L362" i="4"/>
  <c r="L370" i="4"/>
  <c r="L378" i="4"/>
  <c r="L386" i="4"/>
  <c r="L394" i="4"/>
  <c r="L402" i="4"/>
  <c r="L410" i="4"/>
  <c r="L418" i="4"/>
  <c r="L426" i="4"/>
  <c r="L434" i="4"/>
  <c r="L442" i="4"/>
  <c r="L450" i="4"/>
  <c r="L458" i="4"/>
  <c r="L466" i="4"/>
  <c r="L474" i="4"/>
  <c r="L482" i="4"/>
  <c r="L490" i="4"/>
  <c r="L498" i="4"/>
  <c r="L506" i="4"/>
  <c r="L514" i="4"/>
  <c r="L522" i="4"/>
  <c r="L530" i="4"/>
  <c r="L538" i="4"/>
  <c r="L546" i="4"/>
  <c r="L554" i="4"/>
  <c r="L562" i="4"/>
  <c r="L570" i="4"/>
  <c r="L578" i="4"/>
  <c r="L586" i="4"/>
  <c r="L594" i="4"/>
  <c r="L602" i="4"/>
  <c r="L610" i="4"/>
  <c r="L618" i="4"/>
  <c r="L626" i="4"/>
  <c r="L634" i="4"/>
  <c r="L642" i="4"/>
  <c r="L650" i="4"/>
  <c r="L658" i="4"/>
  <c r="L666" i="4"/>
  <c r="L674" i="4"/>
  <c r="L682" i="4"/>
  <c r="L11" i="4"/>
  <c r="L19" i="4"/>
  <c r="L27" i="4"/>
  <c r="L35" i="4"/>
  <c r="L43" i="4"/>
  <c r="L51" i="4"/>
  <c r="L59" i="4"/>
  <c r="L67" i="4"/>
  <c r="L75" i="4"/>
  <c r="L83" i="4"/>
  <c r="L91" i="4"/>
  <c r="L99" i="4"/>
  <c r="L107" i="4"/>
  <c r="L115" i="4"/>
  <c r="L123" i="4"/>
  <c r="L131" i="4"/>
  <c r="L139" i="4"/>
  <c r="L147" i="4"/>
  <c r="L155" i="4"/>
  <c r="L163" i="4"/>
  <c r="L171" i="4"/>
  <c r="L179" i="4"/>
  <c r="L187" i="4"/>
  <c r="L195" i="4"/>
  <c r="L203" i="4"/>
  <c r="L211" i="4"/>
  <c r="L219" i="4"/>
  <c r="L227" i="4"/>
  <c r="L235" i="4"/>
  <c r="L243" i="4"/>
  <c r="L251" i="4"/>
  <c r="L259" i="4"/>
  <c r="L267" i="4"/>
  <c r="L275" i="4"/>
  <c r="L283" i="4"/>
  <c r="L291" i="4"/>
  <c r="L299" i="4"/>
  <c r="L307" i="4"/>
  <c r="L315" i="4"/>
  <c r="L323" i="4"/>
  <c r="L331" i="4"/>
  <c r="L339" i="4"/>
  <c r="L347" i="4"/>
  <c r="L355" i="4"/>
  <c r="L363" i="4"/>
  <c r="L371" i="4"/>
  <c r="L379" i="4"/>
  <c r="L387" i="4"/>
  <c r="L395" i="4"/>
  <c r="L403" i="4"/>
  <c r="L411" i="4"/>
  <c r="L419" i="4"/>
  <c r="L427" i="4"/>
  <c r="L435" i="4"/>
  <c r="L443" i="4"/>
  <c r="L451" i="4"/>
  <c r="L459" i="4"/>
  <c r="L467" i="4"/>
  <c r="L475" i="4"/>
  <c r="L483" i="4"/>
  <c r="L491" i="4"/>
  <c r="L499" i="4"/>
  <c r="L507" i="4"/>
  <c r="L515" i="4"/>
  <c r="L523" i="4"/>
  <c r="L531" i="4"/>
  <c r="L539" i="4"/>
  <c r="L547" i="4"/>
  <c r="L555" i="4"/>
  <c r="L563" i="4"/>
  <c r="L571" i="4"/>
  <c r="L579" i="4"/>
  <c r="L587" i="4"/>
  <c r="L595" i="4"/>
  <c r="L603" i="4"/>
  <c r="L611" i="4"/>
  <c r="L619" i="4"/>
  <c r="L627" i="4"/>
  <c r="L635" i="4"/>
  <c r="L643" i="4"/>
  <c r="L651" i="4"/>
  <c r="L659" i="4"/>
  <c r="L667" i="4"/>
  <c r="L675" i="4"/>
  <c r="L683" i="4"/>
  <c r="L12" i="4"/>
  <c r="L20" i="4"/>
  <c r="L28" i="4"/>
  <c r="L36" i="4"/>
  <c r="L44" i="4"/>
  <c r="L52" i="4"/>
  <c r="L60" i="4"/>
  <c r="L68" i="4"/>
  <c r="L76" i="4"/>
  <c r="L84" i="4"/>
  <c r="L92" i="4"/>
  <c r="L100" i="4"/>
  <c r="L108" i="4"/>
  <c r="L116" i="4"/>
  <c r="L124" i="4"/>
  <c r="L132" i="4"/>
  <c r="L140" i="4"/>
  <c r="L148" i="4"/>
  <c r="L156" i="4"/>
  <c r="L164" i="4"/>
  <c r="L172" i="4"/>
  <c r="L180" i="4"/>
  <c r="L188" i="4"/>
  <c r="L196" i="4"/>
  <c r="L204" i="4"/>
  <c r="L212" i="4"/>
  <c r="L220" i="4"/>
  <c r="L228" i="4"/>
  <c r="L236" i="4"/>
  <c r="L244" i="4"/>
  <c r="L252" i="4"/>
  <c r="L260" i="4"/>
  <c r="L268" i="4"/>
  <c r="L276" i="4"/>
  <c r="L284" i="4"/>
  <c r="L292" i="4"/>
  <c r="L300" i="4"/>
  <c r="L308" i="4"/>
  <c r="L316" i="4"/>
  <c r="L324" i="4"/>
  <c r="L332" i="4"/>
  <c r="L340" i="4"/>
  <c r="L348" i="4"/>
  <c r="L356" i="4"/>
  <c r="L364" i="4"/>
  <c r="L372" i="4"/>
  <c r="L380" i="4"/>
  <c r="L388" i="4"/>
  <c r="L396" i="4"/>
  <c r="L404" i="4"/>
  <c r="L412" i="4"/>
  <c r="L420" i="4"/>
  <c r="L428" i="4"/>
  <c r="L436" i="4"/>
  <c r="L444" i="4"/>
  <c r="L452" i="4"/>
  <c r="L460" i="4"/>
  <c r="L468" i="4"/>
  <c r="L476" i="4"/>
  <c r="L484" i="4"/>
  <c r="L492" i="4"/>
  <c r="L500" i="4"/>
  <c r="L508" i="4"/>
  <c r="L516" i="4"/>
  <c r="L524" i="4"/>
  <c r="L532" i="4"/>
  <c r="L540" i="4"/>
  <c r="L548" i="4"/>
  <c r="L556" i="4"/>
  <c r="L564" i="4"/>
  <c r="L572" i="4"/>
  <c r="L580" i="4"/>
  <c r="L588" i="4"/>
  <c r="L596" i="4"/>
  <c r="L604" i="4"/>
  <c r="L612" i="4"/>
  <c r="L620" i="4"/>
  <c r="L628" i="4"/>
  <c r="L636" i="4"/>
  <c r="L644" i="4"/>
  <c r="L652" i="4"/>
  <c r="L660" i="4"/>
  <c r="L668" i="4"/>
  <c r="L676" i="4"/>
  <c r="L684" i="4"/>
  <c r="L1494" i="4"/>
  <c r="L1486" i="4"/>
  <c r="L1478" i="4"/>
  <c r="L1470" i="4"/>
  <c r="L1462" i="4"/>
  <c r="L1454" i="4"/>
  <c r="L1446" i="4"/>
  <c r="L1438" i="4"/>
  <c r="L1430" i="4"/>
  <c r="L1422" i="4"/>
  <c r="L1414" i="4"/>
  <c r="L1406" i="4"/>
  <c r="L1398" i="4"/>
  <c r="L1390" i="4"/>
  <c r="L1382" i="4"/>
  <c r="L1374" i="4"/>
  <c r="L1366" i="4"/>
  <c r="L1358" i="4"/>
  <c r="L1350" i="4"/>
  <c r="L1342" i="4"/>
  <c r="L1334" i="4"/>
  <c r="L1326" i="4"/>
  <c r="L1318" i="4"/>
  <c r="L1310" i="4"/>
  <c r="L1302" i="4"/>
  <c r="L1294" i="4"/>
  <c r="L1286" i="4"/>
  <c r="L1278" i="4"/>
  <c r="L1270" i="4"/>
  <c r="L1262" i="4"/>
  <c r="L1254" i="4"/>
  <c r="L1246" i="4"/>
  <c r="L1238" i="4"/>
  <c r="L1230" i="4"/>
  <c r="L1222" i="4"/>
  <c r="L1214" i="4"/>
  <c r="L1206" i="4"/>
  <c r="L1198" i="4"/>
  <c r="L1190" i="4"/>
  <c r="L1182" i="4"/>
  <c r="L1174" i="4"/>
  <c r="L1166" i="4"/>
  <c r="L1158" i="4"/>
  <c r="L1150" i="4"/>
  <c r="L1142" i="4"/>
  <c r="L1134" i="4"/>
  <c r="L1126" i="4"/>
  <c r="L1118" i="4"/>
  <c r="L1110" i="4"/>
  <c r="L1102" i="4"/>
  <c r="L1094" i="4"/>
  <c r="L1086" i="4"/>
  <c r="L1078" i="4"/>
  <c r="L1070" i="4"/>
  <c r="L1062" i="4"/>
  <c r="L1054" i="4"/>
  <c r="L1046" i="4"/>
  <c r="L1038" i="4"/>
  <c r="L1030" i="4"/>
  <c r="L1022" i="4"/>
  <c r="L1014" i="4"/>
  <c r="L1006" i="4"/>
  <c r="L998" i="4"/>
  <c r="L990" i="4"/>
  <c r="L982" i="4"/>
  <c r="L974" i="4"/>
  <c r="L966" i="4"/>
  <c r="L958" i="4"/>
  <c r="L950" i="4"/>
  <c r="L942" i="4"/>
  <c r="L934" i="4"/>
  <c r="L926" i="4"/>
  <c r="L918" i="4"/>
  <c r="L910" i="4"/>
  <c r="L902" i="4"/>
  <c r="L894" i="4"/>
  <c r="L886" i="4"/>
  <c r="L878" i="4"/>
  <c r="L870" i="4"/>
  <c r="L862" i="4"/>
  <c r="L854" i="4"/>
  <c r="L846" i="4"/>
  <c r="L838" i="4"/>
  <c r="L830" i="4"/>
  <c r="L822" i="4"/>
  <c r="L814" i="4"/>
  <c r="L806" i="4"/>
  <c r="L798" i="4"/>
  <c r="L790" i="4"/>
  <c r="L782" i="4"/>
  <c r="L774" i="4"/>
  <c r="L766" i="4"/>
  <c r="L758" i="4"/>
  <c r="L750" i="4"/>
  <c r="L742" i="4"/>
  <c r="L734" i="4"/>
  <c r="L726" i="4"/>
  <c r="L718" i="4"/>
  <c r="L710" i="4"/>
  <c r="L702" i="4"/>
  <c r="L694" i="4"/>
  <c r="L685" i="4"/>
  <c r="L621" i="4"/>
  <c r="L557" i="4"/>
  <c r="L493" i="4"/>
  <c r="L429" i="4"/>
  <c r="L365" i="4"/>
  <c r="L301" i="4"/>
  <c r="L237" i="4"/>
  <c r="L173" i="4"/>
  <c r="L109" i="4"/>
  <c r="L45" i="4"/>
  <c r="L6" i="4"/>
  <c r="L1493" i="4"/>
  <c r="L1485" i="4"/>
  <c r="L1477" i="4"/>
  <c r="L1469" i="4"/>
  <c r="L1461" i="4"/>
  <c r="L1453" i="4"/>
  <c r="L1445" i="4"/>
  <c r="L1437" i="4"/>
  <c r="L1429" i="4"/>
  <c r="L1421" i="4"/>
  <c r="L1413" i="4"/>
  <c r="L1405" i="4"/>
  <c r="L1397" i="4"/>
  <c r="L1389" i="4"/>
  <c r="L1381" i="4"/>
  <c r="L1373" i="4"/>
  <c r="L1365" i="4"/>
  <c r="L1357" i="4"/>
  <c r="L1349" i="4"/>
  <c r="L1341" i="4"/>
  <c r="L1333" i="4"/>
  <c r="L1325" i="4"/>
  <c r="L1317" i="4"/>
  <c r="L1309" i="4"/>
  <c r="L1301" i="4"/>
  <c r="L1293" i="4"/>
  <c r="L1285" i="4"/>
  <c r="L1277" i="4"/>
  <c r="L1269" i="4"/>
  <c r="L1261" i="4"/>
  <c r="L1253" i="4"/>
  <c r="L1245" i="4"/>
  <c r="L1237" i="4"/>
  <c r="L1229" i="4"/>
  <c r="L1221" i="4"/>
  <c r="L1213" i="4"/>
  <c r="L1205" i="4"/>
  <c r="L1197" i="4"/>
  <c r="L1189" i="4"/>
  <c r="L1181" i="4"/>
  <c r="L1173" i="4"/>
  <c r="L1165" i="4"/>
  <c r="L1157" i="4"/>
  <c r="L1149" i="4"/>
  <c r="L1141" i="4"/>
  <c r="L1133" i="4"/>
  <c r="L1125" i="4"/>
  <c r="L1117" i="4"/>
  <c r="L1109" i="4"/>
  <c r="L1101" i="4"/>
  <c r="L1093" i="4"/>
  <c r="L1085" i="4"/>
  <c r="L1077" i="4"/>
  <c r="L1069" i="4"/>
  <c r="L1061" i="4"/>
  <c r="L1053" i="4"/>
  <c r="L1045" i="4"/>
  <c r="L1037" i="4"/>
  <c r="L1029" i="4"/>
  <c r="L1021" i="4"/>
  <c r="L1013" i="4"/>
  <c r="L1005" i="4"/>
  <c r="L997" i="4"/>
  <c r="L989" i="4"/>
  <c r="L981" i="4"/>
  <c r="L973" i="4"/>
  <c r="L965" i="4"/>
  <c r="L957" i="4"/>
  <c r="L949" i="4"/>
  <c r="L941" i="4"/>
  <c r="L933" i="4"/>
  <c r="L925" i="4"/>
  <c r="L917" i="4"/>
  <c r="L909" i="4"/>
  <c r="L901" i="4"/>
  <c r="L893" i="4"/>
  <c r="L885" i="4"/>
  <c r="L877" i="4"/>
  <c r="L869" i="4"/>
  <c r="L861" i="4"/>
  <c r="L853" i="4"/>
  <c r="L845" i="4"/>
  <c r="L837" i="4"/>
  <c r="L829" i="4"/>
  <c r="L821" i="4"/>
  <c r="L813" i="4"/>
  <c r="L805" i="4"/>
  <c r="L797" i="4"/>
  <c r="L789" i="4"/>
  <c r="L781" i="4"/>
  <c r="L773" i="4"/>
  <c r="L765" i="4"/>
  <c r="L757" i="4"/>
  <c r="L749" i="4"/>
  <c r="L741" i="4"/>
  <c r="L733" i="4"/>
  <c r="L725" i="4"/>
  <c r="L717" i="4"/>
  <c r="L709" i="4"/>
  <c r="L701" i="4"/>
  <c r="L693" i="4"/>
  <c r="L677" i="4"/>
  <c r="L613" i="4"/>
  <c r="L549" i="4"/>
  <c r="L485" i="4"/>
  <c r="L421" i="4"/>
  <c r="L357" i="4"/>
  <c r="L293" i="4"/>
  <c r="L229" i="4"/>
  <c r="L165" i="4"/>
  <c r="L101" i="4"/>
  <c r="L37" i="4"/>
  <c r="L1195" i="4"/>
  <c r="L1187" i="4"/>
  <c r="L1179" i="4"/>
  <c r="L1171" i="4"/>
  <c r="L1163" i="4"/>
  <c r="L1155" i="4"/>
  <c r="L1147" i="4"/>
  <c r="L1139" i="4"/>
  <c r="L1131" i="4"/>
  <c r="L1123" i="4"/>
  <c r="L1115" i="4"/>
  <c r="L1107" i="4"/>
  <c r="L1099" i="4"/>
  <c r="L1091" i="4"/>
  <c r="L1083" i="4"/>
  <c r="L1075" i="4"/>
  <c r="L1067" i="4"/>
  <c r="L1059" i="4"/>
  <c r="L1051" i="4"/>
  <c r="L1043" i="4"/>
  <c r="L1035" i="4"/>
  <c r="L1027" i="4"/>
  <c r="L1019" i="4"/>
  <c r="L1011" i="4"/>
  <c r="L1003" i="4"/>
  <c r="L995" i="4"/>
  <c r="L987" i="4"/>
  <c r="L979" i="4"/>
  <c r="L971" i="4"/>
  <c r="L963" i="4"/>
  <c r="L955" i="4"/>
  <c r="L947" i="4"/>
  <c r="L939" i="4"/>
  <c r="L931" i="4"/>
  <c r="L923" i="4"/>
  <c r="L915" i="4"/>
  <c r="L907" i="4"/>
  <c r="L899" i="4"/>
  <c r="L891" i="4"/>
  <c r="L883" i="4"/>
  <c r="L875" i="4"/>
  <c r="L867" i="4"/>
  <c r="L859" i="4"/>
  <c r="L851" i="4"/>
  <c r="L843" i="4"/>
  <c r="L835" i="4"/>
  <c r="L827" i="4"/>
  <c r="L819" i="4"/>
  <c r="L811" i="4"/>
  <c r="L803" i="4"/>
  <c r="L795" i="4"/>
  <c r="L787" i="4"/>
  <c r="L779" i="4"/>
  <c r="L771" i="4"/>
  <c r="L763" i="4"/>
  <c r="L755" i="4"/>
  <c r="L747" i="4"/>
  <c r="L739" i="4"/>
  <c r="L731" i="4"/>
  <c r="L723" i="4"/>
  <c r="L715" i="4"/>
  <c r="L707" i="4"/>
  <c r="L699" i="4"/>
  <c r="L691" i="4"/>
  <c r="L661" i="4"/>
  <c r="L597" i="4"/>
  <c r="L533" i="4"/>
  <c r="L469" i="4"/>
  <c r="L405" i="4"/>
  <c r="L341" i="4"/>
  <c r="L277" i="4"/>
  <c r="L213" i="4"/>
  <c r="L149" i="4"/>
  <c r="L85" i="4"/>
  <c r="L21" i="4"/>
  <c r="L1201" i="4"/>
  <c r="L1193" i="4"/>
  <c r="L1185" i="4"/>
  <c r="L1177" i="4"/>
  <c r="L1169" i="4"/>
  <c r="L1161" i="4"/>
  <c r="L1153" i="4"/>
  <c r="L1145" i="4"/>
  <c r="L1137" i="4"/>
  <c r="L1129" i="4"/>
  <c r="L1121" i="4"/>
  <c r="L1113" i="4"/>
  <c r="L1105" i="4"/>
  <c r="L1097" i="4"/>
  <c r="L1089" i="4"/>
  <c r="L1081" i="4"/>
  <c r="L1073" i="4"/>
  <c r="L1065" i="4"/>
  <c r="L1057" i="4"/>
  <c r="L1049" i="4"/>
  <c r="L1041" i="4"/>
  <c r="L1033" i="4"/>
  <c r="L1025" i="4"/>
  <c r="L1017" i="4"/>
  <c r="L1009" i="4"/>
  <c r="L1001" i="4"/>
  <c r="L993" i="4"/>
  <c r="L985" i="4"/>
  <c r="L977" i="4"/>
  <c r="L969" i="4"/>
  <c r="L961" i="4"/>
  <c r="L953" i="4"/>
  <c r="L945" i="4"/>
  <c r="L937" i="4"/>
  <c r="L929" i="4"/>
  <c r="L921" i="4"/>
  <c r="L913" i="4"/>
  <c r="L905" i="4"/>
  <c r="L897" i="4"/>
  <c r="L889" i="4"/>
  <c r="L881" i="4"/>
  <c r="L873" i="4"/>
  <c r="L865" i="4"/>
  <c r="L857" i="4"/>
  <c r="L849" i="4"/>
  <c r="L841" i="4"/>
  <c r="L833" i="4"/>
  <c r="L825" i="4"/>
  <c r="L817" i="4"/>
  <c r="L809" i="4"/>
  <c r="L801" i="4"/>
  <c r="L793" i="4"/>
  <c r="L785" i="4"/>
  <c r="L777" i="4"/>
  <c r="L769" i="4"/>
  <c r="L761" i="4"/>
  <c r="L753" i="4"/>
  <c r="L745" i="4"/>
  <c r="L737" i="4"/>
  <c r="L729" i="4"/>
  <c r="L721" i="4"/>
  <c r="L713" i="4"/>
  <c r="L705" i="4"/>
  <c r="L697" i="4"/>
  <c r="L689" i="4"/>
  <c r="L645" i="4"/>
  <c r="L581" i="4"/>
  <c r="L517" i="4"/>
  <c r="L453" i="4"/>
  <c r="L389" i="4"/>
  <c r="L325" i="4"/>
  <c r="L261" i="4"/>
  <c r="L197" i="4"/>
  <c r="L133" i="4"/>
  <c r="L69" i="4"/>
  <c r="L734" i="6"/>
  <c r="L794" i="6"/>
  <c r="L919" i="6"/>
  <c r="L1091" i="6"/>
  <c r="L1262" i="6"/>
  <c r="L1431" i="6"/>
  <c r="L742" i="6"/>
  <c r="L804" i="6"/>
  <c r="L947" i="6"/>
  <c r="L1118" i="6"/>
  <c r="L1287" i="6"/>
  <c r="L1459" i="6"/>
  <c r="L748" i="6"/>
  <c r="L812" i="6"/>
  <c r="L967" i="6"/>
  <c r="L1139" i="6"/>
  <c r="L1310" i="6"/>
  <c r="L1479" i="6"/>
  <c r="L754" i="6"/>
  <c r="L818" i="6"/>
  <c r="L983" i="6"/>
  <c r="L1155" i="6"/>
  <c r="L1326" i="6"/>
  <c r="L714" i="6"/>
  <c r="L762" i="6"/>
  <c r="L835" i="6"/>
  <c r="L1006" i="6"/>
  <c r="L1175" i="6"/>
  <c r="L61" i="7"/>
  <c r="L125" i="7"/>
  <c r="L243" i="7"/>
  <c r="L1117" i="7"/>
  <c r="L6" i="7"/>
  <c r="L14" i="7"/>
  <c r="L22" i="7"/>
  <c r="L30" i="7"/>
  <c r="L38" i="7"/>
  <c r="L46" i="7"/>
  <c r="L54" i="7"/>
  <c r="L62" i="7"/>
  <c r="L70" i="7"/>
  <c r="L78" i="7"/>
  <c r="L86" i="7"/>
  <c r="L94" i="7"/>
  <c r="L102" i="7"/>
  <c r="L110" i="7"/>
  <c r="L118" i="7"/>
  <c r="L126" i="7"/>
  <c r="L134" i="7"/>
  <c r="L142" i="7"/>
  <c r="L150" i="7"/>
  <c r="L158" i="7"/>
  <c r="L166" i="7"/>
  <c r="L174" i="7"/>
  <c r="L182" i="7"/>
  <c r="L190" i="7"/>
  <c r="L198" i="7"/>
  <c r="L207" i="7"/>
  <c r="L216" i="7"/>
  <c r="L226" i="7"/>
  <c r="L235" i="7"/>
  <c r="L244" i="7"/>
  <c r="L253" i="7"/>
  <c r="L262" i="7"/>
  <c r="L271" i="7"/>
  <c r="L282" i="7"/>
  <c r="L294" i="7"/>
  <c r="L312" i="7"/>
  <c r="L344" i="7"/>
  <c r="L376" i="7"/>
  <c r="L408" i="7"/>
  <c r="L440" i="7"/>
  <c r="L472" i="7"/>
  <c r="L528" i="7"/>
  <c r="L592" i="7"/>
  <c r="L656" i="7"/>
  <c r="L720" i="7"/>
  <c r="L784" i="7"/>
  <c r="L893" i="7"/>
  <c r="L1149" i="7"/>
  <c r="L29" i="7"/>
  <c r="L93" i="7"/>
  <c r="L141" i="7"/>
  <c r="L197" i="7"/>
  <c r="L261" i="7"/>
  <c r="L338" i="7"/>
  <c r="L776" i="7"/>
  <c r="L7" i="7"/>
  <c r="L15" i="7"/>
  <c r="L23" i="7"/>
  <c r="L31" i="7"/>
  <c r="L39" i="7"/>
  <c r="L47" i="7"/>
  <c r="L55" i="7"/>
  <c r="L63" i="7"/>
  <c r="L71" i="7"/>
  <c r="L79" i="7"/>
  <c r="L87" i="7"/>
  <c r="L95" i="7"/>
  <c r="L103" i="7"/>
  <c r="L111" i="7"/>
  <c r="L119" i="7"/>
  <c r="L127" i="7"/>
  <c r="L135" i="7"/>
  <c r="L143" i="7"/>
  <c r="L151" i="7"/>
  <c r="L159" i="7"/>
  <c r="L167" i="7"/>
  <c r="L175" i="7"/>
  <c r="L183" i="7"/>
  <c r="L191" i="7"/>
  <c r="L199" i="7"/>
  <c r="L208" i="7"/>
  <c r="L218" i="7"/>
  <c r="L227" i="7"/>
  <c r="L236" i="7"/>
  <c r="L245" i="7"/>
  <c r="L254" i="7"/>
  <c r="L263" i="7"/>
  <c r="L272" i="7"/>
  <c r="L283" i="7"/>
  <c r="L296" i="7"/>
  <c r="L314" i="7"/>
  <c r="L346" i="7"/>
  <c r="L378" i="7"/>
  <c r="L410" i="7"/>
  <c r="L442" i="7"/>
  <c r="L474" i="7"/>
  <c r="L536" i="7"/>
  <c r="L600" i="7"/>
  <c r="L664" i="7"/>
  <c r="L728" i="7"/>
  <c r="L792" i="7"/>
  <c r="L925" i="7"/>
  <c r="L1181" i="7"/>
  <c r="L45" i="7"/>
  <c r="L133" i="7"/>
  <c r="L224" i="7"/>
  <c r="L308" i="7"/>
  <c r="L466" i="7"/>
  <c r="L520" i="7"/>
  <c r="L8" i="7"/>
  <c r="L16" i="7"/>
  <c r="L24" i="7"/>
  <c r="L32" i="7"/>
  <c r="L40" i="7"/>
  <c r="L48" i="7"/>
  <c r="L56" i="7"/>
  <c r="L64" i="7"/>
  <c r="L72" i="7"/>
  <c r="L80" i="7"/>
  <c r="L88" i="7"/>
  <c r="L96" i="7"/>
  <c r="L104" i="7"/>
  <c r="L112" i="7"/>
  <c r="L120" i="7"/>
  <c r="L128" i="7"/>
  <c r="L136" i="7"/>
  <c r="L144" i="7"/>
  <c r="L152" i="7"/>
  <c r="L160" i="7"/>
  <c r="L168" i="7"/>
  <c r="L176" i="7"/>
  <c r="L184" i="7"/>
  <c r="L192" i="7"/>
  <c r="L200" i="7"/>
  <c r="L210" i="7"/>
  <c r="L219" i="7"/>
  <c r="L228" i="7"/>
  <c r="L237" i="7"/>
  <c r="L246" i="7"/>
  <c r="L255" i="7"/>
  <c r="L264" i="7"/>
  <c r="L274" i="7"/>
  <c r="L284" i="7"/>
  <c r="L298" i="7"/>
  <c r="L320" i="7"/>
  <c r="L352" i="7"/>
  <c r="L384" i="7"/>
  <c r="L416" i="7"/>
  <c r="L448" i="7"/>
  <c r="L480" i="7"/>
  <c r="L544" i="7"/>
  <c r="L608" i="7"/>
  <c r="L672" i="7"/>
  <c r="L736" i="7"/>
  <c r="L800" i="7"/>
  <c r="L957" i="7"/>
  <c r="L1213" i="7"/>
  <c r="L21" i="7"/>
  <c r="L77" i="7"/>
  <c r="L117" i="7"/>
  <c r="L173" i="7"/>
  <c r="L189" i="7"/>
  <c r="L234" i="7"/>
  <c r="L280" i="7"/>
  <c r="L402" i="7"/>
  <c r="L712" i="7"/>
  <c r="L9" i="7"/>
  <c r="L17" i="7"/>
  <c r="L25" i="7"/>
  <c r="L33" i="7"/>
  <c r="L41" i="7"/>
  <c r="L49" i="7"/>
  <c r="L57" i="7"/>
  <c r="L65" i="7"/>
  <c r="L73" i="7"/>
  <c r="L81" i="7"/>
  <c r="L89" i="7"/>
  <c r="L97" i="7"/>
  <c r="L105" i="7"/>
  <c r="L113" i="7"/>
  <c r="L121" i="7"/>
  <c r="L129" i="7"/>
  <c r="L137" i="7"/>
  <c r="L145" i="7"/>
  <c r="L153" i="7"/>
  <c r="L161" i="7"/>
  <c r="L169" i="7"/>
  <c r="L177" i="7"/>
  <c r="L185" i="7"/>
  <c r="L193" i="7"/>
  <c r="L202" i="7"/>
  <c r="L211" i="7"/>
  <c r="L220" i="7"/>
  <c r="L229" i="7"/>
  <c r="L238" i="7"/>
  <c r="L247" i="7"/>
  <c r="L256" i="7"/>
  <c r="L266" i="7"/>
  <c r="L275" i="7"/>
  <c r="L286" i="7"/>
  <c r="L300" i="7"/>
  <c r="L322" i="7"/>
  <c r="L354" i="7"/>
  <c r="L386" i="7"/>
  <c r="L418" i="7"/>
  <c r="L450" i="7"/>
  <c r="L488" i="7"/>
  <c r="L552" i="7"/>
  <c r="L616" i="7"/>
  <c r="L680" i="7"/>
  <c r="L744" i="7"/>
  <c r="L808" i="7"/>
  <c r="L989" i="7"/>
  <c r="L1500" i="7"/>
  <c r="L1492" i="7"/>
  <c r="L1484" i="7"/>
  <c r="L1476" i="7"/>
  <c r="L1468" i="7"/>
  <c r="L1460" i="7"/>
  <c r="L1452" i="7"/>
  <c r="L1444" i="7"/>
  <c r="L1436" i="7"/>
  <c r="L1428" i="7"/>
  <c r="L1420" i="7"/>
  <c r="L1412" i="7"/>
  <c r="L1404" i="7"/>
  <c r="L1396" i="7"/>
  <c r="L1388" i="7"/>
  <c r="L1380" i="7"/>
  <c r="L1372" i="7"/>
  <c r="L1364" i="7"/>
  <c r="L1356" i="7"/>
  <c r="L1348" i="7"/>
  <c r="L1340" i="7"/>
  <c r="L1332" i="7"/>
  <c r="L1324" i="7"/>
  <c r="L1316" i="7"/>
  <c r="L1308" i="7"/>
  <c r="L1300" i="7"/>
  <c r="L1292" i="7"/>
  <c r="L1284" i="7"/>
  <c r="L1276" i="7"/>
  <c r="L1268" i="7"/>
  <c r="L1260" i="7"/>
  <c r="L1252" i="7"/>
  <c r="L1244" i="7"/>
  <c r="L1236" i="7"/>
  <c r="L1228" i="7"/>
  <c r="L1220" i="7"/>
  <c r="L1212" i="7"/>
  <c r="L1204" i="7"/>
  <c r="L1196" i="7"/>
  <c r="L1188" i="7"/>
  <c r="L1180" i="7"/>
  <c r="L1172" i="7"/>
  <c r="L1164" i="7"/>
  <c r="L1156" i="7"/>
  <c r="L1148" i="7"/>
  <c r="L1140" i="7"/>
  <c r="L1132" i="7"/>
  <c r="L1124" i="7"/>
  <c r="L1116" i="7"/>
  <c r="L1108" i="7"/>
  <c r="L1100" i="7"/>
  <c r="L1092" i="7"/>
  <c r="L1084" i="7"/>
  <c r="L1076" i="7"/>
  <c r="L1068" i="7"/>
  <c r="L1060" i="7"/>
  <c r="L1052" i="7"/>
  <c r="L1044" i="7"/>
  <c r="L1036" i="7"/>
  <c r="L1028" i="7"/>
  <c r="L1020" i="7"/>
  <c r="L1012" i="7"/>
  <c r="L1004" i="7"/>
  <c r="L996" i="7"/>
  <c r="L988" i="7"/>
  <c r="L980" i="7"/>
  <c r="L972" i="7"/>
  <c r="L964" i="7"/>
  <c r="L956" i="7"/>
  <c r="L948" i="7"/>
  <c r="L940" i="7"/>
  <c r="L932" i="7"/>
  <c r="L924" i="7"/>
  <c r="L916" i="7"/>
  <c r="L908" i="7"/>
  <c r="L900" i="7"/>
  <c r="L892" i="7"/>
  <c r="L884" i="7"/>
  <c r="L1499" i="7"/>
  <c r="L1491" i="7"/>
  <c r="L1483" i="7"/>
  <c r="L1475" i="7"/>
  <c r="L1467" i="7"/>
  <c r="L1459" i="7"/>
  <c r="L1451" i="7"/>
  <c r="L1443" i="7"/>
  <c r="L1435" i="7"/>
  <c r="L1427" i="7"/>
  <c r="L1419" i="7"/>
  <c r="L1411" i="7"/>
  <c r="L1403" i="7"/>
  <c r="L1395" i="7"/>
  <c r="L1387" i="7"/>
  <c r="L1379" i="7"/>
  <c r="L1371" i="7"/>
  <c r="L1363" i="7"/>
  <c r="L1355" i="7"/>
  <c r="L1347" i="7"/>
  <c r="L1339" i="7"/>
  <c r="L1331" i="7"/>
  <c r="L1323" i="7"/>
  <c r="L1315" i="7"/>
  <c r="L1307" i="7"/>
  <c r="L1299" i="7"/>
  <c r="L1291" i="7"/>
  <c r="L1283" i="7"/>
  <c r="L1275" i="7"/>
  <c r="L1267" i="7"/>
  <c r="L1259" i="7"/>
  <c r="L1251" i="7"/>
  <c r="L1498" i="7"/>
  <c r="L1490" i="7"/>
  <c r="L1482" i="7"/>
  <c r="L1474" i="7"/>
  <c r="L1466" i="7"/>
  <c r="L1458" i="7"/>
  <c r="L1450" i="7"/>
  <c r="L1442" i="7"/>
  <c r="L1434" i="7"/>
  <c r="L1426" i="7"/>
  <c r="L1418" i="7"/>
  <c r="L1410" i="7"/>
  <c r="L1402" i="7"/>
  <c r="L1394" i="7"/>
  <c r="L1386" i="7"/>
  <c r="L1378" i="7"/>
  <c r="L1370" i="7"/>
  <c r="L1362" i="7"/>
  <c r="L1354" i="7"/>
  <c r="L1346" i="7"/>
  <c r="L1338" i="7"/>
  <c r="L1330" i="7"/>
  <c r="L1322" i="7"/>
  <c r="L1314" i="7"/>
  <c r="L1306" i="7"/>
  <c r="L1298" i="7"/>
  <c r="L1290" i="7"/>
  <c r="L1282" i="7"/>
  <c r="L1274" i="7"/>
  <c r="L1266" i="7"/>
  <c r="L1258" i="7"/>
  <c r="L1250" i="7"/>
  <c r="L1242" i="7"/>
  <c r="L1234" i="7"/>
  <c r="L1226" i="7"/>
  <c r="L1218" i="7"/>
  <c r="L1210" i="7"/>
  <c r="L1202" i="7"/>
  <c r="L1194" i="7"/>
  <c r="L1186" i="7"/>
  <c r="L1178" i="7"/>
  <c r="L1170" i="7"/>
  <c r="L1162" i="7"/>
  <c r="L1154" i="7"/>
  <c r="L1146" i="7"/>
  <c r="L1138" i="7"/>
  <c r="L1130" i="7"/>
  <c r="L1122" i="7"/>
  <c r="L1114" i="7"/>
  <c r="L1106" i="7"/>
  <c r="L1098" i="7"/>
  <c r="L1090" i="7"/>
  <c r="L1082" i="7"/>
  <c r="L1074" i="7"/>
  <c r="L1066" i="7"/>
  <c r="L1058" i="7"/>
  <c r="L1050" i="7"/>
  <c r="L1042" i="7"/>
  <c r="L1034" i="7"/>
  <c r="L1026" i="7"/>
  <c r="L1018" i="7"/>
  <c r="L1010" i="7"/>
  <c r="L1002" i="7"/>
  <c r="L994" i="7"/>
  <c r="L986" i="7"/>
  <c r="L978" i="7"/>
  <c r="L970" i="7"/>
  <c r="L962" i="7"/>
  <c r="L954" i="7"/>
  <c r="L946" i="7"/>
  <c r="L938" i="7"/>
  <c r="L930" i="7"/>
  <c r="L922" i="7"/>
  <c r="L914" i="7"/>
  <c r="L906" i="7"/>
  <c r="L898" i="7"/>
  <c r="L890" i="7"/>
  <c r="L882" i="7"/>
  <c r="L874" i="7"/>
  <c r="L866" i="7"/>
  <c r="L858" i="7"/>
  <c r="L850" i="7"/>
  <c r="L842" i="7"/>
  <c r="L834" i="7"/>
  <c r="L826" i="7"/>
  <c r="L1497" i="7"/>
  <c r="L1489" i="7"/>
  <c r="L1481" i="7"/>
  <c r="L1473" i="7"/>
  <c r="L1465" i="7"/>
  <c r="L1457" i="7"/>
  <c r="L1449" i="7"/>
  <c r="L1441" i="7"/>
  <c r="L1433" i="7"/>
  <c r="L1425" i="7"/>
  <c r="L1417" i="7"/>
  <c r="L1409" i="7"/>
  <c r="L1401" i="7"/>
  <c r="L1393" i="7"/>
  <c r="L1385" i="7"/>
  <c r="L1377" i="7"/>
  <c r="L1369" i="7"/>
  <c r="L1361" i="7"/>
  <c r="L1353" i="7"/>
  <c r="L1345" i="7"/>
  <c r="L1337" i="7"/>
  <c r="L1329" i="7"/>
  <c r="L1321" i="7"/>
  <c r="L1313" i="7"/>
  <c r="L1305" i="7"/>
  <c r="L1297" i="7"/>
  <c r="L1289" i="7"/>
  <c r="L1281" i="7"/>
  <c r="L1273" i="7"/>
  <c r="L1265" i="7"/>
  <c r="L1257" i="7"/>
  <c r="L1249" i="7"/>
  <c r="L1241" i="7"/>
  <c r="L1233" i="7"/>
  <c r="L1225" i="7"/>
  <c r="L1217" i="7"/>
  <c r="L1209" i="7"/>
  <c r="L1201" i="7"/>
  <c r="L1193" i="7"/>
  <c r="L1185" i="7"/>
  <c r="L1177" i="7"/>
  <c r="L1169" i="7"/>
  <c r="L1161" i="7"/>
  <c r="L1153" i="7"/>
  <c r="L1145" i="7"/>
  <c r="L1137" i="7"/>
  <c r="L1129" i="7"/>
  <c r="L1121" i="7"/>
  <c r="L1113" i="7"/>
  <c r="L1105" i="7"/>
  <c r="L1097" i="7"/>
  <c r="L1089" i="7"/>
  <c r="L1081" i="7"/>
  <c r="L1073" i="7"/>
  <c r="L1065" i="7"/>
  <c r="L1057" i="7"/>
  <c r="L1049" i="7"/>
  <c r="L1041" i="7"/>
  <c r="L1033" i="7"/>
  <c r="L1025" i="7"/>
  <c r="L1017" i="7"/>
  <c r="L1009" i="7"/>
  <c r="L1001" i="7"/>
  <c r="L993" i="7"/>
  <c r="L985" i="7"/>
  <c r="L977" i="7"/>
  <c r="L969" i="7"/>
  <c r="L961" i="7"/>
  <c r="L953" i="7"/>
  <c r="L945" i="7"/>
  <c r="L937" i="7"/>
  <c r="L929" i="7"/>
  <c r="L921" i="7"/>
  <c r="L913" i="7"/>
  <c r="L905" i="7"/>
  <c r="L897" i="7"/>
  <c r="L889" i="7"/>
  <c r="L881" i="7"/>
  <c r="L873" i="7"/>
  <c r="L865" i="7"/>
  <c r="L857" i="7"/>
  <c r="L849" i="7"/>
  <c r="L841" i="7"/>
  <c r="L833" i="7"/>
  <c r="L825" i="7"/>
  <c r="L1496" i="7"/>
  <c r="L1488" i="7"/>
  <c r="L1480" i="7"/>
  <c r="L1472" i="7"/>
  <c r="L1464" i="7"/>
  <c r="L1456" i="7"/>
  <c r="L1448" i="7"/>
  <c r="L1440" i="7"/>
  <c r="L1432" i="7"/>
  <c r="L1424" i="7"/>
  <c r="L1416" i="7"/>
  <c r="L1408" i="7"/>
  <c r="L1400" i="7"/>
  <c r="L1392" i="7"/>
  <c r="L1384" i="7"/>
  <c r="L1376" i="7"/>
  <c r="L1368" i="7"/>
  <c r="L1360" i="7"/>
  <c r="L1352" i="7"/>
  <c r="L1344" i="7"/>
  <c r="L1336" i="7"/>
  <c r="L1328" i="7"/>
  <c r="L1320" i="7"/>
  <c r="L1312" i="7"/>
  <c r="L1304" i="7"/>
  <c r="L1296" i="7"/>
  <c r="L1288" i="7"/>
  <c r="L1280" i="7"/>
  <c r="L1272" i="7"/>
  <c r="L1264" i="7"/>
  <c r="L1256" i="7"/>
  <c r="L1248" i="7"/>
  <c r="L1240" i="7"/>
  <c r="L1232" i="7"/>
  <c r="L1224" i="7"/>
  <c r="L1216" i="7"/>
  <c r="L1208" i="7"/>
  <c r="L1200" i="7"/>
  <c r="L1192" i="7"/>
  <c r="L1184" i="7"/>
  <c r="L1176" i="7"/>
  <c r="L1168" i="7"/>
  <c r="L1160" i="7"/>
  <c r="L1152" i="7"/>
  <c r="L1144" i="7"/>
  <c r="L1136" i="7"/>
  <c r="L1128" i="7"/>
  <c r="L1120" i="7"/>
  <c r="L1112" i="7"/>
  <c r="L1104" i="7"/>
  <c r="L1096" i="7"/>
  <c r="L1088" i="7"/>
  <c r="L1080" i="7"/>
  <c r="L1072" i="7"/>
  <c r="L1064" i="7"/>
  <c r="L1056" i="7"/>
  <c r="L1048" i="7"/>
  <c r="L1040" i="7"/>
  <c r="L1032" i="7"/>
  <c r="L1024" i="7"/>
  <c r="L1016" i="7"/>
  <c r="L1008" i="7"/>
  <c r="L1000" i="7"/>
  <c r="L992" i="7"/>
  <c r="L984" i="7"/>
  <c r="L976" i="7"/>
  <c r="L968" i="7"/>
  <c r="L960" i="7"/>
  <c r="L952" i="7"/>
  <c r="L944" i="7"/>
  <c r="L936" i="7"/>
  <c r="L928" i="7"/>
  <c r="L920" i="7"/>
  <c r="L912" i="7"/>
  <c r="L904" i="7"/>
  <c r="L896" i="7"/>
  <c r="L888" i="7"/>
  <c r="L880" i="7"/>
  <c r="L872" i="7"/>
  <c r="L864" i="7"/>
  <c r="L856" i="7"/>
  <c r="L848" i="7"/>
  <c r="L840" i="7"/>
  <c r="L832" i="7"/>
  <c r="L1495" i="7"/>
  <c r="L1487" i="7"/>
  <c r="L1479" i="7"/>
  <c r="L1471" i="7"/>
  <c r="L1463" i="7"/>
  <c r="L1455" i="7"/>
  <c r="L1447" i="7"/>
  <c r="L1439" i="7"/>
  <c r="L1431" i="7"/>
  <c r="L1423" i="7"/>
  <c r="L1415" i="7"/>
  <c r="L1407" i="7"/>
  <c r="L1399" i="7"/>
  <c r="L1391" i="7"/>
  <c r="L1383" i="7"/>
  <c r="L1375" i="7"/>
  <c r="L1367" i="7"/>
  <c r="L1359" i="7"/>
  <c r="L1351" i="7"/>
  <c r="L1343" i="7"/>
  <c r="L1335" i="7"/>
  <c r="L1327" i="7"/>
  <c r="L1319" i="7"/>
  <c r="L1311" i="7"/>
  <c r="L1303" i="7"/>
  <c r="L1295" i="7"/>
  <c r="L1287" i="7"/>
  <c r="L1279" i="7"/>
  <c r="L1271" i="7"/>
  <c r="L1263" i="7"/>
  <c r="L1255" i="7"/>
  <c r="L1247" i="7"/>
  <c r="L1239" i="7"/>
  <c r="L1231" i="7"/>
  <c r="L1223" i="7"/>
  <c r="L1215" i="7"/>
  <c r="L1207" i="7"/>
  <c r="L1199" i="7"/>
  <c r="L1191" i="7"/>
  <c r="L1183" i="7"/>
  <c r="L1175" i="7"/>
  <c r="L1167" i="7"/>
  <c r="L1159" i="7"/>
  <c r="L1151" i="7"/>
  <c r="L1143" i="7"/>
  <c r="L1135" i="7"/>
  <c r="L1127" i="7"/>
  <c r="L1119" i="7"/>
  <c r="L1111" i="7"/>
  <c r="L1103" i="7"/>
  <c r="L1095" i="7"/>
  <c r="L1087" i="7"/>
  <c r="L1079" i="7"/>
  <c r="L1071" i="7"/>
  <c r="L1063" i="7"/>
  <c r="L1055" i="7"/>
  <c r="L1047" i="7"/>
  <c r="L1039" i="7"/>
  <c r="L1031" i="7"/>
  <c r="L1023" i="7"/>
  <c r="L1015" i="7"/>
  <c r="L1007" i="7"/>
  <c r="L999" i="7"/>
  <c r="L991" i="7"/>
  <c r="L983" i="7"/>
  <c r="L975" i="7"/>
  <c r="L967" i="7"/>
  <c r="L959" i="7"/>
  <c r="L951" i="7"/>
  <c r="L943" i="7"/>
  <c r="L935" i="7"/>
  <c r="L927" i="7"/>
  <c r="L919" i="7"/>
  <c r="L911" i="7"/>
  <c r="L903" i="7"/>
  <c r="L895" i="7"/>
  <c r="L887" i="7"/>
  <c r="L879" i="7"/>
  <c r="L871" i="7"/>
  <c r="L863" i="7"/>
  <c r="L855" i="7"/>
  <c r="L847" i="7"/>
  <c r="L839" i="7"/>
  <c r="L831" i="7"/>
  <c r="L1494" i="7"/>
  <c r="L1486" i="7"/>
  <c r="L1478" i="7"/>
  <c r="L1470" i="7"/>
  <c r="L1462" i="7"/>
  <c r="L1454" i="7"/>
  <c r="L1446" i="7"/>
  <c r="L1438" i="7"/>
  <c r="L1430" i="7"/>
  <c r="L1422" i="7"/>
  <c r="L1414" i="7"/>
  <c r="L1406" i="7"/>
  <c r="L1398" i="7"/>
  <c r="L1390" i="7"/>
  <c r="L1382" i="7"/>
  <c r="L1374" i="7"/>
  <c r="L1366" i="7"/>
  <c r="L1358" i="7"/>
  <c r="L1350" i="7"/>
  <c r="L1342" i="7"/>
  <c r="L1334" i="7"/>
  <c r="L1326" i="7"/>
  <c r="L1318" i="7"/>
  <c r="L1310" i="7"/>
  <c r="L1302" i="7"/>
  <c r="L1294" i="7"/>
  <c r="L1286" i="7"/>
  <c r="L1278" i="7"/>
  <c r="L1270" i="7"/>
  <c r="L1262" i="7"/>
  <c r="L1254" i="7"/>
  <c r="L1246" i="7"/>
  <c r="L1238" i="7"/>
  <c r="L1230" i="7"/>
  <c r="L1222" i="7"/>
  <c r="L1214" i="7"/>
  <c r="L1206" i="7"/>
  <c r="L1198" i="7"/>
  <c r="L1190" i="7"/>
  <c r="L1182" i="7"/>
  <c r="L1174" i="7"/>
  <c r="L1166" i="7"/>
  <c r="L1158" i="7"/>
  <c r="L1150" i="7"/>
  <c r="L1142" i="7"/>
  <c r="L1134" i="7"/>
  <c r="L1126" i="7"/>
  <c r="L1118" i="7"/>
  <c r="L1110" i="7"/>
  <c r="L1102" i="7"/>
  <c r="L1094" i="7"/>
  <c r="L1086" i="7"/>
  <c r="L1078" i="7"/>
  <c r="L1070" i="7"/>
  <c r="L1062" i="7"/>
  <c r="L1054" i="7"/>
  <c r="L1046" i="7"/>
  <c r="L1038" i="7"/>
  <c r="L1030" i="7"/>
  <c r="L1022" i="7"/>
  <c r="L1014" i="7"/>
  <c r="L1006" i="7"/>
  <c r="L998" i="7"/>
  <c r="L990" i="7"/>
  <c r="L982" i="7"/>
  <c r="L974" i="7"/>
  <c r="L966" i="7"/>
  <c r="L958" i="7"/>
  <c r="L950" i="7"/>
  <c r="L942" i="7"/>
  <c r="L934" i="7"/>
  <c r="L926" i="7"/>
  <c r="L918" i="7"/>
  <c r="L910" i="7"/>
  <c r="L902" i="7"/>
  <c r="L894" i="7"/>
  <c r="L886" i="7"/>
  <c r="L878" i="7"/>
  <c r="L870" i="7"/>
  <c r="L862" i="7"/>
  <c r="L854" i="7"/>
  <c r="L846" i="7"/>
  <c r="L838" i="7"/>
  <c r="L830" i="7"/>
  <c r="L822" i="7"/>
  <c r="L1493" i="7"/>
  <c r="L1429" i="7"/>
  <c r="L1365" i="7"/>
  <c r="L1301" i="7"/>
  <c r="L1243" i="7"/>
  <c r="L1211" i="7"/>
  <c r="L1179" i="7"/>
  <c r="L1147" i="7"/>
  <c r="L1115" i="7"/>
  <c r="L1083" i="7"/>
  <c r="L1051" i="7"/>
  <c r="L1019" i="7"/>
  <c r="L987" i="7"/>
  <c r="L955" i="7"/>
  <c r="L923" i="7"/>
  <c r="L891" i="7"/>
  <c r="L867" i="7"/>
  <c r="L844" i="7"/>
  <c r="L824" i="7"/>
  <c r="L815" i="7"/>
  <c r="L807" i="7"/>
  <c r="L799" i="7"/>
  <c r="L791" i="7"/>
  <c r="L783" i="7"/>
  <c r="L775" i="7"/>
  <c r="L767" i="7"/>
  <c r="L759" i="7"/>
  <c r="L751" i="7"/>
  <c r="L743" i="7"/>
  <c r="L735" i="7"/>
  <c r="L727" i="7"/>
  <c r="L719" i="7"/>
  <c r="L711" i="7"/>
  <c r="L703" i="7"/>
  <c r="L695" i="7"/>
  <c r="L687" i="7"/>
  <c r="L679" i="7"/>
  <c r="L671" i="7"/>
  <c r="L663" i="7"/>
  <c r="L655" i="7"/>
  <c r="L647" i="7"/>
  <c r="L639" i="7"/>
  <c r="L631" i="7"/>
  <c r="L623" i="7"/>
  <c r="L615" i="7"/>
  <c r="L607" i="7"/>
  <c r="L599" i="7"/>
  <c r="L591" i="7"/>
  <c r="L583" i="7"/>
  <c r="L575" i="7"/>
  <c r="L567" i="7"/>
  <c r="L559" i="7"/>
  <c r="L551" i="7"/>
  <c r="L543" i="7"/>
  <c r="L535" i="7"/>
  <c r="L527" i="7"/>
  <c r="L519" i="7"/>
  <c r="L511" i="7"/>
  <c r="L503" i="7"/>
  <c r="L495" i="7"/>
  <c r="L487" i="7"/>
  <c r="L479" i="7"/>
  <c r="L471" i="7"/>
  <c r="L463" i="7"/>
  <c r="L455" i="7"/>
  <c r="L447" i="7"/>
  <c r="L439" i="7"/>
  <c r="L431" i="7"/>
  <c r="L423" i="7"/>
  <c r="L415" i="7"/>
  <c r="L407" i="7"/>
  <c r="L399" i="7"/>
  <c r="L391" i="7"/>
  <c r="L383" i="7"/>
  <c r="L375" i="7"/>
  <c r="L367" i="7"/>
  <c r="L359" i="7"/>
  <c r="L351" i="7"/>
  <c r="L343" i="7"/>
  <c r="L335" i="7"/>
  <c r="L327" i="7"/>
  <c r="L319" i="7"/>
  <c r="L311" i="7"/>
  <c r="L303" i="7"/>
  <c r="L295" i="7"/>
  <c r="L1485" i="7"/>
  <c r="L1421" i="7"/>
  <c r="L1357" i="7"/>
  <c r="L1293" i="7"/>
  <c r="L1237" i="7"/>
  <c r="L1205" i="7"/>
  <c r="L1173" i="7"/>
  <c r="L1141" i="7"/>
  <c r="L1109" i="7"/>
  <c r="L1077" i="7"/>
  <c r="L1045" i="7"/>
  <c r="L1013" i="7"/>
  <c r="L981" i="7"/>
  <c r="L949" i="7"/>
  <c r="L917" i="7"/>
  <c r="L885" i="7"/>
  <c r="L861" i="7"/>
  <c r="L843" i="7"/>
  <c r="L823" i="7"/>
  <c r="L814" i="7"/>
  <c r="L806" i="7"/>
  <c r="L798" i="7"/>
  <c r="L790" i="7"/>
  <c r="L782" i="7"/>
  <c r="L774" i="7"/>
  <c r="L766" i="7"/>
  <c r="L758" i="7"/>
  <c r="L750" i="7"/>
  <c r="L742" i="7"/>
  <c r="L734" i="7"/>
  <c r="L726" i="7"/>
  <c r="L718" i="7"/>
  <c r="L710" i="7"/>
  <c r="L702" i="7"/>
  <c r="L694" i="7"/>
  <c r="L686" i="7"/>
  <c r="L678" i="7"/>
  <c r="L670" i="7"/>
  <c r="L662" i="7"/>
  <c r="L654" i="7"/>
  <c r="L646" i="7"/>
  <c r="L638" i="7"/>
  <c r="L630" i="7"/>
  <c r="L622" i="7"/>
  <c r="L614" i="7"/>
  <c r="L606" i="7"/>
  <c r="L598" i="7"/>
  <c r="L590" i="7"/>
  <c r="L582" i="7"/>
  <c r="L574" i="7"/>
  <c r="L566" i="7"/>
  <c r="L558" i="7"/>
  <c r="L550" i="7"/>
  <c r="L542" i="7"/>
  <c r="L534" i="7"/>
  <c r="L526" i="7"/>
  <c r="L518" i="7"/>
  <c r="L510" i="7"/>
  <c r="L502" i="7"/>
  <c r="L494" i="7"/>
  <c r="L486" i="7"/>
  <c r="L478" i="7"/>
  <c r="L470" i="7"/>
  <c r="L462" i="7"/>
  <c r="L454" i="7"/>
  <c r="L446" i="7"/>
  <c r="L438" i="7"/>
  <c r="L430" i="7"/>
  <c r="L422" i="7"/>
  <c r="L414" i="7"/>
  <c r="L406" i="7"/>
  <c r="L398" i="7"/>
  <c r="L390" i="7"/>
  <c r="L382" i="7"/>
  <c r="L374" i="7"/>
  <c r="L366" i="7"/>
  <c r="L358" i="7"/>
  <c r="L350" i="7"/>
  <c r="L342" i="7"/>
  <c r="L334" i="7"/>
  <c r="L326" i="7"/>
  <c r="L318" i="7"/>
  <c r="L310" i="7"/>
  <c r="L1477" i="7"/>
  <c r="L1413" i="7"/>
  <c r="L1349" i="7"/>
  <c r="L1285" i="7"/>
  <c r="L1235" i="7"/>
  <c r="L1203" i="7"/>
  <c r="L1171" i="7"/>
  <c r="L1139" i="7"/>
  <c r="L1107" i="7"/>
  <c r="L1075" i="7"/>
  <c r="L1043" i="7"/>
  <c r="L1011" i="7"/>
  <c r="L979" i="7"/>
  <c r="L947" i="7"/>
  <c r="L915" i="7"/>
  <c r="L883" i="7"/>
  <c r="L860" i="7"/>
  <c r="L837" i="7"/>
  <c r="L821" i="7"/>
  <c r="L813" i="7"/>
  <c r="L805" i="7"/>
  <c r="L797" i="7"/>
  <c r="L789" i="7"/>
  <c r="L781" i="7"/>
  <c r="L773" i="7"/>
  <c r="L765" i="7"/>
  <c r="L757" i="7"/>
  <c r="L749" i="7"/>
  <c r="L741" i="7"/>
  <c r="L733" i="7"/>
  <c r="L725" i="7"/>
  <c r="L717" i="7"/>
  <c r="L709" i="7"/>
  <c r="L701" i="7"/>
  <c r="L693" i="7"/>
  <c r="L685" i="7"/>
  <c r="L677" i="7"/>
  <c r="L669" i="7"/>
  <c r="L661" i="7"/>
  <c r="L653" i="7"/>
  <c r="L645" i="7"/>
  <c r="L637" i="7"/>
  <c r="L629" i="7"/>
  <c r="L621" i="7"/>
  <c r="L613" i="7"/>
  <c r="L605" i="7"/>
  <c r="L597" i="7"/>
  <c r="L589" i="7"/>
  <c r="L581" i="7"/>
  <c r="L573" i="7"/>
  <c r="L565" i="7"/>
  <c r="L557" i="7"/>
  <c r="L549" i="7"/>
  <c r="L541" i="7"/>
  <c r="L533" i="7"/>
  <c r="L525" i="7"/>
  <c r="L517" i="7"/>
  <c r="L509" i="7"/>
  <c r="L501" i="7"/>
  <c r="L493" i="7"/>
  <c r="L485" i="7"/>
  <c r="L477" i="7"/>
  <c r="L469" i="7"/>
  <c r="L461" i="7"/>
  <c r="L453" i="7"/>
  <c r="L445" i="7"/>
  <c r="L437" i="7"/>
  <c r="L429" i="7"/>
  <c r="L421" i="7"/>
  <c r="L413" i="7"/>
  <c r="L405" i="7"/>
  <c r="L397" i="7"/>
  <c r="L389" i="7"/>
  <c r="L381" i="7"/>
  <c r="L373" i="7"/>
  <c r="L365" i="7"/>
  <c r="L357" i="7"/>
  <c r="L349" i="7"/>
  <c r="L341" i="7"/>
  <c r="L333" i="7"/>
  <c r="L325" i="7"/>
  <c r="L317" i="7"/>
  <c r="L309" i="7"/>
  <c r="L301" i="7"/>
  <c r="L293" i="7"/>
  <c r="L285" i="7"/>
  <c r="L277" i="7"/>
  <c r="L1469" i="7"/>
  <c r="L1405" i="7"/>
  <c r="L1341" i="7"/>
  <c r="L1277" i="7"/>
  <c r="L1229" i="7"/>
  <c r="L1197" i="7"/>
  <c r="L1165" i="7"/>
  <c r="L1133" i="7"/>
  <c r="L1101" i="7"/>
  <c r="L1069" i="7"/>
  <c r="L1037" i="7"/>
  <c r="L1005" i="7"/>
  <c r="L973" i="7"/>
  <c r="L941" i="7"/>
  <c r="L909" i="7"/>
  <c r="L877" i="7"/>
  <c r="L859" i="7"/>
  <c r="L836" i="7"/>
  <c r="L820" i="7"/>
  <c r="L812" i="7"/>
  <c r="L804" i="7"/>
  <c r="L796" i="7"/>
  <c r="L788" i="7"/>
  <c r="L780" i="7"/>
  <c r="L772" i="7"/>
  <c r="L764" i="7"/>
  <c r="L756" i="7"/>
  <c r="L748" i="7"/>
  <c r="L740" i="7"/>
  <c r="L732" i="7"/>
  <c r="L724" i="7"/>
  <c r="L716" i="7"/>
  <c r="L708" i="7"/>
  <c r="L700" i="7"/>
  <c r="L692" i="7"/>
  <c r="L684" i="7"/>
  <c r="L676" i="7"/>
  <c r="L668" i="7"/>
  <c r="L660" i="7"/>
  <c r="L652" i="7"/>
  <c r="L644" i="7"/>
  <c r="L636" i="7"/>
  <c r="L628" i="7"/>
  <c r="L620" i="7"/>
  <c r="L612" i="7"/>
  <c r="L604" i="7"/>
  <c r="L596" i="7"/>
  <c r="L588" i="7"/>
  <c r="L580" i="7"/>
  <c r="L572" i="7"/>
  <c r="L564" i="7"/>
  <c r="L556" i="7"/>
  <c r="L548" i="7"/>
  <c r="L540" i="7"/>
  <c r="L532" i="7"/>
  <c r="L524" i="7"/>
  <c r="L516" i="7"/>
  <c r="L508" i="7"/>
  <c r="L500" i="7"/>
  <c r="L492" i="7"/>
  <c r="L484" i="7"/>
  <c r="L476" i="7"/>
  <c r="L468" i="7"/>
  <c r="L460" i="7"/>
  <c r="L452" i="7"/>
  <c r="L444" i="7"/>
  <c r="L436" i="7"/>
  <c r="L428" i="7"/>
  <c r="L420" i="7"/>
  <c r="L412" i="7"/>
  <c r="L404" i="7"/>
  <c r="L396" i="7"/>
  <c r="L388" i="7"/>
  <c r="L380" i="7"/>
  <c r="L372" i="7"/>
  <c r="L364" i="7"/>
  <c r="L356" i="7"/>
  <c r="L348" i="7"/>
  <c r="L340" i="7"/>
  <c r="L332" i="7"/>
  <c r="L324" i="7"/>
  <c r="L316" i="7"/>
  <c r="L1461" i="7"/>
  <c r="L1397" i="7"/>
  <c r="L1333" i="7"/>
  <c r="L1269" i="7"/>
  <c r="L1227" i="7"/>
  <c r="L1195" i="7"/>
  <c r="L1163" i="7"/>
  <c r="L1131" i="7"/>
  <c r="L1099" i="7"/>
  <c r="L1067" i="7"/>
  <c r="L1035" i="7"/>
  <c r="L1003" i="7"/>
  <c r="L971" i="7"/>
  <c r="L939" i="7"/>
  <c r="L907" i="7"/>
  <c r="L876" i="7"/>
  <c r="L853" i="7"/>
  <c r="L835" i="7"/>
  <c r="L819" i="7"/>
  <c r="L811" i="7"/>
  <c r="L803" i="7"/>
  <c r="L795" i="7"/>
  <c r="L787" i="7"/>
  <c r="L779" i="7"/>
  <c r="L771" i="7"/>
  <c r="L763" i="7"/>
  <c r="L755" i="7"/>
  <c r="L747" i="7"/>
  <c r="L739" i="7"/>
  <c r="L731" i="7"/>
  <c r="L723" i="7"/>
  <c r="L715" i="7"/>
  <c r="L707" i="7"/>
  <c r="L699" i="7"/>
  <c r="L691" i="7"/>
  <c r="L683" i="7"/>
  <c r="L675" i="7"/>
  <c r="L667" i="7"/>
  <c r="L659" i="7"/>
  <c r="L651" i="7"/>
  <c r="L643" i="7"/>
  <c r="L635" i="7"/>
  <c r="L627" i="7"/>
  <c r="L619" i="7"/>
  <c r="L611" i="7"/>
  <c r="L603" i="7"/>
  <c r="L595" i="7"/>
  <c r="L587" i="7"/>
  <c r="L579" i="7"/>
  <c r="L571" i="7"/>
  <c r="L563" i="7"/>
  <c r="L555" i="7"/>
  <c r="L547" i="7"/>
  <c r="L539" i="7"/>
  <c r="L531" i="7"/>
  <c r="L523" i="7"/>
  <c r="L515" i="7"/>
  <c r="L507" i="7"/>
  <c r="L499" i="7"/>
  <c r="L491" i="7"/>
  <c r="L483" i="7"/>
  <c r="L475" i="7"/>
  <c r="L467" i="7"/>
  <c r="L459" i="7"/>
  <c r="L451" i="7"/>
  <c r="L443" i="7"/>
  <c r="L435" i="7"/>
  <c r="L427" i="7"/>
  <c r="L419" i="7"/>
  <c r="L411" i="7"/>
  <c r="L403" i="7"/>
  <c r="L395" i="7"/>
  <c r="L387" i="7"/>
  <c r="L379" i="7"/>
  <c r="L371" i="7"/>
  <c r="L363" i="7"/>
  <c r="L355" i="7"/>
  <c r="L347" i="7"/>
  <c r="L339" i="7"/>
  <c r="L331" i="7"/>
  <c r="L323" i="7"/>
  <c r="L315" i="7"/>
  <c r="L307" i="7"/>
  <c r="L299" i="7"/>
  <c r="L291" i="7"/>
  <c r="L1453" i="7"/>
  <c r="L1389" i="7"/>
  <c r="L1325" i="7"/>
  <c r="L1261" i="7"/>
  <c r="L1221" i="7"/>
  <c r="L1189" i="7"/>
  <c r="L1157" i="7"/>
  <c r="L1125" i="7"/>
  <c r="L1093" i="7"/>
  <c r="L1061" i="7"/>
  <c r="L1029" i="7"/>
  <c r="L997" i="7"/>
  <c r="L965" i="7"/>
  <c r="L933" i="7"/>
  <c r="L901" i="7"/>
  <c r="L875" i="7"/>
  <c r="L852" i="7"/>
  <c r="L829" i="7"/>
  <c r="L818" i="7"/>
  <c r="L810" i="7"/>
  <c r="L802" i="7"/>
  <c r="L794" i="7"/>
  <c r="L786" i="7"/>
  <c r="L778" i="7"/>
  <c r="L770" i="7"/>
  <c r="L762" i="7"/>
  <c r="L754" i="7"/>
  <c r="L746" i="7"/>
  <c r="L738" i="7"/>
  <c r="L730" i="7"/>
  <c r="L722" i="7"/>
  <c r="L714" i="7"/>
  <c r="L706" i="7"/>
  <c r="L698" i="7"/>
  <c r="L690" i="7"/>
  <c r="L682" i="7"/>
  <c r="L674" i="7"/>
  <c r="L666" i="7"/>
  <c r="L658" i="7"/>
  <c r="L650" i="7"/>
  <c r="L642" i="7"/>
  <c r="L634" i="7"/>
  <c r="L626" i="7"/>
  <c r="L618" i="7"/>
  <c r="L610" i="7"/>
  <c r="L602" i="7"/>
  <c r="L594" i="7"/>
  <c r="L586" i="7"/>
  <c r="L578" i="7"/>
  <c r="L570" i="7"/>
  <c r="L562" i="7"/>
  <c r="L554" i="7"/>
  <c r="L546" i="7"/>
  <c r="L538" i="7"/>
  <c r="L530" i="7"/>
  <c r="L522" i="7"/>
  <c r="L514" i="7"/>
  <c r="L506" i="7"/>
  <c r="L498" i="7"/>
  <c r="L490" i="7"/>
  <c r="L482" i="7"/>
  <c r="L1445" i="7"/>
  <c r="L1381" i="7"/>
  <c r="L1317" i="7"/>
  <c r="L1253" i="7"/>
  <c r="L1219" i="7"/>
  <c r="L1187" i="7"/>
  <c r="L1155" i="7"/>
  <c r="L1123" i="7"/>
  <c r="L1091" i="7"/>
  <c r="L1059" i="7"/>
  <c r="L1027" i="7"/>
  <c r="L995" i="7"/>
  <c r="L963" i="7"/>
  <c r="L931" i="7"/>
  <c r="L899" i="7"/>
  <c r="L869" i="7"/>
  <c r="L851" i="7"/>
  <c r="L828" i="7"/>
  <c r="L817" i="7"/>
  <c r="L809" i="7"/>
  <c r="L801" i="7"/>
  <c r="L793" i="7"/>
  <c r="L785" i="7"/>
  <c r="L777" i="7"/>
  <c r="L769" i="7"/>
  <c r="L761" i="7"/>
  <c r="L753" i="7"/>
  <c r="L745" i="7"/>
  <c r="L737" i="7"/>
  <c r="L729" i="7"/>
  <c r="L721" i="7"/>
  <c r="L713" i="7"/>
  <c r="L705" i="7"/>
  <c r="L697" i="7"/>
  <c r="L689" i="7"/>
  <c r="L681" i="7"/>
  <c r="L673" i="7"/>
  <c r="L665" i="7"/>
  <c r="L657" i="7"/>
  <c r="L649" i="7"/>
  <c r="L641" i="7"/>
  <c r="L633" i="7"/>
  <c r="L625" i="7"/>
  <c r="L617" i="7"/>
  <c r="L609" i="7"/>
  <c r="L601" i="7"/>
  <c r="L593" i="7"/>
  <c r="L585" i="7"/>
  <c r="L577" i="7"/>
  <c r="L569" i="7"/>
  <c r="L561" i="7"/>
  <c r="L553" i="7"/>
  <c r="L545" i="7"/>
  <c r="L537" i="7"/>
  <c r="L529" i="7"/>
  <c r="L521" i="7"/>
  <c r="L513" i="7"/>
  <c r="L505" i="7"/>
  <c r="L497" i="7"/>
  <c r="L489" i="7"/>
  <c r="L481" i="7"/>
  <c r="L473" i="7"/>
  <c r="L465" i="7"/>
  <c r="L457" i="7"/>
  <c r="L449" i="7"/>
  <c r="L441" i="7"/>
  <c r="L433" i="7"/>
  <c r="L425" i="7"/>
  <c r="L417" i="7"/>
  <c r="L409" i="7"/>
  <c r="L401" i="7"/>
  <c r="L393" i="7"/>
  <c r="L385" i="7"/>
  <c r="L377" i="7"/>
  <c r="L369" i="7"/>
  <c r="L361" i="7"/>
  <c r="L353" i="7"/>
  <c r="L345" i="7"/>
  <c r="L337" i="7"/>
  <c r="L329" i="7"/>
  <c r="L321" i="7"/>
  <c r="L313" i="7"/>
  <c r="L305" i="7"/>
  <c r="L297" i="7"/>
  <c r="L289" i="7"/>
  <c r="L281" i="7"/>
  <c r="L273" i="7"/>
  <c r="L265" i="7"/>
  <c r="L257" i="7"/>
  <c r="L249" i="7"/>
  <c r="L241" i="7"/>
  <c r="L233" i="7"/>
  <c r="L225" i="7"/>
  <c r="L217" i="7"/>
  <c r="L209" i="7"/>
  <c r="L201" i="7"/>
  <c r="L69" i="7"/>
  <c r="L149" i="7"/>
  <c r="L252" i="7"/>
  <c r="L868" i="7"/>
  <c r="L10" i="7"/>
  <c r="L18" i="7"/>
  <c r="L26" i="7"/>
  <c r="L34" i="7"/>
  <c r="L42" i="7"/>
  <c r="L50" i="7"/>
  <c r="L58" i="7"/>
  <c r="L66" i="7"/>
  <c r="L74" i="7"/>
  <c r="L82" i="7"/>
  <c r="L90" i="7"/>
  <c r="L98" i="7"/>
  <c r="L106" i="7"/>
  <c r="L114" i="7"/>
  <c r="L122" i="7"/>
  <c r="L130" i="7"/>
  <c r="L138" i="7"/>
  <c r="L146" i="7"/>
  <c r="L154" i="7"/>
  <c r="L162" i="7"/>
  <c r="L170" i="7"/>
  <c r="L178" i="7"/>
  <c r="L186" i="7"/>
  <c r="L194" i="7"/>
  <c r="L203" i="7"/>
  <c r="L212" i="7"/>
  <c r="L221" i="7"/>
  <c r="L230" i="7"/>
  <c r="L239" i="7"/>
  <c r="L248" i="7"/>
  <c r="L258" i="7"/>
  <c r="L267" i="7"/>
  <c r="L276" i="7"/>
  <c r="L287" i="7"/>
  <c r="L302" i="7"/>
  <c r="L328" i="7"/>
  <c r="L360" i="7"/>
  <c r="L392" i="7"/>
  <c r="L424" i="7"/>
  <c r="L456" i="7"/>
  <c r="L496" i="7"/>
  <c r="L560" i="7"/>
  <c r="L624" i="7"/>
  <c r="L688" i="7"/>
  <c r="L752" i="7"/>
  <c r="L816" i="7"/>
  <c r="L1021" i="7"/>
  <c r="L1309" i="7"/>
  <c r="L13" i="7"/>
  <c r="L37" i="7"/>
  <c r="L85" i="7"/>
  <c r="L109" i="7"/>
  <c r="L157" i="7"/>
  <c r="L181" i="7"/>
  <c r="L206" i="7"/>
  <c r="L270" i="7"/>
  <c r="L370" i="7"/>
  <c r="L648" i="7"/>
  <c r="L11" i="7"/>
  <c r="L19" i="7"/>
  <c r="L27" i="7"/>
  <c r="L35" i="7"/>
  <c r="L43" i="7"/>
  <c r="L51" i="7"/>
  <c r="L59" i="7"/>
  <c r="L67" i="7"/>
  <c r="L75" i="7"/>
  <c r="L83" i="7"/>
  <c r="L91" i="7"/>
  <c r="L99" i="7"/>
  <c r="L107" i="7"/>
  <c r="L115" i="7"/>
  <c r="L123" i="7"/>
  <c r="L131" i="7"/>
  <c r="L139" i="7"/>
  <c r="L147" i="7"/>
  <c r="L155" i="7"/>
  <c r="L163" i="7"/>
  <c r="L171" i="7"/>
  <c r="L179" i="7"/>
  <c r="L187" i="7"/>
  <c r="L195" i="7"/>
  <c r="L204" i="7"/>
  <c r="L213" i="7"/>
  <c r="L222" i="7"/>
  <c r="L231" i="7"/>
  <c r="L240" i="7"/>
  <c r="L250" i="7"/>
  <c r="L259" i="7"/>
  <c r="L268" i="7"/>
  <c r="L278" i="7"/>
  <c r="L288" i="7"/>
  <c r="L304" i="7"/>
  <c r="L330" i="7"/>
  <c r="L362" i="7"/>
  <c r="L394" i="7"/>
  <c r="L426" i="7"/>
  <c r="L458" i="7"/>
  <c r="L504" i="7"/>
  <c r="L568" i="7"/>
  <c r="L632" i="7"/>
  <c r="L696" i="7"/>
  <c r="L760" i="7"/>
  <c r="L827" i="7"/>
  <c r="L1053" i="7"/>
  <c r="L1373" i="7"/>
  <c r="L53" i="7"/>
  <c r="L101" i="7"/>
  <c r="L165" i="7"/>
  <c r="L215" i="7"/>
  <c r="L292" i="7"/>
  <c r="L434" i="7"/>
  <c r="L584" i="7"/>
  <c r="L12" i="7"/>
  <c r="L20" i="7"/>
  <c r="L28" i="7"/>
  <c r="L36" i="7"/>
  <c r="L44" i="7"/>
  <c r="L52" i="7"/>
  <c r="L60" i="7"/>
  <c r="L68" i="7"/>
  <c r="L76" i="7"/>
  <c r="L84" i="7"/>
  <c r="L92" i="7"/>
  <c r="L100" i="7"/>
  <c r="L108" i="7"/>
  <c r="L116" i="7"/>
  <c r="L124" i="7"/>
  <c r="L132" i="7"/>
  <c r="L140" i="7"/>
  <c r="L148" i="7"/>
  <c r="L156" i="7"/>
  <c r="L164" i="7"/>
  <c r="L172" i="7"/>
  <c r="L180" i="7"/>
  <c r="L188" i="7"/>
  <c r="L196" i="7"/>
  <c r="L205" i="7"/>
  <c r="L214" i="7"/>
  <c r="L223" i="7"/>
  <c r="L232" i="7"/>
  <c r="L242" i="7"/>
  <c r="L251" i="7"/>
  <c r="L260" i="7"/>
  <c r="L269" i="7"/>
  <c r="L279" i="7"/>
  <c r="L290" i="7"/>
  <c r="L306" i="7"/>
  <c r="L336" i="7"/>
  <c r="L368" i="7"/>
  <c r="L400" i="7"/>
  <c r="L432" i="7"/>
  <c r="L464" i="7"/>
  <c r="L512" i="7"/>
  <c r="L576" i="7"/>
  <c r="L640" i="7"/>
  <c r="L704" i="7"/>
  <c r="L768" i="7"/>
  <c r="L845" i="7"/>
  <c r="L1085" i="7"/>
  <c r="L1437" i="7"/>
  <c r="L1500" i="6"/>
  <c r="L1492" i="6"/>
  <c r="L1484" i="6"/>
  <c r="L1476" i="6"/>
  <c r="L1468" i="6"/>
  <c r="L1460" i="6"/>
  <c r="L1452" i="6"/>
  <c r="L1444" i="6"/>
  <c r="L1436" i="6"/>
  <c r="L1428" i="6"/>
  <c r="L1420" i="6"/>
  <c r="L1412" i="6"/>
  <c r="L1404" i="6"/>
  <c r="L1396" i="6"/>
  <c r="L1388" i="6"/>
  <c r="L1380" i="6"/>
  <c r="L1372" i="6"/>
  <c r="L1364" i="6"/>
  <c r="L1356" i="6"/>
  <c r="L1348" i="6"/>
  <c r="L1340" i="6"/>
  <c r="L1332" i="6"/>
  <c r="L1324" i="6"/>
  <c r="L1316" i="6"/>
  <c r="L1308" i="6"/>
  <c r="L1300" i="6"/>
  <c r="L1292" i="6"/>
  <c r="L1284" i="6"/>
  <c r="L1276" i="6"/>
  <c r="L1268" i="6"/>
  <c r="L1260" i="6"/>
  <c r="L1252" i="6"/>
  <c r="L1244" i="6"/>
  <c r="L1236" i="6"/>
  <c r="L1228" i="6"/>
  <c r="L1220" i="6"/>
  <c r="L1212" i="6"/>
  <c r="L1204" i="6"/>
  <c r="L1196" i="6"/>
  <c r="L1188" i="6"/>
  <c r="L1180" i="6"/>
  <c r="L1172" i="6"/>
  <c r="L1164" i="6"/>
  <c r="L1156" i="6"/>
  <c r="L1148" i="6"/>
  <c r="L1140" i="6"/>
  <c r="L1132" i="6"/>
  <c r="L1124" i="6"/>
  <c r="L1116" i="6"/>
  <c r="L1108" i="6"/>
  <c r="L1100" i="6"/>
  <c r="L1092" i="6"/>
  <c r="L1084" i="6"/>
  <c r="L1076" i="6"/>
  <c r="L1068" i="6"/>
  <c r="L1060" i="6"/>
  <c r="L1052" i="6"/>
  <c r="L1044" i="6"/>
  <c r="L1036" i="6"/>
  <c r="L1028" i="6"/>
  <c r="L1020" i="6"/>
  <c r="L1012" i="6"/>
  <c r="L1004" i="6"/>
  <c r="L996" i="6"/>
  <c r="L988" i="6"/>
  <c r="L980" i="6"/>
  <c r="L972" i="6"/>
  <c r="L964" i="6"/>
  <c r="L956" i="6"/>
  <c r="L948" i="6"/>
  <c r="L940" i="6"/>
  <c r="L932" i="6"/>
  <c r="L924" i="6"/>
  <c r="L916" i="6"/>
  <c r="L908" i="6"/>
  <c r="L900" i="6"/>
  <c r="L892" i="6"/>
  <c r="L884" i="6"/>
  <c r="L876" i="6"/>
  <c r="L868" i="6"/>
  <c r="L860" i="6"/>
  <c r="L852" i="6"/>
  <c r="L844" i="6"/>
  <c r="L836" i="6"/>
  <c r="L828" i="6"/>
  <c r="L1499" i="6"/>
  <c r="L1498" i="6"/>
  <c r="L1490" i="6"/>
  <c r="L1482" i="6"/>
  <c r="L1474" i="6"/>
  <c r="L1466" i="6"/>
  <c r="L1458" i="6"/>
  <c r="L1450" i="6"/>
  <c r="L1442" i="6"/>
  <c r="L1434" i="6"/>
  <c r="L1426" i="6"/>
  <c r="L1418" i="6"/>
  <c r="L1410" i="6"/>
  <c r="L1402" i="6"/>
  <c r="L1394" i="6"/>
  <c r="L1386" i="6"/>
  <c r="L1378" i="6"/>
  <c r="L1370" i="6"/>
  <c r="L1362" i="6"/>
  <c r="L1354" i="6"/>
  <c r="L1346" i="6"/>
  <c r="L1338" i="6"/>
  <c r="L1330" i="6"/>
  <c r="L1322" i="6"/>
  <c r="L1314" i="6"/>
  <c r="L1306" i="6"/>
  <c r="L1298" i="6"/>
  <c r="L1290" i="6"/>
  <c r="L1282" i="6"/>
  <c r="L1274" i="6"/>
  <c r="L1266" i="6"/>
  <c r="L1258" i="6"/>
  <c r="L1250" i="6"/>
  <c r="L1242" i="6"/>
  <c r="L1234" i="6"/>
  <c r="L1226" i="6"/>
  <c r="L1218" i="6"/>
  <c r="L1210" i="6"/>
  <c r="L1202" i="6"/>
  <c r="L1194" i="6"/>
  <c r="L1186" i="6"/>
  <c r="L1178" i="6"/>
  <c r="L1170" i="6"/>
  <c r="L1162" i="6"/>
  <c r="L1154" i="6"/>
  <c r="L1146" i="6"/>
  <c r="L1138" i="6"/>
  <c r="L1130" i="6"/>
  <c r="L1122" i="6"/>
  <c r="L1114" i="6"/>
  <c r="L1106" i="6"/>
  <c r="L1098" i="6"/>
  <c r="L1090" i="6"/>
  <c r="L1082" i="6"/>
  <c r="L1074" i="6"/>
  <c r="L1066" i="6"/>
  <c r="L1058" i="6"/>
  <c r="L1050" i="6"/>
  <c r="L1042" i="6"/>
  <c r="L1034" i="6"/>
  <c r="L1026" i="6"/>
  <c r="L1018" i="6"/>
  <c r="L1010" i="6"/>
  <c r="L1002" i="6"/>
  <c r="L994" i="6"/>
  <c r="L986" i="6"/>
  <c r="L978" i="6"/>
  <c r="L970" i="6"/>
  <c r="L962" i="6"/>
  <c r="L954" i="6"/>
  <c r="L946" i="6"/>
  <c r="L938" i="6"/>
  <c r="L930" i="6"/>
  <c r="L922" i="6"/>
  <c r="L914" i="6"/>
  <c r="L906" i="6"/>
  <c r="L898" i="6"/>
  <c r="L890" i="6"/>
  <c r="L882" i="6"/>
  <c r="L874" i="6"/>
  <c r="L866" i="6"/>
  <c r="L858" i="6"/>
  <c r="L850" i="6"/>
  <c r="L842" i="6"/>
  <c r="L834" i="6"/>
  <c r="L826" i="6"/>
  <c r="L1497" i="6"/>
  <c r="L1489" i="6"/>
  <c r="L1481" i="6"/>
  <c r="L1473" i="6"/>
  <c r="L1465" i="6"/>
  <c r="L1457" i="6"/>
  <c r="L1449" i="6"/>
  <c r="L1441" i="6"/>
  <c r="L1433" i="6"/>
  <c r="L1425" i="6"/>
  <c r="L1417" i="6"/>
  <c r="L1409" i="6"/>
  <c r="L1401" i="6"/>
  <c r="L1393" i="6"/>
  <c r="L1385" i="6"/>
  <c r="L1377" i="6"/>
  <c r="L1369" i="6"/>
  <c r="L1361" i="6"/>
  <c r="L1353" i="6"/>
  <c r="L1345" i="6"/>
  <c r="L1337" i="6"/>
  <c r="L1329" i="6"/>
  <c r="L1321" i="6"/>
  <c r="L1313" i="6"/>
  <c r="L1305" i="6"/>
  <c r="L1297" i="6"/>
  <c r="L1289" i="6"/>
  <c r="L1281" i="6"/>
  <c r="L1273" i="6"/>
  <c r="L1265" i="6"/>
  <c r="L1257" i="6"/>
  <c r="L1249" i="6"/>
  <c r="L1241" i="6"/>
  <c r="L1233" i="6"/>
  <c r="L1225" i="6"/>
  <c r="L1217" i="6"/>
  <c r="L1209" i="6"/>
  <c r="L1201" i="6"/>
  <c r="L1193" i="6"/>
  <c r="L1185" i="6"/>
  <c r="L1177" i="6"/>
  <c r="L1169" i="6"/>
  <c r="L1161" i="6"/>
  <c r="L1153" i="6"/>
  <c r="L1145" i="6"/>
  <c r="L1137" i="6"/>
  <c r="L1129" i="6"/>
  <c r="L1121" i="6"/>
  <c r="L1113" i="6"/>
  <c r="L1105" i="6"/>
  <c r="L1097" i="6"/>
  <c r="L1089" i="6"/>
  <c r="L1081" i="6"/>
  <c r="L1073" i="6"/>
  <c r="L1065" i="6"/>
  <c r="L1057" i="6"/>
  <c r="L1049" i="6"/>
  <c r="L1041" i="6"/>
  <c r="L1033" i="6"/>
  <c r="L1025" i="6"/>
  <c r="L1017" i="6"/>
  <c r="L1009" i="6"/>
  <c r="L1001" i="6"/>
  <c r="L993" i="6"/>
  <c r="L985" i="6"/>
  <c r="L977" i="6"/>
  <c r="L969" i="6"/>
  <c r="L961" i="6"/>
  <c r="L953" i="6"/>
  <c r="L945" i="6"/>
  <c r="L937" i="6"/>
  <c r="L929" i="6"/>
  <c r="L921" i="6"/>
  <c r="L913" i="6"/>
  <c r="L905" i="6"/>
  <c r="L897" i="6"/>
  <c r="L889" i="6"/>
  <c r="L881" i="6"/>
  <c r="L873" i="6"/>
  <c r="L865" i="6"/>
  <c r="L857" i="6"/>
  <c r="L849" i="6"/>
  <c r="L841" i="6"/>
  <c r="L833" i="6"/>
  <c r="L825" i="6"/>
  <c r="L1496" i="6"/>
  <c r="L1488" i="6"/>
  <c r="L1480" i="6"/>
  <c r="L1472" i="6"/>
  <c r="L1464" i="6"/>
  <c r="L1456" i="6"/>
  <c r="L1448" i="6"/>
  <c r="L1440" i="6"/>
  <c r="L1432" i="6"/>
  <c r="L1424" i="6"/>
  <c r="L1416" i="6"/>
  <c r="L1408" i="6"/>
  <c r="L1400" i="6"/>
  <c r="L1392" i="6"/>
  <c r="L1384" i="6"/>
  <c r="L1376" i="6"/>
  <c r="L1368" i="6"/>
  <c r="L1360" i="6"/>
  <c r="L1352" i="6"/>
  <c r="L1344" i="6"/>
  <c r="L1336" i="6"/>
  <c r="L1328" i="6"/>
  <c r="L1320" i="6"/>
  <c r="L1312" i="6"/>
  <c r="L1304" i="6"/>
  <c r="L1296" i="6"/>
  <c r="L1288" i="6"/>
  <c r="L1280" i="6"/>
  <c r="L1272" i="6"/>
  <c r="L1264" i="6"/>
  <c r="L1256" i="6"/>
  <c r="L1248" i="6"/>
  <c r="L1240" i="6"/>
  <c r="L1232" i="6"/>
  <c r="L1224" i="6"/>
  <c r="L1216" i="6"/>
  <c r="L1208" i="6"/>
  <c r="L1200" i="6"/>
  <c r="L1192" i="6"/>
  <c r="L1184" i="6"/>
  <c r="L1176" i="6"/>
  <c r="L1168" i="6"/>
  <c r="L1160" i="6"/>
  <c r="L1152" i="6"/>
  <c r="L1144" i="6"/>
  <c r="L1136" i="6"/>
  <c r="L1128" i="6"/>
  <c r="L1120" i="6"/>
  <c r="L1112" i="6"/>
  <c r="L1104" i="6"/>
  <c r="L1096" i="6"/>
  <c r="L1088" i="6"/>
  <c r="L1080" i="6"/>
  <c r="L1072" i="6"/>
  <c r="L1064" i="6"/>
  <c r="L1056" i="6"/>
  <c r="L1048" i="6"/>
  <c r="L1040" i="6"/>
  <c r="L1032" i="6"/>
  <c r="L1024" i="6"/>
  <c r="L1016" i="6"/>
  <c r="L1008" i="6"/>
  <c r="L1000" i="6"/>
  <c r="L992" i="6"/>
  <c r="L984" i="6"/>
  <c r="L976" i="6"/>
  <c r="L968" i="6"/>
  <c r="L960" i="6"/>
  <c r="L952" i="6"/>
  <c r="L944" i="6"/>
  <c r="L936" i="6"/>
  <c r="L928" i="6"/>
  <c r="L920" i="6"/>
  <c r="L912" i="6"/>
  <c r="L904" i="6"/>
  <c r="L896" i="6"/>
  <c r="L888" i="6"/>
  <c r="L880" i="6"/>
  <c r="L872" i="6"/>
  <c r="L864" i="6"/>
  <c r="L856" i="6"/>
  <c r="L848" i="6"/>
  <c r="L840" i="6"/>
  <c r="L832" i="6"/>
  <c r="L824" i="6"/>
  <c r="L1494" i="6"/>
  <c r="L1493" i="6"/>
  <c r="L1485" i="6"/>
  <c r="L1477" i="6"/>
  <c r="L1469" i="6"/>
  <c r="L1461" i="6"/>
  <c r="L1453" i="6"/>
  <c r="L1445" i="6"/>
  <c r="L1437" i="6"/>
  <c r="L1429" i="6"/>
  <c r="L1421" i="6"/>
  <c r="L1413" i="6"/>
  <c r="L1405" i="6"/>
  <c r="L1397" i="6"/>
  <c r="L1389" i="6"/>
  <c r="L1381" i="6"/>
  <c r="L1373" i="6"/>
  <c r="L1365" i="6"/>
  <c r="L1357" i="6"/>
  <c r="L1349" i="6"/>
  <c r="L1341" i="6"/>
  <c r="L1333" i="6"/>
  <c r="L1325" i="6"/>
  <c r="L1317" i="6"/>
  <c r="L1309" i="6"/>
  <c r="L1301" i="6"/>
  <c r="L1293" i="6"/>
  <c r="L1285" i="6"/>
  <c r="L1277" i="6"/>
  <c r="L1269" i="6"/>
  <c r="L1261" i="6"/>
  <c r="L1253" i="6"/>
  <c r="L1245" i="6"/>
  <c r="L1237" i="6"/>
  <c r="L1229" i="6"/>
  <c r="L1221" i="6"/>
  <c r="L1213" i="6"/>
  <c r="L1205" i="6"/>
  <c r="L1197" i="6"/>
  <c r="L1189" i="6"/>
  <c r="L1181" i="6"/>
  <c r="L1173" i="6"/>
  <c r="L1165" i="6"/>
  <c r="L1157" i="6"/>
  <c r="L1149" i="6"/>
  <c r="L1141" i="6"/>
  <c r="L1133" i="6"/>
  <c r="L1125" i="6"/>
  <c r="L1117" i="6"/>
  <c r="L1109" i="6"/>
  <c r="L1101" i="6"/>
  <c r="L1093" i="6"/>
  <c r="L1085" i="6"/>
  <c r="L1077" i="6"/>
  <c r="L1069" i="6"/>
  <c r="L1061" i="6"/>
  <c r="L1053" i="6"/>
  <c r="L1045" i="6"/>
  <c r="L1037" i="6"/>
  <c r="L1029" i="6"/>
  <c r="L1021" i="6"/>
  <c r="L1013" i="6"/>
  <c r="L1005" i="6"/>
  <c r="L997" i="6"/>
  <c r="L989" i="6"/>
  <c r="L981" i="6"/>
  <c r="L973" i="6"/>
  <c r="L965" i="6"/>
  <c r="L957" i="6"/>
  <c r="L949" i="6"/>
  <c r="L941" i="6"/>
  <c r="L933" i="6"/>
  <c r="L925" i="6"/>
  <c r="L917" i="6"/>
  <c r="L909" i="6"/>
  <c r="L901" i="6"/>
  <c r="L893" i="6"/>
  <c r="L885" i="6"/>
  <c r="L877" i="6"/>
  <c r="L869" i="6"/>
  <c r="L861" i="6"/>
  <c r="L853" i="6"/>
  <c r="L845" i="6"/>
  <c r="L837" i="6"/>
  <c r="L829" i="6"/>
  <c r="L821" i="6"/>
  <c r="L1495" i="6"/>
  <c r="L1471" i="6"/>
  <c r="L1451" i="6"/>
  <c r="L1430" i="6"/>
  <c r="L1407" i="6"/>
  <c r="L1387" i="6"/>
  <c r="L1366" i="6"/>
  <c r="L1343" i="6"/>
  <c r="L1323" i="6"/>
  <c r="L1302" i="6"/>
  <c r="L1279" i="6"/>
  <c r="L1259" i="6"/>
  <c r="L1238" i="6"/>
  <c r="L1215" i="6"/>
  <c r="L1195" i="6"/>
  <c r="L1174" i="6"/>
  <c r="L1151" i="6"/>
  <c r="L1131" i="6"/>
  <c r="L1110" i="6"/>
  <c r="L1087" i="6"/>
  <c r="L1067" i="6"/>
  <c r="L1046" i="6"/>
  <c r="L1023" i="6"/>
  <c r="L1003" i="6"/>
  <c r="L982" i="6"/>
  <c r="L959" i="6"/>
  <c r="L939" i="6"/>
  <c r="L918" i="6"/>
  <c r="L895" i="6"/>
  <c r="L875" i="6"/>
  <c r="L854" i="6"/>
  <c r="L831" i="6"/>
  <c r="L817" i="6"/>
  <c r="L809" i="6"/>
  <c r="L801" i="6"/>
  <c r="L793" i="6"/>
  <c r="L785" i="6"/>
  <c r="L777" i="6"/>
  <c r="L769" i="6"/>
  <c r="L761" i="6"/>
  <c r="L753" i="6"/>
  <c r="L745" i="6"/>
  <c r="L737" i="6"/>
  <c r="L729" i="6"/>
  <c r="L721" i="6"/>
  <c r="L713" i="6"/>
  <c r="L705" i="6"/>
  <c r="L697" i="6"/>
  <c r="L689" i="6"/>
  <c r="L681" i="6"/>
  <c r="L673" i="6"/>
  <c r="L665" i="6"/>
  <c r="L657" i="6"/>
  <c r="L649" i="6"/>
  <c r="L641" i="6"/>
  <c r="L633" i="6"/>
  <c r="L625" i="6"/>
  <c r="L617" i="6"/>
  <c r="L609" i="6"/>
  <c r="L601" i="6"/>
  <c r="L593" i="6"/>
  <c r="L585" i="6"/>
  <c r="L577" i="6"/>
  <c r="L569" i="6"/>
  <c r="L561" i="6"/>
  <c r="L553" i="6"/>
  <c r="L545" i="6"/>
  <c r="L537" i="6"/>
  <c r="L529" i="6"/>
  <c r="L521" i="6"/>
  <c r="L513" i="6"/>
  <c r="L505" i="6"/>
  <c r="L497" i="6"/>
  <c r="L489" i="6"/>
  <c r="L481" i="6"/>
  <c r="L473" i="6"/>
  <c r="L465" i="6"/>
  <c r="L457" i="6"/>
  <c r="L449" i="6"/>
  <c r="L441" i="6"/>
  <c r="L433" i="6"/>
  <c r="L425" i="6"/>
  <c r="L417" i="6"/>
  <c r="L409" i="6"/>
  <c r="L401" i="6"/>
  <c r="L393" i="6"/>
  <c r="L1491" i="6"/>
  <c r="L1470" i="6"/>
  <c r="L1447" i="6"/>
  <c r="L1427" i="6"/>
  <c r="L1406" i="6"/>
  <c r="L1383" i="6"/>
  <c r="L1363" i="6"/>
  <c r="L1342" i="6"/>
  <c r="L1319" i="6"/>
  <c r="L1299" i="6"/>
  <c r="L1278" i="6"/>
  <c r="L1255" i="6"/>
  <c r="L1235" i="6"/>
  <c r="L1214" i="6"/>
  <c r="L1191" i="6"/>
  <c r="L1171" i="6"/>
  <c r="L1150" i="6"/>
  <c r="L1127" i="6"/>
  <c r="L1107" i="6"/>
  <c r="L1086" i="6"/>
  <c r="L1063" i="6"/>
  <c r="L1043" i="6"/>
  <c r="L1022" i="6"/>
  <c r="L999" i="6"/>
  <c r="L979" i="6"/>
  <c r="L958" i="6"/>
  <c r="L935" i="6"/>
  <c r="L915" i="6"/>
  <c r="L894" i="6"/>
  <c r="L871" i="6"/>
  <c r="L851" i="6"/>
  <c r="L830" i="6"/>
  <c r="L816" i="6"/>
  <c r="L808" i="6"/>
  <c r="L800" i="6"/>
  <c r="L792" i="6"/>
  <c r="L784" i="6"/>
  <c r="L776" i="6"/>
  <c r="L768" i="6"/>
  <c r="L760" i="6"/>
  <c r="L752" i="6"/>
  <c r="L744" i="6"/>
  <c r="L736" i="6"/>
  <c r="L728" i="6"/>
  <c r="L720" i="6"/>
  <c r="L712" i="6"/>
  <c r="L704" i="6"/>
  <c r="L696" i="6"/>
  <c r="L688" i="6"/>
  <c r="L680" i="6"/>
  <c r="L672" i="6"/>
  <c r="L664" i="6"/>
  <c r="L656" i="6"/>
  <c r="L648" i="6"/>
  <c r="L640" i="6"/>
  <c r="L632" i="6"/>
  <c r="L624" i="6"/>
  <c r="L616" i="6"/>
  <c r="L608" i="6"/>
  <c r="L600" i="6"/>
  <c r="L592" i="6"/>
  <c r="L584" i="6"/>
  <c r="L576" i="6"/>
  <c r="L568" i="6"/>
  <c r="L560" i="6"/>
  <c r="L552" i="6"/>
  <c r="L544" i="6"/>
  <c r="L536" i="6"/>
  <c r="L528" i="6"/>
  <c r="L520" i="6"/>
  <c r="L512" i="6"/>
  <c r="L504" i="6"/>
  <c r="L496" i="6"/>
  <c r="L488" i="6"/>
  <c r="L480" i="6"/>
  <c r="L472" i="6"/>
  <c r="L464" i="6"/>
  <c r="L456" i="6"/>
  <c r="L448" i="6"/>
  <c r="L440" i="6"/>
  <c r="L432" i="6"/>
  <c r="L424" i="6"/>
  <c r="L416" i="6"/>
  <c r="L408" i="6"/>
  <c r="L400" i="6"/>
  <c r="L1487" i="6"/>
  <c r="L1467" i="6"/>
  <c r="L1446" i="6"/>
  <c r="L1423" i="6"/>
  <c r="L1403" i="6"/>
  <c r="L1382" i="6"/>
  <c r="L1359" i="6"/>
  <c r="L1339" i="6"/>
  <c r="L1318" i="6"/>
  <c r="L1295" i="6"/>
  <c r="L1275" i="6"/>
  <c r="L1254" i="6"/>
  <c r="L1231" i="6"/>
  <c r="L1211" i="6"/>
  <c r="L1190" i="6"/>
  <c r="L1167" i="6"/>
  <c r="L1147" i="6"/>
  <c r="L1126" i="6"/>
  <c r="L1103" i="6"/>
  <c r="L1083" i="6"/>
  <c r="L1062" i="6"/>
  <c r="L1039" i="6"/>
  <c r="L1019" i="6"/>
  <c r="L998" i="6"/>
  <c r="L975" i="6"/>
  <c r="L955" i="6"/>
  <c r="L934" i="6"/>
  <c r="L911" i="6"/>
  <c r="L891" i="6"/>
  <c r="L870" i="6"/>
  <c r="L847" i="6"/>
  <c r="L827" i="6"/>
  <c r="L815" i="6"/>
  <c r="L807" i="6"/>
  <c r="L799" i="6"/>
  <c r="L791" i="6"/>
  <c r="L783" i="6"/>
  <c r="L775" i="6"/>
  <c r="L767" i="6"/>
  <c r="L759" i="6"/>
  <c r="L751" i="6"/>
  <c r="L743" i="6"/>
  <c r="L735" i="6"/>
  <c r="L727" i="6"/>
  <c r="L719" i="6"/>
  <c r="L711" i="6"/>
  <c r="L703" i="6"/>
  <c r="L695" i="6"/>
  <c r="L687" i="6"/>
  <c r="L679" i="6"/>
  <c r="L671" i="6"/>
  <c r="L663" i="6"/>
  <c r="L655" i="6"/>
  <c r="L647" i="6"/>
  <c r="L639" i="6"/>
  <c r="L631" i="6"/>
  <c r="L623" i="6"/>
  <c r="L615" i="6"/>
  <c r="L607" i="6"/>
  <c r="L599" i="6"/>
  <c r="L591" i="6"/>
  <c r="L583" i="6"/>
  <c r="L575" i="6"/>
  <c r="L567" i="6"/>
  <c r="L559" i="6"/>
  <c r="L551" i="6"/>
  <c r="L543" i="6"/>
  <c r="L535" i="6"/>
  <c r="L527" i="6"/>
  <c r="L519" i="6"/>
  <c r="L511" i="6"/>
  <c r="L503" i="6"/>
  <c r="L495" i="6"/>
  <c r="L487" i="6"/>
  <c r="L479" i="6"/>
  <c r="L471" i="6"/>
  <c r="L463" i="6"/>
  <c r="L455" i="6"/>
  <c r="L447" i="6"/>
  <c r="L439" i="6"/>
  <c r="L431" i="6"/>
  <c r="L423" i="6"/>
  <c r="L415" i="6"/>
  <c r="L407" i="6"/>
  <c r="L399" i="6"/>
  <c r="L391" i="6"/>
  <c r="L383" i="6"/>
  <c r="L1486" i="6"/>
  <c r="L1463" i="6"/>
  <c r="L1443" i="6"/>
  <c r="L1422" i="6"/>
  <c r="L1399" i="6"/>
  <c r="L1379" i="6"/>
  <c r="L1358" i="6"/>
  <c r="L1335" i="6"/>
  <c r="L1315" i="6"/>
  <c r="L1294" i="6"/>
  <c r="L1271" i="6"/>
  <c r="L1251" i="6"/>
  <c r="L1230" i="6"/>
  <c r="L1207" i="6"/>
  <c r="L1187" i="6"/>
  <c r="L1166" i="6"/>
  <c r="L1143" i="6"/>
  <c r="L1123" i="6"/>
  <c r="L1102" i="6"/>
  <c r="L1079" i="6"/>
  <c r="L1059" i="6"/>
  <c r="L1038" i="6"/>
  <c r="L1015" i="6"/>
  <c r="L995" i="6"/>
  <c r="L974" i="6"/>
  <c r="L951" i="6"/>
  <c r="L931" i="6"/>
  <c r="L910" i="6"/>
  <c r="L887" i="6"/>
  <c r="L867" i="6"/>
  <c r="L846" i="6"/>
  <c r="L823" i="6"/>
  <c r="L814" i="6"/>
  <c r="L806" i="6"/>
  <c r="L798" i="6"/>
  <c r="L790" i="6"/>
  <c r="L782" i="6"/>
  <c r="L774" i="6"/>
  <c r="L766" i="6"/>
  <c r="L758" i="6"/>
  <c r="L750" i="6"/>
  <c r="L1483" i="6"/>
  <c r="L1462" i="6"/>
  <c r="L1439" i="6"/>
  <c r="L1419" i="6"/>
  <c r="L1398" i="6"/>
  <c r="L1375" i="6"/>
  <c r="L1355" i="6"/>
  <c r="L1334" i="6"/>
  <c r="L1311" i="6"/>
  <c r="L1291" i="6"/>
  <c r="L1270" i="6"/>
  <c r="L1247" i="6"/>
  <c r="L1227" i="6"/>
  <c r="L1206" i="6"/>
  <c r="L1183" i="6"/>
  <c r="L1163" i="6"/>
  <c r="L1142" i="6"/>
  <c r="L1119" i="6"/>
  <c r="L1099" i="6"/>
  <c r="L1078" i="6"/>
  <c r="L1055" i="6"/>
  <c r="L1035" i="6"/>
  <c r="L1014" i="6"/>
  <c r="L991" i="6"/>
  <c r="L971" i="6"/>
  <c r="L950" i="6"/>
  <c r="L927" i="6"/>
  <c r="L907" i="6"/>
  <c r="L886" i="6"/>
  <c r="L863" i="6"/>
  <c r="L843" i="6"/>
  <c r="L822" i="6"/>
  <c r="L813" i="6"/>
  <c r="L805" i="6"/>
  <c r="L797" i="6"/>
  <c r="L789" i="6"/>
  <c r="L781" i="6"/>
  <c r="L773" i="6"/>
  <c r="L765" i="6"/>
  <c r="L757" i="6"/>
  <c r="L749" i="6"/>
  <c r="L741" i="6"/>
  <c r="L733" i="6"/>
  <c r="L725" i="6"/>
  <c r="L717" i="6"/>
  <c r="L709" i="6"/>
  <c r="L701" i="6"/>
  <c r="L693" i="6"/>
  <c r="L685" i="6"/>
  <c r="L677" i="6"/>
  <c r="L669" i="6"/>
  <c r="L661" i="6"/>
  <c r="L653" i="6"/>
  <c r="L645" i="6"/>
  <c r="L637" i="6"/>
  <c r="L629" i="6"/>
  <c r="L621" i="6"/>
  <c r="L613" i="6"/>
  <c r="L605" i="6"/>
  <c r="L597" i="6"/>
  <c r="L589" i="6"/>
  <c r="L581" i="6"/>
  <c r="L573" i="6"/>
  <c r="L565" i="6"/>
  <c r="L557" i="6"/>
  <c r="L549" i="6"/>
  <c r="L541" i="6"/>
  <c r="L533" i="6"/>
  <c r="L525" i="6"/>
  <c r="L517" i="6"/>
  <c r="L509" i="6"/>
  <c r="L501" i="6"/>
  <c r="L493" i="6"/>
  <c r="L485" i="6"/>
  <c r="L477" i="6"/>
  <c r="L469" i="6"/>
  <c r="L461" i="6"/>
  <c r="L453" i="6"/>
  <c r="L445" i="6"/>
  <c r="L437" i="6"/>
  <c r="L429" i="6"/>
  <c r="L421" i="6"/>
  <c r="L413" i="6"/>
  <c r="L405" i="6"/>
  <c r="L397" i="6"/>
  <c r="L389" i="6"/>
  <c r="L1478" i="6"/>
  <c r="L1455" i="6"/>
  <c r="L1435" i="6"/>
  <c r="L1414" i="6"/>
  <c r="L1391" i="6"/>
  <c r="L1371" i="6"/>
  <c r="L1350" i="6"/>
  <c r="L1327" i="6"/>
  <c r="L1307" i="6"/>
  <c r="L1286" i="6"/>
  <c r="L1263" i="6"/>
  <c r="L1243" i="6"/>
  <c r="L1222" i="6"/>
  <c r="L1199" i="6"/>
  <c r="L1179" i="6"/>
  <c r="L1158" i="6"/>
  <c r="L1135" i="6"/>
  <c r="L1115" i="6"/>
  <c r="L1094" i="6"/>
  <c r="L1071" i="6"/>
  <c r="L1051" i="6"/>
  <c r="L1030" i="6"/>
  <c r="L1007" i="6"/>
  <c r="L987" i="6"/>
  <c r="L966" i="6"/>
  <c r="L943" i="6"/>
  <c r="L923" i="6"/>
  <c r="L902" i="6"/>
  <c r="L879" i="6"/>
  <c r="L859" i="6"/>
  <c r="L838" i="6"/>
  <c r="L819" i="6"/>
  <c r="L811" i="6"/>
  <c r="L803" i="6"/>
  <c r="L795" i="6"/>
  <c r="L787" i="6"/>
  <c r="L779" i="6"/>
  <c r="L771" i="6"/>
  <c r="L763" i="6"/>
  <c r="L755" i="6"/>
  <c r="L747" i="6"/>
  <c r="L739" i="6"/>
  <c r="L731" i="6"/>
  <c r="L723" i="6"/>
  <c r="L715" i="6"/>
  <c r="L707" i="6"/>
  <c r="L699" i="6"/>
  <c r="L691" i="6"/>
  <c r="L683" i="6"/>
  <c r="L675" i="6"/>
  <c r="L667" i="6"/>
  <c r="L659" i="6"/>
  <c r="L651" i="6"/>
  <c r="L643" i="6"/>
  <c r="L635" i="6"/>
  <c r="L627" i="6"/>
  <c r="L619" i="6"/>
  <c r="L611" i="6"/>
  <c r="L603" i="6"/>
  <c r="L595" i="6"/>
  <c r="L587" i="6"/>
  <c r="L579" i="6"/>
  <c r="L571" i="6"/>
  <c r="L563" i="6"/>
  <c r="L555" i="6"/>
  <c r="L547" i="6"/>
  <c r="L539" i="6"/>
  <c r="L531" i="6"/>
  <c r="L523" i="6"/>
  <c r="L515" i="6"/>
  <c r="L507" i="6"/>
  <c r="L499" i="6"/>
  <c r="L491" i="6"/>
  <c r="L483" i="6"/>
  <c r="L475" i="6"/>
  <c r="L467" i="6"/>
  <c r="L459" i="6"/>
  <c r="L451" i="6"/>
  <c r="L443" i="6"/>
  <c r="L435" i="6"/>
  <c r="L427" i="6"/>
  <c r="L419" i="6"/>
  <c r="L411" i="6"/>
  <c r="L403" i="6"/>
  <c r="L395" i="6"/>
  <c r="L13" i="6"/>
  <c r="L21" i="6"/>
  <c r="L29" i="6"/>
  <c r="L37" i="6"/>
  <c r="L45" i="6"/>
  <c r="L53" i="6"/>
  <c r="L61" i="6"/>
  <c r="L69" i="6"/>
  <c r="L77" i="6"/>
  <c r="L85" i="6"/>
  <c r="L93" i="6"/>
  <c r="L101" i="6"/>
  <c r="L109" i="6"/>
  <c r="L117" i="6"/>
  <c r="L125" i="6"/>
  <c r="L133" i="6"/>
  <c r="L141" i="6"/>
  <c r="L149" i="6"/>
  <c r="L157" i="6"/>
  <c r="L165" i="6"/>
  <c r="L173" i="6"/>
  <c r="L181" i="6"/>
  <c r="L189" i="6"/>
  <c r="L197" i="6"/>
  <c r="L205" i="6"/>
  <c r="L213" i="6"/>
  <c r="L221" i="6"/>
  <c r="L229" i="6"/>
  <c r="L237" i="6"/>
  <c r="L245" i="6"/>
  <c r="L253" i="6"/>
  <c r="L261" i="6"/>
  <c r="L269" i="6"/>
  <c r="L277" i="6"/>
  <c r="L285" i="6"/>
  <c r="L293" i="6"/>
  <c r="L301" i="6"/>
  <c r="L309" i="6"/>
  <c r="L317" i="6"/>
  <c r="L325" i="6"/>
  <c r="L333" i="6"/>
  <c r="L341" i="6"/>
  <c r="L349" i="6"/>
  <c r="L357" i="6"/>
  <c r="L365" i="6"/>
  <c r="L373" i="6"/>
  <c r="L381" i="6"/>
  <c r="L392" i="6"/>
  <c r="L412" i="6"/>
  <c r="L434" i="6"/>
  <c r="L454" i="6"/>
  <c r="L476" i="6"/>
  <c r="L498" i="6"/>
  <c r="L518" i="6"/>
  <c r="L540" i="6"/>
  <c r="L562" i="6"/>
  <c r="L582" i="6"/>
  <c r="L604" i="6"/>
  <c r="L626" i="6"/>
  <c r="L646" i="6"/>
  <c r="L668" i="6"/>
  <c r="L690" i="6"/>
  <c r="L710" i="6"/>
  <c r="L732" i="6"/>
  <c r="L756" i="6"/>
  <c r="L788" i="6"/>
  <c r="L820" i="6"/>
  <c r="L903" i="6"/>
  <c r="L990" i="6"/>
  <c r="L1075" i="6"/>
  <c r="L1159" i="6"/>
  <c r="L1246" i="6"/>
  <c r="L1331" i="6"/>
  <c r="L1415" i="6"/>
  <c r="L7" i="6"/>
  <c r="L15" i="6"/>
  <c r="L23" i="6"/>
  <c r="L31" i="6"/>
  <c r="L39" i="6"/>
  <c r="L47" i="6"/>
  <c r="L55" i="6"/>
  <c r="L63" i="6"/>
  <c r="L71" i="6"/>
  <c r="L79" i="6"/>
  <c r="L87" i="6"/>
  <c r="L95" i="6"/>
  <c r="L103" i="6"/>
  <c r="L111" i="6"/>
  <c r="L119" i="6"/>
  <c r="L127" i="6"/>
  <c r="L135" i="6"/>
  <c r="L143" i="6"/>
  <c r="L151" i="6"/>
  <c r="L159" i="6"/>
  <c r="L167" i="6"/>
  <c r="L175" i="6"/>
  <c r="L183" i="6"/>
  <c r="L191" i="6"/>
  <c r="L199" i="6"/>
  <c r="L207" i="6"/>
  <c r="L215" i="6"/>
  <c r="L223" i="6"/>
  <c r="L231" i="6"/>
  <c r="L239" i="6"/>
  <c r="L247" i="6"/>
  <c r="L255" i="6"/>
  <c r="L263" i="6"/>
  <c r="L271" i="6"/>
  <c r="L279" i="6"/>
  <c r="L287" i="6"/>
  <c r="L295" i="6"/>
  <c r="L303" i="6"/>
  <c r="L311" i="6"/>
  <c r="L319" i="6"/>
  <c r="L327" i="6"/>
  <c r="L335" i="6"/>
  <c r="L343" i="6"/>
  <c r="L351" i="6"/>
  <c r="L359" i="6"/>
  <c r="L367" i="6"/>
  <c r="L375" i="6"/>
  <c r="L384" i="6"/>
  <c r="L396" i="6"/>
  <c r="L418" i="6"/>
  <c r="L438" i="6"/>
  <c r="L460" i="6"/>
  <c r="L482" i="6"/>
  <c r="L502" i="6"/>
  <c r="L524" i="6"/>
  <c r="L546" i="6"/>
  <c r="L566" i="6"/>
  <c r="L588" i="6"/>
  <c r="L610" i="6"/>
  <c r="L630" i="6"/>
  <c r="L652" i="6"/>
  <c r="L674" i="6"/>
  <c r="L694" i="6"/>
  <c r="L716" i="6"/>
  <c r="L738" i="6"/>
  <c r="L764" i="6"/>
  <c r="L796" i="6"/>
  <c r="L839" i="6"/>
  <c r="L926" i="6"/>
  <c r="L1011" i="6"/>
  <c r="L1095" i="6"/>
  <c r="L1182" i="6"/>
  <c r="L1267" i="6"/>
  <c r="L1351" i="6"/>
  <c r="L1438" i="6"/>
  <c r="L8" i="6"/>
  <c r="L16" i="6"/>
  <c r="L24" i="6"/>
  <c r="L32" i="6"/>
  <c r="L40" i="6"/>
  <c r="L48" i="6"/>
  <c r="L56" i="6"/>
  <c r="L64" i="6"/>
  <c r="L72" i="6"/>
  <c r="L80" i="6"/>
  <c r="L88" i="6"/>
  <c r="L96" i="6"/>
  <c r="L104" i="6"/>
  <c r="L112" i="6"/>
  <c r="L120" i="6"/>
  <c r="L128" i="6"/>
  <c r="L136" i="6"/>
  <c r="L144" i="6"/>
  <c r="L152" i="6"/>
  <c r="L160" i="6"/>
  <c r="L168" i="6"/>
  <c r="L176" i="6"/>
  <c r="L184" i="6"/>
  <c r="L192" i="6"/>
  <c r="L200" i="6"/>
  <c r="L208" i="6"/>
  <c r="L216" i="6"/>
  <c r="L224" i="6"/>
  <c r="L232" i="6"/>
  <c r="L240" i="6"/>
  <c r="L248" i="6"/>
  <c r="L256" i="6"/>
  <c r="L264" i="6"/>
  <c r="L272" i="6"/>
  <c r="L280" i="6"/>
  <c r="L288" i="6"/>
  <c r="L296" i="6"/>
  <c r="L304" i="6"/>
  <c r="L312" i="6"/>
  <c r="L320" i="6"/>
  <c r="L328" i="6"/>
  <c r="L336" i="6"/>
  <c r="L344" i="6"/>
  <c r="L352" i="6"/>
  <c r="L360" i="6"/>
  <c r="L368" i="6"/>
  <c r="L376" i="6"/>
  <c r="L385" i="6"/>
  <c r="L398" i="6"/>
  <c r="L420" i="6"/>
  <c r="L442" i="6"/>
  <c r="L462" i="6"/>
  <c r="L484" i="6"/>
  <c r="L506" i="6"/>
  <c r="L526" i="6"/>
  <c r="L548" i="6"/>
  <c r="L570" i="6"/>
  <c r="L590" i="6"/>
  <c r="L612" i="6"/>
  <c r="L634" i="6"/>
  <c r="L654" i="6"/>
  <c r="L676" i="6"/>
  <c r="L698" i="6"/>
  <c r="L718" i="6"/>
  <c r="L740" i="6"/>
  <c r="L770" i="6"/>
  <c r="L802" i="6"/>
  <c r="L855" i="6"/>
  <c r="L942" i="6"/>
  <c r="L1027" i="6"/>
  <c r="L1111" i="6"/>
  <c r="L1198" i="6"/>
  <c r="L1283" i="6"/>
  <c r="L1367" i="6"/>
  <c r="L1454" i="6"/>
  <c r="L10" i="6"/>
  <c r="L18" i="6"/>
  <c r="L26" i="6"/>
  <c r="L34" i="6"/>
  <c r="L42" i="6"/>
  <c r="L50" i="6"/>
  <c r="L58" i="6"/>
  <c r="L66" i="6"/>
  <c r="L74" i="6"/>
  <c r="L82" i="6"/>
  <c r="L90" i="6"/>
  <c r="L98" i="6"/>
  <c r="L106" i="6"/>
  <c r="L114" i="6"/>
  <c r="L122" i="6"/>
  <c r="L130" i="6"/>
  <c r="L138" i="6"/>
  <c r="L146" i="6"/>
  <c r="L154" i="6"/>
  <c r="L162" i="6"/>
  <c r="L170" i="6"/>
  <c r="L178" i="6"/>
  <c r="L186" i="6"/>
  <c r="L194" i="6"/>
  <c r="L202" i="6"/>
  <c r="L210" i="6"/>
  <c r="L218" i="6"/>
  <c r="L226" i="6"/>
  <c r="L234" i="6"/>
  <c r="L242" i="6"/>
  <c r="L250" i="6"/>
  <c r="L258" i="6"/>
  <c r="L266" i="6"/>
  <c r="L274" i="6"/>
  <c r="L282" i="6"/>
  <c r="L290" i="6"/>
  <c r="L298" i="6"/>
  <c r="L306" i="6"/>
  <c r="L314" i="6"/>
  <c r="L322" i="6"/>
  <c r="L330" i="6"/>
  <c r="L338" i="6"/>
  <c r="L346" i="6"/>
  <c r="L354" i="6"/>
  <c r="L362" i="6"/>
  <c r="L370" i="6"/>
  <c r="L378" i="6"/>
  <c r="L387" i="6"/>
  <c r="L404" i="6"/>
  <c r="L426" i="6"/>
  <c r="L446" i="6"/>
  <c r="L468" i="6"/>
  <c r="L490" i="6"/>
  <c r="L510" i="6"/>
  <c r="L532" i="6"/>
  <c r="L554" i="6"/>
  <c r="L574" i="6"/>
  <c r="L596" i="6"/>
  <c r="L618" i="6"/>
  <c r="L638" i="6"/>
  <c r="L660" i="6"/>
  <c r="L682" i="6"/>
  <c r="L702" i="6"/>
  <c r="L724" i="6"/>
  <c r="L746" i="6"/>
  <c r="L778" i="6"/>
  <c r="L810" i="6"/>
  <c r="L878" i="6"/>
  <c r="L963" i="6"/>
  <c r="L1047" i="6"/>
  <c r="L1134" i="6"/>
  <c r="L1219" i="6"/>
  <c r="L1303" i="6"/>
  <c r="L1390" i="6"/>
  <c r="L1475" i="6"/>
  <c r="L1500" i="5"/>
  <c r="L1492" i="5"/>
  <c r="L1484" i="5"/>
  <c r="L1476" i="5"/>
  <c r="L1468" i="5"/>
  <c r="L1460" i="5"/>
  <c r="L1452" i="5"/>
  <c r="L1444" i="5"/>
  <c r="L1436" i="5"/>
  <c r="L1428" i="5"/>
  <c r="L1420" i="5"/>
  <c r="L1412" i="5"/>
  <c r="L1404" i="5"/>
  <c r="L1396" i="5"/>
  <c r="L1388" i="5"/>
  <c r="L1380" i="5"/>
  <c r="L1372" i="5"/>
  <c r="L1364" i="5"/>
  <c r="L1356" i="5"/>
  <c r="L1348" i="5"/>
  <c r="L1340" i="5"/>
  <c r="L1332" i="5"/>
  <c r="L1324" i="5"/>
  <c r="L1316" i="5"/>
  <c r="L1308" i="5"/>
  <c r="L1300" i="5"/>
  <c r="L1292" i="5"/>
  <c r="L1284" i="5"/>
  <c r="L1276" i="5"/>
  <c r="L1268" i="5"/>
  <c r="L1260" i="5"/>
  <c r="L1252" i="5"/>
  <c r="L1244" i="5"/>
  <c r="L1236" i="5"/>
  <c r="L1228" i="5"/>
  <c r="L1220" i="5"/>
  <c r="L1212" i="5"/>
  <c r="L1204" i="5"/>
  <c r="L1196" i="5"/>
  <c r="L1188" i="5"/>
  <c r="L1180" i="5"/>
  <c r="L1172" i="5"/>
  <c r="L1164" i="5"/>
  <c r="L1156" i="5"/>
  <c r="L1148" i="5"/>
  <c r="L1140" i="5"/>
  <c r="L1132" i="5"/>
  <c r="L1124" i="5"/>
  <c r="L1116" i="5"/>
  <c r="L1108" i="5"/>
  <c r="L1100" i="5"/>
  <c r="L1092" i="5"/>
  <c r="L1084" i="5"/>
  <c r="L1076" i="5"/>
  <c r="L1068" i="5"/>
  <c r="L1060" i="5"/>
  <c r="L1052" i="5"/>
  <c r="L1044" i="5"/>
  <c r="L1036" i="5"/>
  <c r="L1028" i="5"/>
  <c r="L1020" i="5"/>
  <c r="L1012" i="5"/>
  <c r="L1004" i="5"/>
  <c r="L996" i="5"/>
  <c r="L988" i="5"/>
  <c r="L980" i="5"/>
  <c r="L972" i="5"/>
  <c r="L964" i="5"/>
  <c r="L956" i="5"/>
  <c r="L948" i="5"/>
  <c r="L940" i="5"/>
  <c r="L932" i="5"/>
  <c r="L924" i="5"/>
  <c r="L916" i="5"/>
  <c r="L908" i="5"/>
  <c r="L900" i="5"/>
  <c r="L892" i="5"/>
  <c r="L884" i="5"/>
  <c r="L876" i="5"/>
  <c r="L868" i="5"/>
  <c r="L860" i="5"/>
  <c r="L852" i="5"/>
  <c r="L844" i="5"/>
  <c r="L836" i="5"/>
  <c r="L828" i="5"/>
  <c r="L1499" i="5"/>
  <c r="L1491" i="5"/>
  <c r="L1483" i="5"/>
  <c r="L1475" i="5"/>
  <c r="L1467" i="5"/>
  <c r="L1459" i="5"/>
  <c r="L1451" i="5"/>
  <c r="L1443" i="5"/>
  <c r="L1435" i="5"/>
  <c r="L1427" i="5"/>
  <c r="L1419" i="5"/>
  <c r="L1411" i="5"/>
  <c r="L1403" i="5"/>
  <c r="L1395" i="5"/>
  <c r="L1387" i="5"/>
  <c r="L1379" i="5"/>
  <c r="L1371" i="5"/>
  <c r="L1363" i="5"/>
  <c r="L1355" i="5"/>
  <c r="L1347" i="5"/>
  <c r="L1339" i="5"/>
  <c r="L1331" i="5"/>
  <c r="L1323" i="5"/>
  <c r="L1315" i="5"/>
  <c r="L1307" i="5"/>
  <c r="L1299" i="5"/>
  <c r="L1291" i="5"/>
  <c r="L1283" i="5"/>
  <c r="L1275" i="5"/>
  <c r="L1267" i="5"/>
  <c r="L1259" i="5"/>
  <c r="L1251" i="5"/>
  <c r="L1243" i="5"/>
  <c r="L1235" i="5"/>
  <c r="L1227" i="5"/>
  <c r="L1219" i="5"/>
  <c r="L1211" i="5"/>
  <c r="L1203" i="5"/>
  <c r="L1195" i="5"/>
  <c r="L1187" i="5"/>
  <c r="L1179" i="5"/>
  <c r="L1171" i="5"/>
  <c r="L1163" i="5"/>
  <c r="L1155" i="5"/>
  <c r="L1147" i="5"/>
  <c r="L1139" i="5"/>
  <c r="L1131" i="5"/>
  <c r="L1123" i="5"/>
  <c r="L1115" i="5"/>
  <c r="L1107" i="5"/>
  <c r="L1099" i="5"/>
  <c r="L1091" i="5"/>
  <c r="L1083" i="5"/>
  <c r="L1075" i="5"/>
  <c r="L1067" i="5"/>
  <c r="L1059" i="5"/>
  <c r="L1051" i="5"/>
  <c r="L1043" i="5"/>
  <c r="L1035" i="5"/>
  <c r="L1027" i="5"/>
  <c r="L1019" i="5"/>
  <c r="L1011" i="5"/>
  <c r="L1003" i="5"/>
  <c r="L995" i="5"/>
  <c r="L987" i="5"/>
  <c r="L979" i="5"/>
  <c r="L971" i="5"/>
  <c r="L963" i="5"/>
  <c r="L955" i="5"/>
  <c r="L947" i="5"/>
  <c r="L939" i="5"/>
  <c r="L931" i="5"/>
  <c r="L923" i="5"/>
  <c r="L915" i="5"/>
  <c r="L907" i="5"/>
  <c r="L899" i="5"/>
  <c r="L891" i="5"/>
  <c r="L883" i="5"/>
  <c r="L875" i="5"/>
  <c r="L867" i="5"/>
  <c r="L859" i="5"/>
  <c r="L851" i="5"/>
  <c r="L843" i="5"/>
  <c r="L835" i="5"/>
  <c r="L827" i="5"/>
  <c r="L1498" i="5"/>
  <c r="L1490" i="5"/>
  <c r="L1482" i="5"/>
  <c r="L1474" i="5"/>
  <c r="L1466" i="5"/>
  <c r="L1458" i="5"/>
  <c r="L1450" i="5"/>
  <c r="L1442" i="5"/>
  <c r="L1434" i="5"/>
  <c r="L1426" i="5"/>
  <c r="L1418" i="5"/>
  <c r="L1410" i="5"/>
  <c r="L1402" i="5"/>
  <c r="L1394" i="5"/>
  <c r="L1386" i="5"/>
  <c r="L1378" i="5"/>
  <c r="L1370" i="5"/>
  <c r="L1362" i="5"/>
  <c r="L1354" i="5"/>
  <c r="L1346" i="5"/>
  <c r="L1338" i="5"/>
  <c r="L1330" i="5"/>
  <c r="L1322" i="5"/>
  <c r="L1314" i="5"/>
  <c r="L1306" i="5"/>
  <c r="L1298" i="5"/>
  <c r="L1290" i="5"/>
  <c r="L1282" i="5"/>
  <c r="L1274" i="5"/>
  <c r="L1266" i="5"/>
  <c r="L1258" i="5"/>
  <c r="L1250" i="5"/>
  <c r="L1242" i="5"/>
  <c r="L1234" i="5"/>
  <c r="L1226" i="5"/>
  <c r="L1218" i="5"/>
  <c r="L1210" i="5"/>
  <c r="L1202" i="5"/>
  <c r="L1194" i="5"/>
  <c r="L1186" i="5"/>
  <c r="L1178" i="5"/>
  <c r="L1170" i="5"/>
  <c r="L1162" i="5"/>
  <c r="L1154" i="5"/>
  <c r="L1146" i="5"/>
  <c r="L1138" i="5"/>
  <c r="L1497" i="5"/>
  <c r="L1489" i="5"/>
  <c r="L1481" i="5"/>
  <c r="L1473" i="5"/>
  <c r="L1465" i="5"/>
  <c r="L1457" i="5"/>
  <c r="L1449" i="5"/>
  <c r="L1441" i="5"/>
  <c r="L1433" i="5"/>
  <c r="L1425" i="5"/>
  <c r="L1417" i="5"/>
  <c r="L1409" i="5"/>
  <c r="L1401" i="5"/>
  <c r="L1393" i="5"/>
  <c r="L1385" i="5"/>
  <c r="L1377" i="5"/>
  <c r="L1369" i="5"/>
  <c r="L1361" i="5"/>
  <c r="L1353" i="5"/>
  <c r="L1345" i="5"/>
  <c r="L1337" i="5"/>
  <c r="L1329" i="5"/>
  <c r="L1321" i="5"/>
  <c r="L1313" i="5"/>
  <c r="L1305" i="5"/>
  <c r="L1297" i="5"/>
  <c r="L1289" i="5"/>
  <c r="L1281" i="5"/>
  <c r="L1273" i="5"/>
  <c r="L1265" i="5"/>
  <c r="L1257" i="5"/>
  <c r="L1249" i="5"/>
  <c r="L1241" i="5"/>
  <c r="L1233" i="5"/>
  <c r="L1225" i="5"/>
  <c r="L1217" i="5"/>
  <c r="L1209" i="5"/>
  <c r="L1201" i="5"/>
  <c r="L1193" i="5"/>
  <c r="L1185" i="5"/>
  <c r="L1177" i="5"/>
  <c r="L1169" i="5"/>
  <c r="L1161" i="5"/>
  <c r="L1153" i="5"/>
  <c r="L1145" i="5"/>
  <c r="L1137" i="5"/>
  <c r="L1129" i="5"/>
  <c r="L1121" i="5"/>
  <c r="L1113" i="5"/>
  <c r="L1105" i="5"/>
  <c r="L1097" i="5"/>
  <c r="L1089" i="5"/>
  <c r="L1081" i="5"/>
  <c r="L1073" i="5"/>
  <c r="L1065" i="5"/>
  <c r="L1057" i="5"/>
  <c r="L1049" i="5"/>
  <c r="L1041" i="5"/>
  <c r="L1033" i="5"/>
  <c r="L1025" i="5"/>
  <c r="L1017" i="5"/>
  <c r="L1009" i="5"/>
  <c r="L1001" i="5"/>
  <c r="L993" i="5"/>
  <c r="L985" i="5"/>
  <c r="L977" i="5"/>
  <c r="L969" i="5"/>
  <c r="L961" i="5"/>
  <c r="L953" i="5"/>
  <c r="L945" i="5"/>
  <c r="L937" i="5"/>
  <c r="L929" i="5"/>
  <c r="L921" i="5"/>
  <c r="L913" i="5"/>
  <c r="L905" i="5"/>
  <c r="L897" i="5"/>
  <c r="L889" i="5"/>
  <c r="L881" i="5"/>
  <c r="L873" i="5"/>
  <c r="L865" i="5"/>
  <c r="L857" i="5"/>
  <c r="L849" i="5"/>
  <c r="L841" i="5"/>
  <c r="L833" i="5"/>
  <c r="L825" i="5"/>
  <c r="L1496" i="5"/>
  <c r="L1488" i="5"/>
  <c r="L1480" i="5"/>
  <c r="L1472" i="5"/>
  <c r="L1464" i="5"/>
  <c r="L1456" i="5"/>
  <c r="L1448" i="5"/>
  <c r="L1440" i="5"/>
  <c r="L1432" i="5"/>
  <c r="L1424" i="5"/>
  <c r="L1416" i="5"/>
  <c r="L1408" i="5"/>
  <c r="L1400" i="5"/>
  <c r="L1392" i="5"/>
  <c r="L1384" i="5"/>
  <c r="L1376" i="5"/>
  <c r="L1368" i="5"/>
  <c r="L1360" i="5"/>
  <c r="L1352" i="5"/>
  <c r="L1344" i="5"/>
  <c r="L1336" i="5"/>
  <c r="L1328" i="5"/>
  <c r="L1320" i="5"/>
  <c r="L1312" i="5"/>
  <c r="L1304" i="5"/>
  <c r="L1296" i="5"/>
  <c r="L1288" i="5"/>
  <c r="L1280" i="5"/>
  <c r="L1272" i="5"/>
  <c r="L1264" i="5"/>
  <c r="L1256" i="5"/>
  <c r="L1248" i="5"/>
  <c r="L1240" i="5"/>
  <c r="L1232" i="5"/>
  <c r="L1224" i="5"/>
  <c r="L1216" i="5"/>
  <c r="L1208" i="5"/>
  <c r="L1200" i="5"/>
  <c r="L1192" i="5"/>
  <c r="L1184" i="5"/>
  <c r="L1176" i="5"/>
  <c r="L1168" i="5"/>
  <c r="L1160" i="5"/>
  <c r="L1152" i="5"/>
  <c r="L1144" i="5"/>
  <c r="L1136" i="5"/>
  <c r="L1128" i="5"/>
  <c r="L1120" i="5"/>
  <c r="L1112" i="5"/>
  <c r="L1104" i="5"/>
  <c r="L1096" i="5"/>
  <c r="L1088" i="5"/>
  <c r="L1080" i="5"/>
  <c r="L1072" i="5"/>
  <c r="L1064" i="5"/>
  <c r="L1056" i="5"/>
  <c r="L1048" i="5"/>
  <c r="L1040" i="5"/>
  <c r="L1032" i="5"/>
  <c r="L1024" i="5"/>
  <c r="L1016" i="5"/>
  <c r="L1008" i="5"/>
  <c r="L1000" i="5"/>
  <c r="L992" i="5"/>
  <c r="L984" i="5"/>
  <c r="L976" i="5"/>
  <c r="L968" i="5"/>
  <c r="L960" i="5"/>
  <c r="L952" i="5"/>
  <c r="L944" i="5"/>
  <c r="L936" i="5"/>
  <c r="L928" i="5"/>
  <c r="L920" i="5"/>
  <c r="L912" i="5"/>
  <c r="L904" i="5"/>
  <c r="L896" i="5"/>
  <c r="L888" i="5"/>
  <c r="L880" i="5"/>
  <c r="L872" i="5"/>
  <c r="L864" i="5"/>
  <c r="L856" i="5"/>
  <c r="L848" i="5"/>
  <c r="L840" i="5"/>
  <c r="L832" i="5"/>
  <c r="L824" i="5"/>
  <c r="L1495" i="5"/>
  <c r="L1487" i="5"/>
  <c r="L1479" i="5"/>
  <c r="L1471" i="5"/>
  <c r="L1463" i="5"/>
  <c r="L1455" i="5"/>
  <c r="L1447" i="5"/>
  <c r="L1439" i="5"/>
  <c r="L1431" i="5"/>
  <c r="L1423" i="5"/>
  <c r="L1415" i="5"/>
  <c r="L1407" i="5"/>
  <c r="L1399" i="5"/>
  <c r="L1391" i="5"/>
  <c r="L1383" i="5"/>
  <c r="L1375" i="5"/>
  <c r="L1367" i="5"/>
  <c r="L1359" i="5"/>
  <c r="L1351" i="5"/>
  <c r="L1343" i="5"/>
  <c r="L1335" i="5"/>
  <c r="L1327" i="5"/>
  <c r="L1319" i="5"/>
  <c r="L1311" i="5"/>
  <c r="L1303" i="5"/>
  <c r="L1295" i="5"/>
  <c r="L1287" i="5"/>
  <c r="L1279" i="5"/>
  <c r="L1271" i="5"/>
  <c r="L1263" i="5"/>
  <c r="L1255" i="5"/>
  <c r="L1247" i="5"/>
  <c r="L1239" i="5"/>
  <c r="L1231" i="5"/>
  <c r="L1223" i="5"/>
  <c r="L1215" i="5"/>
  <c r="L1207" i="5"/>
  <c r="L1199" i="5"/>
  <c r="L1191" i="5"/>
  <c r="L1183" i="5"/>
  <c r="L1175" i="5"/>
  <c r="L1167" i="5"/>
  <c r="L1159" i="5"/>
  <c r="L1151" i="5"/>
  <c r="L1143" i="5"/>
  <c r="L1135" i="5"/>
  <c r="L1127" i="5"/>
  <c r="L1119" i="5"/>
  <c r="L1111" i="5"/>
  <c r="L1103" i="5"/>
  <c r="L1095" i="5"/>
  <c r="L1087" i="5"/>
  <c r="L1079" i="5"/>
  <c r="L1071" i="5"/>
  <c r="L1063" i="5"/>
  <c r="L1055" i="5"/>
  <c r="L1047" i="5"/>
  <c r="L1039" i="5"/>
  <c r="L1031" i="5"/>
  <c r="L1023" i="5"/>
  <c r="L1015" i="5"/>
  <c r="L1007" i="5"/>
  <c r="L999" i="5"/>
  <c r="L991" i="5"/>
  <c r="L983" i="5"/>
  <c r="L975" i="5"/>
  <c r="L967" i="5"/>
  <c r="L959" i="5"/>
  <c r="L951" i="5"/>
  <c r="L943" i="5"/>
  <c r="L935" i="5"/>
  <c r="L927" i="5"/>
  <c r="L919" i="5"/>
  <c r="L911" i="5"/>
  <c r="L903" i="5"/>
  <c r="L895" i="5"/>
  <c r="L887" i="5"/>
  <c r="L879" i="5"/>
  <c r="L871" i="5"/>
  <c r="L863" i="5"/>
  <c r="L855" i="5"/>
  <c r="L847" i="5"/>
  <c r="L839" i="5"/>
  <c r="L831" i="5"/>
  <c r="L1494" i="5"/>
  <c r="L1486" i="5"/>
  <c r="L1478" i="5"/>
  <c r="L1470" i="5"/>
  <c r="L1462" i="5"/>
  <c r="L1454" i="5"/>
  <c r="L1446" i="5"/>
  <c r="L1438" i="5"/>
  <c r="L1430" i="5"/>
  <c r="L1422" i="5"/>
  <c r="L1414" i="5"/>
  <c r="L1406" i="5"/>
  <c r="L1398" i="5"/>
  <c r="L1390" i="5"/>
  <c r="L1382" i="5"/>
  <c r="L1374" i="5"/>
  <c r="L1366" i="5"/>
  <c r="L1358" i="5"/>
  <c r="L1350" i="5"/>
  <c r="L1342" i="5"/>
  <c r="L1334" i="5"/>
  <c r="L1326" i="5"/>
  <c r="L1318" i="5"/>
  <c r="L1310" i="5"/>
  <c r="L1302" i="5"/>
  <c r="L1294" i="5"/>
  <c r="L1286" i="5"/>
  <c r="L1278" i="5"/>
  <c r="L1270" i="5"/>
  <c r="L1262" i="5"/>
  <c r="L1254" i="5"/>
  <c r="L1246" i="5"/>
  <c r="L1238" i="5"/>
  <c r="L1230" i="5"/>
  <c r="L1222" i="5"/>
  <c r="L1214" i="5"/>
  <c r="L1206" i="5"/>
  <c r="L1198" i="5"/>
  <c r="L1190" i="5"/>
  <c r="L1182" i="5"/>
  <c r="L1174" i="5"/>
  <c r="L1166" i="5"/>
  <c r="L1158" i="5"/>
  <c r="L1150" i="5"/>
  <c r="L1142" i="5"/>
  <c r="L1134" i="5"/>
  <c r="L1126" i="5"/>
  <c r="L1118" i="5"/>
  <c r="L1110" i="5"/>
  <c r="L1102" i="5"/>
  <c r="L1094" i="5"/>
  <c r="L1086" i="5"/>
  <c r="L1078" i="5"/>
  <c r="L1070" i="5"/>
  <c r="L1062" i="5"/>
  <c r="L1054" i="5"/>
  <c r="L1046" i="5"/>
  <c r="L1038" i="5"/>
  <c r="L1030" i="5"/>
  <c r="L1022" i="5"/>
  <c r="L1014" i="5"/>
  <c r="L1006" i="5"/>
  <c r="L998" i="5"/>
  <c r="L990" i="5"/>
  <c r="L982" i="5"/>
  <c r="L974" i="5"/>
  <c r="L966" i="5"/>
  <c r="L958" i="5"/>
  <c r="L950" i="5"/>
  <c r="L942" i="5"/>
  <c r="L934" i="5"/>
  <c r="L926" i="5"/>
  <c r="L918" i="5"/>
  <c r="L910" i="5"/>
  <c r="L902" i="5"/>
  <c r="L894" i="5"/>
  <c r="L886" i="5"/>
  <c r="L878" i="5"/>
  <c r="L870" i="5"/>
  <c r="L862" i="5"/>
  <c r="L854" i="5"/>
  <c r="L846" i="5"/>
  <c r="L838" i="5"/>
  <c r="L830" i="5"/>
  <c r="L822" i="5"/>
  <c r="L1485" i="5"/>
  <c r="L1421" i="5"/>
  <c r="L1357" i="5"/>
  <c r="L1293" i="5"/>
  <c r="L1229" i="5"/>
  <c r="L1165" i="5"/>
  <c r="L1117" i="5"/>
  <c r="L1085" i="5"/>
  <c r="L1053" i="5"/>
  <c r="L1021" i="5"/>
  <c r="L989" i="5"/>
  <c r="L957" i="5"/>
  <c r="L925" i="5"/>
  <c r="L893" i="5"/>
  <c r="L861" i="5"/>
  <c r="L829" i="5"/>
  <c r="L816" i="5"/>
  <c r="L808" i="5"/>
  <c r="L800" i="5"/>
  <c r="L792" i="5"/>
  <c r="L784" i="5"/>
  <c r="L776" i="5"/>
  <c r="L768" i="5"/>
  <c r="L760" i="5"/>
  <c r="L752" i="5"/>
  <c r="L744" i="5"/>
  <c r="L736" i="5"/>
  <c r="L728" i="5"/>
  <c r="L720" i="5"/>
  <c r="L712" i="5"/>
  <c r="L704" i="5"/>
  <c r="L696" i="5"/>
  <c r="L688" i="5"/>
  <c r="L680" i="5"/>
  <c r="L672" i="5"/>
  <c r="L664" i="5"/>
  <c r="L656" i="5"/>
  <c r="L648" i="5"/>
  <c r="L640" i="5"/>
  <c r="L632" i="5"/>
  <c r="L624" i="5"/>
  <c r="L616" i="5"/>
  <c r="L608" i="5"/>
  <c r="L600" i="5"/>
  <c r="L592" i="5"/>
  <c r="L584" i="5"/>
  <c r="L576" i="5"/>
  <c r="L568" i="5"/>
  <c r="L560" i="5"/>
  <c r="L552" i="5"/>
  <c r="L544" i="5"/>
  <c r="L536" i="5"/>
  <c r="L528" i="5"/>
  <c r="L520" i="5"/>
  <c r="L512" i="5"/>
  <c r="L504" i="5"/>
  <c r="L496" i="5"/>
  <c r="L488" i="5"/>
  <c r="L480" i="5"/>
  <c r="L472" i="5"/>
  <c r="L464" i="5"/>
  <c r="L456" i="5"/>
  <c r="L448" i="5"/>
  <c r="L440" i="5"/>
  <c r="L432" i="5"/>
  <c r="L424" i="5"/>
  <c r="L416" i="5"/>
  <c r="L408" i="5"/>
  <c r="L400" i="5"/>
  <c r="L392" i="5"/>
  <c r="L1477" i="5"/>
  <c r="L1413" i="5"/>
  <c r="L1349" i="5"/>
  <c r="L1285" i="5"/>
  <c r="L1221" i="5"/>
  <c r="L1157" i="5"/>
  <c r="L1114" i="5"/>
  <c r="L1082" i="5"/>
  <c r="L1050" i="5"/>
  <c r="L1018" i="5"/>
  <c r="L986" i="5"/>
  <c r="L954" i="5"/>
  <c r="L922" i="5"/>
  <c r="L890" i="5"/>
  <c r="L858" i="5"/>
  <c r="L826" i="5"/>
  <c r="L815" i="5"/>
  <c r="L807" i="5"/>
  <c r="L799" i="5"/>
  <c r="L791" i="5"/>
  <c r="L783" i="5"/>
  <c r="L775" i="5"/>
  <c r="L767" i="5"/>
  <c r="L759" i="5"/>
  <c r="L751" i="5"/>
  <c r="L743" i="5"/>
  <c r="L735" i="5"/>
  <c r="L727" i="5"/>
  <c r="L719" i="5"/>
  <c r="L711" i="5"/>
  <c r="L703" i="5"/>
  <c r="L695" i="5"/>
  <c r="L687" i="5"/>
  <c r="L679" i="5"/>
  <c r="L671" i="5"/>
  <c r="L663" i="5"/>
  <c r="L655" i="5"/>
  <c r="L647" i="5"/>
  <c r="L639" i="5"/>
  <c r="L631" i="5"/>
  <c r="L623" i="5"/>
  <c r="L615" i="5"/>
  <c r="L607" i="5"/>
  <c r="L599" i="5"/>
  <c r="L591" i="5"/>
  <c r="L583" i="5"/>
  <c r="L575" i="5"/>
  <c r="L567" i="5"/>
  <c r="L559" i="5"/>
  <c r="L551" i="5"/>
  <c r="L543" i="5"/>
  <c r="L535" i="5"/>
  <c r="L527" i="5"/>
  <c r="L519" i="5"/>
  <c r="L511" i="5"/>
  <c r="L503" i="5"/>
  <c r="L495" i="5"/>
  <c r="L487" i="5"/>
  <c r="L479" i="5"/>
  <c r="L471" i="5"/>
  <c r="L463" i="5"/>
  <c r="L455" i="5"/>
  <c r="L447" i="5"/>
  <c r="L439" i="5"/>
  <c r="L431" i="5"/>
  <c r="L423" i="5"/>
  <c r="L415" i="5"/>
  <c r="L407" i="5"/>
  <c r="L399" i="5"/>
  <c r="L391" i="5"/>
  <c r="L383" i="5"/>
  <c r="L375" i="5"/>
  <c r="L367" i="5"/>
  <c r="L359" i="5"/>
  <c r="L351" i="5"/>
  <c r="L343" i="5"/>
  <c r="L335" i="5"/>
  <c r="L327" i="5"/>
  <c r="L319" i="5"/>
  <c r="L311" i="5"/>
  <c r="L303" i="5"/>
  <c r="L295" i="5"/>
  <c r="L287" i="5"/>
  <c r="L279" i="5"/>
  <c r="L271" i="5"/>
  <c r="L1461" i="5"/>
  <c r="L1397" i="5"/>
  <c r="L1333" i="5"/>
  <c r="L1269" i="5"/>
  <c r="L1205" i="5"/>
  <c r="L1141" i="5"/>
  <c r="L1106" i="5"/>
  <c r="L1074" i="5"/>
  <c r="L1042" i="5"/>
  <c r="L1010" i="5"/>
  <c r="L978" i="5"/>
  <c r="L946" i="5"/>
  <c r="L914" i="5"/>
  <c r="L882" i="5"/>
  <c r="L850" i="5"/>
  <c r="L821" i="5"/>
  <c r="L813" i="5"/>
  <c r="L805" i="5"/>
  <c r="L797" i="5"/>
  <c r="L789" i="5"/>
  <c r="L781" i="5"/>
  <c r="L773" i="5"/>
  <c r="L765" i="5"/>
  <c r="L757" i="5"/>
  <c r="L749" i="5"/>
  <c r="L741" i="5"/>
  <c r="L733" i="5"/>
  <c r="L725" i="5"/>
  <c r="L717" i="5"/>
  <c r="L709" i="5"/>
  <c r="L701" i="5"/>
  <c r="L693" i="5"/>
  <c r="L685" i="5"/>
  <c r="L677" i="5"/>
  <c r="L669" i="5"/>
  <c r="L661" i="5"/>
  <c r="L653" i="5"/>
  <c r="L645" i="5"/>
  <c r="L637" i="5"/>
  <c r="L629" i="5"/>
  <c r="L621" i="5"/>
  <c r="L613" i="5"/>
  <c r="L605" i="5"/>
  <c r="L597" i="5"/>
  <c r="L589" i="5"/>
  <c r="L581" i="5"/>
  <c r="L573" i="5"/>
  <c r="L565" i="5"/>
  <c r="L557" i="5"/>
  <c r="L549" i="5"/>
  <c r="L541" i="5"/>
  <c r="L533" i="5"/>
  <c r="L525" i="5"/>
  <c r="L517" i="5"/>
  <c r="L509" i="5"/>
  <c r="L501" i="5"/>
  <c r="L493" i="5"/>
  <c r="L485" i="5"/>
  <c r="L477" i="5"/>
  <c r="L469" i="5"/>
  <c r="L461" i="5"/>
  <c r="L453" i="5"/>
  <c r="L445" i="5"/>
  <c r="L437" i="5"/>
  <c r="L429" i="5"/>
  <c r="L421" i="5"/>
  <c r="L413" i="5"/>
  <c r="L405" i="5"/>
  <c r="L397" i="5"/>
  <c r="L389" i="5"/>
  <c r="L381" i="5"/>
  <c r="L373" i="5"/>
  <c r="L365" i="5"/>
  <c r="L357" i="5"/>
  <c r="L349" i="5"/>
  <c r="L341" i="5"/>
  <c r="L333" i="5"/>
  <c r="L325" i="5"/>
  <c r="L317" i="5"/>
  <c r="L309" i="5"/>
  <c r="L301" i="5"/>
  <c r="L293" i="5"/>
  <c r="L285" i="5"/>
  <c r="L277" i="5"/>
  <c r="L269" i="5"/>
  <c r="L1453" i="5"/>
  <c r="L1389" i="5"/>
  <c r="L1325" i="5"/>
  <c r="L1261" i="5"/>
  <c r="L1197" i="5"/>
  <c r="L1133" i="5"/>
  <c r="L1101" i="5"/>
  <c r="L1069" i="5"/>
  <c r="L1037" i="5"/>
  <c r="L1005" i="5"/>
  <c r="L973" i="5"/>
  <c r="L941" i="5"/>
  <c r="L909" i="5"/>
  <c r="L877" i="5"/>
  <c r="L845" i="5"/>
  <c r="L820" i="5"/>
  <c r="L812" i="5"/>
  <c r="L804" i="5"/>
  <c r="L796" i="5"/>
  <c r="L788" i="5"/>
  <c r="L780" i="5"/>
  <c r="L772" i="5"/>
  <c r="L764" i="5"/>
  <c r="L756" i="5"/>
  <c r="L748" i="5"/>
  <c r="L740" i="5"/>
  <c r="L732" i="5"/>
  <c r="L724" i="5"/>
  <c r="L716" i="5"/>
  <c r="L708" i="5"/>
  <c r="L700" i="5"/>
  <c r="L692" i="5"/>
  <c r="L684" i="5"/>
  <c r="L676" i="5"/>
  <c r="L668" i="5"/>
  <c r="L660" i="5"/>
  <c r="L652" i="5"/>
  <c r="L644" i="5"/>
  <c r="L636" i="5"/>
  <c r="L628" i="5"/>
  <c r="L620" i="5"/>
  <c r="L612" i="5"/>
  <c r="L604" i="5"/>
  <c r="L596" i="5"/>
  <c r="L588" i="5"/>
  <c r="L580" i="5"/>
  <c r="L572" i="5"/>
  <c r="L564" i="5"/>
  <c r="L556" i="5"/>
  <c r="L548" i="5"/>
  <c r="L540" i="5"/>
  <c r="L532" i="5"/>
  <c r="L524" i="5"/>
  <c r="L516" i="5"/>
  <c r="L508" i="5"/>
  <c r="L500" i="5"/>
  <c r="L492" i="5"/>
  <c r="L484" i="5"/>
  <c r="L476" i="5"/>
  <c r="L468" i="5"/>
  <c r="L460" i="5"/>
  <c r="L452" i="5"/>
  <c r="L444" i="5"/>
  <c r="L436" i="5"/>
  <c r="L428" i="5"/>
  <c r="L420" i="5"/>
  <c r="L412" i="5"/>
  <c r="L404" i="5"/>
  <c r="L396" i="5"/>
  <c r="L388" i="5"/>
  <c r="L380" i="5"/>
  <c r="L372" i="5"/>
  <c r="L364" i="5"/>
  <c r="L356" i="5"/>
  <c r="L348" i="5"/>
  <c r="L340" i="5"/>
  <c r="L332" i="5"/>
  <c r="L324" i="5"/>
  <c r="L316" i="5"/>
  <c r="L308" i="5"/>
  <c r="L300" i="5"/>
  <c r="L292" i="5"/>
  <c r="L284" i="5"/>
  <c r="L276" i="5"/>
  <c r="L268" i="5"/>
  <c r="L13" i="5"/>
  <c r="L21" i="5"/>
  <c r="L29" i="5"/>
  <c r="L37" i="5"/>
  <c r="L45" i="5"/>
  <c r="L53" i="5"/>
  <c r="L61" i="5"/>
  <c r="L69" i="5"/>
  <c r="L77" i="5"/>
  <c r="L85" i="5"/>
  <c r="L93" i="5"/>
  <c r="L101" i="5"/>
  <c r="L109" i="5"/>
  <c r="L117" i="5"/>
  <c r="L125" i="5"/>
  <c r="L133" i="5"/>
  <c r="L141" i="5"/>
  <c r="L149" i="5"/>
  <c r="L157" i="5"/>
  <c r="L165" i="5"/>
  <c r="L173" i="5"/>
  <c r="L181" i="5"/>
  <c r="L189" i="5"/>
  <c r="L197" i="5"/>
  <c r="L205" i="5"/>
  <c r="L213" i="5"/>
  <c r="L221" i="5"/>
  <c r="L229" i="5"/>
  <c r="L237" i="5"/>
  <c r="L245" i="5"/>
  <c r="L253" i="5"/>
  <c r="L261" i="5"/>
  <c r="L272" i="5"/>
  <c r="L283" i="5"/>
  <c r="L297" i="5"/>
  <c r="L310" i="5"/>
  <c r="L322" i="5"/>
  <c r="L336" i="5"/>
  <c r="L347" i="5"/>
  <c r="L361" i="5"/>
  <c r="L374" i="5"/>
  <c r="L386" i="5"/>
  <c r="L402" i="5"/>
  <c r="L418" i="5"/>
  <c r="L434" i="5"/>
  <c r="L450" i="5"/>
  <c r="L466" i="5"/>
  <c r="L482" i="5"/>
  <c r="L498" i="5"/>
  <c r="L514" i="5"/>
  <c r="L530" i="5"/>
  <c r="L546" i="5"/>
  <c r="L562" i="5"/>
  <c r="L578" i="5"/>
  <c r="L594" i="5"/>
  <c r="L610" i="5"/>
  <c r="L626" i="5"/>
  <c r="L642" i="5"/>
  <c r="L658" i="5"/>
  <c r="L674" i="5"/>
  <c r="L690" i="5"/>
  <c r="L706" i="5"/>
  <c r="L722" i="5"/>
  <c r="L738" i="5"/>
  <c r="L754" i="5"/>
  <c r="L770" i="5"/>
  <c r="L786" i="5"/>
  <c r="L802" i="5"/>
  <c r="L818" i="5"/>
  <c r="L869" i="5"/>
  <c r="L933" i="5"/>
  <c r="L997" i="5"/>
  <c r="L1061" i="5"/>
  <c r="L1125" i="5"/>
  <c r="L1245" i="5"/>
  <c r="L1373" i="5"/>
  <c r="L6" i="5"/>
  <c r="L14" i="5"/>
  <c r="L22" i="5"/>
  <c r="L30" i="5"/>
  <c r="L38" i="5"/>
  <c r="L46" i="5"/>
  <c r="L54" i="5"/>
  <c r="L62" i="5"/>
  <c r="L70" i="5"/>
  <c r="L78" i="5"/>
  <c r="L86" i="5"/>
  <c r="L94" i="5"/>
  <c r="L102" i="5"/>
  <c r="L110" i="5"/>
  <c r="L118" i="5"/>
  <c r="L126" i="5"/>
  <c r="L134" i="5"/>
  <c r="L142" i="5"/>
  <c r="L150" i="5"/>
  <c r="L158" i="5"/>
  <c r="L166" i="5"/>
  <c r="L174" i="5"/>
  <c r="L182" i="5"/>
  <c r="L190" i="5"/>
  <c r="L198" i="5"/>
  <c r="L206" i="5"/>
  <c r="L214" i="5"/>
  <c r="L222" i="5"/>
  <c r="L230" i="5"/>
  <c r="L238" i="5"/>
  <c r="L246" i="5"/>
  <c r="L254" i="5"/>
  <c r="L262" i="5"/>
  <c r="L273" i="5"/>
  <c r="L286" i="5"/>
  <c r="L298" i="5"/>
  <c r="L312" i="5"/>
  <c r="L323" i="5"/>
  <c r="L337" i="5"/>
  <c r="L350" i="5"/>
  <c r="L362" i="5"/>
  <c r="L376" i="5"/>
  <c r="L387" i="5"/>
  <c r="L403" i="5"/>
  <c r="L419" i="5"/>
  <c r="L435" i="5"/>
  <c r="L451" i="5"/>
  <c r="L467" i="5"/>
  <c r="L483" i="5"/>
  <c r="L499" i="5"/>
  <c r="L515" i="5"/>
  <c r="L531" i="5"/>
  <c r="L547" i="5"/>
  <c r="L563" i="5"/>
  <c r="L579" i="5"/>
  <c r="L595" i="5"/>
  <c r="L611" i="5"/>
  <c r="L627" i="5"/>
  <c r="L643" i="5"/>
  <c r="L659" i="5"/>
  <c r="L675" i="5"/>
  <c r="L691" i="5"/>
  <c r="L707" i="5"/>
  <c r="L723" i="5"/>
  <c r="L739" i="5"/>
  <c r="L755" i="5"/>
  <c r="L771" i="5"/>
  <c r="L787" i="5"/>
  <c r="L803" i="5"/>
  <c r="L819" i="5"/>
  <c r="L874" i="5"/>
  <c r="L938" i="5"/>
  <c r="L1002" i="5"/>
  <c r="L1066" i="5"/>
  <c r="L1130" i="5"/>
  <c r="L1253" i="5"/>
  <c r="L1381" i="5"/>
  <c r="L7" i="5"/>
  <c r="L23" i="5"/>
  <c r="L31" i="5"/>
  <c r="L47" i="5"/>
  <c r="L63" i="5"/>
  <c r="L79" i="5"/>
  <c r="L95" i="5"/>
  <c r="L111" i="5"/>
  <c r="L127" i="5"/>
  <c r="L135" i="5"/>
  <c r="L151" i="5"/>
  <c r="L167" i="5"/>
  <c r="L183" i="5"/>
  <c r="L199" i="5"/>
  <c r="L215" i="5"/>
  <c r="L231" i="5"/>
  <c r="L239" i="5"/>
  <c r="L255" i="5"/>
  <c r="L263" i="5"/>
  <c r="L274" i="5"/>
  <c r="L299" i="5"/>
  <c r="L313" i="5"/>
  <c r="L326" i="5"/>
  <c r="L352" i="5"/>
  <c r="L363" i="5"/>
  <c r="L390" i="5"/>
  <c r="L422" i="5"/>
  <c r="L454" i="5"/>
  <c r="L486" i="5"/>
  <c r="L534" i="5"/>
  <c r="L614" i="5"/>
  <c r="L742" i="5"/>
  <c r="L1405" i="5"/>
  <c r="L8" i="5"/>
  <c r="L16" i="5"/>
  <c r="L24" i="5"/>
  <c r="L32" i="5"/>
  <c r="L40" i="5"/>
  <c r="L48" i="5"/>
  <c r="L56" i="5"/>
  <c r="L64" i="5"/>
  <c r="L72" i="5"/>
  <c r="L80" i="5"/>
  <c r="L88" i="5"/>
  <c r="L96" i="5"/>
  <c r="L104" i="5"/>
  <c r="L112" i="5"/>
  <c r="L120" i="5"/>
  <c r="L128" i="5"/>
  <c r="L136" i="5"/>
  <c r="L144" i="5"/>
  <c r="L152" i="5"/>
  <c r="L160" i="5"/>
  <c r="L168" i="5"/>
  <c r="L176" i="5"/>
  <c r="L184" i="5"/>
  <c r="L192" i="5"/>
  <c r="L200" i="5"/>
  <c r="L208" i="5"/>
  <c r="L216" i="5"/>
  <c r="L224" i="5"/>
  <c r="L232" i="5"/>
  <c r="L240" i="5"/>
  <c r="L248" i="5"/>
  <c r="L256" i="5"/>
  <c r="L264" i="5"/>
  <c r="L275" i="5"/>
  <c r="L289" i="5"/>
  <c r="L302" i="5"/>
  <c r="L314" i="5"/>
  <c r="L328" i="5"/>
  <c r="L339" i="5"/>
  <c r="L353" i="5"/>
  <c r="L366" i="5"/>
  <c r="L378" i="5"/>
  <c r="L393" i="5"/>
  <c r="L409" i="5"/>
  <c r="L425" i="5"/>
  <c r="L441" i="5"/>
  <c r="L457" i="5"/>
  <c r="L473" i="5"/>
  <c r="L489" i="5"/>
  <c r="L505" i="5"/>
  <c r="L521" i="5"/>
  <c r="L537" i="5"/>
  <c r="L553" i="5"/>
  <c r="L569" i="5"/>
  <c r="L585" i="5"/>
  <c r="L601" i="5"/>
  <c r="L617" i="5"/>
  <c r="L633" i="5"/>
  <c r="L649" i="5"/>
  <c r="L665" i="5"/>
  <c r="L681" i="5"/>
  <c r="L697" i="5"/>
  <c r="L713" i="5"/>
  <c r="L729" i="5"/>
  <c r="L745" i="5"/>
  <c r="L761" i="5"/>
  <c r="L777" i="5"/>
  <c r="L793" i="5"/>
  <c r="L809" i="5"/>
  <c r="L834" i="5"/>
  <c r="L898" i="5"/>
  <c r="L962" i="5"/>
  <c r="L1026" i="5"/>
  <c r="L1090" i="5"/>
  <c r="L1173" i="5"/>
  <c r="L1301" i="5"/>
  <c r="L1429" i="5"/>
  <c r="L15" i="5"/>
  <c r="L39" i="5"/>
  <c r="L55" i="5"/>
  <c r="L71" i="5"/>
  <c r="L87" i="5"/>
  <c r="L103" i="5"/>
  <c r="L119" i="5"/>
  <c r="L143" i="5"/>
  <c r="L159" i="5"/>
  <c r="L175" i="5"/>
  <c r="L191" i="5"/>
  <c r="L207" i="5"/>
  <c r="L223" i="5"/>
  <c r="L247" i="5"/>
  <c r="L288" i="5"/>
  <c r="L338" i="5"/>
  <c r="L377" i="5"/>
  <c r="L406" i="5"/>
  <c r="L438" i="5"/>
  <c r="L470" i="5"/>
  <c r="L502" i="5"/>
  <c r="L518" i="5"/>
  <c r="L550" i="5"/>
  <c r="L566" i="5"/>
  <c r="L582" i="5"/>
  <c r="L598" i="5"/>
  <c r="L630" i="5"/>
  <c r="L646" i="5"/>
  <c r="L662" i="5"/>
  <c r="L678" i="5"/>
  <c r="L694" i="5"/>
  <c r="L710" i="5"/>
  <c r="L726" i="5"/>
  <c r="L758" i="5"/>
  <c r="L774" i="5"/>
  <c r="L790" i="5"/>
  <c r="L806" i="5"/>
  <c r="L823" i="5"/>
  <c r="L885" i="5"/>
  <c r="L949" i="5"/>
  <c r="L1277" i="5"/>
  <c r="L9" i="5"/>
  <c r="L17" i="5"/>
  <c r="L25" i="5"/>
  <c r="L33" i="5"/>
  <c r="L41" i="5"/>
  <c r="L49" i="5"/>
  <c r="L57" i="5"/>
  <c r="L65" i="5"/>
  <c r="L73" i="5"/>
  <c r="L81" i="5"/>
  <c r="L89" i="5"/>
  <c r="L97" i="5"/>
  <c r="L105" i="5"/>
  <c r="L113" i="5"/>
  <c r="L121" i="5"/>
  <c r="L129" i="5"/>
  <c r="L137" i="5"/>
  <c r="L145" i="5"/>
  <c r="L153" i="5"/>
  <c r="L161" i="5"/>
  <c r="L169" i="5"/>
  <c r="L177" i="5"/>
  <c r="L185" i="5"/>
  <c r="L193" i="5"/>
  <c r="L201" i="5"/>
  <c r="L209" i="5"/>
  <c r="L217" i="5"/>
  <c r="L225" i="5"/>
  <c r="L233" i="5"/>
  <c r="L241" i="5"/>
  <c r="L249" i="5"/>
  <c r="L257" i="5"/>
  <c r="L265" i="5"/>
  <c r="L278" i="5"/>
  <c r="L290" i="5"/>
  <c r="L304" i="5"/>
  <c r="L315" i="5"/>
  <c r="L329" i="5"/>
  <c r="L342" i="5"/>
  <c r="L354" i="5"/>
  <c r="L368" i="5"/>
  <c r="L379" i="5"/>
  <c r="L394" i="5"/>
  <c r="L410" i="5"/>
  <c r="L426" i="5"/>
  <c r="L442" i="5"/>
  <c r="L458" i="5"/>
  <c r="L474" i="5"/>
  <c r="L490" i="5"/>
  <c r="L506" i="5"/>
  <c r="L522" i="5"/>
  <c r="L538" i="5"/>
  <c r="L554" i="5"/>
  <c r="L570" i="5"/>
  <c r="L586" i="5"/>
  <c r="L602" i="5"/>
  <c r="L618" i="5"/>
  <c r="L634" i="5"/>
  <c r="L650" i="5"/>
  <c r="L666" i="5"/>
  <c r="L682" i="5"/>
  <c r="L698" i="5"/>
  <c r="L714" i="5"/>
  <c r="L730" i="5"/>
  <c r="L746" i="5"/>
  <c r="L762" i="5"/>
  <c r="L778" i="5"/>
  <c r="L794" i="5"/>
  <c r="L810" i="5"/>
  <c r="L837" i="5"/>
  <c r="L901" i="5"/>
  <c r="L965" i="5"/>
  <c r="L1029" i="5"/>
  <c r="L1093" i="5"/>
  <c r="L1181" i="5"/>
  <c r="L1309" i="5"/>
  <c r="L1437" i="5"/>
  <c r="L10" i="5"/>
  <c r="L18" i="5"/>
  <c r="L26" i="5"/>
  <c r="L34" i="5"/>
  <c r="L42" i="5"/>
  <c r="L50" i="5"/>
  <c r="L58" i="5"/>
  <c r="L66" i="5"/>
  <c r="L74" i="5"/>
  <c r="L82" i="5"/>
  <c r="L90" i="5"/>
  <c r="L98" i="5"/>
  <c r="L106" i="5"/>
  <c r="L114" i="5"/>
  <c r="L122" i="5"/>
  <c r="L130" i="5"/>
  <c r="L138" i="5"/>
  <c r="L146" i="5"/>
  <c r="L154" i="5"/>
  <c r="L162" i="5"/>
  <c r="L170" i="5"/>
  <c r="L178" i="5"/>
  <c r="L186" i="5"/>
  <c r="L194" i="5"/>
  <c r="L202" i="5"/>
  <c r="L210" i="5"/>
  <c r="L218" i="5"/>
  <c r="L226" i="5"/>
  <c r="L234" i="5"/>
  <c r="L242" i="5"/>
  <c r="L250" i="5"/>
  <c r="L258" i="5"/>
  <c r="L266" i="5"/>
  <c r="L280" i="5"/>
  <c r="L291" i="5"/>
  <c r="L305" i="5"/>
  <c r="L318" i="5"/>
  <c r="L330" i="5"/>
  <c r="L344" i="5"/>
  <c r="L355" i="5"/>
  <c r="L369" i="5"/>
  <c r="L382" i="5"/>
  <c r="L395" i="5"/>
  <c r="L411" i="5"/>
  <c r="L427" i="5"/>
  <c r="L443" i="5"/>
  <c r="L459" i="5"/>
  <c r="L475" i="5"/>
  <c r="L491" i="5"/>
  <c r="L507" i="5"/>
  <c r="L523" i="5"/>
  <c r="L539" i="5"/>
  <c r="L555" i="5"/>
  <c r="L571" i="5"/>
  <c r="L587" i="5"/>
  <c r="L603" i="5"/>
  <c r="L619" i="5"/>
  <c r="L635" i="5"/>
  <c r="L651" i="5"/>
  <c r="L667" i="5"/>
  <c r="L683" i="5"/>
  <c r="L699" i="5"/>
  <c r="L715" i="5"/>
  <c r="L731" i="5"/>
  <c r="L747" i="5"/>
  <c r="L763" i="5"/>
  <c r="L779" i="5"/>
  <c r="L795" i="5"/>
  <c r="L811" i="5"/>
  <c r="L842" i="5"/>
  <c r="L906" i="5"/>
  <c r="L970" i="5"/>
  <c r="L1034" i="5"/>
  <c r="L1098" i="5"/>
  <c r="L1189" i="5"/>
  <c r="L1317" i="5"/>
  <c r="L1445" i="5"/>
  <c r="L11" i="5"/>
  <c r="L19" i="5"/>
  <c r="L27" i="5"/>
  <c r="L35" i="5"/>
  <c r="L43" i="5"/>
  <c r="L51" i="5"/>
  <c r="L59" i="5"/>
  <c r="L67" i="5"/>
  <c r="L75" i="5"/>
  <c r="L83" i="5"/>
  <c r="L91" i="5"/>
  <c r="L99" i="5"/>
  <c r="L107" i="5"/>
  <c r="L115" i="5"/>
  <c r="L123" i="5"/>
  <c r="L131" i="5"/>
  <c r="L139" i="5"/>
  <c r="L147" i="5"/>
  <c r="L155" i="5"/>
  <c r="L163" i="5"/>
  <c r="L171" i="5"/>
  <c r="L179" i="5"/>
  <c r="L187" i="5"/>
  <c r="L195" i="5"/>
  <c r="L203" i="5"/>
  <c r="L211" i="5"/>
  <c r="L219" i="5"/>
  <c r="L227" i="5"/>
  <c r="L235" i="5"/>
  <c r="L243" i="5"/>
  <c r="L251" i="5"/>
  <c r="L259" i="5"/>
  <c r="L267" i="5"/>
  <c r="L281" i="5"/>
  <c r="L294" i="5"/>
  <c r="L306" i="5"/>
  <c r="L320" i="5"/>
  <c r="L331" i="5"/>
  <c r="L345" i="5"/>
  <c r="L358" i="5"/>
  <c r="L370" i="5"/>
  <c r="L384" i="5"/>
  <c r="L398" i="5"/>
  <c r="L414" i="5"/>
  <c r="L430" i="5"/>
  <c r="L446" i="5"/>
  <c r="L462" i="5"/>
  <c r="L478" i="5"/>
  <c r="L494" i="5"/>
  <c r="L510" i="5"/>
  <c r="L526" i="5"/>
  <c r="L542" i="5"/>
  <c r="L558" i="5"/>
  <c r="L574" i="5"/>
  <c r="L590" i="5"/>
  <c r="L606" i="5"/>
  <c r="L622" i="5"/>
  <c r="L638" i="5"/>
  <c r="L654" i="5"/>
  <c r="L670" i="5"/>
  <c r="L686" i="5"/>
  <c r="L702" i="5"/>
  <c r="L718" i="5"/>
  <c r="L734" i="5"/>
  <c r="L750" i="5"/>
  <c r="L766" i="5"/>
  <c r="L782" i="5"/>
  <c r="L798" i="5"/>
  <c r="L814" i="5"/>
  <c r="L853" i="5"/>
  <c r="L917" i="5"/>
  <c r="L981" i="5"/>
  <c r="L1045" i="5"/>
  <c r="L1109" i="5"/>
  <c r="L1213" i="5"/>
  <c r="L1341" i="5"/>
  <c r="L1469" i="5"/>
  <c r="L12" i="5"/>
  <c r="L20" i="5"/>
  <c r="L28" i="5"/>
  <c r="L36" i="5"/>
  <c r="L44" i="5"/>
  <c r="L52" i="5"/>
  <c r="L60" i="5"/>
  <c r="L68" i="5"/>
  <c r="L76" i="5"/>
  <c r="L84" i="5"/>
  <c r="L92" i="5"/>
  <c r="L100" i="5"/>
  <c r="L108" i="5"/>
  <c r="L116" i="5"/>
  <c r="L124" i="5"/>
  <c r="L132" i="5"/>
  <c r="L140" i="5"/>
  <c r="L148" i="5"/>
  <c r="L156" i="5"/>
  <c r="L164" i="5"/>
  <c r="L172" i="5"/>
  <c r="L180" i="5"/>
  <c r="L188" i="5"/>
  <c r="L196" i="5"/>
  <c r="L204" i="5"/>
  <c r="L212" i="5"/>
  <c r="L220" i="5"/>
  <c r="L228" i="5"/>
  <c r="L236" i="5"/>
  <c r="L244" i="5"/>
  <c r="L252" i="5"/>
  <c r="L260" i="5"/>
  <c r="L270" i="5"/>
  <c r="L282" i="5"/>
  <c r="L296" i="5"/>
  <c r="L307" i="5"/>
  <c r="L321" i="5"/>
  <c r="L334" i="5"/>
  <c r="L346" i="5"/>
  <c r="L360" i="5"/>
  <c r="L371" i="5"/>
  <c r="L385" i="5"/>
  <c r="L401" i="5"/>
  <c r="L417" i="5"/>
  <c r="L433" i="5"/>
  <c r="L449" i="5"/>
  <c r="L465" i="5"/>
  <c r="L481" i="5"/>
  <c r="L497" i="5"/>
  <c r="L513" i="5"/>
  <c r="L529" i="5"/>
  <c r="L545" i="5"/>
  <c r="L561" i="5"/>
  <c r="L577" i="5"/>
  <c r="L593" i="5"/>
  <c r="L609" i="5"/>
  <c r="L625" i="5"/>
  <c r="L641" i="5"/>
  <c r="L657" i="5"/>
  <c r="L673" i="5"/>
  <c r="L689" i="5"/>
  <c r="L705" i="5"/>
  <c r="L721" i="5"/>
  <c r="L737" i="5"/>
  <c r="L753" i="5"/>
  <c r="L769" i="5"/>
  <c r="L785" i="5"/>
  <c r="L801" i="5"/>
  <c r="L817" i="5"/>
  <c r="L866" i="5"/>
  <c r="L930" i="5"/>
  <c r="L994" i="5"/>
  <c r="L1058" i="5"/>
  <c r="L1122" i="5"/>
  <c r="L1237" i="5"/>
  <c r="L1365" i="5"/>
  <c r="L1493" i="5"/>
  <c r="L1496" i="3"/>
  <c r="L1480" i="3"/>
  <c r="L1464" i="3"/>
  <c r="L1448" i="3"/>
  <c r="L1432" i="3"/>
  <c r="L1416" i="3"/>
  <c r="L1400" i="3"/>
  <c r="L1384" i="3"/>
  <c r="L1368" i="3"/>
  <c r="L1352" i="3"/>
  <c r="L1336" i="3"/>
  <c r="L1319" i="3"/>
  <c r="L1288" i="3"/>
  <c r="L1245" i="3"/>
  <c r="L1196" i="3"/>
  <c r="L1147" i="3"/>
  <c r="L1099" i="3"/>
  <c r="L1050" i="3"/>
  <c r="L1001" i="3"/>
  <c r="L1493" i="3"/>
  <c r="L1477" i="3"/>
  <c r="L1461" i="3"/>
  <c r="L1445" i="3"/>
  <c r="L1429" i="3"/>
  <c r="L1413" i="3"/>
  <c r="L1397" i="3"/>
  <c r="L1381" i="3"/>
  <c r="L1365" i="3"/>
  <c r="L1349" i="3"/>
  <c r="L1333" i="3"/>
  <c r="L1315" i="3"/>
  <c r="L1283" i="3"/>
  <c r="L1238" i="3"/>
  <c r="L1190" i="3"/>
  <c r="L1141" i="3"/>
  <c r="L1092" i="3"/>
  <c r="L1044" i="3"/>
  <c r="L995" i="3"/>
  <c r="L1492" i="3"/>
  <c r="L1476" i="3"/>
  <c r="L1460" i="3"/>
  <c r="L1444" i="3"/>
  <c r="L1428" i="3"/>
  <c r="L1412" i="3"/>
  <c r="L1396" i="3"/>
  <c r="L1380" i="3"/>
  <c r="L1364" i="3"/>
  <c r="L1348" i="3"/>
  <c r="L1332" i="3"/>
  <c r="L1314" i="3"/>
  <c r="L1278" i="3"/>
  <c r="L1233" i="3"/>
  <c r="L1183" i="3"/>
  <c r="L1135" i="3"/>
  <c r="L1086" i="3"/>
  <c r="L1037" i="3"/>
  <c r="L989" i="3"/>
  <c r="L1489" i="3"/>
  <c r="L1473" i="3"/>
  <c r="L1457" i="3"/>
  <c r="L1441" i="3"/>
  <c r="L1425" i="3"/>
  <c r="L1409" i="3"/>
  <c r="L1393" i="3"/>
  <c r="L1377" i="3"/>
  <c r="L1361" i="3"/>
  <c r="L1345" i="3"/>
  <c r="L1329" i="3"/>
  <c r="L1310" i="3"/>
  <c r="L1272" i="3"/>
  <c r="L1227" i="3"/>
  <c r="L1178" i="3"/>
  <c r="L1129" i="3"/>
  <c r="L1081" i="3"/>
  <c r="L1031" i="3"/>
  <c r="L982" i="3"/>
  <c r="L1488" i="3"/>
  <c r="L1472" i="3"/>
  <c r="L1456" i="3"/>
  <c r="L1440" i="3"/>
  <c r="L1424" i="3"/>
  <c r="L1408" i="3"/>
  <c r="L1392" i="3"/>
  <c r="L1376" i="3"/>
  <c r="L1360" i="3"/>
  <c r="L1344" i="3"/>
  <c r="L1328" i="3"/>
  <c r="L1308" i="3"/>
  <c r="L1267" i="3"/>
  <c r="L1220" i="3"/>
  <c r="L1172" i="3"/>
  <c r="L1123" i="3"/>
  <c r="L1074" i="3"/>
  <c r="L1026" i="3"/>
  <c r="L6" i="3"/>
  <c r="L14" i="3"/>
  <c r="L22" i="3"/>
  <c r="L30" i="3"/>
  <c r="L38" i="3"/>
  <c r="L46" i="3"/>
  <c r="L54" i="3"/>
  <c r="L62" i="3"/>
  <c r="L70" i="3"/>
  <c r="L78" i="3"/>
  <c r="L86" i="3"/>
  <c r="L94" i="3"/>
  <c r="L102" i="3"/>
  <c r="L110" i="3"/>
  <c r="L118" i="3"/>
  <c r="L126" i="3"/>
  <c r="L134" i="3"/>
  <c r="L142" i="3"/>
  <c r="L150" i="3"/>
  <c r="L158" i="3"/>
  <c r="L166" i="3"/>
  <c r="L174" i="3"/>
  <c r="L182" i="3"/>
  <c r="L190" i="3"/>
  <c r="L198" i="3"/>
  <c r="L206" i="3"/>
  <c r="L214" i="3"/>
  <c r="L222" i="3"/>
  <c r="L230" i="3"/>
  <c r="L238" i="3"/>
  <c r="L246" i="3"/>
  <c r="L254" i="3"/>
  <c r="L262" i="3"/>
  <c r="L270" i="3"/>
  <c r="L278" i="3"/>
  <c r="L286" i="3"/>
  <c r="L294" i="3"/>
  <c r="L302" i="3"/>
  <c r="L310" i="3"/>
  <c r="L318" i="3"/>
  <c r="L326" i="3"/>
  <c r="L334" i="3"/>
  <c r="L342" i="3"/>
  <c r="L350" i="3"/>
  <c r="L358" i="3"/>
  <c r="L366" i="3"/>
  <c r="L374" i="3"/>
  <c r="L382" i="3"/>
  <c r="L390" i="3"/>
  <c r="L398" i="3"/>
  <c r="L406" i="3"/>
  <c r="L414" i="3"/>
  <c r="L422" i="3"/>
  <c r="L430" i="3"/>
  <c r="L438" i="3"/>
  <c r="L446" i="3"/>
  <c r="L454" i="3"/>
  <c r="L462" i="3"/>
  <c r="L470" i="3"/>
  <c r="L478" i="3"/>
  <c r="L486" i="3"/>
  <c r="L494" i="3"/>
  <c r="L502" i="3"/>
  <c r="L510" i="3"/>
  <c r="L518" i="3"/>
  <c r="L526" i="3"/>
  <c r="L534" i="3"/>
  <c r="L542" i="3"/>
  <c r="L550" i="3"/>
  <c r="L558" i="3"/>
  <c r="L566" i="3"/>
  <c r="L574" i="3"/>
  <c r="L582" i="3"/>
  <c r="L590" i="3"/>
  <c r="L598" i="3"/>
  <c r="L606" i="3"/>
  <c r="L614" i="3"/>
  <c r="L622" i="3"/>
  <c r="L630" i="3"/>
  <c r="L638" i="3"/>
  <c r="L646" i="3"/>
  <c r="L654" i="3"/>
  <c r="L662" i="3"/>
  <c r="L670" i="3"/>
  <c r="L678" i="3"/>
  <c r="L7" i="3"/>
  <c r="L15" i="3"/>
  <c r="L23" i="3"/>
  <c r="L31" i="3"/>
  <c r="L8" i="3"/>
  <c r="L16" i="3"/>
  <c r="L24" i="3"/>
  <c r="L32" i="3"/>
  <c r="L40" i="3"/>
  <c r="L48" i="3"/>
  <c r="L56" i="3"/>
  <c r="L64" i="3"/>
  <c r="L72" i="3"/>
  <c r="L80" i="3"/>
  <c r="L88" i="3"/>
  <c r="L96" i="3"/>
  <c r="L104" i="3"/>
  <c r="L112" i="3"/>
  <c r="L120" i="3"/>
  <c r="L128" i="3"/>
  <c r="L136" i="3"/>
  <c r="L144" i="3"/>
  <c r="L152" i="3"/>
  <c r="L160" i="3"/>
  <c r="L168" i="3"/>
  <c r="L176" i="3"/>
  <c r="L184" i="3"/>
  <c r="L192" i="3"/>
  <c r="L200" i="3"/>
  <c r="L208" i="3"/>
  <c r="L216" i="3"/>
  <c r="L224" i="3"/>
  <c r="L232" i="3"/>
  <c r="L240" i="3"/>
  <c r="L248" i="3"/>
  <c r="L256" i="3"/>
  <c r="L264" i="3"/>
  <c r="L272" i="3"/>
  <c r="L280" i="3"/>
  <c r="L288" i="3"/>
  <c r="L296" i="3"/>
  <c r="L304" i="3"/>
  <c r="L312" i="3"/>
  <c r="L320" i="3"/>
  <c r="L328" i="3"/>
  <c r="L336" i="3"/>
  <c r="L344" i="3"/>
  <c r="L352" i="3"/>
  <c r="L360" i="3"/>
  <c r="L368" i="3"/>
  <c r="L376" i="3"/>
  <c r="L384" i="3"/>
  <c r="L392" i="3"/>
  <c r="L400" i="3"/>
  <c r="L408" i="3"/>
  <c r="L416" i="3"/>
  <c r="L424" i="3"/>
  <c r="L9" i="3"/>
  <c r="L17" i="3"/>
  <c r="L25" i="3"/>
  <c r="L33" i="3"/>
  <c r="L41" i="3"/>
  <c r="L49" i="3"/>
  <c r="L57" i="3"/>
  <c r="L65" i="3"/>
  <c r="L73" i="3"/>
  <c r="L81" i="3"/>
  <c r="L89" i="3"/>
  <c r="L97" i="3"/>
  <c r="L105" i="3"/>
  <c r="L113" i="3"/>
  <c r="L121" i="3"/>
  <c r="L129" i="3"/>
  <c r="L137" i="3"/>
  <c r="L145" i="3"/>
  <c r="L153" i="3"/>
  <c r="L161" i="3"/>
  <c r="L169" i="3"/>
  <c r="L177" i="3"/>
  <c r="L185" i="3"/>
  <c r="L193" i="3"/>
  <c r="L201" i="3"/>
  <c r="L209" i="3"/>
  <c r="L217" i="3"/>
  <c r="L225" i="3"/>
  <c r="L233" i="3"/>
  <c r="L241" i="3"/>
  <c r="L249" i="3"/>
  <c r="L257" i="3"/>
  <c r="L265" i="3"/>
  <c r="L273" i="3"/>
  <c r="L281" i="3"/>
  <c r="L289" i="3"/>
  <c r="L297" i="3"/>
  <c r="L305" i="3"/>
  <c r="L313" i="3"/>
  <c r="L321" i="3"/>
  <c r="L329" i="3"/>
  <c r="L337" i="3"/>
  <c r="L345" i="3"/>
  <c r="L353" i="3"/>
  <c r="L361" i="3"/>
  <c r="L369" i="3"/>
  <c r="L377" i="3"/>
  <c r="L385" i="3"/>
  <c r="L393" i="3"/>
  <c r="L401" i="3"/>
  <c r="L409" i="3"/>
  <c r="L417" i="3"/>
  <c r="L425" i="3"/>
  <c r="L433" i="3"/>
  <c r="L441" i="3"/>
  <c r="L449" i="3"/>
  <c r="L457" i="3"/>
  <c r="L465" i="3"/>
  <c r="L473" i="3"/>
  <c r="L481" i="3"/>
  <c r="L489" i="3"/>
  <c r="L497" i="3"/>
  <c r="L505" i="3"/>
  <c r="L513" i="3"/>
  <c r="L521" i="3"/>
  <c r="L529" i="3"/>
  <c r="L537" i="3"/>
  <c r="L545" i="3"/>
  <c r="L553" i="3"/>
  <c r="L561" i="3"/>
  <c r="L569" i="3"/>
  <c r="L577" i="3"/>
  <c r="L585" i="3"/>
  <c r="L593" i="3"/>
  <c r="L10" i="3"/>
  <c r="L18" i="3"/>
  <c r="L26" i="3"/>
  <c r="L34" i="3"/>
  <c r="L42" i="3"/>
  <c r="L50" i="3"/>
  <c r="L58" i="3"/>
  <c r="L66" i="3"/>
  <c r="L74" i="3"/>
  <c r="L82" i="3"/>
  <c r="L90" i="3"/>
  <c r="L98" i="3"/>
  <c r="L106" i="3"/>
  <c r="L114" i="3"/>
  <c r="L122" i="3"/>
  <c r="L130" i="3"/>
  <c r="L138" i="3"/>
  <c r="L146" i="3"/>
  <c r="L154" i="3"/>
  <c r="L162" i="3"/>
  <c r="L170" i="3"/>
  <c r="L178" i="3"/>
  <c r="L186" i="3"/>
  <c r="L194" i="3"/>
  <c r="L202" i="3"/>
  <c r="L210" i="3"/>
  <c r="L218" i="3"/>
  <c r="L226" i="3"/>
  <c r="L234" i="3"/>
  <c r="L242" i="3"/>
  <c r="L250" i="3"/>
  <c r="L258" i="3"/>
  <c r="L266" i="3"/>
  <c r="L274" i="3"/>
  <c r="L282" i="3"/>
  <c r="L290" i="3"/>
  <c r="L298" i="3"/>
  <c r="L306" i="3"/>
  <c r="L314" i="3"/>
  <c r="L322" i="3"/>
  <c r="L330" i="3"/>
  <c r="L338" i="3"/>
  <c r="L346" i="3"/>
  <c r="L354" i="3"/>
  <c r="L362" i="3"/>
  <c r="L370" i="3"/>
  <c r="L378" i="3"/>
  <c r="L386" i="3"/>
  <c r="L394" i="3"/>
  <c r="L402" i="3"/>
  <c r="L410" i="3"/>
  <c r="L418" i="3"/>
  <c r="L426" i="3"/>
  <c r="L434" i="3"/>
  <c r="L442" i="3"/>
  <c r="L450" i="3"/>
  <c r="L458" i="3"/>
  <c r="L466" i="3"/>
  <c r="L474" i="3"/>
  <c r="L482" i="3"/>
  <c r="L490" i="3"/>
  <c r="L498" i="3"/>
  <c r="L506" i="3"/>
  <c r="L514" i="3"/>
  <c r="L522" i="3"/>
  <c r="L530" i="3"/>
  <c r="L538" i="3"/>
  <c r="L546" i="3"/>
  <c r="L554" i="3"/>
  <c r="L562" i="3"/>
  <c r="L570" i="3"/>
  <c r="L578" i="3"/>
  <c r="L11" i="3"/>
  <c r="L19" i="3"/>
  <c r="L12" i="3"/>
  <c r="L36" i="3"/>
  <c r="L52" i="3"/>
  <c r="L68" i="3"/>
  <c r="L84" i="3"/>
  <c r="L100" i="3"/>
  <c r="L116" i="3"/>
  <c r="L132" i="3"/>
  <c r="L148" i="3"/>
  <c r="L164" i="3"/>
  <c r="L180" i="3"/>
  <c r="L196" i="3"/>
  <c r="L212" i="3"/>
  <c r="L228" i="3"/>
  <c r="L244" i="3"/>
  <c r="L260" i="3"/>
  <c r="L276" i="3"/>
  <c r="L292" i="3"/>
  <c r="L308" i="3"/>
  <c r="L324" i="3"/>
  <c r="L340" i="3"/>
  <c r="L356" i="3"/>
  <c r="L372" i="3"/>
  <c r="L388" i="3"/>
  <c r="L404" i="3"/>
  <c r="L420" i="3"/>
  <c r="L435" i="3"/>
  <c r="L447" i="3"/>
  <c r="L460" i="3"/>
  <c r="L472" i="3"/>
  <c r="L485" i="3"/>
  <c r="L499" i="3"/>
  <c r="L511" i="3"/>
  <c r="L524" i="3"/>
  <c r="L536" i="3"/>
  <c r="L549" i="3"/>
  <c r="L563" i="3"/>
  <c r="L575" i="3"/>
  <c r="L587" i="3"/>
  <c r="L597" i="3"/>
  <c r="L607" i="3"/>
  <c r="L616" i="3"/>
  <c r="L625" i="3"/>
  <c r="L634" i="3"/>
  <c r="L643" i="3"/>
  <c r="L652" i="3"/>
  <c r="L661" i="3"/>
  <c r="L671" i="3"/>
  <c r="L680" i="3"/>
  <c r="L688" i="3"/>
  <c r="L696" i="3"/>
  <c r="L704" i="3"/>
  <c r="L712" i="3"/>
  <c r="L720" i="3"/>
  <c r="L728" i="3"/>
  <c r="L736" i="3"/>
  <c r="L744" i="3"/>
  <c r="L752" i="3"/>
  <c r="L760" i="3"/>
  <c r="L768" i="3"/>
  <c r="L776" i="3"/>
  <c r="L784" i="3"/>
  <c r="L792" i="3"/>
  <c r="L800" i="3"/>
  <c r="L808" i="3"/>
  <c r="L816" i="3"/>
  <c r="L824" i="3"/>
  <c r="L832" i="3"/>
  <c r="L840" i="3"/>
  <c r="L848" i="3"/>
  <c r="L856" i="3"/>
  <c r="L864" i="3"/>
  <c r="L872" i="3"/>
  <c r="L880" i="3"/>
  <c r="L888" i="3"/>
  <c r="L896" i="3"/>
  <c r="L904" i="3"/>
  <c r="L912" i="3"/>
  <c r="L920" i="3"/>
  <c r="L928" i="3"/>
  <c r="L936" i="3"/>
  <c r="L944" i="3"/>
  <c r="L952" i="3"/>
  <c r="L960" i="3"/>
  <c r="L968" i="3"/>
  <c r="L976" i="3"/>
  <c r="L984" i="3"/>
  <c r="L992" i="3"/>
  <c r="L1000" i="3"/>
  <c r="L1008" i="3"/>
  <c r="L1016" i="3"/>
  <c r="L1024" i="3"/>
  <c r="L1032" i="3"/>
  <c r="L1040" i="3"/>
  <c r="L1048" i="3"/>
  <c r="L1056" i="3"/>
  <c r="L1064" i="3"/>
  <c r="L1072" i="3"/>
  <c r="L1080" i="3"/>
  <c r="L1088" i="3"/>
  <c r="L1096" i="3"/>
  <c r="L1104" i="3"/>
  <c r="L1112" i="3"/>
  <c r="L1120" i="3"/>
  <c r="L1128" i="3"/>
  <c r="L1136" i="3"/>
  <c r="L1144" i="3"/>
  <c r="L1152" i="3"/>
  <c r="L1160" i="3"/>
  <c r="L1168" i="3"/>
  <c r="L1176" i="3"/>
  <c r="L1184" i="3"/>
  <c r="L1192" i="3"/>
  <c r="L1200" i="3"/>
  <c r="L1208" i="3"/>
  <c r="L1216" i="3"/>
  <c r="L1224" i="3"/>
  <c r="L1232" i="3"/>
  <c r="L1240" i="3"/>
  <c r="L1248" i="3"/>
  <c r="L13" i="3"/>
  <c r="L37" i="3"/>
  <c r="L53" i="3"/>
  <c r="L69" i="3"/>
  <c r="L85" i="3"/>
  <c r="L101" i="3"/>
  <c r="L117" i="3"/>
  <c r="L133" i="3"/>
  <c r="L149" i="3"/>
  <c r="L165" i="3"/>
  <c r="L181" i="3"/>
  <c r="L197" i="3"/>
  <c r="L213" i="3"/>
  <c r="L229" i="3"/>
  <c r="L245" i="3"/>
  <c r="L261" i="3"/>
  <c r="L277" i="3"/>
  <c r="L293" i="3"/>
  <c r="L309" i="3"/>
  <c r="L325" i="3"/>
  <c r="L341" i="3"/>
  <c r="L357" i="3"/>
  <c r="L373" i="3"/>
  <c r="L389" i="3"/>
  <c r="L405" i="3"/>
  <c r="L421" i="3"/>
  <c r="L436" i="3"/>
  <c r="L448" i="3"/>
  <c r="L461" i="3"/>
  <c r="L475" i="3"/>
  <c r="L487" i="3"/>
  <c r="L500" i="3"/>
  <c r="L512" i="3"/>
  <c r="L525" i="3"/>
  <c r="L539" i="3"/>
  <c r="L551" i="3"/>
  <c r="L564" i="3"/>
  <c r="L576" i="3"/>
  <c r="L588" i="3"/>
  <c r="L599" i="3"/>
  <c r="L608" i="3"/>
  <c r="L617" i="3"/>
  <c r="L626" i="3"/>
  <c r="L635" i="3"/>
  <c r="L644" i="3"/>
  <c r="L653" i="3"/>
  <c r="L663" i="3"/>
  <c r="L672" i="3"/>
  <c r="L681" i="3"/>
  <c r="L689" i="3"/>
  <c r="L697" i="3"/>
  <c r="L705" i="3"/>
  <c r="L713" i="3"/>
  <c r="L721" i="3"/>
  <c r="L729" i="3"/>
  <c r="L737" i="3"/>
  <c r="L745" i="3"/>
  <c r="L753" i="3"/>
  <c r="L761" i="3"/>
  <c r="L769" i="3"/>
  <c r="L777" i="3"/>
  <c r="L785" i="3"/>
  <c r="L793" i="3"/>
  <c r="L801" i="3"/>
  <c r="L809" i="3"/>
  <c r="L817" i="3"/>
  <c r="L825" i="3"/>
  <c r="L833" i="3"/>
  <c r="L841" i="3"/>
  <c r="L849" i="3"/>
  <c r="L857" i="3"/>
  <c r="L865" i="3"/>
  <c r="L873" i="3"/>
  <c r="L881" i="3"/>
  <c r="L889" i="3"/>
  <c r="L897" i="3"/>
  <c r="L905" i="3"/>
  <c r="L913" i="3"/>
  <c r="L921" i="3"/>
  <c r="L929" i="3"/>
  <c r="L937" i="3"/>
  <c r="L945" i="3"/>
  <c r="L953" i="3"/>
  <c r="L961" i="3"/>
  <c r="L969" i="3"/>
  <c r="L21" i="3"/>
  <c r="L43" i="3"/>
  <c r="L59" i="3"/>
  <c r="L75" i="3"/>
  <c r="L91" i="3"/>
  <c r="L107" i="3"/>
  <c r="L123" i="3"/>
  <c r="L139" i="3"/>
  <c r="L155" i="3"/>
  <c r="L171" i="3"/>
  <c r="L187" i="3"/>
  <c r="L203" i="3"/>
  <c r="L27" i="3"/>
  <c r="L44" i="3"/>
  <c r="L60" i="3"/>
  <c r="L76" i="3"/>
  <c r="L92" i="3"/>
  <c r="L108" i="3"/>
  <c r="L124" i="3"/>
  <c r="L140" i="3"/>
  <c r="L156" i="3"/>
  <c r="L172" i="3"/>
  <c r="L188" i="3"/>
  <c r="L204" i="3"/>
  <c r="L220" i="3"/>
  <c r="L236" i="3"/>
  <c r="L252" i="3"/>
  <c r="L268" i="3"/>
  <c r="L284" i="3"/>
  <c r="L300" i="3"/>
  <c r="L316" i="3"/>
  <c r="L332" i="3"/>
  <c r="L348" i="3"/>
  <c r="L364" i="3"/>
  <c r="L380" i="3"/>
  <c r="L396" i="3"/>
  <c r="L412" i="3"/>
  <c r="L428" i="3"/>
  <c r="L440" i="3"/>
  <c r="L453" i="3"/>
  <c r="L467" i="3"/>
  <c r="L479" i="3"/>
  <c r="L492" i="3"/>
  <c r="L504" i="3"/>
  <c r="L517" i="3"/>
  <c r="L531" i="3"/>
  <c r="L543" i="3"/>
  <c r="L556" i="3"/>
  <c r="L568" i="3"/>
  <c r="L581" i="3"/>
  <c r="L592" i="3"/>
  <c r="L602" i="3"/>
  <c r="L611" i="3"/>
  <c r="L620" i="3"/>
  <c r="L629" i="3"/>
  <c r="L639" i="3"/>
  <c r="L648" i="3"/>
  <c r="L657" i="3"/>
  <c r="L28" i="3"/>
  <c r="L45" i="3"/>
  <c r="L61" i="3"/>
  <c r="L77" i="3"/>
  <c r="L93" i="3"/>
  <c r="L109" i="3"/>
  <c r="L125" i="3"/>
  <c r="L141" i="3"/>
  <c r="L157" i="3"/>
  <c r="L173" i="3"/>
  <c r="L189" i="3"/>
  <c r="L205" i="3"/>
  <c r="L221" i="3"/>
  <c r="L237" i="3"/>
  <c r="L253" i="3"/>
  <c r="L269" i="3"/>
  <c r="L285" i="3"/>
  <c r="L301" i="3"/>
  <c r="L317" i="3"/>
  <c r="L333" i="3"/>
  <c r="L349" i="3"/>
  <c r="L365" i="3"/>
  <c r="L381" i="3"/>
  <c r="L397" i="3"/>
  <c r="L413" i="3"/>
  <c r="L429" i="3"/>
  <c r="L443" i="3"/>
  <c r="L455" i="3"/>
  <c r="L468" i="3"/>
  <c r="L480" i="3"/>
  <c r="L493" i="3"/>
  <c r="L507" i="3"/>
  <c r="L519" i="3"/>
  <c r="L532" i="3"/>
  <c r="L544" i="3"/>
  <c r="L557" i="3"/>
  <c r="L571" i="3"/>
  <c r="L583" i="3"/>
  <c r="L594" i="3"/>
  <c r="L603" i="3"/>
  <c r="L612" i="3"/>
  <c r="L621" i="3"/>
  <c r="L631" i="3"/>
  <c r="L640" i="3"/>
  <c r="L649" i="3"/>
  <c r="L658" i="3"/>
  <c r="L667" i="3"/>
  <c r="L676" i="3"/>
  <c r="L685" i="3"/>
  <c r="L693" i="3"/>
  <c r="L701" i="3"/>
  <c r="L709" i="3"/>
  <c r="L717" i="3"/>
  <c r="L725" i="3"/>
  <c r="L733" i="3"/>
  <c r="L741" i="3"/>
  <c r="L749" i="3"/>
  <c r="L757" i="3"/>
  <c r="L765" i="3"/>
  <c r="L773" i="3"/>
  <c r="L781" i="3"/>
  <c r="L789" i="3"/>
  <c r="L797" i="3"/>
  <c r="L805" i="3"/>
  <c r="L813" i="3"/>
  <c r="L821" i="3"/>
  <c r="L829" i="3"/>
  <c r="L837" i="3"/>
  <c r="L845" i="3"/>
  <c r="L853" i="3"/>
  <c r="L861" i="3"/>
  <c r="L869" i="3"/>
  <c r="L877" i="3"/>
  <c r="L885" i="3"/>
  <c r="L893" i="3"/>
  <c r="L901" i="3"/>
  <c r="L909" i="3"/>
  <c r="L917" i="3"/>
  <c r="L925" i="3"/>
  <c r="L933" i="3"/>
  <c r="L941" i="3"/>
  <c r="L949" i="3"/>
  <c r="L957" i="3"/>
  <c r="L20" i="3"/>
  <c r="L67" i="3"/>
  <c r="L111" i="3"/>
  <c r="L151" i="3"/>
  <c r="L195" i="3"/>
  <c r="L231" i="3"/>
  <c r="L263" i="3"/>
  <c r="L29" i="3"/>
  <c r="L39" i="3"/>
  <c r="L83" i="3"/>
  <c r="L127" i="3"/>
  <c r="L167" i="3"/>
  <c r="L211" i="3"/>
  <c r="L243" i="3"/>
  <c r="L275" i="3"/>
  <c r="L307" i="3"/>
  <c r="L339" i="3"/>
  <c r="L371" i="3"/>
  <c r="L403" i="3"/>
  <c r="L432" i="3"/>
  <c r="L459" i="3"/>
  <c r="L484" i="3"/>
  <c r="L509" i="3"/>
  <c r="L535" i="3"/>
  <c r="L560" i="3"/>
  <c r="L586" i="3"/>
  <c r="L605" i="3"/>
  <c r="L624" i="3"/>
  <c r="L642" i="3"/>
  <c r="L660" i="3"/>
  <c r="L675" i="3"/>
  <c r="L690" i="3"/>
  <c r="L702" i="3"/>
  <c r="L715" i="3"/>
  <c r="L727" i="3"/>
  <c r="L740" i="3"/>
  <c r="L754" i="3"/>
  <c r="L766" i="3"/>
  <c r="L779" i="3"/>
  <c r="L791" i="3"/>
  <c r="L804" i="3"/>
  <c r="L818" i="3"/>
  <c r="L830" i="3"/>
  <c r="L843" i="3"/>
  <c r="L855" i="3"/>
  <c r="L868" i="3"/>
  <c r="L882" i="3"/>
  <c r="L894" i="3"/>
  <c r="L907" i="3"/>
  <c r="L919" i="3"/>
  <c r="L932" i="3"/>
  <c r="L946" i="3"/>
  <c r="L958" i="3"/>
  <c r="L970" i="3"/>
  <c r="L979" i="3"/>
  <c r="L988" i="3"/>
  <c r="L997" i="3"/>
  <c r="L1006" i="3"/>
  <c r="L1015" i="3"/>
  <c r="L1025" i="3"/>
  <c r="L1034" i="3"/>
  <c r="L1043" i="3"/>
  <c r="L1052" i="3"/>
  <c r="L1061" i="3"/>
  <c r="L1070" i="3"/>
  <c r="L1079" i="3"/>
  <c r="L1089" i="3"/>
  <c r="L1098" i="3"/>
  <c r="L1107" i="3"/>
  <c r="L1116" i="3"/>
  <c r="L1125" i="3"/>
  <c r="L1134" i="3"/>
  <c r="L1143" i="3"/>
  <c r="L1153" i="3"/>
  <c r="L1162" i="3"/>
  <c r="L1171" i="3"/>
  <c r="L1180" i="3"/>
  <c r="L1189" i="3"/>
  <c r="L1198" i="3"/>
  <c r="L1207" i="3"/>
  <c r="L1217" i="3"/>
  <c r="L1226" i="3"/>
  <c r="L1235" i="3"/>
  <c r="L1244" i="3"/>
  <c r="L1253" i="3"/>
  <c r="L1261" i="3"/>
  <c r="L1269" i="3"/>
  <c r="L1277" i="3"/>
  <c r="L1285" i="3"/>
  <c r="L1293" i="3"/>
  <c r="L1301" i="3"/>
  <c r="L1309" i="3"/>
  <c r="L1317" i="3"/>
  <c r="L47" i="3"/>
  <c r="L87" i="3"/>
  <c r="L131" i="3"/>
  <c r="L175" i="3"/>
  <c r="L215" i="3"/>
  <c r="L247" i="3"/>
  <c r="L279" i="3"/>
  <c r="L63" i="3"/>
  <c r="L103" i="3"/>
  <c r="L147" i="3"/>
  <c r="L191" i="3"/>
  <c r="L227" i="3"/>
  <c r="L259" i="3"/>
  <c r="L291" i="3"/>
  <c r="L323" i="3"/>
  <c r="L355" i="3"/>
  <c r="L387" i="3"/>
  <c r="L419" i="3"/>
  <c r="L445" i="3"/>
  <c r="L471" i="3"/>
  <c r="L496" i="3"/>
  <c r="L523" i="3"/>
  <c r="L548" i="3"/>
  <c r="L573" i="3"/>
  <c r="L596" i="3"/>
  <c r="L615" i="3"/>
  <c r="L633" i="3"/>
  <c r="L651" i="3"/>
  <c r="L668" i="3"/>
  <c r="L683" i="3"/>
  <c r="L695" i="3"/>
  <c r="L708" i="3"/>
  <c r="L722" i="3"/>
  <c r="L734" i="3"/>
  <c r="L747" i="3"/>
  <c r="L759" i="3"/>
  <c r="L772" i="3"/>
  <c r="L786" i="3"/>
  <c r="L798" i="3"/>
  <c r="L811" i="3"/>
  <c r="L823" i="3"/>
  <c r="L836" i="3"/>
  <c r="L850" i="3"/>
  <c r="L862" i="3"/>
  <c r="L875" i="3"/>
  <c r="L887" i="3"/>
  <c r="L900" i="3"/>
  <c r="L914" i="3"/>
  <c r="L926" i="3"/>
  <c r="L939" i="3"/>
  <c r="L951" i="3"/>
  <c r="L964" i="3"/>
  <c r="L974" i="3"/>
  <c r="L983" i="3"/>
  <c r="L993" i="3"/>
  <c r="L1002" i="3"/>
  <c r="L1011" i="3"/>
  <c r="L1020" i="3"/>
  <c r="L1029" i="3"/>
  <c r="L1038" i="3"/>
  <c r="L1047" i="3"/>
  <c r="L1057" i="3"/>
  <c r="L1066" i="3"/>
  <c r="L1075" i="3"/>
  <c r="L1084" i="3"/>
  <c r="L1093" i="3"/>
  <c r="L1102" i="3"/>
  <c r="L1111" i="3"/>
  <c r="L1121" i="3"/>
  <c r="L1130" i="3"/>
  <c r="L1139" i="3"/>
  <c r="L1148" i="3"/>
  <c r="L1157" i="3"/>
  <c r="L1166" i="3"/>
  <c r="L1175" i="3"/>
  <c r="L1185" i="3"/>
  <c r="L1194" i="3"/>
  <c r="L1203" i="3"/>
  <c r="L1212" i="3"/>
  <c r="L1221" i="3"/>
  <c r="L1230" i="3"/>
  <c r="L1239" i="3"/>
  <c r="L1249" i="3"/>
  <c r="L1257" i="3"/>
  <c r="L1265" i="3"/>
  <c r="L1273" i="3"/>
  <c r="L1281" i="3"/>
  <c r="L1289" i="3"/>
  <c r="L1297" i="3"/>
  <c r="L1305" i="3"/>
  <c r="L1313" i="3"/>
  <c r="L1321" i="3"/>
  <c r="L35" i="3"/>
  <c r="L119" i="3"/>
  <c r="L207" i="3"/>
  <c r="L271" i="3"/>
  <c r="L319" i="3"/>
  <c r="L363" i="3"/>
  <c r="L407" i="3"/>
  <c r="L444" i="3"/>
  <c r="L477" i="3"/>
  <c r="L515" i="3"/>
  <c r="L547" i="3"/>
  <c r="L580" i="3"/>
  <c r="L609" i="3"/>
  <c r="L632" i="3"/>
  <c r="L656" i="3"/>
  <c r="L677" i="3"/>
  <c r="L694" i="3"/>
  <c r="L711" i="3"/>
  <c r="L730" i="3"/>
  <c r="L746" i="3"/>
  <c r="L763" i="3"/>
  <c r="L780" i="3"/>
  <c r="L796" i="3"/>
  <c r="L814" i="3"/>
  <c r="L831" i="3"/>
  <c r="L847" i="3"/>
  <c r="L866" i="3"/>
  <c r="L883" i="3"/>
  <c r="L899" i="3"/>
  <c r="L916" i="3"/>
  <c r="L934" i="3"/>
  <c r="L950" i="3"/>
  <c r="L966" i="3"/>
  <c r="L980" i="3"/>
  <c r="L991" i="3"/>
  <c r="L1004" i="3"/>
  <c r="L1017" i="3"/>
  <c r="L1028" i="3"/>
  <c r="L1041" i="3"/>
  <c r="L1053" i="3"/>
  <c r="L1065" i="3"/>
  <c r="L1077" i="3"/>
  <c r="L1090" i="3"/>
  <c r="L1101" i="3"/>
  <c r="L1114" i="3"/>
  <c r="L1126" i="3"/>
  <c r="L1138" i="3"/>
  <c r="L1150" i="3"/>
  <c r="L1163" i="3"/>
  <c r="L1174" i="3"/>
  <c r="L1187" i="3"/>
  <c r="L1199" i="3"/>
  <c r="L1211" i="3"/>
  <c r="L1223" i="3"/>
  <c r="L1236" i="3"/>
  <c r="L1247" i="3"/>
  <c r="L1259" i="3"/>
  <c r="L1270" i="3"/>
  <c r="L1280" i="3"/>
  <c r="L1291" i="3"/>
  <c r="L1302" i="3"/>
  <c r="L1312" i="3"/>
  <c r="L1323" i="3"/>
  <c r="L1331" i="3"/>
  <c r="L1339" i="3"/>
  <c r="L1347" i="3"/>
  <c r="L1355" i="3"/>
  <c r="L1363" i="3"/>
  <c r="L1371" i="3"/>
  <c r="L1379" i="3"/>
  <c r="L1387" i="3"/>
  <c r="L1395" i="3"/>
  <c r="L1403" i="3"/>
  <c r="L1411" i="3"/>
  <c r="L1419" i="3"/>
  <c r="L1427" i="3"/>
  <c r="L1435" i="3"/>
  <c r="L1443" i="3"/>
  <c r="L1451" i="3"/>
  <c r="L1459" i="3"/>
  <c r="L1467" i="3"/>
  <c r="L1475" i="3"/>
  <c r="L1483" i="3"/>
  <c r="L1491" i="3"/>
  <c r="L1499" i="3"/>
  <c r="L51" i="3"/>
  <c r="L135" i="3"/>
  <c r="L219" i="3"/>
  <c r="L283" i="3"/>
  <c r="L327" i="3"/>
  <c r="L367" i="3"/>
  <c r="L411" i="3"/>
  <c r="L451" i="3"/>
  <c r="L483" i="3"/>
  <c r="L516" i="3"/>
  <c r="L552" i="3"/>
  <c r="L584" i="3"/>
  <c r="L610" i="3"/>
  <c r="L636" i="3"/>
  <c r="L659" i="3"/>
  <c r="L679" i="3"/>
  <c r="L698" i="3"/>
  <c r="L714" i="3"/>
  <c r="L731" i="3"/>
  <c r="L748" i="3"/>
  <c r="L764" i="3"/>
  <c r="L782" i="3"/>
  <c r="L799" i="3"/>
  <c r="L815" i="3"/>
  <c r="L834" i="3"/>
  <c r="L851" i="3"/>
  <c r="L867" i="3"/>
  <c r="L884" i="3"/>
  <c r="L902" i="3"/>
  <c r="L918" i="3"/>
  <c r="L935" i="3"/>
  <c r="L954" i="3"/>
  <c r="L967" i="3"/>
  <c r="L981" i="3"/>
  <c r="L994" i="3"/>
  <c r="L1005" i="3"/>
  <c r="L1018" i="3"/>
  <c r="L1030" i="3"/>
  <c r="L1042" i="3"/>
  <c r="L1054" i="3"/>
  <c r="L1067" i="3"/>
  <c r="L1078" i="3"/>
  <c r="L1091" i="3"/>
  <c r="L1103" i="3"/>
  <c r="L1115" i="3"/>
  <c r="L1127" i="3"/>
  <c r="L1140" i="3"/>
  <c r="L1151" i="3"/>
  <c r="L1164" i="3"/>
  <c r="L1177" i="3"/>
  <c r="L1188" i="3"/>
  <c r="L1201" i="3"/>
  <c r="L1213" i="3"/>
  <c r="L1225" i="3"/>
  <c r="L1237" i="3"/>
  <c r="L1250" i="3"/>
  <c r="L1260" i="3"/>
  <c r="L1271" i="3"/>
  <c r="L1282" i="3"/>
  <c r="L1292" i="3"/>
  <c r="L1303" i="3"/>
  <c r="L55" i="3"/>
  <c r="L143" i="3"/>
  <c r="L223" i="3"/>
  <c r="L287" i="3"/>
  <c r="L331" i="3"/>
  <c r="L375" i="3"/>
  <c r="L415" i="3"/>
  <c r="L452" i="3"/>
  <c r="L488" i="3"/>
  <c r="L520" i="3"/>
  <c r="L555" i="3"/>
  <c r="L589" i="3"/>
  <c r="L613" i="3"/>
  <c r="L637" i="3"/>
  <c r="L664" i="3"/>
  <c r="L682" i="3"/>
  <c r="L699" i="3"/>
  <c r="L716" i="3"/>
  <c r="L732" i="3"/>
  <c r="L750" i="3"/>
  <c r="L767" i="3"/>
  <c r="L783" i="3"/>
  <c r="L802" i="3"/>
  <c r="L819" i="3"/>
  <c r="L835" i="3"/>
  <c r="L852" i="3"/>
  <c r="L870" i="3"/>
  <c r="L886" i="3"/>
  <c r="L903" i="3"/>
  <c r="L922" i="3"/>
  <c r="L938" i="3"/>
  <c r="L71" i="3"/>
  <c r="L159" i="3"/>
  <c r="L235" i="3"/>
  <c r="L295" i="3"/>
  <c r="L335" i="3"/>
  <c r="L379" i="3"/>
  <c r="L423" i="3"/>
  <c r="L456" i="3"/>
  <c r="L491" i="3"/>
  <c r="L527" i="3"/>
  <c r="L559" i="3"/>
  <c r="L591" i="3"/>
  <c r="L618" i="3"/>
  <c r="L641" i="3"/>
  <c r="L665" i="3"/>
  <c r="L684" i="3"/>
  <c r="L700" i="3"/>
  <c r="L718" i="3"/>
  <c r="L735" i="3"/>
  <c r="L751" i="3"/>
  <c r="L770" i="3"/>
  <c r="L787" i="3"/>
  <c r="L803" i="3"/>
  <c r="L820" i="3"/>
  <c r="L838" i="3"/>
  <c r="L854" i="3"/>
  <c r="L871" i="3"/>
  <c r="L890" i="3"/>
  <c r="L906" i="3"/>
  <c r="L923" i="3"/>
  <c r="L940" i="3"/>
  <c r="L956" i="3"/>
  <c r="L972" i="3"/>
  <c r="L985" i="3"/>
  <c r="L996" i="3"/>
  <c r="L1009" i="3"/>
  <c r="L1021" i="3"/>
  <c r="L1033" i="3"/>
  <c r="L1045" i="3"/>
  <c r="L1058" i="3"/>
  <c r="L1069" i="3"/>
  <c r="L1082" i="3"/>
  <c r="L1094" i="3"/>
  <c r="L1106" i="3"/>
  <c r="L1118" i="3"/>
  <c r="L1131" i="3"/>
  <c r="L1142" i="3"/>
  <c r="L1155" i="3"/>
  <c r="L1167" i="3"/>
  <c r="L1179" i="3"/>
  <c r="L1191" i="3"/>
  <c r="L1204" i="3"/>
  <c r="L1215" i="3"/>
  <c r="L1228" i="3"/>
  <c r="L1241" i="3"/>
  <c r="L1252" i="3"/>
  <c r="L1263" i="3"/>
  <c r="L1274" i="3"/>
  <c r="L1284" i="3"/>
  <c r="L1295" i="3"/>
  <c r="L1306" i="3"/>
  <c r="L1316" i="3"/>
  <c r="L1326" i="3"/>
  <c r="L1334" i="3"/>
  <c r="L1342" i="3"/>
  <c r="L1350" i="3"/>
  <c r="L1358" i="3"/>
  <c r="L1366" i="3"/>
  <c r="L1374" i="3"/>
  <c r="L1382" i="3"/>
  <c r="L1390" i="3"/>
  <c r="L1398" i="3"/>
  <c r="L1406" i="3"/>
  <c r="L1414" i="3"/>
  <c r="L1422" i="3"/>
  <c r="L1430" i="3"/>
  <c r="L1438" i="3"/>
  <c r="L1446" i="3"/>
  <c r="L1454" i="3"/>
  <c r="L1462" i="3"/>
  <c r="L1470" i="3"/>
  <c r="L1478" i="3"/>
  <c r="L1486" i="3"/>
  <c r="L1494" i="3"/>
  <c r="L79" i="3"/>
  <c r="L163" i="3"/>
  <c r="L239" i="3"/>
  <c r="L299" i="3"/>
  <c r="L343" i="3"/>
  <c r="L383" i="3"/>
  <c r="L427" i="3"/>
  <c r="L463" i="3"/>
  <c r="L495" i="3"/>
  <c r="L528" i="3"/>
  <c r="L565" i="3"/>
  <c r="L595" i="3"/>
  <c r="L619" i="3"/>
  <c r="L645" i="3"/>
  <c r="L666" i="3"/>
  <c r="L686" i="3"/>
  <c r="L703" i="3"/>
  <c r="L719" i="3"/>
  <c r="L738" i="3"/>
  <c r="L755" i="3"/>
  <c r="L771" i="3"/>
  <c r="L788" i="3"/>
  <c r="L806" i="3"/>
  <c r="L822" i="3"/>
  <c r="L839" i="3"/>
  <c r="L858" i="3"/>
  <c r="L874" i="3"/>
  <c r="L891" i="3"/>
  <c r="L908" i="3"/>
  <c r="L924" i="3"/>
  <c r="L942" i="3"/>
  <c r="L959" i="3"/>
  <c r="L973" i="3"/>
  <c r="L986" i="3"/>
  <c r="L998" i="3"/>
  <c r="L1010" i="3"/>
  <c r="L1022" i="3"/>
  <c r="L1035" i="3"/>
  <c r="L1046" i="3"/>
  <c r="L1059" i="3"/>
  <c r="L1071" i="3"/>
  <c r="L1083" i="3"/>
  <c r="L1095" i="3"/>
  <c r="L1108" i="3"/>
  <c r="L1119" i="3"/>
  <c r="L1132" i="3"/>
  <c r="L1145" i="3"/>
  <c r="L1156" i="3"/>
  <c r="L1169" i="3"/>
  <c r="L1181" i="3"/>
  <c r="L1193" i="3"/>
  <c r="L1205" i="3"/>
  <c r="L1218" i="3"/>
  <c r="L1229" i="3"/>
  <c r="L1242" i="3"/>
  <c r="L1254" i="3"/>
  <c r="L1264" i="3"/>
  <c r="L1275" i="3"/>
  <c r="L1286" i="3"/>
  <c r="L1296" i="3"/>
  <c r="L1307" i="3"/>
  <c r="L1318" i="3"/>
  <c r="L1327" i="3"/>
  <c r="L1335" i="3"/>
  <c r="L1343" i="3"/>
  <c r="L1351" i="3"/>
  <c r="L1359" i="3"/>
  <c r="L1367" i="3"/>
  <c r="L1375" i="3"/>
  <c r="L1383" i="3"/>
  <c r="L1391" i="3"/>
  <c r="L1399" i="3"/>
  <c r="L1407" i="3"/>
  <c r="L1415" i="3"/>
  <c r="L1423" i="3"/>
  <c r="L1431" i="3"/>
  <c r="L1439" i="3"/>
  <c r="L1447" i="3"/>
  <c r="L1455" i="3"/>
  <c r="L1463" i="3"/>
  <c r="L1471" i="3"/>
  <c r="L1479" i="3"/>
  <c r="L1487" i="3"/>
  <c r="L1495" i="3"/>
  <c r="L95" i="3"/>
  <c r="L179" i="3"/>
  <c r="L251" i="3"/>
  <c r="L303" i="3"/>
  <c r="L347" i="3"/>
  <c r="L391" i="3"/>
  <c r="L431" i="3"/>
  <c r="L464" i="3"/>
  <c r="L501" i="3"/>
  <c r="L533" i="3"/>
  <c r="L567" i="3"/>
  <c r="L600" i="3"/>
  <c r="L623" i="3"/>
  <c r="L647" i="3"/>
  <c r="L669" i="3"/>
  <c r="L687" i="3"/>
  <c r="L706" i="3"/>
  <c r="L723" i="3"/>
  <c r="L739" i="3"/>
  <c r="L756" i="3"/>
  <c r="L774" i="3"/>
  <c r="L790" i="3"/>
  <c r="L807" i="3"/>
  <c r="L826" i="3"/>
  <c r="L842" i="3"/>
  <c r="L859" i="3"/>
  <c r="L876" i="3"/>
  <c r="L892" i="3"/>
  <c r="L910" i="3"/>
  <c r="L927" i="3"/>
  <c r="L943" i="3"/>
  <c r="L962" i="3"/>
  <c r="L975" i="3"/>
  <c r="L987" i="3"/>
  <c r="L999" i="3"/>
  <c r="L1012" i="3"/>
  <c r="L1023" i="3"/>
  <c r="L1036" i="3"/>
  <c r="L1049" i="3"/>
  <c r="L1060" i="3"/>
  <c r="L1073" i="3"/>
  <c r="L1085" i="3"/>
  <c r="L1097" i="3"/>
  <c r="L1109" i="3"/>
  <c r="L1122" i="3"/>
  <c r="L1133" i="3"/>
  <c r="L1146" i="3"/>
  <c r="L1158" i="3"/>
  <c r="L1170" i="3"/>
  <c r="L1182" i="3"/>
  <c r="L1195" i="3"/>
  <c r="L1206" i="3"/>
  <c r="L1219" i="3"/>
  <c r="L1231" i="3"/>
  <c r="L1243" i="3"/>
  <c r="L1255" i="3"/>
  <c r="L1266" i="3"/>
  <c r="L1276" i="3"/>
  <c r="L1287" i="3"/>
  <c r="L1298" i="3"/>
  <c r="L99" i="3"/>
  <c r="L183" i="3"/>
  <c r="L255" i="3"/>
  <c r="L311" i="3"/>
  <c r="L351" i="3"/>
  <c r="L395" i="3"/>
  <c r="L437" i="3"/>
  <c r="L469" i="3"/>
  <c r="L503" i="3"/>
  <c r="L540" i="3"/>
  <c r="L572" i="3"/>
  <c r="L601" i="3"/>
  <c r="L627" i="3"/>
  <c r="L650" i="3"/>
  <c r="L673" i="3"/>
  <c r="L691" i="3"/>
  <c r="L707" i="3"/>
  <c r="L724" i="3"/>
  <c r="L742" i="3"/>
  <c r="L758" i="3"/>
  <c r="L775" i="3"/>
  <c r="L794" i="3"/>
  <c r="L810" i="3"/>
  <c r="L827" i="3"/>
  <c r="L844" i="3"/>
  <c r="L860" i="3"/>
  <c r="L878" i="3"/>
  <c r="L895" i="3"/>
  <c r="L911" i="3"/>
  <c r="L930" i="3"/>
  <c r="L947" i="3"/>
  <c r="L115" i="3"/>
  <c r="L199" i="3"/>
  <c r="L267" i="3"/>
  <c r="L315" i="3"/>
  <c r="L359" i="3"/>
  <c r="L399" i="3"/>
  <c r="L439" i="3"/>
  <c r="L476" i="3"/>
  <c r="L508" i="3"/>
  <c r="L541" i="3"/>
  <c r="L579" i="3"/>
  <c r="L604" i="3"/>
  <c r="L628" i="3"/>
  <c r="L655" i="3"/>
  <c r="L674" i="3"/>
  <c r="L692" i="3"/>
  <c r="L710" i="3"/>
  <c r="L726" i="3"/>
  <c r="L743" i="3"/>
  <c r="L762" i="3"/>
  <c r="L778" i="3"/>
  <c r="L795" i="3"/>
  <c r="L812" i="3"/>
  <c r="L828" i="3"/>
  <c r="L846" i="3"/>
  <c r="L863" i="3"/>
  <c r="L879" i="3"/>
  <c r="L898" i="3"/>
  <c r="L915" i="3"/>
  <c r="L931" i="3"/>
  <c r="L948" i="3"/>
  <c r="L965" i="3"/>
  <c r="L978" i="3"/>
  <c r="L990" i="3"/>
  <c r="L1003" i="3"/>
  <c r="L1014" i="3"/>
  <c r="L1027" i="3"/>
  <c r="L1039" i="3"/>
  <c r="L1051" i="3"/>
  <c r="L1063" i="3"/>
  <c r="L1076" i="3"/>
  <c r="L1087" i="3"/>
  <c r="L1100" i="3"/>
  <c r="L1113" i="3"/>
  <c r="L1124" i="3"/>
  <c r="L1137" i="3"/>
  <c r="L1149" i="3"/>
  <c r="L1161" i="3"/>
  <c r="L1173" i="3"/>
  <c r="L1186" i="3"/>
  <c r="L1197" i="3"/>
  <c r="L1210" i="3"/>
  <c r="L1222" i="3"/>
  <c r="L1234" i="3"/>
  <c r="L1246" i="3"/>
  <c r="L1258" i="3"/>
  <c r="L1268" i="3"/>
  <c r="L1279" i="3"/>
  <c r="L1290" i="3"/>
  <c r="L1300" i="3"/>
  <c r="L1311" i="3"/>
  <c r="L1322" i="3"/>
  <c r="L1330" i="3"/>
  <c r="L1338" i="3"/>
  <c r="L1346" i="3"/>
  <c r="L1354" i="3"/>
  <c r="L1362" i="3"/>
  <c r="L1370" i="3"/>
  <c r="L1378" i="3"/>
  <c r="L1386" i="3"/>
  <c r="L1394" i="3"/>
  <c r="L1402" i="3"/>
  <c r="L1410" i="3"/>
  <c r="L1418" i="3"/>
  <c r="L1426" i="3"/>
  <c r="L1434" i="3"/>
  <c r="L1442" i="3"/>
  <c r="L1450" i="3"/>
  <c r="L1458" i="3"/>
  <c r="L1466" i="3"/>
  <c r="L1474" i="3"/>
  <c r="L1482" i="3"/>
  <c r="L1490" i="3"/>
  <c r="L1498" i="3"/>
  <c r="L1485" i="3"/>
  <c r="L1469" i="3"/>
  <c r="L1453" i="3"/>
  <c r="L1437" i="3"/>
  <c r="L1421" i="3"/>
  <c r="L1405" i="3"/>
  <c r="L1389" i="3"/>
  <c r="L1373" i="3"/>
  <c r="L1357" i="3"/>
  <c r="L1341" i="3"/>
  <c r="L1325" i="3"/>
  <c r="L1304" i="3"/>
  <c r="L1262" i="3"/>
  <c r="L1214" i="3"/>
  <c r="L1165" i="3"/>
  <c r="L1117" i="3"/>
  <c r="L1068" i="3"/>
  <c r="L1019" i="3"/>
  <c r="L971" i="3"/>
  <c r="L1500" i="3"/>
  <c r="L1484" i="3"/>
  <c r="L1468" i="3"/>
  <c r="L1452" i="3"/>
  <c r="L1436" i="3"/>
  <c r="L1420" i="3"/>
  <c r="L1404" i="3"/>
  <c r="L1388" i="3"/>
  <c r="L1372" i="3"/>
  <c r="L1356" i="3"/>
  <c r="L1340" i="3"/>
  <c r="L1324" i="3"/>
  <c r="L1299" i="3"/>
  <c r="L1256" i="3"/>
  <c r="L1209" i="3"/>
  <c r="L1159" i="3"/>
  <c r="L1110" i="3"/>
  <c r="L1062" i="3"/>
  <c r="L1013" i="3"/>
  <c r="L963" i="3"/>
  <c r="L1497" i="3"/>
  <c r="L1481" i="3"/>
  <c r="L1465" i="3"/>
  <c r="L1449" i="3"/>
  <c r="L1433" i="3"/>
  <c r="L1417" i="3"/>
  <c r="L1401" i="3"/>
  <c r="L1385" i="3"/>
  <c r="L1369" i="3"/>
  <c r="L1353" i="3"/>
  <c r="L1337" i="3"/>
  <c r="L1320" i="3"/>
  <c r="L1294" i="3"/>
  <c r="L1251" i="3"/>
  <c r="L1202" i="3"/>
  <c r="L1154" i="3"/>
  <c r="L1105" i="3"/>
  <c r="L1055" i="3"/>
  <c r="L1007" i="3"/>
  <c r="L955" i="3"/>
  <c r="E3" i="5"/>
  <c r="D73" i="11"/>
  <c r="F73" i="11" s="1"/>
  <c r="B14" i="8"/>
  <c r="B17" i="8"/>
  <c r="B15" i="8"/>
  <c r="B11" i="8"/>
  <c r="J25" i="3"/>
  <c r="F27" i="9"/>
  <c r="F28" i="9"/>
  <c r="G12" i="10"/>
  <c r="L12" i="10"/>
  <c r="G13" i="10"/>
  <c r="L13" i="10"/>
  <c r="G14" i="10"/>
  <c r="L14" i="10"/>
  <c r="G15" i="10"/>
  <c r="L15" i="10"/>
  <c r="G16" i="10"/>
  <c r="L16" i="10"/>
  <c r="G17" i="10"/>
  <c r="L17" i="10"/>
  <c r="G18" i="10"/>
  <c r="L18" i="10"/>
  <c r="G19" i="10"/>
  <c r="L19" i="10"/>
  <c r="G20" i="10"/>
  <c r="L20" i="10"/>
  <c r="G21" i="10"/>
  <c r="L21" i="10"/>
  <c r="G22" i="10"/>
  <c r="L22" i="10"/>
  <c r="G23" i="10"/>
  <c r="L23" i="10"/>
  <c r="G24" i="10"/>
  <c r="L24" i="10"/>
  <c r="G25" i="10"/>
  <c r="L25" i="10"/>
  <c r="G26" i="10"/>
  <c r="L26" i="10"/>
  <c r="G27" i="10"/>
  <c r="L27" i="10"/>
  <c r="G28" i="10"/>
  <c r="L28" i="10"/>
  <c r="G29" i="10"/>
  <c r="L29" i="10"/>
  <c r="G30" i="10"/>
  <c r="L30" i="10"/>
  <c r="G31" i="10"/>
  <c r="L31" i="10"/>
  <c r="G32" i="10"/>
  <c r="L32" i="10"/>
  <c r="G33" i="10"/>
  <c r="L33" i="10"/>
  <c r="G34" i="10"/>
  <c r="L34" i="10"/>
  <c r="G35" i="10"/>
  <c r="L35" i="10"/>
  <c r="G36" i="10"/>
  <c r="L36" i="10"/>
  <c r="G37" i="10"/>
  <c r="L37" i="10"/>
  <c r="G38" i="10"/>
  <c r="L38" i="10"/>
  <c r="G39" i="10"/>
  <c r="L39" i="10"/>
  <c r="G40" i="10"/>
  <c r="L40" i="10"/>
  <c r="G41" i="10"/>
  <c r="L41" i="10"/>
  <c r="G42" i="10"/>
  <c r="L42" i="10"/>
  <c r="G43" i="10"/>
  <c r="L43" i="10"/>
  <c r="G44" i="10"/>
  <c r="L44" i="10"/>
  <c r="G45" i="10"/>
  <c r="L45" i="10"/>
  <c r="G46" i="10"/>
  <c r="L46" i="10"/>
  <c r="G47" i="10"/>
  <c r="L47" i="10"/>
  <c r="G48" i="10"/>
  <c r="L48" i="10"/>
  <c r="G49" i="10"/>
  <c r="L49" i="10"/>
  <c r="G50" i="10"/>
  <c r="L50" i="10"/>
  <c r="G51" i="10"/>
  <c r="L51" i="10"/>
  <c r="G52" i="10"/>
  <c r="L52" i="10"/>
  <c r="G53" i="10"/>
  <c r="L53" i="10"/>
  <c r="G54" i="10"/>
  <c r="L54" i="10"/>
  <c r="G55" i="10"/>
  <c r="L55" i="10"/>
  <c r="G56" i="10"/>
  <c r="L56" i="10"/>
  <c r="G57" i="10"/>
  <c r="L57" i="10"/>
  <c r="G58" i="10"/>
  <c r="L58" i="10"/>
  <c r="G59" i="10"/>
  <c r="L59" i="10"/>
  <c r="G60" i="10"/>
  <c r="L60" i="10"/>
  <c r="G61" i="10"/>
  <c r="L61" i="10"/>
  <c r="G62" i="10"/>
  <c r="L62" i="10"/>
  <c r="G63" i="10"/>
  <c r="L63" i="10"/>
  <c r="G64" i="10"/>
  <c r="L64" i="10"/>
  <c r="G65" i="10"/>
  <c r="L65" i="10"/>
  <c r="G66" i="10"/>
  <c r="L66" i="10"/>
  <c r="G67" i="10"/>
  <c r="L67" i="10"/>
  <c r="G68" i="10"/>
  <c r="L68" i="10"/>
  <c r="G69" i="10"/>
  <c r="L69" i="10"/>
  <c r="G70" i="10"/>
  <c r="L70" i="10"/>
  <c r="G71" i="10"/>
  <c r="L71" i="10"/>
  <c r="G72" i="10"/>
  <c r="L72" i="10"/>
  <c r="G73" i="10"/>
  <c r="L73" i="10"/>
  <c r="G74" i="10"/>
  <c r="L74" i="10"/>
  <c r="G75" i="10"/>
  <c r="L75" i="10"/>
  <c r="G76" i="10"/>
  <c r="L76" i="10"/>
  <c r="G77" i="10"/>
  <c r="L77" i="10"/>
  <c r="G78" i="10"/>
  <c r="L78" i="10"/>
  <c r="G79" i="10"/>
  <c r="L79" i="10"/>
  <c r="G80" i="10"/>
  <c r="L80" i="10"/>
  <c r="G81" i="10"/>
  <c r="L81" i="10"/>
  <c r="G82" i="10"/>
  <c r="L82" i="10"/>
  <c r="G83" i="10"/>
  <c r="L83" i="10"/>
  <c r="G84" i="10"/>
  <c r="L84" i="10"/>
  <c r="G85" i="10"/>
  <c r="L85" i="10"/>
  <c r="G86" i="10"/>
  <c r="L86" i="10"/>
  <c r="G87" i="10"/>
  <c r="L87" i="10"/>
  <c r="G88" i="10"/>
  <c r="L88" i="10"/>
  <c r="G89" i="10"/>
  <c r="L89" i="10"/>
  <c r="G90" i="10"/>
  <c r="L90" i="10"/>
  <c r="G91" i="10"/>
  <c r="L91" i="10"/>
  <c r="G92" i="10"/>
  <c r="L92" i="10"/>
  <c r="G93" i="10"/>
  <c r="L93" i="10"/>
  <c r="G94" i="10"/>
  <c r="L94" i="10"/>
  <c r="G95" i="10"/>
  <c r="L95" i="10"/>
  <c r="G96" i="10"/>
  <c r="L96" i="10"/>
  <c r="G97" i="10"/>
  <c r="L97" i="10"/>
  <c r="G98" i="10"/>
  <c r="L98" i="10"/>
  <c r="G99" i="10"/>
  <c r="L99" i="10"/>
  <c r="G100" i="10"/>
  <c r="L100" i="10"/>
  <c r="G101" i="10"/>
  <c r="L101" i="10"/>
  <c r="G102" i="10"/>
  <c r="L102" i="10"/>
  <c r="G103" i="10"/>
  <c r="L103" i="10"/>
  <c r="G104" i="10"/>
  <c r="L104" i="10"/>
  <c r="G105" i="10"/>
  <c r="L105" i="10"/>
  <c r="G106" i="10"/>
  <c r="L106" i="10"/>
  <c r="G107" i="10"/>
  <c r="L107" i="10"/>
  <c r="G108" i="10"/>
  <c r="L108" i="10"/>
  <c r="G109" i="10"/>
  <c r="L109" i="10"/>
  <c r="G110" i="10"/>
  <c r="L110" i="10"/>
  <c r="G111" i="10"/>
  <c r="L111" i="10"/>
  <c r="G112" i="10"/>
  <c r="L112" i="10"/>
  <c r="G113" i="10"/>
  <c r="L113" i="10"/>
  <c r="G114" i="10"/>
  <c r="L114" i="10"/>
  <c r="G115" i="10"/>
  <c r="L115" i="10"/>
  <c r="G116" i="10"/>
  <c r="L116" i="10"/>
  <c r="G117" i="10"/>
  <c r="L117" i="10"/>
  <c r="G118" i="10"/>
  <c r="L118" i="10"/>
  <c r="G119" i="10"/>
  <c r="L119" i="10"/>
  <c r="G120" i="10"/>
  <c r="L120" i="10"/>
  <c r="G121" i="10"/>
  <c r="L121" i="10"/>
  <c r="G122" i="10"/>
  <c r="L122" i="10"/>
  <c r="G123" i="10"/>
  <c r="L123" i="10"/>
  <c r="G124" i="10"/>
  <c r="L124" i="10"/>
  <c r="G125" i="10"/>
  <c r="L125" i="10"/>
  <c r="G126" i="10"/>
  <c r="L126" i="10"/>
  <c r="G127" i="10"/>
  <c r="L127" i="10"/>
  <c r="G128" i="10"/>
  <c r="L128" i="10"/>
  <c r="G129" i="10"/>
  <c r="L129" i="10"/>
  <c r="G130" i="10"/>
  <c r="L130" i="10"/>
  <c r="G131" i="10"/>
  <c r="L131" i="10"/>
  <c r="G132" i="10"/>
  <c r="L132" i="10"/>
  <c r="G133" i="10"/>
  <c r="L133" i="10"/>
  <c r="G134" i="10"/>
  <c r="L134" i="10"/>
  <c r="G135" i="10"/>
  <c r="L135" i="10"/>
  <c r="G136" i="10"/>
  <c r="L136" i="10"/>
  <c r="G137" i="10"/>
  <c r="L137" i="10"/>
  <c r="G138" i="10"/>
  <c r="L138" i="10"/>
  <c r="G139" i="10"/>
  <c r="L139" i="10"/>
  <c r="G140" i="10"/>
  <c r="L140" i="10"/>
  <c r="G141" i="10"/>
  <c r="L141" i="10"/>
  <c r="G142" i="10"/>
  <c r="L142" i="10"/>
  <c r="G143" i="10"/>
  <c r="L143" i="10"/>
  <c r="G144" i="10"/>
  <c r="L144" i="10"/>
  <c r="G145" i="10"/>
  <c r="L145" i="10"/>
  <c r="G146" i="10"/>
  <c r="L146" i="10"/>
  <c r="G147" i="10"/>
  <c r="L147" i="10"/>
  <c r="G148" i="10"/>
  <c r="L148" i="10"/>
  <c r="G149" i="10"/>
  <c r="L149" i="10"/>
  <c r="G150" i="10"/>
  <c r="L150" i="10"/>
  <c r="G151" i="10"/>
  <c r="L151" i="10"/>
  <c r="G152" i="10"/>
  <c r="L152" i="10"/>
  <c r="D98" i="11"/>
  <c r="E98" i="11"/>
  <c r="F98" i="11"/>
  <c r="F20" i="9"/>
  <c r="D18" i="8"/>
  <c r="D9" i="8"/>
  <c r="F26" i="9"/>
  <c r="D16" i="8"/>
  <c r="D12" i="8"/>
  <c r="D10" i="8"/>
  <c r="D8" i="8"/>
  <c r="F27" i="2"/>
  <c r="F26" i="2"/>
  <c r="E138" i="10"/>
  <c r="F138" i="10"/>
  <c r="J6" i="7"/>
  <c r="J8" i="7"/>
  <c r="J9" i="7"/>
  <c r="J10" i="7"/>
  <c r="J11" i="7"/>
  <c r="J12" i="7"/>
  <c r="J13" i="7"/>
  <c r="J14" i="7"/>
  <c r="J15" i="7"/>
  <c r="J16" i="7"/>
  <c r="J17" i="7"/>
  <c r="J18" i="7"/>
  <c r="J19" i="7"/>
  <c r="J20" i="7"/>
  <c r="J22" i="7"/>
  <c r="J23" i="7"/>
  <c r="J24" i="7"/>
  <c r="J25" i="7"/>
  <c r="J26" i="7"/>
  <c r="J27" i="7"/>
  <c r="J28" i="7"/>
  <c r="J29" i="7"/>
  <c r="J30" i="7"/>
  <c r="J31" i="7"/>
  <c r="J32" i="7"/>
  <c r="J33" i="7"/>
  <c r="J34" i="7"/>
  <c r="J35" i="7"/>
  <c r="J36" i="7"/>
  <c r="J37" i="7"/>
  <c r="J38" i="7"/>
  <c r="J39" i="7"/>
  <c r="J40" i="7"/>
  <c r="J41" i="7"/>
  <c r="J42" i="7"/>
  <c r="J43" i="7"/>
  <c r="J44" i="7"/>
  <c r="J45" i="7"/>
  <c r="J46" i="7"/>
  <c r="J47" i="7"/>
  <c r="J48" i="7"/>
  <c r="J49" i="7"/>
  <c r="J50" i="7"/>
  <c r="J51" i="7"/>
  <c r="J52" i="7"/>
  <c r="J53" i="7"/>
  <c r="J54" i="7"/>
  <c r="J55" i="7"/>
  <c r="J56" i="7"/>
  <c r="J57" i="7"/>
  <c r="J58" i="7"/>
  <c r="J59" i="7"/>
  <c r="J60" i="7"/>
  <c r="J61" i="7"/>
  <c r="J62" i="7"/>
  <c r="J63" i="7"/>
  <c r="J64" i="7"/>
  <c r="J65" i="7"/>
  <c r="J66" i="7"/>
  <c r="J67" i="7"/>
  <c r="J68" i="7"/>
  <c r="J69" i="7"/>
  <c r="J70" i="7"/>
  <c r="J71" i="7"/>
  <c r="J72" i="7"/>
  <c r="J73" i="7"/>
  <c r="J74" i="7"/>
  <c r="J75" i="7"/>
  <c r="J76" i="7"/>
  <c r="J77" i="7"/>
  <c r="J78" i="7"/>
  <c r="J79" i="7"/>
  <c r="J80" i="7"/>
  <c r="J81" i="7"/>
  <c r="J82" i="7"/>
  <c r="J83" i="7"/>
  <c r="J84" i="7"/>
  <c r="J85" i="7"/>
  <c r="J86" i="7"/>
  <c r="J87" i="7"/>
  <c r="J88" i="7"/>
  <c r="J89" i="7"/>
  <c r="J90" i="7"/>
  <c r="J91" i="7"/>
  <c r="J92" i="7"/>
  <c r="J93" i="7"/>
  <c r="J94" i="7"/>
  <c r="J95" i="7"/>
  <c r="J96" i="7"/>
  <c r="J97" i="7"/>
  <c r="J98" i="7"/>
  <c r="J99" i="7"/>
  <c r="J100" i="7"/>
  <c r="J101" i="7"/>
  <c r="J102" i="7"/>
  <c r="J103" i="7"/>
  <c r="J104" i="7"/>
  <c r="J105" i="7"/>
  <c r="J106" i="7"/>
  <c r="J107" i="7"/>
  <c r="J108" i="7"/>
  <c r="J109" i="7"/>
  <c r="J110" i="7"/>
  <c r="J111" i="7"/>
  <c r="J112" i="7"/>
  <c r="J113" i="7"/>
  <c r="J114" i="7"/>
  <c r="J115" i="7"/>
  <c r="J116" i="7"/>
  <c r="J117" i="7"/>
  <c r="J118" i="7"/>
  <c r="J119" i="7"/>
  <c r="J120" i="7"/>
  <c r="J121" i="7"/>
  <c r="J122" i="7"/>
  <c r="J123" i="7"/>
  <c r="J124" i="7"/>
  <c r="J125" i="7"/>
  <c r="J126" i="7"/>
  <c r="J127" i="7"/>
  <c r="J128" i="7"/>
  <c r="J129" i="7"/>
  <c r="J130" i="7"/>
  <c r="J131" i="7"/>
  <c r="J132" i="7"/>
  <c r="J133" i="7"/>
  <c r="J134" i="7"/>
  <c r="J135" i="7"/>
  <c r="J136" i="7"/>
  <c r="J137" i="7"/>
  <c r="J138" i="7"/>
  <c r="J139" i="7"/>
  <c r="J140" i="7"/>
  <c r="J141" i="7"/>
  <c r="J142" i="7"/>
  <c r="J143" i="7"/>
  <c r="J144" i="7"/>
  <c r="J145" i="7"/>
  <c r="J146" i="7"/>
  <c r="J147" i="7"/>
  <c r="J148" i="7"/>
  <c r="J149" i="7"/>
  <c r="J150" i="7"/>
  <c r="J151" i="7"/>
  <c r="J152" i="7"/>
  <c r="J153" i="7"/>
  <c r="J154" i="7"/>
  <c r="J155" i="7"/>
  <c r="J156" i="7"/>
  <c r="J157" i="7"/>
  <c r="J158" i="7"/>
  <c r="J159" i="7"/>
  <c r="J160" i="7"/>
  <c r="J161" i="7"/>
  <c r="J162" i="7"/>
  <c r="J163" i="7"/>
  <c r="J164" i="7"/>
  <c r="J165" i="7"/>
  <c r="J166" i="7"/>
  <c r="J167" i="7"/>
  <c r="J168" i="7"/>
  <c r="J169" i="7"/>
  <c r="J170" i="7"/>
  <c r="J171" i="7"/>
  <c r="J172" i="7"/>
  <c r="J173" i="7"/>
  <c r="J174" i="7"/>
  <c r="J175" i="7"/>
  <c r="J176" i="7"/>
  <c r="J177" i="7"/>
  <c r="J178" i="7"/>
  <c r="J179" i="7"/>
  <c r="J180" i="7"/>
  <c r="J181" i="7"/>
  <c r="J182" i="7"/>
  <c r="J183" i="7"/>
  <c r="J184" i="7"/>
  <c r="J185" i="7"/>
  <c r="J186" i="7"/>
  <c r="J187" i="7"/>
  <c r="J188" i="7"/>
  <c r="J189" i="7"/>
  <c r="J190" i="7"/>
  <c r="J191" i="7"/>
  <c r="J192" i="7"/>
  <c r="J193" i="7"/>
  <c r="J194" i="7"/>
  <c r="J195" i="7"/>
  <c r="J196" i="7"/>
  <c r="J197" i="7"/>
  <c r="J198" i="7"/>
  <c r="J199" i="7"/>
  <c r="J200" i="7"/>
  <c r="J201" i="7"/>
  <c r="J202" i="7"/>
  <c r="J203" i="7"/>
  <c r="J204" i="7"/>
  <c r="J205" i="7"/>
  <c r="J206" i="7"/>
  <c r="J207" i="7"/>
  <c r="J208" i="7"/>
  <c r="J209" i="7"/>
  <c r="J210" i="7"/>
  <c r="J211" i="7"/>
  <c r="J212" i="7"/>
  <c r="J213" i="7"/>
  <c r="J214" i="7"/>
  <c r="J215" i="7"/>
  <c r="J216" i="7"/>
  <c r="J217" i="7"/>
  <c r="J218" i="7"/>
  <c r="J219" i="7"/>
  <c r="J220" i="7"/>
  <c r="J221" i="7"/>
  <c r="J222" i="7"/>
  <c r="J223" i="7"/>
  <c r="J224" i="7"/>
  <c r="J225" i="7"/>
  <c r="J226" i="7"/>
  <c r="J227" i="7"/>
  <c r="J228" i="7"/>
  <c r="J229" i="7"/>
  <c r="J230" i="7"/>
  <c r="J231" i="7"/>
  <c r="J232" i="7"/>
  <c r="J233" i="7"/>
  <c r="J234" i="7"/>
  <c r="J235" i="7"/>
  <c r="J236" i="7"/>
  <c r="J237" i="7"/>
  <c r="J238" i="7"/>
  <c r="J239" i="7"/>
  <c r="J240" i="7"/>
  <c r="J241" i="7"/>
  <c r="J242" i="7"/>
  <c r="J243" i="7"/>
  <c r="J244" i="7"/>
  <c r="J245" i="7"/>
  <c r="J246" i="7"/>
  <c r="J247" i="7"/>
  <c r="J248" i="7"/>
  <c r="J249" i="7"/>
  <c r="J250" i="7"/>
  <c r="J251" i="7"/>
  <c r="J252" i="7"/>
  <c r="J253" i="7"/>
  <c r="J254" i="7"/>
  <c r="J255" i="7"/>
  <c r="J256" i="7"/>
  <c r="J257" i="7"/>
  <c r="J258" i="7"/>
  <c r="J259" i="7"/>
  <c r="J260" i="7"/>
  <c r="J261" i="7"/>
  <c r="J262" i="7"/>
  <c r="J263" i="7"/>
  <c r="J264" i="7"/>
  <c r="J265" i="7"/>
  <c r="J266" i="7"/>
  <c r="J267" i="7"/>
  <c r="J268" i="7"/>
  <c r="J269" i="7"/>
  <c r="J270" i="7"/>
  <c r="J271" i="7"/>
  <c r="J272" i="7"/>
  <c r="J273" i="7"/>
  <c r="J274" i="7"/>
  <c r="J275" i="7"/>
  <c r="J276" i="7"/>
  <c r="J277" i="7"/>
  <c r="J278" i="7"/>
  <c r="J279" i="7"/>
  <c r="J280" i="7"/>
  <c r="J281" i="7"/>
  <c r="J282" i="7"/>
  <c r="J283" i="7"/>
  <c r="J284" i="7"/>
  <c r="J285" i="7"/>
  <c r="J286" i="7"/>
  <c r="J287" i="7"/>
  <c r="J288" i="7"/>
  <c r="J289" i="7"/>
  <c r="J290" i="7"/>
  <c r="J291" i="7"/>
  <c r="J292" i="7"/>
  <c r="J293" i="7"/>
  <c r="J294" i="7"/>
  <c r="J295" i="7"/>
  <c r="J296" i="7"/>
  <c r="J297" i="7"/>
  <c r="J298" i="7"/>
  <c r="J299" i="7"/>
  <c r="J300" i="7"/>
  <c r="J301" i="7"/>
  <c r="J302" i="7"/>
  <c r="J303" i="7"/>
  <c r="J304" i="7"/>
  <c r="J305" i="7"/>
  <c r="J306" i="7"/>
  <c r="J307" i="7"/>
  <c r="J308" i="7"/>
  <c r="J309" i="7"/>
  <c r="J310" i="7"/>
  <c r="J311" i="7"/>
  <c r="J312" i="7"/>
  <c r="J313" i="7"/>
  <c r="J314" i="7"/>
  <c r="J315" i="7"/>
  <c r="J316" i="7"/>
  <c r="J317" i="7"/>
  <c r="J318" i="7"/>
  <c r="J319" i="7"/>
  <c r="J320" i="7"/>
  <c r="J321" i="7"/>
  <c r="J322" i="7"/>
  <c r="J323" i="7"/>
  <c r="J324" i="7"/>
  <c r="J325" i="7"/>
  <c r="J326" i="7"/>
  <c r="J327" i="7"/>
  <c r="J328" i="7"/>
  <c r="J329" i="7"/>
  <c r="J330" i="7"/>
  <c r="J331" i="7"/>
  <c r="J332" i="7"/>
  <c r="J333" i="7"/>
  <c r="J334" i="7"/>
  <c r="J335" i="7"/>
  <c r="J336" i="7"/>
  <c r="J337" i="7"/>
  <c r="J338" i="7"/>
  <c r="J339" i="7"/>
  <c r="J340" i="7"/>
  <c r="J341" i="7"/>
  <c r="J342" i="7"/>
  <c r="J343" i="7"/>
  <c r="J344" i="7"/>
  <c r="J345" i="7"/>
  <c r="J346" i="7"/>
  <c r="J347" i="7"/>
  <c r="J348" i="7"/>
  <c r="J349" i="7"/>
  <c r="J350" i="7"/>
  <c r="J351" i="7"/>
  <c r="J352" i="7"/>
  <c r="J353" i="7"/>
  <c r="J354" i="7"/>
  <c r="J355" i="7"/>
  <c r="J356" i="7"/>
  <c r="J357" i="7"/>
  <c r="J358" i="7"/>
  <c r="J359" i="7"/>
  <c r="J360" i="7"/>
  <c r="J361" i="7"/>
  <c r="J362" i="7"/>
  <c r="J363" i="7"/>
  <c r="J364" i="7"/>
  <c r="J365" i="7"/>
  <c r="J366" i="7"/>
  <c r="J367" i="7"/>
  <c r="J368" i="7"/>
  <c r="J369" i="7"/>
  <c r="J370" i="7"/>
  <c r="J371" i="7"/>
  <c r="J372" i="7"/>
  <c r="J373" i="7"/>
  <c r="J374" i="7"/>
  <c r="J375" i="7"/>
  <c r="J376" i="7"/>
  <c r="J377" i="7"/>
  <c r="J378" i="7"/>
  <c r="J379" i="7"/>
  <c r="J380" i="7"/>
  <c r="J381" i="7"/>
  <c r="J382" i="7"/>
  <c r="J383" i="7"/>
  <c r="J384" i="7"/>
  <c r="J385" i="7"/>
  <c r="J386" i="7"/>
  <c r="J387" i="7"/>
  <c r="J388" i="7"/>
  <c r="J389" i="7"/>
  <c r="J390" i="7"/>
  <c r="J391" i="7"/>
  <c r="J392" i="7"/>
  <c r="J393" i="7"/>
  <c r="J394" i="7"/>
  <c r="J395" i="7"/>
  <c r="J396" i="7"/>
  <c r="J397" i="7"/>
  <c r="J398" i="7"/>
  <c r="J399" i="7"/>
  <c r="J400" i="7"/>
  <c r="J401" i="7"/>
  <c r="J402" i="7"/>
  <c r="J403" i="7"/>
  <c r="J404" i="7"/>
  <c r="J405" i="7"/>
  <c r="J406" i="7"/>
  <c r="J407" i="7"/>
  <c r="J408" i="7"/>
  <c r="J409" i="7"/>
  <c r="J410" i="7"/>
  <c r="J411" i="7"/>
  <c r="J412" i="7"/>
  <c r="J413" i="7"/>
  <c r="J414" i="7"/>
  <c r="J415" i="7"/>
  <c r="J416" i="7"/>
  <c r="J417" i="7"/>
  <c r="J418" i="7"/>
  <c r="J419" i="7"/>
  <c r="J420" i="7"/>
  <c r="J421" i="7"/>
  <c r="J422" i="7"/>
  <c r="J423" i="7"/>
  <c r="J424" i="7"/>
  <c r="J425" i="7"/>
  <c r="J426" i="7"/>
  <c r="J427" i="7"/>
  <c r="J428" i="7"/>
  <c r="J429" i="7"/>
  <c r="J430" i="7"/>
  <c r="J431" i="7"/>
  <c r="J432" i="7"/>
  <c r="J433" i="7"/>
  <c r="J434" i="7"/>
  <c r="J435" i="7"/>
  <c r="J436" i="7"/>
  <c r="J437" i="7"/>
  <c r="J438" i="7"/>
  <c r="J439" i="7"/>
  <c r="J440" i="7"/>
  <c r="J441" i="7"/>
  <c r="J442" i="7"/>
  <c r="J443" i="7"/>
  <c r="J444" i="7"/>
  <c r="J445" i="7"/>
  <c r="J446" i="7"/>
  <c r="J447" i="7"/>
  <c r="J448" i="7"/>
  <c r="J449" i="7"/>
  <c r="J450" i="7"/>
  <c r="J451" i="7"/>
  <c r="J452" i="7"/>
  <c r="J453" i="7"/>
  <c r="J454" i="7"/>
  <c r="J455" i="7"/>
  <c r="J456" i="7"/>
  <c r="J457" i="7"/>
  <c r="J458" i="7"/>
  <c r="J459" i="7"/>
  <c r="J460" i="7"/>
  <c r="J461" i="7"/>
  <c r="J462" i="7"/>
  <c r="J463" i="7"/>
  <c r="J464" i="7"/>
  <c r="J465" i="7"/>
  <c r="J466" i="7"/>
  <c r="J467" i="7"/>
  <c r="J468" i="7"/>
  <c r="J469" i="7"/>
  <c r="J470" i="7"/>
  <c r="J471" i="7"/>
  <c r="J472" i="7"/>
  <c r="J473" i="7"/>
  <c r="J474" i="7"/>
  <c r="J475" i="7"/>
  <c r="J476" i="7"/>
  <c r="J477" i="7"/>
  <c r="J478" i="7"/>
  <c r="J479" i="7"/>
  <c r="J480" i="7"/>
  <c r="J481" i="7"/>
  <c r="J482" i="7"/>
  <c r="J483" i="7"/>
  <c r="J484" i="7"/>
  <c r="J485" i="7"/>
  <c r="J486" i="7"/>
  <c r="J487" i="7"/>
  <c r="J488" i="7"/>
  <c r="J489" i="7"/>
  <c r="J490" i="7"/>
  <c r="J491" i="7"/>
  <c r="J492" i="7"/>
  <c r="J493" i="7"/>
  <c r="J494" i="7"/>
  <c r="J495" i="7"/>
  <c r="J496" i="7"/>
  <c r="J497" i="7"/>
  <c r="J498" i="7"/>
  <c r="J499" i="7"/>
  <c r="J500" i="7"/>
  <c r="J501" i="7"/>
  <c r="J502" i="7"/>
  <c r="J503" i="7"/>
  <c r="J504" i="7"/>
  <c r="J505" i="7"/>
  <c r="J506" i="7"/>
  <c r="J507" i="7"/>
  <c r="J508" i="7"/>
  <c r="J509" i="7"/>
  <c r="J510" i="7"/>
  <c r="J511" i="7"/>
  <c r="J512" i="7"/>
  <c r="J513" i="7"/>
  <c r="J514" i="7"/>
  <c r="J515" i="7"/>
  <c r="J516" i="7"/>
  <c r="J517" i="7"/>
  <c r="J518" i="7"/>
  <c r="J519" i="7"/>
  <c r="J520" i="7"/>
  <c r="J521" i="7"/>
  <c r="J522" i="7"/>
  <c r="J523" i="7"/>
  <c r="J524" i="7"/>
  <c r="J525" i="7"/>
  <c r="J526" i="7"/>
  <c r="J527" i="7"/>
  <c r="J528" i="7"/>
  <c r="J529" i="7"/>
  <c r="J530" i="7"/>
  <c r="J531" i="7"/>
  <c r="J532" i="7"/>
  <c r="J533" i="7"/>
  <c r="J534" i="7"/>
  <c r="J535" i="7"/>
  <c r="J536" i="7"/>
  <c r="J537" i="7"/>
  <c r="J538" i="7"/>
  <c r="J539" i="7"/>
  <c r="J540" i="7"/>
  <c r="J541" i="7"/>
  <c r="J542" i="7"/>
  <c r="J543" i="7"/>
  <c r="J544" i="7"/>
  <c r="J545" i="7"/>
  <c r="J546" i="7"/>
  <c r="J547" i="7"/>
  <c r="J548" i="7"/>
  <c r="J549" i="7"/>
  <c r="J550" i="7"/>
  <c r="J551" i="7"/>
  <c r="J552" i="7"/>
  <c r="J553" i="7"/>
  <c r="J554" i="7"/>
  <c r="J555" i="7"/>
  <c r="J556" i="7"/>
  <c r="J557" i="7"/>
  <c r="J558" i="7"/>
  <c r="J559" i="7"/>
  <c r="J560" i="7"/>
  <c r="J561" i="7"/>
  <c r="J562" i="7"/>
  <c r="J563" i="7"/>
  <c r="J564" i="7"/>
  <c r="J565" i="7"/>
  <c r="J566" i="7"/>
  <c r="J567" i="7"/>
  <c r="J568" i="7"/>
  <c r="J569" i="7"/>
  <c r="J570" i="7"/>
  <c r="J571" i="7"/>
  <c r="J572" i="7"/>
  <c r="J573" i="7"/>
  <c r="J574" i="7"/>
  <c r="J575" i="7"/>
  <c r="J576" i="7"/>
  <c r="J577" i="7"/>
  <c r="J578" i="7"/>
  <c r="J579" i="7"/>
  <c r="J580" i="7"/>
  <c r="J581" i="7"/>
  <c r="J582" i="7"/>
  <c r="J583" i="7"/>
  <c r="J584" i="7"/>
  <c r="J585" i="7"/>
  <c r="J586" i="7"/>
  <c r="J587" i="7"/>
  <c r="J588" i="7"/>
  <c r="J589" i="7"/>
  <c r="J590" i="7"/>
  <c r="J591" i="7"/>
  <c r="J592" i="7"/>
  <c r="J593" i="7"/>
  <c r="J594" i="7"/>
  <c r="J595" i="7"/>
  <c r="J596" i="7"/>
  <c r="J597" i="7"/>
  <c r="J598" i="7"/>
  <c r="J599" i="7"/>
  <c r="J600" i="7"/>
  <c r="J601" i="7"/>
  <c r="J602" i="7"/>
  <c r="J603" i="7"/>
  <c r="J604" i="7"/>
  <c r="J605" i="7"/>
  <c r="J606" i="7"/>
  <c r="J607" i="7"/>
  <c r="J608" i="7"/>
  <c r="J609" i="7"/>
  <c r="J610" i="7"/>
  <c r="J611" i="7"/>
  <c r="J612" i="7"/>
  <c r="J613" i="7"/>
  <c r="J614" i="7"/>
  <c r="J615" i="7"/>
  <c r="J616" i="7"/>
  <c r="J617" i="7"/>
  <c r="J618" i="7"/>
  <c r="J619" i="7"/>
  <c r="J620" i="7"/>
  <c r="J621" i="7"/>
  <c r="J622" i="7"/>
  <c r="J623" i="7"/>
  <c r="J624" i="7"/>
  <c r="J625" i="7"/>
  <c r="J626" i="7"/>
  <c r="J627" i="7"/>
  <c r="J628" i="7"/>
  <c r="J629" i="7"/>
  <c r="J630" i="7"/>
  <c r="J631" i="7"/>
  <c r="J632" i="7"/>
  <c r="J633" i="7"/>
  <c r="J634" i="7"/>
  <c r="J635" i="7"/>
  <c r="J636" i="7"/>
  <c r="J637" i="7"/>
  <c r="J638" i="7"/>
  <c r="J639" i="7"/>
  <c r="J640" i="7"/>
  <c r="J641" i="7"/>
  <c r="J642" i="7"/>
  <c r="J643" i="7"/>
  <c r="J644" i="7"/>
  <c r="J645" i="7"/>
  <c r="J646" i="7"/>
  <c r="J647" i="7"/>
  <c r="J648" i="7"/>
  <c r="J649" i="7"/>
  <c r="J650" i="7"/>
  <c r="J651" i="7"/>
  <c r="J652" i="7"/>
  <c r="J653" i="7"/>
  <c r="J654" i="7"/>
  <c r="J655" i="7"/>
  <c r="J656" i="7"/>
  <c r="J657" i="7"/>
  <c r="J658" i="7"/>
  <c r="J659" i="7"/>
  <c r="J660" i="7"/>
  <c r="J661" i="7"/>
  <c r="J662" i="7"/>
  <c r="J663" i="7"/>
  <c r="J664" i="7"/>
  <c r="J665" i="7"/>
  <c r="J666" i="7"/>
  <c r="J667" i="7"/>
  <c r="J668" i="7"/>
  <c r="J669" i="7"/>
  <c r="J670" i="7"/>
  <c r="J671" i="7"/>
  <c r="J672" i="7"/>
  <c r="J673" i="7"/>
  <c r="J674" i="7"/>
  <c r="J675" i="7"/>
  <c r="J676" i="7"/>
  <c r="J677" i="7"/>
  <c r="J678" i="7"/>
  <c r="J679" i="7"/>
  <c r="J680" i="7"/>
  <c r="J681" i="7"/>
  <c r="J682" i="7"/>
  <c r="J683" i="7"/>
  <c r="J684" i="7"/>
  <c r="J685" i="7"/>
  <c r="J686" i="7"/>
  <c r="J687" i="7"/>
  <c r="J688" i="7"/>
  <c r="J689" i="7"/>
  <c r="J690" i="7"/>
  <c r="J691" i="7"/>
  <c r="J692" i="7"/>
  <c r="J693" i="7"/>
  <c r="J694" i="7"/>
  <c r="J695" i="7"/>
  <c r="J696" i="7"/>
  <c r="J697" i="7"/>
  <c r="J698" i="7"/>
  <c r="J699" i="7"/>
  <c r="J700" i="7"/>
  <c r="J701" i="7"/>
  <c r="J702" i="7"/>
  <c r="J703" i="7"/>
  <c r="J704" i="7"/>
  <c r="J705" i="7"/>
  <c r="J706" i="7"/>
  <c r="J707" i="7"/>
  <c r="J708" i="7"/>
  <c r="J709" i="7"/>
  <c r="J710" i="7"/>
  <c r="J711" i="7"/>
  <c r="J712" i="7"/>
  <c r="J713" i="7"/>
  <c r="J714" i="7"/>
  <c r="J715" i="7"/>
  <c r="J716" i="7"/>
  <c r="J717" i="7"/>
  <c r="J718" i="7"/>
  <c r="J719" i="7"/>
  <c r="J720" i="7"/>
  <c r="J721" i="7"/>
  <c r="J722" i="7"/>
  <c r="J723" i="7"/>
  <c r="J724" i="7"/>
  <c r="J725" i="7"/>
  <c r="J726" i="7"/>
  <c r="J727" i="7"/>
  <c r="J728" i="7"/>
  <c r="J729" i="7"/>
  <c r="J730" i="7"/>
  <c r="J731" i="7"/>
  <c r="J732" i="7"/>
  <c r="J733" i="7"/>
  <c r="J734" i="7"/>
  <c r="J735" i="7"/>
  <c r="J736" i="7"/>
  <c r="J737" i="7"/>
  <c r="J738" i="7"/>
  <c r="J739" i="7"/>
  <c r="J740" i="7"/>
  <c r="J741" i="7"/>
  <c r="J742" i="7"/>
  <c r="J743" i="7"/>
  <c r="J744" i="7"/>
  <c r="J745" i="7"/>
  <c r="J746" i="7"/>
  <c r="J747" i="7"/>
  <c r="J748" i="7"/>
  <c r="J749" i="7"/>
  <c r="J750" i="7"/>
  <c r="J751" i="7"/>
  <c r="J752" i="7"/>
  <c r="J753" i="7"/>
  <c r="J754" i="7"/>
  <c r="J755" i="7"/>
  <c r="J756" i="7"/>
  <c r="J757" i="7"/>
  <c r="J758" i="7"/>
  <c r="J759" i="7"/>
  <c r="J760" i="7"/>
  <c r="J761" i="7"/>
  <c r="J762" i="7"/>
  <c r="J763" i="7"/>
  <c r="J764" i="7"/>
  <c r="J765" i="7"/>
  <c r="J766" i="7"/>
  <c r="J767" i="7"/>
  <c r="J768" i="7"/>
  <c r="J769" i="7"/>
  <c r="J770" i="7"/>
  <c r="J771" i="7"/>
  <c r="J772" i="7"/>
  <c r="J773" i="7"/>
  <c r="J774" i="7"/>
  <c r="J775" i="7"/>
  <c r="J776" i="7"/>
  <c r="J777" i="7"/>
  <c r="J778" i="7"/>
  <c r="J779" i="7"/>
  <c r="J780" i="7"/>
  <c r="J781" i="7"/>
  <c r="J782" i="7"/>
  <c r="J783" i="7"/>
  <c r="J784" i="7"/>
  <c r="J785" i="7"/>
  <c r="J786" i="7"/>
  <c r="J787" i="7"/>
  <c r="J788" i="7"/>
  <c r="J789" i="7"/>
  <c r="J790" i="7"/>
  <c r="J791" i="7"/>
  <c r="J792" i="7"/>
  <c r="J793" i="7"/>
  <c r="J794" i="7"/>
  <c r="J795" i="7"/>
  <c r="J796" i="7"/>
  <c r="J797" i="7"/>
  <c r="J798" i="7"/>
  <c r="J799" i="7"/>
  <c r="J800" i="7"/>
  <c r="J801" i="7"/>
  <c r="J802" i="7"/>
  <c r="J803" i="7"/>
  <c r="J804" i="7"/>
  <c r="J805" i="7"/>
  <c r="J806" i="7"/>
  <c r="J807" i="7"/>
  <c r="J808" i="7"/>
  <c r="J809" i="7"/>
  <c r="J810" i="7"/>
  <c r="J811" i="7"/>
  <c r="J812" i="7"/>
  <c r="J813" i="7"/>
  <c r="J814" i="7"/>
  <c r="J815" i="7"/>
  <c r="J816" i="7"/>
  <c r="J817" i="7"/>
  <c r="J818" i="7"/>
  <c r="J819" i="7"/>
  <c r="J820" i="7"/>
  <c r="J821" i="7"/>
  <c r="J822" i="7"/>
  <c r="J823" i="7"/>
  <c r="J824" i="7"/>
  <c r="J825" i="7"/>
  <c r="J826" i="7"/>
  <c r="J827" i="7"/>
  <c r="J828" i="7"/>
  <c r="J829" i="7"/>
  <c r="J830" i="7"/>
  <c r="J831" i="7"/>
  <c r="J832" i="7"/>
  <c r="J833" i="7"/>
  <c r="J834" i="7"/>
  <c r="J835" i="7"/>
  <c r="J836" i="7"/>
  <c r="J837" i="7"/>
  <c r="J838" i="7"/>
  <c r="J839" i="7"/>
  <c r="J840" i="7"/>
  <c r="J841" i="7"/>
  <c r="J842" i="7"/>
  <c r="J843" i="7"/>
  <c r="J844" i="7"/>
  <c r="J845" i="7"/>
  <c r="J846" i="7"/>
  <c r="J847" i="7"/>
  <c r="J848" i="7"/>
  <c r="J849" i="7"/>
  <c r="J850" i="7"/>
  <c r="J851" i="7"/>
  <c r="J852" i="7"/>
  <c r="J853" i="7"/>
  <c r="J854" i="7"/>
  <c r="J855" i="7"/>
  <c r="J856" i="7"/>
  <c r="J857" i="7"/>
  <c r="J858" i="7"/>
  <c r="J859" i="7"/>
  <c r="J860" i="7"/>
  <c r="J861" i="7"/>
  <c r="J862" i="7"/>
  <c r="J863" i="7"/>
  <c r="J864" i="7"/>
  <c r="J865" i="7"/>
  <c r="J866" i="7"/>
  <c r="J867" i="7"/>
  <c r="J868" i="7"/>
  <c r="J869" i="7"/>
  <c r="J870" i="7"/>
  <c r="J871" i="7"/>
  <c r="J872" i="7"/>
  <c r="J873" i="7"/>
  <c r="J874" i="7"/>
  <c r="J875" i="7"/>
  <c r="J876" i="7"/>
  <c r="J877" i="7"/>
  <c r="J878" i="7"/>
  <c r="J879" i="7"/>
  <c r="J880" i="7"/>
  <c r="J881" i="7"/>
  <c r="J882" i="7"/>
  <c r="J883" i="7"/>
  <c r="J884" i="7"/>
  <c r="J885" i="7"/>
  <c r="J886" i="7"/>
  <c r="J887" i="7"/>
  <c r="J888" i="7"/>
  <c r="J889" i="7"/>
  <c r="J890" i="7"/>
  <c r="J891" i="7"/>
  <c r="J892" i="7"/>
  <c r="J893" i="7"/>
  <c r="J894" i="7"/>
  <c r="J895" i="7"/>
  <c r="J896" i="7"/>
  <c r="J897" i="7"/>
  <c r="J898" i="7"/>
  <c r="J899" i="7"/>
  <c r="J900" i="7"/>
  <c r="J901" i="7"/>
  <c r="J902" i="7"/>
  <c r="J903" i="7"/>
  <c r="J904" i="7"/>
  <c r="J905" i="7"/>
  <c r="J906" i="7"/>
  <c r="J907" i="7"/>
  <c r="J908" i="7"/>
  <c r="J909" i="7"/>
  <c r="J910" i="7"/>
  <c r="J911" i="7"/>
  <c r="J912" i="7"/>
  <c r="J913" i="7"/>
  <c r="J914" i="7"/>
  <c r="J915" i="7"/>
  <c r="J916" i="7"/>
  <c r="J917" i="7"/>
  <c r="J918" i="7"/>
  <c r="J919" i="7"/>
  <c r="J920" i="7"/>
  <c r="J921" i="7"/>
  <c r="J922" i="7"/>
  <c r="J923" i="7"/>
  <c r="J924" i="7"/>
  <c r="J925" i="7"/>
  <c r="J926" i="7"/>
  <c r="J927" i="7"/>
  <c r="J928" i="7"/>
  <c r="J929" i="7"/>
  <c r="J930" i="7"/>
  <c r="J931" i="7"/>
  <c r="J932" i="7"/>
  <c r="J933" i="7"/>
  <c r="J934" i="7"/>
  <c r="J935" i="7"/>
  <c r="J936" i="7"/>
  <c r="J937" i="7"/>
  <c r="J938" i="7"/>
  <c r="J939" i="7"/>
  <c r="J940" i="7"/>
  <c r="J941" i="7"/>
  <c r="J942" i="7"/>
  <c r="J943" i="7"/>
  <c r="J944" i="7"/>
  <c r="J945" i="7"/>
  <c r="J946" i="7"/>
  <c r="J947" i="7"/>
  <c r="J948" i="7"/>
  <c r="J949" i="7"/>
  <c r="J950" i="7"/>
  <c r="J951" i="7"/>
  <c r="J952" i="7"/>
  <c r="J953" i="7"/>
  <c r="J954" i="7"/>
  <c r="J955" i="7"/>
  <c r="J956" i="7"/>
  <c r="J957" i="7"/>
  <c r="J958" i="7"/>
  <c r="J959" i="7"/>
  <c r="J960" i="7"/>
  <c r="J961" i="7"/>
  <c r="J962" i="7"/>
  <c r="J963" i="7"/>
  <c r="J964" i="7"/>
  <c r="J965" i="7"/>
  <c r="J966" i="7"/>
  <c r="J967" i="7"/>
  <c r="J968" i="7"/>
  <c r="J969" i="7"/>
  <c r="J970" i="7"/>
  <c r="J971" i="7"/>
  <c r="J972" i="7"/>
  <c r="J973" i="7"/>
  <c r="J974" i="7"/>
  <c r="J975" i="7"/>
  <c r="J976" i="7"/>
  <c r="J977" i="7"/>
  <c r="J978" i="7"/>
  <c r="J979" i="7"/>
  <c r="J980" i="7"/>
  <c r="J981" i="7"/>
  <c r="J982" i="7"/>
  <c r="J983" i="7"/>
  <c r="J984" i="7"/>
  <c r="J985" i="7"/>
  <c r="J986" i="7"/>
  <c r="J987" i="7"/>
  <c r="J988" i="7"/>
  <c r="J989" i="7"/>
  <c r="J990" i="7"/>
  <c r="J991" i="7"/>
  <c r="J992" i="7"/>
  <c r="J993" i="7"/>
  <c r="J994" i="7"/>
  <c r="J995" i="7"/>
  <c r="J996" i="7"/>
  <c r="J997" i="7"/>
  <c r="J998" i="7"/>
  <c r="J999" i="7"/>
  <c r="J1000" i="7"/>
  <c r="J1001" i="7"/>
  <c r="J1002" i="7"/>
  <c r="J1003" i="7"/>
  <c r="J1004" i="7"/>
  <c r="J1005" i="7"/>
  <c r="J1006" i="7"/>
  <c r="J1007" i="7"/>
  <c r="J1008" i="7"/>
  <c r="J1009" i="7"/>
  <c r="J1010" i="7"/>
  <c r="J1011" i="7"/>
  <c r="J1012" i="7"/>
  <c r="J1013" i="7"/>
  <c r="J1014" i="7"/>
  <c r="J1015" i="7"/>
  <c r="J1016" i="7"/>
  <c r="J1017" i="7"/>
  <c r="J1018" i="7"/>
  <c r="J1019" i="7"/>
  <c r="J1020" i="7"/>
  <c r="J1021" i="7"/>
  <c r="J1022" i="7"/>
  <c r="J1023" i="7"/>
  <c r="J1024" i="7"/>
  <c r="J1025" i="7"/>
  <c r="J1026" i="7"/>
  <c r="J1027" i="7"/>
  <c r="J1028" i="7"/>
  <c r="J1029" i="7"/>
  <c r="J1030" i="7"/>
  <c r="J1031" i="7"/>
  <c r="J1032" i="7"/>
  <c r="J1033" i="7"/>
  <c r="J1034" i="7"/>
  <c r="J1035" i="7"/>
  <c r="J1036" i="7"/>
  <c r="J1037" i="7"/>
  <c r="J1038" i="7"/>
  <c r="J1039" i="7"/>
  <c r="J1040" i="7"/>
  <c r="J1041" i="7"/>
  <c r="J1042" i="7"/>
  <c r="J1043" i="7"/>
  <c r="J1044" i="7"/>
  <c r="J1045" i="7"/>
  <c r="J1046" i="7"/>
  <c r="J1047" i="7"/>
  <c r="J1048" i="7"/>
  <c r="J1049" i="7"/>
  <c r="J1050" i="7"/>
  <c r="J1051" i="7"/>
  <c r="J1052" i="7"/>
  <c r="J1053" i="7"/>
  <c r="J1054" i="7"/>
  <c r="J1055" i="7"/>
  <c r="J1056" i="7"/>
  <c r="J1057" i="7"/>
  <c r="J1058" i="7"/>
  <c r="J1059" i="7"/>
  <c r="J1060" i="7"/>
  <c r="J1061" i="7"/>
  <c r="J1062" i="7"/>
  <c r="J1063" i="7"/>
  <c r="J1064" i="7"/>
  <c r="J1065" i="7"/>
  <c r="J1066" i="7"/>
  <c r="J1067" i="7"/>
  <c r="J1068" i="7"/>
  <c r="J1069" i="7"/>
  <c r="J1070" i="7"/>
  <c r="J1071" i="7"/>
  <c r="J1072" i="7"/>
  <c r="J1073" i="7"/>
  <c r="J1074" i="7"/>
  <c r="J1075" i="7"/>
  <c r="J1076" i="7"/>
  <c r="J1077" i="7"/>
  <c r="J1078" i="7"/>
  <c r="J1079" i="7"/>
  <c r="J1080" i="7"/>
  <c r="J1081" i="7"/>
  <c r="J1082" i="7"/>
  <c r="J1083" i="7"/>
  <c r="J1084" i="7"/>
  <c r="J1085" i="7"/>
  <c r="J1086" i="7"/>
  <c r="J1087" i="7"/>
  <c r="J1088" i="7"/>
  <c r="J1089" i="7"/>
  <c r="J1090" i="7"/>
  <c r="J1091" i="7"/>
  <c r="J1092" i="7"/>
  <c r="J1093" i="7"/>
  <c r="J1094" i="7"/>
  <c r="J1095" i="7"/>
  <c r="J1096" i="7"/>
  <c r="J1097" i="7"/>
  <c r="J1098" i="7"/>
  <c r="J1099" i="7"/>
  <c r="J1100" i="7"/>
  <c r="J1101" i="7"/>
  <c r="J1102" i="7"/>
  <c r="J1103" i="7"/>
  <c r="J1104" i="7"/>
  <c r="J1105" i="7"/>
  <c r="J1106" i="7"/>
  <c r="J1107" i="7"/>
  <c r="J1108" i="7"/>
  <c r="J1109" i="7"/>
  <c r="J1110" i="7"/>
  <c r="J1111" i="7"/>
  <c r="J1112" i="7"/>
  <c r="J1113" i="7"/>
  <c r="J1114" i="7"/>
  <c r="J1115" i="7"/>
  <c r="J1116" i="7"/>
  <c r="J1117" i="7"/>
  <c r="J1118" i="7"/>
  <c r="J1119" i="7"/>
  <c r="J1120" i="7"/>
  <c r="J1121" i="7"/>
  <c r="J1122" i="7"/>
  <c r="J1123" i="7"/>
  <c r="J1124" i="7"/>
  <c r="J1125" i="7"/>
  <c r="J1126" i="7"/>
  <c r="J1127" i="7"/>
  <c r="J1128" i="7"/>
  <c r="J1129" i="7"/>
  <c r="J1130" i="7"/>
  <c r="J1131" i="7"/>
  <c r="J1132" i="7"/>
  <c r="J1133" i="7"/>
  <c r="J1134" i="7"/>
  <c r="J1135" i="7"/>
  <c r="J1136" i="7"/>
  <c r="J1137" i="7"/>
  <c r="J1138" i="7"/>
  <c r="J1139" i="7"/>
  <c r="J1140" i="7"/>
  <c r="J1141" i="7"/>
  <c r="J1142" i="7"/>
  <c r="J1143" i="7"/>
  <c r="J1144" i="7"/>
  <c r="J1145" i="7"/>
  <c r="J1146" i="7"/>
  <c r="J1147" i="7"/>
  <c r="J1148" i="7"/>
  <c r="J1149" i="7"/>
  <c r="J1150" i="7"/>
  <c r="J1151" i="7"/>
  <c r="J1152" i="7"/>
  <c r="J1153" i="7"/>
  <c r="J1154" i="7"/>
  <c r="J1155" i="7"/>
  <c r="J1156" i="7"/>
  <c r="J1157" i="7"/>
  <c r="J1158" i="7"/>
  <c r="J1159" i="7"/>
  <c r="J1160" i="7"/>
  <c r="J1161" i="7"/>
  <c r="J1162" i="7"/>
  <c r="J1163" i="7"/>
  <c r="J1164" i="7"/>
  <c r="J1165" i="7"/>
  <c r="J1166" i="7"/>
  <c r="J1167" i="7"/>
  <c r="J1168" i="7"/>
  <c r="J1169" i="7"/>
  <c r="J1170" i="7"/>
  <c r="J1171" i="7"/>
  <c r="J1172" i="7"/>
  <c r="J1173" i="7"/>
  <c r="J1174" i="7"/>
  <c r="J1175" i="7"/>
  <c r="J1176" i="7"/>
  <c r="J1177" i="7"/>
  <c r="J1178" i="7"/>
  <c r="J1179" i="7"/>
  <c r="J1180" i="7"/>
  <c r="J1181" i="7"/>
  <c r="J1182" i="7"/>
  <c r="J1183" i="7"/>
  <c r="J1184" i="7"/>
  <c r="J1185" i="7"/>
  <c r="J1186" i="7"/>
  <c r="J1187" i="7"/>
  <c r="J1188" i="7"/>
  <c r="J1189" i="7"/>
  <c r="J1190" i="7"/>
  <c r="J1191" i="7"/>
  <c r="J1192" i="7"/>
  <c r="J1193" i="7"/>
  <c r="J1194" i="7"/>
  <c r="J1195" i="7"/>
  <c r="J1196" i="7"/>
  <c r="J1197" i="7"/>
  <c r="J1198" i="7"/>
  <c r="J1199" i="7"/>
  <c r="J1200" i="7"/>
  <c r="J1201" i="7"/>
  <c r="J1202" i="7"/>
  <c r="J1203" i="7"/>
  <c r="J1204" i="7"/>
  <c r="J1205" i="7"/>
  <c r="J1206" i="7"/>
  <c r="J1207" i="7"/>
  <c r="J1208" i="7"/>
  <c r="J1209" i="7"/>
  <c r="J1210" i="7"/>
  <c r="J1211" i="7"/>
  <c r="J1212" i="7"/>
  <c r="J1213" i="7"/>
  <c r="J1214" i="7"/>
  <c r="J1215" i="7"/>
  <c r="J1216" i="7"/>
  <c r="J1217" i="7"/>
  <c r="J1218" i="7"/>
  <c r="J1219" i="7"/>
  <c r="J1220" i="7"/>
  <c r="J1221" i="7"/>
  <c r="J1222" i="7"/>
  <c r="J1223" i="7"/>
  <c r="J1224" i="7"/>
  <c r="J1225" i="7"/>
  <c r="J1226" i="7"/>
  <c r="J1227" i="7"/>
  <c r="J1228" i="7"/>
  <c r="J1229" i="7"/>
  <c r="J1230" i="7"/>
  <c r="J1231" i="7"/>
  <c r="J1232" i="7"/>
  <c r="J1233" i="7"/>
  <c r="J1234" i="7"/>
  <c r="J1235" i="7"/>
  <c r="J1236" i="7"/>
  <c r="J1237" i="7"/>
  <c r="J1238" i="7"/>
  <c r="J1239" i="7"/>
  <c r="J1240" i="7"/>
  <c r="J1241" i="7"/>
  <c r="J1242" i="7"/>
  <c r="J1243" i="7"/>
  <c r="J1244" i="7"/>
  <c r="J1245" i="7"/>
  <c r="J1246" i="7"/>
  <c r="J1247" i="7"/>
  <c r="J1248" i="7"/>
  <c r="J1249" i="7"/>
  <c r="J1250" i="7"/>
  <c r="J1251" i="7"/>
  <c r="J1252" i="7"/>
  <c r="J1253" i="7"/>
  <c r="J1254" i="7"/>
  <c r="J1255" i="7"/>
  <c r="J1256" i="7"/>
  <c r="J1257" i="7"/>
  <c r="J1258" i="7"/>
  <c r="J1259" i="7"/>
  <c r="J1260" i="7"/>
  <c r="J1261" i="7"/>
  <c r="J1262" i="7"/>
  <c r="J1263" i="7"/>
  <c r="J1264" i="7"/>
  <c r="J1265" i="7"/>
  <c r="J1266" i="7"/>
  <c r="J1267" i="7"/>
  <c r="J1268" i="7"/>
  <c r="J1269" i="7"/>
  <c r="J1270" i="7"/>
  <c r="J1271" i="7"/>
  <c r="J1272" i="7"/>
  <c r="J1273" i="7"/>
  <c r="J1274" i="7"/>
  <c r="J1275" i="7"/>
  <c r="J1276" i="7"/>
  <c r="J1277" i="7"/>
  <c r="J1278" i="7"/>
  <c r="J1279" i="7"/>
  <c r="J1280" i="7"/>
  <c r="J1281" i="7"/>
  <c r="J1282" i="7"/>
  <c r="J1283" i="7"/>
  <c r="J1284" i="7"/>
  <c r="J1285" i="7"/>
  <c r="J1286" i="7"/>
  <c r="J1287" i="7"/>
  <c r="J1288" i="7"/>
  <c r="J1289" i="7"/>
  <c r="J1290" i="7"/>
  <c r="J1291" i="7"/>
  <c r="J1292" i="7"/>
  <c r="J1293" i="7"/>
  <c r="J1294" i="7"/>
  <c r="J1295" i="7"/>
  <c r="J1296" i="7"/>
  <c r="J1297" i="7"/>
  <c r="J1298" i="7"/>
  <c r="J1299" i="7"/>
  <c r="J1300" i="7"/>
  <c r="J1301" i="7"/>
  <c r="J1302" i="7"/>
  <c r="J1303" i="7"/>
  <c r="J1304" i="7"/>
  <c r="J1305" i="7"/>
  <c r="J1306" i="7"/>
  <c r="J1307" i="7"/>
  <c r="J1308" i="7"/>
  <c r="J1309" i="7"/>
  <c r="J1310" i="7"/>
  <c r="J1311" i="7"/>
  <c r="J1312" i="7"/>
  <c r="J1313" i="7"/>
  <c r="J1314" i="7"/>
  <c r="J1315" i="7"/>
  <c r="J1316" i="7"/>
  <c r="J1317" i="7"/>
  <c r="J1318" i="7"/>
  <c r="J1319" i="7"/>
  <c r="J1320" i="7"/>
  <c r="J1321" i="7"/>
  <c r="J1322" i="7"/>
  <c r="J1323" i="7"/>
  <c r="J1324" i="7"/>
  <c r="J1325" i="7"/>
  <c r="J1326" i="7"/>
  <c r="J1327" i="7"/>
  <c r="J1328" i="7"/>
  <c r="J1329" i="7"/>
  <c r="J1330" i="7"/>
  <c r="J1331" i="7"/>
  <c r="J1332" i="7"/>
  <c r="J1333" i="7"/>
  <c r="J1334" i="7"/>
  <c r="J1335" i="7"/>
  <c r="J1336" i="7"/>
  <c r="J1337" i="7"/>
  <c r="J1338" i="7"/>
  <c r="J1339" i="7"/>
  <c r="J1340" i="7"/>
  <c r="J1341" i="7"/>
  <c r="J1342" i="7"/>
  <c r="J1343" i="7"/>
  <c r="J1344" i="7"/>
  <c r="J1345" i="7"/>
  <c r="J1346" i="7"/>
  <c r="J1347" i="7"/>
  <c r="J1348" i="7"/>
  <c r="J1349" i="7"/>
  <c r="J1350" i="7"/>
  <c r="J1351" i="7"/>
  <c r="J1352" i="7"/>
  <c r="J1353" i="7"/>
  <c r="J1354" i="7"/>
  <c r="J1355" i="7"/>
  <c r="J1356" i="7"/>
  <c r="J1357" i="7"/>
  <c r="J1358" i="7"/>
  <c r="J1359" i="7"/>
  <c r="J1360" i="7"/>
  <c r="J1361" i="7"/>
  <c r="J1362" i="7"/>
  <c r="J1363" i="7"/>
  <c r="J1364" i="7"/>
  <c r="J1365" i="7"/>
  <c r="J1366" i="7"/>
  <c r="J1367" i="7"/>
  <c r="J1368" i="7"/>
  <c r="J1369" i="7"/>
  <c r="J1370" i="7"/>
  <c r="J1371" i="7"/>
  <c r="J1372" i="7"/>
  <c r="J1373" i="7"/>
  <c r="J1374" i="7"/>
  <c r="J1375" i="7"/>
  <c r="J1376" i="7"/>
  <c r="J1377" i="7"/>
  <c r="J1378" i="7"/>
  <c r="J1379" i="7"/>
  <c r="J1380" i="7"/>
  <c r="J1381" i="7"/>
  <c r="J1382" i="7"/>
  <c r="J1383" i="7"/>
  <c r="J1384" i="7"/>
  <c r="J1385" i="7"/>
  <c r="J1386" i="7"/>
  <c r="J1387" i="7"/>
  <c r="J1388" i="7"/>
  <c r="J1389" i="7"/>
  <c r="J1390" i="7"/>
  <c r="J1391" i="7"/>
  <c r="J1392" i="7"/>
  <c r="J1393" i="7"/>
  <c r="J1394" i="7"/>
  <c r="J1395" i="7"/>
  <c r="J1396" i="7"/>
  <c r="J1397" i="7"/>
  <c r="J1398" i="7"/>
  <c r="J1399" i="7"/>
  <c r="J1400" i="7"/>
  <c r="J1401" i="7"/>
  <c r="J1402" i="7"/>
  <c r="J1403" i="7"/>
  <c r="J1404" i="7"/>
  <c r="J1405" i="7"/>
  <c r="J1406" i="7"/>
  <c r="J1407" i="7"/>
  <c r="J1408" i="7"/>
  <c r="J1409" i="7"/>
  <c r="J1410" i="7"/>
  <c r="J1411" i="7"/>
  <c r="J1412" i="7"/>
  <c r="J1413" i="7"/>
  <c r="J1414" i="7"/>
  <c r="J1415" i="7"/>
  <c r="J1416" i="7"/>
  <c r="J1417" i="7"/>
  <c r="J1418" i="7"/>
  <c r="J1419" i="7"/>
  <c r="J1420" i="7"/>
  <c r="J1421" i="7"/>
  <c r="J1422" i="7"/>
  <c r="J1423" i="7"/>
  <c r="J1424" i="7"/>
  <c r="J1425" i="7"/>
  <c r="J1426" i="7"/>
  <c r="J1427" i="7"/>
  <c r="J1428" i="7"/>
  <c r="J1429" i="7"/>
  <c r="J1430" i="7"/>
  <c r="J1431" i="7"/>
  <c r="J1432" i="7"/>
  <c r="J1433" i="7"/>
  <c r="J1434" i="7"/>
  <c r="J1435" i="7"/>
  <c r="J1436" i="7"/>
  <c r="J1437" i="7"/>
  <c r="J1438" i="7"/>
  <c r="J1439" i="7"/>
  <c r="J1440" i="7"/>
  <c r="J1441" i="7"/>
  <c r="J1442" i="7"/>
  <c r="J1443" i="7"/>
  <c r="J1444" i="7"/>
  <c r="J1445" i="7"/>
  <c r="J1446" i="7"/>
  <c r="J1447" i="7"/>
  <c r="J1448" i="7"/>
  <c r="J1449" i="7"/>
  <c r="J1450" i="7"/>
  <c r="J1451" i="7"/>
  <c r="J1452" i="7"/>
  <c r="J1453" i="7"/>
  <c r="J1454" i="7"/>
  <c r="J1455" i="7"/>
  <c r="J1456" i="7"/>
  <c r="J1457" i="7"/>
  <c r="J1458" i="7"/>
  <c r="J1459" i="7"/>
  <c r="J1460" i="7"/>
  <c r="J1461" i="7"/>
  <c r="J1462" i="7"/>
  <c r="J1463" i="7"/>
  <c r="J1464" i="7"/>
  <c r="J1465" i="7"/>
  <c r="J1466" i="7"/>
  <c r="J1467" i="7"/>
  <c r="J1468" i="7"/>
  <c r="J1469" i="7"/>
  <c r="J1470" i="7"/>
  <c r="J1471" i="7"/>
  <c r="J1472" i="7"/>
  <c r="J1473" i="7"/>
  <c r="J1474" i="7"/>
  <c r="J1475" i="7"/>
  <c r="J1476" i="7"/>
  <c r="J1477" i="7"/>
  <c r="J1478" i="7"/>
  <c r="J1479" i="7"/>
  <c r="J1480" i="7"/>
  <c r="J1481" i="7"/>
  <c r="J1482" i="7"/>
  <c r="J1483" i="7"/>
  <c r="J1484" i="7"/>
  <c r="J1485" i="7"/>
  <c r="J1486" i="7"/>
  <c r="J1487" i="7"/>
  <c r="J1488" i="7"/>
  <c r="J1489" i="7"/>
  <c r="J1490" i="7"/>
  <c r="J1491" i="7"/>
  <c r="J1492" i="7"/>
  <c r="J1493" i="7"/>
  <c r="J1494" i="7"/>
  <c r="J1495" i="7"/>
  <c r="J1496" i="7"/>
  <c r="J1497" i="7"/>
  <c r="J1498" i="7"/>
  <c r="J1499" i="7"/>
  <c r="J1500" i="7"/>
  <c r="J6" i="6"/>
  <c r="J8" i="6"/>
  <c r="J9" i="6"/>
  <c r="J10" i="6"/>
  <c r="J11" i="6"/>
  <c r="J12" i="6"/>
  <c r="J13" i="6"/>
  <c r="J14" i="6"/>
  <c r="J15" i="6"/>
  <c r="J16" i="6"/>
  <c r="J17" i="6"/>
  <c r="J18" i="6"/>
  <c r="J19" i="6"/>
  <c r="J20" i="6"/>
  <c r="J21" i="6"/>
  <c r="J22" i="6"/>
  <c r="J23" i="6"/>
  <c r="J24" i="6"/>
  <c r="J25" i="6"/>
  <c r="J26" i="6"/>
  <c r="J27" i="6"/>
  <c r="J28" i="6"/>
  <c r="J29" i="6"/>
  <c r="J30" i="6"/>
  <c r="J31" i="6"/>
  <c r="J32" i="6"/>
  <c r="J33" i="6"/>
  <c r="J34" i="6"/>
  <c r="J35" i="6"/>
  <c r="J36" i="6"/>
  <c r="J37" i="6"/>
  <c r="J38" i="6"/>
  <c r="J39" i="6"/>
  <c r="J40" i="6"/>
  <c r="J41" i="6"/>
  <c r="J42" i="6"/>
  <c r="J43" i="6"/>
  <c r="J44" i="6"/>
  <c r="J45" i="6"/>
  <c r="J46" i="6"/>
  <c r="J47" i="6"/>
  <c r="J48" i="6"/>
  <c r="J49" i="6"/>
  <c r="J50" i="6"/>
  <c r="J51" i="6"/>
  <c r="J52" i="6"/>
  <c r="J53" i="6"/>
  <c r="J54" i="6"/>
  <c r="J55" i="6"/>
  <c r="J56" i="6"/>
  <c r="J57" i="6"/>
  <c r="J58" i="6"/>
  <c r="J59" i="6"/>
  <c r="J60" i="6"/>
  <c r="J61" i="6"/>
  <c r="J62" i="6"/>
  <c r="J63" i="6"/>
  <c r="J64" i="6"/>
  <c r="J65" i="6"/>
  <c r="J66" i="6"/>
  <c r="J67" i="6"/>
  <c r="J68" i="6"/>
  <c r="J69" i="6"/>
  <c r="J70" i="6"/>
  <c r="J71" i="6"/>
  <c r="J72" i="6"/>
  <c r="J73" i="6"/>
  <c r="J74" i="6"/>
  <c r="J75" i="6"/>
  <c r="J76" i="6"/>
  <c r="J77" i="6"/>
  <c r="J78" i="6"/>
  <c r="J79" i="6"/>
  <c r="J80" i="6"/>
  <c r="J81" i="6"/>
  <c r="J82" i="6"/>
  <c r="J83" i="6"/>
  <c r="J84" i="6"/>
  <c r="J85" i="6"/>
  <c r="J86" i="6"/>
  <c r="J87" i="6"/>
  <c r="J88" i="6"/>
  <c r="J89" i="6"/>
  <c r="J90" i="6"/>
  <c r="J91" i="6"/>
  <c r="J92" i="6"/>
  <c r="J93" i="6"/>
  <c r="J94" i="6"/>
  <c r="J95" i="6"/>
  <c r="J96" i="6"/>
  <c r="J97" i="6"/>
  <c r="J98" i="6"/>
  <c r="J99" i="6"/>
  <c r="J100" i="6"/>
  <c r="J101" i="6"/>
  <c r="J102" i="6"/>
  <c r="J103" i="6"/>
  <c r="J104" i="6"/>
  <c r="J105" i="6"/>
  <c r="J106" i="6"/>
  <c r="J107" i="6"/>
  <c r="J108" i="6"/>
  <c r="J109" i="6"/>
  <c r="J110" i="6"/>
  <c r="J111" i="6"/>
  <c r="J112" i="6"/>
  <c r="J113" i="6"/>
  <c r="J114" i="6"/>
  <c r="J115" i="6"/>
  <c r="J116" i="6"/>
  <c r="J117" i="6"/>
  <c r="J118" i="6"/>
  <c r="J119" i="6"/>
  <c r="J120" i="6"/>
  <c r="J121" i="6"/>
  <c r="J122" i="6"/>
  <c r="J123" i="6"/>
  <c r="J124" i="6"/>
  <c r="J125" i="6"/>
  <c r="J126" i="6"/>
  <c r="J127" i="6"/>
  <c r="J128" i="6"/>
  <c r="J129" i="6"/>
  <c r="J130" i="6"/>
  <c r="J131" i="6"/>
  <c r="J132" i="6"/>
  <c r="J133" i="6"/>
  <c r="J134" i="6"/>
  <c r="J135" i="6"/>
  <c r="J136" i="6"/>
  <c r="J137" i="6"/>
  <c r="J138" i="6"/>
  <c r="J139" i="6"/>
  <c r="J140" i="6"/>
  <c r="J141" i="6"/>
  <c r="J142" i="6"/>
  <c r="J143" i="6"/>
  <c r="J144" i="6"/>
  <c r="J145" i="6"/>
  <c r="J146" i="6"/>
  <c r="J147" i="6"/>
  <c r="J148" i="6"/>
  <c r="J149" i="6"/>
  <c r="J150" i="6"/>
  <c r="J151" i="6"/>
  <c r="J152" i="6"/>
  <c r="J153" i="6"/>
  <c r="J154" i="6"/>
  <c r="J155" i="6"/>
  <c r="J156" i="6"/>
  <c r="J157" i="6"/>
  <c r="J158" i="6"/>
  <c r="J159" i="6"/>
  <c r="J160" i="6"/>
  <c r="J161" i="6"/>
  <c r="J162" i="6"/>
  <c r="J163" i="6"/>
  <c r="J164" i="6"/>
  <c r="J165" i="6"/>
  <c r="J166" i="6"/>
  <c r="J167" i="6"/>
  <c r="J168" i="6"/>
  <c r="J169" i="6"/>
  <c r="J170" i="6"/>
  <c r="J171" i="6"/>
  <c r="J172" i="6"/>
  <c r="J173" i="6"/>
  <c r="J174" i="6"/>
  <c r="J175" i="6"/>
  <c r="J176" i="6"/>
  <c r="J177" i="6"/>
  <c r="J178" i="6"/>
  <c r="J179" i="6"/>
  <c r="J180" i="6"/>
  <c r="J181" i="6"/>
  <c r="J182" i="6"/>
  <c r="J183" i="6"/>
  <c r="J184" i="6"/>
  <c r="J185" i="6"/>
  <c r="J186" i="6"/>
  <c r="J187" i="6"/>
  <c r="J188" i="6"/>
  <c r="J189" i="6"/>
  <c r="J190" i="6"/>
  <c r="J191" i="6"/>
  <c r="J192" i="6"/>
  <c r="J193" i="6"/>
  <c r="J194" i="6"/>
  <c r="J195" i="6"/>
  <c r="J196" i="6"/>
  <c r="J197" i="6"/>
  <c r="J198" i="6"/>
  <c r="J199" i="6"/>
  <c r="J200" i="6"/>
  <c r="J201" i="6"/>
  <c r="J202" i="6"/>
  <c r="J203" i="6"/>
  <c r="J204" i="6"/>
  <c r="J205" i="6"/>
  <c r="J206" i="6"/>
  <c r="J207" i="6"/>
  <c r="J208" i="6"/>
  <c r="J209" i="6"/>
  <c r="J210" i="6"/>
  <c r="J211" i="6"/>
  <c r="J212" i="6"/>
  <c r="J213" i="6"/>
  <c r="J214" i="6"/>
  <c r="J215" i="6"/>
  <c r="J216" i="6"/>
  <c r="J217" i="6"/>
  <c r="J218" i="6"/>
  <c r="J219" i="6"/>
  <c r="J220" i="6"/>
  <c r="J221" i="6"/>
  <c r="J222" i="6"/>
  <c r="J223" i="6"/>
  <c r="J224" i="6"/>
  <c r="J225" i="6"/>
  <c r="J226" i="6"/>
  <c r="J227" i="6"/>
  <c r="J228" i="6"/>
  <c r="J229" i="6"/>
  <c r="J230" i="6"/>
  <c r="J231" i="6"/>
  <c r="J232" i="6"/>
  <c r="J233" i="6"/>
  <c r="J234" i="6"/>
  <c r="J235" i="6"/>
  <c r="J236" i="6"/>
  <c r="J237" i="6"/>
  <c r="J238" i="6"/>
  <c r="J239" i="6"/>
  <c r="J240" i="6"/>
  <c r="J241" i="6"/>
  <c r="J242" i="6"/>
  <c r="J243" i="6"/>
  <c r="J244" i="6"/>
  <c r="J245" i="6"/>
  <c r="J246" i="6"/>
  <c r="J247" i="6"/>
  <c r="J248" i="6"/>
  <c r="J249" i="6"/>
  <c r="J250" i="6"/>
  <c r="J251" i="6"/>
  <c r="J252" i="6"/>
  <c r="J253" i="6"/>
  <c r="J254" i="6"/>
  <c r="J255" i="6"/>
  <c r="J256" i="6"/>
  <c r="J257" i="6"/>
  <c r="J258" i="6"/>
  <c r="J259" i="6"/>
  <c r="J260" i="6"/>
  <c r="J261" i="6"/>
  <c r="J262" i="6"/>
  <c r="J263" i="6"/>
  <c r="J264" i="6"/>
  <c r="J265" i="6"/>
  <c r="J266" i="6"/>
  <c r="J267" i="6"/>
  <c r="J268" i="6"/>
  <c r="J269" i="6"/>
  <c r="J270" i="6"/>
  <c r="J271" i="6"/>
  <c r="J272" i="6"/>
  <c r="J273" i="6"/>
  <c r="J274" i="6"/>
  <c r="J275" i="6"/>
  <c r="J276" i="6"/>
  <c r="J277" i="6"/>
  <c r="J278" i="6"/>
  <c r="J279" i="6"/>
  <c r="J280" i="6"/>
  <c r="J281" i="6"/>
  <c r="J282" i="6"/>
  <c r="J283" i="6"/>
  <c r="J284" i="6"/>
  <c r="J285" i="6"/>
  <c r="J286" i="6"/>
  <c r="J287" i="6"/>
  <c r="J288" i="6"/>
  <c r="J289" i="6"/>
  <c r="J290" i="6"/>
  <c r="J291" i="6"/>
  <c r="J292" i="6"/>
  <c r="J293" i="6"/>
  <c r="J294" i="6"/>
  <c r="J295" i="6"/>
  <c r="J296" i="6"/>
  <c r="J297" i="6"/>
  <c r="J298" i="6"/>
  <c r="J299" i="6"/>
  <c r="J300" i="6"/>
  <c r="J301" i="6"/>
  <c r="J302" i="6"/>
  <c r="J303" i="6"/>
  <c r="J304" i="6"/>
  <c r="J305" i="6"/>
  <c r="J306" i="6"/>
  <c r="J307" i="6"/>
  <c r="J308" i="6"/>
  <c r="J309" i="6"/>
  <c r="J310" i="6"/>
  <c r="J311" i="6"/>
  <c r="J312" i="6"/>
  <c r="J313" i="6"/>
  <c r="J314" i="6"/>
  <c r="J315" i="6"/>
  <c r="J316" i="6"/>
  <c r="J317" i="6"/>
  <c r="J318" i="6"/>
  <c r="J319" i="6"/>
  <c r="J320" i="6"/>
  <c r="J321" i="6"/>
  <c r="J322" i="6"/>
  <c r="J323" i="6"/>
  <c r="J324" i="6"/>
  <c r="J325" i="6"/>
  <c r="J326" i="6"/>
  <c r="J327" i="6"/>
  <c r="J328" i="6"/>
  <c r="J329" i="6"/>
  <c r="J330" i="6"/>
  <c r="J331" i="6"/>
  <c r="J332" i="6"/>
  <c r="J333" i="6"/>
  <c r="J334" i="6"/>
  <c r="J335" i="6"/>
  <c r="J336" i="6"/>
  <c r="J337" i="6"/>
  <c r="J338" i="6"/>
  <c r="J339" i="6"/>
  <c r="J340" i="6"/>
  <c r="J341" i="6"/>
  <c r="J342" i="6"/>
  <c r="J343" i="6"/>
  <c r="J344" i="6"/>
  <c r="J345" i="6"/>
  <c r="J346" i="6"/>
  <c r="J347" i="6"/>
  <c r="J348" i="6"/>
  <c r="J349" i="6"/>
  <c r="J350" i="6"/>
  <c r="J351" i="6"/>
  <c r="J352" i="6"/>
  <c r="J353" i="6"/>
  <c r="J354" i="6"/>
  <c r="J355" i="6"/>
  <c r="J356" i="6"/>
  <c r="J357" i="6"/>
  <c r="J358" i="6"/>
  <c r="J359" i="6"/>
  <c r="J360" i="6"/>
  <c r="J361" i="6"/>
  <c r="J362" i="6"/>
  <c r="J363" i="6"/>
  <c r="J364" i="6"/>
  <c r="J365" i="6"/>
  <c r="J366" i="6"/>
  <c r="J367" i="6"/>
  <c r="J368" i="6"/>
  <c r="J369" i="6"/>
  <c r="J370" i="6"/>
  <c r="J371" i="6"/>
  <c r="J372" i="6"/>
  <c r="J373" i="6"/>
  <c r="J374" i="6"/>
  <c r="J375" i="6"/>
  <c r="J376" i="6"/>
  <c r="J377" i="6"/>
  <c r="J378" i="6"/>
  <c r="J379" i="6"/>
  <c r="J380" i="6"/>
  <c r="J381" i="6"/>
  <c r="J382" i="6"/>
  <c r="J383" i="6"/>
  <c r="J384" i="6"/>
  <c r="J385" i="6"/>
  <c r="J386" i="6"/>
  <c r="J387" i="6"/>
  <c r="J388" i="6"/>
  <c r="J389" i="6"/>
  <c r="J390" i="6"/>
  <c r="J391" i="6"/>
  <c r="J392" i="6"/>
  <c r="J393" i="6"/>
  <c r="J394" i="6"/>
  <c r="J395" i="6"/>
  <c r="J396" i="6"/>
  <c r="J397" i="6"/>
  <c r="J398" i="6"/>
  <c r="J399" i="6"/>
  <c r="J400" i="6"/>
  <c r="J401" i="6"/>
  <c r="J402" i="6"/>
  <c r="J403" i="6"/>
  <c r="J404" i="6"/>
  <c r="J405" i="6"/>
  <c r="J406" i="6"/>
  <c r="J407" i="6"/>
  <c r="J408" i="6"/>
  <c r="J409" i="6"/>
  <c r="J410" i="6"/>
  <c r="J411" i="6"/>
  <c r="J412" i="6"/>
  <c r="J413" i="6"/>
  <c r="J414" i="6"/>
  <c r="J415" i="6"/>
  <c r="J416" i="6"/>
  <c r="J417" i="6"/>
  <c r="J418" i="6"/>
  <c r="J419" i="6"/>
  <c r="J420" i="6"/>
  <c r="J421" i="6"/>
  <c r="J422" i="6"/>
  <c r="J423" i="6"/>
  <c r="J424" i="6"/>
  <c r="J425" i="6"/>
  <c r="J426" i="6"/>
  <c r="J427" i="6"/>
  <c r="J428" i="6"/>
  <c r="J429" i="6"/>
  <c r="J430" i="6"/>
  <c r="J431" i="6"/>
  <c r="J432" i="6"/>
  <c r="J433" i="6"/>
  <c r="J434" i="6"/>
  <c r="J435" i="6"/>
  <c r="J436" i="6"/>
  <c r="J437" i="6"/>
  <c r="J438" i="6"/>
  <c r="J439" i="6"/>
  <c r="J440" i="6"/>
  <c r="J441" i="6"/>
  <c r="J442" i="6"/>
  <c r="J443" i="6"/>
  <c r="J444" i="6"/>
  <c r="J445" i="6"/>
  <c r="J446" i="6"/>
  <c r="J447" i="6"/>
  <c r="J448" i="6"/>
  <c r="J449" i="6"/>
  <c r="J450" i="6"/>
  <c r="J451" i="6"/>
  <c r="J452" i="6"/>
  <c r="J453" i="6"/>
  <c r="J454" i="6"/>
  <c r="J455" i="6"/>
  <c r="J456" i="6"/>
  <c r="J457" i="6"/>
  <c r="J458" i="6"/>
  <c r="J459" i="6"/>
  <c r="J460" i="6"/>
  <c r="J461" i="6"/>
  <c r="J462" i="6"/>
  <c r="J463" i="6"/>
  <c r="J464" i="6"/>
  <c r="J465" i="6"/>
  <c r="J466" i="6"/>
  <c r="J467" i="6"/>
  <c r="J468" i="6"/>
  <c r="J469" i="6"/>
  <c r="J470" i="6"/>
  <c r="J471" i="6"/>
  <c r="J472" i="6"/>
  <c r="J473" i="6"/>
  <c r="J474" i="6"/>
  <c r="J475" i="6"/>
  <c r="J476" i="6"/>
  <c r="J477" i="6"/>
  <c r="J478" i="6"/>
  <c r="J479" i="6"/>
  <c r="J480" i="6"/>
  <c r="J481" i="6"/>
  <c r="J482" i="6"/>
  <c r="J483" i="6"/>
  <c r="J484" i="6"/>
  <c r="J485" i="6"/>
  <c r="J486" i="6"/>
  <c r="J487" i="6"/>
  <c r="J488" i="6"/>
  <c r="J489" i="6"/>
  <c r="J490" i="6"/>
  <c r="J491" i="6"/>
  <c r="J492" i="6"/>
  <c r="J493" i="6"/>
  <c r="J494" i="6"/>
  <c r="J495" i="6"/>
  <c r="J496" i="6"/>
  <c r="J497" i="6"/>
  <c r="J498" i="6"/>
  <c r="J499" i="6"/>
  <c r="J500" i="6"/>
  <c r="J501" i="6"/>
  <c r="J502" i="6"/>
  <c r="J503" i="6"/>
  <c r="J504" i="6"/>
  <c r="J505" i="6"/>
  <c r="J506" i="6"/>
  <c r="J507" i="6"/>
  <c r="J508" i="6"/>
  <c r="J509" i="6"/>
  <c r="J510" i="6"/>
  <c r="J511" i="6"/>
  <c r="J512" i="6"/>
  <c r="J513" i="6"/>
  <c r="J514" i="6"/>
  <c r="J515" i="6"/>
  <c r="J516" i="6"/>
  <c r="J517" i="6"/>
  <c r="J518" i="6"/>
  <c r="J519" i="6"/>
  <c r="J520" i="6"/>
  <c r="J521" i="6"/>
  <c r="J522" i="6"/>
  <c r="J523" i="6"/>
  <c r="J524" i="6"/>
  <c r="J525" i="6"/>
  <c r="J526" i="6"/>
  <c r="J527" i="6"/>
  <c r="J528" i="6"/>
  <c r="J529" i="6"/>
  <c r="J530" i="6"/>
  <c r="J531" i="6"/>
  <c r="J532" i="6"/>
  <c r="J533" i="6"/>
  <c r="J534" i="6"/>
  <c r="J535" i="6"/>
  <c r="J536" i="6"/>
  <c r="J537" i="6"/>
  <c r="J538" i="6"/>
  <c r="J539" i="6"/>
  <c r="J540" i="6"/>
  <c r="J541" i="6"/>
  <c r="J542" i="6"/>
  <c r="J543" i="6"/>
  <c r="J544" i="6"/>
  <c r="J545" i="6"/>
  <c r="J546" i="6"/>
  <c r="J547" i="6"/>
  <c r="J548" i="6"/>
  <c r="J549" i="6"/>
  <c r="J550" i="6"/>
  <c r="J551" i="6"/>
  <c r="J552" i="6"/>
  <c r="J553" i="6"/>
  <c r="J554" i="6"/>
  <c r="J555" i="6"/>
  <c r="J556" i="6"/>
  <c r="J557" i="6"/>
  <c r="J558" i="6"/>
  <c r="J559" i="6"/>
  <c r="J560" i="6"/>
  <c r="J561" i="6"/>
  <c r="J562" i="6"/>
  <c r="J563" i="6"/>
  <c r="J564" i="6"/>
  <c r="J565" i="6"/>
  <c r="J566" i="6"/>
  <c r="J567" i="6"/>
  <c r="J568" i="6"/>
  <c r="J569" i="6"/>
  <c r="J570" i="6"/>
  <c r="J571" i="6"/>
  <c r="J572" i="6"/>
  <c r="J573" i="6"/>
  <c r="J574" i="6"/>
  <c r="J575" i="6"/>
  <c r="J576" i="6"/>
  <c r="J577" i="6"/>
  <c r="J578" i="6"/>
  <c r="J579" i="6"/>
  <c r="J580" i="6"/>
  <c r="J581" i="6"/>
  <c r="J582" i="6"/>
  <c r="J583" i="6"/>
  <c r="J584" i="6"/>
  <c r="J585" i="6"/>
  <c r="J586" i="6"/>
  <c r="J587" i="6"/>
  <c r="J588" i="6"/>
  <c r="J589" i="6"/>
  <c r="J590" i="6"/>
  <c r="J591" i="6"/>
  <c r="J592" i="6"/>
  <c r="J593" i="6"/>
  <c r="J594" i="6"/>
  <c r="J595" i="6"/>
  <c r="J596" i="6"/>
  <c r="J597" i="6"/>
  <c r="J598" i="6"/>
  <c r="J599" i="6"/>
  <c r="J600" i="6"/>
  <c r="J601" i="6"/>
  <c r="J602" i="6"/>
  <c r="J603" i="6"/>
  <c r="J604" i="6"/>
  <c r="J605" i="6"/>
  <c r="J606" i="6"/>
  <c r="J607" i="6"/>
  <c r="J608" i="6"/>
  <c r="J609" i="6"/>
  <c r="J610" i="6"/>
  <c r="J611" i="6"/>
  <c r="J612" i="6"/>
  <c r="J613" i="6"/>
  <c r="J614" i="6"/>
  <c r="J615" i="6"/>
  <c r="J616" i="6"/>
  <c r="J617" i="6"/>
  <c r="J618" i="6"/>
  <c r="J619" i="6"/>
  <c r="J620" i="6"/>
  <c r="J621" i="6"/>
  <c r="J622" i="6"/>
  <c r="J623" i="6"/>
  <c r="J624" i="6"/>
  <c r="J625" i="6"/>
  <c r="J626" i="6"/>
  <c r="J627" i="6"/>
  <c r="J628" i="6"/>
  <c r="J629" i="6"/>
  <c r="J630" i="6"/>
  <c r="J631" i="6"/>
  <c r="J632" i="6"/>
  <c r="J633" i="6"/>
  <c r="J634" i="6"/>
  <c r="J635" i="6"/>
  <c r="J636" i="6"/>
  <c r="J637" i="6"/>
  <c r="J638" i="6"/>
  <c r="J639" i="6"/>
  <c r="J640" i="6"/>
  <c r="J641" i="6"/>
  <c r="J642" i="6"/>
  <c r="J643" i="6"/>
  <c r="J644" i="6"/>
  <c r="J645" i="6"/>
  <c r="J646" i="6"/>
  <c r="J647" i="6"/>
  <c r="J648" i="6"/>
  <c r="J649" i="6"/>
  <c r="J650" i="6"/>
  <c r="J651" i="6"/>
  <c r="J652" i="6"/>
  <c r="J653" i="6"/>
  <c r="J654" i="6"/>
  <c r="J655" i="6"/>
  <c r="J656" i="6"/>
  <c r="J657" i="6"/>
  <c r="J658" i="6"/>
  <c r="J659" i="6"/>
  <c r="J660" i="6"/>
  <c r="J661" i="6"/>
  <c r="J662" i="6"/>
  <c r="J663" i="6"/>
  <c r="J664" i="6"/>
  <c r="J665" i="6"/>
  <c r="J666" i="6"/>
  <c r="J667" i="6"/>
  <c r="J668" i="6"/>
  <c r="J669" i="6"/>
  <c r="J670" i="6"/>
  <c r="J671" i="6"/>
  <c r="J672" i="6"/>
  <c r="J673" i="6"/>
  <c r="J674" i="6"/>
  <c r="J675" i="6"/>
  <c r="J676" i="6"/>
  <c r="J677" i="6"/>
  <c r="J678" i="6"/>
  <c r="J679" i="6"/>
  <c r="J680" i="6"/>
  <c r="J681" i="6"/>
  <c r="J682" i="6"/>
  <c r="J683" i="6"/>
  <c r="J684" i="6"/>
  <c r="J685" i="6"/>
  <c r="J686" i="6"/>
  <c r="J687" i="6"/>
  <c r="J688" i="6"/>
  <c r="J689" i="6"/>
  <c r="J690" i="6"/>
  <c r="J691" i="6"/>
  <c r="J692" i="6"/>
  <c r="J693" i="6"/>
  <c r="J694" i="6"/>
  <c r="J695" i="6"/>
  <c r="J696" i="6"/>
  <c r="J697" i="6"/>
  <c r="J698" i="6"/>
  <c r="J699" i="6"/>
  <c r="J700" i="6"/>
  <c r="J701" i="6"/>
  <c r="J702" i="6"/>
  <c r="J703" i="6"/>
  <c r="J704" i="6"/>
  <c r="J705" i="6"/>
  <c r="J706" i="6"/>
  <c r="J707" i="6"/>
  <c r="J708" i="6"/>
  <c r="J709" i="6"/>
  <c r="J710" i="6"/>
  <c r="J711" i="6"/>
  <c r="J712" i="6"/>
  <c r="J713" i="6"/>
  <c r="J714" i="6"/>
  <c r="J715" i="6"/>
  <c r="J716" i="6"/>
  <c r="J717" i="6"/>
  <c r="J718" i="6"/>
  <c r="J719" i="6"/>
  <c r="J720" i="6"/>
  <c r="J721" i="6"/>
  <c r="J722" i="6"/>
  <c r="J723" i="6"/>
  <c r="J724" i="6"/>
  <c r="J725" i="6"/>
  <c r="J726" i="6"/>
  <c r="J727" i="6"/>
  <c r="J728" i="6"/>
  <c r="J729" i="6"/>
  <c r="J730" i="6"/>
  <c r="J731" i="6"/>
  <c r="J732" i="6"/>
  <c r="J733" i="6"/>
  <c r="J734" i="6"/>
  <c r="J735" i="6"/>
  <c r="J736" i="6"/>
  <c r="J737" i="6"/>
  <c r="J738" i="6"/>
  <c r="J739" i="6"/>
  <c r="J740" i="6"/>
  <c r="J741" i="6"/>
  <c r="J742" i="6"/>
  <c r="J743" i="6"/>
  <c r="J744" i="6"/>
  <c r="J745" i="6"/>
  <c r="J746" i="6"/>
  <c r="J747" i="6"/>
  <c r="J748" i="6"/>
  <c r="J749" i="6"/>
  <c r="J750" i="6"/>
  <c r="J751" i="6"/>
  <c r="J752" i="6"/>
  <c r="J753" i="6"/>
  <c r="J754" i="6"/>
  <c r="J755" i="6"/>
  <c r="J756" i="6"/>
  <c r="J757" i="6"/>
  <c r="J758" i="6"/>
  <c r="J759" i="6"/>
  <c r="J760" i="6"/>
  <c r="J761" i="6"/>
  <c r="J762" i="6"/>
  <c r="J763" i="6"/>
  <c r="J764" i="6"/>
  <c r="J765" i="6"/>
  <c r="J766" i="6"/>
  <c r="J767" i="6"/>
  <c r="J768" i="6"/>
  <c r="J769" i="6"/>
  <c r="J770" i="6"/>
  <c r="J771" i="6"/>
  <c r="J772" i="6"/>
  <c r="J773" i="6"/>
  <c r="J774" i="6"/>
  <c r="J775" i="6"/>
  <c r="J776" i="6"/>
  <c r="J777" i="6"/>
  <c r="J778" i="6"/>
  <c r="J779" i="6"/>
  <c r="J780" i="6"/>
  <c r="J781" i="6"/>
  <c r="J782" i="6"/>
  <c r="J783" i="6"/>
  <c r="J784" i="6"/>
  <c r="J785" i="6"/>
  <c r="J786" i="6"/>
  <c r="J787" i="6"/>
  <c r="J788" i="6"/>
  <c r="J789" i="6"/>
  <c r="J790" i="6"/>
  <c r="J791" i="6"/>
  <c r="J792" i="6"/>
  <c r="J793" i="6"/>
  <c r="J794" i="6"/>
  <c r="J795" i="6"/>
  <c r="J796" i="6"/>
  <c r="J797" i="6"/>
  <c r="J798" i="6"/>
  <c r="J799" i="6"/>
  <c r="J800" i="6"/>
  <c r="J801" i="6"/>
  <c r="J802" i="6"/>
  <c r="J803" i="6"/>
  <c r="J804" i="6"/>
  <c r="J805" i="6"/>
  <c r="J806" i="6"/>
  <c r="J807" i="6"/>
  <c r="J808" i="6"/>
  <c r="J809" i="6"/>
  <c r="J810" i="6"/>
  <c r="J811" i="6"/>
  <c r="J812" i="6"/>
  <c r="J813" i="6"/>
  <c r="J814" i="6"/>
  <c r="J815" i="6"/>
  <c r="J816" i="6"/>
  <c r="J817" i="6"/>
  <c r="J818" i="6"/>
  <c r="J819" i="6"/>
  <c r="J820" i="6"/>
  <c r="J821" i="6"/>
  <c r="J822" i="6"/>
  <c r="J823" i="6"/>
  <c r="J824" i="6"/>
  <c r="J825" i="6"/>
  <c r="J826" i="6"/>
  <c r="J827" i="6"/>
  <c r="J828" i="6"/>
  <c r="J829" i="6"/>
  <c r="J830" i="6"/>
  <c r="J831" i="6"/>
  <c r="J832" i="6"/>
  <c r="J833" i="6"/>
  <c r="J834" i="6"/>
  <c r="J835" i="6"/>
  <c r="J836" i="6"/>
  <c r="J837" i="6"/>
  <c r="J838" i="6"/>
  <c r="J839" i="6"/>
  <c r="J840" i="6"/>
  <c r="J841" i="6"/>
  <c r="J842" i="6"/>
  <c r="J843" i="6"/>
  <c r="J844" i="6"/>
  <c r="J845" i="6"/>
  <c r="J846" i="6"/>
  <c r="J847" i="6"/>
  <c r="J848" i="6"/>
  <c r="J849" i="6"/>
  <c r="J850" i="6"/>
  <c r="J851" i="6"/>
  <c r="J852" i="6"/>
  <c r="J853" i="6"/>
  <c r="J854" i="6"/>
  <c r="J855" i="6"/>
  <c r="J856" i="6"/>
  <c r="J857" i="6"/>
  <c r="J858" i="6"/>
  <c r="J859" i="6"/>
  <c r="J860" i="6"/>
  <c r="J861" i="6"/>
  <c r="J862" i="6"/>
  <c r="J863" i="6"/>
  <c r="J864" i="6"/>
  <c r="J865" i="6"/>
  <c r="J866" i="6"/>
  <c r="J867" i="6"/>
  <c r="J868" i="6"/>
  <c r="J869" i="6"/>
  <c r="J870" i="6"/>
  <c r="J871" i="6"/>
  <c r="J872" i="6"/>
  <c r="J873" i="6"/>
  <c r="J874" i="6"/>
  <c r="J875" i="6"/>
  <c r="J876" i="6"/>
  <c r="J877" i="6"/>
  <c r="J878" i="6"/>
  <c r="J879" i="6"/>
  <c r="J880" i="6"/>
  <c r="J881" i="6"/>
  <c r="J882" i="6"/>
  <c r="J883" i="6"/>
  <c r="J884" i="6"/>
  <c r="J885" i="6"/>
  <c r="J886" i="6"/>
  <c r="J887" i="6"/>
  <c r="J888" i="6"/>
  <c r="J889" i="6"/>
  <c r="J890" i="6"/>
  <c r="J891" i="6"/>
  <c r="J892" i="6"/>
  <c r="J893" i="6"/>
  <c r="J894" i="6"/>
  <c r="J895" i="6"/>
  <c r="J896" i="6"/>
  <c r="J897" i="6"/>
  <c r="J898" i="6"/>
  <c r="J899" i="6"/>
  <c r="J900" i="6"/>
  <c r="J901" i="6"/>
  <c r="J902" i="6"/>
  <c r="J903" i="6"/>
  <c r="J904" i="6"/>
  <c r="J905" i="6"/>
  <c r="J906" i="6"/>
  <c r="J907" i="6"/>
  <c r="J908" i="6"/>
  <c r="J909" i="6"/>
  <c r="J910" i="6"/>
  <c r="J911" i="6"/>
  <c r="J912" i="6"/>
  <c r="J913" i="6"/>
  <c r="J914" i="6"/>
  <c r="J915" i="6"/>
  <c r="J916" i="6"/>
  <c r="J917" i="6"/>
  <c r="J918" i="6"/>
  <c r="J919" i="6"/>
  <c r="J920" i="6"/>
  <c r="J921" i="6"/>
  <c r="J922" i="6"/>
  <c r="J923" i="6"/>
  <c r="J924" i="6"/>
  <c r="J925" i="6"/>
  <c r="J926" i="6"/>
  <c r="J927" i="6"/>
  <c r="J928" i="6"/>
  <c r="J929" i="6"/>
  <c r="J930" i="6"/>
  <c r="J931" i="6"/>
  <c r="J932" i="6"/>
  <c r="J933" i="6"/>
  <c r="J934" i="6"/>
  <c r="J935" i="6"/>
  <c r="J936" i="6"/>
  <c r="J937" i="6"/>
  <c r="J938" i="6"/>
  <c r="J939" i="6"/>
  <c r="J940" i="6"/>
  <c r="J941" i="6"/>
  <c r="J942" i="6"/>
  <c r="J943" i="6"/>
  <c r="J944" i="6"/>
  <c r="J945" i="6"/>
  <c r="J946" i="6"/>
  <c r="J947" i="6"/>
  <c r="J948" i="6"/>
  <c r="J949" i="6"/>
  <c r="J950" i="6"/>
  <c r="J951" i="6"/>
  <c r="J952" i="6"/>
  <c r="J953" i="6"/>
  <c r="J954" i="6"/>
  <c r="J955" i="6"/>
  <c r="J956" i="6"/>
  <c r="J957" i="6"/>
  <c r="J958" i="6"/>
  <c r="J959" i="6"/>
  <c r="J960" i="6"/>
  <c r="J961" i="6"/>
  <c r="J962" i="6"/>
  <c r="J963" i="6"/>
  <c r="J964" i="6"/>
  <c r="J965" i="6"/>
  <c r="J966" i="6"/>
  <c r="J967" i="6"/>
  <c r="J968" i="6"/>
  <c r="J969" i="6"/>
  <c r="J970" i="6"/>
  <c r="J971" i="6"/>
  <c r="J972" i="6"/>
  <c r="J973" i="6"/>
  <c r="J974" i="6"/>
  <c r="J975" i="6"/>
  <c r="J976" i="6"/>
  <c r="J977" i="6"/>
  <c r="J978" i="6"/>
  <c r="J979" i="6"/>
  <c r="J980" i="6"/>
  <c r="J981" i="6"/>
  <c r="J982" i="6"/>
  <c r="J983" i="6"/>
  <c r="J984" i="6"/>
  <c r="J985" i="6"/>
  <c r="J986" i="6"/>
  <c r="J987" i="6"/>
  <c r="J988" i="6"/>
  <c r="J989" i="6"/>
  <c r="J990" i="6"/>
  <c r="J991" i="6"/>
  <c r="J992" i="6"/>
  <c r="J993" i="6"/>
  <c r="J994" i="6"/>
  <c r="J995" i="6"/>
  <c r="J996" i="6"/>
  <c r="J997" i="6"/>
  <c r="J998" i="6"/>
  <c r="J999" i="6"/>
  <c r="J1000" i="6"/>
  <c r="J1001" i="6"/>
  <c r="J1002" i="6"/>
  <c r="J1003" i="6"/>
  <c r="J1004" i="6"/>
  <c r="J1005" i="6"/>
  <c r="J1006" i="6"/>
  <c r="J1007" i="6"/>
  <c r="J1008" i="6"/>
  <c r="J1009" i="6"/>
  <c r="J1010" i="6"/>
  <c r="J1011" i="6"/>
  <c r="J1012" i="6"/>
  <c r="J1013" i="6"/>
  <c r="J1014" i="6"/>
  <c r="J1015" i="6"/>
  <c r="J1016" i="6"/>
  <c r="J1017" i="6"/>
  <c r="J1018" i="6"/>
  <c r="J1019" i="6"/>
  <c r="J1020" i="6"/>
  <c r="J1021" i="6"/>
  <c r="J1022" i="6"/>
  <c r="J1023" i="6"/>
  <c r="J1024" i="6"/>
  <c r="J1025" i="6"/>
  <c r="J1026" i="6"/>
  <c r="J1027" i="6"/>
  <c r="J1028" i="6"/>
  <c r="J1029" i="6"/>
  <c r="J1030" i="6"/>
  <c r="J1031" i="6"/>
  <c r="J1032" i="6"/>
  <c r="J1033" i="6"/>
  <c r="J1034" i="6"/>
  <c r="J1035" i="6"/>
  <c r="J1036" i="6"/>
  <c r="J1037" i="6"/>
  <c r="J1038" i="6"/>
  <c r="J1039" i="6"/>
  <c r="J1040" i="6"/>
  <c r="J1041" i="6"/>
  <c r="J1042" i="6"/>
  <c r="J1043" i="6"/>
  <c r="J1044" i="6"/>
  <c r="J1045" i="6"/>
  <c r="J1046" i="6"/>
  <c r="J1047" i="6"/>
  <c r="J1048" i="6"/>
  <c r="J1049" i="6"/>
  <c r="J1050" i="6"/>
  <c r="J1051" i="6"/>
  <c r="J1052" i="6"/>
  <c r="J1053" i="6"/>
  <c r="J1054" i="6"/>
  <c r="J1055" i="6"/>
  <c r="J1056" i="6"/>
  <c r="J1057" i="6"/>
  <c r="J1058" i="6"/>
  <c r="J1059" i="6"/>
  <c r="J1060" i="6"/>
  <c r="J1061" i="6"/>
  <c r="J1062" i="6"/>
  <c r="J1063" i="6"/>
  <c r="J1064" i="6"/>
  <c r="J1065" i="6"/>
  <c r="J1066" i="6"/>
  <c r="J1067" i="6"/>
  <c r="J1068" i="6"/>
  <c r="J1069" i="6"/>
  <c r="J1070" i="6"/>
  <c r="J1071" i="6"/>
  <c r="J1072" i="6"/>
  <c r="J1073" i="6"/>
  <c r="J1074" i="6"/>
  <c r="J1075" i="6"/>
  <c r="J1076" i="6"/>
  <c r="J1077" i="6"/>
  <c r="J1078" i="6"/>
  <c r="J1079" i="6"/>
  <c r="J1080" i="6"/>
  <c r="J1081" i="6"/>
  <c r="J1082" i="6"/>
  <c r="J1083" i="6"/>
  <c r="J1084" i="6"/>
  <c r="J1085" i="6"/>
  <c r="J1086" i="6"/>
  <c r="J1087" i="6"/>
  <c r="J1088" i="6"/>
  <c r="J1089" i="6"/>
  <c r="J1090" i="6"/>
  <c r="J1091" i="6"/>
  <c r="J1092" i="6"/>
  <c r="J1093" i="6"/>
  <c r="J1094" i="6"/>
  <c r="J1095" i="6"/>
  <c r="J1096" i="6"/>
  <c r="J1097" i="6"/>
  <c r="J1098" i="6"/>
  <c r="J1099" i="6"/>
  <c r="J1100" i="6"/>
  <c r="J1101" i="6"/>
  <c r="J1102" i="6"/>
  <c r="J1103" i="6"/>
  <c r="J1104" i="6"/>
  <c r="J1105" i="6"/>
  <c r="J1106" i="6"/>
  <c r="J1107" i="6"/>
  <c r="J1108" i="6"/>
  <c r="J1109" i="6"/>
  <c r="J1110" i="6"/>
  <c r="J1111" i="6"/>
  <c r="J1112" i="6"/>
  <c r="J1113" i="6"/>
  <c r="J1114" i="6"/>
  <c r="J1115" i="6"/>
  <c r="J1116" i="6"/>
  <c r="J1117" i="6"/>
  <c r="J1118" i="6"/>
  <c r="J1119" i="6"/>
  <c r="J1120" i="6"/>
  <c r="J1121" i="6"/>
  <c r="J1122" i="6"/>
  <c r="J1123" i="6"/>
  <c r="J1124" i="6"/>
  <c r="J1125" i="6"/>
  <c r="J1126" i="6"/>
  <c r="J1127" i="6"/>
  <c r="J1128" i="6"/>
  <c r="J1129" i="6"/>
  <c r="J1130" i="6"/>
  <c r="J1131" i="6"/>
  <c r="J1132" i="6"/>
  <c r="J1133" i="6"/>
  <c r="J1134" i="6"/>
  <c r="J1135" i="6"/>
  <c r="J1136" i="6"/>
  <c r="J1137" i="6"/>
  <c r="J1138" i="6"/>
  <c r="J1139" i="6"/>
  <c r="J1140" i="6"/>
  <c r="J1141" i="6"/>
  <c r="J1142" i="6"/>
  <c r="J1143" i="6"/>
  <c r="J1144" i="6"/>
  <c r="J1145" i="6"/>
  <c r="J1146" i="6"/>
  <c r="J1147" i="6"/>
  <c r="J1148" i="6"/>
  <c r="J1149" i="6"/>
  <c r="J1150" i="6"/>
  <c r="J1151" i="6"/>
  <c r="J1152" i="6"/>
  <c r="J1153" i="6"/>
  <c r="J1154" i="6"/>
  <c r="J1155" i="6"/>
  <c r="J1156" i="6"/>
  <c r="J1157" i="6"/>
  <c r="J1158" i="6"/>
  <c r="J1159" i="6"/>
  <c r="J1160" i="6"/>
  <c r="J1161" i="6"/>
  <c r="J1162" i="6"/>
  <c r="J1163" i="6"/>
  <c r="J1164" i="6"/>
  <c r="J1165" i="6"/>
  <c r="J1166" i="6"/>
  <c r="J1167" i="6"/>
  <c r="J1168" i="6"/>
  <c r="J1169" i="6"/>
  <c r="J1170" i="6"/>
  <c r="J1171" i="6"/>
  <c r="J1172" i="6"/>
  <c r="J1173" i="6"/>
  <c r="J1174" i="6"/>
  <c r="J1175" i="6"/>
  <c r="J1176" i="6"/>
  <c r="J1177" i="6"/>
  <c r="J1178" i="6"/>
  <c r="J1179" i="6"/>
  <c r="J1180" i="6"/>
  <c r="J1181" i="6"/>
  <c r="J1182" i="6"/>
  <c r="J1183" i="6"/>
  <c r="J1184" i="6"/>
  <c r="J1185" i="6"/>
  <c r="J1186" i="6"/>
  <c r="J1187" i="6"/>
  <c r="J1188" i="6"/>
  <c r="J1189" i="6"/>
  <c r="J1190" i="6"/>
  <c r="J1191" i="6"/>
  <c r="J1192" i="6"/>
  <c r="J1193" i="6"/>
  <c r="J1194" i="6"/>
  <c r="J1195" i="6"/>
  <c r="J1196" i="6"/>
  <c r="J1197" i="6"/>
  <c r="J1198" i="6"/>
  <c r="J1199" i="6"/>
  <c r="J1200" i="6"/>
  <c r="J1201" i="6"/>
  <c r="J1202" i="6"/>
  <c r="J1203" i="6"/>
  <c r="J1204" i="6"/>
  <c r="J1205" i="6"/>
  <c r="J1206" i="6"/>
  <c r="J1207" i="6"/>
  <c r="J1208" i="6"/>
  <c r="J1209" i="6"/>
  <c r="J1210" i="6"/>
  <c r="J1211" i="6"/>
  <c r="J1212" i="6"/>
  <c r="J1213" i="6"/>
  <c r="J1214" i="6"/>
  <c r="J1215" i="6"/>
  <c r="J1216" i="6"/>
  <c r="J1217" i="6"/>
  <c r="J1218" i="6"/>
  <c r="J1219" i="6"/>
  <c r="J1220" i="6"/>
  <c r="J1221" i="6"/>
  <c r="J1222" i="6"/>
  <c r="J1223" i="6"/>
  <c r="J1224" i="6"/>
  <c r="J1225" i="6"/>
  <c r="J1226" i="6"/>
  <c r="J1227" i="6"/>
  <c r="J1228" i="6"/>
  <c r="J1229" i="6"/>
  <c r="J1230" i="6"/>
  <c r="J1231" i="6"/>
  <c r="J1232" i="6"/>
  <c r="J1233" i="6"/>
  <c r="J1234" i="6"/>
  <c r="J1235" i="6"/>
  <c r="J1236" i="6"/>
  <c r="J1237" i="6"/>
  <c r="J1238" i="6"/>
  <c r="J1239" i="6"/>
  <c r="J1240" i="6"/>
  <c r="J1241" i="6"/>
  <c r="J1242" i="6"/>
  <c r="J1243" i="6"/>
  <c r="J1244" i="6"/>
  <c r="J1245" i="6"/>
  <c r="J1246" i="6"/>
  <c r="J1247" i="6"/>
  <c r="J1248" i="6"/>
  <c r="J1249" i="6"/>
  <c r="J1250" i="6"/>
  <c r="J1251" i="6"/>
  <c r="J1252" i="6"/>
  <c r="J1253" i="6"/>
  <c r="J1254" i="6"/>
  <c r="J1255" i="6"/>
  <c r="J1256" i="6"/>
  <c r="J1257" i="6"/>
  <c r="J1258" i="6"/>
  <c r="J1259" i="6"/>
  <c r="J1260" i="6"/>
  <c r="J1261" i="6"/>
  <c r="J1262" i="6"/>
  <c r="J1263" i="6"/>
  <c r="J1264" i="6"/>
  <c r="J1265" i="6"/>
  <c r="J1266" i="6"/>
  <c r="J1267" i="6"/>
  <c r="J1268" i="6"/>
  <c r="J1269" i="6"/>
  <c r="J1270" i="6"/>
  <c r="J1271" i="6"/>
  <c r="J1272" i="6"/>
  <c r="J1273" i="6"/>
  <c r="J1274" i="6"/>
  <c r="J1275" i="6"/>
  <c r="J1276" i="6"/>
  <c r="J1277" i="6"/>
  <c r="J1278" i="6"/>
  <c r="J1279" i="6"/>
  <c r="J1280" i="6"/>
  <c r="J1281" i="6"/>
  <c r="J1282" i="6"/>
  <c r="J1283" i="6"/>
  <c r="J1284" i="6"/>
  <c r="J1285" i="6"/>
  <c r="J1286" i="6"/>
  <c r="J1287" i="6"/>
  <c r="J1288" i="6"/>
  <c r="J1289" i="6"/>
  <c r="J1290" i="6"/>
  <c r="J1291" i="6"/>
  <c r="J1292" i="6"/>
  <c r="J1293" i="6"/>
  <c r="J1294" i="6"/>
  <c r="J1295" i="6"/>
  <c r="J1296" i="6"/>
  <c r="J1297" i="6"/>
  <c r="J1298" i="6"/>
  <c r="J1299" i="6"/>
  <c r="J1300" i="6"/>
  <c r="J1301" i="6"/>
  <c r="J1302" i="6"/>
  <c r="J1303" i="6"/>
  <c r="J1304" i="6"/>
  <c r="J1305" i="6"/>
  <c r="J1306" i="6"/>
  <c r="J1307" i="6"/>
  <c r="J1308" i="6"/>
  <c r="J1309" i="6"/>
  <c r="J1310" i="6"/>
  <c r="J1311" i="6"/>
  <c r="J1312" i="6"/>
  <c r="J1313" i="6"/>
  <c r="J1314" i="6"/>
  <c r="J1315" i="6"/>
  <c r="J1316" i="6"/>
  <c r="J1317" i="6"/>
  <c r="J1318" i="6"/>
  <c r="J1319" i="6"/>
  <c r="J1320" i="6"/>
  <c r="J1321" i="6"/>
  <c r="J1322" i="6"/>
  <c r="J1323" i="6"/>
  <c r="J1324" i="6"/>
  <c r="J1325" i="6"/>
  <c r="J1326" i="6"/>
  <c r="J1327" i="6"/>
  <c r="J1328" i="6"/>
  <c r="J1329" i="6"/>
  <c r="J1330" i="6"/>
  <c r="J1331" i="6"/>
  <c r="J1332" i="6"/>
  <c r="J1333" i="6"/>
  <c r="J1334" i="6"/>
  <c r="J1335" i="6"/>
  <c r="J1336" i="6"/>
  <c r="J1337" i="6"/>
  <c r="J1338" i="6"/>
  <c r="J1339" i="6"/>
  <c r="J1340" i="6"/>
  <c r="J1341" i="6"/>
  <c r="J1342" i="6"/>
  <c r="J1343" i="6"/>
  <c r="J1344" i="6"/>
  <c r="J1345" i="6"/>
  <c r="J1346" i="6"/>
  <c r="J1347" i="6"/>
  <c r="J1348" i="6"/>
  <c r="J1349" i="6"/>
  <c r="J1350" i="6"/>
  <c r="J1351" i="6"/>
  <c r="J1352" i="6"/>
  <c r="J1353" i="6"/>
  <c r="J1354" i="6"/>
  <c r="J1355" i="6"/>
  <c r="J1356" i="6"/>
  <c r="J1357" i="6"/>
  <c r="J1358" i="6"/>
  <c r="J1359" i="6"/>
  <c r="J1360" i="6"/>
  <c r="J1361" i="6"/>
  <c r="J1362" i="6"/>
  <c r="J1363" i="6"/>
  <c r="J1364" i="6"/>
  <c r="J1365" i="6"/>
  <c r="J1366" i="6"/>
  <c r="J1367" i="6"/>
  <c r="J1368" i="6"/>
  <c r="J1369" i="6"/>
  <c r="J1370" i="6"/>
  <c r="J1371" i="6"/>
  <c r="J1372" i="6"/>
  <c r="J1373" i="6"/>
  <c r="J1374" i="6"/>
  <c r="J1375" i="6"/>
  <c r="J1376" i="6"/>
  <c r="J1377" i="6"/>
  <c r="J1378" i="6"/>
  <c r="J1379" i="6"/>
  <c r="J1380" i="6"/>
  <c r="J1381" i="6"/>
  <c r="J1382" i="6"/>
  <c r="J1383" i="6"/>
  <c r="J1384" i="6"/>
  <c r="J1385" i="6"/>
  <c r="J1386" i="6"/>
  <c r="J1387" i="6"/>
  <c r="J1388" i="6"/>
  <c r="J1389" i="6"/>
  <c r="J1390" i="6"/>
  <c r="J1391" i="6"/>
  <c r="J1392" i="6"/>
  <c r="J1393" i="6"/>
  <c r="J1394" i="6"/>
  <c r="J1395" i="6"/>
  <c r="J1396" i="6"/>
  <c r="J1397" i="6"/>
  <c r="J1398" i="6"/>
  <c r="J1399" i="6"/>
  <c r="J1400" i="6"/>
  <c r="J1401" i="6"/>
  <c r="J1402" i="6"/>
  <c r="J1403" i="6"/>
  <c r="J1404" i="6"/>
  <c r="J1405" i="6"/>
  <c r="J1406" i="6"/>
  <c r="J1407" i="6"/>
  <c r="J1408" i="6"/>
  <c r="J1409" i="6"/>
  <c r="J1410" i="6"/>
  <c r="J1411" i="6"/>
  <c r="J1412" i="6"/>
  <c r="J1413" i="6"/>
  <c r="J1414" i="6"/>
  <c r="J1415" i="6"/>
  <c r="J1416" i="6"/>
  <c r="J1417" i="6"/>
  <c r="J1418" i="6"/>
  <c r="J1419" i="6"/>
  <c r="J1420" i="6"/>
  <c r="J1421" i="6"/>
  <c r="J1422" i="6"/>
  <c r="J1423" i="6"/>
  <c r="J1424" i="6"/>
  <c r="J1425" i="6"/>
  <c r="J1426" i="6"/>
  <c r="J1427" i="6"/>
  <c r="J1428" i="6"/>
  <c r="J1429" i="6"/>
  <c r="J1430" i="6"/>
  <c r="J1431" i="6"/>
  <c r="J1432" i="6"/>
  <c r="J1433" i="6"/>
  <c r="J1434" i="6"/>
  <c r="J1435" i="6"/>
  <c r="J1436" i="6"/>
  <c r="J1437" i="6"/>
  <c r="J1438" i="6"/>
  <c r="J1439" i="6"/>
  <c r="J1440" i="6"/>
  <c r="J1441" i="6"/>
  <c r="J1442" i="6"/>
  <c r="J1443" i="6"/>
  <c r="J1444" i="6"/>
  <c r="J1445" i="6"/>
  <c r="J1446" i="6"/>
  <c r="J1447" i="6"/>
  <c r="J1448" i="6"/>
  <c r="J1449" i="6"/>
  <c r="J1450" i="6"/>
  <c r="J1451" i="6"/>
  <c r="J1452" i="6"/>
  <c r="J1453" i="6"/>
  <c r="J1454" i="6"/>
  <c r="J1455" i="6"/>
  <c r="J1456" i="6"/>
  <c r="J1457" i="6"/>
  <c r="J1458" i="6"/>
  <c r="J1459" i="6"/>
  <c r="J1460" i="6"/>
  <c r="J1461" i="6"/>
  <c r="J1462" i="6"/>
  <c r="J1463" i="6"/>
  <c r="J1464" i="6"/>
  <c r="J1465" i="6"/>
  <c r="J1466" i="6"/>
  <c r="J1467" i="6"/>
  <c r="J1468" i="6"/>
  <c r="J1469" i="6"/>
  <c r="J1470" i="6"/>
  <c r="J1471" i="6"/>
  <c r="J1472" i="6"/>
  <c r="J1473" i="6"/>
  <c r="J1474" i="6"/>
  <c r="J1475" i="6"/>
  <c r="J1476" i="6"/>
  <c r="J1477" i="6"/>
  <c r="J1478" i="6"/>
  <c r="J1479" i="6"/>
  <c r="J1480" i="6"/>
  <c r="J1481" i="6"/>
  <c r="J1482" i="6"/>
  <c r="J1483" i="6"/>
  <c r="J1484" i="6"/>
  <c r="J1485" i="6"/>
  <c r="J1486" i="6"/>
  <c r="J1487" i="6"/>
  <c r="J1488" i="6"/>
  <c r="J1489" i="6"/>
  <c r="J1490" i="6"/>
  <c r="J1491" i="6"/>
  <c r="J1492" i="6"/>
  <c r="J1493" i="6"/>
  <c r="J1494" i="6"/>
  <c r="J1495" i="6"/>
  <c r="J1496" i="6"/>
  <c r="J1497" i="6"/>
  <c r="J1498" i="6"/>
  <c r="J1499" i="6"/>
  <c r="J1500" i="6"/>
  <c r="J732" i="5"/>
  <c r="J1244" i="5"/>
  <c r="J6" i="5"/>
  <c r="J10" i="5"/>
  <c r="J11" i="5"/>
  <c r="J12" i="5"/>
  <c r="J13" i="5"/>
  <c r="J14" i="5"/>
  <c r="J15" i="5"/>
  <c r="J16" i="5"/>
  <c r="J17" i="5"/>
  <c r="J18" i="5"/>
  <c r="J19" i="5"/>
  <c r="J20" i="5"/>
  <c r="J21" i="5"/>
  <c r="J24" i="5"/>
  <c r="J25" i="5"/>
  <c r="J27" i="5"/>
  <c r="J28" i="5"/>
  <c r="J29" i="5"/>
  <c r="J30" i="5"/>
  <c r="J31" i="5"/>
  <c r="J32" i="5"/>
  <c r="J33" i="5"/>
  <c r="J34" i="5"/>
  <c r="J35" i="5"/>
  <c r="J36" i="5"/>
  <c r="J37" i="5"/>
  <c r="J38" i="5"/>
  <c r="J39" i="5"/>
  <c r="J40" i="5"/>
  <c r="J41" i="5"/>
  <c r="J42" i="5"/>
  <c r="J43" i="5"/>
  <c r="J44" i="5"/>
  <c r="J45" i="5"/>
  <c r="J46" i="5"/>
  <c r="J47" i="5"/>
  <c r="J48" i="5"/>
  <c r="J49" i="5"/>
  <c r="J50" i="5"/>
  <c r="J51" i="5"/>
  <c r="J52" i="5"/>
  <c r="J53" i="5"/>
  <c r="J54" i="5"/>
  <c r="J55" i="5"/>
  <c r="J56" i="5"/>
  <c r="J57" i="5"/>
  <c r="J58" i="5"/>
  <c r="J59" i="5"/>
  <c r="J60" i="5"/>
  <c r="J61" i="5"/>
  <c r="J62" i="5"/>
  <c r="J63" i="5"/>
  <c r="J64" i="5"/>
  <c r="J65" i="5"/>
  <c r="J66" i="5"/>
  <c r="J67" i="5"/>
  <c r="J68" i="5"/>
  <c r="J69" i="5"/>
  <c r="J70" i="5"/>
  <c r="J71" i="5"/>
  <c r="J72" i="5"/>
  <c r="J73" i="5"/>
  <c r="J74" i="5"/>
  <c r="J75" i="5"/>
  <c r="J76" i="5"/>
  <c r="J77" i="5"/>
  <c r="J78" i="5"/>
  <c r="J79" i="5"/>
  <c r="J80" i="5"/>
  <c r="J81" i="5"/>
  <c r="J82" i="5"/>
  <c r="J83" i="5"/>
  <c r="J84" i="5"/>
  <c r="J85" i="5"/>
  <c r="J86" i="5"/>
  <c r="J87" i="5"/>
  <c r="J88" i="5"/>
  <c r="J89" i="5"/>
  <c r="J90" i="5"/>
  <c r="J91" i="5"/>
  <c r="J92" i="5"/>
  <c r="J93" i="5"/>
  <c r="J94" i="5"/>
  <c r="J95" i="5"/>
  <c r="J96" i="5"/>
  <c r="J97" i="5"/>
  <c r="J98" i="5"/>
  <c r="J99" i="5"/>
  <c r="J100" i="5"/>
  <c r="J101" i="5"/>
  <c r="J102" i="5"/>
  <c r="J103" i="5"/>
  <c r="J104" i="5"/>
  <c r="J105" i="5"/>
  <c r="J106" i="5"/>
  <c r="J107" i="5"/>
  <c r="J108" i="5"/>
  <c r="J109" i="5"/>
  <c r="J110" i="5"/>
  <c r="J111" i="5"/>
  <c r="J112" i="5"/>
  <c r="J113" i="5"/>
  <c r="J114" i="5"/>
  <c r="J115" i="5"/>
  <c r="J116" i="5"/>
  <c r="J117" i="5"/>
  <c r="J118" i="5"/>
  <c r="J119" i="5"/>
  <c r="J120" i="5"/>
  <c r="J121" i="5"/>
  <c r="J122" i="5"/>
  <c r="J123" i="5"/>
  <c r="J124" i="5"/>
  <c r="J125" i="5"/>
  <c r="J126" i="5"/>
  <c r="J127" i="5"/>
  <c r="J128" i="5"/>
  <c r="J129" i="5"/>
  <c r="J130" i="5"/>
  <c r="J131" i="5"/>
  <c r="J132" i="5"/>
  <c r="J133" i="5"/>
  <c r="J134" i="5"/>
  <c r="J135" i="5"/>
  <c r="J136" i="5"/>
  <c r="J137" i="5"/>
  <c r="J138" i="5"/>
  <c r="J139" i="5"/>
  <c r="J140" i="5"/>
  <c r="J141" i="5"/>
  <c r="J142" i="5"/>
  <c r="J143" i="5"/>
  <c r="J144" i="5"/>
  <c r="J145" i="5"/>
  <c r="J146" i="5"/>
  <c r="J147" i="5"/>
  <c r="J148" i="5"/>
  <c r="J149" i="5"/>
  <c r="J150" i="5"/>
  <c r="J151" i="5"/>
  <c r="J152" i="5"/>
  <c r="J153" i="5"/>
  <c r="J154" i="5"/>
  <c r="J155" i="5"/>
  <c r="J156" i="5"/>
  <c r="J157" i="5"/>
  <c r="J158" i="5"/>
  <c r="J159" i="5"/>
  <c r="J160" i="5"/>
  <c r="J161" i="5"/>
  <c r="J162" i="5"/>
  <c r="J163" i="5"/>
  <c r="J164" i="5"/>
  <c r="J165" i="5"/>
  <c r="J166" i="5"/>
  <c r="J167" i="5"/>
  <c r="J168" i="5"/>
  <c r="J169" i="5"/>
  <c r="J170" i="5"/>
  <c r="J171" i="5"/>
  <c r="J172" i="5"/>
  <c r="J173" i="5"/>
  <c r="J174" i="5"/>
  <c r="J175" i="5"/>
  <c r="J176" i="5"/>
  <c r="J177" i="5"/>
  <c r="J178" i="5"/>
  <c r="J179" i="5"/>
  <c r="J180" i="5"/>
  <c r="J181" i="5"/>
  <c r="J182" i="5"/>
  <c r="J183" i="5"/>
  <c r="J184" i="5"/>
  <c r="J185" i="5"/>
  <c r="J186" i="5"/>
  <c r="J187" i="5"/>
  <c r="J188" i="5"/>
  <c r="J189" i="5"/>
  <c r="J190" i="5"/>
  <c r="J191" i="5"/>
  <c r="J192" i="5"/>
  <c r="J193" i="5"/>
  <c r="J194" i="5"/>
  <c r="J195" i="5"/>
  <c r="J196" i="5"/>
  <c r="J197" i="5"/>
  <c r="J198" i="5"/>
  <c r="J199" i="5"/>
  <c r="J200" i="5"/>
  <c r="J201" i="5"/>
  <c r="J202" i="5"/>
  <c r="J203" i="5"/>
  <c r="J204" i="5"/>
  <c r="J205" i="5"/>
  <c r="J206" i="5"/>
  <c r="J207" i="5"/>
  <c r="J208" i="5"/>
  <c r="J209" i="5"/>
  <c r="J210" i="5"/>
  <c r="J211" i="5"/>
  <c r="J212" i="5"/>
  <c r="J213" i="5"/>
  <c r="J214" i="5"/>
  <c r="J215" i="5"/>
  <c r="J216" i="5"/>
  <c r="J217" i="5"/>
  <c r="J218" i="5"/>
  <c r="J219" i="5"/>
  <c r="J220" i="5"/>
  <c r="J221" i="5"/>
  <c r="J222" i="5"/>
  <c r="J223" i="5"/>
  <c r="J224" i="5"/>
  <c r="J225" i="5"/>
  <c r="J226" i="5"/>
  <c r="J227" i="5"/>
  <c r="J228" i="5"/>
  <c r="J229" i="5"/>
  <c r="J230" i="5"/>
  <c r="J231" i="5"/>
  <c r="J232" i="5"/>
  <c r="J233" i="5"/>
  <c r="J234" i="5"/>
  <c r="J235" i="5"/>
  <c r="J236" i="5"/>
  <c r="J237" i="5"/>
  <c r="J238" i="5"/>
  <c r="J239" i="5"/>
  <c r="J240" i="5"/>
  <c r="J241" i="5"/>
  <c r="J242" i="5"/>
  <c r="J243" i="5"/>
  <c r="J244" i="5"/>
  <c r="J245" i="5"/>
  <c r="J246" i="5"/>
  <c r="J247" i="5"/>
  <c r="J248" i="5"/>
  <c r="J249" i="5"/>
  <c r="J250" i="5"/>
  <c r="J251" i="5"/>
  <c r="J252" i="5"/>
  <c r="J253" i="5"/>
  <c r="J254" i="5"/>
  <c r="J255" i="5"/>
  <c r="J256" i="5"/>
  <c r="J257" i="5"/>
  <c r="J258" i="5"/>
  <c r="J259" i="5"/>
  <c r="J260" i="5"/>
  <c r="J261" i="5"/>
  <c r="J262" i="5"/>
  <c r="J263" i="5"/>
  <c r="J264" i="5"/>
  <c r="J265" i="5"/>
  <c r="J266" i="5"/>
  <c r="J267" i="5"/>
  <c r="J268" i="5"/>
  <c r="J269" i="5"/>
  <c r="J270" i="5"/>
  <c r="J271" i="5"/>
  <c r="J272" i="5"/>
  <c r="J273" i="5"/>
  <c r="J274" i="5"/>
  <c r="J275" i="5"/>
  <c r="J276" i="5"/>
  <c r="J277" i="5"/>
  <c r="J278" i="5"/>
  <c r="J279" i="5"/>
  <c r="J280" i="5"/>
  <c r="J281" i="5"/>
  <c r="J282" i="5"/>
  <c r="J283" i="5"/>
  <c r="J284" i="5"/>
  <c r="J285" i="5"/>
  <c r="J286" i="5"/>
  <c r="J287" i="5"/>
  <c r="J288" i="5"/>
  <c r="J289" i="5"/>
  <c r="J290" i="5"/>
  <c r="J291" i="5"/>
  <c r="J292" i="5"/>
  <c r="J293" i="5"/>
  <c r="J294" i="5"/>
  <c r="J295" i="5"/>
  <c r="J296" i="5"/>
  <c r="J297" i="5"/>
  <c r="J298" i="5"/>
  <c r="J299" i="5"/>
  <c r="J300" i="5"/>
  <c r="J301" i="5"/>
  <c r="J302" i="5"/>
  <c r="J303" i="5"/>
  <c r="J304" i="5"/>
  <c r="J305" i="5"/>
  <c r="J306" i="5"/>
  <c r="J307" i="5"/>
  <c r="J308" i="5"/>
  <c r="J309" i="5"/>
  <c r="J310" i="5"/>
  <c r="J311" i="5"/>
  <c r="J312" i="5"/>
  <c r="J313" i="5"/>
  <c r="J314" i="5"/>
  <c r="J315" i="5"/>
  <c r="J316" i="5"/>
  <c r="J317" i="5"/>
  <c r="J318" i="5"/>
  <c r="J319" i="5"/>
  <c r="J320" i="5"/>
  <c r="J321" i="5"/>
  <c r="J322" i="5"/>
  <c r="J323" i="5"/>
  <c r="J324" i="5"/>
  <c r="J325" i="5"/>
  <c r="J326" i="5"/>
  <c r="J327" i="5"/>
  <c r="J328" i="5"/>
  <c r="J329" i="5"/>
  <c r="J330" i="5"/>
  <c r="J331" i="5"/>
  <c r="J332" i="5"/>
  <c r="J333" i="5"/>
  <c r="J334" i="5"/>
  <c r="J335" i="5"/>
  <c r="J336" i="5"/>
  <c r="J337" i="5"/>
  <c r="J338" i="5"/>
  <c r="J339" i="5"/>
  <c r="J340" i="5"/>
  <c r="J341" i="5"/>
  <c r="J342" i="5"/>
  <c r="J343" i="5"/>
  <c r="J344" i="5"/>
  <c r="J345" i="5"/>
  <c r="J346" i="5"/>
  <c r="J347" i="5"/>
  <c r="J348" i="5"/>
  <c r="J349" i="5"/>
  <c r="J350" i="5"/>
  <c r="J351" i="5"/>
  <c r="J352" i="5"/>
  <c r="J353" i="5"/>
  <c r="J354" i="5"/>
  <c r="J355" i="5"/>
  <c r="J356" i="5"/>
  <c r="J357" i="5"/>
  <c r="J358" i="5"/>
  <c r="J359" i="5"/>
  <c r="J360" i="5"/>
  <c r="J361" i="5"/>
  <c r="J362" i="5"/>
  <c r="J363" i="5"/>
  <c r="J364" i="5"/>
  <c r="J365" i="5"/>
  <c r="J366" i="5"/>
  <c r="J367" i="5"/>
  <c r="J368" i="5"/>
  <c r="J369" i="5"/>
  <c r="J370" i="5"/>
  <c r="J371" i="5"/>
  <c r="J372" i="5"/>
  <c r="J373" i="5"/>
  <c r="J374" i="5"/>
  <c r="J375" i="5"/>
  <c r="J376" i="5"/>
  <c r="J377" i="5"/>
  <c r="J378" i="5"/>
  <c r="J379" i="5"/>
  <c r="J380" i="5"/>
  <c r="J381" i="5"/>
  <c r="J382" i="5"/>
  <c r="J383" i="5"/>
  <c r="J384" i="5"/>
  <c r="J385" i="5"/>
  <c r="J386" i="5"/>
  <c r="J387" i="5"/>
  <c r="J388" i="5"/>
  <c r="J389" i="5"/>
  <c r="J390" i="5"/>
  <c r="J391" i="5"/>
  <c r="J392" i="5"/>
  <c r="J393" i="5"/>
  <c r="J394" i="5"/>
  <c r="J395" i="5"/>
  <c r="J396" i="5"/>
  <c r="J397" i="5"/>
  <c r="J398" i="5"/>
  <c r="J399" i="5"/>
  <c r="J400" i="5"/>
  <c r="J401" i="5"/>
  <c r="J402" i="5"/>
  <c r="J403" i="5"/>
  <c r="J404" i="5"/>
  <c r="J405" i="5"/>
  <c r="J406" i="5"/>
  <c r="J407" i="5"/>
  <c r="J408" i="5"/>
  <c r="J409" i="5"/>
  <c r="J410" i="5"/>
  <c r="J411" i="5"/>
  <c r="J412" i="5"/>
  <c r="J413" i="5"/>
  <c r="J414" i="5"/>
  <c r="J415" i="5"/>
  <c r="J416" i="5"/>
  <c r="J417" i="5"/>
  <c r="J418" i="5"/>
  <c r="J419" i="5"/>
  <c r="J420" i="5"/>
  <c r="J421" i="5"/>
  <c r="J422" i="5"/>
  <c r="J423" i="5"/>
  <c r="J424" i="5"/>
  <c r="J425" i="5"/>
  <c r="J426" i="5"/>
  <c r="J427" i="5"/>
  <c r="J428" i="5"/>
  <c r="J429" i="5"/>
  <c r="J430" i="5"/>
  <c r="J431" i="5"/>
  <c r="J432" i="5"/>
  <c r="J433" i="5"/>
  <c r="J434" i="5"/>
  <c r="J435" i="5"/>
  <c r="J436" i="5"/>
  <c r="J437" i="5"/>
  <c r="J438" i="5"/>
  <c r="J439" i="5"/>
  <c r="J440" i="5"/>
  <c r="J441" i="5"/>
  <c r="J442" i="5"/>
  <c r="J443" i="5"/>
  <c r="J444" i="5"/>
  <c r="J445" i="5"/>
  <c r="J446" i="5"/>
  <c r="J447" i="5"/>
  <c r="J448" i="5"/>
  <c r="J449" i="5"/>
  <c r="J450" i="5"/>
  <c r="J451" i="5"/>
  <c r="J452" i="5"/>
  <c r="J453" i="5"/>
  <c r="J454" i="5"/>
  <c r="J455" i="5"/>
  <c r="J456" i="5"/>
  <c r="J457" i="5"/>
  <c r="J458" i="5"/>
  <c r="J459" i="5"/>
  <c r="J460" i="5"/>
  <c r="J461" i="5"/>
  <c r="J462" i="5"/>
  <c r="J463" i="5"/>
  <c r="J464" i="5"/>
  <c r="J465" i="5"/>
  <c r="J466" i="5"/>
  <c r="J467" i="5"/>
  <c r="J468" i="5"/>
  <c r="J469" i="5"/>
  <c r="J470" i="5"/>
  <c r="J471" i="5"/>
  <c r="J472" i="5"/>
  <c r="J473" i="5"/>
  <c r="J474" i="5"/>
  <c r="J475" i="5"/>
  <c r="J476" i="5"/>
  <c r="J477" i="5"/>
  <c r="J478" i="5"/>
  <c r="J479" i="5"/>
  <c r="J480" i="5"/>
  <c r="J481" i="5"/>
  <c r="J482" i="5"/>
  <c r="J483" i="5"/>
  <c r="J484" i="5"/>
  <c r="J485" i="5"/>
  <c r="J486" i="5"/>
  <c r="J487" i="5"/>
  <c r="J488" i="5"/>
  <c r="J489" i="5"/>
  <c r="J490" i="5"/>
  <c r="J491" i="5"/>
  <c r="J492" i="5"/>
  <c r="J493" i="5"/>
  <c r="J494" i="5"/>
  <c r="J495" i="5"/>
  <c r="J496" i="5"/>
  <c r="J497" i="5"/>
  <c r="J498" i="5"/>
  <c r="J499" i="5"/>
  <c r="J500" i="5"/>
  <c r="J501" i="5"/>
  <c r="J502" i="5"/>
  <c r="J503" i="5"/>
  <c r="J504" i="5"/>
  <c r="J505" i="5"/>
  <c r="J506" i="5"/>
  <c r="J507" i="5"/>
  <c r="J508" i="5"/>
  <c r="J509" i="5"/>
  <c r="J510" i="5"/>
  <c r="J511" i="5"/>
  <c r="J512" i="5"/>
  <c r="J513" i="5"/>
  <c r="J514" i="5"/>
  <c r="J515" i="5"/>
  <c r="J516" i="5"/>
  <c r="J517" i="5"/>
  <c r="J518" i="5"/>
  <c r="J519" i="5"/>
  <c r="J520" i="5"/>
  <c r="J521" i="5"/>
  <c r="J522" i="5"/>
  <c r="J523" i="5"/>
  <c r="J524" i="5"/>
  <c r="J525" i="5"/>
  <c r="J526" i="5"/>
  <c r="J527" i="5"/>
  <c r="J528" i="5"/>
  <c r="J529" i="5"/>
  <c r="J530" i="5"/>
  <c r="J531" i="5"/>
  <c r="J532" i="5"/>
  <c r="J533" i="5"/>
  <c r="J534" i="5"/>
  <c r="J535" i="5"/>
  <c r="J536" i="5"/>
  <c r="J537" i="5"/>
  <c r="J538" i="5"/>
  <c r="J539" i="5"/>
  <c r="J540" i="5"/>
  <c r="J541" i="5"/>
  <c r="J542" i="5"/>
  <c r="J543" i="5"/>
  <c r="J544" i="5"/>
  <c r="J545" i="5"/>
  <c r="J546" i="5"/>
  <c r="J547" i="5"/>
  <c r="J548" i="5"/>
  <c r="J549" i="5"/>
  <c r="J550" i="5"/>
  <c r="J551" i="5"/>
  <c r="J552" i="5"/>
  <c r="J553" i="5"/>
  <c r="J554" i="5"/>
  <c r="J555" i="5"/>
  <c r="J556" i="5"/>
  <c r="J557" i="5"/>
  <c r="J558" i="5"/>
  <c r="J559" i="5"/>
  <c r="J560" i="5"/>
  <c r="J561" i="5"/>
  <c r="J562" i="5"/>
  <c r="J563" i="5"/>
  <c r="J564" i="5"/>
  <c r="J565" i="5"/>
  <c r="J566" i="5"/>
  <c r="J567" i="5"/>
  <c r="J568" i="5"/>
  <c r="J569" i="5"/>
  <c r="J570" i="5"/>
  <c r="J571" i="5"/>
  <c r="J572" i="5"/>
  <c r="J573" i="5"/>
  <c r="J574" i="5"/>
  <c r="J575" i="5"/>
  <c r="J576" i="5"/>
  <c r="J577" i="5"/>
  <c r="J578" i="5"/>
  <c r="J579" i="5"/>
  <c r="J580" i="5"/>
  <c r="J581" i="5"/>
  <c r="J582" i="5"/>
  <c r="J583" i="5"/>
  <c r="J584" i="5"/>
  <c r="J585" i="5"/>
  <c r="J586" i="5"/>
  <c r="J587" i="5"/>
  <c r="J588" i="5"/>
  <c r="J589" i="5"/>
  <c r="J590" i="5"/>
  <c r="J591" i="5"/>
  <c r="J592" i="5"/>
  <c r="J593" i="5"/>
  <c r="J594" i="5"/>
  <c r="J595" i="5"/>
  <c r="J596" i="5"/>
  <c r="J597" i="5"/>
  <c r="J598" i="5"/>
  <c r="J599" i="5"/>
  <c r="J600" i="5"/>
  <c r="J601" i="5"/>
  <c r="J602" i="5"/>
  <c r="J603" i="5"/>
  <c r="J604" i="5"/>
  <c r="J605" i="5"/>
  <c r="J606" i="5"/>
  <c r="J607" i="5"/>
  <c r="J608" i="5"/>
  <c r="J609" i="5"/>
  <c r="J610" i="5"/>
  <c r="J611" i="5"/>
  <c r="J612" i="5"/>
  <c r="J613" i="5"/>
  <c r="J614" i="5"/>
  <c r="J615" i="5"/>
  <c r="J616" i="5"/>
  <c r="J617" i="5"/>
  <c r="J618" i="5"/>
  <c r="J619" i="5"/>
  <c r="J620" i="5"/>
  <c r="J621" i="5"/>
  <c r="J622" i="5"/>
  <c r="J623" i="5"/>
  <c r="J624" i="5"/>
  <c r="J625" i="5"/>
  <c r="J626" i="5"/>
  <c r="J627" i="5"/>
  <c r="J628" i="5"/>
  <c r="J629" i="5"/>
  <c r="J630" i="5"/>
  <c r="J631" i="5"/>
  <c r="J632" i="5"/>
  <c r="J633" i="5"/>
  <c r="J634" i="5"/>
  <c r="J635" i="5"/>
  <c r="J636" i="5"/>
  <c r="J637" i="5"/>
  <c r="J638" i="5"/>
  <c r="J639" i="5"/>
  <c r="J640" i="5"/>
  <c r="J641" i="5"/>
  <c r="J642" i="5"/>
  <c r="J643" i="5"/>
  <c r="J644" i="5"/>
  <c r="J645" i="5"/>
  <c r="J646" i="5"/>
  <c r="J647" i="5"/>
  <c r="J648" i="5"/>
  <c r="J649" i="5"/>
  <c r="J650" i="5"/>
  <c r="J651" i="5"/>
  <c r="J652" i="5"/>
  <c r="J653" i="5"/>
  <c r="J654" i="5"/>
  <c r="J655" i="5"/>
  <c r="J656" i="5"/>
  <c r="J657" i="5"/>
  <c r="J658" i="5"/>
  <c r="J659" i="5"/>
  <c r="J660" i="5"/>
  <c r="J661" i="5"/>
  <c r="J662" i="5"/>
  <c r="J663" i="5"/>
  <c r="J664" i="5"/>
  <c r="J665" i="5"/>
  <c r="J666" i="5"/>
  <c r="J667" i="5"/>
  <c r="J668" i="5"/>
  <c r="J669" i="5"/>
  <c r="J670" i="5"/>
  <c r="J671" i="5"/>
  <c r="J672" i="5"/>
  <c r="J673" i="5"/>
  <c r="J674" i="5"/>
  <c r="J675" i="5"/>
  <c r="J676" i="5"/>
  <c r="J677" i="5"/>
  <c r="J678" i="5"/>
  <c r="J679" i="5"/>
  <c r="J680" i="5"/>
  <c r="J681" i="5"/>
  <c r="J682" i="5"/>
  <c r="J683" i="5"/>
  <c r="J684" i="5"/>
  <c r="J685" i="5"/>
  <c r="J686" i="5"/>
  <c r="J687" i="5"/>
  <c r="J688" i="5"/>
  <c r="J689" i="5"/>
  <c r="J690" i="5"/>
  <c r="J691" i="5"/>
  <c r="J692" i="5"/>
  <c r="J693" i="5"/>
  <c r="J694" i="5"/>
  <c r="J695" i="5"/>
  <c r="J696" i="5"/>
  <c r="J697" i="5"/>
  <c r="J698" i="5"/>
  <c r="J699" i="5"/>
  <c r="J700" i="5"/>
  <c r="J701" i="5"/>
  <c r="J702" i="5"/>
  <c r="J703" i="5"/>
  <c r="J704" i="5"/>
  <c r="J705" i="5"/>
  <c r="J706" i="5"/>
  <c r="J707" i="5"/>
  <c r="J708" i="5"/>
  <c r="J709" i="5"/>
  <c r="J710" i="5"/>
  <c r="J711" i="5"/>
  <c r="J712" i="5"/>
  <c r="J713" i="5"/>
  <c r="J714" i="5"/>
  <c r="J715" i="5"/>
  <c r="J716" i="5"/>
  <c r="J717" i="5"/>
  <c r="J718" i="5"/>
  <c r="J719" i="5"/>
  <c r="J720" i="5"/>
  <c r="J721" i="5"/>
  <c r="J722" i="5"/>
  <c r="J723" i="5"/>
  <c r="J724" i="5"/>
  <c r="J725" i="5"/>
  <c r="J726" i="5"/>
  <c r="J727" i="5"/>
  <c r="J728" i="5"/>
  <c r="J729" i="5"/>
  <c r="J730" i="5"/>
  <c r="J731" i="5"/>
  <c r="J733" i="5"/>
  <c r="J734" i="5"/>
  <c r="J735" i="5"/>
  <c r="J736" i="5"/>
  <c r="J737" i="5"/>
  <c r="J738" i="5"/>
  <c r="J739" i="5"/>
  <c r="J740" i="5"/>
  <c r="J741" i="5"/>
  <c r="J742" i="5"/>
  <c r="J743" i="5"/>
  <c r="J744" i="5"/>
  <c r="J745" i="5"/>
  <c r="J746" i="5"/>
  <c r="J747" i="5"/>
  <c r="J748" i="5"/>
  <c r="J749" i="5"/>
  <c r="J750" i="5"/>
  <c r="J751" i="5"/>
  <c r="J752" i="5"/>
  <c r="J753" i="5"/>
  <c r="J754" i="5"/>
  <c r="J755" i="5"/>
  <c r="J756" i="5"/>
  <c r="J757" i="5"/>
  <c r="J758" i="5"/>
  <c r="J759" i="5"/>
  <c r="J760" i="5"/>
  <c r="J761" i="5"/>
  <c r="J762" i="5"/>
  <c r="J763" i="5"/>
  <c r="J764" i="5"/>
  <c r="J765" i="5"/>
  <c r="J766" i="5"/>
  <c r="J767" i="5"/>
  <c r="J768" i="5"/>
  <c r="J769" i="5"/>
  <c r="J770" i="5"/>
  <c r="J771" i="5"/>
  <c r="J772" i="5"/>
  <c r="J773" i="5"/>
  <c r="J774" i="5"/>
  <c r="J775" i="5"/>
  <c r="J776" i="5"/>
  <c r="J777" i="5"/>
  <c r="J778" i="5"/>
  <c r="J779" i="5"/>
  <c r="J780" i="5"/>
  <c r="J781" i="5"/>
  <c r="J782" i="5"/>
  <c r="J783" i="5"/>
  <c r="J784" i="5"/>
  <c r="J785" i="5"/>
  <c r="J786" i="5"/>
  <c r="J787" i="5"/>
  <c r="J788" i="5"/>
  <c r="J789" i="5"/>
  <c r="J790" i="5"/>
  <c r="J791" i="5"/>
  <c r="J792" i="5"/>
  <c r="J793" i="5"/>
  <c r="J794" i="5"/>
  <c r="J795" i="5"/>
  <c r="J796" i="5"/>
  <c r="J797" i="5"/>
  <c r="J798" i="5"/>
  <c r="J799" i="5"/>
  <c r="J800" i="5"/>
  <c r="J801" i="5"/>
  <c r="J802" i="5"/>
  <c r="J803" i="5"/>
  <c r="J804" i="5"/>
  <c r="J805" i="5"/>
  <c r="J806" i="5"/>
  <c r="J807" i="5"/>
  <c r="J808" i="5"/>
  <c r="J809" i="5"/>
  <c r="J810" i="5"/>
  <c r="J811" i="5"/>
  <c r="J812" i="5"/>
  <c r="J813" i="5"/>
  <c r="J814" i="5"/>
  <c r="J815" i="5"/>
  <c r="J816" i="5"/>
  <c r="J817" i="5"/>
  <c r="J818" i="5"/>
  <c r="J819" i="5"/>
  <c r="J820" i="5"/>
  <c r="J821" i="5"/>
  <c r="J822" i="5"/>
  <c r="J823" i="5"/>
  <c r="J824" i="5"/>
  <c r="J825" i="5"/>
  <c r="J826" i="5"/>
  <c r="J827" i="5"/>
  <c r="J828" i="5"/>
  <c r="J829" i="5"/>
  <c r="J830" i="5"/>
  <c r="J831" i="5"/>
  <c r="J832" i="5"/>
  <c r="J833" i="5"/>
  <c r="J834" i="5"/>
  <c r="J835" i="5"/>
  <c r="J836" i="5"/>
  <c r="J837" i="5"/>
  <c r="J838" i="5"/>
  <c r="J839" i="5"/>
  <c r="J840" i="5"/>
  <c r="J841" i="5"/>
  <c r="J842" i="5"/>
  <c r="J843" i="5"/>
  <c r="J844" i="5"/>
  <c r="J845" i="5"/>
  <c r="J846" i="5"/>
  <c r="J847" i="5"/>
  <c r="J848" i="5"/>
  <c r="J849" i="5"/>
  <c r="J850" i="5"/>
  <c r="J851" i="5"/>
  <c r="J852" i="5"/>
  <c r="J853" i="5"/>
  <c r="J854" i="5"/>
  <c r="J855" i="5"/>
  <c r="J856" i="5"/>
  <c r="J857" i="5"/>
  <c r="J858" i="5"/>
  <c r="J859" i="5"/>
  <c r="J860" i="5"/>
  <c r="J861" i="5"/>
  <c r="J862" i="5"/>
  <c r="J863" i="5"/>
  <c r="J864" i="5"/>
  <c r="J865" i="5"/>
  <c r="J866" i="5"/>
  <c r="J867" i="5"/>
  <c r="J868" i="5"/>
  <c r="J869" i="5"/>
  <c r="J870" i="5"/>
  <c r="J871" i="5"/>
  <c r="J872" i="5"/>
  <c r="J873" i="5"/>
  <c r="J874" i="5"/>
  <c r="J875" i="5"/>
  <c r="J876" i="5"/>
  <c r="J877" i="5"/>
  <c r="J878" i="5"/>
  <c r="J879" i="5"/>
  <c r="J880" i="5"/>
  <c r="J881" i="5"/>
  <c r="J882" i="5"/>
  <c r="J883" i="5"/>
  <c r="J884" i="5"/>
  <c r="J885" i="5"/>
  <c r="J886" i="5"/>
  <c r="J887" i="5"/>
  <c r="J888" i="5"/>
  <c r="J889" i="5"/>
  <c r="J890" i="5"/>
  <c r="J891" i="5"/>
  <c r="J892" i="5"/>
  <c r="J893" i="5"/>
  <c r="J894" i="5"/>
  <c r="J895" i="5"/>
  <c r="J896" i="5"/>
  <c r="J897" i="5"/>
  <c r="J898" i="5"/>
  <c r="J899" i="5"/>
  <c r="J900" i="5"/>
  <c r="J901" i="5"/>
  <c r="J902" i="5"/>
  <c r="J903" i="5"/>
  <c r="J904" i="5"/>
  <c r="J905" i="5"/>
  <c r="J906" i="5"/>
  <c r="J907" i="5"/>
  <c r="J908" i="5"/>
  <c r="J909" i="5"/>
  <c r="J910" i="5"/>
  <c r="J911" i="5"/>
  <c r="J912" i="5"/>
  <c r="J913" i="5"/>
  <c r="J914" i="5"/>
  <c r="J915" i="5"/>
  <c r="J916" i="5"/>
  <c r="J917" i="5"/>
  <c r="J918" i="5"/>
  <c r="J919" i="5"/>
  <c r="J920" i="5"/>
  <c r="J921" i="5"/>
  <c r="J922" i="5"/>
  <c r="J923" i="5"/>
  <c r="J924" i="5"/>
  <c r="J925" i="5"/>
  <c r="J926" i="5"/>
  <c r="J927" i="5"/>
  <c r="J928" i="5"/>
  <c r="J929" i="5"/>
  <c r="J930" i="5"/>
  <c r="J931" i="5"/>
  <c r="J932" i="5"/>
  <c r="J933" i="5"/>
  <c r="J934" i="5"/>
  <c r="J935" i="5"/>
  <c r="J936" i="5"/>
  <c r="J937" i="5"/>
  <c r="J938" i="5"/>
  <c r="J939" i="5"/>
  <c r="J940" i="5"/>
  <c r="J941" i="5"/>
  <c r="J942" i="5"/>
  <c r="J943" i="5"/>
  <c r="J944" i="5"/>
  <c r="J945" i="5"/>
  <c r="J946" i="5"/>
  <c r="J947" i="5"/>
  <c r="J948" i="5"/>
  <c r="J949" i="5"/>
  <c r="J950" i="5"/>
  <c r="J951" i="5"/>
  <c r="J952" i="5"/>
  <c r="J953" i="5"/>
  <c r="J954" i="5"/>
  <c r="J955" i="5"/>
  <c r="J956" i="5"/>
  <c r="J957" i="5"/>
  <c r="J958" i="5"/>
  <c r="J959" i="5"/>
  <c r="J960" i="5"/>
  <c r="J961" i="5"/>
  <c r="J962" i="5"/>
  <c r="J963" i="5"/>
  <c r="J964" i="5"/>
  <c r="J965" i="5"/>
  <c r="J966" i="5"/>
  <c r="J967" i="5"/>
  <c r="J968" i="5"/>
  <c r="J969" i="5"/>
  <c r="J970" i="5"/>
  <c r="J971" i="5"/>
  <c r="J972" i="5"/>
  <c r="J973" i="5"/>
  <c r="J974" i="5"/>
  <c r="J975" i="5"/>
  <c r="J976" i="5"/>
  <c r="J977" i="5"/>
  <c r="J978" i="5"/>
  <c r="J979" i="5"/>
  <c r="J980" i="5"/>
  <c r="J981" i="5"/>
  <c r="J982" i="5"/>
  <c r="J983" i="5"/>
  <c r="J984" i="5"/>
  <c r="J985" i="5"/>
  <c r="J986" i="5"/>
  <c r="J987" i="5"/>
  <c r="J988" i="5"/>
  <c r="J989" i="5"/>
  <c r="J990" i="5"/>
  <c r="J991" i="5"/>
  <c r="J992" i="5"/>
  <c r="J993" i="5"/>
  <c r="J994" i="5"/>
  <c r="J995" i="5"/>
  <c r="J996" i="5"/>
  <c r="J997" i="5"/>
  <c r="J998" i="5"/>
  <c r="J999" i="5"/>
  <c r="J1000" i="5"/>
  <c r="J1001" i="5"/>
  <c r="J1002" i="5"/>
  <c r="J1003" i="5"/>
  <c r="J1004" i="5"/>
  <c r="J1005" i="5"/>
  <c r="J1006" i="5"/>
  <c r="J1007" i="5"/>
  <c r="J1008" i="5"/>
  <c r="J1009" i="5"/>
  <c r="J1010" i="5"/>
  <c r="J1011" i="5"/>
  <c r="J1012" i="5"/>
  <c r="J1013" i="5"/>
  <c r="J1014" i="5"/>
  <c r="J1015" i="5"/>
  <c r="J1016" i="5"/>
  <c r="J1017" i="5"/>
  <c r="J1018" i="5"/>
  <c r="J1019" i="5"/>
  <c r="J1020" i="5"/>
  <c r="J1021" i="5"/>
  <c r="J1022" i="5"/>
  <c r="J1023" i="5"/>
  <c r="J1024" i="5"/>
  <c r="J1025" i="5"/>
  <c r="J1026" i="5"/>
  <c r="J1027" i="5"/>
  <c r="J1028" i="5"/>
  <c r="J1029" i="5"/>
  <c r="J1030" i="5"/>
  <c r="J1031" i="5"/>
  <c r="J1032" i="5"/>
  <c r="J1033" i="5"/>
  <c r="J1034" i="5"/>
  <c r="J1035" i="5"/>
  <c r="J1036" i="5"/>
  <c r="J1037" i="5"/>
  <c r="J1038" i="5"/>
  <c r="J1039" i="5"/>
  <c r="J1040" i="5"/>
  <c r="J1041" i="5"/>
  <c r="J1042" i="5"/>
  <c r="J1043" i="5"/>
  <c r="J1044" i="5"/>
  <c r="J1045" i="5"/>
  <c r="J1046" i="5"/>
  <c r="J1047" i="5"/>
  <c r="J1048" i="5"/>
  <c r="J1049" i="5"/>
  <c r="J1050" i="5"/>
  <c r="J1051" i="5"/>
  <c r="J1052" i="5"/>
  <c r="J1053" i="5"/>
  <c r="J1054" i="5"/>
  <c r="J1055" i="5"/>
  <c r="J1056" i="5"/>
  <c r="J1057" i="5"/>
  <c r="J1058" i="5"/>
  <c r="J1059" i="5"/>
  <c r="J1060" i="5"/>
  <c r="J1061" i="5"/>
  <c r="J1062" i="5"/>
  <c r="J1063" i="5"/>
  <c r="J1064" i="5"/>
  <c r="J1065" i="5"/>
  <c r="J1066" i="5"/>
  <c r="J1067" i="5"/>
  <c r="J1068" i="5"/>
  <c r="J1069" i="5"/>
  <c r="J1070" i="5"/>
  <c r="J1071" i="5"/>
  <c r="J1072" i="5"/>
  <c r="J1073" i="5"/>
  <c r="J1074" i="5"/>
  <c r="J1075" i="5"/>
  <c r="J1076" i="5"/>
  <c r="J1077" i="5"/>
  <c r="J1078" i="5"/>
  <c r="J1079" i="5"/>
  <c r="J1080" i="5"/>
  <c r="J1081" i="5"/>
  <c r="J1082" i="5"/>
  <c r="J1083" i="5"/>
  <c r="J1084" i="5"/>
  <c r="J1085" i="5"/>
  <c r="J1086" i="5"/>
  <c r="J1087" i="5"/>
  <c r="J1088" i="5"/>
  <c r="J1089" i="5"/>
  <c r="J1090" i="5"/>
  <c r="J1091" i="5"/>
  <c r="J1092" i="5"/>
  <c r="J1093" i="5"/>
  <c r="J1094" i="5"/>
  <c r="J1095" i="5"/>
  <c r="J1096" i="5"/>
  <c r="J1097" i="5"/>
  <c r="J1098" i="5"/>
  <c r="J1099" i="5"/>
  <c r="J1100" i="5"/>
  <c r="J1101" i="5"/>
  <c r="J1102" i="5"/>
  <c r="J1103" i="5"/>
  <c r="J1104" i="5"/>
  <c r="J1105" i="5"/>
  <c r="J1106" i="5"/>
  <c r="J1107" i="5"/>
  <c r="J1108" i="5"/>
  <c r="J1109" i="5"/>
  <c r="J1110" i="5"/>
  <c r="J1111" i="5"/>
  <c r="J1112" i="5"/>
  <c r="J1113" i="5"/>
  <c r="J1114" i="5"/>
  <c r="J1115" i="5"/>
  <c r="J1116" i="5"/>
  <c r="J1117" i="5"/>
  <c r="J1118" i="5"/>
  <c r="J1119" i="5"/>
  <c r="J1120" i="5"/>
  <c r="J1121" i="5"/>
  <c r="J1122" i="5"/>
  <c r="J1123" i="5"/>
  <c r="J1124" i="5"/>
  <c r="J1125" i="5"/>
  <c r="J1126" i="5"/>
  <c r="J1127" i="5"/>
  <c r="J1128" i="5"/>
  <c r="J1129" i="5"/>
  <c r="J1130" i="5"/>
  <c r="J1131" i="5"/>
  <c r="J1132" i="5"/>
  <c r="J1133" i="5"/>
  <c r="J1134" i="5"/>
  <c r="J1135" i="5"/>
  <c r="J1136" i="5"/>
  <c r="J1137" i="5"/>
  <c r="J1138" i="5"/>
  <c r="J1139" i="5"/>
  <c r="J1140" i="5"/>
  <c r="J1141" i="5"/>
  <c r="J1142" i="5"/>
  <c r="J1143" i="5"/>
  <c r="J1144" i="5"/>
  <c r="J1145" i="5"/>
  <c r="J1146" i="5"/>
  <c r="J1147" i="5"/>
  <c r="J1148" i="5"/>
  <c r="J1149" i="5"/>
  <c r="J1150" i="5"/>
  <c r="J1151" i="5"/>
  <c r="J1152" i="5"/>
  <c r="J1153" i="5"/>
  <c r="J1154" i="5"/>
  <c r="J1155" i="5"/>
  <c r="J1156" i="5"/>
  <c r="J1157" i="5"/>
  <c r="J1158" i="5"/>
  <c r="J1159" i="5"/>
  <c r="J1160" i="5"/>
  <c r="J1161" i="5"/>
  <c r="J1162" i="5"/>
  <c r="J1163" i="5"/>
  <c r="J1164" i="5"/>
  <c r="J1165" i="5"/>
  <c r="J1166" i="5"/>
  <c r="J1167" i="5"/>
  <c r="J1168" i="5"/>
  <c r="J1169" i="5"/>
  <c r="J1170" i="5"/>
  <c r="J1171" i="5"/>
  <c r="J1172" i="5"/>
  <c r="J1173" i="5"/>
  <c r="J1174" i="5"/>
  <c r="J1175" i="5"/>
  <c r="J1176" i="5"/>
  <c r="J1177" i="5"/>
  <c r="J1178" i="5"/>
  <c r="J1179" i="5"/>
  <c r="J1180" i="5"/>
  <c r="J1181" i="5"/>
  <c r="J1182" i="5"/>
  <c r="J1183" i="5"/>
  <c r="J1184" i="5"/>
  <c r="J1185" i="5"/>
  <c r="J1186" i="5"/>
  <c r="J1187" i="5"/>
  <c r="J1188" i="5"/>
  <c r="J1189" i="5"/>
  <c r="J1190" i="5"/>
  <c r="J1191" i="5"/>
  <c r="J1192" i="5"/>
  <c r="J1193" i="5"/>
  <c r="J1194" i="5"/>
  <c r="J1195" i="5"/>
  <c r="J1196" i="5"/>
  <c r="J1197" i="5"/>
  <c r="J1198" i="5"/>
  <c r="J1199" i="5"/>
  <c r="J1200" i="5"/>
  <c r="J1201" i="5"/>
  <c r="J1202" i="5"/>
  <c r="J1203" i="5"/>
  <c r="J1204" i="5"/>
  <c r="J1205" i="5"/>
  <c r="J1206" i="5"/>
  <c r="J1207" i="5"/>
  <c r="J1208" i="5"/>
  <c r="J1209" i="5"/>
  <c r="J1210" i="5"/>
  <c r="J1211" i="5"/>
  <c r="J1212" i="5"/>
  <c r="J1213" i="5"/>
  <c r="J1214" i="5"/>
  <c r="J1215" i="5"/>
  <c r="J1216" i="5"/>
  <c r="J1217" i="5"/>
  <c r="J1218" i="5"/>
  <c r="J1219" i="5"/>
  <c r="J1220" i="5"/>
  <c r="J1221" i="5"/>
  <c r="J1222" i="5"/>
  <c r="J1223" i="5"/>
  <c r="J1224" i="5"/>
  <c r="J1225" i="5"/>
  <c r="J1226" i="5"/>
  <c r="J1227" i="5"/>
  <c r="J1228" i="5"/>
  <c r="J1229" i="5"/>
  <c r="J1230" i="5"/>
  <c r="J1231" i="5"/>
  <c r="J1232" i="5"/>
  <c r="J1233" i="5"/>
  <c r="J1234" i="5"/>
  <c r="J1235" i="5"/>
  <c r="J1236" i="5"/>
  <c r="J1237" i="5"/>
  <c r="J1238" i="5"/>
  <c r="J1239" i="5"/>
  <c r="J1240" i="5"/>
  <c r="J1241" i="5"/>
  <c r="J1242" i="5"/>
  <c r="J1243" i="5"/>
  <c r="J1245" i="5"/>
  <c r="J1246" i="5"/>
  <c r="J1247" i="5"/>
  <c r="J1248" i="5"/>
  <c r="J1249" i="5"/>
  <c r="J1250" i="5"/>
  <c r="J1251" i="5"/>
  <c r="J1252" i="5"/>
  <c r="J1253" i="5"/>
  <c r="J1254" i="5"/>
  <c r="J1255" i="5"/>
  <c r="J1256" i="5"/>
  <c r="J1257" i="5"/>
  <c r="J1258" i="5"/>
  <c r="J1259" i="5"/>
  <c r="J1260" i="5"/>
  <c r="J1261" i="5"/>
  <c r="J1262" i="5"/>
  <c r="J1263" i="5"/>
  <c r="J1264" i="5"/>
  <c r="J1265" i="5"/>
  <c r="J1266" i="5"/>
  <c r="J1267" i="5"/>
  <c r="J1268" i="5"/>
  <c r="J1269" i="5"/>
  <c r="J1270" i="5"/>
  <c r="J1271" i="5"/>
  <c r="J1272" i="5"/>
  <c r="J1273" i="5"/>
  <c r="J1274" i="5"/>
  <c r="J1275" i="5"/>
  <c r="J1276" i="5"/>
  <c r="J1277" i="5"/>
  <c r="J1278" i="5"/>
  <c r="J1279" i="5"/>
  <c r="J1280" i="5"/>
  <c r="J1281" i="5"/>
  <c r="J1282" i="5"/>
  <c r="J1283" i="5"/>
  <c r="J1284" i="5"/>
  <c r="J1285" i="5"/>
  <c r="J1286" i="5"/>
  <c r="J1287" i="5"/>
  <c r="J1288" i="5"/>
  <c r="J1289" i="5"/>
  <c r="J1290" i="5"/>
  <c r="J1291" i="5"/>
  <c r="J1292" i="5"/>
  <c r="J1293" i="5"/>
  <c r="J1294" i="5"/>
  <c r="J1295" i="5"/>
  <c r="J1296" i="5"/>
  <c r="J1297" i="5"/>
  <c r="J1298" i="5"/>
  <c r="J1299" i="5"/>
  <c r="J1300" i="5"/>
  <c r="J1301" i="5"/>
  <c r="J1302" i="5"/>
  <c r="J1303" i="5"/>
  <c r="J1304" i="5"/>
  <c r="J1305" i="5"/>
  <c r="J1306" i="5"/>
  <c r="J1307" i="5"/>
  <c r="J1308" i="5"/>
  <c r="J1309" i="5"/>
  <c r="J1310" i="5"/>
  <c r="J1311" i="5"/>
  <c r="J1312" i="5"/>
  <c r="J1313" i="5"/>
  <c r="J1314" i="5"/>
  <c r="J1315" i="5"/>
  <c r="J1316" i="5"/>
  <c r="J1317" i="5"/>
  <c r="J1318" i="5"/>
  <c r="J1319" i="5"/>
  <c r="J1320" i="5"/>
  <c r="J1321" i="5"/>
  <c r="J1322" i="5"/>
  <c r="J1323" i="5"/>
  <c r="J1324" i="5"/>
  <c r="J1325" i="5"/>
  <c r="J1326" i="5"/>
  <c r="J1327" i="5"/>
  <c r="J1328" i="5"/>
  <c r="J1329" i="5"/>
  <c r="J1330" i="5"/>
  <c r="J1331" i="5"/>
  <c r="J1332" i="5"/>
  <c r="J1333" i="5"/>
  <c r="J1334" i="5"/>
  <c r="J1335" i="5"/>
  <c r="J1336" i="5"/>
  <c r="J1337" i="5"/>
  <c r="J1338" i="5"/>
  <c r="J1339" i="5"/>
  <c r="J1340" i="5"/>
  <c r="J1341" i="5"/>
  <c r="J1342" i="5"/>
  <c r="J1343" i="5"/>
  <c r="J1344" i="5"/>
  <c r="J1345" i="5"/>
  <c r="J1346" i="5"/>
  <c r="J1347" i="5"/>
  <c r="J1348" i="5"/>
  <c r="J1349" i="5"/>
  <c r="J1350" i="5"/>
  <c r="J1351" i="5"/>
  <c r="J1352" i="5"/>
  <c r="J1353" i="5"/>
  <c r="J1354" i="5"/>
  <c r="J1355" i="5"/>
  <c r="J1356" i="5"/>
  <c r="J1357" i="5"/>
  <c r="J1358" i="5"/>
  <c r="J1359" i="5"/>
  <c r="J1360" i="5"/>
  <c r="J1361" i="5"/>
  <c r="J1362" i="5"/>
  <c r="J1363" i="5"/>
  <c r="J1364" i="5"/>
  <c r="J1365" i="5"/>
  <c r="J1366" i="5"/>
  <c r="J1367" i="5"/>
  <c r="J1368" i="5"/>
  <c r="J1369" i="5"/>
  <c r="J1370" i="5"/>
  <c r="J1371" i="5"/>
  <c r="J1372" i="5"/>
  <c r="J1373" i="5"/>
  <c r="J1374" i="5"/>
  <c r="J1375" i="5"/>
  <c r="J1376" i="5"/>
  <c r="J1377" i="5"/>
  <c r="J1378" i="5"/>
  <c r="J1379" i="5"/>
  <c r="J1380" i="5"/>
  <c r="J1381" i="5"/>
  <c r="J1382" i="5"/>
  <c r="J1383" i="5"/>
  <c r="J1384" i="5"/>
  <c r="J1385" i="5"/>
  <c r="J1386" i="5"/>
  <c r="J1387" i="5"/>
  <c r="J1388" i="5"/>
  <c r="J1389" i="5"/>
  <c r="J1390" i="5"/>
  <c r="J1391" i="5"/>
  <c r="J1392" i="5"/>
  <c r="J1393" i="5"/>
  <c r="J1394" i="5"/>
  <c r="J1395" i="5"/>
  <c r="J1396" i="5"/>
  <c r="J1397" i="5"/>
  <c r="J1398" i="5"/>
  <c r="J1399" i="5"/>
  <c r="J1400" i="5"/>
  <c r="J1401" i="5"/>
  <c r="J1402" i="5"/>
  <c r="J1403" i="5"/>
  <c r="J1404" i="5"/>
  <c r="J1405" i="5"/>
  <c r="J1406" i="5"/>
  <c r="J1407" i="5"/>
  <c r="J1408" i="5"/>
  <c r="J1409" i="5"/>
  <c r="J1410" i="5"/>
  <c r="J1411" i="5"/>
  <c r="J1412" i="5"/>
  <c r="J1413" i="5"/>
  <c r="J1414" i="5"/>
  <c r="J1415" i="5"/>
  <c r="J1416" i="5"/>
  <c r="J1417" i="5"/>
  <c r="J1418" i="5"/>
  <c r="J1419" i="5"/>
  <c r="J1420" i="5"/>
  <c r="J1421" i="5"/>
  <c r="J1422" i="5"/>
  <c r="J1423" i="5"/>
  <c r="J1424" i="5"/>
  <c r="J1425" i="5"/>
  <c r="J1426" i="5"/>
  <c r="J1427" i="5"/>
  <c r="J1428" i="5"/>
  <c r="J1429" i="5"/>
  <c r="J1430" i="5"/>
  <c r="J1431" i="5"/>
  <c r="J1432" i="5"/>
  <c r="J1433" i="5"/>
  <c r="J1434" i="5"/>
  <c r="J1435" i="5"/>
  <c r="J1436" i="5"/>
  <c r="J1437" i="5"/>
  <c r="J1438" i="5"/>
  <c r="J1439" i="5"/>
  <c r="J1440" i="5"/>
  <c r="J1441" i="5"/>
  <c r="J1442" i="5"/>
  <c r="J1443" i="5"/>
  <c r="J1444" i="5"/>
  <c r="J1445" i="5"/>
  <c r="J1446" i="5"/>
  <c r="J1447" i="5"/>
  <c r="J1448" i="5"/>
  <c r="J1449" i="5"/>
  <c r="J1450" i="5"/>
  <c r="J1451" i="5"/>
  <c r="J1452" i="5"/>
  <c r="J1453" i="5"/>
  <c r="J1454" i="5"/>
  <c r="J1455" i="5"/>
  <c r="J1456" i="5"/>
  <c r="J1457" i="5"/>
  <c r="J1458" i="5"/>
  <c r="J1459" i="5"/>
  <c r="J1460" i="5"/>
  <c r="J1461" i="5"/>
  <c r="J1462" i="5"/>
  <c r="J1463" i="5"/>
  <c r="J1464" i="5"/>
  <c r="J1465" i="5"/>
  <c r="J1466" i="5"/>
  <c r="J1467" i="5"/>
  <c r="J1468" i="5"/>
  <c r="J1469" i="5"/>
  <c r="J1470" i="5"/>
  <c r="J1471" i="5"/>
  <c r="J1472" i="5"/>
  <c r="J1473" i="5"/>
  <c r="J1474" i="5"/>
  <c r="J1475" i="5"/>
  <c r="J1476" i="5"/>
  <c r="J1477" i="5"/>
  <c r="J1478" i="5"/>
  <c r="J1479" i="5"/>
  <c r="J1480" i="5"/>
  <c r="J1481" i="5"/>
  <c r="J1482" i="5"/>
  <c r="J1483" i="5"/>
  <c r="J1484" i="5"/>
  <c r="J1485" i="5"/>
  <c r="J1486" i="5"/>
  <c r="J1487" i="5"/>
  <c r="J1488" i="5"/>
  <c r="J1489" i="5"/>
  <c r="J1490" i="5"/>
  <c r="J1491" i="5"/>
  <c r="J1492" i="5"/>
  <c r="J1493" i="5"/>
  <c r="J1494" i="5"/>
  <c r="J1495" i="5"/>
  <c r="J1496" i="5"/>
  <c r="J1497" i="5"/>
  <c r="J1498" i="5"/>
  <c r="J1499" i="5"/>
  <c r="J1500" i="5"/>
  <c r="J6" i="4"/>
  <c r="J7" i="4"/>
  <c r="J8" i="4"/>
  <c r="J9" i="4"/>
  <c r="J10" i="4"/>
  <c r="J11" i="4"/>
  <c r="J12" i="4"/>
  <c r="J13" i="4"/>
  <c r="J14" i="4"/>
  <c r="J15" i="4"/>
  <c r="J16" i="4"/>
  <c r="J17" i="4"/>
  <c r="J18" i="4"/>
  <c r="J19" i="4"/>
  <c r="J20" i="4"/>
  <c r="J21" i="4"/>
  <c r="J22" i="4"/>
  <c r="J23" i="4"/>
  <c r="J25" i="4"/>
  <c r="J26" i="4"/>
  <c r="J27" i="4"/>
  <c r="J28" i="4"/>
  <c r="J29" i="4"/>
  <c r="J30" i="4"/>
  <c r="J31" i="4"/>
  <c r="J32" i="4"/>
  <c r="J33" i="4"/>
  <c r="J34" i="4"/>
  <c r="J35" i="4"/>
  <c r="J36" i="4"/>
  <c r="J37" i="4"/>
  <c r="J38" i="4"/>
  <c r="J39" i="4"/>
  <c r="J40" i="4"/>
  <c r="J41" i="4"/>
  <c r="J42" i="4"/>
  <c r="J43" i="4"/>
  <c r="J44" i="4"/>
  <c r="J45" i="4"/>
  <c r="J46" i="4"/>
  <c r="J47" i="4"/>
  <c r="J48" i="4"/>
  <c r="J49" i="4"/>
  <c r="J50" i="4"/>
  <c r="J51" i="4"/>
  <c r="J52" i="4"/>
  <c r="J53" i="4"/>
  <c r="J54" i="4"/>
  <c r="J55" i="4"/>
  <c r="J56" i="4"/>
  <c r="J57" i="4"/>
  <c r="J58" i="4"/>
  <c r="J59" i="4"/>
  <c r="J60" i="4"/>
  <c r="J61" i="4"/>
  <c r="J62" i="4"/>
  <c r="J63" i="4"/>
  <c r="J64" i="4"/>
  <c r="J65" i="4"/>
  <c r="J66" i="4"/>
  <c r="J67" i="4"/>
  <c r="J68" i="4"/>
  <c r="J69" i="4"/>
  <c r="J70" i="4"/>
  <c r="J71" i="4"/>
  <c r="J72" i="4"/>
  <c r="J73" i="4"/>
  <c r="J74" i="4"/>
  <c r="J75" i="4"/>
  <c r="J76" i="4"/>
  <c r="J77" i="4"/>
  <c r="J78" i="4"/>
  <c r="J79" i="4"/>
  <c r="J80" i="4"/>
  <c r="J81" i="4"/>
  <c r="J82" i="4"/>
  <c r="J83" i="4"/>
  <c r="J84" i="4"/>
  <c r="J85" i="4"/>
  <c r="J86" i="4"/>
  <c r="J87" i="4"/>
  <c r="J88" i="4"/>
  <c r="J89" i="4"/>
  <c r="J90" i="4"/>
  <c r="J91" i="4"/>
  <c r="J92" i="4"/>
  <c r="J93" i="4"/>
  <c r="J94" i="4"/>
  <c r="J95" i="4"/>
  <c r="J96" i="4"/>
  <c r="J97" i="4"/>
  <c r="J98" i="4"/>
  <c r="J99" i="4"/>
  <c r="J100" i="4"/>
  <c r="J101" i="4"/>
  <c r="J102" i="4"/>
  <c r="J103" i="4"/>
  <c r="J104" i="4"/>
  <c r="J105" i="4"/>
  <c r="J106" i="4"/>
  <c r="J107" i="4"/>
  <c r="J108" i="4"/>
  <c r="J109" i="4"/>
  <c r="J110" i="4"/>
  <c r="J111" i="4"/>
  <c r="J112" i="4"/>
  <c r="J113" i="4"/>
  <c r="J114" i="4"/>
  <c r="J115" i="4"/>
  <c r="J116" i="4"/>
  <c r="J117" i="4"/>
  <c r="J118" i="4"/>
  <c r="J119" i="4"/>
  <c r="J120" i="4"/>
  <c r="J121" i="4"/>
  <c r="J122" i="4"/>
  <c r="J123" i="4"/>
  <c r="J124" i="4"/>
  <c r="J125" i="4"/>
  <c r="J126" i="4"/>
  <c r="J127" i="4"/>
  <c r="J128" i="4"/>
  <c r="J129" i="4"/>
  <c r="J130" i="4"/>
  <c r="J131" i="4"/>
  <c r="J132" i="4"/>
  <c r="J133" i="4"/>
  <c r="J134" i="4"/>
  <c r="J135" i="4"/>
  <c r="J136" i="4"/>
  <c r="J137" i="4"/>
  <c r="J138" i="4"/>
  <c r="J139" i="4"/>
  <c r="J140" i="4"/>
  <c r="J141" i="4"/>
  <c r="J142" i="4"/>
  <c r="J143" i="4"/>
  <c r="J144" i="4"/>
  <c r="J145" i="4"/>
  <c r="J146" i="4"/>
  <c r="J147" i="4"/>
  <c r="J148" i="4"/>
  <c r="J149" i="4"/>
  <c r="J150" i="4"/>
  <c r="J151" i="4"/>
  <c r="J152" i="4"/>
  <c r="J153" i="4"/>
  <c r="J154" i="4"/>
  <c r="J155" i="4"/>
  <c r="J156" i="4"/>
  <c r="J157" i="4"/>
  <c r="J158" i="4"/>
  <c r="J159" i="4"/>
  <c r="J160" i="4"/>
  <c r="J161" i="4"/>
  <c r="J162" i="4"/>
  <c r="J163" i="4"/>
  <c r="J164" i="4"/>
  <c r="J165" i="4"/>
  <c r="J166" i="4"/>
  <c r="J167" i="4"/>
  <c r="J168" i="4"/>
  <c r="J169" i="4"/>
  <c r="J170" i="4"/>
  <c r="J171" i="4"/>
  <c r="J172" i="4"/>
  <c r="J173" i="4"/>
  <c r="J174" i="4"/>
  <c r="J175" i="4"/>
  <c r="J176" i="4"/>
  <c r="J177" i="4"/>
  <c r="J178" i="4"/>
  <c r="J179" i="4"/>
  <c r="J180" i="4"/>
  <c r="J181" i="4"/>
  <c r="J182" i="4"/>
  <c r="J183" i="4"/>
  <c r="J184" i="4"/>
  <c r="J185" i="4"/>
  <c r="J186" i="4"/>
  <c r="J187" i="4"/>
  <c r="J188" i="4"/>
  <c r="J189" i="4"/>
  <c r="J190" i="4"/>
  <c r="J191" i="4"/>
  <c r="J192" i="4"/>
  <c r="J193" i="4"/>
  <c r="J194" i="4"/>
  <c r="J195" i="4"/>
  <c r="J196" i="4"/>
  <c r="J197" i="4"/>
  <c r="J198" i="4"/>
  <c r="J199" i="4"/>
  <c r="J200" i="4"/>
  <c r="J201" i="4"/>
  <c r="J202" i="4"/>
  <c r="J203" i="4"/>
  <c r="J204" i="4"/>
  <c r="J205" i="4"/>
  <c r="J206" i="4"/>
  <c r="J207" i="4"/>
  <c r="J208" i="4"/>
  <c r="J209" i="4"/>
  <c r="J210" i="4"/>
  <c r="J211" i="4"/>
  <c r="J212" i="4"/>
  <c r="J213" i="4"/>
  <c r="J214" i="4"/>
  <c r="J215" i="4"/>
  <c r="J216" i="4"/>
  <c r="J217" i="4"/>
  <c r="J218" i="4"/>
  <c r="J219" i="4"/>
  <c r="J220" i="4"/>
  <c r="J221" i="4"/>
  <c r="J222" i="4"/>
  <c r="J223" i="4"/>
  <c r="J224" i="4"/>
  <c r="J225" i="4"/>
  <c r="J226" i="4"/>
  <c r="J227" i="4"/>
  <c r="J228" i="4"/>
  <c r="J229" i="4"/>
  <c r="J230" i="4"/>
  <c r="J231" i="4"/>
  <c r="J232" i="4"/>
  <c r="J233" i="4"/>
  <c r="J234" i="4"/>
  <c r="J235" i="4"/>
  <c r="J236" i="4"/>
  <c r="J237" i="4"/>
  <c r="J238" i="4"/>
  <c r="J239" i="4"/>
  <c r="J240" i="4"/>
  <c r="J241" i="4"/>
  <c r="J242" i="4"/>
  <c r="J243" i="4"/>
  <c r="J244" i="4"/>
  <c r="J245" i="4"/>
  <c r="J246" i="4"/>
  <c r="J247" i="4"/>
  <c r="J248" i="4"/>
  <c r="J249" i="4"/>
  <c r="J250" i="4"/>
  <c r="J251" i="4"/>
  <c r="J252" i="4"/>
  <c r="J253" i="4"/>
  <c r="J254" i="4"/>
  <c r="J255" i="4"/>
  <c r="J256" i="4"/>
  <c r="J257" i="4"/>
  <c r="J258" i="4"/>
  <c r="J259" i="4"/>
  <c r="J260" i="4"/>
  <c r="J261" i="4"/>
  <c r="J262" i="4"/>
  <c r="J263" i="4"/>
  <c r="J264" i="4"/>
  <c r="J265" i="4"/>
  <c r="J266" i="4"/>
  <c r="J267" i="4"/>
  <c r="J268" i="4"/>
  <c r="J269" i="4"/>
  <c r="J270" i="4"/>
  <c r="J271" i="4"/>
  <c r="J272" i="4"/>
  <c r="J273" i="4"/>
  <c r="J274" i="4"/>
  <c r="J275" i="4"/>
  <c r="J276" i="4"/>
  <c r="J277" i="4"/>
  <c r="J278" i="4"/>
  <c r="J279" i="4"/>
  <c r="J280" i="4"/>
  <c r="J281" i="4"/>
  <c r="J282" i="4"/>
  <c r="J283" i="4"/>
  <c r="J284" i="4"/>
  <c r="J285" i="4"/>
  <c r="J286" i="4"/>
  <c r="J287" i="4"/>
  <c r="J288" i="4"/>
  <c r="J289" i="4"/>
  <c r="J290" i="4"/>
  <c r="J291" i="4"/>
  <c r="J292" i="4"/>
  <c r="J293" i="4"/>
  <c r="J294" i="4"/>
  <c r="J295" i="4"/>
  <c r="J296" i="4"/>
  <c r="J297" i="4"/>
  <c r="J298" i="4"/>
  <c r="J299" i="4"/>
  <c r="J300" i="4"/>
  <c r="J301" i="4"/>
  <c r="J302" i="4"/>
  <c r="J303" i="4"/>
  <c r="J304" i="4"/>
  <c r="J305" i="4"/>
  <c r="J306" i="4"/>
  <c r="J307" i="4"/>
  <c r="J308" i="4"/>
  <c r="J309" i="4"/>
  <c r="J310" i="4"/>
  <c r="J311" i="4"/>
  <c r="J312" i="4"/>
  <c r="J313" i="4"/>
  <c r="J314" i="4"/>
  <c r="J315" i="4"/>
  <c r="J316" i="4"/>
  <c r="J317" i="4"/>
  <c r="J318" i="4"/>
  <c r="J319" i="4"/>
  <c r="J320" i="4"/>
  <c r="J321" i="4"/>
  <c r="J322" i="4"/>
  <c r="J323" i="4"/>
  <c r="J324" i="4"/>
  <c r="J325" i="4"/>
  <c r="J326" i="4"/>
  <c r="J327" i="4"/>
  <c r="J328" i="4"/>
  <c r="J329" i="4"/>
  <c r="J330" i="4"/>
  <c r="J331" i="4"/>
  <c r="J332" i="4"/>
  <c r="J333" i="4"/>
  <c r="J334" i="4"/>
  <c r="J335" i="4"/>
  <c r="J336" i="4"/>
  <c r="J337" i="4"/>
  <c r="J338" i="4"/>
  <c r="J339" i="4"/>
  <c r="J340" i="4"/>
  <c r="J341" i="4"/>
  <c r="J342" i="4"/>
  <c r="J343" i="4"/>
  <c r="J344" i="4"/>
  <c r="J345" i="4"/>
  <c r="J346" i="4"/>
  <c r="J347" i="4"/>
  <c r="J348" i="4"/>
  <c r="J349" i="4"/>
  <c r="J350" i="4"/>
  <c r="J351" i="4"/>
  <c r="J352" i="4"/>
  <c r="J353" i="4"/>
  <c r="J354" i="4"/>
  <c r="J355" i="4"/>
  <c r="J356" i="4"/>
  <c r="J357" i="4"/>
  <c r="J358" i="4"/>
  <c r="J359" i="4"/>
  <c r="J360" i="4"/>
  <c r="J361" i="4"/>
  <c r="J362" i="4"/>
  <c r="J363" i="4"/>
  <c r="J364" i="4"/>
  <c r="J365" i="4"/>
  <c r="J366" i="4"/>
  <c r="J367" i="4"/>
  <c r="J368" i="4"/>
  <c r="J369" i="4"/>
  <c r="J370" i="4"/>
  <c r="J371" i="4"/>
  <c r="J372" i="4"/>
  <c r="J373" i="4"/>
  <c r="J374" i="4"/>
  <c r="J375" i="4"/>
  <c r="J376" i="4"/>
  <c r="J377" i="4"/>
  <c r="J378" i="4"/>
  <c r="J379" i="4"/>
  <c r="J380" i="4"/>
  <c r="J381" i="4"/>
  <c r="J382" i="4"/>
  <c r="J383" i="4"/>
  <c r="J384" i="4"/>
  <c r="J385" i="4"/>
  <c r="J386" i="4"/>
  <c r="J387" i="4"/>
  <c r="J388" i="4"/>
  <c r="J389" i="4"/>
  <c r="J390" i="4"/>
  <c r="J391" i="4"/>
  <c r="J392" i="4"/>
  <c r="J393" i="4"/>
  <c r="J394" i="4"/>
  <c r="J395" i="4"/>
  <c r="J396" i="4"/>
  <c r="J397" i="4"/>
  <c r="J398" i="4"/>
  <c r="J399" i="4"/>
  <c r="J400" i="4"/>
  <c r="J401" i="4"/>
  <c r="J402" i="4"/>
  <c r="J403" i="4"/>
  <c r="J404" i="4"/>
  <c r="J405" i="4"/>
  <c r="J406" i="4"/>
  <c r="J407" i="4"/>
  <c r="J408" i="4"/>
  <c r="J409" i="4"/>
  <c r="J410" i="4"/>
  <c r="J411" i="4"/>
  <c r="J412" i="4"/>
  <c r="J413" i="4"/>
  <c r="J414" i="4"/>
  <c r="J415" i="4"/>
  <c r="J416" i="4"/>
  <c r="J417" i="4"/>
  <c r="J418" i="4"/>
  <c r="J419" i="4"/>
  <c r="J420" i="4"/>
  <c r="J421" i="4"/>
  <c r="J422" i="4"/>
  <c r="J423" i="4"/>
  <c r="J424" i="4"/>
  <c r="J425" i="4"/>
  <c r="J426" i="4"/>
  <c r="J427" i="4"/>
  <c r="J428" i="4"/>
  <c r="J429" i="4"/>
  <c r="J430" i="4"/>
  <c r="J431" i="4"/>
  <c r="J432" i="4"/>
  <c r="J433" i="4"/>
  <c r="J434" i="4"/>
  <c r="J435" i="4"/>
  <c r="J436" i="4"/>
  <c r="J437" i="4"/>
  <c r="J438" i="4"/>
  <c r="J439" i="4"/>
  <c r="J440" i="4"/>
  <c r="J441" i="4"/>
  <c r="J442" i="4"/>
  <c r="J443" i="4"/>
  <c r="J444" i="4"/>
  <c r="J445" i="4"/>
  <c r="J446" i="4"/>
  <c r="J447" i="4"/>
  <c r="J448" i="4"/>
  <c r="J449" i="4"/>
  <c r="J450" i="4"/>
  <c r="J451" i="4"/>
  <c r="J452" i="4"/>
  <c r="J453" i="4"/>
  <c r="J454" i="4"/>
  <c r="J455" i="4"/>
  <c r="J456" i="4"/>
  <c r="J457" i="4"/>
  <c r="J458" i="4"/>
  <c r="J459" i="4"/>
  <c r="J460" i="4"/>
  <c r="J461" i="4"/>
  <c r="J462" i="4"/>
  <c r="J463" i="4"/>
  <c r="J464" i="4"/>
  <c r="J465" i="4"/>
  <c r="J466" i="4"/>
  <c r="J467" i="4"/>
  <c r="J468" i="4"/>
  <c r="J469" i="4"/>
  <c r="J470" i="4"/>
  <c r="J471" i="4"/>
  <c r="J472" i="4"/>
  <c r="J473" i="4"/>
  <c r="J474" i="4"/>
  <c r="J475" i="4"/>
  <c r="J476" i="4"/>
  <c r="J477" i="4"/>
  <c r="J478" i="4"/>
  <c r="J479" i="4"/>
  <c r="J480" i="4"/>
  <c r="J481" i="4"/>
  <c r="J482" i="4"/>
  <c r="J483" i="4"/>
  <c r="J484" i="4"/>
  <c r="J485" i="4"/>
  <c r="J486" i="4"/>
  <c r="J487" i="4"/>
  <c r="J488" i="4"/>
  <c r="J489" i="4"/>
  <c r="J490" i="4"/>
  <c r="J491" i="4"/>
  <c r="J492" i="4"/>
  <c r="J493" i="4"/>
  <c r="J494" i="4"/>
  <c r="J495" i="4"/>
  <c r="J496" i="4"/>
  <c r="J497" i="4"/>
  <c r="J498" i="4"/>
  <c r="J499" i="4"/>
  <c r="J500" i="4"/>
  <c r="J501" i="4"/>
  <c r="J502" i="4"/>
  <c r="J503" i="4"/>
  <c r="J504" i="4"/>
  <c r="J505" i="4"/>
  <c r="J506" i="4"/>
  <c r="J507" i="4"/>
  <c r="J508" i="4"/>
  <c r="J509" i="4"/>
  <c r="J510" i="4"/>
  <c r="J511" i="4"/>
  <c r="J512" i="4"/>
  <c r="J513" i="4"/>
  <c r="J514" i="4"/>
  <c r="J515" i="4"/>
  <c r="J516" i="4"/>
  <c r="J517" i="4"/>
  <c r="J518" i="4"/>
  <c r="J519" i="4"/>
  <c r="J520" i="4"/>
  <c r="J521" i="4"/>
  <c r="J522" i="4"/>
  <c r="J523" i="4"/>
  <c r="J524" i="4"/>
  <c r="J525" i="4"/>
  <c r="J526" i="4"/>
  <c r="J527" i="4"/>
  <c r="J528" i="4"/>
  <c r="J529" i="4"/>
  <c r="J530" i="4"/>
  <c r="J531" i="4"/>
  <c r="J532" i="4"/>
  <c r="J533" i="4"/>
  <c r="J534" i="4"/>
  <c r="J535" i="4"/>
  <c r="J536" i="4"/>
  <c r="J537" i="4"/>
  <c r="J538" i="4"/>
  <c r="J539" i="4"/>
  <c r="J540" i="4"/>
  <c r="J541" i="4"/>
  <c r="J542" i="4"/>
  <c r="J543" i="4"/>
  <c r="J544" i="4"/>
  <c r="J545" i="4"/>
  <c r="J546" i="4"/>
  <c r="J547" i="4"/>
  <c r="J548" i="4"/>
  <c r="J549" i="4"/>
  <c r="J550" i="4"/>
  <c r="J551" i="4"/>
  <c r="J552" i="4"/>
  <c r="J553" i="4"/>
  <c r="J554" i="4"/>
  <c r="J555" i="4"/>
  <c r="J556" i="4"/>
  <c r="J557" i="4"/>
  <c r="J558" i="4"/>
  <c r="J559" i="4"/>
  <c r="J560" i="4"/>
  <c r="J561" i="4"/>
  <c r="J562" i="4"/>
  <c r="J563" i="4"/>
  <c r="J564" i="4"/>
  <c r="J565" i="4"/>
  <c r="J566" i="4"/>
  <c r="J567" i="4"/>
  <c r="J568" i="4"/>
  <c r="J569" i="4"/>
  <c r="J570" i="4"/>
  <c r="J571" i="4"/>
  <c r="J572" i="4"/>
  <c r="J573" i="4"/>
  <c r="J574" i="4"/>
  <c r="J575" i="4"/>
  <c r="J576" i="4"/>
  <c r="J577" i="4"/>
  <c r="J578" i="4"/>
  <c r="J579" i="4"/>
  <c r="J580" i="4"/>
  <c r="J581" i="4"/>
  <c r="J582" i="4"/>
  <c r="J583" i="4"/>
  <c r="J584" i="4"/>
  <c r="J585" i="4"/>
  <c r="J586" i="4"/>
  <c r="J587" i="4"/>
  <c r="J588" i="4"/>
  <c r="J589" i="4"/>
  <c r="J590" i="4"/>
  <c r="J591" i="4"/>
  <c r="J592" i="4"/>
  <c r="J593" i="4"/>
  <c r="J594" i="4"/>
  <c r="J595" i="4"/>
  <c r="J596" i="4"/>
  <c r="J597" i="4"/>
  <c r="J598" i="4"/>
  <c r="J599" i="4"/>
  <c r="J600" i="4"/>
  <c r="J601" i="4"/>
  <c r="J602" i="4"/>
  <c r="J603" i="4"/>
  <c r="J604" i="4"/>
  <c r="J605" i="4"/>
  <c r="J606" i="4"/>
  <c r="J607" i="4"/>
  <c r="J608" i="4"/>
  <c r="J609" i="4"/>
  <c r="J610" i="4"/>
  <c r="J611" i="4"/>
  <c r="J612" i="4"/>
  <c r="J613" i="4"/>
  <c r="J614" i="4"/>
  <c r="J615" i="4"/>
  <c r="J616" i="4"/>
  <c r="J617" i="4"/>
  <c r="J618" i="4"/>
  <c r="J619" i="4"/>
  <c r="J620" i="4"/>
  <c r="J621" i="4"/>
  <c r="J622" i="4"/>
  <c r="J623" i="4"/>
  <c r="J624" i="4"/>
  <c r="J625" i="4"/>
  <c r="J626" i="4"/>
  <c r="J627" i="4"/>
  <c r="J628" i="4"/>
  <c r="J629" i="4"/>
  <c r="J630" i="4"/>
  <c r="J631" i="4"/>
  <c r="J632" i="4"/>
  <c r="J633" i="4"/>
  <c r="J634" i="4"/>
  <c r="J635" i="4"/>
  <c r="J636" i="4"/>
  <c r="J637" i="4"/>
  <c r="J638" i="4"/>
  <c r="J639" i="4"/>
  <c r="J640" i="4"/>
  <c r="J641" i="4"/>
  <c r="J642" i="4"/>
  <c r="J643" i="4"/>
  <c r="J644" i="4"/>
  <c r="J645" i="4"/>
  <c r="J646" i="4"/>
  <c r="J647" i="4"/>
  <c r="J648" i="4"/>
  <c r="J649" i="4"/>
  <c r="J650" i="4"/>
  <c r="J651" i="4"/>
  <c r="J652" i="4"/>
  <c r="J653" i="4"/>
  <c r="J654" i="4"/>
  <c r="J655" i="4"/>
  <c r="J656" i="4"/>
  <c r="J657" i="4"/>
  <c r="J658" i="4"/>
  <c r="J659" i="4"/>
  <c r="J660" i="4"/>
  <c r="J661" i="4"/>
  <c r="J662" i="4"/>
  <c r="J663" i="4"/>
  <c r="J664" i="4"/>
  <c r="J665" i="4"/>
  <c r="J666" i="4"/>
  <c r="J667" i="4"/>
  <c r="J668" i="4"/>
  <c r="J669" i="4"/>
  <c r="J670" i="4"/>
  <c r="J671" i="4"/>
  <c r="J672" i="4"/>
  <c r="J673" i="4"/>
  <c r="J674" i="4"/>
  <c r="J675" i="4"/>
  <c r="J676" i="4"/>
  <c r="J677" i="4"/>
  <c r="J678" i="4"/>
  <c r="J679" i="4"/>
  <c r="J680" i="4"/>
  <c r="J681" i="4"/>
  <c r="J682" i="4"/>
  <c r="J683" i="4"/>
  <c r="J684" i="4"/>
  <c r="J685" i="4"/>
  <c r="J686" i="4"/>
  <c r="J687" i="4"/>
  <c r="J688" i="4"/>
  <c r="J689" i="4"/>
  <c r="J690" i="4"/>
  <c r="J691" i="4"/>
  <c r="J692" i="4"/>
  <c r="J693" i="4"/>
  <c r="J694" i="4"/>
  <c r="J695" i="4"/>
  <c r="J696" i="4"/>
  <c r="J697" i="4"/>
  <c r="J698" i="4"/>
  <c r="J699" i="4"/>
  <c r="J700" i="4"/>
  <c r="J701" i="4"/>
  <c r="J702" i="4"/>
  <c r="J703" i="4"/>
  <c r="J704" i="4"/>
  <c r="J705" i="4"/>
  <c r="J706" i="4"/>
  <c r="J707" i="4"/>
  <c r="J708" i="4"/>
  <c r="J709" i="4"/>
  <c r="J710" i="4"/>
  <c r="J711" i="4"/>
  <c r="J712" i="4"/>
  <c r="J713" i="4"/>
  <c r="J714" i="4"/>
  <c r="J715" i="4"/>
  <c r="J716" i="4"/>
  <c r="J717" i="4"/>
  <c r="J718" i="4"/>
  <c r="J719" i="4"/>
  <c r="J720" i="4"/>
  <c r="J721" i="4"/>
  <c r="J722" i="4"/>
  <c r="J723" i="4"/>
  <c r="J724" i="4"/>
  <c r="J725" i="4"/>
  <c r="J726" i="4"/>
  <c r="J727" i="4"/>
  <c r="J728" i="4"/>
  <c r="J729" i="4"/>
  <c r="J730" i="4"/>
  <c r="J731" i="4"/>
  <c r="J732" i="4"/>
  <c r="J733" i="4"/>
  <c r="J734" i="4"/>
  <c r="J735" i="4"/>
  <c r="J736" i="4"/>
  <c r="J737" i="4"/>
  <c r="J738" i="4"/>
  <c r="J739" i="4"/>
  <c r="J740" i="4"/>
  <c r="J741" i="4"/>
  <c r="J742" i="4"/>
  <c r="J743" i="4"/>
  <c r="J744" i="4"/>
  <c r="J745" i="4"/>
  <c r="J746" i="4"/>
  <c r="J747" i="4"/>
  <c r="J748" i="4"/>
  <c r="J749" i="4"/>
  <c r="J750" i="4"/>
  <c r="J751" i="4"/>
  <c r="J752" i="4"/>
  <c r="J753" i="4"/>
  <c r="J754" i="4"/>
  <c r="J755" i="4"/>
  <c r="J756" i="4"/>
  <c r="J757" i="4"/>
  <c r="J758" i="4"/>
  <c r="J759" i="4"/>
  <c r="J760" i="4"/>
  <c r="J761" i="4"/>
  <c r="J762" i="4"/>
  <c r="J763" i="4"/>
  <c r="J764" i="4"/>
  <c r="J765" i="4"/>
  <c r="J766" i="4"/>
  <c r="J767" i="4"/>
  <c r="J768" i="4"/>
  <c r="J769" i="4"/>
  <c r="J770" i="4"/>
  <c r="J771" i="4"/>
  <c r="J772" i="4"/>
  <c r="J773" i="4"/>
  <c r="J774" i="4"/>
  <c r="J775" i="4"/>
  <c r="J776" i="4"/>
  <c r="J777" i="4"/>
  <c r="J778" i="4"/>
  <c r="J779" i="4"/>
  <c r="J780" i="4"/>
  <c r="J781" i="4"/>
  <c r="J782" i="4"/>
  <c r="J783" i="4"/>
  <c r="J784" i="4"/>
  <c r="J785" i="4"/>
  <c r="J786" i="4"/>
  <c r="J787" i="4"/>
  <c r="J788" i="4"/>
  <c r="J789" i="4"/>
  <c r="J790" i="4"/>
  <c r="J791" i="4"/>
  <c r="J792" i="4"/>
  <c r="J793" i="4"/>
  <c r="J794" i="4"/>
  <c r="J795" i="4"/>
  <c r="J796" i="4"/>
  <c r="J797" i="4"/>
  <c r="J798" i="4"/>
  <c r="J799" i="4"/>
  <c r="J800" i="4"/>
  <c r="J801" i="4"/>
  <c r="J802" i="4"/>
  <c r="J803" i="4"/>
  <c r="J804" i="4"/>
  <c r="J805" i="4"/>
  <c r="J806" i="4"/>
  <c r="J807" i="4"/>
  <c r="J808" i="4"/>
  <c r="J809" i="4"/>
  <c r="J810" i="4"/>
  <c r="J811" i="4"/>
  <c r="J812" i="4"/>
  <c r="J813" i="4"/>
  <c r="J814" i="4"/>
  <c r="J815" i="4"/>
  <c r="J816" i="4"/>
  <c r="J817" i="4"/>
  <c r="J818" i="4"/>
  <c r="J819" i="4"/>
  <c r="J820" i="4"/>
  <c r="J821" i="4"/>
  <c r="J822" i="4"/>
  <c r="J823" i="4"/>
  <c r="J824" i="4"/>
  <c r="J825" i="4"/>
  <c r="J826" i="4"/>
  <c r="J827" i="4"/>
  <c r="J828" i="4"/>
  <c r="J829" i="4"/>
  <c r="J830" i="4"/>
  <c r="J831" i="4"/>
  <c r="J832" i="4"/>
  <c r="J833" i="4"/>
  <c r="J834" i="4"/>
  <c r="J835" i="4"/>
  <c r="J836" i="4"/>
  <c r="J837" i="4"/>
  <c r="J838" i="4"/>
  <c r="J839" i="4"/>
  <c r="J840" i="4"/>
  <c r="J841" i="4"/>
  <c r="J842" i="4"/>
  <c r="J843" i="4"/>
  <c r="J844" i="4"/>
  <c r="J845" i="4"/>
  <c r="J846" i="4"/>
  <c r="J847" i="4"/>
  <c r="J848" i="4"/>
  <c r="J849" i="4"/>
  <c r="J850" i="4"/>
  <c r="J851" i="4"/>
  <c r="J852" i="4"/>
  <c r="J853" i="4"/>
  <c r="J854" i="4"/>
  <c r="J855" i="4"/>
  <c r="J856" i="4"/>
  <c r="J857" i="4"/>
  <c r="J858" i="4"/>
  <c r="J859" i="4"/>
  <c r="J860" i="4"/>
  <c r="J861" i="4"/>
  <c r="J862" i="4"/>
  <c r="J863" i="4"/>
  <c r="J864" i="4"/>
  <c r="J865" i="4"/>
  <c r="J866" i="4"/>
  <c r="J867" i="4"/>
  <c r="J868" i="4"/>
  <c r="J869" i="4"/>
  <c r="J870" i="4"/>
  <c r="J871" i="4"/>
  <c r="J872" i="4"/>
  <c r="J873" i="4"/>
  <c r="J874" i="4"/>
  <c r="J875" i="4"/>
  <c r="J876" i="4"/>
  <c r="J877" i="4"/>
  <c r="J878" i="4"/>
  <c r="J879" i="4"/>
  <c r="J880" i="4"/>
  <c r="J881" i="4"/>
  <c r="J882" i="4"/>
  <c r="J883" i="4"/>
  <c r="J884" i="4"/>
  <c r="J885" i="4"/>
  <c r="J886" i="4"/>
  <c r="J887" i="4"/>
  <c r="J888" i="4"/>
  <c r="J889" i="4"/>
  <c r="J890" i="4"/>
  <c r="J891" i="4"/>
  <c r="J892" i="4"/>
  <c r="J893" i="4"/>
  <c r="J894" i="4"/>
  <c r="J895" i="4"/>
  <c r="J896" i="4"/>
  <c r="J897" i="4"/>
  <c r="J898" i="4"/>
  <c r="J899" i="4"/>
  <c r="J900" i="4"/>
  <c r="J901" i="4"/>
  <c r="J902" i="4"/>
  <c r="J903" i="4"/>
  <c r="J904" i="4"/>
  <c r="J905" i="4"/>
  <c r="J906" i="4"/>
  <c r="J907" i="4"/>
  <c r="J908" i="4"/>
  <c r="J909" i="4"/>
  <c r="J910" i="4"/>
  <c r="J911" i="4"/>
  <c r="J912" i="4"/>
  <c r="J913" i="4"/>
  <c r="J914" i="4"/>
  <c r="J915" i="4"/>
  <c r="J916" i="4"/>
  <c r="J917" i="4"/>
  <c r="J918" i="4"/>
  <c r="J919" i="4"/>
  <c r="J920" i="4"/>
  <c r="J921" i="4"/>
  <c r="J922" i="4"/>
  <c r="J923" i="4"/>
  <c r="J924" i="4"/>
  <c r="J925" i="4"/>
  <c r="J926" i="4"/>
  <c r="J927" i="4"/>
  <c r="J928" i="4"/>
  <c r="J929" i="4"/>
  <c r="J930" i="4"/>
  <c r="J931" i="4"/>
  <c r="J932" i="4"/>
  <c r="J933" i="4"/>
  <c r="J934" i="4"/>
  <c r="J935" i="4"/>
  <c r="J936" i="4"/>
  <c r="J937" i="4"/>
  <c r="J938" i="4"/>
  <c r="J939" i="4"/>
  <c r="J940" i="4"/>
  <c r="J941" i="4"/>
  <c r="J942" i="4"/>
  <c r="J943" i="4"/>
  <c r="J944" i="4"/>
  <c r="J945" i="4"/>
  <c r="J946" i="4"/>
  <c r="J947" i="4"/>
  <c r="J948" i="4"/>
  <c r="J949" i="4"/>
  <c r="J950" i="4"/>
  <c r="J951" i="4"/>
  <c r="J952" i="4"/>
  <c r="J953" i="4"/>
  <c r="J954" i="4"/>
  <c r="J955" i="4"/>
  <c r="J956" i="4"/>
  <c r="J957" i="4"/>
  <c r="J958" i="4"/>
  <c r="J959" i="4"/>
  <c r="J960" i="4"/>
  <c r="J961" i="4"/>
  <c r="J962" i="4"/>
  <c r="J963" i="4"/>
  <c r="J964" i="4"/>
  <c r="J965" i="4"/>
  <c r="J966" i="4"/>
  <c r="J967" i="4"/>
  <c r="J968" i="4"/>
  <c r="J969" i="4"/>
  <c r="J970" i="4"/>
  <c r="J971" i="4"/>
  <c r="J972" i="4"/>
  <c r="J973" i="4"/>
  <c r="J974" i="4"/>
  <c r="J975" i="4"/>
  <c r="J976" i="4"/>
  <c r="J977" i="4"/>
  <c r="J978" i="4"/>
  <c r="J979" i="4"/>
  <c r="J980" i="4"/>
  <c r="J981" i="4"/>
  <c r="J982" i="4"/>
  <c r="J983" i="4"/>
  <c r="J984" i="4"/>
  <c r="J985" i="4"/>
  <c r="J986" i="4"/>
  <c r="J987" i="4"/>
  <c r="J988" i="4"/>
  <c r="J989" i="4"/>
  <c r="J990" i="4"/>
  <c r="J991" i="4"/>
  <c r="J992" i="4"/>
  <c r="J993" i="4"/>
  <c r="J994" i="4"/>
  <c r="J995" i="4"/>
  <c r="J996" i="4"/>
  <c r="J997" i="4"/>
  <c r="J998" i="4"/>
  <c r="J999" i="4"/>
  <c r="J1000" i="4"/>
  <c r="J1001" i="4"/>
  <c r="J1002" i="4"/>
  <c r="J1003" i="4"/>
  <c r="J1004" i="4"/>
  <c r="J1005" i="4"/>
  <c r="J1006" i="4"/>
  <c r="J1007" i="4"/>
  <c r="J1008" i="4"/>
  <c r="J1009" i="4"/>
  <c r="J1010" i="4"/>
  <c r="J1011" i="4"/>
  <c r="J1012" i="4"/>
  <c r="J1013" i="4"/>
  <c r="J1014" i="4"/>
  <c r="J1015" i="4"/>
  <c r="J1016" i="4"/>
  <c r="J1017" i="4"/>
  <c r="J1018" i="4"/>
  <c r="J1019" i="4"/>
  <c r="J1020" i="4"/>
  <c r="J1021" i="4"/>
  <c r="J1022" i="4"/>
  <c r="J1023" i="4"/>
  <c r="J1024" i="4"/>
  <c r="J1025" i="4"/>
  <c r="J1026" i="4"/>
  <c r="J1027" i="4"/>
  <c r="J1028" i="4"/>
  <c r="J1029" i="4"/>
  <c r="J1030" i="4"/>
  <c r="J1031" i="4"/>
  <c r="J1032" i="4"/>
  <c r="J1033" i="4"/>
  <c r="J1034" i="4"/>
  <c r="J1035" i="4"/>
  <c r="J1036" i="4"/>
  <c r="J1037" i="4"/>
  <c r="J1038" i="4"/>
  <c r="J1039" i="4"/>
  <c r="J1040" i="4"/>
  <c r="J1041" i="4"/>
  <c r="J1042" i="4"/>
  <c r="J1043" i="4"/>
  <c r="J1044" i="4"/>
  <c r="J1045" i="4"/>
  <c r="J1046" i="4"/>
  <c r="J1047" i="4"/>
  <c r="J1048" i="4"/>
  <c r="J1049" i="4"/>
  <c r="J1050" i="4"/>
  <c r="J1051" i="4"/>
  <c r="J1052" i="4"/>
  <c r="J1053" i="4"/>
  <c r="J1054" i="4"/>
  <c r="J1055" i="4"/>
  <c r="J1056" i="4"/>
  <c r="J1057" i="4"/>
  <c r="J1058" i="4"/>
  <c r="J1059" i="4"/>
  <c r="J1060" i="4"/>
  <c r="J1061" i="4"/>
  <c r="J1062" i="4"/>
  <c r="J1063" i="4"/>
  <c r="J1064" i="4"/>
  <c r="J1065" i="4"/>
  <c r="J1066" i="4"/>
  <c r="J1067" i="4"/>
  <c r="J1068" i="4"/>
  <c r="J1069" i="4"/>
  <c r="J1070" i="4"/>
  <c r="J1071" i="4"/>
  <c r="J1072" i="4"/>
  <c r="J1073" i="4"/>
  <c r="J1074" i="4"/>
  <c r="J1075" i="4"/>
  <c r="J1076" i="4"/>
  <c r="J1077" i="4"/>
  <c r="J1078" i="4"/>
  <c r="J1079" i="4"/>
  <c r="J1080" i="4"/>
  <c r="J1081" i="4"/>
  <c r="J1082" i="4"/>
  <c r="J1083" i="4"/>
  <c r="J1084" i="4"/>
  <c r="J1085" i="4"/>
  <c r="J1086" i="4"/>
  <c r="J1087" i="4"/>
  <c r="J1088" i="4"/>
  <c r="J1089" i="4"/>
  <c r="J1090" i="4"/>
  <c r="J1091" i="4"/>
  <c r="J1092" i="4"/>
  <c r="J1093" i="4"/>
  <c r="J1094" i="4"/>
  <c r="J1095" i="4"/>
  <c r="J1096" i="4"/>
  <c r="J1097" i="4"/>
  <c r="J1098" i="4"/>
  <c r="J1099" i="4"/>
  <c r="J1100" i="4"/>
  <c r="J1101" i="4"/>
  <c r="J1102" i="4"/>
  <c r="J1103" i="4"/>
  <c r="J1104" i="4"/>
  <c r="J1105" i="4"/>
  <c r="J1106" i="4"/>
  <c r="J1107" i="4"/>
  <c r="J1108" i="4"/>
  <c r="J1109" i="4"/>
  <c r="J1110" i="4"/>
  <c r="J1111" i="4"/>
  <c r="J1112" i="4"/>
  <c r="J1113" i="4"/>
  <c r="J1114" i="4"/>
  <c r="J1115" i="4"/>
  <c r="J1116" i="4"/>
  <c r="J1117" i="4"/>
  <c r="J1118" i="4"/>
  <c r="J1119" i="4"/>
  <c r="J1120" i="4"/>
  <c r="J1121" i="4"/>
  <c r="J1122" i="4"/>
  <c r="J1123" i="4"/>
  <c r="J1124" i="4"/>
  <c r="J1125" i="4"/>
  <c r="J1126" i="4"/>
  <c r="J1127" i="4"/>
  <c r="J1128" i="4"/>
  <c r="J1129" i="4"/>
  <c r="J1130" i="4"/>
  <c r="J1131" i="4"/>
  <c r="J1132" i="4"/>
  <c r="J1133" i="4"/>
  <c r="J1134" i="4"/>
  <c r="J1135" i="4"/>
  <c r="J1136" i="4"/>
  <c r="J1137" i="4"/>
  <c r="J1138" i="4"/>
  <c r="J1139" i="4"/>
  <c r="J1140" i="4"/>
  <c r="J1141" i="4"/>
  <c r="J1142" i="4"/>
  <c r="J1143" i="4"/>
  <c r="J1144" i="4"/>
  <c r="J1145" i="4"/>
  <c r="J1146" i="4"/>
  <c r="J1147" i="4"/>
  <c r="J1148" i="4"/>
  <c r="J1149" i="4"/>
  <c r="J1150" i="4"/>
  <c r="J1151" i="4"/>
  <c r="J1152" i="4"/>
  <c r="J1153" i="4"/>
  <c r="J1154" i="4"/>
  <c r="J1155" i="4"/>
  <c r="J1156" i="4"/>
  <c r="J1157" i="4"/>
  <c r="J1158" i="4"/>
  <c r="J1159" i="4"/>
  <c r="J1160" i="4"/>
  <c r="J1161" i="4"/>
  <c r="J1162" i="4"/>
  <c r="J1163" i="4"/>
  <c r="J1164" i="4"/>
  <c r="J1165" i="4"/>
  <c r="J1166" i="4"/>
  <c r="J1167" i="4"/>
  <c r="J1168" i="4"/>
  <c r="J1169" i="4"/>
  <c r="J1170" i="4"/>
  <c r="J1171" i="4"/>
  <c r="J1172" i="4"/>
  <c r="J1173" i="4"/>
  <c r="J1174" i="4"/>
  <c r="J1175" i="4"/>
  <c r="J1176" i="4"/>
  <c r="J1177" i="4"/>
  <c r="J1178" i="4"/>
  <c r="J1179" i="4"/>
  <c r="J1180" i="4"/>
  <c r="J1181" i="4"/>
  <c r="J1182" i="4"/>
  <c r="J1183" i="4"/>
  <c r="J1184" i="4"/>
  <c r="J1185" i="4"/>
  <c r="J1186" i="4"/>
  <c r="J1187" i="4"/>
  <c r="J1188" i="4"/>
  <c r="J1189" i="4"/>
  <c r="J1190" i="4"/>
  <c r="J1191" i="4"/>
  <c r="J1192" i="4"/>
  <c r="J1193" i="4"/>
  <c r="J1194" i="4"/>
  <c r="J1195" i="4"/>
  <c r="J1196" i="4"/>
  <c r="J1197" i="4"/>
  <c r="J1198" i="4"/>
  <c r="J1199" i="4"/>
  <c r="J1200" i="4"/>
  <c r="J1201" i="4"/>
  <c r="J1202" i="4"/>
  <c r="J1203" i="4"/>
  <c r="J1204" i="4"/>
  <c r="J1205" i="4"/>
  <c r="J1206" i="4"/>
  <c r="J1207" i="4"/>
  <c r="J1208" i="4"/>
  <c r="J1209" i="4"/>
  <c r="J1210" i="4"/>
  <c r="J1211" i="4"/>
  <c r="J1212" i="4"/>
  <c r="J1213" i="4"/>
  <c r="J1214" i="4"/>
  <c r="J1215" i="4"/>
  <c r="J1216" i="4"/>
  <c r="J1217" i="4"/>
  <c r="J1218" i="4"/>
  <c r="J1219" i="4"/>
  <c r="J1220" i="4"/>
  <c r="J1221" i="4"/>
  <c r="J1222" i="4"/>
  <c r="J1223" i="4"/>
  <c r="J1224" i="4"/>
  <c r="J1225" i="4"/>
  <c r="J1226" i="4"/>
  <c r="J1227" i="4"/>
  <c r="J1228" i="4"/>
  <c r="J1229" i="4"/>
  <c r="J1230" i="4"/>
  <c r="J1231" i="4"/>
  <c r="J1232" i="4"/>
  <c r="J1233" i="4"/>
  <c r="J1234" i="4"/>
  <c r="J1235" i="4"/>
  <c r="J1236" i="4"/>
  <c r="J1237" i="4"/>
  <c r="J1238" i="4"/>
  <c r="J1239" i="4"/>
  <c r="J1240" i="4"/>
  <c r="J1241" i="4"/>
  <c r="J1242" i="4"/>
  <c r="J1243" i="4"/>
  <c r="J1244" i="4"/>
  <c r="J1245" i="4"/>
  <c r="J1246" i="4"/>
  <c r="J1247" i="4"/>
  <c r="J1248" i="4"/>
  <c r="J1249" i="4"/>
  <c r="J1250" i="4"/>
  <c r="J1251" i="4"/>
  <c r="J1252" i="4"/>
  <c r="J1253" i="4"/>
  <c r="J1254" i="4"/>
  <c r="J1255" i="4"/>
  <c r="J1256" i="4"/>
  <c r="J1257" i="4"/>
  <c r="J1258" i="4"/>
  <c r="J1259" i="4"/>
  <c r="J1260" i="4"/>
  <c r="J1261" i="4"/>
  <c r="J1262" i="4"/>
  <c r="J1263" i="4"/>
  <c r="J1264" i="4"/>
  <c r="J1265" i="4"/>
  <c r="J1266" i="4"/>
  <c r="J1267" i="4"/>
  <c r="J1268" i="4"/>
  <c r="J1269" i="4"/>
  <c r="J1270" i="4"/>
  <c r="J1271" i="4"/>
  <c r="J1272" i="4"/>
  <c r="J1273" i="4"/>
  <c r="J1274" i="4"/>
  <c r="J1275" i="4"/>
  <c r="J1276" i="4"/>
  <c r="J1277" i="4"/>
  <c r="J1278" i="4"/>
  <c r="J1279" i="4"/>
  <c r="J1280" i="4"/>
  <c r="J1281" i="4"/>
  <c r="J1282" i="4"/>
  <c r="J1283" i="4"/>
  <c r="J1284" i="4"/>
  <c r="J1285" i="4"/>
  <c r="J1286" i="4"/>
  <c r="J1287" i="4"/>
  <c r="J1288" i="4"/>
  <c r="J1289" i="4"/>
  <c r="J1290" i="4"/>
  <c r="J1291" i="4"/>
  <c r="J1292" i="4"/>
  <c r="J1293" i="4"/>
  <c r="J1294" i="4"/>
  <c r="J1295" i="4"/>
  <c r="J1296" i="4"/>
  <c r="J1297" i="4"/>
  <c r="J1298" i="4"/>
  <c r="J1299" i="4"/>
  <c r="J1300" i="4"/>
  <c r="J1301" i="4"/>
  <c r="J1302" i="4"/>
  <c r="J1303" i="4"/>
  <c r="J1304" i="4"/>
  <c r="J1305" i="4"/>
  <c r="J1306" i="4"/>
  <c r="J1307" i="4"/>
  <c r="J1308" i="4"/>
  <c r="J1309" i="4"/>
  <c r="J1310" i="4"/>
  <c r="J1311" i="4"/>
  <c r="J1312" i="4"/>
  <c r="J1313" i="4"/>
  <c r="J1314" i="4"/>
  <c r="J1315" i="4"/>
  <c r="J1316" i="4"/>
  <c r="J1317" i="4"/>
  <c r="J1318" i="4"/>
  <c r="J1319" i="4"/>
  <c r="J1320" i="4"/>
  <c r="J1321" i="4"/>
  <c r="J1322" i="4"/>
  <c r="J1323" i="4"/>
  <c r="J1324" i="4"/>
  <c r="J1325" i="4"/>
  <c r="J1326" i="4"/>
  <c r="J1327" i="4"/>
  <c r="J1328" i="4"/>
  <c r="J1329" i="4"/>
  <c r="J1330" i="4"/>
  <c r="J1331" i="4"/>
  <c r="J1332" i="4"/>
  <c r="J1333" i="4"/>
  <c r="J1334" i="4"/>
  <c r="J1335" i="4"/>
  <c r="J1336" i="4"/>
  <c r="J1337" i="4"/>
  <c r="J1338" i="4"/>
  <c r="J1339" i="4"/>
  <c r="J1340" i="4"/>
  <c r="J1341" i="4"/>
  <c r="J1342" i="4"/>
  <c r="J1343" i="4"/>
  <c r="J1344" i="4"/>
  <c r="J1345" i="4"/>
  <c r="J1346" i="4"/>
  <c r="J1347" i="4"/>
  <c r="J1348" i="4"/>
  <c r="J1349" i="4"/>
  <c r="J1350" i="4"/>
  <c r="J1351" i="4"/>
  <c r="J1352" i="4"/>
  <c r="J1353" i="4"/>
  <c r="J1354" i="4"/>
  <c r="J1355" i="4"/>
  <c r="J1356" i="4"/>
  <c r="J1357" i="4"/>
  <c r="J1358" i="4"/>
  <c r="J1359" i="4"/>
  <c r="J1360" i="4"/>
  <c r="J1361" i="4"/>
  <c r="J1362" i="4"/>
  <c r="J1363" i="4"/>
  <c r="J1364" i="4"/>
  <c r="J1365" i="4"/>
  <c r="J1366" i="4"/>
  <c r="J1367" i="4"/>
  <c r="J1368" i="4"/>
  <c r="J1369" i="4"/>
  <c r="J1370" i="4"/>
  <c r="J1371" i="4"/>
  <c r="J1372" i="4"/>
  <c r="J1373" i="4"/>
  <c r="J1374" i="4"/>
  <c r="J1375" i="4"/>
  <c r="J1376" i="4"/>
  <c r="J1377" i="4"/>
  <c r="J1378" i="4"/>
  <c r="J1379" i="4"/>
  <c r="J1380" i="4"/>
  <c r="J1381" i="4"/>
  <c r="J1382" i="4"/>
  <c r="J1383" i="4"/>
  <c r="J1384" i="4"/>
  <c r="J1385" i="4"/>
  <c r="J1386" i="4"/>
  <c r="J1387" i="4"/>
  <c r="J1388" i="4"/>
  <c r="J1389" i="4"/>
  <c r="J1390" i="4"/>
  <c r="J1391" i="4"/>
  <c r="J1392" i="4"/>
  <c r="J1393" i="4"/>
  <c r="J1394" i="4"/>
  <c r="J1395" i="4"/>
  <c r="J1396" i="4"/>
  <c r="J1397" i="4"/>
  <c r="J1398" i="4"/>
  <c r="J1399" i="4"/>
  <c r="J1400" i="4"/>
  <c r="J1401" i="4"/>
  <c r="J1402" i="4"/>
  <c r="J1403" i="4"/>
  <c r="J1404" i="4"/>
  <c r="J1405" i="4"/>
  <c r="J1406" i="4"/>
  <c r="J1407" i="4"/>
  <c r="J1408" i="4"/>
  <c r="J1409" i="4"/>
  <c r="J1410" i="4"/>
  <c r="J1411" i="4"/>
  <c r="J1412" i="4"/>
  <c r="J1413" i="4"/>
  <c r="J1414" i="4"/>
  <c r="J1415" i="4"/>
  <c r="J1416" i="4"/>
  <c r="J1417" i="4"/>
  <c r="J1418" i="4"/>
  <c r="J1419" i="4"/>
  <c r="J1420" i="4"/>
  <c r="J1421" i="4"/>
  <c r="J1422" i="4"/>
  <c r="J1423" i="4"/>
  <c r="J1424" i="4"/>
  <c r="J1425" i="4"/>
  <c r="J1426" i="4"/>
  <c r="J1427" i="4"/>
  <c r="J1428" i="4"/>
  <c r="J1429" i="4"/>
  <c r="J1430" i="4"/>
  <c r="J1431" i="4"/>
  <c r="J1432" i="4"/>
  <c r="J1433" i="4"/>
  <c r="J1434" i="4"/>
  <c r="J1435" i="4"/>
  <c r="J1436" i="4"/>
  <c r="J1437" i="4"/>
  <c r="J1438" i="4"/>
  <c r="J1439" i="4"/>
  <c r="J1440" i="4"/>
  <c r="J1441" i="4"/>
  <c r="J1442" i="4"/>
  <c r="J1443" i="4"/>
  <c r="J1444" i="4"/>
  <c r="J1445" i="4"/>
  <c r="J1446" i="4"/>
  <c r="J1447" i="4"/>
  <c r="J1448" i="4"/>
  <c r="J1449" i="4"/>
  <c r="J1450" i="4"/>
  <c r="J1451" i="4"/>
  <c r="J1452" i="4"/>
  <c r="J1453" i="4"/>
  <c r="J1454" i="4"/>
  <c r="J1455" i="4"/>
  <c r="J1456" i="4"/>
  <c r="J1457" i="4"/>
  <c r="J1458" i="4"/>
  <c r="J1459" i="4"/>
  <c r="J1460" i="4"/>
  <c r="J1461" i="4"/>
  <c r="J1462" i="4"/>
  <c r="J1463" i="4"/>
  <c r="J1464" i="4"/>
  <c r="J1465" i="4"/>
  <c r="J1466" i="4"/>
  <c r="J1467" i="4"/>
  <c r="J1468" i="4"/>
  <c r="J1469" i="4"/>
  <c r="J1470" i="4"/>
  <c r="J1471" i="4"/>
  <c r="J1472" i="4"/>
  <c r="J1473" i="4"/>
  <c r="J1474" i="4"/>
  <c r="J1475" i="4"/>
  <c r="J1476" i="4"/>
  <c r="J1477" i="4"/>
  <c r="J1478" i="4"/>
  <c r="J1479" i="4"/>
  <c r="J1480" i="4"/>
  <c r="J1481" i="4"/>
  <c r="J1482" i="4"/>
  <c r="J1483" i="4"/>
  <c r="J1484" i="4"/>
  <c r="J1485" i="4"/>
  <c r="J1486" i="4"/>
  <c r="J1487" i="4"/>
  <c r="J1488" i="4"/>
  <c r="J1489" i="4"/>
  <c r="J1490" i="4"/>
  <c r="J1491" i="4"/>
  <c r="J1492" i="4"/>
  <c r="J1493" i="4"/>
  <c r="J1494" i="4"/>
  <c r="J1495" i="4"/>
  <c r="J1496" i="4"/>
  <c r="J1497" i="4"/>
  <c r="J1498" i="4"/>
  <c r="J1499" i="4"/>
  <c r="J1500" i="4"/>
  <c r="J142" i="3"/>
  <c r="J150" i="3"/>
  <c r="J302" i="3"/>
  <c r="J358" i="3"/>
  <c r="J502" i="3"/>
  <c r="J654" i="3"/>
  <c r="J814" i="3"/>
  <c r="J870" i="3"/>
  <c r="J1014" i="3"/>
  <c r="J1166" i="3"/>
  <c r="J1326" i="3"/>
  <c r="J1399" i="3"/>
  <c r="J6" i="3"/>
  <c r="J7" i="3"/>
  <c r="J8" i="3"/>
  <c r="J10" i="3"/>
  <c r="J11" i="3"/>
  <c r="J12" i="3"/>
  <c r="J13" i="3"/>
  <c r="J14" i="3"/>
  <c r="J15" i="3"/>
  <c r="J16" i="3"/>
  <c r="J17" i="3"/>
  <c r="J18" i="3"/>
  <c r="J19" i="3"/>
  <c r="H27" i="9"/>
  <c r="J20" i="3"/>
  <c r="J21" i="3"/>
  <c r="J24" i="3"/>
  <c r="J27" i="3"/>
  <c r="J28" i="3"/>
  <c r="J29" i="3"/>
  <c r="J30" i="3"/>
  <c r="J31" i="3"/>
  <c r="J32" i="3"/>
  <c r="J33" i="3"/>
  <c r="J34" i="3"/>
  <c r="G11" i="10"/>
  <c r="L11" i="10"/>
  <c r="J36" i="3"/>
  <c r="J37" i="3"/>
  <c r="J38" i="3"/>
  <c r="J39" i="3"/>
  <c r="J40" i="3"/>
  <c r="J41" i="3"/>
  <c r="J42" i="3"/>
  <c r="J43" i="3"/>
  <c r="J44" i="3"/>
  <c r="J45" i="3"/>
  <c r="J46" i="3"/>
  <c r="J47"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83" i="3"/>
  <c r="J84" i="3"/>
  <c r="J85" i="3"/>
  <c r="J86" i="3"/>
  <c r="J87" i="3"/>
  <c r="J88" i="3"/>
  <c r="J89" i="3"/>
  <c r="J90" i="3"/>
  <c r="J91" i="3"/>
  <c r="J92" i="3"/>
  <c r="J93" i="3"/>
  <c r="J94" i="3"/>
  <c r="J95" i="3"/>
  <c r="J96" i="3"/>
  <c r="J97" i="3"/>
  <c r="J98" i="3"/>
  <c r="J99" i="3"/>
  <c r="J100" i="3"/>
  <c r="J101" i="3"/>
  <c r="J102" i="3"/>
  <c r="J103" i="3"/>
  <c r="J104" i="3"/>
  <c r="J105" i="3"/>
  <c r="J106" i="3"/>
  <c r="J107" i="3"/>
  <c r="J108" i="3"/>
  <c r="J109" i="3"/>
  <c r="J110" i="3"/>
  <c r="J111" i="3"/>
  <c r="J112" i="3"/>
  <c r="J113" i="3"/>
  <c r="J114" i="3"/>
  <c r="J115" i="3"/>
  <c r="J116" i="3"/>
  <c r="J117" i="3"/>
  <c r="J118" i="3"/>
  <c r="J119" i="3"/>
  <c r="J120" i="3"/>
  <c r="J121" i="3"/>
  <c r="J122" i="3"/>
  <c r="J123" i="3"/>
  <c r="J124" i="3"/>
  <c r="J125" i="3"/>
  <c r="J126" i="3"/>
  <c r="J127" i="3"/>
  <c r="J128" i="3"/>
  <c r="J129" i="3"/>
  <c r="J130" i="3"/>
  <c r="J131" i="3"/>
  <c r="J132" i="3"/>
  <c r="J133" i="3"/>
  <c r="J134" i="3"/>
  <c r="J135" i="3"/>
  <c r="J136" i="3"/>
  <c r="J137" i="3"/>
  <c r="J138" i="3"/>
  <c r="J139" i="3"/>
  <c r="J140" i="3"/>
  <c r="J141" i="3"/>
  <c r="J143" i="3"/>
  <c r="J144" i="3"/>
  <c r="J145" i="3"/>
  <c r="J146" i="3"/>
  <c r="J147" i="3"/>
  <c r="J148" i="3"/>
  <c r="J149" i="3"/>
  <c r="J151" i="3"/>
  <c r="J152" i="3"/>
  <c r="J153" i="3"/>
  <c r="J154" i="3"/>
  <c r="J155" i="3"/>
  <c r="J156" i="3"/>
  <c r="J157" i="3"/>
  <c r="J158" i="3"/>
  <c r="J159" i="3"/>
  <c r="J160" i="3"/>
  <c r="J161" i="3"/>
  <c r="J162" i="3"/>
  <c r="J163" i="3"/>
  <c r="J164" i="3"/>
  <c r="J165" i="3"/>
  <c r="J166" i="3"/>
  <c r="J167" i="3"/>
  <c r="J168" i="3"/>
  <c r="J169" i="3"/>
  <c r="J170" i="3"/>
  <c r="J171" i="3"/>
  <c r="J172" i="3"/>
  <c r="J173" i="3"/>
  <c r="J174" i="3"/>
  <c r="J175" i="3"/>
  <c r="J176" i="3"/>
  <c r="J177" i="3"/>
  <c r="J178" i="3"/>
  <c r="J179" i="3"/>
  <c r="J180" i="3"/>
  <c r="J181" i="3"/>
  <c r="J182" i="3"/>
  <c r="J183" i="3"/>
  <c r="J184" i="3"/>
  <c r="J185" i="3"/>
  <c r="J186" i="3"/>
  <c r="J187" i="3"/>
  <c r="J188" i="3"/>
  <c r="J189" i="3"/>
  <c r="J190" i="3"/>
  <c r="J191" i="3"/>
  <c r="J192" i="3"/>
  <c r="J193" i="3"/>
  <c r="J194" i="3"/>
  <c r="J195" i="3"/>
  <c r="J196" i="3"/>
  <c r="J197" i="3"/>
  <c r="J198" i="3"/>
  <c r="J199" i="3"/>
  <c r="J200" i="3"/>
  <c r="J201" i="3"/>
  <c r="J202" i="3"/>
  <c r="J203" i="3"/>
  <c r="J204" i="3"/>
  <c r="J205" i="3"/>
  <c r="J206" i="3"/>
  <c r="J207" i="3"/>
  <c r="J208" i="3"/>
  <c r="J209" i="3"/>
  <c r="J210" i="3"/>
  <c r="J211" i="3"/>
  <c r="J212" i="3"/>
  <c r="J213" i="3"/>
  <c r="J214" i="3"/>
  <c r="J215" i="3"/>
  <c r="J216" i="3"/>
  <c r="J217" i="3"/>
  <c r="J218" i="3"/>
  <c r="J219" i="3"/>
  <c r="J220" i="3"/>
  <c r="J221" i="3"/>
  <c r="J222" i="3"/>
  <c r="J223" i="3"/>
  <c r="J224" i="3"/>
  <c r="J225" i="3"/>
  <c r="J226" i="3"/>
  <c r="J227" i="3"/>
  <c r="J228" i="3"/>
  <c r="J229" i="3"/>
  <c r="J230" i="3"/>
  <c r="J231" i="3"/>
  <c r="J232" i="3"/>
  <c r="J233" i="3"/>
  <c r="J234" i="3"/>
  <c r="J235" i="3"/>
  <c r="J236" i="3"/>
  <c r="J237" i="3"/>
  <c r="J238" i="3"/>
  <c r="J239" i="3"/>
  <c r="J240" i="3"/>
  <c r="J241" i="3"/>
  <c r="J242" i="3"/>
  <c r="J243" i="3"/>
  <c r="J244" i="3"/>
  <c r="J245" i="3"/>
  <c r="J246" i="3"/>
  <c r="J247" i="3"/>
  <c r="J248" i="3"/>
  <c r="J249" i="3"/>
  <c r="J250" i="3"/>
  <c r="J251" i="3"/>
  <c r="J252" i="3"/>
  <c r="J253" i="3"/>
  <c r="J254" i="3"/>
  <c r="J255" i="3"/>
  <c r="J256" i="3"/>
  <c r="J257" i="3"/>
  <c r="J258" i="3"/>
  <c r="J259" i="3"/>
  <c r="J260" i="3"/>
  <c r="J261" i="3"/>
  <c r="J262" i="3"/>
  <c r="J263" i="3"/>
  <c r="J264" i="3"/>
  <c r="J265" i="3"/>
  <c r="J266" i="3"/>
  <c r="J267" i="3"/>
  <c r="J268" i="3"/>
  <c r="J269" i="3"/>
  <c r="J270" i="3"/>
  <c r="J271" i="3"/>
  <c r="J272" i="3"/>
  <c r="J273" i="3"/>
  <c r="J274" i="3"/>
  <c r="J275" i="3"/>
  <c r="J276" i="3"/>
  <c r="J277" i="3"/>
  <c r="J278" i="3"/>
  <c r="J279" i="3"/>
  <c r="J280" i="3"/>
  <c r="J281" i="3"/>
  <c r="J282" i="3"/>
  <c r="J283" i="3"/>
  <c r="J284" i="3"/>
  <c r="J285" i="3"/>
  <c r="J286" i="3"/>
  <c r="J287" i="3"/>
  <c r="J288" i="3"/>
  <c r="J289" i="3"/>
  <c r="J290" i="3"/>
  <c r="J291" i="3"/>
  <c r="J292" i="3"/>
  <c r="J293" i="3"/>
  <c r="J294" i="3"/>
  <c r="J295" i="3"/>
  <c r="J296" i="3"/>
  <c r="J297" i="3"/>
  <c r="J298" i="3"/>
  <c r="J299" i="3"/>
  <c r="J300" i="3"/>
  <c r="J301" i="3"/>
  <c r="J303" i="3"/>
  <c r="J304" i="3"/>
  <c r="J305" i="3"/>
  <c r="J306" i="3"/>
  <c r="J307" i="3"/>
  <c r="J308" i="3"/>
  <c r="J309" i="3"/>
  <c r="J310" i="3"/>
  <c r="J311" i="3"/>
  <c r="J312" i="3"/>
  <c r="J313" i="3"/>
  <c r="J314" i="3"/>
  <c r="J315" i="3"/>
  <c r="J316" i="3"/>
  <c r="J317" i="3"/>
  <c r="J318" i="3"/>
  <c r="J319" i="3"/>
  <c r="J320" i="3"/>
  <c r="J321" i="3"/>
  <c r="J322" i="3"/>
  <c r="J323" i="3"/>
  <c r="J324" i="3"/>
  <c r="J325" i="3"/>
  <c r="J326" i="3"/>
  <c r="J327" i="3"/>
  <c r="J328" i="3"/>
  <c r="J329" i="3"/>
  <c r="J330" i="3"/>
  <c r="J331" i="3"/>
  <c r="J332" i="3"/>
  <c r="J333" i="3"/>
  <c r="J334" i="3"/>
  <c r="J335" i="3"/>
  <c r="J336" i="3"/>
  <c r="J337" i="3"/>
  <c r="J338" i="3"/>
  <c r="J339" i="3"/>
  <c r="J340" i="3"/>
  <c r="J341" i="3"/>
  <c r="J342" i="3"/>
  <c r="J343" i="3"/>
  <c r="J344" i="3"/>
  <c r="J345" i="3"/>
  <c r="J346" i="3"/>
  <c r="J347" i="3"/>
  <c r="J348" i="3"/>
  <c r="J349" i="3"/>
  <c r="J350" i="3"/>
  <c r="J351" i="3"/>
  <c r="J352" i="3"/>
  <c r="J353" i="3"/>
  <c r="J354" i="3"/>
  <c r="J355" i="3"/>
  <c r="J356" i="3"/>
  <c r="J357" i="3"/>
  <c r="J359" i="3"/>
  <c r="J360" i="3"/>
  <c r="J361" i="3"/>
  <c r="J362" i="3"/>
  <c r="J363" i="3"/>
  <c r="J364" i="3"/>
  <c r="J365" i="3"/>
  <c r="J366" i="3"/>
  <c r="J367" i="3"/>
  <c r="J368" i="3"/>
  <c r="J369" i="3"/>
  <c r="J370" i="3"/>
  <c r="J371" i="3"/>
  <c r="J372" i="3"/>
  <c r="J373" i="3"/>
  <c r="J374" i="3"/>
  <c r="J375" i="3"/>
  <c r="J376" i="3"/>
  <c r="J377" i="3"/>
  <c r="J378" i="3"/>
  <c r="J379" i="3"/>
  <c r="J380" i="3"/>
  <c r="J381" i="3"/>
  <c r="J382" i="3"/>
  <c r="J383" i="3"/>
  <c r="J384" i="3"/>
  <c r="J385" i="3"/>
  <c r="J386" i="3"/>
  <c r="J387" i="3"/>
  <c r="J388" i="3"/>
  <c r="J389" i="3"/>
  <c r="J390" i="3"/>
  <c r="J391" i="3"/>
  <c r="J392" i="3"/>
  <c r="J393" i="3"/>
  <c r="J394" i="3"/>
  <c r="J395" i="3"/>
  <c r="J396" i="3"/>
  <c r="J397" i="3"/>
  <c r="J398" i="3"/>
  <c r="J399" i="3"/>
  <c r="J400" i="3"/>
  <c r="J401" i="3"/>
  <c r="J402" i="3"/>
  <c r="J403" i="3"/>
  <c r="J404" i="3"/>
  <c r="J405" i="3"/>
  <c r="J406" i="3"/>
  <c r="J407" i="3"/>
  <c r="J408" i="3"/>
  <c r="J409" i="3"/>
  <c r="J410" i="3"/>
  <c r="J411" i="3"/>
  <c r="J412" i="3"/>
  <c r="J413" i="3"/>
  <c r="J414" i="3"/>
  <c r="J415" i="3"/>
  <c r="J416" i="3"/>
  <c r="J417" i="3"/>
  <c r="J418" i="3"/>
  <c r="J419" i="3"/>
  <c r="J420" i="3"/>
  <c r="J421" i="3"/>
  <c r="J422" i="3"/>
  <c r="J423" i="3"/>
  <c r="J424" i="3"/>
  <c r="J425" i="3"/>
  <c r="J426" i="3"/>
  <c r="J427" i="3"/>
  <c r="J428" i="3"/>
  <c r="J429" i="3"/>
  <c r="J430" i="3"/>
  <c r="J431" i="3"/>
  <c r="J432" i="3"/>
  <c r="J433" i="3"/>
  <c r="J434" i="3"/>
  <c r="J435" i="3"/>
  <c r="J436" i="3"/>
  <c r="J437" i="3"/>
  <c r="J438" i="3"/>
  <c r="J439" i="3"/>
  <c r="J440" i="3"/>
  <c r="J441" i="3"/>
  <c r="J442" i="3"/>
  <c r="J443" i="3"/>
  <c r="J444" i="3"/>
  <c r="J445" i="3"/>
  <c r="J446" i="3"/>
  <c r="J447" i="3"/>
  <c r="J448" i="3"/>
  <c r="J449" i="3"/>
  <c r="J450" i="3"/>
  <c r="J451" i="3"/>
  <c r="J452" i="3"/>
  <c r="J453" i="3"/>
  <c r="J454" i="3"/>
  <c r="J455" i="3"/>
  <c r="J456" i="3"/>
  <c r="J457" i="3"/>
  <c r="J458" i="3"/>
  <c r="J459" i="3"/>
  <c r="J460" i="3"/>
  <c r="J461" i="3"/>
  <c r="J462" i="3"/>
  <c r="J463" i="3"/>
  <c r="J464" i="3"/>
  <c r="J465" i="3"/>
  <c r="J466" i="3"/>
  <c r="J467" i="3"/>
  <c r="J468" i="3"/>
  <c r="J469" i="3"/>
  <c r="J470" i="3"/>
  <c r="J471" i="3"/>
  <c r="J472" i="3"/>
  <c r="J473" i="3"/>
  <c r="J474" i="3"/>
  <c r="J475" i="3"/>
  <c r="J476" i="3"/>
  <c r="J477" i="3"/>
  <c r="J478" i="3"/>
  <c r="J479" i="3"/>
  <c r="J480" i="3"/>
  <c r="J481" i="3"/>
  <c r="J482" i="3"/>
  <c r="J483" i="3"/>
  <c r="J484" i="3"/>
  <c r="J485" i="3"/>
  <c r="J486" i="3"/>
  <c r="J487" i="3"/>
  <c r="J488" i="3"/>
  <c r="J489" i="3"/>
  <c r="J490" i="3"/>
  <c r="J491" i="3"/>
  <c r="J492" i="3"/>
  <c r="J493" i="3"/>
  <c r="J494" i="3"/>
  <c r="J495" i="3"/>
  <c r="J496" i="3"/>
  <c r="J497" i="3"/>
  <c r="J498" i="3"/>
  <c r="J499" i="3"/>
  <c r="J500" i="3"/>
  <c r="J501" i="3"/>
  <c r="J503" i="3"/>
  <c r="J504" i="3"/>
  <c r="J505" i="3"/>
  <c r="J506" i="3"/>
  <c r="J507" i="3"/>
  <c r="J508" i="3"/>
  <c r="J509" i="3"/>
  <c r="J510" i="3"/>
  <c r="J511" i="3"/>
  <c r="J512" i="3"/>
  <c r="J513" i="3"/>
  <c r="J514" i="3"/>
  <c r="J515" i="3"/>
  <c r="J516" i="3"/>
  <c r="J517" i="3"/>
  <c r="J518" i="3"/>
  <c r="J519" i="3"/>
  <c r="J520" i="3"/>
  <c r="J521" i="3"/>
  <c r="J522" i="3"/>
  <c r="J523" i="3"/>
  <c r="J524" i="3"/>
  <c r="J525" i="3"/>
  <c r="J526" i="3"/>
  <c r="J527" i="3"/>
  <c r="J528" i="3"/>
  <c r="J529" i="3"/>
  <c r="J530" i="3"/>
  <c r="J531" i="3"/>
  <c r="J532" i="3"/>
  <c r="J533" i="3"/>
  <c r="J534" i="3"/>
  <c r="J535" i="3"/>
  <c r="J536" i="3"/>
  <c r="J537" i="3"/>
  <c r="J538" i="3"/>
  <c r="J539" i="3"/>
  <c r="J540" i="3"/>
  <c r="J541" i="3"/>
  <c r="J542" i="3"/>
  <c r="J543" i="3"/>
  <c r="J544" i="3"/>
  <c r="J545" i="3"/>
  <c r="J546" i="3"/>
  <c r="J547" i="3"/>
  <c r="J548" i="3"/>
  <c r="J549" i="3"/>
  <c r="J550" i="3"/>
  <c r="J551" i="3"/>
  <c r="J552" i="3"/>
  <c r="J553" i="3"/>
  <c r="J554" i="3"/>
  <c r="J555" i="3"/>
  <c r="J556" i="3"/>
  <c r="J557" i="3"/>
  <c r="J558" i="3"/>
  <c r="J559" i="3"/>
  <c r="J560" i="3"/>
  <c r="J561" i="3"/>
  <c r="J562" i="3"/>
  <c r="J563" i="3"/>
  <c r="J564" i="3"/>
  <c r="J565" i="3"/>
  <c r="J566" i="3"/>
  <c r="J567" i="3"/>
  <c r="J568" i="3"/>
  <c r="J569" i="3"/>
  <c r="J570" i="3"/>
  <c r="J571" i="3"/>
  <c r="J572" i="3"/>
  <c r="J573" i="3"/>
  <c r="J574" i="3"/>
  <c r="J575" i="3"/>
  <c r="J576" i="3"/>
  <c r="J577" i="3"/>
  <c r="J578" i="3"/>
  <c r="J579" i="3"/>
  <c r="J580" i="3"/>
  <c r="J581" i="3"/>
  <c r="J582" i="3"/>
  <c r="J583" i="3"/>
  <c r="J584" i="3"/>
  <c r="J585" i="3"/>
  <c r="J586" i="3"/>
  <c r="J587" i="3"/>
  <c r="J588" i="3"/>
  <c r="J589" i="3"/>
  <c r="J590" i="3"/>
  <c r="J591" i="3"/>
  <c r="J592" i="3"/>
  <c r="J593" i="3"/>
  <c r="J594" i="3"/>
  <c r="J595" i="3"/>
  <c r="J596" i="3"/>
  <c r="J597" i="3"/>
  <c r="J598" i="3"/>
  <c r="J599" i="3"/>
  <c r="J600" i="3"/>
  <c r="J601" i="3"/>
  <c r="J602" i="3"/>
  <c r="J603" i="3"/>
  <c r="J604" i="3"/>
  <c r="J605" i="3"/>
  <c r="J606" i="3"/>
  <c r="J607" i="3"/>
  <c r="J608" i="3"/>
  <c r="J609" i="3"/>
  <c r="J610" i="3"/>
  <c r="J611" i="3"/>
  <c r="J612" i="3"/>
  <c r="J613" i="3"/>
  <c r="J614" i="3"/>
  <c r="J615" i="3"/>
  <c r="J616" i="3"/>
  <c r="J617" i="3"/>
  <c r="J618" i="3"/>
  <c r="J619" i="3"/>
  <c r="J620" i="3"/>
  <c r="J621" i="3"/>
  <c r="J622" i="3"/>
  <c r="J623" i="3"/>
  <c r="J624" i="3"/>
  <c r="J625" i="3"/>
  <c r="J626" i="3"/>
  <c r="J627" i="3"/>
  <c r="J628" i="3"/>
  <c r="J629" i="3"/>
  <c r="J630" i="3"/>
  <c r="J631" i="3"/>
  <c r="J632" i="3"/>
  <c r="J633" i="3"/>
  <c r="J634" i="3"/>
  <c r="J635" i="3"/>
  <c r="J636" i="3"/>
  <c r="J637" i="3"/>
  <c r="J638" i="3"/>
  <c r="J639" i="3"/>
  <c r="J640" i="3"/>
  <c r="J641" i="3"/>
  <c r="J642" i="3"/>
  <c r="J643" i="3"/>
  <c r="J644" i="3"/>
  <c r="J645" i="3"/>
  <c r="J646" i="3"/>
  <c r="J647" i="3"/>
  <c r="J648" i="3"/>
  <c r="J649" i="3"/>
  <c r="J650" i="3"/>
  <c r="J651" i="3"/>
  <c r="J652" i="3"/>
  <c r="J653" i="3"/>
  <c r="J655" i="3"/>
  <c r="J656" i="3"/>
  <c r="J657" i="3"/>
  <c r="J658" i="3"/>
  <c r="J659" i="3"/>
  <c r="J660" i="3"/>
  <c r="J661" i="3"/>
  <c r="J662" i="3"/>
  <c r="J663" i="3"/>
  <c r="J664" i="3"/>
  <c r="J665" i="3"/>
  <c r="J666" i="3"/>
  <c r="J667" i="3"/>
  <c r="J668" i="3"/>
  <c r="J669" i="3"/>
  <c r="J670" i="3"/>
  <c r="J671" i="3"/>
  <c r="J672" i="3"/>
  <c r="J673" i="3"/>
  <c r="J674" i="3"/>
  <c r="J675" i="3"/>
  <c r="J676" i="3"/>
  <c r="J677" i="3"/>
  <c r="J678" i="3"/>
  <c r="J679" i="3"/>
  <c r="J680" i="3"/>
  <c r="J681" i="3"/>
  <c r="J682" i="3"/>
  <c r="J683" i="3"/>
  <c r="J684" i="3"/>
  <c r="J685" i="3"/>
  <c r="J686" i="3"/>
  <c r="J687" i="3"/>
  <c r="J688" i="3"/>
  <c r="J689" i="3"/>
  <c r="J690" i="3"/>
  <c r="J691" i="3"/>
  <c r="J692" i="3"/>
  <c r="J693" i="3"/>
  <c r="J694" i="3"/>
  <c r="J695" i="3"/>
  <c r="J696" i="3"/>
  <c r="J697" i="3"/>
  <c r="J698" i="3"/>
  <c r="J699" i="3"/>
  <c r="J700" i="3"/>
  <c r="J701" i="3"/>
  <c r="J702" i="3"/>
  <c r="J703" i="3"/>
  <c r="J704" i="3"/>
  <c r="J705" i="3"/>
  <c r="J706" i="3"/>
  <c r="J707" i="3"/>
  <c r="J708" i="3"/>
  <c r="J709" i="3"/>
  <c r="J710" i="3"/>
  <c r="J711" i="3"/>
  <c r="J712" i="3"/>
  <c r="J713" i="3"/>
  <c r="J714" i="3"/>
  <c r="J715" i="3"/>
  <c r="J716" i="3"/>
  <c r="J717" i="3"/>
  <c r="J718" i="3"/>
  <c r="J719" i="3"/>
  <c r="J720" i="3"/>
  <c r="J721" i="3"/>
  <c r="J722" i="3"/>
  <c r="J723" i="3"/>
  <c r="J724" i="3"/>
  <c r="J725" i="3"/>
  <c r="J726" i="3"/>
  <c r="J727" i="3"/>
  <c r="J728" i="3"/>
  <c r="J729" i="3"/>
  <c r="J730" i="3"/>
  <c r="J731" i="3"/>
  <c r="J732" i="3"/>
  <c r="J733" i="3"/>
  <c r="J734" i="3"/>
  <c r="J735" i="3"/>
  <c r="J736" i="3"/>
  <c r="J737" i="3"/>
  <c r="J738" i="3"/>
  <c r="J739" i="3"/>
  <c r="J740" i="3"/>
  <c r="J741" i="3"/>
  <c r="J742" i="3"/>
  <c r="J743" i="3"/>
  <c r="J744" i="3"/>
  <c r="J745" i="3"/>
  <c r="J746" i="3"/>
  <c r="J747" i="3"/>
  <c r="J748" i="3"/>
  <c r="J749" i="3"/>
  <c r="J750" i="3"/>
  <c r="J751" i="3"/>
  <c r="J752" i="3"/>
  <c r="J753" i="3"/>
  <c r="J754" i="3"/>
  <c r="J755" i="3"/>
  <c r="J756" i="3"/>
  <c r="J757" i="3"/>
  <c r="J758" i="3"/>
  <c r="J759" i="3"/>
  <c r="J760" i="3"/>
  <c r="J761" i="3"/>
  <c r="J762" i="3"/>
  <c r="J763" i="3"/>
  <c r="J764" i="3"/>
  <c r="J765" i="3"/>
  <c r="J766" i="3"/>
  <c r="J767" i="3"/>
  <c r="J768" i="3"/>
  <c r="J769" i="3"/>
  <c r="J770" i="3"/>
  <c r="J771" i="3"/>
  <c r="J772" i="3"/>
  <c r="J773" i="3"/>
  <c r="J774" i="3"/>
  <c r="J775" i="3"/>
  <c r="J776" i="3"/>
  <c r="J777" i="3"/>
  <c r="J778" i="3"/>
  <c r="J779" i="3"/>
  <c r="J780" i="3"/>
  <c r="J781" i="3"/>
  <c r="J782" i="3"/>
  <c r="J783" i="3"/>
  <c r="J784" i="3"/>
  <c r="J785" i="3"/>
  <c r="J786" i="3"/>
  <c r="J787" i="3"/>
  <c r="J788" i="3"/>
  <c r="J789" i="3"/>
  <c r="J790" i="3"/>
  <c r="J791" i="3"/>
  <c r="J792" i="3"/>
  <c r="J793" i="3"/>
  <c r="J794" i="3"/>
  <c r="J795" i="3"/>
  <c r="J796" i="3"/>
  <c r="J797" i="3"/>
  <c r="J798" i="3"/>
  <c r="J799" i="3"/>
  <c r="J800" i="3"/>
  <c r="J801" i="3"/>
  <c r="J802" i="3"/>
  <c r="J803" i="3"/>
  <c r="J804" i="3"/>
  <c r="J805" i="3"/>
  <c r="J806" i="3"/>
  <c r="J807" i="3"/>
  <c r="J808" i="3"/>
  <c r="J809" i="3"/>
  <c r="J810" i="3"/>
  <c r="J811" i="3"/>
  <c r="J812" i="3"/>
  <c r="J813" i="3"/>
  <c r="J815" i="3"/>
  <c r="J816" i="3"/>
  <c r="J817" i="3"/>
  <c r="J818" i="3"/>
  <c r="J819" i="3"/>
  <c r="J820" i="3"/>
  <c r="J821" i="3"/>
  <c r="J822" i="3"/>
  <c r="J823" i="3"/>
  <c r="J824" i="3"/>
  <c r="J825" i="3"/>
  <c r="J826" i="3"/>
  <c r="J827" i="3"/>
  <c r="J828" i="3"/>
  <c r="J829" i="3"/>
  <c r="J830" i="3"/>
  <c r="J831" i="3"/>
  <c r="J832" i="3"/>
  <c r="J833" i="3"/>
  <c r="J834" i="3"/>
  <c r="J835" i="3"/>
  <c r="J836" i="3"/>
  <c r="J837" i="3"/>
  <c r="J838" i="3"/>
  <c r="J839" i="3"/>
  <c r="J840" i="3"/>
  <c r="J841" i="3"/>
  <c r="J842" i="3"/>
  <c r="J843" i="3"/>
  <c r="J844" i="3"/>
  <c r="J845" i="3"/>
  <c r="J846" i="3"/>
  <c r="J847" i="3"/>
  <c r="J848" i="3"/>
  <c r="J849" i="3"/>
  <c r="J850" i="3"/>
  <c r="J851" i="3"/>
  <c r="J852" i="3"/>
  <c r="J853" i="3"/>
  <c r="J854" i="3"/>
  <c r="J855" i="3"/>
  <c r="J856" i="3"/>
  <c r="J857" i="3"/>
  <c r="J858" i="3"/>
  <c r="J859" i="3"/>
  <c r="J860" i="3"/>
  <c r="J861" i="3"/>
  <c r="J862" i="3"/>
  <c r="J863" i="3"/>
  <c r="J864" i="3"/>
  <c r="J865" i="3"/>
  <c r="J866" i="3"/>
  <c r="J867" i="3"/>
  <c r="J868" i="3"/>
  <c r="J869" i="3"/>
  <c r="J871" i="3"/>
  <c r="J872" i="3"/>
  <c r="J873" i="3"/>
  <c r="J874" i="3"/>
  <c r="J875" i="3"/>
  <c r="J876" i="3"/>
  <c r="J877" i="3"/>
  <c r="J878" i="3"/>
  <c r="J879" i="3"/>
  <c r="J880" i="3"/>
  <c r="J881" i="3"/>
  <c r="J882" i="3"/>
  <c r="J883" i="3"/>
  <c r="J884" i="3"/>
  <c r="J885" i="3"/>
  <c r="J886" i="3"/>
  <c r="J887" i="3"/>
  <c r="J888" i="3"/>
  <c r="J889" i="3"/>
  <c r="J890" i="3"/>
  <c r="J891" i="3"/>
  <c r="J892" i="3"/>
  <c r="J893" i="3"/>
  <c r="J894" i="3"/>
  <c r="J895" i="3"/>
  <c r="J896" i="3"/>
  <c r="J897" i="3"/>
  <c r="J898" i="3"/>
  <c r="J899" i="3"/>
  <c r="J900" i="3"/>
  <c r="J901" i="3"/>
  <c r="J902" i="3"/>
  <c r="J903" i="3"/>
  <c r="J904" i="3"/>
  <c r="J905" i="3"/>
  <c r="J906" i="3"/>
  <c r="J907" i="3"/>
  <c r="J908" i="3"/>
  <c r="J909" i="3"/>
  <c r="J910" i="3"/>
  <c r="J911" i="3"/>
  <c r="J912" i="3"/>
  <c r="J913" i="3"/>
  <c r="J914" i="3"/>
  <c r="J915" i="3"/>
  <c r="J916" i="3"/>
  <c r="J917" i="3"/>
  <c r="J918" i="3"/>
  <c r="J919" i="3"/>
  <c r="J920" i="3"/>
  <c r="J921" i="3"/>
  <c r="J922" i="3"/>
  <c r="J923" i="3"/>
  <c r="J924" i="3"/>
  <c r="J925" i="3"/>
  <c r="J926" i="3"/>
  <c r="J927" i="3"/>
  <c r="J928" i="3"/>
  <c r="J929" i="3"/>
  <c r="J930" i="3"/>
  <c r="J931" i="3"/>
  <c r="J932" i="3"/>
  <c r="J933" i="3"/>
  <c r="J934" i="3"/>
  <c r="J935" i="3"/>
  <c r="J936" i="3"/>
  <c r="J937" i="3"/>
  <c r="J938" i="3"/>
  <c r="J939" i="3"/>
  <c r="J940" i="3"/>
  <c r="J941" i="3"/>
  <c r="J942" i="3"/>
  <c r="J943" i="3"/>
  <c r="J944" i="3"/>
  <c r="J945" i="3"/>
  <c r="J946" i="3"/>
  <c r="J947" i="3"/>
  <c r="J948" i="3"/>
  <c r="J949" i="3"/>
  <c r="J950" i="3"/>
  <c r="J951" i="3"/>
  <c r="J952" i="3"/>
  <c r="J953" i="3"/>
  <c r="J954" i="3"/>
  <c r="J955" i="3"/>
  <c r="J956" i="3"/>
  <c r="J957" i="3"/>
  <c r="J958" i="3"/>
  <c r="J959" i="3"/>
  <c r="J960" i="3"/>
  <c r="J961" i="3"/>
  <c r="J962" i="3"/>
  <c r="J963" i="3"/>
  <c r="J964" i="3"/>
  <c r="J965" i="3"/>
  <c r="J966" i="3"/>
  <c r="J967" i="3"/>
  <c r="J968" i="3"/>
  <c r="J969" i="3"/>
  <c r="J970" i="3"/>
  <c r="J971" i="3"/>
  <c r="J972" i="3"/>
  <c r="J973" i="3"/>
  <c r="J974" i="3"/>
  <c r="J975" i="3"/>
  <c r="J976" i="3"/>
  <c r="J977" i="3"/>
  <c r="J978" i="3"/>
  <c r="J979" i="3"/>
  <c r="J980" i="3"/>
  <c r="J981" i="3"/>
  <c r="J982" i="3"/>
  <c r="J983" i="3"/>
  <c r="J984" i="3"/>
  <c r="J985" i="3"/>
  <c r="J986" i="3"/>
  <c r="J987" i="3"/>
  <c r="J988" i="3"/>
  <c r="J989" i="3"/>
  <c r="J990" i="3"/>
  <c r="J991" i="3"/>
  <c r="J992" i="3"/>
  <c r="J993" i="3"/>
  <c r="J994" i="3"/>
  <c r="J995" i="3"/>
  <c r="J996" i="3"/>
  <c r="J997" i="3"/>
  <c r="J998" i="3"/>
  <c r="J999" i="3"/>
  <c r="J1000" i="3"/>
  <c r="J1001" i="3"/>
  <c r="J1002" i="3"/>
  <c r="J1003" i="3"/>
  <c r="J1004" i="3"/>
  <c r="J1005" i="3"/>
  <c r="J1006" i="3"/>
  <c r="J1007" i="3"/>
  <c r="J1008" i="3"/>
  <c r="J1009" i="3"/>
  <c r="J1010" i="3"/>
  <c r="J1011" i="3"/>
  <c r="J1012" i="3"/>
  <c r="J1013" i="3"/>
  <c r="J1015" i="3"/>
  <c r="J1016" i="3"/>
  <c r="J1017" i="3"/>
  <c r="J1018" i="3"/>
  <c r="J1019" i="3"/>
  <c r="J1020" i="3"/>
  <c r="J1021" i="3"/>
  <c r="J1022" i="3"/>
  <c r="J1023" i="3"/>
  <c r="J1024" i="3"/>
  <c r="J1025" i="3"/>
  <c r="J1026" i="3"/>
  <c r="J1027" i="3"/>
  <c r="J1028" i="3"/>
  <c r="J1029" i="3"/>
  <c r="J1030" i="3"/>
  <c r="J1031" i="3"/>
  <c r="J1032" i="3"/>
  <c r="J1033" i="3"/>
  <c r="J1034" i="3"/>
  <c r="J1035" i="3"/>
  <c r="J1036" i="3"/>
  <c r="J1037" i="3"/>
  <c r="J1038" i="3"/>
  <c r="J1039" i="3"/>
  <c r="J1040" i="3"/>
  <c r="J1041" i="3"/>
  <c r="J1042" i="3"/>
  <c r="J1043" i="3"/>
  <c r="J1044" i="3"/>
  <c r="J1045" i="3"/>
  <c r="J1046" i="3"/>
  <c r="J1047" i="3"/>
  <c r="J1048" i="3"/>
  <c r="J1049" i="3"/>
  <c r="J1050" i="3"/>
  <c r="J1051" i="3"/>
  <c r="J1052" i="3"/>
  <c r="J1053" i="3"/>
  <c r="J1054" i="3"/>
  <c r="J1055" i="3"/>
  <c r="J1056" i="3"/>
  <c r="J1057" i="3"/>
  <c r="J1058" i="3"/>
  <c r="J1059" i="3"/>
  <c r="J1060" i="3"/>
  <c r="J1061" i="3"/>
  <c r="J1062" i="3"/>
  <c r="J1063" i="3"/>
  <c r="J1064" i="3"/>
  <c r="J1065" i="3"/>
  <c r="J1066" i="3"/>
  <c r="J1067" i="3"/>
  <c r="J1068" i="3"/>
  <c r="J1069" i="3"/>
  <c r="J1070" i="3"/>
  <c r="J1071" i="3"/>
  <c r="J1072" i="3"/>
  <c r="J1073" i="3"/>
  <c r="J1074" i="3"/>
  <c r="J1075" i="3"/>
  <c r="J1076" i="3"/>
  <c r="J1077" i="3"/>
  <c r="J1078" i="3"/>
  <c r="J1079" i="3"/>
  <c r="J1080" i="3"/>
  <c r="J1081" i="3"/>
  <c r="J1082" i="3"/>
  <c r="J1083" i="3"/>
  <c r="J1084" i="3"/>
  <c r="J1085" i="3"/>
  <c r="J1086" i="3"/>
  <c r="J1087" i="3"/>
  <c r="J1088" i="3"/>
  <c r="J1089" i="3"/>
  <c r="J1090" i="3"/>
  <c r="J1091" i="3"/>
  <c r="J1092" i="3"/>
  <c r="J1093" i="3"/>
  <c r="J1094" i="3"/>
  <c r="J1095" i="3"/>
  <c r="J1096" i="3"/>
  <c r="J1097" i="3"/>
  <c r="J1098" i="3"/>
  <c r="J1099" i="3"/>
  <c r="J1100" i="3"/>
  <c r="J1101" i="3"/>
  <c r="J1102" i="3"/>
  <c r="J1103" i="3"/>
  <c r="J1104" i="3"/>
  <c r="J1105" i="3"/>
  <c r="J1106" i="3"/>
  <c r="J1107" i="3"/>
  <c r="J1108" i="3"/>
  <c r="J1109" i="3"/>
  <c r="J1110" i="3"/>
  <c r="J1111" i="3"/>
  <c r="J1112" i="3"/>
  <c r="J1113" i="3"/>
  <c r="J1114" i="3"/>
  <c r="J1115" i="3"/>
  <c r="J1116" i="3"/>
  <c r="J1117" i="3"/>
  <c r="J1118" i="3"/>
  <c r="J1119" i="3"/>
  <c r="J1120" i="3"/>
  <c r="J1121" i="3"/>
  <c r="J1122" i="3"/>
  <c r="J1123" i="3"/>
  <c r="J1124" i="3"/>
  <c r="J1125" i="3"/>
  <c r="J1126" i="3"/>
  <c r="J1127" i="3"/>
  <c r="J1128" i="3"/>
  <c r="J1129" i="3"/>
  <c r="J1130" i="3"/>
  <c r="J1131" i="3"/>
  <c r="J1132" i="3"/>
  <c r="J1133" i="3"/>
  <c r="J1134" i="3"/>
  <c r="J1135" i="3"/>
  <c r="J1136" i="3"/>
  <c r="J1137" i="3"/>
  <c r="J1138" i="3"/>
  <c r="J1139" i="3"/>
  <c r="J1140" i="3"/>
  <c r="J1141" i="3"/>
  <c r="J1142" i="3"/>
  <c r="J1143" i="3"/>
  <c r="J1144" i="3"/>
  <c r="J1145" i="3"/>
  <c r="J1146" i="3"/>
  <c r="J1147" i="3"/>
  <c r="J1148" i="3"/>
  <c r="J1149" i="3"/>
  <c r="J1150" i="3"/>
  <c r="J1151" i="3"/>
  <c r="J1152" i="3"/>
  <c r="J1153" i="3"/>
  <c r="J1154" i="3"/>
  <c r="J1155" i="3"/>
  <c r="J1156" i="3"/>
  <c r="J1157" i="3"/>
  <c r="J1158" i="3"/>
  <c r="J1159" i="3"/>
  <c r="J1160" i="3"/>
  <c r="J1161" i="3"/>
  <c r="J1162" i="3"/>
  <c r="J1163" i="3"/>
  <c r="J1164" i="3"/>
  <c r="J1165" i="3"/>
  <c r="J1167" i="3"/>
  <c r="J1168" i="3"/>
  <c r="J1169" i="3"/>
  <c r="J1170" i="3"/>
  <c r="J1171" i="3"/>
  <c r="J1172" i="3"/>
  <c r="J1173" i="3"/>
  <c r="J1174" i="3"/>
  <c r="J1175" i="3"/>
  <c r="J1176" i="3"/>
  <c r="J1177" i="3"/>
  <c r="J1178" i="3"/>
  <c r="J1179" i="3"/>
  <c r="J1180" i="3"/>
  <c r="J1181" i="3"/>
  <c r="J1182" i="3"/>
  <c r="J1183" i="3"/>
  <c r="J1184" i="3"/>
  <c r="J1185" i="3"/>
  <c r="J1186" i="3"/>
  <c r="J1187" i="3"/>
  <c r="J1188" i="3"/>
  <c r="J1189" i="3"/>
  <c r="J1190" i="3"/>
  <c r="J1191" i="3"/>
  <c r="J1192" i="3"/>
  <c r="J1193" i="3"/>
  <c r="J1194" i="3"/>
  <c r="J1195" i="3"/>
  <c r="J1196" i="3"/>
  <c r="J1197" i="3"/>
  <c r="J1198" i="3"/>
  <c r="J1199" i="3"/>
  <c r="J1200" i="3"/>
  <c r="J1201" i="3"/>
  <c r="J1202" i="3"/>
  <c r="J1203" i="3"/>
  <c r="J1204" i="3"/>
  <c r="J1205" i="3"/>
  <c r="J1206" i="3"/>
  <c r="J1207" i="3"/>
  <c r="J1208" i="3"/>
  <c r="J1209" i="3"/>
  <c r="J1210" i="3"/>
  <c r="J1211" i="3"/>
  <c r="J1212" i="3"/>
  <c r="J1213" i="3"/>
  <c r="J1214" i="3"/>
  <c r="J1215" i="3"/>
  <c r="J1216" i="3"/>
  <c r="J1217" i="3"/>
  <c r="J1218" i="3"/>
  <c r="J1219" i="3"/>
  <c r="J1220" i="3"/>
  <c r="J1221" i="3"/>
  <c r="J1222" i="3"/>
  <c r="J1223" i="3"/>
  <c r="J1224" i="3"/>
  <c r="J1225" i="3"/>
  <c r="J1226" i="3"/>
  <c r="J1227" i="3"/>
  <c r="J1228" i="3"/>
  <c r="J1229" i="3"/>
  <c r="J1230" i="3"/>
  <c r="J1231" i="3"/>
  <c r="J1232" i="3"/>
  <c r="J1233" i="3"/>
  <c r="J1234" i="3"/>
  <c r="J1235" i="3"/>
  <c r="J1236" i="3"/>
  <c r="J1237" i="3"/>
  <c r="J1238" i="3"/>
  <c r="J1239" i="3"/>
  <c r="J1240" i="3"/>
  <c r="J1241" i="3"/>
  <c r="J1242" i="3"/>
  <c r="J1243" i="3"/>
  <c r="J1244" i="3"/>
  <c r="J1245" i="3"/>
  <c r="J1246" i="3"/>
  <c r="J1247" i="3"/>
  <c r="J1248" i="3"/>
  <c r="J1249" i="3"/>
  <c r="J1250" i="3"/>
  <c r="J1251" i="3"/>
  <c r="J1252" i="3"/>
  <c r="J1253" i="3"/>
  <c r="J1254" i="3"/>
  <c r="J1255" i="3"/>
  <c r="J1256" i="3"/>
  <c r="J1257" i="3"/>
  <c r="J1258" i="3"/>
  <c r="J1259" i="3"/>
  <c r="J1260" i="3"/>
  <c r="J1261" i="3"/>
  <c r="J1262" i="3"/>
  <c r="J1263" i="3"/>
  <c r="J1264" i="3"/>
  <c r="J1265" i="3"/>
  <c r="J1266" i="3"/>
  <c r="J1267" i="3"/>
  <c r="J1268" i="3"/>
  <c r="J1269" i="3"/>
  <c r="J1270" i="3"/>
  <c r="J1271" i="3"/>
  <c r="J1272" i="3"/>
  <c r="J1273" i="3"/>
  <c r="J1274" i="3"/>
  <c r="J1275" i="3"/>
  <c r="J1276" i="3"/>
  <c r="J1277" i="3"/>
  <c r="J1278" i="3"/>
  <c r="J1279" i="3"/>
  <c r="J1280" i="3"/>
  <c r="J1281" i="3"/>
  <c r="J1282" i="3"/>
  <c r="J1283" i="3"/>
  <c r="J1284" i="3"/>
  <c r="J1285" i="3"/>
  <c r="J1286" i="3"/>
  <c r="J1287" i="3"/>
  <c r="J1288" i="3"/>
  <c r="J1289" i="3"/>
  <c r="J1290" i="3"/>
  <c r="J1291" i="3"/>
  <c r="J1292" i="3"/>
  <c r="J1293" i="3"/>
  <c r="J1294" i="3"/>
  <c r="J1295" i="3"/>
  <c r="J1296" i="3"/>
  <c r="J1297" i="3"/>
  <c r="J1298" i="3"/>
  <c r="J1299" i="3"/>
  <c r="J1300" i="3"/>
  <c r="J1301" i="3"/>
  <c r="J1302" i="3"/>
  <c r="J1303" i="3"/>
  <c r="J1304" i="3"/>
  <c r="J1305" i="3"/>
  <c r="J1306" i="3"/>
  <c r="J1307" i="3"/>
  <c r="J1308" i="3"/>
  <c r="J1309" i="3"/>
  <c r="J1310" i="3"/>
  <c r="J1311" i="3"/>
  <c r="J1312" i="3"/>
  <c r="J1313" i="3"/>
  <c r="J1314" i="3"/>
  <c r="J1315" i="3"/>
  <c r="J1316" i="3"/>
  <c r="J1317" i="3"/>
  <c r="J1318" i="3"/>
  <c r="J1319" i="3"/>
  <c r="J1320" i="3"/>
  <c r="J1321" i="3"/>
  <c r="J1322" i="3"/>
  <c r="J1323" i="3"/>
  <c r="J1324" i="3"/>
  <c r="J1325" i="3"/>
  <c r="J1327" i="3"/>
  <c r="J1328" i="3"/>
  <c r="J1329" i="3"/>
  <c r="J1330" i="3"/>
  <c r="J1331" i="3"/>
  <c r="J1332" i="3"/>
  <c r="J1333" i="3"/>
  <c r="J1334" i="3"/>
  <c r="J1335" i="3"/>
  <c r="J1336" i="3"/>
  <c r="J1337" i="3"/>
  <c r="J1338" i="3"/>
  <c r="J1339" i="3"/>
  <c r="J1340" i="3"/>
  <c r="J1341" i="3"/>
  <c r="J1342" i="3"/>
  <c r="J1343" i="3"/>
  <c r="J1344" i="3"/>
  <c r="J1345" i="3"/>
  <c r="J1346" i="3"/>
  <c r="J1347" i="3"/>
  <c r="J1348" i="3"/>
  <c r="J1349" i="3"/>
  <c r="J1350" i="3"/>
  <c r="J1351" i="3"/>
  <c r="J1352" i="3"/>
  <c r="J1353" i="3"/>
  <c r="J1354" i="3"/>
  <c r="J1355" i="3"/>
  <c r="J1356" i="3"/>
  <c r="J1357" i="3"/>
  <c r="J1358" i="3"/>
  <c r="J1359" i="3"/>
  <c r="J1360" i="3"/>
  <c r="J1361" i="3"/>
  <c r="J1362" i="3"/>
  <c r="J1363" i="3"/>
  <c r="J1364" i="3"/>
  <c r="J1365" i="3"/>
  <c r="J1366" i="3"/>
  <c r="J1367" i="3"/>
  <c r="J1368" i="3"/>
  <c r="J1369" i="3"/>
  <c r="J1370" i="3"/>
  <c r="J1371" i="3"/>
  <c r="J1372" i="3"/>
  <c r="J1373" i="3"/>
  <c r="J1374" i="3"/>
  <c r="J1375" i="3"/>
  <c r="J1376" i="3"/>
  <c r="J1377" i="3"/>
  <c r="J1378" i="3"/>
  <c r="J1379" i="3"/>
  <c r="J1380" i="3"/>
  <c r="J1381" i="3"/>
  <c r="J1382" i="3"/>
  <c r="J1383" i="3"/>
  <c r="J1384" i="3"/>
  <c r="J1385" i="3"/>
  <c r="J1386" i="3"/>
  <c r="J1387" i="3"/>
  <c r="J1388" i="3"/>
  <c r="J1389" i="3"/>
  <c r="J1390" i="3"/>
  <c r="J1391" i="3"/>
  <c r="J1392" i="3"/>
  <c r="J1393" i="3"/>
  <c r="J1394" i="3"/>
  <c r="J1395" i="3"/>
  <c r="J1396" i="3"/>
  <c r="J1397" i="3"/>
  <c r="J1398" i="3"/>
  <c r="J1400" i="3"/>
  <c r="J1401" i="3"/>
  <c r="J1402" i="3"/>
  <c r="J1403" i="3"/>
  <c r="J1404" i="3"/>
  <c r="J1405" i="3"/>
  <c r="J1406" i="3"/>
  <c r="J1407" i="3"/>
  <c r="J1408" i="3"/>
  <c r="J1409" i="3"/>
  <c r="J1410" i="3"/>
  <c r="J1411" i="3"/>
  <c r="J1412" i="3"/>
  <c r="J1413" i="3"/>
  <c r="J1414" i="3"/>
  <c r="J1415" i="3"/>
  <c r="J1416" i="3"/>
  <c r="J1417" i="3"/>
  <c r="J1418" i="3"/>
  <c r="J1419" i="3"/>
  <c r="J1420" i="3"/>
  <c r="J1421" i="3"/>
  <c r="J1422" i="3"/>
  <c r="J1423" i="3"/>
  <c r="J1424" i="3"/>
  <c r="J1425" i="3"/>
  <c r="J1426" i="3"/>
  <c r="J1427" i="3"/>
  <c r="J1428" i="3"/>
  <c r="J1429" i="3"/>
  <c r="J1430" i="3"/>
  <c r="J1431" i="3"/>
  <c r="J1432" i="3"/>
  <c r="J1433" i="3"/>
  <c r="J1434" i="3"/>
  <c r="J1435" i="3"/>
  <c r="J1436" i="3"/>
  <c r="J1437" i="3"/>
  <c r="J1438" i="3"/>
  <c r="J1439" i="3"/>
  <c r="J1440" i="3"/>
  <c r="J1441" i="3"/>
  <c r="J1442" i="3"/>
  <c r="J1443" i="3"/>
  <c r="J1444" i="3"/>
  <c r="J1445" i="3"/>
  <c r="J1446" i="3"/>
  <c r="J1447" i="3"/>
  <c r="J1448" i="3"/>
  <c r="J1449" i="3"/>
  <c r="J1450" i="3"/>
  <c r="J1451" i="3"/>
  <c r="J1452" i="3"/>
  <c r="J1453" i="3"/>
  <c r="J1454" i="3"/>
  <c r="J1455" i="3"/>
  <c r="J1456" i="3"/>
  <c r="J1457" i="3"/>
  <c r="J1458" i="3"/>
  <c r="J1459" i="3"/>
  <c r="J1460" i="3"/>
  <c r="J1461" i="3"/>
  <c r="J1462" i="3"/>
  <c r="J1463" i="3"/>
  <c r="J1464" i="3"/>
  <c r="J1465" i="3"/>
  <c r="J1466" i="3"/>
  <c r="J1467" i="3"/>
  <c r="J1468" i="3"/>
  <c r="J1469" i="3"/>
  <c r="J1470" i="3"/>
  <c r="J1471" i="3"/>
  <c r="J1472" i="3"/>
  <c r="J1473" i="3"/>
  <c r="J1474" i="3"/>
  <c r="J1475" i="3"/>
  <c r="J1476" i="3"/>
  <c r="J1477" i="3"/>
  <c r="J1478" i="3"/>
  <c r="J1479" i="3"/>
  <c r="J1480" i="3"/>
  <c r="J1481" i="3"/>
  <c r="J1482" i="3"/>
  <c r="J1483" i="3"/>
  <c r="J1484" i="3"/>
  <c r="J1485" i="3"/>
  <c r="J1486" i="3"/>
  <c r="J1487" i="3"/>
  <c r="J1488" i="3"/>
  <c r="J1489" i="3"/>
  <c r="J1490" i="3"/>
  <c r="J1491" i="3"/>
  <c r="J1492" i="3"/>
  <c r="J1493" i="3"/>
  <c r="J1494" i="3"/>
  <c r="J1495" i="3"/>
  <c r="J1496" i="3"/>
  <c r="J1497" i="3"/>
  <c r="J1498" i="3"/>
  <c r="J1499" i="3"/>
  <c r="J1500" i="3"/>
  <c r="E6" i="10"/>
  <c r="F6" i="10"/>
  <c r="E7" i="10"/>
  <c r="F7" i="10"/>
  <c r="E8" i="10"/>
  <c r="F8" i="10"/>
  <c r="E9" i="10"/>
  <c r="F9" i="10"/>
  <c r="E10" i="10"/>
  <c r="F10" i="10"/>
  <c r="E11" i="10"/>
  <c r="F11" i="10"/>
  <c r="E12" i="10"/>
  <c r="F12" i="10"/>
  <c r="E13" i="10"/>
  <c r="E14" i="10"/>
  <c r="F14" i="10"/>
  <c r="E15" i="10"/>
  <c r="F15" i="10"/>
  <c r="E16" i="10"/>
  <c r="F16" i="10"/>
  <c r="E17" i="10"/>
  <c r="F17" i="10"/>
  <c r="E18" i="10"/>
  <c r="F18" i="10"/>
  <c r="E19" i="10"/>
  <c r="F19" i="10"/>
  <c r="E20" i="10"/>
  <c r="F20" i="10"/>
  <c r="E21" i="10"/>
  <c r="F21" i="10"/>
  <c r="E22" i="10"/>
  <c r="F22" i="10"/>
  <c r="E23" i="10"/>
  <c r="F23" i="10"/>
  <c r="E24" i="10"/>
  <c r="F24" i="10"/>
  <c r="E25" i="10"/>
  <c r="F25" i="10"/>
  <c r="E26" i="10"/>
  <c r="F26" i="10"/>
  <c r="E27" i="10"/>
  <c r="F27" i="10"/>
  <c r="E28" i="10"/>
  <c r="F28" i="10"/>
  <c r="E29" i="10"/>
  <c r="F29" i="10"/>
  <c r="E30" i="10"/>
  <c r="F30" i="10"/>
  <c r="E31" i="10"/>
  <c r="F31" i="10"/>
  <c r="E32" i="10"/>
  <c r="F32" i="10"/>
  <c r="E33" i="10"/>
  <c r="F33" i="10"/>
  <c r="E34" i="10"/>
  <c r="F34" i="10"/>
  <c r="E35" i="10"/>
  <c r="F35" i="10"/>
  <c r="E36" i="10"/>
  <c r="F36" i="10"/>
  <c r="E37" i="10"/>
  <c r="F37" i="10"/>
  <c r="E38" i="10"/>
  <c r="F38" i="10"/>
  <c r="E39" i="10"/>
  <c r="F39" i="10"/>
  <c r="E40" i="10"/>
  <c r="F40" i="10"/>
  <c r="E41" i="10"/>
  <c r="F41" i="10"/>
  <c r="E42" i="10"/>
  <c r="F42" i="10"/>
  <c r="E43" i="10"/>
  <c r="F43" i="10"/>
  <c r="E44" i="10"/>
  <c r="F44" i="10"/>
  <c r="E45" i="10"/>
  <c r="F45" i="10"/>
  <c r="E46" i="10"/>
  <c r="F46" i="10"/>
  <c r="E47" i="10"/>
  <c r="F47" i="10"/>
  <c r="E48" i="10"/>
  <c r="F48" i="10"/>
  <c r="E49" i="10"/>
  <c r="F49" i="10"/>
  <c r="E50" i="10"/>
  <c r="F50" i="10"/>
  <c r="E51" i="10"/>
  <c r="F51" i="10"/>
  <c r="E52" i="10"/>
  <c r="F52" i="10"/>
  <c r="E53" i="10"/>
  <c r="F53" i="10"/>
  <c r="E54" i="10"/>
  <c r="F54" i="10"/>
  <c r="E55" i="10"/>
  <c r="F55" i="10"/>
  <c r="E56" i="10"/>
  <c r="F56" i="10"/>
  <c r="E57" i="10"/>
  <c r="F57" i="10"/>
  <c r="E58" i="10"/>
  <c r="F58" i="10"/>
  <c r="E59" i="10"/>
  <c r="F59" i="10"/>
  <c r="E60" i="10"/>
  <c r="F60" i="10"/>
  <c r="E61" i="10"/>
  <c r="F61" i="10"/>
  <c r="E62" i="10"/>
  <c r="F62" i="10"/>
  <c r="E63" i="10"/>
  <c r="F63" i="10"/>
  <c r="E64" i="10"/>
  <c r="F64" i="10"/>
  <c r="E65" i="10"/>
  <c r="F65" i="10"/>
  <c r="E66" i="10"/>
  <c r="F66" i="10"/>
  <c r="E67" i="10"/>
  <c r="F67" i="10"/>
  <c r="E68" i="10"/>
  <c r="F68" i="10"/>
  <c r="E69" i="10"/>
  <c r="F69" i="10"/>
  <c r="E70" i="10"/>
  <c r="F70" i="10"/>
  <c r="E71" i="10"/>
  <c r="F71" i="10"/>
  <c r="E72" i="10"/>
  <c r="F72" i="10"/>
  <c r="E73" i="10"/>
  <c r="F73" i="10"/>
  <c r="E74" i="10"/>
  <c r="F74" i="10"/>
  <c r="E75" i="10"/>
  <c r="F75" i="10"/>
  <c r="E76" i="10"/>
  <c r="F76" i="10"/>
  <c r="E77" i="10"/>
  <c r="F77" i="10"/>
  <c r="E78" i="10"/>
  <c r="F78" i="10"/>
  <c r="E79" i="10"/>
  <c r="F79" i="10"/>
  <c r="E80" i="10"/>
  <c r="F80" i="10"/>
  <c r="E81" i="10"/>
  <c r="F81" i="10"/>
  <c r="E82" i="10"/>
  <c r="F82" i="10"/>
  <c r="E83" i="10"/>
  <c r="F83" i="10"/>
  <c r="E84" i="10"/>
  <c r="F84" i="10"/>
  <c r="E85" i="10"/>
  <c r="F85" i="10"/>
  <c r="E86" i="10"/>
  <c r="F86" i="10"/>
  <c r="E87" i="10"/>
  <c r="F87" i="10"/>
  <c r="E88" i="10"/>
  <c r="F88" i="10"/>
  <c r="E89" i="10"/>
  <c r="F89" i="10"/>
  <c r="E90" i="10"/>
  <c r="F90" i="10"/>
  <c r="E91" i="10"/>
  <c r="F91" i="10"/>
  <c r="E92" i="10"/>
  <c r="F92" i="10"/>
  <c r="E93" i="10"/>
  <c r="F93" i="10"/>
  <c r="E94" i="10"/>
  <c r="F94" i="10"/>
  <c r="E95" i="10"/>
  <c r="F95" i="10"/>
  <c r="E96" i="10"/>
  <c r="F96" i="10"/>
  <c r="E97" i="10"/>
  <c r="F97" i="10"/>
  <c r="E98" i="10"/>
  <c r="F98" i="10"/>
  <c r="E99" i="10"/>
  <c r="F99" i="10"/>
  <c r="E100" i="10"/>
  <c r="F100" i="10"/>
  <c r="E101" i="10"/>
  <c r="F101" i="10"/>
  <c r="E102" i="10"/>
  <c r="F102" i="10"/>
  <c r="E103" i="10"/>
  <c r="F103" i="10"/>
  <c r="E104" i="10"/>
  <c r="F104" i="10"/>
  <c r="E105" i="10"/>
  <c r="F105" i="10"/>
  <c r="E106" i="10"/>
  <c r="F106" i="10"/>
  <c r="E107" i="10"/>
  <c r="F107" i="10"/>
  <c r="E108" i="10"/>
  <c r="F108" i="10"/>
  <c r="E109" i="10"/>
  <c r="F109" i="10"/>
  <c r="E110" i="10"/>
  <c r="F110" i="10"/>
  <c r="E111" i="10"/>
  <c r="F111" i="10"/>
  <c r="E112" i="10"/>
  <c r="F112" i="10"/>
  <c r="E113" i="10"/>
  <c r="F113" i="10"/>
  <c r="E114" i="10"/>
  <c r="F114" i="10"/>
  <c r="E115" i="10"/>
  <c r="F115" i="10"/>
  <c r="E116" i="10"/>
  <c r="F116" i="10"/>
  <c r="E117" i="10"/>
  <c r="F117" i="10"/>
  <c r="E118" i="10"/>
  <c r="F118" i="10"/>
  <c r="E119" i="10"/>
  <c r="F119" i="10"/>
  <c r="E120" i="10"/>
  <c r="F120" i="10"/>
  <c r="E121" i="10"/>
  <c r="F121" i="10"/>
  <c r="E122" i="10"/>
  <c r="F122" i="10"/>
  <c r="E123" i="10"/>
  <c r="F123" i="10"/>
  <c r="E124" i="10"/>
  <c r="F124" i="10"/>
  <c r="E125" i="10"/>
  <c r="F125" i="10"/>
  <c r="E126" i="10"/>
  <c r="F126" i="10"/>
  <c r="E127" i="10"/>
  <c r="F127" i="10"/>
  <c r="E128" i="10"/>
  <c r="F128" i="10"/>
  <c r="E129" i="10"/>
  <c r="F129" i="10"/>
  <c r="E130" i="10"/>
  <c r="F130" i="10"/>
  <c r="E131" i="10"/>
  <c r="F131" i="10"/>
  <c r="E132" i="10"/>
  <c r="F132" i="10"/>
  <c r="E133" i="10"/>
  <c r="F133" i="10"/>
  <c r="E134" i="10"/>
  <c r="F134" i="10"/>
  <c r="E135" i="10"/>
  <c r="F135" i="10"/>
  <c r="E136" i="10"/>
  <c r="F136" i="10"/>
  <c r="E137" i="10"/>
  <c r="F137" i="10"/>
  <c r="E139" i="10"/>
  <c r="F139" i="10"/>
  <c r="E140" i="10"/>
  <c r="F140" i="10"/>
  <c r="E141" i="10"/>
  <c r="F141" i="10"/>
  <c r="E142" i="10"/>
  <c r="F142" i="10"/>
  <c r="E143" i="10"/>
  <c r="F143" i="10"/>
  <c r="E144" i="10"/>
  <c r="F144" i="10"/>
  <c r="E145" i="10"/>
  <c r="F145" i="10"/>
  <c r="E146" i="10"/>
  <c r="F146" i="10"/>
  <c r="E147" i="10"/>
  <c r="F147" i="10"/>
  <c r="E148" i="10"/>
  <c r="F148" i="10"/>
  <c r="E149" i="10"/>
  <c r="F149" i="10"/>
  <c r="E150" i="10"/>
  <c r="F150" i="10"/>
  <c r="E151" i="10"/>
  <c r="F151" i="10"/>
  <c r="E152" i="10"/>
  <c r="F152" i="10"/>
  <c r="C3" i="10"/>
  <c r="B3" i="10"/>
  <c r="F21" i="2" s="1"/>
  <c r="E24" i="9"/>
  <c r="K24" i="9" s="1"/>
  <c r="E21" i="9"/>
  <c r="E118" i="11"/>
  <c r="E119" i="11"/>
  <c r="E120" i="11"/>
  <c r="E121" i="11"/>
  <c r="D70" i="11"/>
  <c r="F70" i="11" s="1"/>
  <c r="D100" i="11"/>
  <c r="F100" i="11"/>
  <c r="D101" i="11"/>
  <c r="F101" i="11" s="1"/>
  <c r="D102" i="11"/>
  <c r="F102" i="11" s="1"/>
  <c r="D103" i="11"/>
  <c r="F103" i="11" s="1"/>
  <c r="D104" i="11"/>
  <c r="F104" i="11" s="1"/>
  <c r="D105" i="11"/>
  <c r="F105" i="11" s="1"/>
  <c r="D106" i="11"/>
  <c r="F106" i="11"/>
  <c r="D107" i="11"/>
  <c r="F107" i="11" s="1"/>
  <c r="D108" i="11"/>
  <c r="F108" i="11" s="1"/>
  <c r="D109" i="11"/>
  <c r="F109" i="11" s="1"/>
  <c r="D68" i="11"/>
  <c r="F68" i="11" s="1"/>
  <c r="D69" i="11"/>
  <c r="F69" i="11"/>
  <c r="D71" i="11"/>
  <c r="F71" i="11" s="1"/>
  <c r="D72" i="11"/>
  <c r="F72" i="11" s="1"/>
  <c r="D4" i="11"/>
  <c r="D5" i="11"/>
  <c r="D7" i="11"/>
  <c r="D15" i="11"/>
  <c r="D16" i="11"/>
  <c r="D17" i="11"/>
  <c r="D18" i="11"/>
  <c r="D19" i="11"/>
  <c r="D20" i="11"/>
  <c r="D21" i="11"/>
  <c r="D22" i="11"/>
  <c r="D23" i="11"/>
  <c r="D24" i="11"/>
  <c r="D25" i="11"/>
  <c r="D26" i="11"/>
  <c r="D27" i="11"/>
  <c r="D28" i="11"/>
  <c r="D29" i="11"/>
  <c r="D30" i="11"/>
  <c r="D31" i="11"/>
  <c r="D32" i="11"/>
  <c r="D33" i="11"/>
  <c r="D34" i="11"/>
  <c r="D37" i="11"/>
  <c r="D38" i="11"/>
  <c r="D39" i="11"/>
  <c r="D40" i="11"/>
  <c r="D41" i="11"/>
  <c r="D42" i="11"/>
  <c r="D43" i="11"/>
  <c r="D44" i="11"/>
  <c r="D45" i="11"/>
  <c r="D46" i="11"/>
  <c r="D47" i="11"/>
  <c r="D48" i="11"/>
  <c r="D49" i="11"/>
  <c r="D50" i="11"/>
  <c r="D51" i="11"/>
  <c r="D52" i="11"/>
  <c r="D53" i="11"/>
  <c r="D54" i="11"/>
  <c r="D55" i="11"/>
  <c r="D56" i="11"/>
  <c r="D57" i="11"/>
  <c r="D58" i="11"/>
  <c r="D59" i="11"/>
  <c r="D60" i="11"/>
  <c r="D61" i="11"/>
  <c r="D62" i="11"/>
  <c r="D63" i="11"/>
  <c r="D64" i="11"/>
  <c r="D65" i="11"/>
  <c r="D66" i="11"/>
  <c r="D67" i="11"/>
  <c r="D82" i="11"/>
  <c r="D83" i="11"/>
  <c r="D84" i="11"/>
  <c r="D85" i="11"/>
  <c r="D86" i="11"/>
  <c r="D87" i="11"/>
  <c r="D88" i="11"/>
  <c r="D89" i="11"/>
  <c r="D90" i="11"/>
  <c r="D91" i="11"/>
  <c r="D92" i="11"/>
  <c r="D93" i="11"/>
  <c r="D94" i="11"/>
  <c r="D95" i="11"/>
  <c r="D96" i="11"/>
  <c r="D97" i="11"/>
  <c r="D99" i="11"/>
  <c r="D110" i="11"/>
  <c r="D111" i="11"/>
  <c r="D112" i="11"/>
  <c r="D113" i="11"/>
  <c r="D114" i="11"/>
  <c r="D115" i="11"/>
  <c r="D116" i="11"/>
  <c r="D117" i="11"/>
  <c r="D3" i="11"/>
  <c r="F1" i="11"/>
  <c r="H2" i="7"/>
  <c r="H1" i="7"/>
  <c r="H2" i="6"/>
  <c r="H1" i="6"/>
  <c r="H2" i="5"/>
  <c r="H1" i="5"/>
  <c r="H2" i="4"/>
  <c r="H1" i="4"/>
  <c r="H2" i="3"/>
  <c r="H1" i="3"/>
  <c r="A1" i="10"/>
  <c r="H5" i="9"/>
  <c r="D5" i="9"/>
  <c r="E3" i="7"/>
  <c r="G6" i="7"/>
  <c r="G7" i="7"/>
  <c r="G8" i="7"/>
  <c r="G9" i="7"/>
  <c r="G10" i="7"/>
  <c r="G11" i="7"/>
  <c r="G12" i="7"/>
  <c r="G13" i="7"/>
  <c r="G14" i="7"/>
  <c r="G15" i="7"/>
  <c r="G16" i="7"/>
  <c r="G17" i="7"/>
  <c r="G18" i="7"/>
  <c r="G19" i="7"/>
  <c r="G20" i="7"/>
  <c r="G21" i="7"/>
  <c r="G22" i="7"/>
  <c r="G23" i="7"/>
  <c r="G24" i="7"/>
  <c r="G25" i="7"/>
  <c r="G26" i="7"/>
  <c r="G27" i="7"/>
  <c r="G28" i="7"/>
  <c r="G29" i="7"/>
  <c r="G30" i="7"/>
  <c r="G31" i="7"/>
  <c r="G32" i="7"/>
  <c r="G33" i="7"/>
  <c r="G34" i="7"/>
  <c r="G35" i="7"/>
  <c r="G36" i="7"/>
  <c r="G37" i="7"/>
  <c r="G38" i="7"/>
  <c r="G39" i="7"/>
  <c r="G40" i="7"/>
  <c r="G41" i="7"/>
  <c r="G42" i="7"/>
  <c r="G43" i="7"/>
  <c r="G44" i="7"/>
  <c r="G45" i="7"/>
  <c r="G46" i="7"/>
  <c r="G47" i="7"/>
  <c r="G48" i="7"/>
  <c r="G49" i="7"/>
  <c r="G50" i="7"/>
  <c r="G51" i="7"/>
  <c r="G52" i="7"/>
  <c r="G53" i="7"/>
  <c r="G54" i="7"/>
  <c r="G55" i="7"/>
  <c r="G56" i="7"/>
  <c r="G57" i="7"/>
  <c r="G58" i="7"/>
  <c r="G59" i="7"/>
  <c r="G60" i="7"/>
  <c r="G61" i="7"/>
  <c r="G62" i="7"/>
  <c r="G63" i="7"/>
  <c r="G64" i="7"/>
  <c r="G65" i="7"/>
  <c r="G66" i="7"/>
  <c r="G67" i="7"/>
  <c r="G68" i="7"/>
  <c r="G69" i="7"/>
  <c r="G70" i="7"/>
  <c r="G71" i="7"/>
  <c r="G72" i="7"/>
  <c r="G73" i="7"/>
  <c r="G74" i="7"/>
  <c r="G75" i="7"/>
  <c r="G76" i="7"/>
  <c r="G77" i="7"/>
  <c r="G78" i="7"/>
  <c r="G79" i="7"/>
  <c r="G80" i="7"/>
  <c r="G81" i="7"/>
  <c r="G82" i="7"/>
  <c r="G83" i="7"/>
  <c r="G84" i="7"/>
  <c r="G85" i="7"/>
  <c r="G86" i="7"/>
  <c r="G87" i="7"/>
  <c r="G88" i="7"/>
  <c r="G89" i="7"/>
  <c r="G90" i="7"/>
  <c r="G91" i="7"/>
  <c r="G92" i="7"/>
  <c r="G93" i="7"/>
  <c r="G94" i="7"/>
  <c r="G95" i="7"/>
  <c r="G96" i="7"/>
  <c r="G97" i="7"/>
  <c r="G98" i="7"/>
  <c r="G99" i="7"/>
  <c r="G100" i="7"/>
  <c r="G101" i="7"/>
  <c r="G102" i="7"/>
  <c r="G103" i="7"/>
  <c r="G104" i="7"/>
  <c r="G105" i="7"/>
  <c r="G106" i="7"/>
  <c r="G107" i="7"/>
  <c r="G108" i="7"/>
  <c r="G109" i="7"/>
  <c r="G110" i="7"/>
  <c r="G111" i="7"/>
  <c r="G112" i="7"/>
  <c r="G113" i="7"/>
  <c r="G114" i="7"/>
  <c r="G115" i="7"/>
  <c r="G116" i="7"/>
  <c r="G117" i="7"/>
  <c r="G118" i="7"/>
  <c r="G119" i="7"/>
  <c r="G120" i="7"/>
  <c r="G121" i="7"/>
  <c r="G122" i="7"/>
  <c r="G123" i="7"/>
  <c r="G124" i="7"/>
  <c r="G125" i="7"/>
  <c r="G126" i="7"/>
  <c r="G127" i="7"/>
  <c r="G128" i="7"/>
  <c r="G129" i="7"/>
  <c r="G130" i="7"/>
  <c r="G131" i="7"/>
  <c r="G132" i="7"/>
  <c r="G133" i="7"/>
  <c r="G134" i="7"/>
  <c r="G135" i="7"/>
  <c r="G136" i="7"/>
  <c r="G137" i="7"/>
  <c r="G138" i="7"/>
  <c r="G139" i="7"/>
  <c r="G140" i="7"/>
  <c r="G141" i="7"/>
  <c r="G142" i="7"/>
  <c r="G143" i="7"/>
  <c r="G144" i="7"/>
  <c r="G145" i="7"/>
  <c r="G146" i="7"/>
  <c r="G147" i="7"/>
  <c r="G148" i="7"/>
  <c r="G149" i="7"/>
  <c r="G150" i="7"/>
  <c r="G151" i="7"/>
  <c r="G152" i="7"/>
  <c r="G153" i="7"/>
  <c r="G154" i="7"/>
  <c r="G155" i="7"/>
  <c r="G156" i="7"/>
  <c r="G157" i="7"/>
  <c r="G158" i="7"/>
  <c r="G159" i="7"/>
  <c r="G160" i="7"/>
  <c r="G161" i="7"/>
  <c r="G162" i="7"/>
  <c r="G163" i="7"/>
  <c r="G164" i="7"/>
  <c r="G165" i="7"/>
  <c r="G166" i="7"/>
  <c r="G167" i="7"/>
  <c r="G168" i="7"/>
  <c r="G169" i="7"/>
  <c r="G170" i="7"/>
  <c r="G171" i="7"/>
  <c r="G172" i="7"/>
  <c r="G173" i="7"/>
  <c r="G174" i="7"/>
  <c r="G175" i="7"/>
  <c r="G176" i="7"/>
  <c r="G177" i="7"/>
  <c r="G178" i="7"/>
  <c r="G179" i="7"/>
  <c r="G180" i="7"/>
  <c r="G181" i="7"/>
  <c r="G182" i="7"/>
  <c r="G183" i="7"/>
  <c r="G184" i="7"/>
  <c r="G185" i="7"/>
  <c r="G186" i="7"/>
  <c r="G187" i="7"/>
  <c r="G188" i="7"/>
  <c r="G189" i="7"/>
  <c r="G190" i="7"/>
  <c r="G191" i="7"/>
  <c r="G192" i="7"/>
  <c r="G193" i="7"/>
  <c r="G194" i="7"/>
  <c r="G195" i="7"/>
  <c r="G196" i="7"/>
  <c r="G197" i="7"/>
  <c r="G198" i="7"/>
  <c r="G199" i="7"/>
  <c r="G200" i="7"/>
  <c r="G201" i="7"/>
  <c r="G202" i="7"/>
  <c r="G203" i="7"/>
  <c r="G204" i="7"/>
  <c r="G205" i="7"/>
  <c r="G206" i="7"/>
  <c r="G207" i="7"/>
  <c r="G208" i="7"/>
  <c r="G209" i="7"/>
  <c r="G210" i="7"/>
  <c r="G211" i="7"/>
  <c r="G212" i="7"/>
  <c r="G213" i="7"/>
  <c r="G214" i="7"/>
  <c r="G215" i="7"/>
  <c r="G216" i="7"/>
  <c r="G217" i="7"/>
  <c r="G218" i="7"/>
  <c r="G219" i="7"/>
  <c r="G220" i="7"/>
  <c r="G221" i="7"/>
  <c r="G222" i="7"/>
  <c r="G223" i="7"/>
  <c r="G224" i="7"/>
  <c r="G225" i="7"/>
  <c r="G226" i="7"/>
  <c r="G227" i="7"/>
  <c r="G228" i="7"/>
  <c r="G229" i="7"/>
  <c r="G230" i="7"/>
  <c r="G231" i="7"/>
  <c r="G232" i="7"/>
  <c r="G233" i="7"/>
  <c r="G234" i="7"/>
  <c r="G235" i="7"/>
  <c r="G236" i="7"/>
  <c r="G237" i="7"/>
  <c r="G238" i="7"/>
  <c r="G239" i="7"/>
  <c r="G240" i="7"/>
  <c r="G241" i="7"/>
  <c r="G242" i="7"/>
  <c r="G243" i="7"/>
  <c r="G244" i="7"/>
  <c r="G245" i="7"/>
  <c r="G246" i="7"/>
  <c r="G247" i="7"/>
  <c r="G248" i="7"/>
  <c r="G249" i="7"/>
  <c r="G250" i="7"/>
  <c r="G251" i="7"/>
  <c r="G252" i="7"/>
  <c r="G253" i="7"/>
  <c r="G254" i="7"/>
  <c r="G255" i="7"/>
  <c r="G256" i="7"/>
  <c r="G257" i="7"/>
  <c r="G258" i="7"/>
  <c r="G259" i="7"/>
  <c r="G260" i="7"/>
  <c r="G261" i="7"/>
  <c r="G262" i="7"/>
  <c r="G263" i="7"/>
  <c r="G264" i="7"/>
  <c r="G265" i="7"/>
  <c r="G266" i="7"/>
  <c r="G267" i="7"/>
  <c r="G268" i="7"/>
  <c r="G269" i="7"/>
  <c r="G270" i="7"/>
  <c r="G271" i="7"/>
  <c r="G272" i="7"/>
  <c r="G273" i="7"/>
  <c r="G274" i="7"/>
  <c r="G275" i="7"/>
  <c r="G276" i="7"/>
  <c r="G277" i="7"/>
  <c r="G278" i="7"/>
  <c r="G279" i="7"/>
  <c r="G280" i="7"/>
  <c r="G281" i="7"/>
  <c r="G282" i="7"/>
  <c r="G283" i="7"/>
  <c r="G284" i="7"/>
  <c r="G285" i="7"/>
  <c r="G286" i="7"/>
  <c r="G287" i="7"/>
  <c r="G288" i="7"/>
  <c r="G289" i="7"/>
  <c r="G290" i="7"/>
  <c r="G291" i="7"/>
  <c r="G292" i="7"/>
  <c r="G293" i="7"/>
  <c r="G294" i="7"/>
  <c r="G295" i="7"/>
  <c r="G296" i="7"/>
  <c r="G297" i="7"/>
  <c r="G298" i="7"/>
  <c r="G299" i="7"/>
  <c r="G300" i="7"/>
  <c r="G301" i="7"/>
  <c r="G302" i="7"/>
  <c r="G303" i="7"/>
  <c r="G304" i="7"/>
  <c r="G305" i="7"/>
  <c r="G306" i="7"/>
  <c r="G307" i="7"/>
  <c r="G308" i="7"/>
  <c r="G309" i="7"/>
  <c r="G310" i="7"/>
  <c r="G311" i="7"/>
  <c r="G312" i="7"/>
  <c r="G313" i="7"/>
  <c r="G314" i="7"/>
  <c r="G315" i="7"/>
  <c r="G316" i="7"/>
  <c r="G317" i="7"/>
  <c r="G318" i="7"/>
  <c r="G319" i="7"/>
  <c r="G320" i="7"/>
  <c r="G321" i="7"/>
  <c r="G322" i="7"/>
  <c r="G323" i="7"/>
  <c r="G324" i="7"/>
  <c r="G325" i="7"/>
  <c r="G326" i="7"/>
  <c r="G327" i="7"/>
  <c r="G328" i="7"/>
  <c r="G329" i="7"/>
  <c r="G330" i="7"/>
  <c r="G331" i="7"/>
  <c r="G332" i="7"/>
  <c r="G333" i="7"/>
  <c r="G334" i="7"/>
  <c r="G335" i="7"/>
  <c r="G336" i="7"/>
  <c r="G337" i="7"/>
  <c r="G338" i="7"/>
  <c r="G339" i="7"/>
  <c r="G340" i="7"/>
  <c r="G341" i="7"/>
  <c r="G342" i="7"/>
  <c r="G343" i="7"/>
  <c r="G344" i="7"/>
  <c r="G345" i="7"/>
  <c r="G346" i="7"/>
  <c r="G347" i="7"/>
  <c r="G348" i="7"/>
  <c r="G349" i="7"/>
  <c r="G350" i="7"/>
  <c r="G351" i="7"/>
  <c r="G352" i="7"/>
  <c r="G353" i="7"/>
  <c r="G354" i="7"/>
  <c r="G355" i="7"/>
  <c r="G356" i="7"/>
  <c r="G357" i="7"/>
  <c r="G358" i="7"/>
  <c r="G359" i="7"/>
  <c r="G360" i="7"/>
  <c r="G361" i="7"/>
  <c r="G362" i="7"/>
  <c r="G363" i="7"/>
  <c r="G364" i="7"/>
  <c r="G365" i="7"/>
  <c r="G366" i="7"/>
  <c r="G367" i="7"/>
  <c r="G368" i="7"/>
  <c r="G369" i="7"/>
  <c r="G370" i="7"/>
  <c r="G371" i="7"/>
  <c r="G372" i="7"/>
  <c r="G373" i="7"/>
  <c r="G374" i="7"/>
  <c r="G375" i="7"/>
  <c r="G376" i="7"/>
  <c r="G377" i="7"/>
  <c r="G378" i="7"/>
  <c r="G379" i="7"/>
  <c r="G380" i="7"/>
  <c r="G381" i="7"/>
  <c r="G382" i="7"/>
  <c r="G383" i="7"/>
  <c r="G384" i="7"/>
  <c r="G385" i="7"/>
  <c r="G386" i="7"/>
  <c r="G387" i="7"/>
  <c r="G388" i="7"/>
  <c r="G389" i="7"/>
  <c r="G390" i="7"/>
  <c r="G391" i="7"/>
  <c r="G392" i="7"/>
  <c r="G393" i="7"/>
  <c r="G394" i="7"/>
  <c r="G395" i="7"/>
  <c r="G396" i="7"/>
  <c r="G397" i="7"/>
  <c r="G398" i="7"/>
  <c r="G399" i="7"/>
  <c r="G400" i="7"/>
  <c r="G401" i="7"/>
  <c r="G402" i="7"/>
  <c r="G403" i="7"/>
  <c r="G404" i="7"/>
  <c r="G405" i="7"/>
  <c r="G406" i="7"/>
  <c r="G407" i="7"/>
  <c r="G408" i="7"/>
  <c r="G409" i="7"/>
  <c r="G410" i="7"/>
  <c r="G411" i="7"/>
  <c r="G412" i="7"/>
  <c r="G413" i="7"/>
  <c r="G414" i="7"/>
  <c r="G415" i="7"/>
  <c r="G416" i="7"/>
  <c r="G417" i="7"/>
  <c r="G418" i="7"/>
  <c r="G419" i="7"/>
  <c r="G420" i="7"/>
  <c r="G421" i="7"/>
  <c r="G422" i="7"/>
  <c r="G423" i="7"/>
  <c r="G424" i="7"/>
  <c r="G425" i="7"/>
  <c r="G426" i="7"/>
  <c r="G427" i="7"/>
  <c r="G428" i="7"/>
  <c r="G429" i="7"/>
  <c r="G430" i="7"/>
  <c r="G431" i="7"/>
  <c r="G432" i="7"/>
  <c r="G433" i="7"/>
  <c r="G434" i="7"/>
  <c r="G435" i="7"/>
  <c r="G436" i="7"/>
  <c r="G437" i="7"/>
  <c r="G438" i="7"/>
  <c r="G439" i="7"/>
  <c r="G440" i="7"/>
  <c r="G441" i="7"/>
  <c r="G442" i="7"/>
  <c r="G443" i="7"/>
  <c r="G444" i="7"/>
  <c r="G445" i="7"/>
  <c r="G446" i="7"/>
  <c r="G447" i="7"/>
  <c r="G448" i="7"/>
  <c r="G449" i="7"/>
  <c r="G450" i="7"/>
  <c r="G451" i="7"/>
  <c r="G452" i="7"/>
  <c r="G453" i="7"/>
  <c r="G454" i="7"/>
  <c r="G455" i="7"/>
  <c r="G456" i="7"/>
  <c r="G457" i="7"/>
  <c r="G458" i="7"/>
  <c r="G459" i="7"/>
  <c r="G460" i="7"/>
  <c r="G461" i="7"/>
  <c r="G462" i="7"/>
  <c r="G463" i="7"/>
  <c r="G464" i="7"/>
  <c r="G465" i="7"/>
  <c r="G466" i="7"/>
  <c r="G467" i="7"/>
  <c r="G468" i="7"/>
  <c r="G469" i="7"/>
  <c r="G470" i="7"/>
  <c r="G471" i="7"/>
  <c r="G472" i="7"/>
  <c r="G473" i="7"/>
  <c r="G474" i="7"/>
  <c r="G475" i="7"/>
  <c r="G476" i="7"/>
  <c r="G477" i="7"/>
  <c r="G478" i="7"/>
  <c r="G479" i="7"/>
  <c r="G480" i="7"/>
  <c r="G481" i="7"/>
  <c r="G482" i="7"/>
  <c r="G483" i="7"/>
  <c r="G484" i="7"/>
  <c r="G485" i="7"/>
  <c r="G486" i="7"/>
  <c r="G487" i="7"/>
  <c r="G488" i="7"/>
  <c r="G489" i="7"/>
  <c r="G490" i="7"/>
  <c r="G491" i="7"/>
  <c r="G492" i="7"/>
  <c r="G493" i="7"/>
  <c r="G494" i="7"/>
  <c r="G495" i="7"/>
  <c r="G496" i="7"/>
  <c r="G497" i="7"/>
  <c r="G498" i="7"/>
  <c r="G499" i="7"/>
  <c r="G500" i="7"/>
  <c r="G501" i="7"/>
  <c r="G502" i="7"/>
  <c r="G503" i="7"/>
  <c r="G504" i="7"/>
  <c r="G505" i="7"/>
  <c r="G506" i="7"/>
  <c r="G507" i="7"/>
  <c r="G508" i="7"/>
  <c r="G509" i="7"/>
  <c r="G510" i="7"/>
  <c r="G511" i="7"/>
  <c r="G512" i="7"/>
  <c r="G513" i="7"/>
  <c r="G514" i="7"/>
  <c r="G515" i="7"/>
  <c r="G516" i="7"/>
  <c r="G517" i="7"/>
  <c r="G518" i="7"/>
  <c r="G519" i="7"/>
  <c r="G520" i="7"/>
  <c r="G521" i="7"/>
  <c r="G522" i="7"/>
  <c r="G523" i="7"/>
  <c r="G524" i="7"/>
  <c r="G525" i="7"/>
  <c r="G526" i="7"/>
  <c r="G527" i="7"/>
  <c r="G528" i="7"/>
  <c r="G529" i="7"/>
  <c r="G530" i="7"/>
  <c r="G531" i="7"/>
  <c r="G532" i="7"/>
  <c r="G533" i="7"/>
  <c r="G534" i="7"/>
  <c r="G535" i="7"/>
  <c r="G536" i="7"/>
  <c r="G537" i="7"/>
  <c r="G538" i="7"/>
  <c r="G539" i="7"/>
  <c r="G540" i="7"/>
  <c r="G541" i="7"/>
  <c r="G542" i="7"/>
  <c r="G543" i="7"/>
  <c r="G544" i="7"/>
  <c r="G545" i="7"/>
  <c r="G546" i="7"/>
  <c r="G547" i="7"/>
  <c r="G548" i="7"/>
  <c r="G549" i="7"/>
  <c r="G550" i="7"/>
  <c r="G551" i="7"/>
  <c r="G552" i="7"/>
  <c r="G553" i="7"/>
  <c r="G554" i="7"/>
  <c r="G555" i="7"/>
  <c r="G556" i="7"/>
  <c r="G557" i="7"/>
  <c r="G558" i="7"/>
  <c r="G559" i="7"/>
  <c r="G560" i="7"/>
  <c r="G561" i="7"/>
  <c r="G562" i="7"/>
  <c r="G563" i="7"/>
  <c r="G564" i="7"/>
  <c r="G565" i="7"/>
  <c r="G566" i="7"/>
  <c r="G567" i="7"/>
  <c r="G568" i="7"/>
  <c r="G569" i="7"/>
  <c r="G570" i="7"/>
  <c r="G571" i="7"/>
  <c r="G572" i="7"/>
  <c r="G573" i="7"/>
  <c r="G574" i="7"/>
  <c r="G575" i="7"/>
  <c r="G576" i="7"/>
  <c r="G577" i="7"/>
  <c r="G578" i="7"/>
  <c r="G579" i="7"/>
  <c r="G580" i="7"/>
  <c r="G581" i="7"/>
  <c r="G582" i="7"/>
  <c r="G583" i="7"/>
  <c r="G584" i="7"/>
  <c r="G585" i="7"/>
  <c r="G586" i="7"/>
  <c r="G587" i="7"/>
  <c r="G588" i="7"/>
  <c r="G589" i="7"/>
  <c r="G590" i="7"/>
  <c r="G591" i="7"/>
  <c r="G592" i="7"/>
  <c r="G593" i="7"/>
  <c r="G594" i="7"/>
  <c r="G595" i="7"/>
  <c r="G596" i="7"/>
  <c r="G597" i="7"/>
  <c r="G598" i="7"/>
  <c r="G599" i="7"/>
  <c r="G600" i="7"/>
  <c r="G601" i="7"/>
  <c r="G602" i="7"/>
  <c r="G603" i="7"/>
  <c r="G604" i="7"/>
  <c r="G605" i="7"/>
  <c r="G606" i="7"/>
  <c r="G607" i="7"/>
  <c r="G608" i="7"/>
  <c r="G609" i="7"/>
  <c r="G610" i="7"/>
  <c r="G611" i="7"/>
  <c r="G612" i="7"/>
  <c r="G613" i="7"/>
  <c r="G614" i="7"/>
  <c r="G615" i="7"/>
  <c r="G616" i="7"/>
  <c r="G617" i="7"/>
  <c r="G618" i="7"/>
  <c r="G619" i="7"/>
  <c r="G620" i="7"/>
  <c r="G621" i="7"/>
  <c r="G622" i="7"/>
  <c r="G623" i="7"/>
  <c r="G624" i="7"/>
  <c r="G625" i="7"/>
  <c r="G626" i="7"/>
  <c r="G627" i="7"/>
  <c r="G628" i="7"/>
  <c r="G629" i="7"/>
  <c r="G630" i="7"/>
  <c r="G631" i="7"/>
  <c r="G632" i="7"/>
  <c r="G633" i="7"/>
  <c r="G634" i="7"/>
  <c r="G635" i="7"/>
  <c r="G636" i="7"/>
  <c r="G637" i="7"/>
  <c r="G638" i="7"/>
  <c r="G639" i="7"/>
  <c r="G640" i="7"/>
  <c r="G641" i="7"/>
  <c r="G642" i="7"/>
  <c r="G643" i="7"/>
  <c r="G644" i="7"/>
  <c r="G645" i="7"/>
  <c r="G646" i="7"/>
  <c r="G647" i="7"/>
  <c r="G648" i="7"/>
  <c r="G649" i="7"/>
  <c r="G650" i="7"/>
  <c r="G651" i="7"/>
  <c r="G652" i="7"/>
  <c r="G653" i="7"/>
  <c r="G654" i="7"/>
  <c r="G655" i="7"/>
  <c r="G656" i="7"/>
  <c r="G657" i="7"/>
  <c r="G658" i="7"/>
  <c r="G659" i="7"/>
  <c r="G660" i="7"/>
  <c r="G661" i="7"/>
  <c r="G662" i="7"/>
  <c r="G663" i="7"/>
  <c r="G664" i="7"/>
  <c r="G665" i="7"/>
  <c r="G666" i="7"/>
  <c r="G667" i="7"/>
  <c r="G668" i="7"/>
  <c r="G669" i="7"/>
  <c r="G670" i="7"/>
  <c r="G671" i="7"/>
  <c r="G672" i="7"/>
  <c r="G673" i="7"/>
  <c r="G674" i="7"/>
  <c r="G675" i="7"/>
  <c r="G676" i="7"/>
  <c r="G677" i="7"/>
  <c r="G678" i="7"/>
  <c r="G679" i="7"/>
  <c r="G680" i="7"/>
  <c r="G681" i="7"/>
  <c r="G682" i="7"/>
  <c r="G683" i="7"/>
  <c r="G684" i="7"/>
  <c r="G685" i="7"/>
  <c r="G686" i="7"/>
  <c r="G687" i="7"/>
  <c r="G688" i="7"/>
  <c r="G689" i="7"/>
  <c r="G690" i="7"/>
  <c r="G691" i="7"/>
  <c r="G692" i="7"/>
  <c r="G693" i="7"/>
  <c r="G694" i="7"/>
  <c r="G695" i="7"/>
  <c r="G696" i="7"/>
  <c r="G697" i="7"/>
  <c r="G698" i="7"/>
  <c r="G699" i="7"/>
  <c r="G700" i="7"/>
  <c r="G701" i="7"/>
  <c r="G702" i="7"/>
  <c r="G703" i="7"/>
  <c r="G704" i="7"/>
  <c r="G705" i="7"/>
  <c r="G706" i="7"/>
  <c r="G707" i="7"/>
  <c r="G708" i="7"/>
  <c r="G709" i="7"/>
  <c r="G710" i="7"/>
  <c r="G711" i="7"/>
  <c r="G712" i="7"/>
  <c r="G713" i="7"/>
  <c r="G714" i="7"/>
  <c r="G715" i="7"/>
  <c r="G716" i="7"/>
  <c r="G717" i="7"/>
  <c r="G718" i="7"/>
  <c r="G719" i="7"/>
  <c r="G720" i="7"/>
  <c r="G721" i="7"/>
  <c r="G722" i="7"/>
  <c r="G723" i="7"/>
  <c r="G724" i="7"/>
  <c r="G725" i="7"/>
  <c r="G726" i="7"/>
  <c r="G727" i="7"/>
  <c r="G728" i="7"/>
  <c r="G729" i="7"/>
  <c r="G730" i="7"/>
  <c r="G731" i="7"/>
  <c r="G732" i="7"/>
  <c r="G733" i="7"/>
  <c r="G734" i="7"/>
  <c r="G735" i="7"/>
  <c r="G736" i="7"/>
  <c r="G737" i="7"/>
  <c r="G738" i="7"/>
  <c r="G739" i="7"/>
  <c r="G740" i="7"/>
  <c r="G741" i="7"/>
  <c r="G742" i="7"/>
  <c r="G743" i="7"/>
  <c r="G744" i="7"/>
  <c r="G745" i="7"/>
  <c r="G746" i="7"/>
  <c r="G747" i="7"/>
  <c r="G748" i="7"/>
  <c r="G749" i="7"/>
  <c r="G750" i="7"/>
  <c r="G751" i="7"/>
  <c r="G752" i="7"/>
  <c r="G753" i="7"/>
  <c r="G754" i="7"/>
  <c r="G755" i="7"/>
  <c r="G756" i="7"/>
  <c r="G757" i="7"/>
  <c r="G758" i="7"/>
  <c r="G759" i="7"/>
  <c r="G760" i="7"/>
  <c r="G761" i="7"/>
  <c r="G762" i="7"/>
  <c r="G763" i="7"/>
  <c r="G764" i="7"/>
  <c r="G765" i="7"/>
  <c r="G766" i="7"/>
  <c r="G767" i="7"/>
  <c r="G768" i="7"/>
  <c r="G769" i="7"/>
  <c r="G770" i="7"/>
  <c r="G771" i="7"/>
  <c r="G772" i="7"/>
  <c r="G773" i="7"/>
  <c r="G774" i="7"/>
  <c r="G775" i="7"/>
  <c r="G776" i="7"/>
  <c r="G777" i="7"/>
  <c r="G778" i="7"/>
  <c r="G779" i="7"/>
  <c r="G780" i="7"/>
  <c r="G781" i="7"/>
  <c r="G782" i="7"/>
  <c r="G783" i="7"/>
  <c r="G784" i="7"/>
  <c r="G785" i="7"/>
  <c r="G786" i="7"/>
  <c r="G787" i="7"/>
  <c r="G788" i="7"/>
  <c r="G789" i="7"/>
  <c r="G790" i="7"/>
  <c r="G791" i="7"/>
  <c r="G792" i="7"/>
  <c r="G793" i="7"/>
  <c r="G794" i="7"/>
  <c r="G795" i="7"/>
  <c r="G796" i="7"/>
  <c r="G797" i="7"/>
  <c r="G798" i="7"/>
  <c r="G799" i="7"/>
  <c r="G800" i="7"/>
  <c r="G801" i="7"/>
  <c r="G802" i="7"/>
  <c r="G803" i="7"/>
  <c r="G804" i="7"/>
  <c r="G805" i="7"/>
  <c r="G806" i="7"/>
  <c r="G807" i="7"/>
  <c r="G808" i="7"/>
  <c r="G809" i="7"/>
  <c r="G810" i="7"/>
  <c r="G811" i="7"/>
  <c r="G812" i="7"/>
  <c r="G813" i="7"/>
  <c r="G814" i="7"/>
  <c r="G815" i="7"/>
  <c r="G816" i="7"/>
  <c r="G817" i="7"/>
  <c r="G818" i="7"/>
  <c r="G819" i="7"/>
  <c r="G820" i="7"/>
  <c r="G821" i="7"/>
  <c r="G822" i="7"/>
  <c r="G823" i="7"/>
  <c r="G824" i="7"/>
  <c r="G825" i="7"/>
  <c r="G826" i="7"/>
  <c r="G827" i="7"/>
  <c r="G828" i="7"/>
  <c r="G829" i="7"/>
  <c r="G830" i="7"/>
  <c r="G831" i="7"/>
  <c r="G832" i="7"/>
  <c r="G833" i="7"/>
  <c r="G834" i="7"/>
  <c r="G835" i="7"/>
  <c r="G836" i="7"/>
  <c r="G837" i="7"/>
  <c r="G838" i="7"/>
  <c r="G839" i="7"/>
  <c r="G840" i="7"/>
  <c r="G841" i="7"/>
  <c r="G842" i="7"/>
  <c r="G843" i="7"/>
  <c r="G844" i="7"/>
  <c r="G845" i="7"/>
  <c r="G846" i="7"/>
  <c r="G847" i="7"/>
  <c r="G848" i="7"/>
  <c r="G849" i="7"/>
  <c r="G850" i="7"/>
  <c r="G851" i="7"/>
  <c r="G852" i="7"/>
  <c r="G853" i="7"/>
  <c r="G854" i="7"/>
  <c r="G855" i="7"/>
  <c r="G856" i="7"/>
  <c r="G857" i="7"/>
  <c r="G858" i="7"/>
  <c r="G859" i="7"/>
  <c r="G860" i="7"/>
  <c r="G861" i="7"/>
  <c r="G862" i="7"/>
  <c r="G863" i="7"/>
  <c r="G864" i="7"/>
  <c r="G865" i="7"/>
  <c r="G866" i="7"/>
  <c r="G867" i="7"/>
  <c r="G868" i="7"/>
  <c r="G869" i="7"/>
  <c r="G870" i="7"/>
  <c r="G871" i="7"/>
  <c r="G872" i="7"/>
  <c r="G873" i="7"/>
  <c r="G874" i="7"/>
  <c r="G875" i="7"/>
  <c r="G876" i="7"/>
  <c r="G877" i="7"/>
  <c r="G878" i="7"/>
  <c r="G879" i="7"/>
  <c r="G880" i="7"/>
  <c r="G881" i="7"/>
  <c r="G882" i="7"/>
  <c r="G883" i="7"/>
  <c r="G884" i="7"/>
  <c r="G885" i="7"/>
  <c r="G886" i="7"/>
  <c r="G887" i="7"/>
  <c r="G888" i="7"/>
  <c r="G889" i="7"/>
  <c r="G890" i="7"/>
  <c r="G891" i="7"/>
  <c r="G892" i="7"/>
  <c r="G893" i="7"/>
  <c r="G894" i="7"/>
  <c r="G895" i="7"/>
  <c r="G896" i="7"/>
  <c r="G897" i="7"/>
  <c r="G898" i="7"/>
  <c r="G899" i="7"/>
  <c r="G900" i="7"/>
  <c r="G901" i="7"/>
  <c r="G902" i="7"/>
  <c r="G903" i="7"/>
  <c r="G904" i="7"/>
  <c r="G905" i="7"/>
  <c r="G906" i="7"/>
  <c r="G907" i="7"/>
  <c r="G908" i="7"/>
  <c r="G909" i="7"/>
  <c r="G910" i="7"/>
  <c r="G911" i="7"/>
  <c r="G912" i="7"/>
  <c r="G913" i="7"/>
  <c r="G914" i="7"/>
  <c r="G915" i="7"/>
  <c r="G916" i="7"/>
  <c r="G917" i="7"/>
  <c r="G918" i="7"/>
  <c r="G919" i="7"/>
  <c r="G920" i="7"/>
  <c r="G921" i="7"/>
  <c r="G922" i="7"/>
  <c r="G923" i="7"/>
  <c r="G924" i="7"/>
  <c r="G925" i="7"/>
  <c r="G926" i="7"/>
  <c r="G927" i="7"/>
  <c r="G928" i="7"/>
  <c r="G929" i="7"/>
  <c r="G930" i="7"/>
  <c r="G931" i="7"/>
  <c r="G932" i="7"/>
  <c r="G933" i="7"/>
  <c r="G934" i="7"/>
  <c r="G935" i="7"/>
  <c r="G936" i="7"/>
  <c r="G937" i="7"/>
  <c r="G938" i="7"/>
  <c r="G939" i="7"/>
  <c r="G940" i="7"/>
  <c r="G941" i="7"/>
  <c r="G942" i="7"/>
  <c r="G943" i="7"/>
  <c r="G944" i="7"/>
  <c r="G945" i="7"/>
  <c r="G946" i="7"/>
  <c r="G947" i="7"/>
  <c r="G948" i="7"/>
  <c r="G949" i="7"/>
  <c r="G950" i="7"/>
  <c r="G951" i="7"/>
  <c r="G952" i="7"/>
  <c r="G953" i="7"/>
  <c r="G954" i="7"/>
  <c r="G955" i="7"/>
  <c r="G956" i="7"/>
  <c r="G957" i="7"/>
  <c r="G958" i="7"/>
  <c r="G959" i="7"/>
  <c r="G960" i="7"/>
  <c r="G961" i="7"/>
  <c r="G962" i="7"/>
  <c r="G963" i="7"/>
  <c r="G964" i="7"/>
  <c r="G965" i="7"/>
  <c r="G966" i="7"/>
  <c r="G967" i="7"/>
  <c r="G968" i="7"/>
  <c r="G969" i="7"/>
  <c r="G970" i="7"/>
  <c r="G971" i="7"/>
  <c r="G972" i="7"/>
  <c r="G973" i="7"/>
  <c r="G974" i="7"/>
  <c r="G975" i="7"/>
  <c r="G976" i="7"/>
  <c r="G977" i="7"/>
  <c r="G978" i="7"/>
  <c r="G979" i="7"/>
  <c r="G980" i="7"/>
  <c r="G981" i="7"/>
  <c r="G982" i="7"/>
  <c r="G983" i="7"/>
  <c r="G984" i="7"/>
  <c r="G985" i="7"/>
  <c r="G986" i="7"/>
  <c r="G987" i="7"/>
  <c r="G988" i="7"/>
  <c r="G989" i="7"/>
  <c r="G990" i="7"/>
  <c r="G991" i="7"/>
  <c r="G992" i="7"/>
  <c r="G993" i="7"/>
  <c r="G994" i="7"/>
  <c r="G995" i="7"/>
  <c r="G996" i="7"/>
  <c r="G997" i="7"/>
  <c r="G998" i="7"/>
  <c r="G999" i="7"/>
  <c r="G1000" i="7"/>
  <c r="G1001" i="7"/>
  <c r="G1002" i="7"/>
  <c r="G1003" i="7"/>
  <c r="G1004" i="7"/>
  <c r="G1005" i="7"/>
  <c r="G1006" i="7"/>
  <c r="G1007" i="7"/>
  <c r="G1008" i="7"/>
  <c r="G1009" i="7"/>
  <c r="G1010" i="7"/>
  <c r="G1011" i="7"/>
  <c r="G1012" i="7"/>
  <c r="G1013" i="7"/>
  <c r="G1014" i="7"/>
  <c r="G1015" i="7"/>
  <c r="G1016" i="7"/>
  <c r="G1017" i="7"/>
  <c r="G1018" i="7"/>
  <c r="G1019" i="7"/>
  <c r="G1020" i="7"/>
  <c r="G1021" i="7"/>
  <c r="G1022" i="7"/>
  <c r="G1023" i="7"/>
  <c r="G1024" i="7"/>
  <c r="G1025" i="7"/>
  <c r="G1026" i="7"/>
  <c r="G1027" i="7"/>
  <c r="G1028" i="7"/>
  <c r="G1029" i="7"/>
  <c r="G1030" i="7"/>
  <c r="G1031" i="7"/>
  <c r="G1032" i="7"/>
  <c r="G1033" i="7"/>
  <c r="G1034" i="7"/>
  <c r="G1035" i="7"/>
  <c r="G1036" i="7"/>
  <c r="G1037" i="7"/>
  <c r="G1038" i="7"/>
  <c r="G1039" i="7"/>
  <c r="G1040" i="7"/>
  <c r="G1041" i="7"/>
  <c r="G1042" i="7"/>
  <c r="G1043" i="7"/>
  <c r="G1044" i="7"/>
  <c r="G1045" i="7"/>
  <c r="G1046" i="7"/>
  <c r="G1047" i="7"/>
  <c r="G1048" i="7"/>
  <c r="G1049" i="7"/>
  <c r="G1050" i="7"/>
  <c r="G1051" i="7"/>
  <c r="G1052" i="7"/>
  <c r="G1053" i="7"/>
  <c r="G1054" i="7"/>
  <c r="G1055" i="7"/>
  <c r="G1056" i="7"/>
  <c r="G1057" i="7"/>
  <c r="G1058" i="7"/>
  <c r="G1059" i="7"/>
  <c r="G1060" i="7"/>
  <c r="G1061" i="7"/>
  <c r="G1062" i="7"/>
  <c r="G1063" i="7"/>
  <c r="G1064" i="7"/>
  <c r="G1065" i="7"/>
  <c r="G1066" i="7"/>
  <c r="G1067" i="7"/>
  <c r="G1068" i="7"/>
  <c r="G1069" i="7"/>
  <c r="G1070" i="7"/>
  <c r="G1071" i="7"/>
  <c r="G1072" i="7"/>
  <c r="G1073" i="7"/>
  <c r="G1074" i="7"/>
  <c r="G1075" i="7"/>
  <c r="G1076" i="7"/>
  <c r="G1077" i="7"/>
  <c r="G1078" i="7"/>
  <c r="G1079" i="7"/>
  <c r="G1080" i="7"/>
  <c r="G1081" i="7"/>
  <c r="G1082" i="7"/>
  <c r="G1083" i="7"/>
  <c r="G1084" i="7"/>
  <c r="G1085" i="7"/>
  <c r="G1086" i="7"/>
  <c r="G1087" i="7"/>
  <c r="G1088" i="7"/>
  <c r="G1089" i="7"/>
  <c r="G1090" i="7"/>
  <c r="G1091" i="7"/>
  <c r="G1092" i="7"/>
  <c r="G1093" i="7"/>
  <c r="G1094" i="7"/>
  <c r="G1095" i="7"/>
  <c r="G1096" i="7"/>
  <c r="G1097" i="7"/>
  <c r="G1098" i="7"/>
  <c r="G1099" i="7"/>
  <c r="G1100" i="7"/>
  <c r="G1101" i="7"/>
  <c r="G1102" i="7"/>
  <c r="G1103" i="7"/>
  <c r="G1104" i="7"/>
  <c r="G1105" i="7"/>
  <c r="G1106" i="7"/>
  <c r="G1107" i="7"/>
  <c r="G1108" i="7"/>
  <c r="G1109" i="7"/>
  <c r="G1110" i="7"/>
  <c r="G1111" i="7"/>
  <c r="G1112" i="7"/>
  <c r="G1113" i="7"/>
  <c r="G1114" i="7"/>
  <c r="G1115" i="7"/>
  <c r="G1116" i="7"/>
  <c r="G1117" i="7"/>
  <c r="G1118" i="7"/>
  <c r="G1119" i="7"/>
  <c r="G1120" i="7"/>
  <c r="G1121" i="7"/>
  <c r="G1122" i="7"/>
  <c r="G1123" i="7"/>
  <c r="G1124" i="7"/>
  <c r="G1125" i="7"/>
  <c r="G1126" i="7"/>
  <c r="G1127" i="7"/>
  <c r="G1128" i="7"/>
  <c r="G1129" i="7"/>
  <c r="G1130" i="7"/>
  <c r="G1131" i="7"/>
  <c r="G1132" i="7"/>
  <c r="G1133" i="7"/>
  <c r="G1134" i="7"/>
  <c r="G1135" i="7"/>
  <c r="G1136" i="7"/>
  <c r="G1137" i="7"/>
  <c r="G1138" i="7"/>
  <c r="G1139" i="7"/>
  <c r="G1140" i="7"/>
  <c r="G1141" i="7"/>
  <c r="G1142" i="7"/>
  <c r="G1143" i="7"/>
  <c r="G1144" i="7"/>
  <c r="G1145" i="7"/>
  <c r="G1146" i="7"/>
  <c r="G1147" i="7"/>
  <c r="G1148" i="7"/>
  <c r="G1149" i="7"/>
  <c r="G1150" i="7"/>
  <c r="G1151" i="7"/>
  <c r="G1152" i="7"/>
  <c r="G1153" i="7"/>
  <c r="G1154" i="7"/>
  <c r="G1155" i="7"/>
  <c r="G1156" i="7"/>
  <c r="G1157" i="7"/>
  <c r="G1158" i="7"/>
  <c r="G1159" i="7"/>
  <c r="G1160" i="7"/>
  <c r="G1161" i="7"/>
  <c r="G1162" i="7"/>
  <c r="G1163" i="7"/>
  <c r="G1164" i="7"/>
  <c r="G1165" i="7"/>
  <c r="G1166" i="7"/>
  <c r="G1167" i="7"/>
  <c r="G1168" i="7"/>
  <c r="G1169" i="7"/>
  <c r="G1170" i="7"/>
  <c r="G1171" i="7"/>
  <c r="G1172" i="7"/>
  <c r="G1173" i="7"/>
  <c r="G1174" i="7"/>
  <c r="G1175" i="7"/>
  <c r="G1176" i="7"/>
  <c r="G1177" i="7"/>
  <c r="G1178" i="7"/>
  <c r="G1179" i="7"/>
  <c r="G1180" i="7"/>
  <c r="G1181" i="7"/>
  <c r="G1182" i="7"/>
  <c r="G1183" i="7"/>
  <c r="G1184" i="7"/>
  <c r="G1185" i="7"/>
  <c r="G1186" i="7"/>
  <c r="G1187" i="7"/>
  <c r="G1188" i="7"/>
  <c r="G1189" i="7"/>
  <c r="G1190" i="7"/>
  <c r="G1191" i="7"/>
  <c r="G1192" i="7"/>
  <c r="G1193" i="7"/>
  <c r="G1194" i="7"/>
  <c r="G1195" i="7"/>
  <c r="G1196" i="7"/>
  <c r="G1197" i="7"/>
  <c r="G1198" i="7"/>
  <c r="G1199" i="7"/>
  <c r="G1200" i="7"/>
  <c r="G1201" i="7"/>
  <c r="G1202" i="7"/>
  <c r="G1203" i="7"/>
  <c r="G1204" i="7"/>
  <c r="G1205" i="7"/>
  <c r="G1206" i="7"/>
  <c r="G1207" i="7"/>
  <c r="G1208" i="7"/>
  <c r="G1209" i="7"/>
  <c r="G1210" i="7"/>
  <c r="G1211" i="7"/>
  <c r="G1212" i="7"/>
  <c r="G1213" i="7"/>
  <c r="G1214" i="7"/>
  <c r="G1215" i="7"/>
  <c r="G1216" i="7"/>
  <c r="G1217" i="7"/>
  <c r="G1218" i="7"/>
  <c r="G1219" i="7"/>
  <c r="G1220" i="7"/>
  <c r="G1221" i="7"/>
  <c r="G1222" i="7"/>
  <c r="G1223" i="7"/>
  <c r="G1224" i="7"/>
  <c r="G1225" i="7"/>
  <c r="G1226" i="7"/>
  <c r="G1227" i="7"/>
  <c r="G1228" i="7"/>
  <c r="G1229" i="7"/>
  <c r="G1230" i="7"/>
  <c r="G1231" i="7"/>
  <c r="G1232" i="7"/>
  <c r="G1233" i="7"/>
  <c r="G1234" i="7"/>
  <c r="G1235" i="7"/>
  <c r="G1236" i="7"/>
  <c r="G1237" i="7"/>
  <c r="G1238" i="7"/>
  <c r="G1239" i="7"/>
  <c r="G1240" i="7"/>
  <c r="G1241" i="7"/>
  <c r="G1242" i="7"/>
  <c r="G1243" i="7"/>
  <c r="G1244" i="7"/>
  <c r="G1245" i="7"/>
  <c r="G1246" i="7"/>
  <c r="G1247" i="7"/>
  <c r="G1248" i="7"/>
  <c r="G1249" i="7"/>
  <c r="G1250" i="7"/>
  <c r="G1251" i="7"/>
  <c r="G1252" i="7"/>
  <c r="G1253" i="7"/>
  <c r="G1254" i="7"/>
  <c r="G1255" i="7"/>
  <c r="G1256" i="7"/>
  <c r="G1257" i="7"/>
  <c r="G1258" i="7"/>
  <c r="G1259" i="7"/>
  <c r="G1260" i="7"/>
  <c r="G1261" i="7"/>
  <c r="G1262" i="7"/>
  <c r="G1263" i="7"/>
  <c r="G1264" i="7"/>
  <c r="G1265" i="7"/>
  <c r="G1266" i="7"/>
  <c r="G1267" i="7"/>
  <c r="G1268" i="7"/>
  <c r="G1269" i="7"/>
  <c r="G1270" i="7"/>
  <c r="G1271" i="7"/>
  <c r="G1272" i="7"/>
  <c r="G1273" i="7"/>
  <c r="G1274" i="7"/>
  <c r="G1275" i="7"/>
  <c r="G1276" i="7"/>
  <c r="G1277" i="7"/>
  <c r="G1278" i="7"/>
  <c r="G1279" i="7"/>
  <c r="G1280" i="7"/>
  <c r="G1281" i="7"/>
  <c r="G1282" i="7"/>
  <c r="G1283" i="7"/>
  <c r="G1284" i="7"/>
  <c r="G1285" i="7"/>
  <c r="G1286" i="7"/>
  <c r="G1287" i="7"/>
  <c r="G1288" i="7"/>
  <c r="G1289" i="7"/>
  <c r="G1290" i="7"/>
  <c r="G1291" i="7"/>
  <c r="G1292" i="7"/>
  <c r="G1293" i="7"/>
  <c r="G1294" i="7"/>
  <c r="G1295" i="7"/>
  <c r="G1296" i="7"/>
  <c r="G1297" i="7"/>
  <c r="G1298" i="7"/>
  <c r="G1299" i="7"/>
  <c r="G1300" i="7"/>
  <c r="G1301" i="7"/>
  <c r="G1302" i="7"/>
  <c r="G1303" i="7"/>
  <c r="G1304" i="7"/>
  <c r="G1305" i="7"/>
  <c r="G1306" i="7"/>
  <c r="G1307" i="7"/>
  <c r="G1308" i="7"/>
  <c r="G1309" i="7"/>
  <c r="G1310" i="7"/>
  <c r="G1311" i="7"/>
  <c r="G1312" i="7"/>
  <c r="G1313" i="7"/>
  <c r="G1314" i="7"/>
  <c r="G1315" i="7"/>
  <c r="G1316" i="7"/>
  <c r="G1317" i="7"/>
  <c r="G1318" i="7"/>
  <c r="G1319" i="7"/>
  <c r="G1320" i="7"/>
  <c r="G1321" i="7"/>
  <c r="G1322" i="7"/>
  <c r="G1323" i="7"/>
  <c r="G1324" i="7"/>
  <c r="G1325" i="7"/>
  <c r="G1326" i="7"/>
  <c r="G1327" i="7"/>
  <c r="G1328" i="7"/>
  <c r="G1329" i="7"/>
  <c r="G1330" i="7"/>
  <c r="G1331" i="7"/>
  <c r="G1332" i="7"/>
  <c r="G1333" i="7"/>
  <c r="G1334" i="7"/>
  <c r="G1335" i="7"/>
  <c r="G1336" i="7"/>
  <c r="G1337" i="7"/>
  <c r="G1338" i="7"/>
  <c r="G1339" i="7"/>
  <c r="G1340" i="7"/>
  <c r="G1341" i="7"/>
  <c r="G1342" i="7"/>
  <c r="G1343" i="7"/>
  <c r="G1344" i="7"/>
  <c r="G1345" i="7"/>
  <c r="G1346" i="7"/>
  <c r="G1347" i="7"/>
  <c r="G1348" i="7"/>
  <c r="G1349" i="7"/>
  <c r="G1350" i="7"/>
  <c r="G1351" i="7"/>
  <c r="G1352" i="7"/>
  <c r="G1353" i="7"/>
  <c r="G1354" i="7"/>
  <c r="G1355" i="7"/>
  <c r="G1356" i="7"/>
  <c r="G1357" i="7"/>
  <c r="G1358" i="7"/>
  <c r="G1359" i="7"/>
  <c r="G1360" i="7"/>
  <c r="G1361" i="7"/>
  <c r="G1362" i="7"/>
  <c r="G1363" i="7"/>
  <c r="G1364" i="7"/>
  <c r="G1365" i="7"/>
  <c r="G1366" i="7"/>
  <c r="G1367" i="7"/>
  <c r="G1368" i="7"/>
  <c r="G1369" i="7"/>
  <c r="G1370" i="7"/>
  <c r="G1371" i="7"/>
  <c r="G1372" i="7"/>
  <c r="G1373" i="7"/>
  <c r="G1374" i="7"/>
  <c r="G1375" i="7"/>
  <c r="G1376" i="7"/>
  <c r="G1377" i="7"/>
  <c r="G1378" i="7"/>
  <c r="G1379" i="7"/>
  <c r="G1380" i="7"/>
  <c r="G1381" i="7"/>
  <c r="G1382" i="7"/>
  <c r="G1383" i="7"/>
  <c r="G1384" i="7"/>
  <c r="G1385" i="7"/>
  <c r="G1386" i="7"/>
  <c r="G1387" i="7"/>
  <c r="G1388" i="7"/>
  <c r="G1389" i="7"/>
  <c r="G1390" i="7"/>
  <c r="G1391" i="7"/>
  <c r="G1392" i="7"/>
  <c r="G1393" i="7"/>
  <c r="G1394" i="7"/>
  <c r="G1395" i="7"/>
  <c r="G1396" i="7"/>
  <c r="G1397" i="7"/>
  <c r="G1398" i="7"/>
  <c r="G1399" i="7"/>
  <c r="G1400" i="7"/>
  <c r="G1401" i="7"/>
  <c r="G1402" i="7"/>
  <c r="G1403" i="7"/>
  <c r="G1404" i="7"/>
  <c r="G1405" i="7"/>
  <c r="G1406" i="7"/>
  <c r="G1407" i="7"/>
  <c r="G1408" i="7"/>
  <c r="G1409" i="7"/>
  <c r="G1410" i="7"/>
  <c r="G1411" i="7"/>
  <c r="G1412" i="7"/>
  <c r="G1413" i="7"/>
  <c r="G1414" i="7"/>
  <c r="G1415" i="7"/>
  <c r="G1416" i="7"/>
  <c r="G1417" i="7"/>
  <c r="G1418" i="7"/>
  <c r="G1419" i="7"/>
  <c r="G1420" i="7"/>
  <c r="G1421" i="7"/>
  <c r="G1422" i="7"/>
  <c r="G1423" i="7"/>
  <c r="G1424" i="7"/>
  <c r="G1425" i="7"/>
  <c r="G1426" i="7"/>
  <c r="G1427" i="7"/>
  <c r="G1428" i="7"/>
  <c r="G1429" i="7"/>
  <c r="G1430" i="7"/>
  <c r="G1431" i="7"/>
  <c r="G1432" i="7"/>
  <c r="G1433" i="7"/>
  <c r="G1434" i="7"/>
  <c r="G1435" i="7"/>
  <c r="G1436" i="7"/>
  <c r="G1437" i="7"/>
  <c r="G1438" i="7"/>
  <c r="G1439" i="7"/>
  <c r="G1440" i="7"/>
  <c r="G1441" i="7"/>
  <c r="G1442" i="7"/>
  <c r="G1443" i="7"/>
  <c r="G1444" i="7"/>
  <c r="G1445" i="7"/>
  <c r="G1446" i="7"/>
  <c r="G1447" i="7"/>
  <c r="G1448" i="7"/>
  <c r="G1449" i="7"/>
  <c r="G1450" i="7"/>
  <c r="G1451" i="7"/>
  <c r="G1452" i="7"/>
  <c r="G1453" i="7"/>
  <c r="G1454" i="7"/>
  <c r="G1455" i="7"/>
  <c r="G1456" i="7"/>
  <c r="G1457" i="7"/>
  <c r="G1458" i="7"/>
  <c r="G1459" i="7"/>
  <c r="G1460" i="7"/>
  <c r="G1461" i="7"/>
  <c r="G1462" i="7"/>
  <c r="G1463" i="7"/>
  <c r="G1464" i="7"/>
  <c r="G1465" i="7"/>
  <c r="G1466" i="7"/>
  <c r="G1467" i="7"/>
  <c r="G1468" i="7"/>
  <c r="G1469" i="7"/>
  <c r="G1470" i="7"/>
  <c r="G1471" i="7"/>
  <c r="G1472" i="7"/>
  <c r="G1473" i="7"/>
  <c r="G1474" i="7"/>
  <c r="G1475" i="7"/>
  <c r="G1476" i="7"/>
  <c r="G1477" i="7"/>
  <c r="G1478" i="7"/>
  <c r="G1479" i="7"/>
  <c r="G1480" i="7"/>
  <c r="G1481" i="7"/>
  <c r="G1482" i="7"/>
  <c r="G1483" i="7"/>
  <c r="G1484" i="7"/>
  <c r="G1485" i="7"/>
  <c r="G1486" i="7"/>
  <c r="G1487" i="7"/>
  <c r="G1488" i="7"/>
  <c r="G1489" i="7"/>
  <c r="G1490" i="7"/>
  <c r="G1491" i="7"/>
  <c r="G1492" i="7"/>
  <c r="G1493" i="7"/>
  <c r="G1494" i="7"/>
  <c r="G1495" i="7"/>
  <c r="G1496" i="7"/>
  <c r="G1497" i="7"/>
  <c r="G1498" i="7"/>
  <c r="G1499" i="7"/>
  <c r="G1500" i="7"/>
  <c r="F19" i="2" a="1"/>
  <c r="E2" i="7"/>
  <c r="E3" i="6"/>
  <c r="G6" i="6"/>
  <c r="G7" i="6"/>
  <c r="G8" i="6"/>
  <c r="G9" i="6"/>
  <c r="G10" i="6"/>
  <c r="G11" i="6"/>
  <c r="G12" i="6"/>
  <c r="G13" i="6"/>
  <c r="G14" i="6"/>
  <c r="G15" i="6"/>
  <c r="G16" i="6"/>
  <c r="G17" i="6"/>
  <c r="G18" i="6"/>
  <c r="G19" i="6"/>
  <c r="G20" i="6"/>
  <c r="G21" i="6"/>
  <c r="G22" i="6"/>
  <c r="G23" i="6"/>
  <c r="G24" i="6"/>
  <c r="G25" i="6"/>
  <c r="G26" i="6"/>
  <c r="G27" i="6"/>
  <c r="G28" i="6"/>
  <c r="G29" i="6"/>
  <c r="G30" i="6"/>
  <c r="G31" i="6"/>
  <c r="G32" i="6"/>
  <c r="G33" i="6"/>
  <c r="G34" i="6"/>
  <c r="G35" i="6"/>
  <c r="G36" i="6"/>
  <c r="G37" i="6"/>
  <c r="G38" i="6"/>
  <c r="G39" i="6"/>
  <c r="G40" i="6"/>
  <c r="G41" i="6"/>
  <c r="G42" i="6"/>
  <c r="G43" i="6"/>
  <c r="G44" i="6"/>
  <c r="G45" i="6"/>
  <c r="G46" i="6"/>
  <c r="G47" i="6"/>
  <c r="G48" i="6"/>
  <c r="G49" i="6"/>
  <c r="G50" i="6"/>
  <c r="G51" i="6"/>
  <c r="G52" i="6"/>
  <c r="G53" i="6"/>
  <c r="G54" i="6"/>
  <c r="G55" i="6"/>
  <c r="G56" i="6"/>
  <c r="G57" i="6"/>
  <c r="G58" i="6"/>
  <c r="G59" i="6"/>
  <c r="G60" i="6"/>
  <c r="G61" i="6"/>
  <c r="G62" i="6"/>
  <c r="G63" i="6"/>
  <c r="G64" i="6"/>
  <c r="G65" i="6"/>
  <c r="G66" i="6"/>
  <c r="G67" i="6"/>
  <c r="G68" i="6"/>
  <c r="G69" i="6"/>
  <c r="G70" i="6"/>
  <c r="G71" i="6"/>
  <c r="G72" i="6"/>
  <c r="G73" i="6"/>
  <c r="G74" i="6"/>
  <c r="G75" i="6"/>
  <c r="G76" i="6"/>
  <c r="G77" i="6"/>
  <c r="G78" i="6"/>
  <c r="G79" i="6"/>
  <c r="G80" i="6"/>
  <c r="G81" i="6"/>
  <c r="G82" i="6"/>
  <c r="G83" i="6"/>
  <c r="G84" i="6"/>
  <c r="G85" i="6"/>
  <c r="G86" i="6"/>
  <c r="G87" i="6"/>
  <c r="G88" i="6"/>
  <c r="G89" i="6"/>
  <c r="G90" i="6"/>
  <c r="G91" i="6"/>
  <c r="G92" i="6"/>
  <c r="G93" i="6"/>
  <c r="G94" i="6"/>
  <c r="G95" i="6"/>
  <c r="G96" i="6"/>
  <c r="G97" i="6"/>
  <c r="G98" i="6"/>
  <c r="G99" i="6"/>
  <c r="G100" i="6"/>
  <c r="G101" i="6"/>
  <c r="G102" i="6"/>
  <c r="G103" i="6"/>
  <c r="G104" i="6"/>
  <c r="G105" i="6"/>
  <c r="G106" i="6"/>
  <c r="G107" i="6"/>
  <c r="G108" i="6"/>
  <c r="G109" i="6"/>
  <c r="G110" i="6"/>
  <c r="G111" i="6"/>
  <c r="G112" i="6"/>
  <c r="G113" i="6"/>
  <c r="G114" i="6"/>
  <c r="G115" i="6"/>
  <c r="G116" i="6"/>
  <c r="G117" i="6"/>
  <c r="G118" i="6"/>
  <c r="G119" i="6"/>
  <c r="G120" i="6"/>
  <c r="G121" i="6"/>
  <c r="G122" i="6"/>
  <c r="G123" i="6"/>
  <c r="G124" i="6"/>
  <c r="G125" i="6"/>
  <c r="G126" i="6"/>
  <c r="G127" i="6"/>
  <c r="G128" i="6"/>
  <c r="G129" i="6"/>
  <c r="G130" i="6"/>
  <c r="G131" i="6"/>
  <c r="G132" i="6"/>
  <c r="G133" i="6"/>
  <c r="G134" i="6"/>
  <c r="G135" i="6"/>
  <c r="G136" i="6"/>
  <c r="G137" i="6"/>
  <c r="G138" i="6"/>
  <c r="G139" i="6"/>
  <c r="G140" i="6"/>
  <c r="G141" i="6"/>
  <c r="G142" i="6"/>
  <c r="G143" i="6"/>
  <c r="G144" i="6"/>
  <c r="G145" i="6"/>
  <c r="G146" i="6"/>
  <c r="G147" i="6"/>
  <c r="G148" i="6"/>
  <c r="G149" i="6"/>
  <c r="G150" i="6"/>
  <c r="G151" i="6"/>
  <c r="G152" i="6"/>
  <c r="G153" i="6"/>
  <c r="G154" i="6"/>
  <c r="G155" i="6"/>
  <c r="G156" i="6"/>
  <c r="G157" i="6"/>
  <c r="G158" i="6"/>
  <c r="G159" i="6"/>
  <c r="G160" i="6"/>
  <c r="G161" i="6"/>
  <c r="G162" i="6"/>
  <c r="G163" i="6"/>
  <c r="G164" i="6"/>
  <c r="G165" i="6"/>
  <c r="G166" i="6"/>
  <c r="G167" i="6"/>
  <c r="G168" i="6"/>
  <c r="G169" i="6"/>
  <c r="G170" i="6"/>
  <c r="G171" i="6"/>
  <c r="G172" i="6"/>
  <c r="G173" i="6"/>
  <c r="G174" i="6"/>
  <c r="G175" i="6"/>
  <c r="G176" i="6"/>
  <c r="G177" i="6"/>
  <c r="G178" i="6"/>
  <c r="G179" i="6"/>
  <c r="G180" i="6"/>
  <c r="G181" i="6"/>
  <c r="G182" i="6"/>
  <c r="G183" i="6"/>
  <c r="G184" i="6"/>
  <c r="G185" i="6"/>
  <c r="G186" i="6"/>
  <c r="G187" i="6"/>
  <c r="G188" i="6"/>
  <c r="G189" i="6"/>
  <c r="G190" i="6"/>
  <c r="G191" i="6"/>
  <c r="G192" i="6"/>
  <c r="G193" i="6"/>
  <c r="G194" i="6"/>
  <c r="G195" i="6"/>
  <c r="G196" i="6"/>
  <c r="G197" i="6"/>
  <c r="G198" i="6"/>
  <c r="G199" i="6"/>
  <c r="G200" i="6"/>
  <c r="G201" i="6"/>
  <c r="G202" i="6"/>
  <c r="G203" i="6"/>
  <c r="G204" i="6"/>
  <c r="G205" i="6"/>
  <c r="G206" i="6"/>
  <c r="G207" i="6"/>
  <c r="G208" i="6"/>
  <c r="G209" i="6"/>
  <c r="G210" i="6"/>
  <c r="G211" i="6"/>
  <c r="G212" i="6"/>
  <c r="G213" i="6"/>
  <c r="G214" i="6"/>
  <c r="G215" i="6"/>
  <c r="G216" i="6"/>
  <c r="G217" i="6"/>
  <c r="G218" i="6"/>
  <c r="G219" i="6"/>
  <c r="G220" i="6"/>
  <c r="G221" i="6"/>
  <c r="G222" i="6"/>
  <c r="G223" i="6"/>
  <c r="G224" i="6"/>
  <c r="G225" i="6"/>
  <c r="G226" i="6"/>
  <c r="G227" i="6"/>
  <c r="G228" i="6"/>
  <c r="G229" i="6"/>
  <c r="G230" i="6"/>
  <c r="G231" i="6"/>
  <c r="G232" i="6"/>
  <c r="G233" i="6"/>
  <c r="G234" i="6"/>
  <c r="G235" i="6"/>
  <c r="G236" i="6"/>
  <c r="G237" i="6"/>
  <c r="G238" i="6"/>
  <c r="G239" i="6"/>
  <c r="G240" i="6"/>
  <c r="G241" i="6"/>
  <c r="G242" i="6"/>
  <c r="G243" i="6"/>
  <c r="G244" i="6"/>
  <c r="G245" i="6"/>
  <c r="G246" i="6"/>
  <c r="G247" i="6"/>
  <c r="G248" i="6"/>
  <c r="G249" i="6"/>
  <c r="G250" i="6"/>
  <c r="G251" i="6"/>
  <c r="G252" i="6"/>
  <c r="G253" i="6"/>
  <c r="G254" i="6"/>
  <c r="G255" i="6"/>
  <c r="G256" i="6"/>
  <c r="G257" i="6"/>
  <c r="G258" i="6"/>
  <c r="G259" i="6"/>
  <c r="G260" i="6"/>
  <c r="G261" i="6"/>
  <c r="G262" i="6"/>
  <c r="G263" i="6"/>
  <c r="G264" i="6"/>
  <c r="G265" i="6"/>
  <c r="G266" i="6"/>
  <c r="G267" i="6"/>
  <c r="G268" i="6"/>
  <c r="G269" i="6"/>
  <c r="G270" i="6"/>
  <c r="G271" i="6"/>
  <c r="G272" i="6"/>
  <c r="G273" i="6"/>
  <c r="G274" i="6"/>
  <c r="G275" i="6"/>
  <c r="G276" i="6"/>
  <c r="G277" i="6"/>
  <c r="G278" i="6"/>
  <c r="G279" i="6"/>
  <c r="G280" i="6"/>
  <c r="G281" i="6"/>
  <c r="G282" i="6"/>
  <c r="G283" i="6"/>
  <c r="G284" i="6"/>
  <c r="G285" i="6"/>
  <c r="G286" i="6"/>
  <c r="G287" i="6"/>
  <c r="G288" i="6"/>
  <c r="G289" i="6"/>
  <c r="G290" i="6"/>
  <c r="G291" i="6"/>
  <c r="G292" i="6"/>
  <c r="G293" i="6"/>
  <c r="G294" i="6"/>
  <c r="G295" i="6"/>
  <c r="G296" i="6"/>
  <c r="G297" i="6"/>
  <c r="G298" i="6"/>
  <c r="G299" i="6"/>
  <c r="G300" i="6"/>
  <c r="G301" i="6"/>
  <c r="G302" i="6"/>
  <c r="G303" i="6"/>
  <c r="G304" i="6"/>
  <c r="G305" i="6"/>
  <c r="G306" i="6"/>
  <c r="G307" i="6"/>
  <c r="G308" i="6"/>
  <c r="G309" i="6"/>
  <c r="G310" i="6"/>
  <c r="G311" i="6"/>
  <c r="G312" i="6"/>
  <c r="G313" i="6"/>
  <c r="G314" i="6"/>
  <c r="G315" i="6"/>
  <c r="G316" i="6"/>
  <c r="G317" i="6"/>
  <c r="G318" i="6"/>
  <c r="G319" i="6"/>
  <c r="G320" i="6"/>
  <c r="G321" i="6"/>
  <c r="G322" i="6"/>
  <c r="G323" i="6"/>
  <c r="G324" i="6"/>
  <c r="G325" i="6"/>
  <c r="G326" i="6"/>
  <c r="G327" i="6"/>
  <c r="G328" i="6"/>
  <c r="G329" i="6"/>
  <c r="G330" i="6"/>
  <c r="G331" i="6"/>
  <c r="G332" i="6"/>
  <c r="G333" i="6"/>
  <c r="G334" i="6"/>
  <c r="G335" i="6"/>
  <c r="G336" i="6"/>
  <c r="G337" i="6"/>
  <c r="G338" i="6"/>
  <c r="G339" i="6"/>
  <c r="G340" i="6"/>
  <c r="G341" i="6"/>
  <c r="G342" i="6"/>
  <c r="G343" i="6"/>
  <c r="G344" i="6"/>
  <c r="G345" i="6"/>
  <c r="G346" i="6"/>
  <c r="G347" i="6"/>
  <c r="G348" i="6"/>
  <c r="G349" i="6"/>
  <c r="G350" i="6"/>
  <c r="G351" i="6"/>
  <c r="G352" i="6"/>
  <c r="G353" i="6"/>
  <c r="G354" i="6"/>
  <c r="G355" i="6"/>
  <c r="G356" i="6"/>
  <c r="G357" i="6"/>
  <c r="G358" i="6"/>
  <c r="G359" i="6"/>
  <c r="G360" i="6"/>
  <c r="G361" i="6"/>
  <c r="G362" i="6"/>
  <c r="G363" i="6"/>
  <c r="G364" i="6"/>
  <c r="G365" i="6"/>
  <c r="G366" i="6"/>
  <c r="G367" i="6"/>
  <c r="G368" i="6"/>
  <c r="G369" i="6"/>
  <c r="G370" i="6"/>
  <c r="G371" i="6"/>
  <c r="G372" i="6"/>
  <c r="G373" i="6"/>
  <c r="G374" i="6"/>
  <c r="G375" i="6"/>
  <c r="G376" i="6"/>
  <c r="G377" i="6"/>
  <c r="G378" i="6"/>
  <c r="G379" i="6"/>
  <c r="G380" i="6"/>
  <c r="G381" i="6"/>
  <c r="G382" i="6"/>
  <c r="G383" i="6"/>
  <c r="G384" i="6"/>
  <c r="G385" i="6"/>
  <c r="G386" i="6"/>
  <c r="G387" i="6"/>
  <c r="G388" i="6"/>
  <c r="G389" i="6"/>
  <c r="G390" i="6"/>
  <c r="G391" i="6"/>
  <c r="G392" i="6"/>
  <c r="G393" i="6"/>
  <c r="G394" i="6"/>
  <c r="G395" i="6"/>
  <c r="G396" i="6"/>
  <c r="G397" i="6"/>
  <c r="G398" i="6"/>
  <c r="G399" i="6"/>
  <c r="G400" i="6"/>
  <c r="G401" i="6"/>
  <c r="G402" i="6"/>
  <c r="G403" i="6"/>
  <c r="G404" i="6"/>
  <c r="G405" i="6"/>
  <c r="G406" i="6"/>
  <c r="G407" i="6"/>
  <c r="G408" i="6"/>
  <c r="G409" i="6"/>
  <c r="G410" i="6"/>
  <c r="G411" i="6"/>
  <c r="G412" i="6"/>
  <c r="G413" i="6"/>
  <c r="G414" i="6"/>
  <c r="G415" i="6"/>
  <c r="G416" i="6"/>
  <c r="G417" i="6"/>
  <c r="G418" i="6"/>
  <c r="G419" i="6"/>
  <c r="G420" i="6"/>
  <c r="G421" i="6"/>
  <c r="G422" i="6"/>
  <c r="G423" i="6"/>
  <c r="G424" i="6"/>
  <c r="G425" i="6"/>
  <c r="G426" i="6"/>
  <c r="G427" i="6"/>
  <c r="G428" i="6"/>
  <c r="G429" i="6"/>
  <c r="G430" i="6"/>
  <c r="G431" i="6"/>
  <c r="G432" i="6"/>
  <c r="G433" i="6"/>
  <c r="G434" i="6"/>
  <c r="G435" i="6"/>
  <c r="G436" i="6"/>
  <c r="G437" i="6"/>
  <c r="G438" i="6"/>
  <c r="G439" i="6"/>
  <c r="G440" i="6"/>
  <c r="G441" i="6"/>
  <c r="G442" i="6"/>
  <c r="G443" i="6"/>
  <c r="G444" i="6"/>
  <c r="G445" i="6"/>
  <c r="G446" i="6"/>
  <c r="G447" i="6"/>
  <c r="G448" i="6"/>
  <c r="G449" i="6"/>
  <c r="G450" i="6"/>
  <c r="G451" i="6"/>
  <c r="G452" i="6"/>
  <c r="G453" i="6"/>
  <c r="G454" i="6"/>
  <c r="G455" i="6"/>
  <c r="G456" i="6"/>
  <c r="G457" i="6"/>
  <c r="G458" i="6"/>
  <c r="G459" i="6"/>
  <c r="G460" i="6"/>
  <c r="G461" i="6"/>
  <c r="G462" i="6"/>
  <c r="G463" i="6"/>
  <c r="G464" i="6"/>
  <c r="G465" i="6"/>
  <c r="G466" i="6"/>
  <c r="G467" i="6"/>
  <c r="G468" i="6"/>
  <c r="G469" i="6"/>
  <c r="G470" i="6"/>
  <c r="G471" i="6"/>
  <c r="G472" i="6"/>
  <c r="G473" i="6"/>
  <c r="G474" i="6"/>
  <c r="G475" i="6"/>
  <c r="G476" i="6"/>
  <c r="G477" i="6"/>
  <c r="G478" i="6"/>
  <c r="G479" i="6"/>
  <c r="G480" i="6"/>
  <c r="G481" i="6"/>
  <c r="G482" i="6"/>
  <c r="G483" i="6"/>
  <c r="G484" i="6"/>
  <c r="G485" i="6"/>
  <c r="G486" i="6"/>
  <c r="G487" i="6"/>
  <c r="G488" i="6"/>
  <c r="G489" i="6"/>
  <c r="G490" i="6"/>
  <c r="G491" i="6"/>
  <c r="G492" i="6"/>
  <c r="G493" i="6"/>
  <c r="G494" i="6"/>
  <c r="G495" i="6"/>
  <c r="G496" i="6"/>
  <c r="G497" i="6"/>
  <c r="G498" i="6"/>
  <c r="G499" i="6"/>
  <c r="G500" i="6"/>
  <c r="G501" i="6"/>
  <c r="G502" i="6"/>
  <c r="G503" i="6"/>
  <c r="G504" i="6"/>
  <c r="G505" i="6"/>
  <c r="G506" i="6"/>
  <c r="G507" i="6"/>
  <c r="G508" i="6"/>
  <c r="G509" i="6"/>
  <c r="G510" i="6"/>
  <c r="G511" i="6"/>
  <c r="G512" i="6"/>
  <c r="G513" i="6"/>
  <c r="G514" i="6"/>
  <c r="G515" i="6"/>
  <c r="G516" i="6"/>
  <c r="G517" i="6"/>
  <c r="G518" i="6"/>
  <c r="G519" i="6"/>
  <c r="G520" i="6"/>
  <c r="G521" i="6"/>
  <c r="G522" i="6"/>
  <c r="G523" i="6"/>
  <c r="G524" i="6"/>
  <c r="G525" i="6"/>
  <c r="G526" i="6"/>
  <c r="G527" i="6"/>
  <c r="G528" i="6"/>
  <c r="G529" i="6"/>
  <c r="G530" i="6"/>
  <c r="G531" i="6"/>
  <c r="G532" i="6"/>
  <c r="G533" i="6"/>
  <c r="G534" i="6"/>
  <c r="G535" i="6"/>
  <c r="G536" i="6"/>
  <c r="G537" i="6"/>
  <c r="G538" i="6"/>
  <c r="G539" i="6"/>
  <c r="G540" i="6"/>
  <c r="G541" i="6"/>
  <c r="G542" i="6"/>
  <c r="G543" i="6"/>
  <c r="G544" i="6"/>
  <c r="G545" i="6"/>
  <c r="G546" i="6"/>
  <c r="G547" i="6"/>
  <c r="G548" i="6"/>
  <c r="G549" i="6"/>
  <c r="G550" i="6"/>
  <c r="G551" i="6"/>
  <c r="G552" i="6"/>
  <c r="G553" i="6"/>
  <c r="G554" i="6"/>
  <c r="G555" i="6"/>
  <c r="G556" i="6"/>
  <c r="G557" i="6"/>
  <c r="G558" i="6"/>
  <c r="G559" i="6"/>
  <c r="G560" i="6"/>
  <c r="G561" i="6"/>
  <c r="G562" i="6"/>
  <c r="G563" i="6"/>
  <c r="G564" i="6"/>
  <c r="G565" i="6"/>
  <c r="G566" i="6"/>
  <c r="G567" i="6"/>
  <c r="G568" i="6"/>
  <c r="G569" i="6"/>
  <c r="G570" i="6"/>
  <c r="G571" i="6"/>
  <c r="G572" i="6"/>
  <c r="G573" i="6"/>
  <c r="G574" i="6"/>
  <c r="G575" i="6"/>
  <c r="G576" i="6"/>
  <c r="G577" i="6"/>
  <c r="G578" i="6"/>
  <c r="G579" i="6"/>
  <c r="G580" i="6"/>
  <c r="G581" i="6"/>
  <c r="G582" i="6"/>
  <c r="G583" i="6"/>
  <c r="G584" i="6"/>
  <c r="G585" i="6"/>
  <c r="G586" i="6"/>
  <c r="G587" i="6"/>
  <c r="G588" i="6"/>
  <c r="G589" i="6"/>
  <c r="G590" i="6"/>
  <c r="G591" i="6"/>
  <c r="G592" i="6"/>
  <c r="G593" i="6"/>
  <c r="G594" i="6"/>
  <c r="G595" i="6"/>
  <c r="G596" i="6"/>
  <c r="G597" i="6"/>
  <c r="G598" i="6"/>
  <c r="G599" i="6"/>
  <c r="G600" i="6"/>
  <c r="G601" i="6"/>
  <c r="G602" i="6"/>
  <c r="G603" i="6"/>
  <c r="G604" i="6"/>
  <c r="G605" i="6"/>
  <c r="G606" i="6"/>
  <c r="G607" i="6"/>
  <c r="G608" i="6"/>
  <c r="G609" i="6"/>
  <c r="G610" i="6"/>
  <c r="G611" i="6"/>
  <c r="G612" i="6"/>
  <c r="G613" i="6"/>
  <c r="G614" i="6"/>
  <c r="G615" i="6"/>
  <c r="G616" i="6"/>
  <c r="G617" i="6"/>
  <c r="G618" i="6"/>
  <c r="G619" i="6"/>
  <c r="G620" i="6"/>
  <c r="G621" i="6"/>
  <c r="G622" i="6"/>
  <c r="G623" i="6"/>
  <c r="G624" i="6"/>
  <c r="G625" i="6"/>
  <c r="G626" i="6"/>
  <c r="G627" i="6"/>
  <c r="G628" i="6"/>
  <c r="G629" i="6"/>
  <c r="G630" i="6"/>
  <c r="G631" i="6"/>
  <c r="G632" i="6"/>
  <c r="G633" i="6"/>
  <c r="G634" i="6"/>
  <c r="G635" i="6"/>
  <c r="G636" i="6"/>
  <c r="G637" i="6"/>
  <c r="G638" i="6"/>
  <c r="G639" i="6"/>
  <c r="G640" i="6"/>
  <c r="G641" i="6"/>
  <c r="G642" i="6"/>
  <c r="G643" i="6"/>
  <c r="G644" i="6"/>
  <c r="G645" i="6"/>
  <c r="G646" i="6"/>
  <c r="G647" i="6"/>
  <c r="G648" i="6"/>
  <c r="G649" i="6"/>
  <c r="G650" i="6"/>
  <c r="G651" i="6"/>
  <c r="G652" i="6"/>
  <c r="G653" i="6"/>
  <c r="G654" i="6"/>
  <c r="G655" i="6"/>
  <c r="G656" i="6"/>
  <c r="G657" i="6"/>
  <c r="G658" i="6"/>
  <c r="G659" i="6"/>
  <c r="G660" i="6"/>
  <c r="G661" i="6"/>
  <c r="G662" i="6"/>
  <c r="G663" i="6"/>
  <c r="G664" i="6"/>
  <c r="G665" i="6"/>
  <c r="G666" i="6"/>
  <c r="G667" i="6"/>
  <c r="G668" i="6"/>
  <c r="G669" i="6"/>
  <c r="G670" i="6"/>
  <c r="G671" i="6"/>
  <c r="G672" i="6"/>
  <c r="G673" i="6"/>
  <c r="G674" i="6"/>
  <c r="G675" i="6"/>
  <c r="G676" i="6"/>
  <c r="G677" i="6"/>
  <c r="G678" i="6"/>
  <c r="G679" i="6"/>
  <c r="G680" i="6"/>
  <c r="G681" i="6"/>
  <c r="G682" i="6"/>
  <c r="G683" i="6"/>
  <c r="G684" i="6"/>
  <c r="G685" i="6"/>
  <c r="G686" i="6"/>
  <c r="G687" i="6"/>
  <c r="G688" i="6"/>
  <c r="G689" i="6"/>
  <c r="G690" i="6"/>
  <c r="G691" i="6"/>
  <c r="G692" i="6"/>
  <c r="G693" i="6"/>
  <c r="G694" i="6"/>
  <c r="G695" i="6"/>
  <c r="G696" i="6"/>
  <c r="G697" i="6"/>
  <c r="G698" i="6"/>
  <c r="G699" i="6"/>
  <c r="G700" i="6"/>
  <c r="G701" i="6"/>
  <c r="G702" i="6"/>
  <c r="G703" i="6"/>
  <c r="G704" i="6"/>
  <c r="G705" i="6"/>
  <c r="G706" i="6"/>
  <c r="G707" i="6"/>
  <c r="G708" i="6"/>
  <c r="G709" i="6"/>
  <c r="G710" i="6"/>
  <c r="G711" i="6"/>
  <c r="G712" i="6"/>
  <c r="G713" i="6"/>
  <c r="G714" i="6"/>
  <c r="G715" i="6"/>
  <c r="G716" i="6"/>
  <c r="G717" i="6"/>
  <c r="G718" i="6"/>
  <c r="G719" i="6"/>
  <c r="G720" i="6"/>
  <c r="G721" i="6"/>
  <c r="G722" i="6"/>
  <c r="G723" i="6"/>
  <c r="G724" i="6"/>
  <c r="G725" i="6"/>
  <c r="G726" i="6"/>
  <c r="G727" i="6"/>
  <c r="G728" i="6"/>
  <c r="G729" i="6"/>
  <c r="G730" i="6"/>
  <c r="G731" i="6"/>
  <c r="G732" i="6"/>
  <c r="G733" i="6"/>
  <c r="G734" i="6"/>
  <c r="G735" i="6"/>
  <c r="G736" i="6"/>
  <c r="G737" i="6"/>
  <c r="G738" i="6"/>
  <c r="G739" i="6"/>
  <c r="G740" i="6"/>
  <c r="G741" i="6"/>
  <c r="G742" i="6"/>
  <c r="G743" i="6"/>
  <c r="G744" i="6"/>
  <c r="G745" i="6"/>
  <c r="G746" i="6"/>
  <c r="G747" i="6"/>
  <c r="G748" i="6"/>
  <c r="G749" i="6"/>
  <c r="G750" i="6"/>
  <c r="G751" i="6"/>
  <c r="G752" i="6"/>
  <c r="G753" i="6"/>
  <c r="G754" i="6"/>
  <c r="G755" i="6"/>
  <c r="G756" i="6"/>
  <c r="G757" i="6"/>
  <c r="G758" i="6"/>
  <c r="G759" i="6"/>
  <c r="G760" i="6"/>
  <c r="G761" i="6"/>
  <c r="G762" i="6"/>
  <c r="G763" i="6"/>
  <c r="G764" i="6"/>
  <c r="G765" i="6"/>
  <c r="G766" i="6"/>
  <c r="G767" i="6"/>
  <c r="G768" i="6"/>
  <c r="G769" i="6"/>
  <c r="G770" i="6"/>
  <c r="G771" i="6"/>
  <c r="G772" i="6"/>
  <c r="G773" i="6"/>
  <c r="G774" i="6"/>
  <c r="G775" i="6"/>
  <c r="G776" i="6"/>
  <c r="G777" i="6"/>
  <c r="G778" i="6"/>
  <c r="G779" i="6"/>
  <c r="G780" i="6"/>
  <c r="G781" i="6"/>
  <c r="G782" i="6"/>
  <c r="G783" i="6"/>
  <c r="G784" i="6"/>
  <c r="G785" i="6"/>
  <c r="G786" i="6"/>
  <c r="G787" i="6"/>
  <c r="G788" i="6"/>
  <c r="G789" i="6"/>
  <c r="G790" i="6"/>
  <c r="G791" i="6"/>
  <c r="G792" i="6"/>
  <c r="G793" i="6"/>
  <c r="G794" i="6"/>
  <c r="G795" i="6"/>
  <c r="G796" i="6"/>
  <c r="G797" i="6"/>
  <c r="G798" i="6"/>
  <c r="G799" i="6"/>
  <c r="G800" i="6"/>
  <c r="G801" i="6"/>
  <c r="G802" i="6"/>
  <c r="G803" i="6"/>
  <c r="G804" i="6"/>
  <c r="G805" i="6"/>
  <c r="G806" i="6"/>
  <c r="G807" i="6"/>
  <c r="G808" i="6"/>
  <c r="G809" i="6"/>
  <c r="G810" i="6"/>
  <c r="G811" i="6"/>
  <c r="G812" i="6"/>
  <c r="G813" i="6"/>
  <c r="G814" i="6"/>
  <c r="G815" i="6"/>
  <c r="G816" i="6"/>
  <c r="G817" i="6"/>
  <c r="G818" i="6"/>
  <c r="G819" i="6"/>
  <c r="G820" i="6"/>
  <c r="G821" i="6"/>
  <c r="G822" i="6"/>
  <c r="G823" i="6"/>
  <c r="G824" i="6"/>
  <c r="G825" i="6"/>
  <c r="G826" i="6"/>
  <c r="G827" i="6"/>
  <c r="G828" i="6"/>
  <c r="G829" i="6"/>
  <c r="G830" i="6"/>
  <c r="G831" i="6"/>
  <c r="G832" i="6"/>
  <c r="G833" i="6"/>
  <c r="G834" i="6"/>
  <c r="G835" i="6"/>
  <c r="G836" i="6"/>
  <c r="G837" i="6"/>
  <c r="G838" i="6"/>
  <c r="G839" i="6"/>
  <c r="G840" i="6"/>
  <c r="G841" i="6"/>
  <c r="G842" i="6"/>
  <c r="G843" i="6"/>
  <c r="G844" i="6"/>
  <c r="G845" i="6"/>
  <c r="G846" i="6"/>
  <c r="G847" i="6"/>
  <c r="G848" i="6"/>
  <c r="G849" i="6"/>
  <c r="G850" i="6"/>
  <c r="G851" i="6"/>
  <c r="G852" i="6"/>
  <c r="G853" i="6"/>
  <c r="G854" i="6"/>
  <c r="G855" i="6"/>
  <c r="G856" i="6"/>
  <c r="G857" i="6"/>
  <c r="G858" i="6"/>
  <c r="G859" i="6"/>
  <c r="G860" i="6"/>
  <c r="G861" i="6"/>
  <c r="G862" i="6"/>
  <c r="G863" i="6"/>
  <c r="G864" i="6"/>
  <c r="G865" i="6"/>
  <c r="G866" i="6"/>
  <c r="G867" i="6"/>
  <c r="G868" i="6"/>
  <c r="G869" i="6"/>
  <c r="G870" i="6"/>
  <c r="G871" i="6"/>
  <c r="G872" i="6"/>
  <c r="G873" i="6"/>
  <c r="G874" i="6"/>
  <c r="G875" i="6"/>
  <c r="G876" i="6"/>
  <c r="G877" i="6"/>
  <c r="G878" i="6"/>
  <c r="G879" i="6"/>
  <c r="G880" i="6"/>
  <c r="G881" i="6"/>
  <c r="G882" i="6"/>
  <c r="G883" i="6"/>
  <c r="G884" i="6"/>
  <c r="G885" i="6"/>
  <c r="G886" i="6"/>
  <c r="G887" i="6"/>
  <c r="G888" i="6"/>
  <c r="G889" i="6"/>
  <c r="G890" i="6"/>
  <c r="G891" i="6"/>
  <c r="G892" i="6"/>
  <c r="G893" i="6"/>
  <c r="G894" i="6"/>
  <c r="G895" i="6"/>
  <c r="G896" i="6"/>
  <c r="G897" i="6"/>
  <c r="G898" i="6"/>
  <c r="G899" i="6"/>
  <c r="G900" i="6"/>
  <c r="G901" i="6"/>
  <c r="G902" i="6"/>
  <c r="G903" i="6"/>
  <c r="G904" i="6"/>
  <c r="G905" i="6"/>
  <c r="G906" i="6"/>
  <c r="G907" i="6"/>
  <c r="G908" i="6"/>
  <c r="G909" i="6"/>
  <c r="G910" i="6"/>
  <c r="G911" i="6"/>
  <c r="G912" i="6"/>
  <c r="G913" i="6"/>
  <c r="G914" i="6"/>
  <c r="G915" i="6"/>
  <c r="G916" i="6"/>
  <c r="G917" i="6"/>
  <c r="G918" i="6"/>
  <c r="G919" i="6"/>
  <c r="G920" i="6"/>
  <c r="G921" i="6"/>
  <c r="G922" i="6"/>
  <c r="G923" i="6"/>
  <c r="G924" i="6"/>
  <c r="G925" i="6"/>
  <c r="G926" i="6"/>
  <c r="G927" i="6"/>
  <c r="G928" i="6"/>
  <c r="G929" i="6"/>
  <c r="G930" i="6"/>
  <c r="G931" i="6"/>
  <c r="G932" i="6"/>
  <c r="G933" i="6"/>
  <c r="G934" i="6"/>
  <c r="G935" i="6"/>
  <c r="G936" i="6"/>
  <c r="G937" i="6"/>
  <c r="G938" i="6"/>
  <c r="G939" i="6"/>
  <c r="G940" i="6"/>
  <c r="G941" i="6"/>
  <c r="G942" i="6"/>
  <c r="G943" i="6"/>
  <c r="G944" i="6"/>
  <c r="G945" i="6"/>
  <c r="G946" i="6"/>
  <c r="G947" i="6"/>
  <c r="G948" i="6"/>
  <c r="G949" i="6"/>
  <c r="G950" i="6"/>
  <c r="G951" i="6"/>
  <c r="G952" i="6"/>
  <c r="G953" i="6"/>
  <c r="G954" i="6"/>
  <c r="G955" i="6"/>
  <c r="G956" i="6"/>
  <c r="G957" i="6"/>
  <c r="G958" i="6"/>
  <c r="G959" i="6"/>
  <c r="G960" i="6"/>
  <c r="G961" i="6"/>
  <c r="G962" i="6"/>
  <c r="G963" i="6"/>
  <c r="G964" i="6"/>
  <c r="G965" i="6"/>
  <c r="G966" i="6"/>
  <c r="G967" i="6"/>
  <c r="G968" i="6"/>
  <c r="G969" i="6"/>
  <c r="G970" i="6"/>
  <c r="G971" i="6"/>
  <c r="G972" i="6"/>
  <c r="G973" i="6"/>
  <c r="G974" i="6"/>
  <c r="G975" i="6"/>
  <c r="G976" i="6"/>
  <c r="G977" i="6"/>
  <c r="G978" i="6"/>
  <c r="G979" i="6"/>
  <c r="G980" i="6"/>
  <c r="G981" i="6"/>
  <c r="G982" i="6"/>
  <c r="G983" i="6"/>
  <c r="G984" i="6"/>
  <c r="G985" i="6"/>
  <c r="G986" i="6"/>
  <c r="G987" i="6"/>
  <c r="G988" i="6"/>
  <c r="G989" i="6"/>
  <c r="G990" i="6"/>
  <c r="G991" i="6"/>
  <c r="G992" i="6"/>
  <c r="G993" i="6"/>
  <c r="G994" i="6"/>
  <c r="G995" i="6"/>
  <c r="G996" i="6"/>
  <c r="G997" i="6"/>
  <c r="G998" i="6"/>
  <c r="G999" i="6"/>
  <c r="G1000" i="6"/>
  <c r="G1001" i="6"/>
  <c r="G1002" i="6"/>
  <c r="G1003" i="6"/>
  <c r="G1004" i="6"/>
  <c r="G1005" i="6"/>
  <c r="G1006" i="6"/>
  <c r="G1007" i="6"/>
  <c r="G1008" i="6"/>
  <c r="G1009" i="6"/>
  <c r="G1010" i="6"/>
  <c r="G1011" i="6"/>
  <c r="G1012" i="6"/>
  <c r="G1013" i="6"/>
  <c r="G1014" i="6"/>
  <c r="G1015" i="6"/>
  <c r="G1016" i="6"/>
  <c r="G1017" i="6"/>
  <c r="G1018" i="6"/>
  <c r="G1019" i="6"/>
  <c r="G1020" i="6"/>
  <c r="G1021" i="6"/>
  <c r="G1022" i="6"/>
  <c r="G1023" i="6"/>
  <c r="G1024" i="6"/>
  <c r="G1025" i="6"/>
  <c r="G1026" i="6"/>
  <c r="G1027" i="6"/>
  <c r="G1028" i="6"/>
  <c r="G1029" i="6"/>
  <c r="G1030" i="6"/>
  <c r="G1031" i="6"/>
  <c r="G1032" i="6"/>
  <c r="G1033" i="6"/>
  <c r="G1034" i="6"/>
  <c r="G1035" i="6"/>
  <c r="G1036" i="6"/>
  <c r="G1037" i="6"/>
  <c r="G1038" i="6"/>
  <c r="G1039" i="6"/>
  <c r="G1040" i="6"/>
  <c r="G1041" i="6"/>
  <c r="G1042" i="6"/>
  <c r="G1043" i="6"/>
  <c r="G1044" i="6"/>
  <c r="G1045" i="6"/>
  <c r="G1046" i="6"/>
  <c r="G1047" i="6"/>
  <c r="G1048" i="6"/>
  <c r="G1049" i="6"/>
  <c r="G1050" i="6"/>
  <c r="G1051" i="6"/>
  <c r="G1052" i="6"/>
  <c r="G1053" i="6"/>
  <c r="G1054" i="6"/>
  <c r="G1055" i="6"/>
  <c r="G1056" i="6"/>
  <c r="G1057" i="6"/>
  <c r="G1058" i="6"/>
  <c r="G1059" i="6"/>
  <c r="G1060" i="6"/>
  <c r="G1061" i="6"/>
  <c r="G1062" i="6"/>
  <c r="G1063" i="6"/>
  <c r="G1064" i="6"/>
  <c r="G1065" i="6"/>
  <c r="G1066" i="6"/>
  <c r="G1067" i="6"/>
  <c r="G1068" i="6"/>
  <c r="G1069" i="6"/>
  <c r="G1070" i="6"/>
  <c r="G1071" i="6"/>
  <c r="G1072" i="6"/>
  <c r="G1073" i="6"/>
  <c r="G1074" i="6"/>
  <c r="G1075" i="6"/>
  <c r="G1076" i="6"/>
  <c r="G1077" i="6"/>
  <c r="G1078" i="6"/>
  <c r="G1079" i="6"/>
  <c r="G1080" i="6"/>
  <c r="G1081" i="6"/>
  <c r="G1082" i="6"/>
  <c r="G1083" i="6"/>
  <c r="G1084" i="6"/>
  <c r="G1085" i="6"/>
  <c r="G1086" i="6"/>
  <c r="G1087" i="6"/>
  <c r="G1088" i="6"/>
  <c r="G1089" i="6"/>
  <c r="G1090" i="6"/>
  <c r="G1091" i="6"/>
  <c r="G1092" i="6"/>
  <c r="G1093" i="6"/>
  <c r="G1094" i="6"/>
  <c r="G1095" i="6"/>
  <c r="G1096" i="6"/>
  <c r="G1097" i="6"/>
  <c r="G1098" i="6"/>
  <c r="G1099" i="6"/>
  <c r="G1100" i="6"/>
  <c r="G1101" i="6"/>
  <c r="G1102" i="6"/>
  <c r="G1103" i="6"/>
  <c r="G1104" i="6"/>
  <c r="G1105" i="6"/>
  <c r="G1106" i="6"/>
  <c r="G1107" i="6"/>
  <c r="G1108" i="6"/>
  <c r="G1109" i="6"/>
  <c r="G1110" i="6"/>
  <c r="G1111" i="6"/>
  <c r="G1112" i="6"/>
  <c r="G1113" i="6"/>
  <c r="G1114" i="6"/>
  <c r="G1115" i="6"/>
  <c r="G1116" i="6"/>
  <c r="G1117" i="6"/>
  <c r="G1118" i="6"/>
  <c r="G1119" i="6"/>
  <c r="G1120" i="6"/>
  <c r="G1121" i="6"/>
  <c r="G1122" i="6"/>
  <c r="G1123" i="6"/>
  <c r="G1124" i="6"/>
  <c r="G1125" i="6"/>
  <c r="G1126" i="6"/>
  <c r="G1127" i="6"/>
  <c r="G1128" i="6"/>
  <c r="G1129" i="6"/>
  <c r="G1130" i="6"/>
  <c r="G1131" i="6"/>
  <c r="G1132" i="6"/>
  <c r="G1133" i="6"/>
  <c r="G1134" i="6"/>
  <c r="G1135" i="6"/>
  <c r="G1136" i="6"/>
  <c r="G1137" i="6"/>
  <c r="G1138" i="6"/>
  <c r="G1139" i="6"/>
  <c r="G1140" i="6"/>
  <c r="G1141" i="6"/>
  <c r="G1142" i="6"/>
  <c r="G1143" i="6"/>
  <c r="G1144" i="6"/>
  <c r="G1145" i="6"/>
  <c r="G1146" i="6"/>
  <c r="G1147" i="6"/>
  <c r="G1148" i="6"/>
  <c r="G1149" i="6"/>
  <c r="G1150" i="6"/>
  <c r="G1151" i="6"/>
  <c r="G1152" i="6"/>
  <c r="G1153" i="6"/>
  <c r="G1154" i="6"/>
  <c r="G1155" i="6"/>
  <c r="G1156" i="6"/>
  <c r="G1157" i="6"/>
  <c r="G1158" i="6"/>
  <c r="G1159" i="6"/>
  <c r="G1160" i="6"/>
  <c r="G1161" i="6"/>
  <c r="G1162" i="6"/>
  <c r="G1163" i="6"/>
  <c r="G1164" i="6"/>
  <c r="G1165" i="6"/>
  <c r="G1166" i="6"/>
  <c r="G1167" i="6"/>
  <c r="G1168" i="6"/>
  <c r="G1169" i="6"/>
  <c r="G1170" i="6"/>
  <c r="G1171" i="6"/>
  <c r="G1172" i="6"/>
  <c r="G1173" i="6"/>
  <c r="G1174" i="6"/>
  <c r="G1175" i="6"/>
  <c r="G1176" i="6"/>
  <c r="G1177" i="6"/>
  <c r="G1178" i="6"/>
  <c r="G1179" i="6"/>
  <c r="G1180" i="6"/>
  <c r="G1181" i="6"/>
  <c r="G1182" i="6"/>
  <c r="G1183" i="6"/>
  <c r="G1184" i="6"/>
  <c r="G1185" i="6"/>
  <c r="G1186" i="6"/>
  <c r="G1187" i="6"/>
  <c r="G1188" i="6"/>
  <c r="G1189" i="6"/>
  <c r="G1190" i="6"/>
  <c r="G1191" i="6"/>
  <c r="G1192" i="6"/>
  <c r="G1193" i="6"/>
  <c r="G1194" i="6"/>
  <c r="G1195" i="6"/>
  <c r="G1196" i="6"/>
  <c r="G1197" i="6"/>
  <c r="G1198" i="6"/>
  <c r="G1199" i="6"/>
  <c r="G1200" i="6"/>
  <c r="G1201" i="6"/>
  <c r="G1202" i="6"/>
  <c r="G1203" i="6"/>
  <c r="G1204" i="6"/>
  <c r="G1205" i="6"/>
  <c r="G1206" i="6"/>
  <c r="G1207" i="6"/>
  <c r="G1208" i="6"/>
  <c r="G1209" i="6"/>
  <c r="G1210" i="6"/>
  <c r="G1211" i="6"/>
  <c r="G1212" i="6"/>
  <c r="G1213" i="6"/>
  <c r="G1214" i="6"/>
  <c r="G1215" i="6"/>
  <c r="G1216" i="6"/>
  <c r="G1217" i="6"/>
  <c r="G1218" i="6"/>
  <c r="G1219" i="6"/>
  <c r="G1220" i="6"/>
  <c r="G1221" i="6"/>
  <c r="G1222" i="6"/>
  <c r="G1223" i="6"/>
  <c r="G1224" i="6"/>
  <c r="G1225" i="6"/>
  <c r="G1226" i="6"/>
  <c r="G1227" i="6"/>
  <c r="G1228" i="6"/>
  <c r="G1229" i="6"/>
  <c r="G1230" i="6"/>
  <c r="G1231" i="6"/>
  <c r="G1232" i="6"/>
  <c r="G1233" i="6"/>
  <c r="G1234" i="6"/>
  <c r="G1235" i="6"/>
  <c r="G1236" i="6"/>
  <c r="G1237" i="6"/>
  <c r="G1238" i="6"/>
  <c r="G1239" i="6"/>
  <c r="G1240" i="6"/>
  <c r="G1241" i="6"/>
  <c r="G1242" i="6"/>
  <c r="G1243" i="6"/>
  <c r="G1244" i="6"/>
  <c r="G1245" i="6"/>
  <c r="G1246" i="6"/>
  <c r="G1247" i="6"/>
  <c r="G1248" i="6"/>
  <c r="G1249" i="6"/>
  <c r="G1250" i="6"/>
  <c r="G1251" i="6"/>
  <c r="G1252" i="6"/>
  <c r="G1253" i="6"/>
  <c r="G1254" i="6"/>
  <c r="G1255" i="6"/>
  <c r="G1256" i="6"/>
  <c r="G1257" i="6"/>
  <c r="G1258" i="6"/>
  <c r="G1259" i="6"/>
  <c r="G1260" i="6"/>
  <c r="G1261" i="6"/>
  <c r="G1262" i="6"/>
  <c r="G1263" i="6"/>
  <c r="G1264" i="6"/>
  <c r="G1265" i="6"/>
  <c r="G1266" i="6"/>
  <c r="G1267" i="6"/>
  <c r="G1268" i="6"/>
  <c r="G1269" i="6"/>
  <c r="G1270" i="6"/>
  <c r="G1271" i="6"/>
  <c r="G1272" i="6"/>
  <c r="G1273" i="6"/>
  <c r="G1274" i="6"/>
  <c r="G1275" i="6"/>
  <c r="G1276" i="6"/>
  <c r="G1277" i="6"/>
  <c r="G1278" i="6"/>
  <c r="G1279" i="6"/>
  <c r="G1280" i="6"/>
  <c r="G1281" i="6"/>
  <c r="G1282" i="6"/>
  <c r="G1283" i="6"/>
  <c r="G1284" i="6"/>
  <c r="G1285" i="6"/>
  <c r="G1286" i="6"/>
  <c r="G1287" i="6"/>
  <c r="G1288" i="6"/>
  <c r="G1289" i="6"/>
  <c r="G1290" i="6"/>
  <c r="G1291" i="6"/>
  <c r="G1292" i="6"/>
  <c r="G1293" i="6"/>
  <c r="G1294" i="6"/>
  <c r="G1295" i="6"/>
  <c r="G1296" i="6"/>
  <c r="G1297" i="6"/>
  <c r="G1298" i="6"/>
  <c r="G1299" i="6"/>
  <c r="G1300" i="6"/>
  <c r="G1301" i="6"/>
  <c r="G1302" i="6"/>
  <c r="G1303" i="6"/>
  <c r="G1304" i="6"/>
  <c r="G1305" i="6"/>
  <c r="G1306" i="6"/>
  <c r="G1307" i="6"/>
  <c r="G1308" i="6"/>
  <c r="G1309" i="6"/>
  <c r="G1310" i="6"/>
  <c r="G1311" i="6"/>
  <c r="G1312" i="6"/>
  <c r="G1313" i="6"/>
  <c r="G1314" i="6"/>
  <c r="G1315" i="6"/>
  <c r="G1316" i="6"/>
  <c r="G1317" i="6"/>
  <c r="G1318" i="6"/>
  <c r="G1319" i="6"/>
  <c r="G1320" i="6"/>
  <c r="G1321" i="6"/>
  <c r="G1322" i="6"/>
  <c r="G1323" i="6"/>
  <c r="G1324" i="6"/>
  <c r="G1325" i="6"/>
  <c r="G1326" i="6"/>
  <c r="G1327" i="6"/>
  <c r="G1328" i="6"/>
  <c r="G1329" i="6"/>
  <c r="G1330" i="6"/>
  <c r="G1331" i="6"/>
  <c r="G1332" i="6"/>
  <c r="G1333" i="6"/>
  <c r="G1334" i="6"/>
  <c r="G1335" i="6"/>
  <c r="G1336" i="6"/>
  <c r="G1337" i="6"/>
  <c r="G1338" i="6"/>
  <c r="G1339" i="6"/>
  <c r="G1340" i="6"/>
  <c r="G1341" i="6"/>
  <c r="G1342" i="6"/>
  <c r="G1343" i="6"/>
  <c r="G1344" i="6"/>
  <c r="G1345" i="6"/>
  <c r="G1346" i="6"/>
  <c r="G1347" i="6"/>
  <c r="G1348" i="6"/>
  <c r="G1349" i="6"/>
  <c r="G1350" i="6"/>
  <c r="G1351" i="6"/>
  <c r="G1352" i="6"/>
  <c r="G1353" i="6"/>
  <c r="G1354" i="6"/>
  <c r="G1355" i="6"/>
  <c r="G1356" i="6"/>
  <c r="G1357" i="6"/>
  <c r="G1358" i="6"/>
  <c r="G1359" i="6"/>
  <c r="G1360" i="6"/>
  <c r="G1361" i="6"/>
  <c r="G1362" i="6"/>
  <c r="G1363" i="6"/>
  <c r="G1364" i="6"/>
  <c r="G1365" i="6"/>
  <c r="G1366" i="6"/>
  <c r="G1367" i="6"/>
  <c r="G1368" i="6"/>
  <c r="G1369" i="6"/>
  <c r="G1370" i="6"/>
  <c r="G1371" i="6"/>
  <c r="G1372" i="6"/>
  <c r="G1373" i="6"/>
  <c r="G1374" i="6"/>
  <c r="G1375" i="6"/>
  <c r="G1376" i="6"/>
  <c r="G1377" i="6"/>
  <c r="G1378" i="6"/>
  <c r="G1379" i="6"/>
  <c r="G1380" i="6"/>
  <c r="G1381" i="6"/>
  <c r="G1382" i="6"/>
  <c r="G1383" i="6"/>
  <c r="G1384" i="6"/>
  <c r="G1385" i="6"/>
  <c r="G1386" i="6"/>
  <c r="G1387" i="6"/>
  <c r="G1388" i="6"/>
  <c r="G1389" i="6"/>
  <c r="G1390" i="6"/>
  <c r="G1391" i="6"/>
  <c r="G1392" i="6"/>
  <c r="G1393" i="6"/>
  <c r="G1394" i="6"/>
  <c r="G1395" i="6"/>
  <c r="G1396" i="6"/>
  <c r="G1397" i="6"/>
  <c r="G1398" i="6"/>
  <c r="G1399" i="6"/>
  <c r="G1400" i="6"/>
  <c r="G1401" i="6"/>
  <c r="G1402" i="6"/>
  <c r="G1403" i="6"/>
  <c r="G1404" i="6"/>
  <c r="G1405" i="6"/>
  <c r="G1406" i="6"/>
  <c r="G1407" i="6"/>
  <c r="G1408" i="6"/>
  <c r="G1409" i="6"/>
  <c r="G1410" i="6"/>
  <c r="G1411" i="6"/>
  <c r="G1412" i="6"/>
  <c r="G1413" i="6"/>
  <c r="G1414" i="6"/>
  <c r="G1415" i="6"/>
  <c r="G1416" i="6"/>
  <c r="G1417" i="6"/>
  <c r="G1418" i="6"/>
  <c r="G1419" i="6"/>
  <c r="G1420" i="6"/>
  <c r="G1421" i="6"/>
  <c r="G1422" i="6"/>
  <c r="G1423" i="6"/>
  <c r="G1424" i="6"/>
  <c r="G1425" i="6"/>
  <c r="G1426" i="6"/>
  <c r="G1427" i="6"/>
  <c r="G1428" i="6"/>
  <c r="G1429" i="6"/>
  <c r="G1430" i="6"/>
  <c r="G1431" i="6"/>
  <c r="G1432" i="6"/>
  <c r="G1433" i="6"/>
  <c r="G1434" i="6"/>
  <c r="G1435" i="6"/>
  <c r="G1436" i="6"/>
  <c r="G1437" i="6"/>
  <c r="G1438" i="6"/>
  <c r="G1439" i="6"/>
  <c r="G1440" i="6"/>
  <c r="G1441" i="6"/>
  <c r="G1442" i="6"/>
  <c r="G1443" i="6"/>
  <c r="G1444" i="6"/>
  <c r="G1445" i="6"/>
  <c r="G1446" i="6"/>
  <c r="G1447" i="6"/>
  <c r="G1448" i="6"/>
  <c r="G1449" i="6"/>
  <c r="G1450" i="6"/>
  <c r="G1451" i="6"/>
  <c r="G1452" i="6"/>
  <c r="G1453" i="6"/>
  <c r="G1454" i="6"/>
  <c r="G1455" i="6"/>
  <c r="G1456" i="6"/>
  <c r="G1457" i="6"/>
  <c r="G1458" i="6"/>
  <c r="G1459" i="6"/>
  <c r="G1460" i="6"/>
  <c r="G1461" i="6"/>
  <c r="G1462" i="6"/>
  <c r="G1463" i="6"/>
  <c r="G1464" i="6"/>
  <c r="G1465" i="6"/>
  <c r="G1466" i="6"/>
  <c r="G1467" i="6"/>
  <c r="G1468" i="6"/>
  <c r="G1469" i="6"/>
  <c r="G1470" i="6"/>
  <c r="G1471" i="6"/>
  <c r="G1472" i="6"/>
  <c r="G1473" i="6"/>
  <c r="G1474" i="6"/>
  <c r="G1475" i="6"/>
  <c r="G1476" i="6"/>
  <c r="G1477" i="6"/>
  <c r="G1478" i="6"/>
  <c r="G1479" i="6"/>
  <c r="G1480" i="6"/>
  <c r="G1481" i="6"/>
  <c r="G1482" i="6"/>
  <c r="G1483" i="6"/>
  <c r="G1484" i="6"/>
  <c r="G1485" i="6"/>
  <c r="G1486" i="6"/>
  <c r="G1487" i="6"/>
  <c r="G1488" i="6"/>
  <c r="G1489" i="6"/>
  <c r="G1490" i="6"/>
  <c r="G1491" i="6"/>
  <c r="G1492" i="6"/>
  <c r="G1493" i="6"/>
  <c r="G1494" i="6"/>
  <c r="G1495" i="6"/>
  <c r="G1496" i="6"/>
  <c r="G1497" i="6"/>
  <c r="G1498" i="6"/>
  <c r="G1499" i="6"/>
  <c r="G1500" i="6"/>
  <c r="F18" i="2" a="1"/>
  <c r="E2" i="6"/>
  <c r="E1" i="6"/>
  <c r="G6" i="5"/>
  <c r="G7" i="5"/>
  <c r="E2" i="5"/>
  <c r="F753" i="5"/>
  <c r="E1" i="5"/>
  <c r="E3" i="4"/>
  <c r="G6" i="4"/>
  <c r="G7" i="4"/>
  <c r="G8" i="4"/>
  <c r="G9" i="4"/>
  <c r="G10" i="4"/>
  <c r="G11" i="4"/>
  <c r="G12" i="4"/>
  <c r="G13" i="4"/>
  <c r="G14" i="4"/>
  <c r="G15" i="4"/>
  <c r="G16" i="4"/>
  <c r="G17" i="4"/>
  <c r="G18" i="4"/>
  <c r="G19" i="4"/>
  <c r="G20" i="4"/>
  <c r="G21" i="4"/>
  <c r="G22" i="4"/>
  <c r="G23" i="4"/>
  <c r="G24" i="4"/>
  <c r="G25" i="4"/>
  <c r="G26" i="4"/>
  <c r="G27" i="4"/>
  <c r="G28" i="4"/>
  <c r="G29" i="4"/>
  <c r="G30" i="4"/>
  <c r="G31" i="4"/>
  <c r="G32" i="4"/>
  <c r="G33" i="4"/>
  <c r="G34" i="4"/>
  <c r="G35" i="4"/>
  <c r="G36" i="4"/>
  <c r="G37" i="4"/>
  <c r="G38" i="4"/>
  <c r="G39" i="4"/>
  <c r="G40" i="4"/>
  <c r="G41" i="4"/>
  <c r="G42" i="4"/>
  <c r="G43" i="4"/>
  <c r="G44" i="4"/>
  <c r="G45" i="4"/>
  <c r="G46" i="4"/>
  <c r="G47" i="4"/>
  <c r="G48" i="4"/>
  <c r="G49" i="4"/>
  <c r="G50" i="4"/>
  <c r="G51" i="4"/>
  <c r="G52" i="4"/>
  <c r="G53" i="4"/>
  <c r="G54" i="4"/>
  <c r="G55" i="4"/>
  <c r="G56" i="4"/>
  <c r="G57" i="4"/>
  <c r="G58" i="4"/>
  <c r="G59" i="4"/>
  <c r="G60" i="4"/>
  <c r="G61" i="4"/>
  <c r="G62" i="4"/>
  <c r="G63" i="4"/>
  <c r="G64" i="4"/>
  <c r="G65" i="4"/>
  <c r="G66" i="4"/>
  <c r="G67" i="4"/>
  <c r="G68" i="4"/>
  <c r="G69" i="4"/>
  <c r="G70" i="4"/>
  <c r="G71" i="4"/>
  <c r="G72" i="4"/>
  <c r="G73" i="4"/>
  <c r="G74" i="4"/>
  <c r="G75" i="4"/>
  <c r="G76" i="4"/>
  <c r="G77" i="4"/>
  <c r="G78" i="4"/>
  <c r="G79" i="4"/>
  <c r="G80" i="4"/>
  <c r="G81" i="4"/>
  <c r="G82" i="4"/>
  <c r="G83" i="4"/>
  <c r="G84" i="4"/>
  <c r="G85" i="4"/>
  <c r="G86" i="4"/>
  <c r="G87" i="4"/>
  <c r="G88" i="4"/>
  <c r="G89" i="4"/>
  <c r="G90" i="4"/>
  <c r="G91" i="4"/>
  <c r="G92" i="4"/>
  <c r="G93" i="4"/>
  <c r="G94" i="4"/>
  <c r="G95" i="4"/>
  <c r="G96" i="4"/>
  <c r="G97" i="4"/>
  <c r="G98" i="4"/>
  <c r="G99" i="4"/>
  <c r="G100" i="4"/>
  <c r="G101" i="4"/>
  <c r="G102" i="4"/>
  <c r="G103" i="4"/>
  <c r="G104" i="4"/>
  <c r="G105" i="4"/>
  <c r="G106" i="4"/>
  <c r="G107" i="4"/>
  <c r="G108" i="4"/>
  <c r="G109" i="4"/>
  <c r="G110" i="4"/>
  <c r="G111" i="4"/>
  <c r="G112" i="4"/>
  <c r="G113" i="4"/>
  <c r="G114" i="4"/>
  <c r="G115" i="4"/>
  <c r="G116" i="4"/>
  <c r="G117" i="4"/>
  <c r="G118" i="4"/>
  <c r="G119" i="4"/>
  <c r="G120" i="4"/>
  <c r="G121" i="4"/>
  <c r="G122" i="4"/>
  <c r="G123" i="4"/>
  <c r="G124" i="4"/>
  <c r="G125" i="4"/>
  <c r="G126" i="4"/>
  <c r="G127" i="4"/>
  <c r="G128" i="4"/>
  <c r="G129" i="4"/>
  <c r="G130" i="4"/>
  <c r="G131" i="4"/>
  <c r="G132" i="4"/>
  <c r="G133" i="4"/>
  <c r="G134" i="4"/>
  <c r="G135" i="4"/>
  <c r="G136" i="4"/>
  <c r="G137" i="4"/>
  <c r="G138" i="4"/>
  <c r="G139" i="4"/>
  <c r="G140" i="4"/>
  <c r="G141" i="4"/>
  <c r="G142" i="4"/>
  <c r="G143" i="4"/>
  <c r="G144" i="4"/>
  <c r="G145" i="4"/>
  <c r="G146" i="4"/>
  <c r="G147" i="4"/>
  <c r="G148" i="4"/>
  <c r="G149" i="4"/>
  <c r="G150" i="4"/>
  <c r="G151" i="4"/>
  <c r="G152" i="4"/>
  <c r="G153" i="4"/>
  <c r="G154" i="4"/>
  <c r="G155" i="4"/>
  <c r="G156" i="4"/>
  <c r="G157" i="4"/>
  <c r="G158" i="4"/>
  <c r="G159" i="4"/>
  <c r="G160" i="4"/>
  <c r="G161" i="4"/>
  <c r="G162" i="4"/>
  <c r="G163" i="4"/>
  <c r="G164" i="4"/>
  <c r="G165" i="4"/>
  <c r="G166" i="4"/>
  <c r="G167" i="4"/>
  <c r="G168" i="4"/>
  <c r="G169" i="4"/>
  <c r="G170" i="4"/>
  <c r="G171" i="4"/>
  <c r="G172" i="4"/>
  <c r="G173" i="4"/>
  <c r="G174" i="4"/>
  <c r="G175" i="4"/>
  <c r="G176" i="4"/>
  <c r="G177" i="4"/>
  <c r="G178" i="4"/>
  <c r="G179" i="4"/>
  <c r="G180" i="4"/>
  <c r="G181" i="4"/>
  <c r="G182" i="4"/>
  <c r="G183" i="4"/>
  <c r="G184" i="4"/>
  <c r="G185" i="4"/>
  <c r="G186" i="4"/>
  <c r="G187" i="4"/>
  <c r="G188" i="4"/>
  <c r="G189" i="4"/>
  <c r="G190" i="4"/>
  <c r="G191" i="4"/>
  <c r="G192" i="4"/>
  <c r="G193" i="4"/>
  <c r="G194" i="4"/>
  <c r="G195" i="4"/>
  <c r="G196" i="4"/>
  <c r="G197" i="4"/>
  <c r="G198" i="4"/>
  <c r="G199" i="4"/>
  <c r="G200" i="4"/>
  <c r="G201" i="4"/>
  <c r="G202" i="4"/>
  <c r="G203" i="4"/>
  <c r="G204" i="4"/>
  <c r="G205" i="4"/>
  <c r="G206" i="4"/>
  <c r="G207" i="4"/>
  <c r="G208" i="4"/>
  <c r="G209" i="4"/>
  <c r="G210" i="4"/>
  <c r="G211" i="4"/>
  <c r="G212" i="4"/>
  <c r="G213" i="4"/>
  <c r="G214" i="4"/>
  <c r="G215" i="4"/>
  <c r="G216" i="4"/>
  <c r="G217" i="4"/>
  <c r="G218" i="4"/>
  <c r="G219" i="4"/>
  <c r="G220" i="4"/>
  <c r="G221" i="4"/>
  <c r="G222" i="4"/>
  <c r="G223" i="4"/>
  <c r="G224" i="4"/>
  <c r="G225" i="4"/>
  <c r="G226" i="4"/>
  <c r="G227" i="4"/>
  <c r="G228" i="4"/>
  <c r="G229" i="4"/>
  <c r="G230" i="4"/>
  <c r="G231" i="4"/>
  <c r="G232" i="4"/>
  <c r="G233" i="4"/>
  <c r="G234" i="4"/>
  <c r="G235" i="4"/>
  <c r="G236" i="4"/>
  <c r="G237" i="4"/>
  <c r="G238" i="4"/>
  <c r="G239" i="4"/>
  <c r="G240" i="4"/>
  <c r="G241" i="4"/>
  <c r="G242" i="4"/>
  <c r="G243" i="4"/>
  <c r="G244" i="4"/>
  <c r="G245" i="4"/>
  <c r="G246" i="4"/>
  <c r="G247" i="4"/>
  <c r="G248" i="4"/>
  <c r="G249" i="4"/>
  <c r="G250" i="4"/>
  <c r="G251" i="4"/>
  <c r="G252" i="4"/>
  <c r="G253" i="4"/>
  <c r="G254" i="4"/>
  <c r="G255" i="4"/>
  <c r="G256" i="4"/>
  <c r="G257" i="4"/>
  <c r="G258" i="4"/>
  <c r="G259" i="4"/>
  <c r="G260" i="4"/>
  <c r="G261" i="4"/>
  <c r="G262" i="4"/>
  <c r="G263" i="4"/>
  <c r="G264" i="4"/>
  <c r="G265" i="4"/>
  <c r="G266" i="4"/>
  <c r="G267" i="4"/>
  <c r="G268" i="4"/>
  <c r="G269" i="4"/>
  <c r="G270" i="4"/>
  <c r="G271" i="4"/>
  <c r="G272" i="4"/>
  <c r="G273" i="4"/>
  <c r="G274" i="4"/>
  <c r="G275" i="4"/>
  <c r="G276" i="4"/>
  <c r="G277" i="4"/>
  <c r="G278" i="4"/>
  <c r="G279" i="4"/>
  <c r="G280" i="4"/>
  <c r="G281" i="4"/>
  <c r="G282" i="4"/>
  <c r="G283" i="4"/>
  <c r="G284" i="4"/>
  <c r="G285" i="4"/>
  <c r="G286" i="4"/>
  <c r="G287" i="4"/>
  <c r="G288" i="4"/>
  <c r="G289" i="4"/>
  <c r="G290" i="4"/>
  <c r="G291" i="4"/>
  <c r="G292" i="4"/>
  <c r="G293" i="4"/>
  <c r="G294" i="4"/>
  <c r="G295" i="4"/>
  <c r="G296" i="4"/>
  <c r="G297" i="4"/>
  <c r="G298" i="4"/>
  <c r="G299" i="4"/>
  <c r="G300" i="4"/>
  <c r="G301" i="4"/>
  <c r="G302" i="4"/>
  <c r="G303" i="4"/>
  <c r="G304" i="4"/>
  <c r="G305" i="4"/>
  <c r="G306" i="4"/>
  <c r="G307" i="4"/>
  <c r="G308" i="4"/>
  <c r="G309" i="4"/>
  <c r="G310" i="4"/>
  <c r="G311" i="4"/>
  <c r="G312" i="4"/>
  <c r="G313" i="4"/>
  <c r="G314" i="4"/>
  <c r="G315" i="4"/>
  <c r="G316" i="4"/>
  <c r="G317" i="4"/>
  <c r="G318" i="4"/>
  <c r="G319" i="4"/>
  <c r="G320" i="4"/>
  <c r="G321" i="4"/>
  <c r="G322" i="4"/>
  <c r="G323" i="4"/>
  <c r="G324" i="4"/>
  <c r="G325" i="4"/>
  <c r="G326" i="4"/>
  <c r="G327" i="4"/>
  <c r="G328" i="4"/>
  <c r="G329" i="4"/>
  <c r="G330" i="4"/>
  <c r="G331" i="4"/>
  <c r="G332" i="4"/>
  <c r="G333" i="4"/>
  <c r="G334" i="4"/>
  <c r="G335" i="4"/>
  <c r="G336" i="4"/>
  <c r="G337" i="4"/>
  <c r="G338" i="4"/>
  <c r="G339" i="4"/>
  <c r="G340" i="4"/>
  <c r="G341" i="4"/>
  <c r="G342" i="4"/>
  <c r="G343" i="4"/>
  <c r="G344" i="4"/>
  <c r="G345" i="4"/>
  <c r="G346" i="4"/>
  <c r="G347" i="4"/>
  <c r="G348" i="4"/>
  <c r="G349" i="4"/>
  <c r="G350" i="4"/>
  <c r="G351" i="4"/>
  <c r="G352" i="4"/>
  <c r="G353" i="4"/>
  <c r="G354" i="4"/>
  <c r="G355" i="4"/>
  <c r="G356" i="4"/>
  <c r="G357" i="4"/>
  <c r="G358" i="4"/>
  <c r="G359" i="4"/>
  <c r="G360" i="4"/>
  <c r="G361" i="4"/>
  <c r="G362" i="4"/>
  <c r="G363" i="4"/>
  <c r="G364" i="4"/>
  <c r="G365" i="4"/>
  <c r="G366" i="4"/>
  <c r="G367" i="4"/>
  <c r="G368" i="4"/>
  <c r="G369" i="4"/>
  <c r="G370" i="4"/>
  <c r="G371" i="4"/>
  <c r="G372" i="4"/>
  <c r="G373" i="4"/>
  <c r="G374" i="4"/>
  <c r="G375" i="4"/>
  <c r="G376" i="4"/>
  <c r="G377" i="4"/>
  <c r="G378" i="4"/>
  <c r="G379" i="4"/>
  <c r="G380" i="4"/>
  <c r="G381" i="4"/>
  <c r="G382" i="4"/>
  <c r="G383" i="4"/>
  <c r="G384" i="4"/>
  <c r="G385" i="4"/>
  <c r="G386" i="4"/>
  <c r="G387" i="4"/>
  <c r="G388" i="4"/>
  <c r="G389" i="4"/>
  <c r="G390" i="4"/>
  <c r="G391" i="4"/>
  <c r="G392" i="4"/>
  <c r="G393" i="4"/>
  <c r="G394" i="4"/>
  <c r="G395" i="4"/>
  <c r="G396" i="4"/>
  <c r="G397" i="4"/>
  <c r="G398" i="4"/>
  <c r="G399" i="4"/>
  <c r="G400" i="4"/>
  <c r="G401" i="4"/>
  <c r="G402" i="4"/>
  <c r="G403" i="4"/>
  <c r="G404" i="4"/>
  <c r="G405" i="4"/>
  <c r="G406" i="4"/>
  <c r="G407" i="4"/>
  <c r="G408" i="4"/>
  <c r="G409" i="4"/>
  <c r="G410" i="4"/>
  <c r="G411" i="4"/>
  <c r="G412" i="4"/>
  <c r="G413" i="4"/>
  <c r="G414" i="4"/>
  <c r="G415" i="4"/>
  <c r="G416" i="4"/>
  <c r="G417" i="4"/>
  <c r="G418" i="4"/>
  <c r="G419" i="4"/>
  <c r="G420" i="4"/>
  <c r="G421" i="4"/>
  <c r="G422" i="4"/>
  <c r="G423" i="4"/>
  <c r="G424" i="4"/>
  <c r="G425" i="4"/>
  <c r="G426" i="4"/>
  <c r="G427" i="4"/>
  <c r="G428" i="4"/>
  <c r="G429" i="4"/>
  <c r="G430" i="4"/>
  <c r="G431" i="4"/>
  <c r="G432" i="4"/>
  <c r="G433" i="4"/>
  <c r="G434" i="4"/>
  <c r="G435" i="4"/>
  <c r="G436" i="4"/>
  <c r="G437" i="4"/>
  <c r="G438" i="4"/>
  <c r="G439" i="4"/>
  <c r="G440" i="4"/>
  <c r="G441" i="4"/>
  <c r="G442" i="4"/>
  <c r="G443" i="4"/>
  <c r="G444" i="4"/>
  <c r="G445" i="4"/>
  <c r="G446" i="4"/>
  <c r="G447" i="4"/>
  <c r="G448" i="4"/>
  <c r="G449" i="4"/>
  <c r="G450" i="4"/>
  <c r="G451" i="4"/>
  <c r="G452" i="4"/>
  <c r="G453" i="4"/>
  <c r="G454" i="4"/>
  <c r="G455" i="4"/>
  <c r="G456" i="4"/>
  <c r="G457" i="4"/>
  <c r="G458" i="4"/>
  <c r="G459" i="4"/>
  <c r="G460" i="4"/>
  <c r="G461" i="4"/>
  <c r="G462" i="4"/>
  <c r="G463" i="4"/>
  <c r="G464" i="4"/>
  <c r="G465" i="4"/>
  <c r="G466" i="4"/>
  <c r="G467" i="4"/>
  <c r="G468" i="4"/>
  <c r="G469" i="4"/>
  <c r="G470" i="4"/>
  <c r="G471" i="4"/>
  <c r="G472" i="4"/>
  <c r="G473" i="4"/>
  <c r="G474" i="4"/>
  <c r="G475" i="4"/>
  <c r="G476" i="4"/>
  <c r="G477" i="4"/>
  <c r="G478" i="4"/>
  <c r="G479" i="4"/>
  <c r="G480" i="4"/>
  <c r="G481" i="4"/>
  <c r="G482" i="4"/>
  <c r="G483" i="4"/>
  <c r="G484" i="4"/>
  <c r="G485" i="4"/>
  <c r="G486" i="4"/>
  <c r="G487" i="4"/>
  <c r="G488" i="4"/>
  <c r="G489" i="4"/>
  <c r="G490" i="4"/>
  <c r="G491" i="4"/>
  <c r="G492" i="4"/>
  <c r="G493" i="4"/>
  <c r="G494" i="4"/>
  <c r="G495" i="4"/>
  <c r="G496" i="4"/>
  <c r="G497" i="4"/>
  <c r="G498" i="4"/>
  <c r="G499" i="4"/>
  <c r="G500" i="4"/>
  <c r="G501" i="4"/>
  <c r="G502" i="4"/>
  <c r="G503" i="4"/>
  <c r="G504" i="4"/>
  <c r="G505" i="4"/>
  <c r="G506" i="4"/>
  <c r="G507" i="4"/>
  <c r="G508" i="4"/>
  <c r="G509" i="4"/>
  <c r="G510" i="4"/>
  <c r="G511" i="4"/>
  <c r="G512" i="4"/>
  <c r="G513" i="4"/>
  <c r="G514" i="4"/>
  <c r="G515" i="4"/>
  <c r="G516" i="4"/>
  <c r="G517" i="4"/>
  <c r="G518" i="4"/>
  <c r="G519" i="4"/>
  <c r="G520" i="4"/>
  <c r="G521" i="4"/>
  <c r="G522" i="4"/>
  <c r="G523" i="4"/>
  <c r="G524" i="4"/>
  <c r="G525" i="4"/>
  <c r="G526" i="4"/>
  <c r="G527" i="4"/>
  <c r="G528" i="4"/>
  <c r="G529" i="4"/>
  <c r="G530" i="4"/>
  <c r="G531" i="4"/>
  <c r="G532" i="4"/>
  <c r="G533" i="4"/>
  <c r="G534" i="4"/>
  <c r="G535" i="4"/>
  <c r="G536" i="4"/>
  <c r="G537" i="4"/>
  <c r="G538" i="4"/>
  <c r="G539" i="4"/>
  <c r="G540" i="4"/>
  <c r="G541" i="4"/>
  <c r="G542" i="4"/>
  <c r="G543" i="4"/>
  <c r="G544" i="4"/>
  <c r="G545" i="4"/>
  <c r="G546" i="4"/>
  <c r="G547" i="4"/>
  <c r="G548" i="4"/>
  <c r="G549" i="4"/>
  <c r="G550" i="4"/>
  <c r="G551" i="4"/>
  <c r="G552" i="4"/>
  <c r="G553" i="4"/>
  <c r="G554" i="4"/>
  <c r="G555" i="4"/>
  <c r="G556" i="4"/>
  <c r="G557" i="4"/>
  <c r="G558" i="4"/>
  <c r="G559" i="4"/>
  <c r="G560" i="4"/>
  <c r="G561" i="4"/>
  <c r="G562" i="4"/>
  <c r="G563" i="4"/>
  <c r="G564" i="4"/>
  <c r="G565" i="4"/>
  <c r="G566" i="4"/>
  <c r="G567" i="4"/>
  <c r="G568" i="4"/>
  <c r="G569" i="4"/>
  <c r="G570" i="4"/>
  <c r="G571" i="4"/>
  <c r="G572" i="4"/>
  <c r="G573" i="4"/>
  <c r="G574" i="4"/>
  <c r="G575" i="4"/>
  <c r="G576" i="4"/>
  <c r="G577" i="4"/>
  <c r="G578" i="4"/>
  <c r="G579" i="4"/>
  <c r="G580" i="4"/>
  <c r="G581" i="4"/>
  <c r="G582" i="4"/>
  <c r="G583" i="4"/>
  <c r="G584" i="4"/>
  <c r="G585" i="4"/>
  <c r="G586" i="4"/>
  <c r="G587" i="4"/>
  <c r="G588" i="4"/>
  <c r="G589" i="4"/>
  <c r="G590" i="4"/>
  <c r="G591" i="4"/>
  <c r="G592" i="4"/>
  <c r="G593" i="4"/>
  <c r="G594" i="4"/>
  <c r="G595" i="4"/>
  <c r="G596" i="4"/>
  <c r="G597" i="4"/>
  <c r="G598" i="4"/>
  <c r="G599" i="4"/>
  <c r="G600" i="4"/>
  <c r="G601" i="4"/>
  <c r="G602" i="4"/>
  <c r="G603" i="4"/>
  <c r="G604" i="4"/>
  <c r="G605" i="4"/>
  <c r="G606" i="4"/>
  <c r="G607" i="4"/>
  <c r="G608" i="4"/>
  <c r="G609" i="4"/>
  <c r="G610" i="4"/>
  <c r="G611" i="4"/>
  <c r="G612" i="4"/>
  <c r="G613" i="4"/>
  <c r="G614" i="4"/>
  <c r="G615" i="4"/>
  <c r="G616" i="4"/>
  <c r="G617" i="4"/>
  <c r="G618" i="4"/>
  <c r="G619" i="4"/>
  <c r="G620" i="4"/>
  <c r="G621" i="4"/>
  <c r="G622" i="4"/>
  <c r="G623" i="4"/>
  <c r="G624" i="4"/>
  <c r="G625" i="4"/>
  <c r="G626" i="4"/>
  <c r="G627" i="4"/>
  <c r="G628" i="4"/>
  <c r="G629" i="4"/>
  <c r="G630" i="4"/>
  <c r="G631" i="4"/>
  <c r="G632" i="4"/>
  <c r="G633" i="4"/>
  <c r="G634" i="4"/>
  <c r="G635" i="4"/>
  <c r="G636" i="4"/>
  <c r="G637" i="4"/>
  <c r="G638" i="4"/>
  <c r="G639" i="4"/>
  <c r="G640" i="4"/>
  <c r="G641" i="4"/>
  <c r="G642" i="4"/>
  <c r="G643" i="4"/>
  <c r="G644" i="4"/>
  <c r="G645" i="4"/>
  <c r="G646" i="4"/>
  <c r="G647" i="4"/>
  <c r="G648" i="4"/>
  <c r="G649" i="4"/>
  <c r="G650" i="4"/>
  <c r="G651" i="4"/>
  <c r="G652" i="4"/>
  <c r="G653" i="4"/>
  <c r="G654" i="4"/>
  <c r="G655" i="4"/>
  <c r="G656" i="4"/>
  <c r="G657" i="4"/>
  <c r="G658" i="4"/>
  <c r="G659" i="4"/>
  <c r="G660" i="4"/>
  <c r="G661" i="4"/>
  <c r="G662" i="4"/>
  <c r="G663" i="4"/>
  <c r="G664" i="4"/>
  <c r="G665" i="4"/>
  <c r="G666" i="4"/>
  <c r="G667" i="4"/>
  <c r="G668" i="4"/>
  <c r="G669" i="4"/>
  <c r="G670" i="4"/>
  <c r="G671" i="4"/>
  <c r="G672" i="4"/>
  <c r="G673" i="4"/>
  <c r="G674" i="4"/>
  <c r="G675" i="4"/>
  <c r="G676" i="4"/>
  <c r="G677" i="4"/>
  <c r="G678" i="4"/>
  <c r="G679" i="4"/>
  <c r="G680" i="4"/>
  <c r="G681" i="4"/>
  <c r="G682" i="4"/>
  <c r="G683" i="4"/>
  <c r="G684" i="4"/>
  <c r="G685" i="4"/>
  <c r="G686" i="4"/>
  <c r="G687" i="4"/>
  <c r="G688" i="4"/>
  <c r="G689" i="4"/>
  <c r="G690" i="4"/>
  <c r="G691" i="4"/>
  <c r="G692" i="4"/>
  <c r="G693" i="4"/>
  <c r="G694" i="4"/>
  <c r="G695" i="4"/>
  <c r="G696" i="4"/>
  <c r="G697" i="4"/>
  <c r="G698" i="4"/>
  <c r="G699" i="4"/>
  <c r="G700" i="4"/>
  <c r="G701" i="4"/>
  <c r="G702" i="4"/>
  <c r="G703" i="4"/>
  <c r="G704" i="4"/>
  <c r="G705" i="4"/>
  <c r="G706" i="4"/>
  <c r="G707" i="4"/>
  <c r="G708" i="4"/>
  <c r="G709" i="4"/>
  <c r="G710" i="4"/>
  <c r="G711" i="4"/>
  <c r="G712" i="4"/>
  <c r="G713" i="4"/>
  <c r="G714" i="4"/>
  <c r="G715" i="4"/>
  <c r="G716" i="4"/>
  <c r="G717" i="4"/>
  <c r="G718" i="4"/>
  <c r="G719" i="4"/>
  <c r="G720" i="4"/>
  <c r="G721" i="4"/>
  <c r="G722" i="4"/>
  <c r="G723" i="4"/>
  <c r="G724" i="4"/>
  <c r="G725" i="4"/>
  <c r="G726" i="4"/>
  <c r="G727" i="4"/>
  <c r="G728" i="4"/>
  <c r="G729" i="4"/>
  <c r="G730" i="4"/>
  <c r="G731" i="4"/>
  <c r="G732" i="4"/>
  <c r="G733" i="4"/>
  <c r="G734" i="4"/>
  <c r="G735" i="4"/>
  <c r="G736" i="4"/>
  <c r="G737" i="4"/>
  <c r="G738" i="4"/>
  <c r="G739" i="4"/>
  <c r="G740" i="4"/>
  <c r="G741" i="4"/>
  <c r="G742" i="4"/>
  <c r="G743" i="4"/>
  <c r="G744" i="4"/>
  <c r="G745" i="4"/>
  <c r="G746" i="4"/>
  <c r="G747" i="4"/>
  <c r="G748" i="4"/>
  <c r="G749" i="4"/>
  <c r="G750" i="4"/>
  <c r="G751" i="4"/>
  <c r="G752" i="4"/>
  <c r="G753" i="4"/>
  <c r="G754" i="4"/>
  <c r="G755" i="4"/>
  <c r="G756" i="4"/>
  <c r="G757" i="4"/>
  <c r="G758" i="4"/>
  <c r="G759" i="4"/>
  <c r="G760" i="4"/>
  <c r="G761" i="4"/>
  <c r="G762" i="4"/>
  <c r="G763" i="4"/>
  <c r="G764" i="4"/>
  <c r="G765" i="4"/>
  <c r="G766" i="4"/>
  <c r="G767" i="4"/>
  <c r="G768" i="4"/>
  <c r="G769" i="4"/>
  <c r="G770" i="4"/>
  <c r="G771" i="4"/>
  <c r="G772" i="4"/>
  <c r="G773" i="4"/>
  <c r="G774" i="4"/>
  <c r="G775" i="4"/>
  <c r="G776" i="4"/>
  <c r="G777" i="4"/>
  <c r="G778" i="4"/>
  <c r="G779" i="4"/>
  <c r="G780" i="4"/>
  <c r="G781" i="4"/>
  <c r="G782" i="4"/>
  <c r="G783" i="4"/>
  <c r="G784" i="4"/>
  <c r="G785" i="4"/>
  <c r="G786" i="4"/>
  <c r="G787" i="4"/>
  <c r="G788" i="4"/>
  <c r="G789" i="4"/>
  <c r="G790" i="4"/>
  <c r="G791" i="4"/>
  <c r="G792" i="4"/>
  <c r="G793" i="4"/>
  <c r="G794" i="4"/>
  <c r="G795" i="4"/>
  <c r="G796" i="4"/>
  <c r="G797" i="4"/>
  <c r="G798" i="4"/>
  <c r="G799" i="4"/>
  <c r="G800" i="4"/>
  <c r="G801" i="4"/>
  <c r="G802" i="4"/>
  <c r="G803" i="4"/>
  <c r="G804" i="4"/>
  <c r="G805" i="4"/>
  <c r="G806" i="4"/>
  <c r="G807" i="4"/>
  <c r="G808" i="4"/>
  <c r="G809" i="4"/>
  <c r="G810" i="4"/>
  <c r="G811" i="4"/>
  <c r="G812" i="4"/>
  <c r="G813" i="4"/>
  <c r="G814" i="4"/>
  <c r="G815" i="4"/>
  <c r="G816" i="4"/>
  <c r="G817" i="4"/>
  <c r="G818" i="4"/>
  <c r="G819" i="4"/>
  <c r="G820" i="4"/>
  <c r="G821" i="4"/>
  <c r="G822" i="4"/>
  <c r="G823" i="4"/>
  <c r="G824" i="4"/>
  <c r="G825" i="4"/>
  <c r="G826" i="4"/>
  <c r="G827" i="4"/>
  <c r="G828" i="4"/>
  <c r="G829" i="4"/>
  <c r="G830" i="4"/>
  <c r="G831" i="4"/>
  <c r="G832" i="4"/>
  <c r="G833" i="4"/>
  <c r="G834" i="4"/>
  <c r="G835" i="4"/>
  <c r="G836" i="4"/>
  <c r="G837" i="4"/>
  <c r="G838" i="4"/>
  <c r="G839" i="4"/>
  <c r="G840" i="4"/>
  <c r="G841" i="4"/>
  <c r="G842" i="4"/>
  <c r="G843" i="4"/>
  <c r="G844" i="4"/>
  <c r="G845" i="4"/>
  <c r="G846" i="4"/>
  <c r="G847" i="4"/>
  <c r="G848" i="4"/>
  <c r="G849" i="4"/>
  <c r="G850" i="4"/>
  <c r="G851" i="4"/>
  <c r="G852" i="4"/>
  <c r="G853" i="4"/>
  <c r="G854" i="4"/>
  <c r="G855" i="4"/>
  <c r="G856" i="4"/>
  <c r="G857" i="4"/>
  <c r="G858" i="4"/>
  <c r="G859" i="4"/>
  <c r="G860" i="4"/>
  <c r="G861" i="4"/>
  <c r="G862" i="4"/>
  <c r="G863" i="4"/>
  <c r="G864" i="4"/>
  <c r="G865" i="4"/>
  <c r="G866" i="4"/>
  <c r="G867" i="4"/>
  <c r="G868" i="4"/>
  <c r="G869" i="4"/>
  <c r="G870" i="4"/>
  <c r="G871" i="4"/>
  <c r="G872" i="4"/>
  <c r="G873" i="4"/>
  <c r="G874" i="4"/>
  <c r="G875" i="4"/>
  <c r="G876" i="4"/>
  <c r="G877" i="4"/>
  <c r="G878" i="4"/>
  <c r="G879" i="4"/>
  <c r="G880" i="4"/>
  <c r="G881" i="4"/>
  <c r="G882" i="4"/>
  <c r="G883" i="4"/>
  <c r="G884" i="4"/>
  <c r="G885" i="4"/>
  <c r="G886" i="4"/>
  <c r="G887" i="4"/>
  <c r="G888" i="4"/>
  <c r="G889" i="4"/>
  <c r="G890" i="4"/>
  <c r="G891" i="4"/>
  <c r="G892" i="4"/>
  <c r="G893" i="4"/>
  <c r="G894" i="4"/>
  <c r="G895" i="4"/>
  <c r="G896" i="4"/>
  <c r="G897" i="4"/>
  <c r="G898" i="4"/>
  <c r="G899" i="4"/>
  <c r="G900" i="4"/>
  <c r="G901" i="4"/>
  <c r="G902" i="4"/>
  <c r="G903" i="4"/>
  <c r="G904" i="4"/>
  <c r="G905" i="4"/>
  <c r="G906" i="4"/>
  <c r="G907" i="4"/>
  <c r="G908" i="4"/>
  <c r="G909" i="4"/>
  <c r="G910" i="4"/>
  <c r="G911" i="4"/>
  <c r="G912" i="4"/>
  <c r="G913" i="4"/>
  <c r="G914" i="4"/>
  <c r="G915" i="4"/>
  <c r="G916" i="4"/>
  <c r="G917" i="4"/>
  <c r="G918" i="4"/>
  <c r="G919" i="4"/>
  <c r="G920" i="4"/>
  <c r="G921" i="4"/>
  <c r="G922" i="4"/>
  <c r="G923" i="4"/>
  <c r="G924" i="4"/>
  <c r="G925" i="4"/>
  <c r="G926" i="4"/>
  <c r="G927" i="4"/>
  <c r="G928" i="4"/>
  <c r="G929" i="4"/>
  <c r="G930" i="4"/>
  <c r="G931" i="4"/>
  <c r="G932" i="4"/>
  <c r="G933" i="4"/>
  <c r="G934" i="4"/>
  <c r="G935" i="4"/>
  <c r="G936" i="4"/>
  <c r="G937" i="4"/>
  <c r="G938" i="4"/>
  <c r="G939" i="4"/>
  <c r="G940" i="4"/>
  <c r="G941" i="4"/>
  <c r="G942" i="4"/>
  <c r="G943" i="4"/>
  <c r="G944" i="4"/>
  <c r="G945" i="4"/>
  <c r="G946" i="4"/>
  <c r="G947" i="4"/>
  <c r="G948" i="4"/>
  <c r="G949" i="4"/>
  <c r="G950" i="4"/>
  <c r="G951" i="4"/>
  <c r="G952" i="4"/>
  <c r="G953" i="4"/>
  <c r="G954" i="4"/>
  <c r="G955" i="4"/>
  <c r="G956" i="4"/>
  <c r="G957" i="4"/>
  <c r="G958" i="4"/>
  <c r="G959" i="4"/>
  <c r="G960" i="4"/>
  <c r="G961" i="4"/>
  <c r="G962" i="4"/>
  <c r="G963" i="4"/>
  <c r="G964" i="4"/>
  <c r="G965" i="4"/>
  <c r="G966" i="4"/>
  <c r="G967" i="4"/>
  <c r="G968" i="4"/>
  <c r="G969" i="4"/>
  <c r="G970" i="4"/>
  <c r="G971" i="4"/>
  <c r="G972" i="4"/>
  <c r="G973" i="4"/>
  <c r="G974" i="4"/>
  <c r="G975" i="4"/>
  <c r="G976" i="4"/>
  <c r="G977" i="4"/>
  <c r="G978" i="4"/>
  <c r="G979" i="4"/>
  <c r="G980" i="4"/>
  <c r="G981" i="4"/>
  <c r="G982" i="4"/>
  <c r="G983" i="4"/>
  <c r="G984" i="4"/>
  <c r="G985" i="4"/>
  <c r="G986" i="4"/>
  <c r="G987" i="4"/>
  <c r="G988" i="4"/>
  <c r="G989" i="4"/>
  <c r="G990" i="4"/>
  <c r="G991" i="4"/>
  <c r="G992" i="4"/>
  <c r="G993" i="4"/>
  <c r="G994" i="4"/>
  <c r="G995" i="4"/>
  <c r="G996" i="4"/>
  <c r="G997" i="4"/>
  <c r="G998" i="4"/>
  <c r="G999" i="4"/>
  <c r="G1000" i="4"/>
  <c r="G1001" i="4"/>
  <c r="G1002" i="4"/>
  <c r="G1003" i="4"/>
  <c r="G1004" i="4"/>
  <c r="G1005" i="4"/>
  <c r="G1006" i="4"/>
  <c r="G1007" i="4"/>
  <c r="G1008" i="4"/>
  <c r="G1009" i="4"/>
  <c r="G1010" i="4"/>
  <c r="G1011" i="4"/>
  <c r="G1012" i="4"/>
  <c r="G1013" i="4"/>
  <c r="G1014" i="4"/>
  <c r="G1015" i="4"/>
  <c r="G1016" i="4"/>
  <c r="G1017" i="4"/>
  <c r="G1018" i="4"/>
  <c r="G1019" i="4"/>
  <c r="G1020" i="4"/>
  <c r="G1021" i="4"/>
  <c r="G1022" i="4"/>
  <c r="G1023" i="4"/>
  <c r="G1024" i="4"/>
  <c r="G1025" i="4"/>
  <c r="G1026" i="4"/>
  <c r="G1027" i="4"/>
  <c r="G1028" i="4"/>
  <c r="G1029" i="4"/>
  <c r="G1030" i="4"/>
  <c r="G1031" i="4"/>
  <c r="G1032" i="4"/>
  <c r="G1033" i="4"/>
  <c r="G1034" i="4"/>
  <c r="G1035" i="4"/>
  <c r="G1036" i="4"/>
  <c r="G1037" i="4"/>
  <c r="G1038" i="4"/>
  <c r="G1039" i="4"/>
  <c r="G1040" i="4"/>
  <c r="G1041" i="4"/>
  <c r="G1042" i="4"/>
  <c r="G1043" i="4"/>
  <c r="G1044" i="4"/>
  <c r="G1045" i="4"/>
  <c r="G1046" i="4"/>
  <c r="G1047" i="4"/>
  <c r="G1048" i="4"/>
  <c r="G1049" i="4"/>
  <c r="G1050" i="4"/>
  <c r="G1051" i="4"/>
  <c r="G1052" i="4"/>
  <c r="G1053" i="4"/>
  <c r="G1054" i="4"/>
  <c r="G1055" i="4"/>
  <c r="G1056" i="4"/>
  <c r="G1057" i="4"/>
  <c r="G1058" i="4"/>
  <c r="G1059" i="4"/>
  <c r="G1060" i="4"/>
  <c r="G1061" i="4"/>
  <c r="G1062" i="4"/>
  <c r="G1063" i="4"/>
  <c r="G1064" i="4"/>
  <c r="G1065" i="4"/>
  <c r="G1066" i="4"/>
  <c r="G1067" i="4"/>
  <c r="G1068" i="4"/>
  <c r="G1069" i="4"/>
  <c r="G1070" i="4"/>
  <c r="G1071" i="4"/>
  <c r="G1072" i="4"/>
  <c r="G1073" i="4"/>
  <c r="G1074" i="4"/>
  <c r="G1075" i="4"/>
  <c r="G1076" i="4"/>
  <c r="G1077" i="4"/>
  <c r="G1078" i="4"/>
  <c r="G1079" i="4"/>
  <c r="G1080" i="4"/>
  <c r="G1081" i="4"/>
  <c r="G1082" i="4"/>
  <c r="G1083" i="4"/>
  <c r="G1084" i="4"/>
  <c r="G1085" i="4"/>
  <c r="G1086" i="4"/>
  <c r="G1087" i="4"/>
  <c r="G1088" i="4"/>
  <c r="G1089" i="4"/>
  <c r="G1090" i="4"/>
  <c r="G1091" i="4"/>
  <c r="G1092" i="4"/>
  <c r="G1093" i="4"/>
  <c r="G1094" i="4"/>
  <c r="G1095" i="4"/>
  <c r="G1096" i="4"/>
  <c r="G1097" i="4"/>
  <c r="G1098" i="4"/>
  <c r="G1099" i="4"/>
  <c r="G1100" i="4"/>
  <c r="G1101" i="4"/>
  <c r="G1102" i="4"/>
  <c r="G1103" i="4"/>
  <c r="G1104" i="4"/>
  <c r="G1105" i="4"/>
  <c r="G1106" i="4"/>
  <c r="G1107" i="4"/>
  <c r="G1108" i="4"/>
  <c r="G1109" i="4"/>
  <c r="G1110" i="4"/>
  <c r="G1111" i="4"/>
  <c r="G1112" i="4"/>
  <c r="G1113" i="4"/>
  <c r="G1114" i="4"/>
  <c r="G1115" i="4"/>
  <c r="G1116" i="4"/>
  <c r="G1117" i="4"/>
  <c r="G1118" i="4"/>
  <c r="G1119" i="4"/>
  <c r="G1120" i="4"/>
  <c r="G1121" i="4"/>
  <c r="G1122" i="4"/>
  <c r="G1123" i="4"/>
  <c r="G1124" i="4"/>
  <c r="G1125" i="4"/>
  <c r="G1126" i="4"/>
  <c r="G1127" i="4"/>
  <c r="G1128" i="4"/>
  <c r="G1129" i="4"/>
  <c r="G1130" i="4"/>
  <c r="G1131" i="4"/>
  <c r="G1132" i="4"/>
  <c r="G1133" i="4"/>
  <c r="G1134" i="4"/>
  <c r="G1135" i="4"/>
  <c r="G1136" i="4"/>
  <c r="G1137" i="4"/>
  <c r="G1138" i="4"/>
  <c r="G1139" i="4"/>
  <c r="G1140" i="4"/>
  <c r="G1141" i="4"/>
  <c r="G1142" i="4"/>
  <c r="G1143" i="4"/>
  <c r="G1144" i="4"/>
  <c r="G1145" i="4"/>
  <c r="G1146" i="4"/>
  <c r="G1147" i="4"/>
  <c r="G1148" i="4"/>
  <c r="G1149" i="4"/>
  <c r="G1150" i="4"/>
  <c r="G1151" i="4"/>
  <c r="G1152" i="4"/>
  <c r="G1153" i="4"/>
  <c r="G1154" i="4"/>
  <c r="G1155" i="4"/>
  <c r="G1156" i="4"/>
  <c r="G1157" i="4"/>
  <c r="G1158" i="4"/>
  <c r="G1159" i="4"/>
  <c r="G1160" i="4"/>
  <c r="G1161" i="4"/>
  <c r="G1162" i="4"/>
  <c r="G1163" i="4"/>
  <c r="G1164" i="4"/>
  <c r="G1165" i="4"/>
  <c r="G1166" i="4"/>
  <c r="G1167" i="4"/>
  <c r="G1168" i="4"/>
  <c r="G1169" i="4"/>
  <c r="G1170" i="4"/>
  <c r="G1171" i="4"/>
  <c r="G1172" i="4"/>
  <c r="G1173" i="4"/>
  <c r="G1174" i="4"/>
  <c r="G1175" i="4"/>
  <c r="G1176" i="4"/>
  <c r="G1177" i="4"/>
  <c r="G1178" i="4"/>
  <c r="G1179" i="4"/>
  <c r="G1180" i="4"/>
  <c r="G1181" i="4"/>
  <c r="G1182" i="4"/>
  <c r="G1183" i="4"/>
  <c r="G1184" i="4"/>
  <c r="G1185" i="4"/>
  <c r="G1186" i="4"/>
  <c r="G1187" i="4"/>
  <c r="G1188" i="4"/>
  <c r="G1189" i="4"/>
  <c r="G1190" i="4"/>
  <c r="G1191" i="4"/>
  <c r="G1192" i="4"/>
  <c r="G1193" i="4"/>
  <c r="G1194" i="4"/>
  <c r="G1195" i="4"/>
  <c r="G1196" i="4"/>
  <c r="G1197" i="4"/>
  <c r="G1198" i="4"/>
  <c r="G1199" i="4"/>
  <c r="G1200" i="4"/>
  <c r="G1201" i="4"/>
  <c r="G1202" i="4"/>
  <c r="G1203" i="4"/>
  <c r="G1204" i="4"/>
  <c r="G1205" i="4"/>
  <c r="G1206" i="4"/>
  <c r="G1207" i="4"/>
  <c r="G1208" i="4"/>
  <c r="G1209" i="4"/>
  <c r="G1210" i="4"/>
  <c r="G1211" i="4"/>
  <c r="G1212" i="4"/>
  <c r="G1213" i="4"/>
  <c r="G1214" i="4"/>
  <c r="G1215" i="4"/>
  <c r="G1216" i="4"/>
  <c r="G1217" i="4"/>
  <c r="G1218" i="4"/>
  <c r="G1219" i="4"/>
  <c r="G1220" i="4"/>
  <c r="G1221" i="4"/>
  <c r="G1222" i="4"/>
  <c r="G1223" i="4"/>
  <c r="G1224" i="4"/>
  <c r="G1225" i="4"/>
  <c r="G1226" i="4"/>
  <c r="G1227" i="4"/>
  <c r="G1228" i="4"/>
  <c r="G1229" i="4"/>
  <c r="G1230" i="4"/>
  <c r="G1231" i="4"/>
  <c r="G1232" i="4"/>
  <c r="G1233" i="4"/>
  <c r="G1234" i="4"/>
  <c r="G1235" i="4"/>
  <c r="G1236" i="4"/>
  <c r="G1237" i="4"/>
  <c r="G1238" i="4"/>
  <c r="G1239" i="4"/>
  <c r="G1240" i="4"/>
  <c r="G1241" i="4"/>
  <c r="G1242" i="4"/>
  <c r="G1243" i="4"/>
  <c r="G1244" i="4"/>
  <c r="G1245" i="4"/>
  <c r="G1246" i="4"/>
  <c r="G1247" i="4"/>
  <c r="G1248" i="4"/>
  <c r="G1249" i="4"/>
  <c r="G1250" i="4"/>
  <c r="G1251" i="4"/>
  <c r="G1252" i="4"/>
  <c r="G1253" i="4"/>
  <c r="G1254" i="4"/>
  <c r="G1255" i="4"/>
  <c r="G1256" i="4"/>
  <c r="G1257" i="4"/>
  <c r="G1258" i="4"/>
  <c r="G1259" i="4"/>
  <c r="G1260" i="4"/>
  <c r="G1261" i="4"/>
  <c r="G1262" i="4"/>
  <c r="G1263" i="4"/>
  <c r="G1264" i="4"/>
  <c r="G1265" i="4"/>
  <c r="G1266" i="4"/>
  <c r="G1267" i="4"/>
  <c r="G1268" i="4"/>
  <c r="G1269" i="4"/>
  <c r="G1270" i="4"/>
  <c r="G1271" i="4"/>
  <c r="G1272" i="4"/>
  <c r="G1273" i="4"/>
  <c r="G1274" i="4"/>
  <c r="G1275" i="4"/>
  <c r="G1276" i="4"/>
  <c r="G1277" i="4"/>
  <c r="G1278" i="4"/>
  <c r="G1279" i="4"/>
  <c r="G1280" i="4"/>
  <c r="G1281" i="4"/>
  <c r="G1282" i="4"/>
  <c r="G1283" i="4"/>
  <c r="G1284" i="4"/>
  <c r="G1285" i="4"/>
  <c r="G1286" i="4"/>
  <c r="G1287" i="4"/>
  <c r="G1288" i="4"/>
  <c r="G1289" i="4"/>
  <c r="G1290" i="4"/>
  <c r="G1291" i="4"/>
  <c r="G1292" i="4"/>
  <c r="G1293" i="4"/>
  <c r="G1294" i="4"/>
  <c r="G1295" i="4"/>
  <c r="G1296" i="4"/>
  <c r="G1297" i="4"/>
  <c r="G1298" i="4"/>
  <c r="G1299" i="4"/>
  <c r="G1300" i="4"/>
  <c r="G1301" i="4"/>
  <c r="G1302" i="4"/>
  <c r="G1303" i="4"/>
  <c r="G1304" i="4"/>
  <c r="G1305" i="4"/>
  <c r="G1306" i="4"/>
  <c r="G1307" i="4"/>
  <c r="G1308" i="4"/>
  <c r="G1309" i="4"/>
  <c r="G1310" i="4"/>
  <c r="G1311" i="4"/>
  <c r="G1312" i="4"/>
  <c r="G1313" i="4"/>
  <c r="G1314" i="4"/>
  <c r="G1315" i="4"/>
  <c r="G1316" i="4"/>
  <c r="G1317" i="4"/>
  <c r="G1318" i="4"/>
  <c r="G1319" i="4"/>
  <c r="G1320" i="4"/>
  <c r="G1321" i="4"/>
  <c r="G1322" i="4"/>
  <c r="G1323" i="4"/>
  <c r="G1324" i="4"/>
  <c r="G1325" i="4"/>
  <c r="G1326" i="4"/>
  <c r="G1327" i="4"/>
  <c r="G1328" i="4"/>
  <c r="G1329" i="4"/>
  <c r="G1330" i="4"/>
  <c r="G1331" i="4"/>
  <c r="G1332" i="4"/>
  <c r="G1333" i="4"/>
  <c r="G1334" i="4"/>
  <c r="G1335" i="4"/>
  <c r="G1336" i="4"/>
  <c r="G1337" i="4"/>
  <c r="G1338" i="4"/>
  <c r="G1339" i="4"/>
  <c r="G1340" i="4"/>
  <c r="G1341" i="4"/>
  <c r="G1342" i="4"/>
  <c r="G1343" i="4"/>
  <c r="G1344" i="4"/>
  <c r="G1345" i="4"/>
  <c r="G1346" i="4"/>
  <c r="G1347" i="4"/>
  <c r="G1348" i="4"/>
  <c r="G1349" i="4"/>
  <c r="G1350" i="4"/>
  <c r="G1351" i="4"/>
  <c r="G1352" i="4"/>
  <c r="G1353" i="4"/>
  <c r="G1354" i="4"/>
  <c r="G1355" i="4"/>
  <c r="G1356" i="4"/>
  <c r="G1357" i="4"/>
  <c r="G1358" i="4"/>
  <c r="G1359" i="4"/>
  <c r="G1360" i="4"/>
  <c r="G1361" i="4"/>
  <c r="G1362" i="4"/>
  <c r="G1363" i="4"/>
  <c r="G1364" i="4"/>
  <c r="G1365" i="4"/>
  <c r="G1366" i="4"/>
  <c r="G1367" i="4"/>
  <c r="G1368" i="4"/>
  <c r="G1369" i="4"/>
  <c r="G1370" i="4"/>
  <c r="G1371" i="4"/>
  <c r="G1372" i="4"/>
  <c r="G1373" i="4"/>
  <c r="G1374" i="4"/>
  <c r="G1375" i="4"/>
  <c r="G1376" i="4"/>
  <c r="G1377" i="4"/>
  <c r="G1378" i="4"/>
  <c r="G1379" i="4"/>
  <c r="G1380" i="4"/>
  <c r="G1381" i="4"/>
  <c r="G1382" i="4"/>
  <c r="G1383" i="4"/>
  <c r="G1384" i="4"/>
  <c r="G1385" i="4"/>
  <c r="G1386" i="4"/>
  <c r="G1387" i="4"/>
  <c r="G1388" i="4"/>
  <c r="G1389" i="4"/>
  <c r="G1390" i="4"/>
  <c r="G1391" i="4"/>
  <c r="G1392" i="4"/>
  <c r="G1393" i="4"/>
  <c r="G1394" i="4"/>
  <c r="G1395" i="4"/>
  <c r="G1396" i="4"/>
  <c r="G1397" i="4"/>
  <c r="G1398" i="4"/>
  <c r="G1399" i="4"/>
  <c r="G1400" i="4"/>
  <c r="G1401" i="4"/>
  <c r="G1402" i="4"/>
  <c r="G1403" i="4"/>
  <c r="G1404" i="4"/>
  <c r="G1405" i="4"/>
  <c r="G1406" i="4"/>
  <c r="G1407" i="4"/>
  <c r="G1408" i="4"/>
  <c r="G1409" i="4"/>
  <c r="G1410" i="4"/>
  <c r="G1411" i="4"/>
  <c r="G1412" i="4"/>
  <c r="G1413" i="4"/>
  <c r="G1414" i="4"/>
  <c r="G1415" i="4"/>
  <c r="G1416" i="4"/>
  <c r="G1417" i="4"/>
  <c r="G1418" i="4"/>
  <c r="G1419" i="4"/>
  <c r="G1420" i="4"/>
  <c r="G1421" i="4"/>
  <c r="G1422" i="4"/>
  <c r="G1423" i="4"/>
  <c r="G1424" i="4"/>
  <c r="G1425" i="4"/>
  <c r="G1426" i="4"/>
  <c r="G1427" i="4"/>
  <c r="G1428" i="4"/>
  <c r="G1429" i="4"/>
  <c r="G1430" i="4"/>
  <c r="G1431" i="4"/>
  <c r="G1432" i="4"/>
  <c r="G1433" i="4"/>
  <c r="G1434" i="4"/>
  <c r="G1435" i="4"/>
  <c r="G1436" i="4"/>
  <c r="G1437" i="4"/>
  <c r="G1438" i="4"/>
  <c r="G1439" i="4"/>
  <c r="G1440" i="4"/>
  <c r="G1441" i="4"/>
  <c r="G1442" i="4"/>
  <c r="G1443" i="4"/>
  <c r="G1444" i="4"/>
  <c r="G1445" i="4"/>
  <c r="G1446" i="4"/>
  <c r="G1447" i="4"/>
  <c r="G1448" i="4"/>
  <c r="G1449" i="4"/>
  <c r="G1450" i="4"/>
  <c r="G1451" i="4"/>
  <c r="G1452" i="4"/>
  <c r="G1453" i="4"/>
  <c r="G1454" i="4"/>
  <c r="G1455" i="4"/>
  <c r="G1456" i="4"/>
  <c r="G1457" i="4"/>
  <c r="G1458" i="4"/>
  <c r="G1459" i="4"/>
  <c r="G1460" i="4"/>
  <c r="G1461" i="4"/>
  <c r="G1462" i="4"/>
  <c r="G1463" i="4"/>
  <c r="G1464" i="4"/>
  <c r="G1465" i="4"/>
  <c r="G1466" i="4"/>
  <c r="G1467" i="4"/>
  <c r="G1468" i="4"/>
  <c r="G1469" i="4"/>
  <c r="G1470" i="4"/>
  <c r="G1471" i="4"/>
  <c r="G1472" i="4"/>
  <c r="G1473" i="4"/>
  <c r="G1474" i="4"/>
  <c r="G1475" i="4"/>
  <c r="G1476" i="4"/>
  <c r="G1477" i="4"/>
  <c r="G1478" i="4"/>
  <c r="G1479" i="4"/>
  <c r="G1480" i="4"/>
  <c r="G1481" i="4"/>
  <c r="G1482" i="4"/>
  <c r="G1483" i="4"/>
  <c r="G1484" i="4"/>
  <c r="G1485" i="4"/>
  <c r="G1486" i="4"/>
  <c r="G1487" i="4"/>
  <c r="G1488" i="4"/>
  <c r="G1489" i="4"/>
  <c r="G1490" i="4"/>
  <c r="G1491" i="4"/>
  <c r="G1492" i="4"/>
  <c r="G1493" i="4"/>
  <c r="G1494" i="4"/>
  <c r="G1495" i="4"/>
  <c r="G1496" i="4"/>
  <c r="G1497" i="4"/>
  <c r="G1498" i="4"/>
  <c r="G1499" i="4"/>
  <c r="G1500" i="4"/>
  <c r="F16" i="2" a="1"/>
  <c r="E2" i="4"/>
  <c r="F7" i="4"/>
  <c r="E1" i="4"/>
  <c r="E3" i="3"/>
  <c r="G6" i="3"/>
  <c r="G7" i="3"/>
  <c r="G8" i="3"/>
  <c r="G9" i="3"/>
  <c r="G10" i="3"/>
  <c r="G11" i="3"/>
  <c r="G12" i="3"/>
  <c r="G13" i="3"/>
  <c r="G14" i="3"/>
  <c r="G15" i="3"/>
  <c r="G16" i="3"/>
  <c r="G17" i="3"/>
  <c r="G18" i="3"/>
  <c r="G19" i="3"/>
  <c r="G20" i="3"/>
  <c r="G21" i="3"/>
  <c r="G22" i="3"/>
  <c r="G23" i="3"/>
  <c r="G24" i="3"/>
  <c r="G25" i="3"/>
  <c r="E2" i="3"/>
  <c r="F25" i="3"/>
  <c r="B2" i="7"/>
  <c r="B1" i="7"/>
  <c r="B2" i="6"/>
  <c r="B1" i="6"/>
  <c r="B2" i="5"/>
  <c r="B1" i="5"/>
  <c r="B2" i="4"/>
  <c r="B1" i="4"/>
  <c r="B2" i="3"/>
  <c r="B1" i="3"/>
  <c r="C24" i="8"/>
  <c r="C22" i="8"/>
  <c r="E4" i="10"/>
  <c r="F4" i="10"/>
  <c r="D4" i="10"/>
  <c r="F22" i="2" s="1"/>
  <c r="H26" i="9"/>
  <c r="K26" i="9" s="1"/>
  <c r="H28" i="9"/>
  <c r="K28" i="9" s="1"/>
  <c r="E28" i="9"/>
  <c r="E27" i="9"/>
  <c r="M17" i="10"/>
  <c r="K25" i="10"/>
  <c r="N25" i="10"/>
  <c r="M33" i="10"/>
  <c r="K41" i="10"/>
  <c r="N41" i="10"/>
  <c r="K49" i="10"/>
  <c r="N49" i="10"/>
  <c r="M57" i="10"/>
  <c r="M65" i="10"/>
  <c r="M73" i="10"/>
  <c r="K81" i="10"/>
  <c r="N81" i="10"/>
  <c r="K89" i="10"/>
  <c r="N89" i="10"/>
  <c r="M97" i="10"/>
  <c r="K105" i="10"/>
  <c r="N105" i="10"/>
  <c r="M113" i="10"/>
  <c r="M121" i="10"/>
  <c r="M129" i="10"/>
  <c r="M137" i="10"/>
  <c r="M145" i="10"/>
  <c r="K53" i="10"/>
  <c r="N53" i="10"/>
  <c r="K85" i="10"/>
  <c r="N85" i="10"/>
  <c r="K117" i="10"/>
  <c r="N117" i="10"/>
  <c r="M38" i="10"/>
  <c r="M110" i="10"/>
  <c r="K150" i="10"/>
  <c r="N150" i="10"/>
  <c r="K18" i="10"/>
  <c r="N18" i="10"/>
  <c r="K26" i="10"/>
  <c r="N26" i="10"/>
  <c r="K34" i="10"/>
  <c r="N34" i="10"/>
  <c r="M42" i="10"/>
  <c r="M50" i="10"/>
  <c r="K58" i="10"/>
  <c r="N58" i="10"/>
  <c r="M66" i="10"/>
  <c r="K74" i="10"/>
  <c r="N74" i="10"/>
  <c r="M82" i="10"/>
  <c r="K90" i="10"/>
  <c r="N90" i="10"/>
  <c r="M98" i="10"/>
  <c r="M106" i="10"/>
  <c r="K114" i="10"/>
  <c r="N114" i="10"/>
  <c r="K122" i="10"/>
  <c r="N122" i="10"/>
  <c r="M130" i="10"/>
  <c r="M138" i="10"/>
  <c r="M146" i="10"/>
  <c r="K21" i="10"/>
  <c r="N21" i="10"/>
  <c r="M61" i="10"/>
  <c r="M109" i="10"/>
  <c r="M149" i="10"/>
  <c r="K54" i="10"/>
  <c r="N54" i="10"/>
  <c r="M118" i="10"/>
  <c r="M19" i="10"/>
  <c r="M27" i="10"/>
  <c r="M35" i="10"/>
  <c r="K43" i="10"/>
  <c r="N43" i="10"/>
  <c r="K51" i="10"/>
  <c r="N51" i="10"/>
  <c r="K59" i="10"/>
  <c r="N59" i="10"/>
  <c r="M67" i="10"/>
  <c r="K75" i="10"/>
  <c r="N75" i="10"/>
  <c r="M83" i="10"/>
  <c r="K91" i="10"/>
  <c r="N91" i="10"/>
  <c r="K99" i="10"/>
  <c r="N99" i="10"/>
  <c r="K107" i="10"/>
  <c r="N107" i="10"/>
  <c r="K115" i="10"/>
  <c r="N115" i="10"/>
  <c r="K123" i="10"/>
  <c r="N123" i="10"/>
  <c r="K131" i="10"/>
  <c r="N131" i="10"/>
  <c r="M139" i="10"/>
  <c r="K147" i="10"/>
  <c r="N147" i="10"/>
  <c r="K29" i="10"/>
  <c r="N29" i="10"/>
  <c r="K69" i="10"/>
  <c r="N69" i="10"/>
  <c r="M133" i="10"/>
  <c r="M22" i="10"/>
  <c r="K70" i="10"/>
  <c r="N70" i="10"/>
  <c r="M86" i="10"/>
  <c r="M134" i="10"/>
  <c r="M20" i="10"/>
  <c r="M28" i="10"/>
  <c r="M36" i="10"/>
  <c r="M44" i="10"/>
  <c r="K52" i="10"/>
  <c r="N52" i="10"/>
  <c r="M60" i="10"/>
  <c r="M68" i="10"/>
  <c r="M76" i="10"/>
  <c r="M84" i="10"/>
  <c r="K92" i="10"/>
  <c r="N92" i="10"/>
  <c r="K100" i="10"/>
  <c r="N100" i="10"/>
  <c r="K108" i="10"/>
  <c r="N108" i="10"/>
  <c r="M116" i="10"/>
  <c r="M124" i="10"/>
  <c r="K132" i="10"/>
  <c r="N132" i="10"/>
  <c r="K140" i="10"/>
  <c r="N140" i="10"/>
  <c r="M148" i="10"/>
  <c r="M37" i="10"/>
  <c r="K93" i="10"/>
  <c r="N93" i="10"/>
  <c r="M141" i="10"/>
  <c r="K62" i="10"/>
  <c r="N62" i="10"/>
  <c r="K126" i="10"/>
  <c r="N126" i="10"/>
  <c r="M14" i="10"/>
  <c r="M15" i="10"/>
  <c r="M23" i="10"/>
  <c r="M31" i="10"/>
  <c r="M39" i="10"/>
  <c r="M47" i="10"/>
  <c r="K55" i="10"/>
  <c r="N55" i="10"/>
  <c r="M63" i="10"/>
  <c r="M71" i="10"/>
  <c r="K79" i="10"/>
  <c r="N79" i="10"/>
  <c r="K87" i="10"/>
  <c r="N87" i="10"/>
  <c r="M95" i="10"/>
  <c r="K103" i="10"/>
  <c r="N103" i="10"/>
  <c r="M111" i="10"/>
  <c r="M119" i="10"/>
  <c r="M127" i="10"/>
  <c r="K135" i="10"/>
  <c r="N135" i="10"/>
  <c r="K143" i="10"/>
  <c r="N143" i="10"/>
  <c r="M151" i="10"/>
  <c r="K101" i="10"/>
  <c r="N101" i="10"/>
  <c r="K30" i="10"/>
  <c r="N30" i="10"/>
  <c r="M78" i="10"/>
  <c r="K94" i="10"/>
  <c r="N94" i="10"/>
  <c r="M142" i="10"/>
  <c r="M16" i="10"/>
  <c r="M24" i="10"/>
  <c r="M32" i="10"/>
  <c r="M40" i="10"/>
  <c r="M48" i="10"/>
  <c r="M56" i="10"/>
  <c r="M64" i="10"/>
  <c r="K72" i="10"/>
  <c r="N72" i="10"/>
  <c r="K80" i="10"/>
  <c r="N80" i="10"/>
  <c r="M88" i="10"/>
  <c r="K96" i="10"/>
  <c r="N96" i="10"/>
  <c r="M104" i="10"/>
  <c r="M112" i="10"/>
  <c r="K120" i="10"/>
  <c r="N120" i="10"/>
  <c r="M128" i="10"/>
  <c r="M136" i="10"/>
  <c r="M144" i="10"/>
  <c r="M152" i="10"/>
  <c r="K45" i="10"/>
  <c r="N45" i="10"/>
  <c r="K77" i="10"/>
  <c r="N77" i="10"/>
  <c r="K125" i="10"/>
  <c r="N125" i="10"/>
  <c r="M46" i="10"/>
  <c r="K102" i="10"/>
  <c r="N102" i="10"/>
  <c r="B16" i="8"/>
  <c r="F13" i="10"/>
  <c r="E26" i="9"/>
  <c r="B10" i="8"/>
  <c r="D20" i="8"/>
  <c r="D22" i="8"/>
  <c r="B12" i="8"/>
  <c r="B8" i="8"/>
  <c r="G26" i="3"/>
  <c r="G27" i="3"/>
  <c r="G28" i="3"/>
  <c r="G29" i="3"/>
  <c r="G30" i="3"/>
  <c r="G31" i="3"/>
  <c r="G32" i="3"/>
  <c r="G33" i="3"/>
  <c r="G34" i="3"/>
  <c r="G35" i="3"/>
  <c r="G36" i="3"/>
  <c r="G37" i="3"/>
  <c r="G38" i="3"/>
  <c r="G39" i="3"/>
  <c r="G40" i="3"/>
  <c r="G41" i="3"/>
  <c r="G42" i="3"/>
  <c r="G43" i="3"/>
  <c r="G44" i="3"/>
  <c r="G45" i="3"/>
  <c r="G46" i="3"/>
  <c r="G47" i="3"/>
  <c r="G48" i="3"/>
  <c r="G49" i="3"/>
  <c r="G50" i="3"/>
  <c r="G51" i="3"/>
  <c r="G52" i="3"/>
  <c r="G53" i="3"/>
  <c r="G54" i="3"/>
  <c r="G55" i="3"/>
  <c r="G56" i="3"/>
  <c r="G57" i="3"/>
  <c r="G58" i="3"/>
  <c r="G59" i="3"/>
  <c r="G60" i="3"/>
  <c r="G61" i="3"/>
  <c r="G62" i="3"/>
  <c r="G63" i="3"/>
  <c r="G64" i="3"/>
  <c r="G65" i="3"/>
  <c r="G66" i="3"/>
  <c r="G67" i="3"/>
  <c r="G68" i="3"/>
  <c r="G69" i="3"/>
  <c r="G70" i="3"/>
  <c r="G71" i="3"/>
  <c r="G72" i="3"/>
  <c r="G73" i="3"/>
  <c r="G74" i="3"/>
  <c r="G75" i="3"/>
  <c r="G76" i="3"/>
  <c r="G77" i="3"/>
  <c r="G78" i="3"/>
  <c r="G79" i="3"/>
  <c r="G80" i="3"/>
  <c r="G81" i="3"/>
  <c r="G82" i="3"/>
  <c r="G83" i="3"/>
  <c r="G84" i="3"/>
  <c r="G85" i="3"/>
  <c r="G86" i="3"/>
  <c r="G87" i="3"/>
  <c r="G88" i="3"/>
  <c r="G89" i="3"/>
  <c r="G90" i="3"/>
  <c r="G91" i="3"/>
  <c r="G92" i="3"/>
  <c r="G93" i="3"/>
  <c r="G94" i="3"/>
  <c r="G95" i="3"/>
  <c r="G96" i="3"/>
  <c r="G97" i="3"/>
  <c r="G98" i="3"/>
  <c r="G99" i="3"/>
  <c r="G100" i="3"/>
  <c r="G101" i="3"/>
  <c r="G102" i="3"/>
  <c r="G103" i="3"/>
  <c r="G104" i="3"/>
  <c r="G105" i="3"/>
  <c r="G106" i="3"/>
  <c r="G107" i="3"/>
  <c r="G108" i="3"/>
  <c r="G109" i="3"/>
  <c r="G110" i="3"/>
  <c r="G111" i="3"/>
  <c r="G112" i="3"/>
  <c r="G113" i="3"/>
  <c r="G114" i="3"/>
  <c r="G115" i="3"/>
  <c r="G116" i="3"/>
  <c r="G117" i="3"/>
  <c r="G118" i="3"/>
  <c r="G119" i="3"/>
  <c r="G120" i="3"/>
  <c r="G121" i="3"/>
  <c r="G122" i="3"/>
  <c r="G123" i="3"/>
  <c r="G124" i="3"/>
  <c r="G125" i="3"/>
  <c r="G126" i="3"/>
  <c r="G127" i="3"/>
  <c r="G128" i="3"/>
  <c r="G129" i="3"/>
  <c r="G130" i="3"/>
  <c r="G131" i="3"/>
  <c r="G132" i="3"/>
  <c r="G133" i="3"/>
  <c r="G134" i="3"/>
  <c r="G135" i="3"/>
  <c r="G136" i="3"/>
  <c r="G137" i="3"/>
  <c r="G138" i="3"/>
  <c r="G139" i="3"/>
  <c r="G140" i="3"/>
  <c r="G141" i="3"/>
  <c r="G142" i="3"/>
  <c r="G143" i="3"/>
  <c r="G144" i="3"/>
  <c r="G145" i="3"/>
  <c r="G146" i="3"/>
  <c r="G147" i="3"/>
  <c r="G148" i="3"/>
  <c r="G149" i="3"/>
  <c r="G150" i="3"/>
  <c r="G151" i="3"/>
  <c r="G152" i="3"/>
  <c r="G153" i="3"/>
  <c r="G154" i="3"/>
  <c r="G155" i="3"/>
  <c r="G156" i="3"/>
  <c r="G157" i="3"/>
  <c r="G158" i="3"/>
  <c r="G159" i="3"/>
  <c r="G160" i="3"/>
  <c r="G161" i="3"/>
  <c r="G162" i="3"/>
  <c r="G163" i="3"/>
  <c r="G164" i="3"/>
  <c r="G165" i="3"/>
  <c r="G166" i="3"/>
  <c r="G167" i="3"/>
  <c r="G168" i="3"/>
  <c r="G169" i="3"/>
  <c r="G170" i="3"/>
  <c r="G171" i="3"/>
  <c r="G172" i="3"/>
  <c r="G173" i="3"/>
  <c r="G174" i="3"/>
  <c r="G175" i="3"/>
  <c r="G176" i="3"/>
  <c r="G177" i="3"/>
  <c r="G178" i="3"/>
  <c r="G179" i="3"/>
  <c r="G180" i="3"/>
  <c r="G181" i="3"/>
  <c r="G182" i="3"/>
  <c r="G183" i="3"/>
  <c r="G184" i="3"/>
  <c r="G185" i="3"/>
  <c r="G186" i="3"/>
  <c r="G187" i="3"/>
  <c r="G188" i="3"/>
  <c r="G189" i="3"/>
  <c r="G190" i="3"/>
  <c r="G191" i="3"/>
  <c r="G192" i="3"/>
  <c r="G193" i="3"/>
  <c r="G194" i="3"/>
  <c r="G195" i="3"/>
  <c r="G196" i="3"/>
  <c r="G197" i="3"/>
  <c r="G198" i="3"/>
  <c r="G199" i="3"/>
  <c r="G200" i="3"/>
  <c r="G201" i="3"/>
  <c r="G202" i="3"/>
  <c r="G203" i="3"/>
  <c r="G204" i="3"/>
  <c r="G205" i="3"/>
  <c r="G206" i="3"/>
  <c r="G207" i="3"/>
  <c r="G208" i="3"/>
  <c r="G209" i="3"/>
  <c r="G210" i="3"/>
  <c r="G211" i="3"/>
  <c r="G212" i="3"/>
  <c r="G213" i="3"/>
  <c r="G214" i="3"/>
  <c r="G215" i="3"/>
  <c r="G216" i="3"/>
  <c r="G217" i="3"/>
  <c r="G218" i="3"/>
  <c r="G219" i="3"/>
  <c r="G220" i="3"/>
  <c r="G221" i="3"/>
  <c r="G222" i="3"/>
  <c r="G223" i="3"/>
  <c r="G224" i="3"/>
  <c r="G225" i="3"/>
  <c r="G226" i="3"/>
  <c r="G227" i="3"/>
  <c r="G228" i="3"/>
  <c r="G229" i="3"/>
  <c r="G230" i="3"/>
  <c r="G231" i="3"/>
  <c r="G232" i="3"/>
  <c r="G233" i="3"/>
  <c r="G234" i="3"/>
  <c r="G235" i="3"/>
  <c r="G236" i="3"/>
  <c r="G237" i="3"/>
  <c r="G238" i="3"/>
  <c r="G239" i="3"/>
  <c r="G240" i="3"/>
  <c r="G241" i="3"/>
  <c r="G242" i="3"/>
  <c r="G243" i="3"/>
  <c r="G244" i="3"/>
  <c r="G245" i="3"/>
  <c r="G246" i="3"/>
  <c r="G247" i="3"/>
  <c r="G248" i="3"/>
  <c r="G249" i="3"/>
  <c r="G250" i="3"/>
  <c r="G251" i="3"/>
  <c r="G252" i="3"/>
  <c r="G253" i="3"/>
  <c r="G254" i="3"/>
  <c r="G255" i="3"/>
  <c r="G256" i="3"/>
  <c r="G257" i="3"/>
  <c r="G258" i="3"/>
  <c r="G259" i="3"/>
  <c r="G260" i="3"/>
  <c r="G261" i="3"/>
  <c r="G262" i="3"/>
  <c r="G263" i="3"/>
  <c r="G264" i="3"/>
  <c r="G265" i="3"/>
  <c r="G266" i="3"/>
  <c r="G267" i="3"/>
  <c r="G268" i="3"/>
  <c r="G269" i="3"/>
  <c r="G270" i="3"/>
  <c r="G271" i="3"/>
  <c r="G272" i="3"/>
  <c r="G273" i="3"/>
  <c r="G274" i="3"/>
  <c r="G275" i="3"/>
  <c r="G276" i="3"/>
  <c r="G277" i="3"/>
  <c r="G278" i="3"/>
  <c r="G279" i="3"/>
  <c r="G280" i="3"/>
  <c r="G281" i="3"/>
  <c r="G282" i="3"/>
  <c r="G283" i="3"/>
  <c r="G284" i="3"/>
  <c r="G285" i="3"/>
  <c r="G286" i="3"/>
  <c r="G287" i="3"/>
  <c r="G288" i="3"/>
  <c r="G289" i="3"/>
  <c r="G290" i="3"/>
  <c r="G291" i="3"/>
  <c r="G292" i="3"/>
  <c r="G293" i="3"/>
  <c r="G294" i="3"/>
  <c r="G295" i="3"/>
  <c r="G296" i="3"/>
  <c r="G297" i="3"/>
  <c r="G298" i="3"/>
  <c r="G299" i="3"/>
  <c r="G300" i="3"/>
  <c r="G301" i="3"/>
  <c r="G302" i="3"/>
  <c r="G303" i="3"/>
  <c r="G304" i="3"/>
  <c r="G305" i="3"/>
  <c r="G306" i="3"/>
  <c r="G307" i="3"/>
  <c r="G308" i="3"/>
  <c r="G309" i="3"/>
  <c r="G310" i="3"/>
  <c r="G311" i="3"/>
  <c r="G312" i="3"/>
  <c r="G313" i="3"/>
  <c r="G314" i="3"/>
  <c r="G315" i="3"/>
  <c r="G316" i="3"/>
  <c r="G317" i="3"/>
  <c r="G318" i="3"/>
  <c r="G319" i="3"/>
  <c r="G320" i="3"/>
  <c r="G321" i="3"/>
  <c r="G322" i="3"/>
  <c r="G323" i="3"/>
  <c r="G324" i="3"/>
  <c r="G325" i="3"/>
  <c r="G326" i="3"/>
  <c r="G327" i="3"/>
  <c r="G328" i="3"/>
  <c r="G329" i="3"/>
  <c r="G330" i="3"/>
  <c r="G331" i="3"/>
  <c r="G332" i="3"/>
  <c r="G333" i="3"/>
  <c r="G334" i="3"/>
  <c r="G335" i="3"/>
  <c r="G336" i="3"/>
  <c r="G337" i="3"/>
  <c r="G338" i="3"/>
  <c r="G339" i="3"/>
  <c r="G340" i="3"/>
  <c r="G341" i="3"/>
  <c r="G342" i="3"/>
  <c r="G343" i="3"/>
  <c r="G344" i="3"/>
  <c r="G345" i="3"/>
  <c r="G346" i="3"/>
  <c r="G347" i="3"/>
  <c r="G348" i="3"/>
  <c r="G349" i="3"/>
  <c r="G350" i="3"/>
  <c r="G351" i="3"/>
  <c r="G352" i="3"/>
  <c r="G353" i="3"/>
  <c r="G354" i="3"/>
  <c r="G355" i="3"/>
  <c r="G356" i="3"/>
  <c r="G357" i="3"/>
  <c r="G358" i="3"/>
  <c r="G359" i="3"/>
  <c r="G360" i="3"/>
  <c r="G361" i="3"/>
  <c r="G362" i="3"/>
  <c r="G363" i="3"/>
  <c r="G364" i="3"/>
  <c r="G365" i="3"/>
  <c r="G366" i="3"/>
  <c r="G367" i="3"/>
  <c r="G368" i="3"/>
  <c r="G369" i="3"/>
  <c r="G370" i="3"/>
  <c r="G371" i="3"/>
  <c r="G372" i="3"/>
  <c r="G373" i="3"/>
  <c r="G374" i="3"/>
  <c r="G375" i="3"/>
  <c r="G376" i="3"/>
  <c r="G377" i="3"/>
  <c r="G378" i="3"/>
  <c r="G379" i="3"/>
  <c r="G380" i="3"/>
  <c r="G381" i="3"/>
  <c r="G382" i="3"/>
  <c r="G383" i="3"/>
  <c r="G384" i="3"/>
  <c r="G385" i="3"/>
  <c r="G386" i="3"/>
  <c r="G387" i="3"/>
  <c r="G388" i="3"/>
  <c r="G389" i="3"/>
  <c r="G390" i="3"/>
  <c r="G391" i="3"/>
  <c r="G392" i="3"/>
  <c r="G393" i="3"/>
  <c r="G394" i="3"/>
  <c r="G395" i="3"/>
  <c r="G396" i="3"/>
  <c r="G397" i="3"/>
  <c r="G398" i="3"/>
  <c r="G399" i="3"/>
  <c r="G400" i="3"/>
  <c r="G401" i="3"/>
  <c r="G402" i="3"/>
  <c r="G403" i="3"/>
  <c r="G404" i="3"/>
  <c r="G405" i="3"/>
  <c r="G406" i="3"/>
  <c r="G407" i="3"/>
  <c r="G408" i="3"/>
  <c r="G409" i="3"/>
  <c r="G410" i="3"/>
  <c r="G411" i="3"/>
  <c r="G412" i="3"/>
  <c r="G413" i="3"/>
  <c r="G414" i="3"/>
  <c r="G415" i="3"/>
  <c r="G416" i="3"/>
  <c r="G417" i="3"/>
  <c r="G418" i="3"/>
  <c r="G419" i="3"/>
  <c r="G420" i="3"/>
  <c r="G421" i="3"/>
  <c r="G422" i="3"/>
  <c r="G423" i="3"/>
  <c r="G424" i="3"/>
  <c r="G425" i="3"/>
  <c r="G426" i="3"/>
  <c r="G427" i="3"/>
  <c r="G428" i="3"/>
  <c r="G429" i="3"/>
  <c r="G430" i="3"/>
  <c r="G431" i="3"/>
  <c r="G432" i="3"/>
  <c r="G433" i="3"/>
  <c r="G434" i="3"/>
  <c r="G435" i="3"/>
  <c r="G436" i="3"/>
  <c r="G437" i="3"/>
  <c r="G438" i="3"/>
  <c r="G439" i="3"/>
  <c r="G440" i="3"/>
  <c r="G441" i="3"/>
  <c r="G442" i="3"/>
  <c r="G443" i="3"/>
  <c r="G444" i="3"/>
  <c r="G445" i="3"/>
  <c r="G446" i="3"/>
  <c r="G447" i="3"/>
  <c r="G448" i="3"/>
  <c r="G449" i="3"/>
  <c r="G450" i="3"/>
  <c r="G451" i="3"/>
  <c r="G452" i="3"/>
  <c r="G453" i="3"/>
  <c r="G454" i="3"/>
  <c r="G455" i="3"/>
  <c r="G456" i="3"/>
  <c r="G457" i="3"/>
  <c r="G458" i="3"/>
  <c r="G459" i="3"/>
  <c r="G460" i="3"/>
  <c r="G461" i="3"/>
  <c r="G462" i="3"/>
  <c r="G463" i="3"/>
  <c r="G464" i="3"/>
  <c r="G465" i="3"/>
  <c r="G466" i="3"/>
  <c r="G467" i="3"/>
  <c r="G468" i="3"/>
  <c r="G469" i="3"/>
  <c r="G470" i="3"/>
  <c r="G471" i="3"/>
  <c r="G472" i="3"/>
  <c r="G473" i="3"/>
  <c r="G474" i="3"/>
  <c r="G475" i="3"/>
  <c r="G476" i="3"/>
  <c r="G477" i="3"/>
  <c r="G478" i="3"/>
  <c r="G479" i="3"/>
  <c r="G480" i="3"/>
  <c r="G481" i="3"/>
  <c r="G482" i="3"/>
  <c r="G483" i="3"/>
  <c r="G484" i="3"/>
  <c r="G485" i="3"/>
  <c r="G486" i="3"/>
  <c r="G487" i="3"/>
  <c r="G488" i="3"/>
  <c r="G489" i="3"/>
  <c r="G490" i="3"/>
  <c r="G491" i="3"/>
  <c r="G492" i="3"/>
  <c r="G493" i="3"/>
  <c r="G494" i="3"/>
  <c r="G495" i="3"/>
  <c r="G496" i="3"/>
  <c r="G497" i="3"/>
  <c r="G498" i="3"/>
  <c r="G499" i="3"/>
  <c r="G500" i="3"/>
  <c r="G501" i="3"/>
  <c r="G502" i="3"/>
  <c r="G503" i="3"/>
  <c r="G504" i="3"/>
  <c r="G505" i="3"/>
  <c r="G506" i="3"/>
  <c r="G507" i="3"/>
  <c r="G508" i="3"/>
  <c r="G509" i="3"/>
  <c r="G510" i="3"/>
  <c r="G511" i="3"/>
  <c r="G512" i="3"/>
  <c r="G513" i="3"/>
  <c r="G514" i="3"/>
  <c r="G515" i="3"/>
  <c r="G516" i="3"/>
  <c r="G517" i="3"/>
  <c r="G518" i="3"/>
  <c r="G519" i="3"/>
  <c r="G520" i="3"/>
  <c r="G521" i="3"/>
  <c r="G522" i="3"/>
  <c r="G523" i="3"/>
  <c r="G524" i="3"/>
  <c r="G525" i="3"/>
  <c r="G526" i="3"/>
  <c r="G527" i="3"/>
  <c r="G528" i="3"/>
  <c r="G529" i="3"/>
  <c r="G530" i="3"/>
  <c r="G531" i="3"/>
  <c r="G532" i="3"/>
  <c r="G533" i="3"/>
  <c r="G534" i="3"/>
  <c r="G535" i="3"/>
  <c r="G536" i="3"/>
  <c r="G537" i="3"/>
  <c r="G538" i="3"/>
  <c r="G539" i="3"/>
  <c r="G540" i="3"/>
  <c r="G541" i="3"/>
  <c r="G542" i="3"/>
  <c r="G543" i="3"/>
  <c r="G544" i="3"/>
  <c r="G545" i="3"/>
  <c r="G546" i="3"/>
  <c r="G547" i="3"/>
  <c r="G548" i="3"/>
  <c r="G549" i="3"/>
  <c r="G550" i="3"/>
  <c r="G551" i="3"/>
  <c r="G552" i="3"/>
  <c r="G553" i="3"/>
  <c r="G554" i="3"/>
  <c r="G555" i="3"/>
  <c r="G556" i="3"/>
  <c r="G557" i="3"/>
  <c r="G558" i="3"/>
  <c r="G559" i="3"/>
  <c r="G560" i="3"/>
  <c r="G561" i="3"/>
  <c r="G562" i="3"/>
  <c r="G563" i="3"/>
  <c r="G564" i="3"/>
  <c r="G565" i="3"/>
  <c r="G566" i="3"/>
  <c r="G567" i="3"/>
  <c r="G568" i="3"/>
  <c r="G569" i="3"/>
  <c r="G570" i="3"/>
  <c r="G571" i="3"/>
  <c r="G572" i="3"/>
  <c r="G573" i="3"/>
  <c r="G574" i="3"/>
  <c r="G575" i="3"/>
  <c r="G576" i="3"/>
  <c r="G577" i="3"/>
  <c r="G578" i="3"/>
  <c r="G579" i="3"/>
  <c r="G580" i="3"/>
  <c r="G581" i="3"/>
  <c r="G582" i="3"/>
  <c r="G583" i="3"/>
  <c r="G584" i="3"/>
  <c r="G585" i="3"/>
  <c r="G586" i="3"/>
  <c r="G587" i="3"/>
  <c r="G588" i="3"/>
  <c r="G589" i="3"/>
  <c r="G590" i="3"/>
  <c r="G591" i="3"/>
  <c r="G592" i="3"/>
  <c r="G593" i="3"/>
  <c r="G594" i="3"/>
  <c r="G595" i="3"/>
  <c r="G596" i="3"/>
  <c r="G597" i="3"/>
  <c r="G598" i="3"/>
  <c r="G599" i="3"/>
  <c r="G600" i="3"/>
  <c r="G601" i="3"/>
  <c r="G602" i="3"/>
  <c r="G603" i="3"/>
  <c r="G604" i="3"/>
  <c r="G605" i="3"/>
  <c r="G606" i="3"/>
  <c r="G607" i="3"/>
  <c r="G608" i="3"/>
  <c r="G609" i="3"/>
  <c r="G610" i="3"/>
  <c r="G611" i="3"/>
  <c r="G612" i="3"/>
  <c r="G613" i="3"/>
  <c r="G614" i="3"/>
  <c r="G615" i="3"/>
  <c r="G616" i="3"/>
  <c r="G617" i="3"/>
  <c r="G618" i="3"/>
  <c r="G619" i="3"/>
  <c r="G620" i="3"/>
  <c r="G621" i="3"/>
  <c r="G622" i="3"/>
  <c r="G623" i="3"/>
  <c r="G624" i="3"/>
  <c r="G625" i="3"/>
  <c r="G626" i="3"/>
  <c r="G627" i="3"/>
  <c r="G628" i="3"/>
  <c r="G629" i="3"/>
  <c r="G630" i="3"/>
  <c r="G631" i="3"/>
  <c r="G632" i="3"/>
  <c r="G633" i="3"/>
  <c r="G634" i="3"/>
  <c r="G635" i="3"/>
  <c r="G636" i="3"/>
  <c r="G637" i="3"/>
  <c r="G638" i="3"/>
  <c r="G639" i="3"/>
  <c r="G640" i="3"/>
  <c r="G641" i="3"/>
  <c r="G642" i="3"/>
  <c r="G643" i="3"/>
  <c r="G644" i="3"/>
  <c r="G645" i="3"/>
  <c r="G646" i="3"/>
  <c r="G647" i="3"/>
  <c r="G648" i="3"/>
  <c r="G649" i="3"/>
  <c r="G650" i="3"/>
  <c r="G651" i="3"/>
  <c r="G652" i="3"/>
  <c r="G653" i="3"/>
  <c r="G654" i="3"/>
  <c r="G655" i="3"/>
  <c r="G656" i="3"/>
  <c r="G657" i="3"/>
  <c r="G658" i="3"/>
  <c r="G659" i="3"/>
  <c r="G660" i="3"/>
  <c r="G661" i="3"/>
  <c r="G662" i="3"/>
  <c r="G663" i="3"/>
  <c r="G664" i="3"/>
  <c r="G665" i="3"/>
  <c r="G666" i="3"/>
  <c r="G667" i="3"/>
  <c r="G668" i="3"/>
  <c r="G669" i="3"/>
  <c r="G670" i="3"/>
  <c r="G671" i="3"/>
  <c r="G672" i="3"/>
  <c r="G673" i="3"/>
  <c r="G674" i="3"/>
  <c r="G675" i="3"/>
  <c r="G676" i="3"/>
  <c r="G677" i="3"/>
  <c r="G678" i="3"/>
  <c r="G679" i="3"/>
  <c r="G680" i="3"/>
  <c r="G681" i="3"/>
  <c r="G682" i="3"/>
  <c r="G683" i="3"/>
  <c r="G684" i="3"/>
  <c r="G685" i="3"/>
  <c r="G686" i="3"/>
  <c r="G687" i="3"/>
  <c r="G688" i="3"/>
  <c r="G689" i="3"/>
  <c r="G690" i="3"/>
  <c r="G691" i="3"/>
  <c r="G692" i="3"/>
  <c r="G693" i="3"/>
  <c r="G694" i="3"/>
  <c r="G695" i="3"/>
  <c r="G696" i="3"/>
  <c r="G697" i="3"/>
  <c r="G698" i="3"/>
  <c r="G699" i="3"/>
  <c r="G700" i="3"/>
  <c r="G701" i="3"/>
  <c r="G702" i="3"/>
  <c r="G703" i="3"/>
  <c r="G704" i="3"/>
  <c r="G705" i="3"/>
  <c r="G706" i="3"/>
  <c r="G707" i="3"/>
  <c r="G708" i="3"/>
  <c r="G709" i="3"/>
  <c r="G710" i="3"/>
  <c r="G711" i="3"/>
  <c r="G712" i="3"/>
  <c r="G713" i="3"/>
  <c r="G714" i="3"/>
  <c r="G715" i="3"/>
  <c r="G716" i="3"/>
  <c r="G717" i="3"/>
  <c r="G718" i="3"/>
  <c r="G719" i="3"/>
  <c r="G720" i="3"/>
  <c r="G721" i="3"/>
  <c r="G722" i="3"/>
  <c r="G723" i="3"/>
  <c r="G724" i="3"/>
  <c r="G725" i="3"/>
  <c r="G726" i="3"/>
  <c r="G727" i="3"/>
  <c r="G728" i="3"/>
  <c r="G729" i="3"/>
  <c r="G730" i="3"/>
  <c r="G731" i="3"/>
  <c r="G732" i="3"/>
  <c r="G733" i="3"/>
  <c r="G734" i="3"/>
  <c r="G735" i="3"/>
  <c r="G736" i="3"/>
  <c r="G737" i="3"/>
  <c r="G738" i="3"/>
  <c r="G739" i="3"/>
  <c r="G740" i="3"/>
  <c r="G741" i="3"/>
  <c r="G742" i="3"/>
  <c r="G743" i="3"/>
  <c r="G744" i="3"/>
  <c r="G745" i="3"/>
  <c r="G746" i="3"/>
  <c r="G747" i="3"/>
  <c r="G748" i="3"/>
  <c r="G749" i="3"/>
  <c r="G750" i="3"/>
  <c r="G751" i="3"/>
  <c r="G752" i="3"/>
  <c r="G753" i="3"/>
  <c r="G754" i="3"/>
  <c r="G755" i="3"/>
  <c r="G756" i="3"/>
  <c r="G757" i="3"/>
  <c r="G758" i="3"/>
  <c r="G759" i="3"/>
  <c r="G760" i="3"/>
  <c r="G761" i="3"/>
  <c r="G762" i="3"/>
  <c r="G763" i="3"/>
  <c r="G764" i="3"/>
  <c r="G765" i="3"/>
  <c r="G766" i="3"/>
  <c r="G767" i="3"/>
  <c r="G768" i="3"/>
  <c r="G769" i="3"/>
  <c r="G770" i="3"/>
  <c r="G771" i="3"/>
  <c r="G772" i="3"/>
  <c r="G773" i="3"/>
  <c r="G774" i="3"/>
  <c r="G775" i="3"/>
  <c r="G776" i="3"/>
  <c r="G777" i="3"/>
  <c r="G778" i="3"/>
  <c r="G779" i="3"/>
  <c r="G780" i="3"/>
  <c r="G781" i="3"/>
  <c r="G782" i="3"/>
  <c r="G783" i="3"/>
  <c r="G784" i="3"/>
  <c r="G785" i="3"/>
  <c r="G786" i="3"/>
  <c r="G787" i="3"/>
  <c r="G788" i="3"/>
  <c r="G789" i="3"/>
  <c r="G790" i="3"/>
  <c r="G791" i="3"/>
  <c r="G792" i="3"/>
  <c r="G793" i="3"/>
  <c r="G794" i="3"/>
  <c r="G795" i="3"/>
  <c r="G796" i="3"/>
  <c r="G797" i="3"/>
  <c r="G798" i="3"/>
  <c r="G799" i="3"/>
  <c r="G800" i="3"/>
  <c r="G801" i="3"/>
  <c r="G802" i="3"/>
  <c r="G803" i="3"/>
  <c r="G804" i="3"/>
  <c r="G805" i="3"/>
  <c r="G806" i="3"/>
  <c r="G807" i="3"/>
  <c r="G808" i="3"/>
  <c r="G809" i="3"/>
  <c r="G810" i="3"/>
  <c r="G811" i="3"/>
  <c r="G812" i="3"/>
  <c r="G813" i="3"/>
  <c r="G814" i="3"/>
  <c r="G815" i="3"/>
  <c r="G816" i="3"/>
  <c r="G817" i="3"/>
  <c r="G818" i="3"/>
  <c r="G819" i="3"/>
  <c r="G820" i="3"/>
  <c r="G821" i="3"/>
  <c r="G822" i="3"/>
  <c r="G823" i="3"/>
  <c r="G824" i="3"/>
  <c r="G825" i="3"/>
  <c r="G826" i="3"/>
  <c r="G827" i="3"/>
  <c r="G828" i="3"/>
  <c r="G829" i="3"/>
  <c r="G830" i="3"/>
  <c r="G831" i="3"/>
  <c r="G832" i="3"/>
  <c r="G833" i="3"/>
  <c r="G834" i="3"/>
  <c r="G835" i="3"/>
  <c r="G836" i="3"/>
  <c r="G837" i="3"/>
  <c r="G838" i="3"/>
  <c r="G839" i="3"/>
  <c r="G840" i="3"/>
  <c r="G841" i="3"/>
  <c r="G842" i="3"/>
  <c r="G843" i="3"/>
  <c r="G844" i="3"/>
  <c r="G845" i="3"/>
  <c r="G846" i="3"/>
  <c r="G847" i="3"/>
  <c r="G848" i="3"/>
  <c r="G849" i="3"/>
  <c r="G850" i="3"/>
  <c r="G851" i="3"/>
  <c r="G852" i="3"/>
  <c r="G853" i="3"/>
  <c r="G854" i="3"/>
  <c r="G855" i="3"/>
  <c r="G856" i="3"/>
  <c r="G857" i="3"/>
  <c r="G858" i="3"/>
  <c r="G859" i="3"/>
  <c r="G860" i="3"/>
  <c r="G861" i="3"/>
  <c r="G862" i="3"/>
  <c r="G863" i="3"/>
  <c r="G864" i="3"/>
  <c r="G865" i="3"/>
  <c r="G866" i="3"/>
  <c r="G867" i="3"/>
  <c r="G868" i="3"/>
  <c r="G869" i="3"/>
  <c r="G870" i="3"/>
  <c r="G871" i="3"/>
  <c r="G872" i="3"/>
  <c r="G873" i="3"/>
  <c r="G874" i="3"/>
  <c r="G875" i="3"/>
  <c r="G876" i="3"/>
  <c r="G877" i="3"/>
  <c r="G878" i="3"/>
  <c r="G879" i="3"/>
  <c r="G880" i="3"/>
  <c r="G881" i="3"/>
  <c r="G882" i="3"/>
  <c r="G883" i="3"/>
  <c r="G884" i="3"/>
  <c r="G885" i="3"/>
  <c r="G886" i="3"/>
  <c r="G887" i="3"/>
  <c r="G888" i="3"/>
  <c r="G889" i="3"/>
  <c r="G890" i="3"/>
  <c r="G891" i="3"/>
  <c r="G892" i="3"/>
  <c r="G893" i="3"/>
  <c r="G894" i="3"/>
  <c r="G895" i="3"/>
  <c r="G896" i="3"/>
  <c r="G897" i="3"/>
  <c r="G898" i="3"/>
  <c r="G899" i="3"/>
  <c r="G900" i="3"/>
  <c r="G901" i="3"/>
  <c r="G902" i="3"/>
  <c r="G903" i="3"/>
  <c r="G904" i="3"/>
  <c r="G905" i="3"/>
  <c r="G906" i="3"/>
  <c r="G907" i="3"/>
  <c r="G908" i="3"/>
  <c r="G909" i="3"/>
  <c r="G910" i="3"/>
  <c r="G911" i="3"/>
  <c r="G912" i="3"/>
  <c r="G913" i="3"/>
  <c r="G914" i="3"/>
  <c r="G915" i="3"/>
  <c r="G916" i="3"/>
  <c r="G917" i="3"/>
  <c r="G918" i="3"/>
  <c r="G919" i="3"/>
  <c r="G920" i="3"/>
  <c r="G921" i="3"/>
  <c r="G922" i="3"/>
  <c r="G923" i="3"/>
  <c r="G924" i="3"/>
  <c r="G925" i="3"/>
  <c r="G926" i="3"/>
  <c r="G927" i="3"/>
  <c r="G928" i="3"/>
  <c r="G929" i="3"/>
  <c r="G930" i="3"/>
  <c r="G931" i="3"/>
  <c r="G932" i="3"/>
  <c r="G933" i="3"/>
  <c r="G934" i="3"/>
  <c r="G935" i="3"/>
  <c r="G936" i="3"/>
  <c r="G937" i="3"/>
  <c r="G938" i="3"/>
  <c r="G939" i="3"/>
  <c r="G940" i="3"/>
  <c r="G941" i="3"/>
  <c r="G942" i="3"/>
  <c r="G943" i="3"/>
  <c r="G944" i="3"/>
  <c r="G945" i="3"/>
  <c r="G946" i="3"/>
  <c r="G947" i="3"/>
  <c r="G948" i="3"/>
  <c r="G949" i="3"/>
  <c r="G950" i="3"/>
  <c r="G951" i="3"/>
  <c r="G952" i="3"/>
  <c r="G953" i="3"/>
  <c r="G954" i="3"/>
  <c r="G955" i="3"/>
  <c r="G956" i="3"/>
  <c r="G957" i="3"/>
  <c r="G958" i="3"/>
  <c r="G959" i="3"/>
  <c r="G960" i="3"/>
  <c r="G961" i="3"/>
  <c r="G962" i="3"/>
  <c r="G963" i="3"/>
  <c r="G964" i="3"/>
  <c r="G965" i="3"/>
  <c r="G966" i="3"/>
  <c r="G967" i="3"/>
  <c r="G968" i="3"/>
  <c r="G969" i="3"/>
  <c r="G970" i="3"/>
  <c r="G971" i="3"/>
  <c r="G972" i="3"/>
  <c r="G973" i="3"/>
  <c r="G974" i="3"/>
  <c r="G975" i="3"/>
  <c r="G976" i="3"/>
  <c r="G977" i="3"/>
  <c r="G978" i="3"/>
  <c r="G979" i="3"/>
  <c r="G980" i="3"/>
  <c r="G981" i="3"/>
  <c r="G982" i="3"/>
  <c r="G983" i="3"/>
  <c r="G984" i="3"/>
  <c r="G985" i="3"/>
  <c r="G986" i="3"/>
  <c r="G987" i="3"/>
  <c r="G988" i="3"/>
  <c r="G989" i="3"/>
  <c r="G990" i="3"/>
  <c r="G991" i="3"/>
  <c r="G992" i="3"/>
  <c r="G993" i="3"/>
  <c r="G994" i="3"/>
  <c r="G995" i="3"/>
  <c r="G996" i="3"/>
  <c r="G997" i="3"/>
  <c r="G998" i="3"/>
  <c r="G999" i="3"/>
  <c r="G1000" i="3"/>
  <c r="G1001" i="3"/>
  <c r="G1002" i="3"/>
  <c r="G1003" i="3"/>
  <c r="G1004" i="3"/>
  <c r="G1005" i="3"/>
  <c r="G1006" i="3"/>
  <c r="G1007" i="3"/>
  <c r="G1008" i="3"/>
  <c r="G1009" i="3"/>
  <c r="G1010" i="3"/>
  <c r="G1011" i="3"/>
  <c r="G1012" i="3"/>
  <c r="G1013" i="3"/>
  <c r="G1014" i="3"/>
  <c r="G1015" i="3"/>
  <c r="G1016" i="3"/>
  <c r="G1017" i="3"/>
  <c r="G1018" i="3"/>
  <c r="G1019" i="3"/>
  <c r="G1020" i="3"/>
  <c r="G1021" i="3"/>
  <c r="G1022" i="3"/>
  <c r="G1023" i="3"/>
  <c r="G1024" i="3"/>
  <c r="G1025" i="3"/>
  <c r="G1026" i="3"/>
  <c r="G1027" i="3"/>
  <c r="G1028" i="3"/>
  <c r="G1029" i="3"/>
  <c r="G1030" i="3"/>
  <c r="G1031" i="3"/>
  <c r="G1032" i="3"/>
  <c r="G1033" i="3"/>
  <c r="G1034" i="3"/>
  <c r="G1035" i="3"/>
  <c r="G1036" i="3"/>
  <c r="G1037" i="3"/>
  <c r="G1038" i="3"/>
  <c r="G1039" i="3"/>
  <c r="G1040" i="3"/>
  <c r="G1041" i="3"/>
  <c r="G1042" i="3"/>
  <c r="G1043" i="3"/>
  <c r="G1044" i="3"/>
  <c r="G1045" i="3"/>
  <c r="G1046" i="3"/>
  <c r="G1047" i="3"/>
  <c r="G1048" i="3"/>
  <c r="G1049" i="3"/>
  <c r="G1050" i="3"/>
  <c r="G1051" i="3"/>
  <c r="G1052" i="3"/>
  <c r="G1053" i="3"/>
  <c r="G1054" i="3"/>
  <c r="G1055" i="3"/>
  <c r="G1056" i="3"/>
  <c r="G1057" i="3"/>
  <c r="G1058" i="3"/>
  <c r="G1059" i="3"/>
  <c r="G1060" i="3"/>
  <c r="G1061" i="3"/>
  <c r="G1062" i="3"/>
  <c r="G1063" i="3"/>
  <c r="G1064" i="3"/>
  <c r="G1065" i="3"/>
  <c r="G1066" i="3"/>
  <c r="G1067" i="3"/>
  <c r="G1068" i="3"/>
  <c r="G1069" i="3"/>
  <c r="G1070" i="3"/>
  <c r="G1071" i="3"/>
  <c r="G1072" i="3"/>
  <c r="G1073" i="3"/>
  <c r="G1074" i="3"/>
  <c r="G1075" i="3"/>
  <c r="G1076" i="3"/>
  <c r="G1077" i="3"/>
  <c r="G1078" i="3"/>
  <c r="G1079" i="3"/>
  <c r="G1080" i="3"/>
  <c r="G1081" i="3"/>
  <c r="G1082" i="3"/>
  <c r="G1083" i="3"/>
  <c r="G1084" i="3"/>
  <c r="G1085" i="3"/>
  <c r="G1086" i="3"/>
  <c r="G1087" i="3"/>
  <c r="G1088" i="3"/>
  <c r="G1089" i="3"/>
  <c r="G1090" i="3"/>
  <c r="G1091" i="3"/>
  <c r="G1092" i="3"/>
  <c r="G1093" i="3"/>
  <c r="G1094" i="3"/>
  <c r="G1095" i="3"/>
  <c r="G1096" i="3"/>
  <c r="G1097" i="3"/>
  <c r="G1098" i="3"/>
  <c r="G1099" i="3"/>
  <c r="G1100" i="3"/>
  <c r="G1101" i="3"/>
  <c r="G1102" i="3"/>
  <c r="G1103" i="3"/>
  <c r="G1104" i="3"/>
  <c r="G1105" i="3"/>
  <c r="G1106" i="3"/>
  <c r="G1107" i="3"/>
  <c r="G1108" i="3"/>
  <c r="G1109" i="3"/>
  <c r="G1110" i="3"/>
  <c r="G1111" i="3"/>
  <c r="G1112" i="3"/>
  <c r="G1113" i="3"/>
  <c r="G1114" i="3"/>
  <c r="G1115" i="3"/>
  <c r="G1116" i="3"/>
  <c r="G1117" i="3"/>
  <c r="G1118" i="3"/>
  <c r="G1119" i="3"/>
  <c r="G1120" i="3"/>
  <c r="G1121" i="3"/>
  <c r="G1122" i="3"/>
  <c r="G1123" i="3"/>
  <c r="G1124" i="3"/>
  <c r="G1125" i="3"/>
  <c r="G1126" i="3"/>
  <c r="G1127" i="3"/>
  <c r="G1128" i="3"/>
  <c r="G1129" i="3"/>
  <c r="G1130" i="3"/>
  <c r="G1131" i="3"/>
  <c r="G1132" i="3"/>
  <c r="G1133" i="3"/>
  <c r="G1134" i="3"/>
  <c r="G1135" i="3"/>
  <c r="G1136" i="3"/>
  <c r="G1137" i="3"/>
  <c r="G1138" i="3"/>
  <c r="G1139" i="3"/>
  <c r="G1140" i="3"/>
  <c r="G1141" i="3"/>
  <c r="G1142" i="3"/>
  <c r="G1143" i="3"/>
  <c r="G1144" i="3"/>
  <c r="G1145" i="3"/>
  <c r="G1146" i="3"/>
  <c r="G1147" i="3"/>
  <c r="G1148" i="3"/>
  <c r="G1149" i="3"/>
  <c r="G1150" i="3"/>
  <c r="G1151" i="3"/>
  <c r="G1152" i="3"/>
  <c r="G1153" i="3"/>
  <c r="G1154" i="3"/>
  <c r="G1155" i="3"/>
  <c r="G1156" i="3"/>
  <c r="G1157" i="3"/>
  <c r="G1158" i="3"/>
  <c r="G1159" i="3"/>
  <c r="G1160" i="3"/>
  <c r="G1161" i="3"/>
  <c r="G1162" i="3"/>
  <c r="G1163" i="3"/>
  <c r="G1164" i="3"/>
  <c r="G1165" i="3"/>
  <c r="G1166" i="3"/>
  <c r="G1167" i="3"/>
  <c r="G1168" i="3"/>
  <c r="G1169" i="3"/>
  <c r="G1170" i="3"/>
  <c r="G1171" i="3"/>
  <c r="G1172" i="3"/>
  <c r="G1173" i="3"/>
  <c r="G1174" i="3"/>
  <c r="G1175" i="3"/>
  <c r="G1176" i="3"/>
  <c r="G1177" i="3"/>
  <c r="G1178" i="3"/>
  <c r="G1179" i="3"/>
  <c r="G1180" i="3"/>
  <c r="G1181" i="3"/>
  <c r="G1182" i="3"/>
  <c r="G1183" i="3"/>
  <c r="G1184" i="3"/>
  <c r="G1185" i="3"/>
  <c r="G1186" i="3"/>
  <c r="G1187" i="3"/>
  <c r="G1188" i="3"/>
  <c r="G1189" i="3"/>
  <c r="G1190" i="3"/>
  <c r="G1191" i="3"/>
  <c r="G1192" i="3"/>
  <c r="G1193" i="3"/>
  <c r="G1194" i="3"/>
  <c r="G1195" i="3"/>
  <c r="G1196" i="3"/>
  <c r="G1197" i="3"/>
  <c r="G1198" i="3"/>
  <c r="G1199" i="3"/>
  <c r="G1200" i="3"/>
  <c r="G1201" i="3"/>
  <c r="G1202" i="3"/>
  <c r="G1203" i="3"/>
  <c r="G1204" i="3"/>
  <c r="G1205" i="3"/>
  <c r="G1206" i="3"/>
  <c r="G1207" i="3"/>
  <c r="G1208" i="3"/>
  <c r="G1209" i="3"/>
  <c r="G1210" i="3"/>
  <c r="G1211" i="3"/>
  <c r="G1212" i="3"/>
  <c r="G1213" i="3"/>
  <c r="G1214" i="3"/>
  <c r="G1215" i="3"/>
  <c r="G1216" i="3"/>
  <c r="G1217" i="3"/>
  <c r="G1218" i="3"/>
  <c r="G1219" i="3"/>
  <c r="G1220" i="3"/>
  <c r="G1221" i="3"/>
  <c r="G1222" i="3"/>
  <c r="G1223" i="3"/>
  <c r="G1224" i="3"/>
  <c r="G1225" i="3"/>
  <c r="G1226" i="3"/>
  <c r="G1227" i="3"/>
  <c r="G1228" i="3"/>
  <c r="G1229" i="3"/>
  <c r="G1230" i="3"/>
  <c r="G1231" i="3"/>
  <c r="G1232" i="3"/>
  <c r="G1233" i="3"/>
  <c r="G1234" i="3"/>
  <c r="G1235" i="3"/>
  <c r="G1236" i="3"/>
  <c r="G1237" i="3"/>
  <c r="G1238" i="3"/>
  <c r="G1239" i="3"/>
  <c r="G1240" i="3"/>
  <c r="G1241" i="3"/>
  <c r="G1242" i="3"/>
  <c r="G1243" i="3"/>
  <c r="G1244" i="3"/>
  <c r="G1245" i="3"/>
  <c r="G1246" i="3"/>
  <c r="G1247" i="3"/>
  <c r="G1248" i="3"/>
  <c r="G1249" i="3"/>
  <c r="G1250" i="3"/>
  <c r="G1251" i="3"/>
  <c r="G1252" i="3"/>
  <c r="G1253" i="3"/>
  <c r="G1254" i="3"/>
  <c r="G1255" i="3"/>
  <c r="G1256" i="3"/>
  <c r="G1257" i="3"/>
  <c r="G1258" i="3"/>
  <c r="G1259" i="3"/>
  <c r="G1260" i="3"/>
  <c r="G1261" i="3"/>
  <c r="G1262" i="3"/>
  <c r="G1263" i="3"/>
  <c r="G1264" i="3"/>
  <c r="G1265" i="3"/>
  <c r="G1266" i="3"/>
  <c r="G1267" i="3"/>
  <c r="G1268" i="3"/>
  <c r="G1269" i="3"/>
  <c r="G1270" i="3"/>
  <c r="G1271" i="3"/>
  <c r="G1272" i="3"/>
  <c r="G1273" i="3"/>
  <c r="G1274" i="3"/>
  <c r="G1275" i="3"/>
  <c r="G1276" i="3"/>
  <c r="G1277" i="3"/>
  <c r="G1278" i="3"/>
  <c r="G1279" i="3"/>
  <c r="G1280" i="3"/>
  <c r="G1281" i="3"/>
  <c r="G1282" i="3"/>
  <c r="G1283" i="3"/>
  <c r="G1284" i="3"/>
  <c r="G1285" i="3"/>
  <c r="G1286" i="3"/>
  <c r="G1287" i="3"/>
  <c r="G1288" i="3"/>
  <c r="G1289" i="3"/>
  <c r="G1290" i="3"/>
  <c r="G1291" i="3"/>
  <c r="G1292" i="3"/>
  <c r="G1293" i="3"/>
  <c r="G1294" i="3"/>
  <c r="G1295" i="3"/>
  <c r="G1296" i="3"/>
  <c r="G1297" i="3"/>
  <c r="G1298" i="3"/>
  <c r="G1299" i="3"/>
  <c r="G1300" i="3"/>
  <c r="G1301" i="3"/>
  <c r="G1302" i="3"/>
  <c r="G1303" i="3"/>
  <c r="G1304" i="3"/>
  <c r="G1305" i="3"/>
  <c r="G1306" i="3"/>
  <c r="G1307" i="3"/>
  <c r="G1308" i="3"/>
  <c r="G1309" i="3"/>
  <c r="G1310" i="3"/>
  <c r="G1311" i="3"/>
  <c r="G1312" i="3"/>
  <c r="G1313" i="3"/>
  <c r="G1314" i="3"/>
  <c r="G1315" i="3"/>
  <c r="G1316" i="3"/>
  <c r="G1317" i="3"/>
  <c r="G1318" i="3"/>
  <c r="G1319" i="3"/>
  <c r="G1320" i="3"/>
  <c r="G1321" i="3"/>
  <c r="G1322" i="3"/>
  <c r="G1323" i="3"/>
  <c r="G1324" i="3"/>
  <c r="G1325" i="3"/>
  <c r="G1326" i="3"/>
  <c r="G1327" i="3"/>
  <c r="G1328" i="3"/>
  <c r="G1329" i="3"/>
  <c r="G1330" i="3"/>
  <c r="G1331" i="3"/>
  <c r="G1332" i="3"/>
  <c r="G1333" i="3"/>
  <c r="G1334" i="3"/>
  <c r="G1335" i="3"/>
  <c r="G1336" i="3"/>
  <c r="G1337" i="3"/>
  <c r="G1338" i="3"/>
  <c r="G1339" i="3"/>
  <c r="G1340" i="3"/>
  <c r="G1341" i="3"/>
  <c r="G1342" i="3"/>
  <c r="G1343" i="3"/>
  <c r="G1344" i="3"/>
  <c r="G1345" i="3"/>
  <c r="G1346" i="3"/>
  <c r="G1347" i="3"/>
  <c r="G1348" i="3"/>
  <c r="G1349" i="3"/>
  <c r="G1350" i="3"/>
  <c r="G1351" i="3"/>
  <c r="G1352" i="3"/>
  <c r="G1353" i="3"/>
  <c r="G1354" i="3"/>
  <c r="G1355" i="3"/>
  <c r="G1356" i="3"/>
  <c r="G1357" i="3"/>
  <c r="G1358" i="3"/>
  <c r="G1359" i="3"/>
  <c r="G1360" i="3"/>
  <c r="G1361" i="3"/>
  <c r="G1362" i="3"/>
  <c r="G1363" i="3"/>
  <c r="G1364" i="3"/>
  <c r="G1365" i="3"/>
  <c r="G1366" i="3"/>
  <c r="G1367" i="3"/>
  <c r="G1368" i="3"/>
  <c r="G1369" i="3"/>
  <c r="G1370" i="3"/>
  <c r="G1371" i="3"/>
  <c r="G1372" i="3"/>
  <c r="G1373" i="3"/>
  <c r="G1374" i="3"/>
  <c r="G1375" i="3"/>
  <c r="G1376" i="3"/>
  <c r="G1377" i="3"/>
  <c r="G1378" i="3"/>
  <c r="G1379" i="3"/>
  <c r="G1380" i="3"/>
  <c r="G1381" i="3"/>
  <c r="G1382" i="3"/>
  <c r="G1383" i="3"/>
  <c r="G1384" i="3"/>
  <c r="G1385" i="3"/>
  <c r="G1386" i="3"/>
  <c r="G1387" i="3"/>
  <c r="G1388" i="3"/>
  <c r="G1389" i="3"/>
  <c r="G1390" i="3"/>
  <c r="G1391" i="3"/>
  <c r="G1392" i="3"/>
  <c r="G1393" i="3"/>
  <c r="G1394" i="3"/>
  <c r="G1395" i="3"/>
  <c r="G1396" i="3"/>
  <c r="G1397" i="3"/>
  <c r="G1398" i="3"/>
  <c r="G1399" i="3"/>
  <c r="G1400" i="3"/>
  <c r="G1401" i="3"/>
  <c r="G1402" i="3"/>
  <c r="G1403" i="3"/>
  <c r="G1404" i="3"/>
  <c r="G1405" i="3"/>
  <c r="G1406" i="3"/>
  <c r="G1407" i="3"/>
  <c r="G1408" i="3"/>
  <c r="G1409" i="3"/>
  <c r="G1410" i="3"/>
  <c r="G1411" i="3"/>
  <c r="G1412" i="3"/>
  <c r="G1413" i="3"/>
  <c r="G1414" i="3"/>
  <c r="G1415" i="3"/>
  <c r="G1416" i="3"/>
  <c r="G1417" i="3"/>
  <c r="G1418" i="3"/>
  <c r="G1419" i="3"/>
  <c r="G1420" i="3"/>
  <c r="G1421" i="3"/>
  <c r="G1422" i="3"/>
  <c r="G1423" i="3"/>
  <c r="G1424" i="3"/>
  <c r="G1425" i="3"/>
  <c r="G1426" i="3"/>
  <c r="G1427" i="3"/>
  <c r="G1428" i="3"/>
  <c r="G1429" i="3"/>
  <c r="G1430" i="3"/>
  <c r="G1431" i="3"/>
  <c r="G1432" i="3"/>
  <c r="G1433" i="3"/>
  <c r="G1434" i="3"/>
  <c r="G1435" i="3"/>
  <c r="G1436" i="3"/>
  <c r="G1437" i="3"/>
  <c r="G1438" i="3"/>
  <c r="G1439" i="3"/>
  <c r="G1440" i="3"/>
  <c r="G1441" i="3"/>
  <c r="G1442" i="3"/>
  <c r="G1443" i="3"/>
  <c r="G1444" i="3"/>
  <c r="G1445" i="3"/>
  <c r="G1446" i="3"/>
  <c r="G1447" i="3"/>
  <c r="G1448" i="3"/>
  <c r="G1449" i="3"/>
  <c r="G1450" i="3"/>
  <c r="G1451" i="3"/>
  <c r="G1452" i="3"/>
  <c r="G1453" i="3"/>
  <c r="G1454" i="3"/>
  <c r="G1455" i="3"/>
  <c r="G1456" i="3"/>
  <c r="G1457" i="3"/>
  <c r="G1458" i="3"/>
  <c r="G1459" i="3"/>
  <c r="G1460" i="3"/>
  <c r="G1461" i="3"/>
  <c r="G1462" i="3"/>
  <c r="G1463" i="3"/>
  <c r="G1464" i="3"/>
  <c r="G1465" i="3"/>
  <c r="G1466" i="3"/>
  <c r="G1467" i="3"/>
  <c r="G1468" i="3"/>
  <c r="G1469" i="3"/>
  <c r="G1470" i="3"/>
  <c r="G1471" i="3"/>
  <c r="G1472" i="3"/>
  <c r="G1473" i="3"/>
  <c r="G1474" i="3"/>
  <c r="G1475" i="3"/>
  <c r="G1476" i="3"/>
  <c r="G1477" i="3"/>
  <c r="G1478" i="3"/>
  <c r="G1479" i="3"/>
  <c r="G1480" i="3"/>
  <c r="G1481" i="3"/>
  <c r="G1482" i="3"/>
  <c r="G1483" i="3"/>
  <c r="G1484" i="3"/>
  <c r="G1485" i="3"/>
  <c r="G1486" i="3"/>
  <c r="G1487" i="3"/>
  <c r="G1488" i="3"/>
  <c r="G1489" i="3"/>
  <c r="G1490" i="3"/>
  <c r="G1491" i="3"/>
  <c r="G1492" i="3"/>
  <c r="G1493" i="3"/>
  <c r="G1494" i="3"/>
  <c r="G1495" i="3"/>
  <c r="G1496" i="3"/>
  <c r="G1497" i="3"/>
  <c r="G1498" i="3"/>
  <c r="G1499" i="3"/>
  <c r="G1500" i="3"/>
  <c r="F15" i="2" a="1"/>
  <c r="G8" i="5"/>
  <c r="G9" i="5"/>
  <c r="G10" i="5"/>
  <c r="G11" i="5"/>
  <c r="G12" i="5"/>
  <c r="G13" i="5"/>
  <c r="G14" i="5"/>
  <c r="G15" i="5"/>
  <c r="G16" i="5"/>
  <c r="G17" i="5"/>
  <c r="G18" i="5"/>
  <c r="G19" i="5"/>
  <c r="G20" i="5"/>
  <c r="G21" i="5"/>
  <c r="G22" i="5"/>
  <c r="G23" i="5"/>
  <c r="G24" i="5"/>
  <c r="G25" i="5"/>
  <c r="G26" i="5"/>
  <c r="G27" i="5"/>
  <c r="G28" i="5"/>
  <c r="G29" i="5"/>
  <c r="G30" i="5"/>
  <c r="G31" i="5"/>
  <c r="G32" i="5"/>
  <c r="G33" i="5"/>
  <c r="G34" i="5"/>
  <c r="G35" i="5"/>
  <c r="G36" i="5"/>
  <c r="G37" i="5"/>
  <c r="G38" i="5"/>
  <c r="G39" i="5"/>
  <c r="G40" i="5"/>
  <c r="G41" i="5"/>
  <c r="G42" i="5"/>
  <c r="G43" i="5"/>
  <c r="G44" i="5"/>
  <c r="G45" i="5"/>
  <c r="G46" i="5"/>
  <c r="G47" i="5"/>
  <c r="G48" i="5"/>
  <c r="G49" i="5"/>
  <c r="G50" i="5"/>
  <c r="G51" i="5"/>
  <c r="G52" i="5"/>
  <c r="G53" i="5"/>
  <c r="G54" i="5"/>
  <c r="G55" i="5"/>
  <c r="G56" i="5"/>
  <c r="G57" i="5"/>
  <c r="G58" i="5"/>
  <c r="G59" i="5"/>
  <c r="G60" i="5"/>
  <c r="G61" i="5"/>
  <c r="G62" i="5"/>
  <c r="G63" i="5"/>
  <c r="G64" i="5"/>
  <c r="G65" i="5"/>
  <c r="G66" i="5"/>
  <c r="G67" i="5"/>
  <c r="G68" i="5"/>
  <c r="G69" i="5"/>
  <c r="G70" i="5"/>
  <c r="G71" i="5"/>
  <c r="G72" i="5"/>
  <c r="G73" i="5"/>
  <c r="G74" i="5"/>
  <c r="G75" i="5"/>
  <c r="G76" i="5"/>
  <c r="G77" i="5"/>
  <c r="G78" i="5"/>
  <c r="G79" i="5"/>
  <c r="G80" i="5"/>
  <c r="G81" i="5"/>
  <c r="G82" i="5"/>
  <c r="G83" i="5"/>
  <c r="G84" i="5"/>
  <c r="G85" i="5"/>
  <c r="G86" i="5"/>
  <c r="G87" i="5"/>
  <c r="G88" i="5"/>
  <c r="G89" i="5"/>
  <c r="G90" i="5"/>
  <c r="G91" i="5"/>
  <c r="G92" i="5"/>
  <c r="G93" i="5"/>
  <c r="G94" i="5"/>
  <c r="G95" i="5"/>
  <c r="G96" i="5"/>
  <c r="G97" i="5"/>
  <c r="G98" i="5"/>
  <c r="G99" i="5"/>
  <c r="G100" i="5"/>
  <c r="G101" i="5"/>
  <c r="G102" i="5"/>
  <c r="G103" i="5"/>
  <c r="G104" i="5"/>
  <c r="G105" i="5"/>
  <c r="G106" i="5"/>
  <c r="G107" i="5"/>
  <c r="G108" i="5"/>
  <c r="G109" i="5"/>
  <c r="G110" i="5"/>
  <c r="G111" i="5"/>
  <c r="G112" i="5"/>
  <c r="G113" i="5"/>
  <c r="G114" i="5"/>
  <c r="G115" i="5"/>
  <c r="G116" i="5"/>
  <c r="G117" i="5"/>
  <c r="G118" i="5"/>
  <c r="G119" i="5"/>
  <c r="G120" i="5"/>
  <c r="G121" i="5"/>
  <c r="G122" i="5"/>
  <c r="G123" i="5"/>
  <c r="G124" i="5"/>
  <c r="G125" i="5"/>
  <c r="G126" i="5"/>
  <c r="G127" i="5"/>
  <c r="G128" i="5"/>
  <c r="G129" i="5"/>
  <c r="G130" i="5"/>
  <c r="G131" i="5"/>
  <c r="G132" i="5"/>
  <c r="G133" i="5"/>
  <c r="G134" i="5"/>
  <c r="G135" i="5"/>
  <c r="G136" i="5"/>
  <c r="G137" i="5"/>
  <c r="G138" i="5"/>
  <c r="G139" i="5"/>
  <c r="G140" i="5"/>
  <c r="G141" i="5"/>
  <c r="G142" i="5"/>
  <c r="G143" i="5"/>
  <c r="G144" i="5"/>
  <c r="G145" i="5"/>
  <c r="G146" i="5"/>
  <c r="G147" i="5"/>
  <c r="G148" i="5"/>
  <c r="G149" i="5"/>
  <c r="G150" i="5"/>
  <c r="G151" i="5"/>
  <c r="G152" i="5"/>
  <c r="G153" i="5"/>
  <c r="G154" i="5"/>
  <c r="G155" i="5"/>
  <c r="G156" i="5"/>
  <c r="G157" i="5"/>
  <c r="G158" i="5"/>
  <c r="G159" i="5"/>
  <c r="G160" i="5"/>
  <c r="G161" i="5"/>
  <c r="G162" i="5"/>
  <c r="G163" i="5"/>
  <c r="G164" i="5"/>
  <c r="G165" i="5"/>
  <c r="G166" i="5"/>
  <c r="G167" i="5"/>
  <c r="G168" i="5"/>
  <c r="G169" i="5"/>
  <c r="G170" i="5"/>
  <c r="G171" i="5"/>
  <c r="G172" i="5"/>
  <c r="G173" i="5"/>
  <c r="G174" i="5"/>
  <c r="G175" i="5"/>
  <c r="G176" i="5"/>
  <c r="G177" i="5"/>
  <c r="G178" i="5"/>
  <c r="G179" i="5"/>
  <c r="G180" i="5"/>
  <c r="G181" i="5"/>
  <c r="G182" i="5"/>
  <c r="G183" i="5"/>
  <c r="G184" i="5"/>
  <c r="G185" i="5"/>
  <c r="G186" i="5"/>
  <c r="G187" i="5"/>
  <c r="G188" i="5"/>
  <c r="G189" i="5"/>
  <c r="G190" i="5"/>
  <c r="G191" i="5"/>
  <c r="G192" i="5"/>
  <c r="G193" i="5"/>
  <c r="G194" i="5"/>
  <c r="G195" i="5"/>
  <c r="G196" i="5"/>
  <c r="G197" i="5"/>
  <c r="G198" i="5"/>
  <c r="G199" i="5"/>
  <c r="G200" i="5"/>
  <c r="G201" i="5"/>
  <c r="G202" i="5"/>
  <c r="G203" i="5"/>
  <c r="G204" i="5"/>
  <c r="G205" i="5"/>
  <c r="G206" i="5"/>
  <c r="G207" i="5"/>
  <c r="G208" i="5"/>
  <c r="G209" i="5"/>
  <c r="G210" i="5"/>
  <c r="G211" i="5"/>
  <c r="G212" i="5"/>
  <c r="G213" i="5"/>
  <c r="G214" i="5"/>
  <c r="G215" i="5"/>
  <c r="G216" i="5"/>
  <c r="G217" i="5"/>
  <c r="G218" i="5"/>
  <c r="G219" i="5"/>
  <c r="G220" i="5"/>
  <c r="G221" i="5"/>
  <c r="G222" i="5"/>
  <c r="G223" i="5"/>
  <c r="G224" i="5"/>
  <c r="G225" i="5"/>
  <c r="G226" i="5"/>
  <c r="G227" i="5"/>
  <c r="G228" i="5"/>
  <c r="G229" i="5"/>
  <c r="G230" i="5"/>
  <c r="G231" i="5"/>
  <c r="G232" i="5"/>
  <c r="G233" i="5"/>
  <c r="G234" i="5"/>
  <c r="G235" i="5"/>
  <c r="G236" i="5"/>
  <c r="G237" i="5"/>
  <c r="G238" i="5"/>
  <c r="G239" i="5"/>
  <c r="G240" i="5"/>
  <c r="G241" i="5"/>
  <c r="G242" i="5"/>
  <c r="G243" i="5"/>
  <c r="G244" i="5"/>
  <c r="G245" i="5"/>
  <c r="G246" i="5"/>
  <c r="G247" i="5"/>
  <c r="G248" i="5"/>
  <c r="G249" i="5"/>
  <c r="G250" i="5"/>
  <c r="G251" i="5"/>
  <c r="G252" i="5"/>
  <c r="G253" i="5"/>
  <c r="G254" i="5"/>
  <c r="G255" i="5"/>
  <c r="G256" i="5"/>
  <c r="G257" i="5"/>
  <c r="G258" i="5"/>
  <c r="G259" i="5"/>
  <c r="G260" i="5"/>
  <c r="G261" i="5"/>
  <c r="G262" i="5"/>
  <c r="G263" i="5"/>
  <c r="G264" i="5"/>
  <c r="G265" i="5"/>
  <c r="G266" i="5"/>
  <c r="G267" i="5"/>
  <c r="G268" i="5"/>
  <c r="G269" i="5"/>
  <c r="G270" i="5"/>
  <c r="G271" i="5"/>
  <c r="G272" i="5"/>
  <c r="G273" i="5"/>
  <c r="G274" i="5"/>
  <c r="G275" i="5"/>
  <c r="G276" i="5"/>
  <c r="G277" i="5"/>
  <c r="G278" i="5"/>
  <c r="G279" i="5"/>
  <c r="G280" i="5"/>
  <c r="G281" i="5"/>
  <c r="G282" i="5"/>
  <c r="G283" i="5"/>
  <c r="G284" i="5"/>
  <c r="G285" i="5"/>
  <c r="G286" i="5"/>
  <c r="G287" i="5"/>
  <c r="G288" i="5"/>
  <c r="G289" i="5"/>
  <c r="G290" i="5"/>
  <c r="G291" i="5"/>
  <c r="G292" i="5"/>
  <c r="G293" i="5"/>
  <c r="G294" i="5"/>
  <c r="G295" i="5"/>
  <c r="G296" i="5"/>
  <c r="G297" i="5"/>
  <c r="G298" i="5"/>
  <c r="G299" i="5"/>
  <c r="G300" i="5"/>
  <c r="G301" i="5"/>
  <c r="G302" i="5"/>
  <c r="G303" i="5"/>
  <c r="G304" i="5"/>
  <c r="G305" i="5"/>
  <c r="G306" i="5"/>
  <c r="G307" i="5"/>
  <c r="G308" i="5"/>
  <c r="G309" i="5"/>
  <c r="G310" i="5"/>
  <c r="G311" i="5"/>
  <c r="G312" i="5"/>
  <c r="G313" i="5"/>
  <c r="G314" i="5"/>
  <c r="G315" i="5"/>
  <c r="G316" i="5"/>
  <c r="G317" i="5"/>
  <c r="G318" i="5"/>
  <c r="G319" i="5"/>
  <c r="G320" i="5"/>
  <c r="G321" i="5"/>
  <c r="G322" i="5"/>
  <c r="G323" i="5"/>
  <c r="G324" i="5"/>
  <c r="G325" i="5"/>
  <c r="G326" i="5"/>
  <c r="G327" i="5"/>
  <c r="G328" i="5"/>
  <c r="G329" i="5"/>
  <c r="G330" i="5"/>
  <c r="G331" i="5"/>
  <c r="G332" i="5"/>
  <c r="G333" i="5"/>
  <c r="G334" i="5"/>
  <c r="G335" i="5"/>
  <c r="G336" i="5"/>
  <c r="G337" i="5"/>
  <c r="G338" i="5"/>
  <c r="G339" i="5"/>
  <c r="G340" i="5"/>
  <c r="G341" i="5"/>
  <c r="G342" i="5"/>
  <c r="G343" i="5"/>
  <c r="G344" i="5"/>
  <c r="G345" i="5"/>
  <c r="G346" i="5"/>
  <c r="G347" i="5"/>
  <c r="G348" i="5"/>
  <c r="G349" i="5"/>
  <c r="G350" i="5"/>
  <c r="G351" i="5"/>
  <c r="G352" i="5"/>
  <c r="G353" i="5"/>
  <c r="G354" i="5"/>
  <c r="G355" i="5"/>
  <c r="G356" i="5"/>
  <c r="G357" i="5"/>
  <c r="G358" i="5"/>
  <c r="G359" i="5"/>
  <c r="G360" i="5"/>
  <c r="G361" i="5"/>
  <c r="G362" i="5"/>
  <c r="G363" i="5"/>
  <c r="G364" i="5"/>
  <c r="G365" i="5"/>
  <c r="G366" i="5"/>
  <c r="G367" i="5"/>
  <c r="G368" i="5"/>
  <c r="G369" i="5"/>
  <c r="G370" i="5"/>
  <c r="G371" i="5"/>
  <c r="G372" i="5"/>
  <c r="G373" i="5"/>
  <c r="G374" i="5"/>
  <c r="G375" i="5"/>
  <c r="G376" i="5"/>
  <c r="G377" i="5"/>
  <c r="G378" i="5"/>
  <c r="G379" i="5"/>
  <c r="G380" i="5"/>
  <c r="G381" i="5"/>
  <c r="G382" i="5"/>
  <c r="G383" i="5"/>
  <c r="G384" i="5"/>
  <c r="G385" i="5"/>
  <c r="G386" i="5"/>
  <c r="G387" i="5"/>
  <c r="G388" i="5"/>
  <c r="G389" i="5"/>
  <c r="G390" i="5"/>
  <c r="G391" i="5"/>
  <c r="G392" i="5"/>
  <c r="G393" i="5"/>
  <c r="G394" i="5"/>
  <c r="G395" i="5"/>
  <c r="G396" i="5"/>
  <c r="G397" i="5"/>
  <c r="G398" i="5"/>
  <c r="G399" i="5"/>
  <c r="G400" i="5"/>
  <c r="G401" i="5"/>
  <c r="G402" i="5"/>
  <c r="G403" i="5"/>
  <c r="G404" i="5"/>
  <c r="G405" i="5"/>
  <c r="G406" i="5"/>
  <c r="G407" i="5"/>
  <c r="G408" i="5"/>
  <c r="G409" i="5"/>
  <c r="G410" i="5"/>
  <c r="G411" i="5"/>
  <c r="G412" i="5"/>
  <c r="G413" i="5"/>
  <c r="G414" i="5"/>
  <c r="G415" i="5"/>
  <c r="G416" i="5"/>
  <c r="G417" i="5"/>
  <c r="G418" i="5"/>
  <c r="G419" i="5"/>
  <c r="G420" i="5"/>
  <c r="G421" i="5"/>
  <c r="G422" i="5"/>
  <c r="G423" i="5"/>
  <c r="G424" i="5"/>
  <c r="G425" i="5"/>
  <c r="G426" i="5"/>
  <c r="G427" i="5"/>
  <c r="G428" i="5"/>
  <c r="G429" i="5"/>
  <c r="G430" i="5"/>
  <c r="G431" i="5"/>
  <c r="G432" i="5"/>
  <c r="G433" i="5"/>
  <c r="G434" i="5"/>
  <c r="G435" i="5"/>
  <c r="G436" i="5"/>
  <c r="G437" i="5"/>
  <c r="G438" i="5"/>
  <c r="G439" i="5"/>
  <c r="G440" i="5"/>
  <c r="G441" i="5"/>
  <c r="G442" i="5"/>
  <c r="G443" i="5"/>
  <c r="G444" i="5"/>
  <c r="G445" i="5"/>
  <c r="G446" i="5"/>
  <c r="G447" i="5"/>
  <c r="G448" i="5"/>
  <c r="G449" i="5"/>
  <c r="G450" i="5"/>
  <c r="G451" i="5"/>
  <c r="G452" i="5"/>
  <c r="G453" i="5"/>
  <c r="G454" i="5"/>
  <c r="G455" i="5"/>
  <c r="G456" i="5"/>
  <c r="G457" i="5"/>
  <c r="G458" i="5"/>
  <c r="G459" i="5"/>
  <c r="G460" i="5"/>
  <c r="G461" i="5"/>
  <c r="G462" i="5"/>
  <c r="G463" i="5"/>
  <c r="G464" i="5"/>
  <c r="G465" i="5"/>
  <c r="G466" i="5"/>
  <c r="G467" i="5"/>
  <c r="G468" i="5"/>
  <c r="G469" i="5"/>
  <c r="G470" i="5"/>
  <c r="G471" i="5"/>
  <c r="G472" i="5"/>
  <c r="G473" i="5"/>
  <c r="G474" i="5"/>
  <c r="G475" i="5"/>
  <c r="G476" i="5"/>
  <c r="G477" i="5"/>
  <c r="G478" i="5"/>
  <c r="G479" i="5"/>
  <c r="G480" i="5"/>
  <c r="G481" i="5"/>
  <c r="G482" i="5"/>
  <c r="G483" i="5"/>
  <c r="G484" i="5"/>
  <c r="G485" i="5"/>
  <c r="G486" i="5"/>
  <c r="G487" i="5"/>
  <c r="G488" i="5"/>
  <c r="G489" i="5"/>
  <c r="G490" i="5"/>
  <c r="G491" i="5"/>
  <c r="G492" i="5"/>
  <c r="G493" i="5"/>
  <c r="G494" i="5"/>
  <c r="G495" i="5"/>
  <c r="G496" i="5"/>
  <c r="G497" i="5"/>
  <c r="G498" i="5"/>
  <c r="G499" i="5"/>
  <c r="G500" i="5"/>
  <c r="G501" i="5"/>
  <c r="G502" i="5"/>
  <c r="G503" i="5"/>
  <c r="G504" i="5"/>
  <c r="G505" i="5"/>
  <c r="G506" i="5"/>
  <c r="G507" i="5"/>
  <c r="G508" i="5"/>
  <c r="G509" i="5"/>
  <c r="G510" i="5"/>
  <c r="G511" i="5"/>
  <c r="G512" i="5"/>
  <c r="G513" i="5"/>
  <c r="G514" i="5"/>
  <c r="G515" i="5"/>
  <c r="G516" i="5"/>
  <c r="G517" i="5"/>
  <c r="G518" i="5"/>
  <c r="G519" i="5"/>
  <c r="G520" i="5"/>
  <c r="G521" i="5"/>
  <c r="G522" i="5"/>
  <c r="G523" i="5"/>
  <c r="G524" i="5"/>
  <c r="G525" i="5"/>
  <c r="G526" i="5"/>
  <c r="G527" i="5"/>
  <c r="G528" i="5"/>
  <c r="G529" i="5"/>
  <c r="G530" i="5"/>
  <c r="G531" i="5"/>
  <c r="G532" i="5"/>
  <c r="G533" i="5"/>
  <c r="G534" i="5"/>
  <c r="G535" i="5"/>
  <c r="G536" i="5"/>
  <c r="G537" i="5"/>
  <c r="G538" i="5"/>
  <c r="G539" i="5"/>
  <c r="G540" i="5"/>
  <c r="G541" i="5"/>
  <c r="G542" i="5"/>
  <c r="G543" i="5"/>
  <c r="G544" i="5"/>
  <c r="G545" i="5"/>
  <c r="G546" i="5"/>
  <c r="G547" i="5"/>
  <c r="G548" i="5"/>
  <c r="G549" i="5"/>
  <c r="G550" i="5"/>
  <c r="G551" i="5"/>
  <c r="G552" i="5"/>
  <c r="G553" i="5"/>
  <c r="G554" i="5"/>
  <c r="G555" i="5"/>
  <c r="G556" i="5"/>
  <c r="G557" i="5"/>
  <c r="G558" i="5"/>
  <c r="G559" i="5"/>
  <c r="G560" i="5"/>
  <c r="G561" i="5"/>
  <c r="G562" i="5"/>
  <c r="G563" i="5"/>
  <c r="G564" i="5"/>
  <c r="G565" i="5"/>
  <c r="G566" i="5"/>
  <c r="G567" i="5"/>
  <c r="G568" i="5"/>
  <c r="G569" i="5"/>
  <c r="G570" i="5"/>
  <c r="G571" i="5"/>
  <c r="G572" i="5"/>
  <c r="G573" i="5"/>
  <c r="G574" i="5"/>
  <c r="G575" i="5"/>
  <c r="G576" i="5"/>
  <c r="G577" i="5"/>
  <c r="G578" i="5"/>
  <c r="G579" i="5"/>
  <c r="G580" i="5"/>
  <c r="G581" i="5"/>
  <c r="G582" i="5"/>
  <c r="G583" i="5"/>
  <c r="G584" i="5"/>
  <c r="G585" i="5"/>
  <c r="G586" i="5"/>
  <c r="G587" i="5"/>
  <c r="G588" i="5"/>
  <c r="G589" i="5"/>
  <c r="G590" i="5"/>
  <c r="G591" i="5"/>
  <c r="G592" i="5"/>
  <c r="G593" i="5"/>
  <c r="G594" i="5"/>
  <c r="G595" i="5"/>
  <c r="G596" i="5"/>
  <c r="G597" i="5"/>
  <c r="G598" i="5"/>
  <c r="G599" i="5"/>
  <c r="G600" i="5"/>
  <c r="G601" i="5"/>
  <c r="G602" i="5"/>
  <c r="G603" i="5"/>
  <c r="G604" i="5"/>
  <c r="G605" i="5"/>
  <c r="G606" i="5"/>
  <c r="G607" i="5"/>
  <c r="G608" i="5"/>
  <c r="G609" i="5"/>
  <c r="G610" i="5"/>
  <c r="G611" i="5"/>
  <c r="G612" i="5"/>
  <c r="G613" i="5"/>
  <c r="G614" i="5"/>
  <c r="G615" i="5"/>
  <c r="G616" i="5"/>
  <c r="G617" i="5"/>
  <c r="G618" i="5"/>
  <c r="G619" i="5"/>
  <c r="G620" i="5"/>
  <c r="G621" i="5"/>
  <c r="G622" i="5"/>
  <c r="G623" i="5"/>
  <c r="G624" i="5"/>
  <c r="G625" i="5"/>
  <c r="G626" i="5"/>
  <c r="G627" i="5"/>
  <c r="G628" i="5"/>
  <c r="G629" i="5"/>
  <c r="G630" i="5"/>
  <c r="G631" i="5"/>
  <c r="G632" i="5"/>
  <c r="G633" i="5"/>
  <c r="G634" i="5"/>
  <c r="G635" i="5"/>
  <c r="G636" i="5"/>
  <c r="G637" i="5"/>
  <c r="G638" i="5"/>
  <c r="G639" i="5"/>
  <c r="G640" i="5"/>
  <c r="G641" i="5"/>
  <c r="G642" i="5"/>
  <c r="G643" i="5"/>
  <c r="G644" i="5"/>
  <c r="G645" i="5"/>
  <c r="G646" i="5"/>
  <c r="G647" i="5"/>
  <c r="G648" i="5"/>
  <c r="G649" i="5"/>
  <c r="G650" i="5"/>
  <c r="G651" i="5"/>
  <c r="G652" i="5"/>
  <c r="G653" i="5"/>
  <c r="G654" i="5"/>
  <c r="G655" i="5"/>
  <c r="G656" i="5"/>
  <c r="G657" i="5"/>
  <c r="G658" i="5"/>
  <c r="G659" i="5"/>
  <c r="G660" i="5"/>
  <c r="G661" i="5"/>
  <c r="G662" i="5"/>
  <c r="G663" i="5"/>
  <c r="G664" i="5"/>
  <c r="G665" i="5"/>
  <c r="G666" i="5"/>
  <c r="G667" i="5"/>
  <c r="G668" i="5"/>
  <c r="G669" i="5"/>
  <c r="G670" i="5"/>
  <c r="G671" i="5"/>
  <c r="G672" i="5"/>
  <c r="G673" i="5"/>
  <c r="G674" i="5"/>
  <c r="G675" i="5"/>
  <c r="G676" i="5"/>
  <c r="G677" i="5"/>
  <c r="G678" i="5"/>
  <c r="G679" i="5"/>
  <c r="G680" i="5"/>
  <c r="G681" i="5"/>
  <c r="G682" i="5"/>
  <c r="G683" i="5"/>
  <c r="G684" i="5"/>
  <c r="G685" i="5"/>
  <c r="G686" i="5"/>
  <c r="G687" i="5"/>
  <c r="G688" i="5"/>
  <c r="G689" i="5"/>
  <c r="G690" i="5"/>
  <c r="G691" i="5"/>
  <c r="G692" i="5"/>
  <c r="G693" i="5"/>
  <c r="G694" i="5"/>
  <c r="G695" i="5"/>
  <c r="G696" i="5"/>
  <c r="G697" i="5"/>
  <c r="G698" i="5"/>
  <c r="G699" i="5"/>
  <c r="G700" i="5"/>
  <c r="G701" i="5"/>
  <c r="G702" i="5"/>
  <c r="G703" i="5"/>
  <c r="G704" i="5"/>
  <c r="G705" i="5"/>
  <c r="G706" i="5"/>
  <c r="G707" i="5"/>
  <c r="G708" i="5"/>
  <c r="G709" i="5"/>
  <c r="G710" i="5"/>
  <c r="G711" i="5"/>
  <c r="G712" i="5"/>
  <c r="G713" i="5"/>
  <c r="G714" i="5"/>
  <c r="G715" i="5"/>
  <c r="G716" i="5"/>
  <c r="G717" i="5"/>
  <c r="G718" i="5"/>
  <c r="G719" i="5"/>
  <c r="G720" i="5"/>
  <c r="G721" i="5"/>
  <c r="G722" i="5"/>
  <c r="G723" i="5"/>
  <c r="G724" i="5"/>
  <c r="G725" i="5"/>
  <c r="G726" i="5"/>
  <c r="G727" i="5"/>
  <c r="G728" i="5"/>
  <c r="G729" i="5"/>
  <c r="G730" i="5"/>
  <c r="G731" i="5"/>
  <c r="G732" i="5"/>
  <c r="G733" i="5"/>
  <c r="G734" i="5"/>
  <c r="G735" i="5"/>
  <c r="G736" i="5"/>
  <c r="G737" i="5"/>
  <c r="G738" i="5"/>
  <c r="G739" i="5"/>
  <c r="G740" i="5"/>
  <c r="G741" i="5"/>
  <c r="G742" i="5"/>
  <c r="G743" i="5"/>
  <c r="G744" i="5"/>
  <c r="G745" i="5"/>
  <c r="G746" i="5"/>
  <c r="G747" i="5"/>
  <c r="G748" i="5"/>
  <c r="G749" i="5"/>
  <c r="G750" i="5"/>
  <c r="G751" i="5"/>
  <c r="G752" i="5"/>
  <c r="G753" i="5"/>
  <c r="G754" i="5"/>
  <c r="G755" i="5"/>
  <c r="G756" i="5"/>
  <c r="G757" i="5"/>
  <c r="G758" i="5"/>
  <c r="G759" i="5"/>
  <c r="G760" i="5"/>
  <c r="G761" i="5"/>
  <c r="G762" i="5"/>
  <c r="G763" i="5"/>
  <c r="G764" i="5"/>
  <c r="G765" i="5"/>
  <c r="G766" i="5"/>
  <c r="G767" i="5"/>
  <c r="G768" i="5"/>
  <c r="G769" i="5"/>
  <c r="G770" i="5"/>
  <c r="G771" i="5"/>
  <c r="G772" i="5"/>
  <c r="G773" i="5"/>
  <c r="G774" i="5"/>
  <c r="G775" i="5"/>
  <c r="G776" i="5"/>
  <c r="G777" i="5"/>
  <c r="G778" i="5"/>
  <c r="G779" i="5"/>
  <c r="G780" i="5"/>
  <c r="G781" i="5"/>
  <c r="G782" i="5"/>
  <c r="G783" i="5"/>
  <c r="G784" i="5"/>
  <c r="G785" i="5"/>
  <c r="G786" i="5"/>
  <c r="G787" i="5"/>
  <c r="G788" i="5"/>
  <c r="G789" i="5"/>
  <c r="G790" i="5"/>
  <c r="G791" i="5"/>
  <c r="G792" i="5"/>
  <c r="G793" i="5"/>
  <c r="G794" i="5"/>
  <c r="G795" i="5"/>
  <c r="G796" i="5"/>
  <c r="G797" i="5"/>
  <c r="G798" i="5"/>
  <c r="G799" i="5"/>
  <c r="G800" i="5"/>
  <c r="G801" i="5"/>
  <c r="G802" i="5"/>
  <c r="G803" i="5"/>
  <c r="G804" i="5"/>
  <c r="G805" i="5"/>
  <c r="G806" i="5"/>
  <c r="G807" i="5"/>
  <c r="G808" i="5"/>
  <c r="G809" i="5"/>
  <c r="G810" i="5"/>
  <c r="G811" i="5"/>
  <c r="G812" i="5"/>
  <c r="G813" i="5"/>
  <c r="G814" i="5"/>
  <c r="G815" i="5"/>
  <c r="G816" i="5"/>
  <c r="G817" i="5"/>
  <c r="G818" i="5"/>
  <c r="G819" i="5"/>
  <c r="G820" i="5"/>
  <c r="G821" i="5"/>
  <c r="G822" i="5"/>
  <c r="G823" i="5"/>
  <c r="G824" i="5"/>
  <c r="G825" i="5"/>
  <c r="G826" i="5"/>
  <c r="G827" i="5"/>
  <c r="G828" i="5"/>
  <c r="G829" i="5"/>
  <c r="G830" i="5"/>
  <c r="G831" i="5"/>
  <c r="G832" i="5"/>
  <c r="G833" i="5"/>
  <c r="G834" i="5"/>
  <c r="G835" i="5"/>
  <c r="G836" i="5"/>
  <c r="G837" i="5"/>
  <c r="G838" i="5"/>
  <c r="G839" i="5"/>
  <c r="G840" i="5"/>
  <c r="G841" i="5"/>
  <c r="G842" i="5"/>
  <c r="G843" i="5"/>
  <c r="G844" i="5"/>
  <c r="G845" i="5"/>
  <c r="G846" i="5"/>
  <c r="G847" i="5"/>
  <c r="G848" i="5"/>
  <c r="G849" i="5"/>
  <c r="G850" i="5"/>
  <c r="G851" i="5"/>
  <c r="G852" i="5"/>
  <c r="G853" i="5"/>
  <c r="G854" i="5"/>
  <c r="G855" i="5"/>
  <c r="G856" i="5"/>
  <c r="G857" i="5"/>
  <c r="G858" i="5"/>
  <c r="G859" i="5"/>
  <c r="G860" i="5"/>
  <c r="G861" i="5"/>
  <c r="G862" i="5"/>
  <c r="G863" i="5"/>
  <c r="G864" i="5"/>
  <c r="G865" i="5"/>
  <c r="G866" i="5"/>
  <c r="G867" i="5"/>
  <c r="G868" i="5"/>
  <c r="G869" i="5"/>
  <c r="G870" i="5"/>
  <c r="G871" i="5"/>
  <c r="G872" i="5"/>
  <c r="G873" i="5"/>
  <c r="G874" i="5"/>
  <c r="G875" i="5"/>
  <c r="G876" i="5"/>
  <c r="G877" i="5"/>
  <c r="G878" i="5"/>
  <c r="G879" i="5"/>
  <c r="G880" i="5"/>
  <c r="G881" i="5"/>
  <c r="G882" i="5"/>
  <c r="G883" i="5"/>
  <c r="G884" i="5"/>
  <c r="G885" i="5"/>
  <c r="G886" i="5"/>
  <c r="G887" i="5"/>
  <c r="G888" i="5"/>
  <c r="G889" i="5"/>
  <c r="G890" i="5"/>
  <c r="G891" i="5"/>
  <c r="G892" i="5"/>
  <c r="G893" i="5"/>
  <c r="G894" i="5"/>
  <c r="G895" i="5"/>
  <c r="G896" i="5"/>
  <c r="G897" i="5"/>
  <c r="G898" i="5"/>
  <c r="G899" i="5"/>
  <c r="G900" i="5"/>
  <c r="G901" i="5"/>
  <c r="G902" i="5"/>
  <c r="G903" i="5"/>
  <c r="G904" i="5"/>
  <c r="G905" i="5"/>
  <c r="G906" i="5"/>
  <c r="G907" i="5"/>
  <c r="G908" i="5"/>
  <c r="G909" i="5"/>
  <c r="G910" i="5"/>
  <c r="G911" i="5"/>
  <c r="G912" i="5"/>
  <c r="G913" i="5"/>
  <c r="G914" i="5"/>
  <c r="G915" i="5"/>
  <c r="G916" i="5"/>
  <c r="G917" i="5"/>
  <c r="G918" i="5"/>
  <c r="G919" i="5"/>
  <c r="G920" i="5"/>
  <c r="G921" i="5"/>
  <c r="G922" i="5"/>
  <c r="G923" i="5"/>
  <c r="G924" i="5"/>
  <c r="G925" i="5"/>
  <c r="G926" i="5"/>
  <c r="G927" i="5"/>
  <c r="G928" i="5"/>
  <c r="G929" i="5"/>
  <c r="G930" i="5"/>
  <c r="G931" i="5"/>
  <c r="G932" i="5"/>
  <c r="G933" i="5"/>
  <c r="G934" i="5"/>
  <c r="G935" i="5"/>
  <c r="G936" i="5"/>
  <c r="G937" i="5"/>
  <c r="G938" i="5"/>
  <c r="G939" i="5"/>
  <c r="G940" i="5"/>
  <c r="G941" i="5"/>
  <c r="G942" i="5"/>
  <c r="G943" i="5"/>
  <c r="G944" i="5"/>
  <c r="G945" i="5"/>
  <c r="G946" i="5"/>
  <c r="G947" i="5"/>
  <c r="G948" i="5"/>
  <c r="G949" i="5"/>
  <c r="G950" i="5"/>
  <c r="G951" i="5"/>
  <c r="G952" i="5"/>
  <c r="G953" i="5"/>
  <c r="G954" i="5"/>
  <c r="G955" i="5"/>
  <c r="G956" i="5"/>
  <c r="G957" i="5"/>
  <c r="G958" i="5"/>
  <c r="G959" i="5"/>
  <c r="G960" i="5"/>
  <c r="G961" i="5"/>
  <c r="G962" i="5"/>
  <c r="G963" i="5"/>
  <c r="G964" i="5"/>
  <c r="G965" i="5"/>
  <c r="G966" i="5"/>
  <c r="G967" i="5"/>
  <c r="G968" i="5"/>
  <c r="G969" i="5"/>
  <c r="G970" i="5"/>
  <c r="G971" i="5"/>
  <c r="G972" i="5"/>
  <c r="G973" i="5"/>
  <c r="G974" i="5"/>
  <c r="G975" i="5"/>
  <c r="G976" i="5"/>
  <c r="G977" i="5"/>
  <c r="G978" i="5"/>
  <c r="G979" i="5"/>
  <c r="G980" i="5"/>
  <c r="G981" i="5"/>
  <c r="G982" i="5"/>
  <c r="G983" i="5"/>
  <c r="G984" i="5"/>
  <c r="G985" i="5"/>
  <c r="G986" i="5"/>
  <c r="G987" i="5"/>
  <c r="G988" i="5"/>
  <c r="G989" i="5"/>
  <c r="G990" i="5"/>
  <c r="G991" i="5"/>
  <c r="G992" i="5"/>
  <c r="G993" i="5"/>
  <c r="G994" i="5"/>
  <c r="G995" i="5"/>
  <c r="G996" i="5"/>
  <c r="G997" i="5"/>
  <c r="G998" i="5"/>
  <c r="G999" i="5"/>
  <c r="G1000" i="5"/>
  <c r="G1001" i="5"/>
  <c r="G1002" i="5"/>
  <c r="G1003" i="5"/>
  <c r="G1004" i="5"/>
  <c r="G1005" i="5"/>
  <c r="G1006" i="5"/>
  <c r="G1007" i="5"/>
  <c r="G1008" i="5"/>
  <c r="G1009" i="5"/>
  <c r="G1010" i="5"/>
  <c r="G1011" i="5"/>
  <c r="G1012" i="5"/>
  <c r="G1013" i="5"/>
  <c r="G1014" i="5"/>
  <c r="G1015" i="5"/>
  <c r="G1016" i="5"/>
  <c r="G1017" i="5"/>
  <c r="G1018" i="5"/>
  <c r="G1019" i="5"/>
  <c r="G1020" i="5"/>
  <c r="G1021" i="5"/>
  <c r="G1022" i="5"/>
  <c r="G1023" i="5"/>
  <c r="G1024" i="5"/>
  <c r="G1025" i="5"/>
  <c r="G1026" i="5"/>
  <c r="G1027" i="5"/>
  <c r="G1028" i="5"/>
  <c r="G1029" i="5"/>
  <c r="G1030" i="5"/>
  <c r="G1031" i="5"/>
  <c r="G1032" i="5"/>
  <c r="G1033" i="5"/>
  <c r="G1034" i="5"/>
  <c r="G1035" i="5"/>
  <c r="G1036" i="5"/>
  <c r="G1037" i="5"/>
  <c r="G1038" i="5"/>
  <c r="G1039" i="5"/>
  <c r="G1040" i="5"/>
  <c r="G1041" i="5"/>
  <c r="G1042" i="5"/>
  <c r="G1043" i="5"/>
  <c r="G1044" i="5"/>
  <c r="G1045" i="5"/>
  <c r="G1046" i="5"/>
  <c r="G1047" i="5"/>
  <c r="G1048" i="5"/>
  <c r="G1049" i="5"/>
  <c r="G1050" i="5"/>
  <c r="G1051" i="5"/>
  <c r="G1052" i="5"/>
  <c r="G1053" i="5"/>
  <c r="G1054" i="5"/>
  <c r="G1055" i="5"/>
  <c r="G1056" i="5"/>
  <c r="G1057" i="5"/>
  <c r="G1058" i="5"/>
  <c r="G1059" i="5"/>
  <c r="G1060" i="5"/>
  <c r="G1061" i="5"/>
  <c r="G1062" i="5"/>
  <c r="G1063" i="5"/>
  <c r="G1064" i="5"/>
  <c r="G1065" i="5"/>
  <c r="G1066" i="5"/>
  <c r="G1067" i="5"/>
  <c r="G1068" i="5"/>
  <c r="G1069" i="5"/>
  <c r="G1070" i="5"/>
  <c r="G1071" i="5"/>
  <c r="G1072" i="5"/>
  <c r="G1073" i="5"/>
  <c r="G1074" i="5"/>
  <c r="G1075" i="5"/>
  <c r="G1076" i="5"/>
  <c r="G1077" i="5"/>
  <c r="G1078" i="5"/>
  <c r="G1079" i="5"/>
  <c r="G1080" i="5"/>
  <c r="G1081" i="5"/>
  <c r="G1082" i="5"/>
  <c r="G1083" i="5"/>
  <c r="G1084" i="5"/>
  <c r="G1085" i="5"/>
  <c r="G1086" i="5"/>
  <c r="G1087" i="5"/>
  <c r="G1088" i="5"/>
  <c r="G1089" i="5"/>
  <c r="G1090" i="5"/>
  <c r="G1091" i="5"/>
  <c r="G1092" i="5"/>
  <c r="G1093" i="5"/>
  <c r="G1094" i="5"/>
  <c r="G1095" i="5"/>
  <c r="G1096" i="5"/>
  <c r="G1097" i="5"/>
  <c r="G1098" i="5"/>
  <c r="G1099" i="5"/>
  <c r="G1100" i="5"/>
  <c r="G1101" i="5"/>
  <c r="G1102" i="5"/>
  <c r="G1103" i="5"/>
  <c r="G1104" i="5"/>
  <c r="G1105" i="5"/>
  <c r="G1106" i="5"/>
  <c r="G1107" i="5"/>
  <c r="G1108" i="5"/>
  <c r="G1109" i="5"/>
  <c r="G1110" i="5"/>
  <c r="G1111" i="5"/>
  <c r="G1112" i="5"/>
  <c r="G1113" i="5"/>
  <c r="G1114" i="5"/>
  <c r="G1115" i="5"/>
  <c r="G1116" i="5"/>
  <c r="G1117" i="5"/>
  <c r="G1118" i="5"/>
  <c r="G1119" i="5"/>
  <c r="G1120" i="5"/>
  <c r="G1121" i="5"/>
  <c r="G1122" i="5"/>
  <c r="G1123" i="5"/>
  <c r="G1124" i="5"/>
  <c r="G1125" i="5"/>
  <c r="G1126" i="5"/>
  <c r="G1127" i="5"/>
  <c r="G1128" i="5"/>
  <c r="G1129" i="5"/>
  <c r="G1130" i="5"/>
  <c r="G1131" i="5"/>
  <c r="G1132" i="5"/>
  <c r="G1133" i="5"/>
  <c r="G1134" i="5"/>
  <c r="G1135" i="5"/>
  <c r="G1136" i="5"/>
  <c r="G1137" i="5"/>
  <c r="G1138" i="5"/>
  <c r="G1139" i="5"/>
  <c r="G1140" i="5"/>
  <c r="G1141" i="5"/>
  <c r="G1142" i="5"/>
  <c r="G1143" i="5"/>
  <c r="G1144" i="5"/>
  <c r="G1145" i="5"/>
  <c r="G1146" i="5"/>
  <c r="G1147" i="5"/>
  <c r="G1148" i="5"/>
  <c r="G1149" i="5"/>
  <c r="G1150" i="5"/>
  <c r="G1151" i="5"/>
  <c r="G1152" i="5"/>
  <c r="G1153" i="5"/>
  <c r="G1154" i="5"/>
  <c r="G1155" i="5"/>
  <c r="G1156" i="5"/>
  <c r="G1157" i="5"/>
  <c r="G1158" i="5"/>
  <c r="G1159" i="5"/>
  <c r="G1160" i="5"/>
  <c r="G1161" i="5"/>
  <c r="G1162" i="5"/>
  <c r="G1163" i="5"/>
  <c r="G1164" i="5"/>
  <c r="G1165" i="5"/>
  <c r="G1166" i="5"/>
  <c r="G1167" i="5"/>
  <c r="G1168" i="5"/>
  <c r="G1169" i="5"/>
  <c r="G1170" i="5"/>
  <c r="G1171" i="5"/>
  <c r="G1172" i="5"/>
  <c r="G1173" i="5"/>
  <c r="G1174" i="5"/>
  <c r="G1175" i="5"/>
  <c r="G1176" i="5"/>
  <c r="G1177" i="5"/>
  <c r="G1178" i="5"/>
  <c r="G1179" i="5"/>
  <c r="G1180" i="5"/>
  <c r="G1181" i="5"/>
  <c r="G1182" i="5"/>
  <c r="G1183" i="5"/>
  <c r="G1184" i="5"/>
  <c r="G1185" i="5"/>
  <c r="G1186" i="5"/>
  <c r="G1187" i="5"/>
  <c r="G1188" i="5"/>
  <c r="G1189" i="5"/>
  <c r="G1190" i="5"/>
  <c r="G1191" i="5"/>
  <c r="G1192" i="5"/>
  <c r="G1193" i="5"/>
  <c r="G1194" i="5"/>
  <c r="G1195" i="5"/>
  <c r="G1196" i="5"/>
  <c r="G1197" i="5"/>
  <c r="G1198" i="5"/>
  <c r="G1199" i="5"/>
  <c r="G1200" i="5"/>
  <c r="G1201" i="5"/>
  <c r="G1202" i="5"/>
  <c r="G1203" i="5"/>
  <c r="G1204" i="5"/>
  <c r="G1205" i="5"/>
  <c r="G1206" i="5"/>
  <c r="G1207" i="5"/>
  <c r="G1208" i="5"/>
  <c r="G1209" i="5"/>
  <c r="G1210" i="5"/>
  <c r="G1211" i="5"/>
  <c r="G1212" i="5"/>
  <c r="G1213" i="5"/>
  <c r="G1214" i="5"/>
  <c r="G1215" i="5"/>
  <c r="G1216" i="5"/>
  <c r="G1217" i="5"/>
  <c r="G1218" i="5"/>
  <c r="G1219" i="5"/>
  <c r="G1220" i="5"/>
  <c r="G1221" i="5"/>
  <c r="G1222" i="5"/>
  <c r="G1223" i="5"/>
  <c r="G1224" i="5"/>
  <c r="G1225" i="5"/>
  <c r="G1226" i="5"/>
  <c r="G1227" i="5"/>
  <c r="G1228" i="5"/>
  <c r="G1229" i="5"/>
  <c r="G1230" i="5"/>
  <c r="G1231" i="5"/>
  <c r="G1232" i="5"/>
  <c r="G1233" i="5"/>
  <c r="G1234" i="5"/>
  <c r="G1235" i="5"/>
  <c r="G1236" i="5"/>
  <c r="G1237" i="5"/>
  <c r="G1238" i="5"/>
  <c r="G1239" i="5"/>
  <c r="G1240" i="5"/>
  <c r="G1241" i="5"/>
  <c r="G1242" i="5"/>
  <c r="G1243" i="5"/>
  <c r="G1244" i="5"/>
  <c r="G1245" i="5"/>
  <c r="G1246" i="5"/>
  <c r="G1247" i="5"/>
  <c r="G1248" i="5"/>
  <c r="G1249" i="5"/>
  <c r="G1250" i="5"/>
  <c r="G1251" i="5"/>
  <c r="G1252" i="5"/>
  <c r="G1253" i="5"/>
  <c r="G1254" i="5"/>
  <c r="G1255" i="5"/>
  <c r="G1256" i="5"/>
  <c r="G1257" i="5"/>
  <c r="G1258" i="5"/>
  <c r="G1259" i="5"/>
  <c r="G1260" i="5"/>
  <c r="G1261" i="5"/>
  <c r="G1262" i="5"/>
  <c r="G1263" i="5"/>
  <c r="G1264" i="5"/>
  <c r="G1265" i="5"/>
  <c r="G1266" i="5"/>
  <c r="G1267" i="5"/>
  <c r="G1268" i="5"/>
  <c r="G1269" i="5"/>
  <c r="G1270" i="5"/>
  <c r="G1271" i="5"/>
  <c r="G1272" i="5"/>
  <c r="G1273" i="5"/>
  <c r="G1274" i="5"/>
  <c r="G1275" i="5"/>
  <c r="G1276" i="5"/>
  <c r="G1277" i="5"/>
  <c r="G1278" i="5"/>
  <c r="G1279" i="5"/>
  <c r="G1280" i="5"/>
  <c r="G1281" i="5"/>
  <c r="G1282" i="5"/>
  <c r="G1283" i="5"/>
  <c r="G1284" i="5"/>
  <c r="G1285" i="5"/>
  <c r="G1286" i="5"/>
  <c r="G1287" i="5"/>
  <c r="G1288" i="5"/>
  <c r="G1289" i="5"/>
  <c r="G1290" i="5"/>
  <c r="G1291" i="5"/>
  <c r="G1292" i="5"/>
  <c r="G1293" i="5"/>
  <c r="G1294" i="5"/>
  <c r="G1295" i="5"/>
  <c r="G1296" i="5"/>
  <c r="G1297" i="5"/>
  <c r="G1298" i="5"/>
  <c r="G1299" i="5"/>
  <c r="G1300" i="5"/>
  <c r="G1301" i="5"/>
  <c r="G1302" i="5"/>
  <c r="G1303" i="5"/>
  <c r="G1304" i="5"/>
  <c r="G1305" i="5"/>
  <c r="G1306" i="5"/>
  <c r="G1307" i="5"/>
  <c r="G1308" i="5"/>
  <c r="G1309" i="5"/>
  <c r="G1310" i="5"/>
  <c r="G1311" i="5"/>
  <c r="G1312" i="5"/>
  <c r="G1313" i="5"/>
  <c r="G1314" i="5"/>
  <c r="G1315" i="5"/>
  <c r="G1316" i="5"/>
  <c r="G1317" i="5"/>
  <c r="G1318" i="5"/>
  <c r="G1319" i="5"/>
  <c r="G1320" i="5"/>
  <c r="G1321" i="5"/>
  <c r="G1322" i="5"/>
  <c r="G1323" i="5"/>
  <c r="G1324" i="5"/>
  <c r="G1325" i="5"/>
  <c r="G1326" i="5"/>
  <c r="G1327" i="5"/>
  <c r="G1328" i="5"/>
  <c r="G1329" i="5"/>
  <c r="G1330" i="5"/>
  <c r="G1331" i="5"/>
  <c r="G1332" i="5"/>
  <c r="G1333" i="5"/>
  <c r="G1334" i="5"/>
  <c r="G1335" i="5"/>
  <c r="G1336" i="5"/>
  <c r="G1337" i="5"/>
  <c r="G1338" i="5"/>
  <c r="G1339" i="5"/>
  <c r="G1340" i="5"/>
  <c r="G1341" i="5"/>
  <c r="G1342" i="5"/>
  <c r="G1343" i="5"/>
  <c r="G1344" i="5"/>
  <c r="G1345" i="5"/>
  <c r="G1346" i="5"/>
  <c r="G1347" i="5"/>
  <c r="G1348" i="5"/>
  <c r="G1349" i="5"/>
  <c r="G1350" i="5"/>
  <c r="G1351" i="5"/>
  <c r="G1352" i="5"/>
  <c r="G1353" i="5"/>
  <c r="G1354" i="5"/>
  <c r="G1355" i="5"/>
  <c r="G1356" i="5"/>
  <c r="G1357" i="5"/>
  <c r="G1358" i="5"/>
  <c r="G1359" i="5"/>
  <c r="G1360" i="5"/>
  <c r="G1361" i="5"/>
  <c r="G1362" i="5"/>
  <c r="G1363" i="5"/>
  <c r="G1364" i="5"/>
  <c r="G1365" i="5"/>
  <c r="G1366" i="5"/>
  <c r="G1367" i="5"/>
  <c r="G1368" i="5"/>
  <c r="G1369" i="5"/>
  <c r="G1370" i="5"/>
  <c r="G1371" i="5"/>
  <c r="G1372" i="5"/>
  <c r="G1373" i="5"/>
  <c r="G1374" i="5"/>
  <c r="G1375" i="5"/>
  <c r="G1376" i="5"/>
  <c r="G1377" i="5"/>
  <c r="G1378" i="5"/>
  <c r="G1379" i="5"/>
  <c r="G1380" i="5"/>
  <c r="G1381" i="5"/>
  <c r="G1382" i="5"/>
  <c r="G1383" i="5"/>
  <c r="G1384" i="5"/>
  <c r="G1385" i="5"/>
  <c r="G1386" i="5"/>
  <c r="G1387" i="5"/>
  <c r="G1388" i="5"/>
  <c r="G1389" i="5"/>
  <c r="G1390" i="5"/>
  <c r="G1391" i="5"/>
  <c r="G1392" i="5"/>
  <c r="G1393" i="5"/>
  <c r="G1394" i="5"/>
  <c r="G1395" i="5"/>
  <c r="G1396" i="5"/>
  <c r="G1397" i="5"/>
  <c r="G1398" i="5"/>
  <c r="G1399" i="5"/>
  <c r="G1400" i="5"/>
  <c r="G1401" i="5"/>
  <c r="G1402" i="5"/>
  <c r="G1403" i="5"/>
  <c r="G1404" i="5"/>
  <c r="G1405" i="5"/>
  <c r="G1406" i="5"/>
  <c r="G1407" i="5"/>
  <c r="G1408" i="5"/>
  <c r="G1409" i="5"/>
  <c r="G1410" i="5"/>
  <c r="G1411" i="5"/>
  <c r="G1412" i="5"/>
  <c r="G1413" i="5"/>
  <c r="G1414" i="5"/>
  <c r="G1415" i="5"/>
  <c r="G1416" i="5"/>
  <c r="G1417" i="5"/>
  <c r="G1418" i="5"/>
  <c r="G1419" i="5"/>
  <c r="G1420" i="5"/>
  <c r="G1421" i="5"/>
  <c r="G1422" i="5"/>
  <c r="G1423" i="5"/>
  <c r="G1424" i="5"/>
  <c r="G1425" i="5"/>
  <c r="G1426" i="5"/>
  <c r="G1427" i="5"/>
  <c r="G1428" i="5"/>
  <c r="G1429" i="5"/>
  <c r="G1430" i="5"/>
  <c r="G1431" i="5"/>
  <c r="G1432" i="5"/>
  <c r="G1433" i="5"/>
  <c r="G1434" i="5"/>
  <c r="G1435" i="5"/>
  <c r="G1436" i="5"/>
  <c r="G1437" i="5"/>
  <c r="G1438" i="5"/>
  <c r="G1439" i="5"/>
  <c r="G1440" i="5"/>
  <c r="G1441" i="5"/>
  <c r="G1442" i="5"/>
  <c r="G1443" i="5"/>
  <c r="G1444" i="5"/>
  <c r="G1445" i="5"/>
  <c r="G1446" i="5"/>
  <c r="G1447" i="5"/>
  <c r="G1448" i="5"/>
  <c r="G1449" i="5"/>
  <c r="G1450" i="5"/>
  <c r="G1451" i="5"/>
  <c r="G1452" i="5"/>
  <c r="G1453" i="5"/>
  <c r="G1454" i="5"/>
  <c r="G1455" i="5"/>
  <c r="G1456" i="5"/>
  <c r="G1457" i="5"/>
  <c r="G1458" i="5"/>
  <c r="G1459" i="5"/>
  <c r="G1460" i="5"/>
  <c r="G1461" i="5"/>
  <c r="G1462" i="5"/>
  <c r="G1463" i="5"/>
  <c r="G1464" i="5"/>
  <c r="G1465" i="5"/>
  <c r="G1466" i="5"/>
  <c r="G1467" i="5"/>
  <c r="G1468" i="5"/>
  <c r="G1469" i="5"/>
  <c r="G1470" i="5"/>
  <c r="G1471" i="5"/>
  <c r="G1472" i="5"/>
  <c r="G1473" i="5"/>
  <c r="G1474" i="5"/>
  <c r="G1475" i="5"/>
  <c r="G1476" i="5"/>
  <c r="G1477" i="5"/>
  <c r="G1478" i="5"/>
  <c r="G1479" i="5"/>
  <c r="G1480" i="5"/>
  <c r="G1481" i="5"/>
  <c r="G1482" i="5"/>
  <c r="G1483" i="5"/>
  <c r="G1484" i="5"/>
  <c r="G1485" i="5"/>
  <c r="G1486" i="5"/>
  <c r="G1487" i="5"/>
  <c r="G1488" i="5"/>
  <c r="G1489" i="5"/>
  <c r="G1490" i="5"/>
  <c r="G1491" i="5"/>
  <c r="G1492" i="5"/>
  <c r="G1493" i="5"/>
  <c r="G1494" i="5"/>
  <c r="G1495" i="5"/>
  <c r="G1496" i="5"/>
  <c r="G1497" i="5"/>
  <c r="G1498" i="5"/>
  <c r="G1499" i="5"/>
  <c r="G1500" i="5"/>
  <c r="F17" i="2" a="1"/>
  <c r="J9" i="3"/>
  <c r="B9" i="8"/>
  <c r="J9" i="5"/>
  <c r="H6" i="10"/>
  <c r="J24" i="4"/>
  <c r="G6" i="10"/>
  <c r="L6" i="10"/>
  <c r="M9" i="10"/>
  <c r="G9" i="10"/>
  <c r="L9" i="10"/>
  <c r="J21" i="7"/>
  <c r="M10" i="10"/>
  <c r="G10" i="10"/>
  <c r="L10" i="10"/>
  <c r="J8" i="5"/>
  <c r="M7" i="10"/>
  <c r="G7" i="10"/>
  <c r="L7" i="10"/>
  <c r="J35" i="3"/>
  <c r="G8" i="10"/>
  <c r="L8" i="10"/>
  <c r="D1307" i="6"/>
  <c r="D481" i="3"/>
  <c r="D489" i="3"/>
  <c r="D497" i="3"/>
  <c r="D505" i="3"/>
  <c r="D513" i="3"/>
  <c r="D521" i="3"/>
  <c r="D529" i="3"/>
  <c r="D537" i="3"/>
  <c r="D545" i="3"/>
  <c r="D553" i="3"/>
  <c r="D561" i="3"/>
  <c r="D569" i="3"/>
  <c r="D577" i="3"/>
  <c r="D585" i="3"/>
  <c r="D593" i="3"/>
  <c r="D601" i="3"/>
  <c r="D609" i="3"/>
  <c r="D617" i="3"/>
  <c r="D625" i="3"/>
  <c r="D633" i="3"/>
  <c r="D641" i="3"/>
  <c r="D649" i="3"/>
  <c r="D657" i="3"/>
  <c r="D665" i="3"/>
  <c r="D673" i="3"/>
  <c r="D681" i="3"/>
  <c r="D689" i="3"/>
  <c r="D697" i="3"/>
  <c r="D705" i="3"/>
  <c r="D713" i="3"/>
  <c r="D721" i="3"/>
  <c r="D729" i="3"/>
  <c r="D737" i="3"/>
  <c r="D745" i="3"/>
  <c r="D753" i="3"/>
  <c r="D761" i="3"/>
  <c r="D769" i="3"/>
  <c r="D777" i="3"/>
  <c r="D785" i="3"/>
  <c r="D322" i="7"/>
  <c r="D811" i="7"/>
  <c r="D995" i="7"/>
  <c r="D1147" i="7"/>
  <c r="D1323" i="7"/>
  <c r="D96" i="4"/>
  <c r="D184" i="4"/>
  <c r="D275" i="4"/>
  <c r="D352" i="4"/>
  <c r="D440" i="4"/>
  <c r="D475" i="4"/>
  <c r="D494" i="4"/>
  <c r="D516" i="4"/>
  <c r="D539" i="4"/>
  <c r="D558" i="4"/>
  <c r="D580" i="4"/>
  <c r="D603" i="4"/>
  <c r="D622" i="4"/>
  <c r="D644" i="4"/>
  <c r="D667" i="4"/>
  <c r="D686" i="4"/>
  <c r="D708" i="4"/>
  <c r="D731" i="4"/>
  <c r="D750" i="4"/>
  <c r="D772" i="4"/>
  <c r="D795" i="4"/>
  <c r="D814" i="4"/>
  <c r="D836" i="4"/>
  <c r="D859" i="4"/>
  <c r="D878" i="4"/>
  <c r="D900" i="4"/>
  <c r="D923" i="4"/>
  <c r="D942" i="4"/>
  <c r="D964" i="4"/>
  <c r="D977" i="4"/>
  <c r="D990" i="4"/>
  <c r="D1003" i="4"/>
  <c r="D1015" i="4"/>
  <c r="D1028" i="4"/>
  <c r="D1041" i="4"/>
  <c r="D1054" i="4"/>
  <c r="D1067" i="4"/>
  <c r="D1079" i="4"/>
  <c r="D1092" i="4"/>
  <c r="D1105" i="4"/>
  <c r="D1118" i="4"/>
  <c r="D1131" i="4"/>
  <c r="D1143" i="4"/>
  <c r="D1156" i="4"/>
  <c r="D1169" i="4"/>
  <c r="D1182" i="4"/>
  <c r="D1195" i="4"/>
  <c r="D1207" i="4"/>
  <c r="D1220" i="4"/>
  <c r="D1233" i="4"/>
  <c r="D1246" i="4"/>
  <c r="D1259" i="4"/>
  <c r="D1271" i="4"/>
  <c r="D1284" i="4"/>
  <c r="D1297" i="4"/>
  <c r="D1310" i="4"/>
  <c r="D1323" i="4"/>
  <c r="D1335" i="4"/>
  <c r="D1348" i="4"/>
  <c r="D1361" i="4"/>
  <c r="D1374" i="4"/>
  <c r="D1387" i="4"/>
  <c r="D1399" i="4"/>
  <c r="D1412" i="4"/>
  <c r="D1425" i="4"/>
  <c r="D1438" i="4"/>
  <c r="D1451" i="4"/>
  <c r="D1463" i="4"/>
  <c r="D1476" i="4"/>
  <c r="D1489" i="4"/>
  <c r="D34" i="3"/>
  <c r="D47" i="3"/>
  <c r="D60" i="3"/>
  <c r="D73" i="3"/>
  <c r="D86" i="3"/>
  <c r="D98" i="3"/>
  <c r="D106" i="3"/>
  <c r="D114" i="3"/>
  <c r="D122" i="3"/>
  <c r="D130" i="3"/>
  <c r="D138" i="3"/>
  <c r="D146" i="3"/>
  <c r="D154" i="3"/>
  <c r="D162" i="3"/>
  <c r="D170" i="3"/>
  <c r="D178" i="3"/>
  <c r="D186" i="3"/>
  <c r="D194" i="3"/>
  <c r="D202" i="3"/>
  <c r="D210" i="3"/>
  <c r="D218" i="3"/>
  <c r="D226" i="3"/>
  <c r="D234" i="3"/>
  <c r="D242" i="3"/>
  <c r="D250" i="3"/>
  <c r="D258" i="3"/>
  <c r="D266" i="3"/>
  <c r="D274" i="3"/>
  <c r="D282" i="3"/>
  <c r="D290" i="3"/>
  <c r="D298" i="3"/>
  <c r="D306" i="3"/>
  <c r="D314" i="3"/>
  <c r="D322" i="3"/>
  <c r="D330" i="3"/>
  <c r="D338" i="3"/>
  <c r="D346" i="3"/>
  <c r="D354" i="3"/>
  <c r="D362" i="3"/>
  <c r="D370" i="3"/>
  <c r="D378" i="3"/>
  <c r="D386" i="3"/>
  <c r="D394" i="3"/>
  <c r="D402" i="3"/>
  <c r="D410" i="3"/>
  <c r="D418" i="3"/>
  <c r="D426" i="3"/>
  <c r="D434" i="3"/>
  <c r="D442" i="3"/>
  <c r="D450" i="3"/>
  <c r="D458" i="3"/>
  <c r="D466" i="3"/>
  <c r="D474" i="3"/>
  <c r="D482" i="3"/>
  <c r="D490" i="3"/>
  <c r="D498" i="3"/>
  <c r="D506" i="3"/>
  <c r="D514" i="3"/>
  <c r="D522" i="3"/>
  <c r="D530" i="3"/>
  <c r="D538" i="3"/>
  <c r="D546" i="3"/>
  <c r="D554" i="3"/>
  <c r="D562" i="3"/>
  <c r="D570" i="3"/>
  <c r="D578" i="3"/>
  <c r="D586" i="3"/>
  <c r="D594" i="3"/>
  <c r="D602" i="3"/>
  <c r="D610" i="3"/>
  <c r="D618" i="3"/>
  <c r="D626" i="3"/>
  <c r="D634" i="3"/>
  <c r="D642" i="3"/>
  <c r="D650" i="3"/>
  <c r="D658" i="3"/>
  <c r="D666" i="3"/>
  <c r="D674" i="3"/>
  <c r="D682" i="3"/>
  <c r="D690" i="3"/>
  <c r="D698" i="3"/>
  <c r="D706" i="3"/>
  <c r="D714" i="3"/>
  <c r="D722" i="3"/>
  <c r="D730" i="3"/>
  <c r="D738" i="3"/>
  <c r="D596" i="7"/>
  <c r="D827" i="7"/>
  <c r="D1003" i="7"/>
  <c r="D1187" i="7"/>
  <c r="D1339" i="7"/>
  <c r="D115" i="4"/>
  <c r="D192" i="4"/>
  <c r="D280" i="4"/>
  <c r="D371" i="4"/>
  <c r="D443" i="4"/>
  <c r="D476" i="4"/>
  <c r="D499" i="4"/>
  <c r="D518" i="4"/>
  <c r="D540" i="4"/>
  <c r="D563" i="4"/>
  <c r="D582" i="4"/>
  <c r="D604" i="4"/>
  <c r="D627" i="4"/>
  <c r="D646" i="4"/>
  <c r="D668" i="4"/>
  <c r="D691" i="4"/>
  <c r="D710" i="4"/>
  <c r="D732" i="4"/>
  <c r="D755" i="4"/>
  <c r="D774" i="4"/>
  <c r="D796" i="4"/>
  <c r="D819" i="4"/>
  <c r="D838" i="4"/>
  <c r="D860" i="4"/>
  <c r="D883" i="4"/>
  <c r="D902" i="4"/>
  <c r="D924" i="4"/>
  <c r="D947" i="4"/>
  <c r="D966" i="4"/>
  <c r="D979" i="4"/>
  <c r="D991" i="4"/>
  <c r="D1004" i="4"/>
  <c r="D1017" i="4"/>
  <c r="D1030" i="4"/>
  <c r="D1043" i="4"/>
  <c r="D1055" i="4"/>
  <c r="D1068" i="4"/>
  <c r="D1081" i="4"/>
  <c r="D1094" i="4"/>
  <c r="D1107" i="4"/>
  <c r="D1119" i="4"/>
  <c r="D1132" i="4"/>
  <c r="D1145" i="4"/>
  <c r="D1158" i="4"/>
  <c r="D1171" i="4"/>
  <c r="D1183" i="4"/>
  <c r="D1196" i="4"/>
  <c r="D1209" i="4"/>
  <c r="D1222" i="4"/>
  <c r="D1235" i="4"/>
  <c r="D1247" i="4"/>
  <c r="D1260" i="4"/>
  <c r="D1273" i="4"/>
  <c r="D1286" i="4"/>
  <c r="D1299" i="4"/>
  <c r="D1311" i="4"/>
  <c r="D1324" i="4"/>
  <c r="D1337" i="4"/>
  <c r="D1350" i="4"/>
  <c r="D1363" i="4"/>
  <c r="D1375" i="4"/>
  <c r="D1388" i="4"/>
  <c r="D1401" i="4"/>
  <c r="D1414" i="4"/>
  <c r="D1427" i="4"/>
  <c r="D1439" i="4"/>
  <c r="D1452" i="4"/>
  <c r="D1465" i="4"/>
  <c r="D1478" i="4"/>
  <c r="D1491" i="4"/>
  <c r="D36" i="3"/>
  <c r="D49" i="3"/>
  <c r="D62" i="3"/>
  <c r="D74" i="3"/>
  <c r="D87" i="3"/>
  <c r="D99" i="3"/>
  <c r="D107" i="3"/>
  <c r="D115" i="3"/>
  <c r="D123" i="3"/>
  <c r="D131" i="3"/>
  <c r="D139" i="3"/>
  <c r="D147" i="3"/>
  <c r="D155" i="3"/>
  <c r="D163" i="3"/>
  <c r="D171" i="3"/>
  <c r="D179" i="3"/>
  <c r="D187" i="3"/>
  <c r="D195" i="3"/>
  <c r="D203" i="3"/>
  <c r="D211" i="3"/>
  <c r="D219" i="3"/>
  <c r="D227" i="3"/>
  <c r="D235" i="3"/>
  <c r="D243" i="3"/>
  <c r="D251" i="3"/>
  <c r="D259" i="3"/>
  <c r="D267" i="3"/>
  <c r="D275" i="3"/>
  <c r="D283" i="3"/>
  <c r="D291" i="3"/>
  <c r="D299" i="3"/>
  <c r="D307" i="3"/>
  <c r="D315" i="3"/>
  <c r="D323" i="3"/>
  <c r="D331" i="3"/>
  <c r="D339" i="3"/>
  <c r="D347" i="3"/>
  <c r="D355" i="3"/>
  <c r="D363" i="3"/>
  <c r="D371" i="3"/>
  <c r="D379" i="3"/>
  <c r="D387" i="3"/>
  <c r="D395" i="3"/>
  <c r="D403" i="3"/>
  <c r="D411" i="3"/>
  <c r="D419" i="3"/>
  <c r="D427" i="3"/>
  <c r="D435" i="3"/>
  <c r="D443" i="3"/>
  <c r="D451" i="3"/>
  <c r="D459" i="3"/>
  <c r="D467" i="3"/>
  <c r="D475" i="3"/>
  <c r="D483" i="3"/>
  <c r="D491" i="3"/>
  <c r="D499" i="3"/>
  <c r="D507" i="3"/>
  <c r="D515" i="3"/>
  <c r="D523" i="3"/>
  <c r="D531" i="3"/>
  <c r="D539" i="3"/>
  <c r="D547" i="3"/>
  <c r="D555" i="3"/>
  <c r="D563" i="3"/>
  <c r="D571" i="3"/>
  <c r="D579" i="3"/>
  <c r="D587" i="3"/>
  <c r="D595" i="3"/>
  <c r="D603" i="3"/>
  <c r="D611" i="3"/>
  <c r="D619" i="3"/>
  <c r="D627" i="3"/>
  <c r="D635" i="3"/>
  <c r="D643" i="3"/>
  <c r="D651" i="3"/>
  <c r="D659" i="3"/>
  <c r="D667" i="3"/>
  <c r="D675" i="3"/>
  <c r="D683" i="3"/>
  <c r="D691" i="3"/>
  <c r="D699" i="3"/>
  <c r="D707" i="3"/>
  <c r="D715" i="3"/>
  <c r="D32" i="4"/>
  <c r="D523" i="4"/>
  <c r="D692" i="4"/>
  <c r="D862" i="4"/>
  <c r="D1006" i="4"/>
  <c r="D1108" i="4"/>
  <c r="D1211" i="4"/>
  <c r="D1313" i="4"/>
  <c r="D1415" i="4"/>
  <c r="D116" i="3"/>
  <c r="D180" i="3"/>
  <c r="D244" i="3"/>
  <c r="D308" i="3"/>
  <c r="D372" i="3"/>
  <c r="D436" i="3"/>
  <c r="D500" i="3"/>
  <c r="D564" i="3"/>
  <c r="D612" i="3"/>
  <c r="D644" i="3"/>
  <c r="D676" i="3"/>
  <c r="D708" i="3"/>
  <c r="D732" i="3"/>
  <c r="D751" i="3"/>
  <c r="D767" i="3"/>
  <c r="D783" i="3"/>
  <c r="D796" i="3"/>
  <c r="D804" i="3"/>
  <c r="D812" i="3"/>
  <c r="D820" i="3"/>
  <c r="D828" i="3"/>
  <c r="D836" i="3"/>
  <c r="D844" i="3"/>
  <c r="D852" i="3"/>
  <c r="D860" i="3"/>
  <c r="D868" i="3"/>
  <c r="D876" i="3"/>
  <c r="D884" i="3"/>
  <c r="D892" i="3"/>
  <c r="D900" i="3"/>
  <c r="D908" i="3"/>
  <c r="D916" i="3"/>
  <c r="D924" i="3"/>
  <c r="D932" i="3"/>
  <c r="D940" i="3"/>
  <c r="D948" i="3"/>
  <c r="D956" i="3"/>
  <c r="D964" i="3"/>
  <c r="D972" i="3"/>
  <c r="D980" i="3"/>
  <c r="D988" i="3"/>
  <c r="D996" i="3"/>
  <c r="D1004" i="3"/>
  <c r="D1012" i="3"/>
  <c r="D1020" i="3"/>
  <c r="D1028" i="3"/>
  <c r="D1036" i="3"/>
  <c r="D1044" i="3"/>
  <c r="D1052" i="3"/>
  <c r="D1060" i="3"/>
  <c r="D1068" i="3"/>
  <c r="D1076" i="3"/>
  <c r="D1084" i="3"/>
  <c r="D1092" i="3"/>
  <c r="D1100" i="3"/>
  <c r="D1108" i="3"/>
  <c r="D1116" i="3"/>
  <c r="D1124" i="3"/>
  <c r="D1132" i="3"/>
  <c r="D1140" i="3"/>
  <c r="D1148" i="3"/>
  <c r="D1156" i="3"/>
  <c r="D1164" i="3"/>
  <c r="D1172" i="3"/>
  <c r="D1180" i="3"/>
  <c r="D1188" i="3"/>
  <c r="D1196" i="3"/>
  <c r="D1204" i="3"/>
  <c r="D1212" i="3"/>
  <c r="D1220" i="3"/>
  <c r="D1228" i="3"/>
  <c r="D1236" i="3"/>
  <c r="D1244" i="3"/>
  <c r="D1252" i="3"/>
  <c r="D1260" i="3"/>
  <c r="D1268" i="3"/>
  <c r="D1276" i="3"/>
  <c r="D1284" i="3"/>
  <c r="D1292" i="3"/>
  <c r="D1300" i="3"/>
  <c r="D1308" i="3"/>
  <c r="D1316" i="3"/>
  <c r="D1324" i="3"/>
  <c r="D1332" i="3"/>
  <c r="D1340" i="3"/>
  <c r="D1348" i="3"/>
  <c r="D1356" i="3"/>
  <c r="D1364" i="3"/>
  <c r="D1372" i="3"/>
  <c r="D1380" i="3"/>
  <c r="D1388" i="3"/>
  <c r="D1396" i="3"/>
  <c r="D1404" i="3"/>
  <c r="D1412" i="3"/>
  <c r="D1420" i="3"/>
  <c r="D1428" i="3"/>
  <c r="D1436" i="3"/>
  <c r="D1444" i="3"/>
  <c r="D1452" i="3"/>
  <c r="D1460" i="3"/>
  <c r="D1468" i="3"/>
  <c r="D1476" i="3"/>
  <c r="D1484" i="3"/>
  <c r="D1492" i="3"/>
  <c r="D1500" i="3"/>
  <c r="D29" i="5"/>
  <c r="D37" i="5"/>
  <c r="D45" i="5"/>
  <c r="D53" i="5"/>
  <c r="D61" i="5"/>
  <c r="D69" i="5"/>
  <c r="D77" i="5"/>
  <c r="D85" i="5"/>
  <c r="D93" i="5"/>
  <c r="D101" i="5"/>
  <c r="D109" i="5"/>
  <c r="D117" i="5"/>
  <c r="D125" i="5"/>
  <c r="D133" i="5"/>
  <c r="D141" i="5"/>
  <c r="D149" i="5"/>
  <c r="D157" i="5"/>
  <c r="D165" i="5"/>
  <c r="D173" i="5"/>
  <c r="D181" i="5"/>
  <c r="D189" i="5"/>
  <c r="D197" i="5"/>
  <c r="D205" i="5"/>
  <c r="D213" i="5"/>
  <c r="D221" i="5"/>
  <c r="D229" i="5"/>
  <c r="D237" i="5"/>
  <c r="D245" i="5"/>
  <c r="D253" i="5"/>
  <c r="D261" i="5"/>
  <c r="D269" i="5"/>
  <c r="D277" i="5"/>
  <c r="D285" i="5"/>
  <c r="D293" i="5"/>
  <c r="D301" i="5"/>
  <c r="D309" i="5"/>
  <c r="D317" i="5"/>
  <c r="D325" i="5"/>
  <c r="D333" i="5"/>
  <c r="D341" i="5"/>
  <c r="D349" i="5"/>
  <c r="D357" i="5"/>
  <c r="D365" i="5"/>
  <c r="D373" i="5"/>
  <c r="D381" i="5"/>
  <c r="D389" i="5"/>
  <c r="D397" i="5"/>
  <c r="D405" i="5"/>
  <c r="D413" i="5"/>
  <c r="D421" i="5"/>
  <c r="D429" i="5"/>
  <c r="D437" i="5"/>
  <c r="D445" i="5"/>
  <c r="D453" i="5"/>
  <c r="D461" i="5"/>
  <c r="D469" i="5"/>
  <c r="D477" i="5"/>
  <c r="D485" i="5"/>
  <c r="D493" i="5"/>
  <c r="D501" i="5"/>
  <c r="D509" i="5"/>
  <c r="D517" i="5"/>
  <c r="D525" i="5"/>
  <c r="D533" i="5"/>
  <c r="D541" i="5"/>
  <c r="D549" i="5"/>
  <c r="D557" i="5"/>
  <c r="D565" i="5"/>
  <c r="D573" i="5"/>
  <c r="D581" i="5"/>
  <c r="D589" i="5"/>
  <c r="D597" i="5"/>
  <c r="D605" i="5"/>
  <c r="D613" i="5"/>
  <c r="D621" i="5"/>
  <c r="D629" i="5"/>
  <c r="D637" i="5"/>
  <c r="D645" i="5"/>
  <c r="D653" i="5"/>
  <c r="D661" i="5"/>
  <c r="D669" i="5"/>
  <c r="D677" i="5"/>
  <c r="D685" i="5"/>
  <c r="D693" i="5"/>
  <c r="D701" i="5"/>
  <c r="D709" i="5"/>
  <c r="D717" i="5"/>
  <c r="D725" i="5"/>
  <c r="D733" i="5"/>
  <c r="D741" i="5"/>
  <c r="D749" i="5"/>
  <c r="D757" i="5"/>
  <c r="D765" i="5"/>
  <c r="D773" i="5"/>
  <c r="D781" i="5"/>
  <c r="D789" i="5"/>
  <c r="D797" i="5"/>
  <c r="D805" i="5"/>
  <c r="D813" i="5"/>
  <c r="D821" i="5"/>
  <c r="D829" i="5"/>
  <c r="D837" i="5"/>
  <c r="D845" i="5"/>
  <c r="D853" i="5"/>
  <c r="D861" i="5"/>
  <c r="D869" i="5"/>
  <c r="D877" i="5"/>
  <c r="D885" i="5"/>
  <c r="D893" i="5"/>
  <c r="D901" i="5"/>
  <c r="D909" i="5"/>
  <c r="D917" i="5"/>
  <c r="D925" i="5"/>
  <c r="D933" i="5"/>
  <c r="D941" i="5"/>
  <c r="D949" i="5"/>
  <c r="D957" i="5"/>
  <c r="D965" i="5"/>
  <c r="D973" i="5"/>
  <c r="D981" i="5"/>
  <c r="D989" i="5"/>
  <c r="D997" i="5"/>
  <c r="D1005" i="5"/>
  <c r="D1013" i="5"/>
  <c r="D1021" i="5"/>
  <c r="D1029" i="5"/>
  <c r="D1037" i="5"/>
  <c r="D1045" i="5"/>
  <c r="D1053" i="5"/>
  <c r="D1061" i="5"/>
  <c r="D1069" i="5"/>
  <c r="D1077" i="5"/>
  <c r="D1085" i="5"/>
  <c r="D1093" i="5"/>
  <c r="D1101" i="5"/>
  <c r="D1109" i="5"/>
  <c r="D1117" i="5"/>
  <c r="D1125" i="5"/>
  <c r="D1133" i="5"/>
  <c r="D1141" i="5"/>
  <c r="D1149" i="5"/>
  <c r="D1157" i="5"/>
  <c r="D1165" i="5"/>
  <c r="D1173" i="5"/>
  <c r="D1181" i="5"/>
  <c r="D1189" i="5"/>
  <c r="D1197" i="5"/>
  <c r="D1205" i="5"/>
  <c r="D1213" i="5"/>
  <c r="D1221" i="5"/>
  <c r="D1229" i="5"/>
  <c r="D1237" i="5"/>
  <c r="D1245" i="5"/>
  <c r="D1253" i="5"/>
  <c r="D1261" i="5"/>
  <c r="D1269" i="5"/>
  <c r="D1277" i="5"/>
  <c r="D1285" i="5"/>
  <c r="D1293" i="5"/>
  <c r="D1301" i="5"/>
  <c r="D1309" i="5"/>
  <c r="D1317" i="5"/>
  <c r="D1325" i="5"/>
  <c r="D1333" i="5"/>
  <c r="D1341" i="5"/>
  <c r="D1349" i="5"/>
  <c r="D1357" i="5"/>
  <c r="D1365" i="5"/>
  <c r="D1373" i="5"/>
  <c r="D1381" i="5"/>
  <c r="D1389" i="5"/>
  <c r="D1397" i="5"/>
  <c r="D1405" i="5"/>
  <c r="D1413" i="5"/>
  <c r="D1421" i="5"/>
  <c r="D1429" i="5"/>
  <c r="D1437" i="5"/>
  <c r="D1445" i="5"/>
  <c r="D1453" i="5"/>
  <c r="D1461" i="5"/>
  <c r="D1469" i="5"/>
  <c r="D1477" i="5"/>
  <c r="D1485" i="5"/>
  <c r="D1493" i="5"/>
  <c r="D120" i="4"/>
  <c r="D542" i="4"/>
  <c r="D715" i="4"/>
  <c r="D884" i="4"/>
  <c r="D1019" i="4"/>
  <c r="D1121" i="4"/>
  <c r="D1223" i="4"/>
  <c r="D1326" i="4"/>
  <c r="D1428" i="4"/>
  <c r="D38" i="3"/>
  <c r="D124" i="3"/>
  <c r="D188" i="3"/>
  <c r="D252" i="3"/>
  <c r="D316" i="3"/>
  <c r="D380" i="3"/>
  <c r="D444" i="3"/>
  <c r="D508" i="3"/>
  <c r="D572" i="3"/>
  <c r="D615" i="3"/>
  <c r="D647" i="3"/>
  <c r="D679" i="3"/>
  <c r="D711" i="3"/>
  <c r="D735" i="3"/>
  <c r="D754" i="3"/>
  <c r="D770" i="3"/>
  <c r="D786" i="3"/>
  <c r="D797" i="3"/>
  <c r="D805" i="3"/>
  <c r="D813" i="3"/>
  <c r="D821" i="3"/>
  <c r="D829" i="3"/>
  <c r="D837" i="3"/>
  <c r="D845" i="3"/>
  <c r="D853" i="3"/>
  <c r="D861" i="3"/>
  <c r="D869" i="3"/>
  <c r="D877" i="3"/>
  <c r="D885" i="3"/>
  <c r="D893" i="3"/>
  <c r="D901" i="3"/>
  <c r="D909" i="3"/>
  <c r="D917" i="3"/>
  <c r="D925" i="3"/>
  <c r="D933" i="3"/>
  <c r="D941" i="3"/>
  <c r="D949" i="3"/>
  <c r="D957" i="3"/>
  <c r="D965" i="3"/>
  <c r="D973" i="3"/>
  <c r="D981" i="3"/>
  <c r="D989" i="3"/>
  <c r="D997" i="3"/>
  <c r="D1005" i="3"/>
  <c r="D1013" i="3"/>
  <c r="D1021" i="3"/>
  <c r="D1029" i="3"/>
  <c r="D1037" i="3"/>
  <c r="D1045" i="3"/>
  <c r="D1053" i="3"/>
  <c r="D1061" i="3"/>
  <c r="D1069" i="3"/>
  <c r="D1077" i="3"/>
  <c r="D1085" i="3"/>
  <c r="D1093" i="3"/>
  <c r="D1101" i="3"/>
  <c r="D1109" i="3"/>
  <c r="D1117" i="3"/>
  <c r="D1125" i="3"/>
  <c r="D1133" i="3"/>
  <c r="D1141" i="3"/>
  <c r="D1149" i="3"/>
  <c r="D1157" i="3"/>
  <c r="D1165" i="3"/>
  <c r="D1173" i="3"/>
  <c r="D1181" i="3"/>
  <c r="D1189" i="3"/>
  <c r="D1197" i="3"/>
  <c r="D1205" i="3"/>
  <c r="D1213" i="3"/>
  <c r="D1221" i="3"/>
  <c r="D1229" i="3"/>
  <c r="D1237" i="3"/>
  <c r="D1245" i="3"/>
  <c r="D1253" i="3"/>
  <c r="D1261" i="3"/>
  <c r="D1269" i="3"/>
  <c r="D1277" i="3"/>
  <c r="D1285" i="3"/>
  <c r="D1293" i="3"/>
  <c r="D1301" i="3"/>
  <c r="D1309" i="3"/>
  <c r="D1317" i="3"/>
  <c r="D1325" i="3"/>
  <c r="D1333" i="3"/>
  <c r="D1341" i="3"/>
  <c r="D1349" i="3"/>
  <c r="D1357" i="3"/>
  <c r="D1365" i="3"/>
  <c r="D1373" i="3"/>
  <c r="D1381" i="3"/>
  <c r="D1389" i="3"/>
  <c r="D1397" i="3"/>
  <c r="D1405" i="3"/>
  <c r="D1413" i="3"/>
  <c r="D1421" i="3"/>
  <c r="D1429" i="3"/>
  <c r="D1437" i="3"/>
  <c r="D1445" i="3"/>
  <c r="D1453" i="3"/>
  <c r="D1461" i="3"/>
  <c r="D1469" i="3"/>
  <c r="D1477" i="3"/>
  <c r="D1485" i="3"/>
  <c r="D1493" i="3"/>
  <c r="D6" i="5"/>
  <c r="D30" i="5"/>
  <c r="D38" i="5"/>
  <c r="D46" i="5"/>
  <c r="D54" i="5"/>
  <c r="D62" i="5"/>
  <c r="D70" i="5"/>
  <c r="D78" i="5"/>
  <c r="D86" i="5"/>
  <c r="D94" i="5"/>
  <c r="D102" i="5"/>
  <c r="D110" i="5"/>
  <c r="D118" i="5"/>
  <c r="D126" i="5"/>
  <c r="D134" i="5"/>
  <c r="D142" i="5"/>
  <c r="D150" i="5"/>
  <c r="D158" i="5"/>
  <c r="D166" i="5"/>
  <c r="D174" i="5"/>
  <c r="D182" i="5"/>
  <c r="D190" i="5"/>
  <c r="D198" i="5"/>
  <c r="D206" i="5"/>
  <c r="D214" i="5"/>
  <c r="D222" i="5"/>
  <c r="D230" i="5"/>
  <c r="D238" i="5"/>
  <c r="D246" i="5"/>
  <c r="D254" i="5"/>
  <c r="D262" i="5"/>
  <c r="D270" i="5"/>
  <c r="D278" i="5"/>
  <c r="D286" i="5"/>
  <c r="D294" i="5"/>
  <c r="D302" i="5"/>
  <c r="D310" i="5"/>
  <c r="D318" i="5"/>
  <c r="D326" i="5"/>
  <c r="D334" i="5"/>
  <c r="D342" i="5"/>
  <c r="D350" i="5"/>
  <c r="D358" i="5"/>
  <c r="D366" i="5"/>
  <c r="D374" i="5"/>
  <c r="D382" i="5"/>
  <c r="D390" i="5"/>
  <c r="D398" i="5"/>
  <c r="D406" i="5"/>
  <c r="D414" i="5"/>
  <c r="D422" i="5"/>
  <c r="D430" i="5"/>
  <c r="D438" i="5"/>
  <c r="D446" i="5"/>
  <c r="D454" i="5"/>
  <c r="D462" i="5"/>
  <c r="D470" i="5"/>
  <c r="D478" i="5"/>
  <c r="D486" i="5"/>
  <c r="D494" i="5"/>
  <c r="D502" i="5"/>
  <c r="D510" i="5"/>
  <c r="D518" i="5"/>
  <c r="D526" i="5"/>
  <c r="D534" i="5"/>
  <c r="D542" i="5"/>
  <c r="D550" i="5"/>
  <c r="D558" i="5"/>
  <c r="D566" i="5"/>
  <c r="D574" i="5"/>
  <c r="D582" i="5"/>
  <c r="D590" i="5"/>
  <c r="D598" i="5"/>
  <c r="D606" i="5"/>
  <c r="D614" i="5"/>
  <c r="D622" i="5"/>
  <c r="D630" i="5"/>
  <c r="D638" i="5"/>
  <c r="D646" i="5"/>
  <c r="D654" i="5"/>
  <c r="D662" i="5"/>
  <c r="D670" i="5"/>
  <c r="D678" i="5"/>
  <c r="D686" i="5"/>
  <c r="D694" i="5"/>
  <c r="D702" i="5"/>
  <c r="D710" i="5"/>
  <c r="D718" i="5"/>
  <c r="D726" i="5"/>
  <c r="D734" i="5"/>
  <c r="D742" i="5"/>
  <c r="D750" i="5"/>
  <c r="D758" i="5"/>
  <c r="D766" i="5"/>
  <c r="D774" i="5"/>
  <c r="D782" i="5"/>
  <c r="D790" i="5"/>
  <c r="D798" i="5"/>
  <c r="D806" i="5"/>
  <c r="D814" i="5"/>
  <c r="D822" i="5"/>
  <c r="D830" i="5"/>
  <c r="D838" i="5"/>
  <c r="D846" i="5"/>
  <c r="D854" i="5"/>
  <c r="D862" i="5"/>
  <c r="D870" i="5"/>
  <c r="D878" i="5"/>
  <c r="D886" i="5"/>
  <c r="D894" i="5"/>
  <c r="D902" i="5"/>
  <c r="D910" i="5"/>
  <c r="D918" i="5"/>
  <c r="D926" i="5"/>
  <c r="D934" i="5"/>
  <c r="D942" i="5"/>
  <c r="D950" i="5"/>
  <c r="D958" i="5"/>
  <c r="D966" i="5"/>
  <c r="D974" i="5"/>
  <c r="D982" i="5"/>
  <c r="D990" i="5"/>
  <c r="D998" i="5"/>
  <c r="D1006" i="5"/>
  <c r="D1014" i="5"/>
  <c r="D1022" i="5"/>
  <c r="D1030" i="5"/>
  <c r="D1038" i="5"/>
  <c r="D1046" i="5"/>
  <c r="D1054" i="5"/>
  <c r="D1062" i="5"/>
  <c r="D1070" i="5"/>
  <c r="D1078" i="5"/>
  <c r="D1086" i="5"/>
  <c r="D1094" i="5"/>
  <c r="D1102" i="5"/>
  <c r="D1110" i="5"/>
  <c r="D1118" i="5"/>
  <c r="D1126" i="5"/>
  <c r="D1134" i="5"/>
  <c r="D1142" i="5"/>
  <c r="D1150" i="5"/>
  <c r="D1158" i="5"/>
  <c r="D1166" i="5"/>
  <c r="D1174" i="5"/>
  <c r="D1182" i="5"/>
  <c r="D1190" i="5"/>
  <c r="D1198" i="5"/>
  <c r="D1206" i="5"/>
  <c r="D1214" i="5"/>
  <c r="D1222" i="5"/>
  <c r="D1230" i="5"/>
  <c r="D1238" i="5"/>
  <c r="D1246" i="5"/>
  <c r="D1254" i="5"/>
  <c r="D1262" i="5"/>
  <c r="D1270" i="5"/>
  <c r="D1278" i="5"/>
  <c r="D1286" i="5"/>
  <c r="D1294" i="5"/>
  <c r="D1302" i="5"/>
  <c r="D1310" i="5"/>
  <c r="D1318" i="5"/>
  <c r="D1326" i="5"/>
  <c r="D1334" i="5"/>
  <c r="D1342" i="5"/>
  <c r="D1350" i="5"/>
  <c r="D1358" i="5"/>
  <c r="D1366" i="5"/>
  <c r="D1374" i="5"/>
  <c r="D1382" i="5"/>
  <c r="D1390" i="5"/>
  <c r="D1398" i="5"/>
  <c r="D1406" i="5"/>
  <c r="D1414" i="5"/>
  <c r="D1422" i="5"/>
  <c r="D1430" i="5"/>
  <c r="D1438" i="5"/>
  <c r="D1446" i="5"/>
  <c r="D1454" i="5"/>
  <c r="D1462" i="5"/>
  <c r="D1470" i="5"/>
  <c r="D1478" i="5"/>
  <c r="D1486" i="5"/>
  <c r="D1494" i="5"/>
  <c r="D211" i="4"/>
  <c r="D564" i="4"/>
  <c r="D734" i="4"/>
  <c r="D907" i="4"/>
  <c r="D1031" i="4"/>
  <c r="D1134" i="4"/>
  <c r="D1236" i="4"/>
  <c r="D1339" i="4"/>
  <c r="D1441" i="4"/>
  <c r="D50" i="3"/>
  <c r="D132" i="3"/>
  <c r="D196" i="3"/>
  <c r="D260" i="3"/>
  <c r="D324" i="3"/>
  <c r="D388" i="3"/>
  <c r="D452" i="3"/>
  <c r="D516" i="3"/>
  <c r="D580" i="3"/>
  <c r="D620" i="3"/>
  <c r="D652" i="3"/>
  <c r="D684" i="3"/>
  <c r="D716" i="3"/>
  <c r="D739" i="3"/>
  <c r="D755" i="3"/>
  <c r="D771" i="3"/>
  <c r="D787" i="3"/>
  <c r="D798" i="3"/>
  <c r="D806" i="3"/>
  <c r="D814" i="3"/>
  <c r="D822" i="3"/>
  <c r="D830" i="3"/>
  <c r="D838" i="3"/>
  <c r="D846" i="3"/>
  <c r="D854" i="3"/>
  <c r="D862" i="3"/>
  <c r="D870" i="3"/>
  <c r="D878" i="3"/>
  <c r="D886" i="3"/>
  <c r="D894" i="3"/>
  <c r="D902" i="3"/>
  <c r="D910" i="3"/>
  <c r="D918" i="3"/>
  <c r="D926" i="3"/>
  <c r="D934" i="3"/>
  <c r="D942" i="3"/>
  <c r="D950" i="3"/>
  <c r="D958" i="3"/>
  <c r="D966" i="3"/>
  <c r="D974" i="3"/>
  <c r="D982" i="3"/>
  <c r="D990" i="3"/>
  <c r="D998" i="3"/>
  <c r="D1006" i="3"/>
  <c r="D1014" i="3"/>
  <c r="D1022" i="3"/>
  <c r="D1030" i="3"/>
  <c r="D1038" i="3"/>
  <c r="D1046" i="3"/>
  <c r="D1054" i="3"/>
  <c r="D1062" i="3"/>
  <c r="D1070" i="3"/>
  <c r="D1078" i="3"/>
  <c r="D1086" i="3"/>
  <c r="D1094" i="3"/>
  <c r="D1102" i="3"/>
  <c r="D1110" i="3"/>
  <c r="D1118" i="3"/>
  <c r="D1126" i="3"/>
  <c r="D1134" i="3"/>
  <c r="D1142" i="3"/>
  <c r="D1150" i="3"/>
  <c r="D1158" i="3"/>
  <c r="D1166" i="3"/>
  <c r="D1174" i="3"/>
  <c r="D1182" i="3"/>
  <c r="D1190" i="3"/>
  <c r="D1198" i="3"/>
  <c r="D1206" i="3"/>
  <c r="D1214" i="3"/>
  <c r="D1222" i="3"/>
  <c r="D1230" i="3"/>
  <c r="D1238" i="3"/>
  <c r="D1246" i="3"/>
  <c r="D1254" i="3"/>
  <c r="D1262" i="3"/>
  <c r="D1270" i="3"/>
  <c r="D1278" i="3"/>
  <c r="D1286" i="3"/>
  <c r="D1294" i="3"/>
  <c r="D1302" i="3"/>
  <c r="D1310" i="3"/>
  <c r="D1318" i="3"/>
  <c r="D1326" i="3"/>
  <c r="D1334" i="3"/>
  <c r="D1342" i="3"/>
  <c r="D1350" i="3"/>
  <c r="D1358" i="3"/>
  <c r="D1366" i="3"/>
  <c r="D1374" i="3"/>
  <c r="D1382" i="3"/>
  <c r="D1390" i="3"/>
  <c r="D1398" i="3"/>
  <c r="D1406" i="3"/>
  <c r="D1414" i="3"/>
  <c r="D1422" i="3"/>
  <c r="D1430" i="3"/>
  <c r="D1438" i="3"/>
  <c r="D1446" i="3"/>
  <c r="D1454" i="3"/>
  <c r="D1462" i="3"/>
  <c r="D1470" i="3"/>
  <c r="D1478" i="3"/>
  <c r="D1486" i="3"/>
  <c r="D1494" i="3"/>
  <c r="D31" i="5"/>
  <c r="D39" i="5"/>
  <c r="D47" i="5"/>
  <c r="D55" i="5"/>
  <c r="D63" i="5"/>
  <c r="D71" i="5"/>
  <c r="D79" i="5"/>
  <c r="D87" i="5"/>
  <c r="D95" i="5"/>
  <c r="D103" i="5"/>
  <c r="D111" i="5"/>
  <c r="D119" i="5"/>
  <c r="D127" i="5"/>
  <c r="D135" i="5"/>
  <c r="D143" i="5"/>
  <c r="D151" i="5"/>
  <c r="D159" i="5"/>
  <c r="D167" i="5"/>
  <c r="D175" i="5"/>
  <c r="D183" i="5"/>
  <c r="D191" i="5"/>
  <c r="D199" i="5"/>
  <c r="D207" i="5"/>
  <c r="D215" i="5"/>
  <c r="D223" i="5"/>
  <c r="D231" i="5"/>
  <c r="D239" i="5"/>
  <c r="D247" i="5"/>
  <c r="D255" i="5"/>
  <c r="D263" i="5"/>
  <c r="D271" i="5"/>
  <c r="D279" i="5"/>
  <c r="D287" i="5"/>
  <c r="D295" i="5"/>
  <c r="D303" i="5"/>
  <c r="D311" i="5"/>
  <c r="D319" i="5"/>
  <c r="D327" i="5"/>
  <c r="D335" i="5"/>
  <c r="D343" i="5"/>
  <c r="D351" i="5"/>
  <c r="D359" i="5"/>
  <c r="D367" i="5"/>
  <c r="D375" i="5"/>
  <c r="D383" i="5"/>
  <c r="D391" i="5"/>
  <c r="D399" i="5"/>
  <c r="D407" i="5"/>
  <c r="D415" i="5"/>
  <c r="D423" i="5"/>
  <c r="D431" i="5"/>
  <c r="D439" i="5"/>
  <c r="D447" i="5"/>
  <c r="D628" i="7"/>
  <c r="D288" i="4"/>
  <c r="D587" i="4"/>
  <c r="D756" i="4"/>
  <c r="D926" i="4"/>
  <c r="D1044" i="4"/>
  <c r="D1147" i="4"/>
  <c r="D1249" i="4"/>
  <c r="D1351" i="4"/>
  <c r="D1454" i="4"/>
  <c r="D63" i="3"/>
  <c r="D140" i="3"/>
  <c r="D204" i="3"/>
  <c r="D268" i="3"/>
  <c r="D332" i="3"/>
  <c r="D396" i="3"/>
  <c r="D460" i="3"/>
  <c r="D524" i="3"/>
  <c r="D588" i="3"/>
  <c r="D623" i="3"/>
  <c r="D655" i="3"/>
  <c r="D687" i="3"/>
  <c r="D719" i="3"/>
  <c r="D740" i="3"/>
  <c r="D756" i="3"/>
  <c r="D772" i="3"/>
  <c r="D788" i="3"/>
  <c r="D799" i="3"/>
  <c r="D807" i="3"/>
  <c r="D815" i="3"/>
  <c r="D823" i="3"/>
  <c r="D831" i="3"/>
  <c r="D839" i="3"/>
  <c r="D847" i="3"/>
  <c r="D855" i="3"/>
  <c r="D863" i="3"/>
  <c r="D871" i="3"/>
  <c r="D879" i="3"/>
  <c r="D887" i="3"/>
  <c r="D895" i="3"/>
  <c r="D903" i="3"/>
  <c r="D911" i="3"/>
  <c r="D919" i="3"/>
  <c r="D927" i="3"/>
  <c r="D935" i="3"/>
  <c r="D943" i="3"/>
  <c r="D951" i="3"/>
  <c r="D959" i="3"/>
  <c r="D967" i="3"/>
  <c r="D975" i="3"/>
  <c r="D983" i="3"/>
  <c r="D991" i="3"/>
  <c r="D999" i="3"/>
  <c r="D1007" i="3"/>
  <c r="D1015" i="3"/>
  <c r="D1023" i="3"/>
  <c r="D1031" i="3"/>
  <c r="D1039" i="3"/>
  <c r="D1047" i="3"/>
  <c r="D1055" i="3"/>
  <c r="D1063" i="3"/>
  <c r="D1071" i="3"/>
  <c r="D1079" i="3"/>
  <c r="D1087" i="3"/>
  <c r="D1095" i="3"/>
  <c r="D1103" i="3"/>
  <c r="D1111" i="3"/>
  <c r="D1119" i="3"/>
  <c r="D1127" i="3"/>
  <c r="D1135" i="3"/>
  <c r="D1143" i="3"/>
  <c r="D1151" i="3"/>
  <c r="D1159" i="3"/>
  <c r="D1167" i="3"/>
  <c r="D1175" i="3"/>
  <c r="D1183" i="3"/>
  <c r="D1191" i="3"/>
  <c r="D1199" i="3"/>
  <c r="D1207" i="3"/>
  <c r="D1215" i="3"/>
  <c r="D1223" i="3"/>
  <c r="D1231" i="3"/>
  <c r="D1239" i="3"/>
  <c r="D1247" i="3"/>
  <c r="D1255" i="3"/>
  <c r="D1263" i="3"/>
  <c r="D1271" i="3"/>
  <c r="D1279" i="3"/>
  <c r="D1287" i="3"/>
  <c r="D1295" i="3"/>
  <c r="D1303" i="3"/>
  <c r="D1311" i="3"/>
  <c r="D1319" i="3"/>
  <c r="D1327" i="3"/>
  <c r="D1335" i="3"/>
  <c r="D1343" i="3"/>
  <c r="D1351" i="3"/>
  <c r="D1359" i="3"/>
  <c r="D1367" i="3"/>
  <c r="D1375" i="3"/>
  <c r="D1383" i="3"/>
  <c r="D1391" i="3"/>
  <c r="D1399" i="3"/>
  <c r="D1407" i="3"/>
  <c r="D1415" i="3"/>
  <c r="D1423" i="3"/>
  <c r="D1431" i="3"/>
  <c r="D1439" i="3"/>
  <c r="D1447" i="3"/>
  <c r="D1455" i="3"/>
  <c r="D1463" i="3"/>
  <c r="D1471" i="3"/>
  <c r="D1479" i="3"/>
  <c r="D1487" i="3"/>
  <c r="D1495" i="3"/>
  <c r="D867" i="7"/>
  <c r="D376" i="4"/>
  <c r="D606" i="4"/>
  <c r="D779" i="4"/>
  <c r="D948" i="4"/>
  <c r="D1057" i="4"/>
  <c r="D1159" i="4"/>
  <c r="D1262" i="4"/>
  <c r="D1364" i="4"/>
  <c r="D1467" i="4"/>
  <c r="D76" i="3"/>
  <c r="D148" i="3"/>
  <c r="D212" i="3"/>
  <c r="D276" i="3"/>
  <c r="D340" i="3"/>
  <c r="D404" i="3"/>
  <c r="D468" i="3"/>
  <c r="D532" i="3"/>
  <c r="D596" i="3"/>
  <c r="D628" i="3"/>
  <c r="D660" i="3"/>
  <c r="D692" i="3"/>
  <c r="D723" i="3"/>
  <c r="D743" i="3"/>
  <c r="D759" i="3"/>
  <c r="D775" i="3"/>
  <c r="D791" i="3"/>
  <c r="D800" i="3"/>
  <c r="D808" i="3"/>
  <c r="D816" i="3"/>
  <c r="D824" i="3"/>
  <c r="D832" i="3"/>
  <c r="D840" i="3"/>
  <c r="D848" i="3"/>
  <c r="D856" i="3"/>
  <c r="D864" i="3"/>
  <c r="D872" i="3"/>
  <c r="D880" i="3"/>
  <c r="D888" i="3"/>
  <c r="D896" i="3"/>
  <c r="D904" i="3"/>
  <c r="D912" i="3"/>
  <c r="D920" i="3"/>
  <c r="D928" i="3"/>
  <c r="D936" i="3"/>
  <c r="D944" i="3"/>
  <c r="D952" i="3"/>
  <c r="D960" i="3"/>
  <c r="D968" i="3"/>
  <c r="D976" i="3"/>
  <c r="D984" i="3"/>
  <c r="D992" i="3"/>
  <c r="D1000" i="3"/>
  <c r="D1008" i="3"/>
  <c r="D1016" i="3"/>
  <c r="D1024" i="3"/>
  <c r="D1032" i="3"/>
  <c r="D1040" i="3"/>
  <c r="D1048" i="3"/>
  <c r="D1056" i="3"/>
  <c r="D1064" i="3"/>
  <c r="D1072" i="3"/>
  <c r="D1080" i="3"/>
  <c r="D1088" i="3"/>
  <c r="D1096" i="3"/>
  <c r="D1104" i="3"/>
  <c r="D1112" i="3"/>
  <c r="D1120" i="3"/>
  <c r="D1128" i="3"/>
  <c r="D1136" i="3"/>
  <c r="D1144" i="3"/>
  <c r="D1152" i="3"/>
  <c r="D1160" i="3"/>
  <c r="D1168" i="3"/>
  <c r="D1176" i="3"/>
  <c r="D1184" i="3"/>
  <c r="D1192" i="3"/>
  <c r="D1200" i="3"/>
  <c r="D1208" i="3"/>
  <c r="D1216" i="3"/>
  <c r="D1224" i="3"/>
  <c r="D1232" i="3"/>
  <c r="D1240" i="3"/>
  <c r="D1248" i="3"/>
  <c r="D1256" i="3"/>
  <c r="D1264" i="3"/>
  <c r="D1272" i="3"/>
  <c r="D1280" i="3"/>
  <c r="D1288" i="3"/>
  <c r="D1296" i="3"/>
  <c r="D1304" i="3"/>
  <c r="D1312" i="3"/>
  <c r="D1320" i="3"/>
  <c r="D1328" i="3"/>
  <c r="D1336" i="3"/>
  <c r="D1344" i="3"/>
  <c r="D1352" i="3"/>
  <c r="D1360" i="3"/>
  <c r="D1368" i="3"/>
  <c r="D1376" i="3"/>
  <c r="D1384" i="3"/>
  <c r="D1392" i="3"/>
  <c r="D1400" i="3"/>
  <c r="D1408" i="3"/>
  <c r="D1416" i="3"/>
  <c r="D1424" i="3"/>
  <c r="D1432" i="3"/>
  <c r="D1440" i="3"/>
  <c r="D1448" i="3"/>
  <c r="D1456" i="3"/>
  <c r="D1464" i="3"/>
  <c r="D1472" i="3"/>
  <c r="D1480" i="3"/>
  <c r="D1488" i="3"/>
  <c r="D1496" i="3"/>
  <c r="D25" i="5"/>
  <c r="D33" i="5"/>
  <c r="D41" i="5"/>
  <c r="D49" i="5"/>
  <c r="D57" i="5"/>
  <c r="D65" i="5"/>
  <c r="D73" i="5"/>
  <c r="D81" i="5"/>
  <c r="D89" i="5"/>
  <c r="D97" i="5"/>
  <c r="D105" i="5"/>
  <c r="D113" i="5"/>
  <c r="D121" i="5"/>
  <c r="D129" i="5"/>
  <c r="D137" i="5"/>
  <c r="D145" i="5"/>
  <c r="D153" i="5"/>
  <c r="D161" i="5"/>
  <c r="D169" i="5"/>
  <c r="D177" i="5"/>
  <c r="D185" i="5"/>
  <c r="D193" i="5"/>
  <c r="D201" i="5"/>
  <c r="D209" i="5"/>
  <c r="D217" i="5"/>
  <c r="D225" i="5"/>
  <c r="D233" i="5"/>
  <c r="D241" i="5"/>
  <c r="D249" i="5"/>
  <c r="D257" i="5"/>
  <c r="D265" i="5"/>
  <c r="D273" i="5"/>
  <c r="D281" i="5"/>
  <c r="D289" i="5"/>
  <c r="D297" i="5"/>
  <c r="D305" i="5"/>
  <c r="D313" i="5"/>
  <c r="D321" i="5"/>
  <c r="D329" i="5"/>
  <c r="D337" i="5"/>
  <c r="D345" i="5"/>
  <c r="D353" i="5"/>
  <c r="D361" i="5"/>
  <c r="D369" i="5"/>
  <c r="D377" i="5"/>
  <c r="D385" i="5"/>
  <c r="D393" i="5"/>
  <c r="D401" i="5"/>
  <c r="D409" i="5"/>
  <c r="D417" i="5"/>
  <c r="D425" i="5"/>
  <c r="D433" i="5"/>
  <c r="D441" i="5"/>
  <c r="D449" i="5"/>
  <c r="D457" i="5"/>
  <c r="D465" i="5"/>
  <c r="D473" i="5"/>
  <c r="D481" i="5"/>
  <c r="D489" i="5"/>
  <c r="D497" i="5"/>
  <c r="D505" i="5"/>
  <c r="D513" i="5"/>
  <c r="D521" i="5"/>
  <c r="D529" i="5"/>
  <c r="D537" i="5"/>
  <c r="D545" i="5"/>
  <c r="D553" i="5"/>
  <c r="D561" i="5"/>
  <c r="D569" i="5"/>
  <c r="D577" i="5"/>
  <c r="D585" i="5"/>
  <c r="D593" i="5"/>
  <c r="D601" i="5"/>
  <c r="D609" i="5"/>
  <c r="D617" i="5"/>
  <c r="D625" i="5"/>
  <c r="D633" i="5"/>
  <c r="D641" i="5"/>
  <c r="D649" i="5"/>
  <c r="D657" i="5"/>
  <c r="D665" i="5"/>
  <c r="D673" i="5"/>
  <c r="D681" i="5"/>
  <c r="D689" i="5"/>
  <c r="D697" i="5"/>
  <c r="D705" i="5"/>
  <c r="D713" i="5"/>
  <c r="D721" i="5"/>
  <c r="D729" i="5"/>
  <c r="D737" i="5"/>
  <c r="D745" i="5"/>
  <c r="D753" i="5"/>
  <c r="D761" i="5"/>
  <c r="D769" i="5"/>
  <c r="D777" i="5"/>
  <c r="D785" i="5"/>
  <c r="D793" i="5"/>
  <c r="D801" i="5"/>
  <c r="D809" i="5"/>
  <c r="D817" i="5"/>
  <c r="D825" i="5"/>
  <c r="D833" i="5"/>
  <c r="D841" i="5"/>
  <c r="D849" i="5"/>
  <c r="D857" i="5"/>
  <c r="D865" i="5"/>
  <c r="D873" i="5"/>
  <c r="D881" i="5"/>
  <c r="D889" i="5"/>
  <c r="D897" i="5"/>
  <c r="D905" i="5"/>
  <c r="D913" i="5"/>
  <c r="D921" i="5"/>
  <c r="D929" i="5"/>
  <c r="D937" i="5"/>
  <c r="D945" i="5"/>
  <c r="D953" i="5"/>
  <c r="D961" i="5"/>
  <c r="D969" i="5"/>
  <c r="D977" i="5"/>
  <c r="D985" i="5"/>
  <c r="D993" i="5"/>
  <c r="D1001" i="5"/>
  <c r="D1009" i="5"/>
  <c r="D1017" i="5"/>
  <c r="D1025" i="5"/>
  <c r="D1033" i="5"/>
  <c r="D1041" i="5"/>
  <c r="D1049" i="5"/>
  <c r="D1057" i="5"/>
  <c r="D1065" i="5"/>
  <c r="D1073" i="5"/>
  <c r="D1081" i="5"/>
  <c r="D1089" i="5"/>
  <c r="D1097" i="5"/>
  <c r="D1105" i="5"/>
  <c r="D1113" i="5"/>
  <c r="D1121" i="5"/>
  <c r="D1129" i="5"/>
  <c r="D1137" i="5"/>
  <c r="D1145" i="5"/>
  <c r="D1153" i="5"/>
  <c r="D1161" i="5"/>
  <c r="D1169" i="5"/>
  <c r="D1177" i="5"/>
  <c r="D1185" i="5"/>
  <c r="D1193" i="5"/>
  <c r="D1201" i="5"/>
  <c r="D1209" i="5"/>
  <c r="D1217" i="5"/>
  <c r="D1225" i="5"/>
  <c r="D1233" i="5"/>
  <c r="D1241" i="5"/>
  <c r="D1249" i="5"/>
  <c r="D1257" i="5"/>
  <c r="D1265" i="5"/>
  <c r="D1273" i="5"/>
  <c r="D1281" i="5"/>
  <c r="D1289" i="5"/>
  <c r="D1297" i="5"/>
  <c r="D1305" i="5"/>
  <c r="D1313" i="5"/>
  <c r="D1321" i="5"/>
  <c r="D1329" i="5"/>
  <c r="D1337" i="5"/>
  <c r="D1345" i="5"/>
  <c r="D1353" i="5"/>
  <c r="D1361" i="5"/>
  <c r="D1369" i="5"/>
  <c r="D1377" i="5"/>
  <c r="D1385" i="5"/>
  <c r="D1393" i="5"/>
  <c r="D1401" i="5"/>
  <c r="D1409" i="5"/>
  <c r="D1417" i="5"/>
  <c r="D1425" i="5"/>
  <c r="D1433" i="5"/>
  <c r="D1441" i="5"/>
  <c r="D1449" i="5"/>
  <c r="D1457" i="5"/>
  <c r="D1465" i="5"/>
  <c r="D1473" i="5"/>
  <c r="D1481" i="5"/>
  <c r="D1489" i="5"/>
  <c r="D1497" i="5"/>
  <c r="D1019" i="7"/>
  <c r="D456" i="4"/>
  <c r="D628" i="4"/>
  <c r="D798" i="4"/>
  <c r="D967" i="4"/>
  <c r="D1070" i="4"/>
  <c r="D1172" i="4"/>
  <c r="D1275" i="4"/>
  <c r="D1377" i="4"/>
  <c r="D1479" i="4"/>
  <c r="D89" i="3"/>
  <c r="D156" i="3"/>
  <c r="D220" i="3"/>
  <c r="D284" i="3"/>
  <c r="D348" i="3"/>
  <c r="D412" i="3"/>
  <c r="D476" i="3"/>
  <c r="D540" i="3"/>
  <c r="D599" i="3"/>
  <c r="D631" i="3"/>
  <c r="D663" i="3"/>
  <c r="D695" i="3"/>
  <c r="D724" i="3"/>
  <c r="D746" i="3"/>
  <c r="D762" i="3"/>
  <c r="D778" i="3"/>
  <c r="D793" i="3"/>
  <c r="D801" i="3"/>
  <c r="D809" i="3"/>
  <c r="D817" i="3"/>
  <c r="D825" i="3"/>
  <c r="D833" i="3"/>
  <c r="D841" i="3"/>
  <c r="D849" i="3"/>
  <c r="D857" i="3"/>
  <c r="D865" i="3"/>
  <c r="D873" i="3"/>
  <c r="D881" i="3"/>
  <c r="D889" i="3"/>
  <c r="D897" i="3"/>
  <c r="D905" i="3"/>
  <c r="D913" i="3"/>
  <c r="D921" i="3"/>
  <c r="D929" i="3"/>
  <c r="D937" i="3"/>
  <c r="D945" i="3"/>
  <c r="D953" i="3"/>
  <c r="D961" i="3"/>
  <c r="D969" i="3"/>
  <c r="D977" i="3"/>
  <c r="D985" i="3"/>
  <c r="D993" i="3"/>
  <c r="D1001" i="3"/>
  <c r="D1009" i="3"/>
  <c r="D1017" i="3"/>
  <c r="D1025" i="3"/>
  <c r="D1033" i="3"/>
  <c r="D1041" i="3"/>
  <c r="D1049" i="3"/>
  <c r="D1057" i="3"/>
  <c r="D1065" i="3"/>
  <c r="D1073" i="3"/>
  <c r="D1081" i="3"/>
  <c r="D1089" i="3"/>
  <c r="D1097" i="3"/>
  <c r="D1105" i="3"/>
  <c r="D1113" i="3"/>
  <c r="D1121" i="3"/>
  <c r="D1129" i="3"/>
  <c r="D1137" i="3"/>
  <c r="D1145" i="3"/>
  <c r="D1153" i="3"/>
  <c r="D1161" i="3"/>
  <c r="D1169" i="3"/>
  <c r="D1177" i="3"/>
  <c r="D1185" i="3"/>
  <c r="D1193" i="3"/>
  <c r="D1201" i="3"/>
  <c r="D1209" i="3"/>
  <c r="D1217" i="3"/>
  <c r="D1225" i="3"/>
  <c r="D1233" i="3"/>
  <c r="D1241" i="3"/>
  <c r="D1249" i="3"/>
  <c r="D1257" i="3"/>
  <c r="D1265" i="3"/>
  <c r="D1273" i="3"/>
  <c r="D1281" i="3"/>
  <c r="D1289" i="3"/>
  <c r="D1297" i="3"/>
  <c r="D1305" i="3"/>
  <c r="D1313" i="3"/>
  <c r="D1321" i="3"/>
  <c r="D1329" i="3"/>
  <c r="D1337" i="3"/>
  <c r="D1345" i="3"/>
  <c r="D1353" i="3"/>
  <c r="D1361" i="3"/>
  <c r="D1369" i="3"/>
  <c r="D1377" i="3"/>
  <c r="D1385" i="3"/>
  <c r="D1393" i="3"/>
  <c r="D1401" i="3"/>
  <c r="D1409" i="3"/>
  <c r="D1417" i="3"/>
  <c r="D1425" i="3"/>
  <c r="D1433" i="3"/>
  <c r="D1441" i="3"/>
  <c r="D1449" i="3"/>
  <c r="D1457" i="3"/>
  <c r="D1465" i="3"/>
  <c r="D1473" i="3"/>
  <c r="D1481" i="3"/>
  <c r="D1489" i="3"/>
  <c r="D1497" i="3"/>
  <c r="D26" i="5"/>
  <c r="D34" i="5"/>
  <c r="D42" i="5"/>
  <c r="D50" i="5"/>
  <c r="D58" i="5"/>
  <c r="D66" i="5"/>
  <c r="D74" i="5"/>
  <c r="D82" i="5"/>
  <c r="D90" i="5"/>
  <c r="D98" i="5"/>
  <c r="D106" i="5"/>
  <c r="D114" i="5"/>
  <c r="D122" i="5"/>
  <c r="D130" i="5"/>
  <c r="D138" i="5"/>
  <c r="D146" i="5"/>
  <c r="D154" i="5"/>
  <c r="D162" i="5"/>
  <c r="D170" i="5"/>
  <c r="D178" i="5"/>
  <c r="D186" i="5"/>
  <c r="D194" i="5"/>
  <c r="D202" i="5"/>
  <c r="D210" i="5"/>
  <c r="D218" i="5"/>
  <c r="D226" i="5"/>
  <c r="D234" i="5"/>
  <c r="D242" i="5"/>
  <c r="D250" i="5"/>
  <c r="D258" i="5"/>
  <c r="D266" i="5"/>
  <c r="D274" i="5"/>
  <c r="D282" i="5"/>
  <c r="D290" i="5"/>
  <c r="D298" i="5"/>
  <c r="D306" i="5"/>
  <c r="D314" i="5"/>
  <c r="D322" i="5"/>
  <c r="D330" i="5"/>
  <c r="D338" i="5"/>
  <c r="D346" i="5"/>
  <c r="D354" i="5"/>
  <c r="D362" i="5"/>
  <c r="D370" i="5"/>
  <c r="D378" i="5"/>
  <c r="D386" i="5"/>
  <c r="D394" i="5"/>
  <c r="D402" i="5"/>
  <c r="D410" i="5"/>
  <c r="D418" i="5"/>
  <c r="D426" i="5"/>
  <c r="D434" i="5"/>
  <c r="D442" i="5"/>
  <c r="D450" i="5"/>
  <c r="D458" i="5"/>
  <c r="D466" i="5"/>
  <c r="D474" i="5"/>
  <c r="D482" i="5"/>
  <c r="D490" i="5"/>
  <c r="D498" i="5"/>
  <c r="D506" i="5"/>
  <c r="D514" i="5"/>
  <c r="D522" i="5"/>
  <c r="D530" i="5"/>
  <c r="D538" i="5"/>
  <c r="D546" i="5"/>
  <c r="D554" i="5"/>
  <c r="D562" i="5"/>
  <c r="D570" i="5"/>
  <c r="D578" i="5"/>
  <c r="D586" i="5"/>
  <c r="D594" i="5"/>
  <c r="D602" i="5"/>
  <c r="D610" i="5"/>
  <c r="D618" i="5"/>
  <c r="D626" i="5"/>
  <c r="D634" i="5"/>
  <c r="D642" i="5"/>
  <c r="D650" i="5"/>
  <c r="D658" i="5"/>
  <c r="D666" i="5"/>
  <c r="D674" i="5"/>
  <c r="D682" i="5"/>
  <c r="D690" i="5"/>
  <c r="D698" i="5"/>
  <c r="D706" i="5"/>
  <c r="D714" i="5"/>
  <c r="D722" i="5"/>
  <c r="D730" i="5"/>
  <c r="D738" i="5"/>
  <c r="D746" i="5"/>
  <c r="D754" i="5"/>
  <c r="D762" i="5"/>
  <c r="D770" i="5"/>
  <c r="D778" i="5"/>
  <c r="D786" i="5"/>
  <c r="D794" i="5"/>
  <c r="D802" i="5"/>
  <c r="D810" i="5"/>
  <c r="D818" i="5"/>
  <c r="D826" i="5"/>
  <c r="D834" i="5"/>
  <c r="D842" i="5"/>
  <c r="D850" i="5"/>
  <c r="D858" i="5"/>
  <c r="D866" i="5"/>
  <c r="D874" i="5"/>
  <c r="D882" i="5"/>
  <c r="D890" i="5"/>
  <c r="D898" i="5"/>
  <c r="D906" i="5"/>
  <c r="D914" i="5"/>
  <c r="D922" i="5"/>
  <c r="D930" i="5"/>
  <c r="D938" i="5"/>
  <c r="D946" i="5"/>
  <c r="D954" i="5"/>
  <c r="D962" i="5"/>
  <c r="D970" i="5"/>
  <c r="D978" i="5"/>
  <c r="D986" i="5"/>
  <c r="D994" i="5"/>
  <c r="D1002" i="5"/>
  <c r="D1010" i="5"/>
  <c r="D1018" i="5"/>
  <c r="D1026" i="5"/>
  <c r="D1034" i="5"/>
  <c r="D1042" i="5"/>
  <c r="D1050" i="5"/>
  <c r="D1058" i="5"/>
  <c r="D1066" i="5"/>
  <c r="D1074" i="5"/>
  <c r="D1082" i="5"/>
  <c r="D1090" i="5"/>
  <c r="D1098" i="5"/>
  <c r="D1106" i="5"/>
  <c r="D1114" i="5"/>
  <c r="D1122" i="5"/>
  <c r="D1130" i="5"/>
  <c r="D1138" i="5"/>
  <c r="D1146" i="5"/>
  <c r="D1154" i="5"/>
  <c r="D1162" i="5"/>
  <c r="D1170" i="5"/>
  <c r="D1178" i="5"/>
  <c r="D1186" i="5"/>
  <c r="D1194" i="5"/>
  <c r="D1202" i="5"/>
  <c r="D1210" i="5"/>
  <c r="D1218" i="5"/>
  <c r="D1226" i="5"/>
  <c r="D1234" i="5"/>
  <c r="D1242" i="5"/>
  <c r="D1250" i="5"/>
  <c r="D1258" i="5"/>
  <c r="D1266" i="5"/>
  <c r="D1274" i="5"/>
  <c r="D1282" i="5"/>
  <c r="D1290" i="5"/>
  <c r="D1298" i="5"/>
  <c r="D1306" i="5"/>
  <c r="D1314" i="5"/>
  <c r="D1322" i="5"/>
  <c r="D1330" i="5"/>
  <c r="D1338" i="5"/>
  <c r="D1346" i="5"/>
  <c r="D1354" i="5"/>
  <c r="D1362" i="5"/>
  <c r="D1370" i="5"/>
  <c r="D1378" i="5"/>
  <c r="D1386" i="5"/>
  <c r="D1394" i="5"/>
  <c r="D1402" i="5"/>
  <c r="D1410" i="5"/>
  <c r="D1418" i="5"/>
  <c r="D1426" i="5"/>
  <c r="D1434" i="5"/>
  <c r="D1442" i="5"/>
  <c r="D1450" i="5"/>
  <c r="D1458" i="5"/>
  <c r="D1466" i="5"/>
  <c r="D1474" i="5"/>
  <c r="D1482" i="5"/>
  <c r="D1490" i="5"/>
  <c r="D1498" i="5"/>
  <c r="D1195" i="7"/>
  <c r="D478" i="4"/>
  <c r="D651" i="4"/>
  <c r="D820" i="4"/>
  <c r="D980" i="4"/>
  <c r="D1083" i="4"/>
  <c r="D1185" i="4"/>
  <c r="D1287" i="4"/>
  <c r="D1390" i="4"/>
  <c r="D1492" i="4"/>
  <c r="D100" i="3"/>
  <c r="D164" i="3"/>
  <c r="D228" i="3"/>
  <c r="D292" i="3"/>
  <c r="D356" i="3"/>
  <c r="D420" i="3"/>
  <c r="D484" i="3"/>
  <c r="D548" i="3"/>
  <c r="D604" i="3"/>
  <c r="D636" i="3"/>
  <c r="D668" i="3"/>
  <c r="D700" i="3"/>
  <c r="D727" i="3"/>
  <c r="D747" i="3"/>
  <c r="D763" i="3"/>
  <c r="D779" i="3"/>
  <c r="D794" i="3"/>
  <c r="D802" i="3"/>
  <c r="D810" i="3"/>
  <c r="D818" i="3"/>
  <c r="D826" i="3"/>
  <c r="D834" i="3"/>
  <c r="D842" i="3"/>
  <c r="D850" i="3"/>
  <c r="D858" i="3"/>
  <c r="D866" i="3"/>
  <c r="D874" i="3"/>
  <c r="D882" i="3"/>
  <c r="D890" i="3"/>
  <c r="D898" i="3"/>
  <c r="D906" i="3"/>
  <c r="D914" i="3"/>
  <c r="D922" i="3"/>
  <c r="D930" i="3"/>
  <c r="D938" i="3"/>
  <c r="D946" i="3"/>
  <c r="D954" i="3"/>
  <c r="D962" i="3"/>
  <c r="D970" i="3"/>
  <c r="D978" i="3"/>
  <c r="D986" i="3"/>
  <c r="D994" i="3"/>
  <c r="D1002" i="3"/>
  <c r="D1010" i="3"/>
  <c r="D1018" i="3"/>
  <c r="D1026" i="3"/>
  <c r="D1034" i="3"/>
  <c r="D1042" i="3"/>
  <c r="D1050" i="3"/>
  <c r="D1058" i="3"/>
  <c r="D1066" i="3"/>
  <c r="D1074" i="3"/>
  <c r="D1082" i="3"/>
  <c r="D1090" i="3"/>
  <c r="D1098" i="3"/>
  <c r="D1106" i="3"/>
  <c r="D1114" i="3"/>
  <c r="D1122" i="3"/>
  <c r="D1130" i="3"/>
  <c r="D1138" i="3"/>
  <c r="D1146" i="3"/>
  <c r="D1154" i="3"/>
  <c r="D1162" i="3"/>
  <c r="D1170" i="3"/>
  <c r="D1178" i="3"/>
  <c r="D1186" i="3"/>
  <c r="D1194" i="3"/>
  <c r="D1202" i="3"/>
  <c r="D1210" i="3"/>
  <c r="D1218" i="3"/>
  <c r="D1226" i="3"/>
  <c r="D1234" i="3"/>
  <c r="D1242" i="3"/>
  <c r="D1250" i="3"/>
  <c r="D1258" i="3"/>
  <c r="D1266" i="3"/>
  <c r="D1274" i="3"/>
  <c r="D1282" i="3"/>
  <c r="D1290" i="3"/>
  <c r="D1298" i="3"/>
  <c r="D1306" i="3"/>
  <c r="D1314" i="3"/>
  <c r="D1322" i="3"/>
  <c r="D1330" i="3"/>
  <c r="D1338" i="3"/>
  <c r="D1346" i="3"/>
  <c r="D1354" i="3"/>
  <c r="D1362" i="3"/>
  <c r="D1370" i="3"/>
  <c r="D1378" i="3"/>
  <c r="D1386" i="3"/>
  <c r="D1394" i="3"/>
  <c r="D1402" i="3"/>
  <c r="D1410" i="3"/>
  <c r="D1418" i="3"/>
  <c r="D1426" i="3"/>
  <c r="D1434" i="3"/>
  <c r="D1442" i="3"/>
  <c r="D1450" i="3"/>
  <c r="D1458" i="3"/>
  <c r="D1466" i="3"/>
  <c r="D1474" i="3"/>
  <c r="D1482" i="3"/>
  <c r="D1490" i="3"/>
  <c r="D1498" i="3"/>
  <c r="D27" i="5"/>
  <c r="D35" i="5"/>
  <c r="D43" i="5"/>
  <c r="D51" i="5"/>
  <c r="D59" i="5"/>
  <c r="D67" i="5"/>
  <c r="D75" i="5"/>
  <c r="D1495" i="5"/>
  <c r="D1479" i="5"/>
  <c r="D1463" i="5"/>
  <c r="D1447" i="5"/>
  <c r="D1431" i="5"/>
  <c r="D1415" i="5"/>
  <c r="D1399" i="5"/>
  <c r="D1383" i="5"/>
  <c r="D1367" i="5"/>
  <c r="D1351" i="5"/>
  <c r="D1335" i="5"/>
  <c r="D1319" i="5"/>
  <c r="D1303" i="5"/>
  <c r="D1287" i="5"/>
  <c r="D1271" i="5"/>
  <c r="D1255" i="5"/>
  <c r="D1239" i="5"/>
  <c r="D1223" i="5"/>
  <c r="D1207" i="5"/>
  <c r="D1191" i="5"/>
  <c r="D1175" i="5"/>
  <c r="D1159" i="5"/>
  <c r="D1143" i="5"/>
  <c r="D1127" i="5"/>
  <c r="D1111" i="5"/>
  <c r="D1095" i="5"/>
  <c r="D1079" i="5"/>
  <c r="D1063" i="5"/>
  <c r="D1047" i="5"/>
  <c r="D1031" i="5"/>
  <c r="D1015" i="5"/>
  <c r="D999" i="5"/>
  <c r="D983" i="5"/>
  <c r="D967" i="5"/>
  <c r="D951" i="5"/>
  <c r="D935" i="5"/>
  <c r="D919" i="5"/>
  <c r="D903" i="5"/>
  <c r="D887" i="5"/>
  <c r="D871" i="5"/>
  <c r="D855" i="5"/>
  <c r="D839" i="5"/>
  <c r="D823" i="5"/>
  <c r="D807" i="5"/>
  <c r="D791" i="5"/>
  <c r="D775" i="5"/>
  <c r="D759" i="5"/>
  <c r="D743" i="5"/>
  <c r="D727" i="5"/>
  <c r="D711" i="5"/>
  <c r="D695" i="5"/>
  <c r="D679" i="5"/>
  <c r="D663" i="5"/>
  <c r="D647" i="5"/>
  <c r="D631" i="5"/>
  <c r="D615" i="5"/>
  <c r="D599" i="5"/>
  <c r="D583" i="5"/>
  <c r="D567" i="5"/>
  <c r="D551" i="5"/>
  <c r="D535" i="5"/>
  <c r="D519" i="5"/>
  <c r="D503" i="5"/>
  <c r="D487" i="5"/>
  <c r="D471" i="5"/>
  <c r="D455" i="5"/>
  <c r="D435" i="5"/>
  <c r="D412" i="5"/>
  <c r="D392" i="5"/>
  <c r="D371" i="5"/>
  <c r="D348" i="5"/>
  <c r="D328" i="5"/>
  <c r="D307" i="5"/>
  <c r="D284" i="5"/>
  <c r="D264" i="5"/>
  <c r="D243" i="5"/>
  <c r="D220" i="5"/>
  <c r="D200" i="5"/>
  <c r="D179" i="5"/>
  <c r="D156" i="5"/>
  <c r="D136" i="5"/>
  <c r="D115" i="5"/>
  <c r="D92" i="5"/>
  <c r="D68" i="5"/>
  <c r="D36" i="5"/>
  <c r="D1491" i="3"/>
  <c r="D1427" i="3"/>
  <c r="D1363" i="3"/>
  <c r="D1299" i="3"/>
  <c r="D1235" i="3"/>
  <c r="D1171" i="3"/>
  <c r="D1107" i="3"/>
  <c r="D1043" i="3"/>
  <c r="D979" i="3"/>
  <c r="D915" i="3"/>
  <c r="D851" i="3"/>
  <c r="D780" i="3"/>
  <c r="D556" i="3"/>
  <c r="D500" i="4"/>
  <c r="D1452" i="5"/>
  <c r="D1372" i="5"/>
  <c r="D1276" i="5"/>
  <c r="D1132" i="5"/>
  <c r="D908" i="5"/>
  <c r="D1492" i="5"/>
  <c r="D1476" i="5"/>
  <c r="D1460" i="5"/>
  <c r="D1444" i="5"/>
  <c r="D1428" i="5"/>
  <c r="D1412" i="5"/>
  <c r="D1396" i="5"/>
  <c r="D1380" i="5"/>
  <c r="D1364" i="5"/>
  <c r="D1348" i="5"/>
  <c r="D1332" i="5"/>
  <c r="D1316" i="5"/>
  <c r="D1300" i="5"/>
  <c r="D1284" i="5"/>
  <c r="D1268" i="5"/>
  <c r="D1252" i="5"/>
  <c r="D1236" i="5"/>
  <c r="D1220" i="5"/>
  <c r="D1204" i="5"/>
  <c r="D1188" i="5"/>
  <c r="D1172" i="5"/>
  <c r="D1156" i="5"/>
  <c r="D1140" i="5"/>
  <c r="D1124" i="5"/>
  <c r="D1108" i="5"/>
  <c r="D1092" i="5"/>
  <c r="D1076" i="5"/>
  <c r="D1060" i="5"/>
  <c r="D1044" i="5"/>
  <c r="D1028" i="5"/>
  <c r="D1012" i="5"/>
  <c r="D996" i="5"/>
  <c r="D980" i="5"/>
  <c r="D964" i="5"/>
  <c r="D948" i="5"/>
  <c r="D932" i="5"/>
  <c r="D916" i="5"/>
  <c r="D900" i="5"/>
  <c r="D884" i="5"/>
  <c r="D868" i="5"/>
  <c r="D852" i="5"/>
  <c r="D836" i="5"/>
  <c r="D820" i="5"/>
  <c r="D804" i="5"/>
  <c r="D788" i="5"/>
  <c r="D772" i="5"/>
  <c r="D756" i="5"/>
  <c r="D740" i="5"/>
  <c r="D724" i="5"/>
  <c r="D708" i="5"/>
  <c r="D692" i="5"/>
  <c r="D676" i="5"/>
  <c r="D660" i="5"/>
  <c r="D644" i="5"/>
  <c r="D628" i="5"/>
  <c r="D612" i="5"/>
  <c r="D596" i="5"/>
  <c r="D580" i="5"/>
  <c r="D564" i="5"/>
  <c r="D548" i="5"/>
  <c r="D532" i="5"/>
  <c r="D516" i="5"/>
  <c r="D500" i="5"/>
  <c r="D484" i="5"/>
  <c r="D468" i="5"/>
  <c r="D452" i="5"/>
  <c r="D432" i="5"/>
  <c r="D411" i="5"/>
  <c r="D388" i="5"/>
  <c r="D368" i="5"/>
  <c r="D347" i="5"/>
  <c r="D324" i="5"/>
  <c r="D304" i="5"/>
  <c r="D283" i="5"/>
  <c r="D260" i="5"/>
  <c r="D240" i="5"/>
  <c r="D219" i="5"/>
  <c r="D196" i="5"/>
  <c r="D176" i="5"/>
  <c r="D155" i="5"/>
  <c r="D132" i="5"/>
  <c r="D112" i="5"/>
  <c r="D91" i="5"/>
  <c r="D64" i="5"/>
  <c r="D32" i="5"/>
  <c r="D1483" i="3"/>
  <c r="D1419" i="3"/>
  <c r="D1355" i="3"/>
  <c r="D1291" i="3"/>
  <c r="D1227" i="3"/>
  <c r="D1163" i="3"/>
  <c r="D1099" i="3"/>
  <c r="D1035" i="3"/>
  <c r="D971" i="3"/>
  <c r="D907" i="3"/>
  <c r="D843" i="3"/>
  <c r="D764" i="3"/>
  <c r="D492" i="3"/>
  <c r="D1403" i="4"/>
  <c r="D1379" i="7"/>
  <c r="D1308" i="5"/>
  <c r="D336" i="5"/>
  <c r="D1491" i="5"/>
  <c r="D1475" i="5"/>
  <c r="D1459" i="5"/>
  <c r="D1443" i="5"/>
  <c r="D1427" i="5"/>
  <c r="D1411" i="5"/>
  <c r="D1395" i="5"/>
  <c r="D1379" i="5"/>
  <c r="D1363" i="5"/>
  <c r="D1347" i="5"/>
  <c r="D1331" i="5"/>
  <c r="D1315" i="5"/>
  <c r="D1299" i="5"/>
  <c r="D1283" i="5"/>
  <c r="D1267" i="5"/>
  <c r="D1251" i="5"/>
  <c r="D1235" i="5"/>
  <c r="D1219" i="5"/>
  <c r="D1203" i="5"/>
  <c r="D1187" i="5"/>
  <c r="D1171" i="5"/>
  <c r="D1155" i="5"/>
  <c r="D1139" i="5"/>
  <c r="D1123" i="5"/>
  <c r="D1107" i="5"/>
  <c r="D1091" i="5"/>
  <c r="D1075" i="5"/>
  <c r="D1059" i="5"/>
  <c r="D1043" i="5"/>
  <c r="D1027" i="5"/>
  <c r="D1011" i="5"/>
  <c r="D995" i="5"/>
  <c r="D979" i="5"/>
  <c r="D963" i="5"/>
  <c r="D947" i="5"/>
  <c r="D931" i="5"/>
  <c r="D915" i="5"/>
  <c r="D899" i="5"/>
  <c r="D883" i="5"/>
  <c r="D867" i="5"/>
  <c r="D851" i="5"/>
  <c r="D835" i="5"/>
  <c r="D819" i="5"/>
  <c r="D803" i="5"/>
  <c r="D787" i="5"/>
  <c r="D771" i="5"/>
  <c r="D755" i="5"/>
  <c r="D739" i="5"/>
  <c r="D723" i="5"/>
  <c r="D707" i="5"/>
  <c r="D691" i="5"/>
  <c r="D675" i="5"/>
  <c r="D659" i="5"/>
  <c r="D643" i="5"/>
  <c r="D627" i="5"/>
  <c r="D611" i="5"/>
  <c r="D595" i="5"/>
  <c r="D579" i="5"/>
  <c r="D563" i="5"/>
  <c r="D547" i="5"/>
  <c r="D531" i="5"/>
  <c r="D515" i="5"/>
  <c r="D499" i="5"/>
  <c r="D483" i="5"/>
  <c r="D467" i="5"/>
  <c r="D451" i="5"/>
  <c r="D428" i="5"/>
  <c r="D408" i="5"/>
  <c r="D387" i="5"/>
  <c r="D364" i="5"/>
  <c r="D344" i="5"/>
  <c r="D323" i="5"/>
  <c r="D300" i="5"/>
  <c r="D280" i="5"/>
  <c r="D259" i="5"/>
  <c r="D236" i="5"/>
  <c r="D216" i="5"/>
  <c r="D195" i="5"/>
  <c r="D172" i="5"/>
  <c r="D152" i="5"/>
  <c r="D131" i="5"/>
  <c r="D108" i="5"/>
  <c r="D88" i="5"/>
  <c r="D60" i="5"/>
  <c r="D28" i="5"/>
  <c r="D1475" i="3"/>
  <c r="D1411" i="3"/>
  <c r="D1347" i="3"/>
  <c r="D1283" i="3"/>
  <c r="D1219" i="3"/>
  <c r="D1155" i="3"/>
  <c r="D1091" i="3"/>
  <c r="D1027" i="3"/>
  <c r="D963" i="3"/>
  <c r="D899" i="3"/>
  <c r="D835" i="3"/>
  <c r="D748" i="3"/>
  <c r="D428" i="3"/>
  <c r="D1300" i="4"/>
  <c r="D1488" i="5"/>
  <c r="D1472" i="5"/>
  <c r="D1456" i="5"/>
  <c r="D1440" i="5"/>
  <c r="D1424" i="5"/>
  <c r="D1408" i="5"/>
  <c r="D1392" i="5"/>
  <c r="D1376" i="5"/>
  <c r="D1360" i="5"/>
  <c r="D1344" i="5"/>
  <c r="D1328" i="5"/>
  <c r="D1312" i="5"/>
  <c r="D1296" i="5"/>
  <c r="D1280" i="5"/>
  <c r="D1264" i="5"/>
  <c r="D1248" i="5"/>
  <c r="D1232" i="5"/>
  <c r="D1216" i="5"/>
  <c r="D1200" i="5"/>
  <c r="D1184" i="5"/>
  <c r="D1168" i="5"/>
  <c r="D1152" i="5"/>
  <c r="D1136" i="5"/>
  <c r="D1120" i="5"/>
  <c r="D1104" i="5"/>
  <c r="D1088" i="5"/>
  <c r="D1072" i="5"/>
  <c r="D1056" i="5"/>
  <c r="D1040" i="5"/>
  <c r="D1024" i="5"/>
  <c r="D1008" i="5"/>
  <c r="D992" i="5"/>
  <c r="D976" i="5"/>
  <c r="D960" i="5"/>
  <c r="D944" i="5"/>
  <c r="D928" i="5"/>
  <c r="D912" i="5"/>
  <c r="D896" i="5"/>
  <c r="D880" i="5"/>
  <c r="D864" i="5"/>
  <c r="D848" i="5"/>
  <c r="D832" i="5"/>
  <c r="D816" i="5"/>
  <c r="D800" i="5"/>
  <c r="D784" i="5"/>
  <c r="D768" i="5"/>
  <c r="D752" i="5"/>
  <c r="D736" i="5"/>
  <c r="D720" i="5"/>
  <c r="D704" i="5"/>
  <c r="D688" i="5"/>
  <c r="D672" i="5"/>
  <c r="D656" i="5"/>
  <c r="D640" i="5"/>
  <c r="D624" i="5"/>
  <c r="D608" i="5"/>
  <c r="D592" i="5"/>
  <c r="D576" i="5"/>
  <c r="D560" i="5"/>
  <c r="D544" i="5"/>
  <c r="D528" i="5"/>
  <c r="D512" i="5"/>
  <c r="D496" i="5"/>
  <c r="D480" i="5"/>
  <c r="D464" i="5"/>
  <c r="D448" i="5"/>
  <c r="D427" i="5"/>
  <c r="D404" i="5"/>
  <c r="D384" i="5"/>
  <c r="D363" i="5"/>
  <c r="D340" i="5"/>
  <c r="D320" i="5"/>
  <c r="D299" i="5"/>
  <c r="D276" i="5"/>
  <c r="D256" i="5"/>
  <c r="D235" i="5"/>
  <c r="D212" i="5"/>
  <c r="D192" i="5"/>
  <c r="D171" i="5"/>
  <c r="D148" i="5"/>
  <c r="D128" i="5"/>
  <c r="D107" i="5"/>
  <c r="D84" i="5"/>
  <c r="D56" i="5"/>
  <c r="D24" i="5"/>
  <c r="D1467" i="3"/>
  <c r="D1403" i="3"/>
  <c r="D1339" i="3"/>
  <c r="D1275" i="3"/>
  <c r="D1211" i="3"/>
  <c r="D1147" i="3"/>
  <c r="D1083" i="3"/>
  <c r="D1019" i="3"/>
  <c r="D955" i="3"/>
  <c r="D891" i="3"/>
  <c r="D827" i="3"/>
  <c r="D731" i="3"/>
  <c r="D364" i="3"/>
  <c r="D1198" i="4"/>
  <c r="D1468" i="5"/>
  <c r="D1404" i="5"/>
  <c r="D1324" i="5"/>
  <c r="D1228" i="5"/>
  <c r="D1180" i="5"/>
  <c r="D1116" i="5"/>
  <c r="D1052" i="5"/>
  <c r="D988" i="5"/>
  <c r="D924" i="5"/>
  <c r="D844" i="5"/>
  <c r="D780" i="5"/>
  <c r="D716" i="5"/>
  <c r="D636" i="5"/>
  <c r="D1487" i="5"/>
  <c r="D1471" i="5"/>
  <c r="D1455" i="5"/>
  <c r="D1439" i="5"/>
  <c r="D1423" i="5"/>
  <c r="D1407" i="5"/>
  <c r="D1391" i="5"/>
  <c r="D1375" i="5"/>
  <c r="D1359" i="5"/>
  <c r="D1343" i="5"/>
  <c r="D1327" i="5"/>
  <c r="D1311" i="5"/>
  <c r="D1295" i="5"/>
  <c r="D1279" i="5"/>
  <c r="D1263" i="5"/>
  <c r="D1247" i="5"/>
  <c r="D1231" i="5"/>
  <c r="D1215" i="5"/>
  <c r="D1199" i="5"/>
  <c r="D1183" i="5"/>
  <c r="D1167" i="5"/>
  <c r="D1151" i="5"/>
  <c r="D1135" i="5"/>
  <c r="D1119" i="5"/>
  <c r="D1103" i="5"/>
  <c r="D1087" i="5"/>
  <c r="D1071" i="5"/>
  <c r="D1055" i="5"/>
  <c r="D1039" i="5"/>
  <c r="D1023" i="5"/>
  <c r="D1007" i="5"/>
  <c r="D991" i="5"/>
  <c r="D975" i="5"/>
  <c r="D959" i="5"/>
  <c r="D943" i="5"/>
  <c r="D927" i="5"/>
  <c r="D911" i="5"/>
  <c r="D895" i="5"/>
  <c r="D879" i="5"/>
  <c r="D863" i="5"/>
  <c r="D847" i="5"/>
  <c r="D831" i="5"/>
  <c r="D815" i="5"/>
  <c r="D799" i="5"/>
  <c r="D783" i="5"/>
  <c r="D767" i="5"/>
  <c r="D751" i="5"/>
  <c r="D735" i="5"/>
  <c r="D719" i="5"/>
  <c r="D703" i="5"/>
  <c r="D687" i="5"/>
  <c r="D671" i="5"/>
  <c r="D655" i="5"/>
  <c r="D639" i="5"/>
  <c r="D623" i="5"/>
  <c r="D607" i="5"/>
  <c r="D591" i="5"/>
  <c r="D575" i="5"/>
  <c r="D559" i="5"/>
  <c r="D543" i="5"/>
  <c r="D527" i="5"/>
  <c r="D511" i="5"/>
  <c r="D495" i="5"/>
  <c r="D479" i="5"/>
  <c r="D463" i="5"/>
  <c r="D444" i="5"/>
  <c r="D424" i="5"/>
  <c r="D403" i="5"/>
  <c r="D380" i="5"/>
  <c r="D360" i="5"/>
  <c r="D339" i="5"/>
  <c r="D316" i="5"/>
  <c r="D296" i="5"/>
  <c r="D275" i="5"/>
  <c r="D252" i="5"/>
  <c r="D232" i="5"/>
  <c r="D211" i="5"/>
  <c r="D188" i="5"/>
  <c r="D168" i="5"/>
  <c r="D147" i="5"/>
  <c r="D124" i="5"/>
  <c r="D104" i="5"/>
  <c r="D83" i="5"/>
  <c r="D52" i="5"/>
  <c r="D1459" i="3"/>
  <c r="D1395" i="3"/>
  <c r="D1331" i="3"/>
  <c r="D1267" i="3"/>
  <c r="D1203" i="3"/>
  <c r="D1139" i="3"/>
  <c r="D1075" i="3"/>
  <c r="D1011" i="3"/>
  <c r="D947" i="3"/>
  <c r="D883" i="3"/>
  <c r="D819" i="3"/>
  <c r="D703" i="3"/>
  <c r="D300" i="3"/>
  <c r="D1095" i="4"/>
  <c r="F857" i="5"/>
  <c r="I4" i="7"/>
  <c r="I4" i="6"/>
  <c r="J7" i="7"/>
  <c r="J7" i="6"/>
  <c r="J7" i="5"/>
  <c r="I4" i="4"/>
  <c r="H3" i="6"/>
  <c r="F1497" i="5"/>
  <c r="F1369" i="5"/>
  <c r="F1241" i="5"/>
  <c r="F1113" i="5"/>
  <c r="F985" i="5"/>
  <c r="F1481" i="5"/>
  <c r="F1353" i="5"/>
  <c r="F1225" i="5"/>
  <c r="F1097" i="5"/>
  <c r="F969" i="5"/>
  <c r="F841" i="5"/>
  <c r="F1465" i="5"/>
  <c r="F1337" i="5"/>
  <c r="F1209" i="5"/>
  <c r="F1081" i="5"/>
  <c r="F953" i="5"/>
  <c r="F825" i="5"/>
  <c r="F1449" i="5"/>
  <c r="F1321" i="5"/>
  <c r="F1193" i="5"/>
  <c r="F1065" i="5"/>
  <c r="F937" i="5"/>
  <c r="F809" i="5"/>
  <c r="F1433" i="5"/>
  <c r="F1305" i="5"/>
  <c r="F1177" i="5"/>
  <c r="F1049" i="5"/>
  <c r="F921" i="5"/>
  <c r="F793" i="5"/>
  <c r="F1417" i="5"/>
  <c r="F1289" i="5"/>
  <c r="F1161" i="5"/>
  <c r="F1033" i="5"/>
  <c r="F905" i="5"/>
  <c r="F777" i="5"/>
  <c r="F1401" i="5"/>
  <c r="F1273" i="5"/>
  <c r="F1145" i="5"/>
  <c r="F1017" i="5"/>
  <c r="F889" i="5"/>
  <c r="F761" i="5"/>
  <c r="F1385" i="5"/>
  <c r="F1257" i="5"/>
  <c r="F1129" i="5"/>
  <c r="F1001" i="5"/>
  <c r="F873" i="5"/>
  <c r="F745" i="5"/>
  <c r="F9" i="3"/>
  <c r="F17" i="3"/>
  <c r="F33" i="3"/>
  <c r="F41" i="3"/>
  <c r="F49" i="3"/>
  <c r="F57" i="3"/>
  <c r="F65" i="3"/>
  <c r="F73" i="3"/>
  <c r="F81" i="3"/>
  <c r="F89" i="3"/>
  <c r="F97" i="3"/>
  <c r="F105" i="3"/>
  <c r="F113" i="3"/>
  <c r="F121" i="3"/>
  <c r="F129" i="3"/>
  <c r="F137" i="3"/>
  <c r="F145" i="3"/>
  <c r="F153" i="3"/>
  <c r="F161" i="3"/>
  <c r="F169" i="3"/>
  <c r="F177" i="3"/>
  <c r="F185" i="3"/>
  <c r="F193" i="3"/>
  <c r="F201" i="3"/>
  <c r="F209" i="3"/>
  <c r="F217" i="3"/>
  <c r="F225" i="3"/>
  <c r="F233" i="3"/>
  <c r="F241" i="3"/>
  <c r="F249" i="3"/>
  <c r="F257" i="3"/>
  <c r="F265" i="3"/>
  <c r="F273" i="3"/>
  <c r="F281" i="3"/>
  <c r="F289" i="3"/>
  <c r="F297" i="3"/>
  <c r="F305" i="3"/>
  <c r="F313" i="3"/>
  <c r="F321" i="3"/>
  <c r="F329" i="3"/>
  <c r="F337" i="3"/>
  <c r="F345" i="3"/>
  <c r="F353" i="3"/>
  <c r="F361" i="3"/>
  <c r="F369" i="3"/>
  <c r="F377" i="3"/>
  <c r="F385" i="3"/>
  <c r="F393" i="3"/>
  <c r="F401" i="3"/>
  <c r="F409" i="3"/>
  <c r="F417" i="3"/>
  <c r="F425" i="3"/>
  <c r="F433" i="3"/>
  <c r="F441" i="3"/>
  <c r="F449" i="3"/>
  <c r="F457" i="3"/>
  <c r="F465" i="3"/>
  <c r="F473" i="3"/>
  <c r="F481" i="3"/>
  <c r="F489" i="3"/>
  <c r="F497" i="3"/>
  <c r="F505" i="3"/>
  <c r="F513" i="3"/>
  <c r="F521" i="3"/>
  <c r="F529" i="3"/>
  <c r="F537" i="3"/>
  <c r="F545" i="3"/>
  <c r="F10" i="3"/>
  <c r="F18" i="3"/>
  <c r="F26" i="3"/>
  <c r="F34" i="3"/>
  <c r="F42" i="3"/>
  <c r="F50" i="3"/>
  <c r="F58" i="3"/>
  <c r="F66" i="3"/>
  <c r="F74" i="3"/>
  <c r="F82" i="3"/>
  <c r="F90" i="3"/>
  <c r="F98" i="3"/>
  <c r="F106" i="3"/>
  <c r="F114" i="3"/>
  <c r="F122" i="3"/>
  <c r="F130" i="3"/>
  <c r="F138" i="3"/>
  <c r="F146" i="3"/>
  <c r="F154" i="3"/>
  <c r="F162" i="3"/>
  <c r="F170" i="3"/>
  <c r="F178" i="3"/>
  <c r="F186" i="3"/>
  <c r="F194" i="3"/>
  <c r="F202" i="3"/>
  <c r="F210" i="3"/>
  <c r="F218" i="3"/>
  <c r="F226" i="3"/>
  <c r="F234" i="3"/>
  <c r="F242" i="3"/>
  <c r="F250" i="3"/>
  <c r="F258" i="3"/>
  <c r="F266" i="3"/>
  <c r="F274" i="3"/>
  <c r="F282" i="3"/>
  <c r="F290" i="3"/>
  <c r="F298" i="3"/>
  <c r="F306" i="3"/>
  <c r="F314" i="3"/>
  <c r="F322" i="3"/>
  <c r="F330" i="3"/>
  <c r="F338" i="3"/>
  <c r="F346" i="3"/>
  <c r="F354" i="3"/>
  <c r="F362" i="3"/>
  <c r="F370" i="3"/>
  <c r="F378" i="3"/>
  <c r="F386" i="3"/>
  <c r="F394" i="3"/>
  <c r="F402" i="3"/>
  <c r="F410" i="3"/>
  <c r="F418" i="3"/>
  <c r="F426" i="3"/>
  <c r="F434" i="3"/>
  <c r="F442" i="3"/>
  <c r="F450" i="3"/>
  <c r="F458" i="3"/>
  <c r="F466" i="3"/>
  <c r="F474" i="3"/>
  <c r="F482" i="3"/>
  <c r="F490" i="3"/>
  <c r="F498" i="3"/>
  <c r="F506" i="3"/>
  <c r="F514" i="3"/>
  <c r="F522" i="3"/>
  <c r="F530" i="3"/>
  <c r="F538" i="3"/>
  <c r="F546" i="3"/>
  <c r="F554" i="3"/>
  <c r="F562" i="3"/>
  <c r="F570" i="3"/>
  <c r="F578" i="3"/>
  <c r="F586" i="3"/>
  <c r="F594" i="3"/>
  <c r="F602" i="3"/>
  <c r="F610" i="3"/>
  <c r="F618" i="3"/>
  <c r="F626" i="3"/>
  <c r="F634" i="3"/>
  <c r="F642" i="3"/>
  <c r="F650" i="3"/>
  <c r="F658" i="3"/>
  <c r="F666" i="3"/>
  <c r="F674" i="3"/>
  <c r="F11" i="3"/>
  <c r="F19" i="3"/>
  <c r="F27" i="3"/>
  <c r="F35" i="3"/>
  <c r="F43" i="3"/>
  <c r="F51" i="3"/>
  <c r="F59" i="3"/>
  <c r="F67" i="3"/>
  <c r="F75" i="3"/>
  <c r="F83" i="3"/>
  <c r="F91" i="3"/>
  <c r="F99" i="3"/>
  <c r="F107" i="3"/>
  <c r="F115" i="3"/>
  <c r="F123" i="3"/>
  <c r="F131" i="3"/>
  <c r="F139" i="3"/>
  <c r="F147" i="3"/>
  <c r="F155" i="3"/>
  <c r="F163" i="3"/>
  <c r="F171" i="3"/>
  <c r="F179" i="3"/>
  <c r="F187" i="3"/>
  <c r="F195" i="3"/>
  <c r="F203" i="3"/>
  <c r="F211" i="3"/>
  <c r="F219" i="3"/>
  <c r="F227" i="3"/>
  <c r="F235" i="3"/>
  <c r="F243" i="3"/>
  <c r="F251" i="3"/>
  <c r="F259" i="3"/>
  <c r="F267" i="3"/>
  <c r="F275" i="3"/>
  <c r="F283" i="3"/>
  <c r="F291" i="3"/>
  <c r="F299" i="3"/>
  <c r="F307" i="3"/>
  <c r="F315" i="3"/>
  <c r="F323" i="3"/>
  <c r="F331" i="3"/>
  <c r="F339" i="3"/>
  <c r="F347" i="3"/>
  <c r="F355" i="3"/>
  <c r="F363" i="3"/>
  <c r="F371" i="3"/>
  <c r="F379" i="3"/>
  <c r="F387" i="3"/>
  <c r="F395" i="3"/>
  <c r="F403" i="3"/>
  <c r="F411" i="3"/>
  <c r="F419" i="3"/>
  <c r="F427" i="3"/>
  <c r="F435" i="3"/>
  <c r="F443" i="3"/>
  <c r="F451" i="3"/>
  <c r="F459" i="3"/>
  <c r="F467" i="3"/>
  <c r="F475" i="3"/>
  <c r="F483" i="3"/>
  <c r="F491" i="3"/>
  <c r="F499" i="3"/>
  <c r="F507" i="3"/>
  <c r="F515" i="3"/>
  <c r="F523" i="3"/>
  <c r="F531" i="3"/>
  <c r="F539" i="3"/>
  <c r="F13" i="3"/>
  <c r="F21" i="3"/>
  <c r="F29" i="3"/>
  <c r="F37" i="3"/>
  <c r="F45" i="3"/>
  <c r="F53" i="3"/>
  <c r="F61" i="3"/>
  <c r="F69" i="3"/>
  <c r="F77" i="3"/>
  <c r="F85" i="3"/>
  <c r="F93" i="3"/>
  <c r="F101" i="3"/>
  <c r="F109" i="3"/>
  <c r="F117" i="3"/>
  <c r="F125" i="3"/>
  <c r="F133" i="3"/>
  <c r="F141" i="3"/>
  <c r="F149" i="3"/>
  <c r="F157" i="3"/>
  <c r="F165" i="3"/>
  <c r="F173" i="3"/>
  <c r="F181" i="3"/>
  <c r="F189" i="3"/>
  <c r="F197" i="3"/>
  <c r="F205" i="3"/>
  <c r="F213" i="3"/>
  <c r="F221" i="3"/>
  <c r="F229" i="3"/>
  <c r="F237" i="3"/>
  <c r="F245" i="3"/>
  <c r="F253" i="3"/>
  <c r="F261" i="3"/>
  <c r="F269" i="3"/>
  <c r="F277" i="3"/>
  <c r="F285" i="3"/>
  <c r="F293" i="3"/>
  <c r="F301" i="3"/>
  <c r="F309" i="3"/>
  <c r="F317" i="3"/>
  <c r="F325" i="3"/>
  <c r="F333" i="3"/>
  <c r="F341" i="3"/>
  <c r="F349" i="3"/>
  <c r="F357" i="3"/>
  <c r="F365" i="3"/>
  <c r="F373" i="3"/>
  <c r="F381" i="3"/>
  <c r="F389" i="3"/>
  <c r="F397" i="3"/>
  <c r="F405" i="3"/>
  <c r="F413" i="3"/>
  <c r="F421" i="3"/>
  <c r="F429" i="3"/>
  <c r="F437" i="3"/>
  <c r="F445" i="3"/>
  <c r="F453" i="3"/>
  <c r="F461" i="3"/>
  <c r="F469" i="3"/>
  <c r="F477" i="3"/>
  <c r="F485" i="3"/>
  <c r="F493" i="3"/>
  <c r="F501" i="3"/>
  <c r="F509" i="3"/>
  <c r="F517" i="3"/>
  <c r="F525" i="3"/>
  <c r="F533" i="3"/>
  <c r="F541" i="3"/>
  <c r="F549" i="3"/>
  <c r="F14" i="3"/>
  <c r="F22" i="3"/>
  <c r="F30" i="3"/>
  <c r="F38" i="3"/>
  <c r="F46" i="3"/>
  <c r="F54" i="3"/>
  <c r="F62" i="3"/>
  <c r="F70" i="3"/>
  <c r="F78" i="3"/>
  <c r="F86" i="3"/>
  <c r="F94" i="3"/>
  <c r="F102" i="3"/>
  <c r="F110" i="3"/>
  <c r="F118" i="3"/>
  <c r="F126" i="3"/>
  <c r="F134" i="3"/>
  <c r="F142" i="3"/>
  <c r="F150" i="3"/>
  <c r="F158" i="3"/>
  <c r="F166" i="3"/>
  <c r="F174" i="3"/>
  <c r="F182" i="3"/>
  <c r="F190" i="3"/>
  <c r="F198" i="3"/>
  <c r="F206" i="3"/>
  <c r="F214" i="3"/>
  <c r="F222" i="3"/>
  <c r="F230" i="3"/>
  <c r="F238" i="3"/>
  <c r="F246" i="3"/>
  <c r="F254" i="3"/>
  <c r="F262" i="3"/>
  <c r="F270" i="3"/>
  <c r="F278" i="3"/>
  <c r="F286" i="3"/>
  <c r="F294" i="3"/>
  <c r="F302" i="3"/>
  <c r="F310" i="3"/>
  <c r="F318" i="3"/>
  <c r="F326" i="3"/>
  <c r="F334" i="3"/>
  <c r="F342" i="3"/>
  <c r="F350" i="3"/>
  <c r="F358" i="3"/>
  <c r="F366" i="3"/>
  <c r="F374" i="3"/>
  <c r="F382" i="3"/>
  <c r="F390" i="3"/>
  <c r="F398" i="3"/>
  <c r="F406" i="3"/>
  <c r="F414" i="3"/>
  <c r="F422" i="3"/>
  <c r="F430" i="3"/>
  <c r="F438" i="3"/>
  <c r="F446" i="3"/>
  <c r="F454" i="3"/>
  <c r="F462" i="3"/>
  <c r="F470" i="3"/>
  <c r="F478" i="3"/>
  <c r="F486" i="3"/>
  <c r="F494" i="3"/>
  <c r="F502" i="3"/>
  <c r="F510" i="3"/>
  <c r="F518" i="3"/>
  <c r="F526" i="3"/>
  <c r="F534" i="3"/>
  <c r="F542" i="3"/>
  <c r="F550" i="3"/>
  <c r="F558" i="3"/>
  <c r="F566" i="3"/>
  <c r="F574" i="3"/>
  <c r="F582" i="3"/>
  <c r="F590" i="3"/>
  <c r="F598" i="3"/>
  <c r="F606" i="3"/>
  <c r="F614" i="3"/>
  <c r="F622" i="3"/>
  <c r="F630" i="3"/>
  <c r="F638" i="3"/>
  <c r="F646" i="3"/>
  <c r="F654" i="3"/>
  <c r="F15" i="3"/>
  <c r="F23" i="3"/>
  <c r="F31" i="3"/>
  <c r="F39" i="3"/>
  <c r="F47" i="3"/>
  <c r="F55" i="3"/>
  <c r="F63" i="3"/>
  <c r="F71" i="3"/>
  <c r="F79" i="3"/>
  <c r="F87" i="3"/>
  <c r="F95" i="3"/>
  <c r="F103" i="3"/>
  <c r="F111" i="3"/>
  <c r="F119" i="3"/>
  <c r="F127" i="3"/>
  <c r="F135" i="3"/>
  <c r="F143" i="3"/>
  <c r="F151" i="3"/>
  <c r="F159" i="3"/>
  <c r="F167" i="3"/>
  <c r="F175" i="3"/>
  <c r="F183" i="3"/>
  <c r="F191" i="3"/>
  <c r="F199" i="3"/>
  <c r="F207" i="3"/>
  <c r="F215" i="3"/>
  <c r="F223" i="3"/>
  <c r="F231" i="3"/>
  <c r="F239" i="3"/>
  <c r="F247" i="3"/>
  <c r="F255" i="3"/>
  <c r="F263" i="3"/>
  <c r="F271" i="3"/>
  <c r="F279" i="3"/>
  <c r="F287" i="3"/>
  <c r="F295" i="3"/>
  <c r="F303" i="3"/>
  <c r="F311" i="3"/>
  <c r="F319" i="3"/>
  <c r="F327" i="3"/>
  <c r="F335" i="3"/>
  <c r="F343" i="3"/>
  <c r="F351" i="3"/>
  <c r="F359" i="3"/>
  <c r="F367" i="3"/>
  <c r="F375" i="3"/>
  <c r="F383" i="3"/>
  <c r="F391" i="3"/>
  <c r="F399" i="3"/>
  <c r="F407" i="3"/>
  <c r="F415" i="3"/>
  <c r="F423" i="3"/>
  <c r="F431" i="3"/>
  <c r="F439" i="3"/>
  <c r="F447" i="3"/>
  <c r="F455" i="3"/>
  <c r="F463" i="3"/>
  <c r="F471" i="3"/>
  <c r="F479" i="3"/>
  <c r="F487" i="3"/>
  <c r="F495" i="3"/>
  <c r="F503" i="3"/>
  <c r="F511" i="3"/>
  <c r="F519" i="3"/>
  <c r="F527" i="3"/>
  <c r="F535" i="3"/>
  <c r="F543" i="3"/>
  <c r="F551" i="3"/>
  <c r="F8" i="3"/>
  <c r="F40" i="3"/>
  <c r="F72" i="3"/>
  <c r="F104" i="3"/>
  <c r="F136" i="3"/>
  <c r="F168" i="3"/>
  <c r="F200" i="3"/>
  <c r="F232" i="3"/>
  <c r="F264" i="3"/>
  <c r="F296" i="3"/>
  <c r="F328" i="3"/>
  <c r="F360" i="3"/>
  <c r="F392" i="3"/>
  <c r="F424" i="3"/>
  <c r="F456" i="3"/>
  <c r="F488" i="3"/>
  <c r="F520" i="3"/>
  <c r="F548" i="3"/>
  <c r="F561" i="3"/>
  <c r="F572" i="3"/>
  <c r="F583" i="3"/>
  <c r="F593" i="3"/>
  <c r="F604" i="3"/>
  <c r="F615" i="3"/>
  <c r="F625" i="3"/>
  <c r="F636" i="3"/>
  <c r="F647" i="3"/>
  <c r="F657" i="3"/>
  <c r="F667" i="3"/>
  <c r="F676" i="3"/>
  <c r="F684" i="3"/>
  <c r="F692" i="3"/>
  <c r="F700" i="3"/>
  <c r="F708" i="3"/>
  <c r="F716" i="3"/>
  <c r="F724" i="3"/>
  <c r="F732" i="3"/>
  <c r="F740" i="3"/>
  <c r="F748" i="3"/>
  <c r="F756" i="3"/>
  <c r="F764" i="3"/>
  <c r="F772" i="3"/>
  <c r="F780" i="3"/>
  <c r="F788" i="3"/>
  <c r="F796" i="3"/>
  <c r="F804" i="3"/>
  <c r="F812" i="3"/>
  <c r="F820" i="3"/>
  <c r="F828" i="3"/>
  <c r="F836" i="3"/>
  <c r="F844" i="3"/>
  <c r="F852" i="3"/>
  <c r="F860" i="3"/>
  <c r="F868" i="3"/>
  <c r="F876" i="3"/>
  <c r="F884" i="3"/>
  <c r="F892" i="3"/>
  <c r="F900" i="3"/>
  <c r="F908" i="3"/>
  <c r="F916" i="3"/>
  <c r="F924" i="3"/>
  <c r="F932" i="3"/>
  <c r="F940" i="3"/>
  <c r="F948" i="3"/>
  <c r="F956" i="3"/>
  <c r="F964" i="3"/>
  <c r="F972" i="3"/>
  <c r="F980" i="3"/>
  <c r="F12" i="3"/>
  <c r="F44" i="3"/>
  <c r="F76" i="3"/>
  <c r="F108" i="3"/>
  <c r="F140" i="3"/>
  <c r="F172" i="3"/>
  <c r="F204" i="3"/>
  <c r="F236" i="3"/>
  <c r="F268" i="3"/>
  <c r="F300" i="3"/>
  <c r="F332" i="3"/>
  <c r="F364" i="3"/>
  <c r="F396" i="3"/>
  <c r="F428" i="3"/>
  <c r="F460" i="3"/>
  <c r="F492" i="3"/>
  <c r="F524" i="3"/>
  <c r="F552" i="3"/>
  <c r="F563" i="3"/>
  <c r="F573" i="3"/>
  <c r="F584" i="3"/>
  <c r="F595" i="3"/>
  <c r="F605" i="3"/>
  <c r="F616" i="3"/>
  <c r="F627" i="3"/>
  <c r="F637" i="3"/>
  <c r="F648" i="3"/>
  <c r="F659" i="3"/>
  <c r="F668" i="3"/>
  <c r="F677" i="3"/>
  <c r="F685" i="3"/>
  <c r="F693" i="3"/>
  <c r="F701" i="3"/>
  <c r="F709" i="3"/>
  <c r="F717" i="3"/>
  <c r="F725" i="3"/>
  <c r="F733" i="3"/>
  <c r="F741" i="3"/>
  <c r="F749" i="3"/>
  <c r="F757" i="3"/>
  <c r="F765" i="3"/>
  <c r="F773" i="3"/>
  <c r="F781" i="3"/>
  <c r="F789" i="3"/>
  <c r="F797" i="3"/>
  <c r="F805" i="3"/>
  <c r="F813" i="3"/>
  <c r="F821" i="3"/>
  <c r="F829" i="3"/>
  <c r="F837" i="3"/>
  <c r="F845" i="3"/>
  <c r="F853" i="3"/>
  <c r="F861" i="3"/>
  <c r="F869" i="3"/>
  <c r="F877" i="3"/>
  <c r="F885" i="3"/>
  <c r="F893" i="3"/>
  <c r="F901" i="3"/>
  <c r="F909" i="3"/>
  <c r="F917" i="3"/>
  <c r="F925" i="3"/>
  <c r="F933" i="3"/>
  <c r="F941" i="3"/>
  <c r="F949" i="3"/>
  <c r="F957" i="3"/>
  <c r="F965" i="3"/>
  <c r="F973" i="3"/>
  <c r="F981" i="3"/>
  <c r="F989" i="3"/>
  <c r="F997" i="3"/>
  <c r="F1005" i="3"/>
  <c r="F1013" i="3"/>
  <c r="F1021" i="3"/>
  <c r="F1029" i="3"/>
  <c r="F1037" i="3"/>
  <c r="F1045" i="3"/>
  <c r="F1053" i="3"/>
  <c r="F1061" i="3"/>
  <c r="F1069" i="3"/>
  <c r="F1077" i="3"/>
  <c r="F1085" i="3"/>
  <c r="F1093" i="3"/>
  <c r="F1101" i="3"/>
  <c r="F1109" i="3"/>
  <c r="F1117" i="3"/>
  <c r="F1125" i="3"/>
  <c r="F1133" i="3"/>
  <c r="F1141" i="3"/>
  <c r="F1149" i="3"/>
  <c r="F1157" i="3"/>
  <c r="F1165" i="3"/>
  <c r="F1173" i="3"/>
  <c r="F1181" i="3"/>
  <c r="F1189" i="3"/>
  <c r="F1197" i="3"/>
  <c r="F1205" i="3"/>
  <c r="F1213" i="3"/>
  <c r="F1221" i="3"/>
  <c r="F1229" i="3"/>
  <c r="F1237" i="3"/>
  <c r="F1245" i="3"/>
  <c r="F1253" i="3"/>
  <c r="F1261" i="3"/>
  <c r="F1269" i="3"/>
  <c r="F1277" i="3"/>
  <c r="F1285" i="3"/>
  <c r="F1293" i="3"/>
  <c r="F1301" i="3"/>
  <c r="F1309" i="3"/>
  <c r="F1317" i="3"/>
  <c r="F1325" i="3"/>
  <c r="F1333" i="3"/>
  <c r="F1341" i="3"/>
  <c r="F1349" i="3"/>
  <c r="F1357" i="3"/>
  <c r="F1365" i="3"/>
  <c r="F1373" i="3"/>
  <c r="F1381" i="3"/>
  <c r="F1389" i="3"/>
  <c r="F1397" i="3"/>
  <c r="F1405" i="3"/>
  <c r="F1413" i="3"/>
  <c r="F1421" i="3"/>
  <c r="F1429" i="3"/>
  <c r="F1437" i="3"/>
  <c r="F1445" i="3"/>
  <c r="F1453" i="3"/>
  <c r="F1461" i="3"/>
  <c r="F1469" i="3"/>
  <c r="F1477" i="3"/>
  <c r="F1485" i="3"/>
  <c r="F1493" i="3"/>
  <c r="F7" i="3"/>
  <c r="F16" i="3"/>
  <c r="F48" i="3"/>
  <c r="F80" i="3"/>
  <c r="F112" i="3"/>
  <c r="F144" i="3"/>
  <c r="F176" i="3"/>
  <c r="F208" i="3"/>
  <c r="F240" i="3"/>
  <c r="F272" i="3"/>
  <c r="F304" i="3"/>
  <c r="F336" i="3"/>
  <c r="F368" i="3"/>
  <c r="F400" i="3"/>
  <c r="F432" i="3"/>
  <c r="F464" i="3"/>
  <c r="F496" i="3"/>
  <c r="F528" i="3"/>
  <c r="F553" i="3"/>
  <c r="F564" i="3"/>
  <c r="F575" i="3"/>
  <c r="F585" i="3"/>
  <c r="F596" i="3"/>
  <c r="F607" i="3"/>
  <c r="F617" i="3"/>
  <c r="F628" i="3"/>
  <c r="F639" i="3"/>
  <c r="F649" i="3"/>
  <c r="F660" i="3"/>
  <c r="F669" i="3"/>
  <c r="F678" i="3"/>
  <c r="F686" i="3"/>
  <c r="F694" i="3"/>
  <c r="F702" i="3"/>
  <c r="F710" i="3"/>
  <c r="F718" i="3"/>
  <c r="F726" i="3"/>
  <c r="F734" i="3"/>
  <c r="F742" i="3"/>
  <c r="F750" i="3"/>
  <c r="F758" i="3"/>
  <c r="F766" i="3"/>
  <c r="F774" i="3"/>
  <c r="F782" i="3"/>
  <c r="F790" i="3"/>
  <c r="F798" i="3"/>
  <c r="F806" i="3"/>
  <c r="F814" i="3"/>
  <c r="F822" i="3"/>
  <c r="F830" i="3"/>
  <c r="F838" i="3"/>
  <c r="F846" i="3"/>
  <c r="F854" i="3"/>
  <c r="F862" i="3"/>
  <c r="F870" i="3"/>
  <c r="F878" i="3"/>
  <c r="F886" i="3"/>
  <c r="F894" i="3"/>
  <c r="F902" i="3"/>
  <c r="F910" i="3"/>
  <c r="F918" i="3"/>
  <c r="F926" i="3"/>
  <c r="F934" i="3"/>
  <c r="F942" i="3"/>
  <c r="F950" i="3"/>
  <c r="F958" i="3"/>
  <c r="F966" i="3"/>
  <c r="F974" i="3"/>
  <c r="F982" i="3"/>
  <c r="F990" i="3"/>
  <c r="F998" i="3"/>
  <c r="F1006" i="3"/>
  <c r="F1014" i="3"/>
  <c r="F1022" i="3"/>
  <c r="F1030" i="3"/>
  <c r="F1038" i="3"/>
  <c r="F1046" i="3"/>
  <c r="F1054" i="3"/>
  <c r="F1062" i="3"/>
  <c r="F1070" i="3"/>
  <c r="F1078" i="3"/>
  <c r="F1086" i="3"/>
  <c r="F1094" i="3"/>
  <c r="F1102" i="3"/>
  <c r="F1110" i="3"/>
  <c r="F1118" i="3"/>
  <c r="F1126" i="3"/>
  <c r="F1134" i="3"/>
  <c r="F1142" i="3"/>
  <c r="F1150" i="3"/>
  <c r="F1158" i="3"/>
  <c r="F1166" i="3"/>
  <c r="F1174" i="3"/>
  <c r="F1182" i="3"/>
  <c r="F1190" i="3"/>
  <c r="F1198" i="3"/>
  <c r="F1206" i="3"/>
  <c r="F1214" i="3"/>
  <c r="F1222" i="3"/>
  <c r="F1230" i="3"/>
  <c r="F1238" i="3"/>
  <c r="F1246" i="3"/>
  <c r="F1254" i="3"/>
  <c r="F1262" i="3"/>
  <c r="F1270" i="3"/>
  <c r="F1278" i="3"/>
  <c r="F1286" i="3"/>
  <c r="F1294" i="3"/>
  <c r="F1302" i="3"/>
  <c r="F1310" i="3"/>
  <c r="F1318" i="3"/>
  <c r="F1326" i="3"/>
  <c r="F1334" i="3"/>
  <c r="F1342" i="3"/>
  <c r="F1350" i="3"/>
  <c r="F1358" i="3"/>
  <c r="F1366" i="3"/>
  <c r="F1374" i="3"/>
  <c r="F1382" i="3"/>
  <c r="F1390" i="3"/>
  <c r="F1398" i="3"/>
  <c r="F1406" i="3"/>
  <c r="F1414" i="3"/>
  <c r="F1422" i="3"/>
  <c r="F1430" i="3"/>
  <c r="F1438" i="3"/>
  <c r="F1446" i="3"/>
  <c r="F1454" i="3"/>
  <c r="F1462" i="3"/>
  <c r="F1470" i="3"/>
  <c r="F1478" i="3"/>
  <c r="F1486" i="3"/>
  <c r="F1494" i="3"/>
  <c r="F20" i="3"/>
  <c r="F52" i="3"/>
  <c r="F84" i="3"/>
  <c r="F116" i="3"/>
  <c r="F148" i="3"/>
  <c r="F180" i="3"/>
  <c r="F212" i="3"/>
  <c r="F244" i="3"/>
  <c r="F276" i="3"/>
  <c r="F308" i="3"/>
  <c r="F340" i="3"/>
  <c r="F372" i="3"/>
  <c r="F404" i="3"/>
  <c r="F436" i="3"/>
  <c r="F468" i="3"/>
  <c r="F500" i="3"/>
  <c r="F532" i="3"/>
  <c r="F555" i="3"/>
  <c r="F565" i="3"/>
  <c r="F576" i="3"/>
  <c r="F587" i="3"/>
  <c r="F597" i="3"/>
  <c r="F608" i="3"/>
  <c r="F619" i="3"/>
  <c r="F629" i="3"/>
  <c r="F640" i="3"/>
  <c r="F651" i="3"/>
  <c r="F661" i="3"/>
  <c r="F670" i="3"/>
  <c r="F679" i="3"/>
  <c r="F687" i="3"/>
  <c r="F695" i="3"/>
  <c r="F703" i="3"/>
  <c r="F711" i="3"/>
  <c r="F719" i="3"/>
  <c r="F727" i="3"/>
  <c r="F735" i="3"/>
  <c r="F743" i="3"/>
  <c r="F751" i="3"/>
  <c r="F759" i="3"/>
  <c r="F767" i="3"/>
  <c r="F775" i="3"/>
  <c r="F783" i="3"/>
  <c r="F791" i="3"/>
  <c r="F799" i="3"/>
  <c r="F807" i="3"/>
  <c r="F815" i="3"/>
  <c r="F823" i="3"/>
  <c r="F831" i="3"/>
  <c r="F839" i="3"/>
  <c r="F847" i="3"/>
  <c r="F855" i="3"/>
  <c r="F863" i="3"/>
  <c r="F871" i="3"/>
  <c r="F879" i="3"/>
  <c r="F887" i="3"/>
  <c r="F895" i="3"/>
  <c r="F903" i="3"/>
  <c r="F911" i="3"/>
  <c r="F919" i="3"/>
  <c r="F927" i="3"/>
  <c r="F935" i="3"/>
  <c r="F943" i="3"/>
  <c r="F951" i="3"/>
  <c r="F959" i="3"/>
  <c r="F967" i="3"/>
  <c r="F975" i="3"/>
  <c r="F983" i="3"/>
  <c r="F991" i="3"/>
  <c r="F999" i="3"/>
  <c r="F1007" i="3"/>
  <c r="F1015" i="3"/>
  <c r="F1023" i="3"/>
  <c r="F1031" i="3"/>
  <c r="F1039" i="3"/>
  <c r="F1047" i="3"/>
  <c r="F1055" i="3"/>
  <c r="F1063" i="3"/>
  <c r="F1071" i="3"/>
  <c r="F1079" i="3"/>
  <c r="F1087" i="3"/>
  <c r="F1095" i="3"/>
  <c r="F1103" i="3"/>
  <c r="F1111" i="3"/>
  <c r="F1119" i="3"/>
  <c r="F1127" i="3"/>
  <c r="F1135" i="3"/>
  <c r="F1143" i="3"/>
  <c r="F1151" i="3"/>
  <c r="F1159" i="3"/>
  <c r="F1167" i="3"/>
  <c r="F1175" i="3"/>
  <c r="F1183" i="3"/>
  <c r="F1191" i="3"/>
  <c r="F1199" i="3"/>
  <c r="F1207" i="3"/>
  <c r="F1215" i="3"/>
  <c r="F1223" i="3"/>
  <c r="F1231" i="3"/>
  <c r="F1239" i="3"/>
  <c r="F1247" i="3"/>
  <c r="F1255" i="3"/>
  <c r="F1263" i="3"/>
  <c r="F1271" i="3"/>
  <c r="F1279" i="3"/>
  <c r="F1287" i="3"/>
  <c r="F1295" i="3"/>
  <c r="F1303" i="3"/>
  <c r="F1311" i="3"/>
  <c r="F1319" i="3"/>
  <c r="F1327" i="3"/>
  <c r="F1335" i="3"/>
  <c r="F1343" i="3"/>
  <c r="F1351" i="3"/>
  <c r="F1359" i="3"/>
  <c r="F1367" i="3"/>
  <c r="F1375" i="3"/>
  <c r="F1383" i="3"/>
  <c r="F1391" i="3"/>
  <c r="F1399" i="3"/>
  <c r="F1407" i="3"/>
  <c r="F1415" i="3"/>
  <c r="F1423" i="3"/>
  <c r="F1431" i="3"/>
  <c r="F1439" i="3"/>
  <c r="F1447" i="3"/>
  <c r="F1455" i="3"/>
  <c r="F1463" i="3"/>
  <c r="F1471" i="3"/>
  <c r="F1479" i="3"/>
  <c r="F1487" i="3"/>
  <c r="F1495" i="3"/>
  <c r="F24" i="3"/>
  <c r="F56" i="3"/>
  <c r="F88" i="3"/>
  <c r="F120" i="3"/>
  <c r="F152" i="3"/>
  <c r="F184" i="3"/>
  <c r="F216" i="3"/>
  <c r="F248" i="3"/>
  <c r="F280" i="3"/>
  <c r="F312" i="3"/>
  <c r="F344" i="3"/>
  <c r="F376" i="3"/>
  <c r="F408" i="3"/>
  <c r="F440" i="3"/>
  <c r="F472" i="3"/>
  <c r="F504" i="3"/>
  <c r="F536" i="3"/>
  <c r="F556" i="3"/>
  <c r="F567" i="3"/>
  <c r="F577" i="3"/>
  <c r="F588" i="3"/>
  <c r="F599" i="3"/>
  <c r="F609" i="3"/>
  <c r="F620" i="3"/>
  <c r="F631" i="3"/>
  <c r="F641" i="3"/>
  <c r="F652" i="3"/>
  <c r="F662" i="3"/>
  <c r="F671" i="3"/>
  <c r="F680" i="3"/>
  <c r="F688" i="3"/>
  <c r="F696" i="3"/>
  <c r="F704" i="3"/>
  <c r="F712" i="3"/>
  <c r="F720" i="3"/>
  <c r="F728" i="3"/>
  <c r="F736" i="3"/>
  <c r="F744" i="3"/>
  <c r="F752" i="3"/>
  <c r="F760" i="3"/>
  <c r="F768" i="3"/>
  <c r="F776" i="3"/>
  <c r="F784" i="3"/>
  <c r="F792" i="3"/>
  <c r="F800" i="3"/>
  <c r="F808" i="3"/>
  <c r="F816" i="3"/>
  <c r="F824" i="3"/>
  <c r="F832" i="3"/>
  <c r="F840" i="3"/>
  <c r="F848" i="3"/>
  <c r="F856" i="3"/>
  <c r="F864" i="3"/>
  <c r="F872" i="3"/>
  <c r="F880" i="3"/>
  <c r="F888" i="3"/>
  <c r="F896" i="3"/>
  <c r="F904" i="3"/>
  <c r="F912" i="3"/>
  <c r="F920" i="3"/>
  <c r="F928" i="3"/>
  <c r="F936" i="3"/>
  <c r="F28" i="3"/>
  <c r="F60" i="3"/>
  <c r="F92" i="3"/>
  <c r="F124" i="3"/>
  <c r="F156" i="3"/>
  <c r="F188" i="3"/>
  <c r="F220" i="3"/>
  <c r="F252" i="3"/>
  <c r="F284" i="3"/>
  <c r="F316" i="3"/>
  <c r="F348" i="3"/>
  <c r="F380" i="3"/>
  <c r="F412" i="3"/>
  <c r="F444" i="3"/>
  <c r="F476" i="3"/>
  <c r="F508" i="3"/>
  <c r="F540" i="3"/>
  <c r="F557" i="3"/>
  <c r="F568" i="3"/>
  <c r="F579" i="3"/>
  <c r="F589" i="3"/>
  <c r="F600" i="3"/>
  <c r="F611" i="3"/>
  <c r="F621" i="3"/>
  <c r="F632" i="3"/>
  <c r="F643" i="3"/>
  <c r="F653" i="3"/>
  <c r="F663" i="3"/>
  <c r="F672" i="3"/>
  <c r="F681" i="3"/>
  <c r="F689" i="3"/>
  <c r="F697" i="3"/>
  <c r="F705" i="3"/>
  <c r="F713" i="3"/>
  <c r="F721" i="3"/>
  <c r="F729" i="3"/>
  <c r="F737" i="3"/>
  <c r="F745" i="3"/>
  <c r="F753" i="3"/>
  <c r="F761" i="3"/>
  <c r="F769" i="3"/>
  <c r="F777" i="3"/>
  <c r="F785" i="3"/>
  <c r="F793" i="3"/>
  <c r="F801" i="3"/>
  <c r="F809" i="3"/>
  <c r="F817" i="3"/>
  <c r="F825" i="3"/>
  <c r="F833" i="3"/>
  <c r="F841" i="3"/>
  <c r="F849" i="3"/>
  <c r="F857" i="3"/>
  <c r="F865" i="3"/>
  <c r="F873" i="3"/>
  <c r="F881" i="3"/>
  <c r="F889" i="3"/>
  <c r="F897" i="3"/>
  <c r="F905" i="3"/>
  <c r="F913" i="3"/>
  <c r="F921" i="3"/>
  <c r="F929" i="3"/>
  <c r="F937" i="3"/>
  <c r="F945" i="3"/>
  <c r="F953" i="3"/>
  <c r="F961" i="3"/>
  <c r="F969" i="3"/>
  <c r="F977" i="3"/>
  <c r="F985" i="3"/>
  <c r="F993" i="3"/>
  <c r="F1001" i="3"/>
  <c r="F1009" i="3"/>
  <c r="F1017" i="3"/>
  <c r="F1025" i="3"/>
  <c r="F1033" i="3"/>
  <c r="F1041" i="3"/>
  <c r="F1049" i="3"/>
  <c r="F1057" i="3"/>
  <c r="F1065" i="3"/>
  <c r="F1073" i="3"/>
  <c r="F1081" i="3"/>
  <c r="F1089" i="3"/>
  <c r="F1097" i="3"/>
  <c r="F1105" i="3"/>
  <c r="F1113" i="3"/>
  <c r="F1121" i="3"/>
  <c r="F1129" i="3"/>
  <c r="F1137" i="3"/>
  <c r="F1145" i="3"/>
  <c r="F1153" i="3"/>
  <c r="F1161" i="3"/>
  <c r="F1169" i="3"/>
  <c r="F1177" i="3"/>
  <c r="F1185" i="3"/>
  <c r="F1193" i="3"/>
  <c r="F1201" i="3"/>
  <c r="F1209" i="3"/>
  <c r="F1217" i="3"/>
  <c r="F1225" i="3"/>
  <c r="F1233" i="3"/>
  <c r="F1241" i="3"/>
  <c r="F1249" i="3"/>
  <c r="F1257" i="3"/>
  <c r="F1265" i="3"/>
  <c r="F1273" i="3"/>
  <c r="F1281" i="3"/>
  <c r="F1289" i="3"/>
  <c r="F1297" i="3"/>
  <c r="F1305" i="3"/>
  <c r="F1313" i="3"/>
  <c r="F1321" i="3"/>
  <c r="F1329" i="3"/>
  <c r="F1337" i="3"/>
  <c r="F1345" i="3"/>
  <c r="F1353" i="3"/>
  <c r="F1361" i="3"/>
  <c r="F1369" i="3"/>
  <c r="F1377" i="3"/>
  <c r="F1385" i="3"/>
  <c r="F1393" i="3"/>
  <c r="F1401" i="3"/>
  <c r="F1409" i="3"/>
  <c r="F1417" i="3"/>
  <c r="F1425" i="3"/>
  <c r="F1433" i="3"/>
  <c r="F1441" i="3"/>
  <c r="F1449" i="3"/>
  <c r="F1457" i="3"/>
  <c r="F1465" i="3"/>
  <c r="F1473" i="3"/>
  <c r="F1481" i="3"/>
  <c r="F1489" i="3"/>
  <c r="F1497" i="3"/>
  <c r="F32" i="3"/>
  <c r="F64" i="3"/>
  <c r="F96" i="3"/>
  <c r="F128" i="3"/>
  <c r="F160" i="3"/>
  <c r="F192" i="3"/>
  <c r="F224" i="3"/>
  <c r="F256" i="3"/>
  <c r="F288" i="3"/>
  <c r="F320" i="3"/>
  <c r="F352" i="3"/>
  <c r="F384" i="3"/>
  <c r="F416" i="3"/>
  <c r="F448" i="3"/>
  <c r="F480" i="3"/>
  <c r="F512" i="3"/>
  <c r="F544" i="3"/>
  <c r="F559" i="3"/>
  <c r="F569" i="3"/>
  <c r="F580" i="3"/>
  <c r="F591" i="3"/>
  <c r="F601" i="3"/>
  <c r="F612" i="3"/>
  <c r="F623" i="3"/>
  <c r="F633" i="3"/>
  <c r="F644" i="3"/>
  <c r="F655" i="3"/>
  <c r="F664" i="3"/>
  <c r="F673" i="3"/>
  <c r="F682" i="3"/>
  <c r="F690" i="3"/>
  <c r="F698" i="3"/>
  <c r="F706" i="3"/>
  <c r="F714" i="3"/>
  <c r="F722" i="3"/>
  <c r="F730" i="3"/>
  <c r="F738" i="3"/>
  <c r="F746" i="3"/>
  <c r="F754" i="3"/>
  <c r="F762" i="3"/>
  <c r="F770" i="3"/>
  <c r="F778" i="3"/>
  <c r="F786" i="3"/>
  <c r="F794" i="3"/>
  <c r="F802" i="3"/>
  <c r="F810" i="3"/>
  <c r="F818" i="3"/>
  <c r="F826" i="3"/>
  <c r="F834" i="3"/>
  <c r="F842" i="3"/>
  <c r="F850" i="3"/>
  <c r="F858" i="3"/>
  <c r="F866" i="3"/>
  <c r="F874" i="3"/>
  <c r="F882" i="3"/>
  <c r="F890" i="3"/>
  <c r="F898" i="3"/>
  <c r="F906" i="3"/>
  <c r="F914" i="3"/>
  <c r="F922" i="3"/>
  <c r="F930" i="3"/>
  <c r="F938" i="3"/>
  <c r="F946" i="3"/>
  <c r="F954" i="3"/>
  <c r="F962" i="3"/>
  <c r="F970" i="3"/>
  <c r="F978" i="3"/>
  <c r="F986" i="3"/>
  <c r="F994" i="3"/>
  <c r="F1002" i="3"/>
  <c r="F1010" i="3"/>
  <c r="F1018" i="3"/>
  <c r="F1026" i="3"/>
  <c r="F1034" i="3"/>
  <c r="F1042" i="3"/>
  <c r="F1050" i="3"/>
  <c r="F1058" i="3"/>
  <c r="F1066" i="3"/>
  <c r="F1074" i="3"/>
  <c r="F1082" i="3"/>
  <c r="F1090" i="3"/>
  <c r="F1098" i="3"/>
  <c r="F1106" i="3"/>
  <c r="F1114" i="3"/>
  <c r="F1122" i="3"/>
  <c r="F1130" i="3"/>
  <c r="F1138" i="3"/>
  <c r="F1146" i="3"/>
  <c r="F1154" i="3"/>
  <c r="F1162" i="3"/>
  <c r="F1170" i="3"/>
  <c r="F1178" i="3"/>
  <c r="F1186" i="3"/>
  <c r="F1194" i="3"/>
  <c r="F1202" i="3"/>
  <c r="F1210" i="3"/>
  <c r="F1218" i="3"/>
  <c r="F1226" i="3"/>
  <c r="F1234" i="3"/>
  <c r="F1242" i="3"/>
  <c r="F1250" i="3"/>
  <c r="F1258" i="3"/>
  <c r="F1266" i="3"/>
  <c r="F1274" i="3"/>
  <c r="F1282" i="3"/>
  <c r="F1290" i="3"/>
  <c r="F1298" i="3"/>
  <c r="F1306" i="3"/>
  <c r="F1314" i="3"/>
  <c r="F1322" i="3"/>
  <c r="F1330" i="3"/>
  <c r="F1338" i="3"/>
  <c r="F1346" i="3"/>
  <c r="F1354" i="3"/>
  <c r="F1362" i="3"/>
  <c r="F1370" i="3"/>
  <c r="F1378" i="3"/>
  <c r="F1386" i="3"/>
  <c r="F1394" i="3"/>
  <c r="F1402" i="3"/>
  <c r="F1410" i="3"/>
  <c r="F1418" i="3"/>
  <c r="F1426" i="3"/>
  <c r="F1434" i="3"/>
  <c r="F1442" i="3"/>
  <c r="F1450" i="3"/>
  <c r="F1458" i="3"/>
  <c r="F1466" i="3"/>
  <c r="F1474" i="3"/>
  <c r="F1482" i="3"/>
  <c r="F1490" i="3"/>
  <c r="F1498" i="3"/>
  <c r="F36" i="3"/>
  <c r="F68" i="3"/>
  <c r="F100" i="3"/>
  <c r="F132" i="3"/>
  <c r="F164" i="3"/>
  <c r="F196" i="3"/>
  <c r="F228" i="3"/>
  <c r="F260" i="3"/>
  <c r="F292" i="3"/>
  <c r="F324" i="3"/>
  <c r="F356" i="3"/>
  <c r="F388" i="3"/>
  <c r="F420" i="3"/>
  <c r="F452" i="3"/>
  <c r="F484" i="3"/>
  <c r="F516" i="3"/>
  <c r="F547" i="3"/>
  <c r="F560" i="3"/>
  <c r="F571" i="3"/>
  <c r="F581" i="3"/>
  <c r="F592" i="3"/>
  <c r="F603" i="3"/>
  <c r="F613" i="3"/>
  <c r="F624" i="3"/>
  <c r="F635" i="3"/>
  <c r="F645" i="3"/>
  <c r="F656" i="3"/>
  <c r="F665" i="3"/>
  <c r="F675" i="3"/>
  <c r="F683" i="3"/>
  <c r="F691" i="3"/>
  <c r="F699" i="3"/>
  <c r="F707" i="3"/>
  <c r="F715" i="3"/>
  <c r="F723" i="3"/>
  <c r="F731" i="3"/>
  <c r="F739" i="3"/>
  <c r="F747" i="3"/>
  <c r="F755" i="3"/>
  <c r="F763" i="3"/>
  <c r="F771" i="3"/>
  <c r="F779" i="3"/>
  <c r="F787" i="3"/>
  <c r="F795" i="3"/>
  <c r="F803" i="3"/>
  <c r="F811" i="3"/>
  <c r="F819" i="3"/>
  <c r="F827" i="3"/>
  <c r="F835" i="3"/>
  <c r="F843" i="3"/>
  <c r="F851" i="3"/>
  <c r="F859" i="3"/>
  <c r="F867" i="3"/>
  <c r="F875" i="3"/>
  <c r="F883" i="3"/>
  <c r="F891" i="3"/>
  <c r="F899" i="3"/>
  <c r="F907" i="3"/>
  <c r="F915" i="3"/>
  <c r="F923" i="3"/>
  <c r="F931" i="3"/>
  <c r="F939" i="3"/>
  <c r="F947" i="3"/>
  <c r="F955" i="3"/>
  <c r="F963" i="3"/>
  <c r="F971" i="3"/>
  <c r="F979" i="3"/>
  <c r="F987" i="3"/>
  <c r="F995" i="3"/>
  <c r="F1003" i="3"/>
  <c r="F1011" i="3"/>
  <c r="F1019" i="3"/>
  <c r="F1027" i="3"/>
  <c r="F1035" i="3"/>
  <c r="F1043" i="3"/>
  <c r="F1051" i="3"/>
  <c r="F1059" i="3"/>
  <c r="F1067" i="3"/>
  <c r="F1075" i="3"/>
  <c r="F1083" i="3"/>
  <c r="F1091" i="3"/>
  <c r="F1099" i="3"/>
  <c r="F1107" i="3"/>
  <c r="F1115" i="3"/>
  <c r="F1123" i="3"/>
  <c r="F1131" i="3"/>
  <c r="F1139" i="3"/>
  <c r="F1147" i="3"/>
  <c r="F1155" i="3"/>
  <c r="F1163" i="3"/>
  <c r="F1171" i="3"/>
  <c r="F1179" i="3"/>
  <c r="F1187" i="3"/>
  <c r="F1195" i="3"/>
  <c r="F1203" i="3"/>
  <c r="F1211" i="3"/>
  <c r="F1219" i="3"/>
  <c r="F1227" i="3"/>
  <c r="F1235" i="3"/>
  <c r="F1243" i="3"/>
  <c r="F1251" i="3"/>
  <c r="F1259" i="3"/>
  <c r="F1267" i="3"/>
  <c r="F1275" i="3"/>
  <c r="F1283" i="3"/>
  <c r="F1291" i="3"/>
  <c r="F1299" i="3"/>
  <c r="F1307" i="3"/>
  <c r="F1315" i="3"/>
  <c r="F1323" i="3"/>
  <c r="F1331" i="3"/>
  <c r="F1339" i="3"/>
  <c r="F1347" i="3"/>
  <c r="F1355" i="3"/>
  <c r="F1363" i="3"/>
  <c r="F1371" i="3"/>
  <c r="F1379" i="3"/>
  <c r="F1387" i="3"/>
  <c r="F1395" i="3"/>
  <c r="F1403" i="3"/>
  <c r="F1411" i="3"/>
  <c r="F1419" i="3"/>
  <c r="F1427" i="3"/>
  <c r="F1435" i="3"/>
  <c r="F1443" i="3"/>
  <c r="F1451" i="3"/>
  <c r="F1459" i="3"/>
  <c r="F1467" i="3"/>
  <c r="F1475" i="3"/>
  <c r="F1483" i="3"/>
  <c r="F1491" i="3"/>
  <c r="F1499" i="3"/>
  <c r="F992" i="3"/>
  <c r="F1024" i="3"/>
  <c r="F1056" i="3"/>
  <c r="F1088" i="3"/>
  <c r="F1120" i="3"/>
  <c r="F1152" i="3"/>
  <c r="F1184" i="3"/>
  <c r="F1216" i="3"/>
  <c r="F1248" i="3"/>
  <c r="F1280" i="3"/>
  <c r="F1312" i="3"/>
  <c r="F1344" i="3"/>
  <c r="F1376" i="3"/>
  <c r="F1408" i="3"/>
  <c r="F1440" i="3"/>
  <c r="F1472" i="3"/>
  <c r="F944" i="3"/>
  <c r="F996" i="3"/>
  <c r="F1028" i="3"/>
  <c r="F1060" i="3"/>
  <c r="F1092" i="3"/>
  <c r="F1124" i="3"/>
  <c r="F1156" i="3"/>
  <c r="F1188" i="3"/>
  <c r="F1220" i="3"/>
  <c r="F1252" i="3"/>
  <c r="F1284" i="3"/>
  <c r="F1316" i="3"/>
  <c r="F1348" i="3"/>
  <c r="F1380" i="3"/>
  <c r="F1412" i="3"/>
  <c r="F1444" i="3"/>
  <c r="F1476" i="3"/>
  <c r="F952" i="3"/>
  <c r="F1000" i="3"/>
  <c r="F1032" i="3"/>
  <c r="F1064" i="3"/>
  <c r="F1096" i="3"/>
  <c r="F1128" i="3"/>
  <c r="F1160" i="3"/>
  <c r="F1192" i="3"/>
  <c r="F1224" i="3"/>
  <c r="F1256" i="3"/>
  <c r="F1288" i="3"/>
  <c r="F1320" i="3"/>
  <c r="F1352" i="3"/>
  <c r="F1384" i="3"/>
  <c r="F1416" i="3"/>
  <c r="F1448" i="3"/>
  <c r="F1480" i="3"/>
  <c r="F960" i="3"/>
  <c r="F1004" i="3"/>
  <c r="F1036" i="3"/>
  <c r="F1068" i="3"/>
  <c r="F1100" i="3"/>
  <c r="F1132" i="3"/>
  <c r="F1164" i="3"/>
  <c r="F1196" i="3"/>
  <c r="F1228" i="3"/>
  <c r="F1260" i="3"/>
  <c r="F1292" i="3"/>
  <c r="F1324" i="3"/>
  <c r="F1356" i="3"/>
  <c r="F1388" i="3"/>
  <c r="F1420" i="3"/>
  <c r="F1452" i="3"/>
  <c r="F1484" i="3"/>
  <c r="F968" i="3"/>
  <c r="F1008" i="3"/>
  <c r="F1040" i="3"/>
  <c r="F1072" i="3"/>
  <c r="F1104" i="3"/>
  <c r="F1136" i="3"/>
  <c r="F1168" i="3"/>
  <c r="F1200" i="3"/>
  <c r="F1232" i="3"/>
  <c r="F1264" i="3"/>
  <c r="F1296" i="3"/>
  <c r="F1328" i="3"/>
  <c r="F1360" i="3"/>
  <c r="F1392" i="3"/>
  <c r="F1424" i="3"/>
  <c r="F1456" i="3"/>
  <c r="F1488" i="3"/>
  <c r="F976" i="3"/>
  <c r="F1012" i="3"/>
  <c r="F1044" i="3"/>
  <c r="F1076" i="3"/>
  <c r="F1108" i="3"/>
  <c r="F1140" i="3"/>
  <c r="F1172" i="3"/>
  <c r="F1204" i="3"/>
  <c r="F1236" i="3"/>
  <c r="F1268" i="3"/>
  <c r="F1300" i="3"/>
  <c r="F1332" i="3"/>
  <c r="F1364" i="3"/>
  <c r="F1396" i="3"/>
  <c r="F1428" i="3"/>
  <c r="F1460" i="3"/>
  <c r="F1492" i="3"/>
  <c r="F984" i="3"/>
  <c r="F1016" i="3"/>
  <c r="F1048" i="3"/>
  <c r="F1080" i="3"/>
  <c r="F1112" i="3"/>
  <c r="F1144" i="3"/>
  <c r="F1176" i="3"/>
  <c r="F1208" i="3"/>
  <c r="F1240" i="3"/>
  <c r="F1272" i="3"/>
  <c r="F1304" i="3"/>
  <c r="F1336" i="3"/>
  <c r="F1368" i="3"/>
  <c r="F1400" i="3"/>
  <c r="F1432" i="3"/>
  <c r="F1464" i="3"/>
  <c r="F1496" i="3"/>
  <c r="F988" i="3"/>
  <c r="F1020" i="3"/>
  <c r="F1052" i="3"/>
  <c r="F1084" i="3"/>
  <c r="F1116" i="3"/>
  <c r="F1148" i="3"/>
  <c r="F1180" i="3"/>
  <c r="F1212" i="3"/>
  <c r="F1244" i="3"/>
  <c r="F1276" i="3"/>
  <c r="F1308" i="3"/>
  <c r="F1340" i="3"/>
  <c r="F1372" i="3"/>
  <c r="F1404" i="3"/>
  <c r="F1436" i="3"/>
  <c r="F1468" i="3"/>
  <c r="F1500" i="3"/>
  <c r="F1477" i="5"/>
  <c r="F1445" i="5"/>
  <c r="F1413" i="5"/>
  <c r="F1381" i="5"/>
  <c r="F1349" i="5"/>
  <c r="F1317" i="5"/>
  <c r="F1285" i="5"/>
  <c r="F1253" i="5"/>
  <c r="F1221" i="5"/>
  <c r="F1189" i="5"/>
  <c r="F1157" i="5"/>
  <c r="F1125" i="5"/>
  <c r="F1093" i="5"/>
  <c r="F1061" i="5"/>
  <c r="F1029" i="5"/>
  <c r="F997" i="5"/>
  <c r="F965" i="5"/>
  <c r="F933" i="5"/>
  <c r="F901" i="5"/>
  <c r="F869" i="5"/>
  <c r="F837" i="5"/>
  <c r="F805" i="5"/>
  <c r="F773" i="5"/>
  <c r="F741" i="5"/>
  <c r="F13" i="6"/>
  <c r="F21" i="6"/>
  <c r="F29" i="6"/>
  <c r="F37" i="6"/>
  <c r="F45" i="6"/>
  <c r="F53" i="6"/>
  <c r="F61" i="6"/>
  <c r="F69" i="6"/>
  <c r="F77" i="6"/>
  <c r="F85" i="6"/>
  <c r="F93" i="6"/>
  <c r="F101" i="6"/>
  <c r="F109" i="6"/>
  <c r="F117" i="6"/>
  <c r="F125" i="6"/>
  <c r="F133" i="6"/>
  <c r="F141" i="6"/>
  <c r="F149" i="6"/>
  <c r="F157" i="6"/>
  <c r="F165" i="6"/>
  <c r="F173" i="6"/>
  <c r="F181" i="6"/>
  <c r="F189" i="6"/>
  <c r="F197" i="6"/>
  <c r="F205" i="6"/>
  <c r="F213" i="6"/>
  <c r="F221" i="6"/>
  <c r="F229" i="6"/>
  <c r="F237" i="6"/>
  <c r="F245" i="6"/>
  <c r="F253" i="6"/>
  <c r="F261" i="6"/>
  <c r="F269" i="6"/>
  <c r="F277" i="6"/>
  <c r="F285" i="6"/>
  <c r="F293" i="6"/>
  <c r="F301" i="6"/>
  <c r="F309" i="6"/>
  <c r="F317" i="6"/>
  <c r="F325" i="6"/>
  <c r="F333" i="6"/>
  <c r="F341" i="6"/>
  <c r="F349" i="6"/>
  <c r="F357" i="6"/>
  <c r="F365" i="6"/>
  <c r="F373" i="6"/>
  <c r="F381" i="6"/>
  <c r="F389" i="6"/>
  <c r="F397" i="6"/>
  <c r="F405" i="6"/>
  <c r="F413" i="6"/>
  <c r="F421" i="6"/>
  <c r="F429" i="6"/>
  <c r="F437" i="6"/>
  <c r="F445" i="6"/>
  <c r="F453" i="6"/>
  <c r="F461" i="6"/>
  <c r="F469" i="6"/>
  <c r="F477" i="6"/>
  <c r="F485" i="6"/>
  <c r="F493" i="6"/>
  <c r="F501" i="6"/>
  <c r="F509" i="6"/>
  <c r="F517" i="6"/>
  <c r="F525" i="6"/>
  <c r="F533" i="6"/>
  <c r="F541" i="6"/>
  <c r="F549" i="6"/>
  <c r="F557" i="6"/>
  <c r="F565" i="6"/>
  <c r="F573" i="6"/>
  <c r="F581" i="6"/>
  <c r="F589" i="6"/>
  <c r="F597" i="6"/>
  <c r="F605" i="6"/>
  <c r="F613" i="6"/>
  <c r="F621" i="6"/>
  <c r="F629" i="6"/>
  <c r="F637" i="6"/>
  <c r="F645" i="6"/>
  <c r="F653" i="6"/>
  <c r="F661" i="6"/>
  <c r="F669" i="6"/>
  <c r="F677" i="6"/>
  <c r="F685" i="6"/>
  <c r="F14" i="6"/>
  <c r="F15" i="6"/>
  <c r="F23" i="6"/>
  <c r="F31" i="6"/>
  <c r="F39" i="6"/>
  <c r="F47" i="6"/>
  <c r="F55" i="6"/>
  <c r="F63" i="6"/>
  <c r="F71" i="6"/>
  <c r="F79" i="6"/>
  <c r="F87" i="6"/>
  <c r="F95" i="6"/>
  <c r="F103" i="6"/>
  <c r="F111" i="6"/>
  <c r="F119" i="6"/>
  <c r="F127" i="6"/>
  <c r="F135" i="6"/>
  <c r="F143" i="6"/>
  <c r="F151" i="6"/>
  <c r="F159" i="6"/>
  <c r="F167" i="6"/>
  <c r="F175" i="6"/>
  <c r="F183" i="6"/>
  <c r="F191" i="6"/>
  <c r="F199" i="6"/>
  <c r="F207" i="6"/>
  <c r="F215" i="6"/>
  <c r="F223" i="6"/>
  <c r="F231" i="6"/>
  <c r="F239" i="6"/>
  <c r="F247" i="6"/>
  <c r="F255" i="6"/>
  <c r="F263" i="6"/>
  <c r="F271" i="6"/>
  <c r="F279" i="6"/>
  <c r="F287" i="6"/>
  <c r="F295" i="6"/>
  <c r="F303" i="6"/>
  <c r="F311" i="6"/>
  <c r="F319" i="6"/>
  <c r="F327" i="6"/>
  <c r="F335" i="6"/>
  <c r="F343" i="6"/>
  <c r="F351" i="6"/>
  <c r="F359" i="6"/>
  <c r="F367" i="6"/>
  <c r="F375" i="6"/>
  <c r="F383" i="6"/>
  <c r="F391" i="6"/>
  <c r="F399" i="6"/>
  <c r="F407" i="6"/>
  <c r="F415" i="6"/>
  <c r="F423" i="6"/>
  <c r="F431" i="6"/>
  <c r="F439" i="6"/>
  <c r="F447" i="6"/>
  <c r="F455" i="6"/>
  <c r="F463" i="6"/>
  <c r="F471" i="6"/>
  <c r="F479" i="6"/>
  <c r="F487" i="6"/>
  <c r="F495" i="6"/>
  <c r="F503" i="6"/>
  <c r="F511" i="6"/>
  <c r="F519" i="6"/>
  <c r="F527" i="6"/>
  <c r="F535" i="6"/>
  <c r="F543" i="6"/>
  <c r="F551" i="6"/>
  <c r="F559" i="6"/>
  <c r="F567" i="6"/>
  <c r="F575" i="6"/>
  <c r="F583" i="6"/>
  <c r="F591" i="6"/>
  <c r="F599" i="6"/>
  <c r="F607" i="6"/>
  <c r="F615" i="6"/>
  <c r="F623" i="6"/>
  <c r="F631" i="6"/>
  <c r="F639" i="6"/>
  <c r="F647" i="6"/>
  <c r="F655" i="6"/>
  <c r="F663" i="6"/>
  <c r="F671" i="6"/>
  <c r="F679" i="6"/>
  <c r="F687" i="6"/>
  <c r="F16" i="6"/>
  <c r="F26" i="6"/>
  <c r="F36" i="6"/>
  <c r="F48" i="6"/>
  <c r="F58" i="6"/>
  <c r="F68" i="6"/>
  <c r="F80" i="6"/>
  <c r="F90" i="6"/>
  <c r="F100" i="6"/>
  <c r="F112" i="6"/>
  <c r="F122" i="6"/>
  <c r="F132" i="6"/>
  <c r="F144" i="6"/>
  <c r="F154" i="6"/>
  <c r="F164" i="6"/>
  <c r="F176" i="6"/>
  <c r="F186" i="6"/>
  <c r="F196" i="6"/>
  <c r="F208" i="6"/>
  <c r="F218" i="6"/>
  <c r="F228" i="6"/>
  <c r="F240" i="6"/>
  <c r="F250" i="6"/>
  <c r="F260" i="6"/>
  <c r="F272" i="6"/>
  <c r="F282" i="6"/>
  <c r="F292" i="6"/>
  <c r="F304" i="6"/>
  <c r="F314" i="6"/>
  <c r="F324" i="6"/>
  <c r="F336" i="6"/>
  <c r="F346" i="6"/>
  <c r="F356" i="6"/>
  <c r="F368" i="6"/>
  <c r="F378" i="6"/>
  <c r="F388" i="6"/>
  <c r="F400" i="6"/>
  <c r="F410" i="6"/>
  <c r="F420" i="6"/>
  <c r="F432" i="6"/>
  <c r="F442" i="6"/>
  <c r="F452" i="6"/>
  <c r="F464" i="6"/>
  <c r="F474" i="6"/>
  <c r="F484" i="6"/>
  <c r="F496" i="6"/>
  <c r="F506" i="6"/>
  <c r="F516" i="6"/>
  <c r="F528" i="6"/>
  <c r="F538" i="6"/>
  <c r="F548" i="6"/>
  <c r="F560" i="6"/>
  <c r="F570" i="6"/>
  <c r="F580" i="6"/>
  <c r="F592" i="6"/>
  <c r="F602" i="6"/>
  <c r="F612" i="6"/>
  <c r="F624" i="6"/>
  <c r="F634" i="6"/>
  <c r="F644" i="6"/>
  <c r="F656" i="6"/>
  <c r="F666" i="6"/>
  <c r="F676" i="6"/>
  <c r="F688" i="6"/>
  <c r="F696" i="6"/>
  <c r="F704" i="6"/>
  <c r="F712" i="6"/>
  <c r="F720" i="6"/>
  <c r="F728" i="6"/>
  <c r="F736" i="6"/>
  <c r="F744" i="6"/>
  <c r="F752" i="6"/>
  <c r="F760" i="6"/>
  <c r="F768" i="6"/>
  <c r="F17" i="6"/>
  <c r="F18" i="6"/>
  <c r="F28" i="6"/>
  <c r="F40" i="6"/>
  <c r="F50" i="6"/>
  <c r="F60" i="6"/>
  <c r="F72" i="6"/>
  <c r="F82" i="6"/>
  <c r="F92" i="6"/>
  <c r="F104" i="6"/>
  <c r="F114" i="6"/>
  <c r="F124" i="6"/>
  <c r="F136" i="6"/>
  <c r="F146" i="6"/>
  <c r="F156" i="6"/>
  <c r="F168" i="6"/>
  <c r="F178" i="6"/>
  <c r="F188" i="6"/>
  <c r="F200" i="6"/>
  <c r="F210" i="6"/>
  <c r="F220" i="6"/>
  <c r="F232" i="6"/>
  <c r="F242" i="6"/>
  <c r="F252" i="6"/>
  <c r="F264" i="6"/>
  <c r="F274" i="6"/>
  <c r="F284" i="6"/>
  <c r="F296" i="6"/>
  <c r="F306" i="6"/>
  <c r="F316" i="6"/>
  <c r="F328" i="6"/>
  <c r="F338" i="6"/>
  <c r="F348" i="6"/>
  <c r="F360" i="6"/>
  <c r="F370" i="6"/>
  <c r="F380" i="6"/>
  <c r="F392" i="6"/>
  <c r="F402" i="6"/>
  <c r="F412" i="6"/>
  <c r="F424" i="6"/>
  <c r="F434" i="6"/>
  <c r="F444" i="6"/>
  <c r="F456" i="6"/>
  <c r="F466" i="6"/>
  <c r="F476" i="6"/>
  <c r="F488" i="6"/>
  <c r="F498" i="6"/>
  <c r="F508" i="6"/>
  <c r="F520" i="6"/>
  <c r="F530" i="6"/>
  <c r="F540" i="6"/>
  <c r="F552" i="6"/>
  <c r="F562" i="6"/>
  <c r="F572" i="6"/>
  <c r="F584" i="6"/>
  <c r="F594" i="6"/>
  <c r="F604" i="6"/>
  <c r="F616" i="6"/>
  <c r="F626" i="6"/>
  <c r="F636" i="6"/>
  <c r="F648" i="6"/>
  <c r="F658" i="6"/>
  <c r="F668" i="6"/>
  <c r="F680" i="6"/>
  <c r="F690" i="6"/>
  <c r="F698" i="6"/>
  <c r="F706" i="6"/>
  <c r="F714" i="6"/>
  <c r="F722" i="6"/>
  <c r="F730" i="6"/>
  <c r="F738" i="6"/>
  <c r="F746" i="6"/>
  <c r="F754" i="6"/>
  <c r="F762" i="6"/>
  <c r="F770" i="6"/>
  <c r="F778" i="6"/>
  <c r="F786" i="6"/>
  <c r="F794" i="6"/>
  <c r="F802" i="6"/>
  <c r="F810" i="6"/>
  <c r="F818" i="6"/>
  <c r="F826" i="6"/>
  <c r="F834" i="6"/>
  <c r="F842" i="6"/>
  <c r="F850" i="6"/>
  <c r="F858" i="6"/>
  <c r="F20" i="6"/>
  <c r="F34" i="6"/>
  <c r="F49" i="6"/>
  <c r="F64" i="6"/>
  <c r="F76" i="6"/>
  <c r="F91" i="6"/>
  <c r="F106" i="6"/>
  <c r="F120" i="6"/>
  <c r="F134" i="6"/>
  <c r="F148" i="6"/>
  <c r="F162" i="6"/>
  <c r="F177" i="6"/>
  <c r="F192" i="6"/>
  <c r="F204" i="6"/>
  <c r="F219" i="6"/>
  <c r="F234" i="6"/>
  <c r="F248" i="6"/>
  <c r="F262" i="6"/>
  <c r="F276" i="6"/>
  <c r="F290" i="6"/>
  <c r="F305" i="6"/>
  <c r="F320" i="6"/>
  <c r="F332" i="6"/>
  <c r="F347" i="6"/>
  <c r="F362" i="6"/>
  <c r="F376" i="6"/>
  <c r="F390" i="6"/>
  <c r="F404" i="6"/>
  <c r="F418" i="6"/>
  <c r="F433" i="6"/>
  <c r="F448" i="6"/>
  <c r="F460" i="6"/>
  <c r="F475" i="6"/>
  <c r="F490" i="6"/>
  <c r="F504" i="6"/>
  <c r="F518" i="6"/>
  <c r="F532" i="6"/>
  <c r="F546" i="6"/>
  <c r="F561" i="6"/>
  <c r="F576" i="6"/>
  <c r="F588" i="6"/>
  <c r="F603" i="6"/>
  <c r="F618" i="6"/>
  <c r="F632" i="6"/>
  <c r="F646" i="6"/>
  <c r="F660" i="6"/>
  <c r="F674" i="6"/>
  <c r="F689" i="6"/>
  <c r="F700" i="6"/>
  <c r="F710" i="6"/>
  <c r="F721" i="6"/>
  <c r="F732" i="6"/>
  <c r="F742" i="6"/>
  <c r="F753" i="6"/>
  <c r="F764" i="6"/>
  <c r="F774" i="6"/>
  <c r="F783" i="6"/>
  <c r="F792" i="6"/>
  <c r="F801" i="6"/>
  <c r="F811" i="6"/>
  <c r="F820" i="6"/>
  <c r="F829" i="6"/>
  <c r="F838" i="6"/>
  <c r="F847" i="6"/>
  <c r="F856" i="6"/>
  <c r="F865" i="6"/>
  <c r="F873" i="6"/>
  <c r="F881" i="6"/>
  <c r="F889" i="6"/>
  <c r="F897" i="6"/>
  <c r="F905" i="6"/>
  <c r="F913" i="6"/>
  <c r="F921" i="6"/>
  <c r="F929" i="6"/>
  <c r="F937" i="6"/>
  <c r="F945" i="6"/>
  <c r="F953" i="6"/>
  <c r="F961" i="6"/>
  <c r="F969" i="6"/>
  <c r="F977" i="6"/>
  <c r="F985" i="6"/>
  <c r="F993" i="6"/>
  <c r="F1001" i="6"/>
  <c r="F1009" i="6"/>
  <c r="F1017" i="6"/>
  <c r="F22" i="6"/>
  <c r="F35" i="6"/>
  <c r="F51" i="6"/>
  <c r="F65" i="6"/>
  <c r="F78" i="6"/>
  <c r="F94" i="6"/>
  <c r="F107" i="6"/>
  <c r="F121" i="6"/>
  <c r="F137" i="6"/>
  <c r="F150" i="6"/>
  <c r="F163" i="6"/>
  <c r="F179" i="6"/>
  <c r="F193" i="6"/>
  <c r="F206" i="6"/>
  <c r="F222" i="6"/>
  <c r="F235" i="6"/>
  <c r="F249" i="6"/>
  <c r="F265" i="6"/>
  <c r="F278" i="6"/>
  <c r="F291" i="6"/>
  <c r="F307" i="6"/>
  <c r="F321" i="6"/>
  <c r="F334" i="6"/>
  <c r="F350" i="6"/>
  <c r="F363" i="6"/>
  <c r="F377" i="6"/>
  <c r="F393" i="6"/>
  <c r="F406" i="6"/>
  <c r="F419" i="6"/>
  <c r="F435" i="6"/>
  <c r="F449" i="6"/>
  <c r="F462" i="6"/>
  <c r="F478" i="6"/>
  <c r="F491" i="6"/>
  <c r="F505" i="6"/>
  <c r="F521" i="6"/>
  <c r="F534" i="6"/>
  <c r="F547" i="6"/>
  <c r="F563" i="6"/>
  <c r="F577" i="6"/>
  <c r="F590" i="6"/>
  <c r="F606" i="6"/>
  <c r="F619" i="6"/>
  <c r="F633" i="6"/>
  <c r="F649" i="6"/>
  <c r="F662" i="6"/>
  <c r="F675" i="6"/>
  <c r="F691" i="6"/>
  <c r="F701" i="6"/>
  <c r="F711" i="6"/>
  <c r="F723" i="6"/>
  <c r="F733" i="6"/>
  <c r="F743" i="6"/>
  <c r="F755" i="6"/>
  <c r="F765" i="6"/>
  <c r="F775" i="6"/>
  <c r="F784" i="6"/>
  <c r="F793" i="6"/>
  <c r="F803" i="6"/>
  <c r="F812" i="6"/>
  <c r="F821" i="6"/>
  <c r="F830" i="6"/>
  <c r="F839" i="6"/>
  <c r="F848" i="6"/>
  <c r="F857" i="6"/>
  <c r="F866" i="6"/>
  <c r="F874" i="6"/>
  <c r="F882" i="6"/>
  <c r="F890" i="6"/>
  <c r="F898" i="6"/>
  <c r="F906" i="6"/>
  <c r="F914" i="6"/>
  <c r="F922" i="6"/>
  <c r="F930" i="6"/>
  <c r="F938" i="6"/>
  <c r="F946" i="6"/>
  <c r="F954" i="6"/>
  <c r="F962" i="6"/>
  <c r="F970" i="6"/>
  <c r="F978" i="6"/>
  <c r="F986" i="6"/>
  <c r="F994" i="6"/>
  <c r="F1002" i="6"/>
  <c r="F1010" i="6"/>
  <c r="F1018" i="6"/>
  <c r="F1026" i="6"/>
  <c r="F1034" i="6"/>
  <c r="F1042" i="6"/>
  <c r="F1050" i="6"/>
  <c r="F1058" i="6"/>
  <c r="F12" i="6"/>
  <c r="F32" i="6"/>
  <c r="F44" i="6"/>
  <c r="F59" i="6"/>
  <c r="F74" i="6"/>
  <c r="F88" i="6"/>
  <c r="F102" i="6"/>
  <c r="F116" i="6"/>
  <c r="F130" i="6"/>
  <c r="F145" i="6"/>
  <c r="F160" i="6"/>
  <c r="F172" i="6"/>
  <c r="F187" i="6"/>
  <c r="F202" i="6"/>
  <c r="F216" i="6"/>
  <c r="F230" i="6"/>
  <c r="F244" i="6"/>
  <c r="F258" i="6"/>
  <c r="F273" i="6"/>
  <c r="F288" i="6"/>
  <c r="F300" i="6"/>
  <c r="F315" i="6"/>
  <c r="F330" i="6"/>
  <c r="F344" i="6"/>
  <c r="F358" i="6"/>
  <c r="F372" i="6"/>
  <c r="F386" i="6"/>
  <c r="F401" i="6"/>
  <c r="F416" i="6"/>
  <c r="F428" i="6"/>
  <c r="F443" i="6"/>
  <c r="F458" i="6"/>
  <c r="F472" i="6"/>
  <c r="F486" i="6"/>
  <c r="F500" i="6"/>
  <c r="F514" i="6"/>
  <c r="F529" i="6"/>
  <c r="F544" i="6"/>
  <c r="F556" i="6"/>
  <c r="F571" i="6"/>
  <c r="F586" i="6"/>
  <c r="F600" i="6"/>
  <c r="F614" i="6"/>
  <c r="F628" i="6"/>
  <c r="F642" i="6"/>
  <c r="F657" i="6"/>
  <c r="F672" i="6"/>
  <c r="F684" i="6"/>
  <c r="F697" i="6"/>
  <c r="F708" i="6"/>
  <c r="F718" i="6"/>
  <c r="F729" i="6"/>
  <c r="F740" i="6"/>
  <c r="F750" i="6"/>
  <c r="F761" i="6"/>
  <c r="F772" i="6"/>
  <c r="F781" i="6"/>
  <c r="F790" i="6"/>
  <c r="F799" i="6"/>
  <c r="F808" i="6"/>
  <c r="F25" i="6"/>
  <c r="F46" i="6"/>
  <c r="F70" i="6"/>
  <c r="F96" i="6"/>
  <c r="F115" i="6"/>
  <c r="F139" i="6"/>
  <c r="F161" i="6"/>
  <c r="F184" i="6"/>
  <c r="F209" i="6"/>
  <c r="F227" i="6"/>
  <c r="F254" i="6"/>
  <c r="F275" i="6"/>
  <c r="F298" i="6"/>
  <c r="F322" i="6"/>
  <c r="F342" i="6"/>
  <c r="F366" i="6"/>
  <c r="F387" i="6"/>
  <c r="F411" i="6"/>
  <c r="F436" i="6"/>
  <c r="F457" i="6"/>
  <c r="F481" i="6"/>
  <c r="F502" i="6"/>
  <c r="F524" i="6"/>
  <c r="F550" i="6"/>
  <c r="F569" i="6"/>
  <c r="F595" i="6"/>
  <c r="F617" i="6"/>
  <c r="F640" i="6"/>
  <c r="F664" i="6"/>
  <c r="F683" i="6"/>
  <c r="F703" i="6"/>
  <c r="F719" i="6"/>
  <c r="F737" i="6"/>
  <c r="F756" i="6"/>
  <c r="F771" i="6"/>
  <c r="F787" i="6"/>
  <c r="F800" i="6"/>
  <c r="F815" i="6"/>
  <c r="F827" i="6"/>
  <c r="F840" i="6"/>
  <c r="F852" i="6"/>
  <c r="F863" i="6"/>
  <c r="F875" i="6"/>
  <c r="F885" i="6"/>
  <c r="F895" i="6"/>
  <c r="F907" i="6"/>
  <c r="F917" i="6"/>
  <c r="F927" i="6"/>
  <c r="F939" i="6"/>
  <c r="F949" i="6"/>
  <c r="F959" i="6"/>
  <c r="F971" i="6"/>
  <c r="F981" i="6"/>
  <c r="F991" i="6"/>
  <c r="F1003" i="6"/>
  <c r="F1013" i="6"/>
  <c r="F1023" i="6"/>
  <c r="F1032" i="6"/>
  <c r="F1041" i="6"/>
  <c r="F1051" i="6"/>
  <c r="F1060" i="6"/>
  <c r="F1068" i="6"/>
  <c r="F1076" i="6"/>
  <c r="F1084" i="6"/>
  <c r="F1092" i="6"/>
  <c r="F1100" i="6"/>
  <c r="F1108" i="6"/>
  <c r="F1116" i="6"/>
  <c r="F1124" i="6"/>
  <c r="F1132" i="6"/>
  <c r="F1140" i="6"/>
  <c r="F1148" i="6"/>
  <c r="F1156" i="6"/>
  <c r="F1164" i="6"/>
  <c r="F1172" i="6"/>
  <c r="F1180" i="6"/>
  <c r="F1188" i="6"/>
  <c r="F1196" i="6"/>
  <c r="F1204" i="6"/>
  <c r="F1212" i="6"/>
  <c r="F1220" i="6"/>
  <c r="F1228" i="6"/>
  <c r="F1236" i="6"/>
  <c r="F1244" i="6"/>
  <c r="F1252" i="6"/>
  <c r="F1260" i="6"/>
  <c r="F1268" i="6"/>
  <c r="F1276" i="6"/>
  <c r="F1284" i="6"/>
  <c r="F1292" i="6"/>
  <c r="F1300" i="6"/>
  <c r="F1308" i="6"/>
  <c r="F1316" i="6"/>
  <c r="F1324" i="6"/>
  <c r="F1332" i="6"/>
  <c r="F1340" i="6"/>
  <c r="F1348" i="6"/>
  <c r="F1356" i="6"/>
  <c r="F1364" i="6"/>
  <c r="F1372" i="6"/>
  <c r="F27" i="6"/>
  <c r="F52" i="6"/>
  <c r="F73" i="6"/>
  <c r="F97" i="6"/>
  <c r="F118" i="6"/>
  <c r="F140" i="6"/>
  <c r="F166" i="6"/>
  <c r="F185" i="6"/>
  <c r="F211" i="6"/>
  <c r="F233" i="6"/>
  <c r="F256" i="6"/>
  <c r="F280" i="6"/>
  <c r="F299" i="6"/>
  <c r="F323" i="6"/>
  <c r="F345" i="6"/>
  <c r="F369" i="6"/>
  <c r="F394" i="6"/>
  <c r="F414" i="6"/>
  <c r="F438" i="6"/>
  <c r="F459" i="6"/>
  <c r="F482" i="6"/>
  <c r="F507" i="6"/>
  <c r="F526" i="6"/>
  <c r="F553" i="6"/>
  <c r="F574" i="6"/>
  <c r="F596" i="6"/>
  <c r="F620" i="6"/>
  <c r="F641" i="6"/>
  <c r="F665" i="6"/>
  <c r="F686" i="6"/>
  <c r="F705" i="6"/>
  <c r="F724" i="6"/>
  <c r="F739" i="6"/>
  <c r="F757" i="6"/>
  <c r="F773" i="6"/>
  <c r="F788" i="6"/>
  <c r="F804" i="6"/>
  <c r="F816" i="6"/>
  <c r="F828" i="6"/>
  <c r="F841" i="6"/>
  <c r="F853" i="6"/>
  <c r="F864" i="6"/>
  <c r="F876" i="6"/>
  <c r="F886" i="6"/>
  <c r="F896" i="6"/>
  <c r="F908" i="6"/>
  <c r="F918" i="6"/>
  <c r="F928" i="6"/>
  <c r="F940" i="6"/>
  <c r="F950" i="6"/>
  <c r="F960" i="6"/>
  <c r="F972" i="6"/>
  <c r="F982" i="6"/>
  <c r="F992" i="6"/>
  <c r="F1004" i="6"/>
  <c r="F1014" i="6"/>
  <c r="F1024" i="6"/>
  <c r="F1033" i="6"/>
  <c r="F1043" i="6"/>
  <c r="F1052" i="6"/>
  <c r="F1061" i="6"/>
  <c r="F1069" i="6"/>
  <c r="F1077" i="6"/>
  <c r="F1085" i="6"/>
  <c r="F1093" i="6"/>
  <c r="F1101" i="6"/>
  <c r="F1109" i="6"/>
  <c r="F1117" i="6"/>
  <c r="F1125" i="6"/>
  <c r="F1133" i="6"/>
  <c r="F1141" i="6"/>
  <c r="F1149" i="6"/>
  <c r="F1157" i="6"/>
  <c r="F1165" i="6"/>
  <c r="F1173" i="6"/>
  <c r="F1181" i="6"/>
  <c r="F1189" i="6"/>
  <c r="F1197" i="6"/>
  <c r="F1205" i="6"/>
  <c r="F1213" i="6"/>
  <c r="F1221" i="6"/>
  <c r="F1229" i="6"/>
  <c r="F1237" i="6"/>
  <c r="F1245" i="6"/>
  <c r="F1253" i="6"/>
  <c r="F1261" i="6"/>
  <c r="F1269" i="6"/>
  <c r="F1277" i="6"/>
  <c r="F1285" i="6"/>
  <c r="F1293" i="6"/>
  <c r="F1301" i="6"/>
  <c r="F1309" i="6"/>
  <c r="F1317" i="6"/>
  <c r="F1325" i="6"/>
  <c r="F1333" i="6"/>
  <c r="F1341" i="6"/>
  <c r="F1349" i="6"/>
  <c r="F1357" i="6"/>
  <c r="F1365" i="6"/>
  <c r="F8" i="6"/>
  <c r="F30" i="6"/>
  <c r="F54" i="6"/>
  <c r="F75" i="6"/>
  <c r="F98" i="6"/>
  <c r="F123" i="6"/>
  <c r="F142" i="6"/>
  <c r="F169" i="6"/>
  <c r="F190" i="6"/>
  <c r="F212" i="6"/>
  <c r="F236" i="6"/>
  <c r="F257" i="6"/>
  <c r="F281" i="6"/>
  <c r="F302" i="6"/>
  <c r="F326" i="6"/>
  <c r="F352" i="6"/>
  <c r="F371" i="6"/>
  <c r="F395" i="6"/>
  <c r="F417" i="6"/>
  <c r="F440" i="6"/>
  <c r="F465" i="6"/>
  <c r="F483" i="6"/>
  <c r="F510" i="6"/>
  <c r="F531" i="6"/>
  <c r="F554" i="6"/>
  <c r="F578" i="6"/>
  <c r="F598" i="6"/>
  <c r="F622" i="6"/>
  <c r="F643" i="6"/>
  <c r="F667" i="6"/>
  <c r="F692" i="6"/>
  <c r="F707" i="6"/>
  <c r="F725" i="6"/>
  <c r="F741" i="6"/>
  <c r="F758" i="6"/>
  <c r="F776" i="6"/>
  <c r="F789" i="6"/>
  <c r="F805" i="6"/>
  <c r="F817" i="6"/>
  <c r="F831" i="6"/>
  <c r="F843" i="6"/>
  <c r="F854" i="6"/>
  <c r="F867" i="6"/>
  <c r="F877" i="6"/>
  <c r="F887" i="6"/>
  <c r="F899" i="6"/>
  <c r="F909" i="6"/>
  <c r="F919" i="6"/>
  <c r="F931" i="6"/>
  <c r="F941" i="6"/>
  <c r="F951" i="6"/>
  <c r="F963" i="6"/>
  <c r="F973" i="6"/>
  <c r="F983" i="6"/>
  <c r="F995" i="6"/>
  <c r="F1005" i="6"/>
  <c r="F1015" i="6"/>
  <c r="F1025" i="6"/>
  <c r="F1035" i="6"/>
  <c r="F1044" i="6"/>
  <c r="F1053" i="6"/>
  <c r="F1062" i="6"/>
  <c r="F1070" i="6"/>
  <c r="F1078" i="6"/>
  <c r="F1086" i="6"/>
  <c r="F1094" i="6"/>
  <c r="F1102" i="6"/>
  <c r="F1110" i="6"/>
  <c r="F1118" i="6"/>
  <c r="F1126" i="6"/>
  <c r="F1134" i="6"/>
  <c r="F1142" i="6"/>
  <c r="F1150" i="6"/>
  <c r="F1158" i="6"/>
  <c r="F1166" i="6"/>
  <c r="F1174" i="6"/>
  <c r="F1182" i="6"/>
  <c r="F1190" i="6"/>
  <c r="F1198" i="6"/>
  <c r="F1206" i="6"/>
  <c r="F1214" i="6"/>
  <c r="F1222" i="6"/>
  <c r="F1230" i="6"/>
  <c r="F1238" i="6"/>
  <c r="F1246" i="6"/>
  <c r="F10" i="6"/>
  <c r="F38" i="6"/>
  <c r="F57" i="6"/>
  <c r="F83" i="6"/>
  <c r="F105" i="6"/>
  <c r="F128" i="6"/>
  <c r="F152" i="6"/>
  <c r="F171" i="6"/>
  <c r="F195" i="6"/>
  <c r="F217" i="6"/>
  <c r="F241" i="6"/>
  <c r="F266" i="6"/>
  <c r="F286" i="6"/>
  <c r="F310" i="6"/>
  <c r="F331" i="6"/>
  <c r="F354" i="6"/>
  <c r="F379" i="6"/>
  <c r="F398" i="6"/>
  <c r="F425" i="6"/>
  <c r="F446" i="6"/>
  <c r="F468" i="6"/>
  <c r="F492" i="6"/>
  <c r="F513" i="6"/>
  <c r="F537" i="6"/>
  <c r="F558" i="6"/>
  <c r="F582" i="6"/>
  <c r="F608" i="6"/>
  <c r="F627" i="6"/>
  <c r="F651" i="6"/>
  <c r="F673" i="6"/>
  <c r="F694" i="6"/>
  <c r="F713" i="6"/>
  <c r="F727" i="6"/>
  <c r="F747" i="6"/>
  <c r="F763" i="6"/>
  <c r="F779" i="6"/>
  <c r="F795" i="6"/>
  <c r="F807" i="6"/>
  <c r="F822" i="6"/>
  <c r="F833" i="6"/>
  <c r="F845" i="6"/>
  <c r="F859" i="6"/>
  <c r="F869" i="6"/>
  <c r="F879" i="6"/>
  <c r="F891" i="6"/>
  <c r="F901" i="6"/>
  <c r="F911" i="6"/>
  <c r="F923" i="6"/>
  <c r="F933" i="6"/>
  <c r="F943" i="6"/>
  <c r="F955" i="6"/>
  <c r="F965" i="6"/>
  <c r="F975" i="6"/>
  <c r="F987" i="6"/>
  <c r="F997" i="6"/>
  <c r="F1007" i="6"/>
  <c r="F1019" i="6"/>
  <c r="F1028" i="6"/>
  <c r="F1037" i="6"/>
  <c r="F1046" i="6"/>
  <c r="F1055" i="6"/>
  <c r="F1064" i="6"/>
  <c r="F11" i="6"/>
  <c r="F41" i="6"/>
  <c r="F62" i="6"/>
  <c r="F84" i="6"/>
  <c r="F108" i="6"/>
  <c r="F129" i="6"/>
  <c r="F153" i="6"/>
  <c r="F174" i="6"/>
  <c r="F198" i="6"/>
  <c r="F224" i="6"/>
  <c r="F243" i="6"/>
  <c r="F267" i="6"/>
  <c r="F289" i="6"/>
  <c r="F312" i="6"/>
  <c r="F337" i="6"/>
  <c r="F355" i="6"/>
  <c r="F382" i="6"/>
  <c r="F403" i="6"/>
  <c r="F426" i="6"/>
  <c r="F450" i="6"/>
  <c r="F470" i="6"/>
  <c r="F494" i="6"/>
  <c r="F515" i="6"/>
  <c r="F539" i="6"/>
  <c r="F564" i="6"/>
  <c r="F585" i="6"/>
  <c r="F609" i="6"/>
  <c r="F630" i="6"/>
  <c r="F652" i="6"/>
  <c r="F678" i="6"/>
  <c r="F695" i="6"/>
  <c r="F715" i="6"/>
  <c r="F731" i="6"/>
  <c r="F748" i="6"/>
  <c r="F766" i="6"/>
  <c r="F780" i="6"/>
  <c r="F796" i="6"/>
  <c r="F809" i="6"/>
  <c r="F823" i="6"/>
  <c r="F835" i="6"/>
  <c r="F846" i="6"/>
  <c r="F860" i="6"/>
  <c r="F870" i="6"/>
  <c r="F880" i="6"/>
  <c r="F892" i="6"/>
  <c r="F902" i="6"/>
  <c r="F912" i="6"/>
  <c r="F924" i="6"/>
  <c r="F934" i="6"/>
  <c r="F944" i="6"/>
  <c r="F956" i="6"/>
  <c r="F966" i="6"/>
  <c r="F976" i="6"/>
  <c r="F988" i="6"/>
  <c r="F19" i="6"/>
  <c r="F42" i="6"/>
  <c r="F66" i="6"/>
  <c r="F86" i="6"/>
  <c r="F110" i="6"/>
  <c r="F131" i="6"/>
  <c r="F155" i="6"/>
  <c r="F180" i="6"/>
  <c r="F201" i="6"/>
  <c r="F225" i="6"/>
  <c r="F246" i="6"/>
  <c r="F268" i="6"/>
  <c r="F294" i="6"/>
  <c r="F313" i="6"/>
  <c r="F339" i="6"/>
  <c r="F361" i="6"/>
  <c r="F384" i="6"/>
  <c r="F408" i="6"/>
  <c r="F427" i="6"/>
  <c r="F451" i="6"/>
  <c r="F473" i="6"/>
  <c r="F497" i="6"/>
  <c r="F522" i="6"/>
  <c r="F542" i="6"/>
  <c r="F566" i="6"/>
  <c r="F587" i="6"/>
  <c r="F610" i="6"/>
  <c r="F635" i="6"/>
  <c r="F654" i="6"/>
  <c r="F681" i="6"/>
  <c r="F699" i="6"/>
  <c r="F716" i="6"/>
  <c r="F734" i="6"/>
  <c r="F749" i="6"/>
  <c r="F767" i="6"/>
  <c r="F782" i="6"/>
  <c r="F797" i="6"/>
  <c r="F813" i="6"/>
  <c r="F824" i="6"/>
  <c r="F836" i="6"/>
  <c r="F849" i="6"/>
  <c r="F861" i="6"/>
  <c r="F871" i="6"/>
  <c r="F883" i="6"/>
  <c r="F893" i="6"/>
  <c r="F903" i="6"/>
  <c r="F915" i="6"/>
  <c r="F925" i="6"/>
  <c r="F935" i="6"/>
  <c r="F947" i="6"/>
  <c r="F957" i="6"/>
  <c r="F967" i="6"/>
  <c r="F979" i="6"/>
  <c r="F989" i="6"/>
  <c r="F999" i="6"/>
  <c r="F1011" i="6"/>
  <c r="F1021" i="6"/>
  <c r="F1030" i="6"/>
  <c r="F1039" i="6"/>
  <c r="F1048" i="6"/>
  <c r="F1057" i="6"/>
  <c r="F1066" i="6"/>
  <c r="F1074" i="6"/>
  <c r="F1082" i="6"/>
  <c r="F1090" i="6"/>
  <c r="F1098" i="6"/>
  <c r="F1106" i="6"/>
  <c r="F1114" i="6"/>
  <c r="F1122" i="6"/>
  <c r="F1130" i="6"/>
  <c r="F1138" i="6"/>
  <c r="F1146" i="6"/>
  <c r="F1154" i="6"/>
  <c r="F1162" i="6"/>
  <c r="F1170" i="6"/>
  <c r="F1178" i="6"/>
  <c r="F1186" i="6"/>
  <c r="F1194" i="6"/>
  <c r="F1202" i="6"/>
  <c r="F1210" i="6"/>
  <c r="F1218" i="6"/>
  <c r="F1226" i="6"/>
  <c r="F1234" i="6"/>
  <c r="F1242" i="6"/>
  <c r="F1250" i="6"/>
  <c r="F67" i="6"/>
  <c r="F158" i="6"/>
  <c r="F251" i="6"/>
  <c r="F340" i="6"/>
  <c r="F430" i="6"/>
  <c r="F523" i="6"/>
  <c r="F611" i="6"/>
  <c r="F702" i="6"/>
  <c r="F769" i="6"/>
  <c r="F825" i="6"/>
  <c r="F872" i="6"/>
  <c r="F916" i="6"/>
  <c r="F958" i="6"/>
  <c r="F998" i="6"/>
  <c r="F1027" i="6"/>
  <c r="F1049" i="6"/>
  <c r="F1072" i="6"/>
  <c r="F1088" i="6"/>
  <c r="F1104" i="6"/>
  <c r="F1120" i="6"/>
  <c r="F1136" i="6"/>
  <c r="F1152" i="6"/>
  <c r="F1168" i="6"/>
  <c r="F1184" i="6"/>
  <c r="F1200" i="6"/>
  <c r="F1216" i="6"/>
  <c r="F1232" i="6"/>
  <c r="F1248" i="6"/>
  <c r="F1259" i="6"/>
  <c r="F1271" i="6"/>
  <c r="F1281" i="6"/>
  <c r="F1291" i="6"/>
  <c r="F1303" i="6"/>
  <c r="F1313" i="6"/>
  <c r="F1323" i="6"/>
  <c r="F1335" i="6"/>
  <c r="F1345" i="6"/>
  <c r="F1355" i="6"/>
  <c r="F1367" i="6"/>
  <c r="F1376" i="6"/>
  <c r="F1384" i="6"/>
  <c r="F1392" i="6"/>
  <c r="F1400" i="6"/>
  <c r="F1408" i="6"/>
  <c r="F1416" i="6"/>
  <c r="F1424" i="6"/>
  <c r="F1432" i="6"/>
  <c r="F1440" i="6"/>
  <c r="F1448" i="6"/>
  <c r="F1456" i="6"/>
  <c r="F1464" i="6"/>
  <c r="F1472" i="6"/>
  <c r="F1480" i="6"/>
  <c r="F1488" i="6"/>
  <c r="F1496" i="6"/>
  <c r="F81" i="6"/>
  <c r="F170" i="6"/>
  <c r="F259" i="6"/>
  <c r="F353" i="6"/>
  <c r="F441" i="6"/>
  <c r="F536" i="6"/>
  <c r="F625" i="6"/>
  <c r="F709" i="6"/>
  <c r="F777" i="6"/>
  <c r="F832" i="6"/>
  <c r="F878" i="6"/>
  <c r="F920" i="6"/>
  <c r="F964" i="6"/>
  <c r="F1000" i="6"/>
  <c r="F1029" i="6"/>
  <c r="F1054" i="6"/>
  <c r="F1073" i="6"/>
  <c r="F1089" i="6"/>
  <c r="F1105" i="6"/>
  <c r="F1121" i="6"/>
  <c r="F1137" i="6"/>
  <c r="F1153" i="6"/>
  <c r="F1169" i="6"/>
  <c r="F1185" i="6"/>
  <c r="F1201" i="6"/>
  <c r="F1217" i="6"/>
  <c r="F1233" i="6"/>
  <c r="F1249" i="6"/>
  <c r="F1262" i="6"/>
  <c r="F1272" i="6"/>
  <c r="F1282" i="6"/>
  <c r="F1294" i="6"/>
  <c r="F1304" i="6"/>
  <c r="F1314" i="6"/>
  <c r="F1326" i="6"/>
  <c r="F1336" i="6"/>
  <c r="F1346" i="6"/>
  <c r="F1358" i="6"/>
  <c r="F1368" i="6"/>
  <c r="F1377" i="6"/>
  <c r="F1385" i="6"/>
  <c r="F1393" i="6"/>
  <c r="F1401" i="6"/>
  <c r="F1409" i="6"/>
  <c r="F1417" i="6"/>
  <c r="F1425" i="6"/>
  <c r="F1433" i="6"/>
  <c r="F1441" i="6"/>
  <c r="F1449" i="6"/>
  <c r="F1457" i="6"/>
  <c r="F1465" i="6"/>
  <c r="F1473" i="6"/>
  <c r="F1481" i="6"/>
  <c r="F1489" i="6"/>
  <c r="F1497" i="6"/>
  <c r="F89" i="6"/>
  <c r="F182" i="6"/>
  <c r="F270" i="6"/>
  <c r="F364" i="6"/>
  <c r="F454" i="6"/>
  <c r="F545" i="6"/>
  <c r="F638" i="6"/>
  <c r="F717" i="6"/>
  <c r="F785" i="6"/>
  <c r="F837" i="6"/>
  <c r="F884" i="6"/>
  <c r="F926" i="6"/>
  <c r="F968" i="6"/>
  <c r="F1006" i="6"/>
  <c r="F1031" i="6"/>
  <c r="F1056" i="6"/>
  <c r="F1075" i="6"/>
  <c r="F1091" i="6"/>
  <c r="F1107" i="6"/>
  <c r="F1123" i="6"/>
  <c r="F1139" i="6"/>
  <c r="F1155" i="6"/>
  <c r="F1171" i="6"/>
  <c r="F1187" i="6"/>
  <c r="F1203" i="6"/>
  <c r="F1219" i="6"/>
  <c r="F1235" i="6"/>
  <c r="F1251" i="6"/>
  <c r="F1263" i="6"/>
  <c r="F1273" i="6"/>
  <c r="F1283" i="6"/>
  <c r="F1295" i="6"/>
  <c r="F1305" i="6"/>
  <c r="F1315" i="6"/>
  <c r="F1327" i="6"/>
  <c r="F1337" i="6"/>
  <c r="F1347" i="6"/>
  <c r="F1359" i="6"/>
  <c r="F1369" i="6"/>
  <c r="F1378" i="6"/>
  <c r="F1386" i="6"/>
  <c r="F1394" i="6"/>
  <c r="F1402" i="6"/>
  <c r="F1410" i="6"/>
  <c r="F1418" i="6"/>
  <c r="F1426" i="6"/>
  <c r="F1434" i="6"/>
  <c r="F1442" i="6"/>
  <c r="F1450" i="6"/>
  <c r="F1458" i="6"/>
  <c r="F1466" i="6"/>
  <c r="F1474" i="6"/>
  <c r="F1482" i="6"/>
  <c r="F1490" i="6"/>
  <c r="F1498" i="6"/>
  <c r="F9" i="6"/>
  <c r="F99" i="6"/>
  <c r="F194" i="6"/>
  <c r="F283" i="6"/>
  <c r="F374" i="6"/>
  <c r="F467" i="6"/>
  <c r="F555" i="6"/>
  <c r="F650" i="6"/>
  <c r="F726" i="6"/>
  <c r="F791" i="6"/>
  <c r="F844" i="6"/>
  <c r="F888" i="6"/>
  <c r="F932" i="6"/>
  <c r="F974" i="6"/>
  <c r="F1008" i="6"/>
  <c r="F1036" i="6"/>
  <c r="F1059" i="6"/>
  <c r="F1079" i="6"/>
  <c r="F1095" i="6"/>
  <c r="F1111" i="6"/>
  <c r="F1127" i="6"/>
  <c r="F1143" i="6"/>
  <c r="F1159" i="6"/>
  <c r="F1175" i="6"/>
  <c r="F1191" i="6"/>
  <c r="F1207" i="6"/>
  <c r="F1223" i="6"/>
  <c r="F1239" i="6"/>
  <c r="F1254" i="6"/>
  <c r="F1264" i="6"/>
  <c r="F1274" i="6"/>
  <c r="F1286" i="6"/>
  <c r="F1296" i="6"/>
  <c r="F1306" i="6"/>
  <c r="F1318" i="6"/>
  <c r="F1328" i="6"/>
  <c r="F1338" i="6"/>
  <c r="F1350" i="6"/>
  <c r="F1360" i="6"/>
  <c r="F1370" i="6"/>
  <c r="F1379" i="6"/>
  <c r="F1387" i="6"/>
  <c r="F1395" i="6"/>
  <c r="F1403" i="6"/>
  <c r="F1411" i="6"/>
  <c r="F1419" i="6"/>
  <c r="F1427" i="6"/>
  <c r="F1435" i="6"/>
  <c r="F1443" i="6"/>
  <c r="F1451" i="6"/>
  <c r="F1459" i="6"/>
  <c r="F1467" i="6"/>
  <c r="F1475" i="6"/>
  <c r="F1483" i="6"/>
  <c r="F1491" i="6"/>
  <c r="F1499" i="6"/>
  <c r="F33" i="6"/>
  <c r="F126" i="6"/>
  <c r="F214" i="6"/>
  <c r="F308" i="6"/>
  <c r="F396" i="6"/>
  <c r="F489" i="6"/>
  <c r="F579" i="6"/>
  <c r="F670" i="6"/>
  <c r="F745" i="6"/>
  <c r="F806" i="6"/>
  <c r="F855" i="6"/>
  <c r="F900" i="6"/>
  <c r="F942" i="6"/>
  <c r="F984" i="6"/>
  <c r="F1016" i="6"/>
  <c r="F1040" i="6"/>
  <c r="F1065" i="6"/>
  <c r="F1081" i="6"/>
  <c r="F1097" i="6"/>
  <c r="F1113" i="6"/>
  <c r="F1129" i="6"/>
  <c r="F1145" i="6"/>
  <c r="F1161" i="6"/>
  <c r="F1177" i="6"/>
  <c r="F1193" i="6"/>
  <c r="F1209" i="6"/>
  <c r="F1225" i="6"/>
  <c r="F1241" i="6"/>
  <c r="F1256" i="6"/>
  <c r="F1266" i="6"/>
  <c r="F1278" i="6"/>
  <c r="F1288" i="6"/>
  <c r="F1298" i="6"/>
  <c r="F1310" i="6"/>
  <c r="F1320" i="6"/>
  <c r="F1330" i="6"/>
  <c r="F1342" i="6"/>
  <c r="F1352" i="6"/>
  <c r="F1362" i="6"/>
  <c r="F1373" i="6"/>
  <c r="F1381" i="6"/>
  <c r="F1389" i="6"/>
  <c r="F1397" i="6"/>
  <c r="F1405" i="6"/>
  <c r="F1413" i="6"/>
  <c r="F1421" i="6"/>
  <c r="F1429" i="6"/>
  <c r="F1437" i="6"/>
  <c r="F1445" i="6"/>
  <c r="F1453" i="6"/>
  <c r="F1461" i="6"/>
  <c r="F1469" i="6"/>
  <c r="F1477" i="6"/>
  <c r="F1485" i="6"/>
  <c r="F1493" i="6"/>
  <c r="F43" i="6"/>
  <c r="F138" i="6"/>
  <c r="F226" i="6"/>
  <c r="F318" i="6"/>
  <c r="F409" i="6"/>
  <c r="F499" i="6"/>
  <c r="F593" i="6"/>
  <c r="F682" i="6"/>
  <c r="F751" i="6"/>
  <c r="F814" i="6"/>
  <c r="F862" i="6"/>
  <c r="F904" i="6"/>
  <c r="F948" i="6"/>
  <c r="F990" i="6"/>
  <c r="F1020" i="6"/>
  <c r="F1045" i="6"/>
  <c r="F1067" i="6"/>
  <c r="F1083" i="6"/>
  <c r="F1099" i="6"/>
  <c r="F1115" i="6"/>
  <c r="F1131" i="6"/>
  <c r="F1147" i="6"/>
  <c r="F1163" i="6"/>
  <c r="F1179" i="6"/>
  <c r="F1195" i="6"/>
  <c r="F1211" i="6"/>
  <c r="F1227" i="6"/>
  <c r="F1243" i="6"/>
  <c r="F1257" i="6"/>
  <c r="F1267" i="6"/>
  <c r="F1279" i="6"/>
  <c r="F1289" i="6"/>
  <c r="F1299" i="6"/>
  <c r="F1311" i="6"/>
  <c r="F1321" i="6"/>
  <c r="F1331" i="6"/>
  <c r="F1343" i="6"/>
  <c r="F1353" i="6"/>
  <c r="F1363" i="6"/>
  <c r="F1374" i="6"/>
  <c r="F1382" i="6"/>
  <c r="F1390" i="6"/>
  <c r="F1398" i="6"/>
  <c r="F1406" i="6"/>
  <c r="F1414" i="6"/>
  <c r="F1422" i="6"/>
  <c r="F1430" i="6"/>
  <c r="F1438" i="6"/>
  <c r="F1446" i="6"/>
  <c r="F1454" i="6"/>
  <c r="F1462" i="6"/>
  <c r="F1470" i="6"/>
  <c r="F1478" i="6"/>
  <c r="F1486" i="6"/>
  <c r="F1494" i="6"/>
  <c r="F56" i="6"/>
  <c r="F147" i="6"/>
  <c r="F238" i="6"/>
  <c r="F329" i="6"/>
  <c r="F422" i="6"/>
  <c r="F512" i="6"/>
  <c r="F601" i="6"/>
  <c r="F693" i="6"/>
  <c r="F759" i="6"/>
  <c r="F819" i="6"/>
  <c r="F868" i="6"/>
  <c r="F910" i="6"/>
  <c r="F952" i="6"/>
  <c r="F996" i="6"/>
  <c r="F1022" i="6"/>
  <c r="F1047" i="6"/>
  <c r="F1071" i="6"/>
  <c r="F1087" i="6"/>
  <c r="F1103" i="6"/>
  <c r="F1119" i="6"/>
  <c r="F1135" i="6"/>
  <c r="F1151" i="6"/>
  <c r="F1167" i="6"/>
  <c r="F1183" i="6"/>
  <c r="F1199" i="6"/>
  <c r="F1215" i="6"/>
  <c r="F1231" i="6"/>
  <c r="F1247" i="6"/>
  <c r="F1258" i="6"/>
  <c r="F1270" i="6"/>
  <c r="F1280" i="6"/>
  <c r="F1290" i="6"/>
  <c r="F1302" i="6"/>
  <c r="F1312" i="6"/>
  <c r="F1322" i="6"/>
  <c r="F1334" i="6"/>
  <c r="F1344" i="6"/>
  <c r="F1354" i="6"/>
  <c r="F1366" i="6"/>
  <c r="F1375" i="6"/>
  <c r="F1383" i="6"/>
  <c r="F1391" i="6"/>
  <c r="F1399" i="6"/>
  <c r="F1407" i="6"/>
  <c r="F1415" i="6"/>
  <c r="F1423" i="6"/>
  <c r="F1431" i="6"/>
  <c r="F1439" i="6"/>
  <c r="F1447" i="6"/>
  <c r="F1455" i="6"/>
  <c r="F1463" i="6"/>
  <c r="F1471" i="6"/>
  <c r="F1479" i="6"/>
  <c r="F1487" i="6"/>
  <c r="F1495" i="6"/>
  <c r="F480" i="6"/>
  <c r="F980" i="6"/>
  <c r="F1144" i="6"/>
  <c r="F568" i="6"/>
  <c r="F1012" i="6"/>
  <c r="F1160" i="6"/>
  <c r="F1275" i="6"/>
  <c r="F1361" i="6"/>
  <c r="F1428" i="6"/>
  <c r="F1492" i="6"/>
  <c r="F659" i="6"/>
  <c r="F1038" i="6"/>
  <c r="F1176" i="6"/>
  <c r="F1287" i="6"/>
  <c r="F1371" i="6"/>
  <c r="F1436" i="6"/>
  <c r="F1500" i="6"/>
  <c r="F24" i="6"/>
  <c r="F735" i="6"/>
  <c r="F1063" i="6"/>
  <c r="F1192" i="6"/>
  <c r="F1297" i="6"/>
  <c r="F1380" i="6"/>
  <c r="F1444" i="6"/>
  <c r="F113" i="6"/>
  <c r="F203" i="6"/>
  <c r="F851" i="6"/>
  <c r="F1096" i="6"/>
  <c r="F1224" i="6"/>
  <c r="F1319" i="6"/>
  <c r="F1396" i="6"/>
  <c r="F1460" i="6"/>
  <c r="F297" i="6"/>
  <c r="F894" i="6"/>
  <c r="F1112" i="6"/>
  <c r="F1240" i="6"/>
  <c r="F1329" i="6"/>
  <c r="F1404" i="6"/>
  <c r="F1468" i="6"/>
  <c r="F385" i="6"/>
  <c r="F936" i="6"/>
  <c r="F1128" i="6"/>
  <c r="F1255" i="6"/>
  <c r="F1339" i="6"/>
  <c r="F1412" i="6"/>
  <c r="F1476" i="6"/>
  <c r="F1351" i="6"/>
  <c r="F1388" i="6"/>
  <c r="F1420" i="6"/>
  <c r="F798" i="6"/>
  <c r="F1452" i="6"/>
  <c r="F1080" i="6"/>
  <c r="F1484" i="6"/>
  <c r="F1208" i="6"/>
  <c r="F7" i="6"/>
  <c r="F1265" i="6"/>
  <c r="F1307" i="6"/>
  <c r="H3" i="7"/>
  <c r="F1473" i="5"/>
  <c r="F1441" i="5"/>
  <c r="F1409" i="5"/>
  <c r="F1377" i="5"/>
  <c r="F1345" i="5"/>
  <c r="F1313" i="5"/>
  <c r="F1281" i="5"/>
  <c r="F1249" i="5"/>
  <c r="F1217" i="5"/>
  <c r="F1185" i="5"/>
  <c r="F1153" i="5"/>
  <c r="F1121" i="5"/>
  <c r="F1089" i="5"/>
  <c r="F1057" i="5"/>
  <c r="F1025" i="5"/>
  <c r="F993" i="5"/>
  <c r="F961" i="5"/>
  <c r="F929" i="5"/>
  <c r="F897" i="5"/>
  <c r="F865" i="5"/>
  <c r="F833" i="5"/>
  <c r="F801" i="5"/>
  <c r="F769" i="5"/>
  <c r="F737" i="5"/>
  <c r="F1469" i="5"/>
  <c r="F1437" i="5"/>
  <c r="F1405" i="5"/>
  <c r="F1373" i="5"/>
  <c r="F1341" i="5"/>
  <c r="F1309" i="5"/>
  <c r="F1277" i="5"/>
  <c r="F1245" i="5"/>
  <c r="F1213" i="5"/>
  <c r="F1181" i="5"/>
  <c r="F1149" i="5"/>
  <c r="F1117" i="5"/>
  <c r="F1085" i="5"/>
  <c r="F1053" i="5"/>
  <c r="F1021" i="5"/>
  <c r="F989" i="5"/>
  <c r="F957" i="5"/>
  <c r="F925" i="5"/>
  <c r="F893" i="5"/>
  <c r="F861" i="5"/>
  <c r="F829" i="5"/>
  <c r="F797" i="5"/>
  <c r="F765" i="5"/>
  <c r="F733" i="5"/>
  <c r="F13" i="4"/>
  <c r="F21" i="4"/>
  <c r="F29" i="4"/>
  <c r="F37" i="4"/>
  <c r="F45" i="4"/>
  <c r="F53" i="4"/>
  <c r="F61" i="4"/>
  <c r="F69" i="4"/>
  <c r="F77" i="4"/>
  <c r="F85" i="4"/>
  <c r="F93" i="4"/>
  <c r="F101" i="4"/>
  <c r="F109" i="4"/>
  <c r="F117" i="4"/>
  <c r="F125" i="4"/>
  <c r="F133" i="4"/>
  <c r="F141" i="4"/>
  <c r="F149" i="4"/>
  <c r="F157" i="4"/>
  <c r="F165" i="4"/>
  <c r="F173" i="4"/>
  <c r="F181" i="4"/>
  <c r="F189" i="4"/>
  <c r="F197" i="4"/>
  <c r="F205" i="4"/>
  <c r="F213" i="4"/>
  <c r="F221" i="4"/>
  <c r="F229" i="4"/>
  <c r="F237" i="4"/>
  <c r="F245" i="4"/>
  <c r="F253" i="4"/>
  <c r="F261" i="4"/>
  <c r="F269" i="4"/>
  <c r="F277" i="4"/>
  <c r="F285" i="4"/>
  <c r="F293" i="4"/>
  <c r="F301" i="4"/>
  <c r="F309" i="4"/>
  <c r="F317" i="4"/>
  <c r="F325" i="4"/>
  <c r="F333" i="4"/>
  <c r="F341" i="4"/>
  <c r="F349" i="4"/>
  <c r="F357" i="4"/>
  <c r="F365" i="4"/>
  <c r="F373" i="4"/>
  <c r="F381" i="4"/>
  <c r="F389" i="4"/>
  <c r="F397" i="4"/>
  <c r="F405" i="4"/>
  <c r="F413" i="4"/>
  <c r="F421" i="4"/>
  <c r="F429" i="4"/>
  <c r="F437" i="4"/>
  <c r="F445" i="4"/>
  <c r="F453" i="4"/>
  <c r="F461" i="4"/>
  <c r="F469" i="4"/>
  <c r="F477" i="4"/>
  <c r="F485" i="4"/>
  <c r="F493" i="4"/>
  <c r="F501" i="4"/>
  <c r="F509" i="4"/>
  <c r="F517" i="4"/>
  <c r="F525" i="4"/>
  <c r="F533" i="4"/>
  <c r="F541" i="4"/>
  <c r="F549" i="4"/>
  <c r="F557" i="4"/>
  <c r="F565" i="4"/>
  <c r="F573" i="4"/>
  <c r="F581" i="4"/>
  <c r="F589" i="4"/>
  <c r="F597" i="4"/>
  <c r="F605" i="4"/>
  <c r="F613" i="4"/>
  <c r="F621" i="4"/>
  <c r="F629" i="4"/>
  <c r="F637" i="4"/>
  <c r="F645" i="4"/>
  <c r="F653" i="4"/>
  <c r="F661" i="4"/>
  <c r="F669" i="4"/>
  <c r="F677" i="4"/>
  <c r="F685" i="4"/>
  <c r="F693" i="4"/>
  <c r="F701" i="4"/>
  <c r="F709" i="4"/>
  <c r="F717" i="4"/>
  <c r="F725" i="4"/>
  <c r="F733" i="4"/>
  <c r="F741" i="4"/>
  <c r="F749" i="4"/>
  <c r="F757" i="4"/>
  <c r="F765" i="4"/>
  <c r="F773" i="4"/>
  <c r="F781" i="4"/>
  <c r="F789" i="4"/>
  <c r="F797" i="4"/>
  <c r="F805" i="4"/>
  <c r="F813" i="4"/>
  <c r="F821" i="4"/>
  <c r="F829" i="4"/>
  <c r="F837" i="4"/>
  <c r="F845" i="4"/>
  <c r="F853" i="4"/>
  <c r="F861" i="4"/>
  <c r="F869" i="4"/>
  <c r="F877" i="4"/>
  <c r="F885" i="4"/>
  <c r="F893" i="4"/>
  <c r="F901" i="4"/>
  <c r="F909" i="4"/>
  <c r="F917" i="4"/>
  <c r="F925" i="4"/>
  <c r="F933" i="4"/>
  <c r="F941" i="4"/>
  <c r="F949" i="4"/>
  <c r="F957" i="4"/>
  <c r="F965" i="4"/>
  <c r="F973" i="4"/>
  <c r="F981" i="4"/>
  <c r="F989" i="4"/>
  <c r="F997" i="4"/>
  <c r="F1005" i="4"/>
  <c r="F1013" i="4"/>
  <c r="F1021" i="4"/>
  <c r="F1029" i="4"/>
  <c r="F14" i="4"/>
  <c r="F22" i="4"/>
  <c r="F30" i="4"/>
  <c r="F38" i="4"/>
  <c r="F46" i="4"/>
  <c r="F54" i="4"/>
  <c r="F62" i="4"/>
  <c r="F70" i="4"/>
  <c r="F78" i="4"/>
  <c r="F86" i="4"/>
  <c r="F94" i="4"/>
  <c r="F102" i="4"/>
  <c r="F110" i="4"/>
  <c r="F118" i="4"/>
  <c r="F126" i="4"/>
  <c r="F134" i="4"/>
  <c r="F142" i="4"/>
  <c r="F150" i="4"/>
  <c r="F158" i="4"/>
  <c r="F166" i="4"/>
  <c r="F174" i="4"/>
  <c r="F182" i="4"/>
  <c r="F190" i="4"/>
  <c r="F198" i="4"/>
  <c r="F206" i="4"/>
  <c r="F214" i="4"/>
  <c r="F222" i="4"/>
  <c r="F230" i="4"/>
  <c r="F238" i="4"/>
  <c r="F246" i="4"/>
  <c r="F254" i="4"/>
  <c r="F262" i="4"/>
  <c r="F270" i="4"/>
  <c r="F278" i="4"/>
  <c r="F286" i="4"/>
  <c r="F294" i="4"/>
  <c r="F302" i="4"/>
  <c r="F310" i="4"/>
  <c r="F318" i="4"/>
  <c r="F326" i="4"/>
  <c r="F334" i="4"/>
  <c r="F342" i="4"/>
  <c r="F350" i="4"/>
  <c r="F358" i="4"/>
  <c r="F366" i="4"/>
  <c r="F374" i="4"/>
  <c r="F382" i="4"/>
  <c r="F390" i="4"/>
  <c r="F398" i="4"/>
  <c r="F406" i="4"/>
  <c r="F414" i="4"/>
  <c r="F422" i="4"/>
  <c r="F430" i="4"/>
  <c r="F438" i="4"/>
  <c r="F446" i="4"/>
  <c r="F454" i="4"/>
  <c r="F462" i="4"/>
  <c r="F470" i="4"/>
  <c r="F478" i="4"/>
  <c r="F486" i="4"/>
  <c r="F494" i="4"/>
  <c r="F502" i="4"/>
  <c r="F510" i="4"/>
  <c r="F518" i="4"/>
  <c r="F526" i="4"/>
  <c r="F534" i="4"/>
  <c r="F542" i="4"/>
  <c r="F550" i="4"/>
  <c r="F558" i="4"/>
  <c r="F566" i="4"/>
  <c r="F574" i="4"/>
  <c r="F582" i="4"/>
  <c r="F590" i="4"/>
  <c r="F598" i="4"/>
  <c r="F606" i="4"/>
  <c r="F614" i="4"/>
  <c r="F622" i="4"/>
  <c r="F630" i="4"/>
  <c r="F638" i="4"/>
  <c r="F646" i="4"/>
  <c r="F654" i="4"/>
  <c r="F662" i="4"/>
  <c r="F670" i="4"/>
  <c r="F678" i="4"/>
  <c r="F686" i="4"/>
  <c r="F694" i="4"/>
  <c r="F702" i="4"/>
  <c r="F710" i="4"/>
  <c r="F718" i="4"/>
  <c r="F726" i="4"/>
  <c r="F734" i="4"/>
  <c r="F742" i="4"/>
  <c r="F750" i="4"/>
  <c r="F758" i="4"/>
  <c r="F766" i="4"/>
  <c r="F774" i="4"/>
  <c r="F782" i="4"/>
  <c r="F790" i="4"/>
  <c r="F798" i="4"/>
  <c r="F806" i="4"/>
  <c r="F814" i="4"/>
  <c r="F822" i="4"/>
  <c r="F830" i="4"/>
  <c r="F838" i="4"/>
  <c r="F846" i="4"/>
  <c r="F854" i="4"/>
  <c r="F862" i="4"/>
  <c r="F870" i="4"/>
  <c r="F878" i="4"/>
  <c r="F886" i="4"/>
  <c r="F894" i="4"/>
  <c r="F902" i="4"/>
  <c r="F910" i="4"/>
  <c r="F918" i="4"/>
  <c r="F926" i="4"/>
  <c r="F934" i="4"/>
  <c r="F942" i="4"/>
  <c r="F950" i="4"/>
  <c r="F958" i="4"/>
  <c r="F966" i="4"/>
  <c r="F974" i="4"/>
  <c r="F982" i="4"/>
  <c r="F990" i="4"/>
  <c r="F998" i="4"/>
  <c r="F1006" i="4"/>
  <c r="F1014" i="4"/>
  <c r="F1022" i="4"/>
  <c r="F1030" i="4"/>
  <c r="F1038" i="4"/>
  <c r="F1046" i="4"/>
  <c r="F1054" i="4"/>
  <c r="F1062" i="4"/>
  <c r="F1070" i="4"/>
  <c r="F1078" i="4"/>
  <c r="F1086" i="4"/>
  <c r="F1094" i="4"/>
  <c r="F1102" i="4"/>
  <c r="F1110" i="4"/>
  <c r="F1118" i="4"/>
  <c r="F1126" i="4"/>
  <c r="F1134" i="4"/>
  <c r="F15" i="4"/>
  <c r="F23" i="4"/>
  <c r="F31" i="4"/>
  <c r="F39" i="4"/>
  <c r="F47" i="4"/>
  <c r="F55" i="4"/>
  <c r="F63" i="4"/>
  <c r="F71" i="4"/>
  <c r="F79" i="4"/>
  <c r="F87" i="4"/>
  <c r="F95" i="4"/>
  <c r="F103" i="4"/>
  <c r="F111" i="4"/>
  <c r="F119" i="4"/>
  <c r="F127" i="4"/>
  <c r="F135" i="4"/>
  <c r="F143" i="4"/>
  <c r="F151" i="4"/>
  <c r="F159" i="4"/>
  <c r="F167" i="4"/>
  <c r="F175" i="4"/>
  <c r="F183" i="4"/>
  <c r="F191" i="4"/>
  <c r="F199" i="4"/>
  <c r="F207" i="4"/>
  <c r="F215" i="4"/>
  <c r="F223" i="4"/>
  <c r="F231" i="4"/>
  <c r="F239" i="4"/>
  <c r="F247" i="4"/>
  <c r="F255" i="4"/>
  <c r="F263" i="4"/>
  <c r="F271" i="4"/>
  <c r="F279" i="4"/>
  <c r="F287" i="4"/>
  <c r="F295" i="4"/>
  <c r="F303" i="4"/>
  <c r="F311" i="4"/>
  <c r="F319" i="4"/>
  <c r="F327" i="4"/>
  <c r="F335" i="4"/>
  <c r="F343" i="4"/>
  <c r="F351" i="4"/>
  <c r="F359" i="4"/>
  <c r="F367" i="4"/>
  <c r="F375" i="4"/>
  <c r="F383" i="4"/>
  <c r="F391" i="4"/>
  <c r="F399" i="4"/>
  <c r="F407" i="4"/>
  <c r="F415" i="4"/>
  <c r="F423" i="4"/>
  <c r="F431" i="4"/>
  <c r="F439" i="4"/>
  <c r="F447" i="4"/>
  <c r="F455" i="4"/>
  <c r="F463" i="4"/>
  <c r="F471" i="4"/>
  <c r="F479" i="4"/>
  <c r="F487" i="4"/>
  <c r="F495" i="4"/>
  <c r="F503" i="4"/>
  <c r="F511" i="4"/>
  <c r="F519" i="4"/>
  <c r="F527" i="4"/>
  <c r="F535" i="4"/>
  <c r="F543" i="4"/>
  <c r="F551" i="4"/>
  <c r="F559" i="4"/>
  <c r="F567" i="4"/>
  <c r="F575" i="4"/>
  <c r="F583" i="4"/>
  <c r="F591" i="4"/>
  <c r="F599" i="4"/>
  <c r="F607" i="4"/>
  <c r="F615" i="4"/>
  <c r="F623" i="4"/>
  <c r="F631" i="4"/>
  <c r="F639" i="4"/>
  <c r="F647" i="4"/>
  <c r="F655" i="4"/>
  <c r="F663" i="4"/>
  <c r="F671" i="4"/>
  <c r="F679" i="4"/>
  <c r="F687" i="4"/>
  <c r="F695" i="4"/>
  <c r="F703" i="4"/>
  <c r="F711" i="4"/>
  <c r="F719" i="4"/>
  <c r="F727" i="4"/>
  <c r="F735" i="4"/>
  <c r="F743" i="4"/>
  <c r="F751" i="4"/>
  <c r="F759" i="4"/>
  <c r="F767" i="4"/>
  <c r="F775" i="4"/>
  <c r="F783" i="4"/>
  <c r="F791" i="4"/>
  <c r="F799" i="4"/>
  <c r="F807" i="4"/>
  <c r="F815" i="4"/>
  <c r="F823" i="4"/>
  <c r="F831" i="4"/>
  <c r="F839" i="4"/>
  <c r="F847" i="4"/>
  <c r="F855" i="4"/>
  <c r="F863" i="4"/>
  <c r="F871" i="4"/>
  <c r="F879" i="4"/>
  <c r="F887" i="4"/>
  <c r="F895" i="4"/>
  <c r="F903" i="4"/>
  <c r="F911" i="4"/>
  <c r="F919" i="4"/>
  <c r="F927" i="4"/>
  <c r="F935" i="4"/>
  <c r="F943" i="4"/>
  <c r="F951" i="4"/>
  <c r="F959" i="4"/>
  <c r="F967" i="4"/>
  <c r="F975" i="4"/>
  <c r="F983" i="4"/>
  <c r="F991" i="4"/>
  <c r="F999" i="4"/>
  <c r="F1007" i="4"/>
  <c r="F1015" i="4"/>
  <c r="F1023" i="4"/>
  <c r="F1031" i="4"/>
  <c r="F17" i="4"/>
  <c r="F25" i="4"/>
  <c r="F33" i="4"/>
  <c r="F41" i="4"/>
  <c r="F49" i="4"/>
  <c r="F57" i="4"/>
  <c r="F65" i="4"/>
  <c r="F73" i="4"/>
  <c r="F81" i="4"/>
  <c r="F89" i="4"/>
  <c r="F97" i="4"/>
  <c r="F105" i="4"/>
  <c r="F113" i="4"/>
  <c r="F121" i="4"/>
  <c r="F129" i="4"/>
  <c r="F137" i="4"/>
  <c r="F145" i="4"/>
  <c r="F153" i="4"/>
  <c r="F161" i="4"/>
  <c r="F169" i="4"/>
  <c r="F177" i="4"/>
  <c r="F185" i="4"/>
  <c r="F193" i="4"/>
  <c r="F201" i="4"/>
  <c r="F209" i="4"/>
  <c r="F217" i="4"/>
  <c r="F225" i="4"/>
  <c r="F233" i="4"/>
  <c r="F241" i="4"/>
  <c r="F249" i="4"/>
  <c r="F257" i="4"/>
  <c r="F265" i="4"/>
  <c r="F273" i="4"/>
  <c r="F281" i="4"/>
  <c r="F289" i="4"/>
  <c r="F297" i="4"/>
  <c r="F305" i="4"/>
  <c r="F313" i="4"/>
  <c r="F321" i="4"/>
  <c r="F329" i="4"/>
  <c r="F337" i="4"/>
  <c r="F345" i="4"/>
  <c r="F353" i="4"/>
  <c r="F361" i="4"/>
  <c r="F369" i="4"/>
  <c r="F377" i="4"/>
  <c r="F385" i="4"/>
  <c r="F393" i="4"/>
  <c r="F401" i="4"/>
  <c r="F409" i="4"/>
  <c r="F417" i="4"/>
  <c r="F425" i="4"/>
  <c r="F433" i="4"/>
  <c r="F441" i="4"/>
  <c r="F449" i="4"/>
  <c r="F457" i="4"/>
  <c r="F465" i="4"/>
  <c r="F473" i="4"/>
  <c r="F481" i="4"/>
  <c r="F489" i="4"/>
  <c r="F497" i="4"/>
  <c r="F505" i="4"/>
  <c r="F513" i="4"/>
  <c r="F521" i="4"/>
  <c r="F529" i="4"/>
  <c r="F537" i="4"/>
  <c r="F545" i="4"/>
  <c r="F553" i="4"/>
  <c r="F561" i="4"/>
  <c r="F569" i="4"/>
  <c r="F577" i="4"/>
  <c r="F585" i="4"/>
  <c r="F593" i="4"/>
  <c r="F601" i="4"/>
  <c r="F609" i="4"/>
  <c r="F617" i="4"/>
  <c r="F625" i="4"/>
  <c r="F633" i="4"/>
  <c r="F641" i="4"/>
  <c r="F649" i="4"/>
  <c r="F657" i="4"/>
  <c r="F665" i="4"/>
  <c r="F673" i="4"/>
  <c r="F681" i="4"/>
  <c r="F689" i="4"/>
  <c r="F697" i="4"/>
  <c r="F705" i="4"/>
  <c r="F713" i="4"/>
  <c r="F721" i="4"/>
  <c r="F729" i="4"/>
  <c r="F737" i="4"/>
  <c r="F745" i="4"/>
  <c r="F753" i="4"/>
  <c r="F761" i="4"/>
  <c r="F769" i="4"/>
  <c r="F777" i="4"/>
  <c r="F785" i="4"/>
  <c r="F793" i="4"/>
  <c r="F801" i="4"/>
  <c r="F809" i="4"/>
  <c r="F817" i="4"/>
  <c r="F825" i="4"/>
  <c r="F833" i="4"/>
  <c r="F841" i="4"/>
  <c r="F849" i="4"/>
  <c r="F857" i="4"/>
  <c r="F865" i="4"/>
  <c r="F873" i="4"/>
  <c r="F881" i="4"/>
  <c r="F889" i="4"/>
  <c r="F897" i="4"/>
  <c r="F905" i="4"/>
  <c r="F913" i="4"/>
  <c r="F921" i="4"/>
  <c r="F929" i="4"/>
  <c r="F937" i="4"/>
  <c r="F945" i="4"/>
  <c r="F953" i="4"/>
  <c r="F961" i="4"/>
  <c r="F969" i="4"/>
  <c r="F977" i="4"/>
  <c r="F985" i="4"/>
  <c r="F993" i="4"/>
  <c r="F1001" i="4"/>
  <c r="F1009" i="4"/>
  <c r="F1017" i="4"/>
  <c r="F1025" i="4"/>
  <c r="F1033" i="4"/>
  <c r="F18" i="4"/>
  <c r="F26" i="4"/>
  <c r="F34" i="4"/>
  <c r="F42" i="4"/>
  <c r="F50" i="4"/>
  <c r="F58" i="4"/>
  <c r="F66" i="4"/>
  <c r="F74" i="4"/>
  <c r="F82" i="4"/>
  <c r="F90" i="4"/>
  <c r="F98" i="4"/>
  <c r="F106" i="4"/>
  <c r="F114" i="4"/>
  <c r="F122" i="4"/>
  <c r="F130" i="4"/>
  <c r="F138" i="4"/>
  <c r="F146" i="4"/>
  <c r="F154" i="4"/>
  <c r="F162" i="4"/>
  <c r="F170" i="4"/>
  <c r="F178" i="4"/>
  <c r="F186" i="4"/>
  <c r="F194" i="4"/>
  <c r="F202" i="4"/>
  <c r="F210" i="4"/>
  <c r="F218" i="4"/>
  <c r="F226" i="4"/>
  <c r="F234" i="4"/>
  <c r="F242" i="4"/>
  <c r="F250" i="4"/>
  <c r="F258" i="4"/>
  <c r="F266" i="4"/>
  <c r="F274" i="4"/>
  <c r="F282" i="4"/>
  <c r="F290" i="4"/>
  <c r="F298" i="4"/>
  <c r="F306" i="4"/>
  <c r="F314" i="4"/>
  <c r="F322" i="4"/>
  <c r="F330" i="4"/>
  <c r="F338" i="4"/>
  <c r="F346" i="4"/>
  <c r="F354" i="4"/>
  <c r="F362" i="4"/>
  <c r="F370" i="4"/>
  <c r="F378" i="4"/>
  <c r="F386" i="4"/>
  <c r="F394" i="4"/>
  <c r="F402" i="4"/>
  <c r="F410" i="4"/>
  <c r="F418" i="4"/>
  <c r="F426" i="4"/>
  <c r="F434" i="4"/>
  <c r="F442" i="4"/>
  <c r="F450" i="4"/>
  <c r="F458" i="4"/>
  <c r="F466" i="4"/>
  <c r="F474" i="4"/>
  <c r="F482" i="4"/>
  <c r="F490" i="4"/>
  <c r="F498" i="4"/>
  <c r="F506" i="4"/>
  <c r="F514" i="4"/>
  <c r="F522" i="4"/>
  <c r="F530" i="4"/>
  <c r="F538" i="4"/>
  <c r="F546" i="4"/>
  <c r="F554" i="4"/>
  <c r="F562" i="4"/>
  <c r="F570" i="4"/>
  <c r="F578" i="4"/>
  <c r="F586" i="4"/>
  <c r="F594" i="4"/>
  <c r="F602" i="4"/>
  <c r="F610" i="4"/>
  <c r="F618" i="4"/>
  <c r="F626" i="4"/>
  <c r="F634" i="4"/>
  <c r="F642" i="4"/>
  <c r="F650" i="4"/>
  <c r="F658" i="4"/>
  <c r="F666" i="4"/>
  <c r="F674" i="4"/>
  <c r="F682" i="4"/>
  <c r="F690" i="4"/>
  <c r="F698" i="4"/>
  <c r="F706" i="4"/>
  <c r="F714" i="4"/>
  <c r="F722" i="4"/>
  <c r="F730" i="4"/>
  <c r="F738" i="4"/>
  <c r="F746" i="4"/>
  <c r="F754" i="4"/>
  <c r="F762" i="4"/>
  <c r="F770" i="4"/>
  <c r="F778" i="4"/>
  <c r="F786" i="4"/>
  <c r="F794" i="4"/>
  <c r="F802" i="4"/>
  <c r="F810" i="4"/>
  <c r="F818" i="4"/>
  <c r="F826" i="4"/>
  <c r="F834" i="4"/>
  <c r="F842" i="4"/>
  <c r="F850" i="4"/>
  <c r="F858" i="4"/>
  <c r="F866" i="4"/>
  <c r="F874" i="4"/>
  <c r="F882" i="4"/>
  <c r="F890" i="4"/>
  <c r="F898" i="4"/>
  <c r="F906" i="4"/>
  <c r="F914" i="4"/>
  <c r="F922" i="4"/>
  <c r="F930" i="4"/>
  <c r="F938" i="4"/>
  <c r="F946" i="4"/>
  <c r="F954" i="4"/>
  <c r="F962" i="4"/>
  <c r="F970" i="4"/>
  <c r="F978" i="4"/>
  <c r="F986" i="4"/>
  <c r="F994" i="4"/>
  <c r="F1002" i="4"/>
  <c r="F1010" i="4"/>
  <c r="F1018" i="4"/>
  <c r="F1026" i="4"/>
  <c r="F11" i="4"/>
  <c r="F19" i="4"/>
  <c r="F27" i="4"/>
  <c r="F35" i="4"/>
  <c r="F43" i="4"/>
  <c r="F51" i="4"/>
  <c r="F59" i="4"/>
  <c r="F67" i="4"/>
  <c r="F75" i="4"/>
  <c r="F83" i="4"/>
  <c r="F91" i="4"/>
  <c r="F99" i="4"/>
  <c r="F107" i="4"/>
  <c r="F115" i="4"/>
  <c r="F123" i="4"/>
  <c r="F131" i="4"/>
  <c r="F139" i="4"/>
  <c r="F147" i="4"/>
  <c r="F155" i="4"/>
  <c r="F163" i="4"/>
  <c r="F171" i="4"/>
  <c r="F179" i="4"/>
  <c r="F187" i="4"/>
  <c r="F195" i="4"/>
  <c r="F203" i="4"/>
  <c r="F211" i="4"/>
  <c r="F219" i="4"/>
  <c r="F227" i="4"/>
  <c r="F235" i="4"/>
  <c r="F243" i="4"/>
  <c r="F251" i="4"/>
  <c r="F259" i="4"/>
  <c r="F267" i="4"/>
  <c r="F275" i="4"/>
  <c r="F283" i="4"/>
  <c r="F291" i="4"/>
  <c r="F299" i="4"/>
  <c r="F307" i="4"/>
  <c r="F315" i="4"/>
  <c r="F323" i="4"/>
  <c r="F331" i="4"/>
  <c r="F339" i="4"/>
  <c r="F347" i="4"/>
  <c r="F355" i="4"/>
  <c r="F363" i="4"/>
  <c r="F371" i="4"/>
  <c r="F379" i="4"/>
  <c r="F387" i="4"/>
  <c r="F395" i="4"/>
  <c r="F403" i="4"/>
  <c r="F411" i="4"/>
  <c r="F419" i="4"/>
  <c r="F427" i="4"/>
  <c r="F435" i="4"/>
  <c r="F443" i="4"/>
  <c r="F451" i="4"/>
  <c r="F459" i="4"/>
  <c r="F467" i="4"/>
  <c r="F475" i="4"/>
  <c r="F483" i="4"/>
  <c r="F491" i="4"/>
  <c r="F499" i="4"/>
  <c r="F507" i="4"/>
  <c r="F515" i="4"/>
  <c r="F523" i="4"/>
  <c r="F531" i="4"/>
  <c r="F539" i="4"/>
  <c r="F547" i="4"/>
  <c r="F555" i="4"/>
  <c r="F563" i="4"/>
  <c r="F571" i="4"/>
  <c r="F579" i="4"/>
  <c r="F587" i="4"/>
  <c r="F595" i="4"/>
  <c r="F603" i="4"/>
  <c r="F611" i="4"/>
  <c r="F619" i="4"/>
  <c r="F627" i="4"/>
  <c r="F635" i="4"/>
  <c r="F643" i="4"/>
  <c r="F651" i="4"/>
  <c r="F659" i="4"/>
  <c r="F667" i="4"/>
  <c r="F675" i="4"/>
  <c r="F683" i="4"/>
  <c r="F691" i="4"/>
  <c r="F699" i="4"/>
  <c r="F707" i="4"/>
  <c r="F715" i="4"/>
  <c r="F723" i="4"/>
  <c r="F731" i="4"/>
  <c r="F739" i="4"/>
  <c r="F747" i="4"/>
  <c r="F755" i="4"/>
  <c r="F763" i="4"/>
  <c r="F771" i="4"/>
  <c r="F779" i="4"/>
  <c r="F787" i="4"/>
  <c r="F795" i="4"/>
  <c r="F803" i="4"/>
  <c r="F811" i="4"/>
  <c r="F819" i="4"/>
  <c r="F827" i="4"/>
  <c r="F835" i="4"/>
  <c r="F843" i="4"/>
  <c r="F851" i="4"/>
  <c r="F859" i="4"/>
  <c r="F867" i="4"/>
  <c r="F875" i="4"/>
  <c r="F883" i="4"/>
  <c r="F891" i="4"/>
  <c r="F899" i="4"/>
  <c r="F907" i="4"/>
  <c r="F915" i="4"/>
  <c r="F923" i="4"/>
  <c r="F931" i="4"/>
  <c r="F939" i="4"/>
  <c r="F947" i="4"/>
  <c r="F955" i="4"/>
  <c r="F963" i="4"/>
  <c r="F971" i="4"/>
  <c r="F979" i="4"/>
  <c r="F987" i="4"/>
  <c r="F995" i="4"/>
  <c r="F1003" i="4"/>
  <c r="F1011" i="4"/>
  <c r="F1019" i="4"/>
  <c r="F1027" i="4"/>
  <c r="F1035" i="4"/>
  <c r="F20" i="4"/>
  <c r="F52" i="4"/>
  <c r="F84" i="4"/>
  <c r="F116" i="4"/>
  <c r="F148" i="4"/>
  <c r="F180" i="4"/>
  <c r="F212" i="4"/>
  <c r="F244" i="4"/>
  <c r="F276" i="4"/>
  <c r="F308" i="4"/>
  <c r="F340" i="4"/>
  <c r="F372" i="4"/>
  <c r="F404" i="4"/>
  <c r="F436" i="4"/>
  <c r="F468" i="4"/>
  <c r="F500" i="4"/>
  <c r="F532" i="4"/>
  <c r="F564" i="4"/>
  <c r="F596" i="4"/>
  <c r="F628" i="4"/>
  <c r="F660" i="4"/>
  <c r="F692" i="4"/>
  <c r="F724" i="4"/>
  <c r="F756" i="4"/>
  <c r="F788" i="4"/>
  <c r="F820" i="4"/>
  <c r="F852" i="4"/>
  <c r="F884" i="4"/>
  <c r="F916" i="4"/>
  <c r="F948" i="4"/>
  <c r="F980" i="4"/>
  <c r="F1012" i="4"/>
  <c r="F1037" i="4"/>
  <c r="F1047" i="4"/>
  <c r="F1056" i="4"/>
  <c r="F1065" i="4"/>
  <c r="F1074" i="4"/>
  <c r="F1083" i="4"/>
  <c r="F1092" i="4"/>
  <c r="F1101" i="4"/>
  <c r="F1111" i="4"/>
  <c r="F1120" i="4"/>
  <c r="F1129" i="4"/>
  <c r="F1138" i="4"/>
  <c r="F1146" i="4"/>
  <c r="F1154" i="4"/>
  <c r="F1162" i="4"/>
  <c r="F1170" i="4"/>
  <c r="F1178" i="4"/>
  <c r="F1186" i="4"/>
  <c r="F1194" i="4"/>
  <c r="F1202" i="4"/>
  <c r="F1210" i="4"/>
  <c r="F1218" i="4"/>
  <c r="F1226" i="4"/>
  <c r="F1234" i="4"/>
  <c r="F1242" i="4"/>
  <c r="F1250" i="4"/>
  <c r="F1258" i="4"/>
  <c r="F1266" i="4"/>
  <c r="F1274" i="4"/>
  <c r="F24" i="4"/>
  <c r="F56" i="4"/>
  <c r="F88" i="4"/>
  <c r="F120" i="4"/>
  <c r="F152" i="4"/>
  <c r="F184" i="4"/>
  <c r="F216" i="4"/>
  <c r="F248" i="4"/>
  <c r="F280" i="4"/>
  <c r="F312" i="4"/>
  <c r="F344" i="4"/>
  <c r="F376" i="4"/>
  <c r="F408" i="4"/>
  <c r="F440" i="4"/>
  <c r="F472" i="4"/>
  <c r="F504" i="4"/>
  <c r="F536" i="4"/>
  <c r="F568" i="4"/>
  <c r="F600" i="4"/>
  <c r="F632" i="4"/>
  <c r="F664" i="4"/>
  <c r="F696" i="4"/>
  <c r="F728" i="4"/>
  <c r="F760" i="4"/>
  <c r="F792" i="4"/>
  <c r="F824" i="4"/>
  <c r="F856" i="4"/>
  <c r="F888" i="4"/>
  <c r="F920" i="4"/>
  <c r="F952" i="4"/>
  <c r="F984" i="4"/>
  <c r="F1016" i="4"/>
  <c r="F1039" i="4"/>
  <c r="F1048" i="4"/>
  <c r="F1057" i="4"/>
  <c r="F1066" i="4"/>
  <c r="F1075" i="4"/>
  <c r="F1084" i="4"/>
  <c r="F1093" i="4"/>
  <c r="F1103" i="4"/>
  <c r="F1112" i="4"/>
  <c r="F1121" i="4"/>
  <c r="F1130" i="4"/>
  <c r="F1139" i="4"/>
  <c r="F1147" i="4"/>
  <c r="F1155" i="4"/>
  <c r="F1163" i="4"/>
  <c r="F1171" i="4"/>
  <c r="F1179" i="4"/>
  <c r="F1187" i="4"/>
  <c r="F1195" i="4"/>
  <c r="F1203" i="4"/>
  <c r="F1211" i="4"/>
  <c r="F1219" i="4"/>
  <c r="F1227" i="4"/>
  <c r="F1235" i="4"/>
  <c r="F1243" i="4"/>
  <c r="F1251" i="4"/>
  <c r="F1259" i="4"/>
  <c r="F1267" i="4"/>
  <c r="F1275" i="4"/>
  <c r="F1283" i="4"/>
  <c r="F1291" i="4"/>
  <c r="F1299" i="4"/>
  <c r="F1307" i="4"/>
  <c r="F1315" i="4"/>
  <c r="F1323" i="4"/>
  <c r="F1331" i="4"/>
  <c r="F1339" i="4"/>
  <c r="F1347" i="4"/>
  <c r="F1355" i="4"/>
  <c r="F1363" i="4"/>
  <c r="F1371" i="4"/>
  <c r="F1379" i="4"/>
  <c r="F1387" i="4"/>
  <c r="F1395" i="4"/>
  <c r="F1403" i="4"/>
  <c r="F1411" i="4"/>
  <c r="F1419" i="4"/>
  <c r="F1427" i="4"/>
  <c r="F1435" i="4"/>
  <c r="F1443" i="4"/>
  <c r="F1451" i="4"/>
  <c r="F1459" i="4"/>
  <c r="F1467" i="4"/>
  <c r="F1475" i="4"/>
  <c r="F1483" i="4"/>
  <c r="F1491" i="4"/>
  <c r="F1499" i="4"/>
  <c r="F28" i="4"/>
  <c r="F60" i="4"/>
  <c r="F92" i="4"/>
  <c r="F124" i="4"/>
  <c r="F156" i="4"/>
  <c r="F188" i="4"/>
  <c r="F220" i="4"/>
  <c r="F252" i="4"/>
  <c r="F284" i="4"/>
  <c r="F316" i="4"/>
  <c r="F348" i="4"/>
  <c r="F380" i="4"/>
  <c r="F412" i="4"/>
  <c r="F444" i="4"/>
  <c r="F476" i="4"/>
  <c r="F508" i="4"/>
  <c r="F540" i="4"/>
  <c r="F572" i="4"/>
  <c r="F604" i="4"/>
  <c r="F636" i="4"/>
  <c r="F668" i="4"/>
  <c r="F700" i="4"/>
  <c r="F732" i="4"/>
  <c r="F764" i="4"/>
  <c r="F796" i="4"/>
  <c r="F828" i="4"/>
  <c r="F860" i="4"/>
  <c r="F892" i="4"/>
  <c r="F924" i="4"/>
  <c r="F956" i="4"/>
  <c r="F988" i="4"/>
  <c r="F1020" i="4"/>
  <c r="F1040" i="4"/>
  <c r="F1049" i="4"/>
  <c r="F1058" i="4"/>
  <c r="F1067" i="4"/>
  <c r="F1076" i="4"/>
  <c r="F1085" i="4"/>
  <c r="F1095" i="4"/>
  <c r="F1104" i="4"/>
  <c r="F1113" i="4"/>
  <c r="F1122" i="4"/>
  <c r="F1131" i="4"/>
  <c r="F1140" i="4"/>
  <c r="F1148" i="4"/>
  <c r="F1156" i="4"/>
  <c r="F1164" i="4"/>
  <c r="F1172" i="4"/>
  <c r="F1180" i="4"/>
  <c r="F1188" i="4"/>
  <c r="F1196" i="4"/>
  <c r="F1204" i="4"/>
  <c r="F1212" i="4"/>
  <c r="F1220" i="4"/>
  <c r="F1228" i="4"/>
  <c r="F1236" i="4"/>
  <c r="F1244" i="4"/>
  <c r="F1252" i="4"/>
  <c r="F1260" i="4"/>
  <c r="F1268" i="4"/>
  <c r="F1276" i="4"/>
  <c r="F1284" i="4"/>
  <c r="F1292" i="4"/>
  <c r="F1300" i="4"/>
  <c r="F1308" i="4"/>
  <c r="F1316" i="4"/>
  <c r="F1324" i="4"/>
  <c r="F1332" i="4"/>
  <c r="F1340" i="4"/>
  <c r="F1348" i="4"/>
  <c r="F1356" i="4"/>
  <c r="F1364" i="4"/>
  <c r="F1372" i="4"/>
  <c r="F1380" i="4"/>
  <c r="F1388" i="4"/>
  <c r="F1396" i="4"/>
  <c r="F1404" i="4"/>
  <c r="F1412" i="4"/>
  <c r="F1420" i="4"/>
  <c r="F1428" i="4"/>
  <c r="F1436" i="4"/>
  <c r="F1444" i="4"/>
  <c r="F1452" i="4"/>
  <c r="F1460" i="4"/>
  <c r="F1468" i="4"/>
  <c r="F1476" i="4"/>
  <c r="F1484" i="4"/>
  <c r="F1492" i="4"/>
  <c r="F1500" i="4"/>
  <c r="F32" i="4"/>
  <c r="F64" i="4"/>
  <c r="F96" i="4"/>
  <c r="F128" i="4"/>
  <c r="F160" i="4"/>
  <c r="F192" i="4"/>
  <c r="F224" i="4"/>
  <c r="F256" i="4"/>
  <c r="F288" i="4"/>
  <c r="F320" i="4"/>
  <c r="F352" i="4"/>
  <c r="F384" i="4"/>
  <c r="F416" i="4"/>
  <c r="F448" i="4"/>
  <c r="F480" i="4"/>
  <c r="F512" i="4"/>
  <c r="F544" i="4"/>
  <c r="F576" i="4"/>
  <c r="F608" i="4"/>
  <c r="F640" i="4"/>
  <c r="F672" i="4"/>
  <c r="F704" i="4"/>
  <c r="F736" i="4"/>
  <c r="F768" i="4"/>
  <c r="F800" i="4"/>
  <c r="F832" i="4"/>
  <c r="F864" i="4"/>
  <c r="F896" i="4"/>
  <c r="F928" i="4"/>
  <c r="F960" i="4"/>
  <c r="F992" i="4"/>
  <c r="F1024" i="4"/>
  <c r="F1041" i="4"/>
  <c r="F1050" i="4"/>
  <c r="F1059" i="4"/>
  <c r="F1068" i="4"/>
  <c r="F1077" i="4"/>
  <c r="F1087" i="4"/>
  <c r="F1096" i="4"/>
  <c r="F1105" i="4"/>
  <c r="F1114" i="4"/>
  <c r="F1123" i="4"/>
  <c r="F1132" i="4"/>
  <c r="F1141" i="4"/>
  <c r="F1149" i="4"/>
  <c r="F1157" i="4"/>
  <c r="F1165" i="4"/>
  <c r="F1173" i="4"/>
  <c r="F1181" i="4"/>
  <c r="F1189" i="4"/>
  <c r="F1197" i="4"/>
  <c r="F1205" i="4"/>
  <c r="F1213" i="4"/>
  <c r="F1221" i="4"/>
  <c r="F1229" i="4"/>
  <c r="F1237" i="4"/>
  <c r="F1245" i="4"/>
  <c r="F1253" i="4"/>
  <c r="F1261" i="4"/>
  <c r="F1269" i="4"/>
  <c r="F1277" i="4"/>
  <c r="F1285" i="4"/>
  <c r="F1293" i="4"/>
  <c r="F1301" i="4"/>
  <c r="F1309" i="4"/>
  <c r="F1317" i="4"/>
  <c r="F1325" i="4"/>
  <c r="F1333" i="4"/>
  <c r="F1341" i="4"/>
  <c r="F1349" i="4"/>
  <c r="F1357" i="4"/>
  <c r="F1365" i="4"/>
  <c r="F1373" i="4"/>
  <c r="F1381" i="4"/>
  <c r="F1389" i="4"/>
  <c r="F1397" i="4"/>
  <c r="F1405" i="4"/>
  <c r="F1413" i="4"/>
  <c r="F1421" i="4"/>
  <c r="F1429" i="4"/>
  <c r="F1437" i="4"/>
  <c r="F1445" i="4"/>
  <c r="F1453" i="4"/>
  <c r="F1461" i="4"/>
  <c r="F1469" i="4"/>
  <c r="F1477" i="4"/>
  <c r="F1485" i="4"/>
  <c r="F1493" i="4"/>
  <c r="F36" i="4"/>
  <c r="F68" i="4"/>
  <c r="F100" i="4"/>
  <c r="F132" i="4"/>
  <c r="F164" i="4"/>
  <c r="F196" i="4"/>
  <c r="F228" i="4"/>
  <c r="F260" i="4"/>
  <c r="F292" i="4"/>
  <c r="F324" i="4"/>
  <c r="F356" i="4"/>
  <c r="F388" i="4"/>
  <c r="F420" i="4"/>
  <c r="F452" i="4"/>
  <c r="F484" i="4"/>
  <c r="F516" i="4"/>
  <c r="F548" i="4"/>
  <c r="F580" i="4"/>
  <c r="F612" i="4"/>
  <c r="F644" i="4"/>
  <c r="F676" i="4"/>
  <c r="F708" i="4"/>
  <c r="F740" i="4"/>
  <c r="F772" i="4"/>
  <c r="F804" i="4"/>
  <c r="F836" i="4"/>
  <c r="F868" i="4"/>
  <c r="F900" i="4"/>
  <c r="F932" i="4"/>
  <c r="F964" i="4"/>
  <c r="F996" i="4"/>
  <c r="F1028" i="4"/>
  <c r="F1042" i="4"/>
  <c r="F1051" i="4"/>
  <c r="F1060" i="4"/>
  <c r="F1069" i="4"/>
  <c r="F1079" i="4"/>
  <c r="F1088" i="4"/>
  <c r="F1097" i="4"/>
  <c r="F1106" i="4"/>
  <c r="F1115" i="4"/>
  <c r="F1124" i="4"/>
  <c r="F1133" i="4"/>
  <c r="F1142" i="4"/>
  <c r="F1150" i="4"/>
  <c r="F1158" i="4"/>
  <c r="F1166" i="4"/>
  <c r="F1174" i="4"/>
  <c r="F1182" i="4"/>
  <c r="F1190" i="4"/>
  <c r="F1198" i="4"/>
  <c r="F1206" i="4"/>
  <c r="F1214" i="4"/>
  <c r="F1222" i="4"/>
  <c r="F1230" i="4"/>
  <c r="F1238" i="4"/>
  <c r="F1246" i="4"/>
  <c r="F1254" i="4"/>
  <c r="F1262" i="4"/>
  <c r="F1270" i="4"/>
  <c r="F1278" i="4"/>
  <c r="F40" i="4"/>
  <c r="F72" i="4"/>
  <c r="F104" i="4"/>
  <c r="F136" i="4"/>
  <c r="F168" i="4"/>
  <c r="F200" i="4"/>
  <c r="F232" i="4"/>
  <c r="F264" i="4"/>
  <c r="F296" i="4"/>
  <c r="F328" i="4"/>
  <c r="F360" i="4"/>
  <c r="F392" i="4"/>
  <c r="F424" i="4"/>
  <c r="F456" i="4"/>
  <c r="F488" i="4"/>
  <c r="F520" i="4"/>
  <c r="F552" i="4"/>
  <c r="F584" i="4"/>
  <c r="F616" i="4"/>
  <c r="F648" i="4"/>
  <c r="F680" i="4"/>
  <c r="F712" i="4"/>
  <c r="F744" i="4"/>
  <c r="F776" i="4"/>
  <c r="F808" i="4"/>
  <c r="F840" i="4"/>
  <c r="F872" i="4"/>
  <c r="F904" i="4"/>
  <c r="F936" i="4"/>
  <c r="F968" i="4"/>
  <c r="F1000" i="4"/>
  <c r="F1032" i="4"/>
  <c r="F1043" i="4"/>
  <c r="F1052" i="4"/>
  <c r="F1061" i="4"/>
  <c r="F1071" i="4"/>
  <c r="F1080" i="4"/>
  <c r="F1089" i="4"/>
  <c r="F1098" i="4"/>
  <c r="F1107" i="4"/>
  <c r="F1116" i="4"/>
  <c r="F1125" i="4"/>
  <c r="F1135" i="4"/>
  <c r="F1143" i="4"/>
  <c r="F1151" i="4"/>
  <c r="F1159" i="4"/>
  <c r="F1167" i="4"/>
  <c r="F1175" i="4"/>
  <c r="F1183" i="4"/>
  <c r="F1191" i="4"/>
  <c r="F1199" i="4"/>
  <c r="F1207" i="4"/>
  <c r="F1215" i="4"/>
  <c r="F1223" i="4"/>
  <c r="F1231" i="4"/>
  <c r="F1239" i="4"/>
  <c r="F1247" i="4"/>
  <c r="F1255" i="4"/>
  <c r="F1263" i="4"/>
  <c r="F1271" i="4"/>
  <c r="F1279" i="4"/>
  <c r="F1287" i="4"/>
  <c r="F1295" i="4"/>
  <c r="F1303" i="4"/>
  <c r="F1311" i="4"/>
  <c r="F1319" i="4"/>
  <c r="F1327" i="4"/>
  <c r="F1335" i="4"/>
  <c r="F1343" i="4"/>
  <c r="F1351" i="4"/>
  <c r="F1359" i="4"/>
  <c r="F1367" i="4"/>
  <c r="F1375" i="4"/>
  <c r="F1383" i="4"/>
  <c r="F1391" i="4"/>
  <c r="F1399" i="4"/>
  <c r="F1407" i="4"/>
  <c r="F1415" i="4"/>
  <c r="F1423" i="4"/>
  <c r="F1431" i="4"/>
  <c r="F1439" i="4"/>
  <c r="F1447" i="4"/>
  <c r="F1455" i="4"/>
  <c r="F1463" i="4"/>
  <c r="F1471" i="4"/>
  <c r="F1479" i="4"/>
  <c r="F1487" i="4"/>
  <c r="F1495" i="4"/>
  <c r="F12" i="4"/>
  <c r="F44" i="4"/>
  <c r="F76" i="4"/>
  <c r="F108" i="4"/>
  <c r="F140" i="4"/>
  <c r="F172" i="4"/>
  <c r="F204" i="4"/>
  <c r="F236" i="4"/>
  <c r="F268" i="4"/>
  <c r="F300" i="4"/>
  <c r="F332" i="4"/>
  <c r="F364" i="4"/>
  <c r="F396" i="4"/>
  <c r="F428" i="4"/>
  <c r="F460" i="4"/>
  <c r="F492" i="4"/>
  <c r="F524" i="4"/>
  <c r="F556" i="4"/>
  <c r="F588" i="4"/>
  <c r="F620" i="4"/>
  <c r="F652" i="4"/>
  <c r="F684" i="4"/>
  <c r="F716" i="4"/>
  <c r="F748" i="4"/>
  <c r="F780" i="4"/>
  <c r="F812" i="4"/>
  <c r="F844" i="4"/>
  <c r="F876" i="4"/>
  <c r="F908" i="4"/>
  <c r="F940" i="4"/>
  <c r="F972" i="4"/>
  <c r="F1004" i="4"/>
  <c r="F1034" i="4"/>
  <c r="F1044" i="4"/>
  <c r="F1053" i="4"/>
  <c r="F1063" i="4"/>
  <c r="F1072" i="4"/>
  <c r="F1081" i="4"/>
  <c r="F1090" i="4"/>
  <c r="F1099" i="4"/>
  <c r="F1108" i="4"/>
  <c r="F1117" i="4"/>
  <c r="F1127" i="4"/>
  <c r="F1136" i="4"/>
  <c r="F1144" i="4"/>
  <c r="F1152" i="4"/>
  <c r="F1160" i="4"/>
  <c r="F1168" i="4"/>
  <c r="F1176" i="4"/>
  <c r="F1184" i="4"/>
  <c r="F1192" i="4"/>
  <c r="F1200" i="4"/>
  <c r="F1208" i="4"/>
  <c r="F1216" i="4"/>
  <c r="F1224" i="4"/>
  <c r="F1232" i="4"/>
  <c r="F1240" i="4"/>
  <c r="F1248" i="4"/>
  <c r="F1256" i="4"/>
  <c r="F1264" i="4"/>
  <c r="F1272" i="4"/>
  <c r="F1280" i="4"/>
  <c r="F1288" i="4"/>
  <c r="F1296" i="4"/>
  <c r="F1304" i="4"/>
  <c r="F1312" i="4"/>
  <c r="F1320" i="4"/>
  <c r="F1328" i="4"/>
  <c r="F1336" i="4"/>
  <c r="F1344" i="4"/>
  <c r="F1352" i="4"/>
  <c r="F1360" i="4"/>
  <c r="F1368" i="4"/>
  <c r="F1376" i="4"/>
  <c r="F1384" i="4"/>
  <c r="F1392" i="4"/>
  <c r="F1400" i="4"/>
  <c r="F1408" i="4"/>
  <c r="F1416" i="4"/>
  <c r="F1424" i="4"/>
  <c r="F1432" i="4"/>
  <c r="F1440" i="4"/>
  <c r="F1448" i="4"/>
  <c r="F1456" i="4"/>
  <c r="F1464" i="4"/>
  <c r="F1472" i="4"/>
  <c r="F1480" i="4"/>
  <c r="F1488" i="4"/>
  <c r="F1496" i="4"/>
  <c r="F16" i="4"/>
  <c r="F48" i="4"/>
  <c r="F80" i="4"/>
  <c r="F112" i="4"/>
  <c r="F144" i="4"/>
  <c r="F176" i="4"/>
  <c r="F208" i="4"/>
  <c r="F240" i="4"/>
  <c r="F272" i="4"/>
  <c r="F304" i="4"/>
  <c r="F336" i="4"/>
  <c r="F368" i="4"/>
  <c r="F400" i="4"/>
  <c r="F432" i="4"/>
  <c r="F464" i="4"/>
  <c r="F496" i="4"/>
  <c r="F528" i="4"/>
  <c r="F560" i="4"/>
  <c r="F592" i="4"/>
  <c r="F624" i="4"/>
  <c r="F656" i="4"/>
  <c r="F688" i="4"/>
  <c r="F720" i="4"/>
  <c r="F752" i="4"/>
  <c r="F784" i="4"/>
  <c r="F816" i="4"/>
  <c r="F848" i="4"/>
  <c r="F880" i="4"/>
  <c r="F912" i="4"/>
  <c r="F944" i="4"/>
  <c r="F976" i="4"/>
  <c r="F1008" i="4"/>
  <c r="F1036" i="4"/>
  <c r="F1045" i="4"/>
  <c r="F1055" i="4"/>
  <c r="F1064" i="4"/>
  <c r="F1073" i="4"/>
  <c r="F1082" i="4"/>
  <c r="F1091" i="4"/>
  <c r="F1100" i="4"/>
  <c r="F1109" i="4"/>
  <c r="F1119" i="4"/>
  <c r="F1128" i="4"/>
  <c r="F1137" i="4"/>
  <c r="F1145" i="4"/>
  <c r="F1153" i="4"/>
  <c r="F1161" i="4"/>
  <c r="F1169" i="4"/>
  <c r="F1177" i="4"/>
  <c r="F1185" i="4"/>
  <c r="F1193" i="4"/>
  <c r="F1201" i="4"/>
  <c r="F1209" i="4"/>
  <c r="F1217" i="4"/>
  <c r="F1225" i="4"/>
  <c r="F1233" i="4"/>
  <c r="F1241" i="4"/>
  <c r="F1249" i="4"/>
  <c r="F1257" i="4"/>
  <c r="F1265" i="4"/>
  <c r="F1273" i="4"/>
  <c r="F1281" i="4"/>
  <c r="F1289" i="4"/>
  <c r="F1297" i="4"/>
  <c r="F1305" i="4"/>
  <c r="F1313" i="4"/>
  <c r="F1321" i="4"/>
  <c r="F1329" i="4"/>
  <c r="F1337" i="4"/>
  <c r="F1345" i="4"/>
  <c r="F1353" i="4"/>
  <c r="F1361" i="4"/>
  <c r="F1369" i="4"/>
  <c r="F1377" i="4"/>
  <c r="F1385" i="4"/>
  <c r="F1393" i="4"/>
  <c r="F1401" i="4"/>
  <c r="F1409" i="4"/>
  <c r="F1417" i="4"/>
  <c r="F1425" i="4"/>
  <c r="F1433" i="4"/>
  <c r="F1441" i="4"/>
  <c r="F1449" i="4"/>
  <c r="F1457" i="4"/>
  <c r="F1465" i="4"/>
  <c r="F1473" i="4"/>
  <c r="F1481" i="4"/>
  <c r="F1489" i="4"/>
  <c r="F1497" i="4"/>
  <c r="F1290" i="4"/>
  <c r="F1322" i="4"/>
  <c r="F1354" i="4"/>
  <c r="F1386" i="4"/>
  <c r="F1418" i="4"/>
  <c r="F1450" i="4"/>
  <c r="F1482" i="4"/>
  <c r="F1294" i="4"/>
  <c r="F1326" i="4"/>
  <c r="F1358" i="4"/>
  <c r="F1390" i="4"/>
  <c r="F1422" i="4"/>
  <c r="F1454" i="4"/>
  <c r="F1486" i="4"/>
  <c r="F1298" i="4"/>
  <c r="F1330" i="4"/>
  <c r="F1362" i="4"/>
  <c r="F1394" i="4"/>
  <c r="F1426" i="4"/>
  <c r="F1458" i="4"/>
  <c r="F1490" i="4"/>
  <c r="F1302" i="4"/>
  <c r="F1334" i="4"/>
  <c r="F1366" i="4"/>
  <c r="F1398" i="4"/>
  <c r="F1430" i="4"/>
  <c r="F1462" i="4"/>
  <c r="F1494" i="4"/>
  <c r="F1306" i="4"/>
  <c r="F1338" i="4"/>
  <c r="F1370" i="4"/>
  <c r="F1402" i="4"/>
  <c r="F1434" i="4"/>
  <c r="F1466" i="4"/>
  <c r="F1498" i="4"/>
  <c r="F1310" i="4"/>
  <c r="F1342" i="4"/>
  <c r="F1374" i="4"/>
  <c r="F1406" i="4"/>
  <c r="F1438" i="4"/>
  <c r="F1470" i="4"/>
  <c r="F1282" i="4"/>
  <c r="F1314" i="4"/>
  <c r="F1346" i="4"/>
  <c r="F1378" i="4"/>
  <c r="F1410" i="4"/>
  <c r="F1442" i="4"/>
  <c r="F1474" i="4"/>
  <c r="F1286" i="4"/>
  <c r="F1318" i="4"/>
  <c r="F1350" i="4"/>
  <c r="F1382" i="4"/>
  <c r="F1414" i="4"/>
  <c r="F1446" i="4"/>
  <c r="F1478" i="4"/>
  <c r="F10" i="4"/>
  <c r="F9" i="4"/>
  <c r="F8" i="4"/>
  <c r="F13" i="7"/>
  <c r="F21" i="7"/>
  <c r="F29" i="7"/>
  <c r="F37" i="7"/>
  <c r="F45" i="7"/>
  <c r="F53" i="7"/>
  <c r="F61" i="7"/>
  <c r="F69" i="7"/>
  <c r="F77" i="7"/>
  <c r="F85" i="7"/>
  <c r="F93" i="7"/>
  <c r="F101" i="7"/>
  <c r="F109" i="7"/>
  <c r="F117" i="7"/>
  <c r="F125" i="7"/>
  <c r="F133" i="7"/>
  <c r="F141" i="7"/>
  <c r="F149" i="7"/>
  <c r="F157" i="7"/>
  <c r="F165" i="7"/>
  <c r="F173" i="7"/>
  <c r="F181" i="7"/>
  <c r="F189" i="7"/>
  <c r="F197" i="7"/>
  <c r="F205" i="7"/>
  <c r="F213" i="7"/>
  <c r="F221" i="7"/>
  <c r="F229" i="7"/>
  <c r="F237" i="7"/>
  <c r="F245" i="7"/>
  <c r="F253" i="7"/>
  <c r="F261" i="7"/>
  <c r="F269" i="7"/>
  <c r="F277" i="7"/>
  <c r="F285" i="7"/>
  <c r="F293" i="7"/>
  <c r="F301" i="7"/>
  <c r="F309" i="7"/>
  <c r="F317" i="7"/>
  <c r="F325" i="7"/>
  <c r="F333" i="7"/>
  <c r="F341" i="7"/>
  <c r="F349" i="7"/>
  <c r="F357" i="7"/>
  <c r="F365" i="7"/>
  <c r="F373" i="7"/>
  <c r="F381" i="7"/>
  <c r="F389" i="7"/>
  <c r="F397" i="7"/>
  <c r="F405" i="7"/>
  <c r="F413" i="7"/>
  <c r="F421" i="7"/>
  <c r="F429" i="7"/>
  <c r="F437" i="7"/>
  <c r="F445" i="7"/>
  <c r="F453" i="7"/>
  <c r="F461" i="7"/>
  <c r="F469" i="7"/>
  <c r="F477" i="7"/>
  <c r="F485" i="7"/>
  <c r="F493" i="7"/>
  <c r="F501" i="7"/>
  <c r="F509" i="7"/>
  <c r="F517" i="7"/>
  <c r="F525" i="7"/>
  <c r="F533" i="7"/>
  <c r="F541" i="7"/>
  <c r="F549" i="7"/>
  <c r="F557" i="7"/>
  <c r="F565" i="7"/>
  <c r="F573" i="7"/>
  <c r="F581" i="7"/>
  <c r="F589" i="7"/>
  <c r="F597" i="7"/>
  <c r="F605" i="7"/>
  <c r="F613" i="7"/>
  <c r="F621" i="7"/>
  <c r="F629" i="7"/>
  <c r="F637" i="7"/>
  <c r="F645" i="7"/>
  <c r="F653" i="7"/>
  <c r="F661" i="7"/>
  <c r="F669" i="7"/>
  <c r="F677" i="7"/>
  <c r="F685" i="7"/>
  <c r="F693" i="7"/>
  <c r="F701" i="7"/>
  <c r="F709" i="7"/>
  <c r="F717" i="7"/>
  <c r="F725" i="7"/>
  <c r="F733" i="7"/>
  <c r="F741" i="7"/>
  <c r="F749" i="7"/>
  <c r="F757" i="7"/>
  <c r="F765" i="7"/>
  <c r="F773" i="7"/>
  <c r="F781" i="7"/>
  <c r="F789" i="7"/>
  <c r="F797" i="7"/>
  <c r="F805" i="7"/>
  <c r="F813" i="7"/>
  <c r="F821" i="7"/>
  <c r="F829" i="7"/>
  <c r="F837" i="7"/>
  <c r="F845" i="7"/>
  <c r="F853" i="7"/>
  <c r="F861" i="7"/>
  <c r="F869" i="7"/>
  <c r="F877" i="7"/>
  <c r="F885" i="7"/>
  <c r="F893" i="7"/>
  <c r="F901" i="7"/>
  <c r="F909" i="7"/>
  <c r="F14" i="7"/>
  <c r="F22" i="7"/>
  <c r="F30" i="7"/>
  <c r="F38" i="7"/>
  <c r="F46" i="7"/>
  <c r="F54" i="7"/>
  <c r="F62" i="7"/>
  <c r="F70" i="7"/>
  <c r="F78" i="7"/>
  <c r="F86" i="7"/>
  <c r="F94" i="7"/>
  <c r="F102" i="7"/>
  <c r="F110" i="7"/>
  <c r="F118" i="7"/>
  <c r="F126" i="7"/>
  <c r="F134" i="7"/>
  <c r="F142" i="7"/>
  <c r="F150" i="7"/>
  <c r="F158" i="7"/>
  <c r="F166" i="7"/>
  <c r="F174" i="7"/>
  <c r="F182" i="7"/>
  <c r="F190" i="7"/>
  <c r="F198" i="7"/>
  <c r="F206" i="7"/>
  <c r="F214" i="7"/>
  <c r="F222" i="7"/>
  <c r="F230" i="7"/>
  <c r="F238" i="7"/>
  <c r="F246" i="7"/>
  <c r="F254" i="7"/>
  <c r="F262" i="7"/>
  <c r="F270" i="7"/>
  <c r="F278" i="7"/>
  <c r="F286" i="7"/>
  <c r="F294" i="7"/>
  <c r="F302" i="7"/>
  <c r="F310" i="7"/>
  <c r="F318" i="7"/>
  <c r="F326" i="7"/>
  <c r="F334" i="7"/>
  <c r="F342" i="7"/>
  <c r="F350" i="7"/>
  <c r="F358" i="7"/>
  <c r="F366" i="7"/>
  <c r="F374" i="7"/>
  <c r="F382" i="7"/>
  <c r="F390" i="7"/>
  <c r="F398" i="7"/>
  <c r="F406" i="7"/>
  <c r="F414" i="7"/>
  <c r="F422" i="7"/>
  <c r="F430" i="7"/>
  <c r="F438" i="7"/>
  <c r="F446" i="7"/>
  <c r="F454" i="7"/>
  <c r="F462" i="7"/>
  <c r="F470" i="7"/>
  <c r="F478" i="7"/>
  <c r="F486" i="7"/>
  <c r="F494" i="7"/>
  <c r="F502" i="7"/>
  <c r="F510" i="7"/>
  <c r="F518" i="7"/>
  <c r="F526" i="7"/>
  <c r="F534" i="7"/>
  <c r="F542" i="7"/>
  <c r="F550" i="7"/>
  <c r="F558" i="7"/>
  <c r="F566" i="7"/>
  <c r="F574" i="7"/>
  <c r="F582" i="7"/>
  <c r="F590" i="7"/>
  <c r="F598" i="7"/>
  <c r="F606" i="7"/>
  <c r="F614" i="7"/>
  <c r="F622" i="7"/>
  <c r="F630" i="7"/>
  <c r="F638" i="7"/>
  <c r="F646" i="7"/>
  <c r="F654" i="7"/>
  <c r="F662" i="7"/>
  <c r="F670" i="7"/>
  <c r="F678" i="7"/>
  <c r="F686" i="7"/>
  <c r="F694" i="7"/>
  <c r="F702" i="7"/>
  <c r="F710" i="7"/>
  <c r="F718" i="7"/>
  <c r="F726" i="7"/>
  <c r="F734" i="7"/>
  <c r="F742" i="7"/>
  <c r="F750" i="7"/>
  <c r="F758" i="7"/>
  <c r="F766" i="7"/>
  <c r="F774" i="7"/>
  <c r="F782" i="7"/>
  <c r="F790" i="7"/>
  <c r="F798" i="7"/>
  <c r="F806" i="7"/>
  <c r="F814" i="7"/>
  <c r="F822" i="7"/>
  <c r="F830" i="7"/>
  <c r="F838" i="7"/>
  <c r="F846" i="7"/>
  <c r="F854" i="7"/>
  <c r="F862" i="7"/>
  <c r="F870" i="7"/>
  <c r="F878" i="7"/>
  <c r="F886" i="7"/>
  <c r="F894" i="7"/>
  <c r="F902" i="7"/>
  <c r="F910" i="7"/>
  <c r="F918" i="7"/>
  <c r="F15" i="7"/>
  <c r="F23" i="7"/>
  <c r="F31" i="7"/>
  <c r="F39" i="7"/>
  <c r="F47" i="7"/>
  <c r="F55" i="7"/>
  <c r="F63" i="7"/>
  <c r="F71" i="7"/>
  <c r="F79" i="7"/>
  <c r="F87" i="7"/>
  <c r="F95" i="7"/>
  <c r="F103" i="7"/>
  <c r="F111" i="7"/>
  <c r="F119" i="7"/>
  <c r="F127" i="7"/>
  <c r="F135" i="7"/>
  <c r="F143" i="7"/>
  <c r="F151" i="7"/>
  <c r="F159" i="7"/>
  <c r="F167" i="7"/>
  <c r="F175" i="7"/>
  <c r="F183" i="7"/>
  <c r="F191" i="7"/>
  <c r="F199" i="7"/>
  <c r="F207" i="7"/>
  <c r="F215" i="7"/>
  <c r="F223" i="7"/>
  <c r="F231" i="7"/>
  <c r="F239" i="7"/>
  <c r="F247" i="7"/>
  <c r="F255" i="7"/>
  <c r="F263" i="7"/>
  <c r="F271" i="7"/>
  <c r="F279" i="7"/>
  <c r="F287" i="7"/>
  <c r="F295" i="7"/>
  <c r="F303" i="7"/>
  <c r="F311" i="7"/>
  <c r="F319" i="7"/>
  <c r="F327" i="7"/>
  <c r="F335" i="7"/>
  <c r="F343" i="7"/>
  <c r="F351" i="7"/>
  <c r="F359" i="7"/>
  <c r="F367" i="7"/>
  <c r="F375" i="7"/>
  <c r="F383" i="7"/>
  <c r="F391" i="7"/>
  <c r="F399" i="7"/>
  <c r="F407" i="7"/>
  <c r="F415" i="7"/>
  <c r="F423" i="7"/>
  <c r="F431" i="7"/>
  <c r="F439" i="7"/>
  <c r="F447" i="7"/>
  <c r="F455" i="7"/>
  <c r="F463" i="7"/>
  <c r="F471" i="7"/>
  <c r="F479" i="7"/>
  <c r="F487" i="7"/>
  <c r="F495" i="7"/>
  <c r="F503" i="7"/>
  <c r="F511" i="7"/>
  <c r="F519" i="7"/>
  <c r="F527" i="7"/>
  <c r="F535" i="7"/>
  <c r="F543" i="7"/>
  <c r="F551" i="7"/>
  <c r="F559" i="7"/>
  <c r="F567" i="7"/>
  <c r="F575" i="7"/>
  <c r="F583" i="7"/>
  <c r="F591" i="7"/>
  <c r="F599" i="7"/>
  <c r="F607" i="7"/>
  <c r="F615" i="7"/>
  <c r="F623" i="7"/>
  <c r="F631" i="7"/>
  <c r="F639" i="7"/>
  <c r="F647" i="7"/>
  <c r="F655" i="7"/>
  <c r="F663" i="7"/>
  <c r="F671" i="7"/>
  <c r="F679" i="7"/>
  <c r="F687" i="7"/>
  <c r="F695" i="7"/>
  <c r="F703" i="7"/>
  <c r="F711" i="7"/>
  <c r="F719" i="7"/>
  <c r="F727" i="7"/>
  <c r="F735" i="7"/>
  <c r="F743" i="7"/>
  <c r="F751" i="7"/>
  <c r="F759" i="7"/>
  <c r="F767" i="7"/>
  <c r="F775" i="7"/>
  <c r="F783" i="7"/>
  <c r="F791" i="7"/>
  <c r="F799" i="7"/>
  <c r="F807" i="7"/>
  <c r="F815" i="7"/>
  <c r="F823" i="7"/>
  <c r="F831" i="7"/>
  <c r="F839" i="7"/>
  <c r="F847" i="7"/>
  <c r="F855" i="7"/>
  <c r="F863" i="7"/>
  <c r="F871" i="7"/>
  <c r="F879" i="7"/>
  <c r="F887" i="7"/>
  <c r="F895" i="7"/>
  <c r="F903" i="7"/>
  <c r="F911" i="7"/>
  <c r="F9" i="7"/>
  <c r="F17" i="7"/>
  <c r="F25" i="7"/>
  <c r="F33" i="7"/>
  <c r="F41" i="7"/>
  <c r="F49" i="7"/>
  <c r="F57" i="7"/>
  <c r="F65" i="7"/>
  <c r="F73" i="7"/>
  <c r="F81" i="7"/>
  <c r="F89" i="7"/>
  <c r="F97" i="7"/>
  <c r="F105" i="7"/>
  <c r="F113" i="7"/>
  <c r="F121" i="7"/>
  <c r="F129" i="7"/>
  <c r="F137" i="7"/>
  <c r="F145" i="7"/>
  <c r="F153" i="7"/>
  <c r="F161" i="7"/>
  <c r="F169" i="7"/>
  <c r="F177" i="7"/>
  <c r="F185" i="7"/>
  <c r="F193" i="7"/>
  <c r="F201" i="7"/>
  <c r="F209" i="7"/>
  <c r="F217" i="7"/>
  <c r="F225" i="7"/>
  <c r="F233" i="7"/>
  <c r="F241" i="7"/>
  <c r="F249" i="7"/>
  <c r="F257" i="7"/>
  <c r="F265" i="7"/>
  <c r="F273" i="7"/>
  <c r="F281" i="7"/>
  <c r="F289" i="7"/>
  <c r="F297" i="7"/>
  <c r="F305" i="7"/>
  <c r="F313" i="7"/>
  <c r="F321" i="7"/>
  <c r="F329" i="7"/>
  <c r="F337" i="7"/>
  <c r="F345" i="7"/>
  <c r="F353" i="7"/>
  <c r="F361" i="7"/>
  <c r="F369" i="7"/>
  <c r="F377" i="7"/>
  <c r="F385" i="7"/>
  <c r="F393" i="7"/>
  <c r="F401" i="7"/>
  <c r="F409" i="7"/>
  <c r="F417" i="7"/>
  <c r="F425" i="7"/>
  <c r="F433" i="7"/>
  <c r="F441" i="7"/>
  <c r="F449" i="7"/>
  <c r="F457" i="7"/>
  <c r="F465" i="7"/>
  <c r="F473" i="7"/>
  <c r="F481" i="7"/>
  <c r="F489" i="7"/>
  <c r="F497" i="7"/>
  <c r="F505" i="7"/>
  <c r="F513" i="7"/>
  <c r="F521" i="7"/>
  <c r="F529" i="7"/>
  <c r="F537" i="7"/>
  <c r="F545" i="7"/>
  <c r="F553" i="7"/>
  <c r="F561" i="7"/>
  <c r="F569" i="7"/>
  <c r="F577" i="7"/>
  <c r="F585" i="7"/>
  <c r="F593" i="7"/>
  <c r="F601" i="7"/>
  <c r="F609" i="7"/>
  <c r="F617" i="7"/>
  <c r="F625" i="7"/>
  <c r="F633" i="7"/>
  <c r="F641" i="7"/>
  <c r="F649" i="7"/>
  <c r="F657" i="7"/>
  <c r="F665" i="7"/>
  <c r="F673" i="7"/>
  <c r="F681" i="7"/>
  <c r="F689" i="7"/>
  <c r="F697" i="7"/>
  <c r="F705" i="7"/>
  <c r="F713" i="7"/>
  <c r="F721" i="7"/>
  <c r="F729" i="7"/>
  <c r="F737" i="7"/>
  <c r="F745" i="7"/>
  <c r="F753" i="7"/>
  <c r="F761" i="7"/>
  <c r="F769" i="7"/>
  <c r="F777" i="7"/>
  <c r="F785" i="7"/>
  <c r="F793" i="7"/>
  <c r="F801" i="7"/>
  <c r="F809" i="7"/>
  <c r="F817" i="7"/>
  <c r="F825" i="7"/>
  <c r="F833" i="7"/>
  <c r="F841" i="7"/>
  <c r="F849" i="7"/>
  <c r="F857" i="7"/>
  <c r="F865" i="7"/>
  <c r="F873" i="7"/>
  <c r="F881" i="7"/>
  <c r="F889" i="7"/>
  <c r="F897" i="7"/>
  <c r="F905" i="7"/>
  <c r="F913" i="7"/>
  <c r="F921" i="7"/>
  <c r="F10" i="7"/>
  <c r="F18" i="7"/>
  <c r="F26" i="7"/>
  <c r="F34" i="7"/>
  <c r="F42" i="7"/>
  <c r="F50" i="7"/>
  <c r="F58" i="7"/>
  <c r="F66" i="7"/>
  <c r="F74" i="7"/>
  <c r="F82" i="7"/>
  <c r="F90" i="7"/>
  <c r="F98" i="7"/>
  <c r="F106" i="7"/>
  <c r="F114" i="7"/>
  <c r="F11" i="7"/>
  <c r="F19" i="7"/>
  <c r="F27" i="7"/>
  <c r="F35" i="7"/>
  <c r="F43" i="7"/>
  <c r="F51" i="7"/>
  <c r="F59" i="7"/>
  <c r="F67" i="7"/>
  <c r="F75" i="7"/>
  <c r="F83" i="7"/>
  <c r="F91" i="7"/>
  <c r="F99" i="7"/>
  <c r="F107" i="7"/>
  <c r="F115" i="7"/>
  <c r="F123" i="7"/>
  <c r="F131" i="7"/>
  <c r="F139" i="7"/>
  <c r="F147" i="7"/>
  <c r="F155" i="7"/>
  <c r="F163" i="7"/>
  <c r="F171" i="7"/>
  <c r="F179" i="7"/>
  <c r="F187" i="7"/>
  <c r="F195" i="7"/>
  <c r="F203" i="7"/>
  <c r="F211" i="7"/>
  <c r="F219" i="7"/>
  <c r="F227" i="7"/>
  <c r="F235" i="7"/>
  <c r="F243" i="7"/>
  <c r="F251" i="7"/>
  <c r="F259" i="7"/>
  <c r="F267" i="7"/>
  <c r="F275" i="7"/>
  <c r="F283" i="7"/>
  <c r="F291" i="7"/>
  <c r="F299" i="7"/>
  <c r="F307" i="7"/>
  <c r="F315" i="7"/>
  <c r="F323" i="7"/>
  <c r="F331" i="7"/>
  <c r="F339" i="7"/>
  <c r="F347" i="7"/>
  <c r="F355" i="7"/>
  <c r="F363" i="7"/>
  <c r="F371" i="7"/>
  <c r="F379" i="7"/>
  <c r="F387" i="7"/>
  <c r="F395" i="7"/>
  <c r="F403" i="7"/>
  <c r="F411" i="7"/>
  <c r="F419" i="7"/>
  <c r="F427" i="7"/>
  <c r="F435" i="7"/>
  <c r="F443" i="7"/>
  <c r="F451" i="7"/>
  <c r="F459" i="7"/>
  <c r="F467" i="7"/>
  <c r="F475" i="7"/>
  <c r="F483" i="7"/>
  <c r="F491" i="7"/>
  <c r="F499" i="7"/>
  <c r="F507" i="7"/>
  <c r="F515" i="7"/>
  <c r="F523" i="7"/>
  <c r="F531" i="7"/>
  <c r="F539" i="7"/>
  <c r="F547" i="7"/>
  <c r="F555" i="7"/>
  <c r="F563" i="7"/>
  <c r="F571" i="7"/>
  <c r="F579" i="7"/>
  <c r="F587" i="7"/>
  <c r="F595" i="7"/>
  <c r="F603" i="7"/>
  <c r="F611" i="7"/>
  <c r="F619" i="7"/>
  <c r="F627" i="7"/>
  <c r="F635" i="7"/>
  <c r="F643" i="7"/>
  <c r="F651" i="7"/>
  <c r="F659" i="7"/>
  <c r="F667" i="7"/>
  <c r="F675" i="7"/>
  <c r="F683" i="7"/>
  <c r="F691" i="7"/>
  <c r="F699" i="7"/>
  <c r="F707" i="7"/>
  <c r="F715" i="7"/>
  <c r="F723" i="7"/>
  <c r="F731" i="7"/>
  <c r="F739" i="7"/>
  <c r="F747" i="7"/>
  <c r="F755" i="7"/>
  <c r="F763" i="7"/>
  <c r="F771" i="7"/>
  <c r="F779" i="7"/>
  <c r="F787" i="7"/>
  <c r="F795" i="7"/>
  <c r="F803" i="7"/>
  <c r="F811" i="7"/>
  <c r="F819" i="7"/>
  <c r="F827" i="7"/>
  <c r="F835" i="7"/>
  <c r="F843" i="7"/>
  <c r="F851" i="7"/>
  <c r="F859" i="7"/>
  <c r="F867" i="7"/>
  <c r="F875" i="7"/>
  <c r="F883" i="7"/>
  <c r="F891" i="7"/>
  <c r="F899" i="7"/>
  <c r="F907" i="7"/>
  <c r="F915" i="7"/>
  <c r="F12" i="7"/>
  <c r="F44" i="7"/>
  <c r="F76" i="7"/>
  <c r="F108" i="7"/>
  <c r="F132" i="7"/>
  <c r="F154" i="7"/>
  <c r="F176" i="7"/>
  <c r="F196" i="7"/>
  <c r="F218" i="7"/>
  <c r="F240" i="7"/>
  <c r="F260" i="7"/>
  <c r="F282" i="7"/>
  <c r="F304" i="7"/>
  <c r="F324" i="7"/>
  <c r="F346" i="7"/>
  <c r="F368" i="7"/>
  <c r="F388" i="7"/>
  <c r="F410" i="7"/>
  <c r="F432" i="7"/>
  <c r="F452" i="7"/>
  <c r="F474" i="7"/>
  <c r="F496" i="7"/>
  <c r="F516" i="7"/>
  <c r="F538" i="7"/>
  <c r="F560" i="7"/>
  <c r="F580" i="7"/>
  <c r="F602" i="7"/>
  <c r="F624" i="7"/>
  <c r="F644" i="7"/>
  <c r="F666" i="7"/>
  <c r="F688" i="7"/>
  <c r="F708" i="7"/>
  <c r="F730" i="7"/>
  <c r="F752" i="7"/>
  <c r="F772" i="7"/>
  <c r="F794" i="7"/>
  <c r="F816" i="7"/>
  <c r="F836" i="7"/>
  <c r="F858" i="7"/>
  <c r="F880" i="7"/>
  <c r="F900" i="7"/>
  <c r="F919" i="7"/>
  <c r="F928" i="7"/>
  <c r="F936" i="7"/>
  <c r="F944" i="7"/>
  <c r="F952" i="7"/>
  <c r="F960" i="7"/>
  <c r="F968" i="7"/>
  <c r="F976" i="7"/>
  <c r="F984" i="7"/>
  <c r="F992" i="7"/>
  <c r="F1000" i="7"/>
  <c r="F1008" i="7"/>
  <c r="F1016" i="7"/>
  <c r="F1024" i="7"/>
  <c r="F1032" i="7"/>
  <c r="F1040" i="7"/>
  <c r="F1048" i="7"/>
  <c r="F1056" i="7"/>
  <c r="F1064" i="7"/>
  <c r="F1072" i="7"/>
  <c r="F1080" i="7"/>
  <c r="F1088" i="7"/>
  <c r="F1096" i="7"/>
  <c r="F1104" i="7"/>
  <c r="F1112" i="7"/>
  <c r="F1120" i="7"/>
  <c r="F1128" i="7"/>
  <c r="F1136" i="7"/>
  <c r="F1144" i="7"/>
  <c r="F1152" i="7"/>
  <c r="F1160" i="7"/>
  <c r="F1168" i="7"/>
  <c r="F1176" i="7"/>
  <c r="F1184" i="7"/>
  <c r="F1192" i="7"/>
  <c r="F1200" i="7"/>
  <c r="F1208" i="7"/>
  <c r="F1216" i="7"/>
  <c r="F1224" i="7"/>
  <c r="F1232" i="7"/>
  <c r="F1240" i="7"/>
  <c r="F1248" i="7"/>
  <c r="F1256" i="7"/>
  <c r="F1264" i="7"/>
  <c r="F1272" i="7"/>
  <c r="F1280" i="7"/>
  <c r="F1288" i="7"/>
  <c r="F1296" i="7"/>
  <c r="F1304" i="7"/>
  <c r="F1312" i="7"/>
  <c r="F1320" i="7"/>
  <c r="F1328" i="7"/>
  <c r="F1336" i="7"/>
  <c r="F1344" i="7"/>
  <c r="F1352" i="7"/>
  <c r="F1360" i="7"/>
  <c r="F1368" i="7"/>
  <c r="F1376" i="7"/>
  <c r="F1384" i="7"/>
  <c r="F1392" i="7"/>
  <c r="F1400" i="7"/>
  <c r="F1408" i="7"/>
  <c r="F1416" i="7"/>
  <c r="F1424" i="7"/>
  <c r="F1432" i="7"/>
  <c r="F1440" i="7"/>
  <c r="F1448" i="7"/>
  <c r="F1456" i="7"/>
  <c r="F1464" i="7"/>
  <c r="F1472" i="7"/>
  <c r="F1480" i="7"/>
  <c r="F1488" i="7"/>
  <c r="F1496" i="7"/>
  <c r="F16" i="7"/>
  <c r="F48" i="7"/>
  <c r="F80" i="7"/>
  <c r="F112" i="7"/>
  <c r="F136" i="7"/>
  <c r="F156" i="7"/>
  <c r="F178" i="7"/>
  <c r="F200" i="7"/>
  <c r="F220" i="7"/>
  <c r="F242" i="7"/>
  <c r="F264" i="7"/>
  <c r="F284" i="7"/>
  <c r="F306" i="7"/>
  <c r="F328" i="7"/>
  <c r="F348" i="7"/>
  <c r="F370" i="7"/>
  <c r="F392" i="7"/>
  <c r="F412" i="7"/>
  <c r="F434" i="7"/>
  <c r="F456" i="7"/>
  <c r="F476" i="7"/>
  <c r="F498" i="7"/>
  <c r="F520" i="7"/>
  <c r="F540" i="7"/>
  <c r="F562" i="7"/>
  <c r="F584" i="7"/>
  <c r="F604" i="7"/>
  <c r="F626" i="7"/>
  <c r="F648" i="7"/>
  <c r="F668" i="7"/>
  <c r="F690" i="7"/>
  <c r="F712" i="7"/>
  <c r="F732" i="7"/>
  <c r="F754" i="7"/>
  <c r="F776" i="7"/>
  <c r="F796" i="7"/>
  <c r="F818" i="7"/>
  <c r="F840" i="7"/>
  <c r="F860" i="7"/>
  <c r="F882" i="7"/>
  <c r="F904" i="7"/>
  <c r="F920" i="7"/>
  <c r="F929" i="7"/>
  <c r="F937" i="7"/>
  <c r="F945" i="7"/>
  <c r="F953" i="7"/>
  <c r="F961" i="7"/>
  <c r="F969" i="7"/>
  <c r="F977" i="7"/>
  <c r="F985" i="7"/>
  <c r="F993" i="7"/>
  <c r="F1001" i="7"/>
  <c r="F1009" i="7"/>
  <c r="F1017" i="7"/>
  <c r="F1025" i="7"/>
  <c r="F1033" i="7"/>
  <c r="F1041" i="7"/>
  <c r="F1049" i="7"/>
  <c r="F1057" i="7"/>
  <c r="F1065" i="7"/>
  <c r="F1073" i="7"/>
  <c r="F1081" i="7"/>
  <c r="F1089" i="7"/>
  <c r="F1097" i="7"/>
  <c r="F1105" i="7"/>
  <c r="F1113" i="7"/>
  <c r="F1121" i="7"/>
  <c r="F1129" i="7"/>
  <c r="F1137" i="7"/>
  <c r="F1145" i="7"/>
  <c r="F1153" i="7"/>
  <c r="F1161" i="7"/>
  <c r="F1169" i="7"/>
  <c r="F1177" i="7"/>
  <c r="F1185" i="7"/>
  <c r="F1193" i="7"/>
  <c r="F1201" i="7"/>
  <c r="F1209" i="7"/>
  <c r="F1217" i="7"/>
  <c r="F1225" i="7"/>
  <c r="F1233" i="7"/>
  <c r="F1241" i="7"/>
  <c r="F1249" i="7"/>
  <c r="F1257" i="7"/>
  <c r="F1265" i="7"/>
  <c r="F1273" i="7"/>
  <c r="F1281" i="7"/>
  <c r="F1289" i="7"/>
  <c r="F1297" i="7"/>
  <c r="F1305" i="7"/>
  <c r="F1313" i="7"/>
  <c r="F1321" i="7"/>
  <c r="F1329" i="7"/>
  <c r="F1337" i="7"/>
  <c r="F1345" i="7"/>
  <c r="F1353" i="7"/>
  <c r="F1361" i="7"/>
  <c r="F1369" i="7"/>
  <c r="F1377" i="7"/>
  <c r="F1385" i="7"/>
  <c r="F1393" i="7"/>
  <c r="F1401" i="7"/>
  <c r="F1409" i="7"/>
  <c r="F1417" i="7"/>
  <c r="F1425" i="7"/>
  <c r="F1433" i="7"/>
  <c r="F1441" i="7"/>
  <c r="F1449" i="7"/>
  <c r="F1457" i="7"/>
  <c r="F1465" i="7"/>
  <c r="F1473" i="7"/>
  <c r="F1481" i="7"/>
  <c r="F20" i="7"/>
  <c r="F52" i="7"/>
  <c r="F84" i="7"/>
  <c r="F116" i="7"/>
  <c r="F138" i="7"/>
  <c r="F160" i="7"/>
  <c r="F180" i="7"/>
  <c r="F202" i="7"/>
  <c r="F224" i="7"/>
  <c r="F244" i="7"/>
  <c r="F266" i="7"/>
  <c r="F288" i="7"/>
  <c r="F308" i="7"/>
  <c r="F330" i="7"/>
  <c r="F352" i="7"/>
  <c r="F372" i="7"/>
  <c r="F394" i="7"/>
  <c r="F416" i="7"/>
  <c r="F436" i="7"/>
  <c r="F458" i="7"/>
  <c r="F480" i="7"/>
  <c r="F500" i="7"/>
  <c r="F522" i="7"/>
  <c r="F544" i="7"/>
  <c r="F564" i="7"/>
  <c r="F586" i="7"/>
  <c r="F608" i="7"/>
  <c r="F628" i="7"/>
  <c r="F650" i="7"/>
  <c r="F672" i="7"/>
  <c r="F692" i="7"/>
  <c r="F714" i="7"/>
  <c r="F736" i="7"/>
  <c r="F756" i="7"/>
  <c r="F778" i="7"/>
  <c r="F800" i="7"/>
  <c r="F820" i="7"/>
  <c r="F842" i="7"/>
  <c r="F864" i="7"/>
  <c r="F884" i="7"/>
  <c r="F906" i="7"/>
  <c r="F922" i="7"/>
  <c r="F930" i="7"/>
  <c r="F938" i="7"/>
  <c r="F946" i="7"/>
  <c r="F954" i="7"/>
  <c r="F962" i="7"/>
  <c r="F970" i="7"/>
  <c r="F978" i="7"/>
  <c r="F986" i="7"/>
  <c r="F994" i="7"/>
  <c r="F1002" i="7"/>
  <c r="F1010" i="7"/>
  <c r="F1018" i="7"/>
  <c r="F1026" i="7"/>
  <c r="F1034" i="7"/>
  <c r="F1042" i="7"/>
  <c r="F1050" i="7"/>
  <c r="F1058" i="7"/>
  <c r="F1066" i="7"/>
  <c r="F1074" i="7"/>
  <c r="F1082" i="7"/>
  <c r="F1090" i="7"/>
  <c r="F1098" i="7"/>
  <c r="F1106" i="7"/>
  <c r="F1114" i="7"/>
  <c r="F1122" i="7"/>
  <c r="F1130" i="7"/>
  <c r="F1138" i="7"/>
  <c r="F1146" i="7"/>
  <c r="F1154" i="7"/>
  <c r="F1162" i="7"/>
  <c r="F1170" i="7"/>
  <c r="F1178" i="7"/>
  <c r="F1186" i="7"/>
  <c r="F1194" i="7"/>
  <c r="F1202" i="7"/>
  <c r="F1210" i="7"/>
  <c r="F1218" i="7"/>
  <c r="F1226" i="7"/>
  <c r="F1234" i="7"/>
  <c r="F1242" i="7"/>
  <c r="F1250" i="7"/>
  <c r="F1258" i="7"/>
  <c r="F1266" i="7"/>
  <c r="F1274" i="7"/>
  <c r="F1282" i="7"/>
  <c r="F1290" i="7"/>
  <c r="F1298" i="7"/>
  <c r="F1306" i="7"/>
  <c r="F1314" i="7"/>
  <c r="F1322" i="7"/>
  <c r="F1330" i="7"/>
  <c r="F1338" i="7"/>
  <c r="F1346" i="7"/>
  <c r="F1354" i="7"/>
  <c r="F1362" i="7"/>
  <c r="F1370" i="7"/>
  <c r="F1378" i="7"/>
  <c r="F1386" i="7"/>
  <c r="F1394" i="7"/>
  <c r="F1402" i="7"/>
  <c r="F1410" i="7"/>
  <c r="F28" i="7"/>
  <c r="F60" i="7"/>
  <c r="F92" i="7"/>
  <c r="F122" i="7"/>
  <c r="F144" i="7"/>
  <c r="F164" i="7"/>
  <c r="F186" i="7"/>
  <c r="F208" i="7"/>
  <c r="F228" i="7"/>
  <c r="F250" i="7"/>
  <c r="F272" i="7"/>
  <c r="F292" i="7"/>
  <c r="F314" i="7"/>
  <c r="F336" i="7"/>
  <c r="F356" i="7"/>
  <c r="F378" i="7"/>
  <c r="F400" i="7"/>
  <c r="F420" i="7"/>
  <c r="F442" i="7"/>
  <c r="F464" i="7"/>
  <c r="F484" i="7"/>
  <c r="F506" i="7"/>
  <c r="F528" i="7"/>
  <c r="F548" i="7"/>
  <c r="F570" i="7"/>
  <c r="F592" i="7"/>
  <c r="F612" i="7"/>
  <c r="F634" i="7"/>
  <c r="F656" i="7"/>
  <c r="F676" i="7"/>
  <c r="F698" i="7"/>
  <c r="F720" i="7"/>
  <c r="F740" i="7"/>
  <c r="F762" i="7"/>
  <c r="F784" i="7"/>
  <c r="F804" i="7"/>
  <c r="F826" i="7"/>
  <c r="F848" i="7"/>
  <c r="F868" i="7"/>
  <c r="F890" i="7"/>
  <c r="F912" i="7"/>
  <c r="F924" i="7"/>
  <c r="F932" i="7"/>
  <c r="F940" i="7"/>
  <c r="F948" i="7"/>
  <c r="F956" i="7"/>
  <c r="F964" i="7"/>
  <c r="F972" i="7"/>
  <c r="F980" i="7"/>
  <c r="F988" i="7"/>
  <c r="F996" i="7"/>
  <c r="F1004" i="7"/>
  <c r="F1012" i="7"/>
  <c r="F1020" i="7"/>
  <c r="F1028" i="7"/>
  <c r="F1036" i="7"/>
  <c r="F1044" i="7"/>
  <c r="F1052" i="7"/>
  <c r="F1060" i="7"/>
  <c r="F1068" i="7"/>
  <c r="F1076" i="7"/>
  <c r="F1084" i="7"/>
  <c r="F1092" i="7"/>
  <c r="F1100" i="7"/>
  <c r="F1108" i="7"/>
  <c r="F1116" i="7"/>
  <c r="F1124" i="7"/>
  <c r="F1132" i="7"/>
  <c r="F1140" i="7"/>
  <c r="F1148" i="7"/>
  <c r="F1156" i="7"/>
  <c r="F1164" i="7"/>
  <c r="F1172" i="7"/>
  <c r="F1180" i="7"/>
  <c r="F1188" i="7"/>
  <c r="F1196" i="7"/>
  <c r="F1204" i="7"/>
  <c r="F32" i="7"/>
  <c r="F64" i="7"/>
  <c r="F96" i="7"/>
  <c r="F124" i="7"/>
  <c r="F146" i="7"/>
  <c r="F168" i="7"/>
  <c r="F188" i="7"/>
  <c r="F210" i="7"/>
  <c r="F232" i="7"/>
  <c r="F252" i="7"/>
  <c r="F274" i="7"/>
  <c r="F296" i="7"/>
  <c r="F316" i="7"/>
  <c r="F338" i="7"/>
  <c r="F360" i="7"/>
  <c r="F380" i="7"/>
  <c r="F402" i="7"/>
  <c r="F424" i="7"/>
  <c r="F444" i="7"/>
  <c r="F466" i="7"/>
  <c r="F488" i="7"/>
  <c r="F508" i="7"/>
  <c r="F530" i="7"/>
  <c r="F552" i="7"/>
  <c r="F572" i="7"/>
  <c r="F594" i="7"/>
  <c r="F616" i="7"/>
  <c r="F636" i="7"/>
  <c r="F658" i="7"/>
  <c r="F680" i="7"/>
  <c r="F700" i="7"/>
  <c r="F722" i="7"/>
  <c r="F744" i="7"/>
  <c r="F764" i="7"/>
  <c r="F786" i="7"/>
  <c r="F808" i="7"/>
  <c r="F828" i="7"/>
  <c r="F850" i="7"/>
  <c r="F872" i="7"/>
  <c r="F892" i="7"/>
  <c r="F914" i="7"/>
  <c r="F925" i="7"/>
  <c r="F933" i="7"/>
  <c r="F941" i="7"/>
  <c r="F949" i="7"/>
  <c r="F957" i="7"/>
  <c r="F965" i="7"/>
  <c r="F973" i="7"/>
  <c r="F981" i="7"/>
  <c r="F989" i="7"/>
  <c r="F997" i="7"/>
  <c r="F1005" i="7"/>
  <c r="F1013" i="7"/>
  <c r="F1021" i="7"/>
  <c r="F1029" i="7"/>
  <c r="F1037" i="7"/>
  <c r="F1045" i="7"/>
  <c r="F1053" i="7"/>
  <c r="F1061" i="7"/>
  <c r="F1069" i="7"/>
  <c r="F1077" i="7"/>
  <c r="F1085" i="7"/>
  <c r="F1093" i="7"/>
  <c r="F1101" i="7"/>
  <c r="F1109" i="7"/>
  <c r="F1117" i="7"/>
  <c r="F1125" i="7"/>
  <c r="F1133" i="7"/>
  <c r="F1141" i="7"/>
  <c r="F1149" i="7"/>
  <c r="F1157" i="7"/>
  <c r="F1165" i="7"/>
  <c r="F1173" i="7"/>
  <c r="F1181" i="7"/>
  <c r="F1189" i="7"/>
  <c r="F1197" i="7"/>
  <c r="F1205" i="7"/>
  <c r="F1213" i="7"/>
  <c r="F36" i="7"/>
  <c r="F68" i="7"/>
  <c r="F100" i="7"/>
  <c r="F128" i="7"/>
  <c r="F148" i="7"/>
  <c r="F170" i="7"/>
  <c r="F192" i="7"/>
  <c r="F212" i="7"/>
  <c r="F234" i="7"/>
  <c r="F256" i="7"/>
  <c r="F276" i="7"/>
  <c r="F298" i="7"/>
  <c r="F320" i="7"/>
  <c r="F340" i="7"/>
  <c r="F362" i="7"/>
  <c r="F384" i="7"/>
  <c r="F404" i="7"/>
  <c r="F426" i="7"/>
  <c r="F448" i="7"/>
  <c r="F468" i="7"/>
  <c r="F490" i="7"/>
  <c r="F512" i="7"/>
  <c r="F532" i="7"/>
  <c r="F554" i="7"/>
  <c r="F576" i="7"/>
  <c r="F596" i="7"/>
  <c r="F618" i="7"/>
  <c r="F640" i="7"/>
  <c r="F660" i="7"/>
  <c r="F682" i="7"/>
  <c r="F704" i="7"/>
  <c r="F724" i="7"/>
  <c r="F746" i="7"/>
  <c r="F768" i="7"/>
  <c r="F788" i="7"/>
  <c r="F810" i="7"/>
  <c r="F832" i="7"/>
  <c r="F852" i="7"/>
  <c r="F874" i="7"/>
  <c r="F896" i="7"/>
  <c r="F916" i="7"/>
  <c r="F926" i="7"/>
  <c r="F934" i="7"/>
  <c r="F942" i="7"/>
  <c r="F950" i="7"/>
  <c r="F958" i="7"/>
  <c r="F966" i="7"/>
  <c r="F974" i="7"/>
  <c r="F982" i="7"/>
  <c r="F990" i="7"/>
  <c r="F998" i="7"/>
  <c r="F1006" i="7"/>
  <c r="F1014" i="7"/>
  <c r="F1022" i="7"/>
  <c r="F1030" i="7"/>
  <c r="F1038" i="7"/>
  <c r="F1046" i="7"/>
  <c r="F1054" i="7"/>
  <c r="F1062" i="7"/>
  <c r="F1070" i="7"/>
  <c r="F1078" i="7"/>
  <c r="F1086" i="7"/>
  <c r="F1094" i="7"/>
  <c r="F1102" i="7"/>
  <c r="F1110" i="7"/>
  <c r="F1118" i="7"/>
  <c r="F1126" i="7"/>
  <c r="F1134" i="7"/>
  <c r="F1142" i="7"/>
  <c r="F1150" i="7"/>
  <c r="F1158" i="7"/>
  <c r="F1166" i="7"/>
  <c r="F1174" i="7"/>
  <c r="F1182" i="7"/>
  <c r="F1190" i="7"/>
  <c r="F1198" i="7"/>
  <c r="F1206" i="7"/>
  <c r="F1214" i="7"/>
  <c r="F1222" i="7"/>
  <c r="F1230" i="7"/>
  <c r="F1238" i="7"/>
  <c r="F1246" i="7"/>
  <c r="F1254" i="7"/>
  <c r="F1262" i="7"/>
  <c r="F1270" i="7"/>
  <c r="F1278" i="7"/>
  <c r="F1286" i="7"/>
  <c r="F1294" i="7"/>
  <c r="F1302" i="7"/>
  <c r="F1310" i="7"/>
  <c r="F1318" i="7"/>
  <c r="F1326" i="7"/>
  <c r="F1334" i="7"/>
  <c r="F1342" i="7"/>
  <c r="F1350" i="7"/>
  <c r="F1358" i="7"/>
  <c r="F1366" i="7"/>
  <c r="F1374" i="7"/>
  <c r="F1382" i="7"/>
  <c r="F1390" i="7"/>
  <c r="F1398" i="7"/>
  <c r="F1406" i="7"/>
  <c r="F104" i="7"/>
  <c r="F194" i="7"/>
  <c r="F280" i="7"/>
  <c r="F364" i="7"/>
  <c r="F450" i="7"/>
  <c r="F536" i="7"/>
  <c r="F620" i="7"/>
  <c r="F706" i="7"/>
  <c r="F792" i="7"/>
  <c r="F876" i="7"/>
  <c r="F935" i="7"/>
  <c r="F967" i="7"/>
  <c r="F999" i="7"/>
  <c r="F1031" i="7"/>
  <c r="F1063" i="7"/>
  <c r="F1095" i="7"/>
  <c r="F1127" i="7"/>
  <c r="F1159" i="7"/>
  <c r="F1191" i="7"/>
  <c r="F1219" i="7"/>
  <c r="F1235" i="7"/>
  <c r="F1251" i="7"/>
  <c r="F1267" i="7"/>
  <c r="F1283" i="7"/>
  <c r="F1299" i="7"/>
  <c r="F1315" i="7"/>
  <c r="F1331" i="7"/>
  <c r="F1347" i="7"/>
  <c r="F1363" i="7"/>
  <c r="F1379" i="7"/>
  <c r="F1395" i="7"/>
  <c r="F1411" i="7"/>
  <c r="F1421" i="7"/>
  <c r="F1431" i="7"/>
  <c r="F1443" i="7"/>
  <c r="F1453" i="7"/>
  <c r="F1463" i="7"/>
  <c r="F1475" i="7"/>
  <c r="F1485" i="7"/>
  <c r="F1494" i="7"/>
  <c r="F120" i="7"/>
  <c r="F204" i="7"/>
  <c r="F290" i="7"/>
  <c r="F376" i="7"/>
  <c r="F460" i="7"/>
  <c r="F546" i="7"/>
  <c r="F632" i="7"/>
  <c r="F716" i="7"/>
  <c r="F802" i="7"/>
  <c r="F888" i="7"/>
  <c r="F939" i="7"/>
  <c r="F971" i="7"/>
  <c r="F1003" i="7"/>
  <c r="F1035" i="7"/>
  <c r="F1067" i="7"/>
  <c r="F1099" i="7"/>
  <c r="F1131" i="7"/>
  <c r="F1163" i="7"/>
  <c r="F1195" i="7"/>
  <c r="F1220" i="7"/>
  <c r="F1236" i="7"/>
  <c r="F1252" i="7"/>
  <c r="F1268" i="7"/>
  <c r="F1284" i="7"/>
  <c r="F1300" i="7"/>
  <c r="F1316" i="7"/>
  <c r="F1332" i="7"/>
  <c r="F1348" i="7"/>
  <c r="F1364" i="7"/>
  <c r="F1380" i="7"/>
  <c r="F1396" i="7"/>
  <c r="F1412" i="7"/>
  <c r="F1422" i="7"/>
  <c r="F1434" i="7"/>
  <c r="F1444" i="7"/>
  <c r="F1454" i="7"/>
  <c r="F1466" i="7"/>
  <c r="F1476" i="7"/>
  <c r="F1486" i="7"/>
  <c r="F1495" i="7"/>
  <c r="F8" i="7"/>
  <c r="F130" i="7"/>
  <c r="F216" i="7"/>
  <c r="F300" i="7"/>
  <c r="F386" i="7"/>
  <c r="F472" i="7"/>
  <c r="F556" i="7"/>
  <c r="F642" i="7"/>
  <c r="F728" i="7"/>
  <c r="F812" i="7"/>
  <c r="F898" i="7"/>
  <c r="F943" i="7"/>
  <c r="F975" i="7"/>
  <c r="F1007" i="7"/>
  <c r="F1039" i="7"/>
  <c r="F1071" i="7"/>
  <c r="F1103" i="7"/>
  <c r="F1135" i="7"/>
  <c r="F1167" i="7"/>
  <c r="F1199" i="7"/>
  <c r="F1221" i="7"/>
  <c r="F1237" i="7"/>
  <c r="F1253" i="7"/>
  <c r="F1269" i="7"/>
  <c r="F1285" i="7"/>
  <c r="F1301" i="7"/>
  <c r="F1317" i="7"/>
  <c r="F1333" i="7"/>
  <c r="F1349" i="7"/>
  <c r="F1365" i="7"/>
  <c r="F1381" i="7"/>
  <c r="F1397" i="7"/>
  <c r="F1413" i="7"/>
  <c r="F1423" i="7"/>
  <c r="F1435" i="7"/>
  <c r="F1445" i="7"/>
  <c r="F1455" i="7"/>
  <c r="F1467" i="7"/>
  <c r="F1477" i="7"/>
  <c r="F1487" i="7"/>
  <c r="F1497" i="7"/>
  <c r="F24" i="7"/>
  <c r="F140" i="7"/>
  <c r="F226" i="7"/>
  <c r="F312" i="7"/>
  <c r="F396" i="7"/>
  <c r="F482" i="7"/>
  <c r="F568" i="7"/>
  <c r="F652" i="7"/>
  <c r="F738" i="7"/>
  <c r="F824" i="7"/>
  <c r="F908" i="7"/>
  <c r="F947" i="7"/>
  <c r="F979" i="7"/>
  <c r="F1011" i="7"/>
  <c r="F1043" i="7"/>
  <c r="F1075" i="7"/>
  <c r="F1107" i="7"/>
  <c r="F1139" i="7"/>
  <c r="F1171" i="7"/>
  <c r="F1203" i="7"/>
  <c r="F1223" i="7"/>
  <c r="F1239" i="7"/>
  <c r="F1255" i="7"/>
  <c r="F1271" i="7"/>
  <c r="F1287" i="7"/>
  <c r="F1303" i="7"/>
  <c r="F1319" i="7"/>
  <c r="F1335" i="7"/>
  <c r="F1351" i="7"/>
  <c r="F1367" i="7"/>
  <c r="F1383" i="7"/>
  <c r="F1399" i="7"/>
  <c r="F1414" i="7"/>
  <c r="F1426" i="7"/>
  <c r="F1436" i="7"/>
  <c r="F1446" i="7"/>
  <c r="F1458" i="7"/>
  <c r="F1468" i="7"/>
  <c r="F1478" i="7"/>
  <c r="F1489" i="7"/>
  <c r="F1498" i="7"/>
  <c r="F40" i="7"/>
  <c r="F152" i="7"/>
  <c r="F236" i="7"/>
  <c r="F322" i="7"/>
  <c r="F408" i="7"/>
  <c r="F492" i="7"/>
  <c r="F578" i="7"/>
  <c r="F664" i="7"/>
  <c r="F748" i="7"/>
  <c r="F834" i="7"/>
  <c r="F917" i="7"/>
  <c r="F951" i="7"/>
  <c r="F983" i="7"/>
  <c r="F1015" i="7"/>
  <c r="F1047" i="7"/>
  <c r="F1079" i="7"/>
  <c r="F1111" i="7"/>
  <c r="F1143" i="7"/>
  <c r="F1175" i="7"/>
  <c r="F1207" i="7"/>
  <c r="F1227" i="7"/>
  <c r="F1243" i="7"/>
  <c r="F1259" i="7"/>
  <c r="F1275" i="7"/>
  <c r="F1291" i="7"/>
  <c r="F1307" i="7"/>
  <c r="F1323" i="7"/>
  <c r="F1339" i="7"/>
  <c r="F1355" i="7"/>
  <c r="F1371" i="7"/>
  <c r="F1387" i="7"/>
  <c r="F1403" i="7"/>
  <c r="F1415" i="7"/>
  <c r="F1427" i="7"/>
  <c r="F1437" i="7"/>
  <c r="F1447" i="7"/>
  <c r="F1459" i="7"/>
  <c r="F1469" i="7"/>
  <c r="F1479" i="7"/>
  <c r="F1490" i="7"/>
  <c r="F1499" i="7"/>
  <c r="F56" i="7"/>
  <c r="F162" i="7"/>
  <c r="F248" i="7"/>
  <c r="F332" i="7"/>
  <c r="F418" i="7"/>
  <c r="F504" i="7"/>
  <c r="F588" i="7"/>
  <c r="F674" i="7"/>
  <c r="F760" i="7"/>
  <c r="F844" i="7"/>
  <c r="F923" i="7"/>
  <c r="F955" i="7"/>
  <c r="F987" i="7"/>
  <c r="F1019" i="7"/>
  <c r="F1051" i="7"/>
  <c r="F1083" i="7"/>
  <c r="F1115" i="7"/>
  <c r="F1147" i="7"/>
  <c r="F1179" i="7"/>
  <c r="F1211" i="7"/>
  <c r="F1228" i="7"/>
  <c r="F1244" i="7"/>
  <c r="F1260" i="7"/>
  <c r="F1276" i="7"/>
  <c r="F1292" i="7"/>
  <c r="F1308" i="7"/>
  <c r="F1324" i="7"/>
  <c r="F1340" i="7"/>
  <c r="F1356" i="7"/>
  <c r="F1372" i="7"/>
  <c r="F1388" i="7"/>
  <c r="F1404" i="7"/>
  <c r="F1418" i="7"/>
  <c r="F1428" i="7"/>
  <c r="F1438" i="7"/>
  <c r="F1450" i="7"/>
  <c r="F1460" i="7"/>
  <c r="F1470" i="7"/>
  <c r="F1482" i="7"/>
  <c r="F1491" i="7"/>
  <c r="F1500" i="7"/>
  <c r="F72" i="7"/>
  <c r="F172" i="7"/>
  <c r="F258" i="7"/>
  <c r="F344" i="7"/>
  <c r="F428" i="7"/>
  <c r="F514" i="7"/>
  <c r="F600" i="7"/>
  <c r="F684" i="7"/>
  <c r="F770" i="7"/>
  <c r="F856" i="7"/>
  <c r="F927" i="7"/>
  <c r="F959" i="7"/>
  <c r="F991" i="7"/>
  <c r="F1023" i="7"/>
  <c r="F1055" i="7"/>
  <c r="F1087" i="7"/>
  <c r="F1119" i="7"/>
  <c r="F1151" i="7"/>
  <c r="F1183" i="7"/>
  <c r="F1212" i="7"/>
  <c r="F1229" i="7"/>
  <c r="F1245" i="7"/>
  <c r="F1261" i="7"/>
  <c r="F1277" i="7"/>
  <c r="F1293" i="7"/>
  <c r="F1309" i="7"/>
  <c r="F1325" i="7"/>
  <c r="F1341" i="7"/>
  <c r="F1357" i="7"/>
  <c r="F1373" i="7"/>
  <c r="F1389" i="7"/>
  <c r="F1405" i="7"/>
  <c r="F1419" i="7"/>
  <c r="F1429" i="7"/>
  <c r="F1439" i="7"/>
  <c r="F1451" i="7"/>
  <c r="F1461" i="7"/>
  <c r="F1471" i="7"/>
  <c r="F1483" i="7"/>
  <c r="F1492" i="7"/>
  <c r="F88" i="7"/>
  <c r="F184" i="7"/>
  <c r="F268" i="7"/>
  <c r="F354" i="7"/>
  <c r="F440" i="7"/>
  <c r="F524" i="7"/>
  <c r="F610" i="7"/>
  <c r="F696" i="7"/>
  <c r="F780" i="7"/>
  <c r="F866" i="7"/>
  <c r="F931" i="7"/>
  <c r="F963" i="7"/>
  <c r="F995" i="7"/>
  <c r="F1027" i="7"/>
  <c r="F1059" i="7"/>
  <c r="F1091" i="7"/>
  <c r="F1123" i="7"/>
  <c r="F1155" i="7"/>
  <c r="F1187" i="7"/>
  <c r="F1215" i="7"/>
  <c r="F1231" i="7"/>
  <c r="F1247" i="7"/>
  <c r="F1263" i="7"/>
  <c r="F1279" i="7"/>
  <c r="F1295" i="7"/>
  <c r="F1311" i="7"/>
  <c r="F1327" i="7"/>
  <c r="F1343" i="7"/>
  <c r="F1359" i="7"/>
  <c r="F1375" i="7"/>
  <c r="F1391" i="7"/>
  <c r="F1407" i="7"/>
  <c r="F1420" i="7"/>
  <c r="F1430" i="7"/>
  <c r="F1442" i="7"/>
  <c r="F1452" i="7"/>
  <c r="F1462" i="7"/>
  <c r="F1474" i="7"/>
  <c r="F1484" i="7"/>
  <c r="F1493" i="7"/>
  <c r="F7" i="7"/>
  <c r="F1493" i="5"/>
  <c r="F1461" i="5"/>
  <c r="F1429" i="5"/>
  <c r="F1397" i="5"/>
  <c r="F1365" i="5"/>
  <c r="F1333" i="5"/>
  <c r="F1301" i="5"/>
  <c r="F1269" i="5"/>
  <c r="F1237" i="5"/>
  <c r="F1205" i="5"/>
  <c r="F1173" i="5"/>
  <c r="F1141" i="5"/>
  <c r="F1109" i="5"/>
  <c r="F1077" i="5"/>
  <c r="F1045" i="5"/>
  <c r="F1013" i="5"/>
  <c r="F981" i="5"/>
  <c r="F949" i="5"/>
  <c r="F917" i="5"/>
  <c r="F885" i="5"/>
  <c r="F853" i="5"/>
  <c r="F821" i="5"/>
  <c r="F789" i="5"/>
  <c r="F757" i="5"/>
  <c r="F1489" i="5"/>
  <c r="F1457" i="5"/>
  <c r="F1425" i="5"/>
  <c r="F1393" i="5"/>
  <c r="F1361" i="5"/>
  <c r="F1329" i="5"/>
  <c r="F1297" i="5"/>
  <c r="F1265" i="5"/>
  <c r="F1233" i="5"/>
  <c r="F1201" i="5"/>
  <c r="F1169" i="5"/>
  <c r="F1137" i="5"/>
  <c r="F1105" i="5"/>
  <c r="F1073" i="5"/>
  <c r="F1041" i="5"/>
  <c r="F1009" i="5"/>
  <c r="F977" i="5"/>
  <c r="F945" i="5"/>
  <c r="F913" i="5"/>
  <c r="F881" i="5"/>
  <c r="F849" i="5"/>
  <c r="F817" i="5"/>
  <c r="F785" i="5"/>
  <c r="F8" i="5"/>
  <c r="F16" i="5"/>
  <c r="F24" i="5"/>
  <c r="F32" i="5"/>
  <c r="F40" i="5"/>
  <c r="F48" i="5"/>
  <c r="F56" i="5"/>
  <c r="F64" i="5"/>
  <c r="F72" i="5"/>
  <c r="F80" i="5"/>
  <c r="F88" i="5"/>
  <c r="F96" i="5"/>
  <c r="F104" i="5"/>
  <c r="F112" i="5"/>
  <c r="F120" i="5"/>
  <c r="F128" i="5"/>
  <c r="F136" i="5"/>
  <c r="F144" i="5"/>
  <c r="F152" i="5"/>
  <c r="F160" i="5"/>
  <c r="F168" i="5"/>
  <c r="F176" i="5"/>
  <c r="F184" i="5"/>
  <c r="F192" i="5"/>
  <c r="F200" i="5"/>
  <c r="F208" i="5"/>
  <c r="F216" i="5"/>
  <c r="F224" i="5"/>
  <c r="F232" i="5"/>
  <c r="F240" i="5"/>
  <c r="F9" i="5"/>
  <c r="F17" i="5"/>
  <c r="F25" i="5"/>
  <c r="F33" i="5"/>
  <c r="F41" i="5"/>
  <c r="F49" i="5"/>
  <c r="F57" i="5"/>
  <c r="F65" i="5"/>
  <c r="F73" i="5"/>
  <c r="F81" i="5"/>
  <c r="F89" i="5"/>
  <c r="F97" i="5"/>
  <c r="F105" i="5"/>
  <c r="F113" i="5"/>
  <c r="F121" i="5"/>
  <c r="F129" i="5"/>
  <c r="F137" i="5"/>
  <c r="F145" i="5"/>
  <c r="F153" i="5"/>
  <c r="F161" i="5"/>
  <c r="F169" i="5"/>
  <c r="F177" i="5"/>
  <c r="F185" i="5"/>
  <c r="F193" i="5"/>
  <c r="F201" i="5"/>
  <c r="F209" i="5"/>
  <c r="F217" i="5"/>
  <c r="F225" i="5"/>
  <c r="F233" i="5"/>
  <c r="F241" i="5"/>
  <c r="F249" i="5"/>
  <c r="F10" i="5"/>
  <c r="F18" i="5"/>
  <c r="F26" i="5"/>
  <c r="F34" i="5"/>
  <c r="F42" i="5"/>
  <c r="F50" i="5"/>
  <c r="F58" i="5"/>
  <c r="F66" i="5"/>
  <c r="F74" i="5"/>
  <c r="F82" i="5"/>
  <c r="F90" i="5"/>
  <c r="F98" i="5"/>
  <c r="F106" i="5"/>
  <c r="F114" i="5"/>
  <c r="F122" i="5"/>
  <c r="F130" i="5"/>
  <c r="F138" i="5"/>
  <c r="F146" i="5"/>
  <c r="F154" i="5"/>
  <c r="F162" i="5"/>
  <c r="F170" i="5"/>
  <c r="F178" i="5"/>
  <c r="F186" i="5"/>
  <c r="F194" i="5"/>
  <c r="F202" i="5"/>
  <c r="F210" i="5"/>
  <c r="F218" i="5"/>
  <c r="F226" i="5"/>
  <c r="F234" i="5"/>
  <c r="F242" i="5"/>
  <c r="F250" i="5"/>
  <c r="F12" i="5"/>
  <c r="F20" i="5"/>
  <c r="F28" i="5"/>
  <c r="F36" i="5"/>
  <c r="F44" i="5"/>
  <c r="F52" i="5"/>
  <c r="F60" i="5"/>
  <c r="F68" i="5"/>
  <c r="F76" i="5"/>
  <c r="F84" i="5"/>
  <c r="F92" i="5"/>
  <c r="F100" i="5"/>
  <c r="F108" i="5"/>
  <c r="F116" i="5"/>
  <c r="F124" i="5"/>
  <c r="F132" i="5"/>
  <c r="F140" i="5"/>
  <c r="F148" i="5"/>
  <c r="F156" i="5"/>
  <c r="F164" i="5"/>
  <c r="F172" i="5"/>
  <c r="F180" i="5"/>
  <c r="F188" i="5"/>
  <c r="F196" i="5"/>
  <c r="F204" i="5"/>
  <c r="F212" i="5"/>
  <c r="F220" i="5"/>
  <c r="F228" i="5"/>
  <c r="F236" i="5"/>
  <c r="F244" i="5"/>
  <c r="F13" i="5"/>
  <c r="F21" i="5"/>
  <c r="F29" i="5"/>
  <c r="F37" i="5"/>
  <c r="F45" i="5"/>
  <c r="F53" i="5"/>
  <c r="F61" i="5"/>
  <c r="F69" i="5"/>
  <c r="F77" i="5"/>
  <c r="F85" i="5"/>
  <c r="F93" i="5"/>
  <c r="F101" i="5"/>
  <c r="F109" i="5"/>
  <c r="F117" i="5"/>
  <c r="F125" i="5"/>
  <c r="F133" i="5"/>
  <c r="F141" i="5"/>
  <c r="F149" i="5"/>
  <c r="F157" i="5"/>
  <c r="F165" i="5"/>
  <c r="F173" i="5"/>
  <c r="F181" i="5"/>
  <c r="F189" i="5"/>
  <c r="F197" i="5"/>
  <c r="F205" i="5"/>
  <c r="F213" i="5"/>
  <c r="F221" i="5"/>
  <c r="F229" i="5"/>
  <c r="F237" i="5"/>
  <c r="F245" i="5"/>
  <c r="F6" i="5"/>
  <c r="F14" i="5"/>
  <c r="F22" i="5"/>
  <c r="F30" i="5"/>
  <c r="F38" i="5"/>
  <c r="F46" i="5"/>
  <c r="F54" i="5"/>
  <c r="F62" i="5"/>
  <c r="F70" i="5"/>
  <c r="F78" i="5"/>
  <c r="F86" i="5"/>
  <c r="F94" i="5"/>
  <c r="F102" i="5"/>
  <c r="F110" i="5"/>
  <c r="F118" i="5"/>
  <c r="F126" i="5"/>
  <c r="F134" i="5"/>
  <c r="F142" i="5"/>
  <c r="F150" i="5"/>
  <c r="F158" i="5"/>
  <c r="F166" i="5"/>
  <c r="F174" i="5"/>
  <c r="F182" i="5"/>
  <c r="F190" i="5"/>
  <c r="F198" i="5"/>
  <c r="F206" i="5"/>
  <c r="F214" i="5"/>
  <c r="F222" i="5"/>
  <c r="F230" i="5"/>
  <c r="F238" i="5"/>
  <c r="F246" i="5"/>
  <c r="F23" i="5"/>
  <c r="F55" i="5"/>
  <c r="F87" i="5"/>
  <c r="F119" i="5"/>
  <c r="F151" i="5"/>
  <c r="F183" i="5"/>
  <c r="F215" i="5"/>
  <c r="F247" i="5"/>
  <c r="F257" i="5"/>
  <c r="F265" i="5"/>
  <c r="F273" i="5"/>
  <c r="F281" i="5"/>
  <c r="F289" i="5"/>
  <c r="F297" i="5"/>
  <c r="F305" i="5"/>
  <c r="F313" i="5"/>
  <c r="F321" i="5"/>
  <c r="F329" i="5"/>
  <c r="F337" i="5"/>
  <c r="F345" i="5"/>
  <c r="F353" i="5"/>
  <c r="F361" i="5"/>
  <c r="F369" i="5"/>
  <c r="F377" i="5"/>
  <c r="F385" i="5"/>
  <c r="F393" i="5"/>
  <c r="F401" i="5"/>
  <c r="F409" i="5"/>
  <c r="F417" i="5"/>
  <c r="F425" i="5"/>
  <c r="F433" i="5"/>
  <c r="F441" i="5"/>
  <c r="F449" i="5"/>
  <c r="F457" i="5"/>
  <c r="F465" i="5"/>
  <c r="F473" i="5"/>
  <c r="F481" i="5"/>
  <c r="F489" i="5"/>
  <c r="F497" i="5"/>
  <c r="F505" i="5"/>
  <c r="F513" i="5"/>
  <c r="F521" i="5"/>
  <c r="F529" i="5"/>
  <c r="F537" i="5"/>
  <c r="F545" i="5"/>
  <c r="F553" i="5"/>
  <c r="F561" i="5"/>
  <c r="F569" i="5"/>
  <c r="F577" i="5"/>
  <c r="F585" i="5"/>
  <c r="F593" i="5"/>
  <c r="F601" i="5"/>
  <c r="F609" i="5"/>
  <c r="F617" i="5"/>
  <c r="F625" i="5"/>
  <c r="F633" i="5"/>
  <c r="F641" i="5"/>
  <c r="F649" i="5"/>
  <c r="F657" i="5"/>
  <c r="F665" i="5"/>
  <c r="F673" i="5"/>
  <c r="F681" i="5"/>
  <c r="F689" i="5"/>
  <c r="F697" i="5"/>
  <c r="F705" i="5"/>
  <c r="F713" i="5"/>
  <c r="F721" i="5"/>
  <c r="F729" i="5"/>
  <c r="F27" i="5"/>
  <c r="F59" i="5"/>
  <c r="F91" i="5"/>
  <c r="F123" i="5"/>
  <c r="F155" i="5"/>
  <c r="F187" i="5"/>
  <c r="F219" i="5"/>
  <c r="F248" i="5"/>
  <c r="F258" i="5"/>
  <c r="F266" i="5"/>
  <c r="F274" i="5"/>
  <c r="F282" i="5"/>
  <c r="F290" i="5"/>
  <c r="F298" i="5"/>
  <c r="F306" i="5"/>
  <c r="F314" i="5"/>
  <c r="F322" i="5"/>
  <c r="F330" i="5"/>
  <c r="F338" i="5"/>
  <c r="F346" i="5"/>
  <c r="F354" i="5"/>
  <c r="F362" i="5"/>
  <c r="F370" i="5"/>
  <c r="F378" i="5"/>
  <c r="F386" i="5"/>
  <c r="F394" i="5"/>
  <c r="F402" i="5"/>
  <c r="F410" i="5"/>
  <c r="F418" i="5"/>
  <c r="F426" i="5"/>
  <c r="F434" i="5"/>
  <c r="F442" i="5"/>
  <c r="F450" i="5"/>
  <c r="F458" i="5"/>
  <c r="F466" i="5"/>
  <c r="F474" i="5"/>
  <c r="F482" i="5"/>
  <c r="F490" i="5"/>
  <c r="F498" i="5"/>
  <c r="F506" i="5"/>
  <c r="F514" i="5"/>
  <c r="F522" i="5"/>
  <c r="F530" i="5"/>
  <c r="F538" i="5"/>
  <c r="F546" i="5"/>
  <c r="F554" i="5"/>
  <c r="F562" i="5"/>
  <c r="F570" i="5"/>
  <c r="F578" i="5"/>
  <c r="F586" i="5"/>
  <c r="F594" i="5"/>
  <c r="F602" i="5"/>
  <c r="F610" i="5"/>
  <c r="F618" i="5"/>
  <c r="F626" i="5"/>
  <c r="F634" i="5"/>
  <c r="F642" i="5"/>
  <c r="F650" i="5"/>
  <c r="F658" i="5"/>
  <c r="F666" i="5"/>
  <c r="F674" i="5"/>
  <c r="F682" i="5"/>
  <c r="F690" i="5"/>
  <c r="F698" i="5"/>
  <c r="F706" i="5"/>
  <c r="F714" i="5"/>
  <c r="F722" i="5"/>
  <c r="F730" i="5"/>
  <c r="F738" i="5"/>
  <c r="F746" i="5"/>
  <c r="F754" i="5"/>
  <c r="F762" i="5"/>
  <c r="F770" i="5"/>
  <c r="F778" i="5"/>
  <c r="F786" i="5"/>
  <c r="F794" i="5"/>
  <c r="F802" i="5"/>
  <c r="F810" i="5"/>
  <c r="F818" i="5"/>
  <c r="F826" i="5"/>
  <c r="F834" i="5"/>
  <c r="F842" i="5"/>
  <c r="F850" i="5"/>
  <c r="F858" i="5"/>
  <c r="F866" i="5"/>
  <c r="F874" i="5"/>
  <c r="F882" i="5"/>
  <c r="F890" i="5"/>
  <c r="F898" i="5"/>
  <c r="F906" i="5"/>
  <c r="F914" i="5"/>
  <c r="F922" i="5"/>
  <c r="F930" i="5"/>
  <c r="F938" i="5"/>
  <c r="F946" i="5"/>
  <c r="F954" i="5"/>
  <c r="F962" i="5"/>
  <c r="F970" i="5"/>
  <c r="F978" i="5"/>
  <c r="F986" i="5"/>
  <c r="F994" i="5"/>
  <c r="F1002" i="5"/>
  <c r="F1010" i="5"/>
  <c r="F1018" i="5"/>
  <c r="F1026" i="5"/>
  <c r="F1034" i="5"/>
  <c r="F1042" i="5"/>
  <c r="F1050" i="5"/>
  <c r="F1058" i="5"/>
  <c r="F1066" i="5"/>
  <c r="F1074" i="5"/>
  <c r="F1082" i="5"/>
  <c r="F1090" i="5"/>
  <c r="F1098" i="5"/>
  <c r="F1106" i="5"/>
  <c r="F1114" i="5"/>
  <c r="F1122" i="5"/>
  <c r="F1130" i="5"/>
  <c r="F1138" i="5"/>
  <c r="F1146" i="5"/>
  <c r="F1154" i="5"/>
  <c r="F1162" i="5"/>
  <c r="F1170" i="5"/>
  <c r="F1178" i="5"/>
  <c r="F1186" i="5"/>
  <c r="F1194" i="5"/>
  <c r="F1202" i="5"/>
  <c r="F1210" i="5"/>
  <c r="F1218" i="5"/>
  <c r="F1226" i="5"/>
  <c r="F1234" i="5"/>
  <c r="F1242" i="5"/>
  <c r="F1250" i="5"/>
  <c r="F1258" i="5"/>
  <c r="F1266" i="5"/>
  <c r="F1274" i="5"/>
  <c r="F1282" i="5"/>
  <c r="F1290" i="5"/>
  <c r="F1298" i="5"/>
  <c r="F1306" i="5"/>
  <c r="F1314" i="5"/>
  <c r="F1322" i="5"/>
  <c r="F1330" i="5"/>
  <c r="F1338" i="5"/>
  <c r="F1346" i="5"/>
  <c r="F1354" i="5"/>
  <c r="F1362" i="5"/>
  <c r="F1370" i="5"/>
  <c r="F1378" i="5"/>
  <c r="F1386" i="5"/>
  <c r="F1394" i="5"/>
  <c r="F1402" i="5"/>
  <c r="F1410" i="5"/>
  <c r="F1418" i="5"/>
  <c r="F1426" i="5"/>
  <c r="F1434" i="5"/>
  <c r="F1442" i="5"/>
  <c r="F1450" i="5"/>
  <c r="F1458" i="5"/>
  <c r="F1466" i="5"/>
  <c r="F1474" i="5"/>
  <c r="F1482" i="5"/>
  <c r="F1490" i="5"/>
  <c r="F1498" i="5"/>
  <c r="F31" i="5"/>
  <c r="F63" i="5"/>
  <c r="F95" i="5"/>
  <c r="F127" i="5"/>
  <c r="F159" i="5"/>
  <c r="F191" i="5"/>
  <c r="F223" i="5"/>
  <c r="F251" i="5"/>
  <c r="F259" i="5"/>
  <c r="F267" i="5"/>
  <c r="F275" i="5"/>
  <c r="F283" i="5"/>
  <c r="F291" i="5"/>
  <c r="F299" i="5"/>
  <c r="F307" i="5"/>
  <c r="F315" i="5"/>
  <c r="F323" i="5"/>
  <c r="F331" i="5"/>
  <c r="F339" i="5"/>
  <c r="F347" i="5"/>
  <c r="F355" i="5"/>
  <c r="F363" i="5"/>
  <c r="F371" i="5"/>
  <c r="F379" i="5"/>
  <c r="F387" i="5"/>
  <c r="F395" i="5"/>
  <c r="F403" i="5"/>
  <c r="F411" i="5"/>
  <c r="F419" i="5"/>
  <c r="F427" i="5"/>
  <c r="F435" i="5"/>
  <c r="F443" i="5"/>
  <c r="F451" i="5"/>
  <c r="F459" i="5"/>
  <c r="F467" i="5"/>
  <c r="F475" i="5"/>
  <c r="F483" i="5"/>
  <c r="F491" i="5"/>
  <c r="F499" i="5"/>
  <c r="F507" i="5"/>
  <c r="F515" i="5"/>
  <c r="F523" i="5"/>
  <c r="F531" i="5"/>
  <c r="F539" i="5"/>
  <c r="F547" i="5"/>
  <c r="F555" i="5"/>
  <c r="F563" i="5"/>
  <c r="F571" i="5"/>
  <c r="F579" i="5"/>
  <c r="F587" i="5"/>
  <c r="F595" i="5"/>
  <c r="F603" i="5"/>
  <c r="F611" i="5"/>
  <c r="F619" i="5"/>
  <c r="F627" i="5"/>
  <c r="F635" i="5"/>
  <c r="F643" i="5"/>
  <c r="F651" i="5"/>
  <c r="F659" i="5"/>
  <c r="F667" i="5"/>
  <c r="F675" i="5"/>
  <c r="F683" i="5"/>
  <c r="F691" i="5"/>
  <c r="F699" i="5"/>
  <c r="F707" i="5"/>
  <c r="F715" i="5"/>
  <c r="F723" i="5"/>
  <c r="F731" i="5"/>
  <c r="F739" i="5"/>
  <c r="F747" i="5"/>
  <c r="F755" i="5"/>
  <c r="F763" i="5"/>
  <c r="F771" i="5"/>
  <c r="F779" i="5"/>
  <c r="F787" i="5"/>
  <c r="F795" i="5"/>
  <c r="F803" i="5"/>
  <c r="F811" i="5"/>
  <c r="F819" i="5"/>
  <c r="F827" i="5"/>
  <c r="F835" i="5"/>
  <c r="F843" i="5"/>
  <c r="F851" i="5"/>
  <c r="F859" i="5"/>
  <c r="F867" i="5"/>
  <c r="F875" i="5"/>
  <c r="F883" i="5"/>
  <c r="F891" i="5"/>
  <c r="F899" i="5"/>
  <c r="F907" i="5"/>
  <c r="F915" i="5"/>
  <c r="F923" i="5"/>
  <c r="F931" i="5"/>
  <c r="F939" i="5"/>
  <c r="F947" i="5"/>
  <c r="F955" i="5"/>
  <c r="F963" i="5"/>
  <c r="F971" i="5"/>
  <c r="F979" i="5"/>
  <c r="F987" i="5"/>
  <c r="F995" i="5"/>
  <c r="F1003" i="5"/>
  <c r="F1011" i="5"/>
  <c r="F1019" i="5"/>
  <c r="F1027" i="5"/>
  <c r="F1035" i="5"/>
  <c r="F1043" i="5"/>
  <c r="F1051" i="5"/>
  <c r="F1059" i="5"/>
  <c r="F1067" i="5"/>
  <c r="F1075" i="5"/>
  <c r="F1083" i="5"/>
  <c r="F1091" i="5"/>
  <c r="F1099" i="5"/>
  <c r="F1107" i="5"/>
  <c r="F1115" i="5"/>
  <c r="F1123" i="5"/>
  <c r="F1131" i="5"/>
  <c r="F1139" i="5"/>
  <c r="F1147" i="5"/>
  <c r="F1155" i="5"/>
  <c r="F1163" i="5"/>
  <c r="F1171" i="5"/>
  <c r="F1179" i="5"/>
  <c r="F1187" i="5"/>
  <c r="F1195" i="5"/>
  <c r="F1203" i="5"/>
  <c r="F1211" i="5"/>
  <c r="F1219" i="5"/>
  <c r="F1227" i="5"/>
  <c r="F1235" i="5"/>
  <c r="F1243" i="5"/>
  <c r="F1251" i="5"/>
  <c r="F1259" i="5"/>
  <c r="F1267" i="5"/>
  <c r="F1275" i="5"/>
  <c r="F1283" i="5"/>
  <c r="F1291" i="5"/>
  <c r="F1299" i="5"/>
  <c r="F1307" i="5"/>
  <c r="F1315" i="5"/>
  <c r="F1323" i="5"/>
  <c r="F1331" i="5"/>
  <c r="F1339" i="5"/>
  <c r="F1347" i="5"/>
  <c r="F1355" i="5"/>
  <c r="F1363" i="5"/>
  <c r="F1371" i="5"/>
  <c r="F1379" i="5"/>
  <c r="F1387" i="5"/>
  <c r="F1395" i="5"/>
  <c r="F1403" i="5"/>
  <c r="F1411" i="5"/>
  <c r="F1419" i="5"/>
  <c r="F1427" i="5"/>
  <c r="F1435" i="5"/>
  <c r="F1443" i="5"/>
  <c r="F1451" i="5"/>
  <c r="F1459" i="5"/>
  <c r="F1467" i="5"/>
  <c r="F1475" i="5"/>
  <c r="F1483" i="5"/>
  <c r="F1491" i="5"/>
  <c r="F1499" i="5"/>
  <c r="F35" i="5"/>
  <c r="F67" i="5"/>
  <c r="F99" i="5"/>
  <c r="F131" i="5"/>
  <c r="F163" i="5"/>
  <c r="F195" i="5"/>
  <c r="F227" i="5"/>
  <c r="F252" i="5"/>
  <c r="F260" i="5"/>
  <c r="F268" i="5"/>
  <c r="F276" i="5"/>
  <c r="F284" i="5"/>
  <c r="F292" i="5"/>
  <c r="F300" i="5"/>
  <c r="F308" i="5"/>
  <c r="F316" i="5"/>
  <c r="F324" i="5"/>
  <c r="F332" i="5"/>
  <c r="F340" i="5"/>
  <c r="F348" i="5"/>
  <c r="F356" i="5"/>
  <c r="F364" i="5"/>
  <c r="F372" i="5"/>
  <c r="F380" i="5"/>
  <c r="F388" i="5"/>
  <c r="F396" i="5"/>
  <c r="F404" i="5"/>
  <c r="F412" i="5"/>
  <c r="F420" i="5"/>
  <c r="F428" i="5"/>
  <c r="F436" i="5"/>
  <c r="F444" i="5"/>
  <c r="F452" i="5"/>
  <c r="F460" i="5"/>
  <c r="F468" i="5"/>
  <c r="F476" i="5"/>
  <c r="F484" i="5"/>
  <c r="F492" i="5"/>
  <c r="F500" i="5"/>
  <c r="F508" i="5"/>
  <c r="F516" i="5"/>
  <c r="F524" i="5"/>
  <c r="F532" i="5"/>
  <c r="F540" i="5"/>
  <c r="F548" i="5"/>
  <c r="F556" i="5"/>
  <c r="F564" i="5"/>
  <c r="F572" i="5"/>
  <c r="F580" i="5"/>
  <c r="F588" i="5"/>
  <c r="F596" i="5"/>
  <c r="F604" i="5"/>
  <c r="F612" i="5"/>
  <c r="F620" i="5"/>
  <c r="F628" i="5"/>
  <c r="F636" i="5"/>
  <c r="F644" i="5"/>
  <c r="F652" i="5"/>
  <c r="F660" i="5"/>
  <c r="F668" i="5"/>
  <c r="F676" i="5"/>
  <c r="F684" i="5"/>
  <c r="F692" i="5"/>
  <c r="F700" i="5"/>
  <c r="F708" i="5"/>
  <c r="F716" i="5"/>
  <c r="F724" i="5"/>
  <c r="F732" i="5"/>
  <c r="F740" i="5"/>
  <c r="F748" i="5"/>
  <c r="F756" i="5"/>
  <c r="F764" i="5"/>
  <c r="F772" i="5"/>
  <c r="F780" i="5"/>
  <c r="F788" i="5"/>
  <c r="F796" i="5"/>
  <c r="F804" i="5"/>
  <c r="F812" i="5"/>
  <c r="F820" i="5"/>
  <c r="F828" i="5"/>
  <c r="F836" i="5"/>
  <c r="F844" i="5"/>
  <c r="F852" i="5"/>
  <c r="F860" i="5"/>
  <c r="F868" i="5"/>
  <c r="F876" i="5"/>
  <c r="F884" i="5"/>
  <c r="F892" i="5"/>
  <c r="F900" i="5"/>
  <c r="F908" i="5"/>
  <c r="F916" i="5"/>
  <c r="F924" i="5"/>
  <c r="F932" i="5"/>
  <c r="F940" i="5"/>
  <c r="F948" i="5"/>
  <c r="F956" i="5"/>
  <c r="F964" i="5"/>
  <c r="F972" i="5"/>
  <c r="F980" i="5"/>
  <c r="F988" i="5"/>
  <c r="F996" i="5"/>
  <c r="F1004" i="5"/>
  <c r="F1012" i="5"/>
  <c r="F1020" i="5"/>
  <c r="F1028" i="5"/>
  <c r="F1036" i="5"/>
  <c r="F1044" i="5"/>
  <c r="F1052" i="5"/>
  <c r="F1060" i="5"/>
  <c r="F1068" i="5"/>
  <c r="F1076" i="5"/>
  <c r="F1084" i="5"/>
  <c r="F1092" i="5"/>
  <c r="F1100" i="5"/>
  <c r="F1108" i="5"/>
  <c r="F1116" i="5"/>
  <c r="F1124" i="5"/>
  <c r="F1132" i="5"/>
  <c r="F1140" i="5"/>
  <c r="F1148" i="5"/>
  <c r="F1156" i="5"/>
  <c r="F1164" i="5"/>
  <c r="F1172" i="5"/>
  <c r="F1180" i="5"/>
  <c r="F1188" i="5"/>
  <c r="F1196" i="5"/>
  <c r="F1204" i="5"/>
  <c r="F1212" i="5"/>
  <c r="F1220" i="5"/>
  <c r="F1228" i="5"/>
  <c r="F1236" i="5"/>
  <c r="F1244" i="5"/>
  <c r="F1252" i="5"/>
  <c r="F1260" i="5"/>
  <c r="F1268" i="5"/>
  <c r="F1276" i="5"/>
  <c r="F1284" i="5"/>
  <c r="F1292" i="5"/>
  <c r="F1300" i="5"/>
  <c r="F1308" i="5"/>
  <c r="F1316" i="5"/>
  <c r="F1324" i="5"/>
  <c r="F1332" i="5"/>
  <c r="F1340" i="5"/>
  <c r="F1348" i="5"/>
  <c r="F1356" i="5"/>
  <c r="F1364" i="5"/>
  <c r="F1372" i="5"/>
  <c r="F1380" i="5"/>
  <c r="F1388" i="5"/>
  <c r="F1396" i="5"/>
  <c r="F1404" i="5"/>
  <c r="F1412" i="5"/>
  <c r="F1420" i="5"/>
  <c r="F1428" i="5"/>
  <c r="F1436" i="5"/>
  <c r="F1444" i="5"/>
  <c r="F1452" i="5"/>
  <c r="F1460" i="5"/>
  <c r="F1468" i="5"/>
  <c r="F1476" i="5"/>
  <c r="F1484" i="5"/>
  <c r="F1492" i="5"/>
  <c r="F1500" i="5"/>
  <c r="F7" i="5"/>
  <c r="F39" i="5"/>
  <c r="F71" i="5"/>
  <c r="F103" i="5"/>
  <c r="F135" i="5"/>
  <c r="F167" i="5"/>
  <c r="F199" i="5"/>
  <c r="F231" i="5"/>
  <c r="F253" i="5"/>
  <c r="F261" i="5"/>
  <c r="F269" i="5"/>
  <c r="F277" i="5"/>
  <c r="F285" i="5"/>
  <c r="F293" i="5"/>
  <c r="F301" i="5"/>
  <c r="F309" i="5"/>
  <c r="F317" i="5"/>
  <c r="F325" i="5"/>
  <c r="F333" i="5"/>
  <c r="F341" i="5"/>
  <c r="F349" i="5"/>
  <c r="F357" i="5"/>
  <c r="F365" i="5"/>
  <c r="F373" i="5"/>
  <c r="F381" i="5"/>
  <c r="F389" i="5"/>
  <c r="F397" i="5"/>
  <c r="F405" i="5"/>
  <c r="F413" i="5"/>
  <c r="F421" i="5"/>
  <c r="F429" i="5"/>
  <c r="F437" i="5"/>
  <c r="F445" i="5"/>
  <c r="F453" i="5"/>
  <c r="F461" i="5"/>
  <c r="F469" i="5"/>
  <c r="F477" i="5"/>
  <c r="F485" i="5"/>
  <c r="F493" i="5"/>
  <c r="F501" i="5"/>
  <c r="F509" i="5"/>
  <c r="F517" i="5"/>
  <c r="F525" i="5"/>
  <c r="F533" i="5"/>
  <c r="F541" i="5"/>
  <c r="F549" i="5"/>
  <c r="F557" i="5"/>
  <c r="F565" i="5"/>
  <c r="F573" i="5"/>
  <c r="F581" i="5"/>
  <c r="F589" i="5"/>
  <c r="F597" i="5"/>
  <c r="F605" i="5"/>
  <c r="F613" i="5"/>
  <c r="F621" i="5"/>
  <c r="F629" i="5"/>
  <c r="F637" i="5"/>
  <c r="F645" i="5"/>
  <c r="F653" i="5"/>
  <c r="F661" i="5"/>
  <c r="F669" i="5"/>
  <c r="F677" i="5"/>
  <c r="F685" i="5"/>
  <c r="F693" i="5"/>
  <c r="F701" i="5"/>
  <c r="F709" i="5"/>
  <c r="F717" i="5"/>
  <c r="F725" i="5"/>
  <c r="F11" i="5"/>
  <c r="F43" i="5"/>
  <c r="F75" i="5"/>
  <c r="F107" i="5"/>
  <c r="F139" i="5"/>
  <c r="F171" i="5"/>
  <c r="F203" i="5"/>
  <c r="F235" i="5"/>
  <c r="F254" i="5"/>
  <c r="F262" i="5"/>
  <c r="F270" i="5"/>
  <c r="F278" i="5"/>
  <c r="F286" i="5"/>
  <c r="F294" i="5"/>
  <c r="F302" i="5"/>
  <c r="F310" i="5"/>
  <c r="F318" i="5"/>
  <c r="F326" i="5"/>
  <c r="F334" i="5"/>
  <c r="F342" i="5"/>
  <c r="F350" i="5"/>
  <c r="F358" i="5"/>
  <c r="F366" i="5"/>
  <c r="F374" i="5"/>
  <c r="F382" i="5"/>
  <c r="F390" i="5"/>
  <c r="F398" i="5"/>
  <c r="F406" i="5"/>
  <c r="F414" i="5"/>
  <c r="F422" i="5"/>
  <c r="F430" i="5"/>
  <c r="F438" i="5"/>
  <c r="F446" i="5"/>
  <c r="F454" i="5"/>
  <c r="F462" i="5"/>
  <c r="F470" i="5"/>
  <c r="F478" i="5"/>
  <c r="F486" i="5"/>
  <c r="F494" i="5"/>
  <c r="F502" i="5"/>
  <c r="F510" i="5"/>
  <c r="F518" i="5"/>
  <c r="F526" i="5"/>
  <c r="F534" i="5"/>
  <c r="F542" i="5"/>
  <c r="F550" i="5"/>
  <c r="F558" i="5"/>
  <c r="F566" i="5"/>
  <c r="F574" i="5"/>
  <c r="F582" i="5"/>
  <c r="F590" i="5"/>
  <c r="F598" i="5"/>
  <c r="F606" i="5"/>
  <c r="F614" i="5"/>
  <c r="F622" i="5"/>
  <c r="F630" i="5"/>
  <c r="F638" i="5"/>
  <c r="F646" i="5"/>
  <c r="F654" i="5"/>
  <c r="F662" i="5"/>
  <c r="F670" i="5"/>
  <c r="F678" i="5"/>
  <c r="F686" i="5"/>
  <c r="F694" i="5"/>
  <c r="F702" i="5"/>
  <c r="F710" i="5"/>
  <c r="F718" i="5"/>
  <c r="F726" i="5"/>
  <c r="F734" i="5"/>
  <c r="F742" i="5"/>
  <c r="F750" i="5"/>
  <c r="F758" i="5"/>
  <c r="F766" i="5"/>
  <c r="F774" i="5"/>
  <c r="F782" i="5"/>
  <c r="F790" i="5"/>
  <c r="F798" i="5"/>
  <c r="F806" i="5"/>
  <c r="F814" i="5"/>
  <c r="F822" i="5"/>
  <c r="F830" i="5"/>
  <c r="F838" i="5"/>
  <c r="F846" i="5"/>
  <c r="F854" i="5"/>
  <c r="F862" i="5"/>
  <c r="F870" i="5"/>
  <c r="F878" i="5"/>
  <c r="F886" i="5"/>
  <c r="F894" i="5"/>
  <c r="F902" i="5"/>
  <c r="F910" i="5"/>
  <c r="F918" i="5"/>
  <c r="F926" i="5"/>
  <c r="F934" i="5"/>
  <c r="F942" i="5"/>
  <c r="F950" i="5"/>
  <c r="F958" i="5"/>
  <c r="F966" i="5"/>
  <c r="F974" i="5"/>
  <c r="F982" i="5"/>
  <c r="F990" i="5"/>
  <c r="F998" i="5"/>
  <c r="F1006" i="5"/>
  <c r="F1014" i="5"/>
  <c r="F1022" i="5"/>
  <c r="F1030" i="5"/>
  <c r="F1038" i="5"/>
  <c r="F1046" i="5"/>
  <c r="F1054" i="5"/>
  <c r="F1062" i="5"/>
  <c r="F1070" i="5"/>
  <c r="F1078" i="5"/>
  <c r="F1086" i="5"/>
  <c r="F1094" i="5"/>
  <c r="F1102" i="5"/>
  <c r="F1110" i="5"/>
  <c r="F1118" i="5"/>
  <c r="F1126" i="5"/>
  <c r="F1134" i="5"/>
  <c r="F1142" i="5"/>
  <c r="F1150" i="5"/>
  <c r="F1158" i="5"/>
  <c r="F1166" i="5"/>
  <c r="F1174" i="5"/>
  <c r="F1182" i="5"/>
  <c r="F1190" i="5"/>
  <c r="F1198" i="5"/>
  <c r="F1206" i="5"/>
  <c r="F1214" i="5"/>
  <c r="F1222" i="5"/>
  <c r="F1230" i="5"/>
  <c r="F1238" i="5"/>
  <c r="F1246" i="5"/>
  <c r="F1254" i="5"/>
  <c r="F1262" i="5"/>
  <c r="F1270" i="5"/>
  <c r="F1278" i="5"/>
  <c r="F1286" i="5"/>
  <c r="F1294" i="5"/>
  <c r="F1302" i="5"/>
  <c r="F1310" i="5"/>
  <c r="F1318" i="5"/>
  <c r="F1326" i="5"/>
  <c r="F1334" i="5"/>
  <c r="F1342" i="5"/>
  <c r="F1350" i="5"/>
  <c r="F1358" i="5"/>
  <c r="F1366" i="5"/>
  <c r="F1374" i="5"/>
  <c r="F1382" i="5"/>
  <c r="F1390" i="5"/>
  <c r="F1398" i="5"/>
  <c r="F1406" i="5"/>
  <c r="F1414" i="5"/>
  <c r="F1422" i="5"/>
  <c r="F1430" i="5"/>
  <c r="F1438" i="5"/>
  <c r="F1446" i="5"/>
  <c r="F1454" i="5"/>
  <c r="F1462" i="5"/>
  <c r="F1470" i="5"/>
  <c r="F1478" i="5"/>
  <c r="F1486" i="5"/>
  <c r="F1494" i="5"/>
  <c r="F15" i="5"/>
  <c r="F47" i="5"/>
  <c r="F79" i="5"/>
  <c r="F111" i="5"/>
  <c r="F143" i="5"/>
  <c r="F175" i="5"/>
  <c r="F207" i="5"/>
  <c r="F239" i="5"/>
  <c r="F255" i="5"/>
  <c r="F263" i="5"/>
  <c r="F271" i="5"/>
  <c r="F279" i="5"/>
  <c r="F287" i="5"/>
  <c r="F295" i="5"/>
  <c r="F303" i="5"/>
  <c r="F311" i="5"/>
  <c r="F319" i="5"/>
  <c r="F327" i="5"/>
  <c r="F335" i="5"/>
  <c r="F343" i="5"/>
  <c r="F351" i="5"/>
  <c r="F359" i="5"/>
  <c r="F367" i="5"/>
  <c r="F375" i="5"/>
  <c r="F383" i="5"/>
  <c r="F391" i="5"/>
  <c r="F399" i="5"/>
  <c r="F407" i="5"/>
  <c r="F415" i="5"/>
  <c r="F423" i="5"/>
  <c r="F431" i="5"/>
  <c r="F439" i="5"/>
  <c r="F447" i="5"/>
  <c r="F455" i="5"/>
  <c r="F463" i="5"/>
  <c r="F471" i="5"/>
  <c r="F479" i="5"/>
  <c r="F487" i="5"/>
  <c r="F495" i="5"/>
  <c r="F503" i="5"/>
  <c r="F511" i="5"/>
  <c r="F519" i="5"/>
  <c r="F527" i="5"/>
  <c r="F535" i="5"/>
  <c r="F543" i="5"/>
  <c r="F551" i="5"/>
  <c r="F559" i="5"/>
  <c r="F567" i="5"/>
  <c r="F575" i="5"/>
  <c r="F583" i="5"/>
  <c r="F591" i="5"/>
  <c r="F599" i="5"/>
  <c r="F607" i="5"/>
  <c r="F615" i="5"/>
  <c r="F623" i="5"/>
  <c r="F631" i="5"/>
  <c r="F639" i="5"/>
  <c r="F647" i="5"/>
  <c r="F655" i="5"/>
  <c r="F663" i="5"/>
  <c r="F671" i="5"/>
  <c r="F679" i="5"/>
  <c r="F687" i="5"/>
  <c r="F695" i="5"/>
  <c r="F703" i="5"/>
  <c r="F711" i="5"/>
  <c r="F719" i="5"/>
  <c r="F727" i="5"/>
  <c r="F735" i="5"/>
  <c r="F743" i="5"/>
  <c r="F751" i="5"/>
  <c r="F759" i="5"/>
  <c r="F767" i="5"/>
  <c r="F775" i="5"/>
  <c r="F783" i="5"/>
  <c r="F791" i="5"/>
  <c r="F799" i="5"/>
  <c r="F807" i="5"/>
  <c r="F815" i="5"/>
  <c r="F823" i="5"/>
  <c r="F831" i="5"/>
  <c r="F839" i="5"/>
  <c r="F847" i="5"/>
  <c r="F855" i="5"/>
  <c r="F863" i="5"/>
  <c r="F871" i="5"/>
  <c r="F879" i="5"/>
  <c r="F887" i="5"/>
  <c r="F895" i="5"/>
  <c r="F903" i="5"/>
  <c r="F911" i="5"/>
  <c r="F919" i="5"/>
  <c r="F927" i="5"/>
  <c r="F935" i="5"/>
  <c r="F943" i="5"/>
  <c r="F951" i="5"/>
  <c r="F959" i="5"/>
  <c r="F967" i="5"/>
  <c r="F975" i="5"/>
  <c r="F983" i="5"/>
  <c r="F991" i="5"/>
  <c r="F999" i="5"/>
  <c r="F1007" i="5"/>
  <c r="F1015" i="5"/>
  <c r="F1023" i="5"/>
  <c r="F1031" i="5"/>
  <c r="F1039" i="5"/>
  <c r="F1047" i="5"/>
  <c r="F1055" i="5"/>
  <c r="F1063" i="5"/>
  <c r="F1071" i="5"/>
  <c r="F1079" i="5"/>
  <c r="F1087" i="5"/>
  <c r="F1095" i="5"/>
  <c r="F1103" i="5"/>
  <c r="F1111" i="5"/>
  <c r="F1119" i="5"/>
  <c r="F1127" i="5"/>
  <c r="F1135" i="5"/>
  <c r="F1143" i="5"/>
  <c r="F1151" i="5"/>
  <c r="F1159" i="5"/>
  <c r="F1167" i="5"/>
  <c r="F1175" i="5"/>
  <c r="F1183" i="5"/>
  <c r="F1191" i="5"/>
  <c r="F1199" i="5"/>
  <c r="F1207" i="5"/>
  <c r="F1215" i="5"/>
  <c r="F1223" i="5"/>
  <c r="F1231" i="5"/>
  <c r="F1239" i="5"/>
  <c r="F1247" i="5"/>
  <c r="F1255" i="5"/>
  <c r="F1263" i="5"/>
  <c r="F1271" i="5"/>
  <c r="F1279" i="5"/>
  <c r="F1287" i="5"/>
  <c r="F1295" i="5"/>
  <c r="F1303" i="5"/>
  <c r="F1311" i="5"/>
  <c r="F1319" i="5"/>
  <c r="F1327" i="5"/>
  <c r="F1335" i="5"/>
  <c r="F1343" i="5"/>
  <c r="F1351" i="5"/>
  <c r="F1359" i="5"/>
  <c r="F1367" i="5"/>
  <c r="F1375" i="5"/>
  <c r="F1383" i="5"/>
  <c r="F1391" i="5"/>
  <c r="F1399" i="5"/>
  <c r="F1407" i="5"/>
  <c r="F1415" i="5"/>
  <c r="F1423" i="5"/>
  <c r="F1431" i="5"/>
  <c r="F1439" i="5"/>
  <c r="F1447" i="5"/>
  <c r="F1455" i="5"/>
  <c r="F1463" i="5"/>
  <c r="F1471" i="5"/>
  <c r="F1479" i="5"/>
  <c r="F1487" i="5"/>
  <c r="F1495" i="5"/>
  <c r="F19" i="5"/>
  <c r="F51" i="5"/>
  <c r="F83" i="5"/>
  <c r="F115" i="5"/>
  <c r="F147" i="5"/>
  <c r="F179" i="5"/>
  <c r="F211" i="5"/>
  <c r="F243" i="5"/>
  <c r="F256" i="5"/>
  <c r="F264" i="5"/>
  <c r="F272" i="5"/>
  <c r="F280" i="5"/>
  <c r="F288" i="5"/>
  <c r="F296" i="5"/>
  <c r="F304" i="5"/>
  <c r="F312" i="5"/>
  <c r="F320" i="5"/>
  <c r="F328" i="5"/>
  <c r="F336" i="5"/>
  <c r="F344" i="5"/>
  <c r="F352" i="5"/>
  <c r="F360" i="5"/>
  <c r="F368" i="5"/>
  <c r="F376" i="5"/>
  <c r="F384" i="5"/>
  <c r="F392" i="5"/>
  <c r="F400" i="5"/>
  <c r="F408" i="5"/>
  <c r="F416" i="5"/>
  <c r="F424" i="5"/>
  <c r="F432" i="5"/>
  <c r="F440" i="5"/>
  <c r="F448" i="5"/>
  <c r="F456" i="5"/>
  <c r="F464" i="5"/>
  <c r="F472" i="5"/>
  <c r="F480" i="5"/>
  <c r="F488" i="5"/>
  <c r="F496" i="5"/>
  <c r="F504" i="5"/>
  <c r="F512" i="5"/>
  <c r="F520" i="5"/>
  <c r="F528" i="5"/>
  <c r="F536" i="5"/>
  <c r="F544" i="5"/>
  <c r="F552" i="5"/>
  <c r="F560" i="5"/>
  <c r="F568" i="5"/>
  <c r="F576" i="5"/>
  <c r="F584" i="5"/>
  <c r="F592" i="5"/>
  <c r="F600" i="5"/>
  <c r="F608" i="5"/>
  <c r="F616" i="5"/>
  <c r="F624" i="5"/>
  <c r="F632" i="5"/>
  <c r="F640" i="5"/>
  <c r="F648" i="5"/>
  <c r="F656" i="5"/>
  <c r="F664" i="5"/>
  <c r="F672" i="5"/>
  <c r="F680" i="5"/>
  <c r="F688" i="5"/>
  <c r="F696" i="5"/>
  <c r="F704" i="5"/>
  <c r="F712" i="5"/>
  <c r="F720" i="5"/>
  <c r="F728" i="5"/>
  <c r="F736" i="5"/>
  <c r="F744" i="5"/>
  <c r="F752" i="5"/>
  <c r="F760" i="5"/>
  <c r="F768" i="5"/>
  <c r="F776" i="5"/>
  <c r="F784" i="5"/>
  <c r="F792" i="5"/>
  <c r="F800" i="5"/>
  <c r="F808" i="5"/>
  <c r="F816" i="5"/>
  <c r="F824" i="5"/>
  <c r="F832" i="5"/>
  <c r="F840" i="5"/>
  <c r="F848" i="5"/>
  <c r="F856" i="5"/>
  <c r="F864" i="5"/>
  <c r="F872" i="5"/>
  <c r="F880" i="5"/>
  <c r="F888" i="5"/>
  <c r="F896" i="5"/>
  <c r="F904" i="5"/>
  <c r="F912" i="5"/>
  <c r="F920" i="5"/>
  <c r="F928" i="5"/>
  <c r="F936" i="5"/>
  <c r="F944" i="5"/>
  <c r="F952" i="5"/>
  <c r="F960" i="5"/>
  <c r="F968" i="5"/>
  <c r="F976" i="5"/>
  <c r="F984" i="5"/>
  <c r="F992" i="5"/>
  <c r="F1000" i="5"/>
  <c r="F1008" i="5"/>
  <c r="F1016" i="5"/>
  <c r="F1024" i="5"/>
  <c r="F1032" i="5"/>
  <c r="F1040" i="5"/>
  <c r="F1048" i="5"/>
  <c r="F1056" i="5"/>
  <c r="F1064" i="5"/>
  <c r="F1072" i="5"/>
  <c r="F1080" i="5"/>
  <c r="F1088" i="5"/>
  <c r="F1096" i="5"/>
  <c r="F1104" i="5"/>
  <c r="F1112" i="5"/>
  <c r="F1120" i="5"/>
  <c r="F1128" i="5"/>
  <c r="F1136" i="5"/>
  <c r="F1144" i="5"/>
  <c r="F1152" i="5"/>
  <c r="F1160" i="5"/>
  <c r="F1168" i="5"/>
  <c r="F1176" i="5"/>
  <c r="F1184" i="5"/>
  <c r="F1192" i="5"/>
  <c r="F1200" i="5"/>
  <c r="F1208" i="5"/>
  <c r="F1216" i="5"/>
  <c r="F1224" i="5"/>
  <c r="F1232" i="5"/>
  <c r="F1240" i="5"/>
  <c r="F1248" i="5"/>
  <c r="F1256" i="5"/>
  <c r="F1264" i="5"/>
  <c r="F1272" i="5"/>
  <c r="F1280" i="5"/>
  <c r="F1288" i="5"/>
  <c r="F1296" i="5"/>
  <c r="F1304" i="5"/>
  <c r="F1312" i="5"/>
  <c r="F1320" i="5"/>
  <c r="F1328" i="5"/>
  <c r="F1336" i="5"/>
  <c r="F1344" i="5"/>
  <c r="F1352" i="5"/>
  <c r="F1360" i="5"/>
  <c r="F1368" i="5"/>
  <c r="F1376" i="5"/>
  <c r="F1384" i="5"/>
  <c r="F1392" i="5"/>
  <c r="F1400" i="5"/>
  <c r="F1408" i="5"/>
  <c r="F1416" i="5"/>
  <c r="F1424" i="5"/>
  <c r="F1432" i="5"/>
  <c r="F1440" i="5"/>
  <c r="F1448" i="5"/>
  <c r="F1456" i="5"/>
  <c r="F1464" i="5"/>
  <c r="F1472" i="5"/>
  <c r="F1480" i="5"/>
  <c r="F1488" i="5"/>
  <c r="F1496" i="5"/>
  <c r="F1485" i="5"/>
  <c r="F1453" i="5"/>
  <c r="F1421" i="5"/>
  <c r="F1389" i="5"/>
  <c r="F1357" i="5"/>
  <c r="F1325" i="5"/>
  <c r="F1293" i="5"/>
  <c r="F1261" i="5"/>
  <c r="F1229" i="5"/>
  <c r="F1197" i="5"/>
  <c r="F1165" i="5"/>
  <c r="F1133" i="5"/>
  <c r="F1101" i="5"/>
  <c r="F1069" i="5"/>
  <c r="F1037" i="5"/>
  <c r="F1005" i="5"/>
  <c r="F973" i="5"/>
  <c r="F941" i="5"/>
  <c r="F909" i="5"/>
  <c r="F877" i="5"/>
  <c r="F845" i="5"/>
  <c r="F813" i="5"/>
  <c r="F781" i="5"/>
  <c r="F749" i="5"/>
  <c r="H3" i="5"/>
  <c r="H3" i="4"/>
  <c r="H3" i="3"/>
  <c r="M140" i="10"/>
  <c r="M81" i="10"/>
  <c r="K61" i="10"/>
  <c r="N61" i="10"/>
  <c r="K145" i="10"/>
  <c r="N145" i="10"/>
  <c r="M90" i="10"/>
  <c r="M21" i="10"/>
  <c r="M26" i="10"/>
  <c r="M99" i="10"/>
  <c r="M6" i="10"/>
  <c r="K138" i="10"/>
  <c r="N138" i="10"/>
  <c r="M45" i="10"/>
  <c r="K37" i="10"/>
  <c r="N37" i="10"/>
  <c r="M100" i="10"/>
  <c r="M77" i="10"/>
  <c r="M89" i="10"/>
  <c r="M92" i="10"/>
  <c r="M87" i="10"/>
  <c r="K28" i="10"/>
  <c r="N28" i="10"/>
  <c r="M96" i="10"/>
  <c r="K35" i="10"/>
  <c r="N35" i="10"/>
  <c r="K31" i="10"/>
  <c r="N31" i="10"/>
  <c r="K36" i="10"/>
  <c r="N36" i="10"/>
  <c r="M25" i="10"/>
  <c r="K23" i="10"/>
  <c r="N23" i="10"/>
  <c r="K32" i="10"/>
  <c r="N32" i="10"/>
  <c r="M69" i="10"/>
  <c r="M107" i="10"/>
  <c r="K151" i="10"/>
  <c r="N151" i="10"/>
  <c r="K104" i="10"/>
  <c r="N104" i="10"/>
  <c r="K133" i="10"/>
  <c r="N133" i="10"/>
  <c r="M34" i="10"/>
  <c r="K98" i="10"/>
  <c r="N98" i="10"/>
  <c r="M43" i="10"/>
  <c r="M53" i="10"/>
  <c r="M93" i="10"/>
  <c r="K95" i="10"/>
  <c r="N95" i="10"/>
  <c r="K40" i="10"/>
  <c r="N40" i="10"/>
  <c r="M101" i="10"/>
  <c r="K22" i="10"/>
  <c r="N22" i="10"/>
  <c r="K42" i="10"/>
  <c r="N42" i="10"/>
  <c r="E20" i="9"/>
  <c r="M114" i="10"/>
  <c r="K50" i="10"/>
  <c r="N50" i="10"/>
  <c r="K109" i="10"/>
  <c r="N109" i="10"/>
  <c r="K48" i="10"/>
  <c r="N48" i="10"/>
  <c r="K38" i="10"/>
  <c r="N38" i="10"/>
  <c r="K124" i="10"/>
  <c r="N124" i="10"/>
  <c r="K64" i="10"/>
  <c r="N64" i="10"/>
  <c r="M54" i="10"/>
  <c r="M85" i="10"/>
  <c r="M125" i="10"/>
  <c r="K141" i="10"/>
  <c r="N141" i="10"/>
  <c r="M108" i="10"/>
  <c r="K112" i="10"/>
  <c r="N112" i="10"/>
  <c r="K33" i="10"/>
  <c r="N33" i="10"/>
  <c r="M115" i="10"/>
  <c r="K106" i="10"/>
  <c r="N106" i="10"/>
  <c r="K44" i="10"/>
  <c r="N44" i="10"/>
  <c r="M103" i="10"/>
  <c r="M51" i="10"/>
  <c r="K97" i="10"/>
  <c r="N97" i="10"/>
  <c r="M30" i="10"/>
  <c r="K39" i="10"/>
  <c r="N39" i="10"/>
  <c r="K71" i="10"/>
  <c r="N71" i="10"/>
  <c r="M74" i="10"/>
  <c r="K76" i="10"/>
  <c r="N76" i="10"/>
  <c r="K83" i="10"/>
  <c r="N83" i="10"/>
  <c r="M150" i="10"/>
  <c r="M147" i="10"/>
  <c r="M120" i="10"/>
  <c r="K129" i="10"/>
  <c r="N129" i="10"/>
  <c r="M123" i="10"/>
  <c r="K19" i="10"/>
  <c r="N19" i="10"/>
  <c r="K111" i="10"/>
  <c r="N111" i="10"/>
  <c r="K46" i="10"/>
  <c r="N46" i="10"/>
  <c r="K65" i="10"/>
  <c r="N65" i="10"/>
  <c r="M135" i="10"/>
  <c r="K16" i="10"/>
  <c r="N16" i="10"/>
  <c r="M62" i="10"/>
  <c r="M52" i="10"/>
  <c r="K144" i="10"/>
  <c r="N144" i="10"/>
  <c r="K14" i="10"/>
  <c r="N14" i="10"/>
  <c r="M80" i="10"/>
  <c r="M122" i="10"/>
  <c r="K116" i="10"/>
  <c r="N116" i="10"/>
  <c r="K113" i="10"/>
  <c r="N113" i="10"/>
  <c r="K47" i="10"/>
  <c r="N47" i="10"/>
  <c r="K60" i="10"/>
  <c r="N60" i="10"/>
  <c r="K67" i="10"/>
  <c r="N67" i="10"/>
  <c r="K78" i="10"/>
  <c r="N78" i="10"/>
  <c r="M94" i="10"/>
  <c r="M55" i="10"/>
  <c r="M41" i="10"/>
  <c r="M58" i="10"/>
  <c r="M131" i="10"/>
  <c r="M102" i="10"/>
  <c r="M49" i="10"/>
  <c r="K128" i="10"/>
  <c r="N128" i="10"/>
  <c r="K119" i="10"/>
  <c r="N119" i="10"/>
  <c r="K86" i="10"/>
  <c r="N86" i="10"/>
  <c r="K56" i="10"/>
  <c r="N56" i="10"/>
  <c r="K149" i="10"/>
  <c r="N149" i="10"/>
  <c r="M126" i="10"/>
  <c r="M70" i="10"/>
  <c r="M59" i="10"/>
  <c r="M105" i="10"/>
  <c r="M117" i="10"/>
  <c r="M13" i="10"/>
  <c r="K139" i="10"/>
  <c r="N139" i="10"/>
  <c r="K13" i="10"/>
  <c r="N13" i="10"/>
  <c r="K66" i="10"/>
  <c r="N66" i="10"/>
  <c r="M75" i="10"/>
  <c r="K118" i="10"/>
  <c r="N118" i="10"/>
  <c r="K110" i="10"/>
  <c r="N110" i="10"/>
  <c r="K130" i="10"/>
  <c r="N130" i="10"/>
  <c r="K68" i="10"/>
  <c r="N68" i="10"/>
  <c r="M72" i="10"/>
  <c r="K134" i="10"/>
  <c r="N134" i="10"/>
  <c r="K57" i="10"/>
  <c r="N57" i="10"/>
  <c r="K121" i="10"/>
  <c r="N121" i="10"/>
  <c r="K63" i="10"/>
  <c r="N63" i="10"/>
  <c r="M132" i="10"/>
  <c r="K142" i="10"/>
  <c r="N142" i="10"/>
  <c r="K127" i="10"/>
  <c r="N127" i="10"/>
  <c r="K73" i="10"/>
  <c r="N73" i="10"/>
  <c r="K84" i="10"/>
  <c r="N84" i="10"/>
  <c r="K136" i="10"/>
  <c r="N136" i="10"/>
  <c r="M143" i="10"/>
  <c r="K24" i="10"/>
  <c r="N24" i="10"/>
  <c r="K88" i="10"/>
  <c r="N88" i="10"/>
  <c r="K152" i="10"/>
  <c r="N152" i="10"/>
  <c r="M18" i="10"/>
  <c r="K27" i="10"/>
  <c r="N27" i="10"/>
  <c r="M79" i="10"/>
  <c r="K20" i="10"/>
  <c r="N20" i="10"/>
  <c r="K148" i="10"/>
  <c r="N148" i="10"/>
  <c r="M29" i="10"/>
  <c r="K146" i="10"/>
  <c r="N146" i="10"/>
  <c r="M91" i="10"/>
  <c r="K15" i="10"/>
  <c r="N15" i="10"/>
  <c r="K137" i="10"/>
  <c r="N137" i="10"/>
  <c r="K82" i="10"/>
  <c r="N82" i="10"/>
  <c r="M8" i="10"/>
  <c r="K7" i="10"/>
  <c r="N7" i="10"/>
  <c r="K9" i="10"/>
  <c r="N9" i="10"/>
  <c r="K10" i="10"/>
  <c r="N10" i="10"/>
  <c r="K17" i="10"/>
  <c r="N17" i="10"/>
  <c r="K6" i="10"/>
  <c r="N6" i="10"/>
  <c r="K8" i="10"/>
  <c r="N8" i="10"/>
  <c r="L4" i="10"/>
  <c r="K11" i="10"/>
  <c r="N11" i="10"/>
  <c r="M11" i="10"/>
  <c r="M12" i="10"/>
  <c r="M4" i="10"/>
  <c r="K12" i="10"/>
  <c r="N12" i="10"/>
  <c r="N4" i="10"/>
  <c r="F24" i="2"/>
  <c r="H4" i="10"/>
  <c r="G4" i="10"/>
  <c r="J26" i="3"/>
  <c r="J26" i="5"/>
  <c r="J23" i="3"/>
  <c r="J23" i="5"/>
  <c r="K4" i="10"/>
  <c r="F23" i="2"/>
  <c r="J22" i="3"/>
  <c r="I4" i="3"/>
  <c r="B18" i="8"/>
  <c r="B20" i="8"/>
  <c r="B22" i="8"/>
  <c r="C23" i="8"/>
  <c r="C25" i="8"/>
  <c r="C27" i="8"/>
  <c r="J22" i="5"/>
  <c r="I4" i="5"/>
  <c r="F29" i="9" l="1"/>
  <c r="F35" i="9" s="1"/>
  <c r="E37" i="9" s="1"/>
  <c r="K27" i="9"/>
  <c r="E29" i="9"/>
  <c r="K21" i="9"/>
  <c r="H29" i="9"/>
  <c r="K29" i="9" s="1"/>
  <c r="I29" i="9"/>
  <c r="I35" i="9" s="1"/>
  <c r="H37" i="9" s="1"/>
  <c r="K37" i="9" s="1"/>
  <c r="E52" i="9"/>
  <c r="E50" i="9"/>
  <c r="K33" i="9"/>
  <c r="E35" i="9" s="1"/>
  <c r="K20" i="9"/>
  <c r="K22" i="9"/>
  <c r="F118" i="11"/>
  <c r="D416" i="7"/>
  <c r="D464" i="7"/>
  <c r="D488" i="7"/>
  <c r="D624" i="7"/>
  <c r="D672" i="7"/>
  <c r="D1115" i="6"/>
  <c r="D1499" i="6"/>
  <c r="D126" i="7"/>
  <c r="D177" i="7"/>
  <c r="D225" i="7"/>
  <c r="D273" i="7"/>
  <c r="D305" i="7"/>
  <c r="D353" i="7"/>
  <c r="D393" i="7"/>
  <c r="D433" i="7"/>
  <c r="D473" i="7"/>
  <c r="D513" i="7"/>
  <c r="D553" i="7"/>
  <c r="D585" i="7"/>
  <c r="D625" i="7"/>
  <c r="D657" i="7"/>
  <c r="D705" i="7"/>
  <c r="D266" i="7"/>
  <c r="D570" i="7"/>
  <c r="D932" i="7"/>
  <c r="D988" i="7"/>
  <c r="D1020" i="7"/>
  <c r="D1060" i="7"/>
  <c r="D225" i="3"/>
  <c r="D265" i="3"/>
  <c r="D305" i="3"/>
  <c r="D345" i="3"/>
  <c r="D393" i="3"/>
  <c r="D425" i="3"/>
  <c r="D473" i="3"/>
  <c r="D392" i="7"/>
  <c r="D432" i="7"/>
  <c r="D472" i="7"/>
  <c r="D512" i="7"/>
  <c r="D648" i="7"/>
  <c r="D616" i="6"/>
  <c r="D1371" i="6"/>
  <c r="D85" i="7"/>
  <c r="D161" i="7"/>
  <c r="D201" i="7"/>
  <c r="D241" i="7"/>
  <c r="D281" i="7"/>
  <c r="D321" i="7"/>
  <c r="D361" i="7"/>
  <c r="D401" i="7"/>
  <c r="D441" i="7"/>
  <c r="D481" i="7"/>
  <c r="D521" i="7"/>
  <c r="D561" i="7"/>
  <c r="D601" i="7"/>
  <c r="D641" i="7"/>
  <c r="D681" i="7"/>
  <c r="D1315" i="6"/>
  <c r="D394" i="7"/>
  <c r="D634" i="7"/>
  <c r="D956" i="7"/>
  <c r="D972" i="7"/>
  <c r="D1012" i="7"/>
  <c r="D1052" i="7"/>
  <c r="D217" i="3"/>
  <c r="D257" i="3"/>
  <c r="D297" i="3"/>
  <c r="D337" i="3"/>
  <c r="D377" i="3"/>
  <c r="D417" i="3"/>
  <c r="D457" i="3"/>
  <c r="D400" i="7"/>
  <c r="D448" i="7"/>
  <c r="D504" i="7"/>
  <c r="D632" i="7"/>
  <c r="D680" i="7"/>
  <c r="D1243" i="6"/>
  <c r="D62" i="7"/>
  <c r="D153" i="7"/>
  <c r="D193" i="7"/>
  <c r="D233" i="7"/>
  <c r="D257" i="7"/>
  <c r="D297" i="7"/>
  <c r="D337" i="7"/>
  <c r="D377" i="7"/>
  <c r="D417" i="7"/>
  <c r="D457" i="7"/>
  <c r="D497" i="7"/>
  <c r="D537" i="7"/>
  <c r="D577" i="7"/>
  <c r="D617" i="7"/>
  <c r="D673" i="7"/>
  <c r="D713" i="7"/>
  <c r="D330" i="7"/>
  <c r="D602" i="7"/>
  <c r="D948" i="7"/>
  <c r="D996" i="7"/>
  <c r="D1036" i="7"/>
  <c r="D201" i="3"/>
  <c r="D241" i="3"/>
  <c r="D289" i="3"/>
  <c r="D329" i="3"/>
  <c r="D369" i="3"/>
  <c r="D409" i="3"/>
  <c r="D449" i="3"/>
  <c r="D408" i="7"/>
  <c r="D456" i="7"/>
  <c r="D480" i="7"/>
  <c r="D520" i="7"/>
  <c r="D656" i="7"/>
  <c r="D1001" i="6"/>
  <c r="D43" i="7"/>
  <c r="D107" i="7"/>
  <c r="D169" i="7"/>
  <c r="D209" i="7"/>
  <c r="D249" i="7"/>
  <c r="D289" i="7"/>
  <c r="D329" i="7"/>
  <c r="D369" i="7"/>
  <c r="D409" i="7"/>
  <c r="D449" i="7"/>
  <c r="D489" i="7"/>
  <c r="D529" i="7"/>
  <c r="D569" i="7"/>
  <c r="D609" i="7"/>
  <c r="D649" i="7"/>
  <c r="D689" i="7"/>
  <c r="D127" i="7"/>
  <c r="D458" i="7"/>
  <c r="D924" i="7"/>
  <c r="D964" i="7"/>
  <c r="D1004" i="7"/>
  <c r="D1044" i="7"/>
  <c r="D209" i="3"/>
  <c r="D249" i="3"/>
  <c r="D281" i="3"/>
  <c r="D321" i="3"/>
  <c r="D361" i="3"/>
  <c r="D401" i="3"/>
  <c r="D441" i="3"/>
  <c r="D424" i="7"/>
  <c r="D440" i="7"/>
  <c r="D496" i="7"/>
  <c r="D616" i="7"/>
  <c r="D664" i="7"/>
  <c r="D1179" i="6"/>
  <c r="D1435" i="6"/>
  <c r="D142" i="7"/>
  <c r="D185" i="7"/>
  <c r="D217" i="7"/>
  <c r="D265" i="7"/>
  <c r="D313" i="7"/>
  <c r="D345" i="7"/>
  <c r="D385" i="7"/>
  <c r="D425" i="7"/>
  <c r="D465" i="7"/>
  <c r="D505" i="7"/>
  <c r="D545" i="7"/>
  <c r="D593" i="7"/>
  <c r="D633" i="7"/>
  <c r="D665" i="7"/>
  <c r="D697" i="7"/>
  <c r="D202" i="7"/>
  <c r="D522" i="7"/>
  <c r="D940" i="7"/>
  <c r="D980" i="7"/>
  <c r="D1028" i="7"/>
  <c r="D1068" i="7"/>
  <c r="D233" i="3"/>
  <c r="D273" i="3"/>
  <c r="D313" i="3"/>
  <c r="D353" i="3"/>
  <c r="D385" i="3"/>
  <c r="D433" i="3"/>
  <c r="D465" i="3"/>
  <c r="D528" i="7"/>
  <c r="D536" i="7"/>
  <c r="D544" i="7"/>
  <c r="D552" i="7"/>
  <c r="D640" i="7"/>
  <c r="D688" i="7"/>
  <c r="D568" i="7"/>
  <c r="D360" i="7"/>
  <c r="D368" i="7"/>
  <c r="D376" i="7"/>
  <c r="D384" i="7"/>
  <c r="D560" i="7"/>
  <c r="D576" i="7"/>
  <c r="D584" i="7"/>
  <c r="D592" i="7"/>
  <c r="D600" i="7"/>
  <c r="D608" i="7"/>
  <c r="D277" i="7"/>
  <c r="D285" i="7"/>
  <c r="D293" i="7"/>
  <c r="D301" i="7"/>
  <c r="D309" i="7"/>
  <c r="D317" i="7"/>
  <c r="D325" i="7"/>
  <c r="D333" i="7"/>
  <c r="D341" i="7"/>
  <c r="D349" i="7"/>
  <c r="D357" i="7"/>
  <c r="D365" i="7"/>
  <c r="D373" i="7"/>
  <c r="D381" i="7"/>
  <c r="D389" i="7"/>
  <c r="D397" i="7"/>
  <c r="D405" i="7"/>
  <c r="D413" i="7"/>
  <c r="D421" i="7"/>
  <c r="D429" i="7"/>
  <c r="D437" i="7"/>
  <c r="D445" i="7"/>
  <c r="D453" i="7"/>
  <c r="D461" i="7"/>
  <c r="D469" i="7"/>
  <c r="D477" i="7"/>
  <c r="D485" i="7"/>
  <c r="D493" i="7"/>
  <c r="D501" i="7"/>
  <c r="D509" i="7"/>
  <c r="D517" i="7"/>
  <c r="D525" i="7"/>
  <c r="D533" i="7"/>
  <c r="D541" i="7"/>
  <c r="D549" i="7"/>
  <c r="D557" i="7"/>
  <c r="D565" i="7"/>
  <c r="D573" i="7"/>
  <c r="D581" i="7"/>
  <c r="D589" i="7"/>
  <c r="D597" i="7"/>
  <c r="D605" i="7"/>
  <c r="D613" i="7"/>
  <c r="D621" i="7"/>
  <c r="D629" i="7"/>
  <c r="D637" i="7"/>
  <c r="D645" i="7"/>
  <c r="D653" i="7"/>
  <c r="D104" i="6"/>
  <c r="D916" i="6"/>
  <c r="D1084" i="6"/>
  <c r="D1155" i="6"/>
  <c r="D1219" i="6"/>
  <c r="D1283" i="6"/>
  <c r="D1347" i="6"/>
  <c r="D1411" i="6"/>
  <c r="D1475" i="6"/>
  <c r="D30" i="7"/>
  <c r="D54" i="7"/>
  <c r="D77" i="7"/>
  <c r="D99" i="7"/>
  <c r="D118" i="7"/>
  <c r="D135" i="7"/>
  <c r="D150" i="7"/>
  <c r="D158" i="7"/>
  <c r="D166" i="7"/>
  <c r="D174" i="7"/>
  <c r="D182" i="7"/>
  <c r="D190" i="7"/>
  <c r="D198" i="7"/>
  <c r="D206" i="7"/>
  <c r="D214" i="7"/>
  <c r="D222" i="7"/>
  <c r="D230" i="7"/>
  <c r="D238" i="7"/>
  <c r="D246" i="7"/>
  <c r="D254" i="7"/>
  <c r="D262" i="7"/>
  <c r="D270" i="7"/>
  <c r="D278" i="7"/>
  <c r="D286" i="7"/>
  <c r="D294" i="7"/>
  <c r="D302" i="7"/>
  <c r="D310" i="7"/>
  <c r="D318" i="7"/>
  <c r="D326" i="7"/>
  <c r="D334" i="7"/>
  <c r="D342" i="7"/>
  <c r="D350" i="7"/>
  <c r="D358" i="7"/>
  <c r="D366" i="7"/>
  <c r="D374" i="7"/>
  <c r="D382" i="7"/>
  <c r="D390" i="7"/>
  <c r="D398" i="7"/>
  <c r="D406" i="7"/>
  <c r="D414" i="7"/>
  <c r="D422" i="7"/>
  <c r="D430" i="7"/>
  <c r="D438" i="7"/>
  <c r="D446" i="7"/>
  <c r="D454" i="7"/>
  <c r="D462" i="7"/>
  <c r="D470" i="7"/>
  <c r="D478" i="7"/>
  <c r="D486" i="7"/>
  <c r="D494" i="7"/>
  <c r="D502" i="7"/>
  <c r="D510" i="7"/>
  <c r="D518" i="7"/>
  <c r="D526" i="7"/>
  <c r="D534" i="7"/>
  <c r="D542" i="7"/>
  <c r="D550" i="7"/>
  <c r="D558" i="7"/>
  <c r="D566" i="7"/>
  <c r="D574" i="7"/>
  <c r="D582" i="7"/>
  <c r="D590" i="7"/>
  <c r="D598" i="7"/>
  <c r="D606" i="7"/>
  <c r="D614" i="7"/>
  <c r="D622" i="7"/>
  <c r="D630" i="7"/>
  <c r="D638" i="7"/>
  <c r="D646" i="7"/>
  <c r="D654" i="7"/>
  <c r="D662" i="7"/>
  <c r="D670" i="7"/>
  <c r="D678" i="7"/>
  <c r="D686" i="7"/>
  <c r="D694" i="7"/>
  <c r="D702" i="7"/>
  <c r="D710" i="7"/>
  <c r="D275" i="6"/>
  <c r="D948" i="6"/>
  <c r="D1096" i="6"/>
  <c r="D1163" i="6"/>
  <c r="D1227" i="6"/>
  <c r="D1291" i="6"/>
  <c r="D1355" i="6"/>
  <c r="D1419" i="6"/>
  <c r="D1483" i="6"/>
  <c r="D35" i="7"/>
  <c r="D59" i="7"/>
  <c r="D78" i="7"/>
  <c r="D101" i="7"/>
  <c r="D123" i="7"/>
  <c r="D139" i="7"/>
  <c r="D151" i="7"/>
  <c r="D159" i="7"/>
  <c r="D167" i="7"/>
  <c r="D175" i="7"/>
  <c r="D183" i="7"/>
  <c r="D191" i="7"/>
  <c r="D199" i="7"/>
  <c r="D207" i="7"/>
  <c r="D215" i="7"/>
  <c r="D223" i="7"/>
  <c r="D231" i="7"/>
  <c r="D239" i="7"/>
  <c r="D247" i="7"/>
  <c r="D255" i="7"/>
  <c r="D263" i="7"/>
  <c r="D271" i="7"/>
  <c r="D279" i="7"/>
  <c r="D287" i="7"/>
  <c r="D295" i="7"/>
  <c r="D303" i="7"/>
  <c r="D311" i="7"/>
  <c r="D319" i="7"/>
  <c r="D327" i="7"/>
  <c r="D335" i="7"/>
  <c r="D343" i="7"/>
  <c r="D351" i="7"/>
  <c r="D359" i="7"/>
  <c r="D367" i="7"/>
  <c r="D375" i="7"/>
  <c r="D383" i="7"/>
  <c r="D391" i="7"/>
  <c r="D399" i="7"/>
  <c r="D407" i="7"/>
  <c r="D415" i="7"/>
  <c r="D423" i="7"/>
  <c r="D431" i="7"/>
  <c r="D439" i="7"/>
  <c r="D447" i="7"/>
  <c r="D455" i="7"/>
  <c r="D463" i="7"/>
  <c r="D471" i="7"/>
  <c r="D479" i="7"/>
  <c r="D487" i="7"/>
  <c r="D495" i="7"/>
  <c r="D503" i="7"/>
  <c r="D511" i="7"/>
  <c r="D519" i="7"/>
  <c r="D527" i="7"/>
  <c r="D535" i="7"/>
  <c r="D543" i="7"/>
  <c r="D551" i="7"/>
  <c r="D559" i="7"/>
  <c r="D567" i="7"/>
  <c r="D575" i="7"/>
  <c r="D583" i="7"/>
  <c r="D591" i="7"/>
  <c r="D599" i="7"/>
  <c r="D607" i="7"/>
  <c r="D615" i="7"/>
  <c r="D623" i="7"/>
  <c r="D631" i="7"/>
  <c r="D639" i="7"/>
  <c r="D647" i="7"/>
  <c r="D655" i="7"/>
  <c r="D663" i="7"/>
  <c r="D671" i="7"/>
  <c r="D679" i="7"/>
  <c r="D687" i="7"/>
  <c r="D695" i="7"/>
  <c r="D703" i="7"/>
  <c r="D711" i="7"/>
  <c r="D445" i="6"/>
  <c r="D980" i="6"/>
  <c r="D1106" i="6"/>
  <c r="D1171" i="6"/>
  <c r="D1235" i="6"/>
  <c r="D1299" i="6"/>
  <c r="D1363" i="6"/>
  <c r="D1427" i="6"/>
  <c r="D1491" i="6"/>
  <c r="D38" i="7"/>
  <c r="D61" i="7"/>
  <c r="D83" i="7"/>
  <c r="D102" i="7"/>
  <c r="D125" i="7"/>
  <c r="D141" i="7"/>
  <c r="D152" i="7"/>
  <c r="D160" i="7"/>
  <c r="D168" i="7"/>
  <c r="D176" i="7"/>
  <c r="D184" i="7"/>
  <c r="D192" i="7"/>
  <c r="D200" i="7"/>
  <c r="D208" i="7"/>
  <c r="D216" i="7"/>
  <c r="D224" i="7"/>
  <c r="D232" i="7"/>
  <c r="D240" i="7"/>
  <c r="D248" i="7"/>
  <c r="D256" i="7"/>
  <c r="D264" i="7"/>
  <c r="D272" i="7"/>
  <c r="D280" i="7"/>
  <c r="D288" i="7"/>
  <c r="D296" i="7"/>
  <c r="D304" i="7"/>
  <c r="D312" i="7"/>
  <c r="D320" i="7"/>
  <c r="D328" i="7"/>
  <c r="D336" i="7"/>
  <c r="D344" i="7"/>
  <c r="D352" i="7"/>
  <c r="D1076" i="7"/>
  <c r="D1084" i="7"/>
  <c r="D1220" i="7"/>
  <c r="D1228" i="7"/>
  <c r="D1236" i="7"/>
  <c r="D1244" i="7"/>
  <c r="D1252" i="7"/>
  <c r="D1260" i="7"/>
  <c r="D1268" i="7"/>
  <c r="D1276" i="7"/>
  <c r="D1284" i="7"/>
  <c r="D1292" i="7"/>
  <c r="D1300" i="7"/>
  <c r="D1308" i="7"/>
  <c r="D1316" i="7"/>
  <c r="D1324" i="7"/>
  <c r="D1332" i="7"/>
  <c r="D1340" i="7"/>
  <c r="D1348" i="7"/>
  <c r="D1356" i="7"/>
  <c r="D1364" i="7"/>
  <c r="D1372" i="7"/>
  <c r="D1380" i="7"/>
  <c r="D1388" i="7"/>
  <c r="D1396" i="7"/>
  <c r="D1404" i="7"/>
  <c r="D1412" i="7"/>
  <c r="D1420" i="7"/>
  <c r="D1428" i="7"/>
  <c r="D1436" i="7"/>
  <c r="D1444" i="7"/>
  <c r="D1452" i="7"/>
  <c r="D1460" i="7"/>
  <c r="D1468" i="7"/>
  <c r="D1476" i="7"/>
  <c r="D1484" i="7"/>
  <c r="D1492" i="7"/>
  <c r="D1500" i="7"/>
  <c r="D25" i="4"/>
  <c r="D33" i="4"/>
  <c r="D41" i="4"/>
  <c r="D49" i="4"/>
  <c r="D57" i="4"/>
  <c r="D65" i="4"/>
  <c r="D73" i="4"/>
  <c r="D81" i="4"/>
  <c r="D89" i="4"/>
  <c r="D97" i="4"/>
  <c r="D1191" i="4"/>
  <c r="D1204" i="4"/>
  <c r="D1217" i="4"/>
  <c r="D1230" i="4"/>
  <c r="D1243" i="4"/>
  <c r="D1255" i="4"/>
  <c r="D1268" i="4"/>
  <c r="D1281" i="4"/>
  <c r="D1294" i="4"/>
  <c r="D1307" i="4"/>
  <c r="D1319" i="4"/>
  <c r="D1332" i="4"/>
  <c r="D1345" i="4"/>
  <c r="D1358" i="4"/>
  <c r="D1371" i="4"/>
  <c r="D1383" i="4"/>
  <c r="D1396" i="4"/>
  <c r="D1409" i="4"/>
  <c r="D1422" i="4"/>
  <c r="D1435" i="4"/>
  <c r="D1447" i="4"/>
  <c r="D1460" i="4"/>
  <c r="D1473" i="4"/>
  <c r="D1486" i="4"/>
  <c r="D1499" i="4"/>
  <c r="D31" i="3"/>
  <c r="D44" i="3"/>
  <c r="D57" i="3"/>
  <c r="D70" i="3"/>
  <c r="D82" i="3"/>
  <c r="D95" i="3"/>
  <c r="D104" i="3"/>
  <c r="D112" i="3"/>
  <c r="D120" i="3"/>
  <c r="D128" i="3"/>
  <c r="D136" i="3"/>
  <c r="D144" i="3"/>
  <c r="D152" i="3"/>
  <c r="D160" i="3"/>
  <c r="D168" i="3"/>
  <c r="D176" i="3"/>
  <c r="D184" i="3"/>
  <c r="D192" i="3"/>
  <c r="D200" i="3"/>
  <c r="D208" i="3"/>
  <c r="D216" i="3"/>
  <c r="D224" i="3"/>
  <c r="D232" i="3"/>
  <c r="D240" i="3"/>
  <c r="D248" i="3"/>
  <c r="D256" i="3"/>
  <c r="D264" i="3"/>
  <c r="D272" i="3"/>
  <c r="D280" i="3"/>
  <c r="D288" i="3"/>
  <c r="D296" i="3"/>
  <c r="D304" i="3"/>
  <c r="D312" i="3"/>
  <c r="D320" i="3"/>
  <c r="D328" i="3"/>
  <c r="D336" i="3"/>
  <c r="D344" i="3"/>
  <c r="D352" i="3"/>
  <c r="D360" i="3"/>
  <c r="D368" i="3"/>
  <c r="D376" i="3"/>
  <c r="D384" i="3"/>
  <c r="D392" i="3"/>
  <c r="D400" i="3"/>
  <c r="D408" i="3"/>
  <c r="D416" i="3"/>
  <c r="D424" i="3"/>
  <c r="D432" i="3"/>
  <c r="D440" i="3"/>
  <c r="D448" i="3"/>
  <c r="D456" i="3"/>
  <c r="D464" i="3"/>
  <c r="D472" i="3"/>
  <c r="D480" i="3"/>
  <c r="D488" i="3"/>
  <c r="D496" i="3"/>
  <c r="D504" i="3"/>
  <c r="D512" i="3"/>
  <c r="D520" i="3"/>
  <c r="D528" i="3"/>
  <c r="D536" i="3"/>
  <c r="D544" i="3"/>
  <c r="D552" i="3"/>
  <c r="D560" i="3"/>
  <c r="D568" i="3"/>
  <c r="D576" i="3"/>
  <c r="D584" i="3"/>
  <c r="D592" i="3"/>
  <c r="D600" i="3"/>
  <c r="D608" i="3"/>
  <c r="D616" i="3"/>
  <c r="D624" i="3"/>
  <c r="D632" i="3"/>
  <c r="D640" i="3"/>
  <c r="D648" i="3"/>
  <c r="D656" i="3"/>
  <c r="D664" i="3"/>
  <c r="D672" i="3"/>
  <c r="D680" i="3"/>
  <c r="D688" i="3"/>
  <c r="D696" i="3"/>
  <c r="D704" i="3"/>
  <c r="D712" i="3"/>
  <c r="D720" i="3"/>
  <c r="D728" i="3"/>
  <c r="D736" i="3"/>
  <c r="D744" i="3"/>
  <c r="D752" i="3"/>
  <c r="D760" i="3"/>
  <c r="D768" i="3"/>
  <c r="D776" i="3"/>
  <c r="D784" i="3"/>
  <c r="D792" i="3"/>
  <c r="D194" i="7"/>
  <c r="D803" i="7"/>
  <c r="D955" i="7"/>
  <c r="D1131" i="7"/>
  <c r="D1315" i="7"/>
  <c r="D1467" i="7"/>
  <c r="D88" i="4"/>
  <c r="D179" i="4"/>
  <c r="D256" i="4"/>
  <c r="D344" i="4"/>
  <c r="D435" i="4"/>
  <c r="D470" i="4"/>
  <c r="D492" i="4"/>
  <c r="D515" i="4"/>
  <c r="D534" i="4"/>
  <c r="D556" i="4"/>
  <c r="D579" i="4"/>
  <c r="D598" i="4"/>
  <c r="D620" i="4"/>
  <c r="D643" i="4"/>
  <c r="D662" i="4"/>
  <c r="D684" i="4"/>
  <c r="D707" i="4"/>
  <c r="D726" i="4"/>
  <c r="D748" i="4"/>
  <c r="D771" i="4"/>
  <c r="D790" i="4"/>
  <c r="D812" i="4"/>
  <c r="D835" i="4"/>
  <c r="D854" i="4"/>
  <c r="D876" i="4"/>
  <c r="D899" i="4"/>
  <c r="D918" i="4"/>
  <c r="D940" i="4"/>
  <c r="D963" i="4"/>
  <c r="D975" i="4"/>
  <c r="D988" i="4"/>
  <c r="D1001" i="4"/>
  <c r="D1014" i="4"/>
  <c r="D1027" i="4"/>
  <c r="D1039" i="4"/>
  <c r="D1052" i="4"/>
  <c r="D1065" i="4"/>
  <c r="D1078" i="4"/>
  <c r="D1091" i="4"/>
  <c r="D1103" i="4"/>
  <c r="D1116" i="4"/>
  <c r="D1129" i="4"/>
  <c r="D1142" i="4"/>
  <c r="D1155" i="4"/>
  <c r="D1167" i="4"/>
  <c r="D1180" i="4"/>
  <c r="D1193" i="4"/>
  <c r="D1206" i="4"/>
  <c r="D1219" i="4"/>
  <c r="D1231" i="4"/>
  <c r="D1244" i="4"/>
  <c r="D1257" i="4"/>
  <c r="D1270" i="4"/>
  <c r="D1283" i="4"/>
  <c r="D1295" i="4"/>
  <c r="D1308" i="4"/>
  <c r="D1321" i="4"/>
  <c r="D1334" i="4"/>
  <c r="D1347" i="4"/>
  <c r="D1359" i="4"/>
  <c r="D1372" i="4"/>
  <c r="D1385" i="4"/>
  <c r="D1398" i="4"/>
  <c r="D1411" i="4"/>
  <c r="D1423" i="4"/>
  <c r="D1436" i="4"/>
  <c r="D1449" i="4"/>
  <c r="D1462" i="4"/>
  <c r="D1475" i="4"/>
  <c r="D1487" i="4"/>
  <c r="D1500" i="4"/>
  <c r="D33" i="3"/>
  <c r="D46" i="3"/>
  <c r="D58" i="3"/>
  <c r="D71" i="3"/>
  <c r="D84" i="3"/>
  <c r="D97" i="3"/>
  <c r="D105" i="3"/>
  <c r="D113" i="3"/>
  <c r="D121" i="3"/>
  <c r="D129" i="3"/>
  <c r="D137" i="3"/>
  <c r="D145" i="3"/>
  <c r="D153" i="3"/>
  <c r="D161" i="3"/>
  <c r="D169" i="3"/>
  <c r="D177" i="3"/>
  <c r="D185" i="3"/>
  <c r="D193" i="3"/>
  <c r="D532" i="7"/>
  <c r="D134" i="7"/>
  <c r="D173" i="7"/>
  <c r="D205" i="7"/>
  <c r="D237" i="7"/>
  <c r="D269" i="7"/>
  <c r="D460" i="7"/>
  <c r="D468" i="7"/>
  <c r="D476" i="7"/>
  <c r="D500" i="7"/>
  <c r="D524" i="7"/>
  <c r="D884" i="6"/>
  <c r="D1211" i="6"/>
  <c r="D1403" i="6"/>
  <c r="D53" i="7"/>
  <c r="D117" i="7"/>
  <c r="D165" i="7"/>
  <c r="D197" i="7"/>
  <c r="D229" i="7"/>
  <c r="D261" i="7"/>
  <c r="D452" i="7"/>
  <c r="D484" i="7"/>
  <c r="D508" i="7"/>
  <c r="D548" i="7"/>
  <c r="D1069" i="6"/>
  <c r="D1275" i="6"/>
  <c r="D1467" i="6"/>
  <c r="D75" i="7"/>
  <c r="D149" i="7"/>
  <c r="D189" i="7"/>
  <c r="D213" i="7"/>
  <c r="D253" i="7"/>
  <c r="D444" i="7"/>
  <c r="D492" i="7"/>
  <c r="D516" i="7"/>
  <c r="D540" i="7"/>
  <c r="D1147" i="6"/>
  <c r="D1339" i="6"/>
  <c r="D27" i="7"/>
  <c r="D94" i="7"/>
  <c r="D157" i="7"/>
  <c r="D181" i="7"/>
  <c r="D221" i="7"/>
  <c r="D245" i="7"/>
  <c r="D1092" i="7"/>
  <c r="D1100" i="7"/>
  <c r="D1108" i="7"/>
  <c r="D1116" i="7"/>
  <c r="D1124" i="7"/>
  <c r="D1132" i="7"/>
  <c r="D1140" i="7"/>
  <c r="D1148" i="7"/>
  <c r="D1156" i="7"/>
  <c r="D1164" i="7"/>
  <c r="D1172" i="7"/>
  <c r="D1180" i="7"/>
  <c r="D1188" i="7"/>
  <c r="D1196" i="7"/>
  <c r="D1204" i="7"/>
  <c r="D1212" i="7"/>
  <c r="D1218" i="6"/>
  <c r="D1226" i="6"/>
  <c r="D1234" i="6"/>
  <c r="D1242" i="6"/>
  <c r="D1250" i="6"/>
  <c r="D1258" i="6"/>
  <c r="D1266" i="6"/>
  <c r="D1274" i="6"/>
  <c r="D1282" i="6"/>
  <c r="D1290" i="6"/>
  <c r="D1298" i="6"/>
  <c r="D1306" i="6"/>
  <c r="D1314" i="6"/>
  <c r="D1322" i="6"/>
  <c r="D1330" i="6"/>
  <c r="D1338" i="6"/>
  <c r="D1346" i="6"/>
  <c r="D1354" i="6"/>
  <c r="D1362" i="6"/>
  <c r="D1370" i="6"/>
  <c r="D1378" i="6"/>
  <c r="D1386" i="6"/>
  <c r="D1394" i="6"/>
  <c r="D1402" i="6"/>
  <c r="D1410" i="6"/>
  <c r="D1418" i="6"/>
  <c r="D1426" i="6"/>
  <c r="D1434" i="6"/>
  <c r="D1442" i="6"/>
  <c r="D1450" i="6"/>
  <c r="D1458" i="6"/>
  <c r="D1466" i="6"/>
  <c r="D1474" i="6"/>
  <c r="D1482" i="6"/>
  <c r="D1490" i="6"/>
  <c r="D1498" i="6"/>
  <c r="D29" i="7"/>
  <c r="D37" i="7"/>
  <c r="D785" i="6"/>
  <c r="D1037" i="6"/>
  <c r="D1131" i="6"/>
  <c r="D1195" i="6"/>
  <c r="D1259" i="6"/>
  <c r="D1323" i="6"/>
  <c r="D1387" i="6"/>
  <c r="D1451" i="6"/>
  <c r="D46" i="7"/>
  <c r="D69" i="7"/>
  <c r="D91" i="7"/>
  <c r="D110" i="7"/>
  <c r="D131" i="7"/>
  <c r="D146" i="7"/>
  <c r="D155" i="7"/>
  <c r="D163" i="7"/>
  <c r="D171" i="7"/>
  <c r="D179" i="7"/>
  <c r="D187" i="7"/>
  <c r="D195" i="7"/>
  <c r="D203" i="7"/>
  <c r="D211" i="7"/>
  <c r="D219" i="7"/>
  <c r="D227" i="7"/>
  <c r="D235" i="7"/>
  <c r="D243" i="7"/>
  <c r="D251" i="7"/>
  <c r="D259" i="7"/>
  <c r="D267" i="7"/>
  <c r="D275" i="7"/>
  <c r="D283" i="7"/>
  <c r="D291" i="7"/>
  <c r="D299" i="7"/>
  <c r="D307" i="7"/>
  <c r="D315" i="7"/>
  <c r="D323" i="7"/>
  <c r="D331" i="7"/>
  <c r="D339" i="7"/>
  <c r="D347" i="7"/>
  <c r="D355" i="7"/>
  <c r="D363" i="7"/>
  <c r="D371" i="7"/>
  <c r="D379" i="7"/>
  <c r="D387" i="7"/>
  <c r="D395" i="7"/>
  <c r="D403" i="7"/>
  <c r="D411" i="7"/>
  <c r="D419" i="7"/>
  <c r="D427" i="7"/>
  <c r="D435" i="7"/>
  <c r="D443" i="7"/>
  <c r="D451" i="7"/>
  <c r="D459" i="7"/>
  <c r="D467" i="7"/>
  <c r="D475" i="7"/>
  <c r="D483" i="7"/>
  <c r="D491" i="7"/>
  <c r="D499" i="7"/>
  <c r="D507" i="7"/>
  <c r="D515" i="7"/>
  <c r="D523" i="7"/>
  <c r="D531" i="7"/>
  <c r="D539" i="7"/>
  <c r="D547" i="7"/>
  <c r="D555" i="7"/>
  <c r="D563" i="7"/>
  <c r="D571" i="7"/>
  <c r="D579" i="7"/>
  <c r="D587" i="7"/>
  <c r="D595" i="7"/>
  <c r="D603" i="7"/>
  <c r="D611" i="7"/>
  <c r="D619" i="7"/>
  <c r="D627" i="7"/>
  <c r="D635" i="7"/>
  <c r="D643" i="7"/>
  <c r="D651" i="7"/>
  <c r="D659" i="7"/>
  <c r="D667" i="7"/>
  <c r="D675" i="7"/>
  <c r="D683" i="7"/>
  <c r="D691" i="7"/>
  <c r="D699" i="7"/>
  <c r="D707" i="7"/>
  <c r="D849" i="6"/>
  <c r="D1053" i="6"/>
  <c r="D1139" i="6"/>
  <c r="D1203" i="6"/>
  <c r="D1267" i="6"/>
  <c r="D1331" i="6"/>
  <c r="D1395" i="6"/>
  <c r="D1459" i="6"/>
  <c r="D51" i="7"/>
  <c r="D70" i="7"/>
  <c r="D93" i="7"/>
  <c r="D115" i="7"/>
  <c r="D133" i="7"/>
  <c r="D147" i="7"/>
  <c r="D156" i="7"/>
  <c r="D164" i="7"/>
  <c r="D172" i="7"/>
  <c r="D180" i="7"/>
  <c r="D188" i="7"/>
  <c r="D196" i="7"/>
  <c r="D204" i="7"/>
  <c r="D212" i="7"/>
  <c r="D220" i="7"/>
  <c r="D228" i="7"/>
  <c r="D236" i="7"/>
  <c r="D244" i="7"/>
  <c r="D252" i="7"/>
  <c r="D260" i="7"/>
  <c r="D268" i="7"/>
  <c r="D276" i="7"/>
  <c r="D284" i="7"/>
  <c r="D292" i="7"/>
  <c r="D300" i="7"/>
  <c r="D308" i="7"/>
  <c r="D316" i="7"/>
  <c r="D324" i="7"/>
  <c r="D332" i="7"/>
  <c r="D340" i="7"/>
  <c r="D348" i="7"/>
  <c r="D356" i="7"/>
  <c r="D364" i="7"/>
  <c r="D372" i="7"/>
  <c r="D380" i="7"/>
  <c r="D388" i="7"/>
  <c r="D396" i="7"/>
  <c r="D404" i="7"/>
  <c r="D412" i="7"/>
  <c r="D420" i="7"/>
  <c r="D428" i="7"/>
  <c r="D436" i="7"/>
  <c r="D661" i="7"/>
  <c r="D684" i="7"/>
  <c r="D701" i="7"/>
  <c r="D716" i="7"/>
  <c r="D724" i="7"/>
  <c r="D732" i="7"/>
  <c r="D740" i="7"/>
  <c r="D748" i="7"/>
  <c r="D756" i="7"/>
  <c r="D764" i="7"/>
  <c r="D772" i="7"/>
  <c r="D780" i="7"/>
  <c r="D788" i="7"/>
  <c r="D796" i="7"/>
  <c r="D804" i="7"/>
  <c r="D812" i="7"/>
  <c r="D820" i="7"/>
  <c r="D828" i="7"/>
  <c r="D836" i="7"/>
  <c r="D844" i="7"/>
  <c r="D852" i="7"/>
  <c r="D860" i="7"/>
  <c r="D868" i="7"/>
  <c r="D876" i="7"/>
  <c r="D884" i="7"/>
  <c r="D892" i="7"/>
  <c r="D900" i="7"/>
  <c r="D908" i="7"/>
  <c r="D916" i="7"/>
  <c r="D40" i="6"/>
  <c r="D211" i="6"/>
  <c r="D381" i="6"/>
  <c r="D552" i="6"/>
  <c r="D697" i="6"/>
  <c r="D761" i="6"/>
  <c r="D825" i="6"/>
  <c r="D873" i="6"/>
  <c r="D905" i="6"/>
  <c r="D937" i="6"/>
  <c r="D969" i="6"/>
  <c r="D993" i="6"/>
  <c r="D1013" i="6"/>
  <c r="D1033" i="6"/>
  <c r="D1049" i="6"/>
  <c r="D1065" i="6"/>
  <c r="D1081" i="6"/>
  <c r="D1091" i="6"/>
  <c r="D1101" i="6"/>
  <c r="D1112" i="6"/>
  <c r="D1120" i="6"/>
  <c r="D1128" i="6"/>
  <c r="D1136" i="6"/>
  <c r="D1144" i="6"/>
  <c r="D1152" i="6"/>
  <c r="D1160" i="6"/>
  <c r="D1168" i="6"/>
  <c r="D1176" i="6"/>
  <c r="D1184" i="6"/>
  <c r="D1192" i="6"/>
  <c r="D1200" i="6"/>
  <c r="D1208" i="6"/>
  <c r="D1216" i="6"/>
  <c r="D1224" i="6"/>
  <c r="D1232" i="6"/>
  <c r="D1240" i="6"/>
  <c r="D1248" i="6"/>
  <c r="D1256" i="6"/>
  <c r="D1264" i="6"/>
  <c r="D1272" i="6"/>
  <c r="D1280" i="6"/>
  <c r="D1288" i="6"/>
  <c r="D1296" i="6"/>
  <c r="D1304" i="6"/>
  <c r="D1312" i="6"/>
  <c r="D1320" i="6"/>
  <c r="D1328" i="6"/>
  <c r="D1336" i="6"/>
  <c r="D1344" i="6"/>
  <c r="D1352" i="6"/>
  <c r="D1360" i="6"/>
  <c r="D1368" i="6"/>
  <c r="D1376" i="6"/>
  <c r="D1384" i="6"/>
  <c r="D1392" i="6"/>
  <c r="D1400" i="6"/>
  <c r="D1408" i="6"/>
  <c r="D1416" i="6"/>
  <c r="D1424" i="6"/>
  <c r="D1432" i="6"/>
  <c r="D1440" i="6"/>
  <c r="D1448" i="6"/>
  <c r="D1456" i="6"/>
  <c r="D1464" i="6"/>
  <c r="D1472" i="6"/>
  <c r="D1480" i="6"/>
  <c r="D1488" i="6"/>
  <c r="D1496" i="6"/>
  <c r="D61" i="6"/>
  <c r="D232" i="6"/>
  <c r="D403" i="6"/>
  <c r="D573" i="6"/>
  <c r="D705" i="6"/>
  <c r="D769" i="6"/>
  <c r="D833" i="6"/>
  <c r="D876" i="6"/>
  <c r="D908" i="6"/>
  <c r="D940" i="6"/>
  <c r="D972" i="6"/>
  <c r="D996" i="6"/>
  <c r="D1017" i="6"/>
  <c r="D1034" i="6"/>
  <c r="D1050" i="6"/>
  <c r="D1066" i="6"/>
  <c r="D1082" i="6"/>
  <c r="D1092" i="6"/>
  <c r="D1104" i="6"/>
  <c r="D1113" i="6"/>
  <c r="D1121" i="6"/>
  <c r="D1129" i="6"/>
  <c r="D1137" i="6"/>
  <c r="D1145" i="6"/>
  <c r="D1153" i="6"/>
  <c r="D1161" i="6"/>
  <c r="D1169" i="6"/>
  <c r="D1177" i="6"/>
  <c r="D1185" i="6"/>
  <c r="D1193" i="6"/>
  <c r="D1201" i="6"/>
  <c r="D1209" i="6"/>
  <c r="D1217" i="6"/>
  <c r="D1225" i="6"/>
  <c r="D1233" i="6"/>
  <c r="D1241" i="6"/>
  <c r="D1249" i="6"/>
  <c r="D1257" i="6"/>
  <c r="D1265" i="6"/>
  <c r="D1273" i="6"/>
  <c r="D1281" i="6"/>
  <c r="D1289" i="6"/>
  <c r="D1297" i="6"/>
  <c r="D1305" i="6"/>
  <c r="D1313" i="6"/>
  <c r="D1321" i="6"/>
  <c r="D1329" i="6"/>
  <c r="D1337" i="6"/>
  <c r="D1345" i="6"/>
  <c r="D1353" i="6"/>
  <c r="D1361" i="6"/>
  <c r="D1369" i="6"/>
  <c r="D1377" i="6"/>
  <c r="D1385" i="6"/>
  <c r="D1393" i="6"/>
  <c r="D1401" i="6"/>
  <c r="D1409" i="6"/>
  <c r="D1417" i="6"/>
  <c r="D1425" i="6"/>
  <c r="D1433" i="6"/>
  <c r="D1441" i="6"/>
  <c r="D1449" i="6"/>
  <c r="D1457" i="6"/>
  <c r="D1465" i="6"/>
  <c r="D1473" i="6"/>
  <c r="D1481" i="6"/>
  <c r="D1489" i="6"/>
  <c r="D1497" i="6"/>
  <c r="D28" i="7"/>
  <c r="D36" i="7"/>
  <c r="D44" i="7"/>
  <c r="D52" i="7"/>
  <c r="D60" i="7"/>
  <c r="D68" i="7"/>
  <c r="D76" i="7"/>
  <c r="D84" i="7"/>
  <c r="D92" i="7"/>
  <c r="D100" i="7"/>
  <c r="D108" i="7"/>
  <c r="D116" i="7"/>
  <c r="D124" i="7"/>
  <c r="D132" i="7"/>
  <c r="D140" i="7"/>
  <c r="D148" i="7"/>
  <c r="D83" i="6"/>
  <c r="D253" i="6"/>
  <c r="D424" i="6"/>
  <c r="D595" i="6"/>
  <c r="D713" i="6"/>
  <c r="D777" i="6"/>
  <c r="D841" i="6"/>
  <c r="D881" i="6"/>
  <c r="D913" i="6"/>
  <c r="D945" i="6"/>
  <c r="D977" i="6"/>
  <c r="D997" i="6"/>
  <c r="D1020" i="6"/>
  <c r="D1036" i="6"/>
  <c r="D1052" i="6"/>
  <c r="D1068" i="6"/>
  <c r="D1083" i="6"/>
  <c r="D1093" i="6"/>
  <c r="D1105" i="6"/>
  <c r="D1114" i="6"/>
  <c r="D1122" i="6"/>
  <c r="D1130" i="6"/>
  <c r="D1138" i="6"/>
  <c r="D1146" i="6"/>
  <c r="D1154" i="6"/>
  <c r="D1162" i="6"/>
  <c r="D1170" i="6"/>
  <c r="D1178" i="6"/>
  <c r="D1186" i="6"/>
  <c r="D1194" i="6"/>
  <c r="D1202" i="6"/>
  <c r="D1210" i="6"/>
  <c r="D105" i="4"/>
  <c r="D113" i="4"/>
  <c r="D121" i="4"/>
  <c r="D129" i="4"/>
  <c r="D137" i="4"/>
  <c r="D145" i="4"/>
  <c r="D153" i="4"/>
  <c r="D161" i="4"/>
  <c r="D169" i="4"/>
  <c r="D177" i="4"/>
  <c r="D185" i="4"/>
  <c r="D193" i="4"/>
  <c r="D201" i="4"/>
  <c r="D209" i="4"/>
  <c r="D217" i="4"/>
  <c r="D225" i="4"/>
  <c r="D233" i="4"/>
  <c r="D241" i="4"/>
  <c r="D249" i="4"/>
  <c r="D257" i="4"/>
  <c r="D265" i="4"/>
  <c r="D273" i="4"/>
  <c r="D281" i="4"/>
  <c r="D289" i="4"/>
  <c r="D297" i="4"/>
  <c r="D305" i="4"/>
  <c r="D313" i="4"/>
  <c r="D321" i="4"/>
  <c r="D329" i="4"/>
  <c r="D337" i="4"/>
  <c r="D345" i="4"/>
  <c r="D353" i="4"/>
  <c r="D361" i="4"/>
  <c r="D369" i="4"/>
  <c r="D377" i="4"/>
  <c r="D385" i="4"/>
  <c r="D393" i="4"/>
  <c r="D401" i="4"/>
  <c r="D409" i="4"/>
  <c r="D417" i="4"/>
  <c r="D425" i="4"/>
  <c r="D433" i="4"/>
  <c r="D1379" i="6"/>
  <c r="D143" i="7"/>
  <c r="D210" i="7"/>
  <c r="D274" i="7"/>
  <c r="D338" i="7"/>
  <c r="D402" i="7"/>
  <c r="D466" i="7"/>
  <c r="D530" i="7"/>
  <c r="D572" i="7"/>
  <c r="D604" i="7"/>
  <c r="D636" i="7"/>
  <c r="D666" i="7"/>
  <c r="D685" i="7"/>
  <c r="D704" i="7"/>
  <c r="D717" i="7"/>
  <c r="D725" i="7"/>
  <c r="D733" i="7"/>
  <c r="D741" i="7"/>
  <c r="D749" i="7"/>
  <c r="D757" i="7"/>
  <c r="D765" i="7"/>
  <c r="D773" i="7"/>
  <c r="D781" i="7"/>
  <c r="D789" i="7"/>
  <c r="D797" i="7"/>
  <c r="D805" i="7"/>
  <c r="D813" i="7"/>
  <c r="D821" i="7"/>
  <c r="D829" i="7"/>
  <c r="D837" i="7"/>
  <c r="D845" i="7"/>
  <c r="D853" i="7"/>
  <c r="D861" i="7"/>
  <c r="D869" i="7"/>
  <c r="D877" i="7"/>
  <c r="D885" i="7"/>
  <c r="D893" i="7"/>
  <c r="D901" i="7"/>
  <c r="D909" i="7"/>
  <c r="D917" i="7"/>
  <c r="D925" i="7"/>
  <c r="D933" i="7"/>
  <c r="D941" i="7"/>
  <c r="D949" i="7"/>
  <c r="D957" i="7"/>
  <c r="D965" i="7"/>
  <c r="D973" i="7"/>
  <c r="D981" i="7"/>
  <c r="D989" i="7"/>
  <c r="D997" i="7"/>
  <c r="D1005" i="7"/>
  <c r="D1013" i="7"/>
  <c r="D1021" i="7"/>
  <c r="D1029" i="7"/>
  <c r="D1037" i="7"/>
  <c r="D1045" i="7"/>
  <c r="D1053" i="7"/>
  <c r="D1061" i="7"/>
  <c r="D1069" i="7"/>
  <c r="D1077" i="7"/>
  <c r="D1085" i="7"/>
  <c r="D1093" i="7"/>
  <c r="D1101" i="7"/>
  <c r="D1109" i="7"/>
  <c r="D1117" i="7"/>
  <c r="D1125" i="7"/>
  <c r="D1133" i="7"/>
  <c r="D1141" i="7"/>
  <c r="D1149" i="7"/>
  <c r="D162" i="4"/>
  <c r="D170" i="4"/>
  <c r="D178" i="4"/>
  <c r="D186" i="4"/>
  <c r="D194" i="4"/>
  <c r="D202" i="4"/>
  <c r="D210" i="4"/>
  <c r="D271" i="3"/>
  <c r="D279" i="3"/>
  <c r="D287" i="3"/>
  <c r="D295" i="3"/>
  <c r="D303" i="3"/>
  <c r="D311" i="3"/>
  <c r="D319" i="3"/>
  <c r="D327" i="3"/>
  <c r="D335" i="3"/>
  <c r="D343" i="3"/>
  <c r="D351" i="3"/>
  <c r="D359" i="3"/>
  <c r="D367" i="3"/>
  <c r="D375" i="3"/>
  <c r="D383" i="3"/>
  <c r="D391" i="3"/>
  <c r="D399" i="3"/>
  <c r="D407" i="3"/>
  <c r="D415" i="3"/>
  <c r="D423" i="3"/>
  <c r="D431" i="3"/>
  <c r="D439" i="3"/>
  <c r="D447" i="3"/>
  <c r="D455" i="3"/>
  <c r="D463" i="3"/>
  <c r="D471" i="3"/>
  <c r="D479" i="3"/>
  <c r="D487" i="3"/>
  <c r="D495" i="3"/>
  <c r="D503" i="3"/>
  <c r="D511" i="3"/>
  <c r="D519" i="3"/>
  <c r="D527" i="3"/>
  <c r="D535" i="3"/>
  <c r="D543" i="3"/>
  <c r="D551" i="3"/>
  <c r="D559" i="3"/>
  <c r="D567" i="3"/>
  <c r="D575" i="3"/>
  <c r="D583" i="3"/>
  <c r="D591" i="3"/>
  <c r="D109" i="7"/>
  <c r="D763" i="7"/>
  <c r="D939" i="7"/>
  <c r="D1123" i="7"/>
  <c r="D1275" i="7"/>
  <c r="D1451" i="7"/>
  <c r="D83" i="4"/>
  <c r="D160" i="4"/>
  <c r="D248" i="4"/>
  <c r="D339" i="4"/>
  <c r="D416" i="4"/>
  <c r="D468" i="4"/>
  <c r="D491" i="4"/>
  <c r="D510" i="4"/>
  <c r="D532" i="4"/>
  <c r="D555" i="4"/>
  <c r="D574" i="4"/>
  <c r="D596" i="4"/>
  <c r="D619" i="4"/>
  <c r="D638" i="4"/>
  <c r="D660" i="4"/>
  <c r="D683" i="4"/>
  <c r="D702" i="4"/>
  <c r="D724" i="4"/>
  <c r="D747" i="4"/>
  <c r="D766" i="4"/>
  <c r="D788" i="4"/>
  <c r="D811" i="4"/>
  <c r="D830" i="4"/>
  <c r="D852" i="4"/>
  <c r="D875" i="4"/>
  <c r="D894" i="4"/>
  <c r="D916" i="4"/>
  <c r="D939" i="4"/>
  <c r="D958" i="4"/>
  <c r="D974" i="4"/>
  <c r="D987" i="4"/>
  <c r="D999" i="4"/>
  <c r="D1012" i="4"/>
  <c r="D1025" i="4"/>
  <c r="D1038" i="4"/>
  <c r="D1051" i="4"/>
  <c r="D1063" i="4"/>
  <c r="D1076" i="4"/>
  <c r="D1089" i="4"/>
  <c r="D1102" i="4"/>
  <c r="D1115" i="4"/>
  <c r="D1127" i="4"/>
  <c r="D1140" i="4"/>
  <c r="D1153" i="4"/>
  <c r="D1166" i="4"/>
  <c r="D1179" i="4"/>
  <c r="D1221" i="6"/>
  <c r="D1229" i="6"/>
  <c r="D1237" i="6"/>
  <c r="D1245" i="6"/>
  <c r="D1253" i="6"/>
  <c r="D1261" i="6"/>
  <c r="D1269" i="6"/>
  <c r="D1277" i="6"/>
  <c r="D1285" i="6"/>
  <c r="D1293" i="6"/>
  <c r="D1301" i="6"/>
  <c r="D1309" i="6"/>
  <c r="D1317" i="6"/>
  <c r="D1325" i="6"/>
  <c r="D1333" i="6"/>
  <c r="D1341" i="6"/>
  <c r="D1349" i="6"/>
  <c r="D1357" i="6"/>
  <c r="D1365" i="6"/>
  <c r="D1373" i="6"/>
  <c r="D1381" i="6"/>
  <c r="D1389" i="6"/>
  <c r="D1397" i="6"/>
  <c r="D1405" i="6"/>
  <c r="D1413" i="6"/>
  <c r="D1421" i="6"/>
  <c r="D1429" i="6"/>
  <c r="D1437" i="6"/>
  <c r="D1445" i="6"/>
  <c r="D1453" i="6"/>
  <c r="D1461" i="6"/>
  <c r="D1469" i="6"/>
  <c r="D1477" i="6"/>
  <c r="D1485" i="6"/>
  <c r="D1493" i="6"/>
  <c r="D24" i="7"/>
  <c r="D32" i="7"/>
  <c r="D40" i="7"/>
  <c r="D48" i="7"/>
  <c r="D56" i="7"/>
  <c r="D64" i="7"/>
  <c r="D72" i="7"/>
  <c r="D80" i="7"/>
  <c r="D88" i="7"/>
  <c r="D96" i="7"/>
  <c r="D104" i="7"/>
  <c r="D112" i="7"/>
  <c r="D120" i="7"/>
  <c r="D128" i="7"/>
  <c r="D136" i="7"/>
  <c r="D144" i="7"/>
  <c r="D168" i="6"/>
  <c r="D339" i="6"/>
  <c r="D509" i="6"/>
  <c r="D680" i="6"/>
  <c r="D745" i="6"/>
  <c r="D809" i="6"/>
  <c r="D865" i="6"/>
  <c r="D897" i="6"/>
  <c r="D929" i="6"/>
  <c r="D961" i="6"/>
  <c r="D988" i="6"/>
  <c r="D1009" i="6"/>
  <c r="D1028" i="6"/>
  <c r="D1044" i="6"/>
  <c r="D1060" i="6"/>
  <c r="D1076" i="6"/>
  <c r="D1089" i="6"/>
  <c r="D1099" i="6"/>
  <c r="D1109" i="6"/>
  <c r="D1118" i="6"/>
  <c r="D1126" i="6"/>
  <c r="D1134" i="6"/>
  <c r="D1142" i="6"/>
  <c r="D1150" i="6"/>
  <c r="D1158" i="6"/>
  <c r="D1166" i="6"/>
  <c r="D1174" i="6"/>
  <c r="D1182" i="6"/>
  <c r="D1190" i="6"/>
  <c r="D1198" i="6"/>
  <c r="D1206" i="6"/>
  <c r="D1214" i="6"/>
  <c r="D1222" i="6"/>
  <c r="D1230" i="6"/>
  <c r="D1238" i="6"/>
  <c r="D1246" i="6"/>
  <c r="D1254" i="6"/>
  <c r="D1262" i="6"/>
  <c r="D1270" i="6"/>
  <c r="D1278" i="6"/>
  <c r="D1286" i="6"/>
  <c r="D1294" i="6"/>
  <c r="D1302" i="6"/>
  <c r="D1310" i="6"/>
  <c r="D1318" i="6"/>
  <c r="D1326" i="6"/>
  <c r="D1334" i="6"/>
  <c r="D1342" i="6"/>
  <c r="D1350" i="6"/>
  <c r="D1358" i="6"/>
  <c r="D1366" i="6"/>
  <c r="D1374" i="6"/>
  <c r="D1382" i="6"/>
  <c r="D1390" i="6"/>
  <c r="D1398" i="6"/>
  <c r="D1406" i="6"/>
  <c r="D1414" i="6"/>
  <c r="D1422" i="6"/>
  <c r="D1430" i="6"/>
  <c r="D1438" i="6"/>
  <c r="D1446" i="6"/>
  <c r="D1454" i="6"/>
  <c r="D1462" i="6"/>
  <c r="D1470" i="6"/>
  <c r="D1478" i="6"/>
  <c r="D1486" i="6"/>
  <c r="D1494" i="6"/>
  <c r="D25" i="7"/>
  <c r="D33" i="7"/>
  <c r="D41" i="7"/>
  <c r="D49" i="7"/>
  <c r="D57" i="7"/>
  <c r="D65" i="7"/>
  <c r="D73" i="7"/>
  <c r="D81" i="7"/>
  <c r="D89" i="7"/>
  <c r="D97" i="7"/>
  <c r="D105" i="7"/>
  <c r="D113" i="7"/>
  <c r="D121" i="7"/>
  <c r="D129" i="7"/>
  <c r="D137" i="7"/>
  <c r="D145" i="7"/>
  <c r="D189" i="6"/>
  <c r="D360" i="6"/>
  <c r="D531" i="6"/>
  <c r="D689" i="6"/>
  <c r="D753" i="6"/>
  <c r="D817" i="6"/>
  <c r="D868" i="6"/>
  <c r="D900" i="6"/>
  <c r="D932" i="6"/>
  <c r="D964" i="6"/>
  <c r="D989" i="6"/>
  <c r="D1012" i="6"/>
  <c r="D1029" i="6"/>
  <c r="D1045" i="6"/>
  <c r="D1061" i="6"/>
  <c r="D1077" i="6"/>
  <c r="D1090" i="6"/>
  <c r="D1100" i="6"/>
  <c r="D1110" i="6"/>
  <c r="D1119" i="6"/>
  <c r="D1127" i="6"/>
  <c r="D1135" i="6"/>
  <c r="D1143" i="6"/>
  <c r="D1151" i="6"/>
  <c r="D1159" i="6"/>
  <c r="D1167" i="6"/>
  <c r="D1175" i="6"/>
  <c r="D1183" i="6"/>
  <c r="D1191" i="6"/>
  <c r="D1199" i="6"/>
  <c r="D1207" i="6"/>
  <c r="D1215" i="6"/>
  <c r="D1223" i="6"/>
  <c r="D1231" i="6"/>
  <c r="D1239" i="6"/>
  <c r="D1247" i="6"/>
  <c r="D1255" i="6"/>
  <c r="D1263" i="6"/>
  <c r="D1271" i="6"/>
  <c r="D1279" i="6"/>
  <c r="D1287" i="6"/>
  <c r="D1295" i="6"/>
  <c r="D1303" i="6"/>
  <c r="D1311" i="6"/>
  <c r="D1319" i="6"/>
  <c r="D1327" i="6"/>
  <c r="D1335" i="6"/>
  <c r="D1343" i="6"/>
  <c r="D1351" i="6"/>
  <c r="D1359" i="6"/>
  <c r="D1367" i="6"/>
  <c r="D1375" i="6"/>
  <c r="D1383" i="6"/>
  <c r="D1391" i="6"/>
  <c r="D1399" i="6"/>
  <c r="D1407" i="6"/>
  <c r="D1415" i="6"/>
  <c r="D1423" i="6"/>
  <c r="D1431" i="6"/>
  <c r="D1439" i="6"/>
  <c r="D1447" i="6"/>
  <c r="D1455" i="6"/>
  <c r="D1463" i="6"/>
  <c r="D1471" i="6"/>
  <c r="D1479" i="6"/>
  <c r="D1487" i="6"/>
  <c r="D1495" i="6"/>
  <c r="D26" i="7"/>
  <c r="D34" i="7"/>
  <c r="D42" i="7"/>
  <c r="D50" i="7"/>
  <c r="D58" i="7"/>
  <c r="D66" i="7"/>
  <c r="D74" i="7"/>
  <c r="D82" i="7"/>
  <c r="D90" i="7"/>
  <c r="D98" i="7"/>
  <c r="D106" i="7"/>
  <c r="D114" i="7"/>
  <c r="D122" i="7"/>
  <c r="D130" i="7"/>
  <c r="D138" i="7"/>
  <c r="D218" i="4"/>
  <c r="D226" i="4"/>
  <c r="D234" i="4"/>
  <c r="D242" i="4"/>
  <c r="D250" i="4"/>
  <c r="D258" i="4"/>
  <c r="D266" i="4"/>
  <c r="D274" i="4"/>
  <c r="D282" i="4"/>
  <c r="D290" i="4"/>
  <c r="D298" i="4"/>
  <c r="D306" i="4"/>
  <c r="D314" i="4"/>
  <c r="D322" i="4"/>
  <c r="D330" i="4"/>
  <c r="D338" i="4"/>
  <c r="D346" i="4"/>
  <c r="D354" i="4"/>
  <c r="D362" i="4"/>
  <c r="D370" i="4"/>
  <c r="D378" i="4"/>
  <c r="D386" i="4"/>
  <c r="D394" i="4"/>
  <c r="D402" i="4"/>
  <c r="D410" i="4"/>
  <c r="D418" i="4"/>
  <c r="D426" i="4"/>
  <c r="D434" i="4"/>
  <c r="D442" i="4"/>
  <c r="D450" i="4"/>
  <c r="D458" i="4"/>
  <c r="D1443" i="6"/>
  <c r="D154" i="7"/>
  <c r="D218" i="7"/>
  <c r="D282" i="7"/>
  <c r="D346" i="7"/>
  <c r="D410" i="7"/>
  <c r="D474" i="7"/>
  <c r="D538" i="7"/>
  <c r="D578" i="7"/>
  <c r="D610" i="7"/>
  <c r="D642" i="7"/>
  <c r="D668" i="7"/>
  <c r="D690" i="7"/>
  <c r="D706" i="7"/>
  <c r="D718" i="7"/>
  <c r="D726" i="7"/>
  <c r="D734" i="7"/>
  <c r="D742" i="7"/>
  <c r="D750" i="7"/>
  <c r="D758" i="7"/>
  <c r="D766" i="7"/>
  <c r="D774" i="7"/>
  <c r="D782" i="7"/>
  <c r="D790" i="7"/>
  <c r="D798" i="7"/>
  <c r="D806" i="7"/>
  <c r="D814" i="7"/>
  <c r="D822" i="7"/>
  <c r="D830" i="7"/>
  <c r="D838" i="7"/>
  <c r="D846" i="7"/>
  <c r="D854" i="7"/>
  <c r="D862" i="7"/>
  <c r="D870" i="7"/>
  <c r="D878" i="7"/>
  <c r="D886" i="7"/>
  <c r="D894" i="7"/>
  <c r="D902" i="7"/>
  <c r="D910" i="7"/>
  <c r="D918" i="7"/>
  <c r="D926" i="7"/>
  <c r="D934" i="7"/>
  <c r="D942" i="7"/>
  <c r="D950" i="7"/>
  <c r="D958" i="7"/>
  <c r="D966" i="7"/>
  <c r="D974" i="7"/>
  <c r="D982" i="7"/>
  <c r="D990" i="7"/>
  <c r="D998" i="7"/>
  <c r="D1006" i="7"/>
  <c r="D1014" i="7"/>
  <c r="D1022" i="7"/>
  <c r="D1030" i="7"/>
  <c r="D1038" i="7"/>
  <c r="D1046" i="7"/>
  <c r="D1054" i="7"/>
  <c r="D1062" i="7"/>
  <c r="D1070" i="7"/>
  <c r="D1078" i="7"/>
  <c r="D1086" i="7"/>
  <c r="D1094" i="7"/>
  <c r="D1102" i="7"/>
  <c r="D1110" i="7"/>
  <c r="D1118" i="7"/>
  <c r="D1126" i="7"/>
  <c r="D1134" i="7"/>
  <c r="D1142" i="7"/>
  <c r="D1150" i="7"/>
  <c r="D1158" i="7"/>
  <c r="D1166" i="7"/>
  <c r="D1174" i="7"/>
  <c r="D1182" i="7"/>
  <c r="D1190" i="7"/>
  <c r="D1198" i="7"/>
  <c r="D1206" i="7"/>
  <c r="D1214" i="7"/>
  <c r="D1222" i="7"/>
  <c r="D1230" i="7"/>
  <c r="D1238" i="7"/>
  <c r="D1246" i="7"/>
  <c r="D1254" i="7"/>
  <c r="D1262" i="7"/>
  <c r="D710" i="3"/>
  <c r="D718" i="3"/>
  <c r="D726" i="3"/>
  <c r="D734" i="3"/>
  <c r="D742" i="3"/>
  <c r="D750" i="3"/>
  <c r="D758" i="3"/>
  <c r="D766" i="3"/>
  <c r="D774" i="3"/>
  <c r="D782" i="3"/>
  <c r="D790" i="3"/>
  <c r="D747" i="7"/>
  <c r="D931" i="7"/>
  <c r="D1083" i="7"/>
  <c r="D1259" i="7"/>
  <c r="D1443" i="7"/>
  <c r="D64" i="4"/>
  <c r="D152" i="4"/>
  <c r="D243" i="4"/>
  <c r="D320" i="4"/>
  <c r="D408" i="4"/>
  <c r="D467" i="4"/>
  <c r="D486" i="4"/>
  <c r="D508" i="4"/>
  <c r="D531" i="4"/>
  <c r="D550" i="4"/>
  <c r="D572" i="4"/>
  <c r="D595" i="4"/>
  <c r="D614" i="4"/>
  <c r="D636" i="4"/>
  <c r="D659" i="4"/>
  <c r="D678" i="4"/>
  <c r="D700" i="4"/>
  <c r="D723" i="4"/>
  <c r="D742" i="4"/>
  <c r="D764" i="4"/>
  <c r="D787" i="4"/>
  <c r="D806" i="4"/>
  <c r="D828" i="4"/>
  <c r="D851" i="4"/>
  <c r="D870" i="4"/>
  <c r="D892" i="4"/>
  <c r="D915" i="4"/>
  <c r="D934" i="4"/>
  <c r="D956" i="4"/>
  <c r="D972" i="4"/>
  <c r="D985" i="4"/>
  <c r="D998" i="4"/>
  <c r="D1011" i="4"/>
  <c r="D1023" i="4"/>
  <c r="D1036" i="4"/>
  <c r="D1049" i="4"/>
  <c r="D1062" i="4"/>
  <c r="D1075" i="4"/>
  <c r="D1087" i="4"/>
  <c r="D1100" i="4"/>
  <c r="D1113" i="4"/>
  <c r="D1126" i="4"/>
  <c r="D1139" i="4"/>
  <c r="D1151" i="4"/>
  <c r="D1164" i="4"/>
  <c r="D1177" i="4"/>
  <c r="D1190" i="4"/>
  <c r="D1203" i="4"/>
  <c r="D1215" i="4"/>
  <c r="D1228" i="4"/>
  <c r="D1241" i="4"/>
  <c r="D1254" i="4"/>
  <c r="D1267" i="4"/>
  <c r="D1279" i="4"/>
  <c r="D1292" i="4"/>
  <c r="D1305" i="4"/>
  <c r="D1318" i="4"/>
  <c r="D1331" i="4"/>
  <c r="D1343" i="4"/>
  <c r="D1356" i="4"/>
  <c r="D1369" i="4"/>
  <c r="D1382" i="4"/>
  <c r="D1395" i="4"/>
  <c r="D1407" i="4"/>
  <c r="D1420" i="4"/>
  <c r="D1433" i="4"/>
  <c r="D1446" i="4"/>
  <c r="D1459" i="4"/>
  <c r="D1471" i="4"/>
  <c r="D1484" i="4"/>
  <c r="D1497" i="4"/>
  <c r="D30" i="3"/>
  <c r="D42" i="3"/>
  <c r="D55" i="3"/>
  <c r="D68" i="3"/>
  <c r="D81" i="3"/>
  <c r="D94" i="3"/>
  <c r="D103" i="3"/>
  <c r="D111" i="3"/>
  <c r="D119" i="3"/>
  <c r="D127" i="3"/>
  <c r="D135" i="3"/>
  <c r="D143" i="3"/>
  <c r="D151" i="3"/>
  <c r="D159" i="3"/>
  <c r="D167" i="3"/>
  <c r="D175" i="3"/>
  <c r="D183" i="3"/>
  <c r="D191" i="3"/>
  <c r="D199" i="3"/>
  <c r="D207" i="3"/>
  <c r="D215" i="3"/>
  <c r="D223" i="3"/>
  <c r="D231" i="3"/>
  <c r="D239" i="3"/>
  <c r="D247" i="3"/>
  <c r="D255" i="3"/>
  <c r="D263" i="3"/>
  <c r="D991" i="6"/>
  <c r="D999" i="6"/>
  <c r="D1007" i="6"/>
  <c r="D1015" i="6"/>
  <c r="D1023" i="6"/>
  <c r="D1031" i="6"/>
  <c r="D1039" i="6"/>
  <c r="D1047" i="6"/>
  <c r="D1055" i="6"/>
  <c r="D1063" i="6"/>
  <c r="D1071" i="6"/>
  <c r="D1079" i="6"/>
  <c r="D1087" i="6"/>
  <c r="D1095" i="6"/>
  <c r="D1103" i="6"/>
  <c r="D1111" i="6"/>
  <c r="D37" i="6"/>
  <c r="D59" i="6"/>
  <c r="D80" i="6"/>
  <c r="D101" i="6"/>
  <c r="D123" i="6"/>
  <c r="D144" i="6"/>
  <c r="D165" i="6"/>
  <c r="D187" i="6"/>
  <c r="D208" i="6"/>
  <c r="D229" i="6"/>
  <c r="D251" i="6"/>
  <c r="D272" i="6"/>
  <c r="D293" i="6"/>
  <c r="D315" i="6"/>
  <c r="D336" i="6"/>
  <c r="D357" i="6"/>
  <c r="D379" i="6"/>
  <c r="D400" i="6"/>
  <c r="D421" i="6"/>
  <c r="D443" i="6"/>
  <c r="D464" i="6"/>
  <c r="D485" i="6"/>
  <c r="D507" i="6"/>
  <c r="D528" i="6"/>
  <c r="D549" i="6"/>
  <c r="D571" i="6"/>
  <c r="D592" i="6"/>
  <c r="D613" i="6"/>
  <c r="D635" i="6"/>
  <c r="D656" i="6"/>
  <c r="D677" i="6"/>
  <c r="D688" i="6"/>
  <c r="D696" i="6"/>
  <c r="D704" i="6"/>
  <c r="D712" i="6"/>
  <c r="D720" i="6"/>
  <c r="D728" i="6"/>
  <c r="D736" i="6"/>
  <c r="D744" i="6"/>
  <c r="D752" i="6"/>
  <c r="D760" i="6"/>
  <c r="D768" i="6"/>
  <c r="D776" i="6"/>
  <c r="D784" i="6"/>
  <c r="D792" i="6"/>
  <c r="D800" i="6"/>
  <c r="D808" i="6"/>
  <c r="D816" i="6"/>
  <c r="D824" i="6"/>
  <c r="D832" i="6"/>
  <c r="D840" i="6"/>
  <c r="D848" i="6"/>
  <c r="D856" i="6"/>
  <c r="D864" i="6"/>
  <c r="D872" i="6"/>
  <c r="D880" i="6"/>
  <c r="D888" i="6"/>
  <c r="D896" i="6"/>
  <c r="D904" i="6"/>
  <c r="D912" i="6"/>
  <c r="D920" i="6"/>
  <c r="D928" i="6"/>
  <c r="D936" i="6"/>
  <c r="D944" i="6"/>
  <c r="D952" i="6"/>
  <c r="D960" i="6"/>
  <c r="D968" i="6"/>
  <c r="D976" i="6"/>
  <c r="D984" i="6"/>
  <c r="D992" i="6"/>
  <c r="D1000" i="6"/>
  <c r="D1008" i="6"/>
  <c r="D1016" i="6"/>
  <c r="D1024" i="6"/>
  <c r="D1032" i="6"/>
  <c r="D1040" i="6"/>
  <c r="D1048" i="6"/>
  <c r="D1056" i="6"/>
  <c r="D1064" i="6"/>
  <c r="D1072" i="6"/>
  <c r="D1080" i="6"/>
  <c r="D125" i="6"/>
  <c r="D296" i="6"/>
  <c r="D467" i="6"/>
  <c r="D637" i="6"/>
  <c r="D729" i="6"/>
  <c r="D793" i="6"/>
  <c r="D857" i="6"/>
  <c r="D889" i="6"/>
  <c r="D921" i="6"/>
  <c r="D953" i="6"/>
  <c r="D981" i="6"/>
  <c r="D1004" i="6"/>
  <c r="D1025" i="6"/>
  <c r="D1041" i="6"/>
  <c r="D1057" i="6"/>
  <c r="D1073" i="6"/>
  <c r="D1085" i="6"/>
  <c r="D1097" i="6"/>
  <c r="D1107" i="6"/>
  <c r="D1116" i="6"/>
  <c r="D1124" i="6"/>
  <c r="D1132" i="6"/>
  <c r="D1140" i="6"/>
  <c r="D1148" i="6"/>
  <c r="D1156" i="6"/>
  <c r="D1164" i="6"/>
  <c r="D1172" i="6"/>
  <c r="D1180" i="6"/>
  <c r="D1188" i="6"/>
  <c r="D1196" i="6"/>
  <c r="D1204" i="6"/>
  <c r="D1212" i="6"/>
  <c r="D1220" i="6"/>
  <c r="D1228" i="6"/>
  <c r="D1236" i="6"/>
  <c r="D1244" i="6"/>
  <c r="D1252" i="6"/>
  <c r="D1260" i="6"/>
  <c r="D1268" i="6"/>
  <c r="D1276" i="6"/>
  <c r="D1284" i="6"/>
  <c r="D1292" i="6"/>
  <c r="D1300" i="6"/>
  <c r="D1308" i="6"/>
  <c r="D1316" i="6"/>
  <c r="D1324" i="6"/>
  <c r="D1332" i="6"/>
  <c r="D1340" i="6"/>
  <c r="D1348" i="6"/>
  <c r="D1356" i="6"/>
  <c r="D1364" i="6"/>
  <c r="D1372" i="6"/>
  <c r="D1380" i="6"/>
  <c r="D1388" i="6"/>
  <c r="D1396" i="6"/>
  <c r="D1404" i="6"/>
  <c r="D1412" i="6"/>
  <c r="D1420" i="6"/>
  <c r="D1428" i="6"/>
  <c r="D1436" i="6"/>
  <c r="D1444" i="6"/>
  <c r="D1452" i="6"/>
  <c r="D1460" i="6"/>
  <c r="D1468" i="6"/>
  <c r="D1476" i="6"/>
  <c r="D1484" i="6"/>
  <c r="D1492" i="6"/>
  <c r="D1500" i="6"/>
  <c r="D31" i="7"/>
  <c r="D39" i="7"/>
  <c r="D47" i="7"/>
  <c r="D55" i="7"/>
  <c r="D63" i="7"/>
  <c r="D71" i="7"/>
  <c r="D79" i="7"/>
  <c r="D87" i="7"/>
  <c r="D95" i="7"/>
  <c r="D103" i="7"/>
  <c r="D111" i="7"/>
  <c r="D119" i="7"/>
  <c r="D147" i="6"/>
  <c r="D317" i="6"/>
  <c r="D488" i="6"/>
  <c r="D659" i="6"/>
  <c r="D737" i="6"/>
  <c r="D801" i="6"/>
  <c r="D860" i="6"/>
  <c r="D892" i="6"/>
  <c r="D924" i="6"/>
  <c r="D956" i="6"/>
  <c r="D985" i="6"/>
  <c r="D1005" i="6"/>
  <c r="D1026" i="6"/>
  <c r="D1042" i="6"/>
  <c r="D1058" i="6"/>
  <c r="D1074" i="6"/>
  <c r="D1088" i="6"/>
  <c r="D1098" i="6"/>
  <c r="D1108" i="6"/>
  <c r="D1117" i="6"/>
  <c r="D1125" i="6"/>
  <c r="D1133" i="6"/>
  <c r="D1141" i="6"/>
  <c r="D1149" i="6"/>
  <c r="D1157" i="6"/>
  <c r="D1165" i="6"/>
  <c r="D1173" i="6"/>
  <c r="D1181" i="6"/>
  <c r="D1189" i="6"/>
  <c r="D1197" i="6"/>
  <c r="D1205" i="6"/>
  <c r="D1213" i="6"/>
  <c r="D1157" i="7"/>
  <c r="D1165" i="7"/>
  <c r="D1173" i="7"/>
  <c r="D1181" i="7"/>
  <c r="D1189" i="7"/>
  <c r="D1197" i="7"/>
  <c r="D1205" i="7"/>
  <c r="D1213" i="7"/>
  <c r="D1221" i="7"/>
  <c r="D1229" i="7"/>
  <c r="D1237" i="7"/>
  <c r="D1245" i="7"/>
  <c r="D1253" i="7"/>
  <c r="D1261" i="7"/>
  <c r="D1269" i="7"/>
  <c r="D1277" i="7"/>
  <c r="D1285" i="7"/>
  <c r="D1293" i="7"/>
  <c r="D1301" i="7"/>
  <c r="D1309" i="7"/>
  <c r="D1317" i="7"/>
  <c r="D1325" i="7"/>
  <c r="D1333" i="7"/>
  <c r="D1341" i="7"/>
  <c r="D1349" i="7"/>
  <c r="D1357" i="7"/>
  <c r="D1365" i="7"/>
  <c r="D1373" i="7"/>
  <c r="D1381" i="7"/>
  <c r="D1389" i="7"/>
  <c r="D1397" i="7"/>
  <c r="D1405" i="7"/>
  <c r="D1413" i="7"/>
  <c r="D1421" i="7"/>
  <c r="D1429" i="7"/>
  <c r="D1437" i="7"/>
  <c r="D1445" i="7"/>
  <c r="D1453" i="7"/>
  <c r="D1461" i="7"/>
  <c r="D1469" i="7"/>
  <c r="D1477" i="7"/>
  <c r="D1485" i="7"/>
  <c r="D1493" i="7"/>
  <c r="D26" i="4"/>
  <c r="D34" i="4"/>
  <c r="D42" i="4"/>
  <c r="D50" i="4"/>
  <c r="D58" i="4"/>
  <c r="D66" i="4"/>
  <c r="D74" i="4"/>
  <c r="D82" i="4"/>
  <c r="D90" i="4"/>
  <c r="D98" i="4"/>
  <c r="D106" i="4"/>
  <c r="D114" i="4"/>
  <c r="D122" i="4"/>
  <c r="D130" i="4"/>
  <c r="D138" i="4"/>
  <c r="D146" i="4"/>
  <c r="D154" i="4"/>
  <c r="D1270" i="7"/>
  <c r="D1278" i="7"/>
  <c r="D1286" i="7"/>
  <c r="D1294" i="7"/>
  <c r="D1302" i="7"/>
  <c r="D1310" i="7"/>
  <c r="D1318" i="7"/>
  <c r="D1326" i="7"/>
  <c r="D1334" i="7"/>
  <c r="D1342" i="7"/>
  <c r="D1350" i="7"/>
  <c r="D1358" i="7"/>
  <c r="D1366" i="7"/>
  <c r="D1374" i="7"/>
  <c r="D1382" i="7"/>
  <c r="D1390" i="7"/>
  <c r="D1398" i="7"/>
  <c r="D1406" i="7"/>
  <c r="D1414" i="7"/>
  <c r="D1422" i="7"/>
  <c r="D1430" i="7"/>
  <c r="D1438" i="7"/>
  <c r="D1446" i="7"/>
  <c r="D1454" i="7"/>
  <c r="D1462" i="7"/>
  <c r="D1470" i="7"/>
  <c r="D1478" i="7"/>
  <c r="D1486" i="7"/>
  <c r="D1494" i="7"/>
  <c r="D721" i="6"/>
  <c r="D162" i="7"/>
  <c r="D226" i="7"/>
  <c r="D290" i="7"/>
  <c r="D354" i="7"/>
  <c r="D418" i="7"/>
  <c r="D482" i="7"/>
  <c r="D546" i="7"/>
  <c r="D580" i="7"/>
  <c r="D612" i="7"/>
  <c r="D644" i="7"/>
  <c r="D669" i="7"/>
  <c r="D692" i="7"/>
  <c r="D708" i="7"/>
  <c r="D719" i="7"/>
  <c r="D727" i="7"/>
  <c r="D735" i="7"/>
  <c r="D743" i="7"/>
  <c r="D751" i="7"/>
  <c r="D759" i="7"/>
  <c r="D767" i="7"/>
  <c r="D775" i="7"/>
  <c r="D783" i="7"/>
  <c r="D791" i="7"/>
  <c r="D799" i="7"/>
  <c r="D807" i="7"/>
  <c r="D815" i="7"/>
  <c r="D823" i="7"/>
  <c r="D831" i="7"/>
  <c r="D839" i="7"/>
  <c r="D847" i="7"/>
  <c r="D855" i="7"/>
  <c r="D863" i="7"/>
  <c r="D871" i="7"/>
  <c r="D879" i="7"/>
  <c r="D887" i="7"/>
  <c r="D895" i="7"/>
  <c r="D903" i="7"/>
  <c r="D911" i="7"/>
  <c r="D919" i="7"/>
  <c r="D927" i="7"/>
  <c r="D935" i="7"/>
  <c r="D943" i="7"/>
  <c r="D951" i="7"/>
  <c r="D959" i="7"/>
  <c r="D967" i="7"/>
  <c r="D975" i="7"/>
  <c r="D983" i="7"/>
  <c r="D991" i="7"/>
  <c r="D999" i="7"/>
  <c r="D1007" i="7"/>
  <c r="D1015" i="7"/>
  <c r="D1023" i="7"/>
  <c r="D1031" i="7"/>
  <c r="D1039" i="7"/>
  <c r="D1047" i="7"/>
  <c r="D1055" i="7"/>
  <c r="D1063" i="7"/>
  <c r="D1071" i="7"/>
  <c r="D1079" i="7"/>
  <c r="D1087" i="7"/>
  <c r="D1095" i="7"/>
  <c r="D1103" i="7"/>
  <c r="D1111" i="7"/>
  <c r="D1119" i="7"/>
  <c r="D1127" i="7"/>
  <c r="D1135" i="7"/>
  <c r="D1143" i="7"/>
  <c r="D1151" i="7"/>
  <c r="D1159" i="7"/>
  <c r="D1167" i="7"/>
  <c r="D1175" i="7"/>
  <c r="D1183" i="7"/>
  <c r="D1191" i="7"/>
  <c r="D1199" i="7"/>
  <c r="D1207" i="7"/>
  <c r="D1215" i="7"/>
  <c r="D1223" i="7"/>
  <c r="D1231" i="7"/>
  <c r="D1239" i="7"/>
  <c r="D1247" i="7"/>
  <c r="D1255" i="7"/>
  <c r="D1263" i="7"/>
  <c r="D1271" i="7"/>
  <c r="D1279" i="7"/>
  <c r="D1287" i="7"/>
  <c r="D1295" i="7"/>
  <c r="D1303" i="7"/>
  <c r="D1311" i="7"/>
  <c r="D1319" i="7"/>
  <c r="D1327" i="7"/>
  <c r="D1335" i="7"/>
  <c r="D1343" i="7"/>
  <c r="D1351" i="7"/>
  <c r="D1359" i="7"/>
  <c r="D1367" i="7"/>
  <c r="D1375" i="7"/>
  <c r="D1383" i="7"/>
  <c r="D1391" i="7"/>
  <c r="D1399" i="7"/>
  <c r="D1407" i="7"/>
  <c r="D1415" i="7"/>
  <c r="D1423" i="7"/>
  <c r="D1431" i="7"/>
  <c r="D1439" i="7"/>
  <c r="D1447" i="7"/>
  <c r="D1455" i="7"/>
  <c r="D1463" i="7"/>
  <c r="D1471" i="7"/>
  <c r="D1479" i="7"/>
  <c r="D1487" i="7"/>
  <c r="D1495" i="7"/>
  <c r="D28" i="4"/>
  <c r="D36" i="4"/>
  <c r="D44" i="4"/>
  <c r="D52" i="4"/>
  <c r="D60" i="4"/>
  <c r="D68" i="4"/>
  <c r="D76" i="4"/>
  <c r="D84" i="4"/>
  <c r="D92" i="4"/>
  <c r="D100" i="4"/>
  <c r="D108" i="4"/>
  <c r="D116" i="4"/>
  <c r="D124" i="4"/>
  <c r="D132" i="4"/>
  <c r="D140" i="4"/>
  <c r="D148" i="4"/>
  <c r="D156" i="4"/>
  <c r="D164" i="4"/>
  <c r="D172" i="4"/>
  <c r="D180" i="4"/>
  <c r="D188" i="4"/>
  <c r="D196" i="4"/>
  <c r="D204" i="4"/>
  <c r="D212" i="4"/>
  <c r="D220" i="4"/>
  <c r="D228" i="4"/>
  <c r="D236" i="4"/>
  <c r="D244" i="4"/>
  <c r="D252" i="4"/>
  <c r="D260" i="4"/>
  <c r="D268" i="4"/>
  <c r="D276" i="4"/>
  <c r="D284" i="4"/>
  <c r="D292" i="4"/>
  <c r="D300" i="4"/>
  <c r="D308" i="4"/>
  <c r="D316" i="4"/>
  <c r="D324" i="4"/>
  <c r="D332" i="4"/>
  <c r="D340" i="4"/>
  <c r="D348" i="4"/>
  <c r="D356" i="4"/>
  <c r="D364" i="4"/>
  <c r="D372" i="4"/>
  <c r="D380" i="4"/>
  <c r="D388" i="4"/>
  <c r="D396" i="4"/>
  <c r="D404" i="4"/>
  <c r="D412" i="4"/>
  <c r="D420" i="4"/>
  <c r="D428" i="4"/>
  <c r="D436" i="4"/>
  <c r="D444" i="4"/>
  <c r="D452" i="4"/>
  <c r="D1021" i="6"/>
  <c r="D45" i="7"/>
  <c r="D170" i="7"/>
  <c r="D234" i="7"/>
  <c r="D298" i="7"/>
  <c r="D362" i="7"/>
  <c r="D426" i="7"/>
  <c r="D490" i="7"/>
  <c r="D554" i="7"/>
  <c r="D586" i="7"/>
  <c r="D618" i="7"/>
  <c r="D650" i="7"/>
  <c r="D674" i="7"/>
  <c r="D693" i="7"/>
  <c r="D709" i="7"/>
  <c r="D720" i="7"/>
  <c r="D728" i="7"/>
  <c r="D736" i="7"/>
  <c r="D744" i="7"/>
  <c r="D752" i="7"/>
  <c r="D760" i="7"/>
  <c r="D768" i="7"/>
  <c r="D776" i="7"/>
  <c r="D784" i="7"/>
  <c r="D792" i="7"/>
  <c r="D800" i="7"/>
  <c r="D808" i="7"/>
  <c r="D816" i="7"/>
  <c r="D824" i="7"/>
  <c r="D832" i="7"/>
  <c r="D840" i="7"/>
  <c r="D848" i="7"/>
  <c r="D856" i="7"/>
  <c r="D606" i="3"/>
  <c r="D614" i="3"/>
  <c r="D622" i="3"/>
  <c r="D630" i="3"/>
  <c r="D638" i="3"/>
  <c r="D646" i="3"/>
  <c r="D654" i="3"/>
  <c r="D662" i="3"/>
  <c r="D670" i="3"/>
  <c r="D678" i="3"/>
  <c r="D686" i="3"/>
  <c r="D694" i="3"/>
  <c r="D702" i="3"/>
  <c r="D936" i="7"/>
  <c r="D944" i="7"/>
  <c r="D952" i="7"/>
  <c r="D960" i="7"/>
  <c r="D968" i="7"/>
  <c r="D976" i="7"/>
  <c r="D984" i="7"/>
  <c r="D992" i="7"/>
  <c r="D1000" i="7"/>
  <c r="D1008" i="7"/>
  <c r="D1016" i="7"/>
  <c r="D1024" i="7"/>
  <c r="D1032" i="7"/>
  <c r="D1040" i="7"/>
  <c r="D1048" i="7"/>
  <c r="D1056" i="7"/>
  <c r="D1064" i="7"/>
  <c r="D1072" i="7"/>
  <c r="D1080" i="7"/>
  <c r="D1088" i="7"/>
  <c r="D1096" i="7"/>
  <c r="D1104" i="7"/>
  <c r="D1112" i="7"/>
  <c r="D1120" i="7"/>
  <c r="D1128" i="7"/>
  <c r="D1136" i="7"/>
  <c r="D1144" i="7"/>
  <c r="D1152" i="7"/>
  <c r="D1160" i="7"/>
  <c r="D1168" i="7"/>
  <c r="D1176" i="7"/>
  <c r="D1184" i="7"/>
  <c r="D1192" i="7"/>
  <c r="D1200" i="7"/>
  <c r="D1208" i="7"/>
  <c r="D1216" i="7"/>
  <c r="D1224" i="7"/>
  <c r="D1232" i="7"/>
  <c r="D1240" i="7"/>
  <c r="D1248" i="7"/>
  <c r="D1256" i="7"/>
  <c r="D1264" i="7"/>
  <c r="D1272" i="7"/>
  <c r="D1280" i="7"/>
  <c r="D1288" i="7"/>
  <c r="D1296" i="7"/>
  <c r="D1304" i="7"/>
  <c r="D1312" i="7"/>
  <c r="D1320" i="7"/>
  <c r="D1328" i="7"/>
  <c r="D1336" i="7"/>
  <c r="D1344" i="7"/>
  <c r="D1352" i="7"/>
  <c r="D1360" i="7"/>
  <c r="D1368" i="7"/>
  <c r="D1376" i="7"/>
  <c r="D1384" i="7"/>
  <c r="D1392" i="7"/>
  <c r="D1400" i="7"/>
  <c r="D1408" i="7"/>
  <c r="D1416" i="7"/>
  <c r="D1424" i="7"/>
  <c r="D1432" i="7"/>
  <c r="D1440" i="7"/>
  <c r="D1448" i="7"/>
  <c r="D1456" i="7"/>
  <c r="D1464" i="7"/>
  <c r="D1472" i="7"/>
  <c r="D1480" i="7"/>
  <c r="D1488" i="7"/>
  <c r="D1496" i="7"/>
  <c r="D29" i="4"/>
  <c r="D37" i="4"/>
  <c r="D45" i="4"/>
  <c r="D53" i="4"/>
  <c r="D61" i="4"/>
  <c r="D69" i="4"/>
  <c r="D77" i="4"/>
  <c r="D85" i="4"/>
  <c r="D93" i="4"/>
  <c r="D101" i="4"/>
  <c r="D109" i="4"/>
  <c r="D117" i="4"/>
  <c r="D125" i="4"/>
  <c r="D133" i="4"/>
  <c r="D141" i="4"/>
  <c r="D149" i="4"/>
  <c r="D157" i="4"/>
  <c r="D165" i="4"/>
  <c r="D173" i="4"/>
  <c r="D181" i="4"/>
  <c r="D189" i="4"/>
  <c r="D197" i="4"/>
  <c r="D205" i="4"/>
  <c r="D213" i="4"/>
  <c r="D221" i="4"/>
  <c r="D229" i="4"/>
  <c r="D237" i="4"/>
  <c r="D245" i="4"/>
  <c r="D253" i="4"/>
  <c r="D261" i="4"/>
  <c r="D269" i="4"/>
  <c r="D277" i="4"/>
  <c r="D285" i="4"/>
  <c r="D293" i="4"/>
  <c r="D301" i="4"/>
  <c r="D309" i="4"/>
  <c r="D317" i="4"/>
  <c r="D325" i="4"/>
  <c r="D333" i="4"/>
  <c r="D341" i="4"/>
  <c r="D349" i="4"/>
  <c r="D357" i="4"/>
  <c r="D365" i="4"/>
  <c r="D373" i="4"/>
  <c r="D381" i="4"/>
  <c r="D389" i="4"/>
  <c r="D397" i="4"/>
  <c r="D405" i="4"/>
  <c r="D413" i="4"/>
  <c r="D421" i="4"/>
  <c r="D429" i="4"/>
  <c r="D437" i="4"/>
  <c r="D445" i="4"/>
  <c r="D1123" i="6"/>
  <c r="D67" i="7"/>
  <c r="D178" i="7"/>
  <c r="D242" i="7"/>
  <c r="D306" i="7"/>
  <c r="D370" i="7"/>
  <c r="D434" i="7"/>
  <c r="D498" i="7"/>
  <c r="D556" i="7"/>
  <c r="D588" i="7"/>
  <c r="D620" i="7"/>
  <c r="D652" i="7"/>
  <c r="D676" i="7"/>
  <c r="D696" i="7"/>
  <c r="D712" i="7"/>
  <c r="D721" i="7"/>
  <c r="D729" i="7"/>
  <c r="D737" i="7"/>
  <c r="D745" i="7"/>
  <c r="D753" i="7"/>
  <c r="D761" i="7"/>
  <c r="D769" i="7"/>
  <c r="D777" i="7"/>
  <c r="D785" i="7"/>
  <c r="D793" i="7"/>
  <c r="D801" i="7"/>
  <c r="D809" i="7"/>
  <c r="D163" i="4"/>
  <c r="D195" i="4"/>
  <c r="D227" i="4"/>
  <c r="D259" i="4"/>
  <c r="D291" i="4"/>
  <c r="D323" i="4"/>
  <c r="D355" i="4"/>
  <c r="D387" i="4"/>
  <c r="D419" i="4"/>
  <c r="D448" i="4"/>
  <c r="D461" i="4"/>
  <c r="D471" i="4"/>
  <c r="D479" i="4"/>
  <c r="D487" i="4"/>
  <c r="D495" i="4"/>
  <c r="D503" i="4"/>
  <c r="D511" i="4"/>
  <c r="D519" i="4"/>
  <c r="D527" i="4"/>
  <c r="D535" i="4"/>
  <c r="D543" i="4"/>
  <c r="D551" i="4"/>
  <c r="D559" i="4"/>
  <c r="D567" i="4"/>
  <c r="D575" i="4"/>
  <c r="D583" i="4"/>
  <c r="D591" i="4"/>
  <c r="D599" i="4"/>
  <c r="D607" i="4"/>
  <c r="D615" i="4"/>
  <c r="D623" i="4"/>
  <c r="D631" i="4"/>
  <c r="D639" i="4"/>
  <c r="D647" i="4"/>
  <c r="D655" i="4"/>
  <c r="D663" i="4"/>
  <c r="D671" i="4"/>
  <c r="D679" i="4"/>
  <c r="D687" i="4"/>
  <c r="D695" i="4"/>
  <c r="D703" i="4"/>
  <c r="D711" i="4"/>
  <c r="D719" i="4"/>
  <c r="D727" i="4"/>
  <c r="D735" i="4"/>
  <c r="D743" i="4"/>
  <c r="D751" i="4"/>
  <c r="D759" i="4"/>
  <c r="D767" i="4"/>
  <c r="D775" i="4"/>
  <c r="D783" i="4"/>
  <c r="D791" i="4"/>
  <c r="D1227" i="4"/>
  <c r="D1239" i="4"/>
  <c r="D1252" i="4"/>
  <c r="D1265" i="4"/>
  <c r="D1278" i="4"/>
  <c r="D1291" i="4"/>
  <c r="D1303" i="4"/>
  <c r="D1316" i="4"/>
  <c r="D1329" i="4"/>
  <c r="D1342" i="4"/>
  <c r="D1355" i="4"/>
  <c r="D1367" i="4"/>
  <c r="D1380" i="4"/>
  <c r="D1393" i="4"/>
  <c r="D1406" i="4"/>
  <c r="D1419" i="4"/>
  <c r="D1431" i="4"/>
  <c r="D1444" i="4"/>
  <c r="D1457" i="4"/>
  <c r="D1470" i="4"/>
  <c r="D1483" i="4"/>
  <c r="D864" i="7"/>
  <c r="D28" i="3"/>
  <c r="D41" i="3"/>
  <c r="D54" i="3"/>
  <c r="D66" i="3"/>
  <c r="D79" i="3"/>
  <c r="D92" i="3"/>
  <c r="D102" i="3"/>
  <c r="D110" i="3"/>
  <c r="D118" i="3"/>
  <c r="D126" i="3"/>
  <c r="D134" i="3"/>
  <c r="D142" i="3"/>
  <c r="D150" i="3"/>
  <c r="D158" i="3"/>
  <c r="D166" i="3"/>
  <c r="D174" i="3"/>
  <c r="D182" i="3"/>
  <c r="D190" i="3"/>
  <c r="D198" i="3"/>
  <c r="D206" i="3"/>
  <c r="D214" i="3"/>
  <c r="D222" i="3"/>
  <c r="D230" i="3"/>
  <c r="D238" i="3"/>
  <c r="D246" i="3"/>
  <c r="D254" i="3"/>
  <c r="D262" i="3"/>
  <c r="D270" i="3"/>
  <c r="D278" i="3"/>
  <c r="D286" i="3"/>
  <c r="D294" i="3"/>
  <c r="D302" i="3"/>
  <c r="D310" i="3"/>
  <c r="D318" i="3"/>
  <c r="D326" i="3"/>
  <c r="D334" i="3"/>
  <c r="D342" i="3"/>
  <c r="D350" i="3"/>
  <c r="D1495" i="4"/>
  <c r="D366" i="3"/>
  <c r="D374" i="3"/>
  <c r="D382" i="3"/>
  <c r="D390" i="3"/>
  <c r="D398" i="3"/>
  <c r="D406" i="3"/>
  <c r="D414" i="3"/>
  <c r="D422" i="3"/>
  <c r="D430" i="3"/>
  <c r="D438" i="3"/>
  <c r="D446" i="3"/>
  <c r="D454" i="3"/>
  <c r="D462" i="3"/>
  <c r="D470" i="3"/>
  <c r="D478" i="3"/>
  <c r="D486" i="3"/>
  <c r="D494" i="3"/>
  <c r="D502" i="3"/>
  <c r="D510" i="3"/>
  <c r="D518" i="3"/>
  <c r="D526" i="3"/>
  <c r="D534" i="3"/>
  <c r="D542" i="3"/>
  <c r="D550" i="3"/>
  <c r="D558" i="3"/>
  <c r="D566" i="3"/>
  <c r="D574" i="3"/>
  <c r="D582" i="3"/>
  <c r="D590" i="3"/>
  <c r="D598" i="3"/>
  <c r="D872" i="7"/>
  <c r="D880" i="7"/>
  <c r="D888" i="7"/>
  <c r="D896" i="7"/>
  <c r="D904" i="7"/>
  <c r="D912" i="7"/>
  <c r="D920" i="7"/>
  <c r="D928" i="7"/>
  <c r="D358" i="3"/>
  <c r="E4" i="11"/>
  <c r="F4" i="11"/>
  <c r="F5" i="11"/>
  <c r="E5" i="11"/>
  <c r="E7" i="11"/>
  <c r="F7" i="11"/>
  <c r="F14" i="11"/>
  <c r="F15" i="11"/>
  <c r="E15" i="11"/>
  <c r="E16" i="11"/>
  <c r="F16" i="11"/>
  <c r="E17" i="11"/>
  <c r="F17" i="11"/>
  <c r="B20" i="2"/>
  <c r="F18" i="11"/>
  <c r="F20" i="2" s="1"/>
  <c r="E18" i="11"/>
  <c r="E19" i="11"/>
  <c r="F19" i="11"/>
  <c r="F20" i="11"/>
  <c r="E20" i="11"/>
  <c r="F21" i="11"/>
  <c r="E21" i="11"/>
  <c r="E22" i="11"/>
  <c r="F22" i="11"/>
  <c r="F23" i="11"/>
  <c r="E23" i="11"/>
  <c r="E24" i="11"/>
  <c r="F24" i="11"/>
  <c r="E25" i="11"/>
  <c r="F25" i="11"/>
  <c r="F26" i="11"/>
  <c r="E26" i="11"/>
  <c r="E27" i="11"/>
  <c r="F27" i="11"/>
  <c r="E28" i="11"/>
  <c r="F28" i="11"/>
  <c r="F29" i="11"/>
  <c r="E29" i="11"/>
  <c r="F30" i="11"/>
  <c r="E30" i="11"/>
  <c r="E31" i="11"/>
  <c r="F31" i="11"/>
  <c r="E32" i="11"/>
  <c r="F32" i="11"/>
  <c r="F33" i="11"/>
  <c r="E33" i="11"/>
  <c r="E34" i="11"/>
  <c r="F34" i="11"/>
  <c r="E37" i="11"/>
  <c r="F37" i="11"/>
  <c r="E38" i="11"/>
  <c r="F38" i="11"/>
  <c r="E39" i="11"/>
  <c r="F39" i="11"/>
  <c r="E40" i="11"/>
  <c r="F40" i="11"/>
  <c r="F41" i="11"/>
  <c r="E41" i="11"/>
  <c r="F42" i="11"/>
  <c r="E42" i="11"/>
  <c r="E43" i="11"/>
  <c r="F43" i="11"/>
  <c r="E44" i="11"/>
  <c r="F44" i="11"/>
  <c r="E45" i="11"/>
  <c r="F45" i="11"/>
  <c r="E46" i="11"/>
  <c r="F46" i="11"/>
  <c r="F47" i="11"/>
  <c r="E47" i="11"/>
  <c r="E48" i="11"/>
  <c r="F48" i="11"/>
  <c r="E49" i="11"/>
  <c r="F49" i="11"/>
  <c r="F50" i="11"/>
  <c r="E50" i="11"/>
  <c r="E51" i="11"/>
  <c r="F51" i="11"/>
  <c r="F52" i="11"/>
  <c r="E52" i="11"/>
  <c r="E53" i="11"/>
  <c r="F53" i="11"/>
  <c r="E54" i="11"/>
  <c r="F54" i="11"/>
  <c r="E55" i="11"/>
  <c r="F55" i="11"/>
  <c r="F56" i="11"/>
  <c r="E56" i="11"/>
  <c r="E57" i="11"/>
  <c r="F57" i="11"/>
  <c r="F58" i="11"/>
  <c r="E58" i="11"/>
  <c r="F59" i="11"/>
  <c r="E59" i="11"/>
  <c r="E60" i="11"/>
  <c r="F60" i="11"/>
  <c r="E61" i="11"/>
  <c r="F61" i="11"/>
  <c r="F62" i="11"/>
  <c r="E62" i="11"/>
  <c r="F63" i="11"/>
  <c r="E63" i="11"/>
  <c r="F64" i="11"/>
  <c r="E64" i="11"/>
  <c r="E65" i="11"/>
  <c r="F65" i="11"/>
  <c r="E66" i="11"/>
  <c r="F66" i="11"/>
  <c r="F67" i="11"/>
  <c r="E67" i="11"/>
  <c r="E68" i="11" s="1"/>
  <c r="E69" i="11" s="1"/>
  <c r="E70" i="11" s="1"/>
  <c r="E71" i="11" s="1"/>
  <c r="E72" i="11" s="1"/>
  <c r="E73" i="11" s="1"/>
  <c r="F82" i="11"/>
  <c r="E82" i="11"/>
  <c r="F83" i="11"/>
  <c r="E83" i="11"/>
  <c r="F84" i="11"/>
  <c r="E84" i="11"/>
  <c r="F85" i="11"/>
  <c r="E85" i="11"/>
  <c r="F86" i="11"/>
  <c r="E86" i="11"/>
  <c r="E87" i="11"/>
  <c r="F87" i="11"/>
  <c r="E88" i="11"/>
  <c r="F88" i="11"/>
  <c r="E89" i="11"/>
  <c r="F89" i="11"/>
  <c r="F90" i="11"/>
  <c r="E90" i="11"/>
  <c r="F91" i="11"/>
  <c r="E91" i="11"/>
  <c r="E92" i="11"/>
  <c r="F92" i="11"/>
  <c r="E93" i="11"/>
  <c r="F93" i="11"/>
  <c r="F94" i="11"/>
  <c r="E94" i="11"/>
  <c r="E95" i="11"/>
  <c r="F95" i="11"/>
  <c r="E96" i="11"/>
  <c r="F96" i="11"/>
  <c r="F97" i="11"/>
  <c r="E97" i="11"/>
  <c r="F99" i="11"/>
  <c r="E99" i="11"/>
  <c r="E100" i="11" s="1"/>
  <c r="E101" i="11" s="1"/>
  <c r="E102" i="11" s="1"/>
  <c r="E103" i="11" s="1"/>
  <c r="E104" i="11" s="1"/>
  <c r="E105" i="11" s="1"/>
  <c r="E106" i="11" s="1"/>
  <c r="E107" i="11" s="1"/>
  <c r="E108" i="11" s="1"/>
  <c r="E109" i="11" s="1"/>
  <c r="F110" i="11"/>
  <c r="E110" i="11"/>
  <c r="E111" i="11"/>
  <c r="F111" i="11"/>
  <c r="E112" i="11"/>
  <c r="F112" i="11"/>
  <c r="F113" i="11"/>
  <c r="E113" i="11"/>
  <c r="F114" i="11"/>
  <c r="E114" i="11"/>
  <c r="F115" i="11"/>
  <c r="E115" i="11"/>
  <c r="E116" i="11"/>
  <c r="D7" i="7" s="1"/>
  <c r="F116" i="11"/>
  <c r="E117" i="11"/>
  <c r="F117" i="11"/>
  <c r="F3" i="11"/>
  <c r="E3" i="11"/>
  <c r="D10" i="3"/>
  <c r="D18" i="3"/>
  <c r="D26" i="3"/>
  <c r="D14" i="4"/>
  <c r="D22" i="4"/>
  <c r="D13" i="5"/>
  <c r="D21" i="5"/>
  <c r="D13" i="6"/>
  <c r="D21" i="6"/>
  <c r="D13" i="7"/>
  <c r="D21" i="7"/>
  <c r="D20" i="3"/>
  <c r="D24" i="4"/>
  <c r="D23" i="5"/>
  <c r="D23" i="6"/>
  <c r="D23" i="7"/>
  <c r="D9" i="4"/>
  <c r="D8" i="6"/>
  <c r="D8" i="7"/>
  <c r="D22" i="3"/>
  <c r="D18" i="4"/>
  <c r="D17" i="5"/>
  <c r="D17" i="6"/>
  <c r="D17" i="7"/>
  <c r="D20" i="6"/>
  <c r="D11" i="3"/>
  <c r="D19" i="3"/>
  <c r="D27" i="3"/>
  <c r="D15" i="4"/>
  <c r="D23" i="4"/>
  <c r="D14" i="5"/>
  <c r="D22" i="5"/>
  <c r="D14" i="6"/>
  <c r="D22" i="6"/>
  <c r="D14" i="7"/>
  <c r="D22" i="7"/>
  <c r="D8" i="4"/>
  <c r="D16" i="4"/>
  <c r="D15" i="5"/>
  <c r="D15" i="6"/>
  <c r="D15" i="7"/>
  <c r="D21" i="3"/>
  <c r="D17" i="4"/>
  <c r="D16" i="5"/>
  <c r="D16" i="6"/>
  <c r="D16" i="7"/>
  <c r="D10" i="4"/>
  <c r="D9" i="5"/>
  <c r="D9" i="6"/>
  <c r="D9" i="7"/>
  <c r="D12" i="6"/>
  <c r="D20" i="7"/>
  <c r="D12" i="3"/>
  <c r="D13" i="3"/>
  <c r="D14" i="3"/>
  <c r="D15" i="3"/>
  <c r="D23" i="3"/>
  <c r="D11" i="4"/>
  <c r="D19" i="4"/>
  <c r="D10" i="5"/>
  <c r="D18" i="5"/>
  <c r="D10" i="6"/>
  <c r="D18" i="6"/>
  <c r="D10" i="7"/>
  <c r="D18" i="7"/>
  <c r="D16" i="3"/>
  <c r="D24" i="3"/>
  <c r="D12" i="4"/>
  <c r="D20" i="4"/>
  <c r="D11" i="5"/>
  <c r="D19" i="5"/>
  <c r="D11" i="6"/>
  <c r="D19" i="6"/>
  <c r="D11" i="7"/>
  <c r="D19" i="7"/>
  <c r="D17" i="3"/>
  <c r="D25" i="3"/>
  <c r="D13" i="4"/>
  <c r="D21" i="4"/>
  <c r="D12" i="5"/>
  <c r="D20" i="5"/>
  <c r="D12" i="7"/>
  <c r="D8" i="3"/>
  <c r="D9" i="3"/>
  <c r="D8" i="5"/>
  <c r="D670" i="4"/>
  <c r="D443" i="5"/>
  <c r="D100" i="5"/>
  <c r="D974" i="6"/>
  <c r="D982" i="6"/>
  <c r="D990" i="6"/>
  <c r="D998" i="6"/>
  <c r="D1006" i="6"/>
  <c r="D1014" i="6"/>
  <c r="D1022" i="6"/>
  <c r="D1030" i="6"/>
  <c r="D1038" i="6"/>
  <c r="D1046" i="6"/>
  <c r="D1054" i="6"/>
  <c r="D1062" i="6"/>
  <c r="D1070" i="6"/>
  <c r="D1078" i="6"/>
  <c r="D1086" i="6"/>
  <c r="D1094" i="6"/>
  <c r="D1102" i="6"/>
  <c r="D35" i="6"/>
  <c r="D56" i="6"/>
  <c r="D77" i="6"/>
  <c r="D99" i="6"/>
  <c r="D120" i="6"/>
  <c r="D141" i="6"/>
  <c r="D163" i="6"/>
  <c r="D184" i="6"/>
  <c r="D205" i="6"/>
  <c r="D227" i="6"/>
  <c r="D248" i="6"/>
  <c r="D269" i="6"/>
  <c r="D291" i="6"/>
  <c r="D312" i="6"/>
  <c r="D333" i="6"/>
  <c r="D355" i="6"/>
  <c r="D376" i="6"/>
  <c r="D397" i="6"/>
  <c r="D419" i="6"/>
  <c r="D440" i="6"/>
  <c r="D461" i="6"/>
  <c r="D483" i="6"/>
  <c r="D504" i="6"/>
  <c r="D525" i="6"/>
  <c r="D547" i="6"/>
  <c r="D568" i="6"/>
  <c r="D589" i="6"/>
  <c r="D611" i="6"/>
  <c r="D632" i="6"/>
  <c r="D653" i="6"/>
  <c r="D675" i="6"/>
  <c r="D687" i="6"/>
  <c r="D695" i="6"/>
  <c r="D703" i="6"/>
  <c r="D711" i="6"/>
  <c r="D719" i="6"/>
  <c r="D727" i="6"/>
  <c r="D735" i="6"/>
  <c r="D743" i="6"/>
  <c r="D751" i="6"/>
  <c r="D759" i="6"/>
  <c r="D767" i="6"/>
  <c r="D775" i="6"/>
  <c r="D783" i="6"/>
  <c r="D791" i="6"/>
  <c r="D799" i="6"/>
  <c r="D807" i="6"/>
  <c r="D815" i="6"/>
  <c r="D823" i="6"/>
  <c r="D831" i="6"/>
  <c r="D839" i="6"/>
  <c r="D847" i="6"/>
  <c r="D855" i="6"/>
  <c r="D863" i="6"/>
  <c r="D871" i="6"/>
  <c r="D879" i="6"/>
  <c r="D887" i="6"/>
  <c r="D895" i="6"/>
  <c r="D903" i="6"/>
  <c r="D911" i="6"/>
  <c r="D919" i="6"/>
  <c r="D927" i="6"/>
  <c r="D935" i="6"/>
  <c r="D943" i="6"/>
  <c r="D951" i="6"/>
  <c r="D959" i="6"/>
  <c r="D967" i="6"/>
  <c r="D975" i="6"/>
  <c r="D983" i="6"/>
  <c r="D817" i="7"/>
  <c r="D825" i="7"/>
  <c r="D833" i="7"/>
  <c r="D841" i="7"/>
  <c r="D849" i="7"/>
  <c r="D857" i="7"/>
  <c r="D865" i="7"/>
  <c r="D873" i="7"/>
  <c r="D881" i="7"/>
  <c r="D889" i="7"/>
  <c r="D897" i="7"/>
  <c r="D905" i="7"/>
  <c r="D913" i="7"/>
  <c r="D921" i="7"/>
  <c r="D929" i="7"/>
  <c r="D937" i="7"/>
  <c r="D945" i="7"/>
  <c r="D953" i="7"/>
  <c r="D961" i="7"/>
  <c r="D969" i="7"/>
  <c r="D977" i="7"/>
  <c r="D985" i="7"/>
  <c r="D993" i="7"/>
  <c r="D1001" i="7"/>
  <c r="D1009" i="7"/>
  <c r="D1017" i="7"/>
  <c r="D1025" i="7"/>
  <c r="D1033" i="7"/>
  <c r="D1041" i="7"/>
  <c r="D1049" i="7"/>
  <c r="D1057" i="7"/>
  <c r="D1065" i="7"/>
  <c r="D1073" i="7"/>
  <c r="D1081" i="7"/>
  <c r="D1089" i="7"/>
  <c r="D1097" i="7"/>
  <c r="D1105" i="7"/>
  <c r="D1113" i="7"/>
  <c r="D1121" i="7"/>
  <c r="D1129" i="7"/>
  <c r="D1137" i="7"/>
  <c r="D1145" i="7"/>
  <c r="D1153" i="7"/>
  <c r="D1161" i="7"/>
  <c r="D1169" i="7"/>
  <c r="D1177" i="7"/>
  <c r="D1185" i="7"/>
  <c r="D1193" i="7"/>
  <c r="D1201" i="7"/>
  <c r="D1209" i="7"/>
  <c r="D1217" i="7"/>
  <c r="D1225" i="7"/>
  <c r="D1233" i="7"/>
  <c r="D1241" i="7"/>
  <c r="D1249" i="7"/>
  <c r="D1257" i="7"/>
  <c r="D1265" i="7"/>
  <c r="D1273" i="7"/>
  <c r="D1281" i="7"/>
  <c r="D1289" i="7"/>
  <c r="D1297" i="7"/>
  <c r="D1305" i="7"/>
  <c r="D1313" i="7"/>
  <c r="D1321" i="7"/>
  <c r="D1329" i="7"/>
  <c r="D1337" i="7"/>
  <c r="D1345" i="7"/>
  <c r="D1353" i="7"/>
  <c r="D1361" i="7"/>
  <c r="D1369" i="7"/>
  <c r="D1377" i="7"/>
  <c r="D1385" i="7"/>
  <c r="D1393" i="7"/>
  <c r="D1401" i="7"/>
  <c r="D1409" i="7"/>
  <c r="D1417" i="7"/>
  <c r="D1425" i="7"/>
  <c r="D1433" i="7"/>
  <c r="D1441" i="7"/>
  <c r="D1449" i="7"/>
  <c r="D1457" i="7"/>
  <c r="D1465" i="7"/>
  <c r="D1473" i="7"/>
  <c r="D1481" i="7"/>
  <c r="D1489" i="7"/>
  <c r="D1497" i="7"/>
  <c r="D30" i="4"/>
  <c r="D38" i="4"/>
  <c r="D46" i="4"/>
  <c r="D54" i="4"/>
  <c r="D62" i="4"/>
  <c r="D70" i="4"/>
  <c r="D78" i="4"/>
  <c r="D86" i="4"/>
  <c r="D94" i="4"/>
  <c r="D102" i="4"/>
  <c r="D110" i="4"/>
  <c r="D118" i="4"/>
  <c r="D126" i="4"/>
  <c r="D134" i="4"/>
  <c r="D142" i="4"/>
  <c r="D150" i="4"/>
  <c r="D158" i="4"/>
  <c r="D166" i="4"/>
  <c r="D174" i="4"/>
  <c r="D182" i="4"/>
  <c r="D190" i="4"/>
  <c r="D198" i="4"/>
  <c r="D206" i="4"/>
  <c r="D214" i="4"/>
  <c r="D222" i="4"/>
  <c r="D230" i="4"/>
  <c r="D238" i="4"/>
  <c r="D246" i="4"/>
  <c r="D254" i="4"/>
  <c r="D262" i="4"/>
  <c r="D270" i="4"/>
  <c r="D278" i="4"/>
  <c r="D286" i="4"/>
  <c r="D294" i="4"/>
  <c r="D302" i="4"/>
  <c r="D310" i="4"/>
  <c r="D318" i="4"/>
  <c r="D326" i="4"/>
  <c r="D334" i="4"/>
  <c r="D342" i="4"/>
  <c r="D350" i="4"/>
  <c r="D358" i="4"/>
  <c r="D366" i="4"/>
  <c r="D374" i="4"/>
  <c r="D382" i="4"/>
  <c r="D390" i="4"/>
  <c r="D398" i="4"/>
  <c r="D406" i="4"/>
  <c r="D414" i="4"/>
  <c r="D422" i="4"/>
  <c r="D430" i="4"/>
  <c r="D438" i="4"/>
  <c r="D446" i="4"/>
  <c r="D454" i="4"/>
  <c r="D462" i="4"/>
  <c r="D1187" i="6"/>
  <c r="D86" i="7"/>
  <c r="D186" i="7"/>
  <c r="D250" i="7"/>
  <c r="D314" i="7"/>
  <c r="D378" i="7"/>
  <c r="D442" i="7"/>
  <c r="D506" i="7"/>
  <c r="D562" i="7"/>
  <c r="D594" i="7"/>
  <c r="D626" i="7"/>
  <c r="D658" i="7"/>
  <c r="D677" i="7"/>
  <c r="D698" i="7"/>
  <c r="D714" i="7"/>
  <c r="D722" i="7"/>
  <c r="D730" i="7"/>
  <c r="D738" i="7"/>
  <c r="D746" i="7"/>
  <c r="D754" i="7"/>
  <c r="D762" i="7"/>
  <c r="D770" i="7"/>
  <c r="D778" i="7"/>
  <c r="D786" i="7"/>
  <c r="D794" i="7"/>
  <c r="D802" i="7"/>
  <c r="D810" i="7"/>
  <c r="D818" i="7"/>
  <c r="D826" i="7"/>
  <c r="D834" i="7"/>
  <c r="D842" i="7"/>
  <c r="D850" i="7"/>
  <c r="D858" i="7"/>
  <c r="D866" i="7"/>
  <c r="D874" i="7"/>
  <c r="D882" i="7"/>
  <c r="D890" i="7"/>
  <c r="D898" i="7"/>
  <c r="D906" i="7"/>
  <c r="D914" i="7"/>
  <c r="D922" i="7"/>
  <c r="D930" i="7"/>
  <c r="D938" i="7"/>
  <c r="D946" i="7"/>
  <c r="D954" i="7"/>
  <c r="D962" i="7"/>
  <c r="D970" i="7"/>
  <c r="D978" i="7"/>
  <c r="D986" i="7"/>
  <c r="D994" i="7"/>
  <c r="D1002" i="7"/>
  <c r="D1010" i="7"/>
  <c r="D1018" i="7"/>
  <c r="D1026" i="7"/>
  <c r="D1034" i="7"/>
  <c r="D1042" i="7"/>
  <c r="D1050" i="7"/>
  <c r="D1058" i="7"/>
  <c r="D1066" i="7"/>
  <c r="D1074" i="7"/>
  <c r="D1082" i="7"/>
  <c r="D1090" i="7"/>
  <c r="D1098" i="7"/>
  <c r="D1106" i="7"/>
  <c r="D1114" i="7"/>
  <c r="D1122" i="7"/>
  <c r="D1130" i="7"/>
  <c r="D1138" i="7"/>
  <c r="D1146" i="7"/>
  <c r="D1154" i="7"/>
  <c r="D1162" i="7"/>
  <c r="D1170" i="7"/>
  <c r="D1178" i="7"/>
  <c r="D1186" i="7"/>
  <c r="D1194" i="7"/>
  <c r="D1202" i="7"/>
  <c r="D1210" i="7"/>
  <c r="D1218" i="7"/>
  <c r="D1226" i="7"/>
  <c r="D1234" i="7"/>
  <c r="D1242" i="7"/>
  <c r="D1250" i="7"/>
  <c r="D1258" i="7"/>
  <c r="D1266" i="7"/>
  <c r="D1274" i="7"/>
  <c r="D1282" i="7"/>
  <c r="D1290" i="7"/>
  <c r="D1298" i="7"/>
  <c r="D1306" i="7"/>
  <c r="D1314" i="7"/>
  <c r="D1322" i="7"/>
  <c r="D1330" i="7"/>
  <c r="D1338" i="7"/>
  <c r="D1346" i="7"/>
  <c r="D1354" i="7"/>
  <c r="D1362" i="7"/>
  <c r="D1370" i="7"/>
  <c r="D1378" i="7"/>
  <c r="D1386" i="7"/>
  <c r="D1394" i="7"/>
  <c r="D1402" i="7"/>
  <c r="D1410" i="7"/>
  <c r="D1418" i="7"/>
  <c r="D1426" i="7"/>
  <c r="D1434" i="7"/>
  <c r="D1442" i="7"/>
  <c r="D1450" i="7"/>
  <c r="D1458" i="7"/>
  <c r="D1466" i="7"/>
  <c r="D1474" i="7"/>
  <c r="D1482" i="7"/>
  <c r="D1490" i="7"/>
  <c r="D1498" i="7"/>
  <c r="D31" i="4"/>
  <c r="D39" i="4"/>
  <c r="D47" i="4"/>
  <c r="D55" i="4"/>
  <c r="D63" i="4"/>
  <c r="D71" i="4"/>
  <c r="D79" i="4"/>
  <c r="D87" i="4"/>
  <c r="D95" i="4"/>
  <c r="D103" i="4"/>
  <c r="D111" i="4"/>
  <c r="D119" i="4"/>
  <c r="D127" i="4"/>
  <c r="D135" i="4"/>
  <c r="D143" i="4"/>
  <c r="D151" i="4"/>
  <c r="D159" i="4"/>
  <c r="D167" i="4"/>
  <c r="D175" i="4"/>
  <c r="D183" i="4"/>
  <c r="D191" i="4"/>
  <c r="D199" i="4"/>
  <c r="D207" i="4"/>
  <c r="D215" i="4"/>
  <c r="D223" i="4"/>
  <c r="D231" i="4"/>
  <c r="D239" i="4"/>
  <c r="D247" i="4"/>
  <c r="D255" i="4"/>
  <c r="D263" i="4"/>
  <c r="D271" i="4"/>
  <c r="D279" i="4"/>
  <c r="D287" i="4"/>
  <c r="D295" i="4"/>
  <c r="D303" i="4"/>
  <c r="D311" i="4"/>
  <c r="D319" i="4"/>
  <c r="D327" i="4"/>
  <c r="D335" i="4"/>
  <c r="D343" i="4"/>
  <c r="D351" i="4"/>
  <c r="D359" i="4"/>
  <c r="D367" i="4"/>
  <c r="D375" i="4"/>
  <c r="D383" i="4"/>
  <c r="D391" i="4"/>
  <c r="D399" i="4"/>
  <c r="D407" i="4"/>
  <c r="D415" i="4"/>
  <c r="D423" i="4"/>
  <c r="D431" i="4"/>
  <c r="D439" i="4"/>
  <c r="D447" i="4"/>
  <c r="D455" i="4"/>
  <c r="D463" i="4"/>
  <c r="D386" i="7"/>
  <c r="D700" i="7"/>
  <c r="D771" i="7"/>
  <c r="D835" i="7"/>
  <c r="D899" i="7"/>
  <c r="D963" i="7"/>
  <c r="D1027" i="7"/>
  <c r="D1091" i="7"/>
  <c r="D1155" i="7"/>
  <c r="D1219" i="7"/>
  <c r="D1283" i="7"/>
  <c r="D1347" i="7"/>
  <c r="D1411" i="7"/>
  <c r="D1475" i="7"/>
  <c r="D35" i="4"/>
  <c r="D67" i="4"/>
  <c r="D99" i="4"/>
  <c r="D131" i="4"/>
  <c r="D40" i="3"/>
  <c r="D1484" i="5"/>
  <c r="D1388" i="5"/>
  <c r="D1292" i="5"/>
  <c r="D1212" i="5"/>
  <c r="D1148" i="5"/>
  <c r="D1068" i="5"/>
  <c r="D1020" i="5"/>
  <c r="D972" i="5"/>
  <c r="D892" i="5"/>
  <c r="D828" i="5"/>
  <c r="D764" i="5"/>
  <c r="D700" i="5"/>
  <c r="D652" i="5"/>
  <c r="D588" i="5"/>
  <c r="D540" i="5"/>
  <c r="D492" i="5"/>
  <c r="D379" i="5"/>
  <c r="D251" i="5"/>
  <c r="D164" i="5"/>
  <c r="D80" i="5"/>
  <c r="D1451" i="3"/>
  <c r="D1259" i="3"/>
  <c r="D1195" i="3"/>
  <c r="D1131" i="3"/>
  <c r="D1067" i="3"/>
  <c r="D939" i="3"/>
  <c r="D875" i="3"/>
  <c r="D671" i="3"/>
  <c r="D993" i="4"/>
  <c r="D356" i="5"/>
  <c r="D272" i="5"/>
  <c r="D187" i="5"/>
  <c r="D48" i="5"/>
  <c r="D1003" i="3"/>
  <c r="D1499" i="5"/>
  <c r="D1483" i="5"/>
  <c r="D1467" i="5"/>
  <c r="D1451" i="5"/>
  <c r="D1435" i="5"/>
  <c r="D1419" i="5"/>
  <c r="D1403" i="5"/>
  <c r="D1387" i="5"/>
  <c r="D1371" i="5"/>
  <c r="D1355" i="5"/>
  <c r="D1339" i="5"/>
  <c r="D1323" i="5"/>
  <c r="D1307" i="5"/>
  <c r="D1291" i="5"/>
  <c r="D1275" i="5"/>
  <c r="D1259" i="5"/>
  <c r="D1243" i="5"/>
  <c r="D1227" i="5"/>
  <c r="D1211" i="5"/>
  <c r="D1195" i="5"/>
  <c r="D1179" i="5"/>
  <c r="D1163" i="5"/>
  <c r="D1147" i="5"/>
  <c r="D1131" i="5"/>
  <c r="D1115" i="5"/>
  <c r="D1099" i="5"/>
  <c r="D1083" i="5"/>
  <c r="D1067" i="5"/>
  <c r="D1051" i="5"/>
  <c r="D1035" i="5"/>
  <c r="D1019" i="5"/>
  <c r="D1003" i="5"/>
  <c r="D987" i="5"/>
  <c r="D971" i="5"/>
  <c r="D955" i="5"/>
  <c r="D939" i="5"/>
  <c r="D923" i="5"/>
  <c r="D907" i="5"/>
  <c r="D891" i="5"/>
  <c r="D875" i="5"/>
  <c r="D859" i="5"/>
  <c r="D843" i="5"/>
  <c r="D827" i="5"/>
  <c r="D811" i="5"/>
  <c r="D795" i="5"/>
  <c r="D779" i="5"/>
  <c r="D763" i="5"/>
  <c r="D747" i="5"/>
  <c r="D731" i="5"/>
  <c r="D715" i="5"/>
  <c r="D699" i="5"/>
  <c r="D683" i="5"/>
  <c r="D667" i="5"/>
  <c r="D651" i="5"/>
  <c r="D635" i="5"/>
  <c r="D619" i="5"/>
  <c r="D603" i="5"/>
  <c r="D587" i="5"/>
  <c r="D571" i="5"/>
  <c r="D555" i="5"/>
  <c r="D539" i="5"/>
  <c r="D523" i="5"/>
  <c r="D507" i="5"/>
  <c r="D491" i="5"/>
  <c r="D475" i="5"/>
  <c r="D459" i="5"/>
  <c r="D440" i="5"/>
  <c r="D419" i="5"/>
  <c r="D396" i="5"/>
  <c r="D376" i="5"/>
  <c r="D355" i="5"/>
  <c r="D332" i="5"/>
  <c r="D312" i="5"/>
  <c r="D291" i="5"/>
  <c r="D268" i="5"/>
  <c r="D248" i="5"/>
  <c r="D227" i="5"/>
  <c r="D204" i="5"/>
  <c r="D184" i="5"/>
  <c r="D163" i="5"/>
  <c r="D140" i="5"/>
  <c r="D120" i="5"/>
  <c r="D99" i="5"/>
  <c r="D76" i="5"/>
  <c r="D44" i="5"/>
  <c r="D1443" i="3"/>
  <c r="D1379" i="3"/>
  <c r="D1315" i="3"/>
  <c r="D1251" i="3"/>
  <c r="D1187" i="3"/>
  <c r="D1123" i="3"/>
  <c r="D1059" i="3"/>
  <c r="D995" i="3"/>
  <c r="D931" i="3"/>
  <c r="D867" i="3"/>
  <c r="D803" i="3"/>
  <c r="D639" i="3"/>
  <c r="D172" i="3"/>
  <c r="D843" i="4"/>
  <c r="D1436" i="5"/>
  <c r="D1356" i="5"/>
  <c r="D1260" i="5"/>
  <c r="D1196" i="5"/>
  <c r="D1100" i="5"/>
  <c r="D1036" i="5"/>
  <c r="D956" i="5"/>
  <c r="D876" i="5"/>
  <c r="D812" i="5"/>
  <c r="D748" i="5"/>
  <c r="D668" i="5"/>
  <c r="D604" i="5"/>
  <c r="D556" i="5"/>
  <c r="D508" i="5"/>
  <c r="D460" i="5"/>
  <c r="D400" i="5"/>
  <c r="D292" i="5"/>
  <c r="D208" i="5"/>
  <c r="D144" i="5"/>
  <c r="D1323" i="3"/>
  <c r="D811" i="3"/>
  <c r="D1496" i="5"/>
  <c r="D1480" i="5"/>
  <c r="D1464" i="5"/>
  <c r="D1448" i="5"/>
  <c r="D1432" i="5"/>
  <c r="D1416" i="5"/>
  <c r="D1400" i="5"/>
  <c r="D1384" i="5"/>
  <c r="D1368" i="5"/>
  <c r="D1352" i="5"/>
  <c r="D1336" i="5"/>
  <c r="D1320" i="5"/>
  <c r="D1304" i="5"/>
  <c r="D1288" i="5"/>
  <c r="D1272" i="5"/>
  <c r="D1256" i="5"/>
  <c r="D1240" i="5"/>
  <c r="D1224" i="5"/>
  <c r="D1208" i="5"/>
  <c r="D1192" i="5"/>
  <c r="D1176" i="5"/>
  <c r="D1160" i="5"/>
  <c r="D1144" i="5"/>
  <c r="D1128" i="5"/>
  <c r="D1112" i="5"/>
  <c r="D1096" i="5"/>
  <c r="D1080" i="5"/>
  <c r="D1064" i="5"/>
  <c r="D1048" i="5"/>
  <c r="D1032" i="5"/>
  <c r="D1016" i="5"/>
  <c r="D1000" i="5"/>
  <c r="D984" i="5"/>
  <c r="D968" i="5"/>
  <c r="D952" i="5"/>
  <c r="D936" i="5"/>
  <c r="D920" i="5"/>
  <c r="D904" i="5"/>
  <c r="D888" i="5"/>
  <c r="D872" i="5"/>
  <c r="D856" i="5"/>
  <c r="D840" i="5"/>
  <c r="D824" i="5"/>
  <c r="D808" i="5"/>
  <c r="D792" i="5"/>
  <c r="D776" i="5"/>
  <c r="D760" i="5"/>
  <c r="D744" i="5"/>
  <c r="D728" i="5"/>
  <c r="D712" i="5"/>
  <c r="D696" i="5"/>
  <c r="D680" i="5"/>
  <c r="D664" i="5"/>
  <c r="D648" i="5"/>
  <c r="D632" i="5"/>
  <c r="D616" i="5"/>
  <c r="D600" i="5"/>
  <c r="D584" i="5"/>
  <c r="D568" i="5"/>
  <c r="D552" i="5"/>
  <c r="D536" i="5"/>
  <c r="D520" i="5"/>
  <c r="D504" i="5"/>
  <c r="D488" i="5"/>
  <c r="D472" i="5"/>
  <c r="D456" i="5"/>
  <c r="D436" i="5"/>
  <c r="D416" i="5"/>
  <c r="D395" i="5"/>
  <c r="D372" i="5"/>
  <c r="D352" i="5"/>
  <c r="D331" i="5"/>
  <c r="D308" i="5"/>
  <c r="D288" i="5"/>
  <c r="D267" i="5"/>
  <c r="D244" i="5"/>
  <c r="D224" i="5"/>
  <c r="D203" i="5"/>
  <c r="D180" i="5"/>
  <c r="D160" i="5"/>
  <c r="D139" i="5"/>
  <c r="D116" i="5"/>
  <c r="D96" i="5"/>
  <c r="D72" i="5"/>
  <c r="D40" i="5"/>
  <c r="D1499" i="3"/>
  <c r="D1435" i="3"/>
  <c r="D1371" i="3"/>
  <c r="D1307" i="3"/>
  <c r="D1243" i="3"/>
  <c r="D1179" i="3"/>
  <c r="D1115" i="3"/>
  <c r="D1051" i="3"/>
  <c r="D987" i="3"/>
  <c r="D923" i="3"/>
  <c r="D859" i="3"/>
  <c r="D795" i="3"/>
  <c r="D607" i="3"/>
  <c r="D108" i="3"/>
  <c r="D1500" i="5"/>
  <c r="D1420" i="5"/>
  <c r="D1340" i="5"/>
  <c r="D1244" i="5"/>
  <c r="D1164" i="5"/>
  <c r="D1084" i="5"/>
  <c r="D1004" i="5"/>
  <c r="D940" i="5"/>
  <c r="D860" i="5"/>
  <c r="D796" i="5"/>
  <c r="D732" i="5"/>
  <c r="D684" i="5"/>
  <c r="D620" i="5"/>
  <c r="D572" i="5"/>
  <c r="D524" i="5"/>
  <c r="D476" i="5"/>
  <c r="D420" i="5"/>
  <c r="D315" i="5"/>
  <c r="D228" i="5"/>
  <c r="D123" i="5"/>
  <c r="D1387" i="3"/>
  <c r="D236" i="3"/>
  <c r="D28" i="6"/>
  <c r="D36" i="6"/>
  <c r="D44" i="6"/>
  <c r="D52" i="6"/>
  <c r="D60" i="6"/>
  <c r="D68" i="6"/>
  <c r="D76" i="6"/>
  <c r="D84" i="6"/>
  <c r="D92" i="6"/>
  <c r="D100" i="6"/>
  <c r="D108" i="6"/>
  <c r="D116" i="6"/>
  <c r="D124" i="6"/>
  <c r="D132" i="6"/>
  <c r="D140" i="6"/>
  <c r="D148" i="6"/>
  <c r="D156" i="6"/>
  <c r="D164" i="6"/>
  <c r="D172" i="6"/>
  <c r="D180" i="6"/>
  <c r="D188" i="6"/>
  <c r="D196" i="6"/>
  <c r="D204" i="6"/>
  <c r="D212" i="6"/>
  <c r="D220" i="6"/>
  <c r="D228" i="6"/>
  <c r="D236" i="6"/>
  <c r="D244" i="6"/>
  <c r="D252" i="6"/>
  <c r="D260" i="6"/>
  <c r="D268" i="6"/>
  <c r="D276" i="6"/>
  <c r="D284" i="6"/>
  <c r="D292" i="6"/>
  <c r="D300" i="6"/>
  <c r="D308" i="6"/>
  <c r="D316" i="6"/>
  <c r="D324" i="6"/>
  <c r="D332" i="6"/>
  <c r="D340" i="6"/>
  <c r="D348" i="6"/>
  <c r="D356" i="6"/>
  <c r="D364" i="6"/>
  <c r="D372" i="6"/>
  <c r="D380" i="6"/>
  <c r="D388" i="6"/>
  <c r="D396" i="6"/>
  <c r="D404" i="6"/>
  <c r="D412" i="6"/>
  <c r="D420" i="6"/>
  <c r="D428" i="6"/>
  <c r="D436" i="6"/>
  <c r="D444" i="6"/>
  <c r="D452" i="6"/>
  <c r="D460" i="6"/>
  <c r="D468" i="6"/>
  <c r="D476" i="6"/>
  <c r="D484" i="6"/>
  <c r="D492" i="6"/>
  <c r="D500" i="6"/>
  <c r="D508" i="6"/>
  <c r="D516" i="6"/>
  <c r="D524" i="6"/>
  <c r="D532" i="6"/>
  <c r="D540" i="6"/>
  <c r="D548" i="6"/>
  <c r="D556" i="6"/>
  <c r="D564" i="6"/>
  <c r="D572" i="6"/>
  <c r="D580" i="6"/>
  <c r="D588" i="6"/>
  <c r="D596" i="6"/>
  <c r="D604" i="6"/>
  <c r="D612" i="6"/>
  <c r="D620" i="6"/>
  <c r="D628" i="6"/>
  <c r="D636" i="6"/>
  <c r="D644" i="6"/>
  <c r="D652" i="6"/>
  <c r="D660" i="6"/>
  <c r="D668" i="6"/>
  <c r="D676" i="6"/>
  <c r="D30" i="6"/>
  <c r="D38" i="6"/>
  <c r="D46" i="6"/>
  <c r="D54" i="6"/>
  <c r="D62" i="6"/>
  <c r="D70" i="6"/>
  <c r="D78" i="6"/>
  <c r="D86" i="6"/>
  <c r="D94" i="6"/>
  <c r="D102" i="6"/>
  <c r="D110" i="6"/>
  <c r="D118" i="6"/>
  <c r="D126" i="6"/>
  <c r="D134" i="6"/>
  <c r="D142" i="6"/>
  <c r="D150" i="6"/>
  <c r="D158" i="6"/>
  <c r="D166" i="6"/>
  <c r="D174" i="6"/>
  <c r="D182" i="6"/>
  <c r="D190" i="6"/>
  <c r="D198" i="6"/>
  <c r="D206" i="6"/>
  <c r="D214" i="6"/>
  <c r="D222" i="6"/>
  <c r="D230" i="6"/>
  <c r="D238" i="6"/>
  <c r="D246" i="6"/>
  <c r="D254" i="6"/>
  <c r="D262" i="6"/>
  <c r="D270" i="6"/>
  <c r="D278" i="6"/>
  <c r="D286" i="6"/>
  <c r="D294" i="6"/>
  <c r="D302" i="6"/>
  <c r="D310" i="6"/>
  <c r="D318" i="6"/>
  <c r="D326" i="6"/>
  <c r="D334" i="6"/>
  <c r="D342" i="6"/>
  <c r="D350" i="6"/>
  <c r="D358" i="6"/>
  <c r="D366" i="6"/>
  <c r="D374" i="6"/>
  <c r="D382" i="6"/>
  <c r="D390" i="6"/>
  <c r="D398" i="6"/>
  <c r="D406" i="6"/>
  <c r="D414" i="6"/>
  <c r="D422" i="6"/>
  <c r="D430" i="6"/>
  <c r="D438" i="6"/>
  <c r="D446" i="6"/>
  <c r="D454" i="6"/>
  <c r="D462" i="6"/>
  <c r="D470" i="6"/>
  <c r="D478" i="6"/>
  <c r="D486" i="6"/>
  <c r="D494" i="6"/>
  <c r="D502" i="6"/>
  <c r="D510" i="6"/>
  <c r="D518" i="6"/>
  <c r="D526" i="6"/>
  <c r="D534" i="6"/>
  <c r="D542" i="6"/>
  <c r="D550" i="6"/>
  <c r="D558" i="6"/>
  <c r="D566" i="6"/>
  <c r="D574" i="6"/>
  <c r="D582" i="6"/>
  <c r="D590" i="6"/>
  <c r="D598" i="6"/>
  <c r="D606" i="6"/>
  <c r="D614" i="6"/>
  <c r="D622" i="6"/>
  <c r="D630" i="6"/>
  <c r="D638" i="6"/>
  <c r="D646" i="6"/>
  <c r="D654" i="6"/>
  <c r="D662" i="6"/>
  <c r="D670" i="6"/>
  <c r="D678" i="6"/>
  <c r="D31" i="6"/>
  <c r="D39" i="6"/>
  <c r="D47" i="6"/>
  <c r="D55" i="6"/>
  <c r="D63" i="6"/>
  <c r="D71" i="6"/>
  <c r="D79" i="6"/>
  <c r="D87" i="6"/>
  <c r="D95" i="6"/>
  <c r="D103" i="6"/>
  <c r="D111" i="6"/>
  <c r="D119" i="6"/>
  <c r="D127" i="6"/>
  <c r="D135" i="6"/>
  <c r="D143" i="6"/>
  <c r="D151" i="6"/>
  <c r="D159" i="6"/>
  <c r="D167" i="6"/>
  <c r="D175" i="6"/>
  <c r="D183" i="6"/>
  <c r="D191" i="6"/>
  <c r="D199" i="6"/>
  <c r="D207" i="6"/>
  <c r="D215" i="6"/>
  <c r="D223" i="6"/>
  <c r="D231" i="6"/>
  <c r="D239" i="6"/>
  <c r="D247" i="6"/>
  <c r="D255" i="6"/>
  <c r="D263" i="6"/>
  <c r="D271" i="6"/>
  <c r="D279" i="6"/>
  <c r="D287" i="6"/>
  <c r="D295" i="6"/>
  <c r="D303" i="6"/>
  <c r="D311" i="6"/>
  <c r="D319" i="6"/>
  <c r="D327" i="6"/>
  <c r="D335" i="6"/>
  <c r="D343" i="6"/>
  <c r="D351" i="6"/>
  <c r="D359" i="6"/>
  <c r="D367" i="6"/>
  <c r="D375" i="6"/>
  <c r="D383" i="6"/>
  <c r="D391" i="6"/>
  <c r="D399" i="6"/>
  <c r="D407" i="6"/>
  <c r="D415" i="6"/>
  <c r="D423" i="6"/>
  <c r="D431" i="6"/>
  <c r="D439" i="6"/>
  <c r="D447" i="6"/>
  <c r="D455" i="6"/>
  <c r="D463" i="6"/>
  <c r="D471" i="6"/>
  <c r="D479" i="6"/>
  <c r="D487" i="6"/>
  <c r="D495" i="6"/>
  <c r="D503" i="6"/>
  <c r="D511" i="6"/>
  <c r="D519" i="6"/>
  <c r="D527" i="6"/>
  <c r="D535" i="6"/>
  <c r="D543" i="6"/>
  <c r="D551" i="6"/>
  <c r="D559" i="6"/>
  <c r="D567" i="6"/>
  <c r="D575" i="6"/>
  <c r="D583" i="6"/>
  <c r="D591" i="6"/>
  <c r="D599" i="6"/>
  <c r="D607" i="6"/>
  <c r="D615" i="6"/>
  <c r="D623" i="6"/>
  <c r="D631" i="6"/>
  <c r="D639" i="6"/>
  <c r="D647" i="6"/>
  <c r="D655" i="6"/>
  <c r="D663" i="6"/>
  <c r="D671" i="6"/>
  <c r="D679" i="6"/>
  <c r="D25" i="6"/>
  <c r="D33" i="6"/>
  <c r="D41" i="6"/>
  <c r="D49" i="6"/>
  <c r="D57" i="6"/>
  <c r="D65" i="6"/>
  <c r="D73" i="6"/>
  <c r="D81" i="6"/>
  <c r="D89" i="6"/>
  <c r="D97" i="6"/>
  <c r="D105" i="6"/>
  <c r="D113" i="6"/>
  <c r="D121" i="6"/>
  <c r="D129" i="6"/>
  <c r="D137" i="6"/>
  <c r="D145" i="6"/>
  <c r="D153" i="6"/>
  <c r="D161" i="6"/>
  <c r="D169" i="6"/>
  <c r="D177" i="6"/>
  <c r="D185" i="6"/>
  <c r="D193" i="6"/>
  <c r="D201" i="6"/>
  <c r="D209" i="6"/>
  <c r="D217" i="6"/>
  <c r="D225" i="6"/>
  <c r="D233" i="6"/>
  <c r="D241" i="6"/>
  <c r="D249" i="6"/>
  <c r="D257" i="6"/>
  <c r="D265" i="6"/>
  <c r="D273" i="6"/>
  <c r="D281" i="6"/>
  <c r="D289" i="6"/>
  <c r="D297" i="6"/>
  <c r="D305" i="6"/>
  <c r="D313" i="6"/>
  <c r="D321" i="6"/>
  <c r="D329" i="6"/>
  <c r="D337" i="6"/>
  <c r="D345" i="6"/>
  <c r="D353" i="6"/>
  <c r="D361" i="6"/>
  <c r="D369" i="6"/>
  <c r="D377" i="6"/>
  <c r="D385" i="6"/>
  <c r="D393" i="6"/>
  <c r="D401" i="6"/>
  <c r="D409" i="6"/>
  <c r="D417" i="6"/>
  <c r="D425" i="6"/>
  <c r="D433" i="6"/>
  <c r="D441" i="6"/>
  <c r="D449" i="6"/>
  <c r="D457" i="6"/>
  <c r="D465" i="6"/>
  <c r="D473" i="6"/>
  <c r="D481" i="6"/>
  <c r="D489" i="6"/>
  <c r="D497" i="6"/>
  <c r="D505" i="6"/>
  <c r="D513" i="6"/>
  <c r="D521" i="6"/>
  <c r="D529" i="6"/>
  <c r="D537" i="6"/>
  <c r="D545" i="6"/>
  <c r="D553" i="6"/>
  <c r="D561" i="6"/>
  <c r="D569" i="6"/>
  <c r="D577" i="6"/>
  <c r="D585" i="6"/>
  <c r="D593" i="6"/>
  <c r="D601" i="6"/>
  <c r="D609" i="6"/>
  <c r="D617" i="6"/>
  <c r="D625" i="6"/>
  <c r="D633" i="6"/>
  <c r="D641" i="6"/>
  <c r="D649" i="6"/>
  <c r="D657" i="6"/>
  <c r="D665" i="6"/>
  <c r="D673" i="6"/>
  <c r="D681" i="6"/>
  <c r="D26" i="6"/>
  <c r="D34" i="6"/>
  <c r="D42" i="6"/>
  <c r="D50" i="6"/>
  <c r="D58" i="6"/>
  <c r="D66" i="6"/>
  <c r="D74" i="6"/>
  <c r="D82" i="6"/>
  <c r="D90" i="6"/>
  <c r="D98" i="6"/>
  <c r="D106" i="6"/>
  <c r="D114" i="6"/>
  <c r="D122" i="6"/>
  <c r="D130" i="6"/>
  <c r="D138" i="6"/>
  <c r="D146" i="6"/>
  <c r="D154" i="6"/>
  <c r="D162" i="6"/>
  <c r="D170" i="6"/>
  <c r="D178" i="6"/>
  <c r="D186" i="6"/>
  <c r="D194" i="6"/>
  <c r="D202" i="6"/>
  <c r="D210" i="6"/>
  <c r="D218" i="6"/>
  <c r="D226" i="6"/>
  <c r="D234" i="6"/>
  <c r="D242" i="6"/>
  <c r="D250" i="6"/>
  <c r="D258" i="6"/>
  <c r="D266" i="6"/>
  <c r="D274" i="6"/>
  <c r="D282" i="6"/>
  <c r="D290" i="6"/>
  <c r="D298" i="6"/>
  <c r="D306" i="6"/>
  <c r="D314" i="6"/>
  <c r="D322" i="6"/>
  <c r="D330" i="6"/>
  <c r="D338" i="6"/>
  <c r="D346" i="6"/>
  <c r="D354" i="6"/>
  <c r="D362" i="6"/>
  <c r="D370" i="6"/>
  <c r="D378" i="6"/>
  <c r="D386" i="6"/>
  <c r="D394" i="6"/>
  <c r="D402" i="6"/>
  <c r="D410" i="6"/>
  <c r="D418" i="6"/>
  <c r="D426" i="6"/>
  <c r="D434" i="6"/>
  <c r="D442" i="6"/>
  <c r="D450" i="6"/>
  <c r="D458" i="6"/>
  <c r="D466" i="6"/>
  <c r="D474" i="6"/>
  <c r="D482" i="6"/>
  <c r="D490" i="6"/>
  <c r="D498" i="6"/>
  <c r="D506" i="6"/>
  <c r="D514" i="6"/>
  <c r="D522" i="6"/>
  <c r="D530" i="6"/>
  <c r="D538" i="6"/>
  <c r="D546" i="6"/>
  <c r="D554" i="6"/>
  <c r="D562" i="6"/>
  <c r="D570" i="6"/>
  <c r="D578" i="6"/>
  <c r="D586" i="6"/>
  <c r="D594" i="6"/>
  <c r="D602" i="6"/>
  <c r="D610" i="6"/>
  <c r="D618" i="6"/>
  <c r="D626" i="6"/>
  <c r="D634" i="6"/>
  <c r="D642" i="6"/>
  <c r="D650" i="6"/>
  <c r="D658" i="6"/>
  <c r="D666" i="6"/>
  <c r="D674" i="6"/>
  <c r="D43" i="6"/>
  <c r="D64" i="6"/>
  <c r="D85" i="6"/>
  <c r="D107" i="6"/>
  <c r="D128" i="6"/>
  <c r="D149" i="6"/>
  <c r="D171" i="6"/>
  <c r="D192" i="6"/>
  <c r="D213" i="6"/>
  <c r="D235" i="6"/>
  <c r="D256" i="6"/>
  <c r="D277" i="6"/>
  <c r="D299" i="6"/>
  <c r="D320" i="6"/>
  <c r="D341" i="6"/>
  <c r="D363" i="6"/>
  <c r="D384" i="6"/>
  <c r="D405" i="6"/>
  <c r="D427" i="6"/>
  <c r="D448" i="6"/>
  <c r="D469" i="6"/>
  <c r="D491" i="6"/>
  <c r="D512" i="6"/>
  <c r="D533" i="6"/>
  <c r="D555" i="6"/>
  <c r="D576" i="6"/>
  <c r="D597" i="6"/>
  <c r="D619" i="6"/>
  <c r="D640" i="6"/>
  <c r="D661" i="6"/>
  <c r="D682" i="6"/>
  <c r="D690" i="6"/>
  <c r="D698" i="6"/>
  <c r="D706" i="6"/>
  <c r="D714" i="6"/>
  <c r="D722" i="6"/>
  <c r="D730" i="6"/>
  <c r="D738" i="6"/>
  <c r="D746" i="6"/>
  <c r="D754" i="6"/>
  <c r="D762" i="6"/>
  <c r="D770" i="6"/>
  <c r="D778" i="6"/>
  <c r="D786" i="6"/>
  <c r="D794" i="6"/>
  <c r="D802" i="6"/>
  <c r="D810" i="6"/>
  <c r="D818" i="6"/>
  <c r="D826" i="6"/>
  <c r="D834" i="6"/>
  <c r="D842" i="6"/>
  <c r="D850" i="6"/>
  <c r="D858" i="6"/>
  <c r="D866" i="6"/>
  <c r="D874" i="6"/>
  <c r="D882" i="6"/>
  <c r="D890" i="6"/>
  <c r="D898" i="6"/>
  <c r="D906" i="6"/>
  <c r="D914" i="6"/>
  <c r="D922" i="6"/>
  <c r="D930" i="6"/>
  <c r="D938" i="6"/>
  <c r="D946" i="6"/>
  <c r="D954" i="6"/>
  <c r="D962" i="6"/>
  <c r="D970" i="6"/>
  <c r="D978" i="6"/>
  <c r="D986" i="6"/>
  <c r="D994" i="6"/>
  <c r="D1002" i="6"/>
  <c r="D1010" i="6"/>
  <c r="D1018" i="6"/>
  <c r="D24" i="6"/>
  <c r="D45" i="6"/>
  <c r="D67" i="6"/>
  <c r="D88" i="6"/>
  <c r="D109" i="6"/>
  <c r="D131" i="6"/>
  <c r="D152" i="6"/>
  <c r="D173" i="6"/>
  <c r="D195" i="6"/>
  <c r="D216" i="6"/>
  <c r="D237" i="6"/>
  <c r="D259" i="6"/>
  <c r="D280" i="6"/>
  <c r="D301" i="6"/>
  <c r="D323" i="6"/>
  <c r="D344" i="6"/>
  <c r="D365" i="6"/>
  <c r="D387" i="6"/>
  <c r="D408" i="6"/>
  <c r="D429" i="6"/>
  <c r="D451" i="6"/>
  <c r="D472" i="6"/>
  <c r="D493" i="6"/>
  <c r="D515" i="6"/>
  <c r="D536" i="6"/>
  <c r="D557" i="6"/>
  <c r="D579" i="6"/>
  <c r="D600" i="6"/>
  <c r="D621" i="6"/>
  <c r="D643" i="6"/>
  <c r="D664" i="6"/>
  <c r="D683" i="6"/>
  <c r="D691" i="6"/>
  <c r="D699" i="6"/>
  <c r="D707" i="6"/>
  <c r="D715" i="6"/>
  <c r="D723" i="6"/>
  <c r="D731" i="6"/>
  <c r="D739" i="6"/>
  <c r="D747" i="6"/>
  <c r="D755" i="6"/>
  <c r="D763" i="6"/>
  <c r="D771" i="6"/>
  <c r="D779" i="6"/>
  <c r="D787" i="6"/>
  <c r="D795" i="6"/>
  <c r="D803" i="6"/>
  <c r="D811" i="6"/>
  <c r="D819" i="6"/>
  <c r="D827" i="6"/>
  <c r="D835" i="6"/>
  <c r="D843" i="6"/>
  <c r="D851" i="6"/>
  <c r="D859" i="6"/>
  <c r="D867" i="6"/>
  <c r="D875" i="6"/>
  <c r="D883" i="6"/>
  <c r="D891" i="6"/>
  <c r="D899" i="6"/>
  <c r="D907" i="6"/>
  <c r="D915" i="6"/>
  <c r="D923" i="6"/>
  <c r="D931" i="6"/>
  <c r="D939" i="6"/>
  <c r="D947" i="6"/>
  <c r="D955" i="6"/>
  <c r="D963" i="6"/>
  <c r="D971" i="6"/>
  <c r="D979" i="6"/>
  <c r="D987" i="6"/>
  <c r="D995" i="6"/>
  <c r="D1003" i="6"/>
  <c r="D1011" i="6"/>
  <c r="D1019" i="6"/>
  <c r="D1027" i="6"/>
  <c r="D1035" i="6"/>
  <c r="D1043" i="6"/>
  <c r="D1051" i="6"/>
  <c r="D1059" i="6"/>
  <c r="D1067" i="6"/>
  <c r="D1075" i="6"/>
  <c r="D27" i="6"/>
  <c r="D48" i="6"/>
  <c r="D69" i="6"/>
  <c r="D91" i="6"/>
  <c r="D112" i="6"/>
  <c r="D133" i="6"/>
  <c r="D155" i="6"/>
  <c r="D176" i="6"/>
  <c r="D197" i="6"/>
  <c r="D219" i="6"/>
  <c r="D240" i="6"/>
  <c r="D261" i="6"/>
  <c r="D283" i="6"/>
  <c r="D304" i="6"/>
  <c r="D325" i="6"/>
  <c r="D347" i="6"/>
  <c r="D368" i="6"/>
  <c r="D389" i="6"/>
  <c r="D411" i="6"/>
  <c r="D432" i="6"/>
  <c r="D453" i="6"/>
  <c r="D475" i="6"/>
  <c r="D496" i="6"/>
  <c r="D517" i="6"/>
  <c r="D539" i="6"/>
  <c r="D560" i="6"/>
  <c r="D581" i="6"/>
  <c r="D603" i="6"/>
  <c r="D624" i="6"/>
  <c r="D645" i="6"/>
  <c r="D667" i="6"/>
  <c r="D684" i="6"/>
  <c r="D692" i="6"/>
  <c r="D700" i="6"/>
  <c r="D708" i="6"/>
  <c r="D716" i="6"/>
  <c r="D724" i="6"/>
  <c r="D732" i="6"/>
  <c r="D740" i="6"/>
  <c r="D748" i="6"/>
  <c r="D756" i="6"/>
  <c r="D764" i="6"/>
  <c r="D772" i="6"/>
  <c r="D780" i="6"/>
  <c r="D788" i="6"/>
  <c r="D796" i="6"/>
  <c r="D804" i="6"/>
  <c r="D812" i="6"/>
  <c r="D820" i="6"/>
  <c r="D828" i="6"/>
  <c r="D836" i="6"/>
  <c r="D844" i="6"/>
  <c r="D852" i="6"/>
  <c r="D29" i="6"/>
  <c r="D51" i="6"/>
  <c r="D72" i="6"/>
  <c r="D93" i="6"/>
  <c r="D115" i="6"/>
  <c r="D136" i="6"/>
  <c r="D157" i="6"/>
  <c r="D179" i="6"/>
  <c r="D200" i="6"/>
  <c r="D221" i="6"/>
  <c r="D243" i="6"/>
  <c r="D264" i="6"/>
  <c r="D285" i="6"/>
  <c r="D307" i="6"/>
  <c r="D328" i="6"/>
  <c r="D349" i="6"/>
  <c r="D371" i="6"/>
  <c r="D392" i="6"/>
  <c r="D413" i="6"/>
  <c r="D435" i="6"/>
  <c r="D456" i="6"/>
  <c r="D477" i="6"/>
  <c r="D499" i="6"/>
  <c r="D520" i="6"/>
  <c r="D541" i="6"/>
  <c r="D563" i="6"/>
  <c r="D584" i="6"/>
  <c r="D605" i="6"/>
  <c r="D627" i="6"/>
  <c r="D648" i="6"/>
  <c r="D669" i="6"/>
  <c r="D685" i="6"/>
  <c r="D693" i="6"/>
  <c r="D701" i="6"/>
  <c r="D709" i="6"/>
  <c r="D717" i="6"/>
  <c r="D725" i="6"/>
  <c r="D733" i="6"/>
  <c r="D741" i="6"/>
  <c r="D749" i="6"/>
  <c r="D757" i="6"/>
  <c r="D765" i="6"/>
  <c r="D773" i="6"/>
  <c r="D781" i="6"/>
  <c r="D789" i="6"/>
  <c r="D797" i="6"/>
  <c r="D805" i="6"/>
  <c r="D813" i="6"/>
  <c r="D821" i="6"/>
  <c r="D829" i="6"/>
  <c r="D837" i="6"/>
  <c r="D845" i="6"/>
  <c r="D853" i="6"/>
  <c r="D861" i="6"/>
  <c r="D869" i="6"/>
  <c r="D877" i="6"/>
  <c r="D885" i="6"/>
  <c r="D893" i="6"/>
  <c r="D901" i="6"/>
  <c r="D909" i="6"/>
  <c r="D917" i="6"/>
  <c r="D925" i="6"/>
  <c r="D933" i="6"/>
  <c r="D941" i="6"/>
  <c r="D949" i="6"/>
  <c r="D957" i="6"/>
  <c r="D965" i="6"/>
  <c r="D973" i="6"/>
  <c r="D32" i="6"/>
  <c r="D53" i="6"/>
  <c r="D75" i="6"/>
  <c r="D96" i="6"/>
  <c r="D117" i="6"/>
  <c r="D139" i="6"/>
  <c r="D160" i="6"/>
  <c r="D181" i="6"/>
  <c r="D203" i="6"/>
  <c r="D224" i="6"/>
  <c r="D245" i="6"/>
  <c r="D267" i="6"/>
  <c r="D288" i="6"/>
  <c r="D309" i="6"/>
  <c r="D331" i="6"/>
  <c r="D352" i="6"/>
  <c r="D373" i="6"/>
  <c r="D395" i="6"/>
  <c r="D416" i="6"/>
  <c r="D437" i="6"/>
  <c r="D459" i="6"/>
  <c r="D480" i="6"/>
  <c r="D501" i="6"/>
  <c r="D523" i="6"/>
  <c r="D544" i="6"/>
  <c r="D565" i="6"/>
  <c r="D587" i="6"/>
  <c r="D608" i="6"/>
  <c r="D629" i="6"/>
  <c r="D651" i="6"/>
  <c r="D672" i="6"/>
  <c r="D686" i="6"/>
  <c r="D694" i="6"/>
  <c r="D702" i="6"/>
  <c r="D710" i="6"/>
  <c r="D718" i="6"/>
  <c r="D726" i="6"/>
  <c r="D734" i="6"/>
  <c r="D742" i="6"/>
  <c r="D750" i="6"/>
  <c r="D758" i="6"/>
  <c r="D766" i="6"/>
  <c r="D774" i="6"/>
  <c r="D782" i="6"/>
  <c r="D790" i="6"/>
  <c r="D798" i="6"/>
  <c r="D806" i="6"/>
  <c r="D814" i="6"/>
  <c r="D822" i="6"/>
  <c r="D830" i="6"/>
  <c r="D838" i="6"/>
  <c r="D846" i="6"/>
  <c r="D854" i="6"/>
  <c r="D862" i="6"/>
  <c r="D870" i="6"/>
  <c r="D878" i="6"/>
  <c r="D886" i="6"/>
  <c r="D894" i="6"/>
  <c r="D902" i="6"/>
  <c r="D910" i="6"/>
  <c r="D918" i="6"/>
  <c r="D926" i="6"/>
  <c r="D934" i="6"/>
  <c r="D942" i="6"/>
  <c r="D950" i="6"/>
  <c r="D958" i="6"/>
  <c r="D966" i="6"/>
  <c r="D799" i="4"/>
  <c r="D807" i="4"/>
  <c r="D815" i="4"/>
  <c r="D823" i="4"/>
  <c r="D831" i="4"/>
  <c r="D839" i="4"/>
  <c r="D847" i="4"/>
  <c r="D855" i="4"/>
  <c r="D863" i="4"/>
  <c r="D871" i="4"/>
  <c r="D879" i="4"/>
  <c r="D887" i="4"/>
  <c r="D895" i="4"/>
  <c r="D903" i="4"/>
  <c r="D911" i="4"/>
  <c r="D919" i="4"/>
  <c r="D927" i="4"/>
  <c r="D935" i="4"/>
  <c r="D943" i="4"/>
  <c r="D951" i="4"/>
  <c r="D959" i="4"/>
  <c r="D450" i="7"/>
  <c r="D715" i="7"/>
  <c r="D779" i="7"/>
  <c r="D843" i="7"/>
  <c r="D907" i="7"/>
  <c r="D971" i="7"/>
  <c r="D1035" i="7"/>
  <c r="D1099" i="7"/>
  <c r="D1163" i="7"/>
  <c r="D1227" i="7"/>
  <c r="D1291" i="7"/>
  <c r="D1355" i="7"/>
  <c r="D1419" i="7"/>
  <c r="D1483" i="7"/>
  <c r="D40" i="4"/>
  <c r="D72" i="4"/>
  <c r="D104" i="4"/>
  <c r="D136" i="4"/>
  <c r="D168" i="4"/>
  <c r="D200" i="4"/>
  <c r="D232" i="4"/>
  <c r="D264" i="4"/>
  <c r="D296" i="4"/>
  <c r="D328" i="4"/>
  <c r="D360" i="4"/>
  <c r="D392" i="4"/>
  <c r="D424" i="4"/>
  <c r="D449" i="4"/>
  <c r="D464" i="4"/>
  <c r="D472" i="4"/>
  <c r="D480" i="4"/>
  <c r="D488" i="4"/>
  <c r="D496" i="4"/>
  <c r="D504" i="4"/>
  <c r="D512" i="4"/>
  <c r="D520" i="4"/>
  <c r="D528" i="4"/>
  <c r="D536" i="4"/>
  <c r="D544" i="4"/>
  <c r="D552" i="4"/>
  <c r="D560" i="4"/>
  <c r="D568" i="4"/>
  <c r="D576" i="4"/>
  <c r="D584" i="4"/>
  <c r="D592" i="4"/>
  <c r="D600" i="4"/>
  <c r="D608" i="4"/>
  <c r="D616" i="4"/>
  <c r="D624" i="4"/>
  <c r="D632" i="4"/>
  <c r="D640" i="4"/>
  <c r="D648" i="4"/>
  <c r="D656" i="4"/>
  <c r="D664" i="4"/>
  <c r="D672" i="4"/>
  <c r="D680" i="4"/>
  <c r="D688" i="4"/>
  <c r="D696" i="4"/>
  <c r="D704" i="4"/>
  <c r="D712" i="4"/>
  <c r="D720" i="4"/>
  <c r="D728" i="4"/>
  <c r="D736" i="4"/>
  <c r="D744" i="4"/>
  <c r="D752" i="4"/>
  <c r="D760" i="4"/>
  <c r="D768" i="4"/>
  <c r="D776" i="4"/>
  <c r="D784" i="4"/>
  <c r="D792" i="4"/>
  <c r="D800" i="4"/>
  <c r="D808" i="4"/>
  <c r="D816" i="4"/>
  <c r="D824" i="4"/>
  <c r="D832" i="4"/>
  <c r="D840" i="4"/>
  <c r="D848" i="4"/>
  <c r="D856" i="4"/>
  <c r="D864" i="4"/>
  <c r="D872" i="4"/>
  <c r="D880" i="4"/>
  <c r="D888" i="4"/>
  <c r="D896" i="4"/>
  <c r="D904" i="4"/>
  <c r="D912" i="4"/>
  <c r="D920" i="4"/>
  <c r="D928" i="4"/>
  <c r="D936" i="4"/>
  <c r="D944" i="4"/>
  <c r="D952" i="4"/>
  <c r="D960" i="4"/>
  <c r="D968" i="4"/>
  <c r="D976" i="4"/>
  <c r="D984" i="4"/>
  <c r="D992" i="4"/>
  <c r="D1000" i="4"/>
  <c r="D1008" i="4"/>
  <c r="D1016" i="4"/>
  <c r="D1024" i="4"/>
  <c r="D1032" i="4"/>
  <c r="D1040" i="4"/>
  <c r="D1048" i="4"/>
  <c r="D1056" i="4"/>
  <c r="D1064" i="4"/>
  <c r="D1072" i="4"/>
  <c r="D1080" i="4"/>
  <c r="D1088" i="4"/>
  <c r="D1096" i="4"/>
  <c r="D1104" i="4"/>
  <c r="D1112" i="4"/>
  <c r="D1120" i="4"/>
  <c r="D1128" i="4"/>
  <c r="D1136" i="4"/>
  <c r="D1144" i="4"/>
  <c r="D1152" i="4"/>
  <c r="D1160" i="4"/>
  <c r="D1168" i="4"/>
  <c r="D1176" i="4"/>
  <c r="D1184" i="4"/>
  <c r="D1192" i="4"/>
  <c r="D1200" i="4"/>
  <c r="D1208" i="4"/>
  <c r="D1216" i="4"/>
  <c r="D1224" i="4"/>
  <c r="D1232" i="4"/>
  <c r="D1240" i="4"/>
  <c r="D1248" i="4"/>
  <c r="D1256" i="4"/>
  <c r="D1264" i="4"/>
  <c r="D1272" i="4"/>
  <c r="D1280" i="4"/>
  <c r="D1288" i="4"/>
  <c r="D1296" i="4"/>
  <c r="D1304" i="4"/>
  <c r="D1312" i="4"/>
  <c r="D1320" i="4"/>
  <c r="D1328" i="4"/>
  <c r="D1336" i="4"/>
  <c r="D1344" i="4"/>
  <c r="D1352" i="4"/>
  <c r="D1360" i="4"/>
  <c r="D1368" i="4"/>
  <c r="D1376" i="4"/>
  <c r="D1384" i="4"/>
  <c r="D1392" i="4"/>
  <c r="D1400" i="4"/>
  <c r="D1408" i="4"/>
  <c r="D1416" i="4"/>
  <c r="D1424" i="4"/>
  <c r="D1432" i="4"/>
  <c r="D1440" i="4"/>
  <c r="D1448" i="4"/>
  <c r="D1456" i="4"/>
  <c r="D1464" i="4"/>
  <c r="D1472" i="4"/>
  <c r="D1480" i="4"/>
  <c r="D1488" i="4"/>
  <c r="D1496" i="4"/>
  <c r="D35" i="3"/>
  <c r="D43" i="3"/>
  <c r="D51" i="3"/>
  <c r="D59" i="3"/>
  <c r="D67" i="3"/>
  <c r="D75" i="3"/>
  <c r="D83" i="3"/>
  <c r="D91" i="3"/>
  <c r="D514" i="7"/>
  <c r="D723" i="7"/>
  <c r="D787" i="7"/>
  <c r="D851" i="7"/>
  <c r="D915" i="7"/>
  <c r="D979" i="7"/>
  <c r="D1043" i="7"/>
  <c r="D1107" i="7"/>
  <c r="D1171" i="7"/>
  <c r="D1235" i="7"/>
  <c r="D1299" i="7"/>
  <c r="D1363" i="7"/>
  <c r="D1427" i="7"/>
  <c r="D1491" i="7"/>
  <c r="D43" i="4"/>
  <c r="D75" i="4"/>
  <c r="D107" i="4"/>
  <c r="D139" i="4"/>
  <c r="D171" i="4"/>
  <c r="D203" i="4"/>
  <c r="D235" i="4"/>
  <c r="D267" i="4"/>
  <c r="D299" i="4"/>
  <c r="D331" i="4"/>
  <c r="D363" i="4"/>
  <c r="D395" i="4"/>
  <c r="D427" i="4"/>
  <c r="D451" i="4"/>
  <c r="D465" i="4"/>
  <c r="D473" i="4"/>
  <c r="D481" i="4"/>
  <c r="D489" i="4"/>
  <c r="D497" i="4"/>
  <c r="D505" i="4"/>
  <c r="D513" i="4"/>
  <c r="D521" i="4"/>
  <c r="D529" i="4"/>
  <c r="D537" i="4"/>
  <c r="D545" i="4"/>
  <c r="D553" i="4"/>
  <c r="D561" i="4"/>
  <c r="D569" i="4"/>
  <c r="D577" i="4"/>
  <c r="D585" i="4"/>
  <c r="D593" i="4"/>
  <c r="D601" i="4"/>
  <c r="D609" i="4"/>
  <c r="D617" i="4"/>
  <c r="D625" i="4"/>
  <c r="D633" i="4"/>
  <c r="D641" i="4"/>
  <c r="D649" i="4"/>
  <c r="D657" i="4"/>
  <c r="D665" i="4"/>
  <c r="D673" i="4"/>
  <c r="D681" i="4"/>
  <c r="D689" i="4"/>
  <c r="D697" i="4"/>
  <c r="D705" i="4"/>
  <c r="D713" i="4"/>
  <c r="D721" i="4"/>
  <c r="D729" i="4"/>
  <c r="D737" i="4"/>
  <c r="D745" i="4"/>
  <c r="D753" i="4"/>
  <c r="D761" i="4"/>
  <c r="D769" i="4"/>
  <c r="D777" i="4"/>
  <c r="D785" i="4"/>
  <c r="D793" i="4"/>
  <c r="D801" i="4"/>
  <c r="D809" i="4"/>
  <c r="D817" i="4"/>
  <c r="D825" i="4"/>
  <c r="D833" i="4"/>
  <c r="D841" i="4"/>
  <c r="D849" i="4"/>
  <c r="D857" i="4"/>
  <c r="D865" i="4"/>
  <c r="D873" i="4"/>
  <c r="D881" i="4"/>
  <c r="D889" i="4"/>
  <c r="D897" i="4"/>
  <c r="D905" i="4"/>
  <c r="D913" i="4"/>
  <c r="D921" i="4"/>
  <c r="D929" i="4"/>
  <c r="D937" i="4"/>
  <c r="D945" i="4"/>
  <c r="D953" i="4"/>
  <c r="D961" i="4"/>
  <c r="D1251" i="6"/>
  <c r="D564" i="7"/>
  <c r="D731" i="7"/>
  <c r="D795" i="7"/>
  <c r="D859" i="7"/>
  <c r="D923" i="7"/>
  <c r="D987" i="7"/>
  <c r="D1051" i="7"/>
  <c r="D1115" i="7"/>
  <c r="D1179" i="7"/>
  <c r="D1243" i="7"/>
  <c r="D1307" i="7"/>
  <c r="D1371" i="7"/>
  <c r="D1435" i="7"/>
  <c r="D1499" i="7"/>
  <c r="D48" i="4"/>
  <c r="D80" i="4"/>
  <c r="D112" i="4"/>
  <c r="D144" i="4"/>
  <c r="D176" i="4"/>
  <c r="D208" i="4"/>
  <c r="D240" i="4"/>
  <c r="D272" i="4"/>
  <c r="D304" i="4"/>
  <c r="D336" i="4"/>
  <c r="D368" i="4"/>
  <c r="D400" i="4"/>
  <c r="D432" i="4"/>
  <c r="D453" i="4"/>
  <c r="D466" i="4"/>
  <c r="D474" i="4"/>
  <c r="D482" i="4"/>
  <c r="D490" i="4"/>
  <c r="D498" i="4"/>
  <c r="D506" i="4"/>
  <c r="D514" i="4"/>
  <c r="D522" i="4"/>
  <c r="D530" i="4"/>
  <c r="D538" i="4"/>
  <c r="D546" i="4"/>
  <c r="D554" i="4"/>
  <c r="D562" i="4"/>
  <c r="D570" i="4"/>
  <c r="D578" i="4"/>
  <c r="D586" i="4"/>
  <c r="D594" i="4"/>
  <c r="D602" i="4"/>
  <c r="D610" i="4"/>
  <c r="D618" i="4"/>
  <c r="D626" i="4"/>
  <c r="D634" i="4"/>
  <c r="D642" i="4"/>
  <c r="D650" i="4"/>
  <c r="D658" i="4"/>
  <c r="D666" i="4"/>
  <c r="D674" i="4"/>
  <c r="D682" i="4"/>
  <c r="D690" i="4"/>
  <c r="D698" i="4"/>
  <c r="D706" i="4"/>
  <c r="D714" i="4"/>
  <c r="D722" i="4"/>
  <c r="D730" i="4"/>
  <c r="D738" i="4"/>
  <c r="D746" i="4"/>
  <c r="D754" i="4"/>
  <c r="D762" i="4"/>
  <c r="D770" i="4"/>
  <c r="D778" i="4"/>
  <c r="D786" i="4"/>
  <c r="D794" i="4"/>
  <c r="D802" i="4"/>
  <c r="D810" i="4"/>
  <c r="D818" i="4"/>
  <c r="D826" i="4"/>
  <c r="D834" i="4"/>
  <c r="D842" i="4"/>
  <c r="D850" i="4"/>
  <c r="D858" i="4"/>
  <c r="D866" i="4"/>
  <c r="D874" i="4"/>
  <c r="D882" i="4"/>
  <c r="D890" i="4"/>
  <c r="D898" i="4"/>
  <c r="D906" i="4"/>
  <c r="D914" i="4"/>
  <c r="D922" i="4"/>
  <c r="D930" i="4"/>
  <c r="D938" i="4"/>
  <c r="D946" i="4"/>
  <c r="D954" i="4"/>
  <c r="D962" i="4"/>
  <c r="D970" i="4"/>
  <c r="D978" i="4"/>
  <c r="D994" i="4"/>
  <c r="D1002" i="4"/>
  <c r="D1010" i="4"/>
  <c r="D1018" i="4"/>
  <c r="D1026" i="4"/>
  <c r="D1034" i="4"/>
  <c r="D1042" i="4"/>
  <c r="D1050" i="4"/>
  <c r="D1058" i="4"/>
  <c r="D1066" i="4"/>
  <c r="D1074" i="4"/>
  <c r="D1082" i="4"/>
  <c r="D1090" i="4"/>
  <c r="D1098" i="4"/>
  <c r="D1106" i="4"/>
  <c r="D1114" i="4"/>
  <c r="D1122" i="4"/>
  <c r="D1130" i="4"/>
  <c r="D1138" i="4"/>
  <c r="D1146" i="4"/>
  <c r="D1154" i="4"/>
  <c r="D1162" i="4"/>
  <c r="D1170" i="4"/>
  <c r="D1178" i="4"/>
  <c r="D1186" i="4"/>
  <c r="D1194" i="4"/>
  <c r="D1202" i="4"/>
  <c r="D1210" i="4"/>
  <c r="D1218" i="4"/>
  <c r="D1226" i="4"/>
  <c r="D1234" i="4"/>
  <c r="D1242" i="4"/>
  <c r="D1250" i="4"/>
  <c r="D1258" i="4"/>
  <c r="D1266" i="4"/>
  <c r="D1274" i="4"/>
  <c r="D1282" i="4"/>
  <c r="D1290" i="4"/>
  <c r="D1298" i="4"/>
  <c r="D1306" i="4"/>
  <c r="D1314" i="4"/>
  <c r="D1322" i="4"/>
  <c r="D1330" i="4"/>
  <c r="D1338" i="4"/>
  <c r="D1346" i="4"/>
  <c r="D1354" i="4"/>
  <c r="D1362" i="4"/>
  <c r="D1370" i="4"/>
  <c r="D1378" i="4"/>
  <c r="D1386" i="4"/>
  <c r="D1394" i="4"/>
  <c r="D1402" i="4"/>
  <c r="D1410" i="4"/>
  <c r="D1418" i="4"/>
  <c r="D1426" i="4"/>
  <c r="D1434" i="4"/>
  <c r="D1442" i="4"/>
  <c r="D1450" i="4"/>
  <c r="D1458" i="4"/>
  <c r="D1466" i="4"/>
  <c r="D1474" i="4"/>
  <c r="D1482" i="4"/>
  <c r="D1490" i="4"/>
  <c r="D1498" i="4"/>
  <c r="D29" i="3"/>
  <c r="D37" i="3"/>
  <c r="D45" i="3"/>
  <c r="D53" i="3"/>
  <c r="D61" i="3"/>
  <c r="D69" i="3"/>
  <c r="D77" i="3"/>
  <c r="D85" i="3"/>
  <c r="D93" i="3"/>
  <c r="D258" i="7"/>
  <c r="D660" i="7"/>
  <c r="D755" i="7"/>
  <c r="D819" i="7"/>
  <c r="D883" i="7"/>
  <c r="D947" i="7"/>
  <c r="D1011" i="7"/>
  <c r="D1075" i="7"/>
  <c r="D1139" i="7"/>
  <c r="D1203" i="7"/>
  <c r="D1267" i="7"/>
  <c r="D1331" i="7"/>
  <c r="D1395" i="7"/>
  <c r="D1459" i="7"/>
  <c r="D27" i="4"/>
  <c r="D59" i="4"/>
  <c r="D91" i="4"/>
  <c r="D123" i="4"/>
  <c r="D155" i="4"/>
  <c r="D187" i="4"/>
  <c r="D219" i="4"/>
  <c r="D251" i="4"/>
  <c r="D283" i="4"/>
  <c r="D315" i="4"/>
  <c r="D347" i="4"/>
  <c r="D379" i="4"/>
  <c r="D411" i="4"/>
  <c r="D441" i="4"/>
  <c r="D459" i="4"/>
  <c r="D469" i="4"/>
  <c r="D477" i="4"/>
  <c r="D485" i="4"/>
  <c r="D493" i="4"/>
  <c r="D501" i="4"/>
  <c r="D509" i="4"/>
  <c r="D517" i="4"/>
  <c r="D525" i="4"/>
  <c r="D533" i="4"/>
  <c r="D541" i="4"/>
  <c r="D549" i="4"/>
  <c r="D557" i="4"/>
  <c r="D565" i="4"/>
  <c r="D573" i="4"/>
  <c r="D581" i="4"/>
  <c r="D589" i="4"/>
  <c r="D597" i="4"/>
  <c r="D605" i="4"/>
  <c r="D613" i="4"/>
  <c r="D621" i="4"/>
  <c r="D629" i="4"/>
  <c r="D637" i="4"/>
  <c r="D645" i="4"/>
  <c r="D653" i="4"/>
  <c r="D661" i="4"/>
  <c r="D669" i="4"/>
  <c r="D677" i="4"/>
  <c r="D685" i="4"/>
  <c r="D693" i="4"/>
  <c r="D701" i="4"/>
  <c r="D709" i="4"/>
  <c r="D717" i="4"/>
  <c r="D725" i="4"/>
  <c r="D733" i="4"/>
  <c r="D741" i="4"/>
  <c r="D749" i="4"/>
  <c r="D757" i="4"/>
  <c r="D765" i="4"/>
  <c r="D773" i="4"/>
  <c r="D781" i="4"/>
  <c r="D789" i="4"/>
  <c r="D797" i="4"/>
  <c r="D805" i="4"/>
  <c r="D813" i="4"/>
  <c r="D821" i="4"/>
  <c r="D829" i="4"/>
  <c r="D837" i="4"/>
  <c r="D845" i="4"/>
  <c r="D853" i="4"/>
  <c r="D861" i="4"/>
  <c r="D869" i="4"/>
  <c r="D877" i="4"/>
  <c r="D885" i="4"/>
  <c r="D893" i="4"/>
  <c r="D901" i="4"/>
  <c r="D909" i="4"/>
  <c r="D917" i="4"/>
  <c r="D925" i="4"/>
  <c r="D933" i="4"/>
  <c r="D941" i="4"/>
  <c r="D949" i="4"/>
  <c r="D957" i="4"/>
  <c r="D965" i="4"/>
  <c r="D973" i="4"/>
  <c r="D981" i="4"/>
  <c r="D989" i="4"/>
  <c r="D997" i="4"/>
  <c r="D1005" i="4"/>
  <c r="D1013" i="4"/>
  <c r="D1021" i="4"/>
  <c r="D1029" i="4"/>
  <c r="D1037" i="4"/>
  <c r="D1045" i="4"/>
  <c r="D1053" i="4"/>
  <c r="D1061" i="4"/>
  <c r="D1069" i="4"/>
  <c r="D1077" i="4"/>
  <c r="D1085" i="4"/>
  <c r="D1093" i="4"/>
  <c r="D1101" i="4"/>
  <c r="D1109" i="4"/>
  <c r="D1117" i="4"/>
  <c r="D1125" i="4"/>
  <c r="D1133" i="4"/>
  <c r="D1141" i="4"/>
  <c r="D1149" i="4"/>
  <c r="D1157" i="4"/>
  <c r="D1165" i="4"/>
  <c r="D1173" i="4"/>
  <c r="D1181" i="4"/>
  <c r="D1189" i="4"/>
  <c r="D1197" i="4"/>
  <c r="D1205" i="4"/>
  <c r="D1213" i="4"/>
  <c r="D1221" i="4"/>
  <c r="D1229" i="4"/>
  <c r="D1237" i="4"/>
  <c r="D1245" i="4"/>
  <c r="D1253" i="4"/>
  <c r="D1261" i="4"/>
  <c r="D1269" i="4"/>
  <c r="D1277" i="4"/>
  <c r="D1285" i="4"/>
  <c r="D1293" i="4"/>
  <c r="D1301" i="4"/>
  <c r="D1309" i="4"/>
  <c r="D1317" i="4"/>
  <c r="D1325" i="4"/>
  <c r="D1333" i="4"/>
  <c r="D1341" i="4"/>
  <c r="D1349" i="4"/>
  <c r="D1357" i="4"/>
  <c r="D1365" i="4"/>
  <c r="D1373" i="4"/>
  <c r="D1381" i="4"/>
  <c r="D1389" i="4"/>
  <c r="D1397" i="4"/>
  <c r="D1405" i="4"/>
  <c r="D1413" i="4"/>
  <c r="D1421" i="4"/>
  <c r="D1429" i="4"/>
  <c r="D1437" i="4"/>
  <c r="D1445" i="4"/>
  <c r="D1453" i="4"/>
  <c r="D1461" i="4"/>
  <c r="D1469" i="4"/>
  <c r="D1477" i="4"/>
  <c r="D1485" i="4"/>
  <c r="D1493" i="4"/>
  <c r="D32" i="3"/>
  <c r="D986" i="4"/>
  <c r="D48" i="3"/>
  <c r="D56" i="3"/>
  <c r="D64" i="3"/>
  <c r="D72" i="3"/>
  <c r="D80" i="3"/>
  <c r="D88" i="3"/>
  <c r="D96" i="3"/>
  <c r="D682" i="7"/>
  <c r="D875" i="7"/>
  <c r="D1059" i="7"/>
  <c r="D1211" i="7"/>
  <c r="D1387" i="7"/>
  <c r="D51" i="4"/>
  <c r="D128" i="4"/>
  <c r="D216" i="4"/>
  <c r="D307" i="4"/>
  <c r="D384" i="4"/>
  <c r="D457" i="4"/>
  <c r="D483" i="4"/>
  <c r="D502" i="4"/>
  <c r="D524" i="4"/>
  <c r="D547" i="4"/>
  <c r="D566" i="4"/>
  <c r="D588" i="4"/>
  <c r="D611" i="4"/>
  <c r="D630" i="4"/>
  <c r="D652" i="4"/>
  <c r="D675" i="4"/>
  <c r="D694" i="4"/>
  <c r="D716" i="4"/>
  <c r="D739" i="4"/>
  <c r="D758" i="4"/>
  <c r="D780" i="4"/>
  <c r="D803" i="4"/>
  <c r="D822" i="4"/>
  <c r="D844" i="4"/>
  <c r="D867" i="4"/>
  <c r="D886" i="4"/>
  <c r="D908" i="4"/>
  <c r="D931" i="4"/>
  <c r="D950" i="4"/>
  <c r="D969" i="4"/>
  <c r="D982" i="4"/>
  <c r="D995" i="4"/>
  <c r="D1007" i="4"/>
  <c r="D1020" i="4"/>
  <c r="D1033" i="4"/>
  <c r="D1046" i="4"/>
  <c r="D1059" i="4"/>
  <c r="D1071" i="4"/>
  <c r="D1084" i="4"/>
  <c r="D1097" i="4"/>
  <c r="D1110" i="4"/>
  <c r="D1123" i="4"/>
  <c r="D1135" i="4"/>
  <c r="D1148" i="4"/>
  <c r="D1161" i="4"/>
  <c r="D1174" i="4"/>
  <c r="D1187" i="4"/>
  <c r="D1199" i="4"/>
  <c r="D1212" i="4"/>
  <c r="D1225" i="4"/>
  <c r="D1238" i="4"/>
  <c r="D1251" i="4"/>
  <c r="D1263" i="4"/>
  <c r="D1276" i="4"/>
  <c r="D1289" i="4"/>
  <c r="D1302" i="4"/>
  <c r="D1315" i="4"/>
  <c r="D1327" i="4"/>
  <c r="D1340" i="4"/>
  <c r="D1353" i="4"/>
  <c r="D1366" i="4"/>
  <c r="D1379" i="4"/>
  <c r="D1391" i="4"/>
  <c r="D1404" i="4"/>
  <c r="D1417" i="4"/>
  <c r="D1430" i="4"/>
  <c r="D1443" i="4"/>
  <c r="D1455" i="4"/>
  <c r="D1468" i="4"/>
  <c r="D1481" i="4"/>
  <c r="D1494" i="4"/>
  <c r="D39" i="3"/>
  <c r="D52" i="3"/>
  <c r="D65" i="3"/>
  <c r="D78" i="3"/>
  <c r="D90" i="3"/>
  <c r="D101" i="3"/>
  <c r="D109" i="3"/>
  <c r="D117" i="3"/>
  <c r="D125" i="3"/>
  <c r="D133" i="3"/>
  <c r="D141" i="3"/>
  <c r="D149" i="3"/>
  <c r="D157" i="3"/>
  <c r="D165" i="3"/>
  <c r="D173" i="3"/>
  <c r="D181" i="3"/>
  <c r="D189" i="3"/>
  <c r="D197" i="3"/>
  <c r="D205" i="3"/>
  <c r="D213" i="3"/>
  <c r="D221" i="3"/>
  <c r="D229" i="3"/>
  <c r="D237" i="3"/>
  <c r="D245" i="3"/>
  <c r="D253" i="3"/>
  <c r="D261" i="3"/>
  <c r="D269" i="3"/>
  <c r="D277" i="3"/>
  <c r="D285" i="3"/>
  <c r="D293" i="3"/>
  <c r="D301" i="3"/>
  <c r="D309" i="3"/>
  <c r="D317" i="3"/>
  <c r="D325" i="3"/>
  <c r="D333" i="3"/>
  <c r="D341" i="3"/>
  <c r="D349" i="3"/>
  <c r="D357" i="3"/>
  <c r="D365" i="3"/>
  <c r="D373" i="3"/>
  <c r="D381" i="3"/>
  <c r="D389" i="3"/>
  <c r="D397" i="3"/>
  <c r="D405" i="3"/>
  <c r="D413" i="3"/>
  <c r="D421" i="3"/>
  <c r="D429" i="3"/>
  <c r="D437" i="3"/>
  <c r="D445" i="3"/>
  <c r="D453" i="3"/>
  <c r="D461" i="3"/>
  <c r="D469" i="3"/>
  <c r="D477" i="3"/>
  <c r="D485" i="3"/>
  <c r="D493" i="3"/>
  <c r="D501" i="3"/>
  <c r="D509" i="3"/>
  <c r="D517" i="3"/>
  <c r="D525" i="3"/>
  <c r="D533" i="3"/>
  <c r="D541" i="3"/>
  <c r="D549" i="3"/>
  <c r="D557" i="3"/>
  <c r="D565" i="3"/>
  <c r="D573" i="3"/>
  <c r="D581" i="3"/>
  <c r="D589" i="3"/>
  <c r="D597" i="3"/>
  <c r="D605" i="3"/>
  <c r="D613" i="3"/>
  <c r="D621" i="3"/>
  <c r="D629" i="3"/>
  <c r="D637" i="3"/>
  <c r="D645" i="3"/>
  <c r="D653" i="3"/>
  <c r="D661" i="3"/>
  <c r="D669" i="3"/>
  <c r="D677" i="3"/>
  <c r="D685" i="3"/>
  <c r="D693" i="3"/>
  <c r="D701" i="3"/>
  <c r="D709" i="3"/>
  <c r="D717" i="3"/>
  <c r="D725" i="3"/>
  <c r="D733" i="3"/>
  <c r="D741" i="3"/>
  <c r="D749" i="3"/>
  <c r="D757" i="3"/>
  <c r="D765" i="3"/>
  <c r="D773" i="3"/>
  <c r="D781" i="3"/>
  <c r="D789" i="3"/>
  <c r="D739" i="7"/>
  <c r="D891" i="7"/>
  <c r="D1067" i="7"/>
  <c r="D1251" i="7"/>
  <c r="D1403" i="7"/>
  <c r="D56" i="4"/>
  <c r="D147" i="4"/>
  <c r="D224" i="4"/>
  <c r="D312" i="4"/>
  <c r="D403" i="4"/>
  <c r="D460" i="4"/>
  <c r="D484" i="4"/>
  <c r="D507" i="4"/>
  <c r="D526" i="4"/>
  <c r="D548" i="4"/>
  <c r="D571" i="4"/>
  <c r="D590" i="4"/>
  <c r="D612" i="4"/>
  <c r="D635" i="4"/>
  <c r="D654" i="4"/>
  <c r="D676" i="4"/>
  <c r="D699" i="4"/>
  <c r="D718" i="4"/>
  <c r="D740" i="4"/>
  <c r="D763" i="4"/>
  <c r="D782" i="4"/>
  <c r="D804" i="4"/>
  <c r="D827" i="4"/>
  <c r="D846" i="4"/>
  <c r="D868" i="4"/>
  <c r="D891" i="4"/>
  <c r="D910" i="4"/>
  <c r="D932" i="4"/>
  <c r="D955" i="4"/>
  <c r="D971" i="4"/>
  <c r="D983" i="4"/>
  <c r="D996" i="4"/>
  <c r="D1009" i="4"/>
  <c r="D1022" i="4"/>
  <c r="D1035" i="4"/>
  <c r="D1047" i="4"/>
  <c r="D1060" i="4"/>
  <c r="D1073" i="4"/>
  <c r="D1086" i="4"/>
  <c r="D1099" i="4"/>
  <c r="D1111" i="4"/>
  <c r="D1124" i="4"/>
  <c r="D1137" i="4"/>
  <c r="D1150" i="4"/>
  <c r="D1163" i="4"/>
  <c r="D1175" i="4"/>
  <c r="D1188" i="4"/>
  <c r="D1201" i="4"/>
  <c r="D1214" i="4"/>
  <c r="E54" i="9" l="1"/>
  <c r="E58" i="9" s="1"/>
  <c r="E39" i="9"/>
  <c r="H35" i="9"/>
  <c r="H39" i="9" s="1"/>
  <c r="F25" i="2"/>
  <c r="D7" i="5"/>
  <c r="D7" i="4"/>
  <c r="D7" i="3"/>
  <c r="D7" i="6"/>
  <c r="E75" i="11"/>
  <c r="E76" i="11" s="1"/>
  <c r="E77" i="11" s="1"/>
  <c r="E78" i="11" s="1"/>
  <c r="E79" i="11" s="1"/>
  <c r="E80" i="11" s="1"/>
  <c r="E81" i="11" s="1"/>
  <c r="E74" i="11"/>
  <c r="K35" i="9" l="1"/>
  <c r="K39" i="9" s="1"/>
  <c r="B3" i="18" a="1"/>
  <c r="B3" i="19" a="1"/>
  <c r="B3" i="19"/>
  <c r="B3" i="18"/>
  <c r="F19" i="2"/>
  <c r="F18" i="2"/>
  <c r="F17" i="2"/>
  <c r="F16" i="2"/>
  <c r="F15"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Jerry Henshall</author>
  </authors>
  <commentList>
    <comment ref="K3" authorId="0" shapeId="0" xr:uid="{7AE1108D-5EAC-4E72-AF8E-7FCF30447BBE}">
      <text>
        <r>
          <rPr>
            <b/>
            <sz val="8"/>
            <color indexed="81"/>
            <rFont val="Tahoma"/>
            <family val="2"/>
          </rPr>
          <t>Calculate based on kilometer log</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tc={AFE0E0EE-8770-446C-9332-994E310CE998}</author>
  </authors>
  <commentList>
    <comment ref="D5" authorId="0" shapeId="0" xr:uid="{AFE0E0EE-8770-446C-9332-994E310CE998}">
      <text>
        <t>[Threaded comment]
Your version of Excel allows you to read this threaded comment; however, any edits to it will get removed if the file is opened in a newer version of Excel. Learn more: https://go.microsoft.com/fwlink/?linkid=870924
Comment:
    Enter amount Inclusive of GST/HST</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Jerry Henshall</author>
  </authors>
  <commentList>
    <comment ref="E29" authorId="0" shapeId="0" xr:uid="{AB692A61-6C8D-4B41-B2CD-409ABD63546E}">
      <text>
        <r>
          <rPr>
            <b/>
            <sz val="8"/>
            <color indexed="81"/>
            <rFont val="Tahoma"/>
            <family val="2"/>
          </rPr>
          <t>Total equals total of all registers plus amortization</t>
        </r>
      </text>
    </comment>
    <comment ref="F29" authorId="0" shapeId="0" xr:uid="{9BBC0F5E-B9EB-4546-885E-761D012FA46F}">
      <text>
        <r>
          <rPr>
            <b/>
            <sz val="8"/>
            <color indexed="81"/>
            <rFont val="Tahoma"/>
            <family val="2"/>
          </rPr>
          <t>Total equals total of all registers plus amortization</t>
        </r>
      </text>
    </comment>
    <comment ref="H29" authorId="0" shapeId="0" xr:uid="{C71B1FAA-6672-49B5-8853-756090848480}">
      <text>
        <r>
          <rPr>
            <b/>
            <sz val="8"/>
            <color indexed="81"/>
            <rFont val="Tahoma"/>
            <family val="2"/>
          </rPr>
          <t>Total equals total of all registers plus amortization</t>
        </r>
      </text>
    </comment>
    <comment ref="I29" authorId="0" shapeId="0" xr:uid="{DA2AA08D-F0BA-4A21-92AB-60C8C8FB72E7}">
      <text>
        <r>
          <rPr>
            <b/>
            <sz val="8"/>
            <color indexed="81"/>
            <rFont val="Tahoma"/>
            <family val="2"/>
          </rPr>
          <t>Total equals total of all registers plus amortization</t>
        </r>
      </text>
    </comment>
    <comment ref="K29" authorId="0" shapeId="0" xr:uid="{777C8CB4-0249-4A88-879C-62FB016677DB}">
      <text>
        <r>
          <rPr>
            <b/>
            <sz val="8"/>
            <color indexed="81"/>
            <rFont val="Tahoma"/>
            <family val="2"/>
          </rPr>
          <t>Total equals total of all registers plus amortization</t>
        </r>
      </text>
    </comment>
    <comment ref="B31" authorId="0" shapeId="0" xr:uid="{CA2D5A25-D8F4-456D-9142-2926F826D38C}">
      <text>
        <r>
          <rPr>
            <b/>
            <sz val="8"/>
            <color indexed="81"/>
            <rFont val="Tahoma"/>
            <family val="2"/>
          </rPr>
          <t>Calculate based on kilometer log</t>
        </r>
      </text>
    </comment>
    <comment ref="H47" authorId="0" shapeId="0" xr:uid="{1FA002CF-99A7-4F69-A956-E66858EF4AE2}">
      <text>
        <r>
          <rPr>
            <sz val="8"/>
            <color indexed="81"/>
            <rFont val="Tahoma"/>
            <family val="2"/>
          </rPr>
          <t xml:space="preserve"># of months Auto used in Fiscal Year
</t>
        </r>
      </text>
    </comment>
    <comment ref="K47" authorId="0" shapeId="0" xr:uid="{7E77CE17-96CF-42FE-B66C-1463213E09D6}">
      <text>
        <r>
          <rPr>
            <b/>
            <sz val="8"/>
            <color indexed="81"/>
            <rFont val="Tahoma"/>
            <family val="2"/>
          </rPr>
          <t xml:space="preserve"># of months Auto used in Fiscal Year
</t>
        </r>
        <r>
          <rPr>
            <sz val="8"/>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Jerry Henshall</author>
  </authors>
  <commentList>
    <comment ref="E21" authorId="0" shapeId="0" xr:uid="{8B1708CF-0996-42C6-8FA5-03A01846C202}">
      <text>
        <r>
          <rPr>
            <b/>
            <sz val="8"/>
            <color rgb="FF000000"/>
            <rFont val="Tahoma"/>
            <family val="2"/>
          </rPr>
          <t>Enter % business use using ratio of sq.ft. or # of rooms</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CF0922B6-43EB-41C6-BAD6-EF03022FFBDD}" name="Query - Append1" description="Connection to the 'Append1' query in the workbook." type="100" refreshedVersion="8" minRefreshableVersion="5">
    <extLst>
      <ext xmlns:x15="http://schemas.microsoft.com/office/spreadsheetml/2010/11/main" uri="{DE250136-89BD-433C-8126-D09CA5730AF9}">
        <x15:connection id="75cb690c-e1b1-465e-83a5-c29da3220906"/>
      </ext>
    </extLst>
  </connection>
  <connection id="2" xr16:uid="{27329278-F08D-4335-8569-2C93C282ABF8}" name="Query - Bank1" description="Connection to the 'Bank1' query in the workbook." type="100" refreshedVersion="8" minRefreshableVersion="5">
    <extLst>
      <ext xmlns:x15="http://schemas.microsoft.com/office/spreadsheetml/2010/11/main" uri="{DE250136-89BD-433C-8126-D09CA5730AF9}">
        <x15:connection id="25e7e51b-d376-44ed-97de-23136db8c893"/>
      </ext>
    </extLst>
  </connection>
  <connection id="3" xr16:uid="{0B09BB11-32FC-461B-985E-82D57B17E8F7}" name="Query - Bank2" description="Connection to the 'Bank2' query in the workbook." type="100" refreshedVersion="8" minRefreshableVersion="5">
    <extLst>
      <ext xmlns:x15="http://schemas.microsoft.com/office/spreadsheetml/2010/11/main" uri="{DE250136-89BD-433C-8126-D09CA5730AF9}">
        <x15:connection id="cdf76445-7452-45b1-bec7-975ff1af8d6d"/>
      </ext>
    </extLst>
  </connection>
  <connection id="4" xr16:uid="{5AB7EAD1-E907-4DA5-BB23-DBD1C075F624}" name="Query - Bank3" description="Connection to the 'Bank3' query in the workbook." type="100" refreshedVersion="8" minRefreshableVersion="5">
    <extLst>
      <ext xmlns:x15="http://schemas.microsoft.com/office/spreadsheetml/2010/11/main" uri="{DE250136-89BD-433C-8126-D09CA5730AF9}">
        <x15:connection id="d6d22da4-b970-4449-a58b-6c542b112b8f"/>
      </ext>
    </extLst>
  </connection>
  <connection id="5" xr16:uid="{C24D04C2-F514-49DD-8DC2-7F772513CA45}" name="Query - Bank4" description="Connection to the 'Bank4' query in the workbook." type="100" refreshedVersion="8" minRefreshableVersion="5">
    <extLst>
      <ext xmlns:x15="http://schemas.microsoft.com/office/spreadsheetml/2010/11/main" uri="{DE250136-89BD-433C-8126-D09CA5730AF9}">
        <x15:connection id="a9764836-8930-4cac-88e9-ac944845e5ae"/>
      </ext>
    </extLst>
  </connection>
  <connection id="6" xr16:uid="{0E85041F-1EE5-485F-AE72-5A197B683EA3}" name="Query - Bank5" description="Connection to the 'Bank5' query in the workbook." type="100" refreshedVersion="8" minRefreshableVersion="5">
    <extLst>
      <ext xmlns:x15="http://schemas.microsoft.com/office/spreadsheetml/2010/11/main" uri="{DE250136-89BD-433C-8126-D09CA5730AF9}">
        <x15:connection id="8ae0232c-de9d-4b4f-90b5-79f8a6746458"/>
      </ext>
    </extLst>
  </connection>
  <connection id="7" xr16:uid="{8D51DE4A-9381-494F-8D02-265B7C46B40C}" keepAlive="1" name="ThisWorkbookDataModel" description="Data Model" type="5" refreshedVersion="8"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s>
</file>

<file path=xl/metadata.xml><?xml version="1.0" encoding="utf-8"?>
<metadata xmlns="http://schemas.openxmlformats.org/spreadsheetml/2006/main" xmlns:xda="http://schemas.microsoft.com/office/spreadsheetml/2017/dynamicarray">
  <metadataTypes count="2">
    <metadataType name="XLMDX" minSupportedVersion="120000" copy="1" pasteAll="1" pasteValues="1" merge="1" splitFirst="1" rowColShift="1" clearFormats="1" clearComments="1" assign="1" coerce="1"/>
    <metadataType name="XLDAPR" minSupportedVersion="120000" copy="1" pasteAll="1" pasteValues="1" merge="1" splitFirst="1" rowColShift="1" clearFormats="1" clearComments="1" assign="1" coerce="1" cellMeta="1"/>
  </metadataTypes>
  <metadataStrings count="2">
    <s v="ThisWorkbookDataModel"/>
    <s v="{[Append1].[Date].[All]}"/>
  </metadataStrings>
  <mdxMetadata count="1">
    <mdx n="0" f="s">
      <ms ns="1" c="0"/>
    </mdx>
  </mdxMetadata>
  <futureMetadata name="XLDAPR" count="1">
    <bk>
      <extLst>
        <ext uri="{bdbb8cdc-fa1e-496e-a857-3c3f30c029c3}">
          <xda:dynamicArrayProperties fDynamic="1" fCollapsed="0"/>
        </ext>
      </extLst>
    </bk>
  </futureMetadata>
  <cellMetadata count="1">
    <bk>
      <rc t="2" v="0"/>
    </bk>
  </cellMetadata>
  <valueMetadata count="1">
    <bk>
      <rc t="1" v="0"/>
    </bk>
  </valueMetadata>
</metadata>
</file>

<file path=xl/sharedStrings.xml><?xml version="1.0" encoding="utf-8"?>
<sst xmlns="http://schemas.openxmlformats.org/spreadsheetml/2006/main" count="703" uniqueCount="364">
  <si>
    <t>DASHBOARD</t>
  </si>
  <si>
    <t>Client:</t>
  </si>
  <si>
    <t>Period end:</t>
  </si>
  <si>
    <t>Account Name</t>
  </si>
  <si>
    <t>Account Number</t>
  </si>
  <si>
    <t>Account number for internal reporting</t>
  </si>
  <si>
    <t>Opening Balance</t>
  </si>
  <si>
    <t>Current Balance</t>
  </si>
  <si>
    <t>Director's Advances</t>
  </si>
  <si>
    <t>Total Received from customers</t>
  </si>
  <si>
    <t>Current Outstanding Receivable from customers</t>
  </si>
  <si>
    <t>Total Expenses YTD:</t>
  </si>
  <si>
    <t>Date</t>
  </si>
  <si>
    <t>Description</t>
  </si>
  <si>
    <t>Account number</t>
  </si>
  <si>
    <t>Money in/ (Money out)</t>
  </si>
  <si>
    <t>Bank account number</t>
  </si>
  <si>
    <t>Balance</t>
  </si>
  <si>
    <t>Invoice Number</t>
  </si>
  <si>
    <t>Client Name:</t>
  </si>
  <si>
    <t>Bank Name:</t>
  </si>
  <si>
    <t>Total inflows</t>
  </si>
  <si>
    <t>Period End:</t>
  </si>
  <si>
    <t>Account Number:</t>
  </si>
  <si>
    <t>Total outflows</t>
  </si>
  <si>
    <t>Opening Balance:</t>
  </si>
  <si>
    <t>Closing Balance:</t>
  </si>
  <si>
    <t>Chart of Accounts</t>
  </si>
  <si>
    <t>Memo</t>
  </si>
  <si>
    <t>Rent Expense - Account # 870</t>
  </si>
  <si>
    <t>Expense including HST/GST (Quick Method) or excluding HST/GST (Long Method)</t>
  </si>
  <si>
    <t>Expense Category</t>
  </si>
  <si>
    <t>Total HST/GST paid - only if using HST/GST long method</t>
  </si>
  <si>
    <t>Remarks</t>
  </si>
  <si>
    <t>Office Rent (not home office) A</t>
  </si>
  <si>
    <t>Home Office Expense (B)</t>
  </si>
  <si>
    <t>Decorating</t>
  </si>
  <si>
    <t>Gas</t>
  </si>
  <si>
    <t>Hydro</t>
  </si>
  <si>
    <t>Insurance</t>
  </si>
  <si>
    <t>Landscaping</t>
  </si>
  <si>
    <t>Mortgage Interest</t>
  </si>
  <si>
    <t>Property Tax</t>
  </si>
  <si>
    <t>Rent (home office)</t>
  </si>
  <si>
    <t>Repairs/Maintenance</t>
  </si>
  <si>
    <t>Water</t>
  </si>
  <si>
    <t>Other</t>
  </si>
  <si>
    <t>Total Home Office</t>
  </si>
  <si>
    <t>Please provide calculation of business portion of home office=</t>
  </si>
  <si>
    <t>Business Use %*</t>
  </si>
  <si>
    <t>Total Home Office Expenses (B)</t>
  </si>
  <si>
    <t>Total Office Rent (A)</t>
  </si>
  <si>
    <t>Total A+ B</t>
  </si>
  <si>
    <t>Total Rent Expense</t>
  </si>
  <si>
    <t>Brief Notes or explanations.</t>
  </si>
  <si>
    <t>AUTOMOBILE ALLOWANCE CALCULATION</t>
  </si>
  <si>
    <t>mm/dd/yy</t>
  </si>
  <si>
    <t>Lease Down Payment</t>
  </si>
  <si>
    <t>Lease Start Date</t>
  </si>
  <si>
    <t>Lease End Date</t>
  </si>
  <si>
    <t>Auto 1</t>
  </si>
  <si>
    <t>Auto 2</t>
  </si>
  <si>
    <t>Cost of Purchase</t>
  </si>
  <si>
    <t>HST/GST+PST</t>
  </si>
  <si>
    <t>Total Cost</t>
  </si>
  <si>
    <t>Purchase Date</t>
  </si>
  <si>
    <t>OPTION 1 - PERCENTAGE OF BUSINESS MILEAGE  EXPENSES</t>
  </si>
  <si>
    <t>TOTAL</t>
  </si>
  <si>
    <t>Auto Expenses:</t>
  </si>
  <si>
    <t>Effective from January 1, 2023 to December 31, 2023</t>
  </si>
  <si>
    <t>Amortization ($37,000+HST)</t>
  </si>
  <si>
    <t>Amortization ($36,000+HST)</t>
  </si>
  <si>
    <t>Fuel</t>
  </si>
  <si>
    <t>Combined</t>
  </si>
  <si>
    <t>Lease (max $950+HST)</t>
  </si>
  <si>
    <t>Lease (max $1,050+HST)</t>
  </si>
  <si>
    <t>$950+HST</t>
  </si>
  <si>
    <t>Lease DP amort. (max $950+HST)</t>
  </si>
  <si>
    <t>$1,050+HST</t>
  </si>
  <si>
    <t>Lease DP amort. (max $1,050+HST)</t>
  </si>
  <si>
    <t>License</t>
  </si>
  <si>
    <t>Loan interest (max $300)</t>
  </si>
  <si>
    <t>Loan Interest (max $350)</t>
  </si>
  <si>
    <t>Repairs and Main.</t>
  </si>
  <si>
    <t>Effective from January 1, 2022 to December 31, 2022</t>
  </si>
  <si>
    <t>CAA</t>
  </si>
  <si>
    <t>Amortization ($34,000+HST)</t>
  </si>
  <si>
    <t>Total expenses</t>
  </si>
  <si>
    <t>Lease (max $900+HST)</t>
  </si>
  <si>
    <t>Business Kilometers</t>
  </si>
  <si>
    <t>$900+HST</t>
  </si>
  <si>
    <t>Lease DP amort. (max $900+HST)</t>
  </si>
  <si>
    <t>Total Kilometers</t>
  </si>
  <si>
    <t>Business Percentage</t>
  </si>
  <si>
    <t>Auto Expenses</t>
  </si>
  <si>
    <t>A</t>
  </si>
  <si>
    <t xml:space="preserve">         HST/GST ITC For Long Method</t>
  </si>
  <si>
    <t>Auto Net of GST</t>
  </si>
  <si>
    <t>B</t>
  </si>
  <si>
    <t>OPTION 2 - PER KILOMETER REIMBURSEMENT</t>
  </si>
  <si>
    <t>Auto 1 &amp; 2</t>
  </si>
  <si>
    <t>No.of Months</t>
  </si>
  <si>
    <t>Business kilometers</t>
  </si>
  <si>
    <t>First 5,000 kilometers</t>
  </si>
  <si>
    <t>Balance over 5,000</t>
  </si>
  <si>
    <t>C</t>
  </si>
  <si>
    <t xml:space="preserve">                HST/GST</t>
  </si>
  <si>
    <t>Total Net of HST/GST</t>
  </si>
  <si>
    <t>C+D</t>
  </si>
  <si>
    <t>Year 2018</t>
  </si>
  <si>
    <t>Under 5,000 km.</t>
  </si>
  <si>
    <t>Over 5,000 km.</t>
  </si>
  <si>
    <t>Year 2019</t>
  </si>
  <si>
    <t>Year 2020</t>
  </si>
  <si>
    <t>Year 2021</t>
  </si>
  <si>
    <t>Year 2022</t>
  </si>
  <si>
    <t>Year 2023</t>
  </si>
  <si>
    <t>Year 2024</t>
  </si>
  <si>
    <t>Take greater of A or C for HST Quick Method or B or D for HST LONG (regular) Method</t>
  </si>
  <si>
    <t>The ceiling for capital cost allowances (CCA) for Class 10.1 passenger vehicles will increase to $37,000 from $36,000, before tax, in respect of new and used vehicles acquired on or after January 1, 2024.</t>
  </si>
  <si>
    <t>The limit on deductible leasing costs will be increased to $1,050 from $950 per month, before tax, for new leases entered into on or after January 1, 2024.</t>
  </si>
  <si>
    <t>The maximum allowable interest deduction will be increased to $350 from $300 per month for new automobile loans entered into on or after January 1, 2024.</t>
  </si>
  <si>
    <t>In provinces, the limit on the deduction of tax-exempt allowances paid by employers to employees who use their personal vehicle for business purposes will increase by two cents, to 70 cents per kilometre, for the first 5,000 kilometres driven, and to 64 cents for each additional kilometre. For the territories, the limit will also increase by two cents, to 74 cents per kilometre, for the first 5,000 kilometres driven, and to 68 cents for each additional kilometre.</t>
  </si>
  <si>
    <t>The CCA ceiling for Class 54 zero-emission passenger vehicles ($61,000 before tax for new and used vehicles) will remain the same for 2024, as this limit continues to be appropriate.</t>
  </si>
  <si>
    <t>The general prescribed rate used to determine the taxable benefit of employees relating to the personal portion of automobile expenses paid by their employers will remain at 33 cents per kilometre for 2024. For people who are employed principally in selling or leasing automobiles, the rate used to determine the employee’s taxable benefit will remain the same, at 30 cents per kilometre for 2024. </t>
  </si>
  <si>
    <t>Quick facts</t>
  </si>
  <si>
    <t>Eligible zero-emission passenger vehicles include plug-in hybrids with a battery capacity of at least 7 kWh, as well as vehicles that are fully electric or fully powered by hydrogen. </t>
  </si>
  <si>
    <t>The following changes to limits and rates will take effect as of January 1, 2023:</t>
  </si>
  <si>
    <t>The ceiling for capital cost allowances (CCA) for Class 10.1 passenger vehicles will be increased from $34,000 to $36,000, before tax, in respect of vehicles (new and used) acquired on or after January 1, 2023.</t>
  </si>
  <si>
    <t xml:space="preserve">The ceiling for CCA for Class 54 zero-emission passenger vehicles will be increased from $59,000 to $61,000, before tax, in respect of vehicles (new and used) acquired on or after January 1, 2023.  </t>
  </si>
  <si>
    <t>Deductible leasing costs will be increased from $900 to $950 per month, before tax, for new leases entered into on or after January 1, 2023.</t>
  </si>
  <si>
    <t>The limit on the deduction of tax-exempt allowances paid by employers to employees who use their personal vehicle for business purposes in the provinces will increase by seven cents to 68 cents per kilometre for the first 5,000 kilometres driven, and to 62 cents for each additional kilometre. For the territories, the limit will also increase by seven cents to 72 cents per kilometre for the first 5,000 kilometres driven, and to 66 cents for each additional kilometre.</t>
  </si>
  <si>
    <t>The general prescribed rate used to determine the taxable benefit of employees relating to the personal portion of automobile expenses paid by their employers will be increased by four cents to 33 cents per kilometre. For people who are employed principally in selling or leasing automobiles, the rate used to determine the employee’s taxable benefit will be increased by four cents to 30 cents per kilometre.</t>
  </si>
  <si>
    <t>The maximum allowable interest deduction for new automobile loans of $300 per month will remain the same for 2023.</t>
  </si>
  <si>
    <t xml:space="preserve">Eligible zero-emission passenger vehicles include plug-in hybrids with a battery capacity of at least 7 kWh and vehicles that are fully electric or fully powered by hydrogen. </t>
  </si>
  <si>
    <t>Sales + Receivables Ledger</t>
  </si>
  <si>
    <t>Total Received</t>
  </si>
  <si>
    <t>Total Outstanding</t>
  </si>
  <si>
    <t>Invoice Date</t>
  </si>
  <si>
    <t>Customer</t>
  </si>
  <si>
    <t>Invoice Amount</t>
  </si>
  <si>
    <t>Due Date</t>
  </si>
  <si>
    <t>Payment Date</t>
  </si>
  <si>
    <t>Payment Amount</t>
  </si>
  <si>
    <t>Row Labels</t>
  </si>
  <si>
    <t>Grand Total</t>
  </si>
  <si>
    <t>Cash on hand</t>
  </si>
  <si>
    <t>Asset</t>
  </si>
  <si>
    <t>Cash on hand-foreign currency</t>
  </si>
  <si>
    <t>Cash at Bank- Savings</t>
  </si>
  <si>
    <t>Short term Investments</t>
  </si>
  <si>
    <t>Accounts receivable</t>
  </si>
  <si>
    <t>Advances to trust</t>
  </si>
  <si>
    <t>Prepaid expenses</t>
  </si>
  <si>
    <t>Inventory</t>
  </si>
  <si>
    <t>Directors advances</t>
  </si>
  <si>
    <t>Investment - Auto loan</t>
  </si>
  <si>
    <t>Investment - Home loan</t>
  </si>
  <si>
    <t>Investment - Other</t>
  </si>
  <si>
    <t>Automobile</t>
  </si>
  <si>
    <t>Automobile accumulated amort'n</t>
  </si>
  <si>
    <t>Computer hardware</t>
  </si>
  <si>
    <t>Computer hardware accumulated amo'n</t>
  </si>
  <si>
    <t>Computer software</t>
  </si>
  <si>
    <t>Quickbooks software</t>
  </si>
  <si>
    <t>Computer software accumulated amo'n</t>
  </si>
  <si>
    <t>Office equipment</t>
  </si>
  <si>
    <t>Office equipment accumulated amo'n</t>
  </si>
  <si>
    <t>Office furniture</t>
  </si>
  <si>
    <t>Office furniture accumulated amortn</t>
  </si>
  <si>
    <t>Accounts payable</t>
  </si>
  <si>
    <t>Liability</t>
  </si>
  <si>
    <t>Accrued liabilities</t>
  </si>
  <si>
    <t>HST/GST payable</t>
  </si>
  <si>
    <t>Directors fees payable - Curr Yr T4</t>
  </si>
  <si>
    <t>Directors fees payable - Next Yr.T4</t>
  </si>
  <si>
    <t>Consulting fees payable- Curr Yr T1</t>
  </si>
  <si>
    <t>Consulting fees payable- Next Yr T1</t>
  </si>
  <si>
    <t>Dividends Payable - Curr Yr T5</t>
  </si>
  <si>
    <t>Dividends Payable - Next Year T5</t>
  </si>
  <si>
    <t>Corporate taxes payable - Federal</t>
  </si>
  <si>
    <t>Corporate taxes payable - Provincia</t>
  </si>
  <si>
    <t>Shareholder loans</t>
  </si>
  <si>
    <t>Bank loan payable</t>
  </si>
  <si>
    <t>Long-term debts</t>
  </si>
  <si>
    <t>Equity</t>
  </si>
  <si>
    <t>Issued capital</t>
  </si>
  <si>
    <t>Retained earnings</t>
  </si>
  <si>
    <t>Owner's drawings</t>
  </si>
  <si>
    <t>Dividends paid - Prev. Calender Yr.</t>
  </si>
  <si>
    <t>Dividends paid - Curr. Calender Yr.</t>
  </si>
  <si>
    <t>Revenue</t>
  </si>
  <si>
    <t>Contract income</t>
  </si>
  <si>
    <t>USA Revenue</t>
  </si>
  <si>
    <t>Reimbursed expenses</t>
  </si>
  <si>
    <t>HST/GST Sundry income</t>
  </si>
  <si>
    <t>Dividend income</t>
  </si>
  <si>
    <t>Interest received</t>
  </si>
  <si>
    <t>Capital gains (losses)</t>
  </si>
  <si>
    <t>Foreign exchange gain/loss</t>
  </si>
  <si>
    <t>Other Income</t>
  </si>
  <si>
    <t>Uncategorized income</t>
  </si>
  <si>
    <t>Expenses</t>
  </si>
  <si>
    <t>Accounting fees - current year</t>
  </si>
  <si>
    <t>Accounting fees - other</t>
  </si>
  <si>
    <t>Advertising</t>
  </si>
  <si>
    <t>Automobile expenses</t>
  </si>
  <si>
    <t>Bank charges</t>
  </si>
  <si>
    <t>Bonus</t>
  </si>
  <si>
    <t>Books &amp; periodicals</t>
  </si>
  <si>
    <t>Business promotion</t>
  </si>
  <si>
    <t>Computer lease</t>
  </si>
  <si>
    <t>Computer supplies</t>
  </si>
  <si>
    <t>Consulting fees</t>
  </si>
  <si>
    <t>Amortization</t>
  </si>
  <si>
    <t>Directors fees</t>
  </si>
  <si>
    <t>Education &amp; seminars</t>
  </si>
  <si>
    <t>Employee benefits</t>
  </si>
  <si>
    <t>General expenses</t>
  </si>
  <si>
    <t>Interest and penalties</t>
  </si>
  <si>
    <t>Office supplies</t>
  </si>
  <si>
    <t>Professional fees</t>
  </si>
  <si>
    <t>Rent</t>
  </si>
  <si>
    <t>Repairs &amp; maintenance</t>
  </si>
  <si>
    <t>Subcontracting</t>
  </si>
  <si>
    <t>Telephone</t>
  </si>
  <si>
    <t>Travel</t>
  </si>
  <si>
    <t>Wages and benefits - Non Directors</t>
  </si>
  <si>
    <t>Non-deductible lifestyle expenses</t>
  </si>
  <si>
    <t>Uncategorized expenses</t>
  </si>
  <si>
    <t>Provision for taxes</t>
  </si>
  <si>
    <t>Classification</t>
  </si>
  <si>
    <t>for Import to Bank Register dropdown</t>
  </si>
  <si>
    <t>Current Total</t>
  </si>
  <si>
    <t>Automobile - Fuel</t>
  </si>
  <si>
    <t>Automobile - Insurance</t>
  </si>
  <si>
    <t>Automobile - Repairs</t>
  </si>
  <si>
    <t>Automobile - Others</t>
  </si>
  <si>
    <t>Rent - Decorating</t>
  </si>
  <si>
    <t>Rent - Gas</t>
  </si>
  <si>
    <t>Rent - Hydro</t>
  </si>
  <si>
    <t>Rent - Insurance</t>
  </si>
  <si>
    <t>Rent - Landscaping</t>
  </si>
  <si>
    <t>Rent - Property Tax</t>
  </si>
  <si>
    <t>Rent - Homeoffice</t>
  </si>
  <si>
    <t>Rent - Repairs</t>
  </si>
  <si>
    <t>Rent - Water</t>
  </si>
  <si>
    <t>Rent - Other</t>
  </si>
  <si>
    <t>Automobile - License</t>
  </si>
  <si>
    <t>for Pivot</t>
  </si>
  <si>
    <t>All</t>
  </si>
  <si>
    <t>Sum of Money in/ (Money out)</t>
  </si>
  <si>
    <t>Column Labels</t>
  </si>
  <si>
    <t>Period start:</t>
  </si>
  <si>
    <t>GST/HST</t>
  </si>
  <si>
    <t>GST/HST Rate</t>
  </si>
  <si>
    <t xml:space="preserve">Net Invoice </t>
  </si>
  <si>
    <t>Net amount</t>
  </si>
  <si>
    <t>Net Invoice Amount Outstanding</t>
  </si>
  <si>
    <t>Total Outstanding Balance</t>
  </si>
  <si>
    <t>Total GST on Invoices</t>
  </si>
  <si>
    <t>GST Paid by Cx</t>
  </si>
  <si>
    <t>Invoice Paid by Cx</t>
  </si>
  <si>
    <t>Meals &amp; Entertainment</t>
  </si>
  <si>
    <t>Period:</t>
  </si>
  <si>
    <t>HST Method</t>
  </si>
  <si>
    <t>999 Uncategorized expenses</t>
  </si>
  <si>
    <t>GST Paid (Long method only)</t>
  </si>
  <si>
    <t>HST</t>
  </si>
  <si>
    <t>Automobile - CAA Fees</t>
  </si>
  <si>
    <t>Total Invoiced amount during the year</t>
  </si>
  <si>
    <t>GST Outstanding (Long method only)</t>
  </si>
  <si>
    <t>GST Collected  (Long method only)</t>
  </si>
  <si>
    <t>Please ignore this</t>
  </si>
  <si>
    <t>-</t>
  </si>
  <si>
    <t>Instructions</t>
  </si>
  <si>
    <t>720.1 Automobile - Fuel</t>
  </si>
  <si>
    <t>720.2 Automobile - Insurance</t>
  </si>
  <si>
    <t>720.3 Automobile - License</t>
  </si>
  <si>
    <t>720.4 Automobile - Repairs</t>
  </si>
  <si>
    <t>720.5 Automobile - Others</t>
  </si>
  <si>
    <t>720.6 Automobile - CAA Fees</t>
  </si>
  <si>
    <t>870.01 Rent - Decorating</t>
  </si>
  <si>
    <t>870.2 Rent - Gas</t>
  </si>
  <si>
    <t>870.3 Rent - Hydro</t>
  </si>
  <si>
    <t>870.4 Rent - Insurance</t>
  </si>
  <si>
    <t>870.5 Rent - Landscaping</t>
  </si>
  <si>
    <t>870.6 Rent - Property Tax</t>
  </si>
  <si>
    <t>870.7 Rent - Homeoffice</t>
  </si>
  <si>
    <t>870.9 Rent - Water</t>
  </si>
  <si>
    <t>870.1 Rent - Other</t>
  </si>
  <si>
    <t>(All)</t>
  </si>
  <si>
    <t>150 Directors advances</t>
  </si>
  <si>
    <t>120 Accounts receivable</t>
  </si>
  <si>
    <t>230 Office equipment</t>
  </si>
  <si>
    <t>NOTES</t>
  </si>
  <si>
    <t>GST Method/ Rate</t>
  </si>
  <si>
    <t>(Enter Company name)</t>
  </si>
  <si>
    <t>Sundry Income</t>
  </si>
  <si>
    <t>Total Net Sales</t>
  </si>
  <si>
    <t>Total Sales (Incl. HST)</t>
  </si>
  <si>
    <t>Total Sum of Net amount</t>
  </si>
  <si>
    <t>Sum of Net amount</t>
  </si>
  <si>
    <t>Total Sum of GST/HST</t>
  </si>
  <si>
    <t>Sum of GST/HST</t>
  </si>
  <si>
    <t>Internal reporting account number</t>
  </si>
  <si>
    <t xml:space="preserve">Internal reporting account </t>
  </si>
  <si>
    <t>TO BE ENTERED BY CPA IN DASHBOARD</t>
  </si>
  <si>
    <t>Quick</t>
  </si>
  <si>
    <t>CPA4IT Professional Corporation</t>
  </si>
  <si>
    <t>Automobile 1</t>
  </si>
  <si>
    <t>Automobile 2</t>
  </si>
  <si>
    <t>Is the Vehicle Electric?</t>
  </si>
  <si>
    <t>Ownership Status of Vehicle</t>
  </si>
  <si>
    <t>Owned Personally</t>
  </si>
  <si>
    <t>No</t>
  </si>
  <si>
    <t>Please select appropriate option from Drop-down list</t>
  </si>
  <si>
    <t>Expense Paid</t>
  </si>
  <si>
    <t>Automobile - Fuel 2</t>
  </si>
  <si>
    <t>Automobile - Insurance 2</t>
  </si>
  <si>
    <t>Automobile - License 2</t>
  </si>
  <si>
    <t>Automobile - Repairs 2</t>
  </si>
  <si>
    <t>Automobile - Others 2</t>
  </si>
  <si>
    <t>Automobile - CAA Fees 2</t>
  </si>
  <si>
    <t>Automobile - Lease</t>
  </si>
  <si>
    <t>Automobile - Lease 2</t>
  </si>
  <si>
    <t xml:space="preserve">Total km reimbursement auto </t>
  </si>
  <si>
    <t>Bank 1</t>
  </si>
  <si>
    <t>Bank 2</t>
  </si>
  <si>
    <t>Home office percentage of use</t>
  </si>
  <si>
    <t>Directors Advance</t>
  </si>
  <si>
    <t>Credit Card 1</t>
  </si>
  <si>
    <t>Credit Card 2</t>
  </si>
  <si>
    <t>Represents a calculated value of 0</t>
  </si>
  <si>
    <t>Represents a locked cell you can't modify</t>
  </si>
  <si>
    <t>Represents a cell you can enter data in</t>
  </si>
  <si>
    <t>(DD-MM-YYYY)</t>
  </si>
  <si>
    <t>The following changes to limits and rates will take effect as of January 1, 2025:</t>
  </si>
  <si>
    <t>The ceiling for capital cost allowances (CCA) for Class 10.1 passenger vehicles will increase to $38,000 from $37,000, before tax, in respect of new and used vehicles acquired on or after January 1, 2025.</t>
  </si>
  <si>
    <t>The limit on deductible leasing costs will be increased to $1,100 from $1,050 per month, before tax, for new leases entered into on or after January 1, 2025.</t>
  </si>
  <si>
    <t>In provinces, the limit on the deduction of tax-exempt allowances paid by employers to employees who use their personal vehicle for business purposes will increase by two cents, to 72 cents per kilometre, for the first 5,000 kilometres driven, and to 66 cents for each additional kilometre. For the territories, the limit will also increase by two cents, to 76 cents per kilometre, for the first 5,000 kilometres driven, and to 70 cents for each additional kilometre.</t>
  </si>
  <si>
    <t>The maximum allowable interest deduction will remain the same at $350 per month for new automobile loans entered into on or after January 1, 2025.</t>
  </si>
  <si>
    <t>The CCA ceiling for Class 54 zero-emission passenger vehicles ($61,000 before tax for new and used vehicles) will remain the same for 2025, as this limit continues to be appropriate.</t>
  </si>
  <si>
    <t>The general prescribed rate used to determine the taxable benefit of employees relating to the personal portion of automobile expenses paid by their employers will increase by one cent to 34 cents per kilometre for 2025. For people who are employed principally in selling or leasing automobiles, the rate used to determine the employee’s taxable benefit will also increase by one cent to 31 cents per kilometre for 2025.</t>
  </si>
  <si>
    <t>Year 2025</t>
  </si>
  <si>
    <t>Amortization ($38,000+HST)</t>
  </si>
  <si>
    <t>Effective from January 1, 2025</t>
  </si>
  <si>
    <t>Lease (max $1,100+HST)</t>
  </si>
  <si>
    <t>$1,100+HST</t>
  </si>
  <si>
    <t>Lease DP amort. (max $1,100+HST)</t>
  </si>
  <si>
    <t>Effective from January 1, 2024 to December 31, 2024</t>
  </si>
  <si>
    <t>Loan interest (max $350)</t>
  </si>
  <si>
    <t>Year 2026</t>
  </si>
  <si>
    <t>In 2025=</t>
  </si>
  <si>
    <t>In 2026=</t>
  </si>
  <si>
    <t>Corporate Credit Card 1</t>
  </si>
  <si>
    <t>Corporate Credit Card 2</t>
  </si>
  <si>
    <t>Cash at Bank - Bank 3</t>
  </si>
  <si>
    <t>Cash - Investments</t>
  </si>
  <si>
    <t>Cash - Investments 2</t>
  </si>
  <si>
    <t>ACB - Short term investment</t>
  </si>
  <si>
    <t>ACB - Investment</t>
  </si>
  <si>
    <t>XXXX</t>
  </si>
  <si>
    <t>ADD NEW ACCOUNTS HERE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</si>
</sst>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4" formatCode="_(&quot;$&quot;* #,##0.00_);_(&quot;$&quot;* \(#,##0.00\);_(&quot;$&quot;* &quot;-&quot;??_);_(@_)"/>
    <numFmt numFmtId="43" formatCode="_(* #,##0.00_);_(* \(#,##0.00\);_(* &quot;-&quot;??_);_(@_)"/>
    <numFmt numFmtId="164" formatCode="_-&quot;$&quot;* #,##0.00_-;\-&quot;$&quot;* #,##0.00_-;_-&quot;$&quot;* &quot;-&quot;??_-;_-@_-"/>
    <numFmt numFmtId="165" formatCode="_(&quot;Rs.&quot;* #,##0.00_);_(&quot;Rs.&quot;* \(#,##0.00\);_(&quot;Rs.&quot;* &quot;-&quot;??_);_(@_)"/>
    <numFmt numFmtId="166" formatCode="_(* #,##0_);_(* \(#,##0\);_(* &quot;-&quot;??_);_(@_)"/>
    <numFmt numFmtId="167" formatCode="&quot;$&quot;#,##0.00"/>
    <numFmt numFmtId="168" formatCode="mm/dd/yyyy"/>
    <numFmt numFmtId="169" formatCode="[$-409]mmmm\ d\,\ yyyy;@"/>
    <numFmt numFmtId="170" formatCode="0.0"/>
    <numFmt numFmtId="171" formatCode="_(* #,##0.0_);_(* \(#,##0.0\);_(* &quot;-&quot;??_);_(@_)"/>
    <numFmt numFmtId="172" formatCode="&quot;$&quot;#,##0.0"/>
    <numFmt numFmtId="173" formatCode="0.0%"/>
  </numFmts>
  <fonts count="49" x14ac:knownFonts="1">
    <font>
      <sz val="11"/>
      <color theme="1"/>
      <name val="Aptos Narrow"/>
      <family val="2"/>
      <scheme val="minor"/>
    </font>
    <font>
      <sz val="11"/>
      <color theme="1"/>
      <name val="Aptos Narrow"/>
      <family val="2"/>
      <scheme val="minor"/>
    </font>
    <font>
      <b/>
      <sz val="11"/>
      <color theme="1"/>
      <name val="Aptos Narrow"/>
      <family val="2"/>
      <scheme val="minor"/>
    </font>
    <font>
      <sz val="10"/>
      <name val="Arial"/>
      <family val="2"/>
    </font>
    <font>
      <sz val="11"/>
      <color indexed="8"/>
      <name val="Calibri"/>
      <family val="2"/>
    </font>
    <font>
      <b/>
      <sz val="10"/>
      <name val="Arial"/>
      <family val="2"/>
    </font>
    <font>
      <b/>
      <sz val="16"/>
      <name val="Arial"/>
      <family val="2"/>
    </font>
    <font>
      <i/>
      <sz val="10"/>
      <name val="Arial"/>
      <family val="2"/>
    </font>
    <font>
      <b/>
      <sz val="8"/>
      <color indexed="81"/>
      <name val="Tahoma"/>
      <family val="2"/>
    </font>
    <font>
      <b/>
      <sz val="14"/>
      <name val="Arial"/>
      <family val="2"/>
    </font>
    <font>
      <b/>
      <sz val="12"/>
      <name val="Arial"/>
      <family val="2"/>
    </font>
    <font>
      <sz val="10"/>
      <color indexed="47"/>
      <name val="Arial"/>
      <family val="2"/>
    </font>
    <font>
      <b/>
      <sz val="10"/>
      <color rgb="FFFF0000"/>
      <name val="Arial"/>
      <family val="2"/>
    </font>
    <font>
      <b/>
      <u/>
      <sz val="10"/>
      <name val="Arial"/>
      <family val="2"/>
    </font>
    <font>
      <sz val="8"/>
      <name val="Arial"/>
      <family val="2"/>
    </font>
    <font>
      <u val="singleAccounting"/>
      <sz val="10"/>
      <name val="Arial"/>
      <family val="2"/>
    </font>
    <font>
      <sz val="8"/>
      <color indexed="81"/>
      <name val="Tahoma"/>
      <family val="2"/>
    </font>
    <font>
      <sz val="10"/>
      <color rgb="FF000000"/>
      <name val="Aptos Narrow"/>
      <family val="2"/>
      <scheme val="minor"/>
    </font>
    <font>
      <sz val="18"/>
      <color theme="1"/>
      <name val="Aptos Narrow"/>
      <family val="2"/>
      <scheme val="minor"/>
    </font>
    <font>
      <b/>
      <sz val="14"/>
      <color theme="1"/>
      <name val="Aptos Narrow"/>
      <family val="2"/>
      <scheme val="minor"/>
    </font>
    <font>
      <b/>
      <sz val="10"/>
      <color rgb="FF000000"/>
      <name val="Aptos Narrow"/>
      <family val="2"/>
      <scheme val="minor"/>
    </font>
    <font>
      <b/>
      <sz val="12"/>
      <color theme="1"/>
      <name val="Aptos Narrow"/>
      <family val="2"/>
      <scheme val="minor"/>
    </font>
    <font>
      <b/>
      <sz val="10"/>
      <color theme="1"/>
      <name val="Aptos Narrow"/>
      <family val="2"/>
      <scheme val="minor"/>
    </font>
    <font>
      <i/>
      <sz val="10"/>
      <color theme="1"/>
      <name val="Aptos Narrow"/>
      <family val="2"/>
      <scheme val="minor"/>
    </font>
    <font>
      <sz val="10"/>
      <color theme="1"/>
      <name val="Aptos Narrow"/>
      <family val="2"/>
      <scheme val="minor"/>
    </font>
    <font>
      <sz val="10"/>
      <name val="Arial"/>
      <family val="2"/>
    </font>
    <font>
      <b/>
      <sz val="8"/>
      <name val="Arial"/>
      <family val="2"/>
    </font>
    <font>
      <b/>
      <i/>
      <sz val="8"/>
      <name val="Arial"/>
      <family val="2"/>
    </font>
    <font>
      <u/>
      <sz val="10"/>
      <color indexed="12"/>
      <name val="Arial"/>
      <family val="2"/>
    </font>
    <font>
      <b/>
      <i/>
      <sz val="10"/>
      <name val="Arial"/>
      <family val="2"/>
    </font>
    <font>
      <b/>
      <sz val="11"/>
      <name val="Arial"/>
      <family val="2"/>
    </font>
    <font>
      <sz val="11"/>
      <name val="Arial"/>
      <family val="2"/>
    </font>
    <font>
      <b/>
      <sz val="8"/>
      <color rgb="FF000000"/>
      <name val="Tahoma"/>
      <family val="2"/>
    </font>
    <font>
      <b/>
      <sz val="18"/>
      <name val="Arial"/>
      <family val="2"/>
    </font>
    <font>
      <sz val="11"/>
      <color theme="1"/>
      <name val="Arial"/>
      <family val="2"/>
    </font>
    <font>
      <b/>
      <sz val="14"/>
      <color indexed="8"/>
      <name val="Arial"/>
      <family val="2"/>
    </font>
    <font>
      <sz val="11"/>
      <color indexed="8"/>
      <name val="Arial"/>
      <family val="2"/>
    </font>
    <font>
      <b/>
      <sz val="16"/>
      <color indexed="8"/>
      <name val="Arial"/>
      <family val="2"/>
    </font>
    <font>
      <sz val="12"/>
      <color indexed="8"/>
      <name val="Arial"/>
      <family val="2"/>
    </font>
    <font>
      <b/>
      <sz val="11"/>
      <color indexed="8"/>
      <name val="Arial"/>
      <family val="2"/>
    </font>
    <font>
      <sz val="9"/>
      <name val="Arial"/>
      <family val="2"/>
    </font>
    <font>
      <sz val="12"/>
      <name val="Arial"/>
      <family val="2"/>
    </font>
    <font>
      <sz val="11"/>
      <color theme="0" tint="-0.249977111117893"/>
      <name val="Arial"/>
      <family val="2"/>
    </font>
    <font>
      <b/>
      <sz val="12"/>
      <color theme="1"/>
      <name val="Arial"/>
      <family val="2"/>
    </font>
    <font>
      <b/>
      <sz val="11"/>
      <color theme="1"/>
      <name val="Arial"/>
      <family val="2"/>
    </font>
    <font>
      <sz val="12"/>
      <color theme="1"/>
      <name val="Arial"/>
      <family val="2"/>
    </font>
    <font>
      <i/>
      <sz val="12"/>
      <color theme="1"/>
      <name val="Arial"/>
      <family val="2"/>
    </font>
    <font>
      <b/>
      <sz val="12"/>
      <color indexed="8"/>
      <name val="Arial"/>
      <family val="2"/>
    </font>
    <font>
      <b/>
      <sz val="9"/>
      <name val="Arial"/>
      <family val="2"/>
    </font>
  </fonts>
  <fills count="27">
    <fill>
      <patternFill patternType="none"/>
    </fill>
    <fill>
      <patternFill patternType="gray125"/>
    </fill>
    <fill>
      <patternFill patternType="solid">
        <fgColor theme="0" tint="-0.249977111117893"/>
        <bgColor indexed="64"/>
      </patternFill>
    </fill>
    <fill>
      <patternFill patternType="solid">
        <fgColor theme="6" tint="0.79998168889431442"/>
        <bgColor indexed="64"/>
      </patternFill>
    </fill>
    <fill>
      <patternFill patternType="solid">
        <fgColor indexed="41"/>
        <bgColor indexed="64"/>
      </patternFill>
    </fill>
    <fill>
      <patternFill patternType="solid">
        <fgColor indexed="47"/>
        <bgColor indexed="64"/>
      </patternFill>
    </fill>
    <fill>
      <patternFill patternType="solid">
        <fgColor indexed="9"/>
        <bgColor indexed="64"/>
      </patternFill>
    </fill>
    <fill>
      <patternFill patternType="solid">
        <fgColor indexed="43"/>
        <bgColor indexed="64"/>
      </patternFill>
    </fill>
    <fill>
      <patternFill patternType="solid">
        <fgColor theme="7" tint="0.79998168889431442"/>
        <bgColor indexed="64"/>
      </patternFill>
    </fill>
    <fill>
      <patternFill patternType="solid">
        <fgColor indexed="42"/>
        <bgColor indexed="64"/>
      </patternFill>
    </fill>
    <fill>
      <patternFill patternType="solid">
        <fgColor theme="9" tint="0.59999389629810485"/>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6" tint="0.59999389629810485"/>
        <bgColor indexed="64"/>
      </patternFill>
    </fill>
    <fill>
      <patternFill patternType="solid">
        <fgColor rgb="FFFFFF00"/>
        <bgColor indexed="64"/>
      </patternFill>
    </fill>
    <fill>
      <patternFill patternType="solid">
        <fgColor theme="9" tint="0.39997558519241921"/>
        <bgColor indexed="64"/>
      </patternFill>
    </fill>
    <fill>
      <patternFill patternType="solid">
        <fgColor rgb="FFD9D9D9"/>
        <bgColor rgb="FFD9D9D9"/>
      </patternFill>
    </fill>
    <fill>
      <patternFill patternType="solid">
        <fgColor theme="4" tint="0.79998168889431442"/>
        <bgColor indexed="64"/>
      </patternFill>
    </fill>
    <fill>
      <patternFill patternType="solid">
        <fgColor rgb="FFEFEFEF"/>
        <bgColor rgb="FFEFEFEF"/>
      </patternFill>
    </fill>
    <fill>
      <patternFill patternType="solid">
        <fgColor theme="4"/>
        <bgColor theme="4"/>
      </patternFill>
    </fill>
    <fill>
      <patternFill patternType="solid">
        <fgColor theme="4" tint="0.39997558519241921"/>
        <bgColor indexed="64"/>
      </patternFill>
    </fill>
    <fill>
      <patternFill patternType="solid">
        <fgColor theme="2" tint="-9.9978637043366805E-2"/>
        <bgColor indexed="64"/>
      </patternFill>
    </fill>
    <fill>
      <patternFill patternType="solid">
        <fgColor theme="0" tint="-0.14999847407452621"/>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5" tint="0.79998168889431442"/>
        <bgColor rgb="FFEFEFEF"/>
      </patternFill>
    </fill>
    <fill>
      <patternFill patternType="solid">
        <fgColor theme="5" tint="0.59999389629810485"/>
        <bgColor indexed="64"/>
      </patternFill>
    </fill>
  </fills>
  <borders count="75">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dashed">
        <color indexed="64"/>
      </left>
      <right/>
      <top style="dashed">
        <color indexed="64"/>
      </top>
      <bottom/>
      <diagonal/>
    </border>
    <border>
      <left/>
      <right/>
      <top style="dashed">
        <color indexed="64"/>
      </top>
      <bottom/>
      <diagonal/>
    </border>
    <border>
      <left/>
      <right/>
      <top/>
      <bottom style="dashed">
        <color auto="1"/>
      </bottom>
      <diagonal/>
    </border>
    <border>
      <left/>
      <right/>
      <top style="dashed">
        <color auto="1"/>
      </top>
      <bottom style="dashed">
        <color auto="1"/>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diagonal/>
    </border>
    <border>
      <left style="thin">
        <color indexed="64"/>
      </left>
      <right style="medium">
        <color indexed="64"/>
      </right>
      <top style="thin">
        <color auto="1"/>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medium">
        <color indexed="64"/>
      </top>
      <bottom style="thin">
        <color indexed="64"/>
      </bottom>
      <diagonal/>
    </border>
    <border>
      <left/>
      <right/>
      <top style="medium">
        <color indexed="64"/>
      </top>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double">
        <color indexed="64"/>
      </bottom>
      <diagonal/>
    </border>
    <border>
      <left/>
      <right style="thin">
        <color indexed="64"/>
      </right>
      <top/>
      <bottom style="double">
        <color indexed="64"/>
      </bottom>
      <diagonal/>
    </border>
    <border>
      <left/>
      <right style="thin">
        <color indexed="64"/>
      </right>
      <top style="thin">
        <color indexed="64"/>
      </top>
      <bottom style="double">
        <color indexed="64"/>
      </bottom>
      <diagonal/>
    </border>
    <border>
      <left/>
      <right/>
      <top/>
      <bottom style="double">
        <color indexed="64"/>
      </bottom>
      <diagonal/>
    </border>
    <border>
      <left/>
      <right/>
      <top/>
      <bottom style="thin">
        <color rgb="FF000000"/>
      </bottom>
      <diagonal/>
    </border>
    <border>
      <left/>
      <right/>
      <top/>
      <bottom style="thin">
        <color theme="4" tint="0.39997558519241921"/>
      </bottom>
      <diagonal/>
    </border>
    <border>
      <left style="thin">
        <color theme="4" tint="0.39997558519241921"/>
      </left>
      <right/>
      <top/>
      <bottom style="thin">
        <color theme="4" tint="0.39997558519241921"/>
      </bottom>
      <diagonal/>
    </border>
    <border>
      <left/>
      <right style="thin">
        <color theme="4" tint="0.39997558519241921"/>
      </right>
      <top/>
      <bottom style="thin">
        <color theme="4" tint="0.39997558519241921"/>
      </bottom>
      <diagonal/>
    </border>
    <border>
      <left/>
      <right/>
      <top style="thin">
        <color rgb="FF000000"/>
      </top>
      <bottom/>
      <diagonal/>
    </border>
    <border>
      <left style="thin">
        <color rgb="FF000000"/>
      </left>
      <right/>
      <top style="thin">
        <color rgb="FF000000"/>
      </top>
      <bottom/>
      <diagonal/>
    </border>
    <border>
      <left style="medium">
        <color indexed="64"/>
      </left>
      <right/>
      <top/>
      <bottom/>
      <diagonal/>
    </border>
    <border>
      <left/>
      <right style="medium">
        <color indexed="64"/>
      </right>
      <top/>
      <bottom/>
      <diagonal/>
    </border>
    <border>
      <left style="medium">
        <color indexed="64"/>
      </left>
      <right/>
      <top style="dashed">
        <color indexed="64"/>
      </top>
      <bottom/>
      <diagonal/>
    </border>
    <border>
      <left/>
      <right style="medium">
        <color indexed="64"/>
      </right>
      <top style="dashed">
        <color indexed="64"/>
      </top>
      <bottom/>
      <diagonal/>
    </border>
    <border>
      <left style="medium">
        <color indexed="64"/>
      </left>
      <right/>
      <top/>
      <bottom style="dashed">
        <color indexed="64"/>
      </bottom>
      <diagonal/>
    </border>
    <border>
      <left/>
      <right style="medium">
        <color indexed="64"/>
      </right>
      <top/>
      <bottom style="dashed">
        <color auto="1"/>
      </bottom>
      <diagonal/>
    </border>
    <border>
      <left/>
      <right style="dashed">
        <color indexed="64"/>
      </right>
      <top/>
      <bottom/>
      <diagonal/>
    </border>
    <border>
      <left/>
      <right style="dashed">
        <color indexed="64"/>
      </right>
      <top/>
      <bottom style="dashed">
        <color indexed="64"/>
      </bottom>
      <diagonal/>
    </border>
    <border>
      <left style="dashed">
        <color indexed="64"/>
      </left>
      <right/>
      <top style="dashed">
        <color indexed="64"/>
      </top>
      <bottom style="dashed">
        <color indexed="64"/>
      </bottom>
      <diagonal/>
    </border>
    <border>
      <left style="dashed">
        <color indexed="64"/>
      </left>
      <right style="medium">
        <color indexed="64"/>
      </right>
      <top style="dashed">
        <color auto="1"/>
      </top>
      <bottom style="dashed">
        <color auto="1"/>
      </bottom>
      <diagonal/>
    </border>
    <border>
      <left style="dashed">
        <color indexed="64"/>
      </left>
      <right style="dashed">
        <color indexed="64"/>
      </right>
      <top style="dashed">
        <color auto="1"/>
      </top>
      <bottom style="dashed">
        <color indexed="64"/>
      </bottom>
      <diagonal/>
    </border>
    <border>
      <left style="medium">
        <color indexed="64"/>
      </left>
      <right/>
      <top style="dashed">
        <color indexed="64"/>
      </top>
      <bottom style="dashed">
        <color indexed="64"/>
      </bottom>
      <diagonal/>
    </border>
    <border>
      <left/>
      <right/>
      <top style="medium">
        <color indexed="64"/>
      </top>
      <bottom style="dashed">
        <color indexed="64"/>
      </bottom>
      <diagonal/>
    </border>
    <border>
      <left/>
      <right style="dashed">
        <color indexed="64"/>
      </right>
      <top style="dashed">
        <color indexed="64"/>
      </top>
      <bottom style="dashed">
        <color indexed="64"/>
      </bottom>
      <diagonal/>
    </border>
    <border>
      <left/>
      <right/>
      <top style="thin">
        <color rgb="FF000000"/>
      </top>
      <bottom style="dashed">
        <color indexed="64"/>
      </bottom>
      <diagonal/>
    </border>
    <border>
      <left/>
      <right style="dashed">
        <color indexed="64"/>
      </right>
      <top style="dashed">
        <color indexed="64"/>
      </top>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diagonal/>
    </border>
    <border>
      <left/>
      <right style="medium">
        <color indexed="64"/>
      </right>
      <top/>
      <bottom style="medium">
        <color indexed="64"/>
      </bottom>
      <diagonal/>
    </border>
    <border>
      <left/>
      <right style="medium">
        <color indexed="64"/>
      </right>
      <top style="dashed">
        <color indexed="64"/>
      </top>
      <bottom style="dashed">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8">
    <xf numFmtId="0" fontId="0" fillId="0" borderId="0"/>
    <xf numFmtId="43" fontId="1" fillId="0" borderId="0" applyFont="0" applyFill="0" applyBorder="0" applyAlignment="0" applyProtection="0"/>
    <xf numFmtId="0" fontId="3" fillId="0" borderId="0"/>
    <xf numFmtId="0" fontId="3" fillId="0" borderId="0"/>
    <xf numFmtId="0" fontId="1" fillId="0" borderId="0"/>
    <xf numFmtId="0" fontId="1" fillId="0" borderId="0"/>
    <xf numFmtId="165"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9" fontId="4" fillId="0" borderId="0" applyFont="0" applyFill="0" applyBorder="0" applyAlignment="0" applyProtection="0"/>
    <xf numFmtId="0" fontId="3" fillId="0" borderId="0"/>
    <xf numFmtId="44" fontId="3" fillId="0" borderId="0" applyFont="0" applyFill="0" applyBorder="0" applyAlignment="0" applyProtection="0"/>
    <xf numFmtId="43" fontId="3" fillId="0" borderId="0" applyFont="0" applyFill="0" applyBorder="0" applyAlignment="0" applyProtection="0"/>
    <xf numFmtId="0" fontId="17" fillId="0" borderId="0"/>
    <xf numFmtId="0" fontId="25" fillId="0" borderId="0"/>
    <xf numFmtId="0" fontId="28" fillId="0" borderId="0" applyNumberFormat="0" applyFill="0" applyBorder="0" applyAlignment="0" applyProtection="0">
      <alignment vertical="top"/>
      <protection locked="0"/>
    </xf>
    <xf numFmtId="9" fontId="1" fillId="0" borderId="0" applyFont="0" applyFill="0" applyBorder="0" applyAlignment="0" applyProtection="0"/>
  </cellStyleXfs>
  <cellXfs count="491">
    <xf numFmtId="0" fontId="0" fillId="0" borderId="0" xfId="0"/>
    <xf numFmtId="0" fontId="2" fillId="0" borderId="0" xfId="0" applyFont="1"/>
    <xf numFmtId="0" fontId="0" fillId="0" borderId="0" xfId="0" applyAlignment="1">
      <alignment horizontal="left"/>
    </xf>
    <xf numFmtId="167" fontId="3" fillId="6" borderId="31" xfId="11" applyNumberFormat="1" applyFill="1" applyBorder="1" applyProtection="1">
      <protection locked="0"/>
    </xf>
    <xf numFmtId="0" fontId="3" fillId="6" borderId="31" xfId="11" applyFill="1" applyBorder="1" applyProtection="1">
      <protection locked="0"/>
    </xf>
    <xf numFmtId="0" fontId="3" fillId="6" borderId="31" xfId="11" applyFill="1" applyBorder="1" applyAlignment="1" applyProtection="1">
      <alignment wrapText="1"/>
      <protection locked="0"/>
    </xf>
    <xf numFmtId="0" fontId="3" fillId="6" borderId="22" xfId="11" applyFill="1" applyBorder="1" applyAlignment="1" applyProtection="1">
      <alignment vertical="top" wrapText="1"/>
      <protection locked="0"/>
    </xf>
    <xf numFmtId="0" fontId="3" fillId="6" borderId="34" xfId="11" applyFill="1" applyBorder="1" applyAlignment="1" applyProtection="1">
      <alignment vertical="top" wrapText="1"/>
      <protection locked="0"/>
    </xf>
    <xf numFmtId="0" fontId="3" fillId="6" borderId="34" xfId="11" applyFill="1" applyBorder="1" applyProtection="1">
      <protection locked="0"/>
    </xf>
    <xf numFmtId="0" fontId="3" fillId="6" borderId="35" xfId="11" applyFill="1" applyBorder="1" applyProtection="1">
      <protection locked="0"/>
    </xf>
    <xf numFmtId="0" fontId="3" fillId="6" borderId="36" xfId="11" applyFill="1" applyBorder="1" applyAlignment="1" applyProtection="1">
      <alignment vertical="top" wrapText="1"/>
      <protection locked="0"/>
    </xf>
    <xf numFmtId="0" fontId="3" fillId="6" borderId="0" xfId="11" applyFill="1" applyAlignment="1" applyProtection="1">
      <alignment vertical="top" wrapText="1"/>
      <protection locked="0"/>
    </xf>
    <xf numFmtId="0" fontId="3" fillId="6" borderId="0" xfId="11" applyFill="1" applyProtection="1">
      <protection locked="0"/>
    </xf>
    <xf numFmtId="0" fontId="3" fillId="6" borderId="37" xfId="11" applyFill="1" applyBorder="1" applyProtection="1">
      <protection locked="0"/>
    </xf>
    <xf numFmtId="0" fontId="3" fillId="6" borderId="38" xfId="11" applyFill="1" applyBorder="1" applyAlignment="1" applyProtection="1">
      <alignment vertical="top" wrapText="1"/>
      <protection locked="0"/>
    </xf>
    <xf numFmtId="0" fontId="3" fillId="6" borderId="39" xfId="11" applyFill="1" applyBorder="1" applyAlignment="1" applyProtection="1">
      <alignment vertical="top" wrapText="1"/>
      <protection locked="0"/>
    </xf>
    <xf numFmtId="0" fontId="3" fillId="6" borderId="39" xfId="11" applyFill="1" applyBorder="1" applyProtection="1">
      <protection locked="0"/>
    </xf>
    <xf numFmtId="0" fontId="3" fillId="6" borderId="40" xfId="11" applyFill="1" applyBorder="1" applyProtection="1">
      <protection locked="0"/>
    </xf>
    <xf numFmtId="0" fontId="3" fillId="0" borderId="0" xfId="11" applyProtection="1">
      <protection locked="0"/>
    </xf>
    <xf numFmtId="166" fontId="0" fillId="0" borderId="0" xfId="0" applyNumberFormat="1"/>
    <xf numFmtId="0" fontId="14" fillId="0" borderId="0" xfId="15" applyFont="1" applyProtection="1">
      <protection locked="0"/>
    </xf>
    <xf numFmtId="166" fontId="0" fillId="0" borderId="0" xfId="1" applyNumberFormat="1" applyFont="1"/>
    <xf numFmtId="0" fontId="0" fillId="0" borderId="0" xfId="0" pivotButton="1"/>
    <xf numFmtId="0" fontId="0" fillId="0" borderId="0" xfId="0" applyProtection="1">
      <protection locked="0"/>
    </xf>
    <xf numFmtId="166" fontId="0" fillId="0" borderId="0" xfId="1" applyNumberFormat="1" applyFont="1" applyProtection="1">
      <protection locked="0"/>
    </xf>
    <xf numFmtId="166" fontId="0" fillId="3" borderId="0" xfId="0" applyNumberFormat="1" applyFill="1"/>
    <xf numFmtId="166" fontId="0" fillId="3" borderId="0" xfId="1" applyNumberFormat="1" applyFont="1" applyFill="1" applyProtection="1"/>
    <xf numFmtId="0" fontId="17" fillId="0" borderId="0" xfId="14" applyProtection="1">
      <protection locked="0"/>
    </xf>
    <xf numFmtId="168" fontId="21" fillId="0" borderId="49" xfId="14" applyNumberFormat="1" applyFont="1" applyBorder="1" applyAlignment="1" applyProtection="1">
      <alignment horizontal="center" wrapText="1"/>
      <protection locked="0"/>
    </xf>
    <xf numFmtId="0" fontId="22" fillId="0" borderId="45" xfId="14" applyFont="1" applyBorder="1" applyAlignment="1" applyProtection="1">
      <alignment horizontal="center" wrapText="1"/>
      <protection locked="0"/>
    </xf>
    <xf numFmtId="169" fontId="23" fillId="18" borderId="65" xfId="14" applyNumberFormat="1" applyFont="1" applyFill="1" applyBorder="1" applyProtection="1">
      <protection locked="0"/>
    </xf>
    <xf numFmtId="0" fontId="23" fillId="18" borderId="65" xfId="14" applyFont="1" applyFill="1" applyBorder="1" applyProtection="1">
      <protection locked="0"/>
    </xf>
    <xf numFmtId="0" fontId="24" fillId="18" borderId="65" xfId="14" applyFont="1" applyFill="1" applyBorder="1" applyProtection="1">
      <protection locked="0"/>
    </xf>
    <xf numFmtId="172" fontId="23" fillId="18" borderId="65" xfId="14" applyNumberFormat="1" applyFont="1" applyFill="1" applyBorder="1" applyProtection="1">
      <protection locked="0"/>
    </xf>
    <xf numFmtId="0" fontId="23" fillId="0" borderId="6" xfId="14" applyFont="1" applyBorder="1" applyProtection="1">
      <protection locked="0"/>
    </xf>
    <xf numFmtId="0" fontId="24" fillId="0" borderId="6" xfId="14" applyFont="1" applyBorder="1" applyProtection="1">
      <protection locked="0"/>
    </xf>
    <xf numFmtId="172" fontId="23" fillId="0" borderId="6" xfId="14" applyNumberFormat="1" applyFont="1" applyBorder="1" applyProtection="1">
      <protection locked="0"/>
    </xf>
    <xf numFmtId="0" fontId="23" fillId="18" borderId="7" xfId="14" applyFont="1" applyFill="1" applyBorder="1" applyProtection="1">
      <protection locked="0"/>
    </xf>
    <xf numFmtId="0" fontId="24" fillId="18" borderId="7" xfId="14" applyFont="1" applyFill="1" applyBorder="1" applyProtection="1">
      <protection locked="0"/>
    </xf>
    <xf numFmtId="172" fontId="23" fillId="18" borderId="7" xfId="14" applyNumberFormat="1" applyFont="1" applyFill="1" applyBorder="1" applyProtection="1">
      <protection locked="0"/>
    </xf>
    <xf numFmtId="0" fontId="23" fillId="0" borderId="7" xfId="14" applyFont="1" applyBorder="1" applyProtection="1">
      <protection locked="0"/>
    </xf>
    <xf numFmtId="0" fontId="24" fillId="0" borderId="7" xfId="14" applyFont="1" applyBorder="1" applyProtection="1">
      <protection locked="0"/>
    </xf>
    <xf numFmtId="172" fontId="23" fillId="0" borderId="7" xfId="14" applyNumberFormat="1" applyFont="1" applyBorder="1" applyProtection="1">
      <protection locked="0"/>
    </xf>
    <xf numFmtId="0" fontId="23" fillId="18" borderId="0" xfId="14" applyFont="1" applyFill="1" applyProtection="1">
      <protection locked="0"/>
    </xf>
    <xf numFmtId="0" fontId="24" fillId="18" borderId="0" xfId="14" applyFont="1" applyFill="1" applyProtection="1">
      <protection locked="0"/>
    </xf>
    <xf numFmtId="172" fontId="23" fillId="18" borderId="0" xfId="14" applyNumberFormat="1" applyFont="1" applyFill="1" applyProtection="1">
      <protection locked="0"/>
    </xf>
    <xf numFmtId="0" fontId="23" fillId="0" borderId="0" xfId="14" applyFont="1" applyProtection="1">
      <protection locked="0"/>
    </xf>
    <xf numFmtId="0" fontId="24" fillId="0" borderId="0" xfId="14" applyFont="1" applyProtection="1">
      <protection locked="0"/>
    </xf>
    <xf numFmtId="172" fontId="23" fillId="0" borderId="0" xfId="14" applyNumberFormat="1" applyFont="1" applyProtection="1">
      <protection locked="0"/>
    </xf>
    <xf numFmtId="0" fontId="23" fillId="0" borderId="5" xfId="14" applyFont="1" applyBorder="1" applyProtection="1">
      <protection locked="0"/>
    </xf>
    <xf numFmtId="0" fontId="24" fillId="0" borderId="5" xfId="14" applyFont="1" applyBorder="1" applyProtection="1">
      <protection locked="0"/>
    </xf>
    <xf numFmtId="172" fontId="23" fillId="0" borderId="5" xfId="14" applyNumberFormat="1" applyFont="1" applyBorder="1" applyProtection="1">
      <protection locked="0"/>
    </xf>
    <xf numFmtId="0" fontId="23" fillId="18" borderId="6" xfId="14" applyFont="1" applyFill="1" applyBorder="1" applyProtection="1">
      <protection locked="0"/>
    </xf>
    <xf numFmtId="0" fontId="24" fillId="18" borderId="6" xfId="14" applyFont="1" applyFill="1" applyBorder="1" applyProtection="1">
      <protection locked="0"/>
    </xf>
    <xf numFmtId="172" fontId="23" fillId="18" borderId="6" xfId="14" applyNumberFormat="1" applyFont="1" applyFill="1" applyBorder="1" applyProtection="1">
      <protection locked="0"/>
    </xf>
    <xf numFmtId="0" fontId="3" fillId="6" borderId="31" xfId="11" applyFill="1" applyBorder="1" applyAlignment="1" applyProtection="1">
      <alignment horizontal="centerContinuous"/>
      <protection locked="0"/>
    </xf>
    <xf numFmtId="167" fontId="3" fillId="6" borderId="0" xfId="11" applyNumberFormat="1" applyFill="1" applyProtection="1">
      <protection locked="0"/>
    </xf>
    <xf numFmtId="0" fontId="5" fillId="0" borderId="0" xfId="11" applyFont="1" applyProtection="1">
      <protection locked="0"/>
    </xf>
    <xf numFmtId="0" fontId="9" fillId="0" borderId="0" xfId="11" applyFont="1" applyProtection="1">
      <protection locked="0"/>
    </xf>
    <xf numFmtId="15" fontId="3" fillId="0" borderId="0" xfId="11" applyNumberFormat="1" applyProtection="1">
      <protection locked="0"/>
    </xf>
    <xf numFmtId="0" fontId="6" fillId="0" borderId="0" xfId="11" applyFont="1" applyProtection="1">
      <protection locked="0"/>
    </xf>
    <xf numFmtId="0" fontId="10" fillId="0" borderId="0" xfId="11" applyFont="1" applyProtection="1">
      <protection locked="0"/>
    </xf>
    <xf numFmtId="0" fontId="5" fillId="5" borderId="39" xfId="11" applyFont="1" applyFill="1" applyBorder="1" applyProtection="1">
      <protection locked="0"/>
    </xf>
    <xf numFmtId="0" fontId="11" fillId="5" borderId="39" xfId="11" applyFont="1" applyFill="1" applyBorder="1" applyProtection="1">
      <protection locked="0"/>
    </xf>
    <xf numFmtId="15" fontId="5" fillId="5" borderId="39" xfId="11" applyNumberFormat="1" applyFont="1" applyFill="1" applyBorder="1" applyProtection="1">
      <protection locked="0"/>
    </xf>
    <xf numFmtId="0" fontId="3" fillId="0" borderId="39" xfId="11" applyBorder="1" applyProtection="1">
      <protection locked="0"/>
    </xf>
    <xf numFmtId="0" fontId="5" fillId="0" borderId="0" xfId="11" applyFont="1" applyAlignment="1" applyProtection="1">
      <alignment horizontal="center"/>
      <protection locked="0"/>
    </xf>
    <xf numFmtId="44" fontId="0" fillId="0" borderId="0" xfId="12" applyFont="1" applyFill="1" applyProtection="1">
      <protection locked="0"/>
    </xf>
    <xf numFmtId="0" fontId="5" fillId="0" borderId="39" xfId="11" applyFont="1" applyBorder="1" applyProtection="1">
      <protection locked="0"/>
    </xf>
    <xf numFmtId="15" fontId="3" fillId="0" borderId="39" xfId="11" applyNumberFormat="1" applyBorder="1" applyProtection="1">
      <protection locked="0"/>
    </xf>
    <xf numFmtId="44" fontId="5" fillId="0" borderId="0" xfId="12" applyFont="1" applyFill="1" applyAlignment="1" applyProtection="1">
      <alignment horizontal="center"/>
      <protection locked="0"/>
    </xf>
    <xf numFmtId="15" fontId="5" fillId="0" borderId="0" xfId="11" applyNumberFormat="1" applyFont="1" applyAlignment="1" applyProtection="1">
      <alignment horizontal="center"/>
      <protection locked="0"/>
    </xf>
    <xf numFmtId="0" fontId="5" fillId="0" borderId="22" xfId="11" applyFont="1" applyBorder="1" applyProtection="1">
      <protection locked="0"/>
    </xf>
    <xf numFmtId="0" fontId="3" fillId="0" borderId="34" xfId="11" applyBorder="1" applyProtection="1">
      <protection locked="0"/>
    </xf>
    <xf numFmtId="0" fontId="3" fillId="0" borderId="35" xfId="11" applyBorder="1" applyProtection="1">
      <protection locked="0"/>
    </xf>
    <xf numFmtId="0" fontId="5" fillId="0" borderId="36" xfId="11" applyFont="1" applyBorder="1" applyProtection="1">
      <protection locked="0"/>
    </xf>
    <xf numFmtId="0" fontId="5" fillId="0" borderId="37" xfId="11" applyFont="1" applyBorder="1" applyAlignment="1" applyProtection="1">
      <alignment horizontal="center"/>
      <protection locked="0"/>
    </xf>
    <xf numFmtId="0" fontId="3" fillId="0" borderId="37" xfId="11" applyBorder="1" applyProtection="1">
      <protection locked="0"/>
    </xf>
    <xf numFmtId="164" fontId="3" fillId="0" borderId="0" xfId="11" applyNumberFormat="1" applyProtection="1">
      <protection locked="0"/>
    </xf>
    <xf numFmtId="0" fontId="3" fillId="0" borderId="36" xfId="11" applyBorder="1" applyProtection="1">
      <protection locked="0"/>
    </xf>
    <xf numFmtId="0" fontId="3" fillId="0" borderId="0" xfId="11" applyAlignment="1" applyProtection="1">
      <alignment horizontal="center"/>
      <protection locked="0"/>
    </xf>
    <xf numFmtId="0" fontId="12" fillId="0" borderId="0" xfId="11" applyFont="1" applyProtection="1">
      <protection locked="0"/>
    </xf>
    <xf numFmtId="0" fontId="12" fillId="0" borderId="22" xfId="11" applyFont="1" applyBorder="1" applyProtection="1">
      <protection locked="0"/>
    </xf>
    <xf numFmtId="164" fontId="12" fillId="0" borderId="34" xfId="11" applyNumberFormat="1" applyFont="1" applyBorder="1" applyProtection="1">
      <protection locked="0"/>
    </xf>
    <xf numFmtId="0" fontId="12" fillId="0" borderId="34" xfId="11" applyFont="1" applyBorder="1" applyProtection="1">
      <protection locked="0"/>
    </xf>
    <xf numFmtId="164" fontId="3" fillId="0" borderId="35" xfId="11" applyNumberFormat="1" applyBorder="1" applyProtection="1">
      <protection locked="0"/>
    </xf>
    <xf numFmtId="0" fontId="3" fillId="8" borderId="0" xfId="11" applyFill="1" applyProtection="1">
      <protection locked="0"/>
    </xf>
    <xf numFmtId="43" fontId="0" fillId="0" borderId="0" xfId="13" applyFont="1" applyBorder="1" applyProtection="1">
      <protection locked="0"/>
    </xf>
    <xf numFmtId="0" fontId="3" fillId="8" borderId="36" xfId="11" applyFill="1" applyBorder="1" applyProtection="1">
      <protection locked="0"/>
    </xf>
    <xf numFmtId="164" fontId="3" fillId="0" borderId="37" xfId="11" applyNumberFormat="1" applyBorder="1" applyProtection="1">
      <protection locked="0"/>
    </xf>
    <xf numFmtId="43" fontId="3" fillId="0" borderId="0" xfId="11" applyNumberFormat="1" applyProtection="1">
      <protection locked="0"/>
    </xf>
    <xf numFmtId="0" fontId="3" fillId="8" borderId="38" xfId="11" applyFill="1" applyBorder="1" applyProtection="1">
      <protection locked="0"/>
    </xf>
    <xf numFmtId="0" fontId="3" fillId="8" borderId="39" xfId="11" applyFill="1" applyBorder="1" applyProtection="1">
      <protection locked="0"/>
    </xf>
    <xf numFmtId="164" fontId="3" fillId="0" borderId="40" xfId="11" applyNumberFormat="1" applyBorder="1" applyProtection="1">
      <protection locked="0"/>
    </xf>
    <xf numFmtId="9" fontId="0" fillId="0" borderId="0" xfId="7" applyFont="1" applyBorder="1" applyProtection="1">
      <protection locked="0"/>
    </xf>
    <xf numFmtId="166" fontId="0" fillId="0" borderId="0" xfId="13" applyNumberFormat="1" applyFont="1" applyFill="1" applyBorder="1" applyProtection="1">
      <protection locked="0"/>
    </xf>
    <xf numFmtId="0" fontId="3" fillId="0" borderId="40" xfId="11" applyBorder="1" applyProtection="1">
      <protection locked="0"/>
    </xf>
    <xf numFmtId="44" fontId="0" fillId="0" borderId="0" xfId="12" applyFont="1" applyBorder="1" applyProtection="1">
      <protection locked="0"/>
    </xf>
    <xf numFmtId="0" fontId="5" fillId="0" borderId="0" xfId="11" applyFont="1" applyAlignment="1" applyProtection="1">
      <alignment horizontal="right"/>
      <protection locked="0"/>
    </xf>
    <xf numFmtId="44" fontId="0" fillId="0" borderId="0" xfId="12" applyFont="1" applyFill="1" applyBorder="1" applyProtection="1">
      <protection locked="0"/>
    </xf>
    <xf numFmtId="44" fontId="3" fillId="0" borderId="37" xfId="11" applyNumberFormat="1" applyBorder="1" applyProtection="1">
      <protection locked="0"/>
    </xf>
    <xf numFmtId="0" fontId="3" fillId="0" borderId="38" xfId="11" applyBorder="1" applyProtection="1">
      <protection locked="0"/>
    </xf>
    <xf numFmtId="0" fontId="5" fillId="0" borderId="39" xfId="11" applyFont="1" applyBorder="1" applyAlignment="1" applyProtection="1">
      <alignment horizontal="right"/>
      <protection locked="0"/>
    </xf>
    <xf numFmtId="0" fontId="13" fillId="0" borderId="36" xfId="11" applyFont="1" applyBorder="1" applyProtection="1">
      <protection locked="0"/>
    </xf>
    <xf numFmtId="0" fontId="3" fillId="9" borderId="0" xfId="11" applyFill="1" applyAlignment="1" applyProtection="1">
      <alignment horizontal="left"/>
      <protection locked="0"/>
    </xf>
    <xf numFmtId="0" fontId="3" fillId="5" borderId="0" xfId="11" applyFill="1" applyProtection="1">
      <protection locked="0"/>
    </xf>
    <xf numFmtId="0" fontId="3" fillId="9" borderId="0" xfId="11" applyFill="1" applyAlignment="1" applyProtection="1">
      <alignment horizontal="center"/>
      <protection locked="0"/>
    </xf>
    <xf numFmtId="0" fontId="14" fillId="0" borderId="0" xfId="11" applyFont="1" applyAlignment="1" applyProtection="1">
      <alignment horizontal="right"/>
      <protection locked="0"/>
    </xf>
    <xf numFmtId="0" fontId="3" fillId="5" borderId="0" xfId="11" applyFill="1" applyAlignment="1" applyProtection="1">
      <alignment horizontal="right"/>
      <protection locked="0"/>
    </xf>
    <xf numFmtId="44" fontId="3" fillId="0" borderId="0" xfId="11" applyNumberFormat="1" applyProtection="1">
      <protection locked="0"/>
    </xf>
    <xf numFmtId="44" fontId="5" fillId="0" borderId="0" xfId="12" applyFont="1" applyFill="1" applyBorder="1" applyProtection="1">
      <protection locked="0"/>
    </xf>
    <xf numFmtId="0" fontId="3" fillId="9" borderId="38" xfId="11" applyFill="1" applyBorder="1" applyProtection="1">
      <protection locked="0"/>
    </xf>
    <xf numFmtId="0" fontId="3" fillId="9" borderId="39" xfId="11" applyFill="1" applyBorder="1" applyProtection="1">
      <protection locked="0"/>
    </xf>
    <xf numFmtId="44" fontId="0" fillId="9" borderId="39" xfId="12" applyFont="1" applyFill="1" applyBorder="1" applyProtection="1">
      <protection locked="0"/>
    </xf>
    <xf numFmtId="0" fontId="3" fillId="9" borderId="40" xfId="11" applyFill="1" applyBorder="1" applyProtection="1">
      <protection locked="0"/>
    </xf>
    <xf numFmtId="0" fontId="3" fillId="10" borderId="38" xfId="11" applyFill="1" applyBorder="1" applyProtection="1">
      <protection locked="0"/>
    </xf>
    <xf numFmtId="0" fontId="3" fillId="10" borderId="39" xfId="11" applyFill="1" applyBorder="1" applyProtection="1">
      <protection locked="0"/>
    </xf>
    <xf numFmtId="44" fontId="3" fillId="10" borderId="39" xfId="12" applyFont="1" applyFill="1" applyBorder="1" applyProtection="1">
      <protection locked="0"/>
    </xf>
    <xf numFmtId="0" fontId="3" fillId="10" borderId="40" xfId="11" applyFill="1" applyBorder="1" applyProtection="1">
      <protection locked="0"/>
    </xf>
    <xf numFmtId="0" fontId="3" fillId="11" borderId="38" xfId="11" applyFill="1" applyBorder="1" applyProtection="1">
      <protection locked="0"/>
    </xf>
    <xf numFmtId="0" fontId="3" fillId="11" borderId="39" xfId="11" applyFill="1" applyBorder="1" applyProtection="1">
      <protection locked="0"/>
    </xf>
    <xf numFmtId="44" fontId="3" fillId="11" borderId="39" xfId="12" applyFont="1" applyFill="1" applyBorder="1" applyProtection="1">
      <protection locked="0"/>
    </xf>
    <xf numFmtId="0" fontId="3" fillId="11" borderId="40" xfId="11" applyFill="1" applyBorder="1" applyProtection="1">
      <protection locked="0"/>
    </xf>
    <xf numFmtId="0" fontId="3" fillId="12" borderId="38" xfId="11" applyFill="1" applyBorder="1" applyProtection="1">
      <protection locked="0"/>
    </xf>
    <xf numFmtId="0" fontId="3" fillId="12" borderId="39" xfId="11" applyFill="1" applyBorder="1" applyProtection="1">
      <protection locked="0"/>
    </xf>
    <xf numFmtId="44" fontId="3" fillId="12" borderId="39" xfId="12" applyFont="1" applyFill="1" applyBorder="1" applyProtection="1">
      <protection locked="0"/>
    </xf>
    <xf numFmtId="44" fontId="3" fillId="12" borderId="40" xfId="12" applyFont="1" applyFill="1" applyBorder="1" applyProtection="1">
      <protection locked="0"/>
    </xf>
    <xf numFmtId="0" fontId="3" fillId="13" borderId="17" xfId="11" applyFill="1" applyBorder="1" applyProtection="1">
      <protection locked="0"/>
    </xf>
    <xf numFmtId="0" fontId="3" fillId="13" borderId="39" xfId="11" applyFill="1" applyBorder="1" applyProtection="1">
      <protection locked="0"/>
    </xf>
    <xf numFmtId="44" fontId="3" fillId="13" borderId="39" xfId="12" applyFont="1" applyFill="1" applyBorder="1" applyProtection="1">
      <protection locked="0"/>
    </xf>
    <xf numFmtId="0" fontId="3" fillId="13" borderId="40" xfId="11" applyFill="1" applyBorder="1" applyProtection="1">
      <protection locked="0"/>
    </xf>
    <xf numFmtId="0" fontId="3" fillId="14" borderId="38" xfId="11" applyFill="1" applyBorder="1" applyProtection="1">
      <protection locked="0"/>
    </xf>
    <xf numFmtId="0" fontId="3" fillId="14" borderId="39" xfId="11" applyFill="1" applyBorder="1" applyProtection="1">
      <protection locked="0"/>
    </xf>
    <xf numFmtId="44" fontId="3" fillId="14" borderId="39" xfId="12" applyFont="1" applyFill="1" applyBorder="1" applyProtection="1">
      <protection locked="0"/>
    </xf>
    <xf numFmtId="0" fontId="3" fillId="14" borderId="40" xfId="11" applyFill="1" applyBorder="1" applyProtection="1">
      <protection locked="0"/>
    </xf>
    <xf numFmtId="0" fontId="3" fillId="15" borderId="17" xfId="11" applyFill="1" applyBorder="1" applyProtection="1">
      <protection locked="0"/>
    </xf>
    <xf numFmtId="0" fontId="3" fillId="15" borderId="33" xfId="11" applyFill="1" applyBorder="1" applyProtection="1">
      <protection locked="0"/>
    </xf>
    <xf numFmtId="44" fontId="3" fillId="15" borderId="33" xfId="12" applyFont="1" applyFill="1" applyBorder="1" applyAlignment="1" applyProtection="1">
      <alignment horizontal="left"/>
      <protection locked="0"/>
    </xf>
    <xf numFmtId="44" fontId="3" fillId="15" borderId="33" xfId="12" applyFont="1" applyFill="1" applyBorder="1" applyProtection="1">
      <protection locked="0"/>
    </xf>
    <xf numFmtId="0" fontId="3" fillId="15" borderId="32" xfId="11" applyFill="1" applyBorder="1" applyProtection="1">
      <protection locked="0"/>
    </xf>
    <xf numFmtId="0" fontId="12" fillId="0" borderId="35" xfId="11" applyFont="1" applyBorder="1" applyProtection="1">
      <protection locked="0"/>
    </xf>
    <xf numFmtId="0" fontId="12" fillId="0" borderId="36" xfId="11" applyFont="1" applyBorder="1" applyProtection="1">
      <protection locked="0"/>
    </xf>
    <xf numFmtId="0" fontId="12" fillId="0" borderId="37" xfId="11" applyFont="1" applyBorder="1" applyProtection="1">
      <protection locked="0"/>
    </xf>
    <xf numFmtId="0" fontId="12" fillId="0" borderId="38" xfId="11" applyFont="1" applyBorder="1" applyProtection="1">
      <protection locked="0"/>
    </xf>
    <xf numFmtId="0" fontId="12" fillId="0" borderId="39" xfId="11" applyFont="1" applyBorder="1" applyProtection="1">
      <protection locked="0"/>
    </xf>
    <xf numFmtId="0" fontId="12" fillId="0" borderId="40" xfId="11" applyFont="1" applyBorder="1" applyProtection="1">
      <protection locked="0"/>
    </xf>
    <xf numFmtId="0" fontId="0" fillId="3" borderId="0" xfId="0" applyFill="1"/>
    <xf numFmtId="167" fontId="17" fillId="0" borderId="0" xfId="14" applyNumberFormat="1" applyProtection="1">
      <protection locked="0"/>
    </xf>
    <xf numFmtId="43" fontId="3" fillId="0" borderId="0" xfId="1" applyFont="1" applyProtection="1">
      <protection locked="0"/>
    </xf>
    <xf numFmtId="0" fontId="11" fillId="5" borderId="0" xfId="11" applyFont="1" applyFill="1" applyProtection="1">
      <protection locked="0"/>
    </xf>
    <xf numFmtId="43" fontId="0" fillId="0" borderId="0" xfId="1" applyFont="1" applyBorder="1" applyProtection="1">
      <protection locked="0"/>
    </xf>
    <xf numFmtId="167" fontId="21" fillId="3" borderId="49" xfId="14" applyNumberFormat="1" applyFont="1" applyFill="1" applyBorder="1" applyAlignment="1">
      <alignment horizontal="center" wrapText="1"/>
    </xf>
    <xf numFmtId="167" fontId="21" fillId="17" borderId="49" xfId="14" applyNumberFormat="1" applyFont="1" applyFill="1" applyBorder="1" applyAlignment="1">
      <alignment horizontal="center" wrapText="1"/>
    </xf>
    <xf numFmtId="172" fontId="23" fillId="18" borderId="65" xfId="14" applyNumberFormat="1" applyFont="1" applyFill="1" applyBorder="1"/>
    <xf numFmtId="172" fontId="23" fillId="0" borderId="6" xfId="14" applyNumberFormat="1" applyFont="1" applyBorder="1"/>
    <xf numFmtId="172" fontId="23" fillId="18" borderId="7" xfId="14" applyNumberFormat="1" applyFont="1" applyFill="1" applyBorder="1"/>
    <xf numFmtId="172" fontId="23" fillId="0" borderId="7" xfId="14" applyNumberFormat="1" applyFont="1" applyBorder="1"/>
    <xf numFmtId="172" fontId="23" fillId="18" borderId="0" xfId="14" applyNumberFormat="1" applyFont="1" applyFill="1"/>
    <xf numFmtId="172" fontId="23" fillId="0" borderId="0" xfId="14" applyNumberFormat="1" applyFont="1"/>
    <xf numFmtId="172" fontId="23" fillId="0" borderId="5" xfId="14" applyNumberFormat="1" applyFont="1" applyBorder="1"/>
    <xf numFmtId="172" fontId="23" fillId="18" borderId="6" xfId="14" applyNumberFormat="1" applyFont="1" applyFill="1" applyBorder="1"/>
    <xf numFmtId="0" fontId="21" fillId="0" borderId="0" xfId="14" applyFont="1" applyAlignment="1">
      <alignment horizontal="center"/>
    </xf>
    <xf numFmtId="167" fontId="3" fillId="6" borderId="31" xfId="11" applyNumberFormat="1" applyFill="1" applyBorder="1"/>
    <xf numFmtId="167" fontId="3" fillId="7" borderId="31" xfId="11" applyNumberFormat="1" applyFill="1" applyBorder="1"/>
    <xf numFmtId="0" fontId="5" fillId="4" borderId="0" xfId="11" applyFont="1" applyFill="1"/>
    <xf numFmtId="15" fontId="5" fillId="5" borderId="0" xfId="11" applyNumberFormat="1" applyFont="1" applyFill="1"/>
    <xf numFmtId="0" fontId="3" fillId="6" borderId="0" xfId="11" applyFill="1"/>
    <xf numFmtId="0" fontId="6" fillId="6" borderId="0" xfId="11" applyFont="1" applyFill="1"/>
    <xf numFmtId="0" fontId="5" fillId="6" borderId="0" xfId="11" applyFont="1" applyFill="1" applyAlignment="1">
      <alignment horizontal="center" vertical="center"/>
    </xf>
    <xf numFmtId="0" fontId="3" fillId="7" borderId="31" xfId="11" applyFill="1" applyBorder="1" applyAlignment="1">
      <alignment horizontal="centerContinuous" vertical="center" wrapText="1"/>
    </xf>
    <xf numFmtId="0" fontId="3" fillId="0" borderId="0" xfId="11" applyAlignment="1">
      <alignment horizontal="center" vertical="center"/>
    </xf>
    <xf numFmtId="0" fontId="3" fillId="6" borderId="0" xfId="11" applyFill="1" applyAlignment="1">
      <alignment horizontal="center" vertical="center"/>
    </xf>
    <xf numFmtId="0" fontId="5" fillId="6" borderId="31" xfId="11" quotePrefix="1" applyFont="1" applyFill="1" applyBorder="1" applyAlignment="1">
      <alignment horizontal="left" wrapText="1"/>
    </xf>
    <xf numFmtId="167" fontId="3" fillId="0" borderId="31" xfId="11" applyNumberFormat="1" applyBorder="1"/>
    <xf numFmtId="0" fontId="3" fillId="6" borderId="31" xfId="11" applyFill="1" applyBorder="1"/>
    <xf numFmtId="0" fontId="5" fillId="6" borderId="31" xfId="11" applyFont="1" applyFill="1" applyBorder="1" applyAlignment="1">
      <alignment horizontal="centerContinuous"/>
    </xf>
    <xf numFmtId="0" fontId="3" fillId="6" borderId="31" xfId="11" applyFill="1" applyBorder="1" applyAlignment="1">
      <alignment horizontal="centerContinuous"/>
    </xf>
    <xf numFmtId="0" fontId="7" fillId="6" borderId="31" xfId="11" applyFont="1" applyFill="1" applyBorder="1"/>
    <xf numFmtId="0" fontId="3" fillId="6" borderId="31" xfId="11" applyFill="1" applyBorder="1" applyAlignment="1">
      <alignment wrapText="1"/>
    </xf>
    <xf numFmtId="0" fontId="7" fillId="6" borderId="31" xfId="11" quotePrefix="1" applyFont="1" applyFill="1" applyBorder="1" applyAlignment="1">
      <alignment horizontal="left"/>
    </xf>
    <xf numFmtId="0" fontId="5" fillId="6" borderId="31" xfId="11" applyFont="1" applyFill="1" applyBorder="1"/>
    <xf numFmtId="0" fontId="5" fillId="6" borderId="31" xfId="11" quotePrefix="1" applyFont="1" applyFill="1" applyBorder="1" applyAlignment="1">
      <alignment horizontal="left"/>
    </xf>
    <xf numFmtId="0" fontId="5" fillId="6" borderId="31" xfId="11" applyFont="1" applyFill="1" applyBorder="1" applyAlignment="1">
      <alignment horizontal="left"/>
    </xf>
    <xf numFmtId="0" fontId="5" fillId="6" borderId="17" xfId="11" applyFont="1" applyFill="1" applyBorder="1" applyAlignment="1">
      <alignment horizontal="left"/>
    </xf>
    <xf numFmtId="167" fontId="3" fillId="6" borderId="32" xfId="11" applyNumberFormat="1" applyFill="1" applyBorder="1"/>
    <xf numFmtId="167" fontId="3" fillId="6" borderId="17" xfId="11" applyNumberFormat="1" applyFill="1" applyBorder="1"/>
    <xf numFmtId="0" fontId="3" fillId="6" borderId="32" xfId="11" applyFill="1" applyBorder="1" applyAlignment="1">
      <alignment wrapText="1"/>
    </xf>
    <xf numFmtId="0" fontId="5" fillId="6" borderId="17" xfId="11" applyFont="1" applyFill="1" applyBorder="1" applyAlignment="1">
      <alignment horizontal="left" wrapText="1"/>
    </xf>
    <xf numFmtId="0" fontId="3" fillId="0" borderId="32" xfId="11" applyBorder="1"/>
    <xf numFmtId="0" fontId="5" fillId="6" borderId="0" xfId="11" applyFont="1" applyFill="1"/>
    <xf numFmtId="0" fontId="5" fillId="0" borderId="17" xfId="11" applyFont="1" applyBorder="1"/>
    <xf numFmtId="0" fontId="3" fillId="0" borderId="33" xfId="11" applyBorder="1"/>
    <xf numFmtId="167" fontId="3" fillId="6" borderId="0" xfId="11" applyNumberFormat="1" applyFill="1"/>
    <xf numFmtId="0" fontId="3" fillId="0" borderId="0" xfId="11"/>
    <xf numFmtId="173" fontId="0" fillId="0" borderId="0" xfId="17" applyNumberFormat="1" applyFont="1" applyAlignment="1" applyProtection="1">
      <alignment horizontal="left"/>
      <protection locked="0"/>
    </xf>
    <xf numFmtId="10" fontId="0" fillId="0" borderId="0" xfId="17" applyNumberFormat="1" applyFont="1" applyAlignment="1" applyProtection="1">
      <alignment horizontal="left"/>
      <protection locked="0"/>
    </xf>
    <xf numFmtId="171" fontId="0" fillId="3" borderId="0" xfId="0" applyNumberFormat="1" applyFill="1"/>
    <xf numFmtId="0" fontId="2" fillId="20" borderId="0" xfId="0" applyFont="1" applyFill="1" applyProtection="1">
      <protection locked="0"/>
    </xf>
    <xf numFmtId="171" fontId="0" fillId="0" borderId="0" xfId="1" applyNumberFormat="1" applyFont="1"/>
    <xf numFmtId="171" fontId="0" fillId="0" borderId="0" xfId="0" applyNumberFormat="1"/>
    <xf numFmtId="0" fontId="0" fillId="0" borderId="0" xfId="0" applyAlignment="1">
      <alignment wrapText="1"/>
    </xf>
    <xf numFmtId="171" fontId="0" fillId="0" borderId="0" xfId="0" applyNumberFormat="1" applyAlignment="1">
      <alignment wrapText="1"/>
    </xf>
    <xf numFmtId="0" fontId="5" fillId="7" borderId="31" xfId="11" applyFont="1" applyFill="1" applyBorder="1" applyAlignment="1">
      <alignment horizontal="centerContinuous" vertical="center" wrapText="1"/>
    </xf>
    <xf numFmtId="166" fontId="3" fillId="0" borderId="37" xfId="11" applyNumberFormat="1" applyBorder="1"/>
    <xf numFmtId="44" fontId="5" fillId="0" borderId="0" xfId="12" applyFont="1" applyFill="1" applyBorder="1" applyAlignment="1" applyProtection="1">
      <alignment horizontal="center"/>
      <protection locked="0"/>
    </xf>
    <xf numFmtId="44" fontId="5" fillId="0" borderId="37" xfId="12" applyFont="1" applyFill="1" applyBorder="1" applyAlignment="1" applyProtection="1">
      <alignment horizontal="center"/>
      <protection locked="0"/>
    </xf>
    <xf numFmtId="0" fontId="5" fillId="0" borderId="38" xfId="11" applyFont="1" applyBorder="1" applyProtection="1">
      <protection locked="0"/>
    </xf>
    <xf numFmtId="15" fontId="5" fillId="0" borderId="37" xfId="11" applyNumberFormat="1" applyFont="1" applyBorder="1" applyAlignment="1" applyProtection="1">
      <alignment horizontal="center"/>
      <protection locked="0"/>
    </xf>
    <xf numFmtId="0" fontId="3" fillId="0" borderId="0" xfId="3" applyProtection="1">
      <protection locked="0"/>
    </xf>
    <xf numFmtId="0" fontId="34" fillId="0" borderId="0" xfId="4" applyFont="1"/>
    <xf numFmtId="0" fontId="35" fillId="0" borderId="51" xfId="0" applyFont="1" applyBorder="1"/>
    <xf numFmtId="0" fontId="36" fillId="0" borderId="63" xfId="0" applyFont="1" applyBorder="1"/>
    <xf numFmtId="0" fontId="36" fillId="0" borderId="0" xfId="0" applyFont="1"/>
    <xf numFmtId="0" fontId="34" fillId="0" borderId="52" xfId="4" applyFont="1" applyBorder="1"/>
    <xf numFmtId="0" fontId="34" fillId="0" borderId="36" xfId="4" applyFont="1" applyBorder="1"/>
    <xf numFmtId="0" fontId="34" fillId="0" borderId="37" xfId="4" applyFont="1" applyBorder="1"/>
    <xf numFmtId="0" fontId="35" fillId="0" borderId="62" xfId="0" applyFont="1" applyBorder="1"/>
    <xf numFmtId="0" fontId="37" fillId="23" borderId="64" xfId="0" applyFont="1" applyFill="1" applyBorder="1" applyAlignment="1" applyProtection="1">
      <alignment horizontal="center"/>
      <protection locked="0"/>
    </xf>
    <xf numFmtId="0" fontId="37" fillId="0" borderId="59" xfId="0" applyFont="1" applyBorder="1" applyAlignment="1">
      <alignment horizontal="center"/>
    </xf>
    <xf numFmtId="0" fontId="37" fillId="0" borderId="64" xfId="0" applyFont="1" applyBorder="1"/>
    <xf numFmtId="0" fontId="38" fillId="0" borderId="0" xfId="0" applyFont="1"/>
    <xf numFmtId="0" fontId="3" fillId="0" borderId="0" xfId="3"/>
    <xf numFmtId="0" fontId="30" fillId="0" borderId="53" xfId="2" applyFont="1" applyBorder="1"/>
    <xf numFmtId="15" fontId="31" fillId="23" borderId="5" xfId="2" applyNumberFormat="1" applyFont="1" applyFill="1" applyBorder="1" applyAlignment="1" applyProtection="1">
      <alignment horizontal="center"/>
      <protection locked="0"/>
    </xf>
    <xf numFmtId="0" fontId="37" fillId="0" borderId="61" xfId="0" applyFont="1" applyBorder="1"/>
    <xf numFmtId="0" fontId="39" fillId="0" borderId="61" xfId="0" applyFont="1" applyBorder="1"/>
    <xf numFmtId="10" fontId="36" fillId="23" borderId="60" xfId="17" applyNumberFormat="1" applyFont="1" applyFill="1" applyBorder="1" applyAlignment="1" applyProtection="1">
      <alignment horizontal="center"/>
      <protection locked="0"/>
    </xf>
    <xf numFmtId="0" fontId="37" fillId="0" borderId="0" xfId="0" applyFont="1"/>
    <xf numFmtId="44" fontId="31" fillId="23" borderId="39" xfId="12" applyFont="1" applyFill="1" applyBorder="1" applyProtection="1">
      <protection locked="0"/>
    </xf>
    <xf numFmtId="0" fontId="40" fillId="0" borderId="0" xfId="3" applyFont="1"/>
    <xf numFmtId="0" fontId="30" fillId="0" borderId="62" xfId="2" applyFont="1" applyBorder="1"/>
    <xf numFmtId="15" fontId="41" fillId="0" borderId="4" xfId="2" applyNumberFormat="1" applyFont="1" applyBorder="1" applyAlignment="1" applyProtection="1">
      <alignment horizontal="center"/>
      <protection locked="0"/>
    </xf>
    <xf numFmtId="0" fontId="41" fillId="0" borderId="61" xfId="2" applyFont="1" applyBorder="1" applyProtection="1">
      <protection locked="0"/>
    </xf>
    <xf numFmtId="0" fontId="10" fillId="0" borderId="61" xfId="2" applyFont="1" applyBorder="1"/>
    <xf numFmtId="0" fontId="30" fillId="0" borderId="0" xfId="2" applyFont="1" applyProtection="1">
      <protection locked="0"/>
    </xf>
    <xf numFmtId="44" fontId="31" fillId="23" borderId="0" xfId="12" applyFont="1" applyFill="1" applyBorder="1" applyProtection="1">
      <protection locked="0"/>
    </xf>
    <xf numFmtId="0" fontId="41" fillId="0" borderId="55" xfId="2" applyFont="1" applyBorder="1" applyProtection="1">
      <protection locked="0"/>
    </xf>
    <xf numFmtId="0" fontId="41" fillId="0" borderId="7" xfId="2" applyFont="1" applyBorder="1" applyProtection="1">
      <protection locked="0"/>
    </xf>
    <xf numFmtId="0" fontId="41" fillId="0" borderId="6" xfId="2" applyFont="1" applyBorder="1" applyProtection="1">
      <protection locked="0"/>
    </xf>
    <xf numFmtId="0" fontId="41" fillId="0" borderId="56" xfId="2" applyFont="1" applyBorder="1" applyProtection="1">
      <protection locked="0"/>
    </xf>
    <xf numFmtId="4" fontId="42" fillId="0" borderId="0" xfId="1" applyNumberFormat="1" applyFont="1" applyFill="1" applyBorder="1" applyAlignment="1"/>
    <xf numFmtId="0" fontId="43" fillId="0" borderId="36" xfId="4" applyFont="1" applyBorder="1" applyAlignment="1">
      <alignment horizontal="center" vertical="center" wrapText="1"/>
    </xf>
    <xf numFmtId="0" fontId="41" fillId="0" borderId="5" xfId="2" applyFont="1" applyBorder="1" applyProtection="1">
      <protection locked="0"/>
    </xf>
    <xf numFmtId="0" fontId="41" fillId="0" borderId="0" xfId="2" applyFont="1" applyProtection="1">
      <protection locked="0"/>
    </xf>
    <xf numFmtId="9" fontId="41" fillId="23" borderId="61" xfId="2" applyNumberFormat="1" applyFont="1" applyFill="1" applyBorder="1" applyProtection="1">
      <protection locked="0"/>
    </xf>
    <xf numFmtId="44" fontId="34" fillId="0" borderId="0" xfId="12" applyFont="1" applyFill="1" applyProtection="1">
      <protection locked="0"/>
    </xf>
    <xf numFmtId="0" fontId="10" fillId="0" borderId="53" xfId="2" applyFont="1" applyBorder="1" applyProtection="1">
      <protection locked="0"/>
    </xf>
    <xf numFmtId="0" fontId="10" fillId="0" borderId="5" xfId="2" applyFont="1" applyBorder="1" applyProtection="1">
      <protection locked="0"/>
    </xf>
    <xf numFmtId="0" fontId="10" fillId="0" borderId="59" xfId="2" applyFont="1" applyBorder="1" applyProtection="1">
      <protection locked="0"/>
    </xf>
    <xf numFmtId="0" fontId="10" fillId="0" borderId="54" xfId="2" applyFont="1" applyBorder="1" applyProtection="1">
      <protection locked="0"/>
    </xf>
    <xf numFmtId="0" fontId="30" fillId="0" borderId="0" xfId="2" applyFont="1" applyAlignment="1" applyProtection="1">
      <alignment vertical="justify"/>
      <protection locked="0"/>
    </xf>
    <xf numFmtId="0" fontId="31" fillId="23" borderId="14" xfId="6" applyNumberFormat="1" applyFont="1" applyFill="1" applyBorder="1" applyAlignment="1" applyProtection="1">
      <alignment horizontal="center"/>
      <protection locked="0"/>
    </xf>
    <xf numFmtId="0" fontId="10" fillId="0" borderId="55" xfId="2" applyFont="1" applyBorder="1" applyProtection="1">
      <protection locked="0"/>
    </xf>
    <xf numFmtId="0" fontId="10" fillId="0" borderId="6" xfId="2" applyFont="1" applyBorder="1" applyProtection="1">
      <protection locked="0"/>
    </xf>
    <xf numFmtId="4" fontId="44" fillId="0" borderId="59" xfId="1" applyNumberFormat="1" applyFont="1" applyFill="1" applyBorder="1" applyAlignment="1"/>
    <xf numFmtId="169" fontId="34" fillId="0" borderId="60" xfId="1" applyNumberFormat="1" applyFont="1" applyFill="1" applyBorder="1" applyAlignment="1"/>
    <xf numFmtId="0" fontId="34" fillId="0" borderId="51" xfId="4" applyFont="1" applyBorder="1"/>
    <xf numFmtId="0" fontId="45" fillId="0" borderId="0" xfId="4" applyFont="1"/>
    <xf numFmtId="0" fontId="45" fillId="0" borderId="52" xfId="4" applyFont="1" applyBorder="1"/>
    <xf numFmtId="0" fontId="43" fillId="0" borderId="8" xfId="4" applyFont="1" applyBorder="1" applyAlignment="1">
      <alignment vertical="center"/>
    </xf>
    <xf numFmtId="0" fontId="43" fillId="0" borderId="0" xfId="4" applyFont="1" applyAlignment="1">
      <alignment horizontal="center" vertical="center" wrapText="1"/>
    </xf>
    <xf numFmtId="0" fontId="43" fillId="0" borderId="9" xfId="4" applyFont="1" applyBorder="1" applyAlignment="1">
      <alignment vertical="center"/>
    </xf>
    <xf numFmtId="15" fontId="43" fillId="0" borderId="0" xfId="4" applyNumberFormat="1" applyFont="1" applyAlignment="1">
      <alignment horizontal="center" vertical="center" wrapText="1"/>
    </xf>
    <xf numFmtId="0" fontId="46" fillId="0" borderId="0" xfId="4" applyFont="1" applyAlignment="1">
      <alignment vertical="center"/>
    </xf>
    <xf numFmtId="9" fontId="36" fillId="0" borderId="36" xfId="10" applyFont="1" applyFill="1" applyBorder="1" applyAlignment="1">
      <alignment horizontal="center"/>
    </xf>
    <xf numFmtId="0" fontId="44" fillId="0" borderId="51" xfId="4" applyFont="1" applyBorder="1" applyAlignment="1">
      <alignment vertical="center"/>
    </xf>
    <xf numFmtId="0" fontId="44" fillId="0" borderId="0" xfId="4" applyFont="1" applyAlignment="1">
      <alignment vertical="center"/>
    </xf>
    <xf numFmtId="0" fontId="34" fillId="0" borderId="9" xfId="4" applyFont="1" applyBorder="1" applyAlignment="1">
      <alignment horizontal="center" vertical="center"/>
    </xf>
    <xf numFmtId="0" fontId="44" fillId="0" borderId="11" xfId="4" applyFont="1" applyBorder="1" applyAlignment="1">
      <alignment horizontal="center" vertical="center"/>
    </xf>
    <xf numFmtId="0" fontId="34" fillId="0" borderId="12" xfId="4" applyFont="1" applyBorder="1" applyAlignment="1">
      <alignment vertical="center"/>
    </xf>
    <xf numFmtId="0" fontId="34" fillId="0" borderId="0" xfId="4" applyFont="1" applyAlignment="1">
      <alignment vertical="center"/>
    </xf>
    <xf numFmtId="0" fontId="41" fillId="0" borderId="23" xfId="6" applyNumberFormat="1" applyFont="1" applyFill="1" applyBorder="1" applyAlignment="1">
      <alignment horizontal="center"/>
    </xf>
    <xf numFmtId="166" fontId="34" fillId="23" borderId="13" xfId="1" applyNumberFormat="1" applyFont="1" applyFill="1" applyBorder="1" applyAlignment="1" applyProtection="1">
      <alignment vertical="center"/>
      <protection locked="0"/>
    </xf>
    <xf numFmtId="166" fontId="30" fillId="24" borderId="15" xfId="1" applyNumberFormat="1" applyFont="1" applyFill="1" applyBorder="1" applyAlignment="1">
      <alignment vertical="center"/>
    </xf>
    <xf numFmtId="0" fontId="41" fillId="0" borderId="26" xfId="6" applyNumberFormat="1" applyFont="1" applyFill="1" applyBorder="1" applyAlignment="1">
      <alignment horizontal="center"/>
    </xf>
    <xf numFmtId="0" fontId="44" fillId="0" borderId="9" xfId="4" applyFont="1" applyBorder="1" applyAlignment="1">
      <alignment horizontal="center" vertical="center"/>
    </xf>
    <xf numFmtId="166" fontId="34" fillId="23" borderId="18" xfId="1" applyNumberFormat="1" applyFont="1" applyFill="1" applyBorder="1" applyAlignment="1" applyProtection="1">
      <alignment vertical="center"/>
      <protection locked="0"/>
    </xf>
    <xf numFmtId="166" fontId="30" fillId="24" borderId="19" xfId="1" applyNumberFormat="1" applyFont="1" applyFill="1" applyBorder="1" applyAlignment="1">
      <alignment vertical="center"/>
    </xf>
    <xf numFmtId="166" fontId="34" fillId="0" borderId="0" xfId="8" applyNumberFormat="1" applyFont="1" applyFill="1" applyBorder="1" applyAlignment="1">
      <alignment vertical="center"/>
    </xf>
    <xf numFmtId="0" fontId="34" fillId="0" borderId="38" xfId="4" applyFont="1" applyBorder="1"/>
    <xf numFmtId="0" fontId="34" fillId="0" borderId="39" xfId="4" applyFont="1" applyBorder="1"/>
    <xf numFmtId="0" fontId="34" fillId="0" borderId="40" xfId="4" applyFont="1" applyBorder="1"/>
    <xf numFmtId="0" fontId="34" fillId="0" borderId="9" xfId="4" applyFont="1" applyBorder="1"/>
    <xf numFmtId="166" fontId="34" fillId="23" borderId="16" xfId="1" applyNumberFormat="1" applyFont="1" applyFill="1" applyBorder="1" applyProtection="1">
      <protection locked="0"/>
    </xf>
    <xf numFmtId="166" fontId="30" fillId="24" borderId="20" xfId="1" applyNumberFormat="1" applyFont="1" applyFill="1" applyBorder="1" applyAlignment="1">
      <alignment vertical="center"/>
    </xf>
    <xf numFmtId="166" fontId="47" fillId="0" borderId="0" xfId="9" applyNumberFormat="1" applyFont="1" applyFill="1" applyBorder="1" applyAlignment="1">
      <alignment vertical="center"/>
    </xf>
    <xf numFmtId="0" fontId="5" fillId="0" borderId="0" xfId="3" applyFont="1"/>
    <xf numFmtId="0" fontId="34" fillId="0" borderId="16" xfId="5" applyFont="1" applyBorder="1" applyAlignment="1">
      <alignment horizontal="left" vertical="center"/>
    </xf>
    <xf numFmtId="0" fontId="31" fillId="24" borderId="17" xfId="6" applyNumberFormat="1" applyFont="1" applyFill="1" applyBorder="1" applyAlignment="1">
      <alignment horizontal="center"/>
    </xf>
    <xf numFmtId="0" fontId="34" fillId="0" borderId="16" xfId="4" applyFont="1" applyBorder="1" applyProtection="1">
      <protection locked="0"/>
    </xf>
    <xf numFmtId="166" fontId="30" fillId="24" borderId="20" xfId="9" applyNumberFormat="1" applyFont="1" applyFill="1" applyBorder="1" applyAlignment="1">
      <alignment vertical="center"/>
    </xf>
    <xf numFmtId="0" fontId="34" fillId="0" borderId="16" xfId="5" applyFont="1" applyBorder="1" applyAlignment="1">
      <alignment horizontal="left" vertical="center" wrapText="1"/>
    </xf>
    <xf numFmtId="0" fontId="34" fillId="0" borderId="16" xfId="4" applyFont="1" applyBorder="1" applyAlignment="1">
      <alignment horizontal="left" wrapText="1"/>
    </xf>
    <xf numFmtId="0" fontId="31" fillId="24" borderId="17" xfId="4" applyFont="1" applyFill="1" applyBorder="1"/>
    <xf numFmtId="0" fontId="34" fillId="0" borderId="26" xfId="4" applyFont="1" applyBorder="1"/>
    <xf numFmtId="166" fontId="34" fillId="0" borderId="16" xfId="1" applyNumberFormat="1" applyFont="1" applyFill="1" applyBorder="1" applyProtection="1">
      <protection locked="0"/>
    </xf>
    <xf numFmtId="166" fontId="30" fillId="24" borderId="20" xfId="1" applyNumberFormat="1" applyFont="1" applyFill="1" applyBorder="1"/>
    <xf numFmtId="0" fontId="34" fillId="0" borderId="21" xfId="4" applyFont="1" applyBorder="1" applyAlignment="1">
      <alignment horizontal="left" wrapText="1"/>
    </xf>
    <xf numFmtId="0" fontId="31" fillId="24" borderId="22" xfId="4" applyFont="1" applyFill="1" applyBorder="1"/>
    <xf numFmtId="0" fontId="34" fillId="0" borderId="70" xfId="4" applyFont="1" applyBorder="1"/>
    <xf numFmtId="166" fontId="34" fillId="0" borderId="21" xfId="1" applyNumberFormat="1" applyFont="1" applyFill="1" applyBorder="1" applyProtection="1">
      <protection locked="0"/>
    </xf>
    <xf numFmtId="166" fontId="30" fillId="24" borderId="19" xfId="1" applyNumberFormat="1" applyFont="1" applyFill="1" applyBorder="1"/>
    <xf numFmtId="0" fontId="34" fillId="0" borderId="21" xfId="4" applyFont="1" applyBorder="1" applyAlignment="1">
      <alignment horizontal="left"/>
    </xf>
    <xf numFmtId="0" fontId="34" fillId="0" borderId="10" xfId="4" applyFont="1" applyBorder="1"/>
    <xf numFmtId="0" fontId="45" fillId="0" borderId="13" xfId="4" applyFont="1" applyBorder="1" applyAlignment="1">
      <alignment wrapText="1"/>
    </xf>
    <xf numFmtId="0" fontId="31" fillId="24" borderId="69" xfId="4" applyFont="1" applyFill="1" applyBorder="1"/>
    <xf numFmtId="0" fontId="34" fillId="0" borderId="15" xfId="4" applyFont="1" applyBorder="1"/>
    <xf numFmtId="0" fontId="34" fillId="0" borderId="8" xfId="4" applyFont="1" applyBorder="1"/>
    <xf numFmtId="0" fontId="34" fillId="0" borderId="13" xfId="4" applyFont="1" applyBorder="1" applyProtection="1">
      <protection locked="0"/>
    </xf>
    <xf numFmtId="171" fontId="30" fillId="24" borderId="15" xfId="1" applyNumberFormat="1" applyFont="1" applyFill="1" applyBorder="1"/>
    <xf numFmtId="0" fontId="44" fillId="0" borderId="0" xfId="4" applyFont="1"/>
    <xf numFmtId="0" fontId="47" fillId="0" borderId="0" xfId="4" applyFont="1" applyAlignment="1">
      <alignment horizontal="left" vertical="center"/>
    </xf>
    <xf numFmtId="0" fontId="34" fillId="0" borderId="0" xfId="4" applyFont="1" applyProtection="1">
      <protection locked="0"/>
    </xf>
    <xf numFmtId="0" fontId="41" fillId="23" borderId="60" xfId="2" applyFont="1" applyFill="1" applyBorder="1" applyAlignment="1" applyProtection="1">
      <alignment horizontal="center"/>
      <protection locked="0"/>
    </xf>
    <xf numFmtId="0" fontId="31" fillId="24" borderId="31" xfId="2" applyFont="1" applyFill="1" applyBorder="1"/>
    <xf numFmtId="0" fontId="34" fillId="23" borderId="31" xfId="4" applyFont="1" applyFill="1" applyBorder="1"/>
    <xf numFmtId="0" fontId="34" fillId="0" borderId="31" xfId="4" applyFont="1" applyBorder="1"/>
    <xf numFmtId="0" fontId="48" fillId="0" borderId="0" xfId="3" applyFont="1"/>
    <xf numFmtId="0" fontId="34" fillId="23" borderId="67" xfId="4" applyFont="1" applyFill="1" applyBorder="1" applyProtection="1">
      <protection locked="0"/>
    </xf>
    <xf numFmtId="0" fontId="44" fillId="23" borderId="24" xfId="4" applyFont="1" applyFill="1" applyBorder="1" applyProtection="1">
      <protection locked="0"/>
    </xf>
    <xf numFmtId="0" fontId="34" fillId="23" borderId="24" xfId="4" applyFont="1" applyFill="1" applyBorder="1" applyProtection="1">
      <protection locked="0"/>
    </xf>
    <xf numFmtId="0" fontId="34" fillId="23" borderId="12" xfId="4" applyFont="1" applyFill="1" applyBorder="1" applyProtection="1">
      <protection locked="0"/>
    </xf>
    <xf numFmtId="0" fontId="34" fillId="23" borderId="51" xfId="4" applyFont="1" applyFill="1" applyBorder="1" applyProtection="1">
      <protection locked="0"/>
    </xf>
    <xf numFmtId="0" fontId="44" fillId="23" borderId="0" xfId="4" applyFont="1" applyFill="1" applyProtection="1">
      <protection locked="0"/>
    </xf>
    <xf numFmtId="0" fontId="34" fillId="23" borderId="0" xfId="4" applyFont="1" applyFill="1" applyProtection="1">
      <protection locked="0"/>
    </xf>
    <xf numFmtId="0" fontId="34" fillId="23" borderId="52" xfId="4" applyFont="1" applyFill="1" applyBorder="1" applyProtection="1">
      <protection locked="0"/>
    </xf>
    <xf numFmtId="0" fontId="34" fillId="23" borderId="68" xfId="4" applyFont="1" applyFill="1" applyBorder="1" applyProtection="1">
      <protection locked="0"/>
    </xf>
    <xf numFmtId="0" fontId="34" fillId="23" borderId="29" xfId="4" applyFont="1" applyFill="1" applyBorder="1" applyProtection="1">
      <protection locked="0"/>
    </xf>
    <xf numFmtId="0" fontId="34" fillId="23" borderId="71" xfId="4" applyFont="1" applyFill="1" applyBorder="1" applyProtection="1">
      <protection locked="0"/>
    </xf>
    <xf numFmtId="0" fontId="3" fillId="24" borderId="16" xfId="11" applyFill="1" applyBorder="1" applyProtection="1">
      <protection locked="0"/>
    </xf>
    <xf numFmtId="0" fontId="3" fillId="24" borderId="20" xfId="11" applyFill="1" applyBorder="1" applyProtection="1">
      <protection locked="0"/>
    </xf>
    <xf numFmtId="0" fontId="3" fillId="24" borderId="73" xfId="11" applyFill="1" applyBorder="1" applyProtection="1">
      <protection locked="0"/>
    </xf>
    <xf numFmtId="0" fontId="3" fillId="24" borderId="74" xfId="11" applyFill="1" applyBorder="1" applyProtection="1">
      <protection locked="0"/>
    </xf>
    <xf numFmtId="44" fontId="0" fillId="24" borderId="39" xfId="12" applyFont="1" applyFill="1" applyBorder="1" applyProtection="1">
      <protection locked="0"/>
    </xf>
    <xf numFmtId="15" fontId="3" fillId="24" borderId="39" xfId="11" applyNumberFormat="1" applyFill="1" applyBorder="1" applyProtection="1">
      <protection locked="0"/>
    </xf>
    <xf numFmtId="44" fontId="0" fillId="24" borderId="0" xfId="12" applyFont="1" applyFill="1" applyProtection="1">
      <protection locked="0"/>
    </xf>
    <xf numFmtId="164" fontId="3" fillId="24" borderId="39" xfId="11" applyNumberFormat="1" applyFill="1" applyBorder="1" applyProtection="1">
      <protection locked="0"/>
    </xf>
    <xf numFmtId="43" fontId="0" fillId="24" borderId="0" xfId="1" applyFont="1" applyFill="1" applyBorder="1" applyProtection="1">
      <protection locked="0"/>
    </xf>
    <xf numFmtId="43" fontId="0" fillId="24" borderId="0" xfId="1" applyFont="1" applyFill="1" applyBorder="1" applyProtection="1"/>
    <xf numFmtId="44" fontId="3" fillId="24" borderId="33" xfId="12" applyFont="1" applyFill="1" applyBorder="1" applyProtection="1"/>
    <xf numFmtId="43" fontId="0" fillId="24" borderId="37" xfId="1" applyFont="1" applyFill="1" applyBorder="1" applyProtection="1"/>
    <xf numFmtId="43" fontId="0" fillId="24" borderId="32" xfId="13" applyFont="1" applyFill="1" applyBorder="1" applyProtection="1"/>
    <xf numFmtId="166" fontId="3" fillId="24" borderId="39" xfId="13" applyNumberFormat="1" applyFont="1" applyFill="1" applyBorder="1" applyProtection="1">
      <protection locked="0"/>
    </xf>
    <xf numFmtId="9" fontId="0" fillId="24" borderId="0" xfId="7" applyFont="1" applyFill="1" applyBorder="1" applyProtection="1">
      <protection locked="0"/>
    </xf>
    <xf numFmtId="9" fontId="2" fillId="24" borderId="0" xfId="7" applyFont="1" applyFill="1" applyBorder="1" applyProtection="1"/>
    <xf numFmtId="44" fontId="0" fillId="24" borderId="41" xfId="12" applyFont="1" applyFill="1" applyBorder="1" applyProtection="1"/>
    <xf numFmtId="44" fontId="3" fillId="24" borderId="42" xfId="11" applyNumberFormat="1" applyFill="1" applyBorder="1"/>
    <xf numFmtId="44" fontId="0" fillId="24" borderId="0" xfId="12" applyFont="1" applyFill="1" applyBorder="1" applyProtection="1"/>
    <xf numFmtId="44" fontId="0" fillId="24" borderId="0" xfId="12" applyFont="1" applyFill="1" applyBorder="1" applyProtection="1">
      <protection locked="0"/>
    </xf>
    <xf numFmtId="44" fontId="3" fillId="24" borderId="37" xfId="11" applyNumberFormat="1" applyFill="1" applyBorder="1"/>
    <xf numFmtId="44" fontId="3" fillId="24" borderId="43" xfId="11" applyNumberFormat="1" applyFill="1" applyBorder="1"/>
    <xf numFmtId="44" fontId="3" fillId="24" borderId="37" xfId="11" applyNumberFormat="1" applyFill="1" applyBorder="1" applyProtection="1">
      <protection locked="0"/>
    </xf>
    <xf numFmtId="166" fontId="3" fillId="24" borderId="39" xfId="13" applyNumberFormat="1" applyFont="1" applyFill="1" applyBorder="1" applyAlignment="1" applyProtection="1">
      <alignment horizontal="right"/>
    </xf>
    <xf numFmtId="43" fontId="0" fillId="24" borderId="0" xfId="13" applyFont="1" applyFill="1" applyBorder="1" applyProtection="1"/>
    <xf numFmtId="43" fontId="0" fillId="24" borderId="0" xfId="13" applyFont="1" applyFill="1" applyBorder="1" applyProtection="1">
      <protection locked="0"/>
    </xf>
    <xf numFmtId="43" fontId="15" fillId="24" borderId="0" xfId="13" applyFont="1" applyFill="1" applyBorder="1" applyProtection="1"/>
    <xf numFmtId="43" fontId="15" fillId="24" borderId="0" xfId="13" applyFont="1" applyFill="1" applyBorder="1" applyProtection="1">
      <protection locked="0"/>
    </xf>
    <xf numFmtId="0" fontId="3" fillId="24" borderId="0" xfId="11" applyFill="1" applyProtection="1">
      <protection locked="0"/>
    </xf>
    <xf numFmtId="44" fontId="5" fillId="24" borderId="44" xfId="12" applyFont="1" applyFill="1" applyBorder="1" applyProtection="1"/>
    <xf numFmtId="44" fontId="5" fillId="24" borderId="0" xfId="12" applyFont="1" applyFill="1" applyBorder="1" applyProtection="1">
      <protection locked="0"/>
    </xf>
    <xf numFmtId="166" fontId="5" fillId="24" borderId="39" xfId="13" applyNumberFormat="1" applyFont="1" applyFill="1" applyBorder="1" applyProtection="1"/>
    <xf numFmtId="166" fontId="5" fillId="24" borderId="40" xfId="11" applyNumberFormat="1" applyFont="1" applyFill="1" applyBorder="1"/>
    <xf numFmtId="167" fontId="3" fillId="24" borderId="31" xfId="11" applyNumberFormat="1" applyFill="1" applyBorder="1"/>
    <xf numFmtId="167" fontId="3" fillId="24" borderId="31" xfId="11" quotePrefix="1" applyNumberFormat="1" applyFill="1" applyBorder="1"/>
    <xf numFmtId="167" fontId="3" fillId="24" borderId="31" xfId="11" applyNumberFormat="1" applyFill="1" applyBorder="1" applyProtection="1">
      <protection locked="0"/>
    </xf>
    <xf numFmtId="9" fontId="5" fillId="24" borderId="31" xfId="7" applyFont="1" applyFill="1" applyBorder="1" applyAlignment="1" applyProtection="1">
      <alignment wrapText="1"/>
      <protection locked="0"/>
    </xf>
    <xf numFmtId="0" fontId="5" fillId="21" borderId="31" xfId="11" applyFont="1" applyFill="1" applyBorder="1" applyAlignment="1">
      <alignment horizontal="center" vertical="center"/>
    </xf>
    <xf numFmtId="0" fontId="5" fillId="21" borderId="31" xfId="11" applyFont="1" applyFill="1" applyBorder="1" applyAlignment="1">
      <alignment horizontal="center" vertical="center" wrapText="1"/>
    </xf>
    <xf numFmtId="0" fontId="5" fillId="21" borderId="31" xfId="11" quotePrefix="1" applyFont="1" applyFill="1" applyBorder="1" applyAlignment="1">
      <alignment horizontal="center" vertical="center" wrapText="1"/>
    </xf>
    <xf numFmtId="0" fontId="5" fillId="21" borderId="11" xfId="11" applyFont="1" applyFill="1" applyBorder="1" applyProtection="1">
      <protection locked="0"/>
    </xf>
    <xf numFmtId="0" fontId="5" fillId="21" borderId="68" xfId="11" applyFont="1" applyFill="1" applyBorder="1" applyProtection="1">
      <protection locked="0"/>
    </xf>
    <xf numFmtId="0" fontId="5" fillId="21" borderId="8" xfId="11" applyFont="1" applyFill="1" applyBorder="1" applyProtection="1">
      <protection locked="0"/>
    </xf>
    <xf numFmtId="0" fontId="5" fillId="21" borderId="12" xfId="11" applyFont="1" applyFill="1" applyBorder="1" applyProtection="1">
      <protection locked="0"/>
    </xf>
    <xf numFmtId="0" fontId="0" fillId="24" borderId="0" xfId="0" applyFill="1" applyProtection="1">
      <protection locked="0"/>
    </xf>
    <xf numFmtId="0" fontId="0" fillId="24" borderId="0" xfId="0" applyFill="1"/>
    <xf numFmtId="166" fontId="0" fillId="24" borderId="0" xfId="0" applyNumberFormat="1" applyFill="1"/>
    <xf numFmtId="166" fontId="0" fillId="24" borderId="0" xfId="1" applyNumberFormat="1" applyFont="1" applyFill="1" applyProtection="1">
      <protection locked="0"/>
    </xf>
    <xf numFmtId="43" fontId="0" fillId="24" borderId="0" xfId="1" applyFont="1" applyFill="1" applyProtection="1">
      <protection locked="0"/>
    </xf>
    <xf numFmtId="171" fontId="0" fillId="24" borderId="0" xfId="1" applyNumberFormat="1" applyFont="1" applyFill="1" applyProtection="1">
      <protection locked="0"/>
    </xf>
    <xf numFmtId="166" fontId="0" fillId="0" borderId="0" xfId="1" applyNumberFormat="1" applyFont="1" applyFill="1" applyBorder="1" applyProtection="1">
      <protection locked="0"/>
    </xf>
    <xf numFmtId="166" fontId="0" fillId="0" borderId="0" xfId="0" applyNumberFormat="1" applyProtection="1">
      <protection locked="0"/>
    </xf>
    <xf numFmtId="166" fontId="0" fillId="0" borderId="0" xfId="1" applyNumberFormat="1" applyFont="1" applyFill="1" applyProtection="1">
      <protection locked="0"/>
    </xf>
    <xf numFmtId="0" fontId="2" fillId="24" borderId="25" xfId="0" applyFont="1" applyFill="1" applyBorder="1" applyAlignment="1">
      <alignment horizontal="left"/>
    </xf>
    <xf numFmtId="166" fontId="0" fillId="24" borderId="25" xfId="1" applyNumberFormat="1" applyFont="1" applyFill="1" applyBorder="1" applyProtection="1"/>
    <xf numFmtId="0" fontId="0" fillId="24" borderId="27" xfId="0" applyFill="1" applyBorder="1" applyAlignment="1">
      <alignment horizontal="left"/>
    </xf>
    <xf numFmtId="166" fontId="0" fillId="24" borderId="27" xfId="1" applyNumberFormat="1" applyFont="1" applyFill="1" applyBorder="1" applyProtection="1"/>
    <xf numFmtId="166" fontId="0" fillId="24" borderId="30" xfId="1" applyNumberFormat="1" applyFont="1" applyFill="1" applyBorder="1" applyAlignment="1" applyProtection="1">
      <alignment horizontal="left"/>
    </xf>
    <xf numFmtId="166" fontId="0" fillId="24" borderId="30" xfId="0" applyNumberFormat="1" applyFill="1" applyBorder="1"/>
    <xf numFmtId="0" fontId="2" fillId="0" borderId="23" xfId="0" applyFont="1" applyBorder="1"/>
    <xf numFmtId="0" fontId="0" fillId="0" borderId="24" xfId="0" applyBorder="1"/>
    <xf numFmtId="0" fontId="2" fillId="0" borderId="26" xfId="0" applyFont="1" applyBorder="1"/>
    <xf numFmtId="0" fontId="2" fillId="0" borderId="28" xfId="0" applyFont="1" applyBorder="1"/>
    <xf numFmtId="0" fontId="0" fillId="0" borderId="29" xfId="0" applyBorder="1"/>
    <xf numFmtId="166" fontId="0" fillId="24" borderId="0" xfId="1" applyNumberFormat="1" applyFont="1" applyFill="1" applyProtection="1"/>
    <xf numFmtId="166" fontId="0" fillId="0" borderId="0" xfId="1" applyNumberFormat="1" applyFont="1" applyFill="1" applyBorder="1" applyProtection="1"/>
    <xf numFmtId="166" fontId="0" fillId="0" borderId="0" xfId="1" applyNumberFormat="1" applyFont="1" applyFill="1" applyProtection="1"/>
    <xf numFmtId="171" fontId="0" fillId="24" borderId="0" xfId="1" applyNumberFormat="1" applyFont="1" applyFill="1" applyProtection="1"/>
    <xf numFmtId="0" fontId="0" fillId="23" borderId="0" xfId="0" applyFill="1"/>
    <xf numFmtId="0" fontId="0" fillId="23" borderId="0" xfId="0" applyFill="1" applyProtection="1">
      <protection locked="0"/>
    </xf>
    <xf numFmtId="15" fontId="0" fillId="23" borderId="0" xfId="0" applyNumberFormat="1" applyFill="1" applyProtection="1">
      <protection locked="0"/>
    </xf>
    <xf numFmtId="171" fontId="0" fillId="23" borderId="0" xfId="1" applyNumberFormat="1" applyFont="1" applyFill="1" applyProtection="1">
      <protection locked="0"/>
    </xf>
    <xf numFmtId="0" fontId="0" fillId="24" borderId="0" xfId="0" applyFill="1" applyAlignment="1">
      <alignment horizontal="left"/>
    </xf>
    <xf numFmtId="15" fontId="0" fillId="24" borderId="0" xfId="0" applyNumberFormat="1" applyFill="1" applyAlignment="1">
      <alignment horizontal="left"/>
    </xf>
    <xf numFmtId="166" fontId="0" fillId="23" borderId="0" xfId="1" applyNumberFormat="1" applyFont="1" applyFill="1" applyProtection="1">
      <protection locked="0"/>
    </xf>
    <xf numFmtId="43" fontId="0" fillId="23" borderId="0" xfId="1" applyFont="1" applyFill="1" applyProtection="1">
      <protection locked="0"/>
    </xf>
    <xf numFmtId="0" fontId="2" fillId="0" borderId="0" xfId="0" applyFont="1" applyProtection="1">
      <protection locked="0"/>
    </xf>
    <xf numFmtId="167" fontId="21" fillId="24" borderId="49" xfId="14" applyNumberFormat="1" applyFont="1" applyFill="1" applyBorder="1" applyAlignment="1">
      <alignment horizontal="center" wrapText="1"/>
    </xf>
    <xf numFmtId="172" fontId="23" fillId="25" borderId="65" xfId="14" applyNumberFormat="1" applyFont="1" applyFill="1" applyBorder="1"/>
    <xf numFmtId="172" fontId="23" fillId="24" borderId="6" xfId="14" applyNumberFormat="1" applyFont="1" applyFill="1" applyBorder="1"/>
    <xf numFmtId="172" fontId="23" fillId="25" borderId="7" xfId="14" applyNumberFormat="1" applyFont="1" applyFill="1" applyBorder="1"/>
    <xf numFmtId="172" fontId="23" fillId="24" borderId="7" xfId="14" applyNumberFormat="1" applyFont="1" applyFill="1" applyBorder="1"/>
    <xf numFmtId="172" fontId="23" fillId="25" borderId="0" xfId="14" applyNumberFormat="1" applyFont="1" applyFill="1"/>
    <xf numFmtId="172" fontId="23" fillId="24" borderId="0" xfId="14" applyNumberFormat="1" applyFont="1" applyFill="1"/>
    <xf numFmtId="172" fontId="23" fillId="24" borderId="5" xfId="14" applyNumberFormat="1" applyFont="1" applyFill="1" applyBorder="1"/>
    <xf numFmtId="172" fontId="23" fillId="25" borderId="6" xfId="14" applyNumberFormat="1" applyFont="1" applyFill="1" applyBorder="1"/>
    <xf numFmtId="0" fontId="17" fillId="24" borderId="0" xfId="14" applyFill="1" applyProtection="1">
      <protection locked="0"/>
    </xf>
    <xf numFmtId="172" fontId="23" fillId="25" borderId="64" xfId="14" applyNumberFormat="1" applyFont="1" applyFill="1" applyBorder="1"/>
    <xf numFmtId="172" fontId="23" fillId="24" borderId="64" xfId="14" applyNumberFormat="1" applyFont="1" applyFill="1" applyBorder="1"/>
    <xf numFmtId="172" fontId="23" fillId="25" borderId="58" xfId="14" applyNumberFormat="1" applyFont="1" applyFill="1" applyBorder="1"/>
    <xf numFmtId="172" fontId="23" fillId="24" borderId="57" xfId="14" applyNumberFormat="1" applyFont="1" applyFill="1" applyBorder="1"/>
    <xf numFmtId="172" fontId="23" fillId="24" borderId="58" xfId="14" applyNumberFormat="1" applyFont="1" applyFill="1" applyBorder="1"/>
    <xf numFmtId="172" fontId="23" fillId="24" borderId="66" xfId="14" applyNumberFormat="1" applyFont="1" applyFill="1" applyBorder="1"/>
    <xf numFmtId="0" fontId="22" fillId="0" borderId="45" xfId="14" applyFont="1" applyBorder="1" applyAlignment="1">
      <alignment horizontal="center" wrapText="1"/>
    </xf>
    <xf numFmtId="0" fontId="20" fillId="0" borderId="0" xfId="14" applyFont="1" applyProtection="1">
      <protection locked="0"/>
    </xf>
    <xf numFmtId="0" fontId="20" fillId="0" borderId="0" xfId="14" applyFont="1"/>
    <xf numFmtId="15" fontId="17" fillId="24" borderId="0" xfId="14" applyNumberFormat="1" applyFill="1"/>
    <xf numFmtId="0" fontId="34" fillId="0" borderId="13" xfId="5" applyFont="1" applyBorder="1" applyAlignment="1" applyProtection="1">
      <alignment horizontal="left" vertical="center"/>
      <protection locked="0"/>
    </xf>
    <xf numFmtId="0" fontId="34" fillId="0" borderId="16" xfId="5" applyFont="1" applyBorder="1" applyAlignment="1" applyProtection="1">
      <alignment horizontal="left" vertical="center"/>
      <protection locked="0"/>
    </xf>
    <xf numFmtId="0" fontId="31" fillId="23" borderId="39" xfId="12" applyNumberFormat="1" applyFont="1" applyFill="1" applyBorder="1" applyProtection="1">
      <protection locked="0"/>
    </xf>
    <xf numFmtId="0" fontId="31" fillId="23" borderId="40" xfId="12" applyNumberFormat="1" applyFont="1" applyFill="1" applyBorder="1" applyProtection="1">
      <protection locked="0"/>
    </xf>
    <xf numFmtId="0" fontId="31" fillId="23" borderId="0" xfId="12" applyNumberFormat="1" applyFont="1" applyFill="1" applyBorder="1" applyProtection="1">
      <protection locked="0"/>
    </xf>
    <xf numFmtId="0" fontId="31" fillId="23" borderId="37" xfId="12" applyNumberFormat="1" applyFont="1" applyFill="1" applyBorder="1" applyProtection="1">
      <protection locked="0"/>
    </xf>
    <xf numFmtId="15" fontId="5" fillId="0" borderId="0" xfId="11" applyNumberFormat="1" applyFont="1" applyProtection="1">
      <protection locked="0"/>
    </xf>
    <xf numFmtId="44" fontId="3" fillId="23" borderId="39" xfId="12" applyFont="1" applyFill="1" applyBorder="1" applyProtection="1">
      <protection locked="0"/>
    </xf>
    <xf numFmtId="164" fontId="3" fillId="23" borderId="39" xfId="11" applyNumberFormat="1" applyFill="1" applyBorder="1" applyProtection="1">
      <protection locked="0"/>
    </xf>
    <xf numFmtId="15" fontId="3" fillId="23" borderId="40" xfId="11" applyNumberFormat="1" applyFill="1" applyBorder="1" applyProtection="1">
      <protection locked="0"/>
    </xf>
    <xf numFmtId="44" fontId="3" fillId="23" borderId="0" xfId="12" applyFont="1" applyFill="1" applyBorder="1" applyProtection="1">
      <protection locked="0"/>
    </xf>
    <xf numFmtId="15" fontId="3" fillId="23" borderId="37" xfId="11" applyNumberFormat="1" applyFill="1" applyBorder="1" applyProtection="1">
      <protection locked="0"/>
    </xf>
    <xf numFmtId="15" fontId="3" fillId="23" borderId="39" xfId="11" applyNumberFormat="1" applyFill="1" applyBorder="1" applyProtection="1">
      <protection locked="0"/>
    </xf>
    <xf numFmtId="15" fontId="3" fillId="23" borderId="0" xfId="11" applyNumberFormat="1" applyFill="1" applyProtection="1">
      <protection locked="0"/>
    </xf>
    <xf numFmtId="0" fontId="3" fillId="14" borderId="17" xfId="11" applyFill="1" applyBorder="1" applyProtection="1">
      <protection locked="0"/>
    </xf>
    <xf numFmtId="0" fontId="3" fillId="14" borderId="33" xfId="11" applyFill="1" applyBorder="1" applyProtection="1">
      <protection locked="0"/>
    </xf>
    <xf numFmtId="44" fontId="3" fillId="14" borderId="33" xfId="12" applyFont="1" applyFill="1" applyBorder="1" applyAlignment="1" applyProtection="1">
      <alignment horizontal="left"/>
      <protection locked="0"/>
    </xf>
    <xf numFmtId="44" fontId="3" fillId="14" borderId="33" xfId="12" applyFont="1" applyFill="1" applyBorder="1" applyProtection="1">
      <protection locked="0"/>
    </xf>
    <xf numFmtId="0" fontId="3" fillId="14" borderId="32" xfId="11" applyFill="1" applyBorder="1" applyProtection="1">
      <protection locked="0"/>
    </xf>
    <xf numFmtId="0" fontId="3" fillId="26" borderId="17" xfId="11" applyFill="1" applyBorder="1" applyProtection="1">
      <protection locked="0"/>
    </xf>
    <xf numFmtId="0" fontId="3" fillId="26" borderId="33" xfId="11" applyFill="1" applyBorder="1" applyProtection="1">
      <protection locked="0"/>
    </xf>
    <xf numFmtId="44" fontId="3" fillId="26" borderId="33" xfId="12" applyFont="1" applyFill="1" applyBorder="1" applyAlignment="1" applyProtection="1">
      <alignment horizontal="left"/>
      <protection locked="0"/>
    </xf>
    <xf numFmtId="44" fontId="3" fillId="26" borderId="33" xfId="12" applyFont="1" applyFill="1" applyBorder="1" applyProtection="1">
      <protection locked="0"/>
    </xf>
    <xf numFmtId="0" fontId="3" fillId="26" borderId="32" xfId="11" applyFill="1" applyBorder="1" applyProtection="1">
      <protection locked="0"/>
    </xf>
    <xf numFmtId="166" fontId="14" fillId="0" borderId="0" xfId="1" applyNumberFormat="1" applyFont="1" applyProtection="1">
      <protection locked="0"/>
    </xf>
    <xf numFmtId="0" fontId="14" fillId="0" borderId="0" xfId="15" quotePrefix="1" applyFont="1" applyProtection="1">
      <protection locked="0"/>
    </xf>
    <xf numFmtId="0" fontId="27" fillId="0" borderId="0" xfId="15" applyFont="1" applyProtection="1">
      <protection locked="0"/>
    </xf>
    <xf numFmtId="0" fontId="26" fillId="0" borderId="0" xfId="15" applyFont="1" applyProtection="1">
      <protection locked="0"/>
    </xf>
    <xf numFmtId="0" fontId="26" fillId="0" borderId="0" xfId="11" applyFont="1" applyProtection="1">
      <protection locked="0"/>
    </xf>
    <xf numFmtId="166" fontId="14" fillId="0" borderId="0" xfId="15" applyNumberFormat="1" applyFont="1" applyProtection="1">
      <protection locked="0"/>
    </xf>
    <xf numFmtId="0" fontId="29" fillId="0" borderId="0" xfId="15" applyFont="1" applyProtection="1">
      <protection locked="0"/>
    </xf>
    <xf numFmtId="166" fontId="29" fillId="0" borderId="0" xfId="15" applyNumberFormat="1" applyFont="1" applyProtection="1">
      <protection locked="0"/>
    </xf>
    <xf numFmtId="0" fontId="30" fillId="7" borderId="0" xfId="15" applyFont="1" applyFill="1"/>
    <xf numFmtId="0" fontId="14" fillId="7" borderId="0" xfId="15" applyFont="1" applyFill="1"/>
    <xf numFmtId="0" fontId="26" fillId="7" borderId="0" xfId="15" applyFont="1" applyFill="1"/>
    <xf numFmtId="15" fontId="26" fillId="7" borderId="0" xfId="15" applyNumberFormat="1" applyFont="1" applyFill="1"/>
    <xf numFmtId="0" fontId="26" fillId="7" borderId="47" xfId="11" applyFont="1" applyFill="1" applyBorder="1" applyAlignment="1">
      <alignment wrapText="1"/>
    </xf>
    <xf numFmtId="0" fontId="26" fillId="7" borderId="46" xfId="11" applyFont="1" applyFill="1" applyBorder="1"/>
    <xf numFmtId="0" fontId="26" fillId="19" borderId="46" xfId="11" applyFont="1" applyFill="1" applyBorder="1"/>
    <xf numFmtId="0" fontId="26" fillId="19" borderId="48" xfId="11" applyFont="1" applyFill="1" applyBorder="1"/>
    <xf numFmtId="0" fontId="14" fillId="0" borderId="0" xfId="15" applyFont="1"/>
    <xf numFmtId="166" fontId="14" fillId="0" borderId="0" xfId="1" applyNumberFormat="1" applyFont="1" applyProtection="1"/>
    <xf numFmtId="170" fontId="14" fillId="0" borderId="0" xfId="11" applyNumberFormat="1" applyFont="1"/>
    <xf numFmtId="0" fontId="14" fillId="0" borderId="0" xfId="11" applyFont="1"/>
    <xf numFmtId="0" fontId="31" fillId="0" borderId="0" xfId="11" applyFont="1" applyAlignment="1" applyProtection="1">
      <alignment horizontal="center"/>
      <protection locked="0"/>
    </xf>
    <xf numFmtId="0" fontId="33" fillId="21" borderId="1" xfId="2" applyFont="1" applyFill="1" applyBorder="1" applyAlignment="1" applyProtection="1">
      <alignment horizontal="center"/>
      <protection locked="0"/>
    </xf>
    <xf numFmtId="0" fontId="33" fillId="21" borderId="2" xfId="2" applyFont="1" applyFill="1" applyBorder="1" applyAlignment="1" applyProtection="1">
      <alignment horizontal="center"/>
      <protection locked="0"/>
    </xf>
    <xf numFmtId="0" fontId="33" fillId="21" borderId="3" xfId="2" applyFont="1" applyFill="1" applyBorder="1" applyAlignment="1" applyProtection="1">
      <alignment horizontal="center"/>
      <protection locked="0"/>
    </xf>
    <xf numFmtId="0" fontId="43" fillId="22" borderId="8" xfId="4" applyFont="1" applyFill="1" applyBorder="1" applyAlignment="1">
      <alignment horizontal="center" vertical="center"/>
    </xf>
    <xf numFmtId="0" fontId="43" fillId="22" borderId="9" xfId="4" applyFont="1" applyFill="1" applyBorder="1" applyAlignment="1">
      <alignment horizontal="center" vertical="center"/>
    </xf>
    <xf numFmtId="0" fontId="43" fillId="22" borderId="10" xfId="4" applyFont="1" applyFill="1" applyBorder="1" applyAlignment="1">
      <alignment horizontal="center" vertical="center"/>
    </xf>
    <xf numFmtId="0" fontId="43" fillId="22" borderId="8" xfId="4" applyFont="1" applyFill="1" applyBorder="1" applyAlignment="1">
      <alignment horizontal="center" vertical="center" wrapText="1"/>
    </xf>
    <xf numFmtId="0" fontId="43" fillId="22" borderId="9" xfId="4" applyFont="1" applyFill="1" applyBorder="1" applyAlignment="1">
      <alignment horizontal="center" vertical="center" wrapText="1"/>
    </xf>
    <xf numFmtId="0" fontId="43" fillId="22" borderId="10" xfId="4" applyFont="1" applyFill="1" applyBorder="1" applyAlignment="1">
      <alignment horizontal="center" vertical="center" wrapText="1"/>
    </xf>
    <xf numFmtId="0" fontId="43" fillId="2" borderId="67" xfId="4" applyFont="1" applyFill="1" applyBorder="1" applyAlignment="1">
      <alignment horizontal="center" vertical="center" wrapText="1"/>
    </xf>
    <xf numFmtId="0" fontId="43" fillId="2" borderId="51" xfId="4" applyFont="1" applyFill="1" applyBorder="1" applyAlignment="1">
      <alignment horizontal="center" vertical="center" wrapText="1"/>
    </xf>
    <xf numFmtId="0" fontId="43" fillId="2" borderId="68" xfId="4" applyFont="1" applyFill="1" applyBorder="1" applyAlignment="1">
      <alignment horizontal="center" vertical="center" wrapText="1"/>
    </xf>
    <xf numFmtId="0" fontId="35" fillId="22" borderId="59" xfId="0" applyFont="1" applyFill="1" applyBorder="1" applyAlignment="1">
      <alignment horizontal="center"/>
    </xf>
    <xf numFmtId="0" fontId="35" fillId="22" borderId="72" xfId="0" applyFont="1" applyFill="1" applyBorder="1" applyAlignment="1">
      <alignment horizontal="center"/>
    </xf>
    <xf numFmtId="0" fontId="18" fillId="0" borderId="0" xfId="14" applyFont="1" applyAlignment="1" applyProtection="1">
      <alignment horizontal="center"/>
      <protection locked="0"/>
    </xf>
    <xf numFmtId="0" fontId="17" fillId="0" borderId="0" xfId="14" applyProtection="1">
      <protection locked="0"/>
    </xf>
    <xf numFmtId="0" fontId="19" fillId="16" borderId="0" xfId="14" applyFont="1" applyFill="1" applyAlignment="1" applyProtection="1">
      <alignment horizontal="center"/>
      <protection locked="0"/>
    </xf>
    <xf numFmtId="0" fontId="21" fillId="0" borderId="49" xfId="14" applyFont="1" applyBorder="1" applyAlignment="1" applyProtection="1">
      <alignment horizontal="center" wrapText="1"/>
      <protection locked="0"/>
    </xf>
    <xf numFmtId="0" fontId="3" fillId="0" borderId="49" xfId="14" applyFont="1" applyBorder="1" applyProtection="1">
      <protection locked="0"/>
    </xf>
    <xf numFmtId="0" fontId="21" fillId="0" borderId="50" xfId="14" applyFont="1" applyBorder="1" applyAlignment="1" applyProtection="1">
      <alignment horizontal="left" wrapText="1"/>
      <protection locked="0"/>
    </xf>
  </cellXfs>
  <cellStyles count="18">
    <cellStyle name="Comma" xfId="1" builtinId="3"/>
    <cellStyle name="Comma 10 2" xfId="9" xr:uid="{90469DDA-E48F-42E2-9783-F8462BB2112D}"/>
    <cellStyle name="Comma 131" xfId="8" xr:uid="{BE79826A-B00D-4AD9-A96E-2714ECC9C738}"/>
    <cellStyle name="Comma 2" xfId="13" xr:uid="{F1F1DAC2-C9BA-4FC8-961A-AA35E2EB7CB2}"/>
    <cellStyle name="Comma 6 7" xfId="6" xr:uid="{69BBAB70-E297-46D9-BDCF-AEC8848EA620}"/>
    <cellStyle name="Currency 2" xfId="12" xr:uid="{87D28B49-2BA2-4D0B-AA61-AEEF4C2EF944}"/>
    <cellStyle name="Hyperlink 2" xfId="16" xr:uid="{E42A2806-0011-453A-B9D5-1997FF0BA6D3}"/>
    <cellStyle name="Normal" xfId="0" builtinId="0"/>
    <cellStyle name="Normal 11 2" xfId="4" xr:uid="{07A1B426-6FBB-40CD-83E2-168175AFFD6A}"/>
    <cellStyle name="Normal 2" xfId="11" xr:uid="{9D1EB687-AC66-4688-A06A-48EF80E21ED5}"/>
    <cellStyle name="Normal 3" xfId="15" xr:uid="{A7E280A3-FA33-45BD-A772-7E298045162D}"/>
    <cellStyle name="Normal 4" xfId="14" xr:uid="{5DB86942-2945-4848-BC1D-00C56181D5EB}"/>
    <cellStyle name="Normal 8 2" xfId="5" xr:uid="{E425CAC6-683D-45FB-B30E-D46EEA90C03D}"/>
    <cellStyle name="Normal_cost of sales" xfId="2" xr:uid="{621499FD-E8F4-424A-83D8-E58F9FEB87A5}"/>
    <cellStyle name="Normal_L.T. Liabilitiies" xfId="3" xr:uid="{22A5F7D7-AACB-415F-A0E8-96ECCB3A2273}"/>
    <cellStyle name="Percent" xfId="17" builtinId="5"/>
    <cellStyle name="Percent 2" xfId="7" xr:uid="{A8422202-AE6B-4E55-87DB-D9EAA6F18414}"/>
    <cellStyle name="Percent 2 2 3" xfId="10" xr:uid="{76811440-7E89-4F44-9F7D-BE45FAF4536D}"/>
  </cellStyles>
  <dxfs count="101">
    <dxf>
      <font>
        <color rgb="FF9C0006"/>
      </font>
      <fill>
        <patternFill>
          <bgColor rgb="FFFFC7CE"/>
        </patternFill>
      </fill>
    </dxf>
    <dxf>
      <fill>
        <patternFill>
          <bgColor rgb="FFFF0000"/>
        </patternFill>
      </fill>
    </dxf>
    <dxf>
      <numFmt numFmtId="166" formatCode="_(* #,##0_);_(* \(#,##0\);_(* &quot;-&quot;??_);_(@_)"/>
    </dxf>
    <dxf>
      <font>
        <b val="0"/>
        <i val="0"/>
        <strike val="0"/>
        <condense val="0"/>
        <extend val="0"/>
        <outline val="0"/>
        <shadow val="0"/>
        <u val="none"/>
        <vertAlign val="baseline"/>
        <sz val="8"/>
        <color auto="1"/>
        <name val="Arial"/>
        <family val="2"/>
        <scheme val="none"/>
      </font>
      <numFmt numFmtId="166" formatCode="_(* #,##0_);_(* \(#,##0\);_(* &quot;-&quot;??_);_(@_)"/>
      <protection locked="0" hidden="0"/>
    </dxf>
    <dxf>
      <font>
        <b val="0"/>
        <i val="0"/>
        <strike val="0"/>
        <condense val="0"/>
        <extend val="0"/>
        <outline val="0"/>
        <shadow val="0"/>
        <u val="none"/>
        <vertAlign val="baseline"/>
        <sz val="8"/>
        <color auto="1"/>
        <name val="Arial"/>
        <family val="2"/>
        <scheme val="none"/>
      </font>
      <numFmt numFmtId="0" formatCode="General"/>
      <protection locked="0" hidden="0"/>
    </dxf>
    <dxf>
      <font>
        <b val="0"/>
        <i val="0"/>
        <strike val="0"/>
        <condense val="0"/>
        <extend val="0"/>
        <outline val="0"/>
        <shadow val="0"/>
        <u val="none"/>
        <vertAlign val="baseline"/>
        <sz val="8"/>
        <color auto="1"/>
        <name val="Arial"/>
        <family val="2"/>
        <scheme val="none"/>
      </font>
      <protection locked="0" hidden="0"/>
    </dxf>
    <dxf>
      <font>
        <b val="0"/>
        <i val="0"/>
        <strike val="0"/>
        <condense val="0"/>
        <extend val="0"/>
        <outline val="0"/>
        <shadow val="0"/>
        <u val="none"/>
        <vertAlign val="baseline"/>
        <sz val="8"/>
        <color auto="1"/>
        <name val="Arial"/>
        <family val="2"/>
        <scheme val="none"/>
      </font>
      <protection locked="0" hidden="0"/>
    </dxf>
    <dxf>
      <font>
        <b val="0"/>
        <i val="0"/>
        <strike val="0"/>
        <condense val="0"/>
        <extend val="0"/>
        <outline val="0"/>
        <shadow val="0"/>
        <u val="none"/>
        <vertAlign val="baseline"/>
        <sz val="8"/>
        <color auto="1"/>
        <name val="Arial"/>
        <family val="2"/>
        <scheme val="none"/>
      </font>
      <protection locked="0" hidden="0"/>
    </dxf>
    <dxf>
      <font>
        <b val="0"/>
        <i val="0"/>
        <strike val="0"/>
        <condense val="0"/>
        <extend val="0"/>
        <outline val="0"/>
        <shadow val="0"/>
        <u val="none"/>
        <vertAlign val="baseline"/>
        <sz val="8"/>
        <color auto="1"/>
        <name val="Arial"/>
        <family val="2"/>
        <scheme val="none"/>
      </font>
      <protection locked="0" hidden="0"/>
    </dxf>
    <dxf>
      <border outline="0">
        <top style="thin">
          <color theme="4" tint="0.39997558519241921"/>
        </top>
      </border>
    </dxf>
    <dxf>
      <font>
        <b val="0"/>
        <i val="0"/>
        <strike val="0"/>
        <condense val="0"/>
        <extend val="0"/>
        <outline val="0"/>
        <shadow val="0"/>
        <u val="none"/>
        <vertAlign val="baseline"/>
        <sz val="8"/>
        <color auto="1"/>
        <name val="Arial"/>
        <family val="2"/>
        <scheme val="none"/>
      </font>
      <protection locked="0" hidden="0"/>
    </dxf>
    <dxf>
      <border outline="0">
        <bottom style="thin">
          <color theme="4" tint="0.39997558519241921"/>
        </bottom>
      </border>
    </dxf>
    <dxf>
      <protection locked="0" hidden="0"/>
    </dxf>
    <dxf>
      <alignment wrapText="1"/>
    </dxf>
    <dxf>
      <numFmt numFmtId="171" formatCode="_(* #,##0.0_);_(* \(#,##0.0\);_(* &quot;-&quot;??_);_(@_)"/>
    </dxf>
    <dxf>
      <alignment wrapText="1"/>
    </dxf>
    <dxf>
      <numFmt numFmtId="171" formatCode="_(* #,##0.0_);_(* \(#,##0.0\);_(* &quot;-&quot;??_);_(@_)"/>
    </dxf>
    <dxf>
      <fill>
        <patternFill>
          <fgColor indexed="64"/>
          <bgColor theme="9" tint="0.79998168889431442"/>
        </patternFill>
      </fill>
      <protection locked="0" hidden="0"/>
    </dxf>
    <dxf>
      <numFmt numFmtId="166" formatCode="_(* #,##0_);_(* \(#,##0\);_(* &quot;-&quot;??_);_(@_)"/>
      <fill>
        <patternFill patternType="solid">
          <fgColor indexed="64"/>
          <bgColor theme="6" tint="0.79998168889431442"/>
        </patternFill>
      </fill>
      <protection locked="1" hidden="0"/>
    </dxf>
    <dxf>
      <numFmt numFmtId="166" formatCode="_(* #,##0_);_(* \(#,##0\);_(* &quot;-&quot;??_);_(@_)"/>
      <fill>
        <patternFill patternType="solid">
          <fgColor indexed="64"/>
          <bgColor theme="5" tint="0.79998168889431442"/>
        </patternFill>
      </fill>
      <protection locked="0" hidden="0"/>
    </dxf>
    <dxf>
      <fill>
        <patternFill>
          <fgColor indexed="64"/>
          <bgColor theme="9" tint="0.79998168889431442"/>
        </patternFill>
      </fill>
      <protection locked="0" hidden="0"/>
    </dxf>
    <dxf>
      <fill>
        <patternFill patternType="solid">
          <fgColor indexed="64"/>
          <bgColor theme="5" tint="0.79998168889431442"/>
        </patternFill>
      </fill>
      <protection locked="1" hidden="0"/>
    </dxf>
    <dxf>
      <fill>
        <patternFill patternType="solid">
          <fgColor indexed="64"/>
          <bgColor theme="6" tint="0.79998168889431442"/>
        </patternFill>
      </fill>
      <protection locked="1" hidden="0"/>
    </dxf>
    <dxf>
      <fill>
        <patternFill>
          <fgColor indexed="64"/>
          <bgColor theme="9" tint="0.79998168889431442"/>
        </patternFill>
      </fill>
      <protection locked="0" hidden="0"/>
    </dxf>
    <dxf>
      <fill>
        <patternFill patternType="solid">
          <fgColor indexed="64"/>
          <bgColor theme="5" tint="0.79998168889431442"/>
        </patternFill>
      </fill>
      <protection locked="1" hidden="0"/>
    </dxf>
    <dxf>
      <fill>
        <patternFill>
          <fgColor indexed="64"/>
          <bgColor theme="9" tint="0.79998168889431442"/>
        </patternFill>
      </fill>
      <protection locked="0" hidden="0"/>
    </dxf>
    <dxf>
      <fill>
        <patternFill>
          <fgColor indexed="64"/>
          <bgColor theme="9" tint="0.79998168889431442"/>
        </patternFill>
      </fill>
      <protection locked="0" hidden="0"/>
    </dxf>
    <dxf>
      <fill>
        <patternFill>
          <fgColor indexed="64"/>
          <bgColor theme="9" tint="0.79998168889431442"/>
        </patternFill>
      </fill>
      <protection locked="0" hidden="0"/>
    </dxf>
    <dxf>
      <protection locked="0" hidden="0"/>
    </dxf>
    <dxf>
      <font>
        <b/>
        <i val="0"/>
        <strike val="0"/>
        <condense val="0"/>
        <extend val="0"/>
        <outline val="0"/>
        <shadow val="0"/>
        <u val="none"/>
        <vertAlign val="baseline"/>
        <sz val="11"/>
        <color theme="1"/>
        <name val="Aptos Narrow"/>
        <family val="2"/>
        <scheme val="minor"/>
      </font>
      <fill>
        <patternFill patternType="solid">
          <fgColor indexed="64"/>
          <bgColor theme="5" tint="0.79998168889431442"/>
        </patternFill>
      </fill>
      <protection locked="0" hidden="0"/>
    </dxf>
    <dxf>
      <fill>
        <patternFill>
          <fgColor indexed="64"/>
          <bgColor theme="9" tint="0.79998168889431442"/>
        </patternFill>
      </fill>
      <protection locked="0" hidden="0"/>
    </dxf>
    <dxf>
      <numFmt numFmtId="166" formatCode="_(* #,##0_);_(* \(#,##0\);_(* &quot;-&quot;??_);_(@_)"/>
      <fill>
        <patternFill patternType="solid">
          <fgColor indexed="64"/>
          <bgColor theme="6" tint="0.79998168889431442"/>
        </patternFill>
      </fill>
      <protection locked="1" hidden="0"/>
    </dxf>
    <dxf>
      <numFmt numFmtId="166" formatCode="_(* #,##0_);_(* \(#,##0\);_(* &quot;-&quot;??_);_(@_)"/>
      <fill>
        <patternFill patternType="solid">
          <fgColor indexed="64"/>
          <bgColor theme="5" tint="0.79998168889431442"/>
        </patternFill>
      </fill>
      <protection locked="0" hidden="0"/>
    </dxf>
    <dxf>
      <fill>
        <patternFill patternType="none">
          <fgColor indexed="64"/>
          <bgColor theme="9" tint="0.79998168889431442"/>
        </patternFill>
      </fill>
      <protection locked="0" hidden="0"/>
    </dxf>
    <dxf>
      <fill>
        <patternFill>
          <fgColor indexed="64"/>
          <bgColor theme="5" tint="0.79998168889431442"/>
        </patternFill>
      </fill>
      <protection locked="1" hidden="0"/>
    </dxf>
    <dxf>
      <fill>
        <patternFill>
          <fgColor indexed="64"/>
          <bgColor theme="6" tint="0.79998168889431442"/>
        </patternFill>
      </fill>
      <protection locked="1" hidden="0"/>
    </dxf>
    <dxf>
      <fill>
        <patternFill>
          <fgColor indexed="64"/>
          <bgColor theme="9" tint="0.79998168889431442"/>
        </patternFill>
      </fill>
      <protection locked="0" hidden="0"/>
    </dxf>
    <dxf>
      <fill>
        <patternFill>
          <fgColor indexed="64"/>
          <bgColor theme="9" tint="0.79998168889431442"/>
        </patternFill>
      </fill>
      <protection locked="1" hidden="0"/>
    </dxf>
    <dxf>
      <fill>
        <patternFill>
          <fgColor indexed="64"/>
          <bgColor theme="9" tint="0.79998168889431442"/>
        </patternFill>
      </fill>
      <protection locked="0" hidden="0"/>
    </dxf>
    <dxf>
      <fill>
        <patternFill>
          <fgColor indexed="64"/>
          <bgColor theme="9" tint="0.79998168889431442"/>
        </patternFill>
      </fill>
      <protection locked="0" hidden="0"/>
    </dxf>
    <dxf>
      <fill>
        <patternFill>
          <fgColor indexed="64"/>
          <bgColor theme="9" tint="0.79998168889431442"/>
        </patternFill>
      </fill>
      <protection locked="0" hidden="0"/>
    </dxf>
    <dxf>
      <protection locked="0" hidden="0"/>
    </dxf>
    <dxf>
      <font>
        <b/>
        <i val="0"/>
        <strike val="0"/>
        <condense val="0"/>
        <extend val="0"/>
        <outline val="0"/>
        <shadow val="0"/>
        <u val="none"/>
        <vertAlign val="baseline"/>
        <sz val="11"/>
        <color theme="1"/>
        <name val="Aptos Narrow"/>
        <family val="2"/>
        <scheme val="minor"/>
      </font>
      <fill>
        <patternFill patternType="solid">
          <fgColor indexed="64"/>
          <bgColor theme="5" tint="0.79998168889431442"/>
        </patternFill>
      </fill>
      <protection locked="0" hidden="0"/>
    </dxf>
    <dxf>
      <fill>
        <patternFill>
          <fgColor indexed="64"/>
          <bgColor theme="9" tint="0.79998168889431442"/>
        </patternFill>
      </fill>
      <protection locked="0" hidden="0"/>
    </dxf>
    <dxf>
      <numFmt numFmtId="166" formatCode="_(* #,##0_);_(* \(#,##0\);_(* &quot;-&quot;??_);_(@_)"/>
      <fill>
        <patternFill patternType="solid">
          <fgColor indexed="64"/>
          <bgColor theme="6" tint="0.79998168889431442"/>
        </patternFill>
      </fill>
      <protection locked="1" hidden="0"/>
    </dxf>
    <dxf>
      <numFmt numFmtId="166" formatCode="_(* #,##0_);_(* \(#,##0\);_(* &quot;-&quot;??_);_(@_)"/>
      <fill>
        <patternFill patternType="solid">
          <fgColor indexed="64"/>
          <bgColor theme="5" tint="0.79998168889431442"/>
        </patternFill>
      </fill>
      <protection locked="0" hidden="0"/>
    </dxf>
    <dxf>
      <fill>
        <patternFill>
          <fgColor indexed="64"/>
          <bgColor theme="9" tint="0.79998168889431442"/>
        </patternFill>
      </fill>
      <protection locked="0" hidden="0"/>
    </dxf>
    <dxf>
      <fill>
        <patternFill patternType="solid">
          <fgColor indexed="64"/>
          <bgColor theme="5" tint="0.79998168889431442"/>
        </patternFill>
      </fill>
      <protection locked="1" hidden="0"/>
    </dxf>
    <dxf>
      <numFmt numFmtId="0" formatCode="General"/>
      <fill>
        <patternFill patternType="solid">
          <fgColor indexed="64"/>
          <bgColor theme="6" tint="0.79998168889431442"/>
        </patternFill>
      </fill>
      <protection locked="1" hidden="0"/>
    </dxf>
    <dxf>
      <fill>
        <patternFill>
          <fgColor indexed="64"/>
          <bgColor theme="9" tint="0.79998168889431442"/>
        </patternFill>
      </fill>
      <protection locked="0" hidden="0"/>
    </dxf>
    <dxf>
      <numFmt numFmtId="0" formatCode="General"/>
      <fill>
        <patternFill patternType="solid">
          <fgColor indexed="64"/>
          <bgColor theme="9" tint="0.79998168889431442"/>
        </patternFill>
      </fill>
      <protection locked="1" hidden="0"/>
    </dxf>
    <dxf>
      <fill>
        <patternFill>
          <fgColor indexed="64"/>
          <bgColor theme="9" tint="0.79998168889431442"/>
        </patternFill>
      </fill>
      <protection locked="0" hidden="0"/>
    </dxf>
    <dxf>
      <fill>
        <patternFill>
          <fgColor indexed="64"/>
          <bgColor theme="9" tint="0.79998168889431442"/>
        </patternFill>
      </fill>
      <protection locked="0" hidden="0"/>
    </dxf>
    <dxf>
      <fill>
        <patternFill>
          <fgColor indexed="64"/>
          <bgColor theme="9" tint="0.79998168889431442"/>
        </patternFill>
      </fill>
      <protection locked="0" hidden="0"/>
    </dxf>
    <dxf>
      <protection locked="0" hidden="0"/>
    </dxf>
    <dxf>
      <font>
        <b/>
        <i val="0"/>
        <strike val="0"/>
        <condense val="0"/>
        <extend val="0"/>
        <outline val="0"/>
        <shadow val="0"/>
        <u val="none"/>
        <vertAlign val="baseline"/>
        <sz val="11"/>
        <color theme="1"/>
        <name val="Aptos Narrow"/>
        <family val="2"/>
        <scheme val="minor"/>
      </font>
      <fill>
        <patternFill patternType="solid">
          <fgColor indexed="64"/>
          <bgColor theme="5" tint="0.79998168889431442"/>
        </patternFill>
      </fill>
      <protection locked="0" hidden="0"/>
    </dxf>
    <dxf>
      <fill>
        <patternFill patternType="solid">
          <fgColor indexed="64"/>
          <bgColor theme="9" tint="0.79998168889431442"/>
        </patternFill>
      </fill>
      <protection locked="0" hidden="0"/>
    </dxf>
    <dxf>
      <numFmt numFmtId="166" formatCode="_(* #,##0_);_(* \(#,##0\);_(* &quot;-&quot;??_);_(@_)"/>
      <fill>
        <patternFill patternType="solid">
          <fgColor indexed="64"/>
          <bgColor theme="6" tint="0.79998168889431442"/>
        </patternFill>
      </fill>
      <protection locked="1" hidden="0"/>
    </dxf>
    <dxf>
      <numFmt numFmtId="166" formatCode="_(* #,##0_);_(* \(#,##0\);_(* &quot;-&quot;??_);_(@_)"/>
      <fill>
        <patternFill patternType="solid">
          <fgColor indexed="64"/>
          <bgColor theme="5" tint="0.79998168889431442"/>
        </patternFill>
      </fill>
      <protection locked="0" hidden="0"/>
    </dxf>
    <dxf>
      <fill>
        <patternFill patternType="solid">
          <fgColor indexed="64"/>
          <bgColor theme="9" tint="0.79998168889431442"/>
        </patternFill>
      </fill>
      <protection locked="0" hidden="0"/>
    </dxf>
    <dxf>
      <fill>
        <patternFill patternType="solid">
          <fgColor indexed="64"/>
          <bgColor theme="5" tint="0.79998168889431442"/>
        </patternFill>
      </fill>
      <protection locked="1" hidden="0"/>
    </dxf>
    <dxf>
      <fill>
        <patternFill patternType="solid">
          <fgColor indexed="64"/>
          <bgColor theme="6" tint="0.79998168889431442"/>
        </patternFill>
      </fill>
      <protection locked="1" hidden="0"/>
    </dxf>
    <dxf>
      <fill>
        <patternFill patternType="solid">
          <fgColor indexed="64"/>
          <bgColor theme="9" tint="0.79998168889431442"/>
        </patternFill>
      </fill>
      <protection locked="0" hidden="0"/>
    </dxf>
    <dxf>
      <fill>
        <patternFill patternType="solid">
          <fgColor indexed="64"/>
          <bgColor theme="9" tint="0.79998168889431442"/>
        </patternFill>
      </fill>
      <protection locked="1" hidden="0"/>
    </dxf>
    <dxf>
      <fill>
        <patternFill patternType="solid">
          <fgColor indexed="64"/>
          <bgColor theme="9" tint="0.79998168889431442"/>
        </patternFill>
      </fill>
      <protection locked="0" hidden="0"/>
    </dxf>
    <dxf>
      <fill>
        <patternFill patternType="solid">
          <fgColor indexed="64"/>
          <bgColor theme="9" tint="0.79998168889431442"/>
        </patternFill>
      </fill>
      <protection locked="0" hidden="0"/>
    </dxf>
    <dxf>
      <fill>
        <patternFill patternType="solid">
          <fgColor indexed="64"/>
          <bgColor theme="9" tint="0.79998168889431442"/>
        </patternFill>
      </fill>
      <protection locked="0" hidden="0"/>
    </dxf>
    <dxf>
      <protection locked="0" hidden="0"/>
    </dxf>
    <dxf>
      <font>
        <b/>
        <i val="0"/>
        <strike val="0"/>
        <condense val="0"/>
        <extend val="0"/>
        <outline val="0"/>
        <shadow val="0"/>
        <u val="none"/>
        <vertAlign val="baseline"/>
        <sz val="11"/>
        <color theme="1"/>
        <name val="Aptos Narrow"/>
        <family val="2"/>
        <scheme val="minor"/>
      </font>
      <fill>
        <patternFill patternType="solid">
          <fgColor indexed="64"/>
          <bgColor theme="5" tint="0.79998168889431442"/>
        </patternFill>
      </fill>
      <protection locked="0" hidden="0"/>
    </dxf>
    <dxf>
      <numFmt numFmtId="0" formatCode="General"/>
      <protection locked="0" hidden="0"/>
    </dxf>
    <dxf>
      <fill>
        <patternFill>
          <fgColor indexed="64"/>
          <bgColor theme="9" tint="0.79998168889431442"/>
        </patternFill>
      </fill>
      <protection locked="0" hidden="0"/>
    </dxf>
    <dxf>
      <numFmt numFmtId="166" formatCode="_(* #,##0_);_(* \(#,##0\);_(* &quot;-&quot;??_);_(@_)"/>
      <fill>
        <patternFill patternType="solid">
          <fgColor indexed="64"/>
          <bgColor theme="6" tint="0.79998168889431442"/>
        </patternFill>
      </fill>
      <protection locked="1" hidden="0"/>
    </dxf>
    <dxf>
      <numFmt numFmtId="171" formatCode="_(* #,##0.0_);_(* \(#,##0.0\);_(* &quot;-&quot;??_);_(@_)"/>
      <fill>
        <patternFill patternType="solid">
          <fgColor indexed="64"/>
          <bgColor theme="5" tint="0.79998168889431442"/>
        </patternFill>
      </fill>
      <protection locked="0" hidden="0"/>
    </dxf>
    <dxf>
      <fill>
        <patternFill>
          <fgColor indexed="64"/>
          <bgColor theme="9" tint="0.79998168889431442"/>
        </patternFill>
      </fill>
      <protection locked="0" hidden="0"/>
    </dxf>
    <dxf>
      <fill>
        <patternFill>
          <fgColor indexed="64"/>
          <bgColor theme="5" tint="0.79998168889431442"/>
        </patternFill>
      </fill>
      <protection locked="1" hidden="0"/>
    </dxf>
    <dxf>
      <fill>
        <patternFill>
          <fgColor indexed="64"/>
          <bgColor theme="6" tint="0.79998168889431442"/>
        </patternFill>
      </fill>
      <protection locked="1" hidden="0"/>
    </dxf>
    <dxf>
      <font>
        <b val="0"/>
        <i val="0"/>
        <strike val="0"/>
        <condense val="0"/>
        <extend val="0"/>
        <outline val="0"/>
        <shadow val="0"/>
        <u val="none"/>
        <vertAlign val="baseline"/>
        <sz val="11"/>
        <color theme="1"/>
        <name val="Aptos Narrow"/>
        <family val="2"/>
        <scheme val="minor"/>
      </font>
      <numFmt numFmtId="166" formatCode="_(* #,##0_);_(* \(#,##0\);_(* &quot;-&quot;??_);_(@_)"/>
      <fill>
        <patternFill>
          <fgColor indexed="64"/>
          <bgColor theme="9" tint="0.79998168889431442"/>
        </patternFill>
      </fill>
      <protection locked="0" hidden="0"/>
    </dxf>
    <dxf>
      <fill>
        <patternFill patternType="solid">
          <fgColor indexed="64"/>
          <bgColor theme="9" tint="0.79998168889431442"/>
        </patternFill>
      </fill>
      <protection locked="1" hidden="0"/>
    </dxf>
    <dxf>
      <fill>
        <patternFill>
          <fgColor indexed="64"/>
          <bgColor theme="9" tint="0.79998168889431442"/>
        </patternFill>
      </fill>
      <protection locked="0" hidden="0"/>
    </dxf>
    <dxf>
      <fill>
        <patternFill>
          <fgColor indexed="64"/>
          <bgColor theme="9" tint="0.79998168889431442"/>
        </patternFill>
      </fill>
      <protection locked="0" hidden="0"/>
    </dxf>
    <dxf>
      <fill>
        <patternFill>
          <fgColor indexed="64"/>
          <bgColor theme="9" tint="0.79998168889431442"/>
        </patternFill>
      </fill>
      <protection locked="0" hidden="0"/>
    </dxf>
    <dxf>
      <protection locked="0" hidden="0"/>
    </dxf>
    <dxf>
      <font>
        <b/>
        <i val="0"/>
        <strike val="0"/>
        <condense val="0"/>
        <extend val="0"/>
        <outline val="0"/>
        <shadow val="0"/>
        <u val="none"/>
        <vertAlign val="baseline"/>
        <sz val="11"/>
        <color theme="1"/>
        <name val="Aptos Narrow"/>
        <family val="2"/>
        <scheme val="minor"/>
      </font>
      <fill>
        <patternFill patternType="solid">
          <fgColor indexed="64"/>
          <bgColor theme="6" tint="0.79998168889431442"/>
        </patternFill>
      </fill>
      <protection locked="0" hidden="0"/>
    </dxf>
    <dxf>
      <font>
        <b val="0"/>
        <i/>
        <strike val="0"/>
        <condense val="0"/>
        <extend val="0"/>
        <outline val="0"/>
        <shadow val="0"/>
        <u val="none"/>
        <vertAlign val="baseline"/>
        <sz val="10"/>
        <color theme="1"/>
        <name val="Aptos Narrow"/>
        <family val="2"/>
        <scheme val="minor"/>
      </font>
      <numFmt numFmtId="172" formatCode="&quot;$&quot;#,##0.0"/>
      <fill>
        <patternFill patternType="solid">
          <fgColor rgb="FFEFEFEF"/>
          <bgColor theme="5" tint="0.79998168889431442"/>
        </patternFill>
      </fill>
      <protection locked="1" hidden="0"/>
    </dxf>
    <dxf>
      <font>
        <b val="0"/>
        <i/>
        <strike val="0"/>
        <condense val="0"/>
        <extend val="0"/>
        <outline val="0"/>
        <shadow val="0"/>
        <u val="none"/>
        <vertAlign val="baseline"/>
        <sz val="10"/>
        <color theme="1"/>
        <name val="Aptos Narrow"/>
        <family val="2"/>
        <scheme val="minor"/>
      </font>
      <numFmt numFmtId="172" formatCode="&quot;$&quot;#,##0.0"/>
      <fill>
        <patternFill patternType="solid">
          <fgColor rgb="FFEFEFEF"/>
          <bgColor rgb="FFEFEFEF"/>
        </patternFill>
      </fill>
      <protection locked="1" hidden="0"/>
    </dxf>
    <dxf>
      <font>
        <b val="0"/>
        <i/>
        <strike val="0"/>
        <condense val="0"/>
        <extend val="0"/>
        <outline val="0"/>
        <shadow val="0"/>
        <u val="none"/>
        <vertAlign val="baseline"/>
        <sz val="10"/>
        <color theme="1"/>
        <name val="Aptos Narrow"/>
        <family val="2"/>
        <scheme val="minor"/>
      </font>
      <numFmt numFmtId="172" formatCode="&quot;$&quot;#,##0.0"/>
      <fill>
        <patternFill patternType="solid">
          <fgColor rgb="FFEFEFEF"/>
          <bgColor rgb="FFEFEFEF"/>
        </patternFill>
      </fill>
      <protection locked="1" hidden="0"/>
    </dxf>
    <dxf>
      <font>
        <b val="0"/>
        <i/>
        <strike val="0"/>
        <condense val="0"/>
        <extend val="0"/>
        <outline val="0"/>
        <shadow val="0"/>
        <u val="none"/>
        <vertAlign val="baseline"/>
        <sz val="10"/>
        <color theme="1"/>
        <name val="Aptos Narrow"/>
        <family val="2"/>
        <scheme val="minor"/>
      </font>
      <numFmt numFmtId="172" formatCode="&quot;$&quot;#,##0.0"/>
      <fill>
        <patternFill patternType="solid">
          <fgColor rgb="FFEFEFEF"/>
          <bgColor theme="5" tint="0.79998168889431442"/>
        </patternFill>
      </fill>
      <protection locked="1" hidden="0"/>
    </dxf>
    <dxf>
      <font>
        <b val="0"/>
        <i/>
        <strike val="0"/>
        <condense val="0"/>
        <extend val="0"/>
        <outline val="0"/>
        <shadow val="0"/>
        <u val="none"/>
        <vertAlign val="baseline"/>
        <sz val="10"/>
        <color theme="1"/>
        <name val="Aptos Narrow"/>
        <family val="2"/>
        <scheme val="minor"/>
      </font>
      <numFmt numFmtId="172" formatCode="&quot;$&quot;#,##0.0"/>
      <fill>
        <patternFill patternType="solid">
          <fgColor rgb="FFEFEFEF"/>
          <bgColor rgb="FFEFEFEF"/>
        </patternFill>
      </fill>
      <protection locked="0" hidden="0"/>
    </dxf>
    <dxf>
      <font>
        <b val="0"/>
        <i/>
        <strike val="0"/>
        <condense val="0"/>
        <extend val="0"/>
        <outline val="0"/>
        <shadow val="0"/>
        <u val="none"/>
        <vertAlign val="baseline"/>
        <sz val="10"/>
        <color theme="1"/>
        <name val="Aptos Narrow"/>
        <family val="2"/>
        <scheme val="minor"/>
      </font>
      <numFmt numFmtId="172" formatCode="&quot;$&quot;#,##0.0"/>
      <fill>
        <patternFill patternType="solid">
          <fgColor rgb="FFEFEFEF"/>
          <bgColor rgb="FFEFEFEF"/>
        </patternFill>
      </fill>
      <protection locked="0" hidden="0"/>
    </dxf>
    <dxf>
      <font>
        <b val="0"/>
        <i/>
        <strike val="0"/>
        <condense val="0"/>
        <extend val="0"/>
        <outline val="0"/>
        <shadow val="0"/>
        <u val="none"/>
        <vertAlign val="baseline"/>
        <sz val="10"/>
        <color theme="1"/>
        <name val="Aptos Narrow"/>
        <family val="2"/>
        <scheme val="minor"/>
      </font>
      <numFmt numFmtId="172" formatCode="&quot;$&quot;#,##0.0"/>
      <fill>
        <patternFill patternType="solid">
          <fgColor rgb="FFEFEFEF"/>
          <bgColor rgb="FFEFEFEF"/>
        </patternFill>
      </fill>
      <protection locked="1" hidden="0"/>
    </dxf>
    <dxf>
      <font>
        <b val="0"/>
        <i/>
        <strike val="0"/>
        <condense val="0"/>
        <extend val="0"/>
        <outline val="0"/>
        <shadow val="0"/>
        <u val="none"/>
        <vertAlign val="baseline"/>
        <sz val="10"/>
        <color theme="1"/>
        <name val="Aptos Narrow"/>
        <family val="2"/>
        <scheme val="minor"/>
      </font>
      <numFmt numFmtId="172" formatCode="&quot;$&quot;#,##0.0"/>
      <fill>
        <patternFill patternType="solid">
          <fgColor rgb="FFEFEFEF"/>
          <bgColor rgb="FFEFEFEF"/>
        </patternFill>
      </fill>
      <protection locked="1" hidden="0"/>
    </dxf>
    <dxf>
      <font>
        <b val="0"/>
        <i/>
        <strike val="0"/>
        <condense val="0"/>
        <extend val="0"/>
        <outline val="0"/>
        <shadow val="0"/>
        <u val="none"/>
        <vertAlign val="baseline"/>
        <sz val="10"/>
        <color theme="1"/>
        <name val="Aptos Narrow"/>
        <family val="2"/>
        <scheme val="minor"/>
      </font>
      <numFmt numFmtId="172" formatCode="&quot;$&quot;#,##0.0"/>
      <fill>
        <patternFill patternType="solid">
          <fgColor rgb="FFEFEFEF"/>
          <bgColor rgb="FFEFEFEF"/>
        </patternFill>
      </fill>
      <protection locked="1" hidden="0"/>
    </dxf>
    <dxf>
      <font>
        <b val="0"/>
        <i/>
        <strike val="0"/>
        <condense val="0"/>
        <extend val="0"/>
        <outline val="0"/>
        <shadow val="0"/>
        <u val="none"/>
        <vertAlign val="baseline"/>
        <sz val="10"/>
        <color theme="1"/>
        <name val="Aptos Narrow"/>
        <family val="2"/>
        <scheme val="minor"/>
      </font>
      <numFmt numFmtId="172" formatCode="&quot;$&quot;#,##0.0"/>
      <fill>
        <patternFill patternType="solid">
          <fgColor rgb="FFEFEFEF"/>
          <bgColor theme="5" tint="0.79998168889431442"/>
        </patternFill>
      </fill>
      <protection locked="1" hidden="0"/>
    </dxf>
    <dxf>
      <font>
        <b val="0"/>
        <i/>
        <strike val="0"/>
        <condense val="0"/>
        <extend val="0"/>
        <outline val="0"/>
        <shadow val="0"/>
        <u val="none"/>
        <vertAlign val="baseline"/>
        <sz val="10"/>
        <color theme="1"/>
        <name val="Aptos Narrow"/>
        <family val="2"/>
        <scheme val="minor"/>
      </font>
      <numFmt numFmtId="172" formatCode="&quot;$&quot;#,##0.0"/>
      <fill>
        <patternFill patternType="solid">
          <fgColor rgb="FFEFEFEF"/>
          <bgColor rgb="FFEFEFEF"/>
        </patternFill>
      </fill>
      <protection locked="0" hidden="0"/>
    </dxf>
    <dxf>
      <font>
        <b val="0"/>
        <i val="0"/>
        <strike val="0"/>
        <condense val="0"/>
        <extend val="0"/>
        <outline val="0"/>
        <shadow val="0"/>
        <u val="none"/>
        <vertAlign val="baseline"/>
        <sz val="10"/>
        <color theme="1"/>
        <name val="Aptos Narrow"/>
        <family val="2"/>
        <scheme val="minor"/>
      </font>
      <fill>
        <patternFill patternType="solid">
          <fgColor rgb="FFEFEFEF"/>
          <bgColor rgb="FFEFEFEF"/>
        </patternFill>
      </fill>
      <protection locked="0" hidden="0"/>
    </dxf>
    <dxf>
      <font>
        <b val="0"/>
        <i/>
        <strike val="0"/>
        <condense val="0"/>
        <extend val="0"/>
        <outline val="0"/>
        <shadow val="0"/>
        <u val="none"/>
        <vertAlign val="baseline"/>
        <sz val="10"/>
        <color theme="1"/>
        <name val="Aptos Narrow"/>
        <family val="2"/>
        <scheme val="minor"/>
      </font>
      <fill>
        <patternFill patternType="solid">
          <fgColor rgb="FFEFEFEF"/>
          <bgColor rgb="FFEFEFEF"/>
        </patternFill>
      </fill>
      <protection locked="0" hidden="0"/>
    </dxf>
    <dxf>
      <font>
        <b val="0"/>
        <i/>
        <strike val="0"/>
        <condense val="0"/>
        <extend val="0"/>
        <outline val="0"/>
        <shadow val="0"/>
        <u val="none"/>
        <vertAlign val="baseline"/>
        <sz val="10"/>
        <color theme="1"/>
        <name val="Aptos Narrow"/>
        <family val="2"/>
        <scheme val="minor"/>
      </font>
      <numFmt numFmtId="169" formatCode="[$-409]mmmm\ d\,\ yyyy;@"/>
      <fill>
        <patternFill patternType="solid">
          <fgColor rgb="FFEFEFEF"/>
          <bgColor rgb="FFEFEFEF"/>
        </patternFill>
      </fill>
      <border diagonalUp="0" diagonalDown="0">
        <left/>
        <right/>
        <top style="thin">
          <color rgb="FF000000"/>
        </top>
        <bottom style="dashed">
          <color indexed="64"/>
        </bottom>
        <vertical/>
        <horizontal/>
      </border>
      <protection locked="0" hidden="0"/>
    </dxf>
    <dxf>
      <border outline="0">
        <top style="thin">
          <color rgb="FF000000"/>
        </top>
      </border>
    </dxf>
    <dxf>
      <font>
        <b val="0"/>
        <i/>
        <strike val="0"/>
        <condense val="0"/>
        <extend val="0"/>
        <outline val="0"/>
        <shadow val="0"/>
        <u val="none"/>
        <vertAlign val="baseline"/>
        <sz val="10"/>
        <color theme="1"/>
        <name val="Aptos Narrow"/>
        <family val="2"/>
        <scheme val="minor"/>
      </font>
      <fill>
        <patternFill patternType="solid">
          <fgColor rgb="FFEFEFEF"/>
          <bgColor rgb="FFEFEFEF"/>
        </patternFill>
      </fill>
      <protection locked="0" hidden="0"/>
    </dxf>
    <dxf>
      <border outline="0">
        <bottom style="thin">
          <color rgb="FF000000"/>
        </bottom>
      </border>
    </dxf>
    <dxf>
      <font>
        <b/>
        <i val="0"/>
        <strike val="0"/>
        <condense val="0"/>
        <extend val="0"/>
        <outline val="0"/>
        <shadow val="0"/>
        <u val="none"/>
        <vertAlign val="baseline"/>
        <sz val="10"/>
        <color theme="1"/>
        <name val="Aptos Narrow"/>
        <family val="2"/>
        <scheme val="minor"/>
      </font>
      <alignment horizontal="center" vertical="bottom" textRotation="0" wrapText="1" indent="0" justifyLastLine="0" shrinkToFit="0" readingOrder="0"/>
      <protection locked="0" hidden="0"/>
    </dxf>
  </dxfs>
  <tableStyles count="0" defaultTableStyle="TableStyleMedium2" defaultPivotStyle="PivotStyleLight16"/>
  <colors>
    <mruColors>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powerPivotData" Target="model/item.data"/><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onnections" Target="connection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pivotCacheDefinition" Target="pivotCache/pivotCacheDefinition2.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pivotCacheDefinition" Target="pivotCache/pivotCacheDefinition1.xml"/><Relationship Id="rId22" Type="http://schemas.microsoft.com/office/2017/10/relationships/person" Target="persons/person.xml"/></Relationships>
</file>

<file path=xl/drawings/drawing1.xml><?xml version="1.0" encoding="utf-8"?>
<xdr:wsDr xmlns:xdr="http://schemas.openxmlformats.org/drawingml/2006/spreadsheetDrawing" xmlns:a="http://schemas.openxmlformats.org/drawingml/2006/main">
  <xdr:twoCellAnchor>
    <xdr:from>
      <xdr:col>8</xdr:col>
      <xdr:colOff>38100</xdr:colOff>
      <xdr:row>46</xdr:row>
      <xdr:rowOff>66675</xdr:rowOff>
    </xdr:from>
    <xdr:to>
      <xdr:col>10</xdr:col>
      <xdr:colOff>236220</xdr:colOff>
      <xdr:row>50</xdr:row>
      <xdr:rowOff>28575</xdr:rowOff>
    </xdr:to>
    <xdr:sp macro="" textlink="">
      <xdr:nvSpPr>
        <xdr:cNvPr id="2" name="AutoShape 17">
          <a:extLst>
            <a:ext uri="{FF2B5EF4-FFF2-40B4-BE49-F238E27FC236}">
              <a16:creationId xmlns:a16="http://schemas.microsoft.com/office/drawing/2014/main" id="{E000FD9A-7104-4F41-842F-A41BF4073B60}"/>
            </a:ext>
          </a:extLst>
        </xdr:cNvPr>
        <xdr:cNvSpPr>
          <a:spLocks noChangeArrowheads="1"/>
        </xdr:cNvSpPr>
      </xdr:nvSpPr>
      <xdr:spPr bwMode="auto">
        <a:xfrm>
          <a:off x="5280660" y="8486775"/>
          <a:ext cx="1211580" cy="647700"/>
        </a:xfrm>
        <a:prstGeom prst="leftRightArrow">
          <a:avLst>
            <a:gd name="adj1" fmla="val 50000"/>
            <a:gd name="adj2" fmla="val 38750"/>
          </a:avLst>
        </a:prstGeom>
        <a:solidFill>
          <a:srgbClr val="FFFFFF"/>
        </a:solidFill>
        <a:ln w="9525">
          <a:solidFill>
            <a:srgbClr val="000000"/>
          </a:solidFill>
          <a:miter lim="800000"/>
          <a:headEnd/>
          <a:tailEnd/>
        </a:ln>
      </xdr:spPr>
      <xdr:txBody>
        <a:bodyPr vertOverflow="clip" wrap="square" lIns="27432" tIns="22860" rIns="27432" bIns="0" anchor="t" upright="1"/>
        <a:lstStyle/>
        <a:p>
          <a:pPr algn="ctr" rtl="0">
            <a:defRPr sz="1000"/>
          </a:pPr>
          <a:r>
            <a:rPr lang="en-US" sz="1000" b="0" i="0" strike="noStrike">
              <a:solidFill>
                <a:srgbClr val="000000"/>
              </a:solidFill>
              <a:latin typeface="Arial"/>
              <a:cs typeface="Arial"/>
            </a:rPr>
            <a:t>Enter Months</a:t>
          </a:r>
        </a:p>
      </xdr:txBody>
    </xdr:sp>
    <xdr:clientData/>
  </xdr:twoCellAnchor>
</xdr:wsDr>
</file>

<file path=xl/persons/person.xml><?xml version="1.0" encoding="utf-8"?>
<personList xmlns="http://schemas.microsoft.com/office/spreadsheetml/2018/threadedcomments" xmlns:x="http://schemas.openxmlformats.org/spreadsheetml/2006/main">
  <person displayName="Muhammad Raamish" id="{A7BDD95E-8F2A-412D-B352-0DD36BCDA239}" userId="S::Muhammad.Raamish@cpa4it.ca::84db55a7-ea01-430d-9dd0-d526b4f70f17" providerId="AD"/>
</personList>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invalid="1" saveData="0" refreshedBy="CPA_O_Employee" refreshedDate="45566.286274421298" backgroundQuery="1" createdVersion="8" refreshedVersion="8" minRefreshableVersion="3" recordCount="0" supportSubquery="1" supportAdvancedDrill="1" xr:uid="{E2C7C61B-6AE6-4737-BAEC-EF1494063302}">
  <cacheSource type="external" connectionId="7"/>
  <cacheFields count="4">
    <cacheField name="[Append1].[Date].[Date]" caption="Date" numFmtId="0" level="1">
      <sharedItems containsSemiMixedTypes="0" containsNonDate="0" containsString="0"/>
    </cacheField>
    <cacheField name="[Measures].[Sum of Money in/ (Money out)]" caption="Sum of Money in/ (Money out)" numFmtId="0" hierarchy="62" level="32767"/>
    <cacheField name="[Append1].[Bank account number].[Bank account number]" caption="Bank account number" numFmtId="0" hierarchy="5" level="1">
      <sharedItems containsSemiMixedTypes="0" containsString="0" containsNumber="1" containsInteger="1" minValue="101010" maxValue="505050" count="5">
        <n v="101010"/>
        <n v="202020"/>
        <n v="303030"/>
        <n v="404040"/>
        <n v="505050"/>
      </sharedItems>
      <extLst>
        <ext xmlns:x15="http://schemas.microsoft.com/office/spreadsheetml/2010/11/main" uri="{4F2E5C28-24EA-4eb8-9CBF-B6C8F9C3D259}">
          <x15:cachedUniqueNames>
            <x15:cachedUniqueName index="0" name="[Append1].[Bank account number].&amp;[101010]"/>
            <x15:cachedUniqueName index="1" name="[Append1].[Bank account number].&amp;[202020]"/>
            <x15:cachedUniqueName index="2" name="[Append1].[Bank account number].&amp;[303030]"/>
            <x15:cachedUniqueName index="3" name="[Append1].[Bank account number].&amp;[404040]"/>
            <x15:cachedUniqueName index="4" name="[Append1].[Bank account number].&amp;[505050]"/>
          </x15:cachedUniqueNames>
        </ext>
      </extLst>
    </cacheField>
    <cacheField name="[Append1].[Chart of Accounts].[Chart of Accounts]" caption="Chart of Accounts" numFmtId="0" hierarchy="2" level="1">
      <sharedItems count="19">
        <s v="120 Accounts receivable"/>
        <s v="150 Directors advances"/>
        <s v="230 Office equipment"/>
        <s v="720.1 Automobile - Fuel"/>
        <s v="720.2 Automobile - Insurance"/>
        <s v="720.3 Automobile - License"/>
        <s v="720.4 Automobile - Repairs"/>
        <s v="720.5 Automobile - Others"/>
        <s v="720.6 Automobile - CAA Fees"/>
        <s v="870.01 Rent - Decorating"/>
        <s v="870.1 Rent - Other"/>
        <s v="870.2 Rent - Gas"/>
        <s v="870.3 Rent - Hydro"/>
        <s v="870.4 Rent - Insurance"/>
        <s v="870.5 Rent - Landscaping"/>
        <s v="870.6 Rent - Property Tax"/>
        <s v="870.7 Rent - Homeoffice"/>
        <s v="870.9 Rent - Water"/>
        <s v="999 Uncategorized expenses"/>
      </sharedItems>
    </cacheField>
  </cacheFields>
  <cacheHierarchies count="64">
    <cacheHierarchy uniqueName="[Append1].[Date]" caption="Date" attribute="1" time="1" defaultMemberUniqueName="[Append1].[Date].[All]" allUniqueName="[Append1].[Date].[All]" dimensionUniqueName="[Append1]" displayFolder="" count="2" memberValueDatatype="7" unbalanced="0">
      <fieldsUsage count="2">
        <fieldUsage x="-1"/>
        <fieldUsage x="0"/>
      </fieldsUsage>
    </cacheHierarchy>
    <cacheHierarchy uniqueName="[Append1].[Description]" caption="Description" attribute="1" defaultMemberUniqueName="[Append1].[Description].[All]" allUniqueName="[Append1].[Description].[All]" dimensionUniqueName="[Append1]" displayFolder="" count="0" memberValueDatatype="130" unbalanced="0"/>
    <cacheHierarchy uniqueName="[Append1].[Chart of Accounts]" caption="Chart of Accounts" attribute="1" defaultMemberUniqueName="[Append1].[Chart of Accounts].[All]" allUniqueName="[Append1].[Chart of Accounts].[All]" dimensionUniqueName="[Append1]" displayFolder="" count="2" memberValueDatatype="130" unbalanced="0">
      <fieldsUsage count="2">
        <fieldUsage x="-1"/>
        <fieldUsage x="3"/>
      </fieldsUsage>
    </cacheHierarchy>
    <cacheHierarchy uniqueName="[Append1].[Account Name]" caption="Account Name" attribute="1" defaultMemberUniqueName="[Append1].[Account Name].[All]" allUniqueName="[Append1].[Account Name].[All]" dimensionUniqueName="[Append1]" displayFolder="" count="0" memberValueDatatype="130" unbalanced="0"/>
    <cacheHierarchy uniqueName="[Append1].[Money in/ (Money out)]" caption="Money in/ (Money out)" attribute="1" defaultMemberUniqueName="[Append1].[Money in/ (Money out)].[All]" allUniqueName="[Append1].[Money in/ (Money out)].[All]" dimensionUniqueName="[Append1]" displayFolder="" count="0" memberValueDatatype="20" unbalanced="0"/>
    <cacheHierarchy uniqueName="[Append1].[Bank account number]" caption="Bank account number" attribute="1" defaultMemberUniqueName="[Append1].[Bank account number].[All]" allUniqueName="[Append1].[Bank account number].[All]" dimensionUniqueName="[Append1]" displayFolder="" count="2" memberValueDatatype="20" unbalanced="0">
      <fieldsUsage count="2">
        <fieldUsage x="-1"/>
        <fieldUsage x="2"/>
      </fieldsUsage>
    </cacheHierarchy>
    <cacheHierarchy uniqueName="[Append1].[Balance]" caption="Balance" attribute="1" defaultMemberUniqueName="[Append1].[Balance].[All]" allUniqueName="[Append1].[Balance].[All]" dimensionUniqueName="[Append1]" displayFolder="" count="0" memberValueDatatype="20" unbalanced="0"/>
    <cacheHierarchy uniqueName="[Append1].[Invoice Number]" caption="Invoice Number" attribute="1" defaultMemberUniqueName="[Append1].[Invoice Number].[All]" allUniqueName="[Append1].[Invoice Number].[All]" dimensionUniqueName="[Append1]" displayFolder="" count="0" memberValueDatatype="20" unbalanced="0"/>
    <cacheHierarchy uniqueName="[Append1].[GST/HST]" caption="GST/HST" attribute="1" defaultMemberUniqueName="[Append1].[GST/HST].[All]" allUniqueName="[Append1].[GST/HST].[All]" dimensionUniqueName="[Append1]" displayFolder="" count="0" memberValueDatatype="130" unbalanced="0"/>
    <cacheHierarchy uniqueName="[Append1].[Net amount]" caption="Net amount" attribute="1" defaultMemberUniqueName="[Append1].[Net amount].[All]" allUniqueName="[Append1].[Net amount].[All]" dimensionUniqueName="[Append1]" displayFolder="" count="0" memberValueDatatype="130" unbalanced="0"/>
    <cacheHierarchy uniqueName="[Append1].[Memo]" caption="Memo" attribute="1" defaultMemberUniqueName="[Append1].[Memo].[All]" allUniqueName="[Append1].[Memo].[All]" dimensionUniqueName="[Append1]" displayFolder="" count="0" memberValueDatatype="130" unbalanced="0"/>
    <cacheHierarchy uniqueName="[Bank1].[Date]" caption="Date" attribute="1" time="1" defaultMemberUniqueName="[Bank1].[Date].[All]" allUniqueName="[Bank1].[Date].[All]" dimensionUniqueName="[Bank1]" displayFolder="" count="0" memberValueDatatype="7" unbalanced="0"/>
    <cacheHierarchy uniqueName="[Bank1].[Description]" caption="Description" attribute="1" defaultMemberUniqueName="[Bank1].[Description].[All]" allUniqueName="[Bank1].[Description].[All]" dimensionUniqueName="[Bank1]" displayFolder="" count="0" memberValueDatatype="130" unbalanced="0"/>
    <cacheHierarchy uniqueName="[Bank1].[Chart of Accounts]" caption="Chart of Accounts" attribute="1" defaultMemberUniqueName="[Bank1].[Chart of Accounts].[All]" allUniqueName="[Bank1].[Chart of Accounts].[All]" dimensionUniqueName="[Bank1]" displayFolder="" count="0" memberValueDatatype="130" unbalanced="0"/>
    <cacheHierarchy uniqueName="[Bank1].[Account Name]" caption="Account Name" attribute="1" defaultMemberUniqueName="[Bank1].[Account Name].[All]" allUniqueName="[Bank1].[Account Name].[All]" dimensionUniqueName="[Bank1]" displayFolder="" count="0" memberValueDatatype="130" unbalanced="0"/>
    <cacheHierarchy uniqueName="[Bank1].[Money in/ (Money out)]" caption="Money in/ (Money out)" attribute="1" defaultMemberUniqueName="[Bank1].[Money in/ (Money out)].[All]" allUniqueName="[Bank1].[Money in/ (Money out)].[All]" dimensionUniqueName="[Bank1]" displayFolder="" count="0" memberValueDatatype="20" unbalanced="0"/>
    <cacheHierarchy uniqueName="[Bank1].[Bank account number]" caption="Bank account number" attribute="1" defaultMemberUniqueName="[Bank1].[Bank account number].[All]" allUniqueName="[Bank1].[Bank account number].[All]" dimensionUniqueName="[Bank1]" displayFolder="" count="0" memberValueDatatype="20" unbalanced="0"/>
    <cacheHierarchy uniqueName="[Bank1].[Balance]" caption="Balance" attribute="1" defaultMemberUniqueName="[Bank1].[Balance].[All]" allUniqueName="[Bank1].[Balance].[All]" dimensionUniqueName="[Bank1]" displayFolder="" count="0" memberValueDatatype="20" unbalanced="0"/>
    <cacheHierarchy uniqueName="[Bank1].[Invoice Number]" caption="Invoice Number" attribute="1" defaultMemberUniqueName="[Bank1].[Invoice Number].[All]" allUniqueName="[Bank1].[Invoice Number].[All]" dimensionUniqueName="[Bank1]" displayFolder="" count="0" memberValueDatatype="20" unbalanced="0"/>
    <cacheHierarchy uniqueName="[Bank2].[Date]" caption="Date" attribute="1" time="1" defaultMemberUniqueName="[Bank2].[Date].[All]" allUniqueName="[Bank2].[Date].[All]" dimensionUniqueName="[Bank2]" displayFolder="" count="0" memberValueDatatype="7" unbalanced="0"/>
    <cacheHierarchy uniqueName="[Bank2].[Description]" caption="Description" attribute="1" defaultMemberUniqueName="[Bank2].[Description].[All]" allUniqueName="[Bank2].[Description].[All]" dimensionUniqueName="[Bank2]" displayFolder="" count="0" memberValueDatatype="130" unbalanced="0"/>
    <cacheHierarchy uniqueName="[Bank2].[Chart of Accounts]" caption="Chart of Accounts" attribute="1" defaultMemberUniqueName="[Bank2].[Chart of Accounts].[All]" allUniqueName="[Bank2].[Chart of Accounts].[All]" dimensionUniqueName="[Bank2]" displayFolder="" count="0" memberValueDatatype="130" unbalanced="0"/>
    <cacheHierarchy uniqueName="[Bank2].[Account Name]" caption="Account Name" attribute="1" defaultMemberUniqueName="[Bank2].[Account Name].[All]" allUniqueName="[Bank2].[Account Name].[All]" dimensionUniqueName="[Bank2]" displayFolder="" count="0" memberValueDatatype="130" unbalanced="0"/>
    <cacheHierarchy uniqueName="[Bank2].[Money in/ (Money out)]" caption="Money in/ (Money out)" attribute="1" defaultMemberUniqueName="[Bank2].[Money in/ (Money out)].[All]" allUniqueName="[Bank2].[Money in/ (Money out)].[All]" dimensionUniqueName="[Bank2]" displayFolder="" count="0" memberValueDatatype="20" unbalanced="0"/>
    <cacheHierarchy uniqueName="[Bank2].[Bank account number]" caption="Bank account number" attribute="1" defaultMemberUniqueName="[Bank2].[Bank account number].[All]" allUniqueName="[Bank2].[Bank account number].[All]" dimensionUniqueName="[Bank2]" displayFolder="" count="0" memberValueDatatype="20" unbalanced="0"/>
    <cacheHierarchy uniqueName="[Bank2].[Balance]" caption="Balance" attribute="1" defaultMemberUniqueName="[Bank2].[Balance].[All]" allUniqueName="[Bank2].[Balance].[All]" dimensionUniqueName="[Bank2]" displayFolder="" count="0" memberValueDatatype="20" unbalanced="0"/>
    <cacheHierarchy uniqueName="[Bank2].[Invoice Number]" caption="Invoice Number" attribute="1" defaultMemberUniqueName="[Bank2].[Invoice Number].[All]" allUniqueName="[Bank2].[Invoice Number].[All]" dimensionUniqueName="[Bank2]" displayFolder="" count="0" memberValueDatatype="20" unbalanced="0"/>
    <cacheHierarchy uniqueName="[Bank2].[Memo]" caption="Memo" attribute="1" defaultMemberUniqueName="[Bank2].[Memo].[All]" allUniqueName="[Bank2].[Memo].[All]" dimensionUniqueName="[Bank2]" displayFolder="" count="0" memberValueDatatype="130" unbalanced="0"/>
    <cacheHierarchy uniqueName="[Bank3].[Date]" caption="Date" attribute="1" time="1" defaultMemberUniqueName="[Bank3].[Date].[All]" allUniqueName="[Bank3].[Date].[All]" dimensionUniqueName="[Bank3]" displayFolder="" count="0" memberValueDatatype="7" unbalanced="0"/>
    <cacheHierarchy uniqueName="[Bank3].[Description]" caption="Description" attribute="1" defaultMemberUniqueName="[Bank3].[Description].[All]" allUniqueName="[Bank3].[Description].[All]" dimensionUniqueName="[Bank3]" displayFolder="" count="0" memberValueDatatype="130" unbalanced="0"/>
    <cacheHierarchy uniqueName="[Bank3].[Chart of Accounts]" caption="Chart of Accounts" attribute="1" defaultMemberUniqueName="[Bank3].[Chart of Accounts].[All]" allUniqueName="[Bank3].[Chart of Accounts].[All]" dimensionUniqueName="[Bank3]" displayFolder="" count="0" memberValueDatatype="130" unbalanced="0"/>
    <cacheHierarchy uniqueName="[Bank3].[Account Name]" caption="Account Name" attribute="1" defaultMemberUniqueName="[Bank3].[Account Name].[All]" allUniqueName="[Bank3].[Account Name].[All]" dimensionUniqueName="[Bank3]" displayFolder="" count="0" memberValueDatatype="130" unbalanced="0"/>
    <cacheHierarchy uniqueName="[Bank3].[Money in/ (Money out)]" caption="Money in/ (Money out)" attribute="1" defaultMemberUniqueName="[Bank3].[Money in/ (Money out)].[All]" allUniqueName="[Bank3].[Money in/ (Money out)].[All]" dimensionUniqueName="[Bank3]" displayFolder="" count="0" memberValueDatatype="20" unbalanced="0"/>
    <cacheHierarchy uniqueName="[Bank3].[Bank account number]" caption="Bank account number" attribute="1" defaultMemberUniqueName="[Bank3].[Bank account number].[All]" allUniqueName="[Bank3].[Bank account number].[All]" dimensionUniqueName="[Bank3]" displayFolder="" count="0" memberValueDatatype="20" unbalanced="0"/>
    <cacheHierarchy uniqueName="[Bank3].[Balance]" caption="Balance" attribute="1" defaultMemberUniqueName="[Bank3].[Balance].[All]" allUniqueName="[Bank3].[Balance].[All]" dimensionUniqueName="[Bank3]" displayFolder="" count="0" memberValueDatatype="20" unbalanced="0"/>
    <cacheHierarchy uniqueName="[Bank3].[Invoice Number]" caption="Invoice Number" attribute="1" defaultMemberUniqueName="[Bank3].[Invoice Number].[All]" allUniqueName="[Bank3].[Invoice Number].[All]" dimensionUniqueName="[Bank3]" displayFolder="" count="0" memberValueDatatype="20" unbalanced="0"/>
    <cacheHierarchy uniqueName="[Bank3].[Memo]" caption="Memo" attribute="1" defaultMemberUniqueName="[Bank3].[Memo].[All]" allUniqueName="[Bank3].[Memo].[All]" dimensionUniqueName="[Bank3]" displayFolder="" count="0" memberValueDatatype="130" unbalanced="0"/>
    <cacheHierarchy uniqueName="[Bank4].[Date]" caption="Date" attribute="1" time="1" defaultMemberUniqueName="[Bank4].[Date].[All]" allUniqueName="[Bank4].[Date].[All]" dimensionUniqueName="[Bank4]" displayFolder="" count="0" memberValueDatatype="7" unbalanced="0"/>
    <cacheHierarchy uniqueName="[Bank4].[Description]" caption="Description" attribute="1" defaultMemberUniqueName="[Bank4].[Description].[All]" allUniqueName="[Bank4].[Description].[All]" dimensionUniqueName="[Bank4]" displayFolder="" count="0" memberValueDatatype="130" unbalanced="0"/>
    <cacheHierarchy uniqueName="[Bank4].[Chart of Accounts]" caption="Chart of Accounts" attribute="1" defaultMemberUniqueName="[Bank4].[Chart of Accounts].[All]" allUniqueName="[Bank4].[Chart of Accounts].[All]" dimensionUniqueName="[Bank4]" displayFolder="" count="0" memberValueDatatype="130" unbalanced="0"/>
    <cacheHierarchy uniqueName="[Bank4].[Account Name]" caption="Account Name" attribute="1" defaultMemberUniqueName="[Bank4].[Account Name].[All]" allUniqueName="[Bank4].[Account Name].[All]" dimensionUniqueName="[Bank4]" displayFolder="" count="0" memberValueDatatype="130" unbalanced="0"/>
    <cacheHierarchy uniqueName="[Bank4].[Money in/ (Money out)]" caption="Money in/ (Money out)" attribute="1" defaultMemberUniqueName="[Bank4].[Money in/ (Money out)].[All]" allUniqueName="[Bank4].[Money in/ (Money out)].[All]" dimensionUniqueName="[Bank4]" displayFolder="" count="0" memberValueDatatype="20" unbalanced="0"/>
    <cacheHierarchy uniqueName="[Bank4].[Bank account number]" caption="Bank account number" attribute="1" defaultMemberUniqueName="[Bank4].[Bank account number].[All]" allUniqueName="[Bank4].[Bank account number].[All]" dimensionUniqueName="[Bank4]" displayFolder="" count="0" memberValueDatatype="20" unbalanced="0"/>
    <cacheHierarchy uniqueName="[Bank4].[Balance]" caption="Balance" attribute="1" defaultMemberUniqueName="[Bank4].[Balance].[All]" allUniqueName="[Bank4].[Balance].[All]" dimensionUniqueName="[Bank4]" displayFolder="" count="0" memberValueDatatype="20" unbalanced="0"/>
    <cacheHierarchy uniqueName="[Bank4].[Invoice Number]" caption="Invoice Number" attribute="1" defaultMemberUniqueName="[Bank4].[Invoice Number].[All]" allUniqueName="[Bank4].[Invoice Number].[All]" dimensionUniqueName="[Bank4]" displayFolder="" count="0" memberValueDatatype="20" unbalanced="0"/>
    <cacheHierarchy uniqueName="[Bank4].[Memo]" caption="Memo" attribute="1" defaultMemberUniqueName="[Bank4].[Memo].[All]" allUniqueName="[Bank4].[Memo].[All]" dimensionUniqueName="[Bank4]" displayFolder="" count="0" memberValueDatatype="130" unbalanced="0"/>
    <cacheHierarchy uniqueName="[Bank5].[Date]" caption="Date" attribute="1" time="1" defaultMemberUniqueName="[Bank5].[Date].[All]" allUniqueName="[Bank5].[Date].[All]" dimensionUniqueName="[Bank5]" displayFolder="" count="0" memberValueDatatype="7" unbalanced="0"/>
    <cacheHierarchy uniqueName="[Bank5].[Description]" caption="Description" attribute="1" defaultMemberUniqueName="[Bank5].[Description].[All]" allUniqueName="[Bank5].[Description].[All]" dimensionUniqueName="[Bank5]" displayFolder="" count="0" memberValueDatatype="130" unbalanced="0"/>
    <cacheHierarchy uniqueName="[Bank5].[Chart of Accounts]" caption="Chart of Accounts" attribute="1" defaultMemberUniqueName="[Bank5].[Chart of Accounts].[All]" allUniqueName="[Bank5].[Chart of Accounts].[All]" dimensionUniqueName="[Bank5]" displayFolder="" count="0" memberValueDatatype="130" unbalanced="0"/>
    <cacheHierarchy uniqueName="[Bank5].[Account Name]" caption="Account Name" attribute="1" defaultMemberUniqueName="[Bank5].[Account Name].[All]" allUniqueName="[Bank5].[Account Name].[All]" dimensionUniqueName="[Bank5]" displayFolder="" count="0" memberValueDatatype="130" unbalanced="0"/>
    <cacheHierarchy uniqueName="[Bank5].[Money in/ (Money out)]" caption="Money in/ (Money out)" attribute="1" defaultMemberUniqueName="[Bank5].[Money in/ (Money out)].[All]" allUniqueName="[Bank5].[Money in/ (Money out)].[All]" dimensionUniqueName="[Bank5]" displayFolder="" count="0" memberValueDatatype="20" unbalanced="0"/>
    <cacheHierarchy uniqueName="[Bank5].[Bank account number]" caption="Bank account number" attribute="1" defaultMemberUniqueName="[Bank5].[Bank account number].[All]" allUniqueName="[Bank5].[Bank account number].[All]" dimensionUniqueName="[Bank5]" displayFolder="" count="0" memberValueDatatype="20" unbalanced="0"/>
    <cacheHierarchy uniqueName="[Bank5].[Balance]" caption="Balance" attribute="1" defaultMemberUniqueName="[Bank5].[Balance].[All]" allUniqueName="[Bank5].[Balance].[All]" dimensionUniqueName="[Bank5]" displayFolder="" count="0" memberValueDatatype="20" unbalanced="0"/>
    <cacheHierarchy uniqueName="[Bank5].[Invoice Number]" caption="Invoice Number" attribute="1" defaultMemberUniqueName="[Bank5].[Invoice Number].[All]" allUniqueName="[Bank5].[Invoice Number].[All]" dimensionUniqueName="[Bank5]" displayFolder="" count="0" memberValueDatatype="20" unbalanced="0"/>
    <cacheHierarchy uniqueName="[Bank5].[Memo]" caption="Memo" attribute="1" defaultMemberUniqueName="[Bank5].[Memo].[All]" allUniqueName="[Bank5].[Memo].[All]" dimensionUniqueName="[Bank5]" displayFolder="" count="0" memberValueDatatype="130" unbalanced="0"/>
    <cacheHierarchy uniqueName="[Measures].[__XL_Count Bank1]" caption="__XL_Count Bank1" measure="1" displayFolder="" measureGroup="Bank1" count="0" hidden="1"/>
    <cacheHierarchy uniqueName="[Measures].[__XL_Count Bank2]" caption="__XL_Count Bank2" measure="1" displayFolder="" measureGroup="Bank2" count="0" hidden="1"/>
    <cacheHierarchy uniqueName="[Measures].[__XL_Count Bank3]" caption="__XL_Count Bank3" measure="1" displayFolder="" measureGroup="Bank3" count="0" hidden="1"/>
    <cacheHierarchy uniqueName="[Measures].[__XL_Count Bank4]" caption="__XL_Count Bank4" measure="1" displayFolder="" measureGroup="Bank4" count="0" hidden="1"/>
    <cacheHierarchy uniqueName="[Measures].[__XL_Count Bank5]" caption="__XL_Count Bank5" measure="1" displayFolder="" measureGroup="Bank5" count="0" hidden="1"/>
    <cacheHierarchy uniqueName="[Measures].[__XL_Count Append1]" caption="__XL_Count Append1" measure="1" displayFolder="" measureGroup="Append1" count="0" hidden="1"/>
    <cacheHierarchy uniqueName="[Measures].[__No measures defined]" caption="__No measures defined" measure="1" displayFolder="" count="0" hidden="1"/>
    <cacheHierarchy uniqueName="[Measures].[Sum of Money in/ (Money out)]" caption="Sum of Money in/ (Money out)" measure="1" displayFolder="" measureGroup="Append1" count="0" oneField="1" hidden="1">
      <fieldsUsage count="1">
        <fieldUsage x="1"/>
      </fieldsUsage>
      <extLst>
        <ext xmlns:x15="http://schemas.microsoft.com/office/spreadsheetml/2010/11/main" uri="{B97F6D7D-B522-45F9-BDA1-12C45D357490}">
          <x15:cacheHierarchy aggregatedColumn="4"/>
        </ext>
      </extLst>
    </cacheHierarchy>
    <cacheHierarchy uniqueName="[Measures].[Count of GST/HST]" caption="Count of GST/HST" measure="1" displayFolder="" measureGroup="Append1" count="0" hidden="1">
      <extLst>
        <ext xmlns:x15="http://schemas.microsoft.com/office/spreadsheetml/2010/11/main" uri="{B97F6D7D-B522-45F9-BDA1-12C45D357490}">
          <x15:cacheHierarchy aggregatedColumn="8"/>
        </ext>
      </extLst>
    </cacheHierarchy>
  </cacheHierarchies>
  <kpis count="0"/>
  <dimensions count="7">
    <dimension name="Append1" uniqueName="[Append1]" caption="Append1"/>
    <dimension name="Bank1" uniqueName="[Bank1]" caption="Bank1"/>
    <dimension name="Bank2" uniqueName="[Bank2]" caption="Bank2"/>
    <dimension name="Bank3" uniqueName="[Bank3]" caption="Bank3"/>
    <dimension name="Bank4" uniqueName="[Bank4]" caption="Bank4"/>
    <dimension name="Bank5" uniqueName="[Bank5]" caption="Bank5"/>
    <dimension measure="1" name="Measures" uniqueName="[Measures]" caption="Measures"/>
  </dimensions>
  <measureGroups count="6">
    <measureGroup name="Append1" caption="Append1"/>
    <measureGroup name="Bank1" caption="Bank1"/>
    <measureGroup name="Bank2" caption="Bank2"/>
    <measureGroup name="Bank3" caption="Bank3"/>
    <measureGroup name="Bank4" caption="Bank4"/>
    <measureGroup name="Bank5" caption="Bank5"/>
  </measureGroups>
  <maps count="6">
    <map measureGroup="0" dimension="0"/>
    <map measureGroup="1" dimension="1"/>
    <map measureGroup="2" dimension="2"/>
    <map measureGroup="3" dimension="3"/>
    <map measureGroup="4" dimension="4"/>
    <map measureGroup="5"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CPA_O_Employee" refreshedDate="45644.154380324071" createdVersion="8" refreshedVersion="8" minRefreshableVersion="3" recordCount="7475" xr:uid="{F0B32570-9A3A-455B-A3CD-07744A8BED2C}">
  <cacheSource type="worksheet">
    <worksheetSource ref="B2:M7477" sheet="Banks Pivot"/>
  </cacheSource>
  <cacheFields count="12">
    <cacheField name="Date" numFmtId="0">
      <sharedItems containsSemiMixedTypes="0" containsString="0" containsNumber="1" minValue="0" maxValue="45657" count="118">
        <n v="0"/>
        <n v="45292" u="1"/>
        <n v="45321" u="1"/>
        <n v="45336" u="1"/>
        <n v="45350" u="1"/>
        <n v="45365" u="1"/>
        <n v="45379" u="1"/>
        <n v="45396" u="1"/>
        <n v="45410" u="1"/>
        <n v="45657" u="1"/>
        <n v="45412" u="1"/>
        <n v="45443" u="1"/>
        <n v="45324" u="1"/>
        <n v="45325" u="1"/>
        <n v="45463" u="1"/>
        <n v="45326" u="1"/>
        <n v="45327" u="1"/>
        <n v="45328" u="1"/>
        <n v="45329" u="1"/>
        <n v="45330" u="1"/>
        <n v="45331" u="1"/>
        <n v="45332" u="1"/>
        <n v="45371" u="1"/>
        <n v="105" u="1"/>
        <n v="120" u="1"/>
        <n v="125" u="1"/>
        <n v="130" u="1"/>
        <n v="140" u="1"/>
        <n v="150" u="1"/>
        <n v="180" u="1"/>
        <n v="181" u="1"/>
        <n v="183" u="1"/>
        <n v="190" u="1"/>
        <n v="195" u="1"/>
        <n v="200" u="1"/>
        <n v="205" u="1"/>
        <n v="210" u="1"/>
        <n v="220" u="1"/>
        <n v="225" u="1"/>
        <n v="230" u="1"/>
        <n v="235" u="1"/>
        <n v="240" u="1"/>
        <n v="245" u="1"/>
        <n v="300" u="1"/>
        <n v="301" u="1"/>
        <n v="310" u="1"/>
        <n v="320" u="1"/>
        <n v="321" u="1"/>
        <n v="325" u="1"/>
        <n v="326" u="1"/>
        <n v="327" u="1"/>
        <n v="328" u="1"/>
        <n v="330" u="1"/>
        <n v="331" u="1"/>
        <n v="350" u="1"/>
        <n v="360" u="1"/>
        <n v="400" u="1"/>
        <n v="500" u="1"/>
        <n v="510" u="1"/>
        <n v="515" u="1"/>
        <n v="520" u="1"/>
        <n v="521" u="1"/>
        <n v="600" u="1"/>
        <n v="601" u="1"/>
        <n v="605" u="1"/>
        <n v="610" u="1"/>
        <n v="615" u="1"/>
        <n v="620" u="1"/>
        <n v="625" u="1"/>
        <n v="628" u="1"/>
        <n v="630" u="1"/>
        <n v="699" u="1"/>
        <n v="700" u="1"/>
        <n v="701" u="1"/>
        <n v="710" u="1"/>
        <n v="720" u="1"/>
        <n v="720.1" u="1"/>
        <n v="720.2" u="1"/>
        <n v="720.3" u="1"/>
        <n v="720.4" u="1"/>
        <n v="720.5" u="1"/>
        <n v="720.6" u="1"/>
        <n v="730" u="1"/>
        <n v="735" u="1"/>
        <n v="740" u="1"/>
        <n v="750" u="1"/>
        <n v="755" u="1"/>
        <n v="760" u="1"/>
        <n v="770" u="1"/>
        <n v="780" u="1"/>
        <n v="790" u="1"/>
        <n v="800" u="1"/>
        <n v="810" u="1"/>
        <n v="820" u="1"/>
        <n v="830" u="1"/>
        <n v="840" u="1"/>
        <n v="850" u="1"/>
        <n v="860" u="1"/>
        <n v="865" u="1"/>
        <n v="870" u="1"/>
        <n v="870.01" u="1"/>
        <n v="870.2" u="1"/>
        <n v="870.3" u="1"/>
        <n v="870.4" u="1"/>
        <n v="870.5" u="1"/>
        <n v="870.6" u="1"/>
        <n v="870.7" u="1"/>
        <n v="870.8" u="1"/>
        <n v="870.9" u="1"/>
        <n v="870.1" u="1"/>
        <n v="880" u="1"/>
        <n v="888" u="1"/>
        <n v="890" u="1"/>
        <n v="900" u="1"/>
        <n v="950" u="1"/>
        <n v="960" u="1"/>
        <n v="999" u="1"/>
        <n v="1000" u="1"/>
      </sharedItems>
    </cacheField>
    <cacheField name="Description" numFmtId="0">
      <sharedItems containsMixedTypes="1" containsNumber="1" containsInteger="1" minValue="0" maxValue="0"/>
    </cacheField>
    <cacheField name="Chart of Accounts" numFmtId="0">
      <sharedItems containsMixedTypes="1" containsNumber="1" containsInteger="1" minValue="0" maxValue="0"/>
    </cacheField>
    <cacheField name="Account Name" numFmtId="0">
      <sharedItems containsMixedTypes="1" containsNumber="1" containsInteger="1" minValue="0" maxValue="0" count="2">
        <n v="0"/>
        <s v="999 Uncategorized expenses"/>
      </sharedItems>
    </cacheField>
    <cacheField name="Money in/ (Money out)" numFmtId="0">
      <sharedItems containsSemiMixedTypes="0" containsString="0" containsNumber="1" containsInteger="1" minValue="0" maxValue="0"/>
    </cacheField>
    <cacheField name="Bank account number" numFmtId="0">
      <sharedItems containsSemiMixedTypes="0" containsString="0" containsNumber="1" containsInteger="1" minValue="0" maxValue="999999999" count="12">
        <n v="0"/>
        <n v="1111111"/>
        <n v="2222222"/>
        <n v="3333333"/>
        <n v="44444444"/>
        <n v="55555555"/>
        <n v="999999999" u="1"/>
        <n v="909090" u="1"/>
        <n v="919191" u="1"/>
        <n v="929292" u="1"/>
        <n v="939393" u="1"/>
        <n v="999999" u="1"/>
      </sharedItems>
    </cacheField>
    <cacheField name="Balance" numFmtId="0">
      <sharedItems containsSemiMixedTypes="0" containsString="0" containsNumber="1" containsInteger="1" minValue="-4500" maxValue="1500"/>
    </cacheField>
    <cacheField name="Invoice Number" numFmtId="0">
      <sharedItems containsSemiMixedTypes="0" containsString="0" containsNumber="1" containsInteger="1" minValue="0" maxValue="0"/>
    </cacheField>
    <cacheField name="GST/HST" numFmtId="0">
      <sharedItems containsSemiMixedTypes="0" containsString="0" containsNumber="1" containsInteger="1" minValue="0" maxValue="0"/>
    </cacheField>
    <cacheField name="Net amount" numFmtId="0">
      <sharedItems containsSemiMixedTypes="0" containsString="0" containsNumber="1" containsInteger="1" minValue="0" maxValue="0"/>
    </cacheField>
    <cacheField name="Memo" numFmtId="0">
      <sharedItems containsSemiMixedTypes="0" containsString="0" containsNumber="1" containsInteger="1" minValue="0" maxValue="0"/>
    </cacheField>
    <cacheField name="Internal reporting account number" numFmtId="0">
      <sharedItems containsSemiMixedTypes="0" containsString="0" containsNumber="1" containsInteger="1" minValue="0" maxValue="0"/>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7475">
  <r>
    <x v="0"/>
    <s v="Opening Balance"/>
    <n v="0"/>
    <x v="0"/>
    <n v="0"/>
    <x v="0"/>
    <n v="0"/>
    <n v="0"/>
    <n v="0"/>
    <n v="0"/>
    <n v="0"/>
    <n v="0"/>
  </r>
  <r>
    <x v="0"/>
    <s v="Please ignore this"/>
    <s v="999 Uncategorized expenses"/>
    <x v="1"/>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n v="0"/>
    <n v="0"/>
    <x v="0"/>
    <n v="0"/>
    <x v="1"/>
    <n v="0"/>
    <n v="0"/>
    <n v="0"/>
    <n v="0"/>
    <n v="0"/>
    <n v="0"/>
  </r>
  <r>
    <x v="0"/>
    <s v="Opening Balance"/>
    <n v="0"/>
    <x v="0"/>
    <n v="0"/>
    <x v="0"/>
    <n v="1500"/>
    <n v="0"/>
    <n v="0"/>
    <n v="0"/>
    <n v="0"/>
    <n v="0"/>
  </r>
  <r>
    <x v="0"/>
    <s v="Please ignore this"/>
    <s v="999 Uncategorized expenses"/>
    <x v="1"/>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n v="0"/>
    <n v="0"/>
    <x v="0"/>
    <n v="0"/>
    <x v="2"/>
    <n v="1500"/>
    <n v="0"/>
    <n v="0"/>
    <n v="0"/>
    <n v="0"/>
    <n v="0"/>
  </r>
  <r>
    <x v="0"/>
    <s v="Opening Balance"/>
    <n v="0"/>
    <x v="0"/>
    <n v="0"/>
    <x v="3"/>
    <n v="1300"/>
    <n v="0"/>
    <n v="0"/>
    <n v="0"/>
    <n v="0"/>
    <n v="0"/>
  </r>
  <r>
    <x v="0"/>
    <s v="Please ignore this"/>
    <s v="999 Uncategorized expenses"/>
    <x v="1"/>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n v="0"/>
    <n v="0"/>
    <x v="0"/>
    <n v="0"/>
    <x v="3"/>
    <n v="1300"/>
    <n v="0"/>
    <n v="0"/>
    <n v="0"/>
    <n v="0"/>
    <n v="0"/>
  </r>
  <r>
    <x v="0"/>
    <s v="Opening Balance"/>
    <n v="0"/>
    <x v="0"/>
    <n v="0"/>
    <x v="0"/>
    <n v="-2000"/>
    <n v="0"/>
    <n v="0"/>
    <n v="0"/>
    <n v="0"/>
    <n v="0"/>
  </r>
  <r>
    <x v="0"/>
    <s v="Please ignore this"/>
    <s v="999 Uncategorized expenses"/>
    <x v="1"/>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n v="0"/>
    <n v="0"/>
    <x v="0"/>
    <n v="0"/>
    <x v="4"/>
    <n v="-2000"/>
    <n v="0"/>
    <n v="0"/>
    <n v="0"/>
    <n v="0"/>
    <n v="0"/>
  </r>
  <r>
    <x v="0"/>
    <s v="Opening Balance"/>
    <n v="0"/>
    <x v="0"/>
    <n v="0"/>
    <x v="0"/>
    <n v="-4500"/>
    <n v="0"/>
    <n v="0"/>
    <n v="0"/>
    <n v="0"/>
    <n v="0"/>
  </r>
  <r>
    <x v="0"/>
    <s v="Please ignore this"/>
    <s v="999 Uncategorized expenses"/>
    <x v="1"/>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r>
    <x v="0"/>
    <n v="0"/>
    <n v="0"/>
    <x v="0"/>
    <n v="0"/>
    <x v="5"/>
    <n v="-4500"/>
    <n v="0"/>
    <n v="0"/>
    <n v="0"/>
    <n v="0"/>
    <n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CBCD2893-EE34-45A6-9CDE-35DBDD89529A}" name="PivotTable1" cacheId="5"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O3:AC8" firstHeaderRow="1" firstDataRow="3" firstDataCol="1" rowPageCount="1" colPageCount="1"/>
  <pivotFields count="12">
    <pivotField axis="axisPage" showAll="0">
      <items count="119">
        <item x="0"/>
        <item m="1" x="12"/>
        <item m="1" x="13"/>
        <item m="1" x="14"/>
        <item m="1" x="15"/>
        <item m="1" x="16"/>
        <item m="1" x="17"/>
        <item m="1" x="18"/>
        <item m="1" x="19"/>
        <item m="1" x="20"/>
        <item m="1" x="21"/>
        <item m="1" x="22"/>
        <item m="1" x="23"/>
        <item m="1" x="24"/>
        <item m="1" x="25"/>
        <item m="1" x="26"/>
        <item m="1" x="27"/>
        <item m="1" x="28"/>
        <item m="1" x="29"/>
        <item m="1" x="30"/>
        <item m="1" x="31"/>
        <item m="1" x="32"/>
        <item m="1" x="33"/>
        <item m="1" x="34"/>
        <item m="1" x="35"/>
        <item m="1" x="36"/>
        <item m="1" x="37"/>
        <item m="1" x="38"/>
        <item m="1" x="39"/>
        <item m="1" x="40"/>
        <item m="1" x="41"/>
        <item m="1" x="42"/>
        <item m="1" x="43"/>
        <item m="1" x="44"/>
        <item m="1" x="45"/>
        <item m="1" x="46"/>
        <item m="1" x="47"/>
        <item m="1" x="48"/>
        <item m="1" x="49"/>
        <item m="1" x="50"/>
        <item m="1" x="51"/>
        <item m="1" x="52"/>
        <item m="1" x="53"/>
        <item m="1" x="54"/>
        <item m="1" x="55"/>
        <item m="1" x="56"/>
        <item m="1" x="57"/>
        <item m="1" x="58"/>
        <item m="1" x="59"/>
        <item m="1" x="60"/>
        <item m="1" x="61"/>
        <item m="1" x="62"/>
        <item m="1" x="63"/>
        <item m="1" x="64"/>
        <item m="1" x="65"/>
        <item m="1" x="66"/>
        <item m="1" x="67"/>
        <item m="1" x="68"/>
        <item m="1" x="69"/>
        <item m="1" x="70"/>
        <item m="1" x="71"/>
        <item m="1" x="72"/>
        <item m="1" x="73"/>
        <item m="1" x="74"/>
        <item m="1" x="75"/>
        <item m="1" x="76"/>
        <item m="1" x="77"/>
        <item m="1" x="78"/>
        <item m="1" x="79"/>
        <item m="1" x="80"/>
        <item m="1" x="81"/>
        <item m="1" x="82"/>
        <item m="1" x="83"/>
        <item m="1" x="84"/>
        <item m="1" x="85"/>
        <item m="1" x="86"/>
        <item m="1" x="87"/>
        <item m="1" x="88"/>
        <item m="1" x="89"/>
        <item m="1" x="90"/>
        <item m="1" x="91"/>
        <item m="1" x="92"/>
        <item m="1" x="93"/>
        <item m="1" x="94"/>
        <item m="1" x="95"/>
        <item m="1" x="96"/>
        <item m="1" x="97"/>
        <item m="1" x="98"/>
        <item m="1" x="99"/>
        <item m="1" x="100"/>
        <item m="1" x="101"/>
        <item m="1" x="102"/>
        <item m="1" x="103"/>
        <item m="1" x="104"/>
        <item m="1" x="105"/>
        <item m="1" x="106"/>
        <item m="1" x="107"/>
        <item m="1" x="108"/>
        <item m="1" x="109"/>
        <item m="1" x="110"/>
        <item m="1" x="111"/>
        <item m="1" x="112"/>
        <item m="1" x="113"/>
        <item m="1" x="114"/>
        <item m="1" x="115"/>
        <item m="1" x="116"/>
        <item m="1" x="117"/>
        <item m="1" x="1"/>
        <item m="1" x="2"/>
        <item m="1" x="3"/>
        <item m="1" x="4"/>
        <item m="1" x="5"/>
        <item m="1" x="6"/>
        <item m="1" x="7"/>
        <item m="1" x="8"/>
        <item m="1" x="9"/>
        <item m="1" x="10"/>
        <item m="1" x="11"/>
        <item t="default"/>
      </items>
    </pivotField>
    <pivotField showAll="0"/>
    <pivotField showAll="0"/>
    <pivotField axis="axisRow" showAll="0">
      <items count="3">
        <item x="0"/>
        <item x="1"/>
        <item t="default"/>
      </items>
    </pivotField>
    <pivotField showAll="0"/>
    <pivotField axis="axisCol" showAll="0">
      <items count="13">
        <item x="0"/>
        <item m="1" x="7"/>
        <item m="1" x="8"/>
        <item m="1" x="9"/>
        <item m="1" x="10"/>
        <item m="1" x="11"/>
        <item m="1" x="6"/>
        <item x="1"/>
        <item x="2"/>
        <item x="3"/>
        <item x="4"/>
        <item x="5"/>
        <item t="default"/>
      </items>
    </pivotField>
    <pivotField showAll="0"/>
    <pivotField showAll="0"/>
    <pivotField dataField="1" showAll="0"/>
    <pivotField dataField="1" showAll="0"/>
    <pivotField showAll="0"/>
    <pivotField showAll="0"/>
  </pivotFields>
  <rowFields count="1">
    <field x="3"/>
  </rowFields>
  <rowItems count="3">
    <i>
      <x/>
    </i>
    <i>
      <x v="1"/>
    </i>
    <i t="grand">
      <x/>
    </i>
  </rowItems>
  <colFields count="2">
    <field x="5"/>
    <field x="-2"/>
  </colFields>
  <colItems count="14">
    <i>
      <x/>
      <x/>
    </i>
    <i r="1" i="1">
      <x v="1"/>
    </i>
    <i>
      <x v="7"/>
      <x/>
    </i>
    <i r="1" i="1">
      <x v="1"/>
    </i>
    <i>
      <x v="8"/>
      <x/>
    </i>
    <i r="1" i="1">
      <x v="1"/>
    </i>
    <i>
      <x v="9"/>
      <x/>
    </i>
    <i r="1" i="1">
      <x v="1"/>
    </i>
    <i>
      <x v="10"/>
      <x/>
    </i>
    <i r="1" i="1">
      <x v="1"/>
    </i>
    <i>
      <x v="11"/>
      <x/>
    </i>
    <i r="1" i="1">
      <x v="1"/>
    </i>
    <i t="grand">
      <x/>
    </i>
    <i t="grand" i="1">
      <x/>
    </i>
  </colItems>
  <pageFields count="1">
    <pageField fld="0" hier="-1"/>
  </pageFields>
  <dataFields count="2">
    <dataField name="Sum of Net amount" fld="9" baseField="0" baseItem="0"/>
    <dataField name="Sum of GST/HST" fld="8" baseField="0" baseItem="0"/>
  </dataFields>
  <formats count="2">
    <format dxfId="16">
      <pivotArea outline="0" collapsedLevelsAreSubtotals="1" fieldPosition="0"/>
    </format>
    <format dxfId="15">
      <pivotArea field="11" dataOnly="0" grandCol="1" outline="0">
        <references count="1">
          <reference field="4294967294" count="1" selected="0">
            <x v="0"/>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227A6D7E-B2BF-40FD-A603-C4B061B7979E}" name="PivotTable1" cacheId="5"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O3:AC8" firstHeaderRow="1" firstDataRow="3" firstDataCol="1" rowPageCount="1" colPageCount="1"/>
  <pivotFields count="12">
    <pivotField axis="axisPage" showAll="0">
      <items count="119">
        <item x="0"/>
        <item m="1" x="12"/>
        <item m="1" x="13"/>
        <item m="1" x="14"/>
        <item m="1" x="15"/>
        <item m="1" x="16"/>
        <item m="1" x="17"/>
        <item m="1" x="18"/>
        <item m="1" x="19"/>
        <item m="1" x="20"/>
        <item m="1" x="21"/>
        <item m="1" x="22"/>
        <item m="1" x="23"/>
        <item m="1" x="24"/>
        <item m="1" x="25"/>
        <item m="1" x="26"/>
        <item m="1" x="27"/>
        <item m="1" x="28"/>
        <item m="1" x="29"/>
        <item m="1" x="30"/>
        <item m="1" x="31"/>
        <item m="1" x="32"/>
        <item m="1" x="33"/>
        <item m="1" x="34"/>
        <item m="1" x="35"/>
        <item m="1" x="36"/>
        <item m="1" x="37"/>
        <item m="1" x="38"/>
        <item m="1" x="39"/>
        <item m="1" x="40"/>
        <item m="1" x="41"/>
        <item m="1" x="42"/>
        <item m="1" x="43"/>
        <item m="1" x="44"/>
        <item m="1" x="45"/>
        <item m="1" x="46"/>
        <item m="1" x="47"/>
        <item m="1" x="48"/>
        <item m="1" x="49"/>
        <item m="1" x="50"/>
        <item m="1" x="51"/>
        <item m="1" x="52"/>
        <item m="1" x="53"/>
        <item m="1" x="54"/>
        <item m="1" x="55"/>
        <item m="1" x="56"/>
        <item m="1" x="57"/>
        <item m="1" x="58"/>
        <item m="1" x="59"/>
        <item m="1" x="60"/>
        <item m="1" x="61"/>
        <item m="1" x="62"/>
        <item m="1" x="63"/>
        <item m="1" x="64"/>
        <item m="1" x="65"/>
        <item m="1" x="66"/>
        <item m="1" x="67"/>
        <item m="1" x="68"/>
        <item m="1" x="69"/>
        <item m="1" x="70"/>
        <item m="1" x="71"/>
        <item m="1" x="72"/>
        <item m="1" x="73"/>
        <item m="1" x="74"/>
        <item m="1" x="75"/>
        <item m="1" x="76"/>
        <item m="1" x="77"/>
        <item m="1" x="78"/>
        <item m="1" x="79"/>
        <item m="1" x="80"/>
        <item m="1" x="81"/>
        <item m="1" x="82"/>
        <item m="1" x="83"/>
        <item m="1" x="84"/>
        <item m="1" x="85"/>
        <item m="1" x="86"/>
        <item m="1" x="87"/>
        <item m="1" x="88"/>
        <item m="1" x="89"/>
        <item m="1" x="90"/>
        <item m="1" x="91"/>
        <item m="1" x="92"/>
        <item m="1" x="93"/>
        <item m="1" x="94"/>
        <item m="1" x="95"/>
        <item m="1" x="96"/>
        <item m="1" x="97"/>
        <item m="1" x="98"/>
        <item m="1" x="99"/>
        <item m="1" x="100"/>
        <item m="1" x="101"/>
        <item m="1" x="102"/>
        <item m="1" x="103"/>
        <item m="1" x="104"/>
        <item m="1" x="105"/>
        <item m="1" x="106"/>
        <item m="1" x="107"/>
        <item m="1" x="108"/>
        <item m="1" x="109"/>
        <item m="1" x="110"/>
        <item m="1" x="111"/>
        <item m="1" x="112"/>
        <item m="1" x="113"/>
        <item m="1" x="114"/>
        <item m="1" x="115"/>
        <item m="1" x="116"/>
        <item m="1" x="117"/>
        <item m="1" x="1"/>
        <item m="1" x="2"/>
        <item m="1" x="3"/>
        <item m="1" x="4"/>
        <item m="1" x="5"/>
        <item m="1" x="6"/>
        <item m="1" x="7"/>
        <item m="1" x="8"/>
        <item m="1" x="9"/>
        <item m="1" x="10"/>
        <item m="1" x="11"/>
        <item t="default"/>
      </items>
    </pivotField>
    <pivotField showAll="0"/>
    <pivotField showAll="0"/>
    <pivotField axis="axisRow" showAll="0">
      <items count="3">
        <item x="0"/>
        <item x="1"/>
        <item t="default"/>
      </items>
    </pivotField>
    <pivotField showAll="0"/>
    <pivotField axis="axisCol" showAll="0">
      <items count="13">
        <item x="0"/>
        <item m="1" x="7"/>
        <item m="1" x="8"/>
        <item m="1" x="9"/>
        <item m="1" x="10"/>
        <item m="1" x="11"/>
        <item m="1" x="6"/>
        <item x="1"/>
        <item x="2"/>
        <item x="3"/>
        <item x="4"/>
        <item x="5"/>
        <item t="default"/>
      </items>
    </pivotField>
    <pivotField showAll="0"/>
    <pivotField showAll="0"/>
    <pivotField dataField="1" showAll="0"/>
    <pivotField dataField="1" showAll="0"/>
    <pivotField showAll="0"/>
    <pivotField showAll="0"/>
  </pivotFields>
  <rowFields count="1">
    <field x="3"/>
  </rowFields>
  <rowItems count="3">
    <i>
      <x/>
    </i>
    <i>
      <x v="1"/>
    </i>
    <i t="grand">
      <x/>
    </i>
  </rowItems>
  <colFields count="2">
    <field x="5"/>
    <field x="-2"/>
  </colFields>
  <colItems count="14">
    <i>
      <x/>
      <x/>
    </i>
    <i r="1" i="1">
      <x v="1"/>
    </i>
    <i>
      <x v="7"/>
      <x/>
    </i>
    <i r="1" i="1">
      <x v="1"/>
    </i>
    <i>
      <x v="8"/>
      <x/>
    </i>
    <i r="1" i="1">
      <x v="1"/>
    </i>
    <i>
      <x v="9"/>
      <x/>
    </i>
    <i r="1" i="1">
      <x v="1"/>
    </i>
    <i>
      <x v="10"/>
      <x/>
    </i>
    <i r="1" i="1">
      <x v="1"/>
    </i>
    <i>
      <x v="11"/>
      <x/>
    </i>
    <i r="1" i="1">
      <x v="1"/>
    </i>
    <i t="grand">
      <x/>
    </i>
    <i t="grand" i="1">
      <x/>
    </i>
  </colItems>
  <pageFields count="1">
    <pageField fld="0" hier="-1"/>
  </pageFields>
  <dataFields count="2">
    <dataField name="Sum of Net amount" fld="9" baseField="0" baseItem="0"/>
    <dataField name="Sum of GST/HST" fld="8" baseField="0" baseItem="0"/>
  </dataFields>
  <formats count="2">
    <format dxfId="14">
      <pivotArea outline="0" collapsedLevelsAreSubtotals="1" fieldPosition="0"/>
    </format>
    <format dxfId="13">
      <pivotArea field="11" dataOnly="0" grandCol="1" outline="0">
        <references count="1">
          <reference field="4294967294" count="1" selected="0">
            <x v="0"/>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46F9BD9C-E6BE-41AD-A20C-602AF5E49119}" name="PivotTable1" cacheId="4" applyNumberFormats="0" applyBorderFormats="0" applyFontFormats="0" applyPatternFormats="0" applyAlignmentFormats="0" applyWidthHeightFormats="1" dataCaption="Values" updatedVersion="8" minRefreshableVersion="3" useAutoFormatting="1" subtotalHiddenItems="1" itemPrintTitles="1" createdVersion="8" indent="0" outline="1" outlineData="1" multipleFieldFilters="0">
  <location ref="A3:G24" firstHeaderRow="1" firstDataRow="2" firstDataCol="1" rowPageCount="1" colPageCount="1"/>
  <pivotFields count="4">
    <pivotField axis="axisPage" allDrilled="1" subtotalTop="0" showAll="0" dataSourceSort="1" defaultSubtotal="0" defaultAttributeDrillState="1"/>
    <pivotField dataField="1" subtotalTop="0" showAll="0" defaultSubtotal="0"/>
    <pivotField axis="axisCol" allDrilled="1" subtotalTop="0" showAll="0" dataSourceSort="1" defaultSubtotal="0" defaultAttributeDrillState="1">
      <items count="5">
        <item x="0"/>
        <item x="1"/>
        <item x="2"/>
        <item x="3"/>
        <item x="4"/>
      </items>
    </pivotField>
    <pivotField axis="axisRow" allDrilled="1" subtotalTop="0" showAll="0" dataSourceSort="1" defaultSubtotal="0" defaultAttributeDrillState="1">
      <items count="19">
        <item x="0"/>
        <item x="1"/>
        <item x="2"/>
        <item x="3"/>
        <item x="4"/>
        <item x="5"/>
        <item x="6"/>
        <item x="7"/>
        <item x="8"/>
        <item x="9"/>
        <item x="10"/>
        <item x="11"/>
        <item x="12"/>
        <item x="13"/>
        <item x="14"/>
        <item x="15"/>
        <item x="16"/>
        <item x="17"/>
        <item x="18"/>
      </items>
    </pivotField>
  </pivotFields>
  <rowFields count="1">
    <field x="3"/>
  </rowFields>
  <rowItems count="20">
    <i>
      <x/>
    </i>
    <i>
      <x v="1"/>
    </i>
    <i>
      <x v="2"/>
    </i>
    <i>
      <x v="3"/>
    </i>
    <i>
      <x v="4"/>
    </i>
    <i>
      <x v="5"/>
    </i>
    <i>
      <x v="6"/>
    </i>
    <i>
      <x v="7"/>
    </i>
    <i>
      <x v="8"/>
    </i>
    <i>
      <x v="9"/>
    </i>
    <i>
      <x v="10"/>
    </i>
    <i>
      <x v="11"/>
    </i>
    <i>
      <x v="12"/>
    </i>
    <i>
      <x v="13"/>
    </i>
    <i>
      <x v="14"/>
    </i>
    <i>
      <x v="15"/>
    </i>
    <i>
      <x v="16"/>
    </i>
    <i>
      <x v="17"/>
    </i>
    <i>
      <x v="18"/>
    </i>
    <i t="grand">
      <x/>
    </i>
  </rowItems>
  <colFields count="1">
    <field x="2"/>
  </colFields>
  <colItems count="6">
    <i>
      <x/>
    </i>
    <i>
      <x v="1"/>
    </i>
    <i>
      <x v="2"/>
    </i>
    <i>
      <x v="3"/>
    </i>
    <i>
      <x v="4"/>
    </i>
    <i t="grand">
      <x/>
    </i>
  </colItems>
  <pageFields count="1">
    <pageField fld="0" hier="0" name="[Append1].[Date].[All]" cap="All"/>
  </pageFields>
  <dataFields count="1">
    <dataField name="Sum of Money in/ (Money out)" fld="1" baseField="0" baseItem="0" numFmtId="166"/>
  </dataFields>
  <formats count="1">
    <format dxfId="2">
      <pivotArea outline="0" collapsedLevelsAreSubtotals="1" fieldPosition="0"/>
    </format>
  </formats>
  <pivotHierarchies count="64">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ies>
  <pivotTableStyleInfo name="PivotStyleLight16" showRowHeaders="1" showColHeaders="1" showRowStripes="0" showColStripes="0" showLastColumn="1"/>
  <rowHierarchiesUsage count="1">
    <rowHierarchyUsage hierarchyUsage="2"/>
  </rowHierarchiesUsage>
  <colHierarchiesUsage count="1">
    <colHierarchyUsage hierarchyUsage="5"/>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Bank1]"/>
        <x15:activeTabTopLevelEntity name="[Bank2]"/>
        <x15:activeTabTopLevelEntity name="[Bank3]"/>
        <x15:activeTabTopLevelEntity name="[Bank4]"/>
        <x15:activeTabTopLevelEntity name="[Bank5]"/>
        <x15:activeTabTopLevelEntity name="[Append1]"/>
      </x15:pivotTableUISettings>
    </ext>
    <ext xmlns:xpdl="http://schemas.microsoft.com/office/spreadsheetml/2016/pivotdefaultlayout" uri="{747A6164-185A-40DC-8AA5-F01512510D54}">
      <xpdl:pivotTableDefinition16 EnabledSubtotalsDefault="0" SubtotalsOnTopDefault="0"/>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CF6375B8-E597-4EC6-AAFE-5BFE1E97A415}" name="Table9" displayName="Table9" ref="A5:N152" totalsRowShown="0" headerRowDxfId="100" dataDxfId="98" headerRowBorderDxfId="99" tableBorderDxfId="97" headerRowCellStyle="Normal 4" dataCellStyle="Normal 4">
  <autoFilter ref="A5:N152" xr:uid="{CF6375B8-E597-4EC6-AAFE-5BFE1E97A415}"/>
  <tableColumns count="14">
    <tableColumn id="1" xr3:uid="{15444BE3-2F8A-4277-AD0B-6D85DB6CB841}" name="Invoice Date" dataDxfId="96" dataCellStyle="Normal 4"/>
    <tableColumn id="2" xr3:uid="{6BE6B712-D959-4B11-AE05-391E312EAD84}" name="Invoice Number" dataDxfId="95" dataCellStyle="Normal 4"/>
    <tableColumn id="3" xr3:uid="{F8D707EB-BAE3-44FE-AEF3-F09EA06D0CFD}" name="Customer" dataDxfId="94" dataCellStyle="Normal 4"/>
    <tableColumn id="4" xr3:uid="{83E6FA3E-A193-4A78-BD34-315B0355729B}" name="Invoice Amount" dataDxfId="93" dataCellStyle="Normal 4"/>
    <tableColumn id="9" xr3:uid="{AE2470C7-0A7C-43AB-913E-08D28FEC100E}" name="GST/HST" dataDxfId="92" dataCellStyle="Normal 4">
      <calculatedColumnFormula>(Table9[[#This Row],[Invoice Amount]]*Dashboard!$F$4)/(100%+Dashboard!$F$4)</calculatedColumnFormula>
    </tableColumn>
    <tableColumn id="11" xr3:uid="{1AABC87F-62FA-436A-BFD0-0372F0E02275}" name="Net Invoice " dataDxfId="91" dataCellStyle="Normal 4">
      <calculatedColumnFormula>Table9[[#This Row],[Invoice Amount]]-Table9[[#This Row],[GST/HST]]</calculatedColumnFormula>
    </tableColumn>
    <tableColumn id="10" xr3:uid="{9186D088-1560-46D1-BF70-8EBE65099490}" name="GST Paid by Cx" dataDxfId="90" dataCellStyle="Normal 4">
      <calculatedColumnFormula>SUMIF('Directors Advances'!$H$6:$H$1500,'Sales + Receivables'!B6,'Directors Advances'!$I$6:$I$1500)+SUMIF('Bank 1'!$H$7:$H$1500,'Sales + Receivables'!B6,'Bank 1'!$I$7:$I$1500)+SUMIF('Bank 2'!$H$7:$H$1500,'Sales + Receivables'!B6,'Bank 2'!$I$7:$I$1500)+SUMIF('Credit Card 1'!$H$7:$H$1500,'Sales + Receivables'!B6,'Credit Card 1'!$I$7:$I$1500)+SUMIF('Credit Card 2'!$H$7:$H$1500,'Sales + Receivables'!B6,'Credit Card 2'!$I$7:$I$1500)</calculatedColumnFormula>
    </tableColumn>
    <tableColumn id="12" xr3:uid="{356AB0B7-CBF8-4C7A-8C65-539A9C39FAAF}" name="Invoice Paid by Cx" dataDxfId="89" dataCellStyle="Normal 4">
      <calculatedColumnFormula>SUMIFS('Directors Advances'!$J$6:$J$1500, 'Directors Advances'!$H$6:$H$1500, 'Sales + Receivables'!B6, 'Directors Advances'!$H$6:$H$1500, "&lt;&gt;0")
+SUMIFS('Bank 1'!$J$7:$J$1500, 'Bank 1'!$H$7:$H$1500, 'Sales + Receivables'!B6, 'Bank 1'!$H$7:$H$1500, "&lt;&gt;0")
+SUMIFS('Bank 2'!$J$7:$J$1500, 'Bank 2'!$H$7:$H$1500, 'Sales + Receivables'!B6, 'Bank 2'!$H$7:$H$1500, "&lt;&gt;0")
+SUMIFS('Credit Card 1'!$J$7:$J$1500, 'Credit Card 1'!$H$7:$H$1500, 'Sales + Receivables'!B6, 'Credit Card 1'!$H$7:$H$1500, "&lt;&gt;0")
+SUMIFS('Credit Card 2'!$J$7:$J$1500, 'Credit Card 2'!$H$7:$H$1500, 'Sales + Receivables'!B6, 'Credit Card 2'!$H$7:$H$1500, "&lt;&gt;0")</calculatedColumnFormula>
    </tableColumn>
    <tableColumn id="5" xr3:uid="{79DC988C-368E-439A-9C8D-40F6BC6B648C}" name="Due Date" dataDxfId="88" dataCellStyle="Normal 4"/>
    <tableColumn id="6" xr3:uid="{1C8F242C-4D79-404A-A4C7-2C0681CE1D3E}" name="Payment Date" dataDxfId="87" dataCellStyle="Normal 4"/>
    <tableColumn id="7" xr3:uid="{50178452-D019-40C0-A9C2-8B4964F737F1}" name="Payment Amount" dataDxfId="86" dataCellStyle="Normal 4">
      <calculatedColumnFormula>Table9[[#This Row],[Invoice Paid by Cx]]+Table9[[#This Row],[GST Paid by Cx]]</calculatedColumnFormula>
    </tableColumn>
    <tableColumn id="14" xr3:uid="{EDC693E7-5C26-4F5A-A3D0-D3EED1C9198F}" name="GST Outstanding (Long method only)" dataDxfId="85" dataCellStyle="Normal 4">
      <calculatedColumnFormula>IF(Dashboard!$F$5="Quick",0,Table9[[#This Row],[GST/HST]]-Table9[[#This Row],[GST Paid by Cx]])</calculatedColumnFormula>
    </tableColumn>
    <tableColumn id="13" xr3:uid="{6C7CA8B2-92AC-4FCB-8B47-5251DB8B53E2}" name="Net Invoice Amount Outstanding" dataDxfId="84" dataCellStyle="Normal 4">
      <calculatedColumnFormula>Table9[[#This Row],[Net Invoice ]]-Table9[[#This Row],[Invoice Paid by Cx]]</calculatedColumnFormula>
    </tableColumn>
    <tableColumn id="8" xr3:uid="{8CEC08F0-3A78-4684-81C6-FD1850EC175A}" name="Total Outstanding Balance" dataDxfId="83" dataCellStyle="Normal 4">
      <calculatedColumnFormula>D6-K6</calculatedColumnFormula>
    </tableColumn>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3F66E10-90EE-4EBB-990E-BEEF01D1A652}" name="Bank1" displayName="Bank1" ref="A5:L1500" totalsRowShown="0" headerRowDxfId="82" dataDxfId="81">
  <autoFilter ref="A5:L1500" xr:uid="{B3F66E10-90EE-4EBB-990E-BEEF01D1A652}"/>
  <tableColumns count="12">
    <tableColumn id="1" xr3:uid="{167BC9A3-6D81-4694-897E-75EE4217BF54}" name="Date" dataDxfId="80"/>
    <tableColumn id="2" xr3:uid="{06D8FFED-4DE7-4B7A-B007-9F2D4A6BC96A}" name="Description" dataDxfId="79"/>
    <tableColumn id="3" xr3:uid="{08FDFDC1-807F-421E-B08E-8ED7B8AA32A9}" name="Chart of Accounts" dataDxfId="78"/>
    <tableColumn id="4" xr3:uid="{F1EF2B6C-E5C4-4F22-B12D-60687DD96C0A}" name="Account Name" dataDxfId="77"/>
    <tableColumn id="5" xr3:uid="{AE44ECFE-6373-4734-9B93-31EF38324AE6}" name="Money in/ (Money out)" dataDxfId="76" dataCellStyle="Comma"/>
    <tableColumn id="6" xr3:uid="{25454360-27B4-48BC-B66B-BA2B48497E2A}" name="Bank account number" dataDxfId="75"/>
    <tableColumn id="7" xr3:uid="{D8E6D1DE-FBD5-42C1-A9B9-7D04816F668C}" name="Balance" dataDxfId="74"/>
    <tableColumn id="8" xr3:uid="{DE54E113-9A4F-4DC7-8EB5-FFCB2237C780}" name="Invoice Number" dataDxfId="73"/>
    <tableColumn id="10" xr3:uid="{1331E203-F37F-4086-8E23-63F29ACE85D8}" name="GST/HST" dataDxfId="72" dataCellStyle="Comma">
      <calculatedColumnFormula>IF(OR(C6="150 Directors advances", C6="120 accounts receivable", C6="720.2 Automobile - Insurance", C6="720.3 Automobile - License", C6="870.4 Rent - Insurance", C6="870.6 Rent - Property Tax", C6="870.7 Rent - Homeoffice", C6="870.9 Rent - Water"),
   0,
   IF(Dashboard!$F$5="Quick",
      IF(OR(C6="190 Automobile",C6="200 computer hardware",C6="210 Computer software",C6="220 Quickbooks software",C6="230 Office equipment",C6="240 Office furniture"),
         E6-(E6/(1+Dashboard!$F$4)),
         0
      ),
      IF(C6="750 Business promotion",
         E6-(E6/(1+4.793/100)),
         E6-(E6/(1+Dashboard!$F$4))
      )
   )
)</calculatedColumnFormula>
    </tableColumn>
    <tableColumn id="9" xr3:uid="{95E90A29-C9AA-4523-8115-3CD3E047C3B3}" name="Net amount" dataDxfId="71">
      <calculatedColumnFormula>Bank1[[#This Row],[Money in/ (Money out)]]-Bank1[[#This Row],[GST/HST]]</calculatedColumnFormula>
    </tableColumn>
    <tableColumn id="11" xr3:uid="{24540956-7451-41FA-B315-58B93F6B9D96}" name="Memo" dataDxfId="70"/>
    <tableColumn id="12" xr3:uid="{75D76232-348B-4B6C-B780-0902B75CC953}" name="Internal reporting account number" dataDxfId="69">
      <calculatedColumnFormula>$L$3</calculatedColumnFormula>
    </tableColumn>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2C0AC5EC-F31A-490D-BDEE-56DA73B434A3}" name="Bank2" displayName="Bank2" ref="A5:K1500" totalsRowShown="0" headerRowDxfId="68" dataDxfId="67">
  <autoFilter ref="A5:K1500" xr:uid="{2C0AC5EC-F31A-490D-BDEE-56DA73B434A3}"/>
  <tableColumns count="11">
    <tableColumn id="1" xr3:uid="{37E419B8-CEA3-491B-AD0F-082D0DFD9076}" name="Date" dataDxfId="66"/>
    <tableColumn id="2" xr3:uid="{BFA87113-175A-44D1-AAF0-CB4E7DF34794}" name="Description" dataDxfId="65"/>
    <tableColumn id="3" xr3:uid="{C6415803-F556-44DA-BC23-1350D0C20A26}" name="Chart of Accounts" dataDxfId="64"/>
    <tableColumn id="4" xr3:uid="{5F82A39F-92EB-4273-A680-7174C5D02FCE}" name="Account Name" dataDxfId="63"/>
    <tableColumn id="5" xr3:uid="{9DC1CB38-1D32-49AA-82F1-2D16697D7032}" name="Money in/ (Money out)" dataDxfId="62"/>
    <tableColumn id="6" xr3:uid="{669DEF6C-B7BC-4CCB-82A2-BFB404D74AEC}" name="Bank account number" dataDxfId="61"/>
    <tableColumn id="7" xr3:uid="{B2CA4D4D-93D3-4D52-9E10-4654616F707B}" name="Balance" dataDxfId="60"/>
    <tableColumn id="8" xr3:uid="{75665ED9-08EF-4B1E-B06C-7F5FDC19F7DB}" name="Invoice Number" dataDxfId="59"/>
    <tableColumn id="11" xr3:uid="{1C72EA07-A5B3-400E-89CD-268DA8C6C76F}" name="GST/HST" dataDxfId="58" dataCellStyle="Comma">
      <calculatedColumnFormula>IF(OR(C6="150 Directors advances", C6="120 accounts receivable", C6="720.2 Automobile - Insurance", C6="720.3 Automobile - License", C6="870.4 Rent - Insurance", C6="870.6 Rent - Property Tax", C6="870.7 Rent - Homeoffice", C6="870.9 Rent - Water"),
   0,
   IF(Dashboard!$F$5="Quick",
      IF(OR(C6="190 Automobile",C6="200 computer hardware",C6="210 Computer software",C6="220 Quickbooks software",C6="230 Office equipment",C6="240 Office furniture"),
         E6-(E6/(1+Dashboard!$F$4)),
         0
      ),
      IF(C6="750 Business promotion",
         E6-(E6/(1+4.793/100)),
         E6-(E6/(1+Dashboard!$F$4))
      )
   )
)</calculatedColumnFormula>
    </tableColumn>
    <tableColumn id="10" xr3:uid="{C3CC520C-A958-4106-BD93-624E93C6318A}" name="Net amount" dataDxfId="57" dataCellStyle="Comma">
      <calculatedColumnFormula>Bank2[[#This Row],[Money in/ (Money out)]]-Bank2[[#This Row],[GST/HST]]</calculatedColumnFormula>
    </tableColumn>
    <tableColumn id="9" xr3:uid="{4255350E-6B24-455A-989A-35C075F8A8DB}" name="Memo" dataDxfId="56"/>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C1446C19-72BD-46A5-91DE-F9650B79AEA2}" name="Bank3" displayName="Bank3" ref="A5:K1500" totalsRowShown="0" headerRowDxfId="55" dataDxfId="54">
  <autoFilter ref="A5:K1500" xr:uid="{C1446C19-72BD-46A5-91DE-F9650B79AEA2}"/>
  <tableColumns count="11">
    <tableColumn id="1" xr3:uid="{A4A6F3FA-59F2-4689-AF36-DAA24A64DF27}" name="Date" dataDxfId="53"/>
    <tableColumn id="2" xr3:uid="{1DC5F88B-EE06-4D30-8A67-25584F90D88A}" name="Description" dataDxfId="52"/>
    <tableColumn id="3" xr3:uid="{A26C80EF-4307-4831-A46A-687C01F2A085}" name="Chart of Accounts" dataDxfId="51"/>
    <tableColumn id="4" xr3:uid="{E806FDD3-04C6-40F1-B7CA-4B122B128B96}" name="Account Name" dataDxfId="50">
      <calculatedColumnFormula>_xlfn.XLOOKUP(C:C,Table1[for Import to Bank Register dropdown],Table1[for Pivot],0,0,1)</calculatedColumnFormula>
    </tableColumn>
    <tableColumn id="5" xr3:uid="{73F9DE94-E502-4F34-8DC3-83DDFC635DAE}" name="Money in/ (Money out)" dataDxfId="49"/>
    <tableColumn id="6" xr3:uid="{111E468B-9D40-45AF-949A-D6F7FC5BD493}" name="Bank account number" dataDxfId="48">
      <calculatedColumnFormula>$E$2</calculatedColumnFormula>
    </tableColumn>
    <tableColumn id="7" xr3:uid="{3EE7F56B-A82D-4582-A043-D83FAD2F3772}" name="Balance" dataDxfId="47"/>
    <tableColumn id="8" xr3:uid="{107E7845-ADEB-4F5B-8406-6CD6A61A4F9E}" name="Invoice Number" dataDxfId="46"/>
    <tableColumn id="11" xr3:uid="{71AB5011-3E67-4ABC-A0C5-E916C7E16B58}" name="GST/HST" dataDxfId="45" dataCellStyle="Comma">
      <calculatedColumnFormula>IF(OR(C6="150 Directors advances", C6="120 accounts receivable", C6="720.2 Automobile - Insurance", C6="720.3 Automobile - License", C6="870.4 Rent - Insurance", C6="870.6 Rent - Property Tax", C6="870.7 Rent - Homeoffice", C6="870.9 Rent - Water"),
   0,
   IF(Dashboard!$F$5="Quick",
      IF(OR(C6="190 Automobile",C6="200 computer hardware",C6="210 Computer software",C6="220 Quickbooks software",C6="230 Office equipment",C6="240 Office furniture"),
         E6-(E6/(1+Dashboard!$F$4)),
         0
      ),
      IF(C6="750 Business promotion",
         E6-(E6/(1+4.793/100)),
         E6-(E6/(1+Dashboard!$F$4))
      )
   )
)</calculatedColumnFormula>
    </tableColumn>
    <tableColumn id="10" xr3:uid="{310CFECE-1C1D-4327-A372-2D73DF1886EE}" name="Net amount" dataDxfId="44" dataCellStyle="Comma">
      <calculatedColumnFormula>Bank3[[#This Row],[Money in/ (Money out)]]-Bank3[[#This Row],[GST/HST]]</calculatedColumnFormula>
    </tableColumn>
    <tableColumn id="9" xr3:uid="{249954B8-5C35-4A70-9608-B672279DDBA5}" name="Memo" dataDxfId="43"/>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F89EDF6A-2B5B-4F1A-A4E0-BEF0305A7797}" name="Bank4" displayName="Bank4" ref="A5:K1500" totalsRowShown="0" headerRowDxfId="42" dataDxfId="41">
  <autoFilter ref="A5:K1500" xr:uid="{F89EDF6A-2B5B-4F1A-A4E0-BEF0305A7797}"/>
  <tableColumns count="11">
    <tableColumn id="1" xr3:uid="{25A8D902-77A2-4A22-B62A-88BD92262C78}" name="Date" dataDxfId="40"/>
    <tableColumn id="2" xr3:uid="{62ABF0CF-8C46-43EC-AE5B-63EBF1E75220}" name="Description" dataDxfId="39"/>
    <tableColumn id="3" xr3:uid="{D111D74F-9B94-473F-BDE4-6EF2C3D3C237}" name="Chart of Accounts" dataDxfId="38"/>
    <tableColumn id="4" xr3:uid="{14BED7D8-07CF-4C23-97A5-AE295B1AF1C6}" name="Account Name" dataDxfId="37"/>
    <tableColumn id="5" xr3:uid="{49AC783F-68D0-4D41-8CF8-6B535B64E4CC}" name="Money in/ (Money out)" dataDxfId="36"/>
    <tableColumn id="6" xr3:uid="{D129E186-B6BF-4C59-B8C2-CC547191D597}" name="Bank account number" dataDxfId="35"/>
    <tableColumn id="7" xr3:uid="{E51D41E3-E38B-4534-9E52-B6F5C5C8C07C}" name="Balance" dataDxfId="34"/>
    <tableColumn id="8" xr3:uid="{EFD3868A-1A43-4A55-A7DE-8184E2FA076B}" name="Invoice Number" dataDxfId="33"/>
    <tableColumn id="11" xr3:uid="{A4EF26CA-27FE-4052-9CD7-1387739B6EAE}" name="GST/HST" dataDxfId="32" dataCellStyle="Comma">
      <calculatedColumnFormula>IF(OR(C6="150 Directors advances", C6="120 accounts receivable", C6="720.2 Automobile - Insurance", C6="720.3 Automobile - License", C6="870.4 Rent - Insurance", C6="870.6 Rent - Property Tax", C6="870.7 Rent - Homeoffice", C6="870.9 Rent - Water"),
   0,
   IF(Dashboard!$F$5="Quick",
      IF(OR(C6="190 Automobile",C6="200 computer hardware",C6="210 Computer software",C6="220 Quickbooks software",C6="230 Office equipment",C6="240 Office furniture"),
         E6-(E6/(1+Dashboard!$F$4)),
         0
      ),
      IF(C6="750 Business promotion",
         E6-(E6/(1+4.793/100)),
         E6-(E6/(1+Dashboard!$F$4))
      )
   )
)</calculatedColumnFormula>
    </tableColumn>
    <tableColumn id="10" xr3:uid="{07366873-EDB3-496F-9E9E-81D61BA10098}" name="Net amount" dataDxfId="31" dataCellStyle="Comma">
      <calculatedColumnFormula>Bank4[[#This Row],[Money in/ (Money out)]]-Bank4[[#This Row],[GST/HST]]</calculatedColumnFormula>
    </tableColumn>
    <tableColumn id="9" xr3:uid="{57D07B1C-B97B-46FD-9CD4-28A4986791DD}" name="Memo" dataDxfId="30"/>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1A429643-2EC9-41FC-B2EC-981CEF54AB59}" name="Bank5" displayName="Bank5" ref="A5:K1500" totalsRowShown="0" headerRowDxfId="29" dataDxfId="28">
  <autoFilter ref="A5:K1500" xr:uid="{1A429643-2EC9-41FC-B2EC-981CEF54AB59}"/>
  <tableColumns count="11">
    <tableColumn id="1" xr3:uid="{F4ED015E-AD49-417D-936E-2B9DDAEEAA59}" name="Date" dataDxfId="27"/>
    <tableColumn id="2" xr3:uid="{EC8DC2C8-A577-45CE-8B88-4947A4B46432}" name="Description" dataDxfId="26"/>
    <tableColumn id="3" xr3:uid="{463D4F53-56BB-49D7-8604-6A5D86838991}" name="Chart of Accounts" dataDxfId="25"/>
    <tableColumn id="4" xr3:uid="{6D00F43A-959C-4961-8A85-F93432502DF1}" name="Account Name" dataDxfId="24"/>
    <tableColumn id="5" xr3:uid="{E42B4F73-D3F0-4B61-9182-C0B8EC2D093A}" name="Money in/ (Money out)" dataDxfId="23"/>
    <tableColumn id="6" xr3:uid="{B3DF60DA-64FC-43B6-956B-E2E7BBEB4BA9}" name="Bank account number" dataDxfId="22"/>
    <tableColumn id="7" xr3:uid="{BE1DB1EF-266C-4BE6-812F-345EF1DF1042}" name="Balance" dataDxfId="21"/>
    <tableColumn id="8" xr3:uid="{34BE9176-8ACC-4D0E-B42D-A235D6715290}" name="Invoice Number" dataDxfId="20"/>
    <tableColumn id="11" xr3:uid="{619BF9A8-3727-488F-B49D-8C39373DEB0B}" name="GST/HST" dataDxfId="19" dataCellStyle="Comma">
      <calculatedColumnFormula>IF(OR(C6="150 Directors advances", C6="120 accounts receivable", C6="720.2 Automobile - Insurance", C6="720.3 Automobile - License", C6="870.4 Rent - Insurance", C6="870.6 Rent - Property Tax", C6="870.7 Rent - Homeoffice", C6="870.9 Rent - Water"),
   0,
   IF(Dashboard!$F$5="Quick",
      IF(OR(C6="190 Automobile",C6="200 computer hardware",C6="210 Computer software",C6="220 Quickbooks software",C6="230 Office equipment",C6="240 Office furniture"),
         E6-(E6/(1+Dashboard!$F$4)),
         0
      ),
      IF(C6="750 Business promotion",
         E6-(E6/(1+4.793/100)),
         E6-(E6/(1+Dashboard!$F$4))
      )
   )
)</calculatedColumnFormula>
    </tableColumn>
    <tableColumn id="10" xr3:uid="{007BFA6E-F2C4-4711-82F8-D9CE44AC6344}" name="Net amount" dataDxfId="18" dataCellStyle="Comma">
      <calculatedColumnFormula>Bank5[[#This Row],[Money in/ (Money out)]]-Bank5[[#This Row],[GST/HST]]</calculatedColumnFormula>
    </tableColumn>
    <tableColumn id="9" xr3:uid="{A34A3AC3-2274-4971-A619-573BADB3BBCF}" name="Memo" dataDxfId="17"/>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AE0BD15-7F9D-401C-A21B-8A77ECB513E7}" name="Table1" displayName="Table1" ref="A2:F121" totalsRowShown="0" headerRowDxfId="12" dataDxfId="10" headerRowBorderDxfId="11" tableBorderDxfId="9" dataCellStyle="Normal 3">
  <autoFilter ref="A2:F121" xr:uid="{3AE0BD15-7F9D-401C-A21B-8A77ECB513E7}"/>
  <tableColumns count="6">
    <tableColumn id="1" xr3:uid="{B588EE4B-6B01-4455-AB84-36E9A84E0951}" name="Account number" dataDxfId="8" dataCellStyle="Normal 3"/>
    <tableColumn id="2" xr3:uid="{83C58807-374A-4C48-8E48-EE2C279AA0BE}" name="Account Name" dataDxfId="7" dataCellStyle="Normal 3"/>
    <tableColumn id="3" xr3:uid="{57595077-3A1A-488A-B7A5-7C31592CD007}" name="Classification" dataDxfId="6" dataCellStyle="Normal 3"/>
    <tableColumn id="4" xr3:uid="{EB423262-3ADA-4339-933C-64DFE2D1AE5D}" name="for Import to Bank Register dropdown" dataDxfId="5" dataCellStyle="Normal 3"/>
    <tableColumn id="6" xr3:uid="{BFFC68F6-A16C-4194-9977-5F7993BEFEA1}" name="for Pivot" dataDxfId="4" dataCellStyle="Normal 3">
      <calculatedColumnFormula>Table1[[#This Row],[Account Name]]</calculatedColumnFormula>
    </tableColumn>
    <tableColumn id="5" xr3:uid="{0E3AC6F1-C1F3-4955-8513-87E3113F4F3F}" name="Current Total" dataDxfId="3" dataCellStyle="Normal 3">
      <calculatedColumnFormula>SUMIF('Credit Card 2'!C:C,'Chart of Accounts'!D:D,'Credit Card 2'!E:E)+SUMIF('Credit Card 1'!C:C,'Chart of Accounts'!D:D,'Credit Card 1'!E:E)+SUMIF('Bank 2'!C:C,'Chart of Accounts'!D:D,'Bank 2'!E:E)+SUMIF('Bank 1'!C:C,'Chart of Accounts'!D:D,'Bank 1'!E:E)+SUMIF('Directors Advances'!C:C,'Chart of Accounts'!D:D,'Directors Advances'!E:E)</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D5" dT="2024-09-20T12:36:20.69" personId="{A7BDD95E-8F2A-412D-B352-0DD36BCDA239}" id="{AFE0E0EE-8770-446C-9332-994E310CE998}">
    <text>Enter amount Inclusive of GST/HST</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table" Target="../tables/table1.xml"/><Relationship Id="rId1" Type="http://schemas.openxmlformats.org/officeDocument/2006/relationships/vmlDrawing" Target="../drawings/vmlDrawing2.vml"/><Relationship Id="rId4"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pivotTable" Target="../pivotTables/pivotTable1.xm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ivotTable" Target="../pivotTables/pivotTable2.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4" Type="http://schemas.openxmlformats.org/officeDocument/2006/relationships/comments" Target="../comments3.xml"/></Relationships>
</file>

<file path=xl/worksheets/_rels/sheet11.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table" Target="../tables/table7.xml"/></Relationships>
</file>

<file path=xl/worksheets/_rels/sheet13.xml.rels><?xml version="1.0" encoding="UTF-8" standalone="yes"?>
<Relationships xmlns="http://schemas.openxmlformats.org/package/2006/relationships"><Relationship Id="rId1" Type="http://schemas.openxmlformats.org/officeDocument/2006/relationships/pivotTable" Target="../pivotTables/pivotTable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475613-0525-4AD4-95DF-C116C78DA87E}">
  <sheetPr codeName="Sheet1">
    <tabColor rgb="FF00B050"/>
    <pageSetUpPr fitToPage="1"/>
  </sheetPr>
  <dimension ref="A1:S62"/>
  <sheetViews>
    <sheetView showGridLines="0" zoomScaleNormal="85" zoomScaleSheetLayoutView="100" workbookViewId="0">
      <selection activeCell="B4" sqref="B4"/>
    </sheetView>
  </sheetViews>
  <sheetFormatPr baseColWidth="10" defaultColWidth="9.1640625" defaultRowHeight="14" x14ac:dyDescent="0.15"/>
  <cols>
    <col min="1" max="1" width="24.33203125" style="209" customWidth="1"/>
    <col min="2" max="2" width="31.1640625" style="209" customWidth="1"/>
    <col min="3" max="3" width="12.1640625" style="209" customWidth="1"/>
    <col min="4" max="4" width="2.1640625" style="209" customWidth="1"/>
    <col min="5" max="5" width="13.83203125" style="209" customWidth="1"/>
    <col min="6" max="6" width="18" style="209" bestFit="1" customWidth="1"/>
    <col min="7" max="7" width="4.83203125" style="209" customWidth="1"/>
    <col min="8" max="8" width="12.5" style="209" customWidth="1"/>
    <col min="9" max="9" width="27.83203125" style="209" customWidth="1"/>
    <col min="10" max="13" width="21" style="209" customWidth="1"/>
    <col min="14" max="14" width="15.6640625" style="209" bestFit="1" customWidth="1"/>
    <col min="15" max="15" width="10" style="209" bestFit="1" customWidth="1"/>
    <col min="16" max="16" width="13.83203125" style="209" bestFit="1" customWidth="1"/>
    <col min="17" max="17" width="20" style="209" bestFit="1" customWidth="1"/>
    <col min="18" max="18" width="15.6640625" style="209" bestFit="1" customWidth="1"/>
    <col min="19" max="19" width="14.83203125" style="209" bestFit="1" customWidth="1"/>
    <col min="20" max="16384" width="9.1640625" style="209"/>
  </cols>
  <sheetData>
    <row r="1" spans="1:19" ht="24" thickBot="1" x14ac:dyDescent="0.3">
      <c r="A1" s="471" t="s">
        <v>0</v>
      </c>
      <c r="B1" s="472"/>
      <c r="C1" s="472"/>
      <c r="D1" s="472"/>
      <c r="E1" s="472"/>
      <c r="F1" s="473"/>
      <c r="G1" s="208"/>
      <c r="H1" s="471" t="s">
        <v>159</v>
      </c>
      <c r="I1" s="472"/>
      <c r="J1" s="472"/>
      <c r="K1" s="472"/>
      <c r="L1" s="472"/>
    </row>
    <row r="2" spans="1:19" ht="18" x14ac:dyDescent="0.2">
      <c r="A2" s="210"/>
      <c r="B2" s="211"/>
      <c r="C2" s="212"/>
      <c r="D2" s="212"/>
      <c r="F2" s="213"/>
      <c r="G2" s="208"/>
      <c r="H2" s="214"/>
      <c r="L2" s="215"/>
    </row>
    <row r="3" spans="1:19" ht="20" x14ac:dyDescent="0.2">
      <c r="A3" s="216" t="s">
        <v>1</v>
      </c>
      <c r="B3" s="217" t="s">
        <v>297</v>
      </c>
      <c r="C3" s="218"/>
      <c r="D3" s="219"/>
      <c r="E3" s="483" t="s">
        <v>296</v>
      </c>
      <c r="F3" s="484"/>
      <c r="G3" s="220"/>
      <c r="H3" s="75"/>
      <c r="I3" s="204" t="s">
        <v>313</v>
      </c>
      <c r="J3" s="204" t="s">
        <v>312</v>
      </c>
      <c r="K3" s="204" t="s">
        <v>89</v>
      </c>
      <c r="L3" s="205" t="s">
        <v>92</v>
      </c>
      <c r="M3" s="221"/>
      <c r="N3" s="221"/>
    </row>
    <row r="4" spans="1:19" ht="18.5" customHeight="1" x14ac:dyDescent="0.2">
      <c r="A4" s="222" t="s">
        <v>253</v>
      </c>
      <c r="B4" s="223">
        <v>45870</v>
      </c>
      <c r="C4" s="218"/>
      <c r="D4" s="224"/>
      <c r="E4" s="225" t="s">
        <v>255</v>
      </c>
      <c r="F4" s="226">
        <v>0.13</v>
      </c>
      <c r="G4" s="227"/>
      <c r="H4" s="206" t="s">
        <v>60</v>
      </c>
      <c r="I4" s="228" t="s">
        <v>314</v>
      </c>
      <c r="J4" s="228" t="s">
        <v>315</v>
      </c>
      <c r="K4" s="428"/>
      <c r="L4" s="429"/>
      <c r="M4" s="229"/>
      <c r="N4" s="221"/>
    </row>
    <row r="5" spans="1:19" ht="18.75" customHeight="1" x14ac:dyDescent="0.2">
      <c r="A5" s="230" t="s">
        <v>2</v>
      </c>
      <c r="B5" s="223">
        <v>46234</v>
      </c>
      <c r="C5" s="231"/>
      <c r="D5" s="232"/>
      <c r="E5" s="233" t="s">
        <v>265</v>
      </c>
      <c r="F5" s="313" t="s">
        <v>308</v>
      </c>
      <c r="G5" s="234"/>
      <c r="H5" s="75" t="s">
        <v>61</v>
      </c>
      <c r="I5" s="235" t="s">
        <v>314</v>
      </c>
      <c r="J5" s="235" t="s">
        <v>315</v>
      </c>
      <c r="K5" s="430"/>
      <c r="L5" s="431"/>
      <c r="M5" s="229"/>
    </row>
    <row r="6" spans="1:19" ht="15.75" customHeight="1" x14ac:dyDescent="0.2">
      <c r="A6" s="236"/>
      <c r="B6" s="237"/>
      <c r="C6" s="238"/>
      <c r="D6" s="238"/>
      <c r="E6" s="238"/>
      <c r="F6" s="239"/>
      <c r="G6" s="240"/>
      <c r="H6" s="241"/>
      <c r="L6" s="215"/>
      <c r="M6" s="229"/>
    </row>
    <row r="7" spans="1:19" ht="15.75" customHeight="1" x14ac:dyDescent="0.2">
      <c r="A7" s="230" t="s">
        <v>329</v>
      </c>
      <c r="B7" s="242"/>
      <c r="C7" s="243"/>
      <c r="D7" s="243"/>
      <c r="E7" s="238"/>
      <c r="F7" s="244">
        <v>0.25</v>
      </c>
      <c r="G7" s="240"/>
      <c r="H7" s="241"/>
      <c r="L7" s="215"/>
      <c r="N7" s="18"/>
      <c r="O7" s="245"/>
      <c r="P7" s="245"/>
      <c r="S7" s="18"/>
    </row>
    <row r="8" spans="1:19" ht="15.75" customHeight="1" x14ac:dyDescent="0.2">
      <c r="A8" s="246"/>
      <c r="B8" s="247"/>
      <c r="C8" s="247"/>
      <c r="D8" s="247"/>
      <c r="E8" s="248"/>
      <c r="F8" s="249"/>
      <c r="G8" s="250"/>
      <c r="H8" s="214"/>
      <c r="I8" s="204" t="s">
        <v>62</v>
      </c>
      <c r="J8" s="66" t="s">
        <v>63</v>
      </c>
      <c r="K8" s="71" t="s">
        <v>64</v>
      </c>
      <c r="L8" s="207" t="s">
        <v>65</v>
      </c>
    </row>
    <row r="9" spans="1:19" ht="15.75" customHeight="1" x14ac:dyDescent="0.2">
      <c r="A9" s="252"/>
      <c r="B9" s="253"/>
      <c r="C9" s="253"/>
      <c r="D9" s="253"/>
      <c r="E9" s="254"/>
      <c r="F9" s="255"/>
      <c r="H9" s="206" t="s">
        <v>60</v>
      </c>
      <c r="I9" s="433">
        <v>0</v>
      </c>
      <c r="J9" s="433"/>
      <c r="K9" s="434">
        <f>I9+J9</f>
        <v>0</v>
      </c>
      <c r="L9" s="435"/>
      <c r="M9" s="18"/>
      <c r="N9" s="18"/>
      <c r="O9" s="18"/>
      <c r="P9" s="59"/>
      <c r="R9" s="18"/>
    </row>
    <row r="10" spans="1:19" ht="17" thickBot="1" x14ac:dyDescent="0.25">
      <c r="A10" s="256"/>
      <c r="B10" s="257"/>
      <c r="C10" s="257"/>
      <c r="D10" s="257"/>
      <c r="E10" s="257"/>
      <c r="F10" s="258"/>
      <c r="G10" s="257"/>
      <c r="H10" s="75" t="s">
        <v>61</v>
      </c>
      <c r="I10" s="436">
        <v>0</v>
      </c>
      <c r="J10" s="436"/>
      <c r="K10" s="436">
        <f>I10+J10</f>
        <v>0</v>
      </c>
      <c r="L10" s="437"/>
    </row>
    <row r="11" spans="1:19" ht="20.25" customHeight="1" x14ac:dyDescent="0.15">
      <c r="A11" s="474" t="s">
        <v>3</v>
      </c>
      <c r="B11" s="477" t="s">
        <v>4</v>
      </c>
      <c r="C11" s="480" t="s">
        <v>5</v>
      </c>
      <c r="D11" s="259"/>
      <c r="E11" s="477" t="s">
        <v>6</v>
      </c>
      <c r="F11" s="477" t="s">
        <v>7</v>
      </c>
      <c r="G11" s="260"/>
      <c r="H11" s="214"/>
      <c r="L11" s="215"/>
    </row>
    <row r="12" spans="1:19" ht="14.25" customHeight="1" x14ac:dyDescent="0.15">
      <c r="A12" s="475"/>
      <c r="B12" s="478"/>
      <c r="C12" s="481"/>
      <c r="D12" s="261"/>
      <c r="E12" s="478"/>
      <c r="F12" s="478"/>
      <c r="G12" s="262"/>
      <c r="H12" s="264"/>
      <c r="I12" s="66" t="s">
        <v>57</v>
      </c>
      <c r="J12" s="57" t="s">
        <v>58</v>
      </c>
      <c r="K12" s="57" t="s">
        <v>59</v>
      </c>
      <c r="L12" s="215"/>
    </row>
    <row r="13" spans="1:19" ht="19.25" customHeight="1" thickBot="1" x14ac:dyDescent="0.2">
      <c r="A13" s="476"/>
      <c r="B13" s="479"/>
      <c r="C13" s="482"/>
      <c r="D13" s="261"/>
      <c r="E13" s="479"/>
      <c r="F13" s="479"/>
      <c r="G13" s="263"/>
      <c r="H13" s="206" t="s">
        <v>60</v>
      </c>
      <c r="I13" s="433">
        <v>0</v>
      </c>
      <c r="J13" s="438"/>
      <c r="K13" s="438"/>
      <c r="L13" s="215"/>
    </row>
    <row r="14" spans="1:19" ht="21" customHeight="1" thickBot="1" x14ac:dyDescent="0.2">
      <c r="A14" s="265"/>
      <c r="B14" s="266"/>
      <c r="C14" s="266"/>
      <c r="D14" s="267"/>
      <c r="E14" s="268"/>
      <c r="F14" s="269"/>
      <c r="G14" s="270"/>
      <c r="H14" s="75" t="s">
        <v>61</v>
      </c>
      <c r="I14" s="436">
        <v>0</v>
      </c>
      <c r="J14" s="439"/>
      <c r="K14" s="439"/>
      <c r="L14" s="215"/>
    </row>
    <row r="15" spans="1:19" ht="21.5" customHeight="1" thickBot="1" x14ac:dyDescent="0.25">
      <c r="A15" s="426" t="s">
        <v>330</v>
      </c>
      <c r="B15" s="251">
        <v>1111111</v>
      </c>
      <c r="C15" s="271"/>
      <c r="D15" s="267"/>
      <c r="E15" s="272">
        <v>0</v>
      </c>
      <c r="F15" s="273" cm="1">
        <f t="array" ref="F15">_xlfn.XLOOKUP(TRUE,'Directors Advances'!G7:G1048576&lt;&gt;"",'Directors Advances'!G7:G1048576,,,-1)</f>
        <v>0</v>
      </c>
      <c r="G15" s="266"/>
      <c r="H15" s="279"/>
      <c r="I15" s="280"/>
      <c r="J15" s="280"/>
      <c r="K15" s="280"/>
      <c r="L15" s="281"/>
    </row>
    <row r="16" spans="1:19" ht="21.5" customHeight="1" thickBot="1" x14ac:dyDescent="0.25">
      <c r="A16" s="427" t="s">
        <v>327</v>
      </c>
      <c r="B16" s="251">
        <v>2222222</v>
      </c>
      <c r="C16" s="274"/>
      <c r="D16" s="275"/>
      <c r="E16" s="276"/>
      <c r="F16" s="277" cm="1">
        <f t="array" ref="F16">_xlfn.XLOOKUP(TRUE,'Bank 1'!G7:G1048576&lt;&gt;"",'Bank 1'!G7:G1048576,,,-1)</f>
        <v>0</v>
      </c>
      <c r="G16" s="278"/>
      <c r="H16" s="286" t="s">
        <v>275</v>
      </c>
      <c r="I16" s="221"/>
      <c r="J16" s="221"/>
      <c r="K16" s="221"/>
    </row>
    <row r="17" spans="1:11" ht="21.5" customHeight="1" thickBot="1" x14ac:dyDescent="0.25">
      <c r="A17" s="427" t="s">
        <v>328</v>
      </c>
      <c r="B17" s="251">
        <v>3333333</v>
      </c>
      <c r="C17" s="274"/>
      <c r="D17" s="282"/>
      <c r="E17" s="283"/>
      <c r="F17" s="284" cm="1">
        <f t="array" ref="F17">_xlfn.XLOOKUP(TRUE,'Bank 2'!G7:G1048576&lt;&gt;"",'Bank 2'!G7:G1048576,,,-1)</f>
        <v>0</v>
      </c>
      <c r="G17" s="285"/>
      <c r="H17" s="316" t="s">
        <v>274</v>
      </c>
      <c r="I17" s="317" t="s">
        <v>333</v>
      </c>
      <c r="J17" s="229"/>
      <c r="K17" s="229"/>
    </row>
    <row r="18" spans="1:11" ht="21.5" customHeight="1" thickBot="1" x14ac:dyDescent="0.25">
      <c r="A18" s="427" t="s">
        <v>331</v>
      </c>
      <c r="B18" s="251">
        <v>44444444</v>
      </c>
      <c r="C18" s="274"/>
      <c r="D18" s="282"/>
      <c r="E18" s="283"/>
      <c r="F18" s="284" cm="1">
        <f t="array" ref="F18">_xlfn.XLOOKUP(TRUE,'Credit Card 1'!G7:G1048576&lt;&gt;"",'Credit Card 1'!G7:G1048576,,,-1)</f>
        <v>0</v>
      </c>
      <c r="G18" s="285"/>
      <c r="H18" s="314"/>
      <c r="I18" s="317" t="s">
        <v>334</v>
      </c>
      <c r="J18" s="229"/>
      <c r="K18" s="229"/>
    </row>
    <row r="19" spans="1:11" ht="21.5" customHeight="1" x14ac:dyDescent="0.2">
      <c r="A19" s="427" t="s">
        <v>332</v>
      </c>
      <c r="B19" s="251">
        <v>55555555</v>
      </c>
      <c r="C19" s="274"/>
      <c r="D19" s="282"/>
      <c r="E19" s="283"/>
      <c r="F19" s="284" cm="1">
        <f t="array" ref="F19">_xlfn.XLOOKUP(TRUE,'Credit Card 2'!G7:G1048576&lt;&gt;"",'Credit Card 2'!G7:G1048576,,,-1)</f>
        <v>0</v>
      </c>
      <c r="G19" s="285"/>
      <c r="H19" s="315"/>
      <c r="I19" s="317" t="s">
        <v>335</v>
      </c>
      <c r="J19" s="229"/>
    </row>
    <row r="20" spans="1:11" ht="21.5" customHeight="1" x14ac:dyDescent="0.2">
      <c r="A20" s="287" t="s">
        <v>8</v>
      </c>
      <c r="B20" s="288" t="str">
        <f>'Chart of Accounts'!D18</f>
        <v>150 Directors advances</v>
      </c>
      <c r="C20" s="274"/>
      <c r="D20" s="282"/>
      <c r="E20" s="289"/>
      <c r="F20" s="290">
        <f>'Chart of Accounts'!F18</f>
        <v>0</v>
      </c>
      <c r="G20" s="285"/>
    </row>
    <row r="21" spans="1:11" ht="28.25" customHeight="1" x14ac:dyDescent="0.2">
      <c r="A21" s="291" t="s">
        <v>270</v>
      </c>
      <c r="B21" s="288"/>
      <c r="C21" s="274"/>
      <c r="D21" s="282"/>
      <c r="E21" s="289"/>
      <c r="F21" s="290">
        <f>SUMIFS(Table9[Invoice Amount], Table9[Invoice Date], "&gt;=" &amp; 'Sales + Receivables'!$B$3, Table9[Invoice Date], "&lt;=" &amp; 'Sales + Receivables'!$C$3)</f>
        <v>0</v>
      </c>
      <c r="G21" s="285"/>
    </row>
    <row r="22" spans="1:11" ht="28.25" customHeight="1" x14ac:dyDescent="0.2">
      <c r="A22" s="291" t="s">
        <v>298</v>
      </c>
      <c r="B22" s="288"/>
      <c r="C22" s="274"/>
      <c r="D22" s="282"/>
      <c r="E22" s="289"/>
      <c r="F22" s="284">
        <f>IF(Dashboard!F5="Quick", IF('Sales + Receivables'!D4 &gt; 30000, ('Sales + Receivables'!D4 * 0.08) - 300, 'Sales + Receivables'!D4 * 0.078), "")</f>
        <v>0</v>
      </c>
      <c r="G22" s="285"/>
    </row>
    <row r="23" spans="1:11" ht="28.25" customHeight="1" x14ac:dyDescent="0.15">
      <c r="A23" s="292" t="s">
        <v>9</v>
      </c>
      <c r="B23" s="293"/>
      <c r="C23" s="294"/>
      <c r="D23" s="282"/>
      <c r="E23" s="295"/>
      <c r="F23" s="296">
        <f>'Sales + Receivables'!K4</f>
        <v>0</v>
      </c>
    </row>
    <row r="24" spans="1:11" ht="28.25" customHeight="1" x14ac:dyDescent="0.15">
      <c r="A24" s="297" t="s">
        <v>10</v>
      </c>
      <c r="B24" s="298"/>
      <c r="C24" s="299"/>
      <c r="D24" s="282"/>
      <c r="E24" s="300"/>
      <c r="F24" s="301">
        <f>'Sales + Receivables'!N4</f>
        <v>0</v>
      </c>
    </row>
    <row r="25" spans="1:11" ht="24.5" customHeight="1" thickBot="1" x14ac:dyDescent="0.2">
      <c r="A25" s="302" t="s">
        <v>11</v>
      </c>
      <c r="B25" s="298"/>
      <c r="C25" s="299"/>
      <c r="D25" s="303"/>
      <c r="E25" s="300"/>
      <c r="F25" s="301">
        <f>-SUM('Chart of Accounts'!F63:F117)</f>
        <v>0</v>
      </c>
    </row>
    <row r="26" spans="1:11" ht="31.75" customHeight="1" thickBot="1" x14ac:dyDescent="0.25">
      <c r="A26" s="304" t="s">
        <v>272</v>
      </c>
      <c r="B26" s="305"/>
      <c r="C26" s="306"/>
      <c r="D26" s="307"/>
      <c r="E26" s="308"/>
      <c r="F26" s="309">
        <f>SUMIF('Directors Advances'!I7:I1500,"&gt;0")+SUMIF('Bank 1'!I7:I1500,"&gt;0")+SUMIF('Bank 2'!I7:I1500,"&gt;0")+SUMIF('Credit Card 1'!I7:I1500,"&gt;0")+SUMIF('Credit Card 2'!I7:I1500,"&gt;0")</f>
        <v>0</v>
      </c>
    </row>
    <row r="27" spans="1:11" ht="34" x14ac:dyDescent="0.2">
      <c r="A27" s="304" t="s">
        <v>267</v>
      </c>
      <c r="B27" s="305"/>
      <c r="C27" s="306"/>
      <c r="D27" s="307"/>
      <c r="E27" s="308"/>
      <c r="F27" s="309">
        <f>SUMIF('Directors Advances'!I7:I1500,"&lt;0")+SUMIF('Bank 1'!I7:I1500,"&lt;0")+SUMIF('Bank 2'!I7:I1500,"&lt;0")+SUMIF('Credit Card 1'!I7:I1500,"&lt;0")+SUMIF('Credit Card 2'!I7:I1500,"&lt;0")</f>
        <v>0</v>
      </c>
    </row>
    <row r="28" spans="1:11" ht="16" x14ac:dyDescent="0.15">
      <c r="B28" s="310"/>
      <c r="C28" s="311"/>
      <c r="D28" s="310"/>
    </row>
    <row r="29" spans="1:11" ht="15" thickBot="1" x14ac:dyDescent="0.2">
      <c r="A29" s="310" t="s">
        <v>295</v>
      </c>
      <c r="B29" s="310"/>
      <c r="C29" s="310"/>
      <c r="D29" s="310"/>
    </row>
    <row r="30" spans="1:11" x14ac:dyDescent="0.15">
      <c r="A30" s="318"/>
      <c r="B30" s="319"/>
      <c r="C30" s="319"/>
      <c r="D30" s="319"/>
      <c r="E30" s="320"/>
      <c r="F30" s="321"/>
    </row>
    <row r="31" spans="1:11" x14ac:dyDescent="0.15">
      <c r="A31" s="322"/>
      <c r="B31" s="323"/>
      <c r="C31" s="323"/>
      <c r="D31" s="323"/>
      <c r="E31" s="324"/>
      <c r="F31" s="325"/>
    </row>
    <row r="32" spans="1:11" x14ac:dyDescent="0.15">
      <c r="A32" s="322"/>
      <c r="B32" s="323"/>
      <c r="C32" s="323"/>
      <c r="D32" s="323"/>
      <c r="E32" s="324"/>
      <c r="F32" s="325"/>
    </row>
    <row r="33" spans="1:6" x14ac:dyDescent="0.15">
      <c r="A33" s="322"/>
      <c r="B33" s="323"/>
      <c r="C33" s="323"/>
      <c r="D33" s="323"/>
      <c r="E33" s="324"/>
      <c r="F33" s="325"/>
    </row>
    <row r="34" spans="1:6" x14ac:dyDescent="0.15">
      <c r="A34" s="322"/>
      <c r="B34" s="323"/>
      <c r="C34" s="323"/>
      <c r="D34" s="323"/>
      <c r="E34" s="324"/>
      <c r="F34" s="325"/>
    </row>
    <row r="35" spans="1:6" x14ac:dyDescent="0.15">
      <c r="A35" s="322"/>
      <c r="B35" s="323"/>
      <c r="C35" s="323"/>
      <c r="D35" s="323"/>
      <c r="E35" s="324"/>
      <c r="F35" s="325"/>
    </row>
    <row r="36" spans="1:6" x14ac:dyDescent="0.15">
      <c r="A36" s="322"/>
      <c r="B36" s="323"/>
      <c r="C36" s="323"/>
      <c r="D36" s="323"/>
      <c r="E36" s="324"/>
      <c r="F36" s="325"/>
    </row>
    <row r="37" spans="1:6" x14ac:dyDescent="0.15">
      <c r="A37" s="322"/>
      <c r="B37" s="323"/>
      <c r="C37" s="323"/>
      <c r="D37" s="323"/>
      <c r="E37" s="324"/>
      <c r="F37" s="325"/>
    </row>
    <row r="38" spans="1:6" x14ac:dyDescent="0.15">
      <c r="A38" s="322"/>
      <c r="B38" s="323"/>
      <c r="C38" s="323"/>
      <c r="D38" s="323"/>
      <c r="E38" s="324"/>
      <c r="F38" s="325"/>
    </row>
    <row r="39" spans="1:6" x14ac:dyDescent="0.15">
      <c r="A39" s="322"/>
      <c r="B39" s="323"/>
      <c r="C39" s="323"/>
      <c r="D39" s="323"/>
      <c r="E39" s="324"/>
      <c r="F39" s="325"/>
    </row>
    <row r="40" spans="1:6" x14ac:dyDescent="0.15">
      <c r="A40" s="322"/>
      <c r="B40" s="324"/>
      <c r="C40" s="324"/>
      <c r="D40" s="324"/>
      <c r="E40" s="324"/>
      <c r="F40" s="325"/>
    </row>
    <row r="41" spans="1:6" x14ac:dyDescent="0.15">
      <c r="A41" s="322"/>
      <c r="B41" s="324"/>
      <c r="C41" s="324"/>
      <c r="D41" s="324"/>
      <c r="E41" s="324"/>
      <c r="F41" s="325"/>
    </row>
    <row r="42" spans="1:6" x14ac:dyDescent="0.15">
      <c r="A42" s="322"/>
      <c r="B42" s="324"/>
      <c r="C42" s="324"/>
      <c r="D42" s="324"/>
      <c r="E42" s="324"/>
      <c r="F42" s="325"/>
    </row>
    <row r="43" spans="1:6" x14ac:dyDescent="0.15">
      <c r="A43" s="322"/>
      <c r="B43" s="324"/>
      <c r="C43" s="324"/>
      <c r="D43" s="324"/>
      <c r="E43" s="324"/>
      <c r="F43" s="325"/>
    </row>
    <row r="44" spans="1:6" x14ac:dyDescent="0.15">
      <c r="A44" s="322"/>
      <c r="B44" s="324"/>
      <c r="C44" s="324"/>
      <c r="D44" s="324"/>
      <c r="E44" s="324"/>
      <c r="F44" s="325"/>
    </row>
    <row r="45" spans="1:6" x14ac:dyDescent="0.15">
      <c r="A45" s="322"/>
      <c r="B45" s="324"/>
      <c r="C45" s="324"/>
      <c r="D45" s="324"/>
      <c r="E45" s="324"/>
      <c r="F45" s="325"/>
    </row>
    <row r="46" spans="1:6" x14ac:dyDescent="0.15">
      <c r="A46" s="322"/>
      <c r="B46" s="324"/>
      <c r="C46" s="324"/>
      <c r="D46" s="324"/>
      <c r="E46" s="324"/>
      <c r="F46" s="325"/>
    </row>
    <row r="47" spans="1:6" x14ac:dyDescent="0.15">
      <c r="A47" s="322"/>
      <c r="B47" s="324"/>
      <c r="C47" s="324"/>
      <c r="D47" s="324"/>
      <c r="E47" s="324"/>
      <c r="F47" s="325"/>
    </row>
    <row r="48" spans="1:6" x14ac:dyDescent="0.15">
      <c r="A48" s="322"/>
      <c r="B48" s="324"/>
      <c r="C48" s="324"/>
      <c r="D48" s="324"/>
      <c r="E48" s="324"/>
      <c r="F48" s="325"/>
    </row>
    <row r="49" spans="1:6" x14ac:dyDescent="0.15">
      <c r="A49" s="322"/>
      <c r="B49" s="324"/>
      <c r="C49" s="324"/>
      <c r="D49" s="324"/>
      <c r="E49" s="324"/>
      <c r="F49" s="325"/>
    </row>
    <row r="50" spans="1:6" x14ac:dyDescent="0.15">
      <c r="A50" s="322"/>
      <c r="B50" s="324"/>
      <c r="C50" s="324"/>
      <c r="D50" s="324"/>
      <c r="E50" s="324"/>
      <c r="F50" s="325"/>
    </row>
    <row r="51" spans="1:6" ht="15" thickBot="1" x14ac:dyDescent="0.2">
      <c r="A51" s="326"/>
      <c r="B51" s="327"/>
      <c r="C51" s="327"/>
      <c r="D51" s="327"/>
      <c r="E51" s="327"/>
      <c r="F51" s="328"/>
    </row>
    <row r="52" spans="1:6" x14ac:dyDescent="0.15">
      <c r="A52" s="312"/>
      <c r="B52" s="312"/>
      <c r="C52" s="312"/>
      <c r="D52" s="312"/>
      <c r="E52" s="312"/>
      <c r="F52" s="312"/>
    </row>
    <row r="53" spans="1:6" x14ac:dyDescent="0.15">
      <c r="A53" s="312"/>
      <c r="B53" s="312"/>
      <c r="C53" s="312"/>
      <c r="D53" s="312"/>
      <c r="E53" s="312"/>
      <c r="F53" s="312"/>
    </row>
    <row r="54" spans="1:6" x14ac:dyDescent="0.15">
      <c r="A54" s="312"/>
      <c r="B54" s="312"/>
      <c r="C54" s="312"/>
      <c r="D54" s="312"/>
      <c r="E54" s="312"/>
      <c r="F54" s="312"/>
    </row>
    <row r="55" spans="1:6" x14ac:dyDescent="0.15">
      <c r="A55" s="312"/>
      <c r="B55" s="312"/>
      <c r="C55" s="312"/>
      <c r="D55" s="312"/>
      <c r="E55" s="312"/>
      <c r="F55" s="312"/>
    </row>
    <row r="56" spans="1:6" x14ac:dyDescent="0.15">
      <c r="A56" s="312"/>
      <c r="B56" s="312"/>
      <c r="C56" s="312"/>
      <c r="D56" s="312"/>
      <c r="E56" s="312"/>
      <c r="F56" s="312"/>
    </row>
    <row r="57" spans="1:6" x14ac:dyDescent="0.15">
      <c r="A57" s="312"/>
      <c r="B57" s="312"/>
      <c r="C57" s="312"/>
      <c r="D57" s="312"/>
      <c r="E57" s="312"/>
      <c r="F57" s="312"/>
    </row>
    <row r="58" spans="1:6" x14ac:dyDescent="0.15">
      <c r="A58" s="312"/>
      <c r="B58" s="312"/>
      <c r="C58" s="312"/>
      <c r="D58" s="312"/>
      <c r="E58" s="312"/>
      <c r="F58" s="312"/>
    </row>
    <row r="59" spans="1:6" x14ac:dyDescent="0.15">
      <c r="A59" s="312"/>
      <c r="B59" s="312"/>
      <c r="C59" s="312"/>
      <c r="D59" s="312"/>
      <c r="E59" s="312"/>
      <c r="F59" s="312"/>
    </row>
    <row r="60" spans="1:6" x14ac:dyDescent="0.15">
      <c r="A60" s="312"/>
      <c r="B60" s="312"/>
      <c r="C60" s="312"/>
      <c r="D60" s="312"/>
      <c r="E60" s="312"/>
      <c r="F60" s="312"/>
    </row>
    <row r="61" spans="1:6" x14ac:dyDescent="0.15">
      <c r="A61" s="312"/>
      <c r="B61" s="312"/>
      <c r="C61" s="312"/>
      <c r="D61" s="312"/>
      <c r="E61" s="312"/>
      <c r="F61" s="312"/>
    </row>
    <row r="62" spans="1:6" x14ac:dyDescent="0.15">
      <c r="A62" s="312"/>
      <c r="B62" s="312"/>
      <c r="C62" s="312"/>
      <c r="D62" s="312"/>
      <c r="E62" s="312"/>
      <c r="F62" s="312"/>
    </row>
  </sheetData>
  <sheetProtection sheet="1" formatCells="0" formatColumns="0" formatRows="0" sort="0" autoFilter="0" pivotTables="0"/>
  <mergeCells count="8">
    <mergeCell ref="H1:L1"/>
    <mergeCell ref="A1:F1"/>
    <mergeCell ref="A11:A13"/>
    <mergeCell ref="B11:B13"/>
    <mergeCell ref="C11:C13"/>
    <mergeCell ref="E11:E13"/>
    <mergeCell ref="F11:F13"/>
    <mergeCell ref="E3:F3"/>
  </mergeCells>
  <dataValidations count="3">
    <dataValidation type="list" allowBlank="1" showInputMessage="1" showErrorMessage="1" sqref="F5" xr:uid="{76062E4D-6B02-499D-8932-AB462BD703C8}">
      <formula1>"Quick, Long"</formula1>
    </dataValidation>
    <dataValidation type="list" allowBlank="1" showInputMessage="1" showErrorMessage="1" sqref="I4:I5" xr:uid="{B3392585-441C-400D-BBD5-031E4429A0D1}">
      <formula1>"Owned Personally, Owned by Corporation, N/A"</formula1>
    </dataValidation>
    <dataValidation type="list" allowBlank="1" showInputMessage="1" showErrorMessage="1" sqref="J4:J5" xr:uid="{34DE87B8-42CF-45DA-AF39-13FDE5B70FD4}">
      <formula1>"Yes, No, N/A"</formula1>
    </dataValidation>
  </dataValidations>
  <pageMargins left="0.7" right="0.7" top="0.75" bottom="0.75" header="0.3" footer="0.3"/>
  <pageSetup scale="83"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29C7C-1BBD-41DD-AE21-7480F2A1D106}">
  <sheetPr codeName="Sheet2">
    <outlinePr summaryBelow="0" summaryRight="0"/>
  </sheetPr>
  <dimension ref="A1:O152"/>
  <sheetViews>
    <sheetView zoomScaleNormal="100" workbookViewId="0">
      <pane ySplit="5" topLeftCell="A6" activePane="bottomLeft" state="frozen"/>
      <selection pane="bottomLeft" activeCell="A6" sqref="A6"/>
    </sheetView>
  </sheetViews>
  <sheetFormatPr baseColWidth="10" defaultColWidth="12.6640625" defaultRowHeight="15.75" customHeight="1" x14ac:dyDescent="0.2"/>
  <cols>
    <col min="1" max="1" width="16.83203125" style="27" customWidth="1"/>
    <col min="2" max="2" width="15.5" style="27" customWidth="1"/>
    <col min="3" max="3" width="12.6640625" style="27"/>
    <col min="4" max="4" width="18.5" style="27" customWidth="1"/>
    <col min="5" max="5" width="16.5" style="415" customWidth="1"/>
    <col min="6" max="6" width="15.1640625" style="27" customWidth="1"/>
    <col min="7" max="8" width="15.1640625" style="27" hidden="1" customWidth="1"/>
    <col min="9" max="9" width="12.6640625" style="27"/>
    <col min="10" max="10" width="13.83203125" style="27" customWidth="1"/>
    <col min="11" max="11" width="16.1640625" style="415" customWidth="1"/>
    <col min="12" max="13" width="16.1640625" style="27" hidden="1" customWidth="1"/>
    <col min="14" max="14" width="18.83203125" style="415" customWidth="1"/>
    <col min="15" max="16384" width="12.6640625" style="27"/>
  </cols>
  <sheetData>
    <row r="1" spans="1:15" ht="22.75" customHeight="1" x14ac:dyDescent="0.3">
      <c r="A1" s="485" t="str">
        <f>Dashboard!B3</f>
        <v>(Enter Company name)</v>
      </c>
      <c r="B1" s="486"/>
      <c r="C1" s="486"/>
      <c r="D1" s="486"/>
      <c r="E1" s="486"/>
      <c r="F1" s="486"/>
      <c r="G1" s="486"/>
      <c r="H1" s="486"/>
      <c r="I1" s="486"/>
      <c r="J1" s="486"/>
      <c r="K1" s="486"/>
      <c r="L1" s="486"/>
      <c r="M1" s="486"/>
      <c r="N1" s="486"/>
    </row>
    <row r="2" spans="1:15" ht="15.75" customHeight="1" x14ac:dyDescent="0.25">
      <c r="A2" s="487" t="s">
        <v>135</v>
      </c>
      <c r="B2" s="486"/>
      <c r="C2" s="486"/>
      <c r="D2" s="486"/>
      <c r="E2" s="486"/>
      <c r="F2" s="486"/>
      <c r="G2" s="486"/>
      <c r="H2" s="486"/>
      <c r="I2" s="486"/>
      <c r="J2" s="486"/>
      <c r="K2" s="486"/>
      <c r="L2" s="486"/>
      <c r="M2" s="486"/>
      <c r="N2" s="486"/>
    </row>
    <row r="3" spans="1:15" ht="16" x14ac:dyDescent="0.2">
      <c r="A3" s="161" t="s">
        <v>264</v>
      </c>
      <c r="B3" s="425">
        <f>Dashboard!B4</f>
        <v>45870</v>
      </c>
      <c r="C3" s="425">
        <f>Dashboard!B5</f>
        <v>46234</v>
      </c>
      <c r="D3" s="423" t="s">
        <v>300</v>
      </c>
      <c r="E3" s="424" t="s">
        <v>260</v>
      </c>
      <c r="F3" s="424" t="s">
        <v>299</v>
      </c>
      <c r="G3" s="424"/>
      <c r="H3" s="424"/>
      <c r="I3" s="423"/>
      <c r="J3" s="423"/>
      <c r="K3" s="424" t="s">
        <v>136</v>
      </c>
      <c r="L3" s="424"/>
      <c r="M3" s="424"/>
      <c r="N3" s="424" t="s">
        <v>137</v>
      </c>
    </row>
    <row r="4" spans="1:15" ht="15.75" customHeight="1" x14ac:dyDescent="0.2">
      <c r="A4" s="488"/>
      <c r="B4" s="489"/>
      <c r="C4" s="28"/>
      <c r="D4" s="406">
        <f>SUMIFS(D:D,A:A,"&gt;="&amp;B3,A:A,"&lt;="&amp;C3)</f>
        <v>0</v>
      </c>
      <c r="E4" s="406">
        <f>SUMIFS(E:E,A:A,"&gt;="&amp;B3,A:A,"&lt;="&amp;C3)</f>
        <v>0</v>
      </c>
      <c r="F4" s="406">
        <f>SUMIFS(F:F,A:A,"&gt;="&amp;B3,A:A,"&lt;="&amp;C3)</f>
        <v>0</v>
      </c>
      <c r="G4" s="152">
        <f>SUBTOTAL(9,G6:G152)</f>
        <v>0</v>
      </c>
      <c r="H4" s="152">
        <f>SUBTOTAL(9,H6:H152)</f>
        <v>0</v>
      </c>
      <c r="I4" s="490"/>
      <c r="J4" s="489"/>
      <c r="K4" s="406">
        <f>SUBTOTAL(9,K6:K152)</f>
        <v>0</v>
      </c>
      <c r="L4" s="151">
        <f>SUBTOTAL(9,L6:L152)</f>
        <v>0</v>
      </c>
      <c r="M4" s="151">
        <f>SUBTOTAL(9,M6:M152)</f>
        <v>0</v>
      </c>
      <c r="N4" s="406">
        <f>SUBTOTAL(9,N6:N152)</f>
        <v>0</v>
      </c>
    </row>
    <row r="5" spans="1:15" ht="30" x14ac:dyDescent="0.2">
      <c r="A5" s="29" t="s">
        <v>138</v>
      </c>
      <c r="B5" s="29" t="s">
        <v>18</v>
      </c>
      <c r="C5" s="29" t="s">
        <v>139</v>
      </c>
      <c r="D5" s="29" t="s">
        <v>140</v>
      </c>
      <c r="E5" s="422" t="s">
        <v>254</v>
      </c>
      <c r="F5" s="422" t="s">
        <v>256</v>
      </c>
      <c r="G5" s="422" t="s">
        <v>261</v>
      </c>
      <c r="H5" s="422" t="s">
        <v>262</v>
      </c>
      <c r="I5" s="29" t="s">
        <v>141</v>
      </c>
      <c r="J5" s="29" t="s">
        <v>142</v>
      </c>
      <c r="K5" s="422" t="s">
        <v>143</v>
      </c>
      <c r="L5" s="422" t="s">
        <v>271</v>
      </c>
      <c r="M5" s="422" t="s">
        <v>258</v>
      </c>
      <c r="N5" s="422" t="s">
        <v>259</v>
      </c>
    </row>
    <row r="6" spans="1:15" ht="14" x14ac:dyDescent="0.2">
      <c r="A6" s="30"/>
      <c r="B6" s="31"/>
      <c r="C6" s="32"/>
      <c r="D6" s="33"/>
      <c r="E6" s="407">
        <f>(Table9[[#This Row],[Invoice Amount]]*Dashboard!$F$4)/(100%+Dashboard!$F$4)</f>
        <v>0</v>
      </c>
      <c r="F6" s="153">
        <f>Table9[[#This Row],[Invoice Amount]]-Table9[[#This Row],[GST/HST]]</f>
        <v>0</v>
      </c>
      <c r="G6" s="153">
        <f>SUMIF('Directors Advances'!$H$6:$H$1500,'Sales + Receivables'!B6,'Directors Advances'!$I$6:$I$1500)+SUMIF('Bank 1'!$H$7:$H$1500,'Sales + Receivables'!B6,'Bank 1'!$I$7:$I$1500)+SUMIF('Bank 2'!$H$7:$H$1500,'Sales + Receivables'!B6,'Bank 2'!$I$7:$I$1500)+SUMIF('Credit Card 1'!$H$7:$H$1500,'Sales + Receivables'!B6,'Credit Card 1'!$I$7:$I$1500)+SUMIF('Credit Card 2'!$H$7:$H$1500,'Sales + Receivables'!B6,'Credit Card 2'!$I$7:$I$1500)</f>
        <v>0</v>
      </c>
      <c r="H6" s="153">
        <f>SUMIFS('Directors Advances'!$J$6:$J$1500, 'Directors Advances'!$H$6:$H$1500, 'Sales + Receivables'!B6, 'Directors Advances'!$H$6:$H$1500, "&lt;&gt;0")
+SUMIFS('Bank 1'!$J$7:$J$1500, 'Bank 1'!$H$7:$H$1500, 'Sales + Receivables'!B6, 'Bank 1'!$H$7:$H$1500, "&lt;&gt;0")
+SUMIFS('Bank 2'!$J$7:$J$1500, 'Bank 2'!$H$7:$H$1500, 'Sales + Receivables'!B6, 'Bank 2'!$H$7:$H$1500, "&lt;&gt;0")
+SUMIFS('Credit Card 1'!$J$7:$J$1500, 'Credit Card 1'!$H$7:$H$1500, 'Sales + Receivables'!B6, 'Credit Card 1'!$H$7:$H$1500, "&lt;&gt;0")
+SUMIFS('Credit Card 2'!$J$7:$J$1500, 'Credit Card 2'!$H$7:$H$1500, 'Sales + Receivables'!B6, 'Credit Card 2'!$H$7:$H$1500, "&lt;&gt;0")</f>
        <v>0</v>
      </c>
      <c r="I6" s="33"/>
      <c r="J6" s="33"/>
      <c r="K6" s="407">
        <f>Table9[[#This Row],[Invoice Paid by Cx]]+Table9[[#This Row],[GST Paid by Cx]]</f>
        <v>0</v>
      </c>
      <c r="L6" s="153">
        <f>IF(Dashboard!$F$5="Quick",0,Table9[[#This Row],[GST/HST]]-Table9[[#This Row],[GST Paid by Cx]])</f>
        <v>0</v>
      </c>
      <c r="M6" s="153">
        <f>Table9[[#This Row],[Net Invoice ]]-Table9[[#This Row],[Invoice Paid by Cx]]</f>
        <v>0</v>
      </c>
      <c r="N6" s="407">
        <f>D6-K6</f>
        <v>0</v>
      </c>
    </row>
    <row r="7" spans="1:15" ht="14" x14ac:dyDescent="0.2">
      <c r="A7" s="30"/>
      <c r="B7" s="34"/>
      <c r="C7" s="35"/>
      <c r="D7" s="36"/>
      <c r="E7" s="408">
        <f>(Table9[[#This Row],[Invoice Amount]]*Dashboard!$F$4)/(100%+Dashboard!$F$4)</f>
        <v>0</v>
      </c>
      <c r="F7" s="154">
        <f>Table9[[#This Row],[Invoice Amount]]-Table9[[#This Row],[GST/HST]]</f>
        <v>0</v>
      </c>
      <c r="G7" s="154">
        <f>SUMIF('Directors Advances'!$H$6:$H$1500,'Sales + Receivables'!B7,'Directors Advances'!$I$6:$I$1500)+SUMIF('Bank 1'!$H$7:$H$1500,'Sales + Receivables'!B7,'Bank 1'!$I$7:$I$1500)+SUMIF('Bank 2'!$H$7:$H$1500,'Sales + Receivables'!B7,'Bank 2'!$I$7:$I$1500)+SUMIF('Credit Card 1'!$H$7:$H$1500,'Sales + Receivables'!B7,'Credit Card 1'!$I$7:$I$1500)+SUMIF('Credit Card 2'!$H$7:$H$1500,'Sales + Receivables'!B7,'Credit Card 2'!$I$7:$I$1500)</f>
        <v>0</v>
      </c>
      <c r="H7" s="154">
        <f>SUMIFS('Directors Advances'!$J$6:$J$1500, 'Directors Advances'!$H$6:$H$1500, 'Sales + Receivables'!B7, 'Directors Advances'!$H$6:$H$1500, "&lt;&gt;0")
+SUMIFS('Bank 1'!$J$7:$J$1500, 'Bank 1'!$H$7:$H$1500, 'Sales + Receivables'!B7, 'Bank 1'!$H$7:$H$1500, "&lt;&gt;0")
+SUMIFS('Bank 2'!$J$7:$J$1500, 'Bank 2'!$H$7:$H$1500, 'Sales + Receivables'!B7, 'Bank 2'!$H$7:$H$1500, "&lt;&gt;0")
+SUMIFS('Credit Card 1'!$J$7:$J$1500, 'Credit Card 1'!$H$7:$H$1500, 'Sales + Receivables'!B7, 'Credit Card 1'!$H$7:$H$1500, "&lt;&gt;0")
+SUMIFS('Credit Card 2'!$J$7:$J$1500, 'Credit Card 2'!$H$7:$H$1500, 'Sales + Receivables'!B7, 'Credit Card 2'!$H$7:$H$1500, "&lt;&gt;0")</f>
        <v>0</v>
      </c>
      <c r="I7" s="36"/>
      <c r="J7" s="36"/>
      <c r="K7" s="408">
        <f>Table9[[#This Row],[Invoice Paid by Cx]]+Table9[[#This Row],[GST Paid by Cx]]</f>
        <v>0</v>
      </c>
      <c r="L7" s="154">
        <f>IF(Dashboard!$F$5="Quick",0,Table9[[#This Row],[GST/HST]]-Table9[[#This Row],[GST Paid by Cx]])</f>
        <v>0</v>
      </c>
      <c r="M7" s="154">
        <f>Table9[[#This Row],[Net Invoice ]]-Table9[[#This Row],[Invoice Paid by Cx]]</f>
        <v>0</v>
      </c>
      <c r="N7" s="408">
        <f t="shared" ref="N7:N16" si="0">D7-K7</f>
        <v>0</v>
      </c>
    </row>
    <row r="8" spans="1:15" ht="14" x14ac:dyDescent="0.2">
      <c r="A8" s="30"/>
      <c r="B8" s="37"/>
      <c r="C8" s="38"/>
      <c r="D8" s="39"/>
      <c r="E8" s="409">
        <f>(Table9[[#This Row],[Invoice Amount]]*Dashboard!$F$4)/(100%+Dashboard!$F$4)</f>
        <v>0</v>
      </c>
      <c r="F8" s="155">
        <f>Table9[[#This Row],[Invoice Amount]]-Table9[[#This Row],[GST/HST]]</f>
        <v>0</v>
      </c>
      <c r="G8" s="155">
        <f>SUMIF('Directors Advances'!$H$6:$H$1500,'Sales + Receivables'!B8,'Directors Advances'!$I$6:$I$1500)+SUMIF('Bank 1'!$H$7:$H$1500,'Sales + Receivables'!B8,'Bank 1'!$I$7:$I$1500)+SUMIF('Bank 2'!$H$7:$H$1500,'Sales + Receivables'!B8,'Bank 2'!$I$7:$I$1500)+SUMIF('Credit Card 1'!$H$7:$H$1500,'Sales + Receivables'!B8,'Credit Card 1'!$I$7:$I$1500)+SUMIF('Credit Card 2'!$H$7:$H$1500,'Sales + Receivables'!B8,'Credit Card 2'!$I$7:$I$1500)</f>
        <v>0</v>
      </c>
      <c r="H8" s="155">
        <f>SUMIFS('Directors Advances'!$J$6:$J$1500, 'Directors Advances'!$H$6:$H$1500, 'Sales + Receivables'!B8, 'Directors Advances'!$H$6:$H$1500, "&lt;&gt;0")
+SUMIFS('Bank 1'!$J$7:$J$1500, 'Bank 1'!$H$7:$H$1500, 'Sales + Receivables'!B8, 'Bank 1'!$H$7:$H$1500, "&lt;&gt;0")
+SUMIFS('Bank 2'!$J$7:$J$1500, 'Bank 2'!$H$7:$H$1500, 'Sales + Receivables'!B8, 'Bank 2'!$H$7:$H$1500, "&lt;&gt;0")
+SUMIFS('Credit Card 1'!$J$7:$J$1500, 'Credit Card 1'!$H$7:$H$1500, 'Sales + Receivables'!B8, 'Credit Card 1'!$H$7:$H$1500, "&lt;&gt;0")
+SUMIFS('Credit Card 2'!$J$7:$J$1500, 'Credit Card 2'!$H$7:$H$1500, 'Sales + Receivables'!B8, 'Credit Card 2'!$H$7:$H$1500, "&lt;&gt;0")</f>
        <v>0</v>
      </c>
      <c r="I8" s="39"/>
      <c r="J8" s="39"/>
      <c r="K8" s="409">
        <f>Table9[[#This Row],[Invoice Paid by Cx]]+Table9[[#This Row],[GST Paid by Cx]]</f>
        <v>0</v>
      </c>
      <c r="L8" s="155">
        <f>IF(Dashboard!$F$5="Quick",0,Table9[[#This Row],[GST/HST]]-Table9[[#This Row],[GST Paid by Cx]])</f>
        <v>0</v>
      </c>
      <c r="M8" s="155">
        <f>Table9[[#This Row],[Net Invoice ]]-Table9[[#This Row],[Invoice Paid by Cx]]</f>
        <v>0</v>
      </c>
      <c r="N8" s="416">
        <f t="shared" si="0"/>
        <v>0</v>
      </c>
    </row>
    <row r="9" spans="1:15" ht="14" x14ac:dyDescent="0.2">
      <c r="A9" s="30"/>
      <c r="B9" s="40"/>
      <c r="C9" s="41"/>
      <c r="D9" s="42"/>
      <c r="E9" s="410">
        <f>(Table9[[#This Row],[Invoice Amount]]*Dashboard!$F$4)/(100%+Dashboard!$F$4)</f>
        <v>0</v>
      </c>
      <c r="F9" s="156">
        <f>Table9[[#This Row],[Invoice Amount]]-Table9[[#This Row],[GST/HST]]</f>
        <v>0</v>
      </c>
      <c r="G9" s="156">
        <f>SUMIF('Directors Advances'!$H$6:$H$1500,'Sales + Receivables'!B9,'Directors Advances'!$I$6:$I$1500)+SUMIF('Bank 1'!$H$7:$H$1500,'Sales + Receivables'!B9,'Bank 1'!$I$7:$I$1500)+SUMIF('Bank 2'!$H$7:$H$1500,'Sales + Receivables'!B9,'Bank 2'!$I$7:$I$1500)+SUMIF('Credit Card 1'!$H$7:$H$1500,'Sales + Receivables'!B9,'Credit Card 1'!$I$7:$I$1500)+SUMIF('Credit Card 2'!$H$7:$H$1500,'Sales + Receivables'!B9,'Credit Card 2'!$I$7:$I$1500)</f>
        <v>0</v>
      </c>
      <c r="H9" s="156">
        <f>SUMIFS('Directors Advances'!$J$6:$J$1500, 'Directors Advances'!$H$6:$H$1500, 'Sales + Receivables'!B9, 'Directors Advances'!$H$6:$H$1500, "&lt;&gt;0")
+SUMIFS('Bank 1'!$J$7:$J$1500, 'Bank 1'!$H$7:$H$1500, 'Sales + Receivables'!B9, 'Bank 1'!$H$7:$H$1500, "&lt;&gt;0")
+SUMIFS('Bank 2'!$J$7:$J$1500, 'Bank 2'!$H$7:$H$1500, 'Sales + Receivables'!B9, 'Bank 2'!$H$7:$H$1500, "&lt;&gt;0")
+SUMIFS('Credit Card 1'!$J$7:$J$1500, 'Credit Card 1'!$H$7:$H$1500, 'Sales + Receivables'!B9, 'Credit Card 1'!$H$7:$H$1500, "&lt;&gt;0")
+SUMIFS('Credit Card 2'!$J$7:$J$1500, 'Credit Card 2'!$H$7:$H$1500, 'Sales + Receivables'!B9, 'Credit Card 2'!$H$7:$H$1500, "&lt;&gt;0")</f>
        <v>0</v>
      </c>
      <c r="I9" s="42"/>
      <c r="J9" s="42"/>
      <c r="K9" s="410">
        <f>Table9[[#This Row],[Invoice Paid by Cx]]+Table9[[#This Row],[GST Paid by Cx]]</f>
        <v>0</v>
      </c>
      <c r="L9" s="156">
        <f>IF(Dashboard!$F$5="Quick",0,Table9[[#This Row],[GST/HST]]-Table9[[#This Row],[GST Paid by Cx]])</f>
        <v>0</v>
      </c>
      <c r="M9" s="156">
        <f>Table9[[#This Row],[Net Invoice ]]-Table9[[#This Row],[Invoice Paid by Cx]]</f>
        <v>0</v>
      </c>
      <c r="N9" s="417">
        <f t="shared" si="0"/>
        <v>0</v>
      </c>
    </row>
    <row r="10" spans="1:15" ht="14" x14ac:dyDescent="0.2">
      <c r="A10" s="30"/>
      <c r="B10" s="37"/>
      <c r="C10" s="38"/>
      <c r="D10" s="39"/>
      <c r="E10" s="409">
        <f>(Table9[[#This Row],[Invoice Amount]]*Dashboard!$F$4)/(100%+Dashboard!$F$4)</f>
        <v>0</v>
      </c>
      <c r="F10" s="155">
        <f>Table9[[#This Row],[Invoice Amount]]-Table9[[#This Row],[GST/HST]]</f>
        <v>0</v>
      </c>
      <c r="G10" s="155">
        <f>SUMIF('Directors Advances'!$H$6:$H$1500,'Sales + Receivables'!B10,'Directors Advances'!$I$6:$I$1500)+SUMIF('Bank 1'!$H$7:$H$1500,'Sales + Receivables'!B10,'Bank 1'!$I$7:$I$1500)+SUMIF('Bank 2'!$H$7:$H$1500,'Sales + Receivables'!B10,'Bank 2'!$I$7:$I$1500)+SUMIF('Credit Card 1'!$H$7:$H$1500,'Sales + Receivables'!B10,'Credit Card 1'!$I$7:$I$1500)+SUMIF('Credit Card 2'!$H$7:$H$1500,'Sales + Receivables'!B10,'Credit Card 2'!$I$7:$I$1500)</f>
        <v>0</v>
      </c>
      <c r="H10" s="155">
        <f>SUMIFS('Directors Advances'!$J$6:$J$1500, 'Directors Advances'!$H$6:$H$1500, 'Sales + Receivables'!B10, 'Directors Advances'!$H$6:$H$1500, "&lt;&gt;0")
+SUMIFS('Bank 1'!$J$7:$J$1500, 'Bank 1'!$H$7:$H$1500, 'Sales + Receivables'!B10, 'Bank 1'!$H$7:$H$1500, "&lt;&gt;0")
+SUMIFS('Bank 2'!$J$7:$J$1500, 'Bank 2'!$H$7:$H$1500, 'Sales + Receivables'!B10, 'Bank 2'!$H$7:$H$1500, "&lt;&gt;0")
+SUMIFS('Credit Card 1'!$J$7:$J$1500, 'Credit Card 1'!$H$7:$H$1500, 'Sales + Receivables'!B10, 'Credit Card 1'!$H$7:$H$1500, "&lt;&gt;0")
+SUMIFS('Credit Card 2'!$J$7:$J$1500, 'Credit Card 2'!$H$7:$H$1500, 'Sales + Receivables'!B10, 'Credit Card 2'!$H$7:$H$1500, "&lt;&gt;0")</f>
        <v>0</v>
      </c>
      <c r="I10" s="39"/>
      <c r="J10" s="39"/>
      <c r="K10" s="409">
        <f>Table9[[#This Row],[Invoice Paid by Cx]]+Table9[[#This Row],[GST Paid by Cx]]</f>
        <v>0</v>
      </c>
      <c r="L10" s="155">
        <f>IF(Dashboard!$F$5="Quick",0,Table9[[#This Row],[GST/HST]]-Table9[[#This Row],[GST Paid by Cx]])</f>
        <v>0</v>
      </c>
      <c r="M10" s="155">
        <f>Table9[[#This Row],[Net Invoice ]]-Table9[[#This Row],[Invoice Paid by Cx]]</f>
        <v>0</v>
      </c>
      <c r="N10" s="416">
        <f t="shared" si="0"/>
        <v>0</v>
      </c>
    </row>
    <row r="11" spans="1:15" ht="14" x14ac:dyDescent="0.2">
      <c r="A11" s="30"/>
      <c r="B11" s="40"/>
      <c r="C11" s="41"/>
      <c r="D11" s="42"/>
      <c r="E11" s="410">
        <f>(Table9[[#This Row],[Invoice Amount]]*Dashboard!$F$4)/(100%+Dashboard!$F$4)</f>
        <v>0</v>
      </c>
      <c r="F11" s="156">
        <f>Table9[[#This Row],[Invoice Amount]]-Table9[[#This Row],[GST/HST]]</f>
        <v>0</v>
      </c>
      <c r="G11" s="156">
        <f>SUMIF('Directors Advances'!$H$6:$H$1500,'Sales + Receivables'!B11,'Directors Advances'!$I$6:$I$1500)+SUMIF('Bank 1'!$H$7:$H$1500,'Sales + Receivables'!B11,'Bank 1'!$I$7:$I$1500)+SUMIF('Bank 2'!$H$7:$H$1500,'Sales + Receivables'!B11,'Bank 2'!$I$7:$I$1500)+SUMIF('Credit Card 1'!$H$7:$H$1500,'Sales + Receivables'!B11,'Credit Card 1'!$I$7:$I$1500)+SUMIF('Credit Card 2'!$H$7:$H$1500,'Sales + Receivables'!B11,'Credit Card 2'!$I$7:$I$1500)</f>
        <v>0</v>
      </c>
      <c r="H11" s="156">
        <f>SUMIFS('Directors Advances'!$J$6:$J$1500, 'Directors Advances'!$H$6:$H$1500, 'Sales + Receivables'!B11, 'Directors Advances'!$H$6:$H$1500, "&lt;&gt;0")
+SUMIFS('Bank 1'!$J$7:$J$1500, 'Bank 1'!$H$7:$H$1500, 'Sales + Receivables'!B11, 'Bank 1'!$H$7:$H$1500, "&lt;&gt;0")
+SUMIFS('Bank 2'!$J$7:$J$1500, 'Bank 2'!$H$7:$H$1500, 'Sales + Receivables'!B11, 'Bank 2'!$H$7:$H$1500, "&lt;&gt;0")
+SUMIFS('Credit Card 1'!$J$7:$J$1500, 'Credit Card 1'!$H$7:$H$1500, 'Sales + Receivables'!B11, 'Credit Card 1'!$H$7:$H$1500, "&lt;&gt;0")
+SUMIFS('Credit Card 2'!$J$7:$J$1500, 'Credit Card 2'!$H$7:$H$1500, 'Sales + Receivables'!B11, 'Credit Card 2'!$H$7:$H$1500, "&lt;&gt;0")</f>
        <v>0</v>
      </c>
      <c r="I11" s="42"/>
      <c r="J11" s="42"/>
      <c r="K11" s="410">
        <f>Table9[[#This Row],[Invoice Paid by Cx]]+Table9[[#This Row],[GST Paid by Cx]]</f>
        <v>0</v>
      </c>
      <c r="L11" s="156">
        <f>IF(Dashboard!$F$5="Quick",0,Table9[[#This Row],[GST/HST]]-Table9[[#This Row],[GST Paid by Cx]])</f>
        <v>0</v>
      </c>
      <c r="M11" s="156">
        <f>Table9[[#This Row],[Net Invoice ]]-Table9[[#This Row],[Invoice Paid by Cx]]</f>
        <v>0</v>
      </c>
      <c r="N11" s="417">
        <f t="shared" si="0"/>
        <v>0</v>
      </c>
    </row>
    <row r="12" spans="1:15" ht="14" x14ac:dyDescent="0.2">
      <c r="A12" s="30"/>
      <c r="B12" s="37"/>
      <c r="C12" s="38"/>
      <c r="D12" s="39"/>
      <c r="E12" s="409">
        <f>(Table9[[#This Row],[Invoice Amount]]*Dashboard!$F$4)/(100%+Dashboard!$F$4)</f>
        <v>0</v>
      </c>
      <c r="F12" s="155">
        <f>Table9[[#This Row],[Invoice Amount]]-Table9[[#This Row],[GST/HST]]</f>
        <v>0</v>
      </c>
      <c r="G12" s="155">
        <f>SUMIF('Directors Advances'!$H$6:$H$1500,'Sales + Receivables'!B12,'Directors Advances'!$I$6:$I$1500)+SUMIF('Bank 1'!$H$7:$H$1500,'Sales + Receivables'!B12,'Bank 1'!$I$7:$I$1500)+SUMIF('Bank 2'!$H$7:$H$1500,'Sales + Receivables'!B12,'Bank 2'!$I$7:$I$1500)+SUMIF('Credit Card 1'!$H$7:$H$1500,'Sales + Receivables'!B12,'Credit Card 1'!$I$7:$I$1500)+SUMIF('Credit Card 2'!$H$7:$H$1500,'Sales + Receivables'!B12,'Credit Card 2'!$I$7:$I$1500)</f>
        <v>0</v>
      </c>
      <c r="H12" s="155">
        <f>SUMIFS('Directors Advances'!$J$6:$J$1500, 'Directors Advances'!$H$6:$H$1500, 'Sales + Receivables'!B12, 'Directors Advances'!$H$6:$H$1500, "&lt;&gt;0")
+SUMIFS('Bank 1'!$J$7:$J$1500, 'Bank 1'!$H$7:$H$1500, 'Sales + Receivables'!B12, 'Bank 1'!$H$7:$H$1500, "&lt;&gt;0")
+SUMIFS('Bank 2'!$J$7:$J$1500, 'Bank 2'!$H$7:$H$1500, 'Sales + Receivables'!B12, 'Bank 2'!$H$7:$H$1500, "&lt;&gt;0")
+SUMIFS('Credit Card 1'!$J$7:$J$1500, 'Credit Card 1'!$H$7:$H$1500, 'Sales + Receivables'!B12, 'Credit Card 1'!$H$7:$H$1500, "&lt;&gt;0")
+SUMIFS('Credit Card 2'!$J$7:$J$1500, 'Credit Card 2'!$H$7:$H$1500, 'Sales + Receivables'!B12, 'Credit Card 2'!$H$7:$H$1500, "&lt;&gt;0")</f>
        <v>0</v>
      </c>
      <c r="I12" s="39"/>
      <c r="J12" s="39"/>
      <c r="K12" s="409">
        <f>Table9[[#This Row],[Invoice Paid by Cx]]+Table9[[#This Row],[GST Paid by Cx]]</f>
        <v>0</v>
      </c>
      <c r="L12" s="155">
        <f>IF(Dashboard!$F$5="Quick",0,Table9[[#This Row],[GST/HST]]-Table9[[#This Row],[GST Paid by Cx]])</f>
        <v>0</v>
      </c>
      <c r="M12" s="155">
        <f>Table9[[#This Row],[Net Invoice ]]-Table9[[#This Row],[Invoice Paid by Cx]]</f>
        <v>0</v>
      </c>
      <c r="N12" s="416">
        <f t="shared" si="0"/>
        <v>0</v>
      </c>
    </row>
    <row r="13" spans="1:15" ht="14" x14ac:dyDescent="0.2">
      <c r="A13" s="30"/>
      <c r="B13" s="40"/>
      <c r="C13" s="41"/>
      <c r="D13" s="42"/>
      <c r="E13" s="410">
        <f>(Table9[[#This Row],[Invoice Amount]]*Dashboard!$F$4)/(100%+Dashboard!$F$4)</f>
        <v>0</v>
      </c>
      <c r="F13" s="156">
        <f>Table9[[#This Row],[Invoice Amount]]-Table9[[#This Row],[GST/HST]]</f>
        <v>0</v>
      </c>
      <c r="G13" s="156">
        <f>SUMIF('Directors Advances'!$H$6:$H$1500,'Sales + Receivables'!B13,'Directors Advances'!$I$6:$I$1500)+SUMIF('Bank 1'!$H$7:$H$1500,'Sales + Receivables'!B13,'Bank 1'!$I$7:$I$1500)+SUMIF('Bank 2'!$H$7:$H$1500,'Sales + Receivables'!B13,'Bank 2'!$I$7:$I$1500)+SUMIF('Credit Card 1'!$H$7:$H$1500,'Sales + Receivables'!B13,'Credit Card 1'!$I$7:$I$1500)+SUMIF('Credit Card 2'!$H$7:$H$1500,'Sales + Receivables'!B13,'Credit Card 2'!$I$7:$I$1500)</f>
        <v>0</v>
      </c>
      <c r="H13" s="156">
        <f>SUMIFS('Directors Advances'!$J$6:$J$1500, 'Directors Advances'!$H$6:$H$1500, 'Sales + Receivables'!B13, 'Directors Advances'!$H$6:$H$1500, "&lt;&gt;0")
+SUMIFS('Bank 1'!$J$7:$J$1500, 'Bank 1'!$H$7:$H$1500, 'Sales + Receivables'!B13, 'Bank 1'!$H$7:$H$1500, "&lt;&gt;0")
+SUMIFS('Bank 2'!$J$7:$J$1500, 'Bank 2'!$H$7:$H$1500, 'Sales + Receivables'!B13, 'Bank 2'!$H$7:$H$1500, "&lt;&gt;0")
+SUMIFS('Credit Card 1'!$J$7:$J$1500, 'Credit Card 1'!$H$7:$H$1500, 'Sales + Receivables'!B13, 'Credit Card 1'!$H$7:$H$1500, "&lt;&gt;0")
+SUMIFS('Credit Card 2'!$J$7:$J$1500, 'Credit Card 2'!$H$7:$H$1500, 'Sales + Receivables'!B13, 'Credit Card 2'!$H$7:$H$1500, "&lt;&gt;0")</f>
        <v>0</v>
      </c>
      <c r="I13" s="42"/>
      <c r="J13" s="42"/>
      <c r="K13" s="410">
        <f>Table9[[#This Row],[Invoice Paid by Cx]]+Table9[[#This Row],[GST Paid by Cx]]</f>
        <v>0</v>
      </c>
      <c r="L13" s="156">
        <f>IF(Dashboard!$F$5="Quick",0,Table9[[#This Row],[GST/HST]]-Table9[[#This Row],[GST Paid by Cx]])</f>
        <v>0</v>
      </c>
      <c r="M13" s="156">
        <f>Table9[[#This Row],[Net Invoice ]]-Table9[[#This Row],[Invoice Paid by Cx]]</f>
        <v>0</v>
      </c>
      <c r="N13" s="417">
        <f t="shared" si="0"/>
        <v>0</v>
      </c>
    </row>
    <row r="14" spans="1:15" ht="14" x14ac:dyDescent="0.2">
      <c r="A14" s="30"/>
      <c r="B14" s="37"/>
      <c r="C14" s="38"/>
      <c r="D14" s="39"/>
      <c r="E14" s="409">
        <f>(Table9[[#This Row],[Invoice Amount]]*Dashboard!$F$4)/(100%+Dashboard!$F$4)</f>
        <v>0</v>
      </c>
      <c r="F14" s="155">
        <f>Table9[[#This Row],[Invoice Amount]]-Table9[[#This Row],[GST/HST]]</f>
        <v>0</v>
      </c>
      <c r="G14" s="155">
        <f>SUMIF('Directors Advances'!$H$6:$H$1500,'Sales + Receivables'!B14,'Directors Advances'!$I$6:$I$1500)+SUMIF('Bank 1'!$H$7:$H$1500,'Sales + Receivables'!B14,'Bank 1'!$I$7:$I$1500)+SUMIF('Bank 2'!$H$7:$H$1500,'Sales + Receivables'!B14,'Bank 2'!$I$7:$I$1500)+SUMIF('Credit Card 1'!$H$7:$H$1500,'Sales + Receivables'!B14,'Credit Card 1'!$I$7:$I$1500)+SUMIF('Credit Card 2'!$H$7:$H$1500,'Sales + Receivables'!B14,'Credit Card 2'!$I$7:$I$1500)</f>
        <v>0</v>
      </c>
      <c r="H14" s="155">
        <f>SUMIFS('Directors Advances'!$J$6:$J$1500, 'Directors Advances'!$H$6:$H$1500, 'Sales + Receivables'!B14, 'Directors Advances'!$H$6:$H$1500, "&lt;&gt;0")
+SUMIFS('Bank 1'!$J$7:$J$1500, 'Bank 1'!$H$7:$H$1500, 'Sales + Receivables'!B14, 'Bank 1'!$H$7:$H$1500, "&lt;&gt;0")
+SUMIFS('Bank 2'!$J$7:$J$1500, 'Bank 2'!$H$7:$H$1500, 'Sales + Receivables'!B14, 'Bank 2'!$H$7:$H$1500, "&lt;&gt;0")
+SUMIFS('Credit Card 1'!$J$7:$J$1500, 'Credit Card 1'!$H$7:$H$1500, 'Sales + Receivables'!B14, 'Credit Card 1'!$H$7:$H$1500, "&lt;&gt;0")
+SUMIFS('Credit Card 2'!$J$7:$J$1500, 'Credit Card 2'!$H$7:$H$1500, 'Sales + Receivables'!B14, 'Credit Card 2'!$H$7:$H$1500, "&lt;&gt;0")</f>
        <v>0</v>
      </c>
      <c r="I14" s="39"/>
      <c r="J14" s="39"/>
      <c r="K14" s="409">
        <f>Table9[[#This Row],[Invoice Paid by Cx]]+Table9[[#This Row],[GST Paid by Cx]]</f>
        <v>0</v>
      </c>
      <c r="L14" s="155">
        <f>IF(Dashboard!$F$5="Quick",0,Table9[[#This Row],[GST/HST]]-Table9[[#This Row],[GST Paid by Cx]])</f>
        <v>0</v>
      </c>
      <c r="M14" s="155">
        <f>Table9[[#This Row],[Net Invoice ]]-Table9[[#This Row],[Invoice Paid by Cx]]</f>
        <v>0</v>
      </c>
      <c r="N14" s="416">
        <f t="shared" si="0"/>
        <v>0</v>
      </c>
    </row>
    <row r="15" spans="1:15" ht="14" x14ac:dyDescent="0.2">
      <c r="A15" s="30"/>
      <c r="B15" s="40"/>
      <c r="C15" s="41"/>
      <c r="D15" s="42"/>
      <c r="E15" s="410">
        <f>(Table9[[#This Row],[Invoice Amount]]*Dashboard!$F$4)/(100%+Dashboard!$F$4)</f>
        <v>0</v>
      </c>
      <c r="F15" s="156">
        <f>Table9[[#This Row],[Invoice Amount]]-Table9[[#This Row],[GST/HST]]</f>
        <v>0</v>
      </c>
      <c r="G15" s="156">
        <f>SUMIF('Directors Advances'!$H$6:$H$1500,'Sales + Receivables'!B15,'Directors Advances'!$I$6:$I$1500)+SUMIF('Bank 1'!$H$7:$H$1500,'Sales + Receivables'!B15,'Bank 1'!$I$7:$I$1500)+SUMIF('Bank 2'!$H$7:$H$1500,'Sales + Receivables'!B15,'Bank 2'!$I$7:$I$1500)+SUMIF('Credit Card 1'!$H$7:$H$1500,'Sales + Receivables'!B15,'Credit Card 1'!$I$7:$I$1500)+SUMIF('Credit Card 2'!$H$7:$H$1500,'Sales + Receivables'!B15,'Credit Card 2'!$I$7:$I$1500)</f>
        <v>0</v>
      </c>
      <c r="H15" s="156">
        <f>SUMIFS('Directors Advances'!$J$6:$J$1500, 'Directors Advances'!$H$6:$H$1500, 'Sales + Receivables'!B15, 'Directors Advances'!$H$6:$H$1500, "&lt;&gt;0")
+SUMIFS('Bank 1'!$J$7:$J$1500, 'Bank 1'!$H$7:$H$1500, 'Sales + Receivables'!B15, 'Bank 1'!$H$7:$H$1500, "&lt;&gt;0")
+SUMIFS('Bank 2'!$J$7:$J$1500, 'Bank 2'!$H$7:$H$1500, 'Sales + Receivables'!B15, 'Bank 2'!$H$7:$H$1500, "&lt;&gt;0")
+SUMIFS('Credit Card 1'!$J$7:$J$1500, 'Credit Card 1'!$H$7:$H$1500, 'Sales + Receivables'!B15, 'Credit Card 1'!$H$7:$H$1500, "&lt;&gt;0")
+SUMIFS('Credit Card 2'!$J$7:$J$1500, 'Credit Card 2'!$H$7:$H$1500, 'Sales + Receivables'!B15, 'Credit Card 2'!$H$7:$H$1500, "&lt;&gt;0")</f>
        <v>0</v>
      </c>
      <c r="I15" s="42"/>
      <c r="J15" s="42"/>
      <c r="K15" s="410">
        <f>Table9[[#This Row],[Invoice Paid by Cx]]+Table9[[#This Row],[GST Paid by Cx]]</f>
        <v>0</v>
      </c>
      <c r="L15" s="156">
        <f>IF(Dashboard!$F$5="Quick",0,Table9[[#This Row],[GST/HST]]-Table9[[#This Row],[GST Paid by Cx]])</f>
        <v>0</v>
      </c>
      <c r="M15" s="156">
        <f>Table9[[#This Row],[Net Invoice ]]-Table9[[#This Row],[Invoice Paid by Cx]]</f>
        <v>0</v>
      </c>
      <c r="N15" s="417">
        <f t="shared" si="0"/>
        <v>0</v>
      </c>
      <c r="O15" s="147"/>
    </row>
    <row r="16" spans="1:15" ht="14" x14ac:dyDescent="0.2">
      <c r="A16" s="30"/>
      <c r="B16" s="37"/>
      <c r="C16" s="38"/>
      <c r="D16" s="39"/>
      <c r="E16" s="409">
        <f>(Table9[[#This Row],[Invoice Amount]]*Dashboard!$F$4)/(100%+Dashboard!$F$4)</f>
        <v>0</v>
      </c>
      <c r="F16" s="155">
        <f>Table9[[#This Row],[Invoice Amount]]-Table9[[#This Row],[GST/HST]]</f>
        <v>0</v>
      </c>
      <c r="G16" s="155">
        <f>SUMIF('Directors Advances'!$H$6:$H$1500,'Sales + Receivables'!B16,'Directors Advances'!$I$6:$I$1500)+SUMIF('Bank 1'!$H$7:$H$1500,'Sales + Receivables'!B16,'Bank 1'!$I$7:$I$1500)+SUMIF('Bank 2'!$H$7:$H$1500,'Sales + Receivables'!B16,'Bank 2'!$I$7:$I$1500)+SUMIF('Credit Card 1'!$H$7:$H$1500,'Sales + Receivables'!B16,'Credit Card 1'!$I$7:$I$1500)+SUMIF('Credit Card 2'!$H$7:$H$1500,'Sales + Receivables'!B16,'Credit Card 2'!$I$7:$I$1500)</f>
        <v>0</v>
      </c>
      <c r="H16" s="155">
        <f>SUMIFS('Directors Advances'!$J$6:$J$1500, 'Directors Advances'!$H$6:$H$1500, 'Sales + Receivables'!B16, 'Directors Advances'!$H$6:$H$1500, "&lt;&gt;0")
+SUMIFS('Bank 1'!$J$7:$J$1500, 'Bank 1'!$H$7:$H$1500, 'Sales + Receivables'!B16, 'Bank 1'!$H$7:$H$1500, "&lt;&gt;0")
+SUMIFS('Bank 2'!$J$7:$J$1500, 'Bank 2'!$H$7:$H$1500, 'Sales + Receivables'!B16, 'Bank 2'!$H$7:$H$1500, "&lt;&gt;0")
+SUMIFS('Credit Card 1'!$J$7:$J$1500, 'Credit Card 1'!$H$7:$H$1500, 'Sales + Receivables'!B16, 'Credit Card 1'!$H$7:$H$1500, "&lt;&gt;0")
+SUMIFS('Credit Card 2'!$J$7:$J$1500, 'Credit Card 2'!$H$7:$H$1500, 'Sales + Receivables'!B16, 'Credit Card 2'!$H$7:$H$1500, "&lt;&gt;0")</f>
        <v>0</v>
      </c>
      <c r="I16" s="39"/>
      <c r="J16" s="39"/>
      <c r="K16" s="409">
        <f>Table9[[#This Row],[Invoice Paid by Cx]]+Table9[[#This Row],[GST Paid by Cx]]</f>
        <v>0</v>
      </c>
      <c r="L16" s="155">
        <f>IF(Dashboard!$F$5="Quick",0,Table9[[#This Row],[GST/HST]]-Table9[[#This Row],[GST Paid by Cx]])</f>
        <v>0</v>
      </c>
      <c r="M16" s="155">
        <f>Table9[[#This Row],[Net Invoice ]]-Table9[[#This Row],[Invoice Paid by Cx]]</f>
        <v>0</v>
      </c>
      <c r="N16" s="416">
        <f t="shared" si="0"/>
        <v>0</v>
      </c>
    </row>
    <row r="17" spans="1:14" ht="14" x14ac:dyDescent="0.2">
      <c r="A17" s="30"/>
      <c r="B17" s="40"/>
      <c r="C17" s="41"/>
      <c r="D17" s="42"/>
      <c r="E17" s="410">
        <f>(Table9[[#This Row],[Invoice Amount]]*Dashboard!$F$4)/(100%+Dashboard!$F$4)</f>
        <v>0</v>
      </c>
      <c r="F17" s="156">
        <f>Table9[[#This Row],[Invoice Amount]]-Table9[[#This Row],[GST/HST]]</f>
        <v>0</v>
      </c>
      <c r="G17" s="156">
        <f>SUMIF('Directors Advances'!$H$6:$H$1500,'Sales + Receivables'!B17,'Directors Advances'!$I$6:$I$1500)+SUMIF('Bank 1'!$H$7:$H$1500,'Sales + Receivables'!B17,'Bank 1'!$I$7:$I$1500)+SUMIF('Bank 2'!$H$7:$H$1500,'Sales + Receivables'!B17,'Bank 2'!$I$7:$I$1500)+SUMIF('Credit Card 1'!$H$7:$H$1500,'Sales + Receivables'!B17,'Credit Card 1'!$I$7:$I$1500)+SUMIF('Credit Card 2'!$H$7:$H$1500,'Sales + Receivables'!B17,'Credit Card 2'!$I$7:$I$1500)</f>
        <v>0</v>
      </c>
      <c r="H17" s="156">
        <f>SUMIFS('Directors Advances'!$J$6:$J$1500, 'Directors Advances'!$H$6:$H$1500, 'Sales + Receivables'!B17, 'Directors Advances'!$H$6:$H$1500, "&lt;&gt;0")
+SUMIFS('Bank 1'!$J$7:$J$1500, 'Bank 1'!$H$7:$H$1500, 'Sales + Receivables'!B17, 'Bank 1'!$H$7:$H$1500, "&lt;&gt;0")
+SUMIFS('Bank 2'!$J$7:$J$1500, 'Bank 2'!$H$7:$H$1500, 'Sales + Receivables'!B17, 'Bank 2'!$H$7:$H$1500, "&lt;&gt;0")
+SUMIFS('Credit Card 1'!$J$7:$J$1500, 'Credit Card 1'!$H$7:$H$1500, 'Sales + Receivables'!B17, 'Credit Card 1'!$H$7:$H$1500, "&lt;&gt;0")
+SUMIFS('Credit Card 2'!$J$7:$J$1500, 'Credit Card 2'!$H$7:$H$1500, 'Sales + Receivables'!B17, 'Credit Card 2'!$H$7:$H$1500, "&lt;&gt;0")</f>
        <v>0</v>
      </c>
      <c r="I17" s="42"/>
      <c r="J17" s="42"/>
      <c r="K17" s="410">
        <f>Table9[[#This Row],[Invoice Paid by Cx]]+Table9[[#This Row],[GST Paid by Cx]]</f>
        <v>0</v>
      </c>
      <c r="L17" s="156">
        <f>IF(Dashboard!$F$5="Quick",0,Table9[[#This Row],[GST/HST]]-Table9[[#This Row],[GST Paid by Cx]])</f>
        <v>0</v>
      </c>
      <c r="M17" s="156">
        <f>Table9[[#This Row],[Net Invoice ]]-Table9[[#This Row],[Invoice Paid by Cx]]</f>
        <v>0</v>
      </c>
      <c r="N17" s="417">
        <f>D17-K17</f>
        <v>0</v>
      </c>
    </row>
    <row r="18" spans="1:14" ht="14" x14ac:dyDescent="0.2">
      <c r="A18" s="30"/>
      <c r="B18" s="37"/>
      <c r="C18" s="38"/>
      <c r="D18" s="39"/>
      <c r="E18" s="409">
        <f>(Table9[[#This Row],[Invoice Amount]]*Dashboard!$F$4)/(100%+Dashboard!$F$4)</f>
        <v>0</v>
      </c>
      <c r="F18" s="155">
        <f>Table9[[#This Row],[Invoice Amount]]-Table9[[#This Row],[GST/HST]]</f>
        <v>0</v>
      </c>
      <c r="G18" s="155">
        <f>SUMIF('Directors Advances'!$H$6:$H$1500,'Sales + Receivables'!B18,'Directors Advances'!$I$6:$I$1500)+SUMIF('Bank 1'!$H$7:$H$1500,'Sales + Receivables'!B18,'Bank 1'!$I$7:$I$1500)+SUMIF('Bank 2'!$H$7:$H$1500,'Sales + Receivables'!B18,'Bank 2'!$I$7:$I$1500)+SUMIF('Credit Card 1'!$H$7:$H$1500,'Sales + Receivables'!B18,'Credit Card 1'!$I$7:$I$1500)+SUMIF('Credit Card 2'!$H$7:$H$1500,'Sales + Receivables'!B18,'Credit Card 2'!$I$7:$I$1500)</f>
        <v>0</v>
      </c>
      <c r="H18" s="155">
        <f>SUMIFS('Directors Advances'!$J$6:$J$1500, 'Directors Advances'!$H$6:$H$1500, 'Sales + Receivables'!B18, 'Directors Advances'!$H$6:$H$1500, "&lt;&gt;0")
+SUMIFS('Bank 1'!$J$7:$J$1500, 'Bank 1'!$H$7:$H$1500, 'Sales + Receivables'!B18, 'Bank 1'!$H$7:$H$1500, "&lt;&gt;0")
+SUMIFS('Bank 2'!$J$7:$J$1500, 'Bank 2'!$H$7:$H$1500, 'Sales + Receivables'!B18, 'Bank 2'!$H$7:$H$1500, "&lt;&gt;0")
+SUMIFS('Credit Card 1'!$J$7:$J$1500, 'Credit Card 1'!$H$7:$H$1500, 'Sales + Receivables'!B18, 'Credit Card 1'!$H$7:$H$1500, "&lt;&gt;0")
+SUMIFS('Credit Card 2'!$J$7:$J$1500, 'Credit Card 2'!$H$7:$H$1500, 'Sales + Receivables'!B18, 'Credit Card 2'!$H$7:$H$1500, "&lt;&gt;0")</f>
        <v>0</v>
      </c>
      <c r="I18" s="39"/>
      <c r="J18" s="39"/>
      <c r="K18" s="409">
        <f>Table9[[#This Row],[Invoice Paid by Cx]]+Table9[[#This Row],[GST Paid by Cx]]</f>
        <v>0</v>
      </c>
      <c r="L18" s="155">
        <f>IF(Dashboard!$F$5="Quick",0,Table9[[#This Row],[GST/HST]]-Table9[[#This Row],[GST Paid by Cx]])</f>
        <v>0</v>
      </c>
      <c r="M18" s="155">
        <f>Table9[[#This Row],[Net Invoice ]]-Table9[[#This Row],[Invoice Paid by Cx]]</f>
        <v>0</v>
      </c>
      <c r="N18" s="416">
        <f t="shared" ref="N18:N49" si="1">D18-K18</f>
        <v>0</v>
      </c>
    </row>
    <row r="19" spans="1:14" ht="14" x14ac:dyDescent="0.2">
      <c r="A19" s="30"/>
      <c r="B19" s="40"/>
      <c r="C19" s="41"/>
      <c r="D19" s="42"/>
      <c r="E19" s="410">
        <f>(Table9[[#This Row],[Invoice Amount]]*Dashboard!$F$4)/(100%+Dashboard!$F$4)</f>
        <v>0</v>
      </c>
      <c r="F19" s="156">
        <f>Table9[[#This Row],[Invoice Amount]]-Table9[[#This Row],[GST/HST]]</f>
        <v>0</v>
      </c>
      <c r="G19" s="156">
        <f>SUMIF('Directors Advances'!$H$6:$H$1500,'Sales + Receivables'!B19,'Directors Advances'!$I$6:$I$1500)+SUMIF('Bank 1'!$H$7:$H$1500,'Sales + Receivables'!B19,'Bank 1'!$I$7:$I$1500)+SUMIF('Bank 2'!$H$7:$H$1500,'Sales + Receivables'!B19,'Bank 2'!$I$7:$I$1500)+SUMIF('Credit Card 1'!$H$7:$H$1500,'Sales + Receivables'!B19,'Credit Card 1'!$I$7:$I$1500)+SUMIF('Credit Card 2'!$H$7:$H$1500,'Sales + Receivables'!B19,'Credit Card 2'!$I$7:$I$1500)</f>
        <v>0</v>
      </c>
      <c r="H19" s="156">
        <f>SUMIFS('Directors Advances'!$J$6:$J$1500, 'Directors Advances'!$H$6:$H$1500, 'Sales + Receivables'!B19, 'Directors Advances'!$H$6:$H$1500, "&lt;&gt;0")
+SUMIFS('Bank 1'!$J$7:$J$1500, 'Bank 1'!$H$7:$H$1500, 'Sales + Receivables'!B19, 'Bank 1'!$H$7:$H$1500, "&lt;&gt;0")
+SUMIFS('Bank 2'!$J$7:$J$1500, 'Bank 2'!$H$7:$H$1500, 'Sales + Receivables'!B19, 'Bank 2'!$H$7:$H$1500, "&lt;&gt;0")
+SUMIFS('Credit Card 1'!$J$7:$J$1500, 'Credit Card 1'!$H$7:$H$1500, 'Sales + Receivables'!B19, 'Credit Card 1'!$H$7:$H$1500, "&lt;&gt;0")
+SUMIFS('Credit Card 2'!$J$7:$J$1500, 'Credit Card 2'!$H$7:$H$1500, 'Sales + Receivables'!B19, 'Credit Card 2'!$H$7:$H$1500, "&lt;&gt;0")</f>
        <v>0</v>
      </c>
      <c r="I19" s="42"/>
      <c r="J19" s="42"/>
      <c r="K19" s="410">
        <f>Table9[[#This Row],[Invoice Paid by Cx]]+Table9[[#This Row],[GST Paid by Cx]]</f>
        <v>0</v>
      </c>
      <c r="L19" s="156">
        <f>IF(Dashboard!$F$5="Quick",0,Table9[[#This Row],[GST/HST]]-Table9[[#This Row],[GST Paid by Cx]])</f>
        <v>0</v>
      </c>
      <c r="M19" s="156">
        <f>Table9[[#This Row],[Net Invoice ]]-Table9[[#This Row],[Invoice Paid by Cx]]</f>
        <v>0</v>
      </c>
      <c r="N19" s="417">
        <f t="shared" si="1"/>
        <v>0</v>
      </c>
    </row>
    <row r="20" spans="1:14" ht="14" x14ac:dyDescent="0.2">
      <c r="A20" s="30"/>
      <c r="B20" s="37"/>
      <c r="C20" s="38"/>
      <c r="D20" s="39"/>
      <c r="E20" s="409">
        <f>(Table9[[#This Row],[Invoice Amount]]*Dashboard!$F$4)/(100%+Dashboard!$F$4)</f>
        <v>0</v>
      </c>
      <c r="F20" s="155">
        <f>Table9[[#This Row],[Invoice Amount]]-Table9[[#This Row],[GST/HST]]</f>
        <v>0</v>
      </c>
      <c r="G20" s="155">
        <f>SUMIF('Directors Advances'!$H$6:$H$1500,'Sales + Receivables'!B20,'Directors Advances'!$I$6:$I$1500)+SUMIF('Bank 1'!$H$7:$H$1500,'Sales + Receivables'!B20,'Bank 1'!$I$7:$I$1500)+SUMIF('Bank 2'!$H$7:$H$1500,'Sales + Receivables'!B20,'Bank 2'!$I$7:$I$1500)+SUMIF('Credit Card 1'!$H$7:$H$1500,'Sales + Receivables'!B20,'Credit Card 1'!$I$7:$I$1500)+SUMIF('Credit Card 2'!$H$7:$H$1500,'Sales + Receivables'!B20,'Credit Card 2'!$I$7:$I$1500)</f>
        <v>0</v>
      </c>
      <c r="H20" s="155">
        <f>SUMIFS('Directors Advances'!$J$6:$J$1500, 'Directors Advances'!$H$6:$H$1500, 'Sales + Receivables'!B20, 'Directors Advances'!$H$6:$H$1500, "&lt;&gt;0")
+SUMIFS('Bank 1'!$J$7:$J$1500, 'Bank 1'!$H$7:$H$1500, 'Sales + Receivables'!B20, 'Bank 1'!$H$7:$H$1500, "&lt;&gt;0")
+SUMIFS('Bank 2'!$J$7:$J$1500, 'Bank 2'!$H$7:$H$1500, 'Sales + Receivables'!B20, 'Bank 2'!$H$7:$H$1500, "&lt;&gt;0")
+SUMIFS('Credit Card 1'!$J$7:$J$1500, 'Credit Card 1'!$H$7:$H$1500, 'Sales + Receivables'!B20, 'Credit Card 1'!$H$7:$H$1500, "&lt;&gt;0")
+SUMIFS('Credit Card 2'!$J$7:$J$1500, 'Credit Card 2'!$H$7:$H$1500, 'Sales + Receivables'!B20, 'Credit Card 2'!$H$7:$H$1500, "&lt;&gt;0")</f>
        <v>0</v>
      </c>
      <c r="I20" s="39"/>
      <c r="J20" s="39"/>
      <c r="K20" s="409">
        <f>Table9[[#This Row],[Invoice Paid by Cx]]+Table9[[#This Row],[GST Paid by Cx]]</f>
        <v>0</v>
      </c>
      <c r="L20" s="155">
        <f>IF(Dashboard!$F$5="Quick",0,Table9[[#This Row],[GST/HST]]-Table9[[#This Row],[GST Paid by Cx]])</f>
        <v>0</v>
      </c>
      <c r="M20" s="155">
        <f>Table9[[#This Row],[Net Invoice ]]-Table9[[#This Row],[Invoice Paid by Cx]]</f>
        <v>0</v>
      </c>
      <c r="N20" s="416">
        <f t="shared" si="1"/>
        <v>0</v>
      </c>
    </row>
    <row r="21" spans="1:14" ht="14" x14ac:dyDescent="0.2">
      <c r="A21" s="30"/>
      <c r="B21" s="40"/>
      <c r="C21" s="41"/>
      <c r="D21" s="42"/>
      <c r="E21" s="410">
        <f>(Table9[[#This Row],[Invoice Amount]]*Dashboard!$F$4)/(100%+Dashboard!$F$4)</f>
        <v>0</v>
      </c>
      <c r="F21" s="156">
        <f>Table9[[#This Row],[Invoice Amount]]-Table9[[#This Row],[GST/HST]]</f>
        <v>0</v>
      </c>
      <c r="G21" s="156">
        <f>SUMIF('Directors Advances'!$H$6:$H$1500,'Sales + Receivables'!B21,'Directors Advances'!$I$6:$I$1500)+SUMIF('Bank 1'!$H$7:$H$1500,'Sales + Receivables'!B21,'Bank 1'!$I$7:$I$1500)+SUMIF('Bank 2'!$H$7:$H$1500,'Sales + Receivables'!B21,'Bank 2'!$I$7:$I$1500)+SUMIF('Credit Card 1'!$H$7:$H$1500,'Sales + Receivables'!B21,'Credit Card 1'!$I$7:$I$1500)+SUMIF('Credit Card 2'!$H$7:$H$1500,'Sales + Receivables'!B21,'Credit Card 2'!$I$7:$I$1500)</f>
        <v>0</v>
      </c>
      <c r="H21" s="156">
        <f>SUMIFS('Directors Advances'!$J$6:$J$1500, 'Directors Advances'!$H$6:$H$1500, 'Sales + Receivables'!B21, 'Directors Advances'!$H$6:$H$1500, "&lt;&gt;0")
+SUMIFS('Bank 1'!$J$7:$J$1500, 'Bank 1'!$H$7:$H$1500, 'Sales + Receivables'!B21, 'Bank 1'!$H$7:$H$1500, "&lt;&gt;0")
+SUMIFS('Bank 2'!$J$7:$J$1500, 'Bank 2'!$H$7:$H$1500, 'Sales + Receivables'!B21, 'Bank 2'!$H$7:$H$1500, "&lt;&gt;0")
+SUMIFS('Credit Card 1'!$J$7:$J$1500, 'Credit Card 1'!$H$7:$H$1500, 'Sales + Receivables'!B21, 'Credit Card 1'!$H$7:$H$1500, "&lt;&gt;0")
+SUMIFS('Credit Card 2'!$J$7:$J$1500, 'Credit Card 2'!$H$7:$H$1500, 'Sales + Receivables'!B21, 'Credit Card 2'!$H$7:$H$1500, "&lt;&gt;0")</f>
        <v>0</v>
      </c>
      <c r="I21" s="42"/>
      <c r="J21" s="42"/>
      <c r="K21" s="410">
        <f>Table9[[#This Row],[Invoice Paid by Cx]]+Table9[[#This Row],[GST Paid by Cx]]</f>
        <v>0</v>
      </c>
      <c r="L21" s="156">
        <f>IF(Dashboard!$F$5="Quick",0,Table9[[#This Row],[GST/HST]]-Table9[[#This Row],[GST Paid by Cx]])</f>
        <v>0</v>
      </c>
      <c r="M21" s="156">
        <f>Table9[[#This Row],[Net Invoice ]]-Table9[[#This Row],[Invoice Paid by Cx]]</f>
        <v>0</v>
      </c>
      <c r="N21" s="417">
        <f t="shared" si="1"/>
        <v>0</v>
      </c>
    </row>
    <row r="22" spans="1:14" ht="14" x14ac:dyDescent="0.2">
      <c r="A22" s="30"/>
      <c r="B22" s="37"/>
      <c r="C22" s="38"/>
      <c r="D22" s="39"/>
      <c r="E22" s="409">
        <f>(Table9[[#This Row],[Invoice Amount]]*Dashboard!$F$4)/(100%+Dashboard!$F$4)</f>
        <v>0</v>
      </c>
      <c r="F22" s="155">
        <f>Table9[[#This Row],[Invoice Amount]]-Table9[[#This Row],[GST/HST]]</f>
        <v>0</v>
      </c>
      <c r="G22" s="155">
        <f>SUMIF('Directors Advances'!$H$6:$H$1500,'Sales + Receivables'!B22,'Directors Advances'!$I$6:$I$1500)+SUMIF('Bank 1'!$H$7:$H$1500,'Sales + Receivables'!B22,'Bank 1'!$I$7:$I$1500)+SUMIF('Bank 2'!$H$7:$H$1500,'Sales + Receivables'!B22,'Bank 2'!$I$7:$I$1500)+SUMIF('Credit Card 1'!$H$7:$H$1500,'Sales + Receivables'!B22,'Credit Card 1'!$I$7:$I$1500)+SUMIF('Credit Card 2'!$H$7:$H$1500,'Sales + Receivables'!B22,'Credit Card 2'!$I$7:$I$1500)</f>
        <v>0</v>
      </c>
      <c r="H22" s="155">
        <f>SUMIFS('Directors Advances'!$J$6:$J$1500, 'Directors Advances'!$H$6:$H$1500, 'Sales + Receivables'!B22, 'Directors Advances'!$H$6:$H$1500, "&lt;&gt;0")
+SUMIFS('Bank 1'!$J$7:$J$1500, 'Bank 1'!$H$7:$H$1500, 'Sales + Receivables'!B22, 'Bank 1'!$H$7:$H$1500, "&lt;&gt;0")
+SUMIFS('Bank 2'!$J$7:$J$1500, 'Bank 2'!$H$7:$H$1500, 'Sales + Receivables'!B22, 'Bank 2'!$H$7:$H$1500, "&lt;&gt;0")
+SUMIFS('Credit Card 1'!$J$7:$J$1500, 'Credit Card 1'!$H$7:$H$1500, 'Sales + Receivables'!B22, 'Credit Card 1'!$H$7:$H$1500, "&lt;&gt;0")
+SUMIFS('Credit Card 2'!$J$7:$J$1500, 'Credit Card 2'!$H$7:$H$1500, 'Sales + Receivables'!B22, 'Credit Card 2'!$H$7:$H$1500, "&lt;&gt;0")</f>
        <v>0</v>
      </c>
      <c r="I22" s="39"/>
      <c r="J22" s="39"/>
      <c r="K22" s="409">
        <f>Table9[[#This Row],[Invoice Paid by Cx]]+Table9[[#This Row],[GST Paid by Cx]]</f>
        <v>0</v>
      </c>
      <c r="L22" s="155">
        <f>IF(Dashboard!$F$5="Quick",0,Table9[[#This Row],[GST/HST]]-Table9[[#This Row],[GST Paid by Cx]])</f>
        <v>0</v>
      </c>
      <c r="M22" s="155">
        <f>Table9[[#This Row],[Net Invoice ]]-Table9[[#This Row],[Invoice Paid by Cx]]</f>
        <v>0</v>
      </c>
      <c r="N22" s="416">
        <f t="shared" si="1"/>
        <v>0</v>
      </c>
    </row>
    <row r="23" spans="1:14" ht="14" x14ac:dyDescent="0.2">
      <c r="A23" s="30"/>
      <c r="B23" s="40"/>
      <c r="C23" s="41"/>
      <c r="D23" s="42"/>
      <c r="E23" s="410">
        <f>(Table9[[#This Row],[Invoice Amount]]*Dashboard!$F$4)/(100%+Dashboard!$F$4)</f>
        <v>0</v>
      </c>
      <c r="F23" s="156">
        <f>Table9[[#This Row],[Invoice Amount]]-Table9[[#This Row],[GST/HST]]</f>
        <v>0</v>
      </c>
      <c r="G23" s="156">
        <f>SUMIF('Directors Advances'!$H$6:$H$1500,'Sales + Receivables'!B23,'Directors Advances'!$I$6:$I$1500)+SUMIF('Bank 1'!$H$7:$H$1500,'Sales + Receivables'!B23,'Bank 1'!$I$7:$I$1500)+SUMIF('Bank 2'!$H$7:$H$1500,'Sales + Receivables'!B23,'Bank 2'!$I$7:$I$1500)+SUMIF('Credit Card 1'!$H$7:$H$1500,'Sales + Receivables'!B23,'Credit Card 1'!$I$7:$I$1500)+SUMIF('Credit Card 2'!$H$7:$H$1500,'Sales + Receivables'!B23,'Credit Card 2'!$I$7:$I$1500)</f>
        <v>0</v>
      </c>
      <c r="H23" s="156">
        <f>SUMIFS('Directors Advances'!$J$6:$J$1500, 'Directors Advances'!$H$6:$H$1500, 'Sales + Receivables'!B23, 'Directors Advances'!$H$6:$H$1500, "&lt;&gt;0")
+SUMIFS('Bank 1'!$J$7:$J$1500, 'Bank 1'!$H$7:$H$1500, 'Sales + Receivables'!B23, 'Bank 1'!$H$7:$H$1500, "&lt;&gt;0")
+SUMIFS('Bank 2'!$J$7:$J$1500, 'Bank 2'!$H$7:$H$1500, 'Sales + Receivables'!B23, 'Bank 2'!$H$7:$H$1500, "&lt;&gt;0")
+SUMIFS('Credit Card 1'!$J$7:$J$1500, 'Credit Card 1'!$H$7:$H$1500, 'Sales + Receivables'!B23, 'Credit Card 1'!$H$7:$H$1500, "&lt;&gt;0")
+SUMIFS('Credit Card 2'!$J$7:$J$1500, 'Credit Card 2'!$H$7:$H$1500, 'Sales + Receivables'!B23, 'Credit Card 2'!$H$7:$H$1500, "&lt;&gt;0")</f>
        <v>0</v>
      </c>
      <c r="I23" s="42"/>
      <c r="J23" s="42"/>
      <c r="K23" s="410">
        <f>Table9[[#This Row],[Invoice Paid by Cx]]+Table9[[#This Row],[GST Paid by Cx]]</f>
        <v>0</v>
      </c>
      <c r="L23" s="156">
        <f>IF(Dashboard!$F$5="Quick",0,Table9[[#This Row],[GST/HST]]-Table9[[#This Row],[GST Paid by Cx]])</f>
        <v>0</v>
      </c>
      <c r="M23" s="156">
        <f>Table9[[#This Row],[Net Invoice ]]-Table9[[#This Row],[Invoice Paid by Cx]]</f>
        <v>0</v>
      </c>
      <c r="N23" s="417">
        <f t="shared" si="1"/>
        <v>0</v>
      </c>
    </row>
    <row r="24" spans="1:14" ht="14" x14ac:dyDescent="0.2">
      <c r="A24" s="30"/>
      <c r="B24" s="37"/>
      <c r="C24" s="38"/>
      <c r="D24" s="39"/>
      <c r="E24" s="409">
        <f>(Table9[[#This Row],[Invoice Amount]]*Dashboard!$F$4)/(100%+Dashboard!$F$4)</f>
        <v>0</v>
      </c>
      <c r="F24" s="155">
        <f>Table9[[#This Row],[Invoice Amount]]-Table9[[#This Row],[GST/HST]]</f>
        <v>0</v>
      </c>
      <c r="G24" s="155">
        <f>SUMIF('Directors Advances'!$H$6:$H$1500,'Sales + Receivables'!B24,'Directors Advances'!$I$6:$I$1500)+SUMIF('Bank 1'!$H$7:$H$1500,'Sales + Receivables'!B24,'Bank 1'!$I$7:$I$1500)+SUMIF('Bank 2'!$H$7:$H$1500,'Sales + Receivables'!B24,'Bank 2'!$I$7:$I$1500)+SUMIF('Credit Card 1'!$H$7:$H$1500,'Sales + Receivables'!B24,'Credit Card 1'!$I$7:$I$1500)+SUMIF('Credit Card 2'!$H$7:$H$1500,'Sales + Receivables'!B24,'Credit Card 2'!$I$7:$I$1500)</f>
        <v>0</v>
      </c>
      <c r="H24" s="155">
        <f>SUMIFS('Directors Advances'!$J$6:$J$1500, 'Directors Advances'!$H$6:$H$1500, 'Sales + Receivables'!B24, 'Directors Advances'!$H$6:$H$1500, "&lt;&gt;0")
+SUMIFS('Bank 1'!$J$7:$J$1500, 'Bank 1'!$H$7:$H$1500, 'Sales + Receivables'!B24, 'Bank 1'!$H$7:$H$1500, "&lt;&gt;0")
+SUMIFS('Bank 2'!$J$7:$J$1500, 'Bank 2'!$H$7:$H$1500, 'Sales + Receivables'!B24, 'Bank 2'!$H$7:$H$1500, "&lt;&gt;0")
+SUMIFS('Credit Card 1'!$J$7:$J$1500, 'Credit Card 1'!$H$7:$H$1500, 'Sales + Receivables'!B24, 'Credit Card 1'!$H$7:$H$1500, "&lt;&gt;0")
+SUMIFS('Credit Card 2'!$J$7:$J$1500, 'Credit Card 2'!$H$7:$H$1500, 'Sales + Receivables'!B24, 'Credit Card 2'!$H$7:$H$1500, "&lt;&gt;0")</f>
        <v>0</v>
      </c>
      <c r="I24" s="39"/>
      <c r="J24" s="39"/>
      <c r="K24" s="409">
        <f>Table9[[#This Row],[Invoice Paid by Cx]]+Table9[[#This Row],[GST Paid by Cx]]</f>
        <v>0</v>
      </c>
      <c r="L24" s="155">
        <f>IF(Dashboard!$F$5="Quick",0,Table9[[#This Row],[GST/HST]]-Table9[[#This Row],[GST Paid by Cx]])</f>
        <v>0</v>
      </c>
      <c r="M24" s="155">
        <f>Table9[[#This Row],[Net Invoice ]]-Table9[[#This Row],[Invoice Paid by Cx]]</f>
        <v>0</v>
      </c>
      <c r="N24" s="416">
        <f t="shared" si="1"/>
        <v>0</v>
      </c>
    </row>
    <row r="25" spans="1:14" ht="14" x14ac:dyDescent="0.2">
      <c r="A25" s="30"/>
      <c r="B25" s="40"/>
      <c r="C25" s="41"/>
      <c r="D25" s="42"/>
      <c r="E25" s="410">
        <f>(Table9[[#This Row],[Invoice Amount]]*Dashboard!$F$4)/(100%+Dashboard!$F$4)</f>
        <v>0</v>
      </c>
      <c r="F25" s="156">
        <f>Table9[[#This Row],[Invoice Amount]]-Table9[[#This Row],[GST/HST]]</f>
        <v>0</v>
      </c>
      <c r="G25" s="156">
        <f>SUMIF('Directors Advances'!$H$6:$H$1500,'Sales + Receivables'!B25,'Directors Advances'!$I$6:$I$1500)+SUMIF('Bank 1'!$H$7:$H$1500,'Sales + Receivables'!B25,'Bank 1'!$I$7:$I$1500)+SUMIF('Bank 2'!$H$7:$H$1500,'Sales + Receivables'!B25,'Bank 2'!$I$7:$I$1500)+SUMIF('Credit Card 1'!$H$7:$H$1500,'Sales + Receivables'!B25,'Credit Card 1'!$I$7:$I$1500)+SUMIF('Credit Card 2'!$H$7:$H$1500,'Sales + Receivables'!B25,'Credit Card 2'!$I$7:$I$1500)</f>
        <v>0</v>
      </c>
      <c r="H25" s="156">
        <f>SUMIFS('Directors Advances'!$J$6:$J$1500, 'Directors Advances'!$H$6:$H$1500, 'Sales + Receivables'!B25, 'Directors Advances'!$H$6:$H$1500, "&lt;&gt;0")
+SUMIFS('Bank 1'!$J$7:$J$1500, 'Bank 1'!$H$7:$H$1500, 'Sales + Receivables'!B25, 'Bank 1'!$H$7:$H$1500, "&lt;&gt;0")
+SUMIFS('Bank 2'!$J$7:$J$1500, 'Bank 2'!$H$7:$H$1500, 'Sales + Receivables'!B25, 'Bank 2'!$H$7:$H$1500, "&lt;&gt;0")
+SUMIFS('Credit Card 1'!$J$7:$J$1500, 'Credit Card 1'!$H$7:$H$1500, 'Sales + Receivables'!B25, 'Credit Card 1'!$H$7:$H$1500, "&lt;&gt;0")
+SUMIFS('Credit Card 2'!$J$7:$J$1500, 'Credit Card 2'!$H$7:$H$1500, 'Sales + Receivables'!B25, 'Credit Card 2'!$H$7:$H$1500, "&lt;&gt;0")</f>
        <v>0</v>
      </c>
      <c r="I25" s="42"/>
      <c r="J25" s="42"/>
      <c r="K25" s="410">
        <f>Table9[[#This Row],[Invoice Paid by Cx]]+Table9[[#This Row],[GST Paid by Cx]]</f>
        <v>0</v>
      </c>
      <c r="L25" s="156">
        <f>IF(Dashboard!$F$5="Quick",0,Table9[[#This Row],[GST/HST]]-Table9[[#This Row],[GST Paid by Cx]])</f>
        <v>0</v>
      </c>
      <c r="M25" s="156">
        <f>Table9[[#This Row],[Net Invoice ]]-Table9[[#This Row],[Invoice Paid by Cx]]</f>
        <v>0</v>
      </c>
      <c r="N25" s="417">
        <f t="shared" si="1"/>
        <v>0</v>
      </c>
    </row>
    <row r="26" spans="1:14" ht="14" x14ac:dyDescent="0.2">
      <c r="A26" s="30"/>
      <c r="B26" s="37"/>
      <c r="C26" s="38"/>
      <c r="D26" s="39"/>
      <c r="E26" s="409">
        <f>(Table9[[#This Row],[Invoice Amount]]*Dashboard!$F$4)/(100%+Dashboard!$F$4)</f>
        <v>0</v>
      </c>
      <c r="F26" s="155">
        <f>Table9[[#This Row],[Invoice Amount]]-Table9[[#This Row],[GST/HST]]</f>
        <v>0</v>
      </c>
      <c r="G26" s="155">
        <f>SUMIF('Directors Advances'!$H$6:$H$1500,'Sales + Receivables'!B26,'Directors Advances'!$I$6:$I$1500)+SUMIF('Bank 1'!$H$7:$H$1500,'Sales + Receivables'!B26,'Bank 1'!$I$7:$I$1500)+SUMIF('Bank 2'!$H$7:$H$1500,'Sales + Receivables'!B26,'Bank 2'!$I$7:$I$1500)+SUMIF('Credit Card 1'!$H$7:$H$1500,'Sales + Receivables'!B26,'Credit Card 1'!$I$7:$I$1500)+SUMIF('Credit Card 2'!$H$7:$H$1500,'Sales + Receivables'!B26,'Credit Card 2'!$I$7:$I$1500)</f>
        <v>0</v>
      </c>
      <c r="H26" s="155">
        <f>SUMIFS('Directors Advances'!$J$6:$J$1500, 'Directors Advances'!$H$6:$H$1500, 'Sales + Receivables'!B26, 'Directors Advances'!$H$6:$H$1500, "&lt;&gt;0")
+SUMIFS('Bank 1'!$J$7:$J$1500, 'Bank 1'!$H$7:$H$1500, 'Sales + Receivables'!B26, 'Bank 1'!$H$7:$H$1500, "&lt;&gt;0")
+SUMIFS('Bank 2'!$J$7:$J$1500, 'Bank 2'!$H$7:$H$1500, 'Sales + Receivables'!B26, 'Bank 2'!$H$7:$H$1500, "&lt;&gt;0")
+SUMIFS('Credit Card 1'!$J$7:$J$1500, 'Credit Card 1'!$H$7:$H$1500, 'Sales + Receivables'!B26, 'Credit Card 1'!$H$7:$H$1500, "&lt;&gt;0")
+SUMIFS('Credit Card 2'!$J$7:$J$1500, 'Credit Card 2'!$H$7:$H$1500, 'Sales + Receivables'!B26, 'Credit Card 2'!$H$7:$H$1500, "&lt;&gt;0")</f>
        <v>0</v>
      </c>
      <c r="I26" s="39"/>
      <c r="J26" s="39"/>
      <c r="K26" s="409">
        <f>Table9[[#This Row],[Invoice Paid by Cx]]+Table9[[#This Row],[GST Paid by Cx]]</f>
        <v>0</v>
      </c>
      <c r="L26" s="155">
        <f>IF(Dashboard!$F$5="Quick",0,Table9[[#This Row],[GST/HST]]-Table9[[#This Row],[GST Paid by Cx]])</f>
        <v>0</v>
      </c>
      <c r="M26" s="155">
        <f>Table9[[#This Row],[Net Invoice ]]-Table9[[#This Row],[Invoice Paid by Cx]]</f>
        <v>0</v>
      </c>
      <c r="N26" s="416">
        <f t="shared" si="1"/>
        <v>0</v>
      </c>
    </row>
    <row r="27" spans="1:14" ht="14" x14ac:dyDescent="0.2">
      <c r="A27" s="30"/>
      <c r="B27" s="40"/>
      <c r="C27" s="41"/>
      <c r="D27" s="42"/>
      <c r="E27" s="410">
        <f>(Table9[[#This Row],[Invoice Amount]]*Dashboard!$F$4)/(100%+Dashboard!$F$4)</f>
        <v>0</v>
      </c>
      <c r="F27" s="156">
        <f>Table9[[#This Row],[Invoice Amount]]-Table9[[#This Row],[GST/HST]]</f>
        <v>0</v>
      </c>
      <c r="G27" s="156">
        <f>SUMIF('Directors Advances'!$H$6:$H$1500,'Sales + Receivables'!B27,'Directors Advances'!$I$6:$I$1500)+SUMIF('Bank 1'!$H$7:$H$1500,'Sales + Receivables'!B27,'Bank 1'!$I$7:$I$1500)+SUMIF('Bank 2'!$H$7:$H$1500,'Sales + Receivables'!B27,'Bank 2'!$I$7:$I$1500)+SUMIF('Credit Card 1'!$H$7:$H$1500,'Sales + Receivables'!B27,'Credit Card 1'!$I$7:$I$1500)+SUMIF('Credit Card 2'!$H$7:$H$1500,'Sales + Receivables'!B27,'Credit Card 2'!$I$7:$I$1500)</f>
        <v>0</v>
      </c>
      <c r="H27" s="156">
        <f>SUMIFS('Directors Advances'!$J$6:$J$1500, 'Directors Advances'!$H$6:$H$1500, 'Sales + Receivables'!B27, 'Directors Advances'!$H$6:$H$1500, "&lt;&gt;0")
+SUMIFS('Bank 1'!$J$7:$J$1500, 'Bank 1'!$H$7:$H$1500, 'Sales + Receivables'!B27, 'Bank 1'!$H$7:$H$1500, "&lt;&gt;0")
+SUMIFS('Bank 2'!$J$7:$J$1500, 'Bank 2'!$H$7:$H$1500, 'Sales + Receivables'!B27, 'Bank 2'!$H$7:$H$1500, "&lt;&gt;0")
+SUMIFS('Credit Card 1'!$J$7:$J$1500, 'Credit Card 1'!$H$7:$H$1500, 'Sales + Receivables'!B27, 'Credit Card 1'!$H$7:$H$1500, "&lt;&gt;0")
+SUMIFS('Credit Card 2'!$J$7:$J$1500, 'Credit Card 2'!$H$7:$H$1500, 'Sales + Receivables'!B27, 'Credit Card 2'!$H$7:$H$1500, "&lt;&gt;0")</f>
        <v>0</v>
      </c>
      <c r="I27" s="42"/>
      <c r="J27" s="42"/>
      <c r="K27" s="410">
        <f>Table9[[#This Row],[Invoice Paid by Cx]]+Table9[[#This Row],[GST Paid by Cx]]</f>
        <v>0</v>
      </c>
      <c r="L27" s="156">
        <f>IF(Dashboard!$F$5="Quick",0,Table9[[#This Row],[GST/HST]]-Table9[[#This Row],[GST Paid by Cx]])</f>
        <v>0</v>
      </c>
      <c r="M27" s="156">
        <f>Table9[[#This Row],[Net Invoice ]]-Table9[[#This Row],[Invoice Paid by Cx]]</f>
        <v>0</v>
      </c>
      <c r="N27" s="417">
        <f t="shared" si="1"/>
        <v>0</v>
      </c>
    </row>
    <row r="28" spans="1:14" ht="14" x14ac:dyDescent="0.2">
      <c r="A28" s="30"/>
      <c r="B28" s="37"/>
      <c r="C28" s="38"/>
      <c r="D28" s="39"/>
      <c r="E28" s="409">
        <f>(Table9[[#This Row],[Invoice Amount]]*Dashboard!$F$4)/(100%+Dashboard!$F$4)</f>
        <v>0</v>
      </c>
      <c r="F28" s="155">
        <f>Table9[[#This Row],[Invoice Amount]]-Table9[[#This Row],[GST/HST]]</f>
        <v>0</v>
      </c>
      <c r="G28" s="155">
        <f>SUMIF('Directors Advances'!$H$6:$H$1500,'Sales + Receivables'!B28,'Directors Advances'!$I$6:$I$1500)+SUMIF('Bank 1'!$H$7:$H$1500,'Sales + Receivables'!B28,'Bank 1'!$I$7:$I$1500)+SUMIF('Bank 2'!$H$7:$H$1500,'Sales + Receivables'!B28,'Bank 2'!$I$7:$I$1500)+SUMIF('Credit Card 1'!$H$7:$H$1500,'Sales + Receivables'!B28,'Credit Card 1'!$I$7:$I$1500)+SUMIF('Credit Card 2'!$H$7:$H$1500,'Sales + Receivables'!B28,'Credit Card 2'!$I$7:$I$1500)</f>
        <v>0</v>
      </c>
      <c r="H28" s="155">
        <f>SUMIFS('Directors Advances'!$J$6:$J$1500, 'Directors Advances'!$H$6:$H$1500, 'Sales + Receivables'!B28, 'Directors Advances'!$H$6:$H$1500, "&lt;&gt;0")
+SUMIFS('Bank 1'!$J$7:$J$1500, 'Bank 1'!$H$7:$H$1500, 'Sales + Receivables'!B28, 'Bank 1'!$H$7:$H$1500, "&lt;&gt;0")
+SUMIFS('Bank 2'!$J$7:$J$1500, 'Bank 2'!$H$7:$H$1500, 'Sales + Receivables'!B28, 'Bank 2'!$H$7:$H$1500, "&lt;&gt;0")
+SUMIFS('Credit Card 1'!$J$7:$J$1500, 'Credit Card 1'!$H$7:$H$1500, 'Sales + Receivables'!B28, 'Credit Card 1'!$H$7:$H$1500, "&lt;&gt;0")
+SUMIFS('Credit Card 2'!$J$7:$J$1500, 'Credit Card 2'!$H$7:$H$1500, 'Sales + Receivables'!B28, 'Credit Card 2'!$H$7:$H$1500, "&lt;&gt;0")</f>
        <v>0</v>
      </c>
      <c r="I28" s="39"/>
      <c r="J28" s="39"/>
      <c r="K28" s="409">
        <f>Table9[[#This Row],[Invoice Paid by Cx]]+Table9[[#This Row],[GST Paid by Cx]]</f>
        <v>0</v>
      </c>
      <c r="L28" s="155">
        <f>IF(Dashboard!$F$5="Quick",0,Table9[[#This Row],[GST/HST]]-Table9[[#This Row],[GST Paid by Cx]])</f>
        <v>0</v>
      </c>
      <c r="M28" s="155">
        <f>Table9[[#This Row],[Net Invoice ]]-Table9[[#This Row],[Invoice Paid by Cx]]</f>
        <v>0</v>
      </c>
      <c r="N28" s="416">
        <f t="shared" si="1"/>
        <v>0</v>
      </c>
    </row>
    <row r="29" spans="1:14" ht="14" x14ac:dyDescent="0.2">
      <c r="A29" s="30"/>
      <c r="B29" s="40"/>
      <c r="C29" s="41"/>
      <c r="D29" s="42"/>
      <c r="E29" s="410">
        <f>(Table9[[#This Row],[Invoice Amount]]*Dashboard!$F$4)/(100%+Dashboard!$F$4)</f>
        <v>0</v>
      </c>
      <c r="F29" s="156">
        <f>Table9[[#This Row],[Invoice Amount]]-Table9[[#This Row],[GST/HST]]</f>
        <v>0</v>
      </c>
      <c r="G29" s="156">
        <f>SUMIF('Directors Advances'!$H$6:$H$1500,'Sales + Receivables'!B29,'Directors Advances'!$I$6:$I$1500)+SUMIF('Bank 1'!$H$7:$H$1500,'Sales + Receivables'!B29,'Bank 1'!$I$7:$I$1500)+SUMIF('Bank 2'!$H$7:$H$1500,'Sales + Receivables'!B29,'Bank 2'!$I$7:$I$1500)+SUMIF('Credit Card 1'!$H$7:$H$1500,'Sales + Receivables'!B29,'Credit Card 1'!$I$7:$I$1500)+SUMIF('Credit Card 2'!$H$7:$H$1500,'Sales + Receivables'!B29,'Credit Card 2'!$I$7:$I$1500)</f>
        <v>0</v>
      </c>
      <c r="H29" s="156">
        <f>SUMIFS('Directors Advances'!$J$6:$J$1500, 'Directors Advances'!$H$6:$H$1500, 'Sales + Receivables'!B29, 'Directors Advances'!$H$6:$H$1500, "&lt;&gt;0")
+SUMIFS('Bank 1'!$J$7:$J$1500, 'Bank 1'!$H$7:$H$1500, 'Sales + Receivables'!B29, 'Bank 1'!$H$7:$H$1500, "&lt;&gt;0")
+SUMIFS('Bank 2'!$J$7:$J$1500, 'Bank 2'!$H$7:$H$1500, 'Sales + Receivables'!B29, 'Bank 2'!$H$7:$H$1500, "&lt;&gt;0")
+SUMIFS('Credit Card 1'!$J$7:$J$1500, 'Credit Card 1'!$H$7:$H$1500, 'Sales + Receivables'!B29, 'Credit Card 1'!$H$7:$H$1500, "&lt;&gt;0")
+SUMIFS('Credit Card 2'!$J$7:$J$1500, 'Credit Card 2'!$H$7:$H$1500, 'Sales + Receivables'!B29, 'Credit Card 2'!$H$7:$H$1500, "&lt;&gt;0")</f>
        <v>0</v>
      </c>
      <c r="I29" s="42"/>
      <c r="J29" s="42"/>
      <c r="K29" s="410">
        <f>Table9[[#This Row],[Invoice Paid by Cx]]+Table9[[#This Row],[GST Paid by Cx]]</f>
        <v>0</v>
      </c>
      <c r="L29" s="156">
        <f>IF(Dashboard!$F$5="Quick",0,Table9[[#This Row],[GST/HST]]-Table9[[#This Row],[GST Paid by Cx]])</f>
        <v>0</v>
      </c>
      <c r="M29" s="156">
        <f>Table9[[#This Row],[Net Invoice ]]-Table9[[#This Row],[Invoice Paid by Cx]]</f>
        <v>0</v>
      </c>
      <c r="N29" s="417">
        <f t="shared" si="1"/>
        <v>0</v>
      </c>
    </row>
    <row r="30" spans="1:14" ht="14" x14ac:dyDescent="0.2">
      <c r="A30" s="30"/>
      <c r="B30" s="43"/>
      <c r="C30" s="44"/>
      <c r="D30" s="45"/>
      <c r="E30" s="411">
        <f>(Table9[[#This Row],[Invoice Amount]]*Dashboard!$F$4)/(100%+Dashboard!$F$4)</f>
        <v>0</v>
      </c>
      <c r="F30" s="157">
        <f>Table9[[#This Row],[Invoice Amount]]-Table9[[#This Row],[GST/HST]]</f>
        <v>0</v>
      </c>
      <c r="G30" s="157">
        <f>SUMIF('Directors Advances'!$H$6:$H$1500,'Sales + Receivables'!B30,'Directors Advances'!$I$6:$I$1500)+SUMIF('Bank 1'!$H$7:$H$1500,'Sales + Receivables'!B30,'Bank 1'!$I$7:$I$1500)+SUMIF('Bank 2'!$H$7:$H$1500,'Sales + Receivables'!B30,'Bank 2'!$I$7:$I$1500)+SUMIF('Credit Card 1'!$H$7:$H$1500,'Sales + Receivables'!B30,'Credit Card 1'!$I$7:$I$1500)+SUMIF('Credit Card 2'!$H$7:$H$1500,'Sales + Receivables'!B30,'Credit Card 2'!$I$7:$I$1500)</f>
        <v>0</v>
      </c>
      <c r="H30" s="157">
        <f>SUMIFS('Directors Advances'!$J$6:$J$1500, 'Directors Advances'!$H$6:$H$1500, 'Sales + Receivables'!B30, 'Directors Advances'!$H$6:$H$1500, "&lt;&gt;0")
+SUMIFS('Bank 1'!$J$7:$J$1500, 'Bank 1'!$H$7:$H$1500, 'Sales + Receivables'!B30, 'Bank 1'!$H$7:$H$1500, "&lt;&gt;0")
+SUMIFS('Bank 2'!$J$7:$J$1500, 'Bank 2'!$H$7:$H$1500, 'Sales + Receivables'!B30, 'Bank 2'!$H$7:$H$1500, "&lt;&gt;0")
+SUMIFS('Credit Card 1'!$J$7:$J$1500, 'Credit Card 1'!$H$7:$H$1500, 'Sales + Receivables'!B30, 'Credit Card 1'!$H$7:$H$1500, "&lt;&gt;0")
+SUMIFS('Credit Card 2'!$J$7:$J$1500, 'Credit Card 2'!$H$7:$H$1500, 'Sales + Receivables'!B30, 'Credit Card 2'!$H$7:$H$1500, "&lt;&gt;0")</f>
        <v>0</v>
      </c>
      <c r="I30" s="45"/>
      <c r="J30" s="45"/>
      <c r="K30" s="411">
        <f>Table9[[#This Row],[Invoice Paid by Cx]]+Table9[[#This Row],[GST Paid by Cx]]</f>
        <v>0</v>
      </c>
      <c r="L30" s="157">
        <f>IF(Dashboard!$F$5="Quick",0,Table9[[#This Row],[GST/HST]]-Table9[[#This Row],[GST Paid by Cx]])</f>
        <v>0</v>
      </c>
      <c r="M30" s="157">
        <f>Table9[[#This Row],[Net Invoice ]]-Table9[[#This Row],[Invoice Paid by Cx]]</f>
        <v>0</v>
      </c>
      <c r="N30" s="418">
        <f t="shared" si="1"/>
        <v>0</v>
      </c>
    </row>
    <row r="31" spans="1:14" ht="14" x14ac:dyDescent="0.2">
      <c r="A31" s="30"/>
      <c r="B31" s="40"/>
      <c r="C31" s="41"/>
      <c r="D31" s="42"/>
      <c r="E31" s="410">
        <f>(Table9[[#This Row],[Invoice Amount]]*Dashboard!$F$4)/(100%+Dashboard!$F$4)</f>
        <v>0</v>
      </c>
      <c r="F31" s="156">
        <f>Table9[[#This Row],[Invoice Amount]]-Table9[[#This Row],[GST/HST]]</f>
        <v>0</v>
      </c>
      <c r="G31" s="156">
        <f>SUMIF('Directors Advances'!$H$6:$H$1500,'Sales + Receivables'!B31,'Directors Advances'!$I$6:$I$1500)+SUMIF('Bank 1'!$H$7:$H$1500,'Sales + Receivables'!B31,'Bank 1'!$I$7:$I$1500)+SUMIF('Bank 2'!$H$7:$H$1500,'Sales + Receivables'!B31,'Bank 2'!$I$7:$I$1500)+SUMIF('Credit Card 1'!$H$7:$H$1500,'Sales + Receivables'!B31,'Credit Card 1'!$I$7:$I$1500)+SUMIF('Credit Card 2'!$H$7:$H$1500,'Sales + Receivables'!B31,'Credit Card 2'!$I$7:$I$1500)</f>
        <v>0</v>
      </c>
      <c r="H31" s="156">
        <f>SUMIFS('Directors Advances'!$J$6:$J$1500, 'Directors Advances'!$H$6:$H$1500, 'Sales + Receivables'!B31, 'Directors Advances'!$H$6:$H$1500, "&lt;&gt;0")
+SUMIFS('Bank 1'!$J$7:$J$1500, 'Bank 1'!$H$7:$H$1500, 'Sales + Receivables'!B31, 'Bank 1'!$H$7:$H$1500, "&lt;&gt;0")
+SUMIFS('Bank 2'!$J$7:$J$1500, 'Bank 2'!$H$7:$H$1500, 'Sales + Receivables'!B31, 'Bank 2'!$H$7:$H$1500, "&lt;&gt;0")
+SUMIFS('Credit Card 1'!$J$7:$J$1500, 'Credit Card 1'!$H$7:$H$1500, 'Sales + Receivables'!B31, 'Credit Card 1'!$H$7:$H$1500, "&lt;&gt;0")
+SUMIFS('Credit Card 2'!$J$7:$J$1500, 'Credit Card 2'!$H$7:$H$1500, 'Sales + Receivables'!B31, 'Credit Card 2'!$H$7:$H$1500, "&lt;&gt;0")</f>
        <v>0</v>
      </c>
      <c r="I31" s="42"/>
      <c r="J31" s="42"/>
      <c r="K31" s="410">
        <f>Table9[[#This Row],[Invoice Paid by Cx]]+Table9[[#This Row],[GST Paid by Cx]]</f>
        <v>0</v>
      </c>
      <c r="L31" s="156">
        <f>IF(Dashboard!$F$5="Quick",0,Table9[[#This Row],[GST/HST]]-Table9[[#This Row],[GST Paid by Cx]])</f>
        <v>0</v>
      </c>
      <c r="M31" s="156">
        <f>Table9[[#This Row],[Net Invoice ]]-Table9[[#This Row],[Invoice Paid by Cx]]</f>
        <v>0</v>
      </c>
      <c r="N31" s="417">
        <f t="shared" si="1"/>
        <v>0</v>
      </c>
    </row>
    <row r="32" spans="1:14" ht="15.75" customHeight="1" x14ac:dyDescent="0.2">
      <c r="A32" s="30"/>
      <c r="B32" s="37"/>
      <c r="C32" s="38"/>
      <c r="D32" s="39"/>
      <c r="E32" s="409">
        <f>(Table9[[#This Row],[Invoice Amount]]*Dashboard!$F$4)/(100%+Dashboard!$F$4)</f>
        <v>0</v>
      </c>
      <c r="F32" s="155">
        <f>Table9[[#This Row],[Invoice Amount]]-Table9[[#This Row],[GST/HST]]</f>
        <v>0</v>
      </c>
      <c r="G32" s="155">
        <f>SUMIF('Directors Advances'!$H$6:$H$1500,'Sales + Receivables'!B32,'Directors Advances'!$I$6:$I$1500)+SUMIF('Bank 1'!$H$7:$H$1500,'Sales + Receivables'!B32,'Bank 1'!$I$7:$I$1500)+SUMIF('Bank 2'!$H$7:$H$1500,'Sales + Receivables'!B32,'Bank 2'!$I$7:$I$1500)+SUMIF('Credit Card 1'!$H$7:$H$1500,'Sales + Receivables'!B32,'Credit Card 1'!$I$7:$I$1500)+SUMIF('Credit Card 2'!$H$7:$H$1500,'Sales + Receivables'!B32,'Credit Card 2'!$I$7:$I$1500)</f>
        <v>0</v>
      </c>
      <c r="H32" s="155">
        <f>SUMIFS('Directors Advances'!$J$6:$J$1500, 'Directors Advances'!$H$6:$H$1500, 'Sales + Receivables'!B32, 'Directors Advances'!$H$6:$H$1500, "&lt;&gt;0")
+SUMIFS('Bank 1'!$J$7:$J$1500, 'Bank 1'!$H$7:$H$1500, 'Sales + Receivables'!B32, 'Bank 1'!$H$7:$H$1500, "&lt;&gt;0")
+SUMIFS('Bank 2'!$J$7:$J$1500, 'Bank 2'!$H$7:$H$1500, 'Sales + Receivables'!B32, 'Bank 2'!$H$7:$H$1500, "&lt;&gt;0")
+SUMIFS('Credit Card 1'!$J$7:$J$1500, 'Credit Card 1'!$H$7:$H$1500, 'Sales + Receivables'!B32, 'Credit Card 1'!$H$7:$H$1500, "&lt;&gt;0")
+SUMIFS('Credit Card 2'!$J$7:$J$1500, 'Credit Card 2'!$H$7:$H$1500, 'Sales + Receivables'!B32, 'Credit Card 2'!$H$7:$H$1500, "&lt;&gt;0")</f>
        <v>0</v>
      </c>
      <c r="I32" s="39"/>
      <c r="J32" s="39"/>
      <c r="K32" s="409">
        <f>Table9[[#This Row],[Invoice Paid by Cx]]+Table9[[#This Row],[GST Paid by Cx]]</f>
        <v>0</v>
      </c>
      <c r="L32" s="155">
        <f>IF(Dashboard!$F$5="Quick",0,Table9[[#This Row],[GST/HST]]-Table9[[#This Row],[GST Paid by Cx]])</f>
        <v>0</v>
      </c>
      <c r="M32" s="155">
        <f>Table9[[#This Row],[Net Invoice ]]-Table9[[#This Row],[Invoice Paid by Cx]]</f>
        <v>0</v>
      </c>
      <c r="N32" s="416">
        <f t="shared" si="1"/>
        <v>0</v>
      </c>
    </row>
    <row r="33" spans="1:14" ht="15.75" customHeight="1" x14ac:dyDescent="0.2">
      <c r="A33" s="30"/>
      <c r="B33" s="40"/>
      <c r="C33" s="41"/>
      <c r="D33" s="42"/>
      <c r="E33" s="410">
        <f>(Table9[[#This Row],[Invoice Amount]]*Dashboard!$F$4)/(100%+Dashboard!$F$4)</f>
        <v>0</v>
      </c>
      <c r="F33" s="156">
        <f>Table9[[#This Row],[Invoice Amount]]-Table9[[#This Row],[GST/HST]]</f>
        <v>0</v>
      </c>
      <c r="G33" s="156">
        <f>SUMIF('Directors Advances'!$H$6:$H$1500,'Sales + Receivables'!B33,'Directors Advances'!$I$6:$I$1500)+SUMIF('Bank 1'!$H$7:$H$1500,'Sales + Receivables'!B33,'Bank 1'!$I$7:$I$1500)+SUMIF('Bank 2'!$H$7:$H$1500,'Sales + Receivables'!B33,'Bank 2'!$I$7:$I$1500)+SUMIF('Credit Card 1'!$H$7:$H$1500,'Sales + Receivables'!B33,'Credit Card 1'!$I$7:$I$1500)+SUMIF('Credit Card 2'!$H$7:$H$1500,'Sales + Receivables'!B33,'Credit Card 2'!$I$7:$I$1500)</f>
        <v>0</v>
      </c>
      <c r="H33" s="156">
        <f>SUMIFS('Directors Advances'!$J$6:$J$1500, 'Directors Advances'!$H$6:$H$1500, 'Sales + Receivables'!B33, 'Directors Advances'!$H$6:$H$1500, "&lt;&gt;0")
+SUMIFS('Bank 1'!$J$7:$J$1500, 'Bank 1'!$H$7:$H$1500, 'Sales + Receivables'!B33, 'Bank 1'!$H$7:$H$1500, "&lt;&gt;0")
+SUMIFS('Bank 2'!$J$7:$J$1500, 'Bank 2'!$H$7:$H$1500, 'Sales + Receivables'!B33, 'Bank 2'!$H$7:$H$1500, "&lt;&gt;0")
+SUMIFS('Credit Card 1'!$J$7:$J$1500, 'Credit Card 1'!$H$7:$H$1500, 'Sales + Receivables'!B33, 'Credit Card 1'!$H$7:$H$1500, "&lt;&gt;0")
+SUMIFS('Credit Card 2'!$J$7:$J$1500, 'Credit Card 2'!$H$7:$H$1500, 'Sales + Receivables'!B33, 'Credit Card 2'!$H$7:$H$1500, "&lt;&gt;0")</f>
        <v>0</v>
      </c>
      <c r="I33" s="42"/>
      <c r="J33" s="42"/>
      <c r="K33" s="410">
        <f>Table9[[#This Row],[Invoice Paid by Cx]]+Table9[[#This Row],[GST Paid by Cx]]</f>
        <v>0</v>
      </c>
      <c r="L33" s="156">
        <f>IF(Dashboard!$F$5="Quick",0,Table9[[#This Row],[GST/HST]]-Table9[[#This Row],[GST Paid by Cx]])</f>
        <v>0</v>
      </c>
      <c r="M33" s="156">
        <f>Table9[[#This Row],[Net Invoice ]]-Table9[[#This Row],[Invoice Paid by Cx]]</f>
        <v>0</v>
      </c>
      <c r="N33" s="417">
        <f t="shared" si="1"/>
        <v>0</v>
      </c>
    </row>
    <row r="34" spans="1:14" ht="15.75" customHeight="1" x14ac:dyDescent="0.2">
      <c r="A34" s="30"/>
      <c r="B34" s="37"/>
      <c r="C34" s="38"/>
      <c r="D34" s="39"/>
      <c r="E34" s="409">
        <f>(Table9[[#This Row],[Invoice Amount]]*Dashboard!$F$4)/(100%+Dashboard!$F$4)</f>
        <v>0</v>
      </c>
      <c r="F34" s="155">
        <f>Table9[[#This Row],[Invoice Amount]]-Table9[[#This Row],[GST/HST]]</f>
        <v>0</v>
      </c>
      <c r="G34" s="155">
        <f>SUMIF('Directors Advances'!$H$6:$H$1500,'Sales + Receivables'!B34,'Directors Advances'!$I$6:$I$1500)+SUMIF('Bank 1'!$H$7:$H$1500,'Sales + Receivables'!B34,'Bank 1'!$I$7:$I$1500)+SUMIF('Bank 2'!$H$7:$H$1500,'Sales + Receivables'!B34,'Bank 2'!$I$7:$I$1500)+SUMIF('Credit Card 1'!$H$7:$H$1500,'Sales + Receivables'!B34,'Credit Card 1'!$I$7:$I$1500)+SUMIF('Credit Card 2'!$H$7:$H$1500,'Sales + Receivables'!B34,'Credit Card 2'!$I$7:$I$1500)</f>
        <v>0</v>
      </c>
      <c r="H34" s="155">
        <f>SUMIFS('Directors Advances'!$J$6:$J$1500, 'Directors Advances'!$H$6:$H$1500, 'Sales + Receivables'!B34, 'Directors Advances'!$H$6:$H$1500, "&lt;&gt;0")
+SUMIFS('Bank 1'!$J$7:$J$1500, 'Bank 1'!$H$7:$H$1500, 'Sales + Receivables'!B34, 'Bank 1'!$H$7:$H$1500, "&lt;&gt;0")
+SUMIFS('Bank 2'!$J$7:$J$1500, 'Bank 2'!$H$7:$H$1500, 'Sales + Receivables'!B34, 'Bank 2'!$H$7:$H$1500, "&lt;&gt;0")
+SUMIFS('Credit Card 1'!$J$7:$J$1500, 'Credit Card 1'!$H$7:$H$1500, 'Sales + Receivables'!B34, 'Credit Card 1'!$H$7:$H$1500, "&lt;&gt;0")
+SUMIFS('Credit Card 2'!$J$7:$J$1500, 'Credit Card 2'!$H$7:$H$1500, 'Sales + Receivables'!B34, 'Credit Card 2'!$H$7:$H$1500, "&lt;&gt;0")</f>
        <v>0</v>
      </c>
      <c r="I34" s="39"/>
      <c r="J34" s="39"/>
      <c r="K34" s="409">
        <f>Table9[[#This Row],[Invoice Paid by Cx]]+Table9[[#This Row],[GST Paid by Cx]]</f>
        <v>0</v>
      </c>
      <c r="L34" s="155">
        <f>IF(Dashboard!$F$5="Quick",0,Table9[[#This Row],[GST/HST]]-Table9[[#This Row],[GST Paid by Cx]])</f>
        <v>0</v>
      </c>
      <c r="M34" s="155">
        <f>Table9[[#This Row],[Net Invoice ]]-Table9[[#This Row],[Invoice Paid by Cx]]</f>
        <v>0</v>
      </c>
      <c r="N34" s="416">
        <f t="shared" si="1"/>
        <v>0</v>
      </c>
    </row>
    <row r="35" spans="1:14" ht="15.75" customHeight="1" x14ac:dyDescent="0.2">
      <c r="A35" s="30"/>
      <c r="B35" s="40"/>
      <c r="C35" s="41"/>
      <c r="D35" s="42"/>
      <c r="E35" s="410">
        <f>(Table9[[#This Row],[Invoice Amount]]*Dashboard!$F$4)/(100%+Dashboard!$F$4)</f>
        <v>0</v>
      </c>
      <c r="F35" s="156">
        <f>Table9[[#This Row],[Invoice Amount]]-Table9[[#This Row],[GST/HST]]</f>
        <v>0</v>
      </c>
      <c r="G35" s="156">
        <f>SUMIF('Directors Advances'!$H$6:$H$1500,'Sales + Receivables'!B35,'Directors Advances'!$I$6:$I$1500)+SUMIF('Bank 1'!$H$7:$H$1500,'Sales + Receivables'!B35,'Bank 1'!$I$7:$I$1500)+SUMIF('Bank 2'!$H$7:$H$1500,'Sales + Receivables'!B35,'Bank 2'!$I$7:$I$1500)+SUMIF('Credit Card 1'!$H$7:$H$1500,'Sales + Receivables'!B35,'Credit Card 1'!$I$7:$I$1500)+SUMIF('Credit Card 2'!$H$7:$H$1500,'Sales + Receivables'!B35,'Credit Card 2'!$I$7:$I$1500)</f>
        <v>0</v>
      </c>
      <c r="H35" s="156">
        <f>SUMIFS('Directors Advances'!$J$6:$J$1500, 'Directors Advances'!$H$6:$H$1500, 'Sales + Receivables'!B35, 'Directors Advances'!$H$6:$H$1500, "&lt;&gt;0")
+SUMIFS('Bank 1'!$J$7:$J$1500, 'Bank 1'!$H$7:$H$1500, 'Sales + Receivables'!B35, 'Bank 1'!$H$7:$H$1500, "&lt;&gt;0")
+SUMIFS('Bank 2'!$J$7:$J$1500, 'Bank 2'!$H$7:$H$1500, 'Sales + Receivables'!B35, 'Bank 2'!$H$7:$H$1500, "&lt;&gt;0")
+SUMIFS('Credit Card 1'!$J$7:$J$1500, 'Credit Card 1'!$H$7:$H$1500, 'Sales + Receivables'!B35, 'Credit Card 1'!$H$7:$H$1500, "&lt;&gt;0")
+SUMIFS('Credit Card 2'!$J$7:$J$1500, 'Credit Card 2'!$H$7:$H$1500, 'Sales + Receivables'!B35, 'Credit Card 2'!$H$7:$H$1500, "&lt;&gt;0")</f>
        <v>0</v>
      </c>
      <c r="I35" s="42"/>
      <c r="J35" s="42"/>
      <c r="K35" s="410">
        <f>Table9[[#This Row],[Invoice Paid by Cx]]+Table9[[#This Row],[GST Paid by Cx]]</f>
        <v>0</v>
      </c>
      <c r="L35" s="156">
        <f>IF(Dashboard!$F$5="Quick",0,Table9[[#This Row],[GST/HST]]-Table9[[#This Row],[GST Paid by Cx]])</f>
        <v>0</v>
      </c>
      <c r="M35" s="156">
        <f>Table9[[#This Row],[Net Invoice ]]-Table9[[#This Row],[Invoice Paid by Cx]]</f>
        <v>0</v>
      </c>
      <c r="N35" s="417">
        <f t="shared" si="1"/>
        <v>0</v>
      </c>
    </row>
    <row r="36" spans="1:14" ht="15.75" customHeight="1" x14ac:dyDescent="0.2">
      <c r="A36" s="30"/>
      <c r="B36" s="37"/>
      <c r="C36" s="38"/>
      <c r="D36" s="39"/>
      <c r="E36" s="409">
        <f>(Table9[[#This Row],[Invoice Amount]]*Dashboard!$F$4)/(100%+Dashboard!$F$4)</f>
        <v>0</v>
      </c>
      <c r="F36" s="155">
        <f>Table9[[#This Row],[Invoice Amount]]-Table9[[#This Row],[GST/HST]]</f>
        <v>0</v>
      </c>
      <c r="G36" s="155">
        <f>SUMIF('Directors Advances'!$H$6:$H$1500,'Sales + Receivables'!B36,'Directors Advances'!$I$6:$I$1500)+SUMIF('Bank 1'!$H$7:$H$1500,'Sales + Receivables'!B36,'Bank 1'!$I$7:$I$1500)+SUMIF('Bank 2'!$H$7:$H$1500,'Sales + Receivables'!B36,'Bank 2'!$I$7:$I$1500)+SUMIF('Credit Card 1'!$H$7:$H$1500,'Sales + Receivables'!B36,'Credit Card 1'!$I$7:$I$1500)+SUMIF('Credit Card 2'!$H$7:$H$1500,'Sales + Receivables'!B36,'Credit Card 2'!$I$7:$I$1500)</f>
        <v>0</v>
      </c>
      <c r="H36" s="155">
        <f>SUMIFS('Directors Advances'!$J$6:$J$1500, 'Directors Advances'!$H$6:$H$1500, 'Sales + Receivables'!B36, 'Directors Advances'!$H$6:$H$1500, "&lt;&gt;0")
+SUMIFS('Bank 1'!$J$7:$J$1500, 'Bank 1'!$H$7:$H$1500, 'Sales + Receivables'!B36, 'Bank 1'!$H$7:$H$1500, "&lt;&gt;0")
+SUMIFS('Bank 2'!$J$7:$J$1500, 'Bank 2'!$H$7:$H$1500, 'Sales + Receivables'!B36, 'Bank 2'!$H$7:$H$1500, "&lt;&gt;0")
+SUMIFS('Credit Card 1'!$J$7:$J$1500, 'Credit Card 1'!$H$7:$H$1500, 'Sales + Receivables'!B36, 'Credit Card 1'!$H$7:$H$1500, "&lt;&gt;0")
+SUMIFS('Credit Card 2'!$J$7:$J$1500, 'Credit Card 2'!$H$7:$H$1500, 'Sales + Receivables'!B36, 'Credit Card 2'!$H$7:$H$1500, "&lt;&gt;0")</f>
        <v>0</v>
      </c>
      <c r="I36" s="39"/>
      <c r="J36" s="39"/>
      <c r="K36" s="409">
        <f>Table9[[#This Row],[Invoice Paid by Cx]]+Table9[[#This Row],[GST Paid by Cx]]</f>
        <v>0</v>
      </c>
      <c r="L36" s="155">
        <f>IF(Dashboard!$F$5="Quick",0,Table9[[#This Row],[GST/HST]]-Table9[[#This Row],[GST Paid by Cx]])</f>
        <v>0</v>
      </c>
      <c r="M36" s="155">
        <f>Table9[[#This Row],[Net Invoice ]]-Table9[[#This Row],[Invoice Paid by Cx]]</f>
        <v>0</v>
      </c>
      <c r="N36" s="416">
        <f t="shared" si="1"/>
        <v>0</v>
      </c>
    </row>
    <row r="37" spans="1:14" ht="15.75" customHeight="1" x14ac:dyDescent="0.2">
      <c r="A37" s="30"/>
      <c r="B37" s="40"/>
      <c r="C37" s="41"/>
      <c r="D37" s="42"/>
      <c r="E37" s="410">
        <f>(Table9[[#This Row],[Invoice Amount]]*Dashboard!$F$4)/(100%+Dashboard!$F$4)</f>
        <v>0</v>
      </c>
      <c r="F37" s="156">
        <f>Table9[[#This Row],[Invoice Amount]]-Table9[[#This Row],[GST/HST]]</f>
        <v>0</v>
      </c>
      <c r="G37" s="156">
        <f>SUMIF('Directors Advances'!$H$6:$H$1500,'Sales + Receivables'!B37,'Directors Advances'!$I$6:$I$1500)+SUMIF('Bank 1'!$H$7:$H$1500,'Sales + Receivables'!B37,'Bank 1'!$I$7:$I$1500)+SUMIF('Bank 2'!$H$7:$H$1500,'Sales + Receivables'!B37,'Bank 2'!$I$7:$I$1500)+SUMIF('Credit Card 1'!$H$7:$H$1500,'Sales + Receivables'!B37,'Credit Card 1'!$I$7:$I$1500)+SUMIF('Credit Card 2'!$H$7:$H$1500,'Sales + Receivables'!B37,'Credit Card 2'!$I$7:$I$1500)</f>
        <v>0</v>
      </c>
      <c r="H37" s="156">
        <f>SUMIFS('Directors Advances'!$J$6:$J$1500, 'Directors Advances'!$H$6:$H$1500, 'Sales + Receivables'!B37, 'Directors Advances'!$H$6:$H$1500, "&lt;&gt;0")
+SUMIFS('Bank 1'!$J$7:$J$1500, 'Bank 1'!$H$7:$H$1500, 'Sales + Receivables'!B37, 'Bank 1'!$H$7:$H$1500, "&lt;&gt;0")
+SUMIFS('Bank 2'!$J$7:$J$1500, 'Bank 2'!$H$7:$H$1500, 'Sales + Receivables'!B37, 'Bank 2'!$H$7:$H$1500, "&lt;&gt;0")
+SUMIFS('Credit Card 1'!$J$7:$J$1500, 'Credit Card 1'!$H$7:$H$1500, 'Sales + Receivables'!B37, 'Credit Card 1'!$H$7:$H$1500, "&lt;&gt;0")
+SUMIFS('Credit Card 2'!$J$7:$J$1500, 'Credit Card 2'!$H$7:$H$1500, 'Sales + Receivables'!B37, 'Credit Card 2'!$H$7:$H$1500, "&lt;&gt;0")</f>
        <v>0</v>
      </c>
      <c r="I37" s="42"/>
      <c r="J37" s="42"/>
      <c r="K37" s="410">
        <f>Table9[[#This Row],[Invoice Paid by Cx]]+Table9[[#This Row],[GST Paid by Cx]]</f>
        <v>0</v>
      </c>
      <c r="L37" s="156">
        <f>IF(Dashboard!$F$5="Quick",0,Table9[[#This Row],[GST/HST]]-Table9[[#This Row],[GST Paid by Cx]])</f>
        <v>0</v>
      </c>
      <c r="M37" s="156">
        <f>Table9[[#This Row],[Net Invoice ]]-Table9[[#This Row],[Invoice Paid by Cx]]</f>
        <v>0</v>
      </c>
      <c r="N37" s="417">
        <f t="shared" si="1"/>
        <v>0</v>
      </c>
    </row>
    <row r="38" spans="1:14" ht="15.75" customHeight="1" x14ac:dyDescent="0.2">
      <c r="A38" s="30"/>
      <c r="B38" s="37"/>
      <c r="C38" s="38"/>
      <c r="D38" s="39"/>
      <c r="E38" s="409">
        <f>(Table9[[#This Row],[Invoice Amount]]*Dashboard!$F$4)/(100%+Dashboard!$F$4)</f>
        <v>0</v>
      </c>
      <c r="F38" s="155">
        <f>Table9[[#This Row],[Invoice Amount]]-Table9[[#This Row],[GST/HST]]</f>
        <v>0</v>
      </c>
      <c r="G38" s="155">
        <f>SUMIF('Directors Advances'!$H$6:$H$1500,'Sales + Receivables'!B38,'Directors Advances'!$I$6:$I$1500)+SUMIF('Bank 1'!$H$7:$H$1500,'Sales + Receivables'!B38,'Bank 1'!$I$7:$I$1500)+SUMIF('Bank 2'!$H$7:$H$1500,'Sales + Receivables'!B38,'Bank 2'!$I$7:$I$1500)+SUMIF('Credit Card 1'!$H$7:$H$1500,'Sales + Receivables'!B38,'Credit Card 1'!$I$7:$I$1500)+SUMIF('Credit Card 2'!$H$7:$H$1500,'Sales + Receivables'!B38,'Credit Card 2'!$I$7:$I$1500)</f>
        <v>0</v>
      </c>
      <c r="H38" s="155">
        <f>SUMIFS('Directors Advances'!$J$6:$J$1500, 'Directors Advances'!$H$6:$H$1500, 'Sales + Receivables'!B38, 'Directors Advances'!$H$6:$H$1500, "&lt;&gt;0")
+SUMIFS('Bank 1'!$J$7:$J$1500, 'Bank 1'!$H$7:$H$1500, 'Sales + Receivables'!B38, 'Bank 1'!$H$7:$H$1500, "&lt;&gt;0")
+SUMIFS('Bank 2'!$J$7:$J$1500, 'Bank 2'!$H$7:$H$1500, 'Sales + Receivables'!B38, 'Bank 2'!$H$7:$H$1500, "&lt;&gt;0")
+SUMIFS('Credit Card 1'!$J$7:$J$1500, 'Credit Card 1'!$H$7:$H$1500, 'Sales + Receivables'!B38, 'Credit Card 1'!$H$7:$H$1500, "&lt;&gt;0")
+SUMIFS('Credit Card 2'!$J$7:$J$1500, 'Credit Card 2'!$H$7:$H$1500, 'Sales + Receivables'!B38, 'Credit Card 2'!$H$7:$H$1500, "&lt;&gt;0")</f>
        <v>0</v>
      </c>
      <c r="I38" s="39"/>
      <c r="J38" s="39"/>
      <c r="K38" s="409">
        <f>Table9[[#This Row],[Invoice Paid by Cx]]+Table9[[#This Row],[GST Paid by Cx]]</f>
        <v>0</v>
      </c>
      <c r="L38" s="155">
        <f>IF(Dashboard!$F$5="Quick",0,Table9[[#This Row],[GST/HST]]-Table9[[#This Row],[GST Paid by Cx]])</f>
        <v>0</v>
      </c>
      <c r="M38" s="155">
        <f>Table9[[#This Row],[Net Invoice ]]-Table9[[#This Row],[Invoice Paid by Cx]]</f>
        <v>0</v>
      </c>
      <c r="N38" s="416">
        <f t="shared" si="1"/>
        <v>0</v>
      </c>
    </row>
    <row r="39" spans="1:14" ht="15.75" customHeight="1" x14ac:dyDescent="0.2">
      <c r="A39" s="30"/>
      <c r="B39" s="40"/>
      <c r="C39" s="41"/>
      <c r="D39" s="42"/>
      <c r="E39" s="410">
        <f>(Table9[[#This Row],[Invoice Amount]]*Dashboard!$F$4)/(100%+Dashboard!$F$4)</f>
        <v>0</v>
      </c>
      <c r="F39" s="156">
        <f>Table9[[#This Row],[Invoice Amount]]-Table9[[#This Row],[GST/HST]]</f>
        <v>0</v>
      </c>
      <c r="G39" s="156">
        <f>SUMIF('Directors Advances'!$H$6:$H$1500,'Sales + Receivables'!B39,'Directors Advances'!$I$6:$I$1500)+SUMIF('Bank 1'!$H$7:$H$1500,'Sales + Receivables'!B39,'Bank 1'!$I$7:$I$1500)+SUMIF('Bank 2'!$H$7:$H$1500,'Sales + Receivables'!B39,'Bank 2'!$I$7:$I$1500)+SUMIF('Credit Card 1'!$H$7:$H$1500,'Sales + Receivables'!B39,'Credit Card 1'!$I$7:$I$1500)+SUMIF('Credit Card 2'!$H$7:$H$1500,'Sales + Receivables'!B39,'Credit Card 2'!$I$7:$I$1500)</f>
        <v>0</v>
      </c>
      <c r="H39" s="156">
        <f>SUMIFS('Directors Advances'!$J$6:$J$1500, 'Directors Advances'!$H$6:$H$1500, 'Sales + Receivables'!B39, 'Directors Advances'!$H$6:$H$1500, "&lt;&gt;0")
+SUMIFS('Bank 1'!$J$7:$J$1500, 'Bank 1'!$H$7:$H$1500, 'Sales + Receivables'!B39, 'Bank 1'!$H$7:$H$1500, "&lt;&gt;0")
+SUMIFS('Bank 2'!$J$7:$J$1500, 'Bank 2'!$H$7:$H$1500, 'Sales + Receivables'!B39, 'Bank 2'!$H$7:$H$1500, "&lt;&gt;0")
+SUMIFS('Credit Card 1'!$J$7:$J$1500, 'Credit Card 1'!$H$7:$H$1500, 'Sales + Receivables'!B39, 'Credit Card 1'!$H$7:$H$1500, "&lt;&gt;0")
+SUMIFS('Credit Card 2'!$J$7:$J$1500, 'Credit Card 2'!$H$7:$H$1500, 'Sales + Receivables'!B39, 'Credit Card 2'!$H$7:$H$1500, "&lt;&gt;0")</f>
        <v>0</v>
      </c>
      <c r="I39" s="42"/>
      <c r="J39" s="42"/>
      <c r="K39" s="410">
        <f>Table9[[#This Row],[Invoice Paid by Cx]]+Table9[[#This Row],[GST Paid by Cx]]</f>
        <v>0</v>
      </c>
      <c r="L39" s="156">
        <f>IF(Dashboard!$F$5="Quick",0,Table9[[#This Row],[GST/HST]]-Table9[[#This Row],[GST Paid by Cx]])</f>
        <v>0</v>
      </c>
      <c r="M39" s="156">
        <f>Table9[[#This Row],[Net Invoice ]]-Table9[[#This Row],[Invoice Paid by Cx]]</f>
        <v>0</v>
      </c>
      <c r="N39" s="417">
        <f t="shared" si="1"/>
        <v>0</v>
      </c>
    </row>
    <row r="40" spans="1:14" ht="15.75" customHeight="1" x14ac:dyDescent="0.2">
      <c r="A40" s="30"/>
      <c r="B40" s="37"/>
      <c r="C40" s="38"/>
      <c r="D40" s="39"/>
      <c r="E40" s="409">
        <f>(Table9[[#This Row],[Invoice Amount]]*Dashboard!$F$4)/(100%+Dashboard!$F$4)</f>
        <v>0</v>
      </c>
      <c r="F40" s="155">
        <f>Table9[[#This Row],[Invoice Amount]]-Table9[[#This Row],[GST/HST]]</f>
        <v>0</v>
      </c>
      <c r="G40" s="155">
        <f>SUMIF('Directors Advances'!$H$6:$H$1500,'Sales + Receivables'!B40,'Directors Advances'!$I$6:$I$1500)+SUMIF('Bank 1'!$H$7:$H$1500,'Sales + Receivables'!B40,'Bank 1'!$I$7:$I$1500)+SUMIF('Bank 2'!$H$7:$H$1500,'Sales + Receivables'!B40,'Bank 2'!$I$7:$I$1500)+SUMIF('Credit Card 1'!$H$7:$H$1500,'Sales + Receivables'!B40,'Credit Card 1'!$I$7:$I$1500)+SUMIF('Credit Card 2'!$H$7:$H$1500,'Sales + Receivables'!B40,'Credit Card 2'!$I$7:$I$1500)</f>
        <v>0</v>
      </c>
      <c r="H40" s="155">
        <f>SUMIFS('Directors Advances'!$J$6:$J$1500, 'Directors Advances'!$H$6:$H$1500, 'Sales + Receivables'!B40, 'Directors Advances'!$H$6:$H$1500, "&lt;&gt;0")
+SUMIFS('Bank 1'!$J$7:$J$1500, 'Bank 1'!$H$7:$H$1500, 'Sales + Receivables'!B40, 'Bank 1'!$H$7:$H$1500, "&lt;&gt;0")
+SUMIFS('Bank 2'!$J$7:$J$1500, 'Bank 2'!$H$7:$H$1500, 'Sales + Receivables'!B40, 'Bank 2'!$H$7:$H$1500, "&lt;&gt;0")
+SUMIFS('Credit Card 1'!$J$7:$J$1500, 'Credit Card 1'!$H$7:$H$1500, 'Sales + Receivables'!B40, 'Credit Card 1'!$H$7:$H$1500, "&lt;&gt;0")
+SUMIFS('Credit Card 2'!$J$7:$J$1500, 'Credit Card 2'!$H$7:$H$1500, 'Sales + Receivables'!B40, 'Credit Card 2'!$H$7:$H$1500, "&lt;&gt;0")</f>
        <v>0</v>
      </c>
      <c r="I40" s="39"/>
      <c r="J40" s="39"/>
      <c r="K40" s="409">
        <f>Table9[[#This Row],[Invoice Paid by Cx]]+Table9[[#This Row],[GST Paid by Cx]]</f>
        <v>0</v>
      </c>
      <c r="L40" s="155">
        <f>IF(Dashboard!$F$5="Quick",0,Table9[[#This Row],[GST/HST]]-Table9[[#This Row],[GST Paid by Cx]])</f>
        <v>0</v>
      </c>
      <c r="M40" s="155">
        <f>Table9[[#This Row],[Net Invoice ]]-Table9[[#This Row],[Invoice Paid by Cx]]</f>
        <v>0</v>
      </c>
      <c r="N40" s="416">
        <f t="shared" si="1"/>
        <v>0</v>
      </c>
    </row>
    <row r="41" spans="1:14" ht="15.75" customHeight="1" x14ac:dyDescent="0.2">
      <c r="A41" s="30"/>
      <c r="B41" s="40"/>
      <c r="C41" s="41"/>
      <c r="D41" s="42"/>
      <c r="E41" s="410">
        <f>(Table9[[#This Row],[Invoice Amount]]*Dashboard!$F$4)/(100%+Dashboard!$F$4)</f>
        <v>0</v>
      </c>
      <c r="F41" s="156">
        <f>Table9[[#This Row],[Invoice Amount]]-Table9[[#This Row],[GST/HST]]</f>
        <v>0</v>
      </c>
      <c r="G41" s="156">
        <f>SUMIF('Directors Advances'!$H$6:$H$1500,'Sales + Receivables'!B41,'Directors Advances'!$I$6:$I$1500)+SUMIF('Bank 1'!$H$7:$H$1500,'Sales + Receivables'!B41,'Bank 1'!$I$7:$I$1500)+SUMIF('Bank 2'!$H$7:$H$1500,'Sales + Receivables'!B41,'Bank 2'!$I$7:$I$1500)+SUMIF('Credit Card 1'!$H$7:$H$1500,'Sales + Receivables'!B41,'Credit Card 1'!$I$7:$I$1500)+SUMIF('Credit Card 2'!$H$7:$H$1500,'Sales + Receivables'!B41,'Credit Card 2'!$I$7:$I$1500)</f>
        <v>0</v>
      </c>
      <c r="H41" s="156">
        <f>SUMIFS('Directors Advances'!$J$6:$J$1500, 'Directors Advances'!$H$6:$H$1500, 'Sales + Receivables'!B41, 'Directors Advances'!$H$6:$H$1500, "&lt;&gt;0")
+SUMIFS('Bank 1'!$J$7:$J$1500, 'Bank 1'!$H$7:$H$1500, 'Sales + Receivables'!B41, 'Bank 1'!$H$7:$H$1500, "&lt;&gt;0")
+SUMIFS('Bank 2'!$J$7:$J$1500, 'Bank 2'!$H$7:$H$1500, 'Sales + Receivables'!B41, 'Bank 2'!$H$7:$H$1500, "&lt;&gt;0")
+SUMIFS('Credit Card 1'!$J$7:$J$1500, 'Credit Card 1'!$H$7:$H$1500, 'Sales + Receivables'!B41, 'Credit Card 1'!$H$7:$H$1500, "&lt;&gt;0")
+SUMIFS('Credit Card 2'!$J$7:$J$1500, 'Credit Card 2'!$H$7:$H$1500, 'Sales + Receivables'!B41, 'Credit Card 2'!$H$7:$H$1500, "&lt;&gt;0")</f>
        <v>0</v>
      </c>
      <c r="I41" s="42"/>
      <c r="J41" s="42"/>
      <c r="K41" s="410">
        <f>Table9[[#This Row],[Invoice Paid by Cx]]+Table9[[#This Row],[GST Paid by Cx]]</f>
        <v>0</v>
      </c>
      <c r="L41" s="156">
        <f>IF(Dashboard!$F$5="Quick",0,Table9[[#This Row],[GST/HST]]-Table9[[#This Row],[GST Paid by Cx]])</f>
        <v>0</v>
      </c>
      <c r="M41" s="156">
        <f>Table9[[#This Row],[Net Invoice ]]-Table9[[#This Row],[Invoice Paid by Cx]]</f>
        <v>0</v>
      </c>
      <c r="N41" s="417">
        <f t="shared" si="1"/>
        <v>0</v>
      </c>
    </row>
    <row r="42" spans="1:14" ht="15.75" customHeight="1" x14ac:dyDescent="0.2">
      <c r="A42" s="30"/>
      <c r="B42" s="37"/>
      <c r="C42" s="38"/>
      <c r="D42" s="39"/>
      <c r="E42" s="409">
        <f>(Table9[[#This Row],[Invoice Amount]]*Dashboard!$F$4)/(100%+Dashboard!$F$4)</f>
        <v>0</v>
      </c>
      <c r="F42" s="155">
        <f>Table9[[#This Row],[Invoice Amount]]-Table9[[#This Row],[GST/HST]]</f>
        <v>0</v>
      </c>
      <c r="G42" s="155">
        <f>SUMIF('Directors Advances'!$H$6:$H$1500,'Sales + Receivables'!B42,'Directors Advances'!$I$6:$I$1500)+SUMIF('Bank 1'!$H$7:$H$1500,'Sales + Receivables'!B42,'Bank 1'!$I$7:$I$1500)+SUMIF('Bank 2'!$H$7:$H$1500,'Sales + Receivables'!B42,'Bank 2'!$I$7:$I$1500)+SUMIF('Credit Card 1'!$H$7:$H$1500,'Sales + Receivables'!B42,'Credit Card 1'!$I$7:$I$1500)+SUMIF('Credit Card 2'!$H$7:$H$1500,'Sales + Receivables'!B42,'Credit Card 2'!$I$7:$I$1500)</f>
        <v>0</v>
      </c>
      <c r="H42" s="155">
        <f>SUMIFS('Directors Advances'!$J$6:$J$1500, 'Directors Advances'!$H$6:$H$1500, 'Sales + Receivables'!B42, 'Directors Advances'!$H$6:$H$1500, "&lt;&gt;0")
+SUMIFS('Bank 1'!$J$7:$J$1500, 'Bank 1'!$H$7:$H$1500, 'Sales + Receivables'!B42, 'Bank 1'!$H$7:$H$1500, "&lt;&gt;0")
+SUMIFS('Bank 2'!$J$7:$J$1500, 'Bank 2'!$H$7:$H$1500, 'Sales + Receivables'!B42, 'Bank 2'!$H$7:$H$1500, "&lt;&gt;0")
+SUMIFS('Credit Card 1'!$J$7:$J$1500, 'Credit Card 1'!$H$7:$H$1500, 'Sales + Receivables'!B42, 'Credit Card 1'!$H$7:$H$1500, "&lt;&gt;0")
+SUMIFS('Credit Card 2'!$J$7:$J$1500, 'Credit Card 2'!$H$7:$H$1500, 'Sales + Receivables'!B42, 'Credit Card 2'!$H$7:$H$1500, "&lt;&gt;0")</f>
        <v>0</v>
      </c>
      <c r="I42" s="39"/>
      <c r="J42" s="39"/>
      <c r="K42" s="409">
        <f>Table9[[#This Row],[Invoice Paid by Cx]]+Table9[[#This Row],[GST Paid by Cx]]</f>
        <v>0</v>
      </c>
      <c r="L42" s="155">
        <f>IF(Dashboard!$F$5="Quick",0,Table9[[#This Row],[GST/HST]]-Table9[[#This Row],[GST Paid by Cx]])</f>
        <v>0</v>
      </c>
      <c r="M42" s="155">
        <f>Table9[[#This Row],[Net Invoice ]]-Table9[[#This Row],[Invoice Paid by Cx]]</f>
        <v>0</v>
      </c>
      <c r="N42" s="416">
        <f t="shared" si="1"/>
        <v>0</v>
      </c>
    </row>
    <row r="43" spans="1:14" ht="15.75" customHeight="1" x14ac:dyDescent="0.2">
      <c r="A43" s="30"/>
      <c r="B43" s="40"/>
      <c r="C43" s="41"/>
      <c r="D43" s="42"/>
      <c r="E43" s="410">
        <f>(Table9[[#This Row],[Invoice Amount]]*Dashboard!$F$4)/(100%+Dashboard!$F$4)</f>
        <v>0</v>
      </c>
      <c r="F43" s="156">
        <f>Table9[[#This Row],[Invoice Amount]]-Table9[[#This Row],[GST/HST]]</f>
        <v>0</v>
      </c>
      <c r="G43" s="156">
        <f>SUMIF('Directors Advances'!$H$6:$H$1500,'Sales + Receivables'!B43,'Directors Advances'!$I$6:$I$1500)+SUMIF('Bank 1'!$H$7:$H$1500,'Sales + Receivables'!B43,'Bank 1'!$I$7:$I$1500)+SUMIF('Bank 2'!$H$7:$H$1500,'Sales + Receivables'!B43,'Bank 2'!$I$7:$I$1500)+SUMIF('Credit Card 1'!$H$7:$H$1500,'Sales + Receivables'!B43,'Credit Card 1'!$I$7:$I$1500)+SUMIF('Credit Card 2'!$H$7:$H$1500,'Sales + Receivables'!B43,'Credit Card 2'!$I$7:$I$1500)</f>
        <v>0</v>
      </c>
      <c r="H43" s="156">
        <f>SUMIFS('Directors Advances'!$J$6:$J$1500, 'Directors Advances'!$H$6:$H$1500, 'Sales + Receivables'!B43, 'Directors Advances'!$H$6:$H$1500, "&lt;&gt;0")
+SUMIFS('Bank 1'!$J$7:$J$1500, 'Bank 1'!$H$7:$H$1500, 'Sales + Receivables'!B43, 'Bank 1'!$H$7:$H$1500, "&lt;&gt;0")
+SUMIFS('Bank 2'!$J$7:$J$1500, 'Bank 2'!$H$7:$H$1500, 'Sales + Receivables'!B43, 'Bank 2'!$H$7:$H$1500, "&lt;&gt;0")
+SUMIFS('Credit Card 1'!$J$7:$J$1500, 'Credit Card 1'!$H$7:$H$1500, 'Sales + Receivables'!B43, 'Credit Card 1'!$H$7:$H$1500, "&lt;&gt;0")
+SUMIFS('Credit Card 2'!$J$7:$J$1500, 'Credit Card 2'!$H$7:$H$1500, 'Sales + Receivables'!B43, 'Credit Card 2'!$H$7:$H$1500, "&lt;&gt;0")</f>
        <v>0</v>
      </c>
      <c r="I43" s="42"/>
      <c r="J43" s="42"/>
      <c r="K43" s="410">
        <f>Table9[[#This Row],[Invoice Paid by Cx]]+Table9[[#This Row],[GST Paid by Cx]]</f>
        <v>0</v>
      </c>
      <c r="L43" s="156">
        <f>IF(Dashboard!$F$5="Quick",0,Table9[[#This Row],[GST/HST]]-Table9[[#This Row],[GST Paid by Cx]])</f>
        <v>0</v>
      </c>
      <c r="M43" s="156">
        <f>Table9[[#This Row],[Net Invoice ]]-Table9[[#This Row],[Invoice Paid by Cx]]</f>
        <v>0</v>
      </c>
      <c r="N43" s="417">
        <f t="shared" si="1"/>
        <v>0</v>
      </c>
    </row>
    <row r="44" spans="1:14" ht="15.75" customHeight="1" x14ac:dyDescent="0.2">
      <c r="A44" s="30"/>
      <c r="B44" s="37"/>
      <c r="C44" s="38"/>
      <c r="D44" s="39"/>
      <c r="E44" s="409">
        <f>(Table9[[#This Row],[Invoice Amount]]*Dashboard!$F$4)/(100%+Dashboard!$F$4)</f>
        <v>0</v>
      </c>
      <c r="F44" s="155">
        <f>Table9[[#This Row],[Invoice Amount]]-Table9[[#This Row],[GST/HST]]</f>
        <v>0</v>
      </c>
      <c r="G44" s="155">
        <f>SUMIF('Directors Advances'!$H$6:$H$1500,'Sales + Receivables'!B44,'Directors Advances'!$I$6:$I$1500)+SUMIF('Bank 1'!$H$7:$H$1500,'Sales + Receivables'!B44,'Bank 1'!$I$7:$I$1500)+SUMIF('Bank 2'!$H$7:$H$1500,'Sales + Receivables'!B44,'Bank 2'!$I$7:$I$1500)+SUMIF('Credit Card 1'!$H$7:$H$1500,'Sales + Receivables'!B44,'Credit Card 1'!$I$7:$I$1500)+SUMIF('Credit Card 2'!$H$7:$H$1500,'Sales + Receivables'!B44,'Credit Card 2'!$I$7:$I$1500)</f>
        <v>0</v>
      </c>
      <c r="H44" s="155">
        <f>SUMIFS('Directors Advances'!$J$6:$J$1500, 'Directors Advances'!$H$6:$H$1500, 'Sales + Receivables'!B44, 'Directors Advances'!$H$6:$H$1500, "&lt;&gt;0")
+SUMIFS('Bank 1'!$J$7:$J$1500, 'Bank 1'!$H$7:$H$1500, 'Sales + Receivables'!B44, 'Bank 1'!$H$7:$H$1500, "&lt;&gt;0")
+SUMIFS('Bank 2'!$J$7:$J$1500, 'Bank 2'!$H$7:$H$1500, 'Sales + Receivables'!B44, 'Bank 2'!$H$7:$H$1500, "&lt;&gt;0")
+SUMIFS('Credit Card 1'!$J$7:$J$1500, 'Credit Card 1'!$H$7:$H$1500, 'Sales + Receivables'!B44, 'Credit Card 1'!$H$7:$H$1500, "&lt;&gt;0")
+SUMIFS('Credit Card 2'!$J$7:$J$1500, 'Credit Card 2'!$H$7:$H$1500, 'Sales + Receivables'!B44, 'Credit Card 2'!$H$7:$H$1500, "&lt;&gt;0")</f>
        <v>0</v>
      </c>
      <c r="I44" s="39"/>
      <c r="J44" s="39"/>
      <c r="K44" s="409">
        <f>Table9[[#This Row],[Invoice Paid by Cx]]+Table9[[#This Row],[GST Paid by Cx]]</f>
        <v>0</v>
      </c>
      <c r="L44" s="155">
        <f>IF(Dashboard!$F$5="Quick",0,Table9[[#This Row],[GST/HST]]-Table9[[#This Row],[GST Paid by Cx]])</f>
        <v>0</v>
      </c>
      <c r="M44" s="155">
        <f>Table9[[#This Row],[Net Invoice ]]-Table9[[#This Row],[Invoice Paid by Cx]]</f>
        <v>0</v>
      </c>
      <c r="N44" s="416">
        <f t="shared" si="1"/>
        <v>0</v>
      </c>
    </row>
    <row r="45" spans="1:14" ht="15.75" customHeight="1" x14ac:dyDescent="0.2">
      <c r="A45" s="30"/>
      <c r="B45" s="40"/>
      <c r="C45" s="41"/>
      <c r="D45" s="42"/>
      <c r="E45" s="410">
        <f>(Table9[[#This Row],[Invoice Amount]]*Dashboard!$F$4)/(100%+Dashboard!$F$4)</f>
        <v>0</v>
      </c>
      <c r="F45" s="156">
        <f>Table9[[#This Row],[Invoice Amount]]-Table9[[#This Row],[GST/HST]]</f>
        <v>0</v>
      </c>
      <c r="G45" s="156">
        <f>SUMIF('Directors Advances'!$H$6:$H$1500,'Sales + Receivables'!B45,'Directors Advances'!$I$6:$I$1500)+SUMIF('Bank 1'!$H$7:$H$1500,'Sales + Receivables'!B45,'Bank 1'!$I$7:$I$1500)+SUMIF('Bank 2'!$H$7:$H$1500,'Sales + Receivables'!B45,'Bank 2'!$I$7:$I$1500)+SUMIF('Credit Card 1'!$H$7:$H$1500,'Sales + Receivables'!B45,'Credit Card 1'!$I$7:$I$1500)+SUMIF('Credit Card 2'!$H$7:$H$1500,'Sales + Receivables'!B45,'Credit Card 2'!$I$7:$I$1500)</f>
        <v>0</v>
      </c>
      <c r="H45" s="156">
        <f>SUMIFS('Directors Advances'!$J$6:$J$1500, 'Directors Advances'!$H$6:$H$1500, 'Sales + Receivables'!B45, 'Directors Advances'!$H$6:$H$1500, "&lt;&gt;0")
+SUMIFS('Bank 1'!$J$7:$J$1500, 'Bank 1'!$H$7:$H$1500, 'Sales + Receivables'!B45, 'Bank 1'!$H$7:$H$1500, "&lt;&gt;0")
+SUMIFS('Bank 2'!$J$7:$J$1500, 'Bank 2'!$H$7:$H$1500, 'Sales + Receivables'!B45, 'Bank 2'!$H$7:$H$1500, "&lt;&gt;0")
+SUMIFS('Credit Card 1'!$J$7:$J$1500, 'Credit Card 1'!$H$7:$H$1500, 'Sales + Receivables'!B45, 'Credit Card 1'!$H$7:$H$1500, "&lt;&gt;0")
+SUMIFS('Credit Card 2'!$J$7:$J$1500, 'Credit Card 2'!$H$7:$H$1500, 'Sales + Receivables'!B45, 'Credit Card 2'!$H$7:$H$1500, "&lt;&gt;0")</f>
        <v>0</v>
      </c>
      <c r="I45" s="42"/>
      <c r="J45" s="42"/>
      <c r="K45" s="410">
        <f>Table9[[#This Row],[Invoice Paid by Cx]]+Table9[[#This Row],[GST Paid by Cx]]</f>
        <v>0</v>
      </c>
      <c r="L45" s="156">
        <f>IF(Dashboard!$F$5="Quick",0,Table9[[#This Row],[GST/HST]]-Table9[[#This Row],[GST Paid by Cx]])</f>
        <v>0</v>
      </c>
      <c r="M45" s="156">
        <f>Table9[[#This Row],[Net Invoice ]]-Table9[[#This Row],[Invoice Paid by Cx]]</f>
        <v>0</v>
      </c>
      <c r="N45" s="417">
        <f t="shared" si="1"/>
        <v>0</v>
      </c>
    </row>
    <row r="46" spans="1:14" ht="15.75" customHeight="1" x14ac:dyDescent="0.2">
      <c r="A46" s="30"/>
      <c r="B46" s="37"/>
      <c r="C46" s="38"/>
      <c r="D46" s="39"/>
      <c r="E46" s="409">
        <f>(Table9[[#This Row],[Invoice Amount]]*Dashboard!$F$4)/(100%+Dashboard!$F$4)</f>
        <v>0</v>
      </c>
      <c r="F46" s="155">
        <f>Table9[[#This Row],[Invoice Amount]]-Table9[[#This Row],[GST/HST]]</f>
        <v>0</v>
      </c>
      <c r="G46" s="155">
        <f>SUMIF('Directors Advances'!$H$6:$H$1500,'Sales + Receivables'!B46,'Directors Advances'!$I$6:$I$1500)+SUMIF('Bank 1'!$H$7:$H$1500,'Sales + Receivables'!B46,'Bank 1'!$I$7:$I$1500)+SUMIF('Bank 2'!$H$7:$H$1500,'Sales + Receivables'!B46,'Bank 2'!$I$7:$I$1500)+SUMIF('Credit Card 1'!$H$7:$H$1500,'Sales + Receivables'!B46,'Credit Card 1'!$I$7:$I$1500)+SUMIF('Credit Card 2'!$H$7:$H$1500,'Sales + Receivables'!B46,'Credit Card 2'!$I$7:$I$1500)</f>
        <v>0</v>
      </c>
      <c r="H46" s="155">
        <f>SUMIFS('Directors Advances'!$J$6:$J$1500, 'Directors Advances'!$H$6:$H$1500, 'Sales + Receivables'!B46, 'Directors Advances'!$H$6:$H$1500, "&lt;&gt;0")
+SUMIFS('Bank 1'!$J$7:$J$1500, 'Bank 1'!$H$7:$H$1500, 'Sales + Receivables'!B46, 'Bank 1'!$H$7:$H$1500, "&lt;&gt;0")
+SUMIFS('Bank 2'!$J$7:$J$1500, 'Bank 2'!$H$7:$H$1500, 'Sales + Receivables'!B46, 'Bank 2'!$H$7:$H$1500, "&lt;&gt;0")
+SUMIFS('Credit Card 1'!$J$7:$J$1500, 'Credit Card 1'!$H$7:$H$1500, 'Sales + Receivables'!B46, 'Credit Card 1'!$H$7:$H$1500, "&lt;&gt;0")
+SUMIFS('Credit Card 2'!$J$7:$J$1500, 'Credit Card 2'!$H$7:$H$1500, 'Sales + Receivables'!B46, 'Credit Card 2'!$H$7:$H$1500, "&lt;&gt;0")</f>
        <v>0</v>
      </c>
      <c r="I46" s="39"/>
      <c r="J46" s="39"/>
      <c r="K46" s="409">
        <f>Table9[[#This Row],[Invoice Paid by Cx]]+Table9[[#This Row],[GST Paid by Cx]]</f>
        <v>0</v>
      </c>
      <c r="L46" s="155">
        <f>IF(Dashboard!$F$5="Quick",0,Table9[[#This Row],[GST/HST]]-Table9[[#This Row],[GST Paid by Cx]])</f>
        <v>0</v>
      </c>
      <c r="M46" s="155">
        <f>Table9[[#This Row],[Net Invoice ]]-Table9[[#This Row],[Invoice Paid by Cx]]</f>
        <v>0</v>
      </c>
      <c r="N46" s="416">
        <f t="shared" si="1"/>
        <v>0</v>
      </c>
    </row>
    <row r="47" spans="1:14" ht="15.75" customHeight="1" x14ac:dyDescent="0.2">
      <c r="A47" s="30"/>
      <c r="B47" s="40"/>
      <c r="C47" s="41"/>
      <c r="D47" s="42"/>
      <c r="E47" s="410">
        <f>(Table9[[#This Row],[Invoice Amount]]*Dashboard!$F$4)/(100%+Dashboard!$F$4)</f>
        <v>0</v>
      </c>
      <c r="F47" s="156">
        <f>Table9[[#This Row],[Invoice Amount]]-Table9[[#This Row],[GST/HST]]</f>
        <v>0</v>
      </c>
      <c r="G47" s="156">
        <f>SUMIF('Directors Advances'!$H$6:$H$1500,'Sales + Receivables'!B47,'Directors Advances'!$I$6:$I$1500)+SUMIF('Bank 1'!$H$7:$H$1500,'Sales + Receivables'!B47,'Bank 1'!$I$7:$I$1500)+SUMIF('Bank 2'!$H$7:$H$1500,'Sales + Receivables'!B47,'Bank 2'!$I$7:$I$1500)+SUMIF('Credit Card 1'!$H$7:$H$1500,'Sales + Receivables'!B47,'Credit Card 1'!$I$7:$I$1500)+SUMIF('Credit Card 2'!$H$7:$H$1500,'Sales + Receivables'!B47,'Credit Card 2'!$I$7:$I$1500)</f>
        <v>0</v>
      </c>
      <c r="H47" s="156">
        <f>SUMIFS('Directors Advances'!$J$6:$J$1500, 'Directors Advances'!$H$6:$H$1500, 'Sales + Receivables'!B47, 'Directors Advances'!$H$6:$H$1500, "&lt;&gt;0")
+SUMIFS('Bank 1'!$J$7:$J$1500, 'Bank 1'!$H$7:$H$1500, 'Sales + Receivables'!B47, 'Bank 1'!$H$7:$H$1500, "&lt;&gt;0")
+SUMIFS('Bank 2'!$J$7:$J$1500, 'Bank 2'!$H$7:$H$1500, 'Sales + Receivables'!B47, 'Bank 2'!$H$7:$H$1500, "&lt;&gt;0")
+SUMIFS('Credit Card 1'!$J$7:$J$1500, 'Credit Card 1'!$H$7:$H$1500, 'Sales + Receivables'!B47, 'Credit Card 1'!$H$7:$H$1500, "&lt;&gt;0")
+SUMIFS('Credit Card 2'!$J$7:$J$1500, 'Credit Card 2'!$H$7:$H$1500, 'Sales + Receivables'!B47, 'Credit Card 2'!$H$7:$H$1500, "&lt;&gt;0")</f>
        <v>0</v>
      </c>
      <c r="I47" s="42"/>
      <c r="J47" s="42"/>
      <c r="K47" s="410">
        <f>Table9[[#This Row],[Invoice Paid by Cx]]+Table9[[#This Row],[GST Paid by Cx]]</f>
        <v>0</v>
      </c>
      <c r="L47" s="156">
        <f>IF(Dashboard!$F$5="Quick",0,Table9[[#This Row],[GST/HST]]-Table9[[#This Row],[GST Paid by Cx]])</f>
        <v>0</v>
      </c>
      <c r="M47" s="156">
        <f>Table9[[#This Row],[Net Invoice ]]-Table9[[#This Row],[Invoice Paid by Cx]]</f>
        <v>0</v>
      </c>
      <c r="N47" s="417">
        <f t="shared" si="1"/>
        <v>0</v>
      </c>
    </row>
    <row r="48" spans="1:14" ht="15.75" customHeight="1" x14ac:dyDescent="0.2">
      <c r="A48" s="30"/>
      <c r="B48" s="37"/>
      <c r="C48" s="38"/>
      <c r="D48" s="39"/>
      <c r="E48" s="409">
        <f>(Table9[[#This Row],[Invoice Amount]]*Dashboard!$F$4)/(100%+Dashboard!$F$4)</f>
        <v>0</v>
      </c>
      <c r="F48" s="155">
        <f>Table9[[#This Row],[Invoice Amount]]-Table9[[#This Row],[GST/HST]]</f>
        <v>0</v>
      </c>
      <c r="G48" s="155">
        <f>SUMIF('Directors Advances'!$H$6:$H$1500,'Sales + Receivables'!B48,'Directors Advances'!$I$6:$I$1500)+SUMIF('Bank 1'!$H$7:$H$1500,'Sales + Receivables'!B48,'Bank 1'!$I$7:$I$1500)+SUMIF('Bank 2'!$H$7:$H$1500,'Sales + Receivables'!B48,'Bank 2'!$I$7:$I$1500)+SUMIF('Credit Card 1'!$H$7:$H$1500,'Sales + Receivables'!B48,'Credit Card 1'!$I$7:$I$1500)+SUMIF('Credit Card 2'!$H$7:$H$1500,'Sales + Receivables'!B48,'Credit Card 2'!$I$7:$I$1500)</f>
        <v>0</v>
      </c>
      <c r="H48" s="155">
        <f>SUMIFS('Directors Advances'!$J$6:$J$1500, 'Directors Advances'!$H$6:$H$1500, 'Sales + Receivables'!B48, 'Directors Advances'!$H$6:$H$1500, "&lt;&gt;0")
+SUMIFS('Bank 1'!$J$7:$J$1500, 'Bank 1'!$H$7:$H$1500, 'Sales + Receivables'!B48, 'Bank 1'!$H$7:$H$1500, "&lt;&gt;0")
+SUMIFS('Bank 2'!$J$7:$J$1500, 'Bank 2'!$H$7:$H$1500, 'Sales + Receivables'!B48, 'Bank 2'!$H$7:$H$1500, "&lt;&gt;0")
+SUMIFS('Credit Card 1'!$J$7:$J$1500, 'Credit Card 1'!$H$7:$H$1500, 'Sales + Receivables'!B48, 'Credit Card 1'!$H$7:$H$1500, "&lt;&gt;0")
+SUMIFS('Credit Card 2'!$J$7:$J$1500, 'Credit Card 2'!$H$7:$H$1500, 'Sales + Receivables'!B48, 'Credit Card 2'!$H$7:$H$1500, "&lt;&gt;0")</f>
        <v>0</v>
      </c>
      <c r="I48" s="39"/>
      <c r="J48" s="39"/>
      <c r="K48" s="409">
        <f>Table9[[#This Row],[Invoice Paid by Cx]]+Table9[[#This Row],[GST Paid by Cx]]</f>
        <v>0</v>
      </c>
      <c r="L48" s="155">
        <f>IF(Dashboard!$F$5="Quick",0,Table9[[#This Row],[GST/HST]]-Table9[[#This Row],[GST Paid by Cx]])</f>
        <v>0</v>
      </c>
      <c r="M48" s="155">
        <f>Table9[[#This Row],[Net Invoice ]]-Table9[[#This Row],[Invoice Paid by Cx]]</f>
        <v>0</v>
      </c>
      <c r="N48" s="416">
        <f t="shared" si="1"/>
        <v>0</v>
      </c>
    </row>
    <row r="49" spans="1:14" ht="15.75" customHeight="1" x14ac:dyDescent="0.2">
      <c r="A49" s="30"/>
      <c r="B49" s="40"/>
      <c r="C49" s="41"/>
      <c r="D49" s="42"/>
      <c r="E49" s="410">
        <f>(Table9[[#This Row],[Invoice Amount]]*Dashboard!$F$4)/(100%+Dashboard!$F$4)</f>
        <v>0</v>
      </c>
      <c r="F49" s="156">
        <f>Table9[[#This Row],[Invoice Amount]]-Table9[[#This Row],[GST/HST]]</f>
        <v>0</v>
      </c>
      <c r="G49" s="156">
        <f>SUMIF('Directors Advances'!$H$6:$H$1500,'Sales + Receivables'!B49,'Directors Advances'!$I$6:$I$1500)+SUMIF('Bank 1'!$H$7:$H$1500,'Sales + Receivables'!B49,'Bank 1'!$I$7:$I$1500)+SUMIF('Bank 2'!$H$7:$H$1500,'Sales + Receivables'!B49,'Bank 2'!$I$7:$I$1500)+SUMIF('Credit Card 1'!$H$7:$H$1500,'Sales + Receivables'!B49,'Credit Card 1'!$I$7:$I$1500)+SUMIF('Credit Card 2'!$H$7:$H$1500,'Sales + Receivables'!B49,'Credit Card 2'!$I$7:$I$1500)</f>
        <v>0</v>
      </c>
      <c r="H49" s="156">
        <f>SUMIFS('Directors Advances'!$J$6:$J$1500, 'Directors Advances'!$H$6:$H$1500, 'Sales + Receivables'!B49, 'Directors Advances'!$H$6:$H$1500, "&lt;&gt;0")
+SUMIFS('Bank 1'!$J$7:$J$1500, 'Bank 1'!$H$7:$H$1500, 'Sales + Receivables'!B49, 'Bank 1'!$H$7:$H$1500, "&lt;&gt;0")
+SUMIFS('Bank 2'!$J$7:$J$1500, 'Bank 2'!$H$7:$H$1500, 'Sales + Receivables'!B49, 'Bank 2'!$H$7:$H$1500, "&lt;&gt;0")
+SUMIFS('Credit Card 1'!$J$7:$J$1500, 'Credit Card 1'!$H$7:$H$1500, 'Sales + Receivables'!B49, 'Credit Card 1'!$H$7:$H$1500, "&lt;&gt;0")
+SUMIFS('Credit Card 2'!$J$7:$J$1500, 'Credit Card 2'!$H$7:$H$1500, 'Sales + Receivables'!B49, 'Credit Card 2'!$H$7:$H$1500, "&lt;&gt;0")</f>
        <v>0</v>
      </c>
      <c r="I49" s="42"/>
      <c r="J49" s="42"/>
      <c r="K49" s="410">
        <f>Table9[[#This Row],[Invoice Paid by Cx]]+Table9[[#This Row],[GST Paid by Cx]]</f>
        <v>0</v>
      </c>
      <c r="L49" s="156">
        <f>IF(Dashboard!$F$5="Quick",0,Table9[[#This Row],[GST/HST]]-Table9[[#This Row],[GST Paid by Cx]])</f>
        <v>0</v>
      </c>
      <c r="M49" s="156">
        <f>Table9[[#This Row],[Net Invoice ]]-Table9[[#This Row],[Invoice Paid by Cx]]</f>
        <v>0</v>
      </c>
      <c r="N49" s="417">
        <f t="shared" si="1"/>
        <v>0</v>
      </c>
    </row>
    <row r="50" spans="1:14" ht="15.75" customHeight="1" x14ac:dyDescent="0.2">
      <c r="A50" s="30"/>
      <c r="B50" s="37"/>
      <c r="C50" s="38"/>
      <c r="D50" s="39"/>
      <c r="E50" s="409">
        <f>(Table9[[#This Row],[Invoice Amount]]*Dashboard!$F$4)/(100%+Dashboard!$F$4)</f>
        <v>0</v>
      </c>
      <c r="F50" s="155">
        <f>Table9[[#This Row],[Invoice Amount]]-Table9[[#This Row],[GST/HST]]</f>
        <v>0</v>
      </c>
      <c r="G50" s="155">
        <f>SUMIF('Directors Advances'!$H$6:$H$1500,'Sales + Receivables'!B50,'Directors Advances'!$I$6:$I$1500)+SUMIF('Bank 1'!$H$7:$H$1500,'Sales + Receivables'!B50,'Bank 1'!$I$7:$I$1500)+SUMIF('Bank 2'!$H$7:$H$1500,'Sales + Receivables'!B50,'Bank 2'!$I$7:$I$1500)+SUMIF('Credit Card 1'!$H$7:$H$1500,'Sales + Receivables'!B50,'Credit Card 1'!$I$7:$I$1500)+SUMIF('Credit Card 2'!$H$7:$H$1500,'Sales + Receivables'!B50,'Credit Card 2'!$I$7:$I$1500)</f>
        <v>0</v>
      </c>
      <c r="H50" s="155">
        <f>SUMIFS('Directors Advances'!$J$6:$J$1500, 'Directors Advances'!$H$6:$H$1500, 'Sales + Receivables'!B50, 'Directors Advances'!$H$6:$H$1500, "&lt;&gt;0")
+SUMIFS('Bank 1'!$J$7:$J$1500, 'Bank 1'!$H$7:$H$1500, 'Sales + Receivables'!B50, 'Bank 1'!$H$7:$H$1500, "&lt;&gt;0")
+SUMIFS('Bank 2'!$J$7:$J$1500, 'Bank 2'!$H$7:$H$1500, 'Sales + Receivables'!B50, 'Bank 2'!$H$7:$H$1500, "&lt;&gt;0")
+SUMIFS('Credit Card 1'!$J$7:$J$1500, 'Credit Card 1'!$H$7:$H$1500, 'Sales + Receivables'!B50, 'Credit Card 1'!$H$7:$H$1500, "&lt;&gt;0")
+SUMIFS('Credit Card 2'!$J$7:$J$1500, 'Credit Card 2'!$H$7:$H$1500, 'Sales + Receivables'!B50, 'Credit Card 2'!$H$7:$H$1500, "&lt;&gt;0")</f>
        <v>0</v>
      </c>
      <c r="I50" s="39"/>
      <c r="J50" s="39"/>
      <c r="K50" s="409">
        <f>Table9[[#This Row],[Invoice Paid by Cx]]+Table9[[#This Row],[GST Paid by Cx]]</f>
        <v>0</v>
      </c>
      <c r="L50" s="155">
        <f>IF(Dashboard!$F$5="Quick",0,Table9[[#This Row],[GST/HST]]-Table9[[#This Row],[GST Paid by Cx]])</f>
        <v>0</v>
      </c>
      <c r="M50" s="155">
        <f>Table9[[#This Row],[Net Invoice ]]-Table9[[#This Row],[Invoice Paid by Cx]]</f>
        <v>0</v>
      </c>
      <c r="N50" s="416">
        <f t="shared" ref="N50:N81" si="2">D50-K50</f>
        <v>0</v>
      </c>
    </row>
    <row r="51" spans="1:14" ht="15.75" customHeight="1" x14ac:dyDescent="0.2">
      <c r="A51" s="30"/>
      <c r="B51" s="46"/>
      <c r="C51" s="47"/>
      <c r="D51" s="48"/>
      <c r="E51" s="412">
        <f>(Table9[[#This Row],[Invoice Amount]]*Dashboard!$F$4)/(100%+Dashboard!$F$4)</f>
        <v>0</v>
      </c>
      <c r="F51" s="158">
        <f>Table9[[#This Row],[Invoice Amount]]-Table9[[#This Row],[GST/HST]]</f>
        <v>0</v>
      </c>
      <c r="G51" s="158">
        <f>SUMIF('Directors Advances'!$H$6:$H$1500,'Sales + Receivables'!B51,'Directors Advances'!$I$6:$I$1500)+SUMIF('Bank 1'!$H$7:$H$1500,'Sales + Receivables'!B51,'Bank 1'!$I$7:$I$1500)+SUMIF('Bank 2'!$H$7:$H$1500,'Sales + Receivables'!B51,'Bank 2'!$I$7:$I$1500)+SUMIF('Credit Card 1'!$H$7:$H$1500,'Sales + Receivables'!B51,'Credit Card 1'!$I$7:$I$1500)+SUMIF('Credit Card 2'!$H$7:$H$1500,'Sales + Receivables'!B51,'Credit Card 2'!$I$7:$I$1500)</f>
        <v>0</v>
      </c>
      <c r="H51" s="158">
        <f>SUMIFS('Directors Advances'!$J$6:$J$1500, 'Directors Advances'!$H$6:$H$1500, 'Sales + Receivables'!B51, 'Directors Advances'!$H$6:$H$1500, "&lt;&gt;0")
+SUMIFS('Bank 1'!$J$7:$J$1500, 'Bank 1'!$H$7:$H$1500, 'Sales + Receivables'!B51, 'Bank 1'!$H$7:$H$1500, "&lt;&gt;0")
+SUMIFS('Bank 2'!$J$7:$J$1500, 'Bank 2'!$H$7:$H$1500, 'Sales + Receivables'!B51, 'Bank 2'!$H$7:$H$1500, "&lt;&gt;0")
+SUMIFS('Credit Card 1'!$J$7:$J$1500, 'Credit Card 1'!$H$7:$H$1500, 'Sales + Receivables'!B51, 'Credit Card 1'!$H$7:$H$1500, "&lt;&gt;0")
+SUMIFS('Credit Card 2'!$J$7:$J$1500, 'Credit Card 2'!$H$7:$H$1500, 'Sales + Receivables'!B51, 'Credit Card 2'!$H$7:$H$1500, "&lt;&gt;0")</f>
        <v>0</v>
      </c>
      <c r="I51" s="48"/>
      <c r="J51" s="48"/>
      <c r="K51" s="412">
        <f>Table9[[#This Row],[Invoice Paid by Cx]]+Table9[[#This Row],[GST Paid by Cx]]</f>
        <v>0</v>
      </c>
      <c r="L51" s="158">
        <f>IF(Dashboard!$F$5="Quick",0,Table9[[#This Row],[GST/HST]]-Table9[[#This Row],[GST Paid by Cx]])</f>
        <v>0</v>
      </c>
      <c r="M51" s="158">
        <f>Table9[[#This Row],[Net Invoice ]]-Table9[[#This Row],[Invoice Paid by Cx]]</f>
        <v>0</v>
      </c>
      <c r="N51" s="419">
        <f t="shared" si="2"/>
        <v>0</v>
      </c>
    </row>
    <row r="52" spans="1:14" ht="15.75" customHeight="1" x14ac:dyDescent="0.2">
      <c r="A52" s="30"/>
      <c r="B52" s="37"/>
      <c r="C52" s="38"/>
      <c r="D52" s="39"/>
      <c r="E52" s="409">
        <f>(Table9[[#This Row],[Invoice Amount]]*Dashboard!$F$4)/(100%+Dashboard!$F$4)</f>
        <v>0</v>
      </c>
      <c r="F52" s="155">
        <f>Table9[[#This Row],[Invoice Amount]]-Table9[[#This Row],[GST/HST]]</f>
        <v>0</v>
      </c>
      <c r="G52" s="155">
        <f>SUMIF('Directors Advances'!$H$6:$H$1500,'Sales + Receivables'!B52,'Directors Advances'!$I$6:$I$1500)+SUMIF('Bank 1'!$H$7:$H$1500,'Sales + Receivables'!B52,'Bank 1'!$I$7:$I$1500)+SUMIF('Bank 2'!$H$7:$H$1500,'Sales + Receivables'!B52,'Bank 2'!$I$7:$I$1500)+SUMIF('Credit Card 1'!$H$7:$H$1500,'Sales + Receivables'!B52,'Credit Card 1'!$I$7:$I$1500)+SUMIF('Credit Card 2'!$H$7:$H$1500,'Sales + Receivables'!B52,'Credit Card 2'!$I$7:$I$1500)</f>
        <v>0</v>
      </c>
      <c r="H52" s="155">
        <f>SUMIFS('Directors Advances'!$J$6:$J$1500, 'Directors Advances'!$H$6:$H$1500, 'Sales + Receivables'!B52, 'Directors Advances'!$H$6:$H$1500, "&lt;&gt;0")
+SUMIFS('Bank 1'!$J$7:$J$1500, 'Bank 1'!$H$7:$H$1500, 'Sales + Receivables'!B52, 'Bank 1'!$H$7:$H$1500, "&lt;&gt;0")
+SUMIFS('Bank 2'!$J$7:$J$1500, 'Bank 2'!$H$7:$H$1500, 'Sales + Receivables'!B52, 'Bank 2'!$H$7:$H$1500, "&lt;&gt;0")
+SUMIFS('Credit Card 1'!$J$7:$J$1500, 'Credit Card 1'!$H$7:$H$1500, 'Sales + Receivables'!B52, 'Credit Card 1'!$H$7:$H$1500, "&lt;&gt;0")
+SUMIFS('Credit Card 2'!$J$7:$J$1500, 'Credit Card 2'!$H$7:$H$1500, 'Sales + Receivables'!B52, 'Credit Card 2'!$H$7:$H$1500, "&lt;&gt;0")</f>
        <v>0</v>
      </c>
      <c r="I52" s="39"/>
      <c r="J52" s="39"/>
      <c r="K52" s="409">
        <f>Table9[[#This Row],[Invoice Paid by Cx]]+Table9[[#This Row],[GST Paid by Cx]]</f>
        <v>0</v>
      </c>
      <c r="L52" s="155">
        <f>IF(Dashboard!$F$5="Quick",0,Table9[[#This Row],[GST/HST]]-Table9[[#This Row],[GST Paid by Cx]])</f>
        <v>0</v>
      </c>
      <c r="M52" s="155">
        <f>Table9[[#This Row],[Net Invoice ]]-Table9[[#This Row],[Invoice Paid by Cx]]</f>
        <v>0</v>
      </c>
      <c r="N52" s="416">
        <f t="shared" si="2"/>
        <v>0</v>
      </c>
    </row>
    <row r="53" spans="1:14" ht="15.75" customHeight="1" x14ac:dyDescent="0.2">
      <c r="A53" s="30"/>
      <c r="B53" s="46"/>
      <c r="C53" s="47"/>
      <c r="D53" s="48"/>
      <c r="E53" s="412">
        <f>(Table9[[#This Row],[Invoice Amount]]*Dashboard!$F$4)/(100%+Dashboard!$F$4)</f>
        <v>0</v>
      </c>
      <c r="F53" s="158">
        <f>Table9[[#This Row],[Invoice Amount]]-Table9[[#This Row],[GST/HST]]</f>
        <v>0</v>
      </c>
      <c r="G53" s="158">
        <f>SUMIF('Directors Advances'!$H$6:$H$1500,'Sales + Receivables'!B53,'Directors Advances'!$I$6:$I$1500)+SUMIF('Bank 1'!$H$7:$H$1500,'Sales + Receivables'!B53,'Bank 1'!$I$7:$I$1500)+SUMIF('Bank 2'!$H$7:$H$1500,'Sales + Receivables'!B53,'Bank 2'!$I$7:$I$1500)+SUMIF('Credit Card 1'!$H$7:$H$1500,'Sales + Receivables'!B53,'Credit Card 1'!$I$7:$I$1500)+SUMIF('Credit Card 2'!$H$7:$H$1500,'Sales + Receivables'!B53,'Credit Card 2'!$I$7:$I$1500)</f>
        <v>0</v>
      </c>
      <c r="H53" s="158">
        <f>SUMIFS('Directors Advances'!$J$6:$J$1500, 'Directors Advances'!$H$6:$H$1500, 'Sales + Receivables'!B53, 'Directors Advances'!$H$6:$H$1500, "&lt;&gt;0")
+SUMIFS('Bank 1'!$J$7:$J$1500, 'Bank 1'!$H$7:$H$1500, 'Sales + Receivables'!B53, 'Bank 1'!$H$7:$H$1500, "&lt;&gt;0")
+SUMIFS('Bank 2'!$J$7:$J$1500, 'Bank 2'!$H$7:$H$1500, 'Sales + Receivables'!B53, 'Bank 2'!$H$7:$H$1500, "&lt;&gt;0")
+SUMIFS('Credit Card 1'!$J$7:$J$1500, 'Credit Card 1'!$H$7:$H$1500, 'Sales + Receivables'!B53, 'Credit Card 1'!$H$7:$H$1500, "&lt;&gt;0")
+SUMIFS('Credit Card 2'!$J$7:$J$1500, 'Credit Card 2'!$H$7:$H$1500, 'Sales + Receivables'!B53, 'Credit Card 2'!$H$7:$H$1500, "&lt;&gt;0")</f>
        <v>0</v>
      </c>
      <c r="I53" s="48"/>
      <c r="J53" s="48"/>
      <c r="K53" s="412">
        <f>Table9[[#This Row],[Invoice Paid by Cx]]+Table9[[#This Row],[GST Paid by Cx]]</f>
        <v>0</v>
      </c>
      <c r="L53" s="158">
        <f>IF(Dashboard!$F$5="Quick",0,Table9[[#This Row],[GST/HST]]-Table9[[#This Row],[GST Paid by Cx]])</f>
        <v>0</v>
      </c>
      <c r="M53" s="158">
        <f>Table9[[#This Row],[Net Invoice ]]-Table9[[#This Row],[Invoice Paid by Cx]]</f>
        <v>0</v>
      </c>
      <c r="N53" s="420">
        <f t="shared" si="2"/>
        <v>0</v>
      </c>
    </row>
    <row r="54" spans="1:14" ht="15.75" customHeight="1" x14ac:dyDescent="0.2">
      <c r="A54" s="30"/>
      <c r="B54" s="37"/>
      <c r="C54" s="38"/>
      <c r="D54" s="39"/>
      <c r="E54" s="409">
        <f>(Table9[[#This Row],[Invoice Amount]]*Dashboard!$F$4)/(100%+Dashboard!$F$4)</f>
        <v>0</v>
      </c>
      <c r="F54" s="155">
        <f>Table9[[#This Row],[Invoice Amount]]-Table9[[#This Row],[GST/HST]]</f>
        <v>0</v>
      </c>
      <c r="G54" s="155">
        <f>SUMIF('Directors Advances'!$H$6:$H$1500,'Sales + Receivables'!B54,'Directors Advances'!$I$6:$I$1500)+SUMIF('Bank 1'!$H$7:$H$1500,'Sales + Receivables'!B54,'Bank 1'!$I$7:$I$1500)+SUMIF('Bank 2'!$H$7:$H$1500,'Sales + Receivables'!B54,'Bank 2'!$I$7:$I$1500)+SUMIF('Credit Card 1'!$H$7:$H$1500,'Sales + Receivables'!B54,'Credit Card 1'!$I$7:$I$1500)+SUMIF('Credit Card 2'!$H$7:$H$1500,'Sales + Receivables'!B54,'Credit Card 2'!$I$7:$I$1500)</f>
        <v>0</v>
      </c>
      <c r="H54" s="155">
        <f>SUMIFS('Directors Advances'!$J$6:$J$1500, 'Directors Advances'!$H$6:$H$1500, 'Sales + Receivables'!B54, 'Directors Advances'!$H$6:$H$1500, "&lt;&gt;0")
+SUMIFS('Bank 1'!$J$7:$J$1500, 'Bank 1'!$H$7:$H$1500, 'Sales + Receivables'!B54, 'Bank 1'!$H$7:$H$1500, "&lt;&gt;0")
+SUMIFS('Bank 2'!$J$7:$J$1500, 'Bank 2'!$H$7:$H$1500, 'Sales + Receivables'!B54, 'Bank 2'!$H$7:$H$1500, "&lt;&gt;0")
+SUMIFS('Credit Card 1'!$J$7:$J$1500, 'Credit Card 1'!$H$7:$H$1500, 'Sales + Receivables'!B54, 'Credit Card 1'!$H$7:$H$1500, "&lt;&gt;0")
+SUMIFS('Credit Card 2'!$J$7:$J$1500, 'Credit Card 2'!$H$7:$H$1500, 'Sales + Receivables'!B54, 'Credit Card 2'!$H$7:$H$1500, "&lt;&gt;0")</f>
        <v>0</v>
      </c>
      <c r="I54" s="39"/>
      <c r="J54" s="39"/>
      <c r="K54" s="409">
        <f>Table9[[#This Row],[Invoice Paid by Cx]]+Table9[[#This Row],[GST Paid by Cx]]</f>
        <v>0</v>
      </c>
      <c r="L54" s="155">
        <f>IF(Dashboard!$F$5="Quick",0,Table9[[#This Row],[GST/HST]]-Table9[[#This Row],[GST Paid by Cx]])</f>
        <v>0</v>
      </c>
      <c r="M54" s="155">
        <f>Table9[[#This Row],[Net Invoice ]]-Table9[[#This Row],[Invoice Paid by Cx]]</f>
        <v>0</v>
      </c>
      <c r="N54" s="416">
        <f t="shared" si="2"/>
        <v>0</v>
      </c>
    </row>
    <row r="55" spans="1:14" ht="15.75" customHeight="1" x14ac:dyDescent="0.2">
      <c r="A55" s="30"/>
      <c r="B55" s="46"/>
      <c r="C55" s="47"/>
      <c r="D55" s="48"/>
      <c r="E55" s="412">
        <f>(Table9[[#This Row],[Invoice Amount]]*Dashboard!$F$4)/(100%+Dashboard!$F$4)</f>
        <v>0</v>
      </c>
      <c r="F55" s="158">
        <f>Table9[[#This Row],[Invoice Amount]]-Table9[[#This Row],[GST/HST]]</f>
        <v>0</v>
      </c>
      <c r="G55" s="158">
        <f>SUMIF('Directors Advances'!$H$6:$H$1500,'Sales + Receivables'!B55,'Directors Advances'!$I$6:$I$1500)+SUMIF('Bank 1'!$H$7:$H$1500,'Sales + Receivables'!B55,'Bank 1'!$I$7:$I$1500)+SUMIF('Bank 2'!$H$7:$H$1500,'Sales + Receivables'!B55,'Bank 2'!$I$7:$I$1500)+SUMIF('Credit Card 1'!$H$7:$H$1500,'Sales + Receivables'!B55,'Credit Card 1'!$I$7:$I$1500)+SUMIF('Credit Card 2'!$H$7:$H$1500,'Sales + Receivables'!B55,'Credit Card 2'!$I$7:$I$1500)</f>
        <v>0</v>
      </c>
      <c r="H55" s="158">
        <f>SUMIFS('Directors Advances'!$J$6:$J$1500, 'Directors Advances'!$H$6:$H$1500, 'Sales + Receivables'!B55, 'Directors Advances'!$H$6:$H$1500, "&lt;&gt;0")
+SUMIFS('Bank 1'!$J$7:$J$1500, 'Bank 1'!$H$7:$H$1500, 'Sales + Receivables'!B55, 'Bank 1'!$H$7:$H$1500, "&lt;&gt;0")
+SUMIFS('Bank 2'!$J$7:$J$1500, 'Bank 2'!$H$7:$H$1500, 'Sales + Receivables'!B55, 'Bank 2'!$H$7:$H$1500, "&lt;&gt;0")
+SUMIFS('Credit Card 1'!$J$7:$J$1500, 'Credit Card 1'!$H$7:$H$1500, 'Sales + Receivables'!B55, 'Credit Card 1'!$H$7:$H$1500, "&lt;&gt;0")
+SUMIFS('Credit Card 2'!$J$7:$J$1500, 'Credit Card 2'!$H$7:$H$1500, 'Sales + Receivables'!B55, 'Credit Card 2'!$H$7:$H$1500, "&lt;&gt;0")</f>
        <v>0</v>
      </c>
      <c r="I55" s="48"/>
      <c r="J55" s="48"/>
      <c r="K55" s="412">
        <f>Table9[[#This Row],[Invoice Paid by Cx]]+Table9[[#This Row],[GST Paid by Cx]]</f>
        <v>0</v>
      </c>
      <c r="L55" s="158">
        <f>IF(Dashboard!$F$5="Quick",0,Table9[[#This Row],[GST/HST]]-Table9[[#This Row],[GST Paid by Cx]])</f>
        <v>0</v>
      </c>
      <c r="M55" s="158">
        <f>Table9[[#This Row],[Net Invoice ]]-Table9[[#This Row],[Invoice Paid by Cx]]</f>
        <v>0</v>
      </c>
      <c r="N55" s="421">
        <f t="shared" si="2"/>
        <v>0</v>
      </c>
    </row>
    <row r="56" spans="1:14" ht="15.75" customHeight="1" x14ac:dyDescent="0.2">
      <c r="A56" s="30"/>
      <c r="B56" s="37"/>
      <c r="C56" s="38"/>
      <c r="D56" s="39"/>
      <c r="E56" s="409">
        <f>(Table9[[#This Row],[Invoice Amount]]*Dashboard!$F$4)/(100%+Dashboard!$F$4)</f>
        <v>0</v>
      </c>
      <c r="F56" s="155">
        <f>Table9[[#This Row],[Invoice Amount]]-Table9[[#This Row],[GST/HST]]</f>
        <v>0</v>
      </c>
      <c r="G56" s="155">
        <f>SUMIF('Directors Advances'!$H$6:$H$1500,'Sales + Receivables'!B56,'Directors Advances'!$I$6:$I$1500)+SUMIF('Bank 1'!$H$7:$H$1500,'Sales + Receivables'!B56,'Bank 1'!$I$7:$I$1500)+SUMIF('Bank 2'!$H$7:$H$1500,'Sales + Receivables'!B56,'Bank 2'!$I$7:$I$1500)+SUMIF('Credit Card 1'!$H$7:$H$1500,'Sales + Receivables'!B56,'Credit Card 1'!$I$7:$I$1500)+SUMIF('Credit Card 2'!$H$7:$H$1500,'Sales + Receivables'!B56,'Credit Card 2'!$I$7:$I$1500)</f>
        <v>0</v>
      </c>
      <c r="H56" s="155">
        <f>SUMIFS('Directors Advances'!$J$6:$J$1500, 'Directors Advances'!$H$6:$H$1500, 'Sales + Receivables'!B56, 'Directors Advances'!$H$6:$H$1500, "&lt;&gt;0")
+SUMIFS('Bank 1'!$J$7:$J$1500, 'Bank 1'!$H$7:$H$1500, 'Sales + Receivables'!B56, 'Bank 1'!$H$7:$H$1500, "&lt;&gt;0")
+SUMIFS('Bank 2'!$J$7:$J$1500, 'Bank 2'!$H$7:$H$1500, 'Sales + Receivables'!B56, 'Bank 2'!$H$7:$H$1500, "&lt;&gt;0")
+SUMIFS('Credit Card 1'!$J$7:$J$1500, 'Credit Card 1'!$H$7:$H$1500, 'Sales + Receivables'!B56, 'Credit Card 1'!$H$7:$H$1500, "&lt;&gt;0")
+SUMIFS('Credit Card 2'!$J$7:$J$1500, 'Credit Card 2'!$H$7:$H$1500, 'Sales + Receivables'!B56, 'Credit Card 2'!$H$7:$H$1500, "&lt;&gt;0")</f>
        <v>0</v>
      </c>
      <c r="I56" s="39"/>
      <c r="J56" s="39"/>
      <c r="K56" s="409">
        <f>Table9[[#This Row],[Invoice Paid by Cx]]+Table9[[#This Row],[GST Paid by Cx]]</f>
        <v>0</v>
      </c>
      <c r="L56" s="155">
        <f>IF(Dashboard!$F$5="Quick",0,Table9[[#This Row],[GST/HST]]-Table9[[#This Row],[GST Paid by Cx]])</f>
        <v>0</v>
      </c>
      <c r="M56" s="155">
        <f>Table9[[#This Row],[Net Invoice ]]-Table9[[#This Row],[Invoice Paid by Cx]]</f>
        <v>0</v>
      </c>
      <c r="N56" s="416">
        <f t="shared" si="2"/>
        <v>0</v>
      </c>
    </row>
    <row r="57" spans="1:14" ht="15.75" customHeight="1" x14ac:dyDescent="0.2">
      <c r="A57" s="30"/>
      <c r="B57" s="46"/>
      <c r="C57" s="47"/>
      <c r="D57" s="48"/>
      <c r="E57" s="412">
        <f>(Table9[[#This Row],[Invoice Amount]]*Dashboard!$F$4)/(100%+Dashboard!$F$4)</f>
        <v>0</v>
      </c>
      <c r="F57" s="158">
        <f>Table9[[#This Row],[Invoice Amount]]-Table9[[#This Row],[GST/HST]]</f>
        <v>0</v>
      </c>
      <c r="G57" s="158">
        <f>SUMIF('Directors Advances'!$H$6:$H$1500,'Sales + Receivables'!B57,'Directors Advances'!$I$6:$I$1500)+SUMIF('Bank 1'!$H$7:$H$1500,'Sales + Receivables'!B57,'Bank 1'!$I$7:$I$1500)+SUMIF('Bank 2'!$H$7:$H$1500,'Sales + Receivables'!B57,'Bank 2'!$I$7:$I$1500)+SUMIF('Credit Card 1'!$H$7:$H$1500,'Sales + Receivables'!B57,'Credit Card 1'!$I$7:$I$1500)+SUMIF('Credit Card 2'!$H$7:$H$1500,'Sales + Receivables'!B57,'Credit Card 2'!$I$7:$I$1500)</f>
        <v>0</v>
      </c>
      <c r="H57" s="158">
        <f>SUMIFS('Directors Advances'!$J$6:$J$1500, 'Directors Advances'!$H$6:$H$1500, 'Sales + Receivables'!B57, 'Directors Advances'!$H$6:$H$1500, "&lt;&gt;0")
+SUMIFS('Bank 1'!$J$7:$J$1500, 'Bank 1'!$H$7:$H$1500, 'Sales + Receivables'!B57, 'Bank 1'!$H$7:$H$1500, "&lt;&gt;0")
+SUMIFS('Bank 2'!$J$7:$J$1500, 'Bank 2'!$H$7:$H$1500, 'Sales + Receivables'!B57, 'Bank 2'!$H$7:$H$1500, "&lt;&gt;0")
+SUMIFS('Credit Card 1'!$J$7:$J$1500, 'Credit Card 1'!$H$7:$H$1500, 'Sales + Receivables'!B57, 'Credit Card 1'!$H$7:$H$1500, "&lt;&gt;0")
+SUMIFS('Credit Card 2'!$J$7:$J$1500, 'Credit Card 2'!$H$7:$H$1500, 'Sales + Receivables'!B57, 'Credit Card 2'!$H$7:$H$1500, "&lt;&gt;0")</f>
        <v>0</v>
      </c>
      <c r="I57" s="48"/>
      <c r="J57" s="48"/>
      <c r="K57" s="412">
        <f>Table9[[#This Row],[Invoice Paid by Cx]]+Table9[[#This Row],[GST Paid by Cx]]</f>
        <v>0</v>
      </c>
      <c r="L57" s="158">
        <f>IF(Dashboard!$F$5="Quick",0,Table9[[#This Row],[GST/HST]]-Table9[[#This Row],[GST Paid by Cx]])</f>
        <v>0</v>
      </c>
      <c r="M57" s="158">
        <f>Table9[[#This Row],[Net Invoice ]]-Table9[[#This Row],[Invoice Paid by Cx]]</f>
        <v>0</v>
      </c>
      <c r="N57" s="419">
        <f t="shared" si="2"/>
        <v>0</v>
      </c>
    </row>
    <row r="58" spans="1:14" ht="15.75" customHeight="1" x14ac:dyDescent="0.2">
      <c r="A58" s="30"/>
      <c r="B58" s="37"/>
      <c r="C58" s="38"/>
      <c r="D58" s="39"/>
      <c r="E58" s="409">
        <f>(Table9[[#This Row],[Invoice Amount]]*Dashboard!$F$4)/(100%+Dashboard!$F$4)</f>
        <v>0</v>
      </c>
      <c r="F58" s="155">
        <f>Table9[[#This Row],[Invoice Amount]]-Table9[[#This Row],[GST/HST]]</f>
        <v>0</v>
      </c>
      <c r="G58" s="155">
        <f>SUMIF('Directors Advances'!$H$6:$H$1500,'Sales + Receivables'!B58,'Directors Advances'!$I$6:$I$1500)+SUMIF('Bank 1'!$H$7:$H$1500,'Sales + Receivables'!B58,'Bank 1'!$I$7:$I$1500)+SUMIF('Bank 2'!$H$7:$H$1500,'Sales + Receivables'!B58,'Bank 2'!$I$7:$I$1500)+SUMIF('Credit Card 1'!$H$7:$H$1500,'Sales + Receivables'!B58,'Credit Card 1'!$I$7:$I$1500)+SUMIF('Credit Card 2'!$H$7:$H$1500,'Sales + Receivables'!B58,'Credit Card 2'!$I$7:$I$1500)</f>
        <v>0</v>
      </c>
      <c r="H58" s="155">
        <f>SUMIFS('Directors Advances'!$J$6:$J$1500, 'Directors Advances'!$H$6:$H$1500, 'Sales + Receivables'!B58, 'Directors Advances'!$H$6:$H$1500, "&lt;&gt;0")
+SUMIFS('Bank 1'!$J$7:$J$1500, 'Bank 1'!$H$7:$H$1500, 'Sales + Receivables'!B58, 'Bank 1'!$H$7:$H$1500, "&lt;&gt;0")
+SUMIFS('Bank 2'!$J$7:$J$1500, 'Bank 2'!$H$7:$H$1500, 'Sales + Receivables'!B58, 'Bank 2'!$H$7:$H$1500, "&lt;&gt;0")
+SUMIFS('Credit Card 1'!$J$7:$J$1500, 'Credit Card 1'!$H$7:$H$1500, 'Sales + Receivables'!B58, 'Credit Card 1'!$H$7:$H$1500, "&lt;&gt;0")
+SUMIFS('Credit Card 2'!$J$7:$J$1500, 'Credit Card 2'!$H$7:$H$1500, 'Sales + Receivables'!B58, 'Credit Card 2'!$H$7:$H$1500, "&lt;&gt;0")</f>
        <v>0</v>
      </c>
      <c r="I58" s="39"/>
      <c r="J58" s="39"/>
      <c r="K58" s="409">
        <f>Table9[[#This Row],[Invoice Paid by Cx]]+Table9[[#This Row],[GST Paid by Cx]]</f>
        <v>0</v>
      </c>
      <c r="L58" s="155">
        <f>IF(Dashboard!$F$5="Quick",0,Table9[[#This Row],[GST/HST]]-Table9[[#This Row],[GST Paid by Cx]])</f>
        <v>0</v>
      </c>
      <c r="M58" s="155">
        <f>Table9[[#This Row],[Net Invoice ]]-Table9[[#This Row],[Invoice Paid by Cx]]</f>
        <v>0</v>
      </c>
      <c r="N58" s="416">
        <f t="shared" si="2"/>
        <v>0</v>
      </c>
    </row>
    <row r="59" spans="1:14" ht="15.75" customHeight="1" x14ac:dyDescent="0.2">
      <c r="A59" s="30"/>
      <c r="B59" s="46"/>
      <c r="C59" s="47"/>
      <c r="D59" s="48"/>
      <c r="E59" s="412">
        <f>(Table9[[#This Row],[Invoice Amount]]*Dashboard!$F$4)/(100%+Dashboard!$F$4)</f>
        <v>0</v>
      </c>
      <c r="F59" s="158">
        <f>Table9[[#This Row],[Invoice Amount]]-Table9[[#This Row],[GST/HST]]</f>
        <v>0</v>
      </c>
      <c r="G59" s="158">
        <f>SUMIF('Directors Advances'!$H$6:$H$1500,'Sales + Receivables'!B59,'Directors Advances'!$I$6:$I$1500)+SUMIF('Bank 1'!$H$7:$H$1500,'Sales + Receivables'!B59,'Bank 1'!$I$7:$I$1500)+SUMIF('Bank 2'!$H$7:$H$1500,'Sales + Receivables'!B59,'Bank 2'!$I$7:$I$1500)+SUMIF('Credit Card 1'!$H$7:$H$1500,'Sales + Receivables'!B59,'Credit Card 1'!$I$7:$I$1500)+SUMIF('Credit Card 2'!$H$7:$H$1500,'Sales + Receivables'!B59,'Credit Card 2'!$I$7:$I$1500)</f>
        <v>0</v>
      </c>
      <c r="H59" s="158">
        <f>SUMIFS('Directors Advances'!$J$6:$J$1500, 'Directors Advances'!$H$6:$H$1500, 'Sales + Receivables'!B59, 'Directors Advances'!$H$6:$H$1500, "&lt;&gt;0")
+SUMIFS('Bank 1'!$J$7:$J$1500, 'Bank 1'!$H$7:$H$1500, 'Sales + Receivables'!B59, 'Bank 1'!$H$7:$H$1500, "&lt;&gt;0")
+SUMIFS('Bank 2'!$J$7:$J$1500, 'Bank 2'!$H$7:$H$1500, 'Sales + Receivables'!B59, 'Bank 2'!$H$7:$H$1500, "&lt;&gt;0")
+SUMIFS('Credit Card 1'!$J$7:$J$1500, 'Credit Card 1'!$H$7:$H$1500, 'Sales + Receivables'!B59, 'Credit Card 1'!$H$7:$H$1500, "&lt;&gt;0")
+SUMIFS('Credit Card 2'!$J$7:$J$1500, 'Credit Card 2'!$H$7:$H$1500, 'Sales + Receivables'!B59, 'Credit Card 2'!$H$7:$H$1500, "&lt;&gt;0")</f>
        <v>0</v>
      </c>
      <c r="I59" s="48"/>
      <c r="J59" s="48"/>
      <c r="K59" s="412">
        <f>Table9[[#This Row],[Invoice Paid by Cx]]+Table9[[#This Row],[GST Paid by Cx]]</f>
        <v>0</v>
      </c>
      <c r="L59" s="158">
        <f>IF(Dashboard!$F$5="Quick",0,Table9[[#This Row],[GST/HST]]-Table9[[#This Row],[GST Paid by Cx]])</f>
        <v>0</v>
      </c>
      <c r="M59" s="158">
        <f>Table9[[#This Row],[Net Invoice ]]-Table9[[#This Row],[Invoice Paid by Cx]]</f>
        <v>0</v>
      </c>
      <c r="N59" s="419">
        <f t="shared" si="2"/>
        <v>0</v>
      </c>
    </row>
    <row r="60" spans="1:14" ht="15.75" customHeight="1" x14ac:dyDescent="0.2">
      <c r="A60" s="30"/>
      <c r="B60" s="37"/>
      <c r="C60" s="38"/>
      <c r="D60" s="39"/>
      <c r="E60" s="409">
        <f>(Table9[[#This Row],[Invoice Amount]]*Dashboard!$F$4)/(100%+Dashboard!$F$4)</f>
        <v>0</v>
      </c>
      <c r="F60" s="155">
        <f>Table9[[#This Row],[Invoice Amount]]-Table9[[#This Row],[GST/HST]]</f>
        <v>0</v>
      </c>
      <c r="G60" s="155">
        <f>SUMIF('Directors Advances'!$H$6:$H$1500,'Sales + Receivables'!B60,'Directors Advances'!$I$6:$I$1500)+SUMIF('Bank 1'!$H$7:$H$1500,'Sales + Receivables'!B60,'Bank 1'!$I$7:$I$1500)+SUMIF('Bank 2'!$H$7:$H$1500,'Sales + Receivables'!B60,'Bank 2'!$I$7:$I$1500)+SUMIF('Credit Card 1'!$H$7:$H$1500,'Sales + Receivables'!B60,'Credit Card 1'!$I$7:$I$1500)+SUMIF('Credit Card 2'!$H$7:$H$1500,'Sales + Receivables'!B60,'Credit Card 2'!$I$7:$I$1500)</f>
        <v>0</v>
      </c>
      <c r="H60" s="155">
        <f>SUMIFS('Directors Advances'!$J$6:$J$1500, 'Directors Advances'!$H$6:$H$1500, 'Sales + Receivables'!B60, 'Directors Advances'!$H$6:$H$1500, "&lt;&gt;0")
+SUMIFS('Bank 1'!$J$7:$J$1500, 'Bank 1'!$H$7:$H$1500, 'Sales + Receivables'!B60, 'Bank 1'!$H$7:$H$1500, "&lt;&gt;0")
+SUMIFS('Bank 2'!$J$7:$J$1500, 'Bank 2'!$H$7:$H$1500, 'Sales + Receivables'!B60, 'Bank 2'!$H$7:$H$1500, "&lt;&gt;0")
+SUMIFS('Credit Card 1'!$J$7:$J$1500, 'Credit Card 1'!$H$7:$H$1500, 'Sales + Receivables'!B60, 'Credit Card 1'!$H$7:$H$1500, "&lt;&gt;0")
+SUMIFS('Credit Card 2'!$J$7:$J$1500, 'Credit Card 2'!$H$7:$H$1500, 'Sales + Receivables'!B60, 'Credit Card 2'!$H$7:$H$1500, "&lt;&gt;0")</f>
        <v>0</v>
      </c>
      <c r="I60" s="39"/>
      <c r="J60" s="39"/>
      <c r="K60" s="409">
        <f>Table9[[#This Row],[Invoice Paid by Cx]]+Table9[[#This Row],[GST Paid by Cx]]</f>
        <v>0</v>
      </c>
      <c r="L60" s="155">
        <f>IF(Dashboard!$F$5="Quick",0,Table9[[#This Row],[GST/HST]]-Table9[[#This Row],[GST Paid by Cx]])</f>
        <v>0</v>
      </c>
      <c r="M60" s="155">
        <f>Table9[[#This Row],[Net Invoice ]]-Table9[[#This Row],[Invoice Paid by Cx]]</f>
        <v>0</v>
      </c>
      <c r="N60" s="416">
        <f t="shared" si="2"/>
        <v>0</v>
      </c>
    </row>
    <row r="61" spans="1:14" ht="15.75" customHeight="1" x14ac:dyDescent="0.2">
      <c r="A61" s="30"/>
      <c r="B61" s="46"/>
      <c r="C61" s="47"/>
      <c r="D61" s="48"/>
      <c r="E61" s="412">
        <f>(Table9[[#This Row],[Invoice Amount]]*Dashboard!$F$4)/(100%+Dashboard!$F$4)</f>
        <v>0</v>
      </c>
      <c r="F61" s="158">
        <f>Table9[[#This Row],[Invoice Amount]]-Table9[[#This Row],[GST/HST]]</f>
        <v>0</v>
      </c>
      <c r="G61" s="158">
        <f>SUMIF('Directors Advances'!$H$6:$H$1500,'Sales + Receivables'!B61,'Directors Advances'!$I$6:$I$1500)+SUMIF('Bank 1'!$H$7:$H$1500,'Sales + Receivables'!B61,'Bank 1'!$I$7:$I$1500)+SUMIF('Bank 2'!$H$7:$H$1500,'Sales + Receivables'!B61,'Bank 2'!$I$7:$I$1500)+SUMIF('Credit Card 1'!$H$7:$H$1500,'Sales + Receivables'!B61,'Credit Card 1'!$I$7:$I$1500)+SUMIF('Credit Card 2'!$H$7:$H$1500,'Sales + Receivables'!B61,'Credit Card 2'!$I$7:$I$1500)</f>
        <v>0</v>
      </c>
      <c r="H61" s="158">
        <f>SUMIFS('Directors Advances'!$J$6:$J$1500, 'Directors Advances'!$H$6:$H$1500, 'Sales + Receivables'!B61, 'Directors Advances'!$H$6:$H$1500, "&lt;&gt;0")
+SUMIFS('Bank 1'!$J$7:$J$1500, 'Bank 1'!$H$7:$H$1500, 'Sales + Receivables'!B61, 'Bank 1'!$H$7:$H$1500, "&lt;&gt;0")
+SUMIFS('Bank 2'!$J$7:$J$1500, 'Bank 2'!$H$7:$H$1500, 'Sales + Receivables'!B61, 'Bank 2'!$H$7:$H$1500, "&lt;&gt;0")
+SUMIFS('Credit Card 1'!$J$7:$J$1500, 'Credit Card 1'!$H$7:$H$1500, 'Sales + Receivables'!B61, 'Credit Card 1'!$H$7:$H$1500, "&lt;&gt;0")
+SUMIFS('Credit Card 2'!$J$7:$J$1500, 'Credit Card 2'!$H$7:$H$1500, 'Sales + Receivables'!B61, 'Credit Card 2'!$H$7:$H$1500, "&lt;&gt;0")</f>
        <v>0</v>
      </c>
      <c r="I61" s="48"/>
      <c r="J61" s="48"/>
      <c r="K61" s="412">
        <f>Table9[[#This Row],[Invoice Paid by Cx]]+Table9[[#This Row],[GST Paid by Cx]]</f>
        <v>0</v>
      </c>
      <c r="L61" s="158">
        <f>IF(Dashboard!$F$5="Quick",0,Table9[[#This Row],[GST/HST]]-Table9[[#This Row],[GST Paid by Cx]])</f>
        <v>0</v>
      </c>
      <c r="M61" s="158">
        <f>Table9[[#This Row],[Net Invoice ]]-Table9[[#This Row],[Invoice Paid by Cx]]</f>
        <v>0</v>
      </c>
      <c r="N61" s="419">
        <f t="shared" si="2"/>
        <v>0</v>
      </c>
    </row>
    <row r="62" spans="1:14" ht="15.75" customHeight="1" x14ac:dyDescent="0.2">
      <c r="A62" s="30"/>
      <c r="B62" s="37"/>
      <c r="C62" s="38"/>
      <c r="D62" s="39"/>
      <c r="E62" s="409">
        <f>(Table9[[#This Row],[Invoice Amount]]*Dashboard!$F$4)/(100%+Dashboard!$F$4)</f>
        <v>0</v>
      </c>
      <c r="F62" s="155">
        <f>Table9[[#This Row],[Invoice Amount]]-Table9[[#This Row],[GST/HST]]</f>
        <v>0</v>
      </c>
      <c r="G62" s="155">
        <f>SUMIF('Directors Advances'!$H$6:$H$1500,'Sales + Receivables'!B62,'Directors Advances'!$I$6:$I$1500)+SUMIF('Bank 1'!$H$7:$H$1500,'Sales + Receivables'!B62,'Bank 1'!$I$7:$I$1500)+SUMIF('Bank 2'!$H$7:$H$1500,'Sales + Receivables'!B62,'Bank 2'!$I$7:$I$1500)+SUMIF('Credit Card 1'!$H$7:$H$1500,'Sales + Receivables'!B62,'Credit Card 1'!$I$7:$I$1500)+SUMIF('Credit Card 2'!$H$7:$H$1500,'Sales + Receivables'!B62,'Credit Card 2'!$I$7:$I$1500)</f>
        <v>0</v>
      </c>
      <c r="H62" s="155">
        <f>SUMIFS('Directors Advances'!$J$6:$J$1500, 'Directors Advances'!$H$6:$H$1500, 'Sales + Receivables'!B62, 'Directors Advances'!$H$6:$H$1500, "&lt;&gt;0")
+SUMIFS('Bank 1'!$J$7:$J$1500, 'Bank 1'!$H$7:$H$1500, 'Sales + Receivables'!B62, 'Bank 1'!$H$7:$H$1500, "&lt;&gt;0")
+SUMIFS('Bank 2'!$J$7:$J$1500, 'Bank 2'!$H$7:$H$1500, 'Sales + Receivables'!B62, 'Bank 2'!$H$7:$H$1500, "&lt;&gt;0")
+SUMIFS('Credit Card 1'!$J$7:$J$1500, 'Credit Card 1'!$H$7:$H$1500, 'Sales + Receivables'!B62, 'Credit Card 1'!$H$7:$H$1500, "&lt;&gt;0")
+SUMIFS('Credit Card 2'!$J$7:$J$1500, 'Credit Card 2'!$H$7:$H$1500, 'Sales + Receivables'!B62, 'Credit Card 2'!$H$7:$H$1500, "&lt;&gt;0")</f>
        <v>0</v>
      </c>
      <c r="I62" s="39"/>
      <c r="J62" s="39"/>
      <c r="K62" s="409">
        <f>Table9[[#This Row],[Invoice Paid by Cx]]+Table9[[#This Row],[GST Paid by Cx]]</f>
        <v>0</v>
      </c>
      <c r="L62" s="155">
        <f>IF(Dashboard!$F$5="Quick",0,Table9[[#This Row],[GST/HST]]-Table9[[#This Row],[GST Paid by Cx]])</f>
        <v>0</v>
      </c>
      <c r="M62" s="155">
        <f>Table9[[#This Row],[Net Invoice ]]-Table9[[#This Row],[Invoice Paid by Cx]]</f>
        <v>0</v>
      </c>
      <c r="N62" s="416">
        <f t="shared" si="2"/>
        <v>0</v>
      </c>
    </row>
    <row r="63" spans="1:14" ht="15.75" customHeight="1" x14ac:dyDescent="0.2">
      <c r="A63" s="30"/>
      <c r="B63" s="46"/>
      <c r="C63" s="47"/>
      <c r="D63" s="48"/>
      <c r="E63" s="412">
        <f>(Table9[[#This Row],[Invoice Amount]]*Dashboard!$F$4)/(100%+Dashboard!$F$4)</f>
        <v>0</v>
      </c>
      <c r="F63" s="158">
        <f>Table9[[#This Row],[Invoice Amount]]-Table9[[#This Row],[GST/HST]]</f>
        <v>0</v>
      </c>
      <c r="G63" s="158">
        <f>SUMIF('Directors Advances'!$H$6:$H$1500,'Sales + Receivables'!B63,'Directors Advances'!$I$6:$I$1500)+SUMIF('Bank 1'!$H$7:$H$1500,'Sales + Receivables'!B63,'Bank 1'!$I$7:$I$1500)+SUMIF('Bank 2'!$H$7:$H$1500,'Sales + Receivables'!B63,'Bank 2'!$I$7:$I$1500)+SUMIF('Credit Card 1'!$H$7:$H$1500,'Sales + Receivables'!B63,'Credit Card 1'!$I$7:$I$1500)+SUMIF('Credit Card 2'!$H$7:$H$1500,'Sales + Receivables'!B63,'Credit Card 2'!$I$7:$I$1500)</f>
        <v>0</v>
      </c>
      <c r="H63" s="158">
        <f>SUMIFS('Directors Advances'!$J$6:$J$1500, 'Directors Advances'!$H$6:$H$1500, 'Sales + Receivables'!B63, 'Directors Advances'!$H$6:$H$1500, "&lt;&gt;0")
+SUMIFS('Bank 1'!$J$7:$J$1500, 'Bank 1'!$H$7:$H$1500, 'Sales + Receivables'!B63, 'Bank 1'!$H$7:$H$1500, "&lt;&gt;0")
+SUMIFS('Bank 2'!$J$7:$J$1500, 'Bank 2'!$H$7:$H$1500, 'Sales + Receivables'!B63, 'Bank 2'!$H$7:$H$1500, "&lt;&gt;0")
+SUMIFS('Credit Card 1'!$J$7:$J$1500, 'Credit Card 1'!$H$7:$H$1500, 'Sales + Receivables'!B63, 'Credit Card 1'!$H$7:$H$1500, "&lt;&gt;0")
+SUMIFS('Credit Card 2'!$J$7:$J$1500, 'Credit Card 2'!$H$7:$H$1500, 'Sales + Receivables'!B63, 'Credit Card 2'!$H$7:$H$1500, "&lt;&gt;0")</f>
        <v>0</v>
      </c>
      <c r="I63" s="48"/>
      <c r="J63" s="48"/>
      <c r="K63" s="412">
        <f>Table9[[#This Row],[Invoice Paid by Cx]]+Table9[[#This Row],[GST Paid by Cx]]</f>
        <v>0</v>
      </c>
      <c r="L63" s="158">
        <f>IF(Dashboard!$F$5="Quick",0,Table9[[#This Row],[GST/HST]]-Table9[[#This Row],[GST Paid by Cx]])</f>
        <v>0</v>
      </c>
      <c r="M63" s="158">
        <f>Table9[[#This Row],[Net Invoice ]]-Table9[[#This Row],[Invoice Paid by Cx]]</f>
        <v>0</v>
      </c>
      <c r="N63" s="419">
        <f t="shared" si="2"/>
        <v>0</v>
      </c>
    </row>
    <row r="64" spans="1:14" ht="15.75" customHeight="1" x14ac:dyDescent="0.2">
      <c r="A64" s="30"/>
      <c r="B64" s="37"/>
      <c r="C64" s="38"/>
      <c r="D64" s="39"/>
      <c r="E64" s="409">
        <f>(Table9[[#This Row],[Invoice Amount]]*Dashboard!$F$4)/(100%+Dashboard!$F$4)</f>
        <v>0</v>
      </c>
      <c r="F64" s="155">
        <f>Table9[[#This Row],[Invoice Amount]]-Table9[[#This Row],[GST/HST]]</f>
        <v>0</v>
      </c>
      <c r="G64" s="155">
        <f>SUMIF('Directors Advances'!$H$6:$H$1500,'Sales + Receivables'!B64,'Directors Advances'!$I$6:$I$1500)+SUMIF('Bank 1'!$H$7:$H$1500,'Sales + Receivables'!B64,'Bank 1'!$I$7:$I$1500)+SUMIF('Bank 2'!$H$7:$H$1500,'Sales + Receivables'!B64,'Bank 2'!$I$7:$I$1500)+SUMIF('Credit Card 1'!$H$7:$H$1500,'Sales + Receivables'!B64,'Credit Card 1'!$I$7:$I$1500)+SUMIF('Credit Card 2'!$H$7:$H$1500,'Sales + Receivables'!B64,'Credit Card 2'!$I$7:$I$1500)</f>
        <v>0</v>
      </c>
      <c r="H64" s="155">
        <f>SUMIFS('Directors Advances'!$J$6:$J$1500, 'Directors Advances'!$H$6:$H$1500, 'Sales + Receivables'!B64, 'Directors Advances'!$H$6:$H$1500, "&lt;&gt;0")
+SUMIFS('Bank 1'!$J$7:$J$1500, 'Bank 1'!$H$7:$H$1500, 'Sales + Receivables'!B64, 'Bank 1'!$H$7:$H$1500, "&lt;&gt;0")
+SUMIFS('Bank 2'!$J$7:$J$1500, 'Bank 2'!$H$7:$H$1500, 'Sales + Receivables'!B64, 'Bank 2'!$H$7:$H$1500, "&lt;&gt;0")
+SUMIFS('Credit Card 1'!$J$7:$J$1500, 'Credit Card 1'!$H$7:$H$1500, 'Sales + Receivables'!B64, 'Credit Card 1'!$H$7:$H$1500, "&lt;&gt;0")
+SUMIFS('Credit Card 2'!$J$7:$J$1500, 'Credit Card 2'!$H$7:$H$1500, 'Sales + Receivables'!B64, 'Credit Card 2'!$H$7:$H$1500, "&lt;&gt;0")</f>
        <v>0</v>
      </c>
      <c r="I64" s="39"/>
      <c r="J64" s="39"/>
      <c r="K64" s="409">
        <f>Table9[[#This Row],[Invoice Paid by Cx]]+Table9[[#This Row],[GST Paid by Cx]]</f>
        <v>0</v>
      </c>
      <c r="L64" s="155">
        <f>IF(Dashboard!$F$5="Quick",0,Table9[[#This Row],[GST/HST]]-Table9[[#This Row],[GST Paid by Cx]])</f>
        <v>0</v>
      </c>
      <c r="M64" s="155">
        <f>Table9[[#This Row],[Net Invoice ]]-Table9[[#This Row],[Invoice Paid by Cx]]</f>
        <v>0</v>
      </c>
      <c r="N64" s="416">
        <f t="shared" si="2"/>
        <v>0</v>
      </c>
    </row>
    <row r="65" spans="1:14" ht="15.75" customHeight="1" x14ac:dyDescent="0.2">
      <c r="A65" s="30"/>
      <c r="B65" s="46"/>
      <c r="C65" s="47"/>
      <c r="D65" s="48"/>
      <c r="E65" s="412">
        <f>(Table9[[#This Row],[Invoice Amount]]*Dashboard!$F$4)/(100%+Dashboard!$F$4)</f>
        <v>0</v>
      </c>
      <c r="F65" s="158">
        <f>Table9[[#This Row],[Invoice Amount]]-Table9[[#This Row],[GST/HST]]</f>
        <v>0</v>
      </c>
      <c r="G65" s="158">
        <f>SUMIF('Directors Advances'!$H$6:$H$1500,'Sales + Receivables'!B65,'Directors Advances'!$I$6:$I$1500)+SUMIF('Bank 1'!$H$7:$H$1500,'Sales + Receivables'!B65,'Bank 1'!$I$7:$I$1500)+SUMIF('Bank 2'!$H$7:$H$1500,'Sales + Receivables'!B65,'Bank 2'!$I$7:$I$1500)+SUMIF('Credit Card 1'!$H$7:$H$1500,'Sales + Receivables'!B65,'Credit Card 1'!$I$7:$I$1500)+SUMIF('Credit Card 2'!$H$7:$H$1500,'Sales + Receivables'!B65,'Credit Card 2'!$I$7:$I$1500)</f>
        <v>0</v>
      </c>
      <c r="H65" s="158">
        <f>SUMIFS('Directors Advances'!$J$6:$J$1500, 'Directors Advances'!$H$6:$H$1500, 'Sales + Receivables'!B65, 'Directors Advances'!$H$6:$H$1500, "&lt;&gt;0")
+SUMIFS('Bank 1'!$J$7:$J$1500, 'Bank 1'!$H$7:$H$1500, 'Sales + Receivables'!B65, 'Bank 1'!$H$7:$H$1500, "&lt;&gt;0")
+SUMIFS('Bank 2'!$J$7:$J$1500, 'Bank 2'!$H$7:$H$1500, 'Sales + Receivables'!B65, 'Bank 2'!$H$7:$H$1500, "&lt;&gt;0")
+SUMIFS('Credit Card 1'!$J$7:$J$1500, 'Credit Card 1'!$H$7:$H$1500, 'Sales + Receivables'!B65, 'Credit Card 1'!$H$7:$H$1500, "&lt;&gt;0")
+SUMIFS('Credit Card 2'!$J$7:$J$1500, 'Credit Card 2'!$H$7:$H$1500, 'Sales + Receivables'!B65, 'Credit Card 2'!$H$7:$H$1500, "&lt;&gt;0")</f>
        <v>0</v>
      </c>
      <c r="I65" s="48"/>
      <c r="J65" s="48"/>
      <c r="K65" s="412">
        <f>Table9[[#This Row],[Invoice Paid by Cx]]+Table9[[#This Row],[GST Paid by Cx]]</f>
        <v>0</v>
      </c>
      <c r="L65" s="158">
        <f>IF(Dashboard!$F$5="Quick",0,Table9[[#This Row],[GST/HST]]-Table9[[#This Row],[GST Paid by Cx]])</f>
        <v>0</v>
      </c>
      <c r="M65" s="158">
        <f>Table9[[#This Row],[Net Invoice ]]-Table9[[#This Row],[Invoice Paid by Cx]]</f>
        <v>0</v>
      </c>
      <c r="N65" s="419">
        <f t="shared" si="2"/>
        <v>0</v>
      </c>
    </row>
    <row r="66" spans="1:14" ht="15.75" customHeight="1" x14ac:dyDescent="0.2">
      <c r="A66" s="30"/>
      <c r="B66" s="37"/>
      <c r="C66" s="38"/>
      <c r="D66" s="39"/>
      <c r="E66" s="409">
        <f>(Table9[[#This Row],[Invoice Amount]]*Dashboard!$F$4)/(100%+Dashboard!$F$4)</f>
        <v>0</v>
      </c>
      <c r="F66" s="155">
        <f>Table9[[#This Row],[Invoice Amount]]-Table9[[#This Row],[GST/HST]]</f>
        <v>0</v>
      </c>
      <c r="G66" s="155">
        <f>SUMIF('Directors Advances'!$H$6:$H$1500,'Sales + Receivables'!B66,'Directors Advances'!$I$6:$I$1500)+SUMIF('Bank 1'!$H$7:$H$1500,'Sales + Receivables'!B66,'Bank 1'!$I$7:$I$1500)+SUMIF('Bank 2'!$H$7:$H$1500,'Sales + Receivables'!B66,'Bank 2'!$I$7:$I$1500)+SUMIF('Credit Card 1'!$H$7:$H$1500,'Sales + Receivables'!B66,'Credit Card 1'!$I$7:$I$1500)+SUMIF('Credit Card 2'!$H$7:$H$1500,'Sales + Receivables'!B66,'Credit Card 2'!$I$7:$I$1500)</f>
        <v>0</v>
      </c>
      <c r="H66" s="155">
        <f>SUMIFS('Directors Advances'!$J$6:$J$1500, 'Directors Advances'!$H$6:$H$1500, 'Sales + Receivables'!B66, 'Directors Advances'!$H$6:$H$1500, "&lt;&gt;0")
+SUMIFS('Bank 1'!$J$7:$J$1500, 'Bank 1'!$H$7:$H$1500, 'Sales + Receivables'!B66, 'Bank 1'!$H$7:$H$1500, "&lt;&gt;0")
+SUMIFS('Bank 2'!$J$7:$J$1500, 'Bank 2'!$H$7:$H$1500, 'Sales + Receivables'!B66, 'Bank 2'!$H$7:$H$1500, "&lt;&gt;0")
+SUMIFS('Credit Card 1'!$J$7:$J$1500, 'Credit Card 1'!$H$7:$H$1500, 'Sales + Receivables'!B66, 'Credit Card 1'!$H$7:$H$1500, "&lt;&gt;0")
+SUMIFS('Credit Card 2'!$J$7:$J$1500, 'Credit Card 2'!$H$7:$H$1500, 'Sales + Receivables'!B66, 'Credit Card 2'!$H$7:$H$1500, "&lt;&gt;0")</f>
        <v>0</v>
      </c>
      <c r="I66" s="39"/>
      <c r="J66" s="39"/>
      <c r="K66" s="409">
        <f>Table9[[#This Row],[Invoice Paid by Cx]]+Table9[[#This Row],[GST Paid by Cx]]</f>
        <v>0</v>
      </c>
      <c r="L66" s="155">
        <f>IF(Dashboard!$F$5="Quick",0,Table9[[#This Row],[GST/HST]]-Table9[[#This Row],[GST Paid by Cx]])</f>
        <v>0</v>
      </c>
      <c r="M66" s="155">
        <f>Table9[[#This Row],[Net Invoice ]]-Table9[[#This Row],[Invoice Paid by Cx]]</f>
        <v>0</v>
      </c>
      <c r="N66" s="416">
        <f t="shared" si="2"/>
        <v>0</v>
      </c>
    </row>
    <row r="67" spans="1:14" ht="15.75" customHeight="1" x14ac:dyDescent="0.2">
      <c r="A67" s="30"/>
      <c r="B67" s="46"/>
      <c r="C67" s="47"/>
      <c r="D67" s="48"/>
      <c r="E67" s="412">
        <f>(Table9[[#This Row],[Invoice Amount]]*Dashboard!$F$4)/(100%+Dashboard!$F$4)</f>
        <v>0</v>
      </c>
      <c r="F67" s="158">
        <f>Table9[[#This Row],[Invoice Amount]]-Table9[[#This Row],[GST/HST]]</f>
        <v>0</v>
      </c>
      <c r="G67" s="158">
        <f>SUMIF('Directors Advances'!$H$6:$H$1500,'Sales + Receivables'!B67,'Directors Advances'!$I$6:$I$1500)+SUMIF('Bank 1'!$H$7:$H$1500,'Sales + Receivables'!B67,'Bank 1'!$I$7:$I$1500)+SUMIF('Bank 2'!$H$7:$H$1500,'Sales + Receivables'!B67,'Bank 2'!$I$7:$I$1500)+SUMIF('Credit Card 1'!$H$7:$H$1500,'Sales + Receivables'!B67,'Credit Card 1'!$I$7:$I$1500)+SUMIF('Credit Card 2'!$H$7:$H$1500,'Sales + Receivables'!B67,'Credit Card 2'!$I$7:$I$1500)</f>
        <v>0</v>
      </c>
      <c r="H67" s="158">
        <f>SUMIFS('Directors Advances'!$J$6:$J$1500, 'Directors Advances'!$H$6:$H$1500, 'Sales + Receivables'!B67, 'Directors Advances'!$H$6:$H$1500, "&lt;&gt;0")
+SUMIFS('Bank 1'!$J$7:$J$1500, 'Bank 1'!$H$7:$H$1500, 'Sales + Receivables'!B67, 'Bank 1'!$H$7:$H$1500, "&lt;&gt;0")
+SUMIFS('Bank 2'!$J$7:$J$1500, 'Bank 2'!$H$7:$H$1500, 'Sales + Receivables'!B67, 'Bank 2'!$H$7:$H$1500, "&lt;&gt;0")
+SUMIFS('Credit Card 1'!$J$7:$J$1500, 'Credit Card 1'!$H$7:$H$1500, 'Sales + Receivables'!B67, 'Credit Card 1'!$H$7:$H$1500, "&lt;&gt;0")
+SUMIFS('Credit Card 2'!$J$7:$J$1500, 'Credit Card 2'!$H$7:$H$1500, 'Sales + Receivables'!B67, 'Credit Card 2'!$H$7:$H$1500, "&lt;&gt;0")</f>
        <v>0</v>
      </c>
      <c r="I67" s="48"/>
      <c r="J67" s="48"/>
      <c r="K67" s="412">
        <f>Table9[[#This Row],[Invoice Paid by Cx]]+Table9[[#This Row],[GST Paid by Cx]]</f>
        <v>0</v>
      </c>
      <c r="L67" s="158">
        <f>IF(Dashboard!$F$5="Quick",0,Table9[[#This Row],[GST/HST]]-Table9[[#This Row],[GST Paid by Cx]])</f>
        <v>0</v>
      </c>
      <c r="M67" s="158">
        <f>Table9[[#This Row],[Net Invoice ]]-Table9[[#This Row],[Invoice Paid by Cx]]</f>
        <v>0</v>
      </c>
      <c r="N67" s="421">
        <f t="shared" si="2"/>
        <v>0</v>
      </c>
    </row>
    <row r="68" spans="1:14" ht="15.75" customHeight="1" x14ac:dyDescent="0.2">
      <c r="A68" s="30"/>
      <c r="B68" s="37"/>
      <c r="C68" s="38"/>
      <c r="D68" s="39"/>
      <c r="E68" s="409">
        <f>(Table9[[#This Row],[Invoice Amount]]*Dashboard!$F$4)/(100%+Dashboard!$F$4)</f>
        <v>0</v>
      </c>
      <c r="F68" s="155">
        <f>Table9[[#This Row],[Invoice Amount]]-Table9[[#This Row],[GST/HST]]</f>
        <v>0</v>
      </c>
      <c r="G68" s="155">
        <f>SUMIF('Directors Advances'!$H$6:$H$1500,'Sales + Receivables'!B68,'Directors Advances'!$I$6:$I$1500)+SUMIF('Bank 1'!$H$7:$H$1500,'Sales + Receivables'!B68,'Bank 1'!$I$7:$I$1500)+SUMIF('Bank 2'!$H$7:$H$1500,'Sales + Receivables'!B68,'Bank 2'!$I$7:$I$1500)+SUMIF('Credit Card 1'!$H$7:$H$1500,'Sales + Receivables'!B68,'Credit Card 1'!$I$7:$I$1500)+SUMIF('Credit Card 2'!$H$7:$H$1500,'Sales + Receivables'!B68,'Credit Card 2'!$I$7:$I$1500)</f>
        <v>0</v>
      </c>
      <c r="H68" s="155">
        <f>SUMIFS('Directors Advances'!$J$6:$J$1500, 'Directors Advances'!$H$6:$H$1500, 'Sales + Receivables'!B68, 'Directors Advances'!$H$6:$H$1500, "&lt;&gt;0")
+SUMIFS('Bank 1'!$J$7:$J$1500, 'Bank 1'!$H$7:$H$1500, 'Sales + Receivables'!B68, 'Bank 1'!$H$7:$H$1500, "&lt;&gt;0")
+SUMIFS('Bank 2'!$J$7:$J$1500, 'Bank 2'!$H$7:$H$1500, 'Sales + Receivables'!B68, 'Bank 2'!$H$7:$H$1500, "&lt;&gt;0")
+SUMIFS('Credit Card 1'!$J$7:$J$1500, 'Credit Card 1'!$H$7:$H$1500, 'Sales + Receivables'!B68, 'Credit Card 1'!$H$7:$H$1500, "&lt;&gt;0")
+SUMIFS('Credit Card 2'!$J$7:$J$1500, 'Credit Card 2'!$H$7:$H$1500, 'Sales + Receivables'!B68, 'Credit Card 2'!$H$7:$H$1500, "&lt;&gt;0")</f>
        <v>0</v>
      </c>
      <c r="I68" s="39"/>
      <c r="J68" s="39"/>
      <c r="K68" s="409">
        <f>Table9[[#This Row],[Invoice Paid by Cx]]+Table9[[#This Row],[GST Paid by Cx]]</f>
        <v>0</v>
      </c>
      <c r="L68" s="155">
        <f>IF(Dashboard!$F$5="Quick",0,Table9[[#This Row],[GST/HST]]-Table9[[#This Row],[GST Paid by Cx]])</f>
        <v>0</v>
      </c>
      <c r="M68" s="155">
        <f>Table9[[#This Row],[Net Invoice ]]-Table9[[#This Row],[Invoice Paid by Cx]]</f>
        <v>0</v>
      </c>
      <c r="N68" s="416">
        <f t="shared" si="2"/>
        <v>0</v>
      </c>
    </row>
    <row r="69" spans="1:14" ht="15.75" customHeight="1" x14ac:dyDescent="0.2">
      <c r="A69" s="30"/>
      <c r="B69" s="46"/>
      <c r="C69" s="47"/>
      <c r="D69" s="48"/>
      <c r="E69" s="412">
        <f>(Table9[[#This Row],[Invoice Amount]]*Dashboard!$F$4)/(100%+Dashboard!$F$4)</f>
        <v>0</v>
      </c>
      <c r="F69" s="158">
        <f>Table9[[#This Row],[Invoice Amount]]-Table9[[#This Row],[GST/HST]]</f>
        <v>0</v>
      </c>
      <c r="G69" s="158">
        <f>SUMIF('Directors Advances'!$H$6:$H$1500,'Sales + Receivables'!B69,'Directors Advances'!$I$6:$I$1500)+SUMIF('Bank 1'!$H$7:$H$1500,'Sales + Receivables'!B69,'Bank 1'!$I$7:$I$1500)+SUMIF('Bank 2'!$H$7:$H$1500,'Sales + Receivables'!B69,'Bank 2'!$I$7:$I$1500)+SUMIF('Credit Card 1'!$H$7:$H$1500,'Sales + Receivables'!B69,'Credit Card 1'!$I$7:$I$1500)+SUMIF('Credit Card 2'!$H$7:$H$1500,'Sales + Receivables'!B69,'Credit Card 2'!$I$7:$I$1500)</f>
        <v>0</v>
      </c>
      <c r="H69" s="158">
        <f>SUMIFS('Directors Advances'!$J$6:$J$1500, 'Directors Advances'!$H$6:$H$1500, 'Sales + Receivables'!B69, 'Directors Advances'!$H$6:$H$1500, "&lt;&gt;0")
+SUMIFS('Bank 1'!$J$7:$J$1500, 'Bank 1'!$H$7:$H$1500, 'Sales + Receivables'!B69, 'Bank 1'!$H$7:$H$1500, "&lt;&gt;0")
+SUMIFS('Bank 2'!$J$7:$J$1500, 'Bank 2'!$H$7:$H$1500, 'Sales + Receivables'!B69, 'Bank 2'!$H$7:$H$1500, "&lt;&gt;0")
+SUMIFS('Credit Card 1'!$J$7:$J$1500, 'Credit Card 1'!$H$7:$H$1500, 'Sales + Receivables'!B69, 'Credit Card 1'!$H$7:$H$1500, "&lt;&gt;0")
+SUMIFS('Credit Card 2'!$J$7:$J$1500, 'Credit Card 2'!$H$7:$H$1500, 'Sales + Receivables'!B69, 'Credit Card 2'!$H$7:$H$1500, "&lt;&gt;0")</f>
        <v>0</v>
      </c>
      <c r="I69" s="48"/>
      <c r="J69" s="48"/>
      <c r="K69" s="412">
        <f>Table9[[#This Row],[Invoice Paid by Cx]]+Table9[[#This Row],[GST Paid by Cx]]</f>
        <v>0</v>
      </c>
      <c r="L69" s="158">
        <f>IF(Dashboard!$F$5="Quick",0,Table9[[#This Row],[GST/HST]]-Table9[[#This Row],[GST Paid by Cx]])</f>
        <v>0</v>
      </c>
      <c r="M69" s="158">
        <f>Table9[[#This Row],[Net Invoice ]]-Table9[[#This Row],[Invoice Paid by Cx]]</f>
        <v>0</v>
      </c>
      <c r="N69" s="419">
        <f t="shared" si="2"/>
        <v>0</v>
      </c>
    </row>
    <row r="70" spans="1:14" ht="15.75" customHeight="1" x14ac:dyDescent="0.2">
      <c r="A70" s="30"/>
      <c r="B70" s="37"/>
      <c r="C70" s="38"/>
      <c r="D70" s="39"/>
      <c r="E70" s="409">
        <f>(Table9[[#This Row],[Invoice Amount]]*Dashboard!$F$4)/(100%+Dashboard!$F$4)</f>
        <v>0</v>
      </c>
      <c r="F70" s="155">
        <f>Table9[[#This Row],[Invoice Amount]]-Table9[[#This Row],[GST/HST]]</f>
        <v>0</v>
      </c>
      <c r="G70" s="155">
        <f>SUMIF('Directors Advances'!$H$6:$H$1500,'Sales + Receivables'!B70,'Directors Advances'!$I$6:$I$1500)+SUMIF('Bank 1'!$H$7:$H$1500,'Sales + Receivables'!B70,'Bank 1'!$I$7:$I$1500)+SUMIF('Bank 2'!$H$7:$H$1500,'Sales + Receivables'!B70,'Bank 2'!$I$7:$I$1500)+SUMIF('Credit Card 1'!$H$7:$H$1500,'Sales + Receivables'!B70,'Credit Card 1'!$I$7:$I$1500)+SUMIF('Credit Card 2'!$H$7:$H$1500,'Sales + Receivables'!B70,'Credit Card 2'!$I$7:$I$1500)</f>
        <v>0</v>
      </c>
      <c r="H70" s="155">
        <f>SUMIFS('Directors Advances'!$J$6:$J$1500, 'Directors Advances'!$H$6:$H$1500, 'Sales + Receivables'!B70, 'Directors Advances'!$H$6:$H$1500, "&lt;&gt;0")
+SUMIFS('Bank 1'!$J$7:$J$1500, 'Bank 1'!$H$7:$H$1500, 'Sales + Receivables'!B70, 'Bank 1'!$H$7:$H$1500, "&lt;&gt;0")
+SUMIFS('Bank 2'!$J$7:$J$1500, 'Bank 2'!$H$7:$H$1500, 'Sales + Receivables'!B70, 'Bank 2'!$H$7:$H$1500, "&lt;&gt;0")
+SUMIFS('Credit Card 1'!$J$7:$J$1500, 'Credit Card 1'!$H$7:$H$1500, 'Sales + Receivables'!B70, 'Credit Card 1'!$H$7:$H$1500, "&lt;&gt;0")
+SUMIFS('Credit Card 2'!$J$7:$J$1500, 'Credit Card 2'!$H$7:$H$1500, 'Sales + Receivables'!B70, 'Credit Card 2'!$H$7:$H$1500, "&lt;&gt;0")</f>
        <v>0</v>
      </c>
      <c r="I70" s="39"/>
      <c r="J70" s="39"/>
      <c r="K70" s="409">
        <f>Table9[[#This Row],[Invoice Paid by Cx]]+Table9[[#This Row],[GST Paid by Cx]]</f>
        <v>0</v>
      </c>
      <c r="L70" s="155">
        <f>IF(Dashboard!$F$5="Quick",0,Table9[[#This Row],[GST/HST]]-Table9[[#This Row],[GST Paid by Cx]])</f>
        <v>0</v>
      </c>
      <c r="M70" s="155">
        <f>Table9[[#This Row],[Net Invoice ]]-Table9[[#This Row],[Invoice Paid by Cx]]</f>
        <v>0</v>
      </c>
      <c r="N70" s="416">
        <f t="shared" si="2"/>
        <v>0</v>
      </c>
    </row>
    <row r="71" spans="1:14" ht="15.75" customHeight="1" x14ac:dyDescent="0.2">
      <c r="A71" s="30"/>
      <c r="B71" s="46"/>
      <c r="C71" s="47"/>
      <c r="D71" s="48"/>
      <c r="E71" s="412">
        <f>(Table9[[#This Row],[Invoice Amount]]*Dashboard!$F$4)/(100%+Dashboard!$F$4)</f>
        <v>0</v>
      </c>
      <c r="F71" s="158">
        <f>Table9[[#This Row],[Invoice Amount]]-Table9[[#This Row],[GST/HST]]</f>
        <v>0</v>
      </c>
      <c r="G71" s="158">
        <f>SUMIF('Directors Advances'!$H$6:$H$1500,'Sales + Receivables'!B71,'Directors Advances'!$I$6:$I$1500)+SUMIF('Bank 1'!$H$7:$H$1500,'Sales + Receivables'!B71,'Bank 1'!$I$7:$I$1500)+SUMIF('Bank 2'!$H$7:$H$1500,'Sales + Receivables'!B71,'Bank 2'!$I$7:$I$1500)+SUMIF('Credit Card 1'!$H$7:$H$1500,'Sales + Receivables'!B71,'Credit Card 1'!$I$7:$I$1500)+SUMIF('Credit Card 2'!$H$7:$H$1500,'Sales + Receivables'!B71,'Credit Card 2'!$I$7:$I$1500)</f>
        <v>0</v>
      </c>
      <c r="H71" s="158">
        <f>SUMIFS('Directors Advances'!$J$6:$J$1500, 'Directors Advances'!$H$6:$H$1500, 'Sales + Receivables'!B71, 'Directors Advances'!$H$6:$H$1500, "&lt;&gt;0")
+SUMIFS('Bank 1'!$J$7:$J$1500, 'Bank 1'!$H$7:$H$1500, 'Sales + Receivables'!B71, 'Bank 1'!$H$7:$H$1500, "&lt;&gt;0")
+SUMIFS('Bank 2'!$J$7:$J$1500, 'Bank 2'!$H$7:$H$1500, 'Sales + Receivables'!B71, 'Bank 2'!$H$7:$H$1500, "&lt;&gt;0")
+SUMIFS('Credit Card 1'!$J$7:$J$1500, 'Credit Card 1'!$H$7:$H$1500, 'Sales + Receivables'!B71, 'Credit Card 1'!$H$7:$H$1500, "&lt;&gt;0")
+SUMIFS('Credit Card 2'!$J$7:$J$1500, 'Credit Card 2'!$H$7:$H$1500, 'Sales + Receivables'!B71, 'Credit Card 2'!$H$7:$H$1500, "&lt;&gt;0")</f>
        <v>0</v>
      </c>
      <c r="I71" s="48"/>
      <c r="J71" s="48"/>
      <c r="K71" s="412">
        <f>Table9[[#This Row],[Invoice Paid by Cx]]+Table9[[#This Row],[GST Paid by Cx]]</f>
        <v>0</v>
      </c>
      <c r="L71" s="158">
        <f>IF(Dashboard!$F$5="Quick",0,Table9[[#This Row],[GST/HST]]-Table9[[#This Row],[GST Paid by Cx]])</f>
        <v>0</v>
      </c>
      <c r="M71" s="158">
        <f>Table9[[#This Row],[Net Invoice ]]-Table9[[#This Row],[Invoice Paid by Cx]]</f>
        <v>0</v>
      </c>
      <c r="N71" s="419">
        <f t="shared" si="2"/>
        <v>0</v>
      </c>
    </row>
    <row r="72" spans="1:14" ht="15.75" customHeight="1" x14ac:dyDescent="0.2">
      <c r="A72" s="30"/>
      <c r="B72" s="37"/>
      <c r="C72" s="38"/>
      <c r="D72" s="39"/>
      <c r="E72" s="409">
        <f>(Table9[[#This Row],[Invoice Amount]]*Dashboard!$F$4)/(100%+Dashboard!$F$4)</f>
        <v>0</v>
      </c>
      <c r="F72" s="155">
        <f>Table9[[#This Row],[Invoice Amount]]-Table9[[#This Row],[GST/HST]]</f>
        <v>0</v>
      </c>
      <c r="G72" s="155">
        <f>SUMIF('Directors Advances'!$H$6:$H$1500,'Sales + Receivables'!B72,'Directors Advances'!$I$6:$I$1500)+SUMIF('Bank 1'!$H$7:$H$1500,'Sales + Receivables'!B72,'Bank 1'!$I$7:$I$1500)+SUMIF('Bank 2'!$H$7:$H$1500,'Sales + Receivables'!B72,'Bank 2'!$I$7:$I$1500)+SUMIF('Credit Card 1'!$H$7:$H$1500,'Sales + Receivables'!B72,'Credit Card 1'!$I$7:$I$1500)+SUMIF('Credit Card 2'!$H$7:$H$1500,'Sales + Receivables'!B72,'Credit Card 2'!$I$7:$I$1500)</f>
        <v>0</v>
      </c>
      <c r="H72" s="155">
        <f>SUMIFS('Directors Advances'!$J$6:$J$1500, 'Directors Advances'!$H$6:$H$1500, 'Sales + Receivables'!B72, 'Directors Advances'!$H$6:$H$1500, "&lt;&gt;0")
+SUMIFS('Bank 1'!$J$7:$J$1500, 'Bank 1'!$H$7:$H$1500, 'Sales + Receivables'!B72, 'Bank 1'!$H$7:$H$1500, "&lt;&gt;0")
+SUMIFS('Bank 2'!$J$7:$J$1500, 'Bank 2'!$H$7:$H$1500, 'Sales + Receivables'!B72, 'Bank 2'!$H$7:$H$1500, "&lt;&gt;0")
+SUMIFS('Credit Card 1'!$J$7:$J$1500, 'Credit Card 1'!$H$7:$H$1500, 'Sales + Receivables'!B72, 'Credit Card 1'!$H$7:$H$1500, "&lt;&gt;0")
+SUMIFS('Credit Card 2'!$J$7:$J$1500, 'Credit Card 2'!$H$7:$H$1500, 'Sales + Receivables'!B72, 'Credit Card 2'!$H$7:$H$1500, "&lt;&gt;0")</f>
        <v>0</v>
      </c>
      <c r="I72" s="39"/>
      <c r="J72" s="39"/>
      <c r="K72" s="409">
        <f>Table9[[#This Row],[Invoice Paid by Cx]]+Table9[[#This Row],[GST Paid by Cx]]</f>
        <v>0</v>
      </c>
      <c r="L72" s="155">
        <f>IF(Dashboard!$F$5="Quick",0,Table9[[#This Row],[GST/HST]]-Table9[[#This Row],[GST Paid by Cx]])</f>
        <v>0</v>
      </c>
      <c r="M72" s="155">
        <f>Table9[[#This Row],[Net Invoice ]]-Table9[[#This Row],[Invoice Paid by Cx]]</f>
        <v>0</v>
      </c>
      <c r="N72" s="416">
        <f t="shared" si="2"/>
        <v>0</v>
      </c>
    </row>
    <row r="73" spans="1:14" ht="15.75" customHeight="1" x14ac:dyDescent="0.2">
      <c r="A73" s="30"/>
      <c r="B73" s="46"/>
      <c r="C73" s="47"/>
      <c r="D73" s="48"/>
      <c r="E73" s="412">
        <f>(Table9[[#This Row],[Invoice Amount]]*Dashboard!$F$4)/(100%+Dashboard!$F$4)</f>
        <v>0</v>
      </c>
      <c r="F73" s="158">
        <f>Table9[[#This Row],[Invoice Amount]]-Table9[[#This Row],[GST/HST]]</f>
        <v>0</v>
      </c>
      <c r="G73" s="158">
        <f>SUMIF('Directors Advances'!$H$6:$H$1500,'Sales + Receivables'!B73,'Directors Advances'!$I$6:$I$1500)+SUMIF('Bank 1'!$H$7:$H$1500,'Sales + Receivables'!B73,'Bank 1'!$I$7:$I$1500)+SUMIF('Bank 2'!$H$7:$H$1500,'Sales + Receivables'!B73,'Bank 2'!$I$7:$I$1500)+SUMIF('Credit Card 1'!$H$7:$H$1500,'Sales + Receivables'!B73,'Credit Card 1'!$I$7:$I$1500)+SUMIF('Credit Card 2'!$H$7:$H$1500,'Sales + Receivables'!B73,'Credit Card 2'!$I$7:$I$1500)</f>
        <v>0</v>
      </c>
      <c r="H73" s="158">
        <f>SUMIFS('Directors Advances'!$J$6:$J$1500, 'Directors Advances'!$H$6:$H$1500, 'Sales + Receivables'!B73, 'Directors Advances'!$H$6:$H$1500, "&lt;&gt;0")
+SUMIFS('Bank 1'!$J$7:$J$1500, 'Bank 1'!$H$7:$H$1500, 'Sales + Receivables'!B73, 'Bank 1'!$H$7:$H$1500, "&lt;&gt;0")
+SUMIFS('Bank 2'!$J$7:$J$1500, 'Bank 2'!$H$7:$H$1500, 'Sales + Receivables'!B73, 'Bank 2'!$H$7:$H$1500, "&lt;&gt;0")
+SUMIFS('Credit Card 1'!$J$7:$J$1500, 'Credit Card 1'!$H$7:$H$1500, 'Sales + Receivables'!B73, 'Credit Card 1'!$H$7:$H$1500, "&lt;&gt;0")
+SUMIFS('Credit Card 2'!$J$7:$J$1500, 'Credit Card 2'!$H$7:$H$1500, 'Sales + Receivables'!B73, 'Credit Card 2'!$H$7:$H$1500, "&lt;&gt;0")</f>
        <v>0</v>
      </c>
      <c r="I73" s="48"/>
      <c r="J73" s="48"/>
      <c r="K73" s="412">
        <f>Table9[[#This Row],[Invoice Paid by Cx]]+Table9[[#This Row],[GST Paid by Cx]]</f>
        <v>0</v>
      </c>
      <c r="L73" s="158">
        <f>IF(Dashboard!$F$5="Quick",0,Table9[[#This Row],[GST/HST]]-Table9[[#This Row],[GST Paid by Cx]])</f>
        <v>0</v>
      </c>
      <c r="M73" s="158">
        <f>Table9[[#This Row],[Net Invoice ]]-Table9[[#This Row],[Invoice Paid by Cx]]</f>
        <v>0</v>
      </c>
      <c r="N73" s="420">
        <f t="shared" si="2"/>
        <v>0</v>
      </c>
    </row>
    <row r="74" spans="1:14" ht="15.75" customHeight="1" x14ac:dyDescent="0.2">
      <c r="A74" s="30"/>
      <c r="B74" s="37"/>
      <c r="C74" s="38"/>
      <c r="D74" s="39"/>
      <c r="E74" s="409">
        <f>(Table9[[#This Row],[Invoice Amount]]*Dashboard!$F$4)/(100%+Dashboard!$F$4)</f>
        <v>0</v>
      </c>
      <c r="F74" s="155">
        <f>Table9[[#This Row],[Invoice Amount]]-Table9[[#This Row],[GST/HST]]</f>
        <v>0</v>
      </c>
      <c r="G74" s="155">
        <f>SUMIF('Directors Advances'!$H$6:$H$1500,'Sales + Receivables'!B74,'Directors Advances'!$I$6:$I$1500)+SUMIF('Bank 1'!$H$7:$H$1500,'Sales + Receivables'!B74,'Bank 1'!$I$7:$I$1500)+SUMIF('Bank 2'!$H$7:$H$1500,'Sales + Receivables'!B74,'Bank 2'!$I$7:$I$1500)+SUMIF('Credit Card 1'!$H$7:$H$1500,'Sales + Receivables'!B74,'Credit Card 1'!$I$7:$I$1500)+SUMIF('Credit Card 2'!$H$7:$H$1500,'Sales + Receivables'!B74,'Credit Card 2'!$I$7:$I$1500)</f>
        <v>0</v>
      </c>
      <c r="H74" s="155">
        <f>SUMIFS('Directors Advances'!$J$6:$J$1500, 'Directors Advances'!$H$6:$H$1500, 'Sales + Receivables'!B74, 'Directors Advances'!$H$6:$H$1500, "&lt;&gt;0")
+SUMIFS('Bank 1'!$J$7:$J$1500, 'Bank 1'!$H$7:$H$1500, 'Sales + Receivables'!B74, 'Bank 1'!$H$7:$H$1500, "&lt;&gt;0")
+SUMIFS('Bank 2'!$J$7:$J$1500, 'Bank 2'!$H$7:$H$1500, 'Sales + Receivables'!B74, 'Bank 2'!$H$7:$H$1500, "&lt;&gt;0")
+SUMIFS('Credit Card 1'!$J$7:$J$1500, 'Credit Card 1'!$H$7:$H$1500, 'Sales + Receivables'!B74, 'Credit Card 1'!$H$7:$H$1500, "&lt;&gt;0")
+SUMIFS('Credit Card 2'!$J$7:$J$1500, 'Credit Card 2'!$H$7:$H$1500, 'Sales + Receivables'!B74, 'Credit Card 2'!$H$7:$H$1500, "&lt;&gt;0")</f>
        <v>0</v>
      </c>
      <c r="I74" s="39"/>
      <c r="J74" s="39"/>
      <c r="K74" s="409">
        <f>Table9[[#This Row],[Invoice Paid by Cx]]+Table9[[#This Row],[GST Paid by Cx]]</f>
        <v>0</v>
      </c>
      <c r="L74" s="155">
        <f>IF(Dashboard!$F$5="Quick",0,Table9[[#This Row],[GST/HST]]-Table9[[#This Row],[GST Paid by Cx]])</f>
        <v>0</v>
      </c>
      <c r="M74" s="155">
        <f>Table9[[#This Row],[Net Invoice ]]-Table9[[#This Row],[Invoice Paid by Cx]]</f>
        <v>0</v>
      </c>
      <c r="N74" s="416">
        <f t="shared" si="2"/>
        <v>0</v>
      </c>
    </row>
    <row r="75" spans="1:14" ht="15.75" customHeight="1" x14ac:dyDescent="0.2">
      <c r="A75" s="30"/>
      <c r="B75" s="46"/>
      <c r="C75" s="47"/>
      <c r="D75" s="48"/>
      <c r="E75" s="412">
        <f>(Table9[[#This Row],[Invoice Amount]]*Dashboard!$F$4)/(100%+Dashboard!$F$4)</f>
        <v>0</v>
      </c>
      <c r="F75" s="158">
        <f>Table9[[#This Row],[Invoice Amount]]-Table9[[#This Row],[GST/HST]]</f>
        <v>0</v>
      </c>
      <c r="G75" s="158">
        <f>SUMIF('Directors Advances'!$H$6:$H$1500,'Sales + Receivables'!B75,'Directors Advances'!$I$6:$I$1500)+SUMIF('Bank 1'!$H$7:$H$1500,'Sales + Receivables'!B75,'Bank 1'!$I$7:$I$1500)+SUMIF('Bank 2'!$H$7:$H$1500,'Sales + Receivables'!B75,'Bank 2'!$I$7:$I$1500)+SUMIF('Credit Card 1'!$H$7:$H$1500,'Sales + Receivables'!B75,'Credit Card 1'!$I$7:$I$1500)+SUMIF('Credit Card 2'!$H$7:$H$1500,'Sales + Receivables'!B75,'Credit Card 2'!$I$7:$I$1500)</f>
        <v>0</v>
      </c>
      <c r="H75" s="158">
        <f>SUMIFS('Directors Advances'!$J$6:$J$1500, 'Directors Advances'!$H$6:$H$1500, 'Sales + Receivables'!B75, 'Directors Advances'!$H$6:$H$1500, "&lt;&gt;0")
+SUMIFS('Bank 1'!$J$7:$J$1500, 'Bank 1'!$H$7:$H$1500, 'Sales + Receivables'!B75, 'Bank 1'!$H$7:$H$1500, "&lt;&gt;0")
+SUMIFS('Bank 2'!$J$7:$J$1500, 'Bank 2'!$H$7:$H$1500, 'Sales + Receivables'!B75, 'Bank 2'!$H$7:$H$1500, "&lt;&gt;0")
+SUMIFS('Credit Card 1'!$J$7:$J$1500, 'Credit Card 1'!$H$7:$H$1500, 'Sales + Receivables'!B75, 'Credit Card 1'!$H$7:$H$1500, "&lt;&gt;0")
+SUMIFS('Credit Card 2'!$J$7:$J$1500, 'Credit Card 2'!$H$7:$H$1500, 'Sales + Receivables'!B75, 'Credit Card 2'!$H$7:$H$1500, "&lt;&gt;0")</f>
        <v>0</v>
      </c>
      <c r="I75" s="48"/>
      <c r="J75" s="48"/>
      <c r="K75" s="412">
        <f>Table9[[#This Row],[Invoice Paid by Cx]]+Table9[[#This Row],[GST Paid by Cx]]</f>
        <v>0</v>
      </c>
      <c r="L75" s="158">
        <f>IF(Dashboard!$F$5="Quick",0,Table9[[#This Row],[GST/HST]]-Table9[[#This Row],[GST Paid by Cx]])</f>
        <v>0</v>
      </c>
      <c r="M75" s="158">
        <f>Table9[[#This Row],[Net Invoice ]]-Table9[[#This Row],[Invoice Paid by Cx]]</f>
        <v>0</v>
      </c>
      <c r="N75" s="421">
        <f t="shared" si="2"/>
        <v>0</v>
      </c>
    </row>
    <row r="76" spans="1:14" ht="15.75" customHeight="1" x14ac:dyDescent="0.2">
      <c r="A76" s="30"/>
      <c r="B76" s="37"/>
      <c r="C76" s="38"/>
      <c r="D76" s="39"/>
      <c r="E76" s="409">
        <f>(Table9[[#This Row],[Invoice Amount]]*Dashboard!$F$4)/(100%+Dashboard!$F$4)</f>
        <v>0</v>
      </c>
      <c r="F76" s="155">
        <f>Table9[[#This Row],[Invoice Amount]]-Table9[[#This Row],[GST/HST]]</f>
        <v>0</v>
      </c>
      <c r="G76" s="155">
        <f>SUMIF('Directors Advances'!$H$6:$H$1500,'Sales + Receivables'!B76,'Directors Advances'!$I$6:$I$1500)+SUMIF('Bank 1'!$H$7:$H$1500,'Sales + Receivables'!B76,'Bank 1'!$I$7:$I$1500)+SUMIF('Bank 2'!$H$7:$H$1500,'Sales + Receivables'!B76,'Bank 2'!$I$7:$I$1500)+SUMIF('Credit Card 1'!$H$7:$H$1500,'Sales + Receivables'!B76,'Credit Card 1'!$I$7:$I$1500)+SUMIF('Credit Card 2'!$H$7:$H$1500,'Sales + Receivables'!B76,'Credit Card 2'!$I$7:$I$1500)</f>
        <v>0</v>
      </c>
      <c r="H76" s="155">
        <f>SUMIFS('Directors Advances'!$J$6:$J$1500, 'Directors Advances'!$H$6:$H$1500, 'Sales + Receivables'!B76, 'Directors Advances'!$H$6:$H$1500, "&lt;&gt;0")
+SUMIFS('Bank 1'!$J$7:$J$1500, 'Bank 1'!$H$7:$H$1500, 'Sales + Receivables'!B76, 'Bank 1'!$H$7:$H$1500, "&lt;&gt;0")
+SUMIFS('Bank 2'!$J$7:$J$1500, 'Bank 2'!$H$7:$H$1500, 'Sales + Receivables'!B76, 'Bank 2'!$H$7:$H$1500, "&lt;&gt;0")
+SUMIFS('Credit Card 1'!$J$7:$J$1500, 'Credit Card 1'!$H$7:$H$1500, 'Sales + Receivables'!B76, 'Credit Card 1'!$H$7:$H$1500, "&lt;&gt;0")
+SUMIFS('Credit Card 2'!$J$7:$J$1500, 'Credit Card 2'!$H$7:$H$1500, 'Sales + Receivables'!B76, 'Credit Card 2'!$H$7:$H$1500, "&lt;&gt;0")</f>
        <v>0</v>
      </c>
      <c r="I76" s="39"/>
      <c r="J76" s="39"/>
      <c r="K76" s="409">
        <f>Table9[[#This Row],[Invoice Paid by Cx]]+Table9[[#This Row],[GST Paid by Cx]]</f>
        <v>0</v>
      </c>
      <c r="L76" s="155">
        <f>IF(Dashboard!$F$5="Quick",0,Table9[[#This Row],[GST/HST]]-Table9[[#This Row],[GST Paid by Cx]])</f>
        <v>0</v>
      </c>
      <c r="M76" s="155">
        <f>Table9[[#This Row],[Net Invoice ]]-Table9[[#This Row],[Invoice Paid by Cx]]</f>
        <v>0</v>
      </c>
      <c r="N76" s="416">
        <f t="shared" si="2"/>
        <v>0</v>
      </c>
    </row>
    <row r="77" spans="1:14" ht="15.75" customHeight="1" x14ac:dyDescent="0.2">
      <c r="A77" s="30"/>
      <c r="B77" s="46"/>
      <c r="C77" s="47"/>
      <c r="D77" s="48"/>
      <c r="E77" s="412">
        <f>(Table9[[#This Row],[Invoice Amount]]*Dashboard!$F$4)/(100%+Dashboard!$F$4)</f>
        <v>0</v>
      </c>
      <c r="F77" s="158">
        <f>Table9[[#This Row],[Invoice Amount]]-Table9[[#This Row],[GST/HST]]</f>
        <v>0</v>
      </c>
      <c r="G77" s="158">
        <f>SUMIF('Directors Advances'!$H$6:$H$1500,'Sales + Receivables'!B77,'Directors Advances'!$I$6:$I$1500)+SUMIF('Bank 1'!$H$7:$H$1500,'Sales + Receivables'!B77,'Bank 1'!$I$7:$I$1500)+SUMIF('Bank 2'!$H$7:$H$1500,'Sales + Receivables'!B77,'Bank 2'!$I$7:$I$1500)+SUMIF('Credit Card 1'!$H$7:$H$1500,'Sales + Receivables'!B77,'Credit Card 1'!$I$7:$I$1500)+SUMIF('Credit Card 2'!$H$7:$H$1500,'Sales + Receivables'!B77,'Credit Card 2'!$I$7:$I$1500)</f>
        <v>0</v>
      </c>
      <c r="H77" s="158">
        <f>SUMIFS('Directors Advances'!$J$6:$J$1500, 'Directors Advances'!$H$6:$H$1500, 'Sales + Receivables'!B77, 'Directors Advances'!$H$6:$H$1500, "&lt;&gt;0")
+SUMIFS('Bank 1'!$J$7:$J$1500, 'Bank 1'!$H$7:$H$1500, 'Sales + Receivables'!B77, 'Bank 1'!$H$7:$H$1500, "&lt;&gt;0")
+SUMIFS('Bank 2'!$J$7:$J$1500, 'Bank 2'!$H$7:$H$1500, 'Sales + Receivables'!B77, 'Bank 2'!$H$7:$H$1500, "&lt;&gt;0")
+SUMIFS('Credit Card 1'!$J$7:$J$1500, 'Credit Card 1'!$H$7:$H$1500, 'Sales + Receivables'!B77, 'Credit Card 1'!$H$7:$H$1500, "&lt;&gt;0")
+SUMIFS('Credit Card 2'!$J$7:$J$1500, 'Credit Card 2'!$H$7:$H$1500, 'Sales + Receivables'!B77, 'Credit Card 2'!$H$7:$H$1500, "&lt;&gt;0")</f>
        <v>0</v>
      </c>
      <c r="I77" s="48"/>
      <c r="J77" s="48"/>
      <c r="K77" s="412">
        <f>Table9[[#This Row],[Invoice Paid by Cx]]+Table9[[#This Row],[GST Paid by Cx]]</f>
        <v>0</v>
      </c>
      <c r="L77" s="158">
        <f>IF(Dashboard!$F$5="Quick",0,Table9[[#This Row],[GST/HST]]-Table9[[#This Row],[GST Paid by Cx]])</f>
        <v>0</v>
      </c>
      <c r="M77" s="158">
        <f>Table9[[#This Row],[Net Invoice ]]-Table9[[#This Row],[Invoice Paid by Cx]]</f>
        <v>0</v>
      </c>
      <c r="N77" s="419">
        <f t="shared" si="2"/>
        <v>0</v>
      </c>
    </row>
    <row r="78" spans="1:14" ht="15.75" customHeight="1" x14ac:dyDescent="0.2">
      <c r="A78" s="30"/>
      <c r="B78" s="37"/>
      <c r="C78" s="38"/>
      <c r="D78" s="39"/>
      <c r="E78" s="409">
        <f>(Table9[[#This Row],[Invoice Amount]]*Dashboard!$F$4)/(100%+Dashboard!$F$4)</f>
        <v>0</v>
      </c>
      <c r="F78" s="155">
        <f>Table9[[#This Row],[Invoice Amount]]-Table9[[#This Row],[GST/HST]]</f>
        <v>0</v>
      </c>
      <c r="G78" s="155">
        <f>SUMIF('Directors Advances'!$H$6:$H$1500,'Sales + Receivables'!B78,'Directors Advances'!$I$6:$I$1500)+SUMIF('Bank 1'!$H$7:$H$1500,'Sales + Receivables'!B78,'Bank 1'!$I$7:$I$1500)+SUMIF('Bank 2'!$H$7:$H$1500,'Sales + Receivables'!B78,'Bank 2'!$I$7:$I$1500)+SUMIF('Credit Card 1'!$H$7:$H$1500,'Sales + Receivables'!B78,'Credit Card 1'!$I$7:$I$1500)+SUMIF('Credit Card 2'!$H$7:$H$1500,'Sales + Receivables'!B78,'Credit Card 2'!$I$7:$I$1500)</f>
        <v>0</v>
      </c>
      <c r="H78" s="155">
        <f>SUMIFS('Directors Advances'!$J$6:$J$1500, 'Directors Advances'!$H$6:$H$1500, 'Sales + Receivables'!B78, 'Directors Advances'!$H$6:$H$1500, "&lt;&gt;0")
+SUMIFS('Bank 1'!$J$7:$J$1500, 'Bank 1'!$H$7:$H$1500, 'Sales + Receivables'!B78, 'Bank 1'!$H$7:$H$1500, "&lt;&gt;0")
+SUMIFS('Bank 2'!$J$7:$J$1500, 'Bank 2'!$H$7:$H$1500, 'Sales + Receivables'!B78, 'Bank 2'!$H$7:$H$1500, "&lt;&gt;0")
+SUMIFS('Credit Card 1'!$J$7:$J$1500, 'Credit Card 1'!$H$7:$H$1500, 'Sales + Receivables'!B78, 'Credit Card 1'!$H$7:$H$1500, "&lt;&gt;0")
+SUMIFS('Credit Card 2'!$J$7:$J$1500, 'Credit Card 2'!$H$7:$H$1500, 'Sales + Receivables'!B78, 'Credit Card 2'!$H$7:$H$1500, "&lt;&gt;0")</f>
        <v>0</v>
      </c>
      <c r="I78" s="39"/>
      <c r="J78" s="39"/>
      <c r="K78" s="409">
        <f>Table9[[#This Row],[Invoice Paid by Cx]]+Table9[[#This Row],[GST Paid by Cx]]</f>
        <v>0</v>
      </c>
      <c r="L78" s="155">
        <f>IF(Dashboard!$F$5="Quick",0,Table9[[#This Row],[GST/HST]]-Table9[[#This Row],[GST Paid by Cx]])</f>
        <v>0</v>
      </c>
      <c r="M78" s="155">
        <f>Table9[[#This Row],[Net Invoice ]]-Table9[[#This Row],[Invoice Paid by Cx]]</f>
        <v>0</v>
      </c>
      <c r="N78" s="416">
        <f t="shared" si="2"/>
        <v>0</v>
      </c>
    </row>
    <row r="79" spans="1:14" ht="15.75" customHeight="1" x14ac:dyDescent="0.2">
      <c r="A79" s="30"/>
      <c r="B79" s="46"/>
      <c r="C79" s="47"/>
      <c r="D79" s="48"/>
      <c r="E79" s="412">
        <f>(Table9[[#This Row],[Invoice Amount]]*Dashboard!$F$4)/(100%+Dashboard!$F$4)</f>
        <v>0</v>
      </c>
      <c r="F79" s="158">
        <f>Table9[[#This Row],[Invoice Amount]]-Table9[[#This Row],[GST/HST]]</f>
        <v>0</v>
      </c>
      <c r="G79" s="158">
        <f>SUMIF('Directors Advances'!$H$6:$H$1500,'Sales + Receivables'!B79,'Directors Advances'!$I$6:$I$1500)+SUMIF('Bank 1'!$H$7:$H$1500,'Sales + Receivables'!B79,'Bank 1'!$I$7:$I$1500)+SUMIF('Bank 2'!$H$7:$H$1500,'Sales + Receivables'!B79,'Bank 2'!$I$7:$I$1500)+SUMIF('Credit Card 1'!$H$7:$H$1500,'Sales + Receivables'!B79,'Credit Card 1'!$I$7:$I$1500)+SUMIF('Credit Card 2'!$H$7:$H$1500,'Sales + Receivables'!B79,'Credit Card 2'!$I$7:$I$1500)</f>
        <v>0</v>
      </c>
      <c r="H79" s="158">
        <f>SUMIFS('Directors Advances'!$J$6:$J$1500, 'Directors Advances'!$H$6:$H$1500, 'Sales + Receivables'!B79, 'Directors Advances'!$H$6:$H$1500, "&lt;&gt;0")
+SUMIFS('Bank 1'!$J$7:$J$1500, 'Bank 1'!$H$7:$H$1500, 'Sales + Receivables'!B79, 'Bank 1'!$H$7:$H$1500, "&lt;&gt;0")
+SUMIFS('Bank 2'!$J$7:$J$1500, 'Bank 2'!$H$7:$H$1500, 'Sales + Receivables'!B79, 'Bank 2'!$H$7:$H$1500, "&lt;&gt;0")
+SUMIFS('Credit Card 1'!$J$7:$J$1500, 'Credit Card 1'!$H$7:$H$1500, 'Sales + Receivables'!B79, 'Credit Card 1'!$H$7:$H$1500, "&lt;&gt;0")
+SUMIFS('Credit Card 2'!$J$7:$J$1500, 'Credit Card 2'!$H$7:$H$1500, 'Sales + Receivables'!B79, 'Credit Card 2'!$H$7:$H$1500, "&lt;&gt;0")</f>
        <v>0</v>
      </c>
      <c r="I79" s="48"/>
      <c r="J79" s="48"/>
      <c r="K79" s="412">
        <f>Table9[[#This Row],[Invoice Paid by Cx]]+Table9[[#This Row],[GST Paid by Cx]]</f>
        <v>0</v>
      </c>
      <c r="L79" s="158">
        <f>IF(Dashboard!$F$5="Quick",0,Table9[[#This Row],[GST/HST]]-Table9[[#This Row],[GST Paid by Cx]])</f>
        <v>0</v>
      </c>
      <c r="M79" s="158">
        <f>Table9[[#This Row],[Net Invoice ]]-Table9[[#This Row],[Invoice Paid by Cx]]</f>
        <v>0</v>
      </c>
      <c r="N79" s="419">
        <f t="shared" si="2"/>
        <v>0</v>
      </c>
    </row>
    <row r="80" spans="1:14" ht="15.75" customHeight="1" x14ac:dyDescent="0.2">
      <c r="A80" s="30"/>
      <c r="B80" s="37"/>
      <c r="C80" s="38"/>
      <c r="D80" s="39"/>
      <c r="E80" s="409">
        <f>(Table9[[#This Row],[Invoice Amount]]*Dashboard!$F$4)/(100%+Dashboard!$F$4)</f>
        <v>0</v>
      </c>
      <c r="F80" s="155">
        <f>Table9[[#This Row],[Invoice Amount]]-Table9[[#This Row],[GST/HST]]</f>
        <v>0</v>
      </c>
      <c r="G80" s="155">
        <f>SUMIF('Directors Advances'!$H$6:$H$1500,'Sales + Receivables'!B80,'Directors Advances'!$I$6:$I$1500)+SUMIF('Bank 1'!$H$7:$H$1500,'Sales + Receivables'!B80,'Bank 1'!$I$7:$I$1500)+SUMIF('Bank 2'!$H$7:$H$1500,'Sales + Receivables'!B80,'Bank 2'!$I$7:$I$1500)+SUMIF('Credit Card 1'!$H$7:$H$1500,'Sales + Receivables'!B80,'Credit Card 1'!$I$7:$I$1500)+SUMIF('Credit Card 2'!$H$7:$H$1500,'Sales + Receivables'!B80,'Credit Card 2'!$I$7:$I$1500)</f>
        <v>0</v>
      </c>
      <c r="H80" s="155">
        <f>SUMIFS('Directors Advances'!$J$6:$J$1500, 'Directors Advances'!$H$6:$H$1500, 'Sales + Receivables'!B80, 'Directors Advances'!$H$6:$H$1500, "&lt;&gt;0")
+SUMIFS('Bank 1'!$J$7:$J$1500, 'Bank 1'!$H$7:$H$1500, 'Sales + Receivables'!B80, 'Bank 1'!$H$7:$H$1500, "&lt;&gt;0")
+SUMIFS('Bank 2'!$J$7:$J$1500, 'Bank 2'!$H$7:$H$1500, 'Sales + Receivables'!B80, 'Bank 2'!$H$7:$H$1500, "&lt;&gt;0")
+SUMIFS('Credit Card 1'!$J$7:$J$1500, 'Credit Card 1'!$H$7:$H$1500, 'Sales + Receivables'!B80, 'Credit Card 1'!$H$7:$H$1500, "&lt;&gt;0")
+SUMIFS('Credit Card 2'!$J$7:$J$1500, 'Credit Card 2'!$H$7:$H$1500, 'Sales + Receivables'!B80, 'Credit Card 2'!$H$7:$H$1500, "&lt;&gt;0")</f>
        <v>0</v>
      </c>
      <c r="I80" s="39"/>
      <c r="J80" s="39"/>
      <c r="K80" s="409">
        <f>Table9[[#This Row],[Invoice Paid by Cx]]+Table9[[#This Row],[GST Paid by Cx]]</f>
        <v>0</v>
      </c>
      <c r="L80" s="155">
        <f>IF(Dashboard!$F$5="Quick",0,Table9[[#This Row],[GST/HST]]-Table9[[#This Row],[GST Paid by Cx]])</f>
        <v>0</v>
      </c>
      <c r="M80" s="155">
        <f>Table9[[#This Row],[Net Invoice ]]-Table9[[#This Row],[Invoice Paid by Cx]]</f>
        <v>0</v>
      </c>
      <c r="N80" s="416">
        <f t="shared" si="2"/>
        <v>0</v>
      </c>
    </row>
    <row r="81" spans="1:14" ht="15.75" customHeight="1" x14ac:dyDescent="0.2">
      <c r="A81" s="30"/>
      <c r="B81" s="46"/>
      <c r="C81" s="47"/>
      <c r="D81" s="48"/>
      <c r="E81" s="412">
        <f>(Table9[[#This Row],[Invoice Amount]]*Dashboard!$F$4)/(100%+Dashboard!$F$4)</f>
        <v>0</v>
      </c>
      <c r="F81" s="158">
        <f>Table9[[#This Row],[Invoice Amount]]-Table9[[#This Row],[GST/HST]]</f>
        <v>0</v>
      </c>
      <c r="G81" s="158">
        <f>SUMIF('Directors Advances'!$H$6:$H$1500,'Sales + Receivables'!B81,'Directors Advances'!$I$6:$I$1500)+SUMIF('Bank 1'!$H$7:$H$1500,'Sales + Receivables'!B81,'Bank 1'!$I$7:$I$1500)+SUMIF('Bank 2'!$H$7:$H$1500,'Sales + Receivables'!B81,'Bank 2'!$I$7:$I$1500)+SUMIF('Credit Card 1'!$H$7:$H$1500,'Sales + Receivables'!B81,'Credit Card 1'!$I$7:$I$1500)+SUMIF('Credit Card 2'!$H$7:$H$1500,'Sales + Receivables'!B81,'Credit Card 2'!$I$7:$I$1500)</f>
        <v>0</v>
      </c>
      <c r="H81" s="158">
        <f>SUMIFS('Directors Advances'!$J$6:$J$1500, 'Directors Advances'!$H$6:$H$1500, 'Sales + Receivables'!B81, 'Directors Advances'!$H$6:$H$1500, "&lt;&gt;0")
+SUMIFS('Bank 1'!$J$7:$J$1500, 'Bank 1'!$H$7:$H$1500, 'Sales + Receivables'!B81, 'Bank 1'!$H$7:$H$1500, "&lt;&gt;0")
+SUMIFS('Bank 2'!$J$7:$J$1500, 'Bank 2'!$H$7:$H$1500, 'Sales + Receivables'!B81, 'Bank 2'!$H$7:$H$1500, "&lt;&gt;0")
+SUMIFS('Credit Card 1'!$J$7:$J$1500, 'Credit Card 1'!$H$7:$H$1500, 'Sales + Receivables'!B81, 'Credit Card 1'!$H$7:$H$1500, "&lt;&gt;0")
+SUMIFS('Credit Card 2'!$J$7:$J$1500, 'Credit Card 2'!$H$7:$H$1500, 'Sales + Receivables'!B81, 'Credit Card 2'!$H$7:$H$1500, "&lt;&gt;0")</f>
        <v>0</v>
      </c>
      <c r="I81" s="48"/>
      <c r="J81" s="48"/>
      <c r="K81" s="412">
        <f>Table9[[#This Row],[Invoice Paid by Cx]]+Table9[[#This Row],[GST Paid by Cx]]</f>
        <v>0</v>
      </c>
      <c r="L81" s="158">
        <f>IF(Dashboard!$F$5="Quick",0,Table9[[#This Row],[GST/HST]]-Table9[[#This Row],[GST Paid by Cx]])</f>
        <v>0</v>
      </c>
      <c r="M81" s="158">
        <f>Table9[[#This Row],[Net Invoice ]]-Table9[[#This Row],[Invoice Paid by Cx]]</f>
        <v>0</v>
      </c>
      <c r="N81" s="419">
        <f t="shared" si="2"/>
        <v>0</v>
      </c>
    </row>
    <row r="82" spans="1:14" ht="15.75" customHeight="1" x14ac:dyDescent="0.2">
      <c r="A82" s="30"/>
      <c r="B82" s="37"/>
      <c r="C82" s="38"/>
      <c r="D82" s="39"/>
      <c r="E82" s="409">
        <f>(Table9[[#This Row],[Invoice Amount]]*Dashboard!$F$4)/(100%+Dashboard!$F$4)</f>
        <v>0</v>
      </c>
      <c r="F82" s="155">
        <f>Table9[[#This Row],[Invoice Amount]]-Table9[[#This Row],[GST/HST]]</f>
        <v>0</v>
      </c>
      <c r="G82" s="155">
        <f>SUMIF('Directors Advances'!$H$6:$H$1500,'Sales + Receivables'!B82,'Directors Advances'!$I$6:$I$1500)+SUMIF('Bank 1'!$H$7:$H$1500,'Sales + Receivables'!B82,'Bank 1'!$I$7:$I$1500)+SUMIF('Bank 2'!$H$7:$H$1500,'Sales + Receivables'!B82,'Bank 2'!$I$7:$I$1500)+SUMIF('Credit Card 1'!$H$7:$H$1500,'Sales + Receivables'!B82,'Credit Card 1'!$I$7:$I$1500)+SUMIF('Credit Card 2'!$H$7:$H$1500,'Sales + Receivables'!B82,'Credit Card 2'!$I$7:$I$1500)</f>
        <v>0</v>
      </c>
      <c r="H82" s="155">
        <f>SUMIFS('Directors Advances'!$J$6:$J$1500, 'Directors Advances'!$H$6:$H$1500, 'Sales + Receivables'!B82, 'Directors Advances'!$H$6:$H$1500, "&lt;&gt;0")
+SUMIFS('Bank 1'!$J$7:$J$1500, 'Bank 1'!$H$7:$H$1500, 'Sales + Receivables'!B82, 'Bank 1'!$H$7:$H$1500, "&lt;&gt;0")
+SUMIFS('Bank 2'!$J$7:$J$1500, 'Bank 2'!$H$7:$H$1500, 'Sales + Receivables'!B82, 'Bank 2'!$H$7:$H$1500, "&lt;&gt;0")
+SUMIFS('Credit Card 1'!$J$7:$J$1500, 'Credit Card 1'!$H$7:$H$1500, 'Sales + Receivables'!B82, 'Credit Card 1'!$H$7:$H$1500, "&lt;&gt;0")
+SUMIFS('Credit Card 2'!$J$7:$J$1500, 'Credit Card 2'!$H$7:$H$1500, 'Sales + Receivables'!B82, 'Credit Card 2'!$H$7:$H$1500, "&lt;&gt;0")</f>
        <v>0</v>
      </c>
      <c r="I82" s="39"/>
      <c r="J82" s="39"/>
      <c r="K82" s="409">
        <f>Table9[[#This Row],[Invoice Paid by Cx]]+Table9[[#This Row],[GST Paid by Cx]]</f>
        <v>0</v>
      </c>
      <c r="L82" s="155">
        <f>IF(Dashboard!$F$5="Quick",0,Table9[[#This Row],[GST/HST]]-Table9[[#This Row],[GST Paid by Cx]])</f>
        <v>0</v>
      </c>
      <c r="M82" s="155">
        <f>Table9[[#This Row],[Net Invoice ]]-Table9[[#This Row],[Invoice Paid by Cx]]</f>
        <v>0</v>
      </c>
      <c r="N82" s="416">
        <f t="shared" ref="N82:N113" si="3">D82-K82</f>
        <v>0</v>
      </c>
    </row>
    <row r="83" spans="1:14" ht="15.75" customHeight="1" x14ac:dyDescent="0.2">
      <c r="A83" s="30"/>
      <c r="B83" s="46"/>
      <c r="C83" s="47"/>
      <c r="D83" s="48"/>
      <c r="E83" s="412">
        <f>(Table9[[#This Row],[Invoice Amount]]*Dashboard!$F$4)/(100%+Dashboard!$F$4)</f>
        <v>0</v>
      </c>
      <c r="F83" s="158">
        <f>Table9[[#This Row],[Invoice Amount]]-Table9[[#This Row],[GST/HST]]</f>
        <v>0</v>
      </c>
      <c r="G83" s="158">
        <f>SUMIF('Directors Advances'!$H$6:$H$1500,'Sales + Receivables'!B83,'Directors Advances'!$I$6:$I$1500)+SUMIF('Bank 1'!$H$7:$H$1500,'Sales + Receivables'!B83,'Bank 1'!$I$7:$I$1500)+SUMIF('Bank 2'!$H$7:$H$1500,'Sales + Receivables'!B83,'Bank 2'!$I$7:$I$1500)+SUMIF('Credit Card 1'!$H$7:$H$1500,'Sales + Receivables'!B83,'Credit Card 1'!$I$7:$I$1500)+SUMIF('Credit Card 2'!$H$7:$H$1500,'Sales + Receivables'!B83,'Credit Card 2'!$I$7:$I$1500)</f>
        <v>0</v>
      </c>
      <c r="H83" s="158">
        <f>SUMIFS('Directors Advances'!$J$6:$J$1500, 'Directors Advances'!$H$6:$H$1500, 'Sales + Receivables'!B83, 'Directors Advances'!$H$6:$H$1500, "&lt;&gt;0")
+SUMIFS('Bank 1'!$J$7:$J$1500, 'Bank 1'!$H$7:$H$1500, 'Sales + Receivables'!B83, 'Bank 1'!$H$7:$H$1500, "&lt;&gt;0")
+SUMIFS('Bank 2'!$J$7:$J$1500, 'Bank 2'!$H$7:$H$1500, 'Sales + Receivables'!B83, 'Bank 2'!$H$7:$H$1500, "&lt;&gt;0")
+SUMIFS('Credit Card 1'!$J$7:$J$1500, 'Credit Card 1'!$H$7:$H$1500, 'Sales + Receivables'!B83, 'Credit Card 1'!$H$7:$H$1500, "&lt;&gt;0")
+SUMIFS('Credit Card 2'!$J$7:$J$1500, 'Credit Card 2'!$H$7:$H$1500, 'Sales + Receivables'!B83, 'Credit Card 2'!$H$7:$H$1500, "&lt;&gt;0")</f>
        <v>0</v>
      </c>
      <c r="I83" s="48"/>
      <c r="J83" s="48"/>
      <c r="K83" s="412">
        <f>Table9[[#This Row],[Invoice Paid by Cx]]+Table9[[#This Row],[GST Paid by Cx]]</f>
        <v>0</v>
      </c>
      <c r="L83" s="158">
        <f>IF(Dashboard!$F$5="Quick",0,Table9[[#This Row],[GST/HST]]-Table9[[#This Row],[GST Paid by Cx]])</f>
        <v>0</v>
      </c>
      <c r="M83" s="158">
        <f>Table9[[#This Row],[Net Invoice ]]-Table9[[#This Row],[Invoice Paid by Cx]]</f>
        <v>0</v>
      </c>
      <c r="N83" s="419">
        <f t="shared" si="3"/>
        <v>0</v>
      </c>
    </row>
    <row r="84" spans="1:14" ht="15.75" customHeight="1" x14ac:dyDescent="0.2">
      <c r="A84" s="30"/>
      <c r="B84" s="37"/>
      <c r="C84" s="38"/>
      <c r="D84" s="39"/>
      <c r="E84" s="409">
        <f>(Table9[[#This Row],[Invoice Amount]]*Dashboard!$F$4)/(100%+Dashboard!$F$4)</f>
        <v>0</v>
      </c>
      <c r="F84" s="155">
        <f>Table9[[#This Row],[Invoice Amount]]-Table9[[#This Row],[GST/HST]]</f>
        <v>0</v>
      </c>
      <c r="G84" s="155">
        <f>SUMIF('Directors Advances'!$H$6:$H$1500,'Sales + Receivables'!B84,'Directors Advances'!$I$6:$I$1500)+SUMIF('Bank 1'!$H$7:$H$1500,'Sales + Receivables'!B84,'Bank 1'!$I$7:$I$1500)+SUMIF('Bank 2'!$H$7:$H$1500,'Sales + Receivables'!B84,'Bank 2'!$I$7:$I$1500)+SUMIF('Credit Card 1'!$H$7:$H$1500,'Sales + Receivables'!B84,'Credit Card 1'!$I$7:$I$1500)+SUMIF('Credit Card 2'!$H$7:$H$1500,'Sales + Receivables'!B84,'Credit Card 2'!$I$7:$I$1500)</f>
        <v>0</v>
      </c>
      <c r="H84" s="155">
        <f>SUMIFS('Directors Advances'!$J$6:$J$1500, 'Directors Advances'!$H$6:$H$1500, 'Sales + Receivables'!B84, 'Directors Advances'!$H$6:$H$1500, "&lt;&gt;0")
+SUMIFS('Bank 1'!$J$7:$J$1500, 'Bank 1'!$H$7:$H$1500, 'Sales + Receivables'!B84, 'Bank 1'!$H$7:$H$1500, "&lt;&gt;0")
+SUMIFS('Bank 2'!$J$7:$J$1500, 'Bank 2'!$H$7:$H$1500, 'Sales + Receivables'!B84, 'Bank 2'!$H$7:$H$1500, "&lt;&gt;0")
+SUMIFS('Credit Card 1'!$J$7:$J$1500, 'Credit Card 1'!$H$7:$H$1500, 'Sales + Receivables'!B84, 'Credit Card 1'!$H$7:$H$1500, "&lt;&gt;0")
+SUMIFS('Credit Card 2'!$J$7:$J$1500, 'Credit Card 2'!$H$7:$H$1500, 'Sales + Receivables'!B84, 'Credit Card 2'!$H$7:$H$1500, "&lt;&gt;0")</f>
        <v>0</v>
      </c>
      <c r="I84" s="39"/>
      <c r="J84" s="39"/>
      <c r="K84" s="409">
        <f>Table9[[#This Row],[Invoice Paid by Cx]]+Table9[[#This Row],[GST Paid by Cx]]</f>
        <v>0</v>
      </c>
      <c r="L84" s="155">
        <f>IF(Dashboard!$F$5="Quick",0,Table9[[#This Row],[GST/HST]]-Table9[[#This Row],[GST Paid by Cx]])</f>
        <v>0</v>
      </c>
      <c r="M84" s="155">
        <f>Table9[[#This Row],[Net Invoice ]]-Table9[[#This Row],[Invoice Paid by Cx]]</f>
        <v>0</v>
      </c>
      <c r="N84" s="416">
        <f t="shared" si="3"/>
        <v>0</v>
      </c>
    </row>
    <row r="85" spans="1:14" ht="15.75" customHeight="1" x14ac:dyDescent="0.2">
      <c r="A85" s="30"/>
      <c r="B85" s="46"/>
      <c r="C85" s="47"/>
      <c r="D85" s="48"/>
      <c r="E85" s="412">
        <f>(Table9[[#This Row],[Invoice Amount]]*Dashboard!$F$4)/(100%+Dashboard!$F$4)</f>
        <v>0</v>
      </c>
      <c r="F85" s="158">
        <f>Table9[[#This Row],[Invoice Amount]]-Table9[[#This Row],[GST/HST]]</f>
        <v>0</v>
      </c>
      <c r="G85" s="158">
        <f>SUMIF('Directors Advances'!$H$6:$H$1500,'Sales + Receivables'!B85,'Directors Advances'!$I$6:$I$1500)+SUMIF('Bank 1'!$H$7:$H$1500,'Sales + Receivables'!B85,'Bank 1'!$I$7:$I$1500)+SUMIF('Bank 2'!$H$7:$H$1500,'Sales + Receivables'!B85,'Bank 2'!$I$7:$I$1500)+SUMIF('Credit Card 1'!$H$7:$H$1500,'Sales + Receivables'!B85,'Credit Card 1'!$I$7:$I$1500)+SUMIF('Credit Card 2'!$H$7:$H$1500,'Sales + Receivables'!B85,'Credit Card 2'!$I$7:$I$1500)</f>
        <v>0</v>
      </c>
      <c r="H85" s="158">
        <f>SUMIFS('Directors Advances'!$J$6:$J$1500, 'Directors Advances'!$H$6:$H$1500, 'Sales + Receivables'!B85, 'Directors Advances'!$H$6:$H$1500, "&lt;&gt;0")
+SUMIFS('Bank 1'!$J$7:$J$1500, 'Bank 1'!$H$7:$H$1500, 'Sales + Receivables'!B85, 'Bank 1'!$H$7:$H$1500, "&lt;&gt;0")
+SUMIFS('Bank 2'!$J$7:$J$1500, 'Bank 2'!$H$7:$H$1500, 'Sales + Receivables'!B85, 'Bank 2'!$H$7:$H$1500, "&lt;&gt;0")
+SUMIFS('Credit Card 1'!$J$7:$J$1500, 'Credit Card 1'!$H$7:$H$1500, 'Sales + Receivables'!B85, 'Credit Card 1'!$H$7:$H$1500, "&lt;&gt;0")
+SUMIFS('Credit Card 2'!$J$7:$J$1500, 'Credit Card 2'!$H$7:$H$1500, 'Sales + Receivables'!B85, 'Credit Card 2'!$H$7:$H$1500, "&lt;&gt;0")</f>
        <v>0</v>
      </c>
      <c r="I85" s="48"/>
      <c r="J85" s="48"/>
      <c r="K85" s="412">
        <f>Table9[[#This Row],[Invoice Paid by Cx]]+Table9[[#This Row],[GST Paid by Cx]]</f>
        <v>0</v>
      </c>
      <c r="L85" s="158">
        <f>IF(Dashboard!$F$5="Quick",0,Table9[[#This Row],[GST/HST]]-Table9[[#This Row],[GST Paid by Cx]])</f>
        <v>0</v>
      </c>
      <c r="M85" s="158">
        <f>Table9[[#This Row],[Net Invoice ]]-Table9[[#This Row],[Invoice Paid by Cx]]</f>
        <v>0</v>
      </c>
      <c r="N85" s="421">
        <f t="shared" si="3"/>
        <v>0</v>
      </c>
    </row>
    <row r="86" spans="1:14" ht="15.75" customHeight="1" x14ac:dyDescent="0.2">
      <c r="A86" s="30"/>
      <c r="B86" s="37"/>
      <c r="C86" s="38"/>
      <c r="D86" s="39"/>
      <c r="E86" s="409">
        <f>(Table9[[#This Row],[Invoice Amount]]*Dashboard!$F$4)/(100%+Dashboard!$F$4)</f>
        <v>0</v>
      </c>
      <c r="F86" s="155">
        <f>Table9[[#This Row],[Invoice Amount]]-Table9[[#This Row],[GST/HST]]</f>
        <v>0</v>
      </c>
      <c r="G86" s="155">
        <f>SUMIF('Directors Advances'!$H$6:$H$1500,'Sales + Receivables'!B86,'Directors Advances'!$I$6:$I$1500)+SUMIF('Bank 1'!$H$7:$H$1500,'Sales + Receivables'!B86,'Bank 1'!$I$7:$I$1500)+SUMIF('Bank 2'!$H$7:$H$1500,'Sales + Receivables'!B86,'Bank 2'!$I$7:$I$1500)+SUMIF('Credit Card 1'!$H$7:$H$1500,'Sales + Receivables'!B86,'Credit Card 1'!$I$7:$I$1500)+SUMIF('Credit Card 2'!$H$7:$H$1500,'Sales + Receivables'!B86,'Credit Card 2'!$I$7:$I$1500)</f>
        <v>0</v>
      </c>
      <c r="H86" s="155">
        <f>SUMIFS('Directors Advances'!$J$6:$J$1500, 'Directors Advances'!$H$6:$H$1500, 'Sales + Receivables'!B86, 'Directors Advances'!$H$6:$H$1500, "&lt;&gt;0")
+SUMIFS('Bank 1'!$J$7:$J$1500, 'Bank 1'!$H$7:$H$1500, 'Sales + Receivables'!B86, 'Bank 1'!$H$7:$H$1500, "&lt;&gt;0")
+SUMIFS('Bank 2'!$J$7:$J$1500, 'Bank 2'!$H$7:$H$1500, 'Sales + Receivables'!B86, 'Bank 2'!$H$7:$H$1500, "&lt;&gt;0")
+SUMIFS('Credit Card 1'!$J$7:$J$1500, 'Credit Card 1'!$H$7:$H$1500, 'Sales + Receivables'!B86, 'Credit Card 1'!$H$7:$H$1500, "&lt;&gt;0")
+SUMIFS('Credit Card 2'!$J$7:$J$1500, 'Credit Card 2'!$H$7:$H$1500, 'Sales + Receivables'!B86, 'Credit Card 2'!$H$7:$H$1500, "&lt;&gt;0")</f>
        <v>0</v>
      </c>
      <c r="I86" s="39"/>
      <c r="J86" s="39"/>
      <c r="K86" s="409">
        <f>Table9[[#This Row],[Invoice Paid by Cx]]+Table9[[#This Row],[GST Paid by Cx]]</f>
        <v>0</v>
      </c>
      <c r="L86" s="155">
        <f>IF(Dashboard!$F$5="Quick",0,Table9[[#This Row],[GST/HST]]-Table9[[#This Row],[GST Paid by Cx]])</f>
        <v>0</v>
      </c>
      <c r="M86" s="155">
        <f>Table9[[#This Row],[Net Invoice ]]-Table9[[#This Row],[Invoice Paid by Cx]]</f>
        <v>0</v>
      </c>
      <c r="N86" s="416">
        <f t="shared" si="3"/>
        <v>0</v>
      </c>
    </row>
    <row r="87" spans="1:14" ht="15.75" customHeight="1" x14ac:dyDescent="0.2">
      <c r="A87" s="30"/>
      <c r="B87" s="46"/>
      <c r="C87" s="47"/>
      <c r="D87" s="48"/>
      <c r="E87" s="412">
        <f>(Table9[[#This Row],[Invoice Amount]]*Dashboard!$F$4)/(100%+Dashboard!$F$4)</f>
        <v>0</v>
      </c>
      <c r="F87" s="158">
        <f>Table9[[#This Row],[Invoice Amount]]-Table9[[#This Row],[GST/HST]]</f>
        <v>0</v>
      </c>
      <c r="G87" s="158">
        <f>SUMIF('Directors Advances'!$H$6:$H$1500,'Sales + Receivables'!B87,'Directors Advances'!$I$6:$I$1500)+SUMIF('Bank 1'!$H$7:$H$1500,'Sales + Receivables'!B87,'Bank 1'!$I$7:$I$1500)+SUMIF('Bank 2'!$H$7:$H$1500,'Sales + Receivables'!B87,'Bank 2'!$I$7:$I$1500)+SUMIF('Credit Card 1'!$H$7:$H$1500,'Sales + Receivables'!B87,'Credit Card 1'!$I$7:$I$1500)+SUMIF('Credit Card 2'!$H$7:$H$1500,'Sales + Receivables'!B87,'Credit Card 2'!$I$7:$I$1500)</f>
        <v>0</v>
      </c>
      <c r="H87" s="158">
        <f>SUMIFS('Directors Advances'!$J$6:$J$1500, 'Directors Advances'!$H$6:$H$1500, 'Sales + Receivables'!B87, 'Directors Advances'!$H$6:$H$1500, "&lt;&gt;0")
+SUMIFS('Bank 1'!$J$7:$J$1500, 'Bank 1'!$H$7:$H$1500, 'Sales + Receivables'!B87, 'Bank 1'!$H$7:$H$1500, "&lt;&gt;0")
+SUMIFS('Bank 2'!$J$7:$J$1500, 'Bank 2'!$H$7:$H$1500, 'Sales + Receivables'!B87, 'Bank 2'!$H$7:$H$1500, "&lt;&gt;0")
+SUMIFS('Credit Card 1'!$J$7:$J$1500, 'Credit Card 1'!$H$7:$H$1500, 'Sales + Receivables'!B87, 'Credit Card 1'!$H$7:$H$1500, "&lt;&gt;0")
+SUMIFS('Credit Card 2'!$J$7:$J$1500, 'Credit Card 2'!$H$7:$H$1500, 'Sales + Receivables'!B87, 'Credit Card 2'!$H$7:$H$1500, "&lt;&gt;0")</f>
        <v>0</v>
      </c>
      <c r="I87" s="48"/>
      <c r="J87" s="48"/>
      <c r="K87" s="412">
        <f>Table9[[#This Row],[Invoice Paid by Cx]]+Table9[[#This Row],[GST Paid by Cx]]</f>
        <v>0</v>
      </c>
      <c r="L87" s="158">
        <f>IF(Dashboard!$F$5="Quick",0,Table9[[#This Row],[GST/HST]]-Table9[[#This Row],[GST Paid by Cx]])</f>
        <v>0</v>
      </c>
      <c r="M87" s="158">
        <f>Table9[[#This Row],[Net Invoice ]]-Table9[[#This Row],[Invoice Paid by Cx]]</f>
        <v>0</v>
      </c>
      <c r="N87" s="419">
        <f t="shared" si="3"/>
        <v>0</v>
      </c>
    </row>
    <row r="88" spans="1:14" ht="15.75" customHeight="1" x14ac:dyDescent="0.2">
      <c r="A88" s="30"/>
      <c r="B88" s="37"/>
      <c r="C88" s="38"/>
      <c r="D88" s="39"/>
      <c r="E88" s="409">
        <f>(Table9[[#This Row],[Invoice Amount]]*Dashboard!$F$4)/(100%+Dashboard!$F$4)</f>
        <v>0</v>
      </c>
      <c r="F88" s="155">
        <f>Table9[[#This Row],[Invoice Amount]]-Table9[[#This Row],[GST/HST]]</f>
        <v>0</v>
      </c>
      <c r="G88" s="155">
        <f>SUMIF('Directors Advances'!$H$6:$H$1500,'Sales + Receivables'!B88,'Directors Advances'!$I$6:$I$1500)+SUMIF('Bank 1'!$H$7:$H$1500,'Sales + Receivables'!B88,'Bank 1'!$I$7:$I$1500)+SUMIF('Bank 2'!$H$7:$H$1500,'Sales + Receivables'!B88,'Bank 2'!$I$7:$I$1500)+SUMIF('Credit Card 1'!$H$7:$H$1500,'Sales + Receivables'!B88,'Credit Card 1'!$I$7:$I$1500)+SUMIF('Credit Card 2'!$H$7:$H$1500,'Sales + Receivables'!B88,'Credit Card 2'!$I$7:$I$1500)</f>
        <v>0</v>
      </c>
      <c r="H88" s="155">
        <f>SUMIFS('Directors Advances'!$J$6:$J$1500, 'Directors Advances'!$H$6:$H$1500, 'Sales + Receivables'!B88, 'Directors Advances'!$H$6:$H$1500, "&lt;&gt;0")
+SUMIFS('Bank 1'!$J$7:$J$1500, 'Bank 1'!$H$7:$H$1500, 'Sales + Receivables'!B88, 'Bank 1'!$H$7:$H$1500, "&lt;&gt;0")
+SUMIFS('Bank 2'!$J$7:$J$1500, 'Bank 2'!$H$7:$H$1500, 'Sales + Receivables'!B88, 'Bank 2'!$H$7:$H$1500, "&lt;&gt;0")
+SUMIFS('Credit Card 1'!$J$7:$J$1500, 'Credit Card 1'!$H$7:$H$1500, 'Sales + Receivables'!B88, 'Credit Card 1'!$H$7:$H$1500, "&lt;&gt;0")
+SUMIFS('Credit Card 2'!$J$7:$J$1500, 'Credit Card 2'!$H$7:$H$1500, 'Sales + Receivables'!B88, 'Credit Card 2'!$H$7:$H$1500, "&lt;&gt;0")</f>
        <v>0</v>
      </c>
      <c r="I88" s="39"/>
      <c r="J88" s="39"/>
      <c r="K88" s="409">
        <f>Table9[[#This Row],[Invoice Paid by Cx]]+Table9[[#This Row],[GST Paid by Cx]]</f>
        <v>0</v>
      </c>
      <c r="L88" s="155">
        <f>IF(Dashboard!$F$5="Quick",0,Table9[[#This Row],[GST/HST]]-Table9[[#This Row],[GST Paid by Cx]])</f>
        <v>0</v>
      </c>
      <c r="M88" s="155">
        <f>Table9[[#This Row],[Net Invoice ]]-Table9[[#This Row],[Invoice Paid by Cx]]</f>
        <v>0</v>
      </c>
      <c r="N88" s="416">
        <f t="shared" si="3"/>
        <v>0</v>
      </c>
    </row>
    <row r="89" spans="1:14" ht="15.75" customHeight="1" x14ac:dyDescent="0.2">
      <c r="A89" s="30"/>
      <c r="B89" s="46"/>
      <c r="C89" s="47"/>
      <c r="D89" s="48"/>
      <c r="E89" s="412">
        <f>(Table9[[#This Row],[Invoice Amount]]*Dashboard!$F$4)/(100%+Dashboard!$F$4)</f>
        <v>0</v>
      </c>
      <c r="F89" s="158">
        <f>Table9[[#This Row],[Invoice Amount]]-Table9[[#This Row],[GST/HST]]</f>
        <v>0</v>
      </c>
      <c r="G89" s="158">
        <f>SUMIF('Directors Advances'!$H$6:$H$1500,'Sales + Receivables'!B89,'Directors Advances'!$I$6:$I$1500)+SUMIF('Bank 1'!$H$7:$H$1500,'Sales + Receivables'!B89,'Bank 1'!$I$7:$I$1500)+SUMIF('Bank 2'!$H$7:$H$1500,'Sales + Receivables'!B89,'Bank 2'!$I$7:$I$1500)+SUMIF('Credit Card 1'!$H$7:$H$1500,'Sales + Receivables'!B89,'Credit Card 1'!$I$7:$I$1500)+SUMIF('Credit Card 2'!$H$7:$H$1500,'Sales + Receivables'!B89,'Credit Card 2'!$I$7:$I$1500)</f>
        <v>0</v>
      </c>
      <c r="H89" s="158">
        <f>SUMIFS('Directors Advances'!$J$6:$J$1500, 'Directors Advances'!$H$6:$H$1500, 'Sales + Receivables'!B89, 'Directors Advances'!$H$6:$H$1500, "&lt;&gt;0")
+SUMIFS('Bank 1'!$J$7:$J$1500, 'Bank 1'!$H$7:$H$1500, 'Sales + Receivables'!B89, 'Bank 1'!$H$7:$H$1500, "&lt;&gt;0")
+SUMIFS('Bank 2'!$J$7:$J$1500, 'Bank 2'!$H$7:$H$1500, 'Sales + Receivables'!B89, 'Bank 2'!$H$7:$H$1500, "&lt;&gt;0")
+SUMIFS('Credit Card 1'!$J$7:$J$1500, 'Credit Card 1'!$H$7:$H$1500, 'Sales + Receivables'!B89, 'Credit Card 1'!$H$7:$H$1500, "&lt;&gt;0")
+SUMIFS('Credit Card 2'!$J$7:$J$1500, 'Credit Card 2'!$H$7:$H$1500, 'Sales + Receivables'!B89, 'Credit Card 2'!$H$7:$H$1500, "&lt;&gt;0")</f>
        <v>0</v>
      </c>
      <c r="I89" s="48"/>
      <c r="J89" s="48"/>
      <c r="K89" s="412">
        <f>Table9[[#This Row],[Invoice Paid by Cx]]+Table9[[#This Row],[GST Paid by Cx]]</f>
        <v>0</v>
      </c>
      <c r="L89" s="158">
        <f>IF(Dashboard!$F$5="Quick",0,Table9[[#This Row],[GST/HST]]-Table9[[#This Row],[GST Paid by Cx]])</f>
        <v>0</v>
      </c>
      <c r="M89" s="158">
        <f>Table9[[#This Row],[Net Invoice ]]-Table9[[#This Row],[Invoice Paid by Cx]]</f>
        <v>0</v>
      </c>
      <c r="N89" s="419">
        <f t="shared" si="3"/>
        <v>0</v>
      </c>
    </row>
    <row r="90" spans="1:14" ht="15.75" customHeight="1" x14ac:dyDescent="0.2">
      <c r="A90" s="30"/>
      <c r="B90" s="37"/>
      <c r="C90" s="38"/>
      <c r="D90" s="39"/>
      <c r="E90" s="409">
        <f>(Table9[[#This Row],[Invoice Amount]]*Dashboard!$F$4)/(100%+Dashboard!$F$4)</f>
        <v>0</v>
      </c>
      <c r="F90" s="155">
        <f>Table9[[#This Row],[Invoice Amount]]-Table9[[#This Row],[GST/HST]]</f>
        <v>0</v>
      </c>
      <c r="G90" s="155">
        <f>SUMIF('Directors Advances'!$H$6:$H$1500,'Sales + Receivables'!B90,'Directors Advances'!$I$6:$I$1500)+SUMIF('Bank 1'!$H$7:$H$1500,'Sales + Receivables'!B90,'Bank 1'!$I$7:$I$1500)+SUMIF('Bank 2'!$H$7:$H$1500,'Sales + Receivables'!B90,'Bank 2'!$I$7:$I$1500)+SUMIF('Credit Card 1'!$H$7:$H$1500,'Sales + Receivables'!B90,'Credit Card 1'!$I$7:$I$1500)+SUMIF('Credit Card 2'!$H$7:$H$1500,'Sales + Receivables'!B90,'Credit Card 2'!$I$7:$I$1500)</f>
        <v>0</v>
      </c>
      <c r="H90" s="155">
        <f>SUMIFS('Directors Advances'!$J$6:$J$1500, 'Directors Advances'!$H$6:$H$1500, 'Sales + Receivables'!B90, 'Directors Advances'!$H$6:$H$1500, "&lt;&gt;0")
+SUMIFS('Bank 1'!$J$7:$J$1500, 'Bank 1'!$H$7:$H$1500, 'Sales + Receivables'!B90, 'Bank 1'!$H$7:$H$1500, "&lt;&gt;0")
+SUMIFS('Bank 2'!$J$7:$J$1500, 'Bank 2'!$H$7:$H$1500, 'Sales + Receivables'!B90, 'Bank 2'!$H$7:$H$1500, "&lt;&gt;0")
+SUMIFS('Credit Card 1'!$J$7:$J$1500, 'Credit Card 1'!$H$7:$H$1500, 'Sales + Receivables'!B90, 'Credit Card 1'!$H$7:$H$1500, "&lt;&gt;0")
+SUMIFS('Credit Card 2'!$J$7:$J$1500, 'Credit Card 2'!$H$7:$H$1500, 'Sales + Receivables'!B90, 'Credit Card 2'!$H$7:$H$1500, "&lt;&gt;0")</f>
        <v>0</v>
      </c>
      <c r="I90" s="39"/>
      <c r="J90" s="39"/>
      <c r="K90" s="409">
        <f>Table9[[#This Row],[Invoice Paid by Cx]]+Table9[[#This Row],[GST Paid by Cx]]</f>
        <v>0</v>
      </c>
      <c r="L90" s="155">
        <f>IF(Dashboard!$F$5="Quick",0,Table9[[#This Row],[GST/HST]]-Table9[[#This Row],[GST Paid by Cx]])</f>
        <v>0</v>
      </c>
      <c r="M90" s="155">
        <f>Table9[[#This Row],[Net Invoice ]]-Table9[[#This Row],[Invoice Paid by Cx]]</f>
        <v>0</v>
      </c>
      <c r="N90" s="416">
        <f t="shared" si="3"/>
        <v>0</v>
      </c>
    </row>
    <row r="91" spans="1:14" ht="15.75" customHeight="1" x14ac:dyDescent="0.2">
      <c r="A91" s="30"/>
      <c r="B91" s="46"/>
      <c r="C91" s="47"/>
      <c r="D91" s="48"/>
      <c r="E91" s="412">
        <f>(Table9[[#This Row],[Invoice Amount]]*Dashboard!$F$4)/(100%+Dashboard!$F$4)</f>
        <v>0</v>
      </c>
      <c r="F91" s="158">
        <f>Table9[[#This Row],[Invoice Amount]]-Table9[[#This Row],[GST/HST]]</f>
        <v>0</v>
      </c>
      <c r="G91" s="158">
        <f>SUMIF('Directors Advances'!$H$6:$H$1500,'Sales + Receivables'!B91,'Directors Advances'!$I$6:$I$1500)+SUMIF('Bank 1'!$H$7:$H$1500,'Sales + Receivables'!B91,'Bank 1'!$I$7:$I$1500)+SUMIF('Bank 2'!$H$7:$H$1500,'Sales + Receivables'!B91,'Bank 2'!$I$7:$I$1500)+SUMIF('Credit Card 1'!$H$7:$H$1500,'Sales + Receivables'!B91,'Credit Card 1'!$I$7:$I$1500)+SUMIF('Credit Card 2'!$H$7:$H$1500,'Sales + Receivables'!B91,'Credit Card 2'!$I$7:$I$1500)</f>
        <v>0</v>
      </c>
      <c r="H91" s="158">
        <f>SUMIFS('Directors Advances'!$J$6:$J$1500, 'Directors Advances'!$H$6:$H$1500, 'Sales + Receivables'!B91, 'Directors Advances'!$H$6:$H$1500, "&lt;&gt;0")
+SUMIFS('Bank 1'!$J$7:$J$1500, 'Bank 1'!$H$7:$H$1500, 'Sales + Receivables'!B91, 'Bank 1'!$H$7:$H$1500, "&lt;&gt;0")
+SUMIFS('Bank 2'!$J$7:$J$1500, 'Bank 2'!$H$7:$H$1500, 'Sales + Receivables'!B91, 'Bank 2'!$H$7:$H$1500, "&lt;&gt;0")
+SUMIFS('Credit Card 1'!$J$7:$J$1500, 'Credit Card 1'!$H$7:$H$1500, 'Sales + Receivables'!B91, 'Credit Card 1'!$H$7:$H$1500, "&lt;&gt;0")
+SUMIFS('Credit Card 2'!$J$7:$J$1500, 'Credit Card 2'!$H$7:$H$1500, 'Sales + Receivables'!B91, 'Credit Card 2'!$H$7:$H$1500, "&lt;&gt;0")</f>
        <v>0</v>
      </c>
      <c r="I91" s="48"/>
      <c r="J91" s="48"/>
      <c r="K91" s="412">
        <f>Table9[[#This Row],[Invoice Paid by Cx]]+Table9[[#This Row],[GST Paid by Cx]]</f>
        <v>0</v>
      </c>
      <c r="L91" s="158">
        <f>IF(Dashboard!$F$5="Quick",0,Table9[[#This Row],[GST/HST]]-Table9[[#This Row],[GST Paid by Cx]])</f>
        <v>0</v>
      </c>
      <c r="M91" s="158">
        <f>Table9[[#This Row],[Net Invoice ]]-Table9[[#This Row],[Invoice Paid by Cx]]</f>
        <v>0</v>
      </c>
      <c r="N91" s="421">
        <f t="shared" si="3"/>
        <v>0</v>
      </c>
    </row>
    <row r="92" spans="1:14" ht="15.75" customHeight="1" x14ac:dyDescent="0.2">
      <c r="A92" s="30"/>
      <c r="B92" s="37"/>
      <c r="C92" s="38"/>
      <c r="D92" s="39"/>
      <c r="E92" s="409">
        <f>(Table9[[#This Row],[Invoice Amount]]*Dashboard!$F$4)/(100%+Dashboard!$F$4)</f>
        <v>0</v>
      </c>
      <c r="F92" s="155">
        <f>Table9[[#This Row],[Invoice Amount]]-Table9[[#This Row],[GST/HST]]</f>
        <v>0</v>
      </c>
      <c r="G92" s="155">
        <f>SUMIF('Directors Advances'!$H$6:$H$1500,'Sales + Receivables'!B92,'Directors Advances'!$I$6:$I$1500)+SUMIF('Bank 1'!$H$7:$H$1500,'Sales + Receivables'!B92,'Bank 1'!$I$7:$I$1500)+SUMIF('Bank 2'!$H$7:$H$1500,'Sales + Receivables'!B92,'Bank 2'!$I$7:$I$1500)+SUMIF('Credit Card 1'!$H$7:$H$1500,'Sales + Receivables'!B92,'Credit Card 1'!$I$7:$I$1500)+SUMIF('Credit Card 2'!$H$7:$H$1500,'Sales + Receivables'!B92,'Credit Card 2'!$I$7:$I$1500)</f>
        <v>0</v>
      </c>
      <c r="H92" s="155">
        <f>SUMIFS('Directors Advances'!$J$6:$J$1500, 'Directors Advances'!$H$6:$H$1500, 'Sales + Receivables'!B92, 'Directors Advances'!$H$6:$H$1500, "&lt;&gt;0")
+SUMIFS('Bank 1'!$J$7:$J$1500, 'Bank 1'!$H$7:$H$1500, 'Sales + Receivables'!B92, 'Bank 1'!$H$7:$H$1500, "&lt;&gt;0")
+SUMIFS('Bank 2'!$J$7:$J$1500, 'Bank 2'!$H$7:$H$1500, 'Sales + Receivables'!B92, 'Bank 2'!$H$7:$H$1500, "&lt;&gt;0")
+SUMIFS('Credit Card 1'!$J$7:$J$1500, 'Credit Card 1'!$H$7:$H$1500, 'Sales + Receivables'!B92, 'Credit Card 1'!$H$7:$H$1500, "&lt;&gt;0")
+SUMIFS('Credit Card 2'!$J$7:$J$1500, 'Credit Card 2'!$H$7:$H$1500, 'Sales + Receivables'!B92, 'Credit Card 2'!$H$7:$H$1500, "&lt;&gt;0")</f>
        <v>0</v>
      </c>
      <c r="I92" s="39"/>
      <c r="J92" s="39"/>
      <c r="K92" s="409">
        <f>Table9[[#This Row],[Invoice Paid by Cx]]+Table9[[#This Row],[GST Paid by Cx]]</f>
        <v>0</v>
      </c>
      <c r="L92" s="155">
        <f>IF(Dashboard!$F$5="Quick",0,Table9[[#This Row],[GST/HST]]-Table9[[#This Row],[GST Paid by Cx]])</f>
        <v>0</v>
      </c>
      <c r="M92" s="155">
        <f>Table9[[#This Row],[Net Invoice ]]-Table9[[#This Row],[Invoice Paid by Cx]]</f>
        <v>0</v>
      </c>
      <c r="N92" s="416">
        <f t="shared" si="3"/>
        <v>0</v>
      </c>
    </row>
    <row r="93" spans="1:14" ht="15.75" customHeight="1" x14ac:dyDescent="0.2">
      <c r="A93" s="30"/>
      <c r="B93" s="46"/>
      <c r="C93" s="47"/>
      <c r="D93" s="48"/>
      <c r="E93" s="412">
        <f>(Table9[[#This Row],[Invoice Amount]]*Dashboard!$F$4)/(100%+Dashboard!$F$4)</f>
        <v>0</v>
      </c>
      <c r="F93" s="158">
        <f>Table9[[#This Row],[Invoice Amount]]-Table9[[#This Row],[GST/HST]]</f>
        <v>0</v>
      </c>
      <c r="G93" s="158">
        <f>SUMIF('Directors Advances'!$H$6:$H$1500,'Sales + Receivables'!B93,'Directors Advances'!$I$6:$I$1500)+SUMIF('Bank 1'!$H$7:$H$1500,'Sales + Receivables'!B93,'Bank 1'!$I$7:$I$1500)+SUMIF('Bank 2'!$H$7:$H$1500,'Sales + Receivables'!B93,'Bank 2'!$I$7:$I$1500)+SUMIF('Credit Card 1'!$H$7:$H$1500,'Sales + Receivables'!B93,'Credit Card 1'!$I$7:$I$1500)+SUMIF('Credit Card 2'!$H$7:$H$1500,'Sales + Receivables'!B93,'Credit Card 2'!$I$7:$I$1500)</f>
        <v>0</v>
      </c>
      <c r="H93" s="158">
        <f>SUMIFS('Directors Advances'!$J$6:$J$1500, 'Directors Advances'!$H$6:$H$1500, 'Sales + Receivables'!B93, 'Directors Advances'!$H$6:$H$1500, "&lt;&gt;0")
+SUMIFS('Bank 1'!$J$7:$J$1500, 'Bank 1'!$H$7:$H$1500, 'Sales + Receivables'!B93, 'Bank 1'!$H$7:$H$1500, "&lt;&gt;0")
+SUMIFS('Bank 2'!$J$7:$J$1500, 'Bank 2'!$H$7:$H$1500, 'Sales + Receivables'!B93, 'Bank 2'!$H$7:$H$1500, "&lt;&gt;0")
+SUMIFS('Credit Card 1'!$J$7:$J$1500, 'Credit Card 1'!$H$7:$H$1500, 'Sales + Receivables'!B93, 'Credit Card 1'!$H$7:$H$1500, "&lt;&gt;0")
+SUMIFS('Credit Card 2'!$J$7:$J$1500, 'Credit Card 2'!$H$7:$H$1500, 'Sales + Receivables'!B93, 'Credit Card 2'!$H$7:$H$1500, "&lt;&gt;0")</f>
        <v>0</v>
      </c>
      <c r="I93" s="48"/>
      <c r="J93" s="48"/>
      <c r="K93" s="412">
        <f>Table9[[#This Row],[Invoice Paid by Cx]]+Table9[[#This Row],[GST Paid by Cx]]</f>
        <v>0</v>
      </c>
      <c r="L93" s="158">
        <f>IF(Dashboard!$F$5="Quick",0,Table9[[#This Row],[GST/HST]]-Table9[[#This Row],[GST Paid by Cx]])</f>
        <v>0</v>
      </c>
      <c r="M93" s="158">
        <f>Table9[[#This Row],[Net Invoice ]]-Table9[[#This Row],[Invoice Paid by Cx]]</f>
        <v>0</v>
      </c>
      <c r="N93" s="420">
        <f t="shared" si="3"/>
        <v>0</v>
      </c>
    </row>
    <row r="94" spans="1:14" ht="15.75" customHeight="1" x14ac:dyDescent="0.2">
      <c r="A94" s="30"/>
      <c r="B94" s="37"/>
      <c r="C94" s="38"/>
      <c r="D94" s="39"/>
      <c r="E94" s="409">
        <f>(Table9[[#This Row],[Invoice Amount]]*Dashboard!$F$4)/(100%+Dashboard!$F$4)</f>
        <v>0</v>
      </c>
      <c r="F94" s="155">
        <f>Table9[[#This Row],[Invoice Amount]]-Table9[[#This Row],[GST/HST]]</f>
        <v>0</v>
      </c>
      <c r="G94" s="155">
        <f>SUMIF('Directors Advances'!$H$6:$H$1500,'Sales + Receivables'!B94,'Directors Advances'!$I$6:$I$1500)+SUMIF('Bank 1'!$H$7:$H$1500,'Sales + Receivables'!B94,'Bank 1'!$I$7:$I$1500)+SUMIF('Bank 2'!$H$7:$H$1500,'Sales + Receivables'!B94,'Bank 2'!$I$7:$I$1500)+SUMIF('Credit Card 1'!$H$7:$H$1500,'Sales + Receivables'!B94,'Credit Card 1'!$I$7:$I$1500)+SUMIF('Credit Card 2'!$H$7:$H$1500,'Sales + Receivables'!B94,'Credit Card 2'!$I$7:$I$1500)</f>
        <v>0</v>
      </c>
      <c r="H94" s="155">
        <f>SUMIFS('Directors Advances'!$J$6:$J$1500, 'Directors Advances'!$H$6:$H$1500, 'Sales + Receivables'!B94, 'Directors Advances'!$H$6:$H$1500, "&lt;&gt;0")
+SUMIFS('Bank 1'!$J$7:$J$1500, 'Bank 1'!$H$7:$H$1500, 'Sales + Receivables'!B94, 'Bank 1'!$H$7:$H$1500, "&lt;&gt;0")
+SUMIFS('Bank 2'!$J$7:$J$1500, 'Bank 2'!$H$7:$H$1500, 'Sales + Receivables'!B94, 'Bank 2'!$H$7:$H$1500, "&lt;&gt;0")
+SUMIFS('Credit Card 1'!$J$7:$J$1500, 'Credit Card 1'!$H$7:$H$1500, 'Sales + Receivables'!B94, 'Credit Card 1'!$H$7:$H$1500, "&lt;&gt;0")
+SUMIFS('Credit Card 2'!$J$7:$J$1500, 'Credit Card 2'!$H$7:$H$1500, 'Sales + Receivables'!B94, 'Credit Card 2'!$H$7:$H$1500, "&lt;&gt;0")</f>
        <v>0</v>
      </c>
      <c r="I94" s="39"/>
      <c r="J94" s="39"/>
      <c r="K94" s="409">
        <f>Table9[[#This Row],[Invoice Paid by Cx]]+Table9[[#This Row],[GST Paid by Cx]]</f>
        <v>0</v>
      </c>
      <c r="L94" s="155">
        <f>IF(Dashboard!$F$5="Quick",0,Table9[[#This Row],[GST/HST]]-Table9[[#This Row],[GST Paid by Cx]])</f>
        <v>0</v>
      </c>
      <c r="M94" s="155">
        <f>Table9[[#This Row],[Net Invoice ]]-Table9[[#This Row],[Invoice Paid by Cx]]</f>
        <v>0</v>
      </c>
      <c r="N94" s="416">
        <f t="shared" si="3"/>
        <v>0</v>
      </c>
    </row>
    <row r="95" spans="1:14" ht="15.75" customHeight="1" x14ac:dyDescent="0.2">
      <c r="A95" s="30"/>
      <c r="B95" s="46"/>
      <c r="C95" s="47"/>
      <c r="D95" s="48"/>
      <c r="E95" s="412">
        <f>(Table9[[#This Row],[Invoice Amount]]*Dashboard!$F$4)/(100%+Dashboard!$F$4)</f>
        <v>0</v>
      </c>
      <c r="F95" s="158">
        <f>Table9[[#This Row],[Invoice Amount]]-Table9[[#This Row],[GST/HST]]</f>
        <v>0</v>
      </c>
      <c r="G95" s="158">
        <f>SUMIF('Directors Advances'!$H$6:$H$1500,'Sales + Receivables'!B95,'Directors Advances'!$I$6:$I$1500)+SUMIF('Bank 1'!$H$7:$H$1500,'Sales + Receivables'!B95,'Bank 1'!$I$7:$I$1500)+SUMIF('Bank 2'!$H$7:$H$1500,'Sales + Receivables'!B95,'Bank 2'!$I$7:$I$1500)+SUMIF('Credit Card 1'!$H$7:$H$1500,'Sales + Receivables'!B95,'Credit Card 1'!$I$7:$I$1500)+SUMIF('Credit Card 2'!$H$7:$H$1500,'Sales + Receivables'!B95,'Credit Card 2'!$I$7:$I$1500)</f>
        <v>0</v>
      </c>
      <c r="H95" s="158">
        <f>SUMIFS('Directors Advances'!$J$6:$J$1500, 'Directors Advances'!$H$6:$H$1500, 'Sales + Receivables'!B95, 'Directors Advances'!$H$6:$H$1500, "&lt;&gt;0")
+SUMIFS('Bank 1'!$J$7:$J$1500, 'Bank 1'!$H$7:$H$1500, 'Sales + Receivables'!B95, 'Bank 1'!$H$7:$H$1500, "&lt;&gt;0")
+SUMIFS('Bank 2'!$J$7:$J$1500, 'Bank 2'!$H$7:$H$1500, 'Sales + Receivables'!B95, 'Bank 2'!$H$7:$H$1500, "&lt;&gt;0")
+SUMIFS('Credit Card 1'!$J$7:$J$1500, 'Credit Card 1'!$H$7:$H$1500, 'Sales + Receivables'!B95, 'Credit Card 1'!$H$7:$H$1500, "&lt;&gt;0")
+SUMIFS('Credit Card 2'!$J$7:$J$1500, 'Credit Card 2'!$H$7:$H$1500, 'Sales + Receivables'!B95, 'Credit Card 2'!$H$7:$H$1500, "&lt;&gt;0")</f>
        <v>0</v>
      </c>
      <c r="I95" s="48"/>
      <c r="J95" s="48"/>
      <c r="K95" s="412">
        <f>Table9[[#This Row],[Invoice Paid by Cx]]+Table9[[#This Row],[GST Paid by Cx]]</f>
        <v>0</v>
      </c>
      <c r="L95" s="158">
        <f>IF(Dashboard!$F$5="Quick",0,Table9[[#This Row],[GST/HST]]-Table9[[#This Row],[GST Paid by Cx]])</f>
        <v>0</v>
      </c>
      <c r="M95" s="158">
        <f>Table9[[#This Row],[Net Invoice ]]-Table9[[#This Row],[Invoice Paid by Cx]]</f>
        <v>0</v>
      </c>
      <c r="N95" s="421">
        <f t="shared" si="3"/>
        <v>0</v>
      </c>
    </row>
    <row r="96" spans="1:14" ht="15.75" customHeight="1" x14ac:dyDescent="0.2">
      <c r="A96" s="30"/>
      <c r="B96" s="37"/>
      <c r="C96" s="38"/>
      <c r="D96" s="39"/>
      <c r="E96" s="409">
        <f>(Table9[[#This Row],[Invoice Amount]]*Dashboard!$F$4)/(100%+Dashboard!$F$4)</f>
        <v>0</v>
      </c>
      <c r="F96" s="155">
        <f>Table9[[#This Row],[Invoice Amount]]-Table9[[#This Row],[GST/HST]]</f>
        <v>0</v>
      </c>
      <c r="G96" s="155">
        <f>SUMIF('Directors Advances'!$H$6:$H$1500,'Sales + Receivables'!B96,'Directors Advances'!$I$6:$I$1500)+SUMIF('Bank 1'!$H$7:$H$1500,'Sales + Receivables'!B96,'Bank 1'!$I$7:$I$1500)+SUMIF('Bank 2'!$H$7:$H$1500,'Sales + Receivables'!B96,'Bank 2'!$I$7:$I$1500)+SUMIF('Credit Card 1'!$H$7:$H$1500,'Sales + Receivables'!B96,'Credit Card 1'!$I$7:$I$1500)+SUMIF('Credit Card 2'!$H$7:$H$1500,'Sales + Receivables'!B96,'Credit Card 2'!$I$7:$I$1500)</f>
        <v>0</v>
      </c>
      <c r="H96" s="155">
        <f>SUMIFS('Directors Advances'!$J$6:$J$1500, 'Directors Advances'!$H$6:$H$1500, 'Sales + Receivables'!B96, 'Directors Advances'!$H$6:$H$1500, "&lt;&gt;0")
+SUMIFS('Bank 1'!$J$7:$J$1500, 'Bank 1'!$H$7:$H$1500, 'Sales + Receivables'!B96, 'Bank 1'!$H$7:$H$1500, "&lt;&gt;0")
+SUMIFS('Bank 2'!$J$7:$J$1500, 'Bank 2'!$H$7:$H$1500, 'Sales + Receivables'!B96, 'Bank 2'!$H$7:$H$1500, "&lt;&gt;0")
+SUMIFS('Credit Card 1'!$J$7:$J$1500, 'Credit Card 1'!$H$7:$H$1500, 'Sales + Receivables'!B96, 'Credit Card 1'!$H$7:$H$1500, "&lt;&gt;0")
+SUMIFS('Credit Card 2'!$J$7:$J$1500, 'Credit Card 2'!$H$7:$H$1500, 'Sales + Receivables'!B96, 'Credit Card 2'!$H$7:$H$1500, "&lt;&gt;0")</f>
        <v>0</v>
      </c>
      <c r="I96" s="39"/>
      <c r="J96" s="39"/>
      <c r="K96" s="409">
        <f>Table9[[#This Row],[Invoice Paid by Cx]]+Table9[[#This Row],[GST Paid by Cx]]</f>
        <v>0</v>
      </c>
      <c r="L96" s="155">
        <f>IF(Dashboard!$F$5="Quick",0,Table9[[#This Row],[GST/HST]]-Table9[[#This Row],[GST Paid by Cx]])</f>
        <v>0</v>
      </c>
      <c r="M96" s="155">
        <f>Table9[[#This Row],[Net Invoice ]]-Table9[[#This Row],[Invoice Paid by Cx]]</f>
        <v>0</v>
      </c>
      <c r="N96" s="416">
        <f t="shared" si="3"/>
        <v>0</v>
      </c>
    </row>
    <row r="97" spans="1:14" ht="15.75" customHeight="1" x14ac:dyDescent="0.2">
      <c r="A97" s="30"/>
      <c r="B97" s="46"/>
      <c r="C97" s="47"/>
      <c r="D97" s="48"/>
      <c r="E97" s="412">
        <f>(Table9[[#This Row],[Invoice Amount]]*Dashboard!$F$4)/(100%+Dashboard!$F$4)</f>
        <v>0</v>
      </c>
      <c r="F97" s="158">
        <f>Table9[[#This Row],[Invoice Amount]]-Table9[[#This Row],[GST/HST]]</f>
        <v>0</v>
      </c>
      <c r="G97" s="158">
        <f>SUMIF('Directors Advances'!$H$6:$H$1500,'Sales + Receivables'!B97,'Directors Advances'!$I$6:$I$1500)+SUMIF('Bank 1'!$H$7:$H$1500,'Sales + Receivables'!B97,'Bank 1'!$I$7:$I$1500)+SUMIF('Bank 2'!$H$7:$H$1500,'Sales + Receivables'!B97,'Bank 2'!$I$7:$I$1500)+SUMIF('Credit Card 1'!$H$7:$H$1500,'Sales + Receivables'!B97,'Credit Card 1'!$I$7:$I$1500)+SUMIF('Credit Card 2'!$H$7:$H$1500,'Sales + Receivables'!B97,'Credit Card 2'!$I$7:$I$1500)</f>
        <v>0</v>
      </c>
      <c r="H97" s="158">
        <f>SUMIFS('Directors Advances'!$J$6:$J$1500, 'Directors Advances'!$H$6:$H$1500, 'Sales + Receivables'!B97, 'Directors Advances'!$H$6:$H$1500, "&lt;&gt;0")
+SUMIFS('Bank 1'!$J$7:$J$1500, 'Bank 1'!$H$7:$H$1500, 'Sales + Receivables'!B97, 'Bank 1'!$H$7:$H$1500, "&lt;&gt;0")
+SUMIFS('Bank 2'!$J$7:$J$1500, 'Bank 2'!$H$7:$H$1500, 'Sales + Receivables'!B97, 'Bank 2'!$H$7:$H$1500, "&lt;&gt;0")
+SUMIFS('Credit Card 1'!$J$7:$J$1500, 'Credit Card 1'!$H$7:$H$1500, 'Sales + Receivables'!B97, 'Credit Card 1'!$H$7:$H$1500, "&lt;&gt;0")
+SUMIFS('Credit Card 2'!$J$7:$J$1500, 'Credit Card 2'!$H$7:$H$1500, 'Sales + Receivables'!B97, 'Credit Card 2'!$H$7:$H$1500, "&lt;&gt;0")</f>
        <v>0</v>
      </c>
      <c r="I97" s="48"/>
      <c r="J97" s="48"/>
      <c r="K97" s="412">
        <f>Table9[[#This Row],[Invoice Paid by Cx]]+Table9[[#This Row],[GST Paid by Cx]]</f>
        <v>0</v>
      </c>
      <c r="L97" s="158">
        <f>IF(Dashboard!$F$5="Quick",0,Table9[[#This Row],[GST/HST]]-Table9[[#This Row],[GST Paid by Cx]])</f>
        <v>0</v>
      </c>
      <c r="M97" s="158">
        <f>Table9[[#This Row],[Net Invoice ]]-Table9[[#This Row],[Invoice Paid by Cx]]</f>
        <v>0</v>
      </c>
      <c r="N97" s="419">
        <f t="shared" si="3"/>
        <v>0</v>
      </c>
    </row>
    <row r="98" spans="1:14" ht="15.75" customHeight="1" x14ac:dyDescent="0.2">
      <c r="A98" s="30"/>
      <c r="B98" s="37"/>
      <c r="C98" s="38"/>
      <c r="D98" s="39"/>
      <c r="E98" s="409">
        <f>(Table9[[#This Row],[Invoice Amount]]*Dashboard!$F$4)/(100%+Dashboard!$F$4)</f>
        <v>0</v>
      </c>
      <c r="F98" s="155">
        <f>Table9[[#This Row],[Invoice Amount]]-Table9[[#This Row],[GST/HST]]</f>
        <v>0</v>
      </c>
      <c r="G98" s="155">
        <f>SUMIF('Directors Advances'!$H$6:$H$1500,'Sales + Receivables'!B98,'Directors Advances'!$I$6:$I$1500)+SUMIF('Bank 1'!$H$7:$H$1500,'Sales + Receivables'!B98,'Bank 1'!$I$7:$I$1500)+SUMIF('Bank 2'!$H$7:$H$1500,'Sales + Receivables'!B98,'Bank 2'!$I$7:$I$1500)+SUMIF('Credit Card 1'!$H$7:$H$1500,'Sales + Receivables'!B98,'Credit Card 1'!$I$7:$I$1500)+SUMIF('Credit Card 2'!$H$7:$H$1500,'Sales + Receivables'!B98,'Credit Card 2'!$I$7:$I$1500)</f>
        <v>0</v>
      </c>
      <c r="H98" s="155">
        <f>SUMIFS('Directors Advances'!$J$6:$J$1500, 'Directors Advances'!$H$6:$H$1500, 'Sales + Receivables'!B98, 'Directors Advances'!$H$6:$H$1500, "&lt;&gt;0")
+SUMIFS('Bank 1'!$J$7:$J$1500, 'Bank 1'!$H$7:$H$1500, 'Sales + Receivables'!B98, 'Bank 1'!$H$7:$H$1500, "&lt;&gt;0")
+SUMIFS('Bank 2'!$J$7:$J$1500, 'Bank 2'!$H$7:$H$1500, 'Sales + Receivables'!B98, 'Bank 2'!$H$7:$H$1500, "&lt;&gt;0")
+SUMIFS('Credit Card 1'!$J$7:$J$1500, 'Credit Card 1'!$H$7:$H$1500, 'Sales + Receivables'!B98, 'Credit Card 1'!$H$7:$H$1500, "&lt;&gt;0")
+SUMIFS('Credit Card 2'!$J$7:$J$1500, 'Credit Card 2'!$H$7:$H$1500, 'Sales + Receivables'!B98, 'Credit Card 2'!$H$7:$H$1500, "&lt;&gt;0")</f>
        <v>0</v>
      </c>
      <c r="I98" s="39"/>
      <c r="J98" s="39"/>
      <c r="K98" s="409">
        <f>Table9[[#This Row],[Invoice Paid by Cx]]+Table9[[#This Row],[GST Paid by Cx]]</f>
        <v>0</v>
      </c>
      <c r="L98" s="155">
        <f>IF(Dashboard!$F$5="Quick",0,Table9[[#This Row],[GST/HST]]-Table9[[#This Row],[GST Paid by Cx]])</f>
        <v>0</v>
      </c>
      <c r="M98" s="155">
        <f>Table9[[#This Row],[Net Invoice ]]-Table9[[#This Row],[Invoice Paid by Cx]]</f>
        <v>0</v>
      </c>
      <c r="N98" s="416">
        <f t="shared" si="3"/>
        <v>0</v>
      </c>
    </row>
    <row r="99" spans="1:14" ht="15.75" customHeight="1" x14ac:dyDescent="0.2">
      <c r="A99" s="30"/>
      <c r="B99" s="46"/>
      <c r="C99" s="47"/>
      <c r="D99" s="48"/>
      <c r="E99" s="412">
        <f>(Table9[[#This Row],[Invoice Amount]]*Dashboard!$F$4)/(100%+Dashboard!$F$4)</f>
        <v>0</v>
      </c>
      <c r="F99" s="158">
        <f>Table9[[#This Row],[Invoice Amount]]-Table9[[#This Row],[GST/HST]]</f>
        <v>0</v>
      </c>
      <c r="G99" s="158">
        <f>SUMIF('Directors Advances'!$H$6:$H$1500,'Sales + Receivables'!B99,'Directors Advances'!$I$6:$I$1500)+SUMIF('Bank 1'!$H$7:$H$1500,'Sales + Receivables'!B99,'Bank 1'!$I$7:$I$1500)+SUMIF('Bank 2'!$H$7:$H$1500,'Sales + Receivables'!B99,'Bank 2'!$I$7:$I$1500)+SUMIF('Credit Card 1'!$H$7:$H$1500,'Sales + Receivables'!B99,'Credit Card 1'!$I$7:$I$1500)+SUMIF('Credit Card 2'!$H$7:$H$1500,'Sales + Receivables'!B99,'Credit Card 2'!$I$7:$I$1500)</f>
        <v>0</v>
      </c>
      <c r="H99" s="158">
        <f>SUMIFS('Directors Advances'!$J$6:$J$1500, 'Directors Advances'!$H$6:$H$1500, 'Sales + Receivables'!B99, 'Directors Advances'!$H$6:$H$1500, "&lt;&gt;0")
+SUMIFS('Bank 1'!$J$7:$J$1500, 'Bank 1'!$H$7:$H$1500, 'Sales + Receivables'!B99, 'Bank 1'!$H$7:$H$1500, "&lt;&gt;0")
+SUMIFS('Bank 2'!$J$7:$J$1500, 'Bank 2'!$H$7:$H$1500, 'Sales + Receivables'!B99, 'Bank 2'!$H$7:$H$1500, "&lt;&gt;0")
+SUMIFS('Credit Card 1'!$J$7:$J$1500, 'Credit Card 1'!$H$7:$H$1500, 'Sales + Receivables'!B99, 'Credit Card 1'!$H$7:$H$1500, "&lt;&gt;0")
+SUMIFS('Credit Card 2'!$J$7:$J$1500, 'Credit Card 2'!$H$7:$H$1500, 'Sales + Receivables'!B99, 'Credit Card 2'!$H$7:$H$1500, "&lt;&gt;0")</f>
        <v>0</v>
      </c>
      <c r="I99" s="48"/>
      <c r="J99" s="48"/>
      <c r="K99" s="412">
        <f>Table9[[#This Row],[Invoice Paid by Cx]]+Table9[[#This Row],[GST Paid by Cx]]</f>
        <v>0</v>
      </c>
      <c r="L99" s="158">
        <f>IF(Dashboard!$F$5="Quick",0,Table9[[#This Row],[GST/HST]]-Table9[[#This Row],[GST Paid by Cx]])</f>
        <v>0</v>
      </c>
      <c r="M99" s="158">
        <f>Table9[[#This Row],[Net Invoice ]]-Table9[[#This Row],[Invoice Paid by Cx]]</f>
        <v>0</v>
      </c>
      <c r="N99" s="419">
        <f t="shared" si="3"/>
        <v>0</v>
      </c>
    </row>
    <row r="100" spans="1:14" ht="15.75" customHeight="1" x14ac:dyDescent="0.2">
      <c r="A100" s="30"/>
      <c r="B100" s="37"/>
      <c r="C100" s="38"/>
      <c r="D100" s="39"/>
      <c r="E100" s="409">
        <f>(Table9[[#This Row],[Invoice Amount]]*Dashboard!$F$4)/(100%+Dashboard!$F$4)</f>
        <v>0</v>
      </c>
      <c r="F100" s="155">
        <f>Table9[[#This Row],[Invoice Amount]]-Table9[[#This Row],[GST/HST]]</f>
        <v>0</v>
      </c>
      <c r="G100" s="155">
        <f>SUMIF('Directors Advances'!$H$6:$H$1500,'Sales + Receivables'!B100,'Directors Advances'!$I$6:$I$1500)+SUMIF('Bank 1'!$H$7:$H$1500,'Sales + Receivables'!B100,'Bank 1'!$I$7:$I$1500)+SUMIF('Bank 2'!$H$7:$H$1500,'Sales + Receivables'!B100,'Bank 2'!$I$7:$I$1500)+SUMIF('Credit Card 1'!$H$7:$H$1500,'Sales + Receivables'!B100,'Credit Card 1'!$I$7:$I$1500)+SUMIF('Credit Card 2'!$H$7:$H$1500,'Sales + Receivables'!B100,'Credit Card 2'!$I$7:$I$1500)</f>
        <v>0</v>
      </c>
      <c r="H100" s="155">
        <f>SUMIFS('Directors Advances'!$J$6:$J$1500, 'Directors Advances'!$H$6:$H$1500, 'Sales + Receivables'!B100, 'Directors Advances'!$H$6:$H$1500, "&lt;&gt;0")
+SUMIFS('Bank 1'!$J$7:$J$1500, 'Bank 1'!$H$7:$H$1500, 'Sales + Receivables'!B100, 'Bank 1'!$H$7:$H$1500, "&lt;&gt;0")
+SUMIFS('Bank 2'!$J$7:$J$1500, 'Bank 2'!$H$7:$H$1500, 'Sales + Receivables'!B100, 'Bank 2'!$H$7:$H$1500, "&lt;&gt;0")
+SUMIFS('Credit Card 1'!$J$7:$J$1500, 'Credit Card 1'!$H$7:$H$1500, 'Sales + Receivables'!B100, 'Credit Card 1'!$H$7:$H$1500, "&lt;&gt;0")
+SUMIFS('Credit Card 2'!$J$7:$J$1500, 'Credit Card 2'!$H$7:$H$1500, 'Sales + Receivables'!B100, 'Credit Card 2'!$H$7:$H$1500, "&lt;&gt;0")</f>
        <v>0</v>
      </c>
      <c r="I100" s="39"/>
      <c r="J100" s="39"/>
      <c r="K100" s="409">
        <f>Table9[[#This Row],[Invoice Paid by Cx]]+Table9[[#This Row],[GST Paid by Cx]]</f>
        <v>0</v>
      </c>
      <c r="L100" s="155">
        <f>IF(Dashboard!$F$5="Quick",0,Table9[[#This Row],[GST/HST]]-Table9[[#This Row],[GST Paid by Cx]])</f>
        <v>0</v>
      </c>
      <c r="M100" s="155">
        <f>Table9[[#This Row],[Net Invoice ]]-Table9[[#This Row],[Invoice Paid by Cx]]</f>
        <v>0</v>
      </c>
      <c r="N100" s="416">
        <f t="shared" si="3"/>
        <v>0</v>
      </c>
    </row>
    <row r="101" spans="1:14" ht="15.75" customHeight="1" x14ac:dyDescent="0.2">
      <c r="A101" s="30"/>
      <c r="B101" s="46"/>
      <c r="C101" s="47"/>
      <c r="D101" s="48"/>
      <c r="E101" s="412">
        <f>(Table9[[#This Row],[Invoice Amount]]*Dashboard!$F$4)/(100%+Dashboard!$F$4)</f>
        <v>0</v>
      </c>
      <c r="F101" s="158">
        <f>Table9[[#This Row],[Invoice Amount]]-Table9[[#This Row],[GST/HST]]</f>
        <v>0</v>
      </c>
      <c r="G101" s="158">
        <f>SUMIF('Directors Advances'!$H$6:$H$1500,'Sales + Receivables'!B101,'Directors Advances'!$I$6:$I$1500)+SUMIF('Bank 1'!$H$7:$H$1500,'Sales + Receivables'!B101,'Bank 1'!$I$7:$I$1500)+SUMIF('Bank 2'!$H$7:$H$1500,'Sales + Receivables'!B101,'Bank 2'!$I$7:$I$1500)+SUMIF('Credit Card 1'!$H$7:$H$1500,'Sales + Receivables'!B101,'Credit Card 1'!$I$7:$I$1500)+SUMIF('Credit Card 2'!$H$7:$H$1500,'Sales + Receivables'!B101,'Credit Card 2'!$I$7:$I$1500)</f>
        <v>0</v>
      </c>
      <c r="H101" s="158">
        <f>SUMIFS('Directors Advances'!$J$6:$J$1500, 'Directors Advances'!$H$6:$H$1500, 'Sales + Receivables'!B101, 'Directors Advances'!$H$6:$H$1500, "&lt;&gt;0")
+SUMIFS('Bank 1'!$J$7:$J$1500, 'Bank 1'!$H$7:$H$1500, 'Sales + Receivables'!B101, 'Bank 1'!$H$7:$H$1500, "&lt;&gt;0")
+SUMIFS('Bank 2'!$J$7:$J$1500, 'Bank 2'!$H$7:$H$1500, 'Sales + Receivables'!B101, 'Bank 2'!$H$7:$H$1500, "&lt;&gt;0")
+SUMIFS('Credit Card 1'!$J$7:$J$1500, 'Credit Card 1'!$H$7:$H$1500, 'Sales + Receivables'!B101, 'Credit Card 1'!$H$7:$H$1500, "&lt;&gt;0")
+SUMIFS('Credit Card 2'!$J$7:$J$1500, 'Credit Card 2'!$H$7:$H$1500, 'Sales + Receivables'!B101, 'Credit Card 2'!$H$7:$H$1500, "&lt;&gt;0")</f>
        <v>0</v>
      </c>
      <c r="I101" s="48"/>
      <c r="J101" s="48"/>
      <c r="K101" s="412">
        <f>Table9[[#This Row],[Invoice Paid by Cx]]+Table9[[#This Row],[GST Paid by Cx]]</f>
        <v>0</v>
      </c>
      <c r="L101" s="158">
        <f>IF(Dashboard!$F$5="Quick",0,Table9[[#This Row],[GST/HST]]-Table9[[#This Row],[GST Paid by Cx]])</f>
        <v>0</v>
      </c>
      <c r="M101" s="158">
        <f>Table9[[#This Row],[Net Invoice ]]-Table9[[#This Row],[Invoice Paid by Cx]]</f>
        <v>0</v>
      </c>
      <c r="N101" s="419">
        <f t="shared" si="3"/>
        <v>0</v>
      </c>
    </row>
    <row r="102" spans="1:14" ht="15.75" customHeight="1" x14ac:dyDescent="0.2">
      <c r="A102" s="30"/>
      <c r="B102" s="37"/>
      <c r="C102" s="38"/>
      <c r="D102" s="39"/>
      <c r="E102" s="409">
        <f>(Table9[[#This Row],[Invoice Amount]]*Dashboard!$F$4)/(100%+Dashboard!$F$4)</f>
        <v>0</v>
      </c>
      <c r="F102" s="155">
        <f>Table9[[#This Row],[Invoice Amount]]-Table9[[#This Row],[GST/HST]]</f>
        <v>0</v>
      </c>
      <c r="G102" s="155">
        <f>SUMIF('Directors Advances'!$H$6:$H$1500,'Sales + Receivables'!B102,'Directors Advances'!$I$6:$I$1500)+SUMIF('Bank 1'!$H$7:$H$1500,'Sales + Receivables'!B102,'Bank 1'!$I$7:$I$1500)+SUMIF('Bank 2'!$H$7:$H$1500,'Sales + Receivables'!B102,'Bank 2'!$I$7:$I$1500)+SUMIF('Credit Card 1'!$H$7:$H$1500,'Sales + Receivables'!B102,'Credit Card 1'!$I$7:$I$1500)+SUMIF('Credit Card 2'!$H$7:$H$1500,'Sales + Receivables'!B102,'Credit Card 2'!$I$7:$I$1500)</f>
        <v>0</v>
      </c>
      <c r="H102" s="155">
        <f>SUMIFS('Directors Advances'!$J$6:$J$1500, 'Directors Advances'!$H$6:$H$1500, 'Sales + Receivables'!B102, 'Directors Advances'!$H$6:$H$1500, "&lt;&gt;0")
+SUMIFS('Bank 1'!$J$7:$J$1500, 'Bank 1'!$H$7:$H$1500, 'Sales + Receivables'!B102, 'Bank 1'!$H$7:$H$1500, "&lt;&gt;0")
+SUMIFS('Bank 2'!$J$7:$J$1500, 'Bank 2'!$H$7:$H$1500, 'Sales + Receivables'!B102, 'Bank 2'!$H$7:$H$1500, "&lt;&gt;0")
+SUMIFS('Credit Card 1'!$J$7:$J$1500, 'Credit Card 1'!$H$7:$H$1500, 'Sales + Receivables'!B102, 'Credit Card 1'!$H$7:$H$1500, "&lt;&gt;0")
+SUMIFS('Credit Card 2'!$J$7:$J$1500, 'Credit Card 2'!$H$7:$H$1500, 'Sales + Receivables'!B102, 'Credit Card 2'!$H$7:$H$1500, "&lt;&gt;0")</f>
        <v>0</v>
      </c>
      <c r="I102" s="39"/>
      <c r="J102" s="39"/>
      <c r="K102" s="409">
        <f>Table9[[#This Row],[Invoice Paid by Cx]]+Table9[[#This Row],[GST Paid by Cx]]</f>
        <v>0</v>
      </c>
      <c r="L102" s="155">
        <f>IF(Dashboard!$F$5="Quick",0,Table9[[#This Row],[GST/HST]]-Table9[[#This Row],[GST Paid by Cx]])</f>
        <v>0</v>
      </c>
      <c r="M102" s="155">
        <f>Table9[[#This Row],[Net Invoice ]]-Table9[[#This Row],[Invoice Paid by Cx]]</f>
        <v>0</v>
      </c>
      <c r="N102" s="416">
        <f t="shared" si="3"/>
        <v>0</v>
      </c>
    </row>
    <row r="103" spans="1:14" ht="15.75" customHeight="1" x14ac:dyDescent="0.2">
      <c r="A103" s="30"/>
      <c r="B103" s="46"/>
      <c r="C103" s="47"/>
      <c r="D103" s="48"/>
      <c r="E103" s="412">
        <f>(Table9[[#This Row],[Invoice Amount]]*Dashboard!$F$4)/(100%+Dashboard!$F$4)</f>
        <v>0</v>
      </c>
      <c r="F103" s="158">
        <f>Table9[[#This Row],[Invoice Amount]]-Table9[[#This Row],[GST/HST]]</f>
        <v>0</v>
      </c>
      <c r="G103" s="158">
        <f>SUMIF('Directors Advances'!$H$6:$H$1500,'Sales + Receivables'!B103,'Directors Advances'!$I$6:$I$1500)+SUMIF('Bank 1'!$H$7:$H$1500,'Sales + Receivables'!B103,'Bank 1'!$I$7:$I$1500)+SUMIF('Bank 2'!$H$7:$H$1500,'Sales + Receivables'!B103,'Bank 2'!$I$7:$I$1500)+SUMIF('Credit Card 1'!$H$7:$H$1500,'Sales + Receivables'!B103,'Credit Card 1'!$I$7:$I$1500)+SUMIF('Credit Card 2'!$H$7:$H$1500,'Sales + Receivables'!B103,'Credit Card 2'!$I$7:$I$1500)</f>
        <v>0</v>
      </c>
      <c r="H103" s="158">
        <f>SUMIFS('Directors Advances'!$J$6:$J$1500, 'Directors Advances'!$H$6:$H$1500, 'Sales + Receivables'!B103, 'Directors Advances'!$H$6:$H$1500, "&lt;&gt;0")
+SUMIFS('Bank 1'!$J$7:$J$1500, 'Bank 1'!$H$7:$H$1500, 'Sales + Receivables'!B103, 'Bank 1'!$H$7:$H$1500, "&lt;&gt;0")
+SUMIFS('Bank 2'!$J$7:$J$1500, 'Bank 2'!$H$7:$H$1500, 'Sales + Receivables'!B103, 'Bank 2'!$H$7:$H$1500, "&lt;&gt;0")
+SUMIFS('Credit Card 1'!$J$7:$J$1500, 'Credit Card 1'!$H$7:$H$1500, 'Sales + Receivables'!B103, 'Credit Card 1'!$H$7:$H$1500, "&lt;&gt;0")
+SUMIFS('Credit Card 2'!$J$7:$J$1500, 'Credit Card 2'!$H$7:$H$1500, 'Sales + Receivables'!B103, 'Credit Card 2'!$H$7:$H$1500, "&lt;&gt;0")</f>
        <v>0</v>
      </c>
      <c r="I103" s="48"/>
      <c r="J103" s="48"/>
      <c r="K103" s="412">
        <f>Table9[[#This Row],[Invoice Paid by Cx]]+Table9[[#This Row],[GST Paid by Cx]]</f>
        <v>0</v>
      </c>
      <c r="L103" s="158">
        <f>IF(Dashboard!$F$5="Quick",0,Table9[[#This Row],[GST/HST]]-Table9[[#This Row],[GST Paid by Cx]])</f>
        <v>0</v>
      </c>
      <c r="M103" s="158">
        <f>Table9[[#This Row],[Net Invoice ]]-Table9[[#This Row],[Invoice Paid by Cx]]</f>
        <v>0</v>
      </c>
      <c r="N103" s="421">
        <f t="shared" si="3"/>
        <v>0</v>
      </c>
    </row>
    <row r="104" spans="1:14" ht="15.75" customHeight="1" x14ac:dyDescent="0.2">
      <c r="A104" s="30"/>
      <c r="B104" s="37"/>
      <c r="C104" s="38"/>
      <c r="D104" s="39"/>
      <c r="E104" s="409">
        <f>(Table9[[#This Row],[Invoice Amount]]*Dashboard!$F$4)/(100%+Dashboard!$F$4)</f>
        <v>0</v>
      </c>
      <c r="F104" s="155">
        <f>Table9[[#This Row],[Invoice Amount]]-Table9[[#This Row],[GST/HST]]</f>
        <v>0</v>
      </c>
      <c r="G104" s="155">
        <f>SUMIF('Directors Advances'!$H$6:$H$1500,'Sales + Receivables'!B104,'Directors Advances'!$I$6:$I$1500)+SUMIF('Bank 1'!$H$7:$H$1500,'Sales + Receivables'!B104,'Bank 1'!$I$7:$I$1500)+SUMIF('Bank 2'!$H$7:$H$1500,'Sales + Receivables'!B104,'Bank 2'!$I$7:$I$1500)+SUMIF('Credit Card 1'!$H$7:$H$1500,'Sales + Receivables'!B104,'Credit Card 1'!$I$7:$I$1500)+SUMIF('Credit Card 2'!$H$7:$H$1500,'Sales + Receivables'!B104,'Credit Card 2'!$I$7:$I$1500)</f>
        <v>0</v>
      </c>
      <c r="H104" s="155">
        <f>SUMIFS('Directors Advances'!$J$6:$J$1500, 'Directors Advances'!$H$6:$H$1500, 'Sales + Receivables'!B104, 'Directors Advances'!$H$6:$H$1500, "&lt;&gt;0")
+SUMIFS('Bank 1'!$J$7:$J$1500, 'Bank 1'!$H$7:$H$1500, 'Sales + Receivables'!B104, 'Bank 1'!$H$7:$H$1500, "&lt;&gt;0")
+SUMIFS('Bank 2'!$J$7:$J$1500, 'Bank 2'!$H$7:$H$1500, 'Sales + Receivables'!B104, 'Bank 2'!$H$7:$H$1500, "&lt;&gt;0")
+SUMIFS('Credit Card 1'!$J$7:$J$1500, 'Credit Card 1'!$H$7:$H$1500, 'Sales + Receivables'!B104, 'Credit Card 1'!$H$7:$H$1500, "&lt;&gt;0")
+SUMIFS('Credit Card 2'!$J$7:$J$1500, 'Credit Card 2'!$H$7:$H$1500, 'Sales + Receivables'!B104, 'Credit Card 2'!$H$7:$H$1500, "&lt;&gt;0")</f>
        <v>0</v>
      </c>
      <c r="I104" s="39"/>
      <c r="J104" s="39"/>
      <c r="K104" s="409">
        <f>Table9[[#This Row],[Invoice Paid by Cx]]+Table9[[#This Row],[GST Paid by Cx]]</f>
        <v>0</v>
      </c>
      <c r="L104" s="155">
        <f>IF(Dashboard!$F$5="Quick",0,Table9[[#This Row],[GST/HST]]-Table9[[#This Row],[GST Paid by Cx]])</f>
        <v>0</v>
      </c>
      <c r="M104" s="155">
        <f>Table9[[#This Row],[Net Invoice ]]-Table9[[#This Row],[Invoice Paid by Cx]]</f>
        <v>0</v>
      </c>
      <c r="N104" s="416">
        <f t="shared" si="3"/>
        <v>0</v>
      </c>
    </row>
    <row r="105" spans="1:14" ht="15.75" customHeight="1" x14ac:dyDescent="0.2">
      <c r="A105" s="30"/>
      <c r="B105" s="46"/>
      <c r="C105" s="47"/>
      <c r="D105" s="48"/>
      <c r="E105" s="412">
        <f>(Table9[[#This Row],[Invoice Amount]]*Dashboard!$F$4)/(100%+Dashboard!$F$4)</f>
        <v>0</v>
      </c>
      <c r="F105" s="158">
        <f>Table9[[#This Row],[Invoice Amount]]-Table9[[#This Row],[GST/HST]]</f>
        <v>0</v>
      </c>
      <c r="G105" s="158">
        <f>SUMIF('Directors Advances'!$H$6:$H$1500,'Sales + Receivables'!B105,'Directors Advances'!$I$6:$I$1500)+SUMIF('Bank 1'!$H$7:$H$1500,'Sales + Receivables'!B105,'Bank 1'!$I$7:$I$1500)+SUMIF('Bank 2'!$H$7:$H$1500,'Sales + Receivables'!B105,'Bank 2'!$I$7:$I$1500)+SUMIF('Credit Card 1'!$H$7:$H$1500,'Sales + Receivables'!B105,'Credit Card 1'!$I$7:$I$1500)+SUMIF('Credit Card 2'!$H$7:$H$1500,'Sales + Receivables'!B105,'Credit Card 2'!$I$7:$I$1500)</f>
        <v>0</v>
      </c>
      <c r="H105" s="158">
        <f>SUMIFS('Directors Advances'!$J$6:$J$1500, 'Directors Advances'!$H$6:$H$1500, 'Sales + Receivables'!B105, 'Directors Advances'!$H$6:$H$1500, "&lt;&gt;0")
+SUMIFS('Bank 1'!$J$7:$J$1500, 'Bank 1'!$H$7:$H$1500, 'Sales + Receivables'!B105, 'Bank 1'!$H$7:$H$1500, "&lt;&gt;0")
+SUMIFS('Bank 2'!$J$7:$J$1500, 'Bank 2'!$H$7:$H$1500, 'Sales + Receivables'!B105, 'Bank 2'!$H$7:$H$1500, "&lt;&gt;0")
+SUMIFS('Credit Card 1'!$J$7:$J$1500, 'Credit Card 1'!$H$7:$H$1500, 'Sales + Receivables'!B105, 'Credit Card 1'!$H$7:$H$1500, "&lt;&gt;0")
+SUMIFS('Credit Card 2'!$J$7:$J$1500, 'Credit Card 2'!$H$7:$H$1500, 'Sales + Receivables'!B105, 'Credit Card 2'!$H$7:$H$1500, "&lt;&gt;0")</f>
        <v>0</v>
      </c>
      <c r="I105" s="48"/>
      <c r="J105" s="48"/>
      <c r="K105" s="412">
        <f>Table9[[#This Row],[Invoice Paid by Cx]]+Table9[[#This Row],[GST Paid by Cx]]</f>
        <v>0</v>
      </c>
      <c r="L105" s="158">
        <f>IF(Dashboard!$F$5="Quick",0,Table9[[#This Row],[GST/HST]]-Table9[[#This Row],[GST Paid by Cx]])</f>
        <v>0</v>
      </c>
      <c r="M105" s="158">
        <f>Table9[[#This Row],[Net Invoice ]]-Table9[[#This Row],[Invoice Paid by Cx]]</f>
        <v>0</v>
      </c>
      <c r="N105" s="419">
        <f t="shared" si="3"/>
        <v>0</v>
      </c>
    </row>
    <row r="106" spans="1:14" ht="15.75" customHeight="1" x14ac:dyDescent="0.2">
      <c r="A106" s="30"/>
      <c r="B106" s="37"/>
      <c r="C106" s="38"/>
      <c r="D106" s="39"/>
      <c r="E106" s="409">
        <f>(Table9[[#This Row],[Invoice Amount]]*Dashboard!$F$4)/(100%+Dashboard!$F$4)</f>
        <v>0</v>
      </c>
      <c r="F106" s="155">
        <f>Table9[[#This Row],[Invoice Amount]]-Table9[[#This Row],[GST/HST]]</f>
        <v>0</v>
      </c>
      <c r="G106" s="155">
        <f>SUMIF('Directors Advances'!$H$6:$H$1500,'Sales + Receivables'!B106,'Directors Advances'!$I$6:$I$1500)+SUMIF('Bank 1'!$H$7:$H$1500,'Sales + Receivables'!B106,'Bank 1'!$I$7:$I$1500)+SUMIF('Bank 2'!$H$7:$H$1500,'Sales + Receivables'!B106,'Bank 2'!$I$7:$I$1500)+SUMIF('Credit Card 1'!$H$7:$H$1500,'Sales + Receivables'!B106,'Credit Card 1'!$I$7:$I$1500)+SUMIF('Credit Card 2'!$H$7:$H$1500,'Sales + Receivables'!B106,'Credit Card 2'!$I$7:$I$1500)</f>
        <v>0</v>
      </c>
      <c r="H106" s="155">
        <f>SUMIFS('Directors Advances'!$J$6:$J$1500, 'Directors Advances'!$H$6:$H$1500, 'Sales + Receivables'!B106, 'Directors Advances'!$H$6:$H$1500, "&lt;&gt;0")
+SUMIFS('Bank 1'!$J$7:$J$1500, 'Bank 1'!$H$7:$H$1500, 'Sales + Receivables'!B106, 'Bank 1'!$H$7:$H$1500, "&lt;&gt;0")
+SUMIFS('Bank 2'!$J$7:$J$1500, 'Bank 2'!$H$7:$H$1500, 'Sales + Receivables'!B106, 'Bank 2'!$H$7:$H$1500, "&lt;&gt;0")
+SUMIFS('Credit Card 1'!$J$7:$J$1500, 'Credit Card 1'!$H$7:$H$1500, 'Sales + Receivables'!B106, 'Credit Card 1'!$H$7:$H$1500, "&lt;&gt;0")
+SUMIFS('Credit Card 2'!$J$7:$J$1500, 'Credit Card 2'!$H$7:$H$1500, 'Sales + Receivables'!B106, 'Credit Card 2'!$H$7:$H$1500, "&lt;&gt;0")</f>
        <v>0</v>
      </c>
      <c r="I106" s="39"/>
      <c r="J106" s="39"/>
      <c r="K106" s="409">
        <f>Table9[[#This Row],[Invoice Paid by Cx]]+Table9[[#This Row],[GST Paid by Cx]]</f>
        <v>0</v>
      </c>
      <c r="L106" s="155">
        <f>IF(Dashboard!$F$5="Quick",0,Table9[[#This Row],[GST/HST]]-Table9[[#This Row],[GST Paid by Cx]])</f>
        <v>0</v>
      </c>
      <c r="M106" s="155">
        <f>Table9[[#This Row],[Net Invoice ]]-Table9[[#This Row],[Invoice Paid by Cx]]</f>
        <v>0</v>
      </c>
      <c r="N106" s="416">
        <f t="shared" si="3"/>
        <v>0</v>
      </c>
    </row>
    <row r="107" spans="1:14" ht="15.75" customHeight="1" x14ac:dyDescent="0.2">
      <c r="A107" s="30"/>
      <c r="B107" s="46"/>
      <c r="C107" s="47"/>
      <c r="D107" s="48"/>
      <c r="E107" s="412">
        <f>(Table9[[#This Row],[Invoice Amount]]*Dashboard!$F$4)/(100%+Dashboard!$F$4)</f>
        <v>0</v>
      </c>
      <c r="F107" s="158">
        <f>Table9[[#This Row],[Invoice Amount]]-Table9[[#This Row],[GST/HST]]</f>
        <v>0</v>
      </c>
      <c r="G107" s="158">
        <f>SUMIF('Directors Advances'!$H$6:$H$1500,'Sales + Receivables'!B107,'Directors Advances'!$I$6:$I$1500)+SUMIF('Bank 1'!$H$7:$H$1500,'Sales + Receivables'!B107,'Bank 1'!$I$7:$I$1500)+SUMIF('Bank 2'!$H$7:$H$1500,'Sales + Receivables'!B107,'Bank 2'!$I$7:$I$1500)+SUMIF('Credit Card 1'!$H$7:$H$1500,'Sales + Receivables'!B107,'Credit Card 1'!$I$7:$I$1500)+SUMIF('Credit Card 2'!$H$7:$H$1500,'Sales + Receivables'!B107,'Credit Card 2'!$I$7:$I$1500)</f>
        <v>0</v>
      </c>
      <c r="H107" s="158">
        <f>SUMIFS('Directors Advances'!$J$6:$J$1500, 'Directors Advances'!$H$6:$H$1500, 'Sales + Receivables'!B107, 'Directors Advances'!$H$6:$H$1500, "&lt;&gt;0")
+SUMIFS('Bank 1'!$J$7:$J$1500, 'Bank 1'!$H$7:$H$1500, 'Sales + Receivables'!B107, 'Bank 1'!$H$7:$H$1500, "&lt;&gt;0")
+SUMIFS('Bank 2'!$J$7:$J$1500, 'Bank 2'!$H$7:$H$1500, 'Sales + Receivables'!B107, 'Bank 2'!$H$7:$H$1500, "&lt;&gt;0")
+SUMIFS('Credit Card 1'!$J$7:$J$1500, 'Credit Card 1'!$H$7:$H$1500, 'Sales + Receivables'!B107, 'Credit Card 1'!$H$7:$H$1500, "&lt;&gt;0")
+SUMIFS('Credit Card 2'!$J$7:$J$1500, 'Credit Card 2'!$H$7:$H$1500, 'Sales + Receivables'!B107, 'Credit Card 2'!$H$7:$H$1500, "&lt;&gt;0")</f>
        <v>0</v>
      </c>
      <c r="I107" s="48"/>
      <c r="J107" s="48"/>
      <c r="K107" s="412">
        <f>Table9[[#This Row],[Invoice Paid by Cx]]+Table9[[#This Row],[GST Paid by Cx]]</f>
        <v>0</v>
      </c>
      <c r="L107" s="158">
        <f>IF(Dashboard!$F$5="Quick",0,Table9[[#This Row],[GST/HST]]-Table9[[#This Row],[GST Paid by Cx]])</f>
        <v>0</v>
      </c>
      <c r="M107" s="158">
        <f>Table9[[#This Row],[Net Invoice ]]-Table9[[#This Row],[Invoice Paid by Cx]]</f>
        <v>0</v>
      </c>
      <c r="N107" s="419">
        <f t="shared" si="3"/>
        <v>0</v>
      </c>
    </row>
    <row r="108" spans="1:14" ht="15.75" customHeight="1" x14ac:dyDescent="0.2">
      <c r="A108" s="30"/>
      <c r="B108" s="37"/>
      <c r="C108" s="38"/>
      <c r="D108" s="39"/>
      <c r="E108" s="409">
        <f>(Table9[[#This Row],[Invoice Amount]]*Dashboard!$F$4)/(100%+Dashboard!$F$4)</f>
        <v>0</v>
      </c>
      <c r="F108" s="155">
        <f>Table9[[#This Row],[Invoice Amount]]-Table9[[#This Row],[GST/HST]]</f>
        <v>0</v>
      </c>
      <c r="G108" s="155">
        <f>SUMIF('Directors Advances'!$H$6:$H$1500,'Sales + Receivables'!B108,'Directors Advances'!$I$6:$I$1500)+SUMIF('Bank 1'!$H$7:$H$1500,'Sales + Receivables'!B108,'Bank 1'!$I$7:$I$1500)+SUMIF('Bank 2'!$H$7:$H$1500,'Sales + Receivables'!B108,'Bank 2'!$I$7:$I$1500)+SUMIF('Credit Card 1'!$H$7:$H$1500,'Sales + Receivables'!B108,'Credit Card 1'!$I$7:$I$1500)+SUMIF('Credit Card 2'!$H$7:$H$1500,'Sales + Receivables'!B108,'Credit Card 2'!$I$7:$I$1500)</f>
        <v>0</v>
      </c>
      <c r="H108" s="155">
        <f>SUMIFS('Directors Advances'!$J$6:$J$1500, 'Directors Advances'!$H$6:$H$1500, 'Sales + Receivables'!B108, 'Directors Advances'!$H$6:$H$1500, "&lt;&gt;0")
+SUMIFS('Bank 1'!$J$7:$J$1500, 'Bank 1'!$H$7:$H$1500, 'Sales + Receivables'!B108, 'Bank 1'!$H$7:$H$1500, "&lt;&gt;0")
+SUMIFS('Bank 2'!$J$7:$J$1500, 'Bank 2'!$H$7:$H$1500, 'Sales + Receivables'!B108, 'Bank 2'!$H$7:$H$1500, "&lt;&gt;0")
+SUMIFS('Credit Card 1'!$J$7:$J$1500, 'Credit Card 1'!$H$7:$H$1500, 'Sales + Receivables'!B108, 'Credit Card 1'!$H$7:$H$1500, "&lt;&gt;0")
+SUMIFS('Credit Card 2'!$J$7:$J$1500, 'Credit Card 2'!$H$7:$H$1500, 'Sales + Receivables'!B108, 'Credit Card 2'!$H$7:$H$1500, "&lt;&gt;0")</f>
        <v>0</v>
      </c>
      <c r="I108" s="39"/>
      <c r="J108" s="39"/>
      <c r="K108" s="409">
        <f>Table9[[#This Row],[Invoice Paid by Cx]]+Table9[[#This Row],[GST Paid by Cx]]</f>
        <v>0</v>
      </c>
      <c r="L108" s="155">
        <f>IF(Dashboard!$F$5="Quick",0,Table9[[#This Row],[GST/HST]]-Table9[[#This Row],[GST Paid by Cx]])</f>
        <v>0</v>
      </c>
      <c r="M108" s="155">
        <f>Table9[[#This Row],[Net Invoice ]]-Table9[[#This Row],[Invoice Paid by Cx]]</f>
        <v>0</v>
      </c>
      <c r="N108" s="416">
        <f t="shared" si="3"/>
        <v>0</v>
      </c>
    </row>
    <row r="109" spans="1:14" ht="15.75" customHeight="1" x14ac:dyDescent="0.2">
      <c r="A109" s="30"/>
      <c r="B109" s="46"/>
      <c r="C109" s="47"/>
      <c r="D109" s="48"/>
      <c r="E109" s="412">
        <f>(Table9[[#This Row],[Invoice Amount]]*Dashboard!$F$4)/(100%+Dashboard!$F$4)</f>
        <v>0</v>
      </c>
      <c r="F109" s="158">
        <f>Table9[[#This Row],[Invoice Amount]]-Table9[[#This Row],[GST/HST]]</f>
        <v>0</v>
      </c>
      <c r="G109" s="158">
        <f>SUMIF('Directors Advances'!$H$6:$H$1500,'Sales + Receivables'!B109,'Directors Advances'!$I$6:$I$1500)+SUMIF('Bank 1'!$H$7:$H$1500,'Sales + Receivables'!B109,'Bank 1'!$I$7:$I$1500)+SUMIF('Bank 2'!$H$7:$H$1500,'Sales + Receivables'!B109,'Bank 2'!$I$7:$I$1500)+SUMIF('Credit Card 1'!$H$7:$H$1500,'Sales + Receivables'!B109,'Credit Card 1'!$I$7:$I$1500)+SUMIF('Credit Card 2'!$H$7:$H$1500,'Sales + Receivables'!B109,'Credit Card 2'!$I$7:$I$1500)</f>
        <v>0</v>
      </c>
      <c r="H109" s="158">
        <f>SUMIFS('Directors Advances'!$J$6:$J$1500, 'Directors Advances'!$H$6:$H$1500, 'Sales + Receivables'!B109, 'Directors Advances'!$H$6:$H$1500, "&lt;&gt;0")
+SUMIFS('Bank 1'!$J$7:$J$1500, 'Bank 1'!$H$7:$H$1500, 'Sales + Receivables'!B109, 'Bank 1'!$H$7:$H$1500, "&lt;&gt;0")
+SUMIFS('Bank 2'!$J$7:$J$1500, 'Bank 2'!$H$7:$H$1500, 'Sales + Receivables'!B109, 'Bank 2'!$H$7:$H$1500, "&lt;&gt;0")
+SUMIFS('Credit Card 1'!$J$7:$J$1500, 'Credit Card 1'!$H$7:$H$1500, 'Sales + Receivables'!B109, 'Credit Card 1'!$H$7:$H$1500, "&lt;&gt;0")
+SUMIFS('Credit Card 2'!$J$7:$J$1500, 'Credit Card 2'!$H$7:$H$1500, 'Sales + Receivables'!B109, 'Credit Card 2'!$H$7:$H$1500, "&lt;&gt;0")</f>
        <v>0</v>
      </c>
      <c r="I109" s="48"/>
      <c r="J109" s="48"/>
      <c r="K109" s="412">
        <f>Table9[[#This Row],[Invoice Paid by Cx]]+Table9[[#This Row],[GST Paid by Cx]]</f>
        <v>0</v>
      </c>
      <c r="L109" s="158">
        <f>IF(Dashboard!$F$5="Quick",0,Table9[[#This Row],[GST/HST]]-Table9[[#This Row],[GST Paid by Cx]])</f>
        <v>0</v>
      </c>
      <c r="M109" s="158">
        <f>Table9[[#This Row],[Net Invoice ]]-Table9[[#This Row],[Invoice Paid by Cx]]</f>
        <v>0</v>
      </c>
      <c r="N109" s="419">
        <f t="shared" si="3"/>
        <v>0</v>
      </c>
    </row>
    <row r="110" spans="1:14" ht="15.75" customHeight="1" x14ac:dyDescent="0.2">
      <c r="A110" s="30"/>
      <c r="B110" s="37"/>
      <c r="C110" s="38"/>
      <c r="D110" s="39"/>
      <c r="E110" s="409">
        <f>(Table9[[#This Row],[Invoice Amount]]*Dashboard!$F$4)/(100%+Dashboard!$F$4)</f>
        <v>0</v>
      </c>
      <c r="F110" s="155">
        <f>Table9[[#This Row],[Invoice Amount]]-Table9[[#This Row],[GST/HST]]</f>
        <v>0</v>
      </c>
      <c r="G110" s="155">
        <f>SUMIF('Directors Advances'!$H$6:$H$1500,'Sales + Receivables'!B110,'Directors Advances'!$I$6:$I$1500)+SUMIF('Bank 1'!$H$7:$H$1500,'Sales + Receivables'!B110,'Bank 1'!$I$7:$I$1500)+SUMIF('Bank 2'!$H$7:$H$1500,'Sales + Receivables'!B110,'Bank 2'!$I$7:$I$1500)+SUMIF('Credit Card 1'!$H$7:$H$1500,'Sales + Receivables'!B110,'Credit Card 1'!$I$7:$I$1500)+SUMIF('Credit Card 2'!$H$7:$H$1500,'Sales + Receivables'!B110,'Credit Card 2'!$I$7:$I$1500)</f>
        <v>0</v>
      </c>
      <c r="H110" s="155">
        <f>SUMIFS('Directors Advances'!$J$6:$J$1500, 'Directors Advances'!$H$6:$H$1500, 'Sales + Receivables'!B110, 'Directors Advances'!$H$6:$H$1500, "&lt;&gt;0")
+SUMIFS('Bank 1'!$J$7:$J$1500, 'Bank 1'!$H$7:$H$1500, 'Sales + Receivables'!B110, 'Bank 1'!$H$7:$H$1500, "&lt;&gt;0")
+SUMIFS('Bank 2'!$J$7:$J$1500, 'Bank 2'!$H$7:$H$1500, 'Sales + Receivables'!B110, 'Bank 2'!$H$7:$H$1500, "&lt;&gt;0")
+SUMIFS('Credit Card 1'!$J$7:$J$1500, 'Credit Card 1'!$H$7:$H$1500, 'Sales + Receivables'!B110, 'Credit Card 1'!$H$7:$H$1500, "&lt;&gt;0")
+SUMIFS('Credit Card 2'!$J$7:$J$1500, 'Credit Card 2'!$H$7:$H$1500, 'Sales + Receivables'!B110, 'Credit Card 2'!$H$7:$H$1500, "&lt;&gt;0")</f>
        <v>0</v>
      </c>
      <c r="I110" s="39"/>
      <c r="J110" s="39"/>
      <c r="K110" s="409">
        <f>Table9[[#This Row],[Invoice Paid by Cx]]+Table9[[#This Row],[GST Paid by Cx]]</f>
        <v>0</v>
      </c>
      <c r="L110" s="155">
        <f>IF(Dashboard!$F$5="Quick",0,Table9[[#This Row],[GST/HST]]-Table9[[#This Row],[GST Paid by Cx]])</f>
        <v>0</v>
      </c>
      <c r="M110" s="155">
        <f>Table9[[#This Row],[Net Invoice ]]-Table9[[#This Row],[Invoice Paid by Cx]]</f>
        <v>0</v>
      </c>
      <c r="N110" s="416">
        <f t="shared" si="3"/>
        <v>0</v>
      </c>
    </row>
    <row r="111" spans="1:14" ht="15.75" customHeight="1" x14ac:dyDescent="0.2">
      <c r="A111" s="30"/>
      <c r="B111" s="46"/>
      <c r="C111" s="47"/>
      <c r="D111" s="48"/>
      <c r="E111" s="412">
        <f>(Table9[[#This Row],[Invoice Amount]]*Dashboard!$F$4)/(100%+Dashboard!$F$4)</f>
        <v>0</v>
      </c>
      <c r="F111" s="158">
        <f>Table9[[#This Row],[Invoice Amount]]-Table9[[#This Row],[GST/HST]]</f>
        <v>0</v>
      </c>
      <c r="G111" s="158">
        <f>SUMIF('Directors Advances'!$H$6:$H$1500,'Sales + Receivables'!B111,'Directors Advances'!$I$6:$I$1500)+SUMIF('Bank 1'!$H$7:$H$1500,'Sales + Receivables'!B111,'Bank 1'!$I$7:$I$1500)+SUMIF('Bank 2'!$H$7:$H$1500,'Sales + Receivables'!B111,'Bank 2'!$I$7:$I$1500)+SUMIF('Credit Card 1'!$H$7:$H$1500,'Sales + Receivables'!B111,'Credit Card 1'!$I$7:$I$1500)+SUMIF('Credit Card 2'!$H$7:$H$1500,'Sales + Receivables'!B111,'Credit Card 2'!$I$7:$I$1500)</f>
        <v>0</v>
      </c>
      <c r="H111" s="158">
        <f>SUMIFS('Directors Advances'!$J$6:$J$1500, 'Directors Advances'!$H$6:$H$1500, 'Sales + Receivables'!B111, 'Directors Advances'!$H$6:$H$1500, "&lt;&gt;0")
+SUMIFS('Bank 1'!$J$7:$J$1500, 'Bank 1'!$H$7:$H$1500, 'Sales + Receivables'!B111, 'Bank 1'!$H$7:$H$1500, "&lt;&gt;0")
+SUMIFS('Bank 2'!$J$7:$J$1500, 'Bank 2'!$H$7:$H$1500, 'Sales + Receivables'!B111, 'Bank 2'!$H$7:$H$1500, "&lt;&gt;0")
+SUMIFS('Credit Card 1'!$J$7:$J$1500, 'Credit Card 1'!$H$7:$H$1500, 'Sales + Receivables'!B111, 'Credit Card 1'!$H$7:$H$1500, "&lt;&gt;0")
+SUMIFS('Credit Card 2'!$J$7:$J$1500, 'Credit Card 2'!$H$7:$H$1500, 'Sales + Receivables'!B111, 'Credit Card 2'!$H$7:$H$1500, "&lt;&gt;0")</f>
        <v>0</v>
      </c>
      <c r="I111" s="48"/>
      <c r="J111" s="48"/>
      <c r="K111" s="412">
        <f>Table9[[#This Row],[Invoice Paid by Cx]]+Table9[[#This Row],[GST Paid by Cx]]</f>
        <v>0</v>
      </c>
      <c r="L111" s="158">
        <f>IF(Dashboard!$F$5="Quick",0,Table9[[#This Row],[GST/HST]]-Table9[[#This Row],[GST Paid by Cx]])</f>
        <v>0</v>
      </c>
      <c r="M111" s="158">
        <f>Table9[[#This Row],[Net Invoice ]]-Table9[[#This Row],[Invoice Paid by Cx]]</f>
        <v>0</v>
      </c>
      <c r="N111" s="419">
        <f t="shared" si="3"/>
        <v>0</v>
      </c>
    </row>
    <row r="112" spans="1:14" ht="15.75" customHeight="1" x14ac:dyDescent="0.2">
      <c r="A112" s="30"/>
      <c r="B112" s="37"/>
      <c r="C112" s="38"/>
      <c r="D112" s="39"/>
      <c r="E112" s="409">
        <f>(Table9[[#This Row],[Invoice Amount]]*Dashboard!$F$4)/(100%+Dashboard!$F$4)</f>
        <v>0</v>
      </c>
      <c r="F112" s="155">
        <f>Table9[[#This Row],[Invoice Amount]]-Table9[[#This Row],[GST/HST]]</f>
        <v>0</v>
      </c>
      <c r="G112" s="155">
        <f>SUMIF('Directors Advances'!$H$6:$H$1500,'Sales + Receivables'!B112,'Directors Advances'!$I$6:$I$1500)+SUMIF('Bank 1'!$H$7:$H$1500,'Sales + Receivables'!B112,'Bank 1'!$I$7:$I$1500)+SUMIF('Bank 2'!$H$7:$H$1500,'Sales + Receivables'!B112,'Bank 2'!$I$7:$I$1500)+SUMIF('Credit Card 1'!$H$7:$H$1500,'Sales + Receivables'!B112,'Credit Card 1'!$I$7:$I$1500)+SUMIF('Credit Card 2'!$H$7:$H$1500,'Sales + Receivables'!B112,'Credit Card 2'!$I$7:$I$1500)</f>
        <v>0</v>
      </c>
      <c r="H112" s="155">
        <f>SUMIFS('Directors Advances'!$J$6:$J$1500, 'Directors Advances'!$H$6:$H$1500, 'Sales + Receivables'!B112, 'Directors Advances'!$H$6:$H$1500, "&lt;&gt;0")
+SUMIFS('Bank 1'!$J$7:$J$1500, 'Bank 1'!$H$7:$H$1500, 'Sales + Receivables'!B112, 'Bank 1'!$H$7:$H$1500, "&lt;&gt;0")
+SUMIFS('Bank 2'!$J$7:$J$1500, 'Bank 2'!$H$7:$H$1500, 'Sales + Receivables'!B112, 'Bank 2'!$H$7:$H$1500, "&lt;&gt;0")
+SUMIFS('Credit Card 1'!$J$7:$J$1500, 'Credit Card 1'!$H$7:$H$1500, 'Sales + Receivables'!B112, 'Credit Card 1'!$H$7:$H$1500, "&lt;&gt;0")
+SUMIFS('Credit Card 2'!$J$7:$J$1500, 'Credit Card 2'!$H$7:$H$1500, 'Sales + Receivables'!B112, 'Credit Card 2'!$H$7:$H$1500, "&lt;&gt;0")</f>
        <v>0</v>
      </c>
      <c r="I112" s="39"/>
      <c r="J112" s="39"/>
      <c r="K112" s="409">
        <f>Table9[[#This Row],[Invoice Paid by Cx]]+Table9[[#This Row],[GST Paid by Cx]]</f>
        <v>0</v>
      </c>
      <c r="L112" s="155">
        <f>IF(Dashboard!$F$5="Quick",0,Table9[[#This Row],[GST/HST]]-Table9[[#This Row],[GST Paid by Cx]])</f>
        <v>0</v>
      </c>
      <c r="M112" s="155">
        <f>Table9[[#This Row],[Net Invoice ]]-Table9[[#This Row],[Invoice Paid by Cx]]</f>
        <v>0</v>
      </c>
      <c r="N112" s="416">
        <f t="shared" si="3"/>
        <v>0</v>
      </c>
    </row>
    <row r="113" spans="1:14" ht="15.75" customHeight="1" x14ac:dyDescent="0.2">
      <c r="A113" s="30"/>
      <c r="B113" s="46"/>
      <c r="C113" s="47"/>
      <c r="D113" s="48"/>
      <c r="E113" s="412">
        <f>(Table9[[#This Row],[Invoice Amount]]*Dashboard!$F$4)/(100%+Dashboard!$F$4)</f>
        <v>0</v>
      </c>
      <c r="F113" s="158">
        <f>Table9[[#This Row],[Invoice Amount]]-Table9[[#This Row],[GST/HST]]</f>
        <v>0</v>
      </c>
      <c r="G113" s="158">
        <f>SUMIF('Directors Advances'!$H$6:$H$1500,'Sales + Receivables'!B113,'Directors Advances'!$I$6:$I$1500)+SUMIF('Bank 1'!$H$7:$H$1500,'Sales + Receivables'!B113,'Bank 1'!$I$7:$I$1500)+SUMIF('Bank 2'!$H$7:$H$1500,'Sales + Receivables'!B113,'Bank 2'!$I$7:$I$1500)+SUMIF('Credit Card 1'!$H$7:$H$1500,'Sales + Receivables'!B113,'Credit Card 1'!$I$7:$I$1500)+SUMIF('Credit Card 2'!$H$7:$H$1500,'Sales + Receivables'!B113,'Credit Card 2'!$I$7:$I$1500)</f>
        <v>0</v>
      </c>
      <c r="H113" s="158">
        <f>SUMIFS('Directors Advances'!$J$6:$J$1500, 'Directors Advances'!$H$6:$H$1500, 'Sales + Receivables'!B113, 'Directors Advances'!$H$6:$H$1500, "&lt;&gt;0")
+SUMIFS('Bank 1'!$J$7:$J$1500, 'Bank 1'!$H$7:$H$1500, 'Sales + Receivables'!B113, 'Bank 1'!$H$7:$H$1500, "&lt;&gt;0")
+SUMIFS('Bank 2'!$J$7:$J$1500, 'Bank 2'!$H$7:$H$1500, 'Sales + Receivables'!B113, 'Bank 2'!$H$7:$H$1500, "&lt;&gt;0")
+SUMIFS('Credit Card 1'!$J$7:$J$1500, 'Credit Card 1'!$H$7:$H$1500, 'Sales + Receivables'!B113, 'Credit Card 1'!$H$7:$H$1500, "&lt;&gt;0")
+SUMIFS('Credit Card 2'!$J$7:$J$1500, 'Credit Card 2'!$H$7:$H$1500, 'Sales + Receivables'!B113, 'Credit Card 2'!$H$7:$H$1500, "&lt;&gt;0")</f>
        <v>0</v>
      </c>
      <c r="I113" s="48"/>
      <c r="J113" s="48"/>
      <c r="K113" s="412">
        <f>Table9[[#This Row],[Invoice Paid by Cx]]+Table9[[#This Row],[GST Paid by Cx]]</f>
        <v>0</v>
      </c>
      <c r="L113" s="158">
        <f>IF(Dashboard!$F$5="Quick",0,Table9[[#This Row],[GST/HST]]-Table9[[#This Row],[GST Paid by Cx]])</f>
        <v>0</v>
      </c>
      <c r="M113" s="158">
        <f>Table9[[#This Row],[Net Invoice ]]-Table9[[#This Row],[Invoice Paid by Cx]]</f>
        <v>0</v>
      </c>
      <c r="N113" s="419">
        <f t="shared" si="3"/>
        <v>0</v>
      </c>
    </row>
    <row r="114" spans="1:14" ht="15.75" customHeight="1" x14ac:dyDescent="0.2">
      <c r="A114" s="30"/>
      <c r="B114" s="37"/>
      <c r="C114" s="38"/>
      <c r="D114" s="39"/>
      <c r="E114" s="409">
        <f>(Table9[[#This Row],[Invoice Amount]]*Dashboard!$F$4)/(100%+Dashboard!$F$4)</f>
        <v>0</v>
      </c>
      <c r="F114" s="155">
        <f>Table9[[#This Row],[Invoice Amount]]-Table9[[#This Row],[GST/HST]]</f>
        <v>0</v>
      </c>
      <c r="G114" s="155">
        <f>SUMIF('Directors Advances'!$H$6:$H$1500,'Sales + Receivables'!B114,'Directors Advances'!$I$6:$I$1500)+SUMIF('Bank 1'!$H$7:$H$1500,'Sales + Receivables'!B114,'Bank 1'!$I$7:$I$1500)+SUMIF('Bank 2'!$H$7:$H$1500,'Sales + Receivables'!B114,'Bank 2'!$I$7:$I$1500)+SUMIF('Credit Card 1'!$H$7:$H$1500,'Sales + Receivables'!B114,'Credit Card 1'!$I$7:$I$1500)+SUMIF('Credit Card 2'!$H$7:$H$1500,'Sales + Receivables'!B114,'Credit Card 2'!$I$7:$I$1500)</f>
        <v>0</v>
      </c>
      <c r="H114" s="155">
        <f>SUMIFS('Directors Advances'!$J$6:$J$1500, 'Directors Advances'!$H$6:$H$1500, 'Sales + Receivables'!B114, 'Directors Advances'!$H$6:$H$1500, "&lt;&gt;0")
+SUMIFS('Bank 1'!$J$7:$J$1500, 'Bank 1'!$H$7:$H$1500, 'Sales + Receivables'!B114, 'Bank 1'!$H$7:$H$1500, "&lt;&gt;0")
+SUMIFS('Bank 2'!$J$7:$J$1500, 'Bank 2'!$H$7:$H$1500, 'Sales + Receivables'!B114, 'Bank 2'!$H$7:$H$1500, "&lt;&gt;0")
+SUMIFS('Credit Card 1'!$J$7:$J$1500, 'Credit Card 1'!$H$7:$H$1500, 'Sales + Receivables'!B114, 'Credit Card 1'!$H$7:$H$1500, "&lt;&gt;0")
+SUMIFS('Credit Card 2'!$J$7:$J$1500, 'Credit Card 2'!$H$7:$H$1500, 'Sales + Receivables'!B114, 'Credit Card 2'!$H$7:$H$1500, "&lt;&gt;0")</f>
        <v>0</v>
      </c>
      <c r="I114" s="39"/>
      <c r="J114" s="39"/>
      <c r="K114" s="409">
        <f>Table9[[#This Row],[Invoice Paid by Cx]]+Table9[[#This Row],[GST Paid by Cx]]</f>
        <v>0</v>
      </c>
      <c r="L114" s="155">
        <f>IF(Dashboard!$F$5="Quick",0,Table9[[#This Row],[GST/HST]]-Table9[[#This Row],[GST Paid by Cx]])</f>
        <v>0</v>
      </c>
      <c r="M114" s="155">
        <f>Table9[[#This Row],[Net Invoice ]]-Table9[[#This Row],[Invoice Paid by Cx]]</f>
        <v>0</v>
      </c>
      <c r="N114" s="416">
        <f t="shared" ref="N114:N145" si="4">D114-K114</f>
        <v>0</v>
      </c>
    </row>
    <row r="115" spans="1:14" ht="15.75" customHeight="1" x14ac:dyDescent="0.2">
      <c r="A115" s="30"/>
      <c r="B115" s="46"/>
      <c r="C115" s="47"/>
      <c r="D115" s="48"/>
      <c r="E115" s="412">
        <f>(Table9[[#This Row],[Invoice Amount]]*Dashboard!$F$4)/(100%+Dashboard!$F$4)</f>
        <v>0</v>
      </c>
      <c r="F115" s="158">
        <f>Table9[[#This Row],[Invoice Amount]]-Table9[[#This Row],[GST/HST]]</f>
        <v>0</v>
      </c>
      <c r="G115" s="158">
        <f>SUMIF('Directors Advances'!$H$6:$H$1500,'Sales + Receivables'!B115,'Directors Advances'!$I$6:$I$1500)+SUMIF('Bank 1'!$H$7:$H$1500,'Sales + Receivables'!B115,'Bank 1'!$I$7:$I$1500)+SUMIF('Bank 2'!$H$7:$H$1500,'Sales + Receivables'!B115,'Bank 2'!$I$7:$I$1500)+SUMIF('Credit Card 1'!$H$7:$H$1500,'Sales + Receivables'!B115,'Credit Card 1'!$I$7:$I$1500)+SUMIF('Credit Card 2'!$H$7:$H$1500,'Sales + Receivables'!B115,'Credit Card 2'!$I$7:$I$1500)</f>
        <v>0</v>
      </c>
      <c r="H115" s="158">
        <f>SUMIFS('Directors Advances'!$J$6:$J$1500, 'Directors Advances'!$H$6:$H$1500, 'Sales + Receivables'!B115, 'Directors Advances'!$H$6:$H$1500, "&lt;&gt;0")
+SUMIFS('Bank 1'!$J$7:$J$1500, 'Bank 1'!$H$7:$H$1500, 'Sales + Receivables'!B115, 'Bank 1'!$H$7:$H$1500, "&lt;&gt;0")
+SUMIFS('Bank 2'!$J$7:$J$1500, 'Bank 2'!$H$7:$H$1500, 'Sales + Receivables'!B115, 'Bank 2'!$H$7:$H$1500, "&lt;&gt;0")
+SUMIFS('Credit Card 1'!$J$7:$J$1500, 'Credit Card 1'!$H$7:$H$1500, 'Sales + Receivables'!B115, 'Credit Card 1'!$H$7:$H$1500, "&lt;&gt;0")
+SUMIFS('Credit Card 2'!$J$7:$J$1500, 'Credit Card 2'!$H$7:$H$1500, 'Sales + Receivables'!B115, 'Credit Card 2'!$H$7:$H$1500, "&lt;&gt;0")</f>
        <v>0</v>
      </c>
      <c r="I115" s="48"/>
      <c r="J115" s="48"/>
      <c r="K115" s="412">
        <f>Table9[[#This Row],[Invoice Paid by Cx]]+Table9[[#This Row],[GST Paid by Cx]]</f>
        <v>0</v>
      </c>
      <c r="L115" s="158">
        <f>IF(Dashboard!$F$5="Quick",0,Table9[[#This Row],[GST/HST]]-Table9[[#This Row],[GST Paid by Cx]])</f>
        <v>0</v>
      </c>
      <c r="M115" s="158">
        <f>Table9[[#This Row],[Net Invoice ]]-Table9[[#This Row],[Invoice Paid by Cx]]</f>
        <v>0</v>
      </c>
      <c r="N115" s="419">
        <f t="shared" si="4"/>
        <v>0</v>
      </c>
    </row>
    <row r="116" spans="1:14" ht="15.75" customHeight="1" x14ac:dyDescent="0.2">
      <c r="A116" s="30"/>
      <c r="B116" s="37"/>
      <c r="C116" s="38"/>
      <c r="D116" s="39"/>
      <c r="E116" s="409">
        <f>(Table9[[#This Row],[Invoice Amount]]*Dashboard!$F$4)/(100%+Dashboard!$F$4)</f>
        <v>0</v>
      </c>
      <c r="F116" s="155">
        <f>Table9[[#This Row],[Invoice Amount]]-Table9[[#This Row],[GST/HST]]</f>
        <v>0</v>
      </c>
      <c r="G116" s="155">
        <f>SUMIF('Directors Advances'!$H$6:$H$1500,'Sales + Receivables'!B116,'Directors Advances'!$I$6:$I$1500)+SUMIF('Bank 1'!$H$7:$H$1500,'Sales + Receivables'!B116,'Bank 1'!$I$7:$I$1500)+SUMIF('Bank 2'!$H$7:$H$1500,'Sales + Receivables'!B116,'Bank 2'!$I$7:$I$1500)+SUMIF('Credit Card 1'!$H$7:$H$1500,'Sales + Receivables'!B116,'Credit Card 1'!$I$7:$I$1500)+SUMIF('Credit Card 2'!$H$7:$H$1500,'Sales + Receivables'!B116,'Credit Card 2'!$I$7:$I$1500)</f>
        <v>0</v>
      </c>
      <c r="H116" s="155">
        <f>SUMIFS('Directors Advances'!$J$6:$J$1500, 'Directors Advances'!$H$6:$H$1500, 'Sales + Receivables'!B116, 'Directors Advances'!$H$6:$H$1500, "&lt;&gt;0")
+SUMIFS('Bank 1'!$J$7:$J$1500, 'Bank 1'!$H$7:$H$1500, 'Sales + Receivables'!B116, 'Bank 1'!$H$7:$H$1500, "&lt;&gt;0")
+SUMIFS('Bank 2'!$J$7:$J$1500, 'Bank 2'!$H$7:$H$1500, 'Sales + Receivables'!B116, 'Bank 2'!$H$7:$H$1500, "&lt;&gt;0")
+SUMIFS('Credit Card 1'!$J$7:$J$1500, 'Credit Card 1'!$H$7:$H$1500, 'Sales + Receivables'!B116, 'Credit Card 1'!$H$7:$H$1500, "&lt;&gt;0")
+SUMIFS('Credit Card 2'!$J$7:$J$1500, 'Credit Card 2'!$H$7:$H$1500, 'Sales + Receivables'!B116, 'Credit Card 2'!$H$7:$H$1500, "&lt;&gt;0")</f>
        <v>0</v>
      </c>
      <c r="I116" s="39"/>
      <c r="J116" s="39"/>
      <c r="K116" s="409">
        <f>Table9[[#This Row],[Invoice Paid by Cx]]+Table9[[#This Row],[GST Paid by Cx]]</f>
        <v>0</v>
      </c>
      <c r="L116" s="155">
        <f>IF(Dashboard!$F$5="Quick",0,Table9[[#This Row],[GST/HST]]-Table9[[#This Row],[GST Paid by Cx]])</f>
        <v>0</v>
      </c>
      <c r="M116" s="155">
        <f>Table9[[#This Row],[Net Invoice ]]-Table9[[#This Row],[Invoice Paid by Cx]]</f>
        <v>0</v>
      </c>
      <c r="N116" s="416">
        <f t="shared" si="4"/>
        <v>0</v>
      </c>
    </row>
    <row r="117" spans="1:14" ht="15.75" customHeight="1" x14ac:dyDescent="0.2">
      <c r="A117" s="30"/>
      <c r="B117" s="46"/>
      <c r="C117" s="47"/>
      <c r="D117" s="48"/>
      <c r="E117" s="412">
        <f>(Table9[[#This Row],[Invoice Amount]]*Dashboard!$F$4)/(100%+Dashboard!$F$4)</f>
        <v>0</v>
      </c>
      <c r="F117" s="158">
        <f>Table9[[#This Row],[Invoice Amount]]-Table9[[#This Row],[GST/HST]]</f>
        <v>0</v>
      </c>
      <c r="G117" s="158">
        <f>SUMIF('Directors Advances'!$H$6:$H$1500,'Sales + Receivables'!B117,'Directors Advances'!$I$6:$I$1500)+SUMIF('Bank 1'!$H$7:$H$1500,'Sales + Receivables'!B117,'Bank 1'!$I$7:$I$1500)+SUMIF('Bank 2'!$H$7:$H$1500,'Sales + Receivables'!B117,'Bank 2'!$I$7:$I$1500)+SUMIF('Credit Card 1'!$H$7:$H$1500,'Sales + Receivables'!B117,'Credit Card 1'!$I$7:$I$1500)+SUMIF('Credit Card 2'!$H$7:$H$1500,'Sales + Receivables'!B117,'Credit Card 2'!$I$7:$I$1500)</f>
        <v>0</v>
      </c>
      <c r="H117" s="158">
        <f>SUMIFS('Directors Advances'!$J$6:$J$1500, 'Directors Advances'!$H$6:$H$1500, 'Sales + Receivables'!B117, 'Directors Advances'!$H$6:$H$1500, "&lt;&gt;0")
+SUMIFS('Bank 1'!$J$7:$J$1500, 'Bank 1'!$H$7:$H$1500, 'Sales + Receivables'!B117, 'Bank 1'!$H$7:$H$1500, "&lt;&gt;0")
+SUMIFS('Bank 2'!$J$7:$J$1500, 'Bank 2'!$H$7:$H$1500, 'Sales + Receivables'!B117, 'Bank 2'!$H$7:$H$1500, "&lt;&gt;0")
+SUMIFS('Credit Card 1'!$J$7:$J$1500, 'Credit Card 1'!$H$7:$H$1500, 'Sales + Receivables'!B117, 'Credit Card 1'!$H$7:$H$1500, "&lt;&gt;0")
+SUMIFS('Credit Card 2'!$J$7:$J$1500, 'Credit Card 2'!$H$7:$H$1500, 'Sales + Receivables'!B117, 'Credit Card 2'!$H$7:$H$1500, "&lt;&gt;0")</f>
        <v>0</v>
      </c>
      <c r="I117" s="48"/>
      <c r="J117" s="48"/>
      <c r="K117" s="412">
        <f>Table9[[#This Row],[Invoice Paid by Cx]]+Table9[[#This Row],[GST Paid by Cx]]</f>
        <v>0</v>
      </c>
      <c r="L117" s="158">
        <f>IF(Dashboard!$F$5="Quick",0,Table9[[#This Row],[GST/HST]]-Table9[[#This Row],[GST Paid by Cx]])</f>
        <v>0</v>
      </c>
      <c r="M117" s="158">
        <f>Table9[[#This Row],[Net Invoice ]]-Table9[[#This Row],[Invoice Paid by Cx]]</f>
        <v>0</v>
      </c>
      <c r="N117" s="421">
        <f t="shared" si="4"/>
        <v>0</v>
      </c>
    </row>
    <row r="118" spans="1:14" ht="15.75" customHeight="1" x14ac:dyDescent="0.2">
      <c r="A118" s="30"/>
      <c r="B118" s="37"/>
      <c r="C118" s="38"/>
      <c r="D118" s="39"/>
      <c r="E118" s="409">
        <f>(Table9[[#This Row],[Invoice Amount]]*Dashboard!$F$4)/(100%+Dashboard!$F$4)</f>
        <v>0</v>
      </c>
      <c r="F118" s="155">
        <f>Table9[[#This Row],[Invoice Amount]]-Table9[[#This Row],[GST/HST]]</f>
        <v>0</v>
      </c>
      <c r="G118" s="155">
        <f>SUMIF('Directors Advances'!$H$6:$H$1500,'Sales + Receivables'!B118,'Directors Advances'!$I$6:$I$1500)+SUMIF('Bank 1'!$H$7:$H$1500,'Sales + Receivables'!B118,'Bank 1'!$I$7:$I$1500)+SUMIF('Bank 2'!$H$7:$H$1500,'Sales + Receivables'!B118,'Bank 2'!$I$7:$I$1500)+SUMIF('Credit Card 1'!$H$7:$H$1500,'Sales + Receivables'!B118,'Credit Card 1'!$I$7:$I$1500)+SUMIF('Credit Card 2'!$H$7:$H$1500,'Sales + Receivables'!B118,'Credit Card 2'!$I$7:$I$1500)</f>
        <v>0</v>
      </c>
      <c r="H118" s="155">
        <f>SUMIFS('Directors Advances'!$J$6:$J$1500, 'Directors Advances'!$H$6:$H$1500, 'Sales + Receivables'!B118, 'Directors Advances'!$H$6:$H$1500, "&lt;&gt;0")
+SUMIFS('Bank 1'!$J$7:$J$1500, 'Bank 1'!$H$7:$H$1500, 'Sales + Receivables'!B118, 'Bank 1'!$H$7:$H$1500, "&lt;&gt;0")
+SUMIFS('Bank 2'!$J$7:$J$1500, 'Bank 2'!$H$7:$H$1500, 'Sales + Receivables'!B118, 'Bank 2'!$H$7:$H$1500, "&lt;&gt;0")
+SUMIFS('Credit Card 1'!$J$7:$J$1500, 'Credit Card 1'!$H$7:$H$1500, 'Sales + Receivables'!B118, 'Credit Card 1'!$H$7:$H$1500, "&lt;&gt;0")
+SUMIFS('Credit Card 2'!$J$7:$J$1500, 'Credit Card 2'!$H$7:$H$1500, 'Sales + Receivables'!B118, 'Credit Card 2'!$H$7:$H$1500, "&lt;&gt;0")</f>
        <v>0</v>
      </c>
      <c r="I118" s="39"/>
      <c r="J118" s="39"/>
      <c r="K118" s="409">
        <f>Table9[[#This Row],[Invoice Paid by Cx]]+Table9[[#This Row],[GST Paid by Cx]]</f>
        <v>0</v>
      </c>
      <c r="L118" s="155">
        <f>IF(Dashboard!$F$5="Quick",0,Table9[[#This Row],[GST/HST]]-Table9[[#This Row],[GST Paid by Cx]])</f>
        <v>0</v>
      </c>
      <c r="M118" s="155">
        <f>Table9[[#This Row],[Net Invoice ]]-Table9[[#This Row],[Invoice Paid by Cx]]</f>
        <v>0</v>
      </c>
      <c r="N118" s="416">
        <f t="shared" si="4"/>
        <v>0</v>
      </c>
    </row>
    <row r="119" spans="1:14" ht="15.75" customHeight="1" x14ac:dyDescent="0.2">
      <c r="A119" s="30"/>
      <c r="B119" s="46"/>
      <c r="C119" s="47"/>
      <c r="D119" s="48"/>
      <c r="E119" s="412">
        <f>(Table9[[#This Row],[Invoice Amount]]*Dashboard!$F$4)/(100%+Dashboard!$F$4)</f>
        <v>0</v>
      </c>
      <c r="F119" s="158">
        <f>Table9[[#This Row],[Invoice Amount]]-Table9[[#This Row],[GST/HST]]</f>
        <v>0</v>
      </c>
      <c r="G119" s="158">
        <f>SUMIF('Directors Advances'!$H$6:$H$1500,'Sales + Receivables'!B119,'Directors Advances'!$I$6:$I$1500)+SUMIF('Bank 1'!$H$7:$H$1500,'Sales + Receivables'!B119,'Bank 1'!$I$7:$I$1500)+SUMIF('Bank 2'!$H$7:$H$1500,'Sales + Receivables'!B119,'Bank 2'!$I$7:$I$1500)+SUMIF('Credit Card 1'!$H$7:$H$1500,'Sales + Receivables'!B119,'Credit Card 1'!$I$7:$I$1500)+SUMIF('Credit Card 2'!$H$7:$H$1500,'Sales + Receivables'!B119,'Credit Card 2'!$I$7:$I$1500)</f>
        <v>0</v>
      </c>
      <c r="H119" s="158">
        <f>SUMIFS('Directors Advances'!$J$6:$J$1500, 'Directors Advances'!$H$6:$H$1500, 'Sales + Receivables'!B119, 'Directors Advances'!$H$6:$H$1500, "&lt;&gt;0")
+SUMIFS('Bank 1'!$J$7:$J$1500, 'Bank 1'!$H$7:$H$1500, 'Sales + Receivables'!B119, 'Bank 1'!$H$7:$H$1500, "&lt;&gt;0")
+SUMIFS('Bank 2'!$J$7:$J$1500, 'Bank 2'!$H$7:$H$1500, 'Sales + Receivables'!B119, 'Bank 2'!$H$7:$H$1500, "&lt;&gt;0")
+SUMIFS('Credit Card 1'!$J$7:$J$1500, 'Credit Card 1'!$H$7:$H$1500, 'Sales + Receivables'!B119, 'Credit Card 1'!$H$7:$H$1500, "&lt;&gt;0")
+SUMIFS('Credit Card 2'!$J$7:$J$1500, 'Credit Card 2'!$H$7:$H$1500, 'Sales + Receivables'!B119, 'Credit Card 2'!$H$7:$H$1500, "&lt;&gt;0")</f>
        <v>0</v>
      </c>
      <c r="I119" s="48"/>
      <c r="J119" s="48"/>
      <c r="K119" s="412">
        <f>Table9[[#This Row],[Invoice Paid by Cx]]+Table9[[#This Row],[GST Paid by Cx]]</f>
        <v>0</v>
      </c>
      <c r="L119" s="158">
        <f>IF(Dashboard!$F$5="Quick",0,Table9[[#This Row],[GST/HST]]-Table9[[#This Row],[GST Paid by Cx]])</f>
        <v>0</v>
      </c>
      <c r="M119" s="158">
        <f>Table9[[#This Row],[Net Invoice ]]-Table9[[#This Row],[Invoice Paid by Cx]]</f>
        <v>0</v>
      </c>
      <c r="N119" s="419">
        <f t="shared" si="4"/>
        <v>0</v>
      </c>
    </row>
    <row r="120" spans="1:14" ht="15.75" customHeight="1" x14ac:dyDescent="0.2">
      <c r="A120" s="30"/>
      <c r="B120" s="37"/>
      <c r="C120" s="38"/>
      <c r="D120" s="39"/>
      <c r="E120" s="409">
        <f>(Table9[[#This Row],[Invoice Amount]]*Dashboard!$F$4)/(100%+Dashboard!$F$4)</f>
        <v>0</v>
      </c>
      <c r="F120" s="155">
        <f>Table9[[#This Row],[Invoice Amount]]-Table9[[#This Row],[GST/HST]]</f>
        <v>0</v>
      </c>
      <c r="G120" s="155">
        <f>SUMIF('Directors Advances'!$H$6:$H$1500,'Sales + Receivables'!B120,'Directors Advances'!$I$6:$I$1500)+SUMIF('Bank 1'!$H$7:$H$1500,'Sales + Receivables'!B120,'Bank 1'!$I$7:$I$1500)+SUMIF('Bank 2'!$H$7:$H$1500,'Sales + Receivables'!B120,'Bank 2'!$I$7:$I$1500)+SUMIF('Credit Card 1'!$H$7:$H$1500,'Sales + Receivables'!B120,'Credit Card 1'!$I$7:$I$1500)+SUMIF('Credit Card 2'!$H$7:$H$1500,'Sales + Receivables'!B120,'Credit Card 2'!$I$7:$I$1500)</f>
        <v>0</v>
      </c>
      <c r="H120" s="155">
        <f>SUMIFS('Directors Advances'!$J$6:$J$1500, 'Directors Advances'!$H$6:$H$1500, 'Sales + Receivables'!B120, 'Directors Advances'!$H$6:$H$1500, "&lt;&gt;0")
+SUMIFS('Bank 1'!$J$7:$J$1500, 'Bank 1'!$H$7:$H$1500, 'Sales + Receivables'!B120, 'Bank 1'!$H$7:$H$1500, "&lt;&gt;0")
+SUMIFS('Bank 2'!$J$7:$J$1500, 'Bank 2'!$H$7:$H$1500, 'Sales + Receivables'!B120, 'Bank 2'!$H$7:$H$1500, "&lt;&gt;0")
+SUMIFS('Credit Card 1'!$J$7:$J$1500, 'Credit Card 1'!$H$7:$H$1500, 'Sales + Receivables'!B120, 'Credit Card 1'!$H$7:$H$1500, "&lt;&gt;0")
+SUMIFS('Credit Card 2'!$J$7:$J$1500, 'Credit Card 2'!$H$7:$H$1500, 'Sales + Receivables'!B120, 'Credit Card 2'!$H$7:$H$1500, "&lt;&gt;0")</f>
        <v>0</v>
      </c>
      <c r="I120" s="39"/>
      <c r="J120" s="39"/>
      <c r="K120" s="409">
        <f>Table9[[#This Row],[Invoice Paid by Cx]]+Table9[[#This Row],[GST Paid by Cx]]</f>
        <v>0</v>
      </c>
      <c r="L120" s="155">
        <f>IF(Dashboard!$F$5="Quick",0,Table9[[#This Row],[GST/HST]]-Table9[[#This Row],[GST Paid by Cx]])</f>
        <v>0</v>
      </c>
      <c r="M120" s="155">
        <f>Table9[[#This Row],[Net Invoice ]]-Table9[[#This Row],[Invoice Paid by Cx]]</f>
        <v>0</v>
      </c>
      <c r="N120" s="416">
        <f t="shared" si="4"/>
        <v>0</v>
      </c>
    </row>
    <row r="121" spans="1:14" ht="15.75" customHeight="1" x14ac:dyDescent="0.2">
      <c r="A121" s="30"/>
      <c r="B121" s="46"/>
      <c r="C121" s="47"/>
      <c r="D121" s="48"/>
      <c r="E121" s="412">
        <f>(Table9[[#This Row],[Invoice Amount]]*Dashboard!$F$4)/(100%+Dashboard!$F$4)</f>
        <v>0</v>
      </c>
      <c r="F121" s="158">
        <f>Table9[[#This Row],[Invoice Amount]]-Table9[[#This Row],[GST/HST]]</f>
        <v>0</v>
      </c>
      <c r="G121" s="158">
        <f>SUMIF('Directors Advances'!$H$6:$H$1500,'Sales + Receivables'!B121,'Directors Advances'!$I$6:$I$1500)+SUMIF('Bank 1'!$H$7:$H$1500,'Sales + Receivables'!B121,'Bank 1'!$I$7:$I$1500)+SUMIF('Bank 2'!$H$7:$H$1500,'Sales + Receivables'!B121,'Bank 2'!$I$7:$I$1500)+SUMIF('Credit Card 1'!$H$7:$H$1500,'Sales + Receivables'!B121,'Credit Card 1'!$I$7:$I$1500)+SUMIF('Credit Card 2'!$H$7:$H$1500,'Sales + Receivables'!B121,'Credit Card 2'!$I$7:$I$1500)</f>
        <v>0</v>
      </c>
      <c r="H121" s="158">
        <f>SUMIFS('Directors Advances'!$J$6:$J$1500, 'Directors Advances'!$H$6:$H$1500, 'Sales + Receivables'!B121, 'Directors Advances'!$H$6:$H$1500, "&lt;&gt;0")
+SUMIFS('Bank 1'!$J$7:$J$1500, 'Bank 1'!$H$7:$H$1500, 'Sales + Receivables'!B121, 'Bank 1'!$H$7:$H$1500, "&lt;&gt;0")
+SUMIFS('Bank 2'!$J$7:$J$1500, 'Bank 2'!$H$7:$H$1500, 'Sales + Receivables'!B121, 'Bank 2'!$H$7:$H$1500, "&lt;&gt;0")
+SUMIFS('Credit Card 1'!$J$7:$J$1500, 'Credit Card 1'!$H$7:$H$1500, 'Sales + Receivables'!B121, 'Credit Card 1'!$H$7:$H$1500, "&lt;&gt;0")
+SUMIFS('Credit Card 2'!$J$7:$J$1500, 'Credit Card 2'!$H$7:$H$1500, 'Sales + Receivables'!B121, 'Credit Card 2'!$H$7:$H$1500, "&lt;&gt;0")</f>
        <v>0</v>
      </c>
      <c r="I121" s="48"/>
      <c r="J121" s="48"/>
      <c r="K121" s="412">
        <f>Table9[[#This Row],[Invoice Paid by Cx]]+Table9[[#This Row],[GST Paid by Cx]]</f>
        <v>0</v>
      </c>
      <c r="L121" s="158">
        <f>IF(Dashboard!$F$5="Quick",0,Table9[[#This Row],[GST/HST]]-Table9[[#This Row],[GST Paid by Cx]])</f>
        <v>0</v>
      </c>
      <c r="M121" s="158">
        <f>Table9[[#This Row],[Net Invoice ]]-Table9[[#This Row],[Invoice Paid by Cx]]</f>
        <v>0</v>
      </c>
      <c r="N121" s="419">
        <f t="shared" si="4"/>
        <v>0</v>
      </c>
    </row>
    <row r="122" spans="1:14" ht="15.75" customHeight="1" x14ac:dyDescent="0.2">
      <c r="A122" s="30"/>
      <c r="B122" s="37"/>
      <c r="C122" s="38"/>
      <c r="D122" s="39"/>
      <c r="E122" s="409">
        <f>(Table9[[#This Row],[Invoice Amount]]*Dashboard!$F$4)/(100%+Dashboard!$F$4)</f>
        <v>0</v>
      </c>
      <c r="F122" s="155">
        <f>Table9[[#This Row],[Invoice Amount]]-Table9[[#This Row],[GST/HST]]</f>
        <v>0</v>
      </c>
      <c r="G122" s="155">
        <f>SUMIF('Directors Advances'!$H$6:$H$1500,'Sales + Receivables'!B122,'Directors Advances'!$I$6:$I$1500)+SUMIF('Bank 1'!$H$7:$H$1500,'Sales + Receivables'!B122,'Bank 1'!$I$7:$I$1500)+SUMIF('Bank 2'!$H$7:$H$1500,'Sales + Receivables'!B122,'Bank 2'!$I$7:$I$1500)+SUMIF('Credit Card 1'!$H$7:$H$1500,'Sales + Receivables'!B122,'Credit Card 1'!$I$7:$I$1500)+SUMIF('Credit Card 2'!$H$7:$H$1500,'Sales + Receivables'!B122,'Credit Card 2'!$I$7:$I$1500)</f>
        <v>0</v>
      </c>
      <c r="H122" s="155">
        <f>SUMIFS('Directors Advances'!$J$6:$J$1500, 'Directors Advances'!$H$6:$H$1500, 'Sales + Receivables'!B122, 'Directors Advances'!$H$6:$H$1500, "&lt;&gt;0")
+SUMIFS('Bank 1'!$J$7:$J$1500, 'Bank 1'!$H$7:$H$1500, 'Sales + Receivables'!B122, 'Bank 1'!$H$7:$H$1500, "&lt;&gt;0")
+SUMIFS('Bank 2'!$J$7:$J$1500, 'Bank 2'!$H$7:$H$1500, 'Sales + Receivables'!B122, 'Bank 2'!$H$7:$H$1500, "&lt;&gt;0")
+SUMIFS('Credit Card 1'!$J$7:$J$1500, 'Credit Card 1'!$H$7:$H$1500, 'Sales + Receivables'!B122, 'Credit Card 1'!$H$7:$H$1500, "&lt;&gt;0")
+SUMIFS('Credit Card 2'!$J$7:$J$1500, 'Credit Card 2'!$H$7:$H$1500, 'Sales + Receivables'!B122, 'Credit Card 2'!$H$7:$H$1500, "&lt;&gt;0")</f>
        <v>0</v>
      </c>
      <c r="I122" s="39"/>
      <c r="J122" s="39"/>
      <c r="K122" s="409">
        <f>Table9[[#This Row],[Invoice Paid by Cx]]+Table9[[#This Row],[GST Paid by Cx]]</f>
        <v>0</v>
      </c>
      <c r="L122" s="155">
        <f>IF(Dashboard!$F$5="Quick",0,Table9[[#This Row],[GST/HST]]-Table9[[#This Row],[GST Paid by Cx]])</f>
        <v>0</v>
      </c>
      <c r="M122" s="155">
        <f>Table9[[#This Row],[Net Invoice ]]-Table9[[#This Row],[Invoice Paid by Cx]]</f>
        <v>0</v>
      </c>
      <c r="N122" s="416">
        <f t="shared" si="4"/>
        <v>0</v>
      </c>
    </row>
    <row r="123" spans="1:14" ht="15.75" customHeight="1" x14ac:dyDescent="0.2">
      <c r="A123" s="30"/>
      <c r="B123" s="46"/>
      <c r="C123" s="47"/>
      <c r="D123" s="48"/>
      <c r="E123" s="412">
        <f>(Table9[[#This Row],[Invoice Amount]]*Dashboard!$F$4)/(100%+Dashboard!$F$4)</f>
        <v>0</v>
      </c>
      <c r="F123" s="158">
        <f>Table9[[#This Row],[Invoice Amount]]-Table9[[#This Row],[GST/HST]]</f>
        <v>0</v>
      </c>
      <c r="G123" s="158">
        <f>SUMIF('Directors Advances'!$H$6:$H$1500,'Sales + Receivables'!B123,'Directors Advances'!$I$6:$I$1500)+SUMIF('Bank 1'!$H$7:$H$1500,'Sales + Receivables'!B123,'Bank 1'!$I$7:$I$1500)+SUMIF('Bank 2'!$H$7:$H$1500,'Sales + Receivables'!B123,'Bank 2'!$I$7:$I$1500)+SUMIF('Credit Card 1'!$H$7:$H$1500,'Sales + Receivables'!B123,'Credit Card 1'!$I$7:$I$1500)+SUMIF('Credit Card 2'!$H$7:$H$1500,'Sales + Receivables'!B123,'Credit Card 2'!$I$7:$I$1500)</f>
        <v>0</v>
      </c>
      <c r="H123" s="158">
        <f>SUMIFS('Directors Advances'!$J$6:$J$1500, 'Directors Advances'!$H$6:$H$1500, 'Sales + Receivables'!B123, 'Directors Advances'!$H$6:$H$1500, "&lt;&gt;0")
+SUMIFS('Bank 1'!$J$7:$J$1500, 'Bank 1'!$H$7:$H$1500, 'Sales + Receivables'!B123, 'Bank 1'!$H$7:$H$1500, "&lt;&gt;0")
+SUMIFS('Bank 2'!$J$7:$J$1500, 'Bank 2'!$H$7:$H$1500, 'Sales + Receivables'!B123, 'Bank 2'!$H$7:$H$1500, "&lt;&gt;0")
+SUMIFS('Credit Card 1'!$J$7:$J$1500, 'Credit Card 1'!$H$7:$H$1500, 'Sales + Receivables'!B123, 'Credit Card 1'!$H$7:$H$1500, "&lt;&gt;0")
+SUMIFS('Credit Card 2'!$J$7:$J$1500, 'Credit Card 2'!$H$7:$H$1500, 'Sales + Receivables'!B123, 'Credit Card 2'!$H$7:$H$1500, "&lt;&gt;0")</f>
        <v>0</v>
      </c>
      <c r="I123" s="48"/>
      <c r="J123" s="48"/>
      <c r="K123" s="412">
        <f>Table9[[#This Row],[Invoice Paid by Cx]]+Table9[[#This Row],[GST Paid by Cx]]</f>
        <v>0</v>
      </c>
      <c r="L123" s="158">
        <f>IF(Dashboard!$F$5="Quick",0,Table9[[#This Row],[GST/HST]]-Table9[[#This Row],[GST Paid by Cx]])</f>
        <v>0</v>
      </c>
      <c r="M123" s="158">
        <f>Table9[[#This Row],[Net Invoice ]]-Table9[[#This Row],[Invoice Paid by Cx]]</f>
        <v>0</v>
      </c>
      <c r="N123" s="419">
        <f t="shared" si="4"/>
        <v>0</v>
      </c>
    </row>
    <row r="124" spans="1:14" ht="15.75" customHeight="1" x14ac:dyDescent="0.2">
      <c r="A124" s="30"/>
      <c r="B124" s="37"/>
      <c r="C124" s="38"/>
      <c r="D124" s="39"/>
      <c r="E124" s="409">
        <f>(Table9[[#This Row],[Invoice Amount]]*Dashboard!$F$4)/(100%+Dashboard!$F$4)</f>
        <v>0</v>
      </c>
      <c r="F124" s="155">
        <f>Table9[[#This Row],[Invoice Amount]]-Table9[[#This Row],[GST/HST]]</f>
        <v>0</v>
      </c>
      <c r="G124" s="155">
        <f>SUMIF('Directors Advances'!$H$6:$H$1500,'Sales + Receivables'!B124,'Directors Advances'!$I$6:$I$1500)+SUMIF('Bank 1'!$H$7:$H$1500,'Sales + Receivables'!B124,'Bank 1'!$I$7:$I$1500)+SUMIF('Bank 2'!$H$7:$H$1500,'Sales + Receivables'!B124,'Bank 2'!$I$7:$I$1500)+SUMIF('Credit Card 1'!$H$7:$H$1500,'Sales + Receivables'!B124,'Credit Card 1'!$I$7:$I$1500)+SUMIF('Credit Card 2'!$H$7:$H$1500,'Sales + Receivables'!B124,'Credit Card 2'!$I$7:$I$1500)</f>
        <v>0</v>
      </c>
      <c r="H124" s="155">
        <f>SUMIFS('Directors Advances'!$J$6:$J$1500, 'Directors Advances'!$H$6:$H$1500, 'Sales + Receivables'!B124, 'Directors Advances'!$H$6:$H$1500, "&lt;&gt;0")
+SUMIFS('Bank 1'!$J$7:$J$1500, 'Bank 1'!$H$7:$H$1500, 'Sales + Receivables'!B124, 'Bank 1'!$H$7:$H$1500, "&lt;&gt;0")
+SUMIFS('Bank 2'!$J$7:$J$1500, 'Bank 2'!$H$7:$H$1500, 'Sales + Receivables'!B124, 'Bank 2'!$H$7:$H$1500, "&lt;&gt;0")
+SUMIFS('Credit Card 1'!$J$7:$J$1500, 'Credit Card 1'!$H$7:$H$1500, 'Sales + Receivables'!B124, 'Credit Card 1'!$H$7:$H$1500, "&lt;&gt;0")
+SUMIFS('Credit Card 2'!$J$7:$J$1500, 'Credit Card 2'!$H$7:$H$1500, 'Sales + Receivables'!B124, 'Credit Card 2'!$H$7:$H$1500, "&lt;&gt;0")</f>
        <v>0</v>
      </c>
      <c r="I124" s="39"/>
      <c r="J124" s="39"/>
      <c r="K124" s="409">
        <f>Table9[[#This Row],[Invoice Paid by Cx]]+Table9[[#This Row],[GST Paid by Cx]]</f>
        <v>0</v>
      </c>
      <c r="L124" s="155">
        <f>IF(Dashboard!$F$5="Quick",0,Table9[[#This Row],[GST/HST]]-Table9[[#This Row],[GST Paid by Cx]])</f>
        <v>0</v>
      </c>
      <c r="M124" s="155">
        <f>Table9[[#This Row],[Net Invoice ]]-Table9[[#This Row],[Invoice Paid by Cx]]</f>
        <v>0</v>
      </c>
      <c r="N124" s="416">
        <f t="shared" si="4"/>
        <v>0</v>
      </c>
    </row>
    <row r="125" spans="1:14" ht="15.75" customHeight="1" x14ac:dyDescent="0.2">
      <c r="A125" s="30"/>
      <c r="B125" s="46"/>
      <c r="C125" s="47"/>
      <c r="D125" s="48"/>
      <c r="E125" s="412">
        <f>(Table9[[#This Row],[Invoice Amount]]*Dashboard!$F$4)/(100%+Dashboard!$F$4)</f>
        <v>0</v>
      </c>
      <c r="F125" s="158">
        <f>Table9[[#This Row],[Invoice Amount]]-Table9[[#This Row],[GST/HST]]</f>
        <v>0</v>
      </c>
      <c r="G125" s="158">
        <f>SUMIF('Directors Advances'!$H$6:$H$1500,'Sales + Receivables'!B125,'Directors Advances'!$I$6:$I$1500)+SUMIF('Bank 1'!$H$7:$H$1500,'Sales + Receivables'!B125,'Bank 1'!$I$7:$I$1500)+SUMIF('Bank 2'!$H$7:$H$1500,'Sales + Receivables'!B125,'Bank 2'!$I$7:$I$1500)+SUMIF('Credit Card 1'!$H$7:$H$1500,'Sales + Receivables'!B125,'Credit Card 1'!$I$7:$I$1500)+SUMIF('Credit Card 2'!$H$7:$H$1500,'Sales + Receivables'!B125,'Credit Card 2'!$I$7:$I$1500)</f>
        <v>0</v>
      </c>
      <c r="H125" s="158">
        <f>SUMIFS('Directors Advances'!$J$6:$J$1500, 'Directors Advances'!$H$6:$H$1500, 'Sales + Receivables'!B125, 'Directors Advances'!$H$6:$H$1500, "&lt;&gt;0")
+SUMIFS('Bank 1'!$J$7:$J$1500, 'Bank 1'!$H$7:$H$1500, 'Sales + Receivables'!B125, 'Bank 1'!$H$7:$H$1500, "&lt;&gt;0")
+SUMIFS('Bank 2'!$J$7:$J$1500, 'Bank 2'!$H$7:$H$1500, 'Sales + Receivables'!B125, 'Bank 2'!$H$7:$H$1500, "&lt;&gt;0")
+SUMIFS('Credit Card 1'!$J$7:$J$1500, 'Credit Card 1'!$H$7:$H$1500, 'Sales + Receivables'!B125, 'Credit Card 1'!$H$7:$H$1500, "&lt;&gt;0")
+SUMIFS('Credit Card 2'!$J$7:$J$1500, 'Credit Card 2'!$H$7:$H$1500, 'Sales + Receivables'!B125, 'Credit Card 2'!$H$7:$H$1500, "&lt;&gt;0")</f>
        <v>0</v>
      </c>
      <c r="I125" s="48"/>
      <c r="J125" s="48"/>
      <c r="K125" s="412">
        <f>Table9[[#This Row],[Invoice Paid by Cx]]+Table9[[#This Row],[GST Paid by Cx]]</f>
        <v>0</v>
      </c>
      <c r="L125" s="158">
        <f>IF(Dashboard!$F$5="Quick",0,Table9[[#This Row],[GST/HST]]-Table9[[#This Row],[GST Paid by Cx]])</f>
        <v>0</v>
      </c>
      <c r="M125" s="158">
        <f>Table9[[#This Row],[Net Invoice ]]-Table9[[#This Row],[Invoice Paid by Cx]]</f>
        <v>0</v>
      </c>
      <c r="N125" s="419">
        <f t="shared" si="4"/>
        <v>0</v>
      </c>
    </row>
    <row r="126" spans="1:14" ht="15.75" customHeight="1" x14ac:dyDescent="0.2">
      <c r="A126" s="30"/>
      <c r="B126" s="37"/>
      <c r="C126" s="38"/>
      <c r="D126" s="39"/>
      <c r="E126" s="409">
        <f>(Table9[[#This Row],[Invoice Amount]]*Dashboard!$F$4)/(100%+Dashboard!$F$4)</f>
        <v>0</v>
      </c>
      <c r="F126" s="155">
        <f>Table9[[#This Row],[Invoice Amount]]-Table9[[#This Row],[GST/HST]]</f>
        <v>0</v>
      </c>
      <c r="G126" s="155">
        <f>SUMIF('Directors Advances'!$H$6:$H$1500,'Sales + Receivables'!B126,'Directors Advances'!$I$6:$I$1500)+SUMIF('Bank 1'!$H$7:$H$1500,'Sales + Receivables'!B126,'Bank 1'!$I$7:$I$1500)+SUMIF('Bank 2'!$H$7:$H$1500,'Sales + Receivables'!B126,'Bank 2'!$I$7:$I$1500)+SUMIF('Credit Card 1'!$H$7:$H$1500,'Sales + Receivables'!B126,'Credit Card 1'!$I$7:$I$1500)+SUMIF('Credit Card 2'!$H$7:$H$1500,'Sales + Receivables'!B126,'Credit Card 2'!$I$7:$I$1500)</f>
        <v>0</v>
      </c>
      <c r="H126" s="155">
        <f>SUMIFS('Directors Advances'!$J$6:$J$1500, 'Directors Advances'!$H$6:$H$1500, 'Sales + Receivables'!B126, 'Directors Advances'!$H$6:$H$1500, "&lt;&gt;0")
+SUMIFS('Bank 1'!$J$7:$J$1500, 'Bank 1'!$H$7:$H$1500, 'Sales + Receivables'!B126, 'Bank 1'!$H$7:$H$1500, "&lt;&gt;0")
+SUMIFS('Bank 2'!$J$7:$J$1500, 'Bank 2'!$H$7:$H$1500, 'Sales + Receivables'!B126, 'Bank 2'!$H$7:$H$1500, "&lt;&gt;0")
+SUMIFS('Credit Card 1'!$J$7:$J$1500, 'Credit Card 1'!$H$7:$H$1500, 'Sales + Receivables'!B126, 'Credit Card 1'!$H$7:$H$1500, "&lt;&gt;0")
+SUMIFS('Credit Card 2'!$J$7:$J$1500, 'Credit Card 2'!$H$7:$H$1500, 'Sales + Receivables'!B126, 'Credit Card 2'!$H$7:$H$1500, "&lt;&gt;0")</f>
        <v>0</v>
      </c>
      <c r="I126" s="39"/>
      <c r="J126" s="39"/>
      <c r="K126" s="409">
        <f>Table9[[#This Row],[Invoice Paid by Cx]]+Table9[[#This Row],[GST Paid by Cx]]</f>
        <v>0</v>
      </c>
      <c r="L126" s="155">
        <f>IF(Dashboard!$F$5="Quick",0,Table9[[#This Row],[GST/HST]]-Table9[[#This Row],[GST Paid by Cx]])</f>
        <v>0</v>
      </c>
      <c r="M126" s="155">
        <f>Table9[[#This Row],[Net Invoice ]]-Table9[[#This Row],[Invoice Paid by Cx]]</f>
        <v>0</v>
      </c>
      <c r="N126" s="416">
        <f t="shared" si="4"/>
        <v>0</v>
      </c>
    </row>
    <row r="127" spans="1:14" ht="15.75" customHeight="1" x14ac:dyDescent="0.2">
      <c r="A127" s="30"/>
      <c r="B127" s="46"/>
      <c r="C127" s="47"/>
      <c r="D127" s="48"/>
      <c r="E127" s="412">
        <f>(Table9[[#This Row],[Invoice Amount]]*Dashboard!$F$4)/(100%+Dashboard!$F$4)</f>
        <v>0</v>
      </c>
      <c r="F127" s="158">
        <f>Table9[[#This Row],[Invoice Amount]]-Table9[[#This Row],[GST/HST]]</f>
        <v>0</v>
      </c>
      <c r="G127" s="158">
        <f>SUMIF('Directors Advances'!$H$6:$H$1500,'Sales + Receivables'!B127,'Directors Advances'!$I$6:$I$1500)+SUMIF('Bank 1'!$H$7:$H$1500,'Sales + Receivables'!B127,'Bank 1'!$I$7:$I$1500)+SUMIF('Bank 2'!$H$7:$H$1500,'Sales + Receivables'!B127,'Bank 2'!$I$7:$I$1500)+SUMIF('Credit Card 1'!$H$7:$H$1500,'Sales + Receivables'!B127,'Credit Card 1'!$I$7:$I$1500)+SUMIF('Credit Card 2'!$H$7:$H$1500,'Sales + Receivables'!B127,'Credit Card 2'!$I$7:$I$1500)</f>
        <v>0</v>
      </c>
      <c r="H127" s="158">
        <f>SUMIFS('Directors Advances'!$J$6:$J$1500, 'Directors Advances'!$H$6:$H$1500, 'Sales + Receivables'!B127, 'Directors Advances'!$H$6:$H$1500, "&lt;&gt;0")
+SUMIFS('Bank 1'!$J$7:$J$1500, 'Bank 1'!$H$7:$H$1500, 'Sales + Receivables'!B127, 'Bank 1'!$H$7:$H$1500, "&lt;&gt;0")
+SUMIFS('Bank 2'!$J$7:$J$1500, 'Bank 2'!$H$7:$H$1500, 'Sales + Receivables'!B127, 'Bank 2'!$H$7:$H$1500, "&lt;&gt;0")
+SUMIFS('Credit Card 1'!$J$7:$J$1500, 'Credit Card 1'!$H$7:$H$1500, 'Sales + Receivables'!B127, 'Credit Card 1'!$H$7:$H$1500, "&lt;&gt;0")
+SUMIFS('Credit Card 2'!$J$7:$J$1500, 'Credit Card 2'!$H$7:$H$1500, 'Sales + Receivables'!B127, 'Credit Card 2'!$H$7:$H$1500, "&lt;&gt;0")</f>
        <v>0</v>
      </c>
      <c r="I127" s="48"/>
      <c r="J127" s="48"/>
      <c r="K127" s="412">
        <f>Table9[[#This Row],[Invoice Paid by Cx]]+Table9[[#This Row],[GST Paid by Cx]]</f>
        <v>0</v>
      </c>
      <c r="L127" s="158">
        <f>IF(Dashboard!$F$5="Quick",0,Table9[[#This Row],[GST/HST]]-Table9[[#This Row],[GST Paid by Cx]])</f>
        <v>0</v>
      </c>
      <c r="M127" s="158">
        <f>Table9[[#This Row],[Net Invoice ]]-Table9[[#This Row],[Invoice Paid by Cx]]</f>
        <v>0</v>
      </c>
      <c r="N127" s="419">
        <f t="shared" si="4"/>
        <v>0</v>
      </c>
    </row>
    <row r="128" spans="1:14" ht="15.75" customHeight="1" x14ac:dyDescent="0.2">
      <c r="A128" s="30"/>
      <c r="B128" s="37"/>
      <c r="C128" s="38"/>
      <c r="D128" s="39"/>
      <c r="E128" s="409">
        <f>(Table9[[#This Row],[Invoice Amount]]*Dashboard!$F$4)/(100%+Dashboard!$F$4)</f>
        <v>0</v>
      </c>
      <c r="F128" s="155">
        <f>Table9[[#This Row],[Invoice Amount]]-Table9[[#This Row],[GST/HST]]</f>
        <v>0</v>
      </c>
      <c r="G128" s="155">
        <f>SUMIF('Directors Advances'!$H$6:$H$1500,'Sales + Receivables'!B128,'Directors Advances'!$I$6:$I$1500)+SUMIF('Bank 1'!$H$7:$H$1500,'Sales + Receivables'!B128,'Bank 1'!$I$7:$I$1500)+SUMIF('Bank 2'!$H$7:$H$1500,'Sales + Receivables'!B128,'Bank 2'!$I$7:$I$1500)+SUMIF('Credit Card 1'!$H$7:$H$1500,'Sales + Receivables'!B128,'Credit Card 1'!$I$7:$I$1500)+SUMIF('Credit Card 2'!$H$7:$H$1500,'Sales + Receivables'!B128,'Credit Card 2'!$I$7:$I$1500)</f>
        <v>0</v>
      </c>
      <c r="H128" s="155">
        <f>SUMIFS('Directors Advances'!$J$6:$J$1500, 'Directors Advances'!$H$6:$H$1500, 'Sales + Receivables'!B128, 'Directors Advances'!$H$6:$H$1500, "&lt;&gt;0")
+SUMIFS('Bank 1'!$J$7:$J$1500, 'Bank 1'!$H$7:$H$1500, 'Sales + Receivables'!B128, 'Bank 1'!$H$7:$H$1500, "&lt;&gt;0")
+SUMIFS('Bank 2'!$J$7:$J$1500, 'Bank 2'!$H$7:$H$1500, 'Sales + Receivables'!B128, 'Bank 2'!$H$7:$H$1500, "&lt;&gt;0")
+SUMIFS('Credit Card 1'!$J$7:$J$1500, 'Credit Card 1'!$H$7:$H$1500, 'Sales + Receivables'!B128, 'Credit Card 1'!$H$7:$H$1500, "&lt;&gt;0")
+SUMIFS('Credit Card 2'!$J$7:$J$1500, 'Credit Card 2'!$H$7:$H$1500, 'Sales + Receivables'!B128, 'Credit Card 2'!$H$7:$H$1500, "&lt;&gt;0")</f>
        <v>0</v>
      </c>
      <c r="I128" s="39"/>
      <c r="J128" s="39"/>
      <c r="K128" s="409">
        <f>Table9[[#This Row],[Invoice Paid by Cx]]+Table9[[#This Row],[GST Paid by Cx]]</f>
        <v>0</v>
      </c>
      <c r="L128" s="155">
        <f>IF(Dashboard!$F$5="Quick",0,Table9[[#This Row],[GST/HST]]-Table9[[#This Row],[GST Paid by Cx]])</f>
        <v>0</v>
      </c>
      <c r="M128" s="155">
        <f>Table9[[#This Row],[Net Invoice ]]-Table9[[#This Row],[Invoice Paid by Cx]]</f>
        <v>0</v>
      </c>
      <c r="N128" s="416">
        <f t="shared" si="4"/>
        <v>0</v>
      </c>
    </row>
    <row r="129" spans="1:14" ht="15.75" customHeight="1" x14ac:dyDescent="0.2">
      <c r="A129" s="30"/>
      <c r="B129" s="46"/>
      <c r="C129" s="47"/>
      <c r="D129" s="48"/>
      <c r="E129" s="412">
        <f>(Table9[[#This Row],[Invoice Amount]]*Dashboard!$F$4)/(100%+Dashboard!$F$4)</f>
        <v>0</v>
      </c>
      <c r="F129" s="158">
        <f>Table9[[#This Row],[Invoice Amount]]-Table9[[#This Row],[GST/HST]]</f>
        <v>0</v>
      </c>
      <c r="G129" s="158">
        <f>SUMIF('Directors Advances'!$H$6:$H$1500,'Sales + Receivables'!B129,'Directors Advances'!$I$6:$I$1500)+SUMIF('Bank 1'!$H$7:$H$1500,'Sales + Receivables'!B129,'Bank 1'!$I$7:$I$1500)+SUMIF('Bank 2'!$H$7:$H$1500,'Sales + Receivables'!B129,'Bank 2'!$I$7:$I$1500)+SUMIF('Credit Card 1'!$H$7:$H$1500,'Sales + Receivables'!B129,'Credit Card 1'!$I$7:$I$1500)+SUMIF('Credit Card 2'!$H$7:$H$1500,'Sales + Receivables'!B129,'Credit Card 2'!$I$7:$I$1500)</f>
        <v>0</v>
      </c>
      <c r="H129" s="158">
        <f>SUMIFS('Directors Advances'!$J$6:$J$1500, 'Directors Advances'!$H$6:$H$1500, 'Sales + Receivables'!B129, 'Directors Advances'!$H$6:$H$1500, "&lt;&gt;0")
+SUMIFS('Bank 1'!$J$7:$J$1500, 'Bank 1'!$H$7:$H$1500, 'Sales + Receivables'!B129, 'Bank 1'!$H$7:$H$1500, "&lt;&gt;0")
+SUMIFS('Bank 2'!$J$7:$J$1500, 'Bank 2'!$H$7:$H$1500, 'Sales + Receivables'!B129, 'Bank 2'!$H$7:$H$1500, "&lt;&gt;0")
+SUMIFS('Credit Card 1'!$J$7:$J$1500, 'Credit Card 1'!$H$7:$H$1500, 'Sales + Receivables'!B129, 'Credit Card 1'!$H$7:$H$1500, "&lt;&gt;0")
+SUMIFS('Credit Card 2'!$J$7:$J$1500, 'Credit Card 2'!$H$7:$H$1500, 'Sales + Receivables'!B129, 'Credit Card 2'!$H$7:$H$1500, "&lt;&gt;0")</f>
        <v>0</v>
      </c>
      <c r="I129" s="48"/>
      <c r="J129" s="48"/>
      <c r="K129" s="412">
        <f>Table9[[#This Row],[Invoice Paid by Cx]]+Table9[[#This Row],[GST Paid by Cx]]</f>
        <v>0</v>
      </c>
      <c r="L129" s="158">
        <f>IF(Dashboard!$F$5="Quick",0,Table9[[#This Row],[GST/HST]]-Table9[[#This Row],[GST Paid by Cx]])</f>
        <v>0</v>
      </c>
      <c r="M129" s="158">
        <f>Table9[[#This Row],[Net Invoice ]]-Table9[[#This Row],[Invoice Paid by Cx]]</f>
        <v>0</v>
      </c>
      <c r="N129" s="419">
        <f t="shared" si="4"/>
        <v>0</v>
      </c>
    </row>
    <row r="130" spans="1:14" ht="15.75" customHeight="1" x14ac:dyDescent="0.2">
      <c r="A130" s="30"/>
      <c r="B130" s="37"/>
      <c r="C130" s="38"/>
      <c r="D130" s="39"/>
      <c r="E130" s="409">
        <f>(Table9[[#This Row],[Invoice Amount]]*Dashboard!$F$4)/(100%+Dashboard!$F$4)</f>
        <v>0</v>
      </c>
      <c r="F130" s="155">
        <f>Table9[[#This Row],[Invoice Amount]]-Table9[[#This Row],[GST/HST]]</f>
        <v>0</v>
      </c>
      <c r="G130" s="155">
        <f>SUMIF('Directors Advances'!$H$6:$H$1500,'Sales + Receivables'!B130,'Directors Advances'!$I$6:$I$1500)+SUMIF('Bank 1'!$H$7:$H$1500,'Sales + Receivables'!B130,'Bank 1'!$I$7:$I$1500)+SUMIF('Bank 2'!$H$7:$H$1500,'Sales + Receivables'!B130,'Bank 2'!$I$7:$I$1500)+SUMIF('Credit Card 1'!$H$7:$H$1500,'Sales + Receivables'!B130,'Credit Card 1'!$I$7:$I$1500)+SUMIF('Credit Card 2'!$H$7:$H$1500,'Sales + Receivables'!B130,'Credit Card 2'!$I$7:$I$1500)</f>
        <v>0</v>
      </c>
      <c r="H130" s="155">
        <f>SUMIFS('Directors Advances'!$J$6:$J$1500, 'Directors Advances'!$H$6:$H$1500, 'Sales + Receivables'!B130, 'Directors Advances'!$H$6:$H$1500, "&lt;&gt;0")
+SUMIFS('Bank 1'!$J$7:$J$1500, 'Bank 1'!$H$7:$H$1500, 'Sales + Receivables'!B130, 'Bank 1'!$H$7:$H$1500, "&lt;&gt;0")
+SUMIFS('Bank 2'!$J$7:$J$1500, 'Bank 2'!$H$7:$H$1500, 'Sales + Receivables'!B130, 'Bank 2'!$H$7:$H$1500, "&lt;&gt;0")
+SUMIFS('Credit Card 1'!$J$7:$J$1500, 'Credit Card 1'!$H$7:$H$1500, 'Sales + Receivables'!B130, 'Credit Card 1'!$H$7:$H$1500, "&lt;&gt;0")
+SUMIFS('Credit Card 2'!$J$7:$J$1500, 'Credit Card 2'!$H$7:$H$1500, 'Sales + Receivables'!B130, 'Credit Card 2'!$H$7:$H$1500, "&lt;&gt;0")</f>
        <v>0</v>
      </c>
      <c r="I130" s="39"/>
      <c r="J130" s="39"/>
      <c r="K130" s="409">
        <f>Table9[[#This Row],[Invoice Paid by Cx]]+Table9[[#This Row],[GST Paid by Cx]]</f>
        <v>0</v>
      </c>
      <c r="L130" s="155">
        <f>IF(Dashboard!$F$5="Quick",0,Table9[[#This Row],[GST/HST]]-Table9[[#This Row],[GST Paid by Cx]])</f>
        <v>0</v>
      </c>
      <c r="M130" s="155">
        <f>Table9[[#This Row],[Net Invoice ]]-Table9[[#This Row],[Invoice Paid by Cx]]</f>
        <v>0</v>
      </c>
      <c r="N130" s="416">
        <f t="shared" si="4"/>
        <v>0</v>
      </c>
    </row>
    <row r="131" spans="1:14" ht="15.75" customHeight="1" x14ac:dyDescent="0.2">
      <c r="A131" s="30"/>
      <c r="B131" s="46"/>
      <c r="C131" s="47"/>
      <c r="D131" s="48"/>
      <c r="E131" s="412">
        <f>(Table9[[#This Row],[Invoice Amount]]*Dashboard!$F$4)/(100%+Dashboard!$F$4)</f>
        <v>0</v>
      </c>
      <c r="F131" s="158">
        <f>Table9[[#This Row],[Invoice Amount]]-Table9[[#This Row],[GST/HST]]</f>
        <v>0</v>
      </c>
      <c r="G131" s="158">
        <f>SUMIF('Directors Advances'!$H$6:$H$1500,'Sales + Receivables'!B131,'Directors Advances'!$I$6:$I$1500)+SUMIF('Bank 1'!$H$7:$H$1500,'Sales + Receivables'!B131,'Bank 1'!$I$7:$I$1500)+SUMIF('Bank 2'!$H$7:$H$1500,'Sales + Receivables'!B131,'Bank 2'!$I$7:$I$1500)+SUMIF('Credit Card 1'!$H$7:$H$1500,'Sales + Receivables'!B131,'Credit Card 1'!$I$7:$I$1500)+SUMIF('Credit Card 2'!$H$7:$H$1500,'Sales + Receivables'!B131,'Credit Card 2'!$I$7:$I$1500)</f>
        <v>0</v>
      </c>
      <c r="H131" s="158">
        <f>SUMIFS('Directors Advances'!$J$6:$J$1500, 'Directors Advances'!$H$6:$H$1500, 'Sales + Receivables'!B131, 'Directors Advances'!$H$6:$H$1500, "&lt;&gt;0")
+SUMIFS('Bank 1'!$J$7:$J$1500, 'Bank 1'!$H$7:$H$1500, 'Sales + Receivables'!B131, 'Bank 1'!$H$7:$H$1500, "&lt;&gt;0")
+SUMIFS('Bank 2'!$J$7:$J$1500, 'Bank 2'!$H$7:$H$1500, 'Sales + Receivables'!B131, 'Bank 2'!$H$7:$H$1500, "&lt;&gt;0")
+SUMIFS('Credit Card 1'!$J$7:$J$1500, 'Credit Card 1'!$H$7:$H$1500, 'Sales + Receivables'!B131, 'Credit Card 1'!$H$7:$H$1500, "&lt;&gt;0")
+SUMIFS('Credit Card 2'!$J$7:$J$1500, 'Credit Card 2'!$H$7:$H$1500, 'Sales + Receivables'!B131, 'Credit Card 2'!$H$7:$H$1500, "&lt;&gt;0")</f>
        <v>0</v>
      </c>
      <c r="I131" s="48"/>
      <c r="J131" s="48"/>
      <c r="K131" s="412">
        <f>Table9[[#This Row],[Invoice Paid by Cx]]+Table9[[#This Row],[GST Paid by Cx]]</f>
        <v>0</v>
      </c>
      <c r="L131" s="158">
        <f>IF(Dashboard!$F$5="Quick",0,Table9[[#This Row],[GST/HST]]-Table9[[#This Row],[GST Paid by Cx]])</f>
        <v>0</v>
      </c>
      <c r="M131" s="158">
        <f>Table9[[#This Row],[Net Invoice ]]-Table9[[#This Row],[Invoice Paid by Cx]]</f>
        <v>0</v>
      </c>
      <c r="N131" s="421">
        <f t="shared" si="4"/>
        <v>0</v>
      </c>
    </row>
    <row r="132" spans="1:14" ht="15.75" customHeight="1" x14ac:dyDescent="0.2">
      <c r="A132" s="30"/>
      <c r="B132" s="37"/>
      <c r="C132" s="38"/>
      <c r="D132" s="39"/>
      <c r="E132" s="409">
        <f>(Table9[[#This Row],[Invoice Amount]]*Dashboard!$F$4)/(100%+Dashboard!$F$4)</f>
        <v>0</v>
      </c>
      <c r="F132" s="155">
        <f>Table9[[#This Row],[Invoice Amount]]-Table9[[#This Row],[GST/HST]]</f>
        <v>0</v>
      </c>
      <c r="G132" s="155">
        <f>SUMIF('Directors Advances'!$H$6:$H$1500,'Sales + Receivables'!B132,'Directors Advances'!$I$6:$I$1500)+SUMIF('Bank 1'!$H$7:$H$1500,'Sales + Receivables'!B132,'Bank 1'!$I$7:$I$1500)+SUMIF('Bank 2'!$H$7:$H$1500,'Sales + Receivables'!B132,'Bank 2'!$I$7:$I$1500)+SUMIF('Credit Card 1'!$H$7:$H$1500,'Sales + Receivables'!B132,'Credit Card 1'!$I$7:$I$1500)+SUMIF('Credit Card 2'!$H$7:$H$1500,'Sales + Receivables'!B132,'Credit Card 2'!$I$7:$I$1500)</f>
        <v>0</v>
      </c>
      <c r="H132" s="155">
        <f>SUMIFS('Directors Advances'!$J$6:$J$1500, 'Directors Advances'!$H$6:$H$1500, 'Sales + Receivables'!B132, 'Directors Advances'!$H$6:$H$1500, "&lt;&gt;0")
+SUMIFS('Bank 1'!$J$7:$J$1500, 'Bank 1'!$H$7:$H$1500, 'Sales + Receivables'!B132, 'Bank 1'!$H$7:$H$1500, "&lt;&gt;0")
+SUMIFS('Bank 2'!$J$7:$J$1500, 'Bank 2'!$H$7:$H$1500, 'Sales + Receivables'!B132, 'Bank 2'!$H$7:$H$1500, "&lt;&gt;0")
+SUMIFS('Credit Card 1'!$J$7:$J$1500, 'Credit Card 1'!$H$7:$H$1500, 'Sales + Receivables'!B132, 'Credit Card 1'!$H$7:$H$1500, "&lt;&gt;0")
+SUMIFS('Credit Card 2'!$J$7:$J$1500, 'Credit Card 2'!$H$7:$H$1500, 'Sales + Receivables'!B132, 'Credit Card 2'!$H$7:$H$1500, "&lt;&gt;0")</f>
        <v>0</v>
      </c>
      <c r="I132" s="39"/>
      <c r="J132" s="39"/>
      <c r="K132" s="409">
        <f>Table9[[#This Row],[Invoice Paid by Cx]]+Table9[[#This Row],[GST Paid by Cx]]</f>
        <v>0</v>
      </c>
      <c r="L132" s="155">
        <f>IF(Dashboard!$F$5="Quick",0,Table9[[#This Row],[GST/HST]]-Table9[[#This Row],[GST Paid by Cx]])</f>
        <v>0</v>
      </c>
      <c r="M132" s="155">
        <f>Table9[[#This Row],[Net Invoice ]]-Table9[[#This Row],[Invoice Paid by Cx]]</f>
        <v>0</v>
      </c>
      <c r="N132" s="416">
        <f t="shared" si="4"/>
        <v>0</v>
      </c>
    </row>
    <row r="133" spans="1:14" ht="15.75" customHeight="1" x14ac:dyDescent="0.2">
      <c r="A133" s="30"/>
      <c r="B133" s="46"/>
      <c r="C133" s="47"/>
      <c r="D133" s="48"/>
      <c r="E133" s="412">
        <f>(Table9[[#This Row],[Invoice Amount]]*Dashboard!$F$4)/(100%+Dashboard!$F$4)</f>
        <v>0</v>
      </c>
      <c r="F133" s="158">
        <f>Table9[[#This Row],[Invoice Amount]]-Table9[[#This Row],[GST/HST]]</f>
        <v>0</v>
      </c>
      <c r="G133" s="158">
        <f>SUMIF('Directors Advances'!$H$6:$H$1500,'Sales + Receivables'!B133,'Directors Advances'!$I$6:$I$1500)+SUMIF('Bank 1'!$H$7:$H$1500,'Sales + Receivables'!B133,'Bank 1'!$I$7:$I$1500)+SUMIF('Bank 2'!$H$7:$H$1500,'Sales + Receivables'!B133,'Bank 2'!$I$7:$I$1500)+SUMIF('Credit Card 1'!$H$7:$H$1500,'Sales + Receivables'!B133,'Credit Card 1'!$I$7:$I$1500)+SUMIF('Credit Card 2'!$H$7:$H$1500,'Sales + Receivables'!B133,'Credit Card 2'!$I$7:$I$1500)</f>
        <v>0</v>
      </c>
      <c r="H133" s="158">
        <f>SUMIFS('Directors Advances'!$J$6:$J$1500, 'Directors Advances'!$H$6:$H$1500, 'Sales + Receivables'!B133, 'Directors Advances'!$H$6:$H$1500, "&lt;&gt;0")
+SUMIFS('Bank 1'!$J$7:$J$1500, 'Bank 1'!$H$7:$H$1500, 'Sales + Receivables'!B133, 'Bank 1'!$H$7:$H$1500, "&lt;&gt;0")
+SUMIFS('Bank 2'!$J$7:$J$1500, 'Bank 2'!$H$7:$H$1500, 'Sales + Receivables'!B133, 'Bank 2'!$H$7:$H$1500, "&lt;&gt;0")
+SUMIFS('Credit Card 1'!$J$7:$J$1500, 'Credit Card 1'!$H$7:$H$1500, 'Sales + Receivables'!B133, 'Credit Card 1'!$H$7:$H$1500, "&lt;&gt;0")
+SUMIFS('Credit Card 2'!$J$7:$J$1500, 'Credit Card 2'!$H$7:$H$1500, 'Sales + Receivables'!B133, 'Credit Card 2'!$H$7:$H$1500, "&lt;&gt;0")</f>
        <v>0</v>
      </c>
      <c r="I133" s="48"/>
      <c r="J133" s="48"/>
      <c r="K133" s="412">
        <f>Table9[[#This Row],[Invoice Paid by Cx]]+Table9[[#This Row],[GST Paid by Cx]]</f>
        <v>0</v>
      </c>
      <c r="L133" s="158">
        <f>IF(Dashboard!$F$5="Quick",0,Table9[[#This Row],[GST/HST]]-Table9[[#This Row],[GST Paid by Cx]])</f>
        <v>0</v>
      </c>
      <c r="M133" s="158">
        <f>Table9[[#This Row],[Net Invoice ]]-Table9[[#This Row],[Invoice Paid by Cx]]</f>
        <v>0</v>
      </c>
      <c r="N133" s="419">
        <f t="shared" si="4"/>
        <v>0</v>
      </c>
    </row>
    <row r="134" spans="1:14" ht="15.75" customHeight="1" x14ac:dyDescent="0.2">
      <c r="A134" s="30"/>
      <c r="B134" s="37"/>
      <c r="C134" s="38"/>
      <c r="D134" s="39"/>
      <c r="E134" s="409">
        <f>(Table9[[#This Row],[Invoice Amount]]*Dashboard!$F$4)/(100%+Dashboard!$F$4)</f>
        <v>0</v>
      </c>
      <c r="F134" s="155">
        <f>Table9[[#This Row],[Invoice Amount]]-Table9[[#This Row],[GST/HST]]</f>
        <v>0</v>
      </c>
      <c r="G134" s="155">
        <f>SUMIF('Directors Advances'!$H$6:$H$1500,'Sales + Receivables'!B134,'Directors Advances'!$I$6:$I$1500)+SUMIF('Bank 1'!$H$7:$H$1500,'Sales + Receivables'!B134,'Bank 1'!$I$7:$I$1500)+SUMIF('Bank 2'!$H$7:$H$1500,'Sales + Receivables'!B134,'Bank 2'!$I$7:$I$1500)+SUMIF('Credit Card 1'!$H$7:$H$1500,'Sales + Receivables'!B134,'Credit Card 1'!$I$7:$I$1500)+SUMIF('Credit Card 2'!$H$7:$H$1500,'Sales + Receivables'!B134,'Credit Card 2'!$I$7:$I$1500)</f>
        <v>0</v>
      </c>
      <c r="H134" s="155">
        <f>SUMIFS('Directors Advances'!$J$6:$J$1500, 'Directors Advances'!$H$6:$H$1500, 'Sales + Receivables'!B134, 'Directors Advances'!$H$6:$H$1500, "&lt;&gt;0")
+SUMIFS('Bank 1'!$J$7:$J$1500, 'Bank 1'!$H$7:$H$1500, 'Sales + Receivables'!B134, 'Bank 1'!$H$7:$H$1500, "&lt;&gt;0")
+SUMIFS('Bank 2'!$J$7:$J$1500, 'Bank 2'!$H$7:$H$1500, 'Sales + Receivables'!B134, 'Bank 2'!$H$7:$H$1500, "&lt;&gt;0")
+SUMIFS('Credit Card 1'!$J$7:$J$1500, 'Credit Card 1'!$H$7:$H$1500, 'Sales + Receivables'!B134, 'Credit Card 1'!$H$7:$H$1500, "&lt;&gt;0")
+SUMIFS('Credit Card 2'!$J$7:$J$1500, 'Credit Card 2'!$H$7:$H$1500, 'Sales + Receivables'!B134, 'Credit Card 2'!$H$7:$H$1500, "&lt;&gt;0")</f>
        <v>0</v>
      </c>
      <c r="I134" s="39"/>
      <c r="J134" s="39"/>
      <c r="K134" s="409">
        <f>Table9[[#This Row],[Invoice Paid by Cx]]+Table9[[#This Row],[GST Paid by Cx]]</f>
        <v>0</v>
      </c>
      <c r="L134" s="155">
        <f>IF(Dashboard!$F$5="Quick",0,Table9[[#This Row],[GST/HST]]-Table9[[#This Row],[GST Paid by Cx]])</f>
        <v>0</v>
      </c>
      <c r="M134" s="155">
        <f>Table9[[#This Row],[Net Invoice ]]-Table9[[#This Row],[Invoice Paid by Cx]]</f>
        <v>0</v>
      </c>
      <c r="N134" s="416">
        <f t="shared" si="4"/>
        <v>0</v>
      </c>
    </row>
    <row r="135" spans="1:14" ht="15.75" customHeight="1" x14ac:dyDescent="0.2">
      <c r="A135" s="30"/>
      <c r="B135" s="46"/>
      <c r="C135" s="47"/>
      <c r="D135" s="48"/>
      <c r="E135" s="412">
        <f>(Table9[[#This Row],[Invoice Amount]]*Dashboard!$F$4)/(100%+Dashboard!$F$4)</f>
        <v>0</v>
      </c>
      <c r="F135" s="158">
        <f>Table9[[#This Row],[Invoice Amount]]-Table9[[#This Row],[GST/HST]]</f>
        <v>0</v>
      </c>
      <c r="G135" s="158">
        <f>SUMIF('Directors Advances'!$H$6:$H$1500,'Sales + Receivables'!B135,'Directors Advances'!$I$6:$I$1500)+SUMIF('Bank 1'!$H$7:$H$1500,'Sales + Receivables'!B135,'Bank 1'!$I$7:$I$1500)+SUMIF('Bank 2'!$H$7:$H$1500,'Sales + Receivables'!B135,'Bank 2'!$I$7:$I$1500)+SUMIF('Credit Card 1'!$H$7:$H$1500,'Sales + Receivables'!B135,'Credit Card 1'!$I$7:$I$1500)+SUMIF('Credit Card 2'!$H$7:$H$1500,'Sales + Receivables'!B135,'Credit Card 2'!$I$7:$I$1500)</f>
        <v>0</v>
      </c>
      <c r="H135" s="158">
        <f>SUMIFS('Directors Advances'!$J$6:$J$1500, 'Directors Advances'!$H$6:$H$1500, 'Sales + Receivables'!B135, 'Directors Advances'!$H$6:$H$1500, "&lt;&gt;0")
+SUMIFS('Bank 1'!$J$7:$J$1500, 'Bank 1'!$H$7:$H$1500, 'Sales + Receivables'!B135, 'Bank 1'!$H$7:$H$1500, "&lt;&gt;0")
+SUMIFS('Bank 2'!$J$7:$J$1500, 'Bank 2'!$H$7:$H$1500, 'Sales + Receivables'!B135, 'Bank 2'!$H$7:$H$1500, "&lt;&gt;0")
+SUMIFS('Credit Card 1'!$J$7:$J$1500, 'Credit Card 1'!$H$7:$H$1500, 'Sales + Receivables'!B135, 'Credit Card 1'!$H$7:$H$1500, "&lt;&gt;0")
+SUMIFS('Credit Card 2'!$J$7:$J$1500, 'Credit Card 2'!$H$7:$H$1500, 'Sales + Receivables'!B135, 'Credit Card 2'!$H$7:$H$1500, "&lt;&gt;0")</f>
        <v>0</v>
      </c>
      <c r="I135" s="48"/>
      <c r="J135" s="48"/>
      <c r="K135" s="412">
        <f>Table9[[#This Row],[Invoice Paid by Cx]]+Table9[[#This Row],[GST Paid by Cx]]</f>
        <v>0</v>
      </c>
      <c r="L135" s="158">
        <f>IF(Dashboard!$F$5="Quick",0,Table9[[#This Row],[GST/HST]]-Table9[[#This Row],[GST Paid by Cx]])</f>
        <v>0</v>
      </c>
      <c r="M135" s="158">
        <f>Table9[[#This Row],[Net Invoice ]]-Table9[[#This Row],[Invoice Paid by Cx]]</f>
        <v>0</v>
      </c>
      <c r="N135" s="420">
        <f t="shared" si="4"/>
        <v>0</v>
      </c>
    </row>
    <row r="136" spans="1:14" ht="15.75" customHeight="1" x14ac:dyDescent="0.2">
      <c r="A136" s="30"/>
      <c r="B136" s="37"/>
      <c r="C136" s="38"/>
      <c r="D136" s="39"/>
      <c r="E136" s="409">
        <f>(Table9[[#This Row],[Invoice Amount]]*Dashboard!$F$4)/(100%+Dashboard!$F$4)</f>
        <v>0</v>
      </c>
      <c r="F136" s="155">
        <f>Table9[[#This Row],[Invoice Amount]]-Table9[[#This Row],[GST/HST]]</f>
        <v>0</v>
      </c>
      <c r="G136" s="155">
        <f>SUMIF('Directors Advances'!$H$6:$H$1500,'Sales + Receivables'!B136,'Directors Advances'!$I$6:$I$1500)+SUMIF('Bank 1'!$H$7:$H$1500,'Sales + Receivables'!B136,'Bank 1'!$I$7:$I$1500)+SUMIF('Bank 2'!$H$7:$H$1500,'Sales + Receivables'!B136,'Bank 2'!$I$7:$I$1500)+SUMIF('Credit Card 1'!$H$7:$H$1500,'Sales + Receivables'!B136,'Credit Card 1'!$I$7:$I$1500)+SUMIF('Credit Card 2'!$H$7:$H$1500,'Sales + Receivables'!B136,'Credit Card 2'!$I$7:$I$1500)</f>
        <v>0</v>
      </c>
      <c r="H136" s="155">
        <f>SUMIFS('Directors Advances'!$J$6:$J$1500, 'Directors Advances'!$H$6:$H$1500, 'Sales + Receivables'!B136, 'Directors Advances'!$H$6:$H$1500, "&lt;&gt;0")
+SUMIFS('Bank 1'!$J$7:$J$1500, 'Bank 1'!$H$7:$H$1500, 'Sales + Receivables'!B136, 'Bank 1'!$H$7:$H$1500, "&lt;&gt;0")
+SUMIFS('Bank 2'!$J$7:$J$1500, 'Bank 2'!$H$7:$H$1500, 'Sales + Receivables'!B136, 'Bank 2'!$H$7:$H$1500, "&lt;&gt;0")
+SUMIFS('Credit Card 1'!$J$7:$J$1500, 'Credit Card 1'!$H$7:$H$1500, 'Sales + Receivables'!B136, 'Credit Card 1'!$H$7:$H$1500, "&lt;&gt;0")
+SUMIFS('Credit Card 2'!$J$7:$J$1500, 'Credit Card 2'!$H$7:$H$1500, 'Sales + Receivables'!B136, 'Credit Card 2'!$H$7:$H$1500, "&lt;&gt;0")</f>
        <v>0</v>
      </c>
      <c r="I136" s="39"/>
      <c r="J136" s="39"/>
      <c r="K136" s="409">
        <f>Table9[[#This Row],[Invoice Paid by Cx]]+Table9[[#This Row],[GST Paid by Cx]]</f>
        <v>0</v>
      </c>
      <c r="L136" s="155">
        <f>IF(Dashboard!$F$5="Quick",0,Table9[[#This Row],[GST/HST]]-Table9[[#This Row],[GST Paid by Cx]])</f>
        <v>0</v>
      </c>
      <c r="M136" s="155">
        <f>Table9[[#This Row],[Net Invoice ]]-Table9[[#This Row],[Invoice Paid by Cx]]</f>
        <v>0</v>
      </c>
      <c r="N136" s="416">
        <f t="shared" si="4"/>
        <v>0</v>
      </c>
    </row>
    <row r="137" spans="1:14" ht="15.75" customHeight="1" x14ac:dyDescent="0.2">
      <c r="A137" s="30"/>
      <c r="B137" s="46"/>
      <c r="C137" s="47"/>
      <c r="D137" s="48"/>
      <c r="E137" s="412">
        <f>(Table9[[#This Row],[Invoice Amount]]*Dashboard!$F$4)/(100%+Dashboard!$F$4)</f>
        <v>0</v>
      </c>
      <c r="F137" s="158">
        <f>Table9[[#This Row],[Invoice Amount]]-Table9[[#This Row],[GST/HST]]</f>
        <v>0</v>
      </c>
      <c r="G137" s="158">
        <f>SUMIF('Directors Advances'!$H$6:$H$1500,'Sales + Receivables'!B137,'Directors Advances'!$I$6:$I$1500)+SUMIF('Bank 1'!$H$7:$H$1500,'Sales + Receivables'!B137,'Bank 1'!$I$7:$I$1500)+SUMIF('Bank 2'!$H$7:$H$1500,'Sales + Receivables'!B137,'Bank 2'!$I$7:$I$1500)+SUMIF('Credit Card 1'!$H$7:$H$1500,'Sales + Receivables'!B137,'Credit Card 1'!$I$7:$I$1500)+SUMIF('Credit Card 2'!$H$7:$H$1500,'Sales + Receivables'!B137,'Credit Card 2'!$I$7:$I$1500)</f>
        <v>0</v>
      </c>
      <c r="H137" s="158">
        <f>SUMIFS('Directors Advances'!$J$6:$J$1500, 'Directors Advances'!$H$6:$H$1500, 'Sales + Receivables'!B137, 'Directors Advances'!$H$6:$H$1500, "&lt;&gt;0")
+SUMIFS('Bank 1'!$J$7:$J$1500, 'Bank 1'!$H$7:$H$1500, 'Sales + Receivables'!B137, 'Bank 1'!$H$7:$H$1500, "&lt;&gt;0")
+SUMIFS('Bank 2'!$J$7:$J$1500, 'Bank 2'!$H$7:$H$1500, 'Sales + Receivables'!B137, 'Bank 2'!$H$7:$H$1500, "&lt;&gt;0")
+SUMIFS('Credit Card 1'!$J$7:$J$1500, 'Credit Card 1'!$H$7:$H$1500, 'Sales + Receivables'!B137, 'Credit Card 1'!$H$7:$H$1500, "&lt;&gt;0")
+SUMIFS('Credit Card 2'!$J$7:$J$1500, 'Credit Card 2'!$H$7:$H$1500, 'Sales + Receivables'!B137, 'Credit Card 2'!$H$7:$H$1500, "&lt;&gt;0")</f>
        <v>0</v>
      </c>
      <c r="I137" s="48"/>
      <c r="J137" s="48"/>
      <c r="K137" s="412">
        <f>Table9[[#This Row],[Invoice Paid by Cx]]+Table9[[#This Row],[GST Paid by Cx]]</f>
        <v>0</v>
      </c>
      <c r="L137" s="158">
        <f>IF(Dashboard!$F$5="Quick",0,Table9[[#This Row],[GST/HST]]-Table9[[#This Row],[GST Paid by Cx]])</f>
        <v>0</v>
      </c>
      <c r="M137" s="158">
        <f>Table9[[#This Row],[Net Invoice ]]-Table9[[#This Row],[Invoice Paid by Cx]]</f>
        <v>0</v>
      </c>
      <c r="N137" s="421">
        <f t="shared" si="4"/>
        <v>0</v>
      </c>
    </row>
    <row r="138" spans="1:14" ht="15.75" customHeight="1" x14ac:dyDescent="0.2">
      <c r="A138" s="30"/>
      <c r="B138" s="37"/>
      <c r="C138" s="38"/>
      <c r="D138" s="39"/>
      <c r="E138" s="409">
        <f>(Table9[[#This Row],[Invoice Amount]]*Dashboard!$F$4)/(100%+Dashboard!$F$4)</f>
        <v>0</v>
      </c>
      <c r="F138" s="155">
        <f>Table9[[#This Row],[Invoice Amount]]-Table9[[#This Row],[GST/HST]]</f>
        <v>0</v>
      </c>
      <c r="G138" s="155">
        <f>SUMIF('Directors Advances'!$H$6:$H$1500,'Sales + Receivables'!B138,'Directors Advances'!$I$6:$I$1500)+SUMIF('Bank 1'!$H$7:$H$1500,'Sales + Receivables'!B138,'Bank 1'!$I$7:$I$1500)+SUMIF('Bank 2'!$H$7:$H$1500,'Sales + Receivables'!B138,'Bank 2'!$I$7:$I$1500)+SUMIF('Credit Card 1'!$H$7:$H$1500,'Sales + Receivables'!B138,'Credit Card 1'!$I$7:$I$1500)+SUMIF('Credit Card 2'!$H$7:$H$1500,'Sales + Receivables'!B138,'Credit Card 2'!$I$7:$I$1500)</f>
        <v>0</v>
      </c>
      <c r="H138" s="155">
        <f>SUMIFS('Directors Advances'!$J$6:$J$1500, 'Directors Advances'!$H$6:$H$1500, 'Sales + Receivables'!B138, 'Directors Advances'!$H$6:$H$1500, "&lt;&gt;0")
+SUMIFS('Bank 1'!$J$7:$J$1500, 'Bank 1'!$H$7:$H$1500, 'Sales + Receivables'!B138, 'Bank 1'!$H$7:$H$1500, "&lt;&gt;0")
+SUMIFS('Bank 2'!$J$7:$J$1500, 'Bank 2'!$H$7:$H$1500, 'Sales + Receivables'!B138, 'Bank 2'!$H$7:$H$1500, "&lt;&gt;0")
+SUMIFS('Credit Card 1'!$J$7:$J$1500, 'Credit Card 1'!$H$7:$H$1500, 'Sales + Receivables'!B138, 'Credit Card 1'!$H$7:$H$1500, "&lt;&gt;0")
+SUMIFS('Credit Card 2'!$J$7:$J$1500, 'Credit Card 2'!$H$7:$H$1500, 'Sales + Receivables'!B138, 'Credit Card 2'!$H$7:$H$1500, "&lt;&gt;0")</f>
        <v>0</v>
      </c>
      <c r="I138" s="39"/>
      <c r="J138" s="39"/>
      <c r="K138" s="409">
        <f>Table9[[#This Row],[Invoice Paid by Cx]]+Table9[[#This Row],[GST Paid by Cx]]</f>
        <v>0</v>
      </c>
      <c r="L138" s="155">
        <f>IF(Dashboard!$F$5="Quick",0,Table9[[#This Row],[GST/HST]]-Table9[[#This Row],[GST Paid by Cx]])</f>
        <v>0</v>
      </c>
      <c r="M138" s="155">
        <f>Table9[[#This Row],[Net Invoice ]]-Table9[[#This Row],[Invoice Paid by Cx]]</f>
        <v>0</v>
      </c>
      <c r="N138" s="416">
        <f t="shared" si="4"/>
        <v>0</v>
      </c>
    </row>
    <row r="139" spans="1:14" ht="15.75" customHeight="1" x14ac:dyDescent="0.2">
      <c r="A139" s="30"/>
      <c r="B139" s="46"/>
      <c r="C139" s="47"/>
      <c r="D139" s="48"/>
      <c r="E139" s="412">
        <f>(Table9[[#This Row],[Invoice Amount]]*Dashboard!$F$4)/(100%+Dashboard!$F$4)</f>
        <v>0</v>
      </c>
      <c r="F139" s="158">
        <f>Table9[[#This Row],[Invoice Amount]]-Table9[[#This Row],[GST/HST]]</f>
        <v>0</v>
      </c>
      <c r="G139" s="158">
        <f>SUMIF('Directors Advances'!$H$6:$H$1500,'Sales + Receivables'!B139,'Directors Advances'!$I$6:$I$1500)+SUMIF('Bank 1'!$H$7:$H$1500,'Sales + Receivables'!B139,'Bank 1'!$I$7:$I$1500)+SUMIF('Bank 2'!$H$7:$H$1500,'Sales + Receivables'!B139,'Bank 2'!$I$7:$I$1500)+SUMIF('Credit Card 1'!$H$7:$H$1500,'Sales + Receivables'!B139,'Credit Card 1'!$I$7:$I$1500)+SUMIF('Credit Card 2'!$H$7:$H$1500,'Sales + Receivables'!B139,'Credit Card 2'!$I$7:$I$1500)</f>
        <v>0</v>
      </c>
      <c r="H139" s="158">
        <f>SUMIFS('Directors Advances'!$J$6:$J$1500, 'Directors Advances'!$H$6:$H$1500, 'Sales + Receivables'!B139, 'Directors Advances'!$H$6:$H$1500, "&lt;&gt;0")
+SUMIFS('Bank 1'!$J$7:$J$1500, 'Bank 1'!$H$7:$H$1500, 'Sales + Receivables'!B139, 'Bank 1'!$H$7:$H$1500, "&lt;&gt;0")
+SUMIFS('Bank 2'!$J$7:$J$1500, 'Bank 2'!$H$7:$H$1500, 'Sales + Receivables'!B139, 'Bank 2'!$H$7:$H$1500, "&lt;&gt;0")
+SUMIFS('Credit Card 1'!$J$7:$J$1500, 'Credit Card 1'!$H$7:$H$1500, 'Sales + Receivables'!B139, 'Credit Card 1'!$H$7:$H$1500, "&lt;&gt;0")
+SUMIFS('Credit Card 2'!$J$7:$J$1500, 'Credit Card 2'!$H$7:$H$1500, 'Sales + Receivables'!B139, 'Credit Card 2'!$H$7:$H$1500, "&lt;&gt;0")</f>
        <v>0</v>
      </c>
      <c r="I139" s="48"/>
      <c r="J139" s="48"/>
      <c r="K139" s="412">
        <f>Table9[[#This Row],[Invoice Paid by Cx]]+Table9[[#This Row],[GST Paid by Cx]]</f>
        <v>0</v>
      </c>
      <c r="L139" s="158">
        <f>IF(Dashboard!$F$5="Quick",0,Table9[[#This Row],[GST/HST]]-Table9[[#This Row],[GST Paid by Cx]])</f>
        <v>0</v>
      </c>
      <c r="M139" s="158">
        <f>Table9[[#This Row],[Net Invoice ]]-Table9[[#This Row],[Invoice Paid by Cx]]</f>
        <v>0</v>
      </c>
      <c r="N139" s="419">
        <f t="shared" si="4"/>
        <v>0</v>
      </c>
    </row>
    <row r="140" spans="1:14" ht="15.75" customHeight="1" x14ac:dyDescent="0.2">
      <c r="A140" s="30"/>
      <c r="B140" s="37"/>
      <c r="C140" s="38"/>
      <c r="D140" s="39"/>
      <c r="E140" s="409">
        <f>(Table9[[#This Row],[Invoice Amount]]*Dashboard!$F$4)/(100%+Dashboard!$F$4)</f>
        <v>0</v>
      </c>
      <c r="F140" s="155">
        <f>Table9[[#This Row],[Invoice Amount]]-Table9[[#This Row],[GST/HST]]</f>
        <v>0</v>
      </c>
      <c r="G140" s="155">
        <f>SUMIF('Directors Advances'!$H$6:$H$1500,'Sales + Receivables'!B140,'Directors Advances'!$I$6:$I$1500)+SUMIF('Bank 1'!$H$7:$H$1500,'Sales + Receivables'!B140,'Bank 1'!$I$7:$I$1500)+SUMIF('Bank 2'!$H$7:$H$1500,'Sales + Receivables'!B140,'Bank 2'!$I$7:$I$1500)+SUMIF('Credit Card 1'!$H$7:$H$1500,'Sales + Receivables'!B140,'Credit Card 1'!$I$7:$I$1500)+SUMIF('Credit Card 2'!$H$7:$H$1500,'Sales + Receivables'!B140,'Credit Card 2'!$I$7:$I$1500)</f>
        <v>0</v>
      </c>
      <c r="H140" s="155">
        <f>SUMIFS('Directors Advances'!$J$6:$J$1500, 'Directors Advances'!$H$6:$H$1500, 'Sales + Receivables'!B140, 'Directors Advances'!$H$6:$H$1500, "&lt;&gt;0")
+SUMIFS('Bank 1'!$J$7:$J$1500, 'Bank 1'!$H$7:$H$1500, 'Sales + Receivables'!B140, 'Bank 1'!$H$7:$H$1500, "&lt;&gt;0")
+SUMIFS('Bank 2'!$J$7:$J$1500, 'Bank 2'!$H$7:$H$1500, 'Sales + Receivables'!B140, 'Bank 2'!$H$7:$H$1500, "&lt;&gt;0")
+SUMIFS('Credit Card 1'!$J$7:$J$1500, 'Credit Card 1'!$H$7:$H$1500, 'Sales + Receivables'!B140, 'Credit Card 1'!$H$7:$H$1500, "&lt;&gt;0")
+SUMIFS('Credit Card 2'!$J$7:$J$1500, 'Credit Card 2'!$H$7:$H$1500, 'Sales + Receivables'!B140, 'Credit Card 2'!$H$7:$H$1500, "&lt;&gt;0")</f>
        <v>0</v>
      </c>
      <c r="I140" s="39"/>
      <c r="J140" s="39"/>
      <c r="K140" s="409">
        <f>Table9[[#This Row],[Invoice Paid by Cx]]+Table9[[#This Row],[GST Paid by Cx]]</f>
        <v>0</v>
      </c>
      <c r="L140" s="155">
        <f>IF(Dashboard!$F$5="Quick",0,Table9[[#This Row],[GST/HST]]-Table9[[#This Row],[GST Paid by Cx]])</f>
        <v>0</v>
      </c>
      <c r="M140" s="155">
        <f>Table9[[#This Row],[Net Invoice ]]-Table9[[#This Row],[Invoice Paid by Cx]]</f>
        <v>0</v>
      </c>
      <c r="N140" s="416">
        <f t="shared" si="4"/>
        <v>0</v>
      </c>
    </row>
    <row r="141" spans="1:14" ht="15.75" customHeight="1" x14ac:dyDescent="0.2">
      <c r="A141" s="30"/>
      <c r="B141" s="46"/>
      <c r="C141" s="47"/>
      <c r="D141" s="48"/>
      <c r="E141" s="412">
        <f>(Table9[[#This Row],[Invoice Amount]]*Dashboard!$F$4)/(100%+Dashboard!$F$4)</f>
        <v>0</v>
      </c>
      <c r="F141" s="158">
        <f>Table9[[#This Row],[Invoice Amount]]-Table9[[#This Row],[GST/HST]]</f>
        <v>0</v>
      </c>
      <c r="G141" s="158">
        <f>SUMIF('Directors Advances'!$H$6:$H$1500,'Sales + Receivables'!B141,'Directors Advances'!$I$6:$I$1500)+SUMIF('Bank 1'!$H$7:$H$1500,'Sales + Receivables'!B141,'Bank 1'!$I$7:$I$1500)+SUMIF('Bank 2'!$H$7:$H$1500,'Sales + Receivables'!B141,'Bank 2'!$I$7:$I$1500)+SUMIF('Credit Card 1'!$H$7:$H$1500,'Sales + Receivables'!B141,'Credit Card 1'!$I$7:$I$1500)+SUMIF('Credit Card 2'!$H$7:$H$1500,'Sales + Receivables'!B141,'Credit Card 2'!$I$7:$I$1500)</f>
        <v>0</v>
      </c>
      <c r="H141" s="158">
        <f>SUMIFS('Directors Advances'!$J$6:$J$1500, 'Directors Advances'!$H$6:$H$1500, 'Sales + Receivables'!B141, 'Directors Advances'!$H$6:$H$1500, "&lt;&gt;0")
+SUMIFS('Bank 1'!$J$7:$J$1500, 'Bank 1'!$H$7:$H$1500, 'Sales + Receivables'!B141, 'Bank 1'!$H$7:$H$1500, "&lt;&gt;0")
+SUMIFS('Bank 2'!$J$7:$J$1500, 'Bank 2'!$H$7:$H$1500, 'Sales + Receivables'!B141, 'Bank 2'!$H$7:$H$1500, "&lt;&gt;0")
+SUMIFS('Credit Card 1'!$J$7:$J$1500, 'Credit Card 1'!$H$7:$H$1500, 'Sales + Receivables'!B141, 'Credit Card 1'!$H$7:$H$1500, "&lt;&gt;0")
+SUMIFS('Credit Card 2'!$J$7:$J$1500, 'Credit Card 2'!$H$7:$H$1500, 'Sales + Receivables'!B141, 'Credit Card 2'!$H$7:$H$1500, "&lt;&gt;0")</f>
        <v>0</v>
      </c>
      <c r="I141" s="48"/>
      <c r="J141" s="48"/>
      <c r="K141" s="412">
        <f>Table9[[#This Row],[Invoice Paid by Cx]]+Table9[[#This Row],[GST Paid by Cx]]</f>
        <v>0</v>
      </c>
      <c r="L141" s="158">
        <f>IF(Dashboard!$F$5="Quick",0,Table9[[#This Row],[GST/HST]]-Table9[[#This Row],[GST Paid by Cx]])</f>
        <v>0</v>
      </c>
      <c r="M141" s="158">
        <f>Table9[[#This Row],[Net Invoice ]]-Table9[[#This Row],[Invoice Paid by Cx]]</f>
        <v>0</v>
      </c>
      <c r="N141" s="419">
        <f t="shared" si="4"/>
        <v>0</v>
      </c>
    </row>
    <row r="142" spans="1:14" ht="15.75" customHeight="1" x14ac:dyDescent="0.2">
      <c r="A142" s="30"/>
      <c r="B142" s="37"/>
      <c r="C142" s="38"/>
      <c r="D142" s="39"/>
      <c r="E142" s="409">
        <f>(Table9[[#This Row],[Invoice Amount]]*Dashboard!$F$4)/(100%+Dashboard!$F$4)</f>
        <v>0</v>
      </c>
      <c r="F142" s="155">
        <f>Table9[[#This Row],[Invoice Amount]]-Table9[[#This Row],[GST/HST]]</f>
        <v>0</v>
      </c>
      <c r="G142" s="155">
        <f>SUMIF('Directors Advances'!$H$6:$H$1500,'Sales + Receivables'!B142,'Directors Advances'!$I$6:$I$1500)+SUMIF('Bank 1'!$H$7:$H$1500,'Sales + Receivables'!B142,'Bank 1'!$I$7:$I$1500)+SUMIF('Bank 2'!$H$7:$H$1500,'Sales + Receivables'!B142,'Bank 2'!$I$7:$I$1500)+SUMIF('Credit Card 1'!$H$7:$H$1500,'Sales + Receivables'!B142,'Credit Card 1'!$I$7:$I$1500)+SUMIF('Credit Card 2'!$H$7:$H$1500,'Sales + Receivables'!B142,'Credit Card 2'!$I$7:$I$1500)</f>
        <v>0</v>
      </c>
      <c r="H142" s="155">
        <f>SUMIFS('Directors Advances'!$J$6:$J$1500, 'Directors Advances'!$H$6:$H$1500, 'Sales + Receivables'!B142, 'Directors Advances'!$H$6:$H$1500, "&lt;&gt;0")
+SUMIFS('Bank 1'!$J$7:$J$1500, 'Bank 1'!$H$7:$H$1500, 'Sales + Receivables'!B142, 'Bank 1'!$H$7:$H$1500, "&lt;&gt;0")
+SUMIFS('Bank 2'!$J$7:$J$1500, 'Bank 2'!$H$7:$H$1500, 'Sales + Receivables'!B142, 'Bank 2'!$H$7:$H$1500, "&lt;&gt;0")
+SUMIFS('Credit Card 1'!$J$7:$J$1500, 'Credit Card 1'!$H$7:$H$1500, 'Sales + Receivables'!B142, 'Credit Card 1'!$H$7:$H$1500, "&lt;&gt;0")
+SUMIFS('Credit Card 2'!$J$7:$J$1500, 'Credit Card 2'!$H$7:$H$1500, 'Sales + Receivables'!B142, 'Credit Card 2'!$H$7:$H$1500, "&lt;&gt;0")</f>
        <v>0</v>
      </c>
      <c r="I142" s="39"/>
      <c r="J142" s="39"/>
      <c r="K142" s="409">
        <f>Table9[[#This Row],[Invoice Paid by Cx]]+Table9[[#This Row],[GST Paid by Cx]]</f>
        <v>0</v>
      </c>
      <c r="L142" s="155">
        <f>IF(Dashboard!$F$5="Quick",0,Table9[[#This Row],[GST/HST]]-Table9[[#This Row],[GST Paid by Cx]])</f>
        <v>0</v>
      </c>
      <c r="M142" s="155">
        <f>Table9[[#This Row],[Net Invoice ]]-Table9[[#This Row],[Invoice Paid by Cx]]</f>
        <v>0</v>
      </c>
      <c r="N142" s="416">
        <f t="shared" si="4"/>
        <v>0</v>
      </c>
    </row>
    <row r="143" spans="1:14" ht="15.75" customHeight="1" x14ac:dyDescent="0.2">
      <c r="A143" s="30"/>
      <c r="B143" s="46"/>
      <c r="C143" s="47"/>
      <c r="D143" s="48"/>
      <c r="E143" s="412">
        <f>(Table9[[#This Row],[Invoice Amount]]*Dashboard!$F$4)/(100%+Dashboard!$F$4)</f>
        <v>0</v>
      </c>
      <c r="F143" s="158">
        <f>Table9[[#This Row],[Invoice Amount]]-Table9[[#This Row],[GST/HST]]</f>
        <v>0</v>
      </c>
      <c r="G143" s="158">
        <f>SUMIF('Directors Advances'!$H$6:$H$1500,'Sales + Receivables'!B143,'Directors Advances'!$I$6:$I$1500)+SUMIF('Bank 1'!$H$7:$H$1500,'Sales + Receivables'!B143,'Bank 1'!$I$7:$I$1500)+SUMIF('Bank 2'!$H$7:$H$1500,'Sales + Receivables'!B143,'Bank 2'!$I$7:$I$1500)+SUMIF('Credit Card 1'!$H$7:$H$1500,'Sales + Receivables'!B143,'Credit Card 1'!$I$7:$I$1500)+SUMIF('Credit Card 2'!$H$7:$H$1500,'Sales + Receivables'!B143,'Credit Card 2'!$I$7:$I$1500)</f>
        <v>0</v>
      </c>
      <c r="H143" s="158">
        <f>SUMIFS('Directors Advances'!$J$6:$J$1500, 'Directors Advances'!$H$6:$H$1500, 'Sales + Receivables'!B143, 'Directors Advances'!$H$6:$H$1500, "&lt;&gt;0")
+SUMIFS('Bank 1'!$J$7:$J$1500, 'Bank 1'!$H$7:$H$1500, 'Sales + Receivables'!B143, 'Bank 1'!$H$7:$H$1500, "&lt;&gt;0")
+SUMIFS('Bank 2'!$J$7:$J$1500, 'Bank 2'!$H$7:$H$1500, 'Sales + Receivables'!B143, 'Bank 2'!$H$7:$H$1500, "&lt;&gt;0")
+SUMIFS('Credit Card 1'!$J$7:$J$1500, 'Credit Card 1'!$H$7:$H$1500, 'Sales + Receivables'!B143, 'Credit Card 1'!$H$7:$H$1500, "&lt;&gt;0")
+SUMIFS('Credit Card 2'!$J$7:$J$1500, 'Credit Card 2'!$H$7:$H$1500, 'Sales + Receivables'!B143, 'Credit Card 2'!$H$7:$H$1500, "&lt;&gt;0")</f>
        <v>0</v>
      </c>
      <c r="I143" s="48"/>
      <c r="J143" s="48"/>
      <c r="K143" s="412">
        <f>Table9[[#This Row],[Invoice Paid by Cx]]+Table9[[#This Row],[GST Paid by Cx]]</f>
        <v>0</v>
      </c>
      <c r="L143" s="158">
        <f>IF(Dashboard!$F$5="Quick",0,Table9[[#This Row],[GST/HST]]-Table9[[#This Row],[GST Paid by Cx]])</f>
        <v>0</v>
      </c>
      <c r="M143" s="158">
        <f>Table9[[#This Row],[Net Invoice ]]-Table9[[#This Row],[Invoice Paid by Cx]]</f>
        <v>0</v>
      </c>
      <c r="N143" s="419">
        <f t="shared" si="4"/>
        <v>0</v>
      </c>
    </row>
    <row r="144" spans="1:14" ht="15.75" customHeight="1" x14ac:dyDescent="0.2">
      <c r="A144" s="30"/>
      <c r="B144" s="37"/>
      <c r="C144" s="38"/>
      <c r="D144" s="39"/>
      <c r="E144" s="409">
        <f>(Table9[[#This Row],[Invoice Amount]]*Dashboard!$F$4)/(100%+Dashboard!$F$4)</f>
        <v>0</v>
      </c>
      <c r="F144" s="155">
        <f>Table9[[#This Row],[Invoice Amount]]-Table9[[#This Row],[GST/HST]]</f>
        <v>0</v>
      </c>
      <c r="G144" s="155">
        <f>SUMIF('Directors Advances'!$H$6:$H$1500,'Sales + Receivables'!B144,'Directors Advances'!$I$6:$I$1500)+SUMIF('Bank 1'!$H$7:$H$1500,'Sales + Receivables'!B144,'Bank 1'!$I$7:$I$1500)+SUMIF('Bank 2'!$H$7:$H$1500,'Sales + Receivables'!B144,'Bank 2'!$I$7:$I$1500)+SUMIF('Credit Card 1'!$H$7:$H$1500,'Sales + Receivables'!B144,'Credit Card 1'!$I$7:$I$1500)+SUMIF('Credit Card 2'!$H$7:$H$1500,'Sales + Receivables'!B144,'Credit Card 2'!$I$7:$I$1500)</f>
        <v>0</v>
      </c>
      <c r="H144" s="155">
        <f>SUMIFS('Directors Advances'!$J$6:$J$1500, 'Directors Advances'!$H$6:$H$1500, 'Sales + Receivables'!B144, 'Directors Advances'!$H$6:$H$1500, "&lt;&gt;0")
+SUMIFS('Bank 1'!$J$7:$J$1500, 'Bank 1'!$H$7:$H$1500, 'Sales + Receivables'!B144, 'Bank 1'!$H$7:$H$1500, "&lt;&gt;0")
+SUMIFS('Bank 2'!$J$7:$J$1500, 'Bank 2'!$H$7:$H$1500, 'Sales + Receivables'!B144, 'Bank 2'!$H$7:$H$1500, "&lt;&gt;0")
+SUMIFS('Credit Card 1'!$J$7:$J$1500, 'Credit Card 1'!$H$7:$H$1500, 'Sales + Receivables'!B144, 'Credit Card 1'!$H$7:$H$1500, "&lt;&gt;0")
+SUMIFS('Credit Card 2'!$J$7:$J$1500, 'Credit Card 2'!$H$7:$H$1500, 'Sales + Receivables'!B144, 'Credit Card 2'!$H$7:$H$1500, "&lt;&gt;0")</f>
        <v>0</v>
      </c>
      <c r="I144" s="39"/>
      <c r="J144" s="39"/>
      <c r="K144" s="409">
        <f>Table9[[#This Row],[Invoice Paid by Cx]]+Table9[[#This Row],[GST Paid by Cx]]</f>
        <v>0</v>
      </c>
      <c r="L144" s="155">
        <f>IF(Dashboard!$F$5="Quick",0,Table9[[#This Row],[GST/HST]]-Table9[[#This Row],[GST Paid by Cx]])</f>
        <v>0</v>
      </c>
      <c r="M144" s="155">
        <f>Table9[[#This Row],[Net Invoice ]]-Table9[[#This Row],[Invoice Paid by Cx]]</f>
        <v>0</v>
      </c>
      <c r="N144" s="416">
        <f t="shared" si="4"/>
        <v>0</v>
      </c>
    </row>
    <row r="145" spans="1:14" ht="15.75" customHeight="1" x14ac:dyDescent="0.2">
      <c r="A145" s="30"/>
      <c r="B145" s="46"/>
      <c r="C145" s="47"/>
      <c r="D145" s="48"/>
      <c r="E145" s="412">
        <f>(Table9[[#This Row],[Invoice Amount]]*Dashboard!$F$4)/(100%+Dashboard!$F$4)</f>
        <v>0</v>
      </c>
      <c r="F145" s="158">
        <f>Table9[[#This Row],[Invoice Amount]]-Table9[[#This Row],[GST/HST]]</f>
        <v>0</v>
      </c>
      <c r="G145" s="158">
        <f>SUMIF('Directors Advances'!$H$6:$H$1500,'Sales + Receivables'!B145,'Directors Advances'!$I$6:$I$1500)+SUMIF('Bank 1'!$H$7:$H$1500,'Sales + Receivables'!B145,'Bank 1'!$I$7:$I$1500)+SUMIF('Bank 2'!$H$7:$H$1500,'Sales + Receivables'!B145,'Bank 2'!$I$7:$I$1500)+SUMIF('Credit Card 1'!$H$7:$H$1500,'Sales + Receivables'!B145,'Credit Card 1'!$I$7:$I$1500)+SUMIF('Credit Card 2'!$H$7:$H$1500,'Sales + Receivables'!B145,'Credit Card 2'!$I$7:$I$1500)</f>
        <v>0</v>
      </c>
      <c r="H145" s="158">
        <f>SUMIFS('Directors Advances'!$J$6:$J$1500, 'Directors Advances'!$H$6:$H$1500, 'Sales + Receivables'!B145, 'Directors Advances'!$H$6:$H$1500, "&lt;&gt;0")
+SUMIFS('Bank 1'!$J$7:$J$1500, 'Bank 1'!$H$7:$H$1500, 'Sales + Receivables'!B145, 'Bank 1'!$H$7:$H$1500, "&lt;&gt;0")
+SUMIFS('Bank 2'!$J$7:$J$1500, 'Bank 2'!$H$7:$H$1500, 'Sales + Receivables'!B145, 'Bank 2'!$H$7:$H$1500, "&lt;&gt;0")
+SUMIFS('Credit Card 1'!$J$7:$J$1500, 'Credit Card 1'!$H$7:$H$1500, 'Sales + Receivables'!B145, 'Credit Card 1'!$H$7:$H$1500, "&lt;&gt;0")
+SUMIFS('Credit Card 2'!$J$7:$J$1500, 'Credit Card 2'!$H$7:$H$1500, 'Sales + Receivables'!B145, 'Credit Card 2'!$H$7:$H$1500, "&lt;&gt;0")</f>
        <v>0</v>
      </c>
      <c r="I145" s="48"/>
      <c r="J145" s="48"/>
      <c r="K145" s="412">
        <f>Table9[[#This Row],[Invoice Paid by Cx]]+Table9[[#This Row],[GST Paid by Cx]]</f>
        <v>0</v>
      </c>
      <c r="L145" s="158">
        <f>IF(Dashboard!$F$5="Quick",0,Table9[[#This Row],[GST/HST]]-Table9[[#This Row],[GST Paid by Cx]])</f>
        <v>0</v>
      </c>
      <c r="M145" s="158">
        <f>Table9[[#This Row],[Net Invoice ]]-Table9[[#This Row],[Invoice Paid by Cx]]</f>
        <v>0</v>
      </c>
      <c r="N145" s="419">
        <f t="shared" si="4"/>
        <v>0</v>
      </c>
    </row>
    <row r="146" spans="1:14" ht="15.75" customHeight="1" x14ac:dyDescent="0.2">
      <c r="A146" s="30"/>
      <c r="B146" s="37"/>
      <c r="C146" s="38"/>
      <c r="D146" s="39"/>
      <c r="E146" s="409">
        <f>(Table9[[#This Row],[Invoice Amount]]*Dashboard!$F$4)/(100%+Dashboard!$F$4)</f>
        <v>0</v>
      </c>
      <c r="F146" s="155">
        <f>Table9[[#This Row],[Invoice Amount]]-Table9[[#This Row],[GST/HST]]</f>
        <v>0</v>
      </c>
      <c r="G146" s="155">
        <f>SUMIF('Directors Advances'!$H$6:$H$1500,'Sales + Receivables'!B146,'Directors Advances'!$I$6:$I$1500)+SUMIF('Bank 1'!$H$7:$H$1500,'Sales + Receivables'!B146,'Bank 1'!$I$7:$I$1500)+SUMIF('Bank 2'!$H$7:$H$1500,'Sales + Receivables'!B146,'Bank 2'!$I$7:$I$1500)+SUMIF('Credit Card 1'!$H$7:$H$1500,'Sales + Receivables'!B146,'Credit Card 1'!$I$7:$I$1500)+SUMIF('Credit Card 2'!$H$7:$H$1500,'Sales + Receivables'!B146,'Credit Card 2'!$I$7:$I$1500)</f>
        <v>0</v>
      </c>
      <c r="H146" s="155">
        <f>SUMIFS('Directors Advances'!$J$6:$J$1500, 'Directors Advances'!$H$6:$H$1500, 'Sales + Receivables'!B146, 'Directors Advances'!$H$6:$H$1500, "&lt;&gt;0")
+SUMIFS('Bank 1'!$J$7:$J$1500, 'Bank 1'!$H$7:$H$1500, 'Sales + Receivables'!B146, 'Bank 1'!$H$7:$H$1500, "&lt;&gt;0")
+SUMIFS('Bank 2'!$J$7:$J$1500, 'Bank 2'!$H$7:$H$1500, 'Sales + Receivables'!B146, 'Bank 2'!$H$7:$H$1500, "&lt;&gt;0")
+SUMIFS('Credit Card 1'!$J$7:$J$1500, 'Credit Card 1'!$H$7:$H$1500, 'Sales + Receivables'!B146, 'Credit Card 1'!$H$7:$H$1500, "&lt;&gt;0")
+SUMIFS('Credit Card 2'!$J$7:$J$1500, 'Credit Card 2'!$H$7:$H$1500, 'Sales + Receivables'!B146, 'Credit Card 2'!$H$7:$H$1500, "&lt;&gt;0")</f>
        <v>0</v>
      </c>
      <c r="I146" s="39"/>
      <c r="J146" s="39"/>
      <c r="K146" s="409">
        <f>Table9[[#This Row],[Invoice Paid by Cx]]+Table9[[#This Row],[GST Paid by Cx]]</f>
        <v>0</v>
      </c>
      <c r="L146" s="155">
        <f>IF(Dashboard!$F$5="Quick",0,Table9[[#This Row],[GST/HST]]-Table9[[#This Row],[GST Paid by Cx]])</f>
        <v>0</v>
      </c>
      <c r="M146" s="155">
        <f>Table9[[#This Row],[Net Invoice ]]-Table9[[#This Row],[Invoice Paid by Cx]]</f>
        <v>0</v>
      </c>
      <c r="N146" s="416">
        <f t="shared" ref="N146:N152" si="5">D146-K146</f>
        <v>0</v>
      </c>
    </row>
    <row r="147" spans="1:14" ht="15.75" customHeight="1" x14ac:dyDescent="0.2">
      <c r="A147" s="30"/>
      <c r="B147" s="46"/>
      <c r="C147" s="47"/>
      <c r="D147" s="48"/>
      <c r="E147" s="412">
        <f>(Table9[[#This Row],[Invoice Amount]]*Dashboard!$F$4)/(100%+Dashboard!$F$4)</f>
        <v>0</v>
      </c>
      <c r="F147" s="158">
        <f>Table9[[#This Row],[Invoice Amount]]-Table9[[#This Row],[GST/HST]]</f>
        <v>0</v>
      </c>
      <c r="G147" s="158">
        <f>SUMIF('Directors Advances'!$H$6:$H$1500,'Sales + Receivables'!B147,'Directors Advances'!$I$6:$I$1500)+SUMIF('Bank 1'!$H$7:$H$1500,'Sales + Receivables'!B147,'Bank 1'!$I$7:$I$1500)+SUMIF('Bank 2'!$H$7:$H$1500,'Sales + Receivables'!B147,'Bank 2'!$I$7:$I$1500)+SUMIF('Credit Card 1'!$H$7:$H$1500,'Sales + Receivables'!B147,'Credit Card 1'!$I$7:$I$1500)+SUMIF('Credit Card 2'!$H$7:$H$1500,'Sales + Receivables'!B147,'Credit Card 2'!$I$7:$I$1500)</f>
        <v>0</v>
      </c>
      <c r="H147" s="158">
        <f>SUMIFS('Directors Advances'!$J$6:$J$1500, 'Directors Advances'!$H$6:$H$1500, 'Sales + Receivables'!B147, 'Directors Advances'!$H$6:$H$1500, "&lt;&gt;0")
+SUMIFS('Bank 1'!$J$7:$J$1500, 'Bank 1'!$H$7:$H$1500, 'Sales + Receivables'!B147, 'Bank 1'!$H$7:$H$1500, "&lt;&gt;0")
+SUMIFS('Bank 2'!$J$7:$J$1500, 'Bank 2'!$H$7:$H$1500, 'Sales + Receivables'!B147, 'Bank 2'!$H$7:$H$1500, "&lt;&gt;0")
+SUMIFS('Credit Card 1'!$J$7:$J$1500, 'Credit Card 1'!$H$7:$H$1500, 'Sales + Receivables'!B147, 'Credit Card 1'!$H$7:$H$1500, "&lt;&gt;0")
+SUMIFS('Credit Card 2'!$J$7:$J$1500, 'Credit Card 2'!$H$7:$H$1500, 'Sales + Receivables'!B147, 'Credit Card 2'!$H$7:$H$1500, "&lt;&gt;0")</f>
        <v>0</v>
      </c>
      <c r="I147" s="48"/>
      <c r="J147" s="48"/>
      <c r="K147" s="412">
        <f>Table9[[#This Row],[Invoice Paid by Cx]]+Table9[[#This Row],[GST Paid by Cx]]</f>
        <v>0</v>
      </c>
      <c r="L147" s="158">
        <f>IF(Dashboard!$F$5="Quick",0,Table9[[#This Row],[GST/HST]]-Table9[[#This Row],[GST Paid by Cx]])</f>
        <v>0</v>
      </c>
      <c r="M147" s="158">
        <f>Table9[[#This Row],[Net Invoice ]]-Table9[[#This Row],[Invoice Paid by Cx]]</f>
        <v>0</v>
      </c>
      <c r="N147" s="419">
        <f t="shared" si="5"/>
        <v>0</v>
      </c>
    </row>
    <row r="148" spans="1:14" ht="15.75" customHeight="1" x14ac:dyDescent="0.2">
      <c r="A148" s="30"/>
      <c r="B148" s="37"/>
      <c r="C148" s="38"/>
      <c r="D148" s="39"/>
      <c r="E148" s="409">
        <f>(Table9[[#This Row],[Invoice Amount]]*Dashboard!$F$4)/(100%+Dashboard!$F$4)</f>
        <v>0</v>
      </c>
      <c r="F148" s="155">
        <f>Table9[[#This Row],[Invoice Amount]]-Table9[[#This Row],[GST/HST]]</f>
        <v>0</v>
      </c>
      <c r="G148" s="155">
        <f>SUMIF('Directors Advances'!$H$6:$H$1500,'Sales + Receivables'!B148,'Directors Advances'!$I$6:$I$1500)+SUMIF('Bank 1'!$H$7:$H$1500,'Sales + Receivables'!B148,'Bank 1'!$I$7:$I$1500)+SUMIF('Bank 2'!$H$7:$H$1500,'Sales + Receivables'!B148,'Bank 2'!$I$7:$I$1500)+SUMIF('Credit Card 1'!$H$7:$H$1500,'Sales + Receivables'!B148,'Credit Card 1'!$I$7:$I$1500)+SUMIF('Credit Card 2'!$H$7:$H$1500,'Sales + Receivables'!B148,'Credit Card 2'!$I$7:$I$1500)</f>
        <v>0</v>
      </c>
      <c r="H148" s="155">
        <f>SUMIFS('Directors Advances'!$J$6:$J$1500, 'Directors Advances'!$H$6:$H$1500, 'Sales + Receivables'!B148, 'Directors Advances'!$H$6:$H$1500, "&lt;&gt;0")
+SUMIFS('Bank 1'!$J$7:$J$1500, 'Bank 1'!$H$7:$H$1500, 'Sales + Receivables'!B148, 'Bank 1'!$H$7:$H$1500, "&lt;&gt;0")
+SUMIFS('Bank 2'!$J$7:$J$1500, 'Bank 2'!$H$7:$H$1500, 'Sales + Receivables'!B148, 'Bank 2'!$H$7:$H$1500, "&lt;&gt;0")
+SUMIFS('Credit Card 1'!$J$7:$J$1500, 'Credit Card 1'!$H$7:$H$1500, 'Sales + Receivables'!B148, 'Credit Card 1'!$H$7:$H$1500, "&lt;&gt;0")
+SUMIFS('Credit Card 2'!$J$7:$J$1500, 'Credit Card 2'!$H$7:$H$1500, 'Sales + Receivables'!B148, 'Credit Card 2'!$H$7:$H$1500, "&lt;&gt;0")</f>
        <v>0</v>
      </c>
      <c r="I148" s="39"/>
      <c r="J148" s="39"/>
      <c r="K148" s="409">
        <f>Table9[[#This Row],[Invoice Paid by Cx]]+Table9[[#This Row],[GST Paid by Cx]]</f>
        <v>0</v>
      </c>
      <c r="L148" s="155">
        <f>IF(Dashboard!$F$5="Quick",0,Table9[[#This Row],[GST/HST]]-Table9[[#This Row],[GST Paid by Cx]])</f>
        <v>0</v>
      </c>
      <c r="M148" s="155">
        <f>Table9[[#This Row],[Net Invoice ]]-Table9[[#This Row],[Invoice Paid by Cx]]</f>
        <v>0</v>
      </c>
      <c r="N148" s="416">
        <f t="shared" si="5"/>
        <v>0</v>
      </c>
    </row>
    <row r="149" spans="1:14" ht="15.75" customHeight="1" x14ac:dyDescent="0.2">
      <c r="A149" s="30"/>
      <c r="B149" s="49"/>
      <c r="C149" s="50"/>
      <c r="D149" s="51"/>
      <c r="E149" s="413">
        <f>(Table9[[#This Row],[Invoice Amount]]*Dashboard!$F$4)/(100%+Dashboard!$F$4)</f>
        <v>0</v>
      </c>
      <c r="F149" s="159">
        <f>Table9[[#This Row],[Invoice Amount]]-Table9[[#This Row],[GST/HST]]</f>
        <v>0</v>
      </c>
      <c r="G149" s="159">
        <f>SUMIF('Directors Advances'!$H$6:$H$1500,'Sales + Receivables'!B149,'Directors Advances'!$I$6:$I$1500)+SUMIF('Bank 1'!$H$7:$H$1500,'Sales + Receivables'!B149,'Bank 1'!$I$7:$I$1500)+SUMIF('Bank 2'!$H$7:$H$1500,'Sales + Receivables'!B149,'Bank 2'!$I$7:$I$1500)+SUMIF('Credit Card 1'!$H$7:$H$1500,'Sales + Receivables'!B149,'Credit Card 1'!$I$7:$I$1500)+SUMIF('Credit Card 2'!$H$7:$H$1500,'Sales + Receivables'!B149,'Credit Card 2'!$I$7:$I$1500)</f>
        <v>0</v>
      </c>
      <c r="H149" s="159">
        <f>SUMIFS('Directors Advances'!$J$6:$J$1500, 'Directors Advances'!$H$6:$H$1500, 'Sales + Receivables'!B149, 'Directors Advances'!$H$6:$H$1500, "&lt;&gt;0")
+SUMIFS('Bank 1'!$J$7:$J$1500, 'Bank 1'!$H$7:$H$1500, 'Sales + Receivables'!B149, 'Bank 1'!$H$7:$H$1500, "&lt;&gt;0")
+SUMIFS('Bank 2'!$J$7:$J$1500, 'Bank 2'!$H$7:$H$1500, 'Sales + Receivables'!B149, 'Bank 2'!$H$7:$H$1500, "&lt;&gt;0")
+SUMIFS('Credit Card 1'!$J$7:$J$1500, 'Credit Card 1'!$H$7:$H$1500, 'Sales + Receivables'!B149, 'Credit Card 1'!$H$7:$H$1500, "&lt;&gt;0")
+SUMIFS('Credit Card 2'!$J$7:$J$1500, 'Credit Card 2'!$H$7:$H$1500, 'Sales + Receivables'!B149, 'Credit Card 2'!$H$7:$H$1500, "&lt;&gt;0")</f>
        <v>0</v>
      </c>
      <c r="I149" s="51"/>
      <c r="J149" s="51"/>
      <c r="K149" s="413">
        <f>Table9[[#This Row],[Invoice Paid by Cx]]+Table9[[#This Row],[GST Paid by Cx]]</f>
        <v>0</v>
      </c>
      <c r="L149" s="159">
        <f>IF(Dashboard!$F$5="Quick",0,Table9[[#This Row],[GST/HST]]-Table9[[#This Row],[GST Paid by Cx]])</f>
        <v>0</v>
      </c>
      <c r="M149" s="159">
        <f>Table9[[#This Row],[Net Invoice ]]-Table9[[#This Row],[Invoice Paid by Cx]]</f>
        <v>0</v>
      </c>
      <c r="N149" s="421">
        <f t="shared" si="5"/>
        <v>0</v>
      </c>
    </row>
    <row r="150" spans="1:14" ht="15.75" customHeight="1" x14ac:dyDescent="0.2">
      <c r="A150" s="30"/>
      <c r="B150" s="52"/>
      <c r="C150" s="53"/>
      <c r="D150" s="54"/>
      <c r="E150" s="414">
        <f>(Table9[[#This Row],[Invoice Amount]]*Dashboard!$F$4)/(100%+Dashboard!$F$4)</f>
        <v>0</v>
      </c>
      <c r="F150" s="160">
        <f>Table9[[#This Row],[Invoice Amount]]-Table9[[#This Row],[GST/HST]]</f>
        <v>0</v>
      </c>
      <c r="G150" s="160">
        <f>SUMIF('Directors Advances'!$H$6:$H$1500,'Sales + Receivables'!B150,'Directors Advances'!$I$6:$I$1500)+SUMIF('Bank 1'!$H$7:$H$1500,'Sales + Receivables'!B150,'Bank 1'!$I$7:$I$1500)+SUMIF('Bank 2'!$H$7:$H$1500,'Sales + Receivables'!B150,'Bank 2'!$I$7:$I$1500)+SUMIF('Credit Card 1'!$H$7:$H$1500,'Sales + Receivables'!B150,'Credit Card 1'!$I$7:$I$1500)+SUMIF('Credit Card 2'!$H$7:$H$1500,'Sales + Receivables'!B150,'Credit Card 2'!$I$7:$I$1500)</f>
        <v>0</v>
      </c>
      <c r="H150" s="160">
        <f>SUMIFS('Directors Advances'!$J$6:$J$1500, 'Directors Advances'!$H$6:$H$1500, 'Sales + Receivables'!B150, 'Directors Advances'!$H$6:$H$1500, "&lt;&gt;0")
+SUMIFS('Bank 1'!$J$7:$J$1500, 'Bank 1'!$H$7:$H$1500, 'Sales + Receivables'!B150, 'Bank 1'!$H$7:$H$1500, "&lt;&gt;0")
+SUMIFS('Bank 2'!$J$7:$J$1500, 'Bank 2'!$H$7:$H$1500, 'Sales + Receivables'!B150, 'Bank 2'!$H$7:$H$1500, "&lt;&gt;0")
+SUMIFS('Credit Card 1'!$J$7:$J$1500, 'Credit Card 1'!$H$7:$H$1500, 'Sales + Receivables'!B150, 'Credit Card 1'!$H$7:$H$1500, "&lt;&gt;0")
+SUMIFS('Credit Card 2'!$J$7:$J$1500, 'Credit Card 2'!$H$7:$H$1500, 'Sales + Receivables'!B150, 'Credit Card 2'!$H$7:$H$1500, "&lt;&gt;0")</f>
        <v>0</v>
      </c>
      <c r="I150" s="54"/>
      <c r="J150" s="54"/>
      <c r="K150" s="414">
        <f>Table9[[#This Row],[Invoice Paid by Cx]]+Table9[[#This Row],[GST Paid by Cx]]</f>
        <v>0</v>
      </c>
      <c r="L150" s="160">
        <f>IF(Dashboard!$F$5="Quick",0,Table9[[#This Row],[GST/HST]]-Table9[[#This Row],[GST Paid by Cx]])</f>
        <v>0</v>
      </c>
      <c r="M150" s="160">
        <f>Table9[[#This Row],[Net Invoice ]]-Table9[[#This Row],[Invoice Paid by Cx]]</f>
        <v>0</v>
      </c>
      <c r="N150" s="418">
        <f t="shared" si="5"/>
        <v>0</v>
      </c>
    </row>
    <row r="151" spans="1:14" ht="15.75" customHeight="1" x14ac:dyDescent="0.2">
      <c r="A151" s="30"/>
      <c r="B151" s="46"/>
      <c r="C151" s="47"/>
      <c r="D151" s="48"/>
      <c r="E151" s="412">
        <f>(Table9[[#This Row],[Invoice Amount]]*Dashboard!$F$4)/(100%+Dashboard!$F$4)</f>
        <v>0</v>
      </c>
      <c r="F151" s="158">
        <f>Table9[[#This Row],[Invoice Amount]]-Table9[[#This Row],[GST/HST]]</f>
        <v>0</v>
      </c>
      <c r="G151" s="158">
        <f>SUMIF('Directors Advances'!$H$6:$H$1500,'Sales + Receivables'!B151,'Directors Advances'!$I$6:$I$1500)+SUMIF('Bank 1'!$H$7:$H$1500,'Sales + Receivables'!B151,'Bank 1'!$I$7:$I$1500)+SUMIF('Bank 2'!$H$7:$H$1500,'Sales + Receivables'!B151,'Bank 2'!$I$7:$I$1500)+SUMIF('Credit Card 1'!$H$7:$H$1500,'Sales + Receivables'!B151,'Credit Card 1'!$I$7:$I$1500)+SUMIF('Credit Card 2'!$H$7:$H$1500,'Sales + Receivables'!B151,'Credit Card 2'!$I$7:$I$1500)</f>
        <v>0</v>
      </c>
      <c r="H151" s="158">
        <f>SUMIFS('Directors Advances'!$J$6:$J$1500, 'Directors Advances'!$H$6:$H$1500, 'Sales + Receivables'!B151, 'Directors Advances'!$H$6:$H$1500, "&lt;&gt;0")
+SUMIFS('Bank 1'!$J$7:$J$1500, 'Bank 1'!$H$7:$H$1500, 'Sales + Receivables'!B151, 'Bank 1'!$H$7:$H$1500, "&lt;&gt;0")
+SUMIFS('Bank 2'!$J$7:$J$1500, 'Bank 2'!$H$7:$H$1500, 'Sales + Receivables'!B151, 'Bank 2'!$H$7:$H$1500, "&lt;&gt;0")
+SUMIFS('Credit Card 1'!$J$7:$J$1500, 'Credit Card 1'!$H$7:$H$1500, 'Sales + Receivables'!B151, 'Credit Card 1'!$H$7:$H$1500, "&lt;&gt;0")
+SUMIFS('Credit Card 2'!$J$7:$J$1500, 'Credit Card 2'!$H$7:$H$1500, 'Sales + Receivables'!B151, 'Credit Card 2'!$H$7:$H$1500, "&lt;&gt;0")</f>
        <v>0</v>
      </c>
      <c r="I151" s="48"/>
      <c r="J151" s="48"/>
      <c r="K151" s="412">
        <f>Table9[[#This Row],[Invoice Paid by Cx]]+Table9[[#This Row],[GST Paid by Cx]]</f>
        <v>0</v>
      </c>
      <c r="L151" s="158">
        <f>IF(Dashboard!$F$5="Quick",0,Table9[[#This Row],[GST/HST]]-Table9[[#This Row],[GST Paid by Cx]])</f>
        <v>0</v>
      </c>
      <c r="M151" s="158">
        <f>Table9[[#This Row],[Net Invoice ]]-Table9[[#This Row],[Invoice Paid by Cx]]</f>
        <v>0</v>
      </c>
      <c r="N151" s="420">
        <f t="shared" si="5"/>
        <v>0</v>
      </c>
    </row>
    <row r="152" spans="1:14" ht="15.75" customHeight="1" x14ac:dyDescent="0.2">
      <c r="A152" s="30"/>
      <c r="B152" s="37"/>
      <c r="C152" s="38"/>
      <c r="D152" s="39"/>
      <c r="E152" s="409">
        <f>(Table9[[#This Row],[Invoice Amount]]*Dashboard!$F$4)/(100%+Dashboard!$F$4)</f>
        <v>0</v>
      </c>
      <c r="F152" s="155">
        <f>Table9[[#This Row],[Invoice Amount]]-Table9[[#This Row],[GST/HST]]</f>
        <v>0</v>
      </c>
      <c r="G152" s="155">
        <f>SUMIF('Directors Advances'!$H$6:$H$1500,'Sales + Receivables'!B152,'Directors Advances'!$I$6:$I$1500)+SUMIF('Bank 1'!$H$7:$H$1500,'Sales + Receivables'!B152,'Bank 1'!$I$7:$I$1500)+SUMIF('Bank 2'!$H$7:$H$1500,'Sales + Receivables'!B152,'Bank 2'!$I$7:$I$1500)+SUMIF('Credit Card 1'!$H$7:$H$1500,'Sales + Receivables'!B152,'Credit Card 1'!$I$7:$I$1500)+SUMIF('Credit Card 2'!$H$7:$H$1500,'Sales + Receivables'!B152,'Credit Card 2'!$I$7:$I$1500)</f>
        <v>0</v>
      </c>
      <c r="H152" s="155">
        <f>SUMIFS('Directors Advances'!$J$6:$J$1500, 'Directors Advances'!$H$6:$H$1500, 'Sales + Receivables'!B152, 'Directors Advances'!$H$6:$H$1500, "&lt;&gt;0")
+SUMIFS('Bank 1'!$J$7:$J$1500, 'Bank 1'!$H$7:$H$1500, 'Sales + Receivables'!B152, 'Bank 1'!$H$7:$H$1500, "&lt;&gt;0")
+SUMIFS('Bank 2'!$J$7:$J$1500, 'Bank 2'!$H$7:$H$1500, 'Sales + Receivables'!B152, 'Bank 2'!$H$7:$H$1500, "&lt;&gt;0")
+SUMIFS('Credit Card 1'!$J$7:$J$1500, 'Credit Card 1'!$H$7:$H$1500, 'Sales + Receivables'!B152, 'Credit Card 1'!$H$7:$H$1500, "&lt;&gt;0")
+SUMIFS('Credit Card 2'!$J$7:$J$1500, 'Credit Card 2'!$H$7:$H$1500, 'Sales + Receivables'!B152, 'Credit Card 2'!$H$7:$H$1500, "&lt;&gt;0")</f>
        <v>0</v>
      </c>
      <c r="I152" s="39"/>
      <c r="J152" s="39"/>
      <c r="K152" s="409">
        <f>Table9[[#This Row],[Invoice Paid by Cx]]+Table9[[#This Row],[GST Paid by Cx]]</f>
        <v>0</v>
      </c>
      <c r="L152" s="155">
        <f>IF(Dashboard!$F$5="Quick",0,Table9[[#This Row],[GST/HST]]-Table9[[#This Row],[GST Paid by Cx]])</f>
        <v>0</v>
      </c>
      <c r="M152" s="155">
        <f>Table9[[#This Row],[Net Invoice ]]-Table9[[#This Row],[Invoice Paid by Cx]]</f>
        <v>0</v>
      </c>
      <c r="N152" s="416">
        <f t="shared" si="5"/>
        <v>0</v>
      </c>
    </row>
  </sheetData>
  <sheetProtection algorithmName="SHA-512" hashValue="5ffUfs+4MRBSSWdgiqqmyhbZib6wIemE6JYiXoEosd5jW2I+IAsHcVYL4tzyq1GSi6kT7NHi4aEsmIcBGB+JPg==" saltValue="diE+mEvb52LgPc4fedgp0w==" spinCount="100000" sheet="1" formatCells="0" formatColumns="0" formatRows="0" sort="0" autoFilter="0" pivotTables="0"/>
  <mergeCells count="4">
    <mergeCell ref="A1:N1"/>
    <mergeCell ref="A2:N2"/>
    <mergeCell ref="A4:B4"/>
    <mergeCell ref="I4:J4"/>
  </mergeCells>
  <conditionalFormatting sqref="A6:A152">
    <cfRule type="expression" dxfId="1" priority="1">
      <formula>AND(A6&lt;$B$3, A6&lt;&gt;"")</formula>
    </cfRule>
  </conditionalFormatting>
  <conditionalFormatting sqref="N6:N152">
    <cfRule type="cellIs" dxfId="0" priority="5" operator="lessThan">
      <formula>0</formula>
    </cfRule>
  </conditionalFormatting>
  <dataValidations count="2">
    <dataValidation type="date" operator="lessThanOrEqual" allowBlank="1" showInputMessage="1" showErrorMessage="1" errorTitle="Invalid Date" error="Invoice dates cannot be later than the fiscal year end." sqref="A6:A152" xr:uid="{019E22EA-03C2-4874-B885-DA0D1EABED31}">
      <formula1>$C$3</formula1>
    </dataValidation>
    <dataValidation type="custom" allowBlank="1" showInputMessage="1" showErrorMessage="1" errorTitle="Duplicate invoice number" error="Please enter a unique invoice number" sqref="B6:B150" xr:uid="{30B93EED-358F-425A-93D9-3C54190C3FB2}">
      <formula1>COUNTIF(B:B, B6) = 1</formula1>
    </dataValidation>
  </dataValidations>
  <pageMargins left="0.7" right="0.7" top="0.75" bottom="0.75" header="0.3" footer="0.3"/>
  <legacyDrawing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4A8260-2CFB-4374-878E-C87B927DAC55}">
  <sheetPr codeName="Sheet3">
    <tabColor rgb="FF92D050"/>
  </sheetPr>
  <dimension ref="A1:O1500"/>
  <sheetViews>
    <sheetView zoomScaleNormal="100" workbookViewId="0">
      <pane ySplit="5" topLeftCell="A6" activePane="bottomLeft" state="frozen"/>
      <selection pane="bottomLeft" activeCell="G4" sqref="G4"/>
    </sheetView>
  </sheetViews>
  <sheetFormatPr baseColWidth="10" defaultColWidth="8.83203125" defaultRowHeight="15" x14ac:dyDescent="0.2"/>
  <cols>
    <col min="1" max="1" width="12.83203125" style="398" customWidth="1"/>
    <col min="2" max="2" width="24.83203125" style="398" customWidth="1"/>
    <col min="3" max="3" width="28.83203125" style="398" customWidth="1"/>
    <col min="4" max="4" width="19.83203125" style="397" hidden="1" customWidth="1"/>
    <col min="5" max="5" width="20.83203125" style="398" customWidth="1"/>
    <col min="6" max="6" width="20.83203125" hidden="1" customWidth="1"/>
    <col min="7" max="7" width="14.83203125" style="374" customWidth="1"/>
    <col min="8" max="8" width="16" style="398" customWidth="1"/>
    <col min="9" max="9" width="11.83203125" style="374" customWidth="1"/>
    <col min="10" max="10" width="11.83203125" hidden="1" customWidth="1"/>
    <col min="11" max="11" width="30.83203125" style="398" customWidth="1"/>
    <col min="12" max="12" width="29.1640625" style="23" hidden="1" customWidth="1"/>
    <col min="13" max="13" width="16.33203125" style="23" customWidth="1"/>
    <col min="14" max="14" width="8.83203125" style="23"/>
    <col min="15" max="15" width="10.5" style="23" bestFit="1" customWidth="1"/>
    <col min="16" max="16384" width="8.83203125" style="23"/>
  </cols>
  <sheetData>
    <row r="1" spans="1:13" x14ac:dyDescent="0.2">
      <c r="A1" s="1" t="s">
        <v>19</v>
      </c>
      <c r="B1" s="401" t="str">
        <f>Dashboard!B3</f>
        <v>(Enter Company name)</v>
      </c>
      <c r="C1" s="388" t="s">
        <v>20</v>
      </c>
      <c r="D1" s="389"/>
      <c r="E1" s="382" t="str">
        <f>Dashboard!A15</f>
        <v>Directors Advance</v>
      </c>
      <c r="G1" s="388" t="s">
        <v>21</v>
      </c>
      <c r="H1" s="383">
        <f>SUMIF(E7:E1048576,"&gt;0")</f>
        <v>0</v>
      </c>
      <c r="I1" s="23"/>
      <c r="K1" s="23"/>
      <c r="L1" s="197" t="s">
        <v>306</v>
      </c>
    </row>
    <row r="2" spans="1:13" x14ac:dyDescent="0.2">
      <c r="A2" s="1" t="s">
        <v>22</v>
      </c>
      <c r="B2" s="402">
        <f>Dashboard!B5</f>
        <v>46234</v>
      </c>
      <c r="C2" s="390" t="s">
        <v>23</v>
      </c>
      <c r="D2"/>
      <c r="E2" s="384">
        <f>Dashboard!B15</f>
        <v>1111111</v>
      </c>
      <c r="G2" s="390" t="s">
        <v>24</v>
      </c>
      <c r="H2" s="385">
        <f>SUMIF(E7:E1048576,"&lt;0")</f>
        <v>0</v>
      </c>
      <c r="I2" s="23"/>
      <c r="K2" s="23"/>
      <c r="L2" s="197" t="s">
        <v>307</v>
      </c>
    </row>
    <row r="3" spans="1:13" ht="16" thickBot="1" x14ac:dyDescent="0.25">
      <c r="A3"/>
      <c r="B3" s="1"/>
      <c r="C3" s="391" t="s">
        <v>25</v>
      </c>
      <c r="D3" s="392"/>
      <c r="E3" s="386">
        <f>Dashboard!E15</f>
        <v>0</v>
      </c>
      <c r="G3" s="391" t="s">
        <v>26</v>
      </c>
      <c r="H3" s="387">
        <f>E3+H1+H2</f>
        <v>0</v>
      </c>
      <c r="I3" s="23"/>
      <c r="K3" s="23"/>
      <c r="L3" s="23">
        <f>Dashboard!C15</f>
        <v>0</v>
      </c>
    </row>
    <row r="4" spans="1:13" x14ac:dyDescent="0.2">
      <c r="A4" s="23" t="s">
        <v>336</v>
      </c>
      <c r="B4" s="23"/>
      <c r="C4" s="23"/>
      <c r="D4"/>
      <c r="E4" s="23"/>
      <c r="G4"/>
      <c r="H4" s="23"/>
      <c r="I4" s="381">
        <f>SUBTOTAL(9,Bank1[GST/HST])</f>
        <v>0</v>
      </c>
      <c r="K4" s="23"/>
    </row>
    <row r="5" spans="1:13" x14ac:dyDescent="0.2">
      <c r="A5" s="405" t="s">
        <v>12</v>
      </c>
      <c r="B5" s="405" t="s">
        <v>13</v>
      </c>
      <c r="C5" s="405" t="s">
        <v>27</v>
      </c>
      <c r="D5" s="1" t="s">
        <v>3</v>
      </c>
      <c r="E5" s="405" t="s">
        <v>15</v>
      </c>
      <c r="F5" s="1" t="s">
        <v>16</v>
      </c>
      <c r="G5" s="1" t="s">
        <v>17</v>
      </c>
      <c r="H5" s="405" t="s">
        <v>18</v>
      </c>
      <c r="I5" s="405" t="s">
        <v>254</v>
      </c>
      <c r="J5" s="1" t="s">
        <v>257</v>
      </c>
      <c r="K5" s="405" t="s">
        <v>28</v>
      </c>
      <c r="L5" s="405" t="s">
        <v>305</v>
      </c>
    </row>
    <row r="6" spans="1:13" x14ac:dyDescent="0.2">
      <c r="A6" s="373"/>
      <c r="B6" s="374" t="s">
        <v>6</v>
      </c>
      <c r="C6" s="374"/>
      <c r="D6" s="374"/>
      <c r="E6" s="374"/>
      <c r="F6" s="374"/>
      <c r="G6" s="375">
        <f>E3</f>
        <v>0</v>
      </c>
      <c r="H6" s="374"/>
      <c r="I6" s="396">
        <f>IF(OR(C6="150 Directors advances", C6="120 accounts receivable", C6="720.2 Automobile - Insurance", C6="720.3 Automobile - License", C6="870.4 Rent - Insurance", C6="870.6 Rent - Property Tax", C6="870.7 Rent - Homeoffice", C6="870.9 Rent - Water"),
   0,
   IF(Dashboard!$F$5="Quick",
      IF(OR(C6="190 Automobile",C6="200 computer hardware",C6="210 Computer software",C6="220 Quickbooks software",C6="230 Office equipment",C6="240 Office furniture"),
         E6-(E6/(1+Dashboard!$F$4)),
         0
      ),
      IF(C6="750 Business promotion",
         E6-(E6/(1+4.793/100)),
         E6-(E6/(1+Dashboard!$F$4))
      )
   )
)</f>
        <v>0</v>
      </c>
      <c r="J6" s="375">
        <f>Bank1[[#This Row],[Money in/ (Money out)]]-Bank1[[#This Row],[GST/HST]]</f>
        <v>0</v>
      </c>
      <c r="K6" s="374"/>
      <c r="L6" s="23">
        <f t="shared" ref="L6:L69" si="0">$L$3</f>
        <v>0</v>
      </c>
    </row>
    <row r="7" spans="1:13" hidden="1" x14ac:dyDescent="0.2">
      <c r="A7" s="399"/>
      <c r="B7" s="398" t="s">
        <v>273</v>
      </c>
      <c r="C7" s="398" t="s">
        <v>266</v>
      </c>
      <c r="D7" s="397" t="str">
        <f>_xlfn.XLOOKUP(C:C,Table1[for Import to Bank Register dropdown],Table1[for Pivot],0,0,1)</f>
        <v>999 Uncategorized expenses</v>
      </c>
      <c r="E7" s="400">
        <v>0</v>
      </c>
      <c r="F7" s="146">
        <f>$E$2</f>
        <v>1111111</v>
      </c>
      <c r="G7" s="375">
        <f t="shared" ref="G7:G70" si="1">G6+E7</f>
        <v>0</v>
      </c>
      <c r="I7" s="378">
        <f>IF(OR(C7="150 Directors advances", C7="120 accounts receivable", C7="720.2 Automobile - Insurance", C7="720.3 Automobile - License", C7="870.4 Rent - Insurance", C7="870.6 Rent - Property Tax", C7="870.7 Rent - Homeoffice", C7="870.9 Rent - Water"),
   0,
   IF(Dashboard!$F$5="Quick",
      IF(OR(C7="190 Automobile",C7="200 computer hardware",C7="210 Computer software",C7="220 Quickbooks software",C7="230 Office equipment",C7="240 Office furniture"),
         E7-(E7/(1+Dashboard!$F$4)),
         0
      ),
      IF(C7="750 Business promotion",
         E7-(E7/(1+4.793/100)),
         E7-(E7/(1+Dashboard!$F$4))
      )
   )
)</f>
        <v>0</v>
      </c>
      <c r="J7" s="25">
        <f>Bank1[[#This Row],[Money in/ (Money out)]]-Bank1[[#This Row],[GST/HST]]</f>
        <v>0</v>
      </c>
      <c r="L7" s="23">
        <f t="shared" si="0"/>
        <v>0</v>
      </c>
    </row>
    <row r="8" spans="1:13" x14ac:dyDescent="0.2">
      <c r="A8" s="399"/>
      <c r="D8" s="397">
        <f>_xlfn.XLOOKUP(C:C,Table1[for Import to Bank Register dropdown],Table1[for Pivot],0,0,1)</f>
        <v>0</v>
      </c>
      <c r="E8" s="400"/>
      <c r="F8" s="146">
        <f t="shared" ref="F8:F71" si="2">$E$2</f>
        <v>1111111</v>
      </c>
      <c r="G8" s="375">
        <f t="shared" si="1"/>
        <v>0</v>
      </c>
      <c r="I8" s="378">
        <f>IF(OR(C8="150 Directors advances", C8="120 accounts receivable", C8="720.2 Automobile - Insurance", C8="720.3 Automobile - License", C8="870.4 Rent - Insurance", C8="870.6 Rent - Property Tax", C8="870.7 Rent - Homeoffice", C8="870.9 Rent - Water"),
   0,
   IF(Dashboard!$F$5="Quick",
      IF(OR(C8="190 Automobile",C8="200 computer hardware",C8="210 Computer software",C8="220 Quickbooks software",C8="230 Office equipment",C8="240 Office furniture"),
         E8-(E8/(1+Dashboard!$F$4)),
         0
      ),
      IF(C8="750 Business promotion",
         E8-(E8/(1+4.793/100)),
         E8-(E8/(1+Dashboard!$F$4))
      )
   )
)</f>
        <v>0</v>
      </c>
      <c r="J8" s="196">
        <f>Bank1[[#This Row],[Money in/ (Money out)]]-Bank1[[#This Row],[GST/HST]]</f>
        <v>0</v>
      </c>
      <c r="L8" s="23">
        <f t="shared" si="0"/>
        <v>0</v>
      </c>
    </row>
    <row r="9" spans="1:13" x14ac:dyDescent="0.2">
      <c r="A9" s="399"/>
      <c r="D9" s="397">
        <f>_xlfn.XLOOKUP(C:C,Table1[for Import to Bank Register dropdown],Table1[for Pivot],0,0,1)</f>
        <v>0</v>
      </c>
      <c r="E9" s="400"/>
      <c r="F9" s="146">
        <f t="shared" si="2"/>
        <v>1111111</v>
      </c>
      <c r="G9" s="375">
        <f t="shared" si="1"/>
        <v>0</v>
      </c>
      <c r="I9" s="378">
        <f>IF(OR(C9="150 Directors advances", C9="120 accounts receivable", C9="720.2 Automobile - Insurance", C9="720.3 Automobile - License", C9="870.4 Rent - Insurance", C9="870.6 Rent - Property Tax", C9="870.7 Rent - Homeoffice", C9="870.9 Rent - Water"),
   0,
   IF(Dashboard!$F$5="Quick",
      IF(OR(C9="190 Automobile",C9="200 computer hardware",C9="210 Computer software",C9="220 Quickbooks software",C9="230 Office equipment",C9="240 Office furniture"),
         E9-(E9/(1+Dashboard!$F$4)),
         0
      ),
      IF(C9="750 Business promotion",
         E9-(E9/(1+4.793/100)),
         E9-(E9/(1+Dashboard!$F$4))
      )
   )
)</f>
        <v>0</v>
      </c>
      <c r="J9" s="26">
        <f>Bank1[[#This Row],[Money in/ (Money out)]]-Bank1[[#This Row],[GST/HST]]</f>
        <v>0</v>
      </c>
      <c r="L9" s="23">
        <f t="shared" si="0"/>
        <v>0</v>
      </c>
    </row>
    <row r="10" spans="1:13" x14ac:dyDescent="0.2">
      <c r="A10" s="399"/>
      <c r="D10" s="397">
        <f>_xlfn.XLOOKUP(C:C,Table1[for Import to Bank Register dropdown],Table1[for Pivot],0,0,1)</f>
        <v>0</v>
      </c>
      <c r="E10" s="400"/>
      <c r="F10" s="146">
        <f t="shared" si="2"/>
        <v>1111111</v>
      </c>
      <c r="G10" s="375">
        <f t="shared" si="1"/>
        <v>0</v>
      </c>
      <c r="I10" s="378">
        <f>IF(OR(C10="150 Directors advances", C10="120 accounts receivable", C10="720.2 Automobile - Insurance", C10="720.3 Automobile - License", C10="870.4 Rent - Insurance", C10="870.6 Rent - Property Tax", C10="870.7 Rent - Homeoffice", C10="870.9 Rent - Water"),
   0,
   IF(Dashboard!$F$5="Quick",
      IF(OR(C10="190 Automobile",C10="200 computer hardware",C10="210 Computer software",C10="220 Quickbooks software",C10="230 Office equipment",C10="240 Office furniture"),
         E10-(E10/(1+Dashboard!$F$4)),
         0
      ),
      IF(C10="750 Business promotion",
         E10-(E10/(1+4.793/100)),
         E10-(E10/(1+Dashboard!$F$4))
      )
   )
)</f>
        <v>0</v>
      </c>
      <c r="J10" s="25">
        <f>Bank1[[#This Row],[Money in/ (Money out)]]-Bank1[[#This Row],[GST/HST]]</f>
        <v>0</v>
      </c>
      <c r="L10" s="23">
        <f t="shared" si="0"/>
        <v>0</v>
      </c>
    </row>
    <row r="11" spans="1:13" x14ac:dyDescent="0.2">
      <c r="A11" s="399"/>
      <c r="D11" s="397">
        <f>_xlfn.XLOOKUP(C:C,Table1[for Import to Bank Register dropdown],Table1[for Pivot],0,0,1)</f>
        <v>0</v>
      </c>
      <c r="E11" s="400"/>
      <c r="F11" s="146">
        <f t="shared" si="2"/>
        <v>1111111</v>
      </c>
      <c r="G11" s="375">
        <f t="shared" si="1"/>
        <v>0</v>
      </c>
      <c r="I11" s="378">
        <f>IF(OR(C11="150 Directors advances", C11="120 accounts receivable", C11="720.2 Automobile - Insurance", C11="720.3 Automobile - License", C11="870.4 Rent - Insurance", C11="870.6 Rent - Property Tax", C11="870.7 Rent - Homeoffice", C11="870.9 Rent - Water"),
   0,
   IF(Dashboard!$F$5="Quick",
      IF(OR(C11="190 Automobile",C11="200 computer hardware",C11="210 Computer software",C11="220 Quickbooks software",C11="230 Office equipment",C11="240 Office furniture"),
         E11-(E11/(1+Dashboard!$F$4)),
         0
      ),
      IF(C11="750 Business promotion",
         E11-(E11/(1+4.793/100)),
         E11-(E11/(1+Dashboard!$F$4))
      )
   )
)</f>
        <v>0</v>
      </c>
      <c r="J11" s="25">
        <f>Bank1[[#This Row],[Money in/ (Money out)]]-Bank1[[#This Row],[GST/HST]]</f>
        <v>0</v>
      </c>
      <c r="L11" s="23">
        <f t="shared" si="0"/>
        <v>0</v>
      </c>
    </row>
    <row r="12" spans="1:13" x14ac:dyDescent="0.2">
      <c r="A12" s="399"/>
      <c r="D12" s="397">
        <f>_xlfn.XLOOKUP(C:C,Table1[for Import to Bank Register dropdown],Table1[for Pivot],0,0,1)</f>
        <v>0</v>
      </c>
      <c r="E12" s="400"/>
      <c r="F12" s="146">
        <f t="shared" si="2"/>
        <v>1111111</v>
      </c>
      <c r="G12" s="375">
        <f t="shared" si="1"/>
        <v>0</v>
      </c>
      <c r="I12" s="378">
        <f>IF(OR(C12="150 Directors advances", C12="120 accounts receivable", C12="720.2 Automobile - Insurance", C12="720.3 Automobile - License", C12="870.4 Rent - Insurance", C12="870.6 Rent - Property Tax", C12="870.7 Rent - Homeoffice", C12="870.9 Rent - Water"),
   0,
   IF(Dashboard!$F$5="Quick",
      IF(OR(C12="190 Automobile",C12="200 computer hardware",C12="210 Computer software",C12="220 Quickbooks software",C12="230 Office equipment",C12="240 Office furniture"),
         E12-(E12/(1+Dashboard!$F$4)),
         0
      ),
      IF(C12="750 Business promotion",
         E12-(E12/(1+4.793/100)),
         E12-(E12/(1+Dashboard!$F$4))
      )
   )
)</f>
        <v>0</v>
      </c>
      <c r="J12" s="25">
        <f>Bank1[[#This Row],[Money in/ (Money out)]]-Bank1[[#This Row],[GST/HST]]</f>
        <v>0</v>
      </c>
      <c r="L12" s="23">
        <f t="shared" si="0"/>
        <v>0</v>
      </c>
    </row>
    <row r="13" spans="1:13" x14ac:dyDescent="0.2">
      <c r="A13" s="399"/>
      <c r="D13" s="397">
        <f>_xlfn.XLOOKUP(C:C,Table1[for Import to Bank Register dropdown],Table1[for Pivot],0,0,1)</f>
        <v>0</v>
      </c>
      <c r="E13" s="400"/>
      <c r="F13" s="146">
        <f t="shared" si="2"/>
        <v>1111111</v>
      </c>
      <c r="G13" s="375">
        <f t="shared" si="1"/>
        <v>0</v>
      </c>
      <c r="I13" s="378">
        <f>IF(OR(C13="150 Directors advances", C13="120 accounts receivable", C13="720.2 Automobile - Insurance", C13="720.3 Automobile - License", C13="870.4 Rent - Insurance", C13="870.6 Rent - Property Tax", C13="870.7 Rent - Homeoffice", C13="870.9 Rent - Water"),
   0,
   IF(Dashboard!$F$5="Quick",
      IF(OR(C13="190 Automobile",C13="200 computer hardware",C13="210 Computer software",C13="220 Quickbooks software",C13="230 Office equipment",C13="240 Office furniture"),
         E13-(E13/(1+Dashboard!$F$4)),
         0
      ),
      IF(C13="750 Business promotion",
         E13-(E13/(1+4.793/100)),
         E13-(E13/(1+Dashboard!$F$4))
      )
   )
)</f>
        <v>0</v>
      </c>
      <c r="J13" s="25">
        <f>Bank1[[#This Row],[Money in/ (Money out)]]-Bank1[[#This Row],[GST/HST]]</f>
        <v>0</v>
      </c>
      <c r="L13" s="23">
        <f t="shared" si="0"/>
        <v>0</v>
      </c>
    </row>
    <row r="14" spans="1:13" x14ac:dyDescent="0.2">
      <c r="A14" s="399"/>
      <c r="D14" s="397">
        <f>_xlfn.XLOOKUP(C:C,Table1[for Import to Bank Register dropdown],Table1[for Pivot],0,0,1)</f>
        <v>0</v>
      </c>
      <c r="E14" s="400"/>
      <c r="F14" s="146">
        <f t="shared" si="2"/>
        <v>1111111</v>
      </c>
      <c r="G14" s="375">
        <f t="shared" si="1"/>
        <v>0</v>
      </c>
      <c r="I14" s="378">
        <f>IF(OR(C14="150 Directors advances", C14="120 accounts receivable", C14="720.2 Automobile - Insurance", C14="720.3 Automobile - License", C14="870.4 Rent - Insurance", C14="870.6 Rent - Property Tax", C14="870.7 Rent - Homeoffice", C14="870.9 Rent - Water"),
   0,
   IF(Dashboard!$F$5="Quick",
      IF(OR(C14="190 Automobile",C14="200 computer hardware",C14="210 Computer software",C14="220 Quickbooks software",C14="230 Office equipment",C14="240 Office furniture"),
         E14-(E14/(1+Dashboard!$F$4)),
         0
      ),
      IF(C14="750 Business promotion",
         E14-(E14/(1+4.793/100)),
         E14-(E14/(1+Dashboard!$F$4))
      )
   )
)</f>
        <v>0</v>
      </c>
      <c r="J14" s="25">
        <f>Bank1[[#This Row],[Money in/ (Money out)]]-Bank1[[#This Row],[GST/HST]]</f>
        <v>0</v>
      </c>
      <c r="L14" s="23">
        <f t="shared" si="0"/>
        <v>0</v>
      </c>
      <c r="M14" s="194"/>
    </row>
    <row r="15" spans="1:13" x14ac:dyDescent="0.2">
      <c r="A15" s="399"/>
      <c r="D15" s="397">
        <f>_xlfn.XLOOKUP(C:C,Table1[for Import to Bank Register dropdown],Table1[for Pivot],0,0,1)</f>
        <v>0</v>
      </c>
      <c r="E15" s="400"/>
      <c r="F15" s="146">
        <f t="shared" si="2"/>
        <v>1111111</v>
      </c>
      <c r="G15" s="375">
        <f t="shared" si="1"/>
        <v>0</v>
      </c>
      <c r="I15" s="378">
        <f>IF(OR(C15="150 Directors advances", C15="120 accounts receivable", C15="720.2 Automobile - Insurance", C15="720.3 Automobile - License", C15="870.4 Rent - Insurance", C15="870.6 Rent - Property Tax", C15="870.7 Rent - Homeoffice", C15="870.9 Rent - Water"),
   0,
   IF(Dashboard!$F$5="Quick",
      IF(OR(C15="190 Automobile",C15="200 computer hardware",C15="210 Computer software",C15="220 Quickbooks software",C15="230 Office equipment",C15="240 Office furniture"),
         E15-(E15/(1+Dashboard!$F$4)),
         0
      ),
      IF(C15="750 Business promotion",
         E15-(E15/(1+4.793/100)),
         E15-(E15/(1+Dashboard!$F$4))
      )
   )
)</f>
        <v>0</v>
      </c>
      <c r="J15" s="25">
        <f>Bank1[[#This Row],[Money in/ (Money out)]]-Bank1[[#This Row],[GST/HST]]</f>
        <v>0</v>
      </c>
      <c r="L15" s="23">
        <f t="shared" si="0"/>
        <v>0</v>
      </c>
      <c r="M15" s="194"/>
    </row>
    <row r="16" spans="1:13" x14ac:dyDescent="0.2">
      <c r="A16" s="399"/>
      <c r="D16" s="397">
        <f>_xlfn.XLOOKUP(C:C,Table1[for Import to Bank Register dropdown],Table1[for Pivot],0,0,1)</f>
        <v>0</v>
      </c>
      <c r="E16" s="400"/>
      <c r="F16" s="146">
        <f t="shared" si="2"/>
        <v>1111111</v>
      </c>
      <c r="G16" s="375">
        <f t="shared" si="1"/>
        <v>0</v>
      </c>
      <c r="I16" s="378">
        <f>IF(OR(C16="150 Directors advances", C16="120 accounts receivable", C16="720.2 Automobile - Insurance", C16="720.3 Automobile - License", C16="870.4 Rent - Insurance", C16="870.6 Rent - Property Tax", C16="870.7 Rent - Homeoffice", C16="870.9 Rent - Water"),
   0,
   IF(Dashboard!$F$5="Quick",
      IF(OR(C16="190 Automobile",C16="200 computer hardware",C16="210 Computer software",C16="220 Quickbooks software",C16="230 Office equipment",C16="240 Office furniture"),
         E16-(E16/(1+Dashboard!$F$4)),
         0
      ),
      IF(C16="750 Business promotion",
         E16-(E16/(1+4.793/100)),
         E16-(E16/(1+Dashboard!$F$4))
      )
   )
)</f>
        <v>0</v>
      </c>
      <c r="J16" s="25">
        <f>Bank1[[#This Row],[Money in/ (Money out)]]-Bank1[[#This Row],[GST/HST]]</f>
        <v>0</v>
      </c>
      <c r="L16" s="23">
        <f t="shared" si="0"/>
        <v>0</v>
      </c>
      <c r="M16" s="194"/>
    </row>
    <row r="17" spans="1:15" x14ac:dyDescent="0.2">
      <c r="A17" s="399"/>
      <c r="D17" s="397">
        <f>_xlfn.XLOOKUP(C:C,Table1[for Import to Bank Register dropdown],Table1[for Pivot],0,0,1)</f>
        <v>0</v>
      </c>
      <c r="E17" s="400"/>
      <c r="F17" s="146">
        <f t="shared" si="2"/>
        <v>1111111</v>
      </c>
      <c r="G17" s="375">
        <f t="shared" si="1"/>
        <v>0</v>
      </c>
      <c r="I17" s="378">
        <f>IF(OR(C17="150 Directors advances", C17="120 accounts receivable", C17="720.2 Automobile - Insurance", C17="720.3 Automobile - License", C17="870.4 Rent - Insurance", C17="870.6 Rent - Property Tax", C17="870.7 Rent - Homeoffice", C17="870.9 Rent - Water"),
   0,
   IF(Dashboard!$F$5="Quick",
      IF(OR(C17="190 Automobile",C17="200 computer hardware",C17="210 Computer software",C17="220 Quickbooks software",C17="230 Office equipment",C17="240 Office furniture"),
         E17-(E17/(1+Dashboard!$F$4)),
         0
      ),
      IF(C17="750 Business promotion",
         E17-(E17/(1+4.793/100)),
         E17-(E17/(1+Dashboard!$F$4))
      )
   )
)</f>
        <v>0</v>
      </c>
      <c r="J17" s="25">
        <f>Bank1[[#This Row],[Money in/ (Money out)]]-Bank1[[#This Row],[GST/HST]]</f>
        <v>0</v>
      </c>
      <c r="L17" s="23">
        <f t="shared" si="0"/>
        <v>0</v>
      </c>
      <c r="M17" s="194"/>
    </row>
    <row r="18" spans="1:15" x14ac:dyDescent="0.2">
      <c r="A18" s="399"/>
      <c r="D18" s="397">
        <f>_xlfn.XLOOKUP(C:C,Table1[for Import to Bank Register dropdown],Table1[for Pivot],0,0,1)</f>
        <v>0</v>
      </c>
      <c r="E18" s="400"/>
      <c r="F18" s="146">
        <f t="shared" si="2"/>
        <v>1111111</v>
      </c>
      <c r="G18" s="375">
        <f t="shared" si="1"/>
        <v>0</v>
      </c>
      <c r="I18" s="378">
        <f>IF(OR(C18="150 Directors advances", C18="120 accounts receivable", C18="720.2 Automobile - Insurance", C18="720.3 Automobile - License", C18="870.4 Rent - Insurance", C18="870.6 Rent - Property Tax", C18="870.7 Rent - Homeoffice", C18="870.9 Rent - Water"),
   0,
   IF(Dashboard!$F$5="Quick",
      IF(OR(C18="190 Automobile",C18="200 computer hardware",C18="210 Computer software",C18="220 Quickbooks software",C18="230 Office equipment",C18="240 Office furniture"),
         E18-(E18/(1+Dashboard!$F$4)),
         0
      ),
      IF(C18="750 Business promotion",
         E18-(E18/(1+4.793/100)),
         E18-(E18/(1+Dashboard!$F$4))
      )
   )
)</f>
        <v>0</v>
      </c>
      <c r="J18" s="25">
        <f>Bank1[[#This Row],[Money in/ (Money out)]]-Bank1[[#This Row],[GST/HST]]</f>
        <v>0</v>
      </c>
      <c r="L18" s="23">
        <f t="shared" si="0"/>
        <v>0</v>
      </c>
      <c r="M18" s="194"/>
    </row>
    <row r="19" spans="1:15" x14ac:dyDescent="0.2">
      <c r="A19" s="399"/>
      <c r="D19" s="397">
        <f>_xlfn.XLOOKUP(C:C,Table1[for Import to Bank Register dropdown],Table1[for Pivot],0,0,1)</f>
        <v>0</v>
      </c>
      <c r="E19" s="400"/>
      <c r="F19" s="146">
        <f t="shared" si="2"/>
        <v>1111111</v>
      </c>
      <c r="G19" s="375">
        <f t="shared" si="1"/>
        <v>0</v>
      </c>
      <c r="I19" s="378">
        <f>IF(OR(C19="150 Directors advances", C19="120 accounts receivable", C19="720.2 Automobile - Insurance", C19="720.3 Automobile - License", C19="870.4 Rent - Insurance", C19="870.6 Rent - Property Tax", C19="870.7 Rent - Homeoffice", C19="870.9 Rent - Water"),
   0,
   IF(Dashboard!$F$5="Quick",
      IF(OR(C19="190 Automobile",C19="200 computer hardware",C19="210 Computer software",C19="220 Quickbooks software",C19="230 Office equipment",C19="240 Office furniture"),
         E19-(E19/(1+Dashboard!$F$4)),
         0
      ),
      IF(C19="750 Business promotion",
         E19-(E19/(1+4.793/100)),
         E19-(E19/(1+Dashboard!$F$4))
      )
   )
)</f>
        <v>0</v>
      </c>
      <c r="J19" s="25">
        <f>Bank1[[#This Row],[Money in/ (Money out)]]-Bank1[[#This Row],[GST/HST]]</f>
        <v>0</v>
      </c>
      <c r="L19" s="23">
        <f t="shared" si="0"/>
        <v>0</v>
      </c>
      <c r="M19" s="194"/>
    </row>
    <row r="20" spans="1:15" x14ac:dyDescent="0.2">
      <c r="A20" s="399"/>
      <c r="D20" s="397">
        <f>_xlfn.XLOOKUP(C:C,Table1[for Import to Bank Register dropdown],Table1[for Pivot],0,0,1)</f>
        <v>0</v>
      </c>
      <c r="E20" s="400"/>
      <c r="F20" s="146">
        <f t="shared" si="2"/>
        <v>1111111</v>
      </c>
      <c r="G20" s="375">
        <f t="shared" si="1"/>
        <v>0</v>
      </c>
      <c r="I20" s="378">
        <f>IF(OR(C20="150 Directors advances", C20="120 accounts receivable", C20="720.2 Automobile - Insurance", C20="720.3 Automobile - License", C20="870.4 Rent - Insurance", C20="870.6 Rent - Property Tax", C20="870.7 Rent - Homeoffice", C20="870.9 Rent - Water"),
   0,
   IF(Dashboard!$F$5="Quick",
      IF(OR(C20="190 Automobile",C20="200 computer hardware",C20="210 Computer software",C20="220 Quickbooks software",C20="230 Office equipment",C20="240 Office furniture"),
         E20-(E20/(1+Dashboard!$F$4)),
         0
      ),
      IF(C20="750 Business promotion",
         E20-(E20/(1+4.793/100)),
         E20-(E20/(1+Dashboard!$F$4))
      )
   )
)</f>
        <v>0</v>
      </c>
      <c r="J20" s="25">
        <f>Bank1[[#This Row],[Money in/ (Money out)]]-Bank1[[#This Row],[GST/HST]]</f>
        <v>0</v>
      </c>
      <c r="L20" s="23">
        <f t="shared" si="0"/>
        <v>0</v>
      </c>
      <c r="M20" s="194"/>
    </row>
    <row r="21" spans="1:15" x14ac:dyDescent="0.2">
      <c r="A21" s="399"/>
      <c r="D21" s="397">
        <f>_xlfn.XLOOKUP(C:C,Table1[for Import to Bank Register dropdown],Table1[for Pivot],0,0,1)</f>
        <v>0</v>
      </c>
      <c r="E21" s="400"/>
      <c r="F21" s="146">
        <f t="shared" si="2"/>
        <v>1111111</v>
      </c>
      <c r="G21" s="375">
        <f t="shared" si="1"/>
        <v>0</v>
      </c>
      <c r="I21" s="378">
        <f>IF(OR(C21="150 Directors advances", C21="120 accounts receivable", C21="720.2 Automobile - Insurance", C21="720.3 Automobile - License", C21="870.4 Rent - Insurance", C21="870.6 Rent - Property Tax", C21="870.7 Rent - Homeoffice", C21="870.9 Rent - Water"),
   0,
   IF(Dashboard!$F$5="Quick",
      IF(OR(C21="190 Automobile",C21="200 computer hardware",C21="210 Computer software",C21="220 Quickbooks software",C21="230 Office equipment",C21="240 Office furniture"),
         E21-(E21/(1+Dashboard!$F$4)),
         0
      ),
      IF(C21="750 Business promotion",
         E21-(E21/(1+4.793/100)),
         E21-(E21/(1+Dashboard!$F$4))
      )
   )
)</f>
        <v>0</v>
      </c>
      <c r="J21" s="25">
        <f>Bank1[[#This Row],[Money in/ (Money out)]]-Bank1[[#This Row],[GST/HST]]</f>
        <v>0</v>
      </c>
      <c r="L21" s="23">
        <f t="shared" si="0"/>
        <v>0</v>
      </c>
      <c r="M21" s="194"/>
    </row>
    <row r="22" spans="1:15" x14ac:dyDescent="0.2">
      <c r="A22" s="399"/>
      <c r="D22" s="397">
        <f>_xlfn.XLOOKUP(C:C,Table1[for Import to Bank Register dropdown],Table1[for Pivot],0,0,1)</f>
        <v>0</v>
      </c>
      <c r="E22" s="400"/>
      <c r="F22" s="146">
        <f t="shared" si="2"/>
        <v>1111111</v>
      </c>
      <c r="G22" s="375">
        <f t="shared" si="1"/>
        <v>0</v>
      </c>
      <c r="I22" s="378">
        <f>IF(OR(C22="150 Directors advances", C22="120 accounts receivable", C22="720.2 Automobile - Insurance", C22="720.3 Automobile - License", C22="870.4 Rent - Insurance", C22="870.6 Rent - Property Tax", C22="870.7 Rent - Homeoffice", C22="870.9 Rent - Water"),
   0,
   IF(Dashboard!$F$5="Quick",
      IF(OR(C22="190 Automobile",C22="200 computer hardware",C22="210 Computer software",C22="220 Quickbooks software",C22="230 Office equipment",C22="240 Office furniture"),
         E22-(E22/(1+Dashboard!$F$4)),
         0
      ),
      IF(C22="750 Business promotion",
         E22-(E22/(1+4.793/100)),
         E22-(E22/(1+Dashboard!$F$4))
      )
   )
)</f>
        <v>0</v>
      </c>
      <c r="J22" s="25">
        <f>Bank1[[#This Row],[Money in/ (Money out)]]-Bank1[[#This Row],[GST/HST]]</f>
        <v>0</v>
      </c>
      <c r="L22" s="23">
        <f t="shared" si="0"/>
        <v>0</v>
      </c>
      <c r="M22" s="194"/>
    </row>
    <row r="23" spans="1:15" x14ac:dyDescent="0.2">
      <c r="A23" s="399"/>
      <c r="D23" s="397">
        <f>_xlfn.XLOOKUP(C:C,Table1[for Import to Bank Register dropdown],Table1[for Pivot],0,0,1)</f>
        <v>0</v>
      </c>
      <c r="E23" s="400"/>
      <c r="F23" s="146">
        <f t="shared" si="2"/>
        <v>1111111</v>
      </c>
      <c r="G23" s="375">
        <f t="shared" si="1"/>
        <v>0</v>
      </c>
      <c r="I23" s="378">
        <f>IF(OR(C23="150 Directors advances", C23="120 accounts receivable", C23="720.2 Automobile - Insurance", C23="720.3 Automobile - License", C23="870.4 Rent - Insurance", C23="870.6 Rent - Property Tax", C23="870.7 Rent - Homeoffice", C23="870.9 Rent - Water"),
   0,
   IF(Dashboard!$F$5="Quick",
      IF(OR(C23="190 Automobile",C23="200 computer hardware",C23="210 Computer software",C23="220 Quickbooks software",C23="230 Office equipment",C23="240 Office furniture"),
         E23-(E23/(1+Dashboard!$F$4)),
         0
      ),
      IF(C23="750 Business promotion",
         E23-(E23/(1+4.793/100)),
         E23-(E23/(1+Dashboard!$F$4))
      )
   )
)</f>
        <v>0</v>
      </c>
      <c r="J23" s="25">
        <f>Bank1[[#This Row],[Money in/ (Money out)]]-Bank1[[#This Row],[GST/HST]]</f>
        <v>0</v>
      </c>
      <c r="L23" s="23">
        <f t="shared" si="0"/>
        <v>0</v>
      </c>
      <c r="M23" s="194"/>
    </row>
    <row r="24" spans="1:15" x14ac:dyDescent="0.2">
      <c r="A24" s="399"/>
      <c r="D24" s="397">
        <f>_xlfn.XLOOKUP(C:C,Table1[for Import to Bank Register dropdown],Table1[for Pivot],0,0,1)</f>
        <v>0</v>
      </c>
      <c r="E24" s="400"/>
      <c r="F24" s="146">
        <f t="shared" si="2"/>
        <v>1111111</v>
      </c>
      <c r="G24" s="375">
        <f t="shared" si="1"/>
        <v>0</v>
      </c>
      <c r="I24" s="378">
        <f>IF(OR(C24="150 Directors advances", C24="120 accounts receivable", C24="720.2 Automobile - Insurance", C24="720.3 Automobile - License", C24="870.4 Rent - Insurance", C24="870.6 Rent - Property Tax", C24="870.7 Rent - Homeoffice", C24="870.9 Rent - Water"),
   0,
   IF(Dashboard!$F$5="Quick",
      IF(OR(C24="190 Automobile",C24="200 computer hardware",C24="210 Computer software",C24="220 Quickbooks software",C24="230 Office equipment",C24="240 Office furniture"),
         E24-(E24/(1+Dashboard!$F$4)),
         0
      ),
      IF(C24="750 Business promotion",
         E24-(E24/(1+4.793/100)),
         E24-(E24/(1+Dashboard!$F$4))
      )
   )
)</f>
        <v>0</v>
      </c>
      <c r="J24" s="25">
        <f>Bank1[[#This Row],[Money in/ (Money out)]]-Bank1[[#This Row],[GST/HST]]</f>
        <v>0</v>
      </c>
      <c r="L24" s="23">
        <f t="shared" si="0"/>
        <v>0</v>
      </c>
      <c r="M24" s="194"/>
    </row>
    <row r="25" spans="1:15" x14ac:dyDescent="0.2">
      <c r="A25" s="399"/>
      <c r="D25" s="397">
        <f>_xlfn.XLOOKUP(C:C,Table1[for Import to Bank Register dropdown],Table1[for Pivot],0,0,1)</f>
        <v>0</v>
      </c>
      <c r="E25" s="400"/>
      <c r="F25" s="146">
        <f t="shared" si="2"/>
        <v>1111111</v>
      </c>
      <c r="G25" s="375">
        <f t="shared" si="1"/>
        <v>0</v>
      </c>
      <c r="I25" s="378">
        <f>IF(OR(C25="150 Directors advances", C25="120 accounts receivable", C25="720.2 Automobile - Insurance", C25="720.3 Automobile - License", C25="870.4 Rent - Insurance", C25="870.6 Rent - Property Tax", C25="870.7 Rent - Homeoffice", C25="870.9 Rent - Water"),
   0,
   IF(Dashboard!$F$5="Quick",
      IF(OR(C25="190 Automobile",C25="200 computer hardware",C25="210 Computer software",C25="220 Quickbooks software",C25="230 Office equipment",C25="240 Office furniture"),
         E25-(E25/(1+Dashboard!$F$4)),
         0
      ),
      IF(C25="750 Business promotion",
         E25-(E25/(1+4.793/100)),
         E25-(E25/(1+Dashboard!$F$4))
      )
   )
)</f>
        <v>0</v>
      </c>
      <c r="J25" s="25">
        <f>Bank1[[#This Row],[Money in/ (Money out)]]-Bank1[[#This Row],[GST/HST]]</f>
        <v>0</v>
      </c>
      <c r="L25" s="23">
        <f t="shared" si="0"/>
        <v>0</v>
      </c>
      <c r="M25" s="194"/>
    </row>
    <row r="26" spans="1:15" x14ac:dyDescent="0.2">
      <c r="A26" s="399"/>
      <c r="D26" s="397">
        <f>_xlfn.XLOOKUP(C:C,Table1[for Import to Bank Register dropdown],Table1[for Pivot],0,0,1)</f>
        <v>0</v>
      </c>
      <c r="E26" s="400"/>
      <c r="F26" s="146">
        <f t="shared" si="2"/>
        <v>1111111</v>
      </c>
      <c r="G26" s="375">
        <f>G25+E26</f>
        <v>0</v>
      </c>
      <c r="I26" s="378">
        <f>IF(OR(C26="150 Directors advances", C26="120 accounts receivable", C26="720.2 Automobile - Insurance", C26="720.3 Automobile - License", C26="870.4 Rent - Insurance", C26="870.6 Rent - Property Tax", C26="870.7 Rent - Homeoffice", C26="870.9 Rent - Water"),
   0,
   IF(Dashboard!$F$5="Quick",
      IF(OR(C26="190 Automobile",C26="200 computer hardware",C26="210 Computer software",C26="220 Quickbooks software",C26="230 Office equipment",C26="240 Office furniture"),
         E26-(E26/(1+Dashboard!$F$4)),
         0
      ),
      IF(C26="750 Business promotion",
         E26-(E26/(1+4.793/100)),
         E26-(E26/(1+Dashboard!$F$4))
      )
   )
)</f>
        <v>0</v>
      </c>
      <c r="J26" s="25">
        <f>Bank1[[#This Row],[Money in/ (Money out)]]-Bank1[[#This Row],[GST/HST]]</f>
        <v>0</v>
      </c>
      <c r="L26" s="23">
        <f t="shared" si="0"/>
        <v>0</v>
      </c>
      <c r="M26" s="194"/>
    </row>
    <row r="27" spans="1:15" x14ac:dyDescent="0.2">
      <c r="A27" s="399"/>
      <c r="D27" s="397">
        <f>_xlfn.XLOOKUP(C:C,Table1[for Import to Bank Register dropdown],Table1[for Pivot],0,0,1)</f>
        <v>0</v>
      </c>
      <c r="E27" s="400"/>
      <c r="F27" s="146">
        <f t="shared" si="2"/>
        <v>1111111</v>
      </c>
      <c r="G27" s="375">
        <f t="shared" si="1"/>
        <v>0</v>
      </c>
      <c r="I27" s="378">
        <f>IF(OR(C27="150 Directors advances", C27="120 accounts receivable", C27="720.2 Automobile - Insurance", C27="720.3 Automobile - License", C27="870.4 Rent - Insurance", C27="870.6 Rent - Property Tax", C27="870.7 Rent - Homeoffice", C27="870.9 Rent - Water"),
   0,
   IF(Dashboard!$F$5="Quick",
      IF(OR(C27="190 Automobile",C27="200 computer hardware",C27="210 Computer software",C27="220 Quickbooks software",C27="230 Office equipment",C27="240 Office furniture"),
         E27-(E27/(1+Dashboard!$F$4)),
         0
      ),
      IF(C27="750 Business promotion",
         E27-(E27/(1+4.793/100)),
         E27-(E27/(1+Dashboard!$F$4))
      )
   )
)</f>
        <v>0</v>
      </c>
      <c r="J27" s="25">
        <f>Bank1[[#This Row],[Money in/ (Money out)]]-Bank1[[#This Row],[GST/HST]]</f>
        <v>0</v>
      </c>
      <c r="L27" s="23">
        <f t="shared" si="0"/>
        <v>0</v>
      </c>
      <c r="M27" s="195"/>
      <c r="O27" s="24"/>
    </row>
    <row r="28" spans="1:15" x14ac:dyDescent="0.2">
      <c r="A28" s="399"/>
      <c r="D28" s="397">
        <f>_xlfn.XLOOKUP(C:C,Table1[for Import to Bank Register dropdown],Table1[for Pivot],0,0,1)</f>
        <v>0</v>
      </c>
      <c r="E28" s="400"/>
      <c r="F28" s="146">
        <f t="shared" si="2"/>
        <v>1111111</v>
      </c>
      <c r="G28" s="375">
        <f t="shared" si="1"/>
        <v>0</v>
      </c>
      <c r="I28" s="378">
        <f>IF(OR(C28="150 Directors advances", C28="120 accounts receivable", C28="720.2 Automobile - Insurance", C28="720.3 Automobile - License", C28="870.4 Rent - Insurance", C28="870.6 Rent - Property Tax", C28="870.7 Rent - Homeoffice", C28="870.9 Rent - Water"),
   0,
   IF(Dashboard!$F$5="Quick",
      IF(OR(C28="190 Automobile",C28="200 computer hardware",C28="210 Computer software",C28="220 Quickbooks software",C28="230 Office equipment",C28="240 Office furniture"),
         E28-(E28/(1+Dashboard!$F$4)),
         0
      ),
      IF(C28="750 Business promotion",
         E28-(E28/(1+4.793/100)),
         E28-(E28/(1+Dashboard!$F$4))
      )
   )
)</f>
        <v>0</v>
      </c>
      <c r="J28" s="25">
        <f>Bank1[[#This Row],[Money in/ (Money out)]]-Bank1[[#This Row],[GST/HST]]</f>
        <v>0</v>
      </c>
      <c r="L28" s="23">
        <f t="shared" si="0"/>
        <v>0</v>
      </c>
      <c r="M28" s="194"/>
    </row>
    <row r="29" spans="1:15" x14ac:dyDescent="0.2">
      <c r="A29" s="399"/>
      <c r="D29" s="397">
        <f>_xlfn.XLOOKUP(C:C,Table1[for Import to Bank Register dropdown],Table1[for Pivot],0,0,1)</f>
        <v>0</v>
      </c>
      <c r="E29" s="400"/>
      <c r="F29" s="146">
        <f t="shared" si="2"/>
        <v>1111111</v>
      </c>
      <c r="G29" s="375">
        <f t="shared" si="1"/>
        <v>0</v>
      </c>
      <c r="I29" s="378">
        <f>IF(OR(C29="150 Directors advances", C29="120 accounts receivable", C29="720.2 Automobile - Insurance", C29="720.3 Automobile - License", C29="870.4 Rent - Insurance", C29="870.6 Rent - Property Tax", C29="870.7 Rent - Homeoffice", C29="870.9 Rent - Water"),
   0,
   IF(Dashboard!$F$5="Quick",
      IF(OR(C29="190 Automobile",C29="200 computer hardware",C29="210 Computer software",C29="220 Quickbooks software",C29="230 Office equipment",C29="240 Office furniture"),
         E29-(E29/(1+Dashboard!$F$4)),
         0
      ),
      IF(C29="750 Business promotion",
         E29-(E29/(1+4.793/100)),
         E29-(E29/(1+Dashboard!$F$4))
      )
   )
)</f>
        <v>0</v>
      </c>
      <c r="J29" s="25">
        <f>Bank1[[#This Row],[Money in/ (Money out)]]-Bank1[[#This Row],[GST/HST]]</f>
        <v>0</v>
      </c>
      <c r="L29" s="23">
        <f t="shared" si="0"/>
        <v>0</v>
      </c>
      <c r="M29" s="194"/>
    </row>
    <row r="30" spans="1:15" x14ac:dyDescent="0.2">
      <c r="A30" s="399"/>
      <c r="D30" s="397">
        <f>_xlfn.XLOOKUP(C:C,Table1[for Import to Bank Register dropdown],Table1[for Pivot],0,0,1)</f>
        <v>0</v>
      </c>
      <c r="E30" s="400"/>
      <c r="F30" s="146">
        <f t="shared" si="2"/>
        <v>1111111</v>
      </c>
      <c r="G30" s="375">
        <f t="shared" si="1"/>
        <v>0</v>
      </c>
      <c r="I30" s="378">
        <f>IF(OR(C30="150 Directors advances", C30="120 accounts receivable", C30="720.2 Automobile - Insurance", C30="720.3 Automobile - License", C30="870.4 Rent - Insurance", C30="870.6 Rent - Property Tax", C30="870.7 Rent - Homeoffice", C30="870.9 Rent - Water"),
   0,
   IF(Dashboard!$F$5="Quick",
      IF(OR(C30="190 Automobile",C30="200 computer hardware",C30="210 Computer software",C30="220 Quickbooks software",C30="230 Office equipment",C30="240 Office furniture"),
         E30-(E30/(1+Dashboard!$F$4)),
         0
      ),
      IF(C30="750 Business promotion",
         E30-(E30/(1+4.793/100)),
         E30-(E30/(1+Dashboard!$F$4))
      )
   )
)</f>
        <v>0</v>
      </c>
      <c r="J30" s="25">
        <f>Bank1[[#This Row],[Money in/ (Money out)]]-Bank1[[#This Row],[GST/HST]]</f>
        <v>0</v>
      </c>
      <c r="L30" s="23">
        <f t="shared" si="0"/>
        <v>0</v>
      </c>
    </row>
    <row r="31" spans="1:15" x14ac:dyDescent="0.2">
      <c r="A31" s="399"/>
      <c r="D31" s="397">
        <f>_xlfn.XLOOKUP(C:C,Table1[for Import to Bank Register dropdown],Table1[for Pivot],0,0,1)</f>
        <v>0</v>
      </c>
      <c r="E31" s="400"/>
      <c r="F31" s="146">
        <f t="shared" si="2"/>
        <v>1111111</v>
      </c>
      <c r="G31" s="375">
        <f t="shared" si="1"/>
        <v>0</v>
      </c>
      <c r="I31" s="378">
        <f>IF(OR(C31="150 Directors advances", C31="120 accounts receivable", C31="720.2 Automobile - Insurance", C31="720.3 Automobile - License", C31="870.4 Rent - Insurance", C31="870.6 Rent - Property Tax", C31="870.7 Rent - Homeoffice", C31="870.9 Rent - Water"),
   0,
   IF(Dashboard!$F$5="Quick",
      IF(OR(C31="190 Automobile",C31="200 computer hardware",C31="210 Computer software",C31="220 Quickbooks software",C31="230 Office equipment",C31="240 Office furniture"),
         E31-(E31/(1+Dashboard!$F$4)),
         0
      ),
      IF(C31="750 Business promotion",
         E31-(E31/(1+4.793/100)),
         E31-(E31/(1+Dashboard!$F$4))
      )
   )
)</f>
        <v>0</v>
      </c>
      <c r="J31" s="25">
        <f>Bank1[[#This Row],[Money in/ (Money out)]]-Bank1[[#This Row],[GST/HST]]</f>
        <v>0</v>
      </c>
      <c r="L31" s="23">
        <f t="shared" si="0"/>
        <v>0</v>
      </c>
    </row>
    <row r="32" spans="1:15" x14ac:dyDescent="0.2">
      <c r="A32" s="399"/>
      <c r="D32" s="397">
        <f>_xlfn.XLOOKUP(C:C,Table1[for Import to Bank Register dropdown],Table1[for Pivot],0,0,1)</f>
        <v>0</v>
      </c>
      <c r="E32" s="400"/>
      <c r="F32" s="146">
        <f t="shared" si="2"/>
        <v>1111111</v>
      </c>
      <c r="G32" s="375">
        <f t="shared" si="1"/>
        <v>0</v>
      </c>
      <c r="I32" s="378">
        <f>IF(OR(C32="150 Directors advances", C32="120 accounts receivable", C32="720.2 Automobile - Insurance", C32="720.3 Automobile - License", C32="870.4 Rent - Insurance", C32="870.6 Rent - Property Tax", C32="870.7 Rent - Homeoffice", C32="870.9 Rent - Water"),
   0,
   IF(Dashboard!$F$5="Quick",
      IF(OR(C32="190 Automobile",C32="200 computer hardware",C32="210 Computer software",C32="220 Quickbooks software",C32="230 Office equipment",C32="240 Office furniture"),
         E32-(E32/(1+Dashboard!$F$4)),
         0
      ),
      IF(C32="750 Business promotion",
         E32-(E32/(1+4.793/100)),
         E32-(E32/(1+Dashboard!$F$4))
      )
   )
)</f>
        <v>0</v>
      </c>
      <c r="J32" s="25">
        <f>Bank1[[#This Row],[Money in/ (Money out)]]-Bank1[[#This Row],[GST/HST]]</f>
        <v>0</v>
      </c>
      <c r="L32" s="23">
        <f t="shared" si="0"/>
        <v>0</v>
      </c>
    </row>
    <row r="33" spans="1:12" x14ac:dyDescent="0.2">
      <c r="A33" s="399"/>
      <c r="D33" s="397">
        <f>_xlfn.XLOOKUP(C:C,Table1[for Import to Bank Register dropdown],Table1[for Pivot],0,0,1)</f>
        <v>0</v>
      </c>
      <c r="E33" s="400"/>
      <c r="F33" s="146">
        <f t="shared" si="2"/>
        <v>1111111</v>
      </c>
      <c r="G33" s="375">
        <f t="shared" si="1"/>
        <v>0</v>
      </c>
      <c r="I33" s="378">
        <f>IF(OR(C33="150 Directors advances", C33="120 accounts receivable", C33="720.2 Automobile - Insurance", C33="720.3 Automobile - License", C33="870.4 Rent - Insurance", C33="870.6 Rent - Property Tax", C33="870.7 Rent - Homeoffice", C33="870.9 Rent - Water"),
   0,
   IF(Dashboard!$F$5="Quick",
      IF(OR(C33="190 Automobile",C33="200 computer hardware",C33="210 Computer software",C33="220 Quickbooks software",C33="230 Office equipment",C33="240 Office furniture"),
         E33-(E33/(1+Dashboard!$F$4)),
         0
      ),
      IF(C33="750 Business promotion",
         E33-(E33/(1+4.793/100)),
         E33-(E33/(1+Dashboard!$F$4))
      )
   )
)</f>
        <v>0</v>
      </c>
      <c r="J33" s="25">
        <f>Bank1[[#This Row],[Money in/ (Money out)]]-Bank1[[#This Row],[GST/HST]]</f>
        <v>0</v>
      </c>
      <c r="L33" s="23">
        <f t="shared" si="0"/>
        <v>0</v>
      </c>
    </row>
    <row r="34" spans="1:12" x14ac:dyDescent="0.2">
      <c r="A34" s="399"/>
      <c r="D34" s="397">
        <f>_xlfn.XLOOKUP(C:C,Table1[for Import to Bank Register dropdown],Table1[for Pivot],0,0,1)</f>
        <v>0</v>
      </c>
      <c r="E34" s="400"/>
      <c r="F34" s="146">
        <f t="shared" si="2"/>
        <v>1111111</v>
      </c>
      <c r="G34" s="375">
        <f t="shared" si="1"/>
        <v>0</v>
      </c>
      <c r="I34" s="378">
        <f>IF(OR(C34="150 Directors advances", C34="120 accounts receivable", C34="720.2 Automobile - Insurance", C34="720.3 Automobile - License", C34="870.4 Rent - Insurance", C34="870.6 Rent - Property Tax", C34="870.7 Rent - Homeoffice", C34="870.9 Rent - Water"),
   0,
   IF(Dashboard!$F$5="Quick",
      IF(OR(C34="190 Automobile",C34="200 computer hardware",C34="210 Computer software",C34="220 Quickbooks software",C34="230 Office equipment",C34="240 Office furniture"),
         E34-(E34/(1+Dashboard!$F$4)),
         0
      ),
      IF(C34="750 Business promotion",
         E34-(E34/(1+4.793/100)),
         E34-(E34/(1+Dashboard!$F$4))
      )
   )
)</f>
        <v>0</v>
      </c>
      <c r="J34" s="25">
        <f>Bank1[[#This Row],[Money in/ (Money out)]]-Bank1[[#This Row],[GST/HST]]</f>
        <v>0</v>
      </c>
      <c r="L34" s="23">
        <f t="shared" si="0"/>
        <v>0</v>
      </c>
    </row>
    <row r="35" spans="1:12" x14ac:dyDescent="0.2">
      <c r="A35" s="399"/>
      <c r="D35" s="397">
        <f>_xlfn.XLOOKUP(C:C,Table1[for Import to Bank Register dropdown],Table1[for Pivot],0,0,1)</f>
        <v>0</v>
      </c>
      <c r="E35" s="400"/>
      <c r="F35" s="146">
        <f t="shared" si="2"/>
        <v>1111111</v>
      </c>
      <c r="G35" s="375">
        <f t="shared" si="1"/>
        <v>0</v>
      </c>
      <c r="I35" s="378">
        <f>IF(OR(C35="150 Directors advances", C35="120 accounts receivable", C35="720.2 Automobile - Insurance", C35="720.3 Automobile - License", C35="870.4 Rent - Insurance", C35="870.6 Rent - Property Tax", C35="870.7 Rent - Homeoffice", C35="870.9 Rent - Water"),
   0,
   IF(Dashboard!$F$5="Quick",
      IF(OR(C35="190 Automobile",C35="200 computer hardware",C35="210 Computer software",C35="220 Quickbooks software",C35="230 Office equipment",C35="240 Office furniture"),
         E35-(E35/(1+Dashboard!$F$4)),
         0
      ),
      IF(C35="750 Business promotion",
         E35-(E35/(1+4.793/100)),
         E35-(E35/(1+Dashboard!$F$4))
      )
   )
)</f>
        <v>0</v>
      </c>
      <c r="J35" s="25">
        <f>Bank1[[#This Row],[Money in/ (Money out)]]-Bank1[[#This Row],[GST/HST]]</f>
        <v>0</v>
      </c>
      <c r="L35" s="23">
        <f t="shared" si="0"/>
        <v>0</v>
      </c>
    </row>
    <row r="36" spans="1:12" x14ac:dyDescent="0.2">
      <c r="A36" s="399"/>
      <c r="D36" s="397">
        <f>_xlfn.XLOOKUP(C:C,Table1[for Import to Bank Register dropdown],Table1[for Pivot],0,0,1)</f>
        <v>0</v>
      </c>
      <c r="E36" s="400"/>
      <c r="F36" s="146">
        <f t="shared" si="2"/>
        <v>1111111</v>
      </c>
      <c r="G36" s="375">
        <f t="shared" si="1"/>
        <v>0</v>
      </c>
      <c r="I36" s="378">
        <f>IF(OR(C36="150 Directors advances", C36="120 accounts receivable", C36="720.2 Automobile - Insurance", C36="720.3 Automobile - License", C36="870.4 Rent - Insurance", C36="870.6 Rent - Property Tax", C36="870.7 Rent - Homeoffice", C36="870.9 Rent - Water"),
   0,
   IF(Dashboard!$F$5="Quick",
      IF(OR(C36="190 Automobile",C36="200 computer hardware",C36="210 Computer software",C36="220 Quickbooks software",C36="230 Office equipment",C36="240 Office furniture"),
         E36-(E36/(1+Dashboard!$F$4)),
         0
      ),
      IF(C36="750 Business promotion",
         E36-(E36/(1+4.793/100)),
         E36-(E36/(1+Dashboard!$F$4))
      )
   )
)</f>
        <v>0</v>
      </c>
      <c r="J36" s="25">
        <f>Bank1[[#This Row],[Money in/ (Money out)]]-Bank1[[#This Row],[GST/HST]]</f>
        <v>0</v>
      </c>
      <c r="L36" s="23">
        <f t="shared" si="0"/>
        <v>0</v>
      </c>
    </row>
    <row r="37" spans="1:12" x14ac:dyDescent="0.2">
      <c r="A37" s="399"/>
      <c r="D37" s="397">
        <f>_xlfn.XLOOKUP(C:C,Table1[for Import to Bank Register dropdown],Table1[for Pivot],0,0,1)</f>
        <v>0</v>
      </c>
      <c r="E37" s="400"/>
      <c r="F37" s="146">
        <f t="shared" si="2"/>
        <v>1111111</v>
      </c>
      <c r="G37" s="375">
        <f t="shared" si="1"/>
        <v>0</v>
      </c>
      <c r="I37" s="378">
        <f>IF(OR(C37="150 Directors advances", C37="120 accounts receivable", C37="720.2 Automobile - Insurance", C37="720.3 Automobile - License", C37="870.4 Rent - Insurance", C37="870.6 Rent - Property Tax", C37="870.7 Rent - Homeoffice", C37="870.9 Rent - Water"),
   0,
   IF(Dashboard!$F$5="Quick",
      IF(OR(C37="190 Automobile",C37="200 computer hardware",C37="210 Computer software",C37="220 Quickbooks software",C37="230 Office equipment",C37="240 Office furniture"),
         E37-(E37/(1+Dashboard!$F$4)),
         0
      ),
      IF(C37="750 Business promotion",
         E37-(E37/(1+4.793/100)),
         E37-(E37/(1+Dashboard!$F$4))
      )
   )
)</f>
        <v>0</v>
      </c>
      <c r="J37" s="25">
        <f>Bank1[[#This Row],[Money in/ (Money out)]]-Bank1[[#This Row],[GST/HST]]</f>
        <v>0</v>
      </c>
      <c r="L37" s="23">
        <f t="shared" si="0"/>
        <v>0</v>
      </c>
    </row>
    <row r="38" spans="1:12" x14ac:dyDescent="0.2">
      <c r="A38" s="399"/>
      <c r="D38" s="397">
        <f>_xlfn.XLOOKUP(C:C,Table1[for Import to Bank Register dropdown],Table1[for Pivot],0,0,1)</f>
        <v>0</v>
      </c>
      <c r="E38" s="400"/>
      <c r="F38" s="146">
        <f t="shared" si="2"/>
        <v>1111111</v>
      </c>
      <c r="G38" s="375">
        <f t="shared" si="1"/>
        <v>0</v>
      </c>
      <c r="I38" s="378">
        <f>IF(OR(C38="150 Directors advances", C38="120 accounts receivable", C38="720.2 Automobile - Insurance", C38="720.3 Automobile - License", C38="870.4 Rent - Insurance", C38="870.6 Rent - Property Tax", C38="870.7 Rent - Homeoffice", C38="870.9 Rent - Water"),
   0,
   IF(Dashboard!$F$5="Quick",
      IF(OR(C38="190 Automobile",C38="200 computer hardware",C38="210 Computer software",C38="220 Quickbooks software",C38="230 Office equipment",C38="240 Office furniture"),
         E38-(E38/(1+Dashboard!$F$4)),
         0
      ),
      IF(C38="750 Business promotion",
         E38-(E38/(1+4.793/100)),
         E38-(E38/(1+Dashboard!$F$4))
      )
   )
)</f>
        <v>0</v>
      </c>
      <c r="J38" s="25">
        <f>Bank1[[#This Row],[Money in/ (Money out)]]-Bank1[[#This Row],[GST/HST]]</f>
        <v>0</v>
      </c>
      <c r="L38" s="23">
        <f t="shared" si="0"/>
        <v>0</v>
      </c>
    </row>
    <row r="39" spans="1:12" x14ac:dyDescent="0.2">
      <c r="A39" s="399"/>
      <c r="D39" s="397">
        <f>_xlfn.XLOOKUP(C:C,Table1[for Import to Bank Register dropdown],Table1[for Pivot],0,0,1)</f>
        <v>0</v>
      </c>
      <c r="E39" s="400"/>
      <c r="F39" s="146">
        <f t="shared" si="2"/>
        <v>1111111</v>
      </c>
      <c r="G39" s="375">
        <f t="shared" si="1"/>
        <v>0</v>
      </c>
      <c r="I39" s="378">
        <f>IF(OR(C39="150 Directors advances", C39="120 accounts receivable", C39="720.2 Automobile - Insurance", C39="720.3 Automobile - License", C39="870.4 Rent - Insurance", C39="870.6 Rent - Property Tax", C39="870.7 Rent - Homeoffice", C39="870.9 Rent - Water"),
   0,
   IF(Dashboard!$F$5="Quick",
      IF(OR(C39="190 Automobile",C39="200 computer hardware",C39="210 Computer software",C39="220 Quickbooks software",C39="230 Office equipment",C39="240 Office furniture"),
         E39-(E39/(1+Dashboard!$F$4)),
         0
      ),
      IF(C39="750 Business promotion",
         E39-(E39/(1+4.793/100)),
         E39-(E39/(1+Dashboard!$F$4))
      )
   )
)</f>
        <v>0</v>
      </c>
      <c r="J39" s="25">
        <f>Bank1[[#This Row],[Money in/ (Money out)]]-Bank1[[#This Row],[GST/HST]]</f>
        <v>0</v>
      </c>
      <c r="L39" s="23">
        <f t="shared" si="0"/>
        <v>0</v>
      </c>
    </row>
    <row r="40" spans="1:12" x14ac:dyDescent="0.2">
      <c r="A40" s="399"/>
      <c r="D40" s="397">
        <f>_xlfn.XLOOKUP(C:C,Table1[for Import to Bank Register dropdown],Table1[for Pivot],0,0,1)</f>
        <v>0</v>
      </c>
      <c r="E40" s="400"/>
      <c r="F40" s="146">
        <f t="shared" si="2"/>
        <v>1111111</v>
      </c>
      <c r="G40" s="375">
        <f t="shared" si="1"/>
        <v>0</v>
      </c>
      <c r="I40" s="378">
        <f>IF(OR(C40="150 Directors advances", C40="120 accounts receivable", C40="720.2 Automobile - Insurance", C40="720.3 Automobile - License", C40="870.4 Rent - Insurance", C40="870.6 Rent - Property Tax", C40="870.7 Rent - Homeoffice", C40="870.9 Rent - Water"),
   0,
   IF(Dashboard!$F$5="Quick",
      IF(OR(C40="190 Automobile",C40="200 computer hardware",C40="210 Computer software",C40="220 Quickbooks software",C40="230 Office equipment",C40="240 Office furniture"),
         E40-(E40/(1+Dashboard!$F$4)),
         0
      ),
      IF(C40="750 Business promotion",
         E40-(E40/(1+4.793/100)),
         E40-(E40/(1+Dashboard!$F$4))
      )
   )
)</f>
        <v>0</v>
      </c>
      <c r="J40" s="25">
        <f>Bank1[[#This Row],[Money in/ (Money out)]]-Bank1[[#This Row],[GST/HST]]</f>
        <v>0</v>
      </c>
      <c r="L40" s="23">
        <f t="shared" si="0"/>
        <v>0</v>
      </c>
    </row>
    <row r="41" spans="1:12" x14ac:dyDescent="0.2">
      <c r="A41" s="399"/>
      <c r="D41" s="397">
        <f>_xlfn.XLOOKUP(C:C,Table1[for Import to Bank Register dropdown],Table1[for Pivot],0,0,1)</f>
        <v>0</v>
      </c>
      <c r="E41" s="400"/>
      <c r="F41" s="146">
        <f t="shared" si="2"/>
        <v>1111111</v>
      </c>
      <c r="G41" s="375">
        <f t="shared" si="1"/>
        <v>0</v>
      </c>
      <c r="I41" s="378">
        <f>IF(OR(C41="150 Directors advances", C41="120 accounts receivable", C41="720.2 Automobile - Insurance", C41="720.3 Automobile - License", C41="870.4 Rent - Insurance", C41="870.6 Rent - Property Tax", C41="870.7 Rent - Homeoffice", C41="870.9 Rent - Water"),
   0,
   IF(Dashboard!$F$5="Quick",
      IF(OR(C41="190 Automobile",C41="200 computer hardware",C41="210 Computer software",C41="220 Quickbooks software",C41="230 Office equipment",C41="240 Office furniture"),
         E41-(E41/(1+Dashboard!$F$4)),
         0
      ),
      IF(C41="750 Business promotion",
         E41-(E41/(1+4.793/100)),
         E41-(E41/(1+Dashboard!$F$4))
      )
   )
)</f>
        <v>0</v>
      </c>
      <c r="J41" s="25">
        <f>Bank1[[#This Row],[Money in/ (Money out)]]-Bank1[[#This Row],[GST/HST]]</f>
        <v>0</v>
      </c>
      <c r="L41" s="23">
        <f t="shared" si="0"/>
        <v>0</v>
      </c>
    </row>
    <row r="42" spans="1:12" x14ac:dyDescent="0.2">
      <c r="A42" s="399"/>
      <c r="D42" s="397">
        <f>_xlfn.XLOOKUP(C:C,Table1[for Import to Bank Register dropdown],Table1[for Pivot],0,0,1)</f>
        <v>0</v>
      </c>
      <c r="E42" s="400"/>
      <c r="F42" s="146">
        <f t="shared" si="2"/>
        <v>1111111</v>
      </c>
      <c r="G42" s="375">
        <f t="shared" si="1"/>
        <v>0</v>
      </c>
      <c r="I42" s="378">
        <f>IF(OR(C42="150 Directors advances", C42="120 accounts receivable", C42="720.2 Automobile - Insurance", C42="720.3 Automobile - License", C42="870.4 Rent - Insurance", C42="870.6 Rent - Property Tax", C42="870.7 Rent - Homeoffice", C42="870.9 Rent - Water"),
   0,
   IF(Dashboard!$F$5="Quick",
      IF(OR(C42="190 Automobile",C42="200 computer hardware",C42="210 Computer software",C42="220 Quickbooks software",C42="230 Office equipment",C42="240 Office furniture"),
         E42-(E42/(1+Dashboard!$F$4)),
         0
      ),
      IF(C42="750 Business promotion",
         E42-(E42/(1+4.793/100)),
         E42-(E42/(1+Dashboard!$F$4))
      )
   )
)</f>
        <v>0</v>
      </c>
      <c r="J42" s="25">
        <f>Bank1[[#This Row],[Money in/ (Money out)]]-Bank1[[#This Row],[GST/HST]]</f>
        <v>0</v>
      </c>
      <c r="L42" s="23">
        <f t="shared" si="0"/>
        <v>0</v>
      </c>
    </row>
    <row r="43" spans="1:12" x14ac:dyDescent="0.2">
      <c r="A43" s="399"/>
      <c r="D43" s="397">
        <f>_xlfn.XLOOKUP(C:C,Table1[for Import to Bank Register dropdown],Table1[for Pivot],0,0,1)</f>
        <v>0</v>
      </c>
      <c r="E43" s="400"/>
      <c r="F43" s="146">
        <f t="shared" si="2"/>
        <v>1111111</v>
      </c>
      <c r="G43" s="375">
        <f t="shared" si="1"/>
        <v>0</v>
      </c>
      <c r="I43" s="378">
        <f>IF(OR(C43="150 Directors advances", C43="120 accounts receivable", C43="720.2 Automobile - Insurance", C43="720.3 Automobile - License", C43="870.4 Rent - Insurance", C43="870.6 Rent - Property Tax", C43="870.7 Rent - Homeoffice", C43="870.9 Rent - Water"),
   0,
   IF(Dashboard!$F$5="Quick",
      IF(OR(C43="190 Automobile",C43="200 computer hardware",C43="210 Computer software",C43="220 Quickbooks software",C43="230 Office equipment",C43="240 Office furniture"),
         E43-(E43/(1+Dashboard!$F$4)),
         0
      ),
      IF(C43="750 Business promotion",
         E43-(E43/(1+4.793/100)),
         E43-(E43/(1+Dashboard!$F$4))
      )
   )
)</f>
        <v>0</v>
      </c>
      <c r="J43" s="25">
        <f>Bank1[[#This Row],[Money in/ (Money out)]]-Bank1[[#This Row],[GST/HST]]</f>
        <v>0</v>
      </c>
      <c r="L43" s="23">
        <f t="shared" si="0"/>
        <v>0</v>
      </c>
    </row>
    <row r="44" spans="1:12" x14ac:dyDescent="0.2">
      <c r="A44" s="399"/>
      <c r="D44" s="397">
        <f>_xlfn.XLOOKUP(C:C,Table1[for Import to Bank Register dropdown],Table1[for Pivot],0,0,1)</f>
        <v>0</v>
      </c>
      <c r="E44" s="400"/>
      <c r="F44" s="146">
        <f t="shared" si="2"/>
        <v>1111111</v>
      </c>
      <c r="G44" s="375">
        <f t="shared" si="1"/>
        <v>0</v>
      </c>
      <c r="I44" s="378">
        <f>IF(OR(C44="150 Directors advances", C44="120 accounts receivable", C44="720.2 Automobile - Insurance", C44="720.3 Automobile - License", C44="870.4 Rent - Insurance", C44="870.6 Rent - Property Tax", C44="870.7 Rent - Homeoffice", C44="870.9 Rent - Water"),
   0,
   IF(Dashboard!$F$5="Quick",
      IF(OR(C44="190 Automobile",C44="200 computer hardware",C44="210 Computer software",C44="220 Quickbooks software",C44="230 Office equipment",C44="240 Office furniture"),
         E44-(E44/(1+Dashboard!$F$4)),
         0
      ),
      IF(C44="750 Business promotion",
         E44-(E44/(1+4.793/100)),
         E44-(E44/(1+Dashboard!$F$4))
      )
   )
)</f>
        <v>0</v>
      </c>
      <c r="J44" s="25">
        <f>Bank1[[#This Row],[Money in/ (Money out)]]-Bank1[[#This Row],[GST/HST]]</f>
        <v>0</v>
      </c>
      <c r="L44" s="23">
        <f t="shared" si="0"/>
        <v>0</v>
      </c>
    </row>
    <row r="45" spans="1:12" x14ac:dyDescent="0.2">
      <c r="A45" s="399"/>
      <c r="D45" s="397">
        <f>_xlfn.XLOOKUP(C:C,Table1[for Import to Bank Register dropdown],Table1[for Pivot],0,0,1)</f>
        <v>0</v>
      </c>
      <c r="E45" s="400"/>
      <c r="F45" s="146">
        <f t="shared" si="2"/>
        <v>1111111</v>
      </c>
      <c r="G45" s="375">
        <f t="shared" si="1"/>
        <v>0</v>
      </c>
      <c r="I45" s="378">
        <f>IF(OR(C45="150 Directors advances", C45="120 accounts receivable", C45="720.2 Automobile - Insurance", C45="720.3 Automobile - License", C45="870.4 Rent - Insurance", C45="870.6 Rent - Property Tax", C45="870.7 Rent - Homeoffice", C45="870.9 Rent - Water"),
   0,
   IF(Dashboard!$F$5="Quick",
      IF(OR(C45="190 Automobile",C45="200 computer hardware",C45="210 Computer software",C45="220 Quickbooks software",C45="230 Office equipment",C45="240 Office furniture"),
         E45-(E45/(1+Dashboard!$F$4)),
         0
      ),
      IF(C45="750 Business promotion",
         E45-(E45/(1+4.793/100)),
         E45-(E45/(1+Dashboard!$F$4))
      )
   )
)</f>
        <v>0</v>
      </c>
      <c r="J45" s="25">
        <f>Bank1[[#This Row],[Money in/ (Money out)]]-Bank1[[#This Row],[GST/HST]]</f>
        <v>0</v>
      </c>
      <c r="L45" s="23">
        <f t="shared" si="0"/>
        <v>0</v>
      </c>
    </row>
    <row r="46" spans="1:12" x14ac:dyDescent="0.2">
      <c r="A46" s="399"/>
      <c r="D46" s="397">
        <f>_xlfn.XLOOKUP(C:C,Table1[for Import to Bank Register dropdown],Table1[for Pivot],0,0,1)</f>
        <v>0</v>
      </c>
      <c r="E46" s="400"/>
      <c r="F46" s="146">
        <f t="shared" si="2"/>
        <v>1111111</v>
      </c>
      <c r="G46" s="375">
        <f t="shared" si="1"/>
        <v>0</v>
      </c>
      <c r="I46" s="378">
        <f>IF(OR(C46="150 Directors advances", C46="120 accounts receivable", C46="720.2 Automobile - Insurance", C46="720.3 Automobile - License", C46="870.4 Rent - Insurance", C46="870.6 Rent - Property Tax", C46="870.7 Rent - Homeoffice", C46="870.9 Rent - Water"),
   0,
   IF(Dashboard!$F$5="Quick",
      IF(OR(C46="190 Automobile",C46="200 computer hardware",C46="210 Computer software",C46="220 Quickbooks software",C46="230 Office equipment",C46="240 Office furniture"),
         E46-(E46/(1+Dashboard!$F$4)),
         0
      ),
      IF(C46="750 Business promotion",
         E46-(E46/(1+4.793/100)),
         E46-(E46/(1+Dashboard!$F$4))
      )
   )
)</f>
        <v>0</v>
      </c>
      <c r="J46" s="25">
        <f>Bank1[[#This Row],[Money in/ (Money out)]]-Bank1[[#This Row],[GST/HST]]</f>
        <v>0</v>
      </c>
      <c r="L46" s="23">
        <f t="shared" si="0"/>
        <v>0</v>
      </c>
    </row>
    <row r="47" spans="1:12" x14ac:dyDescent="0.2">
      <c r="A47" s="399"/>
      <c r="D47" s="397">
        <f>_xlfn.XLOOKUP(C:C,Table1[for Import to Bank Register dropdown],Table1[for Pivot],0,0,1)</f>
        <v>0</v>
      </c>
      <c r="E47" s="400"/>
      <c r="F47" s="146">
        <f t="shared" si="2"/>
        <v>1111111</v>
      </c>
      <c r="G47" s="375">
        <f t="shared" si="1"/>
        <v>0</v>
      </c>
      <c r="I47" s="378">
        <f>IF(OR(C47="150 Directors advances", C47="120 accounts receivable", C47="720.2 Automobile - Insurance", C47="720.3 Automobile - License", C47="870.4 Rent - Insurance", C47="870.6 Rent - Property Tax", C47="870.7 Rent - Homeoffice", C47="870.9 Rent - Water"),
   0,
   IF(Dashboard!$F$5="Quick",
      IF(OR(C47="190 Automobile",C47="200 computer hardware",C47="210 Computer software",C47="220 Quickbooks software",C47="230 Office equipment",C47="240 Office furniture"),
         E47-(E47/(1+Dashboard!$F$4)),
         0
      ),
      IF(C47="750 Business promotion",
         E47-(E47/(1+4.793/100)),
         E47-(E47/(1+Dashboard!$F$4))
      )
   )
)</f>
        <v>0</v>
      </c>
      <c r="J47" s="25">
        <f>Bank1[[#This Row],[Money in/ (Money out)]]-Bank1[[#This Row],[GST/HST]]</f>
        <v>0</v>
      </c>
      <c r="L47" s="23">
        <f t="shared" si="0"/>
        <v>0</v>
      </c>
    </row>
    <row r="48" spans="1:12" x14ac:dyDescent="0.2">
      <c r="A48" s="399"/>
      <c r="D48" s="397">
        <f>_xlfn.XLOOKUP(C:C,Table1[for Import to Bank Register dropdown],Table1[for Pivot],0,0,1)</f>
        <v>0</v>
      </c>
      <c r="E48" s="400"/>
      <c r="F48" s="146">
        <f t="shared" si="2"/>
        <v>1111111</v>
      </c>
      <c r="G48" s="375">
        <f t="shared" si="1"/>
        <v>0</v>
      </c>
      <c r="I48" s="378">
        <f>IF(OR(C48="150 Directors advances", C48="120 accounts receivable", C48="720.2 Automobile - Insurance", C48="720.3 Automobile - License", C48="870.4 Rent - Insurance", C48="870.6 Rent - Property Tax", C48="870.7 Rent - Homeoffice", C48="870.9 Rent - Water"),
   0,
   IF(Dashboard!$F$5="Quick",
      IF(OR(C48="190 Automobile",C48="200 computer hardware",C48="210 Computer software",C48="220 Quickbooks software",C48="230 Office equipment",C48="240 Office furniture"),
         E48-(E48/(1+Dashboard!$F$4)),
         0
      ),
      IF(C48="750 Business promotion",
         E48-(E48/(1+4.793/100)),
         E48-(E48/(1+Dashboard!$F$4))
      )
   )
)</f>
        <v>0</v>
      </c>
      <c r="J48" s="25">
        <f>Bank1[[#This Row],[Money in/ (Money out)]]-Bank1[[#This Row],[GST/HST]]</f>
        <v>0</v>
      </c>
      <c r="L48" s="23">
        <f t="shared" si="0"/>
        <v>0</v>
      </c>
    </row>
    <row r="49" spans="1:12" x14ac:dyDescent="0.2">
      <c r="A49" s="399"/>
      <c r="D49" s="397">
        <f>_xlfn.XLOOKUP(C:C,Table1[for Import to Bank Register dropdown],Table1[for Pivot],0,0,1)</f>
        <v>0</v>
      </c>
      <c r="E49" s="400"/>
      <c r="F49" s="146">
        <f t="shared" si="2"/>
        <v>1111111</v>
      </c>
      <c r="G49" s="375">
        <f t="shared" si="1"/>
        <v>0</v>
      </c>
      <c r="I49" s="378">
        <f>IF(OR(C49="150 Directors advances", C49="120 accounts receivable", C49="720.2 Automobile - Insurance", C49="720.3 Automobile - License", C49="870.4 Rent - Insurance", C49="870.6 Rent - Property Tax", C49="870.7 Rent - Homeoffice", C49="870.9 Rent - Water"),
   0,
   IF(Dashboard!$F$5="Quick",
      IF(OR(C49="190 Automobile",C49="200 computer hardware",C49="210 Computer software",C49="220 Quickbooks software",C49="230 Office equipment",C49="240 Office furniture"),
         E49-(E49/(1+Dashboard!$F$4)),
         0
      ),
      IF(C49="750 Business promotion",
         E49-(E49/(1+4.793/100)),
         E49-(E49/(1+Dashboard!$F$4))
      )
   )
)</f>
        <v>0</v>
      </c>
      <c r="J49" s="25">
        <f>Bank1[[#This Row],[Money in/ (Money out)]]-Bank1[[#This Row],[GST/HST]]</f>
        <v>0</v>
      </c>
      <c r="L49" s="23">
        <f t="shared" si="0"/>
        <v>0</v>
      </c>
    </row>
    <row r="50" spans="1:12" x14ac:dyDescent="0.2">
      <c r="A50" s="399"/>
      <c r="D50" s="397">
        <f>_xlfn.XLOOKUP(C:C,Table1[for Import to Bank Register dropdown],Table1[for Pivot],0,0,1)</f>
        <v>0</v>
      </c>
      <c r="E50" s="400"/>
      <c r="F50" s="146">
        <f t="shared" si="2"/>
        <v>1111111</v>
      </c>
      <c r="G50" s="375">
        <f t="shared" si="1"/>
        <v>0</v>
      </c>
      <c r="I50" s="378">
        <f>IF(OR(C50="150 Directors advances", C50="120 accounts receivable", C50="720.2 Automobile - Insurance", C50="720.3 Automobile - License", C50="870.4 Rent - Insurance", C50="870.6 Rent - Property Tax", C50="870.7 Rent - Homeoffice", C50="870.9 Rent - Water"),
   0,
   IF(Dashboard!$F$5="Quick",
      IF(OR(C50="190 Automobile",C50="200 computer hardware",C50="210 Computer software",C50="220 Quickbooks software",C50="230 Office equipment",C50="240 Office furniture"),
         E50-(E50/(1+Dashboard!$F$4)),
         0
      ),
      IF(C50="750 Business promotion",
         E50-(E50/(1+4.793/100)),
         E50-(E50/(1+Dashboard!$F$4))
      )
   )
)</f>
        <v>0</v>
      </c>
      <c r="J50" s="25">
        <f>Bank1[[#This Row],[Money in/ (Money out)]]-Bank1[[#This Row],[GST/HST]]</f>
        <v>0</v>
      </c>
      <c r="L50" s="23">
        <f t="shared" si="0"/>
        <v>0</v>
      </c>
    </row>
    <row r="51" spans="1:12" x14ac:dyDescent="0.2">
      <c r="A51" s="399"/>
      <c r="D51" s="397">
        <f>_xlfn.XLOOKUP(C:C,Table1[for Import to Bank Register dropdown],Table1[for Pivot],0,0,1)</f>
        <v>0</v>
      </c>
      <c r="E51" s="400"/>
      <c r="F51" s="146">
        <f t="shared" si="2"/>
        <v>1111111</v>
      </c>
      <c r="G51" s="375">
        <f t="shared" si="1"/>
        <v>0</v>
      </c>
      <c r="I51" s="378">
        <f>IF(OR(C51="150 Directors advances", C51="120 accounts receivable", C51="720.2 Automobile - Insurance", C51="720.3 Automobile - License", C51="870.4 Rent - Insurance", C51="870.6 Rent - Property Tax", C51="870.7 Rent - Homeoffice", C51="870.9 Rent - Water"),
   0,
   IF(Dashboard!$F$5="Quick",
      IF(OR(C51="190 Automobile",C51="200 computer hardware",C51="210 Computer software",C51="220 Quickbooks software",C51="230 Office equipment",C51="240 Office furniture"),
         E51-(E51/(1+Dashboard!$F$4)),
         0
      ),
      IF(C51="750 Business promotion",
         E51-(E51/(1+4.793/100)),
         E51-(E51/(1+Dashboard!$F$4))
      )
   )
)</f>
        <v>0</v>
      </c>
      <c r="J51" s="25">
        <f>Bank1[[#This Row],[Money in/ (Money out)]]-Bank1[[#This Row],[GST/HST]]</f>
        <v>0</v>
      </c>
      <c r="L51" s="23">
        <f t="shared" si="0"/>
        <v>0</v>
      </c>
    </row>
    <row r="52" spans="1:12" x14ac:dyDescent="0.2">
      <c r="A52" s="399"/>
      <c r="D52" s="397">
        <f>_xlfn.XLOOKUP(C:C,Table1[for Import to Bank Register dropdown],Table1[for Pivot],0,0,1)</f>
        <v>0</v>
      </c>
      <c r="E52" s="400"/>
      <c r="F52" s="146">
        <f t="shared" si="2"/>
        <v>1111111</v>
      </c>
      <c r="G52" s="375">
        <f t="shared" si="1"/>
        <v>0</v>
      </c>
      <c r="I52" s="378">
        <f>IF(OR(C52="150 Directors advances", C52="120 accounts receivable", C52="720.2 Automobile - Insurance", C52="720.3 Automobile - License", C52="870.4 Rent - Insurance", C52="870.6 Rent - Property Tax", C52="870.7 Rent - Homeoffice", C52="870.9 Rent - Water"),
   0,
   IF(Dashboard!$F$5="Quick",
      IF(OR(C52="190 Automobile",C52="200 computer hardware",C52="210 Computer software",C52="220 Quickbooks software",C52="230 Office equipment",C52="240 Office furniture"),
         E52-(E52/(1+Dashboard!$F$4)),
         0
      ),
      IF(C52="750 Business promotion",
         E52-(E52/(1+4.793/100)),
         E52-(E52/(1+Dashboard!$F$4))
      )
   )
)</f>
        <v>0</v>
      </c>
      <c r="J52" s="25">
        <f>Bank1[[#This Row],[Money in/ (Money out)]]-Bank1[[#This Row],[GST/HST]]</f>
        <v>0</v>
      </c>
      <c r="L52" s="23">
        <f t="shared" si="0"/>
        <v>0</v>
      </c>
    </row>
    <row r="53" spans="1:12" x14ac:dyDescent="0.2">
      <c r="A53" s="399"/>
      <c r="D53" s="397">
        <f>_xlfn.XLOOKUP(C:C,Table1[for Import to Bank Register dropdown],Table1[for Pivot],0,0,1)</f>
        <v>0</v>
      </c>
      <c r="E53" s="400"/>
      <c r="F53" s="146">
        <f t="shared" si="2"/>
        <v>1111111</v>
      </c>
      <c r="G53" s="375">
        <f t="shared" si="1"/>
        <v>0</v>
      </c>
      <c r="I53" s="378">
        <f>IF(OR(C53="150 Directors advances", C53="120 accounts receivable", C53="720.2 Automobile - Insurance", C53="720.3 Automobile - License", C53="870.4 Rent - Insurance", C53="870.6 Rent - Property Tax", C53="870.7 Rent - Homeoffice", C53="870.9 Rent - Water"),
   0,
   IF(Dashboard!$F$5="Quick",
      IF(OR(C53="190 Automobile",C53="200 computer hardware",C53="210 Computer software",C53="220 Quickbooks software",C53="230 Office equipment",C53="240 Office furniture"),
         E53-(E53/(1+Dashboard!$F$4)),
         0
      ),
      IF(C53="750 Business promotion",
         E53-(E53/(1+4.793/100)),
         E53-(E53/(1+Dashboard!$F$4))
      )
   )
)</f>
        <v>0</v>
      </c>
      <c r="J53" s="25">
        <f>Bank1[[#This Row],[Money in/ (Money out)]]-Bank1[[#This Row],[GST/HST]]</f>
        <v>0</v>
      </c>
      <c r="L53" s="23">
        <f t="shared" si="0"/>
        <v>0</v>
      </c>
    </row>
    <row r="54" spans="1:12" x14ac:dyDescent="0.2">
      <c r="A54" s="399"/>
      <c r="D54" s="397">
        <f>_xlfn.XLOOKUP(C:C,Table1[for Import to Bank Register dropdown],Table1[for Pivot],0,0,1)</f>
        <v>0</v>
      </c>
      <c r="E54" s="400"/>
      <c r="F54" s="146">
        <f t="shared" si="2"/>
        <v>1111111</v>
      </c>
      <c r="G54" s="375">
        <f t="shared" si="1"/>
        <v>0</v>
      </c>
      <c r="I54" s="378">
        <f>IF(OR(C54="150 Directors advances", C54="120 accounts receivable", C54="720.2 Automobile - Insurance", C54="720.3 Automobile - License", C54="870.4 Rent - Insurance", C54="870.6 Rent - Property Tax", C54="870.7 Rent - Homeoffice", C54="870.9 Rent - Water"),
   0,
   IF(Dashboard!$F$5="Quick",
      IF(OR(C54="190 Automobile",C54="200 computer hardware",C54="210 Computer software",C54="220 Quickbooks software",C54="230 Office equipment",C54="240 Office furniture"),
         E54-(E54/(1+Dashboard!$F$4)),
         0
      ),
      IF(C54="750 Business promotion",
         E54-(E54/(1+4.793/100)),
         E54-(E54/(1+Dashboard!$F$4))
      )
   )
)</f>
        <v>0</v>
      </c>
      <c r="J54" s="25">
        <f>Bank1[[#This Row],[Money in/ (Money out)]]-Bank1[[#This Row],[GST/HST]]</f>
        <v>0</v>
      </c>
      <c r="L54" s="23">
        <f t="shared" si="0"/>
        <v>0</v>
      </c>
    </row>
    <row r="55" spans="1:12" x14ac:dyDescent="0.2">
      <c r="A55" s="399"/>
      <c r="D55" s="397">
        <f>_xlfn.XLOOKUP(C:C,Table1[for Import to Bank Register dropdown],Table1[for Pivot],0,0,1)</f>
        <v>0</v>
      </c>
      <c r="E55" s="400"/>
      <c r="F55" s="146">
        <f t="shared" si="2"/>
        <v>1111111</v>
      </c>
      <c r="G55" s="375">
        <f t="shared" si="1"/>
        <v>0</v>
      </c>
      <c r="I55" s="378">
        <f>IF(OR(C55="150 Directors advances", C55="120 accounts receivable", C55="720.2 Automobile - Insurance", C55="720.3 Automobile - License", C55="870.4 Rent - Insurance", C55="870.6 Rent - Property Tax", C55="870.7 Rent - Homeoffice", C55="870.9 Rent - Water"),
   0,
   IF(Dashboard!$F$5="Quick",
      IF(OR(C55="190 Automobile",C55="200 computer hardware",C55="210 Computer software",C55="220 Quickbooks software",C55="230 Office equipment",C55="240 Office furniture"),
         E55-(E55/(1+Dashboard!$F$4)),
         0
      ),
      IF(C55="750 Business promotion",
         E55-(E55/(1+4.793/100)),
         E55-(E55/(1+Dashboard!$F$4))
      )
   )
)</f>
        <v>0</v>
      </c>
      <c r="J55" s="25">
        <f>Bank1[[#This Row],[Money in/ (Money out)]]-Bank1[[#This Row],[GST/HST]]</f>
        <v>0</v>
      </c>
      <c r="L55" s="23">
        <f t="shared" si="0"/>
        <v>0</v>
      </c>
    </row>
    <row r="56" spans="1:12" x14ac:dyDescent="0.2">
      <c r="A56" s="399"/>
      <c r="D56" s="397">
        <f>_xlfn.XLOOKUP(C:C,Table1[for Import to Bank Register dropdown],Table1[for Pivot],0,0,1)</f>
        <v>0</v>
      </c>
      <c r="E56" s="400"/>
      <c r="F56" s="146">
        <f t="shared" si="2"/>
        <v>1111111</v>
      </c>
      <c r="G56" s="375">
        <f t="shared" si="1"/>
        <v>0</v>
      </c>
      <c r="I56" s="378">
        <f>IF(OR(C56="150 Directors advances", C56="120 accounts receivable", C56="720.2 Automobile - Insurance", C56="720.3 Automobile - License", C56="870.4 Rent - Insurance", C56="870.6 Rent - Property Tax", C56="870.7 Rent - Homeoffice", C56="870.9 Rent - Water"),
   0,
   IF(Dashboard!$F$5="Quick",
      IF(OR(C56="190 Automobile",C56="200 computer hardware",C56="210 Computer software",C56="220 Quickbooks software",C56="230 Office equipment",C56="240 Office furniture"),
         E56-(E56/(1+Dashboard!$F$4)),
         0
      ),
      IF(C56="750 Business promotion",
         E56-(E56/(1+4.793/100)),
         E56-(E56/(1+Dashboard!$F$4))
      )
   )
)</f>
        <v>0</v>
      </c>
      <c r="J56" s="25">
        <f>Bank1[[#This Row],[Money in/ (Money out)]]-Bank1[[#This Row],[GST/HST]]</f>
        <v>0</v>
      </c>
      <c r="L56" s="23">
        <f t="shared" si="0"/>
        <v>0</v>
      </c>
    </row>
    <row r="57" spans="1:12" x14ac:dyDescent="0.2">
      <c r="A57" s="399"/>
      <c r="D57" s="397">
        <f>_xlfn.XLOOKUP(C:C,Table1[for Import to Bank Register dropdown],Table1[for Pivot],0,0,1)</f>
        <v>0</v>
      </c>
      <c r="E57" s="400"/>
      <c r="F57" s="146">
        <f t="shared" si="2"/>
        <v>1111111</v>
      </c>
      <c r="G57" s="375">
        <f t="shared" si="1"/>
        <v>0</v>
      </c>
      <c r="I57" s="378">
        <f>IF(OR(C57="150 Directors advances", C57="120 accounts receivable", C57="720.2 Automobile - Insurance", C57="720.3 Automobile - License", C57="870.4 Rent - Insurance", C57="870.6 Rent - Property Tax", C57="870.7 Rent - Homeoffice", C57="870.9 Rent - Water"),
   0,
   IF(Dashboard!$F$5="Quick",
      IF(OR(C57="190 Automobile",C57="200 computer hardware",C57="210 Computer software",C57="220 Quickbooks software",C57="230 Office equipment",C57="240 Office furniture"),
         E57-(E57/(1+Dashboard!$F$4)),
         0
      ),
      IF(C57="750 Business promotion",
         E57-(E57/(1+4.793/100)),
         E57-(E57/(1+Dashboard!$F$4))
      )
   )
)</f>
        <v>0</v>
      </c>
      <c r="J57" s="25">
        <f>Bank1[[#This Row],[Money in/ (Money out)]]-Bank1[[#This Row],[GST/HST]]</f>
        <v>0</v>
      </c>
      <c r="L57" s="23">
        <f t="shared" si="0"/>
        <v>0</v>
      </c>
    </row>
    <row r="58" spans="1:12" x14ac:dyDescent="0.2">
      <c r="A58" s="399"/>
      <c r="D58" s="397">
        <f>_xlfn.XLOOKUP(C:C,Table1[for Import to Bank Register dropdown],Table1[for Pivot],0,0,1)</f>
        <v>0</v>
      </c>
      <c r="E58" s="400"/>
      <c r="F58" s="146">
        <f t="shared" si="2"/>
        <v>1111111</v>
      </c>
      <c r="G58" s="375">
        <f t="shared" si="1"/>
        <v>0</v>
      </c>
      <c r="I58" s="378">
        <f>IF(OR(C58="150 Directors advances", C58="120 accounts receivable", C58="720.2 Automobile - Insurance", C58="720.3 Automobile - License", C58="870.4 Rent - Insurance", C58="870.6 Rent - Property Tax", C58="870.7 Rent - Homeoffice", C58="870.9 Rent - Water"),
   0,
   IF(Dashboard!$F$5="Quick",
      IF(OR(C58="190 Automobile",C58="200 computer hardware",C58="210 Computer software",C58="220 Quickbooks software",C58="230 Office equipment",C58="240 Office furniture"),
         E58-(E58/(1+Dashboard!$F$4)),
         0
      ),
      IF(C58="750 Business promotion",
         E58-(E58/(1+4.793/100)),
         E58-(E58/(1+Dashboard!$F$4))
      )
   )
)</f>
        <v>0</v>
      </c>
      <c r="J58" s="25">
        <f>Bank1[[#This Row],[Money in/ (Money out)]]-Bank1[[#This Row],[GST/HST]]</f>
        <v>0</v>
      </c>
      <c r="L58" s="23">
        <f t="shared" si="0"/>
        <v>0</v>
      </c>
    </row>
    <row r="59" spans="1:12" x14ac:dyDescent="0.2">
      <c r="A59" s="399"/>
      <c r="D59" s="397">
        <f>_xlfn.XLOOKUP(C:C,Table1[for Import to Bank Register dropdown],Table1[for Pivot],0,0,1)</f>
        <v>0</v>
      </c>
      <c r="E59" s="400"/>
      <c r="F59" s="146">
        <f t="shared" si="2"/>
        <v>1111111</v>
      </c>
      <c r="G59" s="375">
        <f t="shared" si="1"/>
        <v>0</v>
      </c>
      <c r="I59" s="378">
        <f>IF(OR(C59="150 Directors advances", C59="120 accounts receivable", C59="720.2 Automobile - Insurance", C59="720.3 Automobile - License", C59="870.4 Rent - Insurance", C59="870.6 Rent - Property Tax", C59="870.7 Rent - Homeoffice", C59="870.9 Rent - Water"),
   0,
   IF(Dashboard!$F$5="Quick",
      IF(OR(C59="190 Automobile",C59="200 computer hardware",C59="210 Computer software",C59="220 Quickbooks software",C59="230 Office equipment",C59="240 Office furniture"),
         E59-(E59/(1+Dashboard!$F$4)),
         0
      ),
      IF(C59="750 Business promotion",
         E59-(E59/(1+4.793/100)),
         E59-(E59/(1+Dashboard!$F$4))
      )
   )
)</f>
        <v>0</v>
      </c>
      <c r="J59" s="25">
        <f>Bank1[[#This Row],[Money in/ (Money out)]]-Bank1[[#This Row],[GST/HST]]</f>
        <v>0</v>
      </c>
      <c r="L59" s="23">
        <f t="shared" si="0"/>
        <v>0</v>
      </c>
    </row>
    <row r="60" spans="1:12" x14ac:dyDescent="0.2">
      <c r="A60" s="399"/>
      <c r="D60" s="397">
        <f>_xlfn.XLOOKUP(C:C,Table1[for Import to Bank Register dropdown],Table1[for Pivot],0,0,1)</f>
        <v>0</v>
      </c>
      <c r="E60" s="400"/>
      <c r="F60" s="146">
        <f t="shared" si="2"/>
        <v>1111111</v>
      </c>
      <c r="G60" s="375">
        <f t="shared" si="1"/>
        <v>0</v>
      </c>
      <c r="I60" s="378">
        <f>IF(OR(C60="150 Directors advances", C60="120 accounts receivable", C60="720.2 Automobile - Insurance", C60="720.3 Automobile - License", C60="870.4 Rent - Insurance", C60="870.6 Rent - Property Tax", C60="870.7 Rent - Homeoffice", C60="870.9 Rent - Water"),
   0,
   IF(Dashboard!$F$5="Quick",
      IF(OR(C60="190 Automobile",C60="200 computer hardware",C60="210 Computer software",C60="220 Quickbooks software",C60="230 Office equipment",C60="240 Office furniture"),
         E60-(E60/(1+Dashboard!$F$4)),
         0
      ),
      IF(C60="750 Business promotion",
         E60-(E60/(1+4.793/100)),
         E60-(E60/(1+Dashboard!$F$4))
      )
   )
)</f>
        <v>0</v>
      </c>
      <c r="J60" s="25">
        <f>Bank1[[#This Row],[Money in/ (Money out)]]-Bank1[[#This Row],[GST/HST]]</f>
        <v>0</v>
      </c>
      <c r="L60" s="23">
        <f t="shared" si="0"/>
        <v>0</v>
      </c>
    </row>
    <row r="61" spans="1:12" x14ac:dyDescent="0.2">
      <c r="A61" s="399"/>
      <c r="D61" s="397">
        <f>_xlfn.XLOOKUP(C:C,Table1[for Import to Bank Register dropdown],Table1[for Pivot],0,0,1)</f>
        <v>0</v>
      </c>
      <c r="E61" s="400"/>
      <c r="F61" s="146">
        <f t="shared" si="2"/>
        <v>1111111</v>
      </c>
      <c r="G61" s="375">
        <f t="shared" si="1"/>
        <v>0</v>
      </c>
      <c r="I61" s="378">
        <f>IF(OR(C61="150 Directors advances", C61="120 accounts receivable", C61="720.2 Automobile - Insurance", C61="720.3 Automobile - License", C61="870.4 Rent - Insurance", C61="870.6 Rent - Property Tax", C61="870.7 Rent - Homeoffice", C61="870.9 Rent - Water"),
   0,
   IF(Dashboard!$F$5="Quick",
      IF(OR(C61="190 Automobile",C61="200 computer hardware",C61="210 Computer software",C61="220 Quickbooks software",C61="230 Office equipment",C61="240 Office furniture"),
         E61-(E61/(1+Dashboard!$F$4)),
         0
      ),
      IF(C61="750 Business promotion",
         E61-(E61/(1+4.793/100)),
         E61-(E61/(1+Dashboard!$F$4))
      )
   )
)</f>
        <v>0</v>
      </c>
      <c r="J61" s="25">
        <f>Bank1[[#This Row],[Money in/ (Money out)]]-Bank1[[#This Row],[GST/HST]]</f>
        <v>0</v>
      </c>
      <c r="L61" s="23">
        <f t="shared" si="0"/>
        <v>0</v>
      </c>
    </row>
    <row r="62" spans="1:12" x14ac:dyDescent="0.2">
      <c r="A62" s="399"/>
      <c r="D62" s="397">
        <f>_xlfn.XLOOKUP(C:C,Table1[for Import to Bank Register dropdown],Table1[for Pivot],0,0,1)</f>
        <v>0</v>
      </c>
      <c r="E62" s="400"/>
      <c r="F62" s="146">
        <f t="shared" si="2"/>
        <v>1111111</v>
      </c>
      <c r="G62" s="375">
        <f t="shared" si="1"/>
        <v>0</v>
      </c>
      <c r="I62" s="378">
        <f>IF(OR(C62="150 Directors advances", C62="120 accounts receivable", C62="720.2 Automobile - Insurance", C62="720.3 Automobile - License", C62="870.4 Rent - Insurance", C62="870.6 Rent - Property Tax", C62="870.7 Rent - Homeoffice", C62="870.9 Rent - Water"),
   0,
   IF(Dashboard!$F$5="Quick",
      IF(OR(C62="190 Automobile",C62="200 computer hardware",C62="210 Computer software",C62="220 Quickbooks software",C62="230 Office equipment",C62="240 Office furniture"),
         E62-(E62/(1+Dashboard!$F$4)),
         0
      ),
      IF(C62="750 Business promotion",
         E62-(E62/(1+4.793/100)),
         E62-(E62/(1+Dashboard!$F$4))
      )
   )
)</f>
        <v>0</v>
      </c>
      <c r="J62" s="25">
        <f>Bank1[[#This Row],[Money in/ (Money out)]]-Bank1[[#This Row],[GST/HST]]</f>
        <v>0</v>
      </c>
      <c r="L62" s="23">
        <f t="shared" si="0"/>
        <v>0</v>
      </c>
    </row>
    <row r="63" spans="1:12" x14ac:dyDescent="0.2">
      <c r="A63" s="399"/>
      <c r="D63" s="397">
        <f>_xlfn.XLOOKUP(C:C,Table1[for Import to Bank Register dropdown],Table1[for Pivot],0,0,1)</f>
        <v>0</v>
      </c>
      <c r="E63" s="400"/>
      <c r="F63" s="146">
        <f t="shared" si="2"/>
        <v>1111111</v>
      </c>
      <c r="G63" s="375">
        <f t="shared" si="1"/>
        <v>0</v>
      </c>
      <c r="I63" s="378">
        <f>IF(OR(C63="150 Directors advances", C63="120 accounts receivable", C63="720.2 Automobile - Insurance", C63="720.3 Automobile - License", C63="870.4 Rent - Insurance", C63="870.6 Rent - Property Tax", C63="870.7 Rent - Homeoffice", C63="870.9 Rent - Water"),
   0,
   IF(Dashboard!$F$5="Quick",
      IF(OR(C63="190 Automobile",C63="200 computer hardware",C63="210 Computer software",C63="220 Quickbooks software",C63="230 Office equipment",C63="240 Office furniture"),
         E63-(E63/(1+Dashboard!$F$4)),
         0
      ),
      IF(C63="750 Business promotion",
         E63-(E63/(1+4.793/100)),
         E63-(E63/(1+Dashboard!$F$4))
      )
   )
)</f>
        <v>0</v>
      </c>
      <c r="J63" s="25">
        <f>Bank1[[#This Row],[Money in/ (Money out)]]-Bank1[[#This Row],[GST/HST]]</f>
        <v>0</v>
      </c>
      <c r="L63" s="23">
        <f t="shared" si="0"/>
        <v>0</v>
      </c>
    </row>
    <row r="64" spans="1:12" x14ac:dyDescent="0.2">
      <c r="A64" s="399"/>
      <c r="D64" s="397">
        <f>_xlfn.XLOOKUP(C:C,Table1[for Import to Bank Register dropdown],Table1[for Pivot],0,0,1)</f>
        <v>0</v>
      </c>
      <c r="E64" s="400"/>
      <c r="F64" s="146">
        <f t="shared" si="2"/>
        <v>1111111</v>
      </c>
      <c r="G64" s="375">
        <f t="shared" si="1"/>
        <v>0</v>
      </c>
      <c r="I64" s="378">
        <f>IF(OR(C64="150 Directors advances", C64="120 accounts receivable", C64="720.2 Automobile - Insurance", C64="720.3 Automobile - License", C64="870.4 Rent - Insurance", C64="870.6 Rent - Property Tax", C64="870.7 Rent - Homeoffice", C64="870.9 Rent - Water"),
   0,
   IF(Dashboard!$F$5="Quick",
      IF(OR(C64="190 Automobile",C64="200 computer hardware",C64="210 Computer software",C64="220 Quickbooks software",C64="230 Office equipment",C64="240 Office furniture"),
         E64-(E64/(1+Dashboard!$F$4)),
         0
      ),
      IF(C64="750 Business promotion",
         E64-(E64/(1+4.793/100)),
         E64-(E64/(1+Dashboard!$F$4))
      )
   )
)</f>
        <v>0</v>
      </c>
      <c r="J64" s="25">
        <f>Bank1[[#This Row],[Money in/ (Money out)]]-Bank1[[#This Row],[GST/HST]]</f>
        <v>0</v>
      </c>
      <c r="L64" s="23">
        <f t="shared" si="0"/>
        <v>0</v>
      </c>
    </row>
    <row r="65" spans="1:12" x14ac:dyDescent="0.2">
      <c r="A65" s="399"/>
      <c r="D65" s="397">
        <f>_xlfn.XLOOKUP(C:C,Table1[for Import to Bank Register dropdown],Table1[for Pivot],0,0,1)</f>
        <v>0</v>
      </c>
      <c r="E65" s="400"/>
      <c r="F65" s="146">
        <f t="shared" si="2"/>
        <v>1111111</v>
      </c>
      <c r="G65" s="375">
        <f t="shared" si="1"/>
        <v>0</v>
      </c>
      <c r="I65" s="378">
        <f>IF(OR(C65="150 Directors advances", C65="120 accounts receivable", C65="720.2 Automobile - Insurance", C65="720.3 Automobile - License", C65="870.4 Rent - Insurance", C65="870.6 Rent - Property Tax", C65="870.7 Rent - Homeoffice", C65="870.9 Rent - Water"),
   0,
   IF(Dashboard!$F$5="Quick",
      IF(OR(C65="190 Automobile",C65="200 computer hardware",C65="210 Computer software",C65="220 Quickbooks software",C65="230 Office equipment",C65="240 Office furniture"),
         E65-(E65/(1+Dashboard!$F$4)),
         0
      ),
      IF(C65="750 Business promotion",
         E65-(E65/(1+4.793/100)),
         E65-(E65/(1+Dashboard!$F$4))
      )
   )
)</f>
        <v>0</v>
      </c>
      <c r="J65" s="25">
        <f>Bank1[[#This Row],[Money in/ (Money out)]]-Bank1[[#This Row],[GST/HST]]</f>
        <v>0</v>
      </c>
      <c r="L65" s="23">
        <f t="shared" si="0"/>
        <v>0</v>
      </c>
    </row>
    <row r="66" spans="1:12" x14ac:dyDescent="0.2">
      <c r="A66" s="399"/>
      <c r="D66" s="397">
        <f>_xlfn.XLOOKUP(C:C,Table1[for Import to Bank Register dropdown],Table1[for Pivot],0,0,1)</f>
        <v>0</v>
      </c>
      <c r="E66" s="400"/>
      <c r="F66" s="146">
        <f t="shared" si="2"/>
        <v>1111111</v>
      </c>
      <c r="G66" s="375">
        <f t="shared" si="1"/>
        <v>0</v>
      </c>
      <c r="I66" s="378">
        <f>IF(OR(C66="150 Directors advances", C66="120 accounts receivable", C66="720.2 Automobile - Insurance", C66="720.3 Automobile - License", C66="870.4 Rent - Insurance", C66="870.6 Rent - Property Tax", C66="870.7 Rent - Homeoffice", C66="870.9 Rent - Water"),
   0,
   IF(Dashboard!$F$5="Quick",
      IF(OR(C66="190 Automobile",C66="200 computer hardware",C66="210 Computer software",C66="220 Quickbooks software",C66="230 Office equipment",C66="240 Office furniture"),
         E66-(E66/(1+Dashboard!$F$4)),
         0
      ),
      IF(C66="750 Business promotion",
         E66-(E66/(1+4.793/100)),
         E66-(E66/(1+Dashboard!$F$4))
      )
   )
)</f>
        <v>0</v>
      </c>
      <c r="J66" s="25">
        <f>Bank1[[#This Row],[Money in/ (Money out)]]-Bank1[[#This Row],[GST/HST]]</f>
        <v>0</v>
      </c>
      <c r="L66" s="23">
        <f t="shared" si="0"/>
        <v>0</v>
      </c>
    </row>
    <row r="67" spans="1:12" x14ac:dyDescent="0.2">
      <c r="A67" s="399"/>
      <c r="D67" s="397">
        <f>_xlfn.XLOOKUP(C:C,Table1[for Import to Bank Register dropdown],Table1[for Pivot],0,0,1)</f>
        <v>0</v>
      </c>
      <c r="E67" s="400"/>
      <c r="F67" s="146">
        <f t="shared" si="2"/>
        <v>1111111</v>
      </c>
      <c r="G67" s="375">
        <f t="shared" si="1"/>
        <v>0</v>
      </c>
      <c r="I67" s="378">
        <f>IF(OR(C67="150 Directors advances", C67="120 accounts receivable", C67="720.2 Automobile - Insurance", C67="720.3 Automobile - License", C67="870.4 Rent - Insurance", C67="870.6 Rent - Property Tax", C67="870.7 Rent - Homeoffice", C67="870.9 Rent - Water"),
   0,
   IF(Dashboard!$F$5="Quick",
      IF(OR(C67="190 Automobile",C67="200 computer hardware",C67="210 Computer software",C67="220 Quickbooks software",C67="230 Office equipment",C67="240 Office furniture"),
         E67-(E67/(1+Dashboard!$F$4)),
         0
      ),
      IF(C67="750 Business promotion",
         E67-(E67/(1+4.793/100)),
         E67-(E67/(1+Dashboard!$F$4))
      )
   )
)</f>
        <v>0</v>
      </c>
      <c r="J67" s="25">
        <f>Bank1[[#This Row],[Money in/ (Money out)]]-Bank1[[#This Row],[GST/HST]]</f>
        <v>0</v>
      </c>
      <c r="L67" s="23">
        <f t="shared" si="0"/>
        <v>0</v>
      </c>
    </row>
    <row r="68" spans="1:12" x14ac:dyDescent="0.2">
      <c r="A68" s="399"/>
      <c r="D68" s="397">
        <f>_xlfn.XLOOKUP(C:C,Table1[for Import to Bank Register dropdown],Table1[for Pivot],0,0,1)</f>
        <v>0</v>
      </c>
      <c r="E68" s="400"/>
      <c r="F68" s="146">
        <f t="shared" si="2"/>
        <v>1111111</v>
      </c>
      <c r="G68" s="375">
        <f t="shared" si="1"/>
        <v>0</v>
      </c>
      <c r="I68" s="378">
        <f>IF(OR(C68="150 Directors advances", C68="120 accounts receivable", C68="720.2 Automobile - Insurance", C68="720.3 Automobile - License", C68="870.4 Rent - Insurance", C68="870.6 Rent - Property Tax", C68="870.7 Rent - Homeoffice", C68="870.9 Rent - Water"),
   0,
   IF(Dashboard!$F$5="Quick",
      IF(OR(C68="190 Automobile",C68="200 computer hardware",C68="210 Computer software",C68="220 Quickbooks software",C68="230 Office equipment",C68="240 Office furniture"),
         E68-(E68/(1+Dashboard!$F$4)),
         0
      ),
      IF(C68="750 Business promotion",
         E68-(E68/(1+4.793/100)),
         E68-(E68/(1+Dashboard!$F$4))
      )
   )
)</f>
        <v>0</v>
      </c>
      <c r="J68" s="25">
        <f>Bank1[[#This Row],[Money in/ (Money out)]]-Bank1[[#This Row],[GST/HST]]</f>
        <v>0</v>
      </c>
      <c r="L68" s="23">
        <f t="shared" si="0"/>
        <v>0</v>
      </c>
    </row>
    <row r="69" spans="1:12" x14ac:dyDescent="0.2">
      <c r="A69" s="399"/>
      <c r="D69" s="397">
        <f>_xlfn.XLOOKUP(C:C,Table1[for Import to Bank Register dropdown],Table1[for Pivot],0,0,1)</f>
        <v>0</v>
      </c>
      <c r="E69" s="400"/>
      <c r="F69" s="146">
        <f t="shared" si="2"/>
        <v>1111111</v>
      </c>
      <c r="G69" s="375">
        <f t="shared" si="1"/>
        <v>0</v>
      </c>
      <c r="I69" s="378">
        <f>IF(OR(C69="150 Directors advances", C69="120 accounts receivable", C69="720.2 Automobile - Insurance", C69="720.3 Automobile - License", C69="870.4 Rent - Insurance", C69="870.6 Rent - Property Tax", C69="870.7 Rent - Homeoffice", C69="870.9 Rent - Water"),
   0,
   IF(Dashboard!$F$5="Quick",
      IF(OR(C69="190 Automobile",C69="200 computer hardware",C69="210 Computer software",C69="220 Quickbooks software",C69="230 Office equipment",C69="240 Office furniture"),
         E69-(E69/(1+Dashboard!$F$4)),
         0
      ),
      IF(C69="750 Business promotion",
         E69-(E69/(1+4.793/100)),
         E69-(E69/(1+Dashboard!$F$4))
      )
   )
)</f>
        <v>0</v>
      </c>
      <c r="J69" s="25">
        <f>Bank1[[#This Row],[Money in/ (Money out)]]-Bank1[[#This Row],[GST/HST]]</f>
        <v>0</v>
      </c>
      <c r="L69" s="23">
        <f t="shared" si="0"/>
        <v>0</v>
      </c>
    </row>
    <row r="70" spans="1:12" x14ac:dyDescent="0.2">
      <c r="A70" s="399"/>
      <c r="D70" s="397">
        <f>_xlfn.XLOOKUP(C:C,Table1[for Import to Bank Register dropdown],Table1[for Pivot],0,0,1)</f>
        <v>0</v>
      </c>
      <c r="E70" s="400"/>
      <c r="F70" s="146">
        <f t="shared" si="2"/>
        <v>1111111</v>
      </c>
      <c r="G70" s="375">
        <f t="shared" si="1"/>
        <v>0</v>
      </c>
      <c r="I70" s="378">
        <f>IF(OR(C70="150 Directors advances", C70="120 accounts receivable", C70="720.2 Automobile - Insurance", C70="720.3 Automobile - License", C70="870.4 Rent - Insurance", C70="870.6 Rent - Property Tax", C70="870.7 Rent - Homeoffice", C70="870.9 Rent - Water"),
   0,
   IF(Dashboard!$F$5="Quick",
      IF(OR(C70="190 Automobile",C70="200 computer hardware",C70="210 Computer software",C70="220 Quickbooks software",C70="230 Office equipment",C70="240 Office furniture"),
         E70-(E70/(1+Dashboard!$F$4)),
         0
      ),
      IF(C70="750 Business promotion",
         E70-(E70/(1+4.793/100)),
         E70-(E70/(1+Dashboard!$F$4))
      )
   )
)</f>
        <v>0</v>
      </c>
      <c r="J70" s="25">
        <f>Bank1[[#This Row],[Money in/ (Money out)]]-Bank1[[#This Row],[GST/HST]]</f>
        <v>0</v>
      </c>
      <c r="L70" s="23">
        <f t="shared" ref="L70:L133" si="3">$L$3</f>
        <v>0</v>
      </c>
    </row>
    <row r="71" spans="1:12" x14ac:dyDescent="0.2">
      <c r="A71" s="399"/>
      <c r="D71" s="397">
        <f>_xlfn.XLOOKUP(C:C,Table1[for Import to Bank Register dropdown],Table1[for Pivot],0,0,1)</f>
        <v>0</v>
      </c>
      <c r="E71" s="400"/>
      <c r="F71" s="146">
        <f t="shared" si="2"/>
        <v>1111111</v>
      </c>
      <c r="G71" s="375">
        <f t="shared" ref="G71:G134" si="4">G70+E71</f>
        <v>0</v>
      </c>
      <c r="I71" s="378">
        <f>IF(OR(C71="150 Directors advances", C71="120 accounts receivable", C71="720.2 Automobile - Insurance", C71="720.3 Automobile - License", C71="870.4 Rent - Insurance", C71="870.6 Rent - Property Tax", C71="870.7 Rent - Homeoffice", C71="870.9 Rent - Water"),
   0,
   IF(Dashboard!$F$5="Quick",
      IF(OR(C71="190 Automobile",C71="200 computer hardware",C71="210 Computer software",C71="220 Quickbooks software",C71="230 Office equipment",C71="240 Office furniture"),
         E71-(E71/(1+Dashboard!$F$4)),
         0
      ),
      IF(C71="750 Business promotion",
         E71-(E71/(1+4.793/100)),
         E71-(E71/(1+Dashboard!$F$4))
      )
   )
)</f>
        <v>0</v>
      </c>
      <c r="J71" s="25">
        <f>Bank1[[#This Row],[Money in/ (Money out)]]-Bank1[[#This Row],[GST/HST]]</f>
        <v>0</v>
      </c>
      <c r="L71" s="23">
        <f t="shared" si="3"/>
        <v>0</v>
      </c>
    </row>
    <row r="72" spans="1:12" x14ac:dyDescent="0.2">
      <c r="A72" s="399"/>
      <c r="D72" s="397">
        <f>_xlfn.XLOOKUP(C:C,Table1[for Import to Bank Register dropdown],Table1[for Pivot],0,0,1)</f>
        <v>0</v>
      </c>
      <c r="E72" s="400"/>
      <c r="F72" s="146">
        <f t="shared" ref="F72:F135" si="5">$E$2</f>
        <v>1111111</v>
      </c>
      <c r="G72" s="375">
        <f t="shared" si="4"/>
        <v>0</v>
      </c>
      <c r="I72" s="378">
        <f>IF(OR(C72="150 Directors advances", C72="120 accounts receivable", C72="720.2 Automobile - Insurance", C72="720.3 Automobile - License", C72="870.4 Rent - Insurance", C72="870.6 Rent - Property Tax", C72="870.7 Rent - Homeoffice", C72="870.9 Rent - Water"),
   0,
   IF(Dashboard!$F$5="Quick",
      IF(OR(C72="190 Automobile",C72="200 computer hardware",C72="210 Computer software",C72="220 Quickbooks software",C72="230 Office equipment",C72="240 Office furniture"),
         E72-(E72/(1+Dashboard!$F$4)),
         0
      ),
      IF(C72="750 Business promotion",
         E72-(E72/(1+4.793/100)),
         E72-(E72/(1+Dashboard!$F$4))
      )
   )
)</f>
        <v>0</v>
      </c>
      <c r="J72" s="25">
        <f>Bank1[[#This Row],[Money in/ (Money out)]]-Bank1[[#This Row],[GST/HST]]</f>
        <v>0</v>
      </c>
      <c r="L72" s="23">
        <f t="shared" si="3"/>
        <v>0</v>
      </c>
    </row>
    <row r="73" spans="1:12" x14ac:dyDescent="0.2">
      <c r="A73" s="399"/>
      <c r="D73" s="397">
        <f>_xlfn.XLOOKUP(C:C,Table1[for Import to Bank Register dropdown],Table1[for Pivot],0,0,1)</f>
        <v>0</v>
      </c>
      <c r="E73" s="400"/>
      <c r="F73" s="146">
        <f t="shared" si="5"/>
        <v>1111111</v>
      </c>
      <c r="G73" s="375">
        <f t="shared" si="4"/>
        <v>0</v>
      </c>
      <c r="I73" s="378">
        <f>IF(OR(C73="150 Directors advances", C73="120 accounts receivable", C73="720.2 Automobile - Insurance", C73="720.3 Automobile - License", C73="870.4 Rent - Insurance", C73="870.6 Rent - Property Tax", C73="870.7 Rent - Homeoffice", C73="870.9 Rent - Water"),
   0,
   IF(Dashboard!$F$5="Quick",
      IF(OR(C73="190 Automobile",C73="200 computer hardware",C73="210 Computer software",C73="220 Quickbooks software",C73="230 Office equipment",C73="240 Office furniture"),
         E73-(E73/(1+Dashboard!$F$4)),
         0
      ),
      IF(C73="750 Business promotion",
         E73-(E73/(1+4.793/100)),
         E73-(E73/(1+Dashboard!$F$4))
      )
   )
)</f>
        <v>0</v>
      </c>
      <c r="J73" s="25">
        <f>Bank1[[#This Row],[Money in/ (Money out)]]-Bank1[[#This Row],[GST/HST]]</f>
        <v>0</v>
      </c>
      <c r="L73" s="23">
        <f t="shared" si="3"/>
        <v>0</v>
      </c>
    </row>
    <row r="74" spans="1:12" x14ac:dyDescent="0.2">
      <c r="A74" s="399"/>
      <c r="D74" s="397">
        <f>_xlfn.XLOOKUP(C:C,Table1[for Import to Bank Register dropdown],Table1[for Pivot],0,0,1)</f>
        <v>0</v>
      </c>
      <c r="E74" s="400"/>
      <c r="F74" s="146">
        <f t="shared" si="5"/>
        <v>1111111</v>
      </c>
      <c r="G74" s="375">
        <f t="shared" si="4"/>
        <v>0</v>
      </c>
      <c r="I74" s="378">
        <f>IF(OR(C74="150 Directors advances", C74="120 accounts receivable", C74="720.2 Automobile - Insurance", C74="720.3 Automobile - License", C74="870.4 Rent - Insurance", C74="870.6 Rent - Property Tax", C74="870.7 Rent - Homeoffice", C74="870.9 Rent - Water"),
   0,
   IF(Dashboard!$F$5="Quick",
      IF(OR(C74="190 Automobile",C74="200 computer hardware",C74="210 Computer software",C74="220 Quickbooks software",C74="230 Office equipment",C74="240 Office furniture"),
         E74-(E74/(1+Dashboard!$F$4)),
         0
      ),
      IF(C74="750 Business promotion",
         E74-(E74/(1+4.793/100)),
         E74-(E74/(1+Dashboard!$F$4))
      )
   )
)</f>
        <v>0</v>
      </c>
      <c r="J74" s="25">
        <f>Bank1[[#This Row],[Money in/ (Money out)]]-Bank1[[#This Row],[GST/HST]]</f>
        <v>0</v>
      </c>
      <c r="L74" s="23">
        <f t="shared" si="3"/>
        <v>0</v>
      </c>
    </row>
    <row r="75" spans="1:12" x14ac:dyDescent="0.2">
      <c r="A75" s="399"/>
      <c r="D75" s="397">
        <f>_xlfn.XLOOKUP(C:C,Table1[for Import to Bank Register dropdown],Table1[for Pivot],0,0,1)</f>
        <v>0</v>
      </c>
      <c r="E75" s="400"/>
      <c r="F75" s="146">
        <f t="shared" si="5"/>
        <v>1111111</v>
      </c>
      <c r="G75" s="375">
        <f t="shared" si="4"/>
        <v>0</v>
      </c>
      <c r="I75" s="378">
        <f>IF(OR(C75="150 Directors advances", C75="120 accounts receivable", C75="720.2 Automobile - Insurance", C75="720.3 Automobile - License", C75="870.4 Rent - Insurance", C75="870.6 Rent - Property Tax", C75="870.7 Rent - Homeoffice", C75="870.9 Rent - Water"),
   0,
   IF(Dashboard!$F$5="Quick",
      IF(OR(C75="190 Automobile",C75="200 computer hardware",C75="210 Computer software",C75="220 Quickbooks software",C75="230 Office equipment",C75="240 Office furniture"),
         E75-(E75/(1+Dashboard!$F$4)),
         0
      ),
      IF(C75="750 Business promotion",
         E75-(E75/(1+4.793/100)),
         E75-(E75/(1+Dashboard!$F$4))
      )
   )
)</f>
        <v>0</v>
      </c>
      <c r="J75" s="25">
        <f>Bank1[[#This Row],[Money in/ (Money out)]]-Bank1[[#This Row],[GST/HST]]</f>
        <v>0</v>
      </c>
      <c r="L75" s="23">
        <f t="shared" si="3"/>
        <v>0</v>
      </c>
    </row>
    <row r="76" spans="1:12" x14ac:dyDescent="0.2">
      <c r="A76" s="399"/>
      <c r="D76" s="397">
        <f>_xlfn.XLOOKUP(C:C,Table1[for Import to Bank Register dropdown],Table1[for Pivot],0,0,1)</f>
        <v>0</v>
      </c>
      <c r="E76" s="400"/>
      <c r="F76" s="146">
        <f t="shared" si="5"/>
        <v>1111111</v>
      </c>
      <c r="G76" s="375">
        <f t="shared" si="4"/>
        <v>0</v>
      </c>
      <c r="I76" s="378">
        <f>IF(OR(C76="150 Directors advances", C76="120 accounts receivable", C76="720.2 Automobile - Insurance", C76="720.3 Automobile - License", C76="870.4 Rent - Insurance", C76="870.6 Rent - Property Tax", C76="870.7 Rent - Homeoffice", C76="870.9 Rent - Water"),
   0,
   IF(Dashboard!$F$5="Quick",
      IF(OR(C76="190 Automobile",C76="200 computer hardware",C76="210 Computer software",C76="220 Quickbooks software",C76="230 Office equipment",C76="240 Office furniture"),
         E76-(E76/(1+Dashboard!$F$4)),
         0
      ),
      IF(C76="750 Business promotion",
         E76-(E76/(1+4.793/100)),
         E76-(E76/(1+Dashboard!$F$4))
      )
   )
)</f>
        <v>0</v>
      </c>
      <c r="J76" s="25">
        <f>Bank1[[#This Row],[Money in/ (Money out)]]-Bank1[[#This Row],[GST/HST]]</f>
        <v>0</v>
      </c>
      <c r="L76" s="23">
        <f t="shared" si="3"/>
        <v>0</v>
      </c>
    </row>
    <row r="77" spans="1:12" x14ac:dyDescent="0.2">
      <c r="A77" s="399"/>
      <c r="D77" s="397">
        <f>_xlfn.XLOOKUP(C:C,Table1[for Import to Bank Register dropdown],Table1[for Pivot],0,0,1)</f>
        <v>0</v>
      </c>
      <c r="E77" s="400"/>
      <c r="F77" s="146">
        <f t="shared" si="5"/>
        <v>1111111</v>
      </c>
      <c r="G77" s="375">
        <f t="shared" si="4"/>
        <v>0</v>
      </c>
      <c r="I77" s="378">
        <f>IF(OR(C77="150 Directors advances", C77="120 accounts receivable", C77="720.2 Automobile - Insurance", C77="720.3 Automobile - License", C77="870.4 Rent - Insurance", C77="870.6 Rent - Property Tax", C77="870.7 Rent - Homeoffice", C77="870.9 Rent - Water"),
   0,
   IF(Dashboard!$F$5="Quick",
      IF(OR(C77="190 Automobile",C77="200 computer hardware",C77="210 Computer software",C77="220 Quickbooks software",C77="230 Office equipment",C77="240 Office furniture"),
         E77-(E77/(1+Dashboard!$F$4)),
         0
      ),
      IF(C77="750 Business promotion",
         E77-(E77/(1+4.793/100)),
         E77-(E77/(1+Dashboard!$F$4))
      )
   )
)</f>
        <v>0</v>
      </c>
      <c r="J77" s="25">
        <f>Bank1[[#This Row],[Money in/ (Money out)]]-Bank1[[#This Row],[GST/HST]]</f>
        <v>0</v>
      </c>
      <c r="L77" s="23">
        <f t="shared" si="3"/>
        <v>0</v>
      </c>
    </row>
    <row r="78" spans="1:12" x14ac:dyDescent="0.2">
      <c r="A78" s="399"/>
      <c r="D78" s="397">
        <f>_xlfn.XLOOKUP(C:C,Table1[for Import to Bank Register dropdown],Table1[for Pivot],0,0,1)</f>
        <v>0</v>
      </c>
      <c r="E78" s="400"/>
      <c r="F78" s="146">
        <f t="shared" si="5"/>
        <v>1111111</v>
      </c>
      <c r="G78" s="375">
        <f t="shared" si="4"/>
        <v>0</v>
      </c>
      <c r="I78" s="378">
        <f>IF(OR(C78="150 Directors advances", C78="120 accounts receivable", C78="720.2 Automobile - Insurance", C78="720.3 Automobile - License", C78="870.4 Rent - Insurance", C78="870.6 Rent - Property Tax", C78="870.7 Rent - Homeoffice", C78="870.9 Rent - Water"),
   0,
   IF(Dashboard!$F$5="Quick",
      IF(OR(C78="190 Automobile",C78="200 computer hardware",C78="210 Computer software",C78="220 Quickbooks software",C78="230 Office equipment",C78="240 Office furniture"),
         E78-(E78/(1+Dashboard!$F$4)),
         0
      ),
      IF(C78="750 Business promotion",
         E78-(E78/(1+4.793/100)),
         E78-(E78/(1+Dashboard!$F$4))
      )
   )
)</f>
        <v>0</v>
      </c>
      <c r="J78" s="25">
        <f>Bank1[[#This Row],[Money in/ (Money out)]]-Bank1[[#This Row],[GST/HST]]</f>
        <v>0</v>
      </c>
      <c r="L78" s="23">
        <f t="shared" si="3"/>
        <v>0</v>
      </c>
    </row>
    <row r="79" spans="1:12" x14ac:dyDescent="0.2">
      <c r="A79" s="399"/>
      <c r="D79" s="397">
        <f>_xlfn.XLOOKUP(C:C,Table1[for Import to Bank Register dropdown],Table1[for Pivot],0,0,1)</f>
        <v>0</v>
      </c>
      <c r="E79" s="400"/>
      <c r="F79" s="146">
        <f t="shared" si="5"/>
        <v>1111111</v>
      </c>
      <c r="G79" s="375">
        <f t="shared" si="4"/>
        <v>0</v>
      </c>
      <c r="I79" s="378">
        <f>IF(OR(C79="150 Directors advances", C79="120 accounts receivable", C79="720.2 Automobile - Insurance", C79="720.3 Automobile - License", C79="870.4 Rent - Insurance", C79="870.6 Rent - Property Tax", C79="870.7 Rent - Homeoffice", C79="870.9 Rent - Water"),
   0,
   IF(Dashboard!$F$5="Quick",
      IF(OR(C79="190 Automobile",C79="200 computer hardware",C79="210 Computer software",C79="220 Quickbooks software",C79="230 Office equipment",C79="240 Office furniture"),
         E79-(E79/(1+Dashboard!$F$4)),
         0
      ),
      IF(C79="750 Business promotion",
         E79-(E79/(1+4.793/100)),
         E79-(E79/(1+Dashboard!$F$4))
      )
   )
)</f>
        <v>0</v>
      </c>
      <c r="J79" s="25">
        <f>Bank1[[#This Row],[Money in/ (Money out)]]-Bank1[[#This Row],[GST/HST]]</f>
        <v>0</v>
      </c>
      <c r="L79" s="23">
        <f t="shared" si="3"/>
        <v>0</v>
      </c>
    </row>
    <row r="80" spans="1:12" x14ac:dyDescent="0.2">
      <c r="A80" s="399"/>
      <c r="D80" s="397">
        <f>_xlfn.XLOOKUP(C:C,Table1[for Import to Bank Register dropdown],Table1[for Pivot],0,0,1)</f>
        <v>0</v>
      </c>
      <c r="E80" s="400"/>
      <c r="F80" s="146">
        <f t="shared" si="5"/>
        <v>1111111</v>
      </c>
      <c r="G80" s="375">
        <f t="shared" si="4"/>
        <v>0</v>
      </c>
      <c r="I80" s="378">
        <f>IF(OR(C80="150 Directors advances", C80="120 accounts receivable", C80="720.2 Automobile - Insurance", C80="720.3 Automobile - License", C80="870.4 Rent - Insurance", C80="870.6 Rent - Property Tax", C80="870.7 Rent - Homeoffice", C80="870.9 Rent - Water"),
   0,
   IF(Dashboard!$F$5="Quick",
      IF(OR(C80="190 Automobile",C80="200 computer hardware",C80="210 Computer software",C80="220 Quickbooks software",C80="230 Office equipment",C80="240 Office furniture"),
         E80-(E80/(1+Dashboard!$F$4)),
         0
      ),
      IF(C80="750 Business promotion",
         E80-(E80/(1+4.793/100)),
         E80-(E80/(1+Dashboard!$F$4))
      )
   )
)</f>
        <v>0</v>
      </c>
      <c r="J80" s="25">
        <f>Bank1[[#This Row],[Money in/ (Money out)]]-Bank1[[#This Row],[GST/HST]]</f>
        <v>0</v>
      </c>
      <c r="L80" s="23">
        <f t="shared" si="3"/>
        <v>0</v>
      </c>
    </row>
    <row r="81" spans="1:12" x14ac:dyDescent="0.2">
      <c r="A81" s="399"/>
      <c r="D81" s="397">
        <f>_xlfn.XLOOKUP(C:C,Table1[for Import to Bank Register dropdown],Table1[for Pivot],0,0,1)</f>
        <v>0</v>
      </c>
      <c r="E81" s="400"/>
      <c r="F81" s="146">
        <f t="shared" si="5"/>
        <v>1111111</v>
      </c>
      <c r="G81" s="375">
        <f t="shared" si="4"/>
        <v>0</v>
      </c>
      <c r="I81" s="378">
        <f>IF(OR(C81="150 Directors advances", C81="120 accounts receivable", C81="720.2 Automobile - Insurance", C81="720.3 Automobile - License", C81="870.4 Rent - Insurance", C81="870.6 Rent - Property Tax", C81="870.7 Rent - Homeoffice", C81="870.9 Rent - Water"),
   0,
   IF(Dashboard!$F$5="Quick",
      IF(OR(C81="190 Automobile",C81="200 computer hardware",C81="210 Computer software",C81="220 Quickbooks software",C81="230 Office equipment",C81="240 Office furniture"),
         E81-(E81/(1+Dashboard!$F$4)),
         0
      ),
      IF(C81="750 Business promotion",
         E81-(E81/(1+4.793/100)),
         E81-(E81/(1+Dashboard!$F$4))
      )
   )
)</f>
        <v>0</v>
      </c>
      <c r="J81" s="25">
        <f>Bank1[[#This Row],[Money in/ (Money out)]]-Bank1[[#This Row],[GST/HST]]</f>
        <v>0</v>
      </c>
      <c r="L81" s="23">
        <f t="shared" si="3"/>
        <v>0</v>
      </c>
    </row>
    <row r="82" spans="1:12" x14ac:dyDescent="0.2">
      <c r="A82" s="399"/>
      <c r="D82" s="397">
        <f>_xlfn.XLOOKUP(C:C,Table1[for Import to Bank Register dropdown],Table1[for Pivot],0,0,1)</f>
        <v>0</v>
      </c>
      <c r="E82" s="400"/>
      <c r="F82" s="146">
        <f t="shared" si="5"/>
        <v>1111111</v>
      </c>
      <c r="G82" s="375">
        <f t="shared" si="4"/>
        <v>0</v>
      </c>
      <c r="I82" s="378">
        <f>IF(OR(C82="150 Directors advances", C82="120 accounts receivable", C82="720.2 Automobile - Insurance", C82="720.3 Automobile - License", C82="870.4 Rent - Insurance", C82="870.6 Rent - Property Tax", C82="870.7 Rent - Homeoffice", C82="870.9 Rent - Water"),
   0,
   IF(Dashboard!$F$5="Quick",
      IF(OR(C82="190 Automobile",C82="200 computer hardware",C82="210 Computer software",C82="220 Quickbooks software",C82="230 Office equipment",C82="240 Office furniture"),
         E82-(E82/(1+Dashboard!$F$4)),
         0
      ),
      IF(C82="750 Business promotion",
         E82-(E82/(1+4.793/100)),
         E82-(E82/(1+Dashboard!$F$4))
      )
   )
)</f>
        <v>0</v>
      </c>
      <c r="J82" s="25">
        <f>Bank1[[#This Row],[Money in/ (Money out)]]-Bank1[[#This Row],[GST/HST]]</f>
        <v>0</v>
      </c>
      <c r="L82" s="23">
        <f t="shared" si="3"/>
        <v>0</v>
      </c>
    </row>
    <row r="83" spans="1:12" x14ac:dyDescent="0.2">
      <c r="A83" s="399"/>
      <c r="D83" s="397">
        <f>_xlfn.XLOOKUP(C:C,Table1[for Import to Bank Register dropdown],Table1[for Pivot],0,0,1)</f>
        <v>0</v>
      </c>
      <c r="E83" s="400"/>
      <c r="F83" s="146">
        <f t="shared" si="5"/>
        <v>1111111</v>
      </c>
      <c r="G83" s="375">
        <f t="shared" si="4"/>
        <v>0</v>
      </c>
      <c r="I83" s="378">
        <f>IF(OR(C83="150 Directors advances", C83="120 accounts receivable", C83="720.2 Automobile - Insurance", C83="720.3 Automobile - License", C83="870.4 Rent - Insurance", C83="870.6 Rent - Property Tax", C83="870.7 Rent - Homeoffice", C83="870.9 Rent - Water"),
   0,
   IF(Dashboard!$F$5="Quick",
      IF(OR(C83="190 Automobile",C83="200 computer hardware",C83="210 Computer software",C83="220 Quickbooks software",C83="230 Office equipment",C83="240 Office furniture"),
         E83-(E83/(1+Dashboard!$F$4)),
         0
      ),
      IF(C83="750 Business promotion",
         E83-(E83/(1+4.793/100)),
         E83-(E83/(1+Dashboard!$F$4))
      )
   )
)</f>
        <v>0</v>
      </c>
      <c r="J83" s="25">
        <f>Bank1[[#This Row],[Money in/ (Money out)]]-Bank1[[#This Row],[GST/HST]]</f>
        <v>0</v>
      </c>
      <c r="L83" s="23">
        <f t="shared" si="3"/>
        <v>0</v>
      </c>
    </row>
    <row r="84" spans="1:12" x14ac:dyDescent="0.2">
      <c r="A84" s="399"/>
      <c r="D84" s="397">
        <f>_xlfn.XLOOKUP(C:C,Table1[for Import to Bank Register dropdown],Table1[for Pivot],0,0,1)</f>
        <v>0</v>
      </c>
      <c r="E84" s="400"/>
      <c r="F84" s="146">
        <f t="shared" si="5"/>
        <v>1111111</v>
      </c>
      <c r="G84" s="375">
        <f t="shared" si="4"/>
        <v>0</v>
      </c>
      <c r="I84" s="378">
        <f>IF(OR(C84="150 Directors advances", C84="120 accounts receivable", C84="720.2 Automobile - Insurance", C84="720.3 Automobile - License", C84="870.4 Rent - Insurance", C84="870.6 Rent - Property Tax", C84="870.7 Rent - Homeoffice", C84="870.9 Rent - Water"),
   0,
   IF(Dashboard!$F$5="Quick",
      IF(OR(C84="190 Automobile",C84="200 computer hardware",C84="210 Computer software",C84="220 Quickbooks software",C84="230 Office equipment",C84="240 Office furniture"),
         E84-(E84/(1+Dashboard!$F$4)),
         0
      ),
      IF(C84="750 Business promotion",
         E84-(E84/(1+4.793/100)),
         E84-(E84/(1+Dashboard!$F$4))
      )
   )
)</f>
        <v>0</v>
      </c>
      <c r="J84" s="25">
        <f>Bank1[[#This Row],[Money in/ (Money out)]]-Bank1[[#This Row],[GST/HST]]</f>
        <v>0</v>
      </c>
      <c r="L84" s="23">
        <f t="shared" si="3"/>
        <v>0</v>
      </c>
    </row>
    <row r="85" spans="1:12" x14ac:dyDescent="0.2">
      <c r="A85" s="399"/>
      <c r="D85" s="397">
        <f>_xlfn.XLOOKUP(C:C,Table1[for Import to Bank Register dropdown],Table1[for Pivot],0,0,1)</f>
        <v>0</v>
      </c>
      <c r="E85" s="400"/>
      <c r="F85" s="146">
        <f t="shared" si="5"/>
        <v>1111111</v>
      </c>
      <c r="G85" s="375">
        <f t="shared" si="4"/>
        <v>0</v>
      </c>
      <c r="I85" s="378">
        <f>IF(OR(C85="150 Directors advances", C85="120 accounts receivable", C85="720.2 Automobile - Insurance", C85="720.3 Automobile - License", C85="870.4 Rent - Insurance", C85="870.6 Rent - Property Tax", C85="870.7 Rent - Homeoffice", C85="870.9 Rent - Water"),
   0,
   IF(Dashboard!$F$5="Quick",
      IF(OR(C85="190 Automobile",C85="200 computer hardware",C85="210 Computer software",C85="220 Quickbooks software",C85="230 Office equipment",C85="240 Office furniture"),
         E85-(E85/(1+Dashboard!$F$4)),
         0
      ),
      IF(C85="750 Business promotion",
         E85-(E85/(1+4.793/100)),
         E85-(E85/(1+Dashboard!$F$4))
      )
   )
)</f>
        <v>0</v>
      </c>
      <c r="J85" s="25">
        <f>Bank1[[#This Row],[Money in/ (Money out)]]-Bank1[[#This Row],[GST/HST]]</f>
        <v>0</v>
      </c>
      <c r="L85" s="23">
        <f t="shared" si="3"/>
        <v>0</v>
      </c>
    </row>
    <row r="86" spans="1:12" x14ac:dyDescent="0.2">
      <c r="A86" s="399"/>
      <c r="D86" s="397">
        <f>_xlfn.XLOOKUP(C:C,Table1[for Import to Bank Register dropdown],Table1[for Pivot],0,0,1)</f>
        <v>0</v>
      </c>
      <c r="E86" s="400"/>
      <c r="F86" s="146">
        <f t="shared" si="5"/>
        <v>1111111</v>
      </c>
      <c r="G86" s="375">
        <f t="shared" si="4"/>
        <v>0</v>
      </c>
      <c r="I86" s="378">
        <f>IF(OR(C86="150 Directors advances", C86="120 accounts receivable", C86="720.2 Automobile - Insurance", C86="720.3 Automobile - License", C86="870.4 Rent - Insurance", C86="870.6 Rent - Property Tax", C86="870.7 Rent - Homeoffice", C86="870.9 Rent - Water"),
   0,
   IF(Dashboard!$F$5="Quick",
      IF(OR(C86="190 Automobile",C86="200 computer hardware",C86="210 Computer software",C86="220 Quickbooks software",C86="230 Office equipment",C86="240 Office furniture"),
         E86-(E86/(1+Dashboard!$F$4)),
         0
      ),
      IF(C86="750 Business promotion",
         E86-(E86/(1+4.793/100)),
         E86-(E86/(1+Dashboard!$F$4))
      )
   )
)</f>
        <v>0</v>
      </c>
      <c r="J86" s="25">
        <f>Bank1[[#This Row],[Money in/ (Money out)]]-Bank1[[#This Row],[GST/HST]]</f>
        <v>0</v>
      </c>
      <c r="L86" s="23">
        <f t="shared" si="3"/>
        <v>0</v>
      </c>
    </row>
    <row r="87" spans="1:12" x14ac:dyDescent="0.2">
      <c r="A87" s="399"/>
      <c r="D87" s="397">
        <f>_xlfn.XLOOKUP(C:C,Table1[for Import to Bank Register dropdown],Table1[for Pivot],0,0,1)</f>
        <v>0</v>
      </c>
      <c r="E87" s="400"/>
      <c r="F87" s="146">
        <f t="shared" si="5"/>
        <v>1111111</v>
      </c>
      <c r="G87" s="375">
        <f t="shared" si="4"/>
        <v>0</v>
      </c>
      <c r="I87" s="378">
        <f>IF(OR(C87="150 Directors advances", C87="120 accounts receivable", C87="720.2 Automobile - Insurance", C87="720.3 Automobile - License", C87="870.4 Rent - Insurance", C87="870.6 Rent - Property Tax", C87="870.7 Rent - Homeoffice", C87="870.9 Rent - Water"),
   0,
   IF(Dashboard!$F$5="Quick",
      IF(OR(C87="190 Automobile",C87="200 computer hardware",C87="210 Computer software",C87="220 Quickbooks software",C87="230 Office equipment",C87="240 Office furniture"),
         E87-(E87/(1+Dashboard!$F$4)),
         0
      ),
      IF(C87="750 Business promotion",
         E87-(E87/(1+4.793/100)),
         E87-(E87/(1+Dashboard!$F$4))
      )
   )
)</f>
        <v>0</v>
      </c>
      <c r="J87" s="25">
        <f>Bank1[[#This Row],[Money in/ (Money out)]]-Bank1[[#This Row],[GST/HST]]</f>
        <v>0</v>
      </c>
      <c r="L87" s="23">
        <f t="shared" si="3"/>
        <v>0</v>
      </c>
    </row>
    <row r="88" spans="1:12" x14ac:dyDescent="0.2">
      <c r="A88" s="399"/>
      <c r="D88" s="397">
        <f>_xlfn.XLOOKUP(C:C,Table1[for Import to Bank Register dropdown],Table1[for Pivot],0,0,1)</f>
        <v>0</v>
      </c>
      <c r="E88" s="400"/>
      <c r="F88" s="146">
        <f t="shared" si="5"/>
        <v>1111111</v>
      </c>
      <c r="G88" s="375">
        <f t="shared" si="4"/>
        <v>0</v>
      </c>
      <c r="I88" s="378">
        <f>IF(OR(C88="150 Directors advances", C88="120 accounts receivable", C88="720.2 Automobile - Insurance", C88="720.3 Automobile - License", C88="870.4 Rent - Insurance", C88="870.6 Rent - Property Tax", C88="870.7 Rent - Homeoffice", C88="870.9 Rent - Water"),
   0,
   IF(Dashboard!$F$5="Quick",
      IF(OR(C88="190 Automobile",C88="200 computer hardware",C88="210 Computer software",C88="220 Quickbooks software",C88="230 Office equipment",C88="240 Office furniture"),
         E88-(E88/(1+Dashboard!$F$4)),
         0
      ),
      IF(C88="750 Business promotion",
         E88-(E88/(1+4.793/100)),
         E88-(E88/(1+Dashboard!$F$4))
      )
   )
)</f>
        <v>0</v>
      </c>
      <c r="J88" s="25">
        <f>Bank1[[#This Row],[Money in/ (Money out)]]-Bank1[[#This Row],[GST/HST]]</f>
        <v>0</v>
      </c>
      <c r="L88" s="23">
        <f t="shared" si="3"/>
        <v>0</v>
      </c>
    </row>
    <row r="89" spans="1:12" x14ac:dyDescent="0.2">
      <c r="A89" s="399"/>
      <c r="D89" s="397">
        <f>_xlfn.XLOOKUP(C:C,Table1[for Import to Bank Register dropdown],Table1[for Pivot],0,0,1)</f>
        <v>0</v>
      </c>
      <c r="E89" s="400"/>
      <c r="F89" s="146">
        <f t="shared" si="5"/>
        <v>1111111</v>
      </c>
      <c r="G89" s="375">
        <f t="shared" si="4"/>
        <v>0</v>
      </c>
      <c r="I89" s="378">
        <f>IF(OR(C89="150 Directors advances", C89="120 accounts receivable", C89="720.2 Automobile - Insurance", C89="720.3 Automobile - License", C89="870.4 Rent - Insurance", C89="870.6 Rent - Property Tax", C89="870.7 Rent - Homeoffice", C89="870.9 Rent - Water"),
   0,
   IF(Dashboard!$F$5="Quick",
      IF(OR(C89="190 Automobile",C89="200 computer hardware",C89="210 Computer software",C89="220 Quickbooks software",C89="230 Office equipment",C89="240 Office furniture"),
         E89-(E89/(1+Dashboard!$F$4)),
         0
      ),
      IF(C89="750 Business promotion",
         E89-(E89/(1+4.793/100)),
         E89-(E89/(1+Dashboard!$F$4))
      )
   )
)</f>
        <v>0</v>
      </c>
      <c r="J89" s="25">
        <f>Bank1[[#This Row],[Money in/ (Money out)]]-Bank1[[#This Row],[GST/HST]]</f>
        <v>0</v>
      </c>
      <c r="L89" s="23">
        <f t="shared" si="3"/>
        <v>0</v>
      </c>
    </row>
    <row r="90" spans="1:12" x14ac:dyDescent="0.2">
      <c r="A90" s="399"/>
      <c r="D90" s="397">
        <f>_xlfn.XLOOKUP(C:C,Table1[for Import to Bank Register dropdown],Table1[for Pivot],0,0,1)</f>
        <v>0</v>
      </c>
      <c r="E90" s="400"/>
      <c r="F90" s="146">
        <f t="shared" si="5"/>
        <v>1111111</v>
      </c>
      <c r="G90" s="375">
        <f t="shared" si="4"/>
        <v>0</v>
      </c>
      <c r="I90" s="378">
        <f>IF(OR(C90="150 Directors advances", C90="120 accounts receivable", C90="720.2 Automobile - Insurance", C90="720.3 Automobile - License", C90="870.4 Rent - Insurance", C90="870.6 Rent - Property Tax", C90="870.7 Rent - Homeoffice", C90="870.9 Rent - Water"),
   0,
   IF(Dashboard!$F$5="Quick",
      IF(OR(C90="190 Automobile",C90="200 computer hardware",C90="210 Computer software",C90="220 Quickbooks software",C90="230 Office equipment",C90="240 Office furniture"),
         E90-(E90/(1+Dashboard!$F$4)),
         0
      ),
      IF(C90="750 Business promotion",
         E90-(E90/(1+4.793/100)),
         E90-(E90/(1+Dashboard!$F$4))
      )
   )
)</f>
        <v>0</v>
      </c>
      <c r="J90" s="25">
        <f>Bank1[[#This Row],[Money in/ (Money out)]]-Bank1[[#This Row],[GST/HST]]</f>
        <v>0</v>
      </c>
      <c r="L90" s="23">
        <f t="shared" si="3"/>
        <v>0</v>
      </c>
    </row>
    <row r="91" spans="1:12" x14ac:dyDescent="0.2">
      <c r="A91" s="399"/>
      <c r="D91" s="397">
        <f>_xlfn.XLOOKUP(C:C,Table1[for Import to Bank Register dropdown],Table1[for Pivot],0,0,1)</f>
        <v>0</v>
      </c>
      <c r="E91" s="400"/>
      <c r="F91" s="146">
        <f t="shared" si="5"/>
        <v>1111111</v>
      </c>
      <c r="G91" s="375">
        <f t="shared" si="4"/>
        <v>0</v>
      </c>
      <c r="I91" s="378">
        <f>IF(OR(C91="150 Directors advances", C91="120 accounts receivable", C91="720.2 Automobile - Insurance", C91="720.3 Automobile - License", C91="870.4 Rent - Insurance", C91="870.6 Rent - Property Tax", C91="870.7 Rent - Homeoffice", C91="870.9 Rent - Water"),
   0,
   IF(Dashboard!$F$5="Quick",
      IF(OR(C91="190 Automobile",C91="200 computer hardware",C91="210 Computer software",C91="220 Quickbooks software",C91="230 Office equipment",C91="240 Office furniture"),
         E91-(E91/(1+Dashboard!$F$4)),
         0
      ),
      IF(C91="750 Business promotion",
         E91-(E91/(1+4.793/100)),
         E91-(E91/(1+Dashboard!$F$4))
      )
   )
)</f>
        <v>0</v>
      </c>
      <c r="J91" s="25">
        <f>Bank1[[#This Row],[Money in/ (Money out)]]-Bank1[[#This Row],[GST/HST]]</f>
        <v>0</v>
      </c>
      <c r="L91" s="23">
        <f t="shared" si="3"/>
        <v>0</v>
      </c>
    </row>
    <row r="92" spans="1:12" x14ac:dyDescent="0.2">
      <c r="A92" s="399"/>
      <c r="D92" s="397">
        <f>_xlfn.XLOOKUP(C:C,Table1[for Import to Bank Register dropdown],Table1[for Pivot],0,0,1)</f>
        <v>0</v>
      </c>
      <c r="E92" s="400"/>
      <c r="F92" s="146">
        <f t="shared" si="5"/>
        <v>1111111</v>
      </c>
      <c r="G92" s="375">
        <f t="shared" si="4"/>
        <v>0</v>
      </c>
      <c r="I92" s="378">
        <f>IF(OR(C92="150 Directors advances", C92="120 accounts receivable", C92="720.2 Automobile - Insurance", C92="720.3 Automobile - License", C92="870.4 Rent - Insurance", C92="870.6 Rent - Property Tax", C92="870.7 Rent - Homeoffice", C92="870.9 Rent - Water"),
   0,
   IF(Dashboard!$F$5="Quick",
      IF(OR(C92="190 Automobile",C92="200 computer hardware",C92="210 Computer software",C92="220 Quickbooks software",C92="230 Office equipment",C92="240 Office furniture"),
         E92-(E92/(1+Dashboard!$F$4)),
         0
      ),
      IF(C92="750 Business promotion",
         E92-(E92/(1+4.793/100)),
         E92-(E92/(1+Dashboard!$F$4))
      )
   )
)</f>
        <v>0</v>
      </c>
      <c r="J92" s="25">
        <f>Bank1[[#This Row],[Money in/ (Money out)]]-Bank1[[#This Row],[GST/HST]]</f>
        <v>0</v>
      </c>
      <c r="L92" s="23">
        <f t="shared" si="3"/>
        <v>0</v>
      </c>
    </row>
    <row r="93" spans="1:12" x14ac:dyDescent="0.2">
      <c r="A93" s="399"/>
      <c r="D93" s="397">
        <f>_xlfn.XLOOKUP(C:C,Table1[for Import to Bank Register dropdown],Table1[for Pivot],0,0,1)</f>
        <v>0</v>
      </c>
      <c r="E93" s="400"/>
      <c r="F93" s="146">
        <f t="shared" si="5"/>
        <v>1111111</v>
      </c>
      <c r="G93" s="375">
        <f t="shared" si="4"/>
        <v>0</v>
      </c>
      <c r="I93" s="378">
        <f>IF(OR(C93="150 Directors advances", C93="120 accounts receivable", C93="720.2 Automobile - Insurance", C93="720.3 Automobile - License", C93="870.4 Rent - Insurance", C93="870.6 Rent - Property Tax", C93="870.7 Rent - Homeoffice", C93="870.9 Rent - Water"),
   0,
   IF(Dashboard!$F$5="Quick",
      IF(OR(C93="190 Automobile",C93="200 computer hardware",C93="210 Computer software",C93="220 Quickbooks software",C93="230 Office equipment",C93="240 Office furniture"),
         E93-(E93/(1+Dashboard!$F$4)),
         0
      ),
      IF(C93="750 Business promotion",
         E93-(E93/(1+4.793/100)),
         E93-(E93/(1+Dashboard!$F$4))
      )
   )
)</f>
        <v>0</v>
      </c>
      <c r="J93" s="25">
        <f>Bank1[[#This Row],[Money in/ (Money out)]]-Bank1[[#This Row],[GST/HST]]</f>
        <v>0</v>
      </c>
      <c r="L93" s="23">
        <f t="shared" si="3"/>
        <v>0</v>
      </c>
    </row>
    <row r="94" spans="1:12" x14ac:dyDescent="0.2">
      <c r="A94" s="399"/>
      <c r="D94" s="397">
        <f>_xlfn.XLOOKUP(C:C,Table1[for Import to Bank Register dropdown],Table1[for Pivot],0,0,1)</f>
        <v>0</v>
      </c>
      <c r="E94" s="400"/>
      <c r="F94" s="146">
        <f t="shared" si="5"/>
        <v>1111111</v>
      </c>
      <c r="G94" s="375">
        <f t="shared" si="4"/>
        <v>0</v>
      </c>
      <c r="I94" s="378">
        <f>IF(OR(C94="150 Directors advances", C94="120 accounts receivable", C94="720.2 Automobile - Insurance", C94="720.3 Automobile - License", C94="870.4 Rent - Insurance", C94="870.6 Rent - Property Tax", C94="870.7 Rent - Homeoffice", C94="870.9 Rent - Water"),
   0,
   IF(Dashboard!$F$5="Quick",
      IF(OR(C94="190 Automobile",C94="200 computer hardware",C94="210 Computer software",C94="220 Quickbooks software",C94="230 Office equipment",C94="240 Office furniture"),
         E94-(E94/(1+Dashboard!$F$4)),
         0
      ),
      IF(C94="750 Business promotion",
         E94-(E94/(1+4.793/100)),
         E94-(E94/(1+Dashboard!$F$4))
      )
   )
)</f>
        <v>0</v>
      </c>
      <c r="J94" s="25">
        <f>Bank1[[#This Row],[Money in/ (Money out)]]-Bank1[[#This Row],[GST/HST]]</f>
        <v>0</v>
      </c>
      <c r="L94" s="23">
        <f t="shared" si="3"/>
        <v>0</v>
      </c>
    </row>
    <row r="95" spans="1:12" x14ac:dyDescent="0.2">
      <c r="A95" s="399"/>
      <c r="D95" s="397">
        <f>_xlfn.XLOOKUP(C:C,Table1[for Import to Bank Register dropdown],Table1[for Pivot],0,0,1)</f>
        <v>0</v>
      </c>
      <c r="E95" s="400"/>
      <c r="F95" s="146">
        <f t="shared" si="5"/>
        <v>1111111</v>
      </c>
      <c r="G95" s="375">
        <f t="shared" si="4"/>
        <v>0</v>
      </c>
      <c r="I95" s="378">
        <f>IF(OR(C95="150 Directors advances", C95="120 accounts receivable", C95="720.2 Automobile - Insurance", C95="720.3 Automobile - License", C95="870.4 Rent - Insurance", C95="870.6 Rent - Property Tax", C95="870.7 Rent - Homeoffice", C95="870.9 Rent - Water"),
   0,
   IF(Dashboard!$F$5="Quick",
      IF(OR(C95="190 Automobile",C95="200 computer hardware",C95="210 Computer software",C95="220 Quickbooks software",C95="230 Office equipment",C95="240 Office furniture"),
         E95-(E95/(1+Dashboard!$F$4)),
         0
      ),
      IF(C95="750 Business promotion",
         E95-(E95/(1+4.793/100)),
         E95-(E95/(1+Dashboard!$F$4))
      )
   )
)</f>
        <v>0</v>
      </c>
      <c r="J95" s="25">
        <f>Bank1[[#This Row],[Money in/ (Money out)]]-Bank1[[#This Row],[GST/HST]]</f>
        <v>0</v>
      </c>
      <c r="L95" s="23">
        <f t="shared" si="3"/>
        <v>0</v>
      </c>
    </row>
    <row r="96" spans="1:12" x14ac:dyDescent="0.2">
      <c r="A96" s="399"/>
      <c r="D96" s="397">
        <f>_xlfn.XLOOKUP(C:C,Table1[for Import to Bank Register dropdown],Table1[for Pivot],0,0,1)</f>
        <v>0</v>
      </c>
      <c r="E96" s="400"/>
      <c r="F96" s="146">
        <f t="shared" si="5"/>
        <v>1111111</v>
      </c>
      <c r="G96" s="375">
        <f t="shared" si="4"/>
        <v>0</v>
      </c>
      <c r="I96" s="378">
        <f>IF(OR(C96="150 Directors advances", C96="120 accounts receivable", C96="720.2 Automobile - Insurance", C96="720.3 Automobile - License", C96="870.4 Rent - Insurance", C96="870.6 Rent - Property Tax", C96="870.7 Rent - Homeoffice", C96="870.9 Rent - Water"),
   0,
   IF(Dashboard!$F$5="Quick",
      IF(OR(C96="190 Automobile",C96="200 computer hardware",C96="210 Computer software",C96="220 Quickbooks software",C96="230 Office equipment",C96="240 Office furniture"),
         E96-(E96/(1+Dashboard!$F$4)),
         0
      ),
      IF(C96="750 Business promotion",
         E96-(E96/(1+4.793/100)),
         E96-(E96/(1+Dashboard!$F$4))
      )
   )
)</f>
        <v>0</v>
      </c>
      <c r="J96" s="25">
        <f>Bank1[[#This Row],[Money in/ (Money out)]]-Bank1[[#This Row],[GST/HST]]</f>
        <v>0</v>
      </c>
      <c r="L96" s="23">
        <f t="shared" si="3"/>
        <v>0</v>
      </c>
    </row>
    <row r="97" spans="1:12" x14ac:dyDescent="0.2">
      <c r="A97" s="399"/>
      <c r="D97" s="397">
        <f>_xlfn.XLOOKUP(C:C,Table1[for Import to Bank Register dropdown],Table1[for Pivot],0,0,1)</f>
        <v>0</v>
      </c>
      <c r="E97" s="400"/>
      <c r="F97" s="146">
        <f t="shared" si="5"/>
        <v>1111111</v>
      </c>
      <c r="G97" s="375">
        <f t="shared" si="4"/>
        <v>0</v>
      </c>
      <c r="I97" s="378">
        <f>IF(OR(C97="150 Directors advances", C97="120 accounts receivable", C97="720.2 Automobile - Insurance", C97="720.3 Automobile - License", C97="870.4 Rent - Insurance", C97="870.6 Rent - Property Tax", C97="870.7 Rent - Homeoffice", C97="870.9 Rent - Water"),
   0,
   IF(Dashboard!$F$5="Quick",
      IF(OR(C97="190 Automobile",C97="200 computer hardware",C97="210 Computer software",C97="220 Quickbooks software",C97="230 Office equipment",C97="240 Office furniture"),
         E97-(E97/(1+Dashboard!$F$4)),
         0
      ),
      IF(C97="750 Business promotion",
         E97-(E97/(1+4.793/100)),
         E97-(E97/(1+Dashboard!$F$4))
      )
   )
)</f>
        <v>0</v>
      </c>
      <c r="J97" s="25">
        <f>Bank1[[#This Row],[Money in/ (Money out)]]-Bank1[[#This Row],[GST/HST]]</f>
        <v>0</v>
      </c>
      <c r="L97" s="23">
        <f t="shared" si="3"/>
        <v>0</v>
      </c>
    </row>
    <row r="98" spans="1:12" x14ac:dyDescent="0.2">
      <c r="A98" s="399"/>
      <c r="D98" s="397">
        <f>_xlfn.XLOOKUP(C:C,Table1[for Import to Bank Register dropdown],Table1[for Pivot],0,0,1)</f>
        <v>0</v>
      </c>
      <c r="E98" s="400"/>
      <c r="F98" s="146">
        <f t="shared" si="5"/>
        <v>1111111</v>
      </c>
      <c r="G98" s="375">
        <f t="shared" si="4"/>
        <v>0</v>
      </c>
      <c r="I98" s="378">
        <f>IF(OR(C98="150 Directors advances", C98="120 accounts receivable", C98="720.2 Automobile - Insurance", C98="720.3 Automobile - License", C98="870.4 Rent - Insurance", C98="870.6 Rent - Property Tax", C98="870.7 Rent - Homeoffice", C98="870.9 Rent - Water"),
   0,
   IF(Dashboard!$F$5="Quick",
      IF(OR(C98="190 Automobile",C98="200 computer hardware",C98="210 Computer software",C98="220 Quickbooks software",C98="230 Office equipment",C98="240 Office furniture"),
         E98-(E98/(1+Dashboard!$F$4)),
         0
      ),
      IF(C98="750 Business promotion",
         E98-(E98/(1+4.793/100)),
         E98-(E98/(1+Dashboard!$F$4))
      )
   )
)</f>
        <v>0</v>
      </c>
      <c r="J98" s="25">
        <f>Bank1[[#This Row],[Money in/ (Money out)]]-Bank1[[#This Row],[GST/HST]]</f>
        <v>0</v>
      </c>
      <c r="L98" s="23">
        <f t="shared" si="3"/>
        <v>0</v>
      </c>
    </row>
    <row r="99" spans="1:12" x14ac:dyDescent="0.2">
      <c r="A99" s="399"/>
      <c r="D99" s="397">
        <f>_xlfn.XLOOKUP(C:C,Table1[for Import to Bank Register dropdown],Table1[for Pivot],0,0,1)</f>
        <v>0</v>
      </c>
      <c r="E99" s="400"/>
      <c r="F99" s="146">
        <f t="shared" si="5"/>
        <v>1111111</v>
      </c>
      <c r="G99" s="375">
        <f t="shared" si="4"/>
        <v>0</v>
      </c>
      <c r="I99" s="378">
        <f>IF(OR(C99="150 Directors advances", C99="120 accounts receivable", C99="720.2 Automobile - Insurance", C99="720.3 Automobile - License", C99="870.4 Rent - Insurance", C99="870.6 Rent - Property Tax", C99="870.7 Rent - Homeoffice", C99="870.9 Rent - Water"),
   0,
   IF(Dashboard!$F$5="Quick",
      IF(OR(C99="190 Automobile",C99="200 computer hardware",C99="210 Computer software",C99="220 Quickbooks software",C99="230 Office equipment",C99="240 Office furniture"),
         E99-(E99/(1+Dashboard!$F$4)),
         0
      ),
      IF(C99="750 Business promotion",
         E99-(E99/(1+4.793/100)),
         E99-(E99/(1+Dashboard!$F$4))
      )
   )
)</f>
        <v>0</v>
      </c>
      <c r="J99" s="25">
        <f>Bank1[[#This Row],[Money in/ (Money out)]]-Bank1[[#This Row],[GST/HST]]</f>
        <v>0</v>
      </c>
      <c r="L99" s="23">
        <f t="shared" si="3"/>
        <v>0</v>
      </c>
    </row>
    <row r="100" spans="1:12" x14ac:dyDescent="0.2">
      <c r="A100" s="399"/>
      <c r="D100" s="397">
        <f>_xlfn.XLOOKUP(C:C,Table1[for Import to Bank Register dropdown],Table1[for Pivot],0,0,1)</f>
        <v>0</v>
      </c>
      <c r="E100" s="400"/>
      <c r="F100" s="146">
        <f t="shared" si="5"/>
        <v>1111111</v>
      </c>
      <c r="G100" s="375">
        <f t="shared" si="4"/>
        <v>0</v>
      </c>
      <c r="I100" s="378">
        <f>IF(OR(C100="150 Directors advances", C100="120 accounts receivable", C100="720.2 Automobile - Insurance", C100="720.3 Automobile - License", C100="870.4 Rent - Insurance", C100="870.6 Rent - Property Tax", C100="870.7 Rent - Homeoffice", C100="870.9 Rent - Water"),
   0,
   IF(Dashboard!$F$5="Quick",
      IF(OR(C100="190 Automobile",C100="200 computer hardware",C100="210 Computer software",C100="220 Quickbooks software",C100="230 Office equipment",C100="240 Office furniture"),
         E100-(E100/(1+Dashboard!$F$4)),
         0
      ),
      IF(C100="750 Business promotion",
         E100-(E100/(1+4.793/100)),
         E100-(E100/(1+Dashboard!$F$4))
      )
   )
)</f>
        <v>0</v>
      </c>
      <c r="J100" s="25">
        <f>Bank1[[#This Row],[Money in/ (Money out)]]-Bank1[[#This Row],[GST/HST]]</f>
        <v>0</v>
      </c>
      <c r="L100" s="23">
        <f t="shared" si="3"/>
        <v>0</v>
      </c>
    </row>
    <row r="101" spans="1:12" x14ac:dyDescent="0.2">
      <c r="A101" s="399"/>
      <c r="D101" s="397">
        <f>_xlfn.XLOOKUP(C:C,Table1[for Import to Bank Register dropdown],Table1[for Pivot],0,0,1)</f>
        <v>0</v>
      </c>
      <c r="E101" s="400"/>
      <c r="F101" s="146">
        <f t="shared" si="5"/>
        <v>1111111</v>
      </c>
      <c r="G101" s="375">
        <f t="shared" si="4"/>
        <v>0</v>
      </c>
      <c r="I101" s="378">
        <f>IF(OR(C101="150 Directors advances", C101="120 accounts receivable", C101="720.2 Automobile - Insurance", C101="720.3 Automobile - License", C101="870.4 Rent - Insurance", C101="870.6 Rent - Property Tax", C101="870.7 Rent - Homeoffice", C101="870.9 Rent - Water"),
   0,
   IF(Dashboard!$F$5="Quick",
      IF(OR(C101="190 Automobile",C101="200 computer hardware",C101="210 Computer software",C101="220 Quickbooks software",C101="230 Office equipment",C101="240 Office furniture"),
         E101-(E101/(1+Dashboard!$F$4)),
         0
      ),
      IF(C101="750 Business promotion",
         E101-(E101/(1+4.793/100)),
         E101-(E101/(1+Dashboard!$F$4))
      )
   )
)</f>
        <v>0</v>
      </c>
      <c r="J101" s="25">
        <f>Bank1[[#This Row],[Money in/ (Money out)]]-Bank1[[#This Row],[GST/HST]]</f>
        <v>0</v>
      </c>
      <c r="L101" s="23">
        <f t="shared" si="3"/>
        <v>0</v>
      </c>
    </row>
    <row r="102" spans="1:12" x14ac:dyDescent="0.2">
      <c r="A102" s="399"/>
      <c r="D102" s="397">
        <f>_xlfn.XLOOKUP(C:C,Table1[for Import to Bank Register dropdown],Table1[for Pivot],0,0,1)</f>
        <v>0</v>
      </c>
      <c r="E102" s="400"/>
      <c r="F102" s="146">
        <f t="shared" si="5"/>
        <v>1111111</v>
      </c>
      <c r="G102" s="375">
        <f t="shared" si="4"/>
        <v>0</v>
      </c>
      <c r="I102" s="378">
        <f>IF(OR(C102="150 Directors advances", C102="120 accounts receivable", C102="720.2 Automobile - Insurance", C102="720.3 Automobile - License", C102="870.4 Rent - Insurance", C102="870.6 Rent - Property Tax", C102="870.7 Rent - Homeoffice", C102="870.9 Rent - Water"),
   0,
   IF(Dashboard!$F$5="Quick",
      IF(OR(C102="190 Automobile",C102="200 computer hardware",C102="210 Computer software",C102="220 Quickbooks software",C102="230 Office equipment",C102="240 Office furniture"),
         E102-(E102/(1+Dashboard!$F$4)),
         0
      ),
      IF(C102="750 Business promotion",
         E102-(E102/(1+4.793/100)),
         E102-(E102/(1+Dashboard!$F$4))
      )
   )
)</f>
        <v>0</v>
      </c>
      <c r="J102" s="25">
        <f>Bank1[[#This Row],[Money in/ (Money out)]]-Bank1[[#This Row],[GST/HST]]</f>
        <v>0</v>
      </c>
      <c r="L102" s="23">
        <f t="shared" si="3"/>
        <v>0</v>
      </c>
    </row>
    <row r="103" spans="1:12" x14ac:dyDescent="0.2">
      <c r="A103" s="399"/>
      <c r="D103" s="397">
        <f>_xlfn.XLOOKUP(C:C,Table1[for Import to Bank Register dropdown],Table1[for Pivot],0,0,1)</f>
        <v>0</v>
      </c>
      <c r="E103" s="400"/>
      <c r="F103" s="146">
        <f t="shared" si="5"/>
        <v>1111111</v>
      </c>
      <c r="G103" s="375">
        <f t="shared" si="4"/>
        <v>0</v>
      </c>
      <c r="I103" s="378">
        <f>IF(OR(C103="150 Directors advances", C103="120 accounts receivable", C103="720.2 Automobile - Insurance", C103="720.3 Automobile - License", C103="870.4 Rent - Insurance", C103="870.6 Rent - Property Tax", C103="870.7 Rent - Homeoffice", C103="870.9 Rent - Water"),
   0,
   IF(Dashboard!$F$5="Quick",
      IF(OR(C103="190 Automobile",C103="200 computer hardware",C103="210 Computer software",C103="220 Quickbooks software",C103="230 Office equipment",C103="240 Office furniture"),
         E103-(E103/(1+Dashboard!$F$4)),
         0
      ),
      IF(C103="750 Business promotion",
         E103-(E103/(1+4.793/100)),
         E103-(E103/(1+Dashboard!$F$4))
      )
   )
)</f>
        <v>0</v>
      </c>
      <c r="J103" s="25">
        <f>Bank1[[#This Row],[Money in/ (Money out)]]-Bank1[[#This Row],[GST/HST]]</f>
        <v>0</v>
      </c>
      <c r="L103" s="23">
        <f t="shared" si="3"/>
        <v>0</v>
      </c>
    </row>
    <row r="104" spans="1:12" x14ac:dyDescent="0.2">
      <c r="A104" s="399"/>
      <c r="D104" s="397">
        <f>_xlfn.XLOOKUP(C:C,Table1[for Import to Bank Register dropdown],Table1[for Pivot],0,0,1)</f>
        <v>0</v>
      </c>
      <c r="E104" s="400"/>
      <c r="F104" s="146">
        <f t="shared" si="5"/>
        <v>1111111</v>
      </c>
      <c r="G104" s="375">
        <f t="shared" si="4"/>
        <v>0</v>
      </c>
      <c r="I104" s="378">
        <f>IF(OR(C104="150 Directors advances", C104="120 accounts receivable", C104="720.2 Automobile - Insurance", C104="720.3 Automobile - License", C104="870.4 Rent - Insurance", C104="870.6 Rent - Property Tax", C104="870.7 Rent - Homeoffice", C104="870.9 Rent - Water"),
   0,
   IF(Dashboard!$F$5="Quick",
      IF(OR(C104="190 Automobile",C104="200 computer hardware",C104="210 Computer software",C104="220 Quickbooks software",C104="230 Office equipment",C104="240 Office furniture"),
         E104-(E104/(1+Dashboard!$F$4)),
         0
      ),
      IF(C104="750 Business promotion",
         E104-(E104/(1+4.793/100)),
         E104-(E104/(1+Dashboard!$F$4))
      )
   )
)</f>
        <v>0</v>
      </c>
      <c r="J104" s="25">
        <f>Bank1[[#This Row],[Money in/ (Money out)]]-Bank1[[#This Row],[GST/HST]]</f>
        <v>0</v>
      </c>
      <c r="L104" s="23">
        <f t="shared" si="3"/>
        <v>0</v>
      </c>
    </row>
    <row r="105" spans="1:12" x14ac:dyDescent="0.2">
      <c r="A105" s="399"/>
      <c r="D105" s="397">
        <f>_xlfn.XLOOKUP(C:C,Table1[for Import to Bank Register dropdown],Table1[for Pivot],0,0,1)</f>
        <v>0</v>
      </c>
      <c r="E105" s="400"/>
      <c r="F105" s="146">
        <f t="shared" si="5"/>
        <v>1111111</v>
      </c>
      <c r="G105" s="375">
        <f t="shared" si="4"/>
        <v>0</v>
      </c>
      <c r="I105" s="378">
        <f>IF(OR(C105="150 Directors advances", C105="120 accounts receivable", C105="720.2 Automobile - Insurance", C105="720.3 Automobile - License", C105="870.4 Rent - Insurance", C105="870.6 Rent - Property Tax", C105="870.7 Rent - Homeoffice", C105="870.9 Rent - Water"),
   0,
   IF(Dashboard!$F$5="Quick",
      IF(OR(C105="190 Automobile",C105="200 computer hardware",C105="210 Computer software",C105="220 Quickbooks software",C105="230 Office equipment",C105="240 Office furniture"),
         E105-(E105/(1+Dashboard!$F$4)),
         0
      ),
      IF(C105="750 Business promotion",
         E105-(E105/(1+4.793/100)),
         E105-(E105/(1+Dashboard!$F$4))
      )
   )
)</f>
        <v>0</v>
      </c>
      <c r="J105" s="25">
        <f>Bank1[[#This Row],[Money in/ (Money out)]]-Bank1[[#This Row],[GST/HST]]</f>
        <v>0</v>
      </c>
      <c r="L105" s="23">
        <f t="shared" si="3"/>
        <v>0</v>
      </c>
    </row>
    <row r="106" spans="1:12" x14ac:dyDescent="0.2">
      <c r="A106" s="399"/>
      <c r="D106" s="397">
        <f>_xlfn.XLOOKUP(C:C,Table1[for Import to Bank Register dropdown],Table1[for Pivot],0,0,1)</f>
        <v>0</v>
      </c>
      <c r="E106" s="400"/>
      <c r="F106" s="146">
        <f t="shared" si="5"/>
        <v>1111111</v>
      </c>
      <c r="G106" s="375">
        <f t="shared" si="4"/>
        <v>0</v>
      </c>
      <c r="I106" s="378">
        <f>IF(OR(C106="150 Directors advances", C106="120 accounts receivable", C106="720.2 Automobile - Insurance", C106="720.3 Automobile - License", C106="870.4 Rent - Insurance", C106="870.6 Rent - Property Tax", C106="870.7 Rent - Homeoffice", C106="870.9 Rent - Water"),
   0,
   IF(Dashboard!$F$5="Quick",
      IF(OR(C106="190 Automobile",C106="200 computer hardware",C106="210 Computer software",C106="220 Quickbooks software",C106="230 Office equipment",C106="240 Office furniture"),
         E106-(E106/(1+Dashboard!$F$4)),
         0
      ),
      IF(C106="750 Business promotion",
         E106-(E106/(1+4.793/100)),
         E106-(E106/(1+Dashboard!$F$4))
      )
   )
)</f>
        <v>0</v>
      </c>
      <c r="J106" s="25">
        <f>Bank1[[#This Row],[Money in/ (Money out)]]-Bank1[[#This Row],[GST/HST]]</f>
        <v>0</v>
      </c>
      <c r="L106" s="23">
        <f t="shared" si="3"/>
        <v>0</v>
      </c>
    </row>
    <row r="107" spans="1:12" x14ac:dyDescent="0.2">
      <c r="A107" s="399"/>
      <c r="D107" s="397">
        <f>_xlfn.XLOOKUP(C:C,Table1[for Import to Bank Register dropdown],Table1[for Pivot],0,0,1)</f>
        <v>0</v>
      </c>
      <c r="E107" s="400"/>
      <c r="F107" s="146">
        <f t="shared" si="5"/>
        <v>1111111</v>
      </c>
      <c r="G107" s="375">
        <f t="shared" si="4"/>
        <v>0</v>
      </c>
      <c r="I107" s="378">
        <f>IF(OR(C107="150 Directors advances", C107="120 accounts receivable", C107="720.2 Automobile - Insurance", C107="720.3 Automobile - License", C107="870.4 Rent - Insurance", C107="870.6 Rent - Property Tax", C107="870.7 Rent - Homeoffice", C107="870.9 Rent - Water"),
   0,
   IF(Dashboard!$F$5="Quick",
      IF(OR(C107="190 Automobile",C107="200 computer hardware",C107="210 Computer software",C107="220 Quickbooks software",C107="230 Office equipment",C107="240 Office furniture"),
         E107-(E107/(1+Dashboard!$F$4)),
         0
      ),
      IF(C107="750 Business promotion",
         E107-(E107/(1+4.793/100)),
         E107-(E107/(1+Dashboard!$F$4))
      )
   )
)</f>
        <v>0</v>
      </c>
      <c r="J107" s="25">
        <f>Bank1[[#This Row],[Money in/ (Money out)]]-Bank1[[#This Row],[GST/HST]]</f>
        <v>0</v>
      </c>
      <c r="L107" s="23">
        <f t="shared" si="3"/>
        <v>0</v>
      </c>
    </row>
    <row r="108" spans="1:12" x14ac:dyDescent="0.2">
      <c r="A108" s="399"/>
      <c r="D108" s="397">
        <f>_xlfn.XLOOKUP(C:C,Table1[for Import to Bank Register dropdown],Table1[for Pivot],0,0,1)</f>
        <v>0</v>
      </c>
      <c r="E108" s="400"/>
      <c r="F108" s="146">
        <f t="shared" si="5"/>
        <v>1111111</v>
      </c>
      <c r="G108" s="375">
        <f t="shared" si="4"/>
        <v>0</v>
      </c>
      <c r="I108" s="378">
        <f>IF(OR(C108="150 Directors advances", C108="120 accounts receivable", C108="720.2 Automobile - Insurance", C108="720.3 Automobile - License", C108="870.4 Rent - Insurance", C108="870.6 Rent - Property Tax", C108="870.7 Rent - Homeoffice", C108="870.9 Rent - Water"),
   0,
   IF(Dashboard!$F$5="Quick",
      IF(OR(C108="190 Automobile",C108="200 computer hardware",C108="210 Computer software",C108="220 Quickbooks software",C108="230 Office equipment",C108="240 Office furniture"),
         E108-(E108/(1+Dashboard!$F$4)),
         0
      ),
      IF(C108="750 Business promotion",
         E108-(E108/(1+4.793/100)),
         E108-(E108/(1+Dashboard!$F$4))
      )
   )
)</f>
        <v>0</v>
      </c>
      <c r="J108" s="25">
        <f>Bank1[[#This Row],[Money in/ (Money out)]]-Bank1[[#This Row],[GST/HST]]</f>
        <v>0</v>
      </c>
      <c r="L108" s="23">
        <f t="shared" si="3"/>
        <v>0</v>
      </c>
    </row>
    <row r="109" spans="1:12" x14ac:dyDescent="0.2">
      <c r="A109" s="399"/>
      <c r="D109" s="397">
        <f>_xlfn.XLOOKUP(C:C,Table1[for Import to Bank Register dropdown],Table1[for Pivot],0,0,1)</f>
        <v>0</v>
      </c>
      <c r="E109" s="400"/>
      <c r="F109" s="146">
        <f t="shared" si="5"/>
        <v>1111111</v>
      </c>
      <c r="G109" s="375">
        <f t="shared" si="4"/>
        <v>0</v>
      </c>
      <c r="I109" s="378">
        <f>IF(OR(C109="150 Directors advances", C109="120 accounts receivable", C109="720.2 Automobile - Insurance", C109="720.3 Automobile - License", C109="870.4 Rent - Insurance", C109="870.6 Rent - Property Tax", C109="870.7 Rent - Homeoffice", C109="870.9 Rent - Water"),
   0,
   IF(Dashboard!$F$5="Quick",
      IF(OR(C109="190 Automobile",C109="200 computer hardware",C109="210 Computer software",C109="220 Quickbooks software",C109="230 Office equipment",C109="240 Office furniture"),
         E109-(E109/(1+Dashboard!$F$4)),
         0
      ),
      IF(C109="750 Business promotion",
         E109-(E109/(1+4.793/100)),
         E109-(E109/(1+Dashboard!$F$4))
      )
   )
)</f>
        <v>0</v>
      </c>
      <c r="J109" s="25">
        <f>Bank1[[#This Row],[Money in/ (Money out)]]-Bank1[[#This Row],[GST/HST]]</f>
        <v>0</v>
      </c>
      <c r="L109" s="23">
        <f t="shared" si="3"/>
        <v>0</v>
      </c>
    </row>
    <row r="110" spans="1:12" x14ac:dyDescent="0.2">
      <c r="A110" s="399"/>
      <c r="D110" s="397">
        <f>_xlfn.XLOOKUP(C:C,Table1[for Import to Bank Register dropdown],Table1[for Pivot],0,0,1)</f>
        <v>0</v>
      </c>
      <c r="E110" s="400"/>
      <c r="F110" s="146">
        <f t="shared" si="5"/>
        <v>1111111</v>
      </c>
      <c r="G110" s="375">
        <f t="shared" si="4"/>
        <v>0</v>
      </c>
      <c r="I110" s="378">
        <f>IF(OR(C110="150 Directors advances", C110="120 accounts receivable", C110="720.2 Automobile - Insurance", C110="720.3 Automobile - License", C110="870.4 Rent - Insurance", C110="870.6 Rent - Property Tax", C110="870.7 Rent - Homeoffice", C110="870.9 Rent - Water"),
   0,
   IF(Dashboard!$F$5="Quick",
      IF(OR(C110="190 Automobile",C110="200 computer hardware",C110="210 Computer software",C110="220 Quickbooks software",C110="230 Office equipment",C110="240 Office furniture"),
         E110-(E110/(1+Dashboard!$F$4)),
         0
      ),
      IF(C110="750 Business promotion",
         E110-(E110/(1+4.793/100)),
         E110-(E110/(1+Dashboard!$F$4))
      )
   )
)</f>
        <v>0</v>
      </c>
      <c r="J110" s="25">
        <f>Bank1[[#This Row],[Money in/ (Money out)]]-Bank1[[#This Row],[GST/HST]]</f>
        <v>0</v>
      </c>
      <c r="L110" s="23">
        <f t="shared" si="3"/>
        <v>0</v>
      </c>
    </row>
    <row r="111" spans="1:12" x14ac:dyDescent="0.2">
      <c r="A111" s="399"/>
      <c r="D111" s="397">
        <f>_xlfn.XLOOKUP(C:C,Table1[for Import to Bank Register dropdown],Table1[for Pivot],0,0,1)</f>
        <v>0</v>
      </c>
      <c r="E111" s="400"/>
      <c r="F111" s="146">
        <f t="shared" si="5"/>
        <v>1111111</v>
      </c>
      <c r="G111" s="375">
        <f t="shared" si="4"/>
        <v>0</v>
      </c>
      <c r="I111" s="378">
        <f>IF(OR(C111="150 Directors advances", C111="120 accounts receivable", C111="720.2 Automobile - Insurance", C111="720.3 Automobile - License", C111="870.4 Rent - Insurance", C111="870.6 Rent - Property Tax", C111="870.7 Rent - Homeoffice", C111="870.9 Rent - Water"),
   0,
   IF(Dashboard!$F$5="Quick",
      IF(OR(C111="190 Automobile",C111="200 computer hardware",C111="210 Computer software",C111="220 Quickbooks software",C111="230 Office equipment",C111="240 Office furniture"),
         E111-(E111/(1+Dashboard!$F$4)),
         0
      ),
      IF(C111="750 Business promotion",
         E111-(E111/(1+4.793/100)),
         E111-(E111/(1+Dashboard!$F$4))
      )
   )
)</f>
        <v>0</v>
      </c>
      <c r="J111" s="25">
        <f>Bank1[[#This Row],[Money in/ (Money out)]]-Bank1[[#This Row],[GST/HST]]</f>
        <v>0</v>
      </c>
      <c r="L111" s="23">
        <f t="shared" si="3"/>
        <v>0</v>
      </c>
    </row>
    <row r="112" spans="1:12" x14ac:dyDescent="0.2">
      <c r="A112" s="399"/>
      <c r="D112" s="397">
        <f>_xlfn.XLOOKUP(C:C,Table1[for Import to Bank Register dropdown],Table1[for Pivot],0,0,1)</f>
        <v>0</v>
      </c>
      <c r="E112" s="400"/>
      <c r="F112" s="146">
        <f t="shared" si="5"/>
        <v>1111111</v>
      </c>
      <c r="G112" s="375">
        <f t="shared" si="4"/>
        <v>0</v>
      </c>
      <c r="I112" s="378">
        <f>IF(OR(C112="150 Directors advances", C112="120 accounts receivable", C112="720.2 Automobile - Insurance", C112="720.3 Automobile - License", C112="870.4 Rent - Insurance", C112="870.6 Rent - Property Tax", C112="870.7 Rent - Homeoffice", C112="870.9 Rent - Water"),
   0,
   IF(Dashboard!$F$5="Quick",
      IF(OR(C112="190 Automobile",C112="200 computer hardware",C112="210 Computer software",C112="220 Quickbooks software",C112="230 Office equipment",C112="240 Office furniture"),
         E112-(E112/(1+Dashboard!$F$4)),
         0
      ),
      IF(C112="750 Business promotion",
         E112-(E112/(1+4.793/100)),
         E112-(E112/(1+Dashboard!$F$4))
      )
   )
)</f>
        <v>0</v>
      </c>
      <c r="J112" s="25">
        <f>Bank1[[#This Row],[Money in/ (Money out)]]-Bank1[[#This Row],[GST/HST]]</f>
        <v>0</v>
      </c>
      <c r="L112" s="23">
        <f t="shared" si="3"/>
        <v>0</v>
      </c>
    </row>
    <row r="113" spans="1:12" x14ac:dyDescent="0.2">
      <c r="A113" s="399"/>
      <c r="D113" s="397">
        <f>_xlfn.XLOOKUP(C:C,Table1[for Import to Bank Register dropdown],Table1[for Pivot],0,0,1)</f>
        <v>0</v>
      </c>
      <c r="E113" s="400"/>
      <c r="F113" s="146">
        <f t="shared" si="5"/>
        <v>1111111</v>
      </c>
      <c r="G113" s="375">
        <f t="shared" si="4"/>
        <v>0</v>
      </c>
      <c r="I113" s="378">
        <f>IF(OR(C113="150 Directors advances", C113="120 accounts receivable", C113="720.2 Automobile - Insurance", C113="720.3 Automobile - License", C113="870.4 Rent - Insurance", C113="870.6 Rent - Property Tax", C113="870.7 Rent - Homeoffice", C113="870.9 Rent - Water"),
   0,
   IF(Dashboard!$F$5="Quick",
      IF(OR(C113="190 Automobile",C113="200 computer hardware",C113="210 Computer software",C113="220 Quickbooks software",C113="230 Office equipment",C113="240 Office furniture"),
         E113-(E113/(1+Dashboard!$F$4)),
         0
      ),
      IF(C113="750 Business promotion",
         E113-(E113/(1+4.793/100)),
         E113-(E113/(1+Dashboard!$F$4))
      )
   )
)</f>
        <v>0</v>
      </c>
      <c r="J113" s="25">
        <f>Bank1[[#This Row],[Money in/ (Money out)]]-Bank1[[#This Row],[GST/HST]]</f>
        <v>0</v>
      </c>
      <c r="L113" s="23">
        <f t="shared" si="3"/>
        <v>0</v>
      </c>
    </row>
    <row r="114" spans="1:12" x14ac:dyDescent="0.2">
      <c r="A114" s="399"/>
      <c r="D114" s="397">
        <f>_xlfn.XLOOKUP(C:C,Table1[for Import to Bank Register dropdown],Table1[for Pivot],0,0,1)</f>
        <v>0</v>
      </c>
      <c r="E114" s="400"/>
      <c r="F114" s="146">
        <f t="shared" si="5"/>
        <v>1111111</v>
      </c>
      <c r="G114" s="375">
        <f t="shared" si="4"/>
        <v>0</v>
      </c>
      <c r="I114" s="378">
        <f>IF(OR(C114="150 Directors advances", C114="120 accounts receivable", C114="720.2 Automobile - Insurance", C114="720.3 Automobile - License", C114="870.4 Rent - Insurance", C114="870.6 Rent - Property Tax", C114="870.7 Rent - Homeoffice", C114="870.9 Rent - Water"),
   0,
   IF(Dashboard!$F$5="Quick",
      IF(OR(C114="190 Automobile",C114="200 computer hardware",C114="210 Computer software",C114="220 Quickbooks software",C114="230 Office equipment",C114="240 Office furniture"),
         E114-(E114/(1+Dashboard!$F$4)),
         0
      ),
      IF(C114="750 Business promotion",
         E114-(E114/(1+4.793/100)),
         E114-(E114/(1+Dashboard!$F$4))
      )
   )
)</f>
        <v>0</v>
      </c>
      <c r="J114" s="25">
        <f>Bank1[[#This Row],[Money in/ (Money out)]]-Bank1[[#This Row],[GST/HST]]</f>
        <v>0</v>
      </c>
      <c r="L114" s="23">
        <f t="shared" si="3"/>
        <v>0</v>
      </c>
    </row>
    <row r="115" spans="1:12" x14ac:dyDescent="0.2">
      <c r="A115" s="399"/>
      <c r="D115" s="397">
        <f>_xlfn.XLOOKUP(C:C,Table1[for Import to Bank Register dropdown],Table1[for Pivot],0,0,1)</f>
        <v>0</v>
      </c>
      <c r="E115" s="400"/>
      <c r="F115" s="146">
        <f t="shared" si="5"/>
        <v>1111111</v>
      </c>
      <c r="G115" s="375">
        <f t="shared" si="4"/>
        <v>0</v>
      </c>
      <c r="I115" s="378">
        <f>IF(OR(C115="150 Directors advances", C115="120 accounts receivable", C115="720.2 Automobile - Insurance", C115="720.3 Automobile - License", C115="870.4 Rent - Insurance", C115="870.6 Rent - Property Tax", C115="870.7 Rent - Homeoffice", C115="870.9 Rent - Water"),
   0,
   IF(Dashboard!$F$5="Quick",
      IF(OR(C115="190 Automobile",C115="200 computer hardware",C115="210 Computer software",C115="220 Quickbooks software",C115="230 Office equipment",C115="240 Office furniture"),
         E115-(E115/(1+Dashboard!$F$4)),
         0
      ),
      IF(C115="750 Business promotion",
         E115-(E115/(1+4.793/100)),
         E115-(E115/(1+Dashboard!$F$4))
      )
   )
)</f>
        <v>0</v>
      </c>
      <c r="J115" s="25">
        <f>Bank1[[#This Row],[Money in/ (Money out)]]-Bank1[[#This Row],[GST/HST]]</f>
        <v>0</v>
      </c>
      <c r="L115" s="23">
        <f t="shared" si="3"/>
        <v>0</v>
      </c>
    </row>
    <row r="116" spans="1:12" x14ac:dyDescent="0.2">
      <c r="A116" s="399"/>
      <c r="D116" s="397">
        <f>_xlfn.XLOOKUP(C:C,Table1[for Import to Bank Register dropdown],Table1[for Pivot],0,0,1)</f>
        <v>0</v>
      </c>
      <c r="E116" s="400"/>
      <c r="F116" s="146">
        <f t="shared" si="5"/>
        <v>1111111</v>
      </c>
      <c r="G116" s="375">
        <f t="shared" si="4"/>
        <v>0</v>
      </c>
      <c r="I116" s="378">
        <f>IF(OR(C116="150 Directors advances", C116="120 accounts receivable", C116="720.2 Automobile - Insurance", C116="720.3 Automobile - License", C116="870.4 Rent - Insurance", C116="870.6 Rent - Property Tax", C116="870.7 Rent - Homeoffice", C116="870.9 Rent - Water"),
   0,
   IF(Dashboard!$F$5="Quick",
      IF(OR(C116="190 Automobile",C116="200 computer hardware",C116="210 Computer software",C116="220 Quickbooks software",C116="230 Office equipment",C116="240 Office furniture"),
         E116-(E116/(1+Dashboard!$F$4)),
         0
      ),
      IF(C116="750 Business promotion",
         E116-(E116/(1+4.793/100)),
         E116-(E116/(1+Dashboard!$F$4))
      )
   )
)</f>
        <v>0</v>
      </c>
      <c r="J116" s="25">
        <f>Bank1[[#This Row],[Money in/ (Money out)]]-Bank1[[#This Row],[GST/HST]]</f>
        <v>0</v>
      </c>
      <c r="L116" s="23">
        <f t="shared" si="3"/>
        <v>0</v>
      </c>
    </row>
    <row r="117" spans="1:12" x14ac:dyDescent="0.2">
      <c r="A117" s="399"/>
      <c r="D117" s="397">
        <f>_xlfn.XLOOKUP(C:C,Table1[for Import to Bank Register dropdown],Table1[for Pivot],0,0,1)</f>
        <v>0</v>
      </c>
      <c r="E117" s="400"/>
      <c r="F117" s="146">
        <f t="shared" si="5"/>
        <v>1111111</v>
      </c>
      <c r="G117" s="375">
        <f t="shared" si="4"/>
        <v>0</v>
      </c>
      <c r="I117" s="378">
        <f>IF(OR(C117="150 Directors advances", C117="120 accounts receivable", C117="720.2 Automobile - Insurance", C117="720.3 Automobile - License", C117="870.4 Rent - Insurance", C117="870.6 Rent - Property Tax", C117="870.7 Rent - Homeoffice", C117="870.9 Rent - Water"),
   0,
   IF(Dashboard!$F$5="Quick",
      IF(OR(C117="190 Automobile",C117="200 computer hardware",C117="210 Computer software",C117="220 Quickbooks software",C117="230 Office equipment",C117="240 Office furniture"),
         E117-(E117/(1+Dashboard!$F$4)),
         0
      ),
      IF(C117="750 Business promotion",
         E117-(E117/(1+4.793/100)),
         E117-(E117/(1+Dashboard!$F$4))
      )
   )
)</f>
        <v>0</v>
      </c>
      <c r="J117" s="25">
        <f>Bank1[[#This Row],[Money in/ (Money out)]]-Bank1[[#This Row],[GST/HST]]</f>
        <v>0</v>
      </c>
      <c r="L117" s="23">
        <f t="shared" si="3"/>
        <v>0</v>
      </c>
    </row>
    <row r="118" spans="1:12" x14ac:dyDescent="0.2">
      <c r="A118" s="399"/>
      <c r="D118" s="397">
        <f>_xlfn.XLOOKUP(C:C,Table1[for Import to Bank Register dropdown],Table1[for Pivot],0,0,1)</f>
        <v>0</v>
      </c>
      <c r="E118" s="400"/>
      <c r="F118" s="146">
        <f t="shared" si="5"/>
        <v>1111111</v>
      </c>
      <c r="G118" s="375">
        <f t="shared" si="4"/>
        <v>0</v>
      </c>
      <c r="I118" s="378">
        <f>IF(OR(C118="150 Directors advances", C118="120 accounts receivable", C118="720.2 Automobile - Insurance", C118="720.3 Automobile - License", C118="870.4 Rent - Insurance", C118="870.6 Rent - Property Tax", C118="870.7 Rent - Homeoffice", C118="870.9 Rent - Water"),
   0,
   IF(Dashboard!$F$5="Quick",
      IF(OR(C118="190 Automobile",C118="200 computer hardware",C118="210 Computer software",C118="220 Quickbooks software",C118="230 Office equipment",C118="240 Office furniture"),
         E118-(E118/(1+Dashboard!$F$4)),
         0
      ),
      IF(C118="750 Business promotion",
         E118-(E118/(1+4.793/100)),
         E118-(E118/(1+Dashboard!$F$4))
      )
   )
)</f>
        <v>0</v>
      </c>
      <c r="J118" s="25">
        <f>Bank1[[#This Row],[Money in/ (Money out)]]-Bank1[[#This Row],[GST/HST]]</f>
        <v>0</v>
      </c>
      <c r="L118" s="23">
        <f t="shared" si="3"/>
        <v>0</v>
      </c>
    </row>
    <row r="119" spans="1:12" x14ac:dyDescent="0.2">
      <c r="A119" s="399"/>
      <c r="D119" s="397">
        <f>_xlfn.XLOOKUP(C:C,Table1[for Import to Bank Register dropdown],Table1[for Pivot],0,0,1)</f>
        <v>0</v>
      </c>
      <c r="E119" s="400"/>
      <c r="F119" s="146">
        <f t="shared" si="5"/>
        <v>1111111</v>
      </c>
      <c r="G119" s="375">
        <f t="shared" si="4"/>
        <v>0</v>
      </c>
      <c r="I119" s="378">
        <f>IF(OR(C119="150 Directors advances", C119="120 accounts receivable", C119="720.2 Automobile - Insurance", C119="720.3 Automobile - License", C119="870.4 Rent - Insurance", C119="870.6 Rent - Property Tax", C119="870.7 Rent - Homeoffice", C119="870.9 Rent - Water"),
   0,
   IF(Dashboard!$F$5="Quick",
      IF(OR(C119="190 Automobile",C119="200 computer hardware",C119="210 Computer software",C119="220 Quickbooks software",C119="230 Office equipment",C119="240 Office furniture"),
         E119-(E119/(1+Dashboard!$F$4)),
         0
      ),
      IF(C119="750 Business promotion",
         E119-(E119/(1+4.793/100)),
         E119-(E119/(1+Dashboard!$F$4))
      )
   )
)</f>
        <v>0</v>
      </c>
      <c r="J119" s="25">
        <f>Bank1[[#This Row],[Money in/ (Money out)]]-Bank1[[#This Row],[GST/HST]]</f>
        <v>0</v>
      </c>
      <c r="L119" s="23">
        <f t="shared" si="3"/>
        <v>0</v>
      </c>
    </row>
    <row r="120" spans="1:12" x14ac:dyDescent="0.2">
      <c r="A120" s="399"/>
      <c r="D120" s="397">
        <f>_xlfn.XLOOKUP(C:C,Table1[for Import to Bank Register dropdown],Table1[for Pivot],0,0,1)</f>
        <v>0</v>
      </c>
      <c r="E120" s="400"/>
      <c r="F120" s="146">
        <f t="shared" si="5"/>
        <v>1111111</v>
      </c>
      <c r="G120" s="375">
        <f t="shared" si="4"/>
        <v>0</v>
      </c>
      <c r="I120" s="378">
        <f>IF(OR(C120="150 Directors advances", C120="120 accounts receivable", C120="720.2 Automobile - Insurance", C120="720.3 Automobile - License", C120="870.4 Rent - Insurance", C120="870.6 Rent - Property Tax", C120="870.7 Rent - Homeoffice", C120="870.9 Rent - Water"),
   0,
   IF(Dashboard!$F$5="Quick",
      IF(OR(C120="190 Automobile",C120="200 computer hardware",C120="210 Computer software",C120="220 Quickbooks software",C120="230 Office equipment",C120="240 Office furniture"),
         E120-(E120/(1+Dashboard!$F$4)),
         0
      ),
      IF(C120="750 Business promotion",
         E120-(E120/(1+4.793/100)),
         E120-(E120/(1+Dashboard!$F$4))
      )
   )
)</f>
        <v>0</v>
      </c>
      <c r="J120" s="25">
        <f>Bank1[[#This Row],[Money in/ (Money out)]]-Bank1[[#This Row],[GST/HST]]</f>
        <v>0</v>
      </c>
      <c r="L120" s="23">
        <f t="shared" si="3"/>
        <v>0</v>
      </c>
    </row>
    <row r="121" spans="1:12" x14ac:dyDescent="0.2">
      <c r="A121" s="399"/>
      <c r="D121" s="397">
        <f>_xlfn.XLOOKUP(C:C,Table1[for Import to Bank Register dropdown],Table1[for Pivot],0,0,1)</f>
        <v>0</v>
      </c>
      <c r="E121" s="400"/>
      <c r="F121" s="146">
        <f t="shared" si="5"/>
        <v>1111111</v>
      </c>
      <c r="G121" s="375">
        <f t="shared" si="4"/>
        <v>0</v>
      </c>
      <c r="I121" s="378">
        <f>IF(OR(C121="150 Directors advances", C121="120 accounts receivable", C121="720.2 Automobile - Insurance", C121="720.3 Automobile - License", C121="870.4 Rent - Insurance", C121="870.6 Rent - Property Tax", C121="870.7 Rent - Homeoffice", C121="870.9 Rent - Water"),
   0,
   IF(Dashboard!$F$5="Quick",
      IF(OR(C121="190 Automobile",C121="200 computer hardware",C121="210 Computer software",C121="220 Quickbooks software",C121="230 Office equipment",C121="240 Office furniture"),
         E121-(E121/(1+Dashboard!$F$4)),
         0
      ),
      IF(C121="750 Business promotion",
         E121-(E121/(1+4.793/100)),
         E121-(E121/(1+Dashboard!$F$4))
      )
   )
)</f>
        <v>0</v>
      </c>
      <c r="J121" s="25">
        <f>Bank1[[#This Row],[Money in/ (Money out)]]-Bank1[[#This Row],[GST/HST]]</f>
        <v>0</v>
      </c>
      <c r="L121" s="23">
        <f t="shared" si="3"/>
        <v>0</v>
      </c>
    </row>
    <row r="122" spans="1:12" x14ac:dyDescent="0.2">
      <c r="A122" s="399"/>
      <c r="D122" s="397">
        <f>_xlfn.XLOOKUP(C:C,Table1[for Import to Bank Register dropdown],Table1[for Pivot],0,0,1)</f>
        <v>0</v>
      </c>
      <c r="E122" s="400"/>
      <c r="F122" s="146">
        <f t="shared" si="5"/>
        <v>1111111</v>
      </c>
      <c r="G122" s="375">
        <f t="shared" si="4"/>
        <v>0</v>
      </c>
      <c r="I122" s="378">
        <f>IF(OR(C122="150 Directors advances", C122="120 accounts receivable", C122="720.2 Automobile - Insurance", C122="720.3 Automobile - License", C122="870.4 Rent - Insurance", C122="870.6 Rent - Property Tax", C122="870.7 Rent - Homeoffice", C122="870.9 Rent - Water"),
   0,
   IF(Dashboard!$F$5="Quick",
      IF(OR(C122="190 Automobile",C122="200 computer hardware",C122="210 Computer software",C122="220 Quickbooks software",C122="230 Office equipment",C122="240 Office furniture"),
         E122-(E122/(1+Dashboard!$F$4)),
         0
      ),
      IF(C122="750 Business promotion",
         E122-(E122/(1+4.793/100)),
         E122-(E122/(1+Dashboard!$F$4))
      )
   )
)</f>
        <v>0</v>
      </c>
      <c r="J122" s="25">
        <f>Bank1[[#This Row],[Money in/ (Money out)]]-Bank1[[#This Row],[GST/HST]]</f>
        <v>0</v>
      </c>
      <c r="L122" s="23">
        <f t="shared" si="3"/>
        <v>0</v>
      </c>
    </row>
    <row r="123" spans="1:12" x14ac:dyDescent="0.2">
      <c r="A123" s="399"/>
      <c r="D123" s="397">
        <f>_xlfn.XLOOKUP(C:C,Table1[for Import to Bank Register dropdown],Table1[for Pivot],0,0,1)</f>
        <v>0</v>
      </c>
      <c r="E123" s="400"/>
      <c r="F123" s="146">
        <f t="shared" si="5"/>
        <v>1111111</v>
      </c>
      <c r="G123" s="375">
        <f t="shared" si="4"/>
        <v>0</v>
      </c>
      <c r="I123" s="378">
        <f>IF(OR(C123="150 Directors advances", C123="120 accounts receivable", C123="720.2 Automobile - Insurance", C123="720.3 Automobile - License", C123="870.4 Rent - Insurance", C123="870.6 Rent - Property Tax", C123="870.7 Rent - Homeoffice", C123="870.9 Rent - Water"),
   0,
   IF(Dashboard!$F$5="Quick",
      IF(OR(C123="190 Automobile",C123="200 computer hardware",C123="210 Computer software",C123="220 Quickbooks software",C123="230 Office equipment",C123="240 Office furniture"),
         E123-(E123/(1+Dashboard!$F$4)),
         0
      ),
      IF(C123="750 Business promotion",
         E123-(E123/(1+4.793/100)),
         E123-(E123/(1+Dashboard!$F$4))
      )
   )
)</f>
        <v>0</v>
      </c>
      <c r="J123" s="25">
        <f>Bank1[[#This Row],[Money in/ (Money out)]]-Bank1[[#This Row],[GST/HST]]</f>
        <v>0</v>
      </c>
      <c r="L123" s="23">
        <f t="shared" si="3"/>
        <v>0</v>
      </c>
    </row>
    <row r="124" spans="1:12" x14ac:dyDescent="0.2">
      <c r="A124" s="399"/>
      <c r="D124" s="397">
        <f>_xlfn.XLOOKUP(C:C,Table1[for Import to Bank Register dropdown],Table1[for Pivot],0,0,1)</f>
        <v>0</v>
      </c>
      <c r="E124" s="400"/>
      <c r="F124" s="146">
        <f t="shared" si="5"/>
        <v>1111111</v>
      </c>
      <c r="G124" s="375">
        <f t="shared" si="4"/>
        <v>0</v>
      </c>
      <c r="I124" s="378">
        <f>IF(OR(C124="150 Directors advances", C124="120 accounts receivable", C124="720.2 Automobile - Insurance", C124="720.3 Automobile - License", C124="870.4 Rent - Insurance", C124="870.6 Rent - Property Tax", C124="870.7 Rent - Homeoffice", C124="870.9 Rent - Water"),
   0,
   IF(Dashboard!$F$5="Quick",
      IF(OR(C124="190 Automobile",C124="200 computer hardware",C124="210 Computer software",C124="220 Quickbooks software",C124="230 Office equipment",C124="240 Office furniture"),
         E124-(E124/(1+Dashboard!$F$4)),
         0
      ),
      IF(C124="750 Business promotion",
         E124-(E124/(1+4.793/100)),
         E124-(E124/(1+Dashboard!$F$4))
      )
   )
)</f>
        <v>0</v>
      </c>
      <c r="J124" s="25">
        <f>Bank1[[#This Row],[Money in/ (Money out)]]-Bank1[[#This Row],[GST/HST]]</f>
        <v>0</v>
      </c>
      <c r="L124" s="23">
        <f t="shared" si="3"/>
        <v>0</v>
      </c>
    </row>
    <row r="125" spans="1:12" x14ac:dyDescent="0.2">
      <c r="A125" s="399"/>
      <c r="D125" s="397">
        <f>_xlfn.XLOOKUP(C:C,Table1[for Import to Bank Register dropdown],Table1[for Pivot],0,0,1)</f>
        <v>0</v>
      </c>
      <c r="E125" s="400"/>
      <c r="F125" s="146">
        <f t="shared" si="5"/>
        <v>1111111</v>
      </c>
      <c r="G125" s="375">
        <f t="shared" si="4"/>
        <v>0</v>
      </c>
      <c r="I125" s="378">
        <f>IF(OR(C125="150 Directors advances", C125="120 accounts receivable", C125="720.2 Automobile - Insurance", C125="720.3 Automobile - License", C125="870.4 Rent - Insurance", C125="870.6 Rent - Property Tax", C125="870.7 Rent - Homeoffice", C125="870.9 Rent - Water"),
   0,
   IF(Dashboard!$F$5="Quick",
      IF(OR(C125="190 Automobile",C125="200 computer hardware",C125="210 Computer software",C125="220 Quickbooks software",C125="230 Office equipment",C125="240 Office furniture"),
         E125-(E125/(1+Dashboard!$F$4)),
         0
      ),
      IF(C125="750 Business promotion",
         E125-(E125/(1+4.793/100)),
         E125-(E125/(1+Dashboard!$F$4))
      )
   )
)</f>
        <v>0</v>
      </c>
      <c r="J125" s="25">
        <f>Bank1[[#This Row],[Money in/ (Money out)]]-Bank1[[#This Row],[GST/HST]]</f>
        <v>0</v>
      </c>
      <c r="L125" s="23">
        <f t="shared" si="3"/>
        <v>0</v>
      </c>
    </row>
    <row r="126" spans="1:12" x14ac:dyDescent="0.2">
      <c r="A126" s="399"/>
      <c r="D126" s="397">
        <f>_xlfn.XLOOKUP(C:C,Table1[for Import to Bank Register dropdown],Table1[for Pivot],0,0,1)</f>
        <v>0</v>
      </c>
      <c r="E126" s="400"/>
      <c r="F126" s="146">
        <f t="shared" si="5"/>
        <v>1111111</v>
      </c>
      <c r="G126" s="375">
        <f t="shared" si="4"/>
        <v>0</v>
      </c>
      <c r="I126" s="378">
        <f>IF(OR(C126="150 Directors advances", C126="120 accounts receivable", C126="720.2 Automobile - Insurance", C126="720.3 Automobile - License", C126="870.4 Rent - Insurance", C126="870.6 Rent - Property Tax", C126="870.7 Rent - Homeoffice", C126="870.9 Rent - Water"),
   0,
   IF(Dashboard!$F$5="Quick",
      IF(OR(C126="190 Automobile",C126="200 computer hardware",C126="210 Computer software",C126="220 Quickbooks software",C126="230 Office equipment",C126="240 Office furniture"),
         E126-(E126/(1+Dashboard!$F$4)),
         0
      ),
      IF(C126="750 Business promotion",
         E126-(E126/(1+4.793/100)),
         E126-(E126/(1+Dashboard!$F$4))
      )
   )
)</f>
        <v>0</v>
      </c>
      <c r="J126" s="25">
        <f>Bank1[[#This Row],[Money in/ (Money out)]]-Bank1[[#This Row],[GST/HST]]</f>
        <v>0</v>
      </c>
      <c r="L126" s="23">
        <f t="shared" si="3"/>
        <v>0</v>
      </c>
    </row>
    <row r="127" spans="1:12" x14ac:dyDescent="0.2">
      <c r="A127" s="399"/>
      <c r="D127" s="397">
        <f>_xlfn.XLOOKUP(C:C,Table1[for Import to Bank Register dropdown],Table1[for Pivot],0,0,1)</f>
        <v>0</v>
      </c>
      <c r="E127" s="400"/>
      <c r="F127" s="146">
        <f t="shared" si="5"/>
        <v>1111111</v>
      </c>
      <c r="G127" s="375">
        <f t="shared" si="4"/>
        <v>0</v>
      </c>
      <c r="I127" s="378">
        <f>IF(OR(C127="150 Directors advances", C127="120 accounts receivable", C127="720.2 Automobile - Insurance", C127="720.3 Automobile - License", C127="870.4 Rent - Insurance", C127="870.6 Rent - Property Tax", C127="870.7 Rent - Homeoffice", C127="870.9 Rent - Water"),
   0,
   IF(Dashboard!$F$5="Quick",
      IF(OR(C127="190 Automobile",C127="200 computer hardware",C127="210 Computer software",C127="220 Quickbooks software",C127="230 Office equipment",C127="240 Office furniture"),
         E127-(E127/(1+Dashboard!$F$4)),
         0
      ),
      IF(C127="750 Business promotion",
         E127-(E127/(1+4.793/100)),
         E127-(E127/(1+Dashboard!$F$4))
      )
   )
)</f>
        <v>0</v>
      </c>
      <c r="J127" s="25">
        <f>Bank1[[#This Row],[Money in/ (Money out)]]-Bank1[[#This Row],[GST/HST]]</f>
        <v>0</v>
      </c>
      <c r="L127" s="23">
        <f t="shared" si="3"/>
        <v>0</v>
      </c>
    </row>
    <row r="128" spans="1:12" x14ac:dyDescent="0.2">
      <c r="A128" s="399"/>
      <c r="D128" s="397">
        <f>_xlfn.XLOOKUP(C:C,Table1[for Import to Bank Register dropdown],Table1[for Pivot],0,0,1)</f>
        <v>0</v>
      </c>
      <c r="E128" s="400"/>
      <c r="F128" s="146">
        <f t="shared" si="5"/>
        <v>1111111</v>
      </c>
      <c r="G128" s="375">
        <f t="shared" si="4"/>
        <v>0</v>
      </c>
      <c r="I128" s="378">
        <f>IF(OR(C128="150 Directors advances", C128="120 accounts receivable", C128="720.2 Automobile - Insurance", C128="720.3 Automobile - License", C128="870.4 Rent - Insurance", C128="870.6 Rent - Property Tax", C128="870.7 Rent - Homeoffice", C128="870.9 Rent - Water"),
   0,
   IF(Dashboard!$F$5="Quick",
      IF(OR(C128="190 Automobile",C128="200 computer hardware",C128="210 Computer software",C128="220 Quickbooks software",C128="230 Office equipment",C128="240 Office furniture"),
         E128-(E128/(1+Dashboard!$F$4)),
         0
      ),
      IF(C128="750 Business promotion",
         E128-(E128/(1+4.793/100)),
         E128-(E128/(1+Dashboard!$F$4))
      )
   )
)</f>
        <v>0</v>
      </c>
      <c r="J128" s="25">
        <f>Bank1[[#This Row],[Money in/ (Money out)]]-Bank1[[#This Row],[GST/HST]]</f>
        <v>0</v>
      </c>
      <c r="L128" s="23">
        <f t="shared" si="3"/>
        <v>0</v>
      </c>
    </row>
    <row r="129" spans="1:12" x14ac:dyDescent="0.2">
      <c r="A129" s="399"/>
      <c r="D129" s="397">
        <f>_xlfn.XLOOKUP(C:C,Table1[for Import to Bank Register dropdown],Table1[for Pivot],0,0,1)</f>
        <v>0</v>
      </c>
      <c r="E129" s="400"/>
      <c r="F129" s="146">
        <f t="shared" si="5"/>
        <v>1111111</v>
      </c>
      <c r="G129" s="375">
        <f t="shared" si="4"/>
        <v>0</v>
      </c>
      <c r="I129" s="378">
        <f>IF(OR(C129="150 Directors advances", C129="120 accounts receivable", C129="720.2 Automobile - Insurance", C129="720.3 Automobile - License", C129="870.4 Rent - Insurance", C129="870.6 Rent - Property Tax", C129="870.7 Rent - Homeoffice", C129="870.9 Rent - Water"),
   0,
   IF(Dashboard!$F$5="Quick",
      IF(OR(C129="190 Automobile",C129="200 computer hardware",C129="210 Computer software",C129="220 Quickbooks software",C129="230 Office equipment",C129="240 Office furniture"),
         E129-(E129/(1+Dashboard!$F$4)),
         0
      ),
      IF(C129="750 Business promotion",
         E129-(E129/(1+4.793/100)),
         E129-(E129/(1+Dashboard!$F$4))
      )
   )
)</f>
        <v>0</v>
      </c>
      <c r="J129" s="25">
        <f>Bank1[[#This Row],[Money in/ (Money out)]]-Bank1[[#This Row],[GST/HST]]</f>
        <v>0</v>
      </c>
      <c r="L129" s="23">
        <f t="shared" si="3"/>
        <v>0</v>
      </c>
    </row>
    <row r="130" spans="1:12" x14ac:dyDescent="0.2">
      <c r="A130" s="399"/>
      <c r="D130" s="397">
        <f>_xlfn.XLOOKUP(C:C,Table1[for Import to Bank Register dropdown],Table1[for Pivot],0,0,1)</f>
        <v>0</v>
      </c>
      <c r="E130" s="400"/>
      <c r="F130" s="146">
        <f t="shared" si="5"/>
        <v>1111111</v>
      </c>
      <c r="G130" s="375">
        <f t="shared" si="4"/>
        <v>0</v>
      </c>
      <c r="I130" s="378">
        <f>IF(OR(C130="150 Directors advances", C130="120 accounts receivable", C130="720.2 Automobile - Insurance", C130="720.3 Automobile - License", C130="870.4 Rent - Insurance", C130="870.6 Rent - Property Tax", C130="870.7 Rent - Homeoffice", C130="870.9 Rent - Water"),
   0,
   IF(Dashboard!$F$5="Quick",
      IF(OR(C130="190 Automobile",C130="200 computer hardware",C130="210 Computer software",C130="220 Quickbooks software",C130="230 Office equipment",C130="240 Office furniture"),
         E130-(E130/(1+Dashboard!$F$4)),
         0
      ),
      IF(C130="750 Business promotion",
         E130-(E130/(1+4.793/100)),
         E130-(E130/(1+Dashboard!$F$4))
      )
   )
)</f>
        <v>0</v>
      </c>
      <c r="J130" s="25">
        <f>Bank1[[#This Row],[Money in/ (Money out)]]-Bank1[[#This Row],[GST/HST]]</f>
        <v>0</v>
      </c>
      <c r="L130" s="23">
        <f t="shared" si="3"/>
        <v>0</v>
      </c>
    </row>
    <row r="131" spans="1:12" x14ac:dyDescent="0.2">
      <c r="A131" s="399"/>
      <c r="D131" s="397">
        <f>_xlfn.XLOOKUP(C:C,Table1[for Import to Bank Register dropdown],Table1[for Pivot],0,0,1)</f>
        <v>0</v>
      </c>
      <c r="E131" s="400"/>
      <c r="F131" s="146">
        <f t="shared" si="5"/>
        <v>1111111</v>
      </c>
      <c r="G131" s="375">
        <f t="shared" si="4"/>
        <v>0</v>
      </c>
      <c r="I131" s="378">
        <f>IF(OR(C131="150 Directors advances", C131="120 accounts receivable", C131="720.2 Automobile - Insurance", C131="720.3 Automobile - License", C131="870.4 Rent - Insurance", C131="870.6 Rent - Property Tax", C131="870.7 Rent - Homeoffice", C131="870.9 Rent - Water"),
   0,
   IF(Dashboard!$F$5="Quick",
      IF(OR(C131="190 Automobile",C131="200 computer hardware",C131="210 Computer software",C131="220 Quickbooks software",C131="230 Office equipment",C131="240 Office furniture"),
         E131-(E131/(1+Dashboard!$F$4)),
         0
      ),
      IF(C131="750 Business promotion",
         E131-(E131/(1+4.793/100)),
         E131-(E131/(1+Dashboard!$F$4))
      )
   )
)</f>
        <v>0</v>
      </c>
      <c r="J131" s="25">
        <f>Bank1[[#This Row],[Money in/ (Money out)]]-Bank1[[#This Row],[GST/HST]]</f>
        <v>0</v>
      </c>
      <c r="L131" s="23">
        <f t="shared" si="3"/>
        <v>0</v>
      </c>
    </row>
    <row r="132" spans="1:12" x14ac:dyDescent="0.2">
      <c r="A132" s="399"/>
      <c r="D132" s="397">
        <f>_xlfn.XLOOKUP(C:C,Table1[for Import to Bank Register dropdown],Table1[for Pivot],0,0,1)</f>
        <v>0</v>
      </c>
      <c r="E132" s="400"/>
      <c r="F132" s="146">
        <f t="shared" si="5"/>
        <v>1111111</v>
      </c>
      <c r="G132" s="375">
        <f t="shared" si="4"/>
        <v>0</v>
      </c>
      <c r="I132" s="378">
        <f>IF(OR(C132="150 Directors advances", C132="120 accounts receivable", C132="720.2 Automobile - Insurance", C132="720.3 Automobile - License", C132="870.4 Rent - Insurance", C132="870.6 Rent - Property Tax", C132="870.7 Rent - Homeoffice", C132="870.9 Rent - Water"),
   0,
   IF(Dashboard!$F$5="Quick",
      IF(OR(C132="190 Automobile",C132="200 computer hardware",C132="210 Computer software",C132="220 Quickbooks software",C132="230 Office equipment",C132="240 Office furniture"),
         E132-(E132/(1+Dashboard!$F$4)),
         0
      ),
      IF(C132="750 Business promotion",
         E132-(E132/(1+4.793/100)),
         E132-(E132/(1+Dashboard!$F$4))
      )
   )
)</f>
        <v>0</v>
      </c>
      <c r="J132" s="25">
        <f>Bank1[[#This Row],[Money in/ (Money out)]]-Bank1[[#This Row],[GST/HST]]</f>
        <v>0</v>
      </c>
      <c r="L132" s="23">
        <f t="shared" si="3"/>
        <v>0</v>
      </c>
    </row>
    <row r="133" spans="1:12" x14ac:dyDescent="0.2">
      <c r="A133" s="399"/>
      <c r="D133" s="397">
        <f>_xlfn.XLOOKUP(C:C,Table1[for Import to Bank Register dropdown],Table1[for Pivot],0,0,1)</f>
        <v>0</v>
      </c>
      <c r="E133" s="400"/>
      <c r="F133" s="146">
        <f t="shared" si="5"/>
        <v>1111111</v>
      </c>
      <c r="G133" s="375">
        <f t="shared" si="4"/>
        <v>0</v>
      </c>
      <c r="I133" s="378">
        <f>IF(OR(C133="150 Directors advances", C133="120 accounts receivable", C133="720.2 Automobile - Insurance", C133="720.3 Automobile - License", C133="870.4 Rent - Insurance", C133="870.6 Rent - Property Tax", C133="870.7 Rent - Homeoffice", C133="870.9 Rent - Water"),
   0,
   IF(Dashboard!$F$5="Quick",
      IF(OR(C133="190 Automobile",C133="200 computer hardware",C133="210 Computer software",C133="220 Quickbooks software",C133="230 Office equipment",C133="240 Office furniture"),
         E133-(E133/(1+Dashboard!$F$4)),
         0
      ),
      IF(C133="750 Business promotion",
         E133-(E133/(1+4.793/100)),
         E133-(E133/(1+Dashboard!$F$4))
      )
   )
)</f>
        <v>0</v>
      </c>
      <c r="J133" s="25">
        <f>Bank1[[#This Row],[Money in/ (Money out)]]-Bank1[[#This Row],[GST/HST]]</f>
        <v>0</v>
      </c>
      <c r="L133" s="23">
        <f t="shared" si="3"/>
        <v>0</v>
      </c>
    </row>
    <row r="134" spans="1:12" x14ac:dyDescent="0.2">
      <c r="A134" s="399"/>
      <c r="D134" s="397">
        <f>_xlfn.XLOOKUP(C:C,Table1[for Import to Bank Register dropdown],Table1[for Pivot],0,0,1)</f>
        <v>0</v>
      </c>
      <c r="E134" s="400"/>
      <c r="F134" s="146">
        <f t="shared" si="5"/>
        <v>1111111</v>
      </c>
      <c r="G134" s="375">
        <f t="shared" si="4"/>
        <v>0</v>
      </c>
      <c r="I134" s="378">
        <f>IF(OR(C134="150 Directors advances", C134="120 accounts receivable", C134="720.2 Automobile - Insurance", C134="720.3 Automobile - License", C134="870.4 Rent - Insurance", C134="870.6 Rent - Property Tax", C134="870.7 Rent - Homeoffice", C134="870.9 Rent - Water"),
   0,
   IF(Dashboard!$F$5="Quick",
      IF(OR(C134="190 Automobile",C134="200 computer hardware",C134="210 Computer software",C134="220 Quickbooks software",C134="230 Office equipment",C134="240 Office furniture"),
         E134-(E134/(1+Dashboard!$F$4)),
         0
      ),
      IF(C134="750 Business promotion",
         E134-(E134/(1+4.793/100)),
         E134-(E134/(1+Dashboard!$F$4))
      )
   )
)</f>
        <v>0</v>
      </c>
      <c r="J134" s="25">
        <f>Bank1[[#This Row],[Money in/ (Money out)]]-Bank1[[#This Row],[GST/HST]]</f>
        <v>0</v>
      </c>
      <c r="L134" s="23">
        <f t="shared" ref="L134:L197" si="6">$L$3</f>
        <v>0</v>
      </c>
    </row>
    <row r="135" spans="1:12" x14ac:dyDescent="0.2">
      <c r="A135" s="399"/>
      <c r="D135" s="397">
        <f>_xlfn.XLOOKUP(C:C,Table1[for Import to Bank Register dropdown],Table1[for Pivot],0,0,1)</f>
        <v>0</v>
      </c>
      <c r="E135" s="400"/>
      <c r="F135" s="146">
        <f t="shared" si="5"/>
        <v>1111111</v>
      </c>
      <c r="G135" s="375">
        <f t="shared" ref="G135:G198" si="7">G134+E135</f>
        <v>0</v>
      </c>
      <c r="I135" s="378">
        <f>IF(OR(C135="150 Directors advances", C135="120 accounts receivable", C135="720.2 Automobile - Insurance", C135="720.3 Automobile - License", C135="870.4 Rent - Insurance", C135="870.6 Rent - Property Tax", C135="870.7 Rent - Homeoffice", C135="870.9 Rent - Water"),
   0,
   IF(Dashboard!$F$5="Quick",
      IF(OR(C135="190 Automobile",C135="200 computer hardware",C135="210 Computer software",C135="220 Quickbooks software",C135="230 Office equipment",C135="240 Office furniture"),
         E135-(E135/(1+Dashboard!$F$4)),
         0
      ),
      IF(C135="750 Business promotion",
         E135-(E135/(1+4.793/100)),
         E135-(E135/(1+Dashboard!$F$4))
      )
   )
)</f>
        <v>0</v>
      </c>
      <c r="J135" s="25">
        <f>Bank1[[#This Row],[Money in/ (Money out)]]-Bank1[[#This Row],[GST/HST]]</f>
        <v>0</v>
      </c>
      <c r="L135" s="23">
        <f t="shared" si="6"/>
        <v>0</v>
      </c>
    </row>
    <row r="136" spans="1:12" x14ac:dyDescent="0.2">
      <c r="A136" s="399"/>
      <c r="D136" s="397">
        <f>_xlfn.XLOOKUP(C:C,Table1[for Import to Bank Register dropdown],Table1[for Pivot],0,0,1)</f>
        <v>0</v>
      </c>
      <c r="E136" s="400"/>
      <c r="F136" s="146">
        <f t="shared" ref="F136:F199" si="8">$E$2</f>
        <v>1111111</v>
      </c>
      <c r="G136" s="375">
        <f t="shared" si="7"/>
        <v>0</v>
      </c>
      <c r="I136" s="378">
        <f>IF(OR(C136="150 Directors advances", C136="120 accounts receivable", C136="720.2 Automobile - Insurance", C136="720.3 Automobile - License", C136="870.4 Rent - Insurance", C136="870.6 Rent - Property Tax", C136="870.7 Rent - Homeoffice", C136="870.9 Rent - Water"),
   0,
   IF(Dashboard!$F$5="Quick",
      IF(OR(C136="190 Automobile",C136="200 computer hardware",C136="210 Computer software",C136="220 Quickbooks software",C136="230 Office equipment",C136="240 Office furniture"),
         E136-(E136/(1+Dashboard!$F$4)),
         0
      ),
      IF(C136="750 Business promotion",
         E136-(E136/(1+4.793/100)),
         E136-(E136/(1+Dashboard!$F$4))
      )
   )
)</f>
        <v>0</v>
      </c>
      <c r="J136" s="25">
        <f>Bank1[[#This Row],[Money in/ (Money out)]]-Bank1[[#This Row],[GST/HST]]</f>
        <v>0</v>
      </c>
      <c r="L136" s="23">
        <f t="shared" si="6"/>
        <v>0</v>
      </c>
    </row>
    <row r="137" spans="1:12" x14ac:dyDescent="0.2">
      <c r="A137" s="399"/>
      <c r="D137" s="397">
        <f>_xlfn.XLOOKUP(C:C,Table1[for Import to Bank Register dropdown],Table1[for Pivot],0,0,1)</f>
        <v>0</v>
      </c>
      <c r="E137" s="400"/>
      <c r="F137" s="146">
        <f t="shared" si="8"/>
        <v>1111111</v>
      </c>
      <c r="G137" s="375">
        <f t="shared" si="7"/>
        <v>0</v>
      </c>
      <c r="I137" s="378">
        <f>IF(OR(C137="150 Directors advances", C137="120 accounts receivable", C137="720.2 Automobile - Insurance", C137="720.3 Automobile - License", C137="870.4 Rent - Insurance", C137="870.6 Rent - Property Tax", C137="870.7 Rent - Homeoffice", C137="870.9 Rent - Water"),
   0,
   IF(Dashboard!$F$5="Quick",
      IF(OR(C137="190 Automobile",C137="200 computer hardware",C137="210 Computer software",C137="220 Quickbooks software",C137="230 Office equipment",C137="240 Office furniture"),
         E137-(E137/(1+Dashboard!$F$4)),
         0
      ),
      IF(C137="750 Business promotion",
         E137-(E137/(1+4.793/100)),
         E137-(E137/(1+Dashboard!$F$4))
      )
   )
)</f>
        <v>0</v>
      </c>
      <c r="J137" s="25">
        <f>Bank1[[#This Row],[Money in/ (Money out)]]-Bank1[[#This Row],[GST/HST]]</f>
        <v>0</v>
      </c>
      <c r="L137" s="23">
        <f t="shared" si="6"/>
        <v>0</v>
      </c>
    </row>
    <row r="138" spans="1:12" x14ac:dyDescent="0.2">
      <c r="A138" s="399"/>
      <c r="D138" s="397">
        <f>_xlfn.XLOOKUP(C:C,Table1[for Import to Bank Register dropdown],Table1[for Pivot],0,0,1)</f>
        <v>0</v>
      </c>
      <c r="E138" s="400"/>
      <c r="F138" s="146">
        <f t="shared" si="8"/>
        <v>1111111</v>
      </c>
      <c r="G138" s="375">
        <f t="shared" si="7"/>
        <v>0</v>
      </c>
      <c r="I138" s="378">
        <f>IF(OR(C138="150 Directors advances", C138="120 accounts receivable", C138="720.2 Automobile - Insurance", C138="720.3 Automobile - License", C138="870.4 Rent - Insurance", C138="870.6 Rent - Property Tax", C138="870.7 Rent - Homeoffice", C138="870.9 Rent - Water"),
   0,
   IF(Dashboard!$F$5="Quick",
      IF(OR(C138="190 Automobile",C138="200 computer hardware",C138="210 Computer software",C138="220 Quickbooks software",C138="230 Office equipment",C138="240 Office furniture"),
         E138-(E138/(1+Dashboard!$F$4)),
         0
      ),
      IF(C138="750 Business promotion",
         E138-(E138/(1+4.793/100)),
         E138-(E138/(1+Dashboard!$F$4))
      )
   )
)</f>
        <v>0</v>
      </c>
      <c r="J138" s="25">
        <f>Bank1[[#This Row],[Money in/ (Money out)]]-Bank1[[#This Row],[GST/HST]]</f>
        <v>0</v>
      </c>
      <c r="L138" s="23">
        <f t="shared" si="6"/>
        <v>0</v>
      </c>
    </row>
    <row r="139" spans="1:12" x14ac:dyDescent="0.2">
      <c r="A139" s="399"/>
      <c r="D139" s="397">
        <f>_xlfn.XLOOKUP(C:C,Table1[for Import to Bank Register dropdown],Table1[for Pivot],0,0,1)</f>
        <v>0</v>
      </c>
      <c r="E139" s="400"/>
      <c r="F139" s="146">
        <f t="shared" si="8"/>
        <v>1111111</v>
      </c>
      <c r="G139" s="375">
        <f t="shared" si="7"/>
        <v>0</v>
      </c>
      <c r="I139" s="378">
        <f>IF(OR(C139="150 Directors advances", C139="120 accounts receivable", C139="720.2 Automobile - Insurance", C139="720.3 Automobile - License", C139="870.4 Rent - Insurance", C139="870.6 Rent - Property Tax", C139="870.7 Rent - Homeoffice", C139="870.9 Rent - Water"),
   0,
   IF(Dashboard!$F$5="Quick",
      IF(OR(C139="190 Automobile",C139="200 computer hardware",C139="210 Computer software",C139="220 Quickbooks software",C139="230 Office equipment",C139="240 Office furniture"),
         E139-(E139/(1+Dashboard!$F$4)),
         0
      ),
      IF(C139="750 Business promotion",
         E139-(E139/(1+4.793/100)),
         E139-(E139/(1+Dashboard!$F$4))
      )
   )
)</f>
        <v>0</v>
      </c>
      <c r="J139" s="25">
        <f>Bank1[[#This Row],[Money in/ (Money out)]]-Bank1[[#This Row],[GST/HST]]</f>
        <v>0</v>
      </c>
      <c r="L139" s="23">
        <f t="shared" si="6"/>
        <v>0</v>
      </c>
    </row>
    <row r="140" spans="1:12" x14ac:dyDescent="0.2">
      <c r="A140" s="399"/>
      <c r="D140" s="397">
        <f>_xlfn.XLOOKUP(C:C,Table1[for Import to Bank Register dropdown],Table1[for Pivot],0,0,1)</f>
        <v>0</v>
      </c>
      <c r="E140" s="400"/>
      <c r="F140" s="146">
        <f t="shared" si="8"/>
        <v>1111111</v>
      </c>
      <c r="G140" s="375">
        <f t="shared" si="7"/>
        <v>0</v>
      </c>
      <c r="I140" s="378">
        <f>IF(OR(C140="150 Directors advances", C140="120 accounts receivable", C140="720.2 Automobile - Insurance", C140="720.3 Automobile - License", C140="870.4 Rent - Insurance", C140="870.6 Rent - Property Tax", C140="870.7 Rent - Homeoffice", C140="870.9 Rent - Water"),
   0,
   IF(Dashboard!$F$5="Quick",
      IF(OR(C140="190 Automobile",C140="200 computer hardware",C140="210 Computer software",C140="220 Quickbooks software",C140="230 Office equipment",C140="240 Office furniture"),
         E140-(E140/(1+Dashboard!$F$4)),
         0
      ),
      IF(C140="750 Business promotion",
         E140-(E140/(1+4.793/100)),
         E140-(E140/(1+Dashboard!$F$4))
      )
   )
)</f>
        <v>0</v>
      </c>
      <c r="J140" s="25">
        <f>Bank1[[#This Row],[Money in/ (Money out)]]-Bank1[[#This Row],[GST/HST]]</f>
        <v>0</v>
      </c>
      <c r="L140" s="23">
        <f t="shared" si="6"/>
        <v>0</v>
      </c>
    </row>
    <row r="141" spans="1:12" x14ac:dyDescent="0.2">
      <c r="A141" s="399"/>
      <c r="D141" s="397">
        <f>_xlfn.XLOOKUP(C:C,Table1[for Import to Bank Register dropdown],Table1[for Pivot],0,0,1)</f>
        <v>0</v>
      </c>
      <c r="E141" s="400"/>
      <c r="F141" s="146">
        <f t="shared" si="8"/>
        <v>1111111</v>
      </c>
      <c r="G141" s="375">
        <f t="shared" si="7"/>
        <v>0</v>
      </c>
      <c r="I141" s="378">
        <f>IF(OR(C141="150 Directors advances", C141="120 accounts receivable", C141="720.2 Automobile - Insurance", C141="720.3 Automobile - License", C141="870.4 Rent - Insurance", C141="870.6 Rent - Property Tax", C141="870.7 Rent - Homeoffice", C141="870.9 Rent - Water"),
   0,
   IF(Dashboard!$F$5="Quick",
      IF(OR(C141="190 Automobile",C141="200 computer hardware",C141="210 Computer software",C141="220 Quickbooks software",C141="230 Office equipment",C141="240 Office furniture"),
         E141-(E141/(1+Dashboard!$F$4)),
         0
      ),
      IF(C141="750 Business promotion",
         E141-(E141/(1+4.793/100)),
         E141-(E141/(1+Dashboard!$F$4))
      )
   )
)</f>
        <v>0</v>
      </c>
      <c r="J141" s="25">
        <f>Bank1[[#This Row],[Money in/ (Money out)]]-Bank1[[#This Row],[GST/HST]]</f>
        <v>0</v>
      </c>
      <c r="L141" s="23">
        <f t="shared" si="6"/>
        <v>0</v>
      </c>
    </row>
    <row r="142" spans="1:12" x14ac:dyDescent="0.2">
      <c r="A142" s="399"/>
      <c r="D142" s="397">
        <f>_xlfn.XLOOKUP(C:C,Table1[for Import to Bank Register dropdown],Table1[for Pivot],0,0,1)</f>
        <v>0</v>
      </c>
      <c r="E142" s="400"/>
      <c r="F142" s="146">
        <f t="shared" si="8"/>
        <v>1111111</v>
      </c>
      <c r="G142" s="375">
        <f t="shared" si="7"/>
        <v>0</v>
      </c>
      <c r="I142" s="378">
        <f>IF(OR(C142="150 Directors advances", C142="120 accounts receivable", C142="720.2 Automobile - Insurance", C142="720.3 Automobile - License", C142="870.4 Rent - Insurance", C142="870.6 Rent - Property Tax", C142="870.7 Rent - Homeoffice", C142="870.9 Rent - Water"),
   0,
   IF(Dashboard!$F$5="Quick",
      IF(OR(C142="190 Automobile",C142="200 computer hardware",C142="210 Computer software",C142="220 Quickbooks software",C142="230 Office equipment",C142="240 Office furniture"),
         E142-(E142/(1+Dashboard!$F$4)),
         0
      ),
      IF(C142="750 Business promotion",
         E142-(E142/(1+4.793/100)),
         E142-(E142/(1+Dashboard!$F$4))
      )
   )
)</f>
        <v>0</v>
      </c>
      <c r="J142" s="25">
        <f>Bank1[[#This Row],[Money in/ (Money out)]]-Bank1[[#This Row],[GST/HST]]</f>
        <v>0</v>
      </c>
      <c r="L142" s="23">
        <f t="shared" si="6"/>
        <v>0</v>
      </c>
    </row>
    <row r="143" spans="1:12" x14ac:dyDescent="0.2">
      <c r="A143" s="399"/>
      <c r="D143" s="397">
        <f>_xlfn.XLOOKUP(C:C,Table1[for Import to Bank Register dropdown],Table1[for Pivot],0,0,1)</f>
        <v>0</v>
      </c>
      <c r="E143" s="400"/>
      <c r="F143" s="146">
        <f t="shared" si="8"/>
        <v>1111111</v>
      </c>
      <c r="G143" s="375">
        <f t="shared" si="7"/>
        <v>0</v>
      </c>
      <c r="I143" s="378">
        <f>IF(OR(C143="150 Directors advances", C143="120 accounts receivable", C143="720.2 Automobile - Insurance", C143="720.3 Automobile - License", C143="870.4 Rent - Insurance", C143="870.6 Rent - Property Tax", C143="870.7 Rent - Homeoffice", C143="870.9 Rent - Water"),
   0,
   IF(Dashboard!$F$5="Quick",
      IF(OR(C143="190 Automobile",C143="200 computer hardware",C143="210 Computer software",C143="220 Quickbooks software",C143="230 Office equipment",C143="240 Office furniture"),
         E143-(E143/(1+Dashboard!$F$4)),
         0
      ),
      IF(C143="750 Business promotion",
         E143-(E143/(1+4.793/100)),
         E143-(E143/(1+Dashboard!$F$4))
      )
   )
)</f>
        <v>0</v>
      </c>
      <c r="J143" s="25">
        <f>Bank1[[#This Row],[Money in/ (Money out)]]-Bank1[[#This Row],[GST/HST]]</f>
        <v>0</v>
      </c>
      <c r="L143" s="23">
        <f t="shared" si="6"/>
        <v>0</v>
      </c>
    </row>
    <row r="144" spans="1:12" x14ac:dyDescent="0.2">
      <c r="A144" s="399"/>
      <c r="D144" s="397">
        <f>_xlfn.XLOOKUP(C:C,Table1[for Import to Bank Register dropdown],Table1[for Pivot],0,0,1)</f>
        <v>0</v>
      </c>
      <c r="E144" s="400"/>
      <c r="F144" s="146">
        <f t="shared" si="8"/>
        <v>1111111</v>
      </c>
      <c r="G144" s="375">
        <f t="shared" si="7"/>
        <v>0</v>
      </c>
      <c r="I144" s="378">
        <f>IF(OR(C144="150 Directors advances", C144="120 accounts receivable", C144="720.2 Automobile - Insurance", C144="720.3 Automobile - License", C144="870.4 Rent - Insurance", C144="870.6 Rent - Property Tax", C144="870.7 Rent - Homeoffice", C144="870.9 Rent - Water"),
   0,
   IF(Dashboard!$F$5="Quick",
      IF(OR(C144="190 Automobile",C144="200 computer hardware",C144="210 Computer software",C144="220 Quickbooks software",C144="230 Office equipment",C144="240 Office furniture"),
         E144-(E144/(1+Dashboard!$F$4)),
         0
      ),
      IF(C144="750 Business promotion",
         E144-(E144/(1+4.793/100)),
         E144-(E144/(1+Dashboard!$F$4))
      )
   )
)</f>
        <v>0</v>
      </c>
      <c r="J144" s="25">
        <f>Bank1[[#This Row],[Money in/ (Money out)]]-Bank1[[#This Row],[GST/HST]]</f>
        <v>0</v>
      </c>
      <c r="L144" s="23">
        <f t="shared" si="6"/>
        <v>0</v>
      </c>
    </row>
    <row r="145" spans="1:12" x14ac:dyDescent="0.2">
      <c r="A145" s="399"/>
      <c r="D145" s="397">
        <f>_xlfn.XLOOKUP(C:C,Table1[for Import to Bank Register dropdown],Table1[for Pivot],0,0,1)</f>
        <v>0</v>
      </c>
      <c r="E145" s="400"/>
      <c r="F145" s="146">
        <f t="shared" si="8"/>
        <v>1111111</v>
      </c>
      <c r="G145" s="375">
        <f t="shared" si="7"/>
        <v>0</v>
      </c>
      <c r="I145" s="378">
        <f>IF(OR(C145="150 Directors advances", C145="120 accounts receivable", C145="720.2 Automobile - Insurance", C145="720.3 Automobile - License", C145="870.4 Rent - Insurance", C145="870.6 Rent - Property Tax", C145="870.7 Rent - Homeoffice", C145="870.9 Rent - Water"),
   0,
   IF(Dashboard!$F$5="Quick",
      IF(OR(C145="190 Automobile",C145="200 computer hardware",C145="210 Computer software",C145="220 Quickbooks software",C145="230 Office equipment",C145="240 Office furniture"),
         E145-(E145/(1+Dashboard!$F$4)),
         0
      ),
      IF(C145="750 Business promotion",
         E145-(E145/(1+4.793/100)),
         E145-(E145/(1+Dashboard!$F$4))
      )
   )
)</f>
        <v>0</v>
      </c>
      <c r="J145" s="25">
        <f>Bank1[[#This Row],[Money in/ (Money out)]]-Bank1[[#This Row],[GST/HST]]</f>
        <v>0</v>
      </c>
      <c r="L145" s="23">
        <f t="shared" si="6"/>
        <v>0</v>
      </c>
    </row>
    <row r="146" spans="1:12" x14ac:dyDescent="0.2">
      <c r="A146" s="399"/>
      <c r="D146" s="397">
        <f>_xlfn.XLOOKUP(C:C,Table1[for Import to Bank Register dropdown],Table1[for Pivot],0,0,1)</f>
        <v>0</v>
      </c>
      <c r="E146" s="400"/>
      <c r="F146" s="146">
        <f t="shared" si="8"/>
        <v>1111111</v>
      </c>
      <c r="G146" s="375">
        <f t="shared" si="7"/>
        <v>0</v>
      </c>
      <c r="I146" s="378">
        <f>IF(OR(C146="150 Directors advances", C146="120 accounts receivable", C146="720.2 Automobile - Insurance", C146="720.3 Automobile - License", C146="870.4 Rent - Insurance", C146="870.6 Rent - Property Tax", C146="870.7 Rent - Homeoffice", C146="870.9 Rent - Water"),
   0,
   IF(Dashboard!$F$5="Quick",
      IF(OR(C146="190 Automobile",C146="200 computer hardware",C146="210 Computer software",C146="220 Quickbooks software",C146="230 Office equipment",C146="240 Office furniture"),
         E146-(E146/(1+Dashboard!$F$4)),
         0
      ),
      IF(C146="750 Business promotion",
         E146-(E146/(1+4.793/100)),
         E146-(E146/(1+Dashboard!$F$4))
      )
   )
)</f>
        <v>0</v>
      </c>
      <c r="J146" s="25">
        <f>Bank1[[#This Row],[Money in/ (Money out)]]-Bank1[[#This Row],[GST/HST]]</f>
        <v>0</v>
      </c>
      <c r="L146" s="23">
        <f t="shared" si="6"/>
        <v>0</v>
      </c>
    </row>
    <row r="147" spans="1:12" x14ac:dyDescent="0.2">
      <c r="A147" s="399"/>
      <c r="D147" s="397">
        <f>_xlfn.XLOOKUP(C:C,Table1[for Import to Bank Register dropdown],Table1[for Pivot],0,0,1)</f>
        <v>0</v>
      </c>
      <c r="E147" s="400"/>
      <c r="F147" s="146">
        <f t="shared" si="8"/>
        <v>1111111</v>
      </c>
      <c r="G147" s="375">
        <f t="shared" si="7"/>
        <v>0</v>
      </c>
      <c r="I147" s="378">
        <f>IF(OR(C147="150 Directors advances", C147="120 accounts receivable", C147="720.2 Automobile - Insurance", C147="720.3 Automobile - License", C147="870.4 Rent - Insurance", C147="870.6 Rent - Property Tax", C147="870.7 Rent - Homeoffice", C147="870.9 Rent - Water"),
   0,
   IF(Dashboard!$F$5="Quick",
      IF(OR(C147="190 Automobile",C147="200 computer hardware",C147="210 Computer software",C147="220 Quickbooks software",C147="230 Office equipment",C147="240 Office furniture"),
         E147-(E147/(1+Dashboard!$F$4)),
         0
      ),
      IF(C147="750 Business promotion",
         E147-(E147/(1+4.793/100)),
         E147-(E147/(1+Dashboard!$F$4))
      )
   )
)</f>
        <v>0</v>
      </c>
      <c r="J147" s="25">
        <f>Bank1[[#This Row],[Money in/ (Money out)]]-Bank1[[#This Row],[GST/HST]]</f>
        <v>0</v>
      </c>
      <c r="L147" s="23">
        <f t="shared" si="6"/>
        <v>0</v>
      </c>
    </row>
    <row r="148" spans="1:12" x14ac:dyDescent="0.2">
      <c r="A148" s="399"/>
      <c r="D148" s="397">
        <f>_xlfn.XLOOKUP(C:C,Table1[for Import to Bank Register dropdown],Table1[for Pivot],0,0,1)</f>
        <v>0</v>
      </c>
      <c r="E148" s="400"/>
      <c r="F148" s="146">
        <f t="shared" si="8"/>
        <v>1111111</v>
      </c>
      <c r="G148" s="375">
        <f t="shared" si="7"/>
        <v>0</v>
      </c>
      <c r="I148" s="378">
        <f>IF(OR(C148="150 Directors advances", C148="120 accounts receivable", C148="720.2 Automobile - Insurance", C148="720.3 Automobile - License", C148="870.4 Rent - Insurance", C148="870.6 Rent - Property Tax", C148="870.7 Rent - Homeoffice", C148="870.9 Rent - Water"),
   0,
   IF(Dashboard!$F$5="Quick",
      IF(OR(C148="190 Automobile",C148="200 computer hardware",C148="210 Computer software",C148="220 Quickbooks software",C148="230 Office equipment",C148="240 Office furniture"),
         E148-(E148/(1+Dashboard!$F$4)),
         0
      ),
      IF(C148="750 Business promotion",
         E148-(E148/(1+4.793/100)),
         E148-(E148/(1+Dashboard!$F$4))
      )
   )
)</f>
        <v>0</v>
      </c>
      <c r="J148" s="25">
        <f>Bank1[[#This Row],[Money in/ (Money out)]]-Bank1[[#This Row],[GST/HST]]</f>
        <v>0</v>
      </c>
      <c r="L148" s="23">
        <f t="shared" si="6"/>
        <v>0</v>
      </c>
    </row>
    <row r="149" spans="1:12" x14ac:dyDescent="0.2">
      <c r="A149" s="399"/>
      <c r="D149" s="397">
        <f>_xlfn.XLOOKUP(C:C,Table1[for Import to Bank Register dropdown],Table1[for Pivot],0,0,1)</f>
        <v>0</v>
      </c>
      <c r="E149" s="400"/>
      <c r="F149" s="146">
        <f t="shared" si="8"/>
        <v>1111111</v>
      </c>
      <c r="G149" s="375">
        <f t="shared" si="7"/>
        <v>0</v>
      </c>
      <c r="I149" s="378">
        <f>IF(OR(C149="150 Directors advances", C149="120 accounts receivable", C149="720.2 Automobile - Insurance", C149="720.3 Automobile - License", C149="870.4 Rent - Insurance", C149="870.6 Rent - Property Tax", C149="870.7 Rent - Homeoffice", C149="870.9 Rent - Water"),
   0,
   IF(Dashboard!$F$5="Quick",
      IF(OR(C149="190 Automobile",C149="200 computer hardware",C149="210 Computer software",C149="220 Quickbooks software",C149="230 Office equipment",C149="240 Office furniture"),
         E149-(E149/(1+Dashboard!$F$4)),
         0
      ),
      IF(C149="750 Business promotion",
         E149-(E149/(1+4.793/100)),
         E149-(E149/(1+Dashboard!$F$4))
      )
   )
)</f>
        <v>0</v>
      </c>
      <c r="J149" s="25">
        <f>Bank1[[#This Row],[Money in/ (Money out)]]-Bank1[[#This Row],[GST/HST]]</f>
        <v>0</v>
      </c>
      <c r="L149" s="23">
        <f t="shared" si="6"/>
        <v>0</v>
      </c>
    </row>
    <row r="150" spans="1:12" x14ac:dyDescent="0.2">
      <c r="A150" s="399"/>
      <c r="D150" s="397">
        <f>_xlfn.XLOOKUP(C:C,Table1[for Import to Bank Register dropdown],Table1[for Pivot],0,0,1)</f>
        <v>0</v>
      </c>
      <c r="E150" s="400"/>
      <c r="F150" s="146">
        <f t="shared" si="8"/>
        <v>1111111</v>
      </c>
      <c r="G150" s="375">
        <f t="shared" si="7"/>
        <v>0</v>
      </c>
      <c r="I150" s="378">
        <f>IF(OR(C150="150 Directors advances", C150="120 accounts receivable", C150="720.2 Automobile - Insurance", C150="720.3 Automobile - License", C150="870.4 Rent - Insurance", C150="870.6 Rent - Property Tax", C150="870.7 Rent - Homeoffice", C150="870.9 Rent - Water"),
   0,
   IF(Dashboard!$F$5="Quick",
      IF(OR(C150="190 Automobile",C150="200 computer hardware",C150="210 Computer software",C150="220 Quickbooks software",C150="230 Office equipment",C150="240 Office furniture"),
         E150-(E150/(1+Dashboard!$F$4)),
         0
      ),
      IF(C150="750 Business promotion",
         E150-(E150/(1+4.793/100)),
         E150-(E150/(1+Dashboard!$F$4))
      )
   )
)</f>
        <v>0</v>
      </c>
      <c r="J150" s="25">
        <f>Bank1[[#This Row],[Money in/ (Money out)]]-Bank1[[#This Row],[GST/HST]]</f>
        <v>0</v>
      </c>
      <c r="L150" s="23">
        <f t="shared" si="6"/>
        <v>0</v>
      </c>
    </row>
    <row r="151" spans="1:12" x14ac:dyDescent="0.2">
      <c r="A151" s="399"/>
      <c r="D151" s="397">
        <f>_xlfn.XLOOKUP(C:C,Table1[for Import to Bank Register dropdown],Table1[for Pivot],0,0,1)</f>
        <v>0</v>
      </c>
      <c r="E151" s="400"/>
      <c r="F151" s="146">
        <f t="shared" si="8"/>
        <v>1111111</v>
      </c>
      <c r="G151" s="375">
        <f t="shared" si="7"/>
        <v>0</v>
      </c>
      <c r="I151" s="378">
        <f>IF(OR(C151="150 Directors advances", C151="120 accounts receivable", C151="720.2 Automobile - Insurance", C151="720.3 Automobile - License", C151="870.4 Rent - Insurance", C151="870.6 Rent - Property Tax", C151="870.7 Rent - Homeoffice", C151="870.9 Rent - Water"),
   0,
   IF(Dashboard!$F$5="Quick",
      IF(OR(C151="190 Automobile",C151="200 computer hardware",C151="210 Computer software",C151="220 Quickbooks software",C151="230 Office equipment",C151="240 Office furniture"),
         E151-(E151/(1+Dashboard!$F$4)),
         0
      ),
      IF(C151="750 Business promotion",
         E151-(E151/(1+4.793/100)),
         E151-(E151/(1+Dashboard!$F$4))
      )
   )
)</f>
        <v>0</v>
      </c>
      <c r="J151" s="25">
        <f>Bank1[[#This Row],[Money in/ (Money out)]]-Bank1[[#This Row],[GST/HST]]</f>
        <v>0</v>
      </c>
      <c r="L151" s="23">
        <f t="shared" si="6"/>
        <v>0</v>
      </c>
    </row>
    <row r="152" spans="1:12" x14ac:dyDescent="0.2">
      <c r="A152" s="399"/>
      <c r="D152" s="397">
        <f>_xlfn.XLOOKUP(C:C,Table1[for Import to Bank Register dropdown],Table1[for Pivot],0,0,1)</f>
        <v>0</v>
      </c>
      <c r="E152" s="400"/>
      <c r="F152" s="146">
        <f t="shared" si="8"/>
        <v>1111111</v>
      </c>
      <c r="G152" s="375">
        <f t="shared" si="7"/>
        <v>0</v>
      </c>
      <c r="I152" s="378">
        <f>IF(OR(C152="150 Directors advances", C152="120 accounts receivable", C152="720.2 Automobile - Insurance", C152="720.3 Automobile - License", C152="870.4 Rent - Insurance", C152="870.6 Rent - Property Tax", C152="870.7 Rent - Homeoffice", C152="870.9 Rent - Water"),
   0,
   IF(Dashboard!$F$5="Quick",
      IF(OR(C152="190 Automobile",C152="200 computer hardware",C152="210 Computer software",C152="220 Quickbooks software",C152="230 Office equipment",C152="240 Office furniture"),
         E152-(E152/(1+Dashboard!$F$4)),
         0
      ),
      IF(C152="750 Business promotion",
         E152-(E152/(1+4.793/100)),
         E152-(E152/(1+Dashboard!$F$4))
      )
   )
)</f>
        <v>0</v>
      </c>
      <c r="J152" s="25">
        <f>Bank1[[#This Row],[Money in/ (Money out)]]-Bank1[[#This Row],[GST/HST]]</f>
        <v>0</v>
      </c>
      <c r="L152" s="23">
        <f t="shared" si="6"/>
        <v>0</v>
      </c>
    </row>
    <row r="153" spans="1:12" x14ac:dyDescent="0.2">
      <c r="A153" s="399"/>
      <c r="D153" s="397">
        <f>_xlfn.XLOOKUP(C:C,Table1[for Import to Bank Register dropdown],Table1[for Pivot],0,0,1)</f>
        <v>0</v>
      </c>
      <c r="E153" s="400"/>
      <c r="F153" s="146">
        <f t="shared" si="8"/>
        <v>1111111</v>
      </c>
      <c r="G153" s="375">
        <f t="shared" si="7"/>
        <v>0</v>
      </c>
      <c r="I153" s="378">
        <f>IF(OR(C153="150 Directors advances", C153="120 accounts receivable", C153="720.2 Automobile - Insurance", C153="720.3 Automobile - License", C153="870.4 Rent - Insurance", C153="870.6 Rent - Property Tax", C153="870.7 Rent - Homeoffice", C153="870.9 Rent - Water"),
   0,
   IF(Dashboard!$F$5="Quick",
      IF(OR(C153="190 Automobile",C153="200 computer hardware",C153="210 Computer software",C153="220 Quickbooks software",C153="230 Office equipment",C153="240 Office furniture"),
         E153-(E153/(1+Dashboard!$F$4)),
         0
      ),
      IF(C153="750 Business promotion",
         E153-(E153/(1+4.793/100)),
         E153-(E153/(1+Dashboard!$F$4))
      )
   )
)</f>
        <v>0</v>
      </c>
      <c r="J153" s="25">
        <f>Bank1[[#This Row],[Money in/ (Money out)]]-Bank1[[#This Row],[GST/HST]]</f>
        <v>0</v>
      </c>
      <c r="L153" s="23">
        <f t="shared" si="6"/>
        <v>0</v>
      </c>
    </row>
    <row r="154" spans="1:12" x14ac:dyDescent="0.2">
      <c r="A154" s="399"/>
      <c r="D154" s="397">
        <f>_xlfn.XLOOKUP(C:C,Table1[for Import to Bank Register dropdown],Table1[for Pivot],0,0,1)</f>
        <v>0</v>
      </c>
      <c r="E154" s="400"/>
      <c r="F154" s="146">
        <f t="shared" si="8"/>
        <v>1111111</v>
      </c>
      <c r="G154" s="375">
        <f t="shared" si="7"/>
        <v>0</v>
      </c>
      <c r="I154" s="378">
        <f>IF(OR(C154="150 Directors advances", C154="120 accounts receivable", C154="720.2 Automobile - Insurance", C154="720.3 Automobile - License", C154="870.4 Rent - Insurance", C154="870.6 Rent - Property Tax", C154="870.7 Rent - Homeoffice", C154="870.9 Rent - Water"),
   0,
   IF(Dashboard!$F$5="Quick",
      IF(OR(C154="190 Automobile",C154="200 computer hardware",C154="210 Computer software",C154="220 Quickbooks software",C154="230 Office equipment",C154="240 Office furniture"),
         E154-(E154/(1+Dashboard!$F$4)),
         0
      ),
      IF(C154="750 Business promotion",
         E154-(E154/(1+4.793/100)),
         E154-(E154/(1+Dashboard!$F$4))
      )
   )
)</f>
        <v>0</v>
      </c>
      <c r="J154" s="25">
        <f>Bank1[[#This Row],[Money in/ (Money out)]]-Bank1[[#This Row],[GST/HST]]</f>
        <v>0</v>
      </c>
      <c r="L154" s="23">
        <f t="shared" si="6"/>
        <v>0</v>
      </c>
    </row>
    <row r="155" spans="1:12" x14ac:dyDescent="0.2">
      <c r="A155" s="399"/>
      <c r="D155" s="397">
        <f>_xlfn.XLOOKUP(C:C,Table1[for Import to Bank Register dropdown],Table1[for Pivot],0,0,1)</f>
        <v>0</v>
      </c>
      <c r="E155" s="400"/>
      <c r="F155" s="146">
        <f t="shared" si="8"/>
        <v>1111111</v>
      </c>
      <c r="G155" s="375">
        <f t="shared" si="7"/>
        <v>0</v>
      </c>
      <c r="I155" s="378">
        <f>IF(OR(C155="150 Directors advances", C155="120 accounts receivable", C155="720.2 Automobile - Insurance", C155="720.3 Automobile - License", C155="870.4 Rent - Insurance", C155="870.6 Rent - Property Tax", C155="870.7 Rent - Homeoffice", C155="870.9 Rent - Water"),
   0,
   IF(Dashboard!$F$5="Quick",
      IF(OR(C155="190 Automobile",C155="200 computer hardware",C155="210 Computer software",C155="220 Quickbooks software",C155="230 Office equipment",C155="240 Office furniture"),
         E155-(E155/(1+Dashboard!$F$4)),
         0
      ),
      IF(C155="750 Business promotion",
         E155-(E155/(1+4.793/100)),
         E155-(E155/(1+Dashboard!$F$4))
      )
   )
)</f>
        <v>0</v>
      </c>
      <c r="J155" s="25">
        <f>Bank1[[#This Row],[Money in/ (Money out)]]-Bank1[[#This Row],[GST/HST]]</f>
        <v>0</v>
      </c>
      <c r="L155" s="23">
        <f t="shared" si="6"/>
        <v>0</v>
      </c>
    </row>
    <row r="156" spans="1:12" x14ac:dyDescent="0.2">
      <c r="A156" s="399"/>
      <c r="D156" s="397">
        <f>_xlfn.XLOOKUP(C:C,Table1[for Import to Bank Register dropdown],Table1[for Pivot],0,0,1)</f>
        <v>0</v>
      </c>
      <c r="E156" s="400"/>
      <c r="F156" s="146">
        <f t="shared" si="8"/>
        <v>1111111</v>
      </c>
      <c r="G156" s="375">
        <f t="shared" si="7"/>
        <v>0</v>
      </c>
      <c r="I156" s="378">
        <f>IF(OR(C156="150 Directors advances", C156="120 accounts receivable", C156="720.2 Automobile - Insurance", C156="720.3 Automobile - License", C156="870.4 Rent - Insurance", C156="870.6 Rent - Property Tax", C156="870.7 Rent - Homeoffice", C156="870.9 Rent - Water"),
   0,
   IF(Dashboard!$F$5="Quick",
      IF(OR(C156="190 Automobile",C156="200 computer hardware",C156="210 Computer software",C156="220 Quickbooks software",C156="230 Office equipment",C156="240 Office furniture"),
         E156-(E156/(1+Dashboard!$F$4)),
         0
      ),
      IF(C156="750 Business promotion",
         E156-(E156/(1+4.793/100)),
         E156-(E156/(1+Dashboard!$F$4))
      )
   )
)</f>
        <v>0</v>
      </c>
      <c r="J156" s="25">
        <f>Bank1[[#This Row],[Money in/ (Money out)]]-Bank1[[#This Row],[GST/HST]]</f>
        <v>0</v>
      </c>
      <c r="L156" s="23">
        <f t="shared" si="6"/>
        <v>0</v>
      </c>
    </row>
    <row r="157" spans="1:12" x14ac:dyDescent="0.2">
      <c r="A157" s="399"/>
      <c r="D157" s="397">
        <f>_xlfn.XLOOKUP(C:C,Table1[for Import to Bank Register dropdown],Table1[for Pivot],0,0,1)</f>
        <v>0</v>
      </c>
      <c r="E157" s="400"/>
      <c r="F157" s="146">
        <f t="shared" si="8"/>
        <v>1111111</v>
      </c>
      <c r="G157" s="375">
        <f t="shared" si="7"/>
        <v>0</v>
      </c>
      <c r="I157" s="378">
        <f>IF(OR(C157="150 Directors advances", C157="120 accounts receivable", C157="720.2 Automobile - Insurance", C157="720.3 Automobile - License", C157="870.4 Rent - Insurance", C157="870.6 Rent - Property Tax", C157="870.7 Rent - Homeoffice", C157="870.9 Rent - Water"),
   0,
   IF(Dashboard!$F$5="Quick",
      IF(OR(C157="190 Automobile",C157="200 computer hardware",C157="210 Computer software",C157="220 Quickbooks software",C157="230 Office equipment",C157="240 Office furniture"),
         E157-(E157/(1+Dashboard!$F$4)),
         0
      ),
      IF(C157="750 Business promotion",
         E157-(E157/(1+4.793/100)),
         E157-(E157/(1+Dashboard!$F$4))
      )
   )
)</f>
        <v>0</v>
      </c>
      <c r="J157" s="25">
        <f>Bank1[[#This Row],[Money in/ (Money out)]]-Bank1[[#This Row],[GST/HST]]</f>
        <v>0</v>
      </c>
      <c r="L157" s="23">
        <f t="shared" si="6"/>
        <v>0</v>
      </c>
    </row>
    <row r="158" spans="1:12" x14ac:dyDescent="0.2">
      <c r="A158" s="399"/>
      <c r="D158" s="397">
        <f>_xlfn.XLOOKUP(C:C,Table1[for Import to Bank Register dropdown],Table1[for Pivot],0,0,1)</f>
        <v>0</v>
      </c>
      <c r="E158" s="400"/>
      <c r="F158" s="146">
        <f t="shared" si="8"/>
        <v>1111111</v>
      </c>
      <c r="G158" s="375">
        <f t="shared" si="7"/>
        <v>0</v>
      </c>
      <c r="I158" s="378">
        <f>IF(OR(C158="150 Directors advances", C158="120 accounts receivable", C158="720.2 Automobile - Insurance", C158="720.3 Automobile - License", C158="870.4 Rent - Insurance", C158="870.6 Rent - Property Tax", C158="870.7 Rent - Homeoffice", C158="870.9 Rent - Water"),
   0,
   IF(Dashboard!$F$5="Quick",
      IF(OR(C158="190 Automobile",C158="200 computer hardware",C158="210 Computer software",C158="220 Quickbooks software",C158="230 Office equipment",C158="240 Office furniture"),
         E158-(E158/(1+Dashboard!$F$4)),
         0
      ),
      IF(C158="750 Business promotion",
         E158-(E158/(1+4.793/100)),
         E158-(E158/(1+Dashboard!$F$4))
      )
   )
)</f>
        <v>0</v>
      </c>
      <c r="J158" s="25">
        <f>Bank1[[#This Row],[Money in/ (Money out)]]-Bank1[[#This Row],[GST/HST]]</f>
        <v>0</v>
      </c>
      <c r="L158" s="23">
        <f t="shared" si="6"/>
        <v>0</v>
      </c>
    </row>
    <row r="159" spans="1:12" x14ac:dyDescent="0.2">
      <c r="A159" s="399"/>
      <c r="D159" s="397">
        <f>_xlfn.XLOOKUP(C:C,Table1[for Import to Bank Register dropdown],Table1[for Pivot],0,0,1)</f>
        <v>0</v>
      </c>
      <c r="E159" s="400"/>
      <c r="F159" s="146">
        <f t="shared" si="8"/>
        <v>1111111</v>
      </c>
      <c r="G159" s="375">
        <f t="shared" si="7"/>
        <v>0</v>
      </c>
      <c r="I159" s="378">
        <f>IF(OR(C159="150 Directors advances", C159="120 accounts receivable", C159="720.2 Automobile - Insurance", C159="720.3 Automobile - License", C159="870.4 Rent - Insurance", C159="870.6 Rent - Property Tax", C159="870.7 Rent - Homeoffice", C159="870.9 Rent - Water"),
   0,
   IF(Dashboard!$F$5="Quick",
      IF(OR(C159="190 Automobile",C159="200 computer hardware",C159="210 Computer software",C159="220 Quickbooks software",C159="230 Office equipment",C159="240 Office furniture"),
         E159-(E159/(1+Dashboard!$F$4)),
         0
      ),
      IF(C159="750 Business promotion",
         E159-(E159/(1+4.793/100)),
         E159-(E159/(1+Dashboard!$F$4))
      )
   )
)</f>
        <v>0</v>
      </c>
      <c r="J159" s="25">
        <f>Bank1[[#This Row],[Money in/ (Money out)]]-Bank1[[#This Row],[GST/HST]]</f>
        <v>0</v>
      </c>
      <c r="L159" s="23">
        <f t="shared" si="6"/>
        <v>0</v>
      </c>
    </row>
    <row r="160" spans="1:12" x14ac:dyDescent="0.2">
      <c r="A160" s="399"/>
      <c r="D160" s="397">
        <f>_xlfn.XLOOKUP(C:C,Table1[for Import to Bank Register dropdown],Table1[for Pivot],0,0,1)</f>
        <v>0</v>
      </c>
      <c r="E160" s="400"/>
      <c r="F160" s="146">
        <f t="shared" si="8"/>
        <v>1111111</v>
      </c>
      <c r="G160" s="375">
        <f t="shared" si="7"/>
        <v>0</v>
      </c>
      <c r="I160" s="378">
        <f>IF(OR(C160="150 Directors advances", C160="120 accounts receivable", C160="720.2 Automobile - Insurance", C160="720.3 Automobile - License", C160="870.4 Rent - Insurance", C160="870.6 Rent - Property Tax", C160="870.7 Rent - Homeoffice", C160="870.9 Rent - Water"),
   0,
   IF(Dashboard!$F$5="Quick",
      IF(OR(C160="190 Automobile",C160="200 computer hardware",C160="210 Computer software",C160="220 Quickbooks software",C160="230 Office equipment",C160="240 Office furniture"),
         E160-(E160/(1+Dashboard!$F$4)),
         0
      ),
      IF(C160="750 Business promotion",
         E160-(E160/(1+4.793/100)),
         E160-(E160/(1+Dashboard!$F$4))
      )
   )
)</f>
        <v>0</v>
      </c>
      <c r="J160" s="25">
        <f>Bank1[[#This Row],[Money in/ (Money out)]]-Bank1[[#This Row],[GST/HST]]</f>
        <v>0</v>
      </c>
      <c r="L160" s="23">
        <f t="shared" si="6"/>
        <v>0</v>
      </c>
    </row>
    <row r="161" spans="1:12" x14ac:dyDescent="0.2">
      <c r="A161" s="399"/>
      <c r="D161" s="397">
        <f>_xlfn.XLOOKUP(C:C,Table1[for Import to Bank Register dropdown],Table1[for Pivot],0,0,1)</f>
        <v>0</v>
      </c>
      <c r="E161" s="400"/>
      <c r="F161" s="146">
        <f t="shared" si="8"/>
        <v>1111111</v>
      </c>
      <c r="G161" s="375">
        <f t="shared" si="7"/>
        <v>0</v>
      </c>
      <c r="I161" s="378">
        <f>IF(OR(C161="150 Directors advances", C161="120 accounts receivable", C161="720.2 Automobile - Insurance", C161="720.3 Automobile - License", C161="870.4 Rent - Insurance", C161="870.6 Rent - Property Tax", C161="870.7 Rent - Homeoffice", C161="870.9 Rent - Water"),
   0,
   IF(Dashboard!$F$5="Quick",
      IF(OR(C161="190 Automobile",C161="200 computer hardware",C161="210 Computer software",C161="220 Quickbooks software",C161="230 Office equipment",C161="240 Office furniture"),
         E161-(E161/(1+Dashboard!$F$4)),
         0
      ),
      IF(C161="750 Business promotion",
         E161-(E161/(1+4.793/100)),
         E161-(E161/(1+Dashboard!$F$4))
      )
   )
)</f>
        <v>0</v>
      </c>
      <c r="J161" s="25">
        <f>Bank1[[#This Row],[Money in/ (Money out)]]-Bank1[[#This Row],[GST/HST]]</f>
        <v>0</v>
      </c>
      <c r="L161" s="23">
        <f t="shared" si="6"/>
        <v>0</v>
      </c>
    </row>
    <row r="162" spans="1:12" x14ac:dyDescent="0.2">
      <c r="A162" s="399"/>
      <c r="D162" s="397">
        <f>_xlfn.XLOOKUP(C:C,Table1[for Import to Bank Register dropdown],Table1[for Pivot],0,0,1)</f>
        <v>0</v>
      </c>
      <c r="E162" s="400"/>
      <c r="F162" s="146">
        <f t="shared" si="8"/>
        <v>1111111</v>
      </c>
      <c r="G162" s="375">
        <f t="shared" si="7"/>
        <v>0</v>
      </c>
      <c r="I162" s="378">
        <f>IF(OR(C162="150 Directors advances", C162="120 accounts receivable", C162="720.2 Automobile - Insurance", C162="720.3 Automobile - License", C162="870.4 Rent - Insurance", C162="870.6 Rent - Property Tax", C162="870.7 Rent - Homeoffice", C162="870.9 Rent - Water"),
   0,
   IF(Dashboard!$F$5="Quick",
      IF(OR(C162="190 Automobile",C162="200 computer hardware",C162="210 Computer software",C162="220 Quickbooks software",C162="230 Office equipment",C162="240 Office furniture"),
         E162-(E162/(1+Dashboard!$F$4)),
         0
      ),
      IF(C162="750 Business promotion",
         E162-(E162/(1+4.793/100)),
         E162-(E162/(1+Dashboard!$F$4))
      )
   )
)</f>
        <v>0</v>
      </c>
      <c r="J162" s="25">
        <f>Bank1[[#This Row],[Money in/ (Money out)]]-Bank1[[#This Row],[GST/HST]]</f>
        <v>0</v>
      </c>
      <c r="L162" s="23">
        <f t="shared" si="6"/>
        <v>0</v>
      </c>
    </row>
    <row r="163" spans="1:12" x14ac:dyDescent="0.2">
      <c r="A163" s="399"/>
      <c r="D163" s="397">
        <f>_xlfn.XLOOKUP(C:C,Table1[for Import to Bank Register dropdown],Table1[for Pivot],0,0,1)</f>
        <v>0</v>
      </c>
      <c r="E163" s="400"/>
      <c r="F163" s="146">
        <f t="shared" si="8"/>
        <v>1111111</v>
      </c>
      <c r="G163" s="375">
        <f t="shared" si="7"/>
        <v>0</v>
      </c>
      <c r="I163" s="378">
        <f>IF(OR(C163="150 Directors advances", C163="120 accounts receivable", C163="720.2 Automobile - Insurance", C163="720.3 Automobile - License", C163="870.4 Rent - Insurance", C163="870.6 Rent - Property Tax", C163="870.7 Rent - Homeoffice", C163="870.9 Rent - Water"),
   0,
   IF(Dashboard!$F$5="Quick",
      IF(OR(C163="190 Automobile",C163="200 computer hardware",C163="210 Computer software",C163="220 Quickbooks software",C163="230 Office equipment",C163="240 Office furniture"),
         E163-(E163/(1+Dashboard!$F$4)),
         0
      ),
      IF(C163="750 Business promotion",
         E163-(E163/(1+4.793/100)),
         E163-(E163/(1+Dashboard!$F$4))
      )
   )
)</f>
        <v>0</v>
      </c>
      <c r="J163" s="25">
        <f>Bank1[[#This Row],[Money in/ (Money out)]]-Bank1[[#This Row],[GST/HST]]</f>
        <v>0</v>
      </c>
      <c r="L163" s="23">
        <f t="shared" si="6"/>
        <v>0</v>
      </c>
    </row>
    <row r="164" spans="1:12" x14ac:dyDescent="0.2">
      <c r="A164" s="399"/>
      <c r="D164" s="397">
        <f>_xlfn.XLOOKUP(C:C,Table1[for Import to Bank Register dropdown],Table1[for Pivot],0,0,1)</f>
        <v>0</v>
      </c>
      <c r="E164" s="400"/>
      <c r="F164" s="146">
        <f t="shared" si="8"/>
        <v>1111111</v>
      </c>
      <c r="G164" s="375">
        <f t="shared" si="7"/>
        <v>0</v>
      </c>
      <c r="I164" s="378">
        <f>IF(OR(C164="150 Directors advances", C164="120 accounts receivable", C164="720.2 Automobile - Insurance", C164="720.3 Automobile - License", C164="870.4 Rent - Insurance", C164="870.6 Rent - Property Tax", C164="870.7 Rent - Homeoffice", C164="870.9 Rent - Water"),
   0,
   IF(Dashboard!$F$5="Quick",
      IF(OR(C164="190 Automobile",C164="200 computer hardware",C164="210 Computer software",C164="220 Quickbooks software",C164="230 Office equipment",C164="240 Office furniture"),
         E164-(E164/(1+Dashboard!$F$4)),
         0
      ),
      IF(C164="750 Business promotion",
         E164-(E164/(1+4.793/100)),
         E164-(E164/(1+Dashboard!$F$4))
      )
   )
)</f>
        <v>0</v>
      </c>
      <c r="J164" s="25">
        <f>Bank1[[#This Row],[Money in/ (Money out)]]-Bank1[[#This Row],[GST/HST]]</f>
        <v>0</v>
      </c>
      <c r="L164" s="23">
        <f t="shared" si="6"/>
        <v>0</v>
      </c>
    </row>
    <row r="165" spans="1:12" x14ac:dyDescent="0.2">
      <c r="A165" s="399"/>
      <c r="D165" s="397">
        <f>_xlfn.XLOOKUP(C:C,Table1[for Import to Bank Register dropdown],Table1[for Pivot],0,0,1)</f>
        <v>0</v>
      </c>
      <c r="E165" s="400"/>
      <c r="F165" s="146">
        <f t="shared" si="8"/>
        <v>1111111</v>
      </c>
      <c r="G165" s="375">
        <f t="shared" si="7"/>
        <v>0</v>
      </c>
      <c r="I165" s="378">
        <f>IF(OR(C165="150 Directors advances", C165="120 accounts receivable", C165="720.2 Automobile - Insurance", C165="720.3 Automobile - License", C165="870.4 Rent - Insurance", C165="870.6 Rent - Property Tax", C165="870.7 Rent - Homeoffice", C165="870.9 Rent - Water"),
   0,
   IF(Dashboard!$F$5="Quick",
      IF(OR(C165="190 Automobile",C165="200 computer hardware",C165="210 Computer software",C165="220 Quickbooks software",C165="230 Office equipment",C165="240 Office furniture"),
         E165-(E165/(1+Dashboard!$F$4)),
         0
      ),
      IF(C165="750 Business promotion",
         E165-(E165/(1+4.793/100)),
         E165-(E165/(1+Dashboard!$F$4))
      )
   )
)</f>
        <v>0</v>
      </c>
      <c r="J165" s="25">
        <f>Bank1[[#This Row],[Money in/ (Money out)]]-Bank1[[#This Row],[GST/HST]]</f>
        <v>0</v>
      </c>
      <c r="L165" s="23">
        <f t="shared" si="6"/>
        <v>0</v>
      </c>
    </row>
    <row r="166" spans="1:12" x14ac:dyDescent="0.2">
      <c r="A166" s="399"/>
      <c r="D166" s="397">
        <f>_xlfn.XLOOKUP(C:C,Table1[for Import to Bank Register dropdown],Table1[for Pivot],0,0,1)</f>
        <v>0</v>
      </c>
      <c r="E166" s="400"/>
      <c r="F166" s="146">
        <f t="shared" si="8"/>
        <v>1111111</v>
      </c>
      <c r="G166" s="375">
        <f t="shared" si="7"/>
        <v>0</v>
      </c>
      <c r="I166" s="378">
        <f>IF(OR(C166="150 Directors advances", C166="120 accounts receivable", C166="720.2 Automobile - Insurance", C166="720.3 Automobile - License", C166="870.4 Rent - Insurance", C166="870.6 Rent - Property Tax", C166="870.7 Rent - Homeoffice", C166="870.9 Rent - Water"),
   0,
   IF(Dashboard!$F$5="Quick",
      IF(OR(C166="190 Automobile",C166="200 computer hardware",C166="210 Computer software",C166="220 Quickbooks software",C166="230 Office equipment",C166="240 Office furniture"),
         E166-(E166/(1+Dashboard!$F$4)),
         0
      ),
      IF(C166="750 Business promotion",
         E166-(E166/(1+4.793/100)),
         E166-(E166/(1+Dashboard!$F$4))
      )
   )
)</f>
        <v>0</v>
      </c>
      <c r="J166" s="25">
        <f>Bank1[[#This Row],[Money in/ (Money out)]]-Bank1[[#This Row],[GST/HST]]</f>
        <v>0</v>
      </c>
      <c r="L166" s="23">
        <f t="shared" si="6"/>
        <v>0</v>
      </c>
    </row>
    <row r="167" spans="1:12" x14ac:dyDescent="0.2">
      <c r="A167" s="399"/>
      <c r="D167" s="397">
        <f>_xlfn.XLOOKUP(C:C,Table1[for Import to Bank Register dropdown],Table1[for Pivot],0,0,1)</f>
        <v>0</v>
      </c>
      <c r="E167" s="400"/>
      <c r="F167" s="146">
        <f t="shared" si="8"/>
        <v>1111111</v>
      </c>
      <c r="G167" s="375">
        <f t="shared" si="7"/>
        <v>0</v>
      </c>
      <c r="I167" s="378">
        <f>IF(OR(C167="150 Directors advances", C167="120 accounts receivable", C167="720.2 Automobile - Insurance", C167="720.3 Automobile - License", C167="870.4 Rent - Insurance", C167="870.6 Rent - Property Tax", C167="870.7 Rent - Homeoffice", C167="870.9 Rent - Water"),
   0,
   IF(Dashboard!$F$5="Quick",
      IF(OR(C167="190 Automobile",C167="200 computer hardware",C167="210 Computer software",C167="220 Quickbooks software",C167="230 Office equipment",C167="240 Office furniture"),
         E167-(E167/(1+Dashboard!$F$4)),
         0
      ),
      IF(C167="750 Business promotion",
         E167-(E167/(1+4.793/100)),
         E167-(E167/(1+Dashboard!$F$4))
      )
   )
)</f>
        <v>0</v>
      </c>
      <c r="J167" s="25">
        <f>Bank1[[#This Row],[Money in/ (Money out)]]-Bank1[[#This Row],[GST/HST]]</f>
        <v>0</v>
      </c>
      <c r="L167" s="23">
        <f t="shared" si="6"/>
        <v>0</v>
      </c>
    </row>
    <row r="168" spans="1:12" x14ac:dyDescent="0.2">
      <c r="A168" s="399"/>
      <c r="D168" s="397">
        <f>_xlfn.XLOOKUP(C:C,Table1[for Import to Bank Register dropdown],Table1[for Pivot],0,0,1)</f>
        <v>0</v>
      </c>
      <c r="E168" s="400"/>
      <c r="F168" s="146">
        <f t="shared" si="8"/>
        <v>1111111</v>
      </c>
      <c r="G168" s="375">
        <f t="shared" si="7"/>
        <v>0</v>
      </c>
      <c r="I168" s="378">
        <f>IF(OR(C168="150 Directors advances", C168="120 accounts receivable", C168="720.2 Automobile - Insurance", C168="720.3 Automobile - License", C168="870.4 Rent - Insurance", C168="870.6 Rent - Property Tax", C168="870.7 Rent - Homeoffice", C168="870.9 Rent - Water"),
   0,
   IF(Dashboard!$F$5="Quick",
      IF(OR(C168="190 Automobile",C168="200 computer hardware",C168="210 Computer software",C168="220 Quickbooks software",C168="230 Office equipment",C168="240 Office furniture"),
         E168-(E168/(1+Dashboard!$F$4)),
         0
      ),
      IF(C168="750 Business promotion",
         E168-(E168/(1+4.793/100)),
         E168-(E168/(1+Dashboard!$F$4))
      )
   )
)</f>
        <v>0</v>
      </c>
      <c r="J168" s="25">
        <f>Bank1[[#This Row],[Money in/ (Money out)]]-Bank1[[#This Row],[GST/HST]]</f>
        <v>0</v>
      </c>
      <c r="L168" s="23">
        <f t="shared" si="6"/>
        <v>0</v>
      </c>
    </row>
    <row r="169" spans="1:12" x14ac:dyDescent="0.2">
      <c r="A169" s="399"/>
      <c r="D169" s="397">
        <f>_xlfn.XLOOKUP(C:C,Table1[for Import to Bank Register dropdown],Table1[for Pivot],0,0,1)</f>
        <v>0</v>
      </c>
      <c r="E169" s="400"/>
      <c r="F169" s="146">
        <f t="shared" si="8"/>
        <v>1111111</v>
      </c>
      <c r="G169" s="375">
        <f t="shared" si="7"/>
        <v>0</v>
      </c>
      <c r="I169" s="378">
        <f>IF(OR(C169="150 Directors advances", C169="120 accounts receivable", C169="720.2 Automobile - Insurance", C169="720.3 Automobile - License", C169="870.4 Rent - Insurance", C169="870.6 Rent - Property Tax", C169="870.7 Rent - Homeoffice", C169="870.9 Rent - Water"),
   0,
   IF(Dashboard!$F$5="Quick",
      IF(OR(C169="190 Automobile",C169="200 computer hardware",C169="210 Computer software",C169="220 Quickbooks software",C169="230 Office equipment",C169="240 Office furniture"),
         E169-(E169/(1+Dashboard!$F$4)),
         0
      ),
      IF(C169="750 Business promotion",
         E169-(E169/(1+4.793/100)),
         E169-(E169/(1+Dashboard!$F$4))
      )
   )
)</f>
        <v>0</v>
      </c>
      <c r="J169" s="25">
        <f>Bank1[[#This Row],[Money in/ (Money out)]]-Bank1[[#This Row],[GST/HST]]</f>
        <v>0</v>
      </c>
      <c r="L169" s="23">
        <f t="shared" si="6"/>
        <v>0</v>
      </c>
    </row>
    <row r="170" spans="1:12" x14ac:dyDescent="0.2">
      <c r="A170" s="399"/>
      <c r="D170" s="397">
        <f>_xlfn.XLOOKUP(C:C,Table1[for Import to Bank Register dropdown],Table1[for Pivot],0,0,1)</f>
        <v>0</v>
      </c>
      <c r="E170" s="400"/>
      <c r="F170" s="146">
        <f t="shared" si="8"/>
        <v>1111111</v>
      </c>
      <c r="G170" s="375">
        <f t="shared" si="7"/>
        <v>0</v>
      </c>
      <c r="I170" s="378">
        <f>IF(OR(C170="150 Directors advances", C170="120 accounts receivable", C170="720.2 Automobile - Insurance", C170="720.3 Automobile - License", C170="870.4 Rent - Insurance", C170="870.6 Rent - Property Tax", C170="870.7 Rent - Homeoffice", C170="870.9 Rent - Water"),
   0,
   IF(Dashboard!$F$5="Quick",
      IF(OR(C170="190 Automobile",C170="200 computer hardware",C170="210 Computer software",C170="220 Quickbooks software",C170="230 Office equipment",C170="240 Office furniture"),
         E170-(E170/(1+Dashboard!$F$4)),
         0
      ),
      IF(C170="750 Business promotion",
         E170-(E170/(1+4.793/100)),
         E170-(E170/(1+Dashboard!$F$4))
      )
   )
)</f>
        <v>0</v>
      </c>
      <c r="J170" s="25">
        <f>Bank1[[#This Row],[Money in/ (Money out)]]-Bank1[[#This Row],[GST/HST]]</f>
        <v>0</v>
      </c>
      <c r="L170" s="23">
        <f t="shared" si="6"/>
        <v>0</v>
      </c>
    </row>
    <row r="171" spans="1:12" x14ac:dyDescent="0.2">
      <c r="A171" s="399"/>
      <c r="D171" s="397">
        <f>_xlfn.XLOOKUP(C:C,Table1[for Import to Bank Register dropdown],Table1[for Pivot],0,0,1)</f>
        <v>0</v>
      </c>
      <c r="E171" s="400"/>
      <c r="F171" s="146">
        <f t="shared" si="8"/>
        <v>1111111</v>
      </c>
      <c r="G171" s="375">
        <f t="shared" si="7"/>
        <v>0</v>
      </c>
      <c r="I171" s="378">
        <f>IF(OR(C171="150 Directors advances", C171="120 accounts receivable", C171="720.2 Automobile - Insurance", C171="720.3 Automobile - License", C171="870.4 Rent - Insurance", C171="870.6 Rent - Property Tax", C171="870.7 Rent - Homeoffice", C171="870.9 Rent - Water"),
   0,
   IF(Dashboard!$F$5="Quick",
      IF(OR(C171="190 Automobile",C171="200 computer hardware",C171="210 Computer software",C171="220 Quickbooks software",C171="230 Office equipment",C171="240 Office furniture"),
         E171-(E171/(1+Dashboard!$F$4)),
         0
      ),
      IF(C171="750 Business promotion",
         E171-(E171/(1+4.793/100)),
         E171-(E171/(1+Dashboard!$F$4))
      )
   )
)</f>
        <v>0</v>
      </c>
      <c r="J171" s="25">
        <f>Bank1[[#This Row],[Money in/ (Money out)]]-Bank1[[#This Row],[GST/HST]]</f>
        <v>0</v>
      </c>
      <c r="L171" s="23">
        <f t="shared" si="6"/>
        <v>0</v>
      </c>
    </row>
    <row r="172" spans="1:12" x14ac:dyDescent="0.2">
      <c r="A172" s="399"/>
      <c r="D172" s="397">
        <f>_xlfn.XLOOKUP(C:C,Table1[for Import to Bank Register dropdown],Table1[for Pivot],0,0,1)</f>
        <v>0</v>
      </c>
      <c r="E172" s="400"/>
      <c r="F172" s="146">
        <f t="shared" si="8"/>
        <v>1111111</v>
      </c>
      <c r="G172" s="375">
        <f t="shared" si="7"/>
        <v>0</v>
      </c>
      <c r="I172" s="378">
        <f>IF(OR(C172="150 Directors advances", C172="120 accounts receivable", C172="720.2 Automobile - Insurance", C172="720.3 Automobile - License", C172="870.4 Rent - Insurance", C172="870.6 Rent - Property Tax", C172="870.7 Rent - Homeoffice", C172="870.9 Rent - Water"),
   0,
   IF(Dashboard!$F$5="Quick",
      IF(OR(C172="190 Automobile",C172="200 computer hardware",C172="210 Computer software",C172="220 Quickbooks software",C172="230 Office equipment",C172="240 Office furniture"),
         E172-(E172/(1+Dashboard!$F$4)),
         0
      ),
      IF(C172="750 Business promotion",
         E172-(E172/(1+4.793/100)),
         E172-(E172/(1+Dashboard!$F$4))
      )
   )
)</f>
        <v>0</v>
      </c>
      <c r="J172" s="25">
        <f>Bank1[[#This Row],[Money in/ (Money out)]]-Bank1[[#This Row],[GST/HST]]</f>
        <v>0</v>
      </c>
      <c r="L172" s="23">
        <f t="shared" si="6"/>
        <v>0</v>
      </c>
    </row>
    <row r="173" spans="1:12" x14ac:dyDescent="0.2">
      <c r="A173" s="399"/>
      <c r="D173" s="397">
        <f>_xlfn.XLOOKUP(C:C,Table1[for Import to Bank Register dropdown],Table1[for Pivot],0,0,1)</f>
        <v>0</v>
      </c>
      <c r="E173" s="400"/>
      <c r="F173" s="146">
        <f t="shared" si="8"/>
        <v>1111111</v>
      </c>
      <c r="G173" s="375">
        <f t="shared" si="7"/>
        <v>0</v>
      </c>
      <c r="I173" s="378">
        <f>IF(OR(C173="150 Directors advances", C173="120 accounts receivable", C173="720.2 Automobile - Insurance", C173="720.3 Automobile - License", C173="870.4 Rent - Insurance", C173="870.6 Rent - Property Tax", C173="870.7 Rent - Homeoffice", C173="870.9 Rent - Water"),
   0,
   IF(Dashboard!$F$5="Quick",
      IF(OR(C173="190 Automobile",C173="200 computer hardware",C173="210 Computer software",C173="220 Quickbooks software",C173="230 Office equipment",C173="240 Office furniture"),
         E173-(E173/(1+Dashboard!$F$4)),
         0
      ),
      IF(C173="750 Business promotion",
         E173-(E173/(1+4.793/100)),
         E173-(E173/(1+Dashboard!$F$4))
      )
   )
)</f>
        <v>0</v>
      </c>
      <c r="J173" s="25">
        <f>Bank1[[#This Row],[Money in/ (Money out)]]-Bank1[[#This Row],[GST/HST]]</f>
        <v>0</v>
      </c>
      <c r="L173" s="23">
        <f t="shared" si="6"/>
        <v>0</v>
      </c>
    </row>
    <row r="174" spans="1:12" x14ac:dyDescent="0.2">
      <c r="A174" s="399"/>
      <c r="D174" s="397">
        <f>_xlfn.XLOOKUP(C:C,Table1[for Import to Bank Register dropdown],Table1[for Pivot],0,0,1)</f>
        <v>0</v>
      </c>
      <c r="E174" s="400"/>
      <c r="F174" s="146">
        <f t="shared" si="8"/>
        <v>1111111</v>
      </c>
      <c r="G174" s="375">
        <f t="shared" si="7"/>
        <v>0</v>
      </c>
      <c r="I174" s="378">
        <f>IF(OR(C174="150 Directors advances", C174="120 accounts receivable", C174="720.2 Automobile - Insurance", C174="720.3 Automobile - License", C174="870.4 Rent - Insurance", C174="870.6 Rent - Property Tax", C174="870.7 Rent - Homeoffice", C174="870.9 Rent - Water"),
   0,
   IF(Dashboard!$F$5="Quick",
      IF(OR(C174="190 Automobile",C174="200 computer hardware",C174="210 Computer software",C174="220 Quickbooks software",C174="230 Office equipment",C174="240 Office furniture"),
         E174-(E174/(1+Dashboard!$F$4)),
         0
      ),
      IF(C174="750 Business promotion",
         E174-(E174/(1+4.793/100)),
         E174-(E174/(1+Dashboard!$F$4))
      )
   )
)</f>
        <v>0</v>
      </c>
      <c r="J174" s="25">
        <f>Bank1[[#This Row],[Money in/ (Money out)]]-Bank1[[#This Row],[GST/HST]]</f>
        <v>0</v>
      </c>
      <c r="L174" s="23">
        <f t="shared" si="6"/>
        <v>0</v>
      </c>
    </row>
    <row r="175" spans="1:12" x14ac:dyDescent="0.2">
      <c r="A175" s="399"/>
      <c r="D175" s="397">
        <f>_xlfn.XLOOKUP(C:C,Table1[for Import to Bank Register dropdown],Table1[for Pivot],0,0,1)</f>
        <v>0</v>
      </c>
      <c r="E175" s="400"/>
      <c r="F175" s="146">
        <f t="shared" si="8"/>
        <v>1111111</v>
      </c>
      <c r="G175" s="375">
        <f t="shared" si="7"/>
        <v>0</v>
      </c>
      <c r="I175" s="378">
        <f>IF(OR(C175="150 Directors advances", C175="120 accounts receivable", C175="720.2 Automobile - Insurance", C175="720.3 Automobile - License", C175="870.4 Rent - Insurance", C175="870.6 Rent - Property Tax", C175="870.7 Rent - Homeoffice", C175="870.9 Rent - Water"),
   0,
   IF(Dashboard!$F$5="Quick",
      IF(OR(C175="190 Automobile",C175="200 computer hardware",C175="210 Computer software",C175="220 Quickbooks software",C175="230 Office equipment",C175="240 Office furniture"),
         E175-(E175/(1+Dashboard!$F$4)),
         0
      ),
      IF(C175="750 Business promotion",
         E175-(E175/(1+4.793/100)),
         E175-(E175/(1+Dashboard!$F$4))
      )
   )
)</f>
        <v>0</v>
      </c>
      <c r="J175" s="25">
        <f>Bank1[[#This Row],[Money in/ (Money out)]]-Bank1[[#This Row],[GST/HST]]</f>
        <v>0</v>
      </c>
      <c r="L175" s="23">
        <f t="shared" si="6"/>
        <v>0</v>
      </c>
    </row>
    <row r="176" spans="1:12" x14ac:dyDescent="0.2">
      <c r="A176" s="399"/>
      <c r="D176" s="397">
        <f>_xlfn.XLOOKUP(C:C,Table1[for Import to Bank Register dropdown],Table1[for Pivot],0,0,1)</f>
        <v>0</v>
      </c>
      <c r="E176" s="400"/>
      <c r="F176" s="146">
        <f t="shared" si="8"/>
        <v>1111111</v>
      </c>
      <c r="G176" s="375">
        <f t="shared" si="7"/>
        <v>0</v>
      </c>
      <c r="I176" s="378">
        <f>IF(OR(C176="150 Directors advances", C176="120 accounts receivable", C176="720.2 Automobile - Insurance", C176="720.3 Automobile - License", C176="870.4 Rent - Insurance", C176="870.6 Rent - Property Tax", C176="870.7 Rent - Homeoffice", C176="870.9 Rent - Water"),
   0,
   IF(Dashboard!$F$5="Quick",
      IF(OR(C176="190 Automobile",C176="200 computer hardware",C176="210 Computer software",C176="220 Quickbooks software",C176="230 Office equipment",C176="240 Office furniture"),
         E176-(E176/(1+Dashboard!$F$4)),
         0
      ),
      IF(C176="750 Business promotion",
         E176-(E176/(1+4.793/100)),
         E176-(E176/(1+Dashboard!$F$4))
      )
   )
)</f>
        <v>0</v>
      </c>
      <c r="J176" s="25">
        <f>Bank1[[#This Row],[Money in/ (Money out)]]-Bank1[[#This Row],[GST/HST]]</f>
        <v>0</v>
      </c>
      <c r="L176" s="23">
        <f t="shared" si="6"/>
        <v>0</v>
      </c>
    </row>
    <row r="177" spans="1:12" x14ac:dyDescent="0.2">
      <c r="A177" s="399"/>
      <c r="D177" s="397">
        <f>_xlfn.XLOOKUP(C:C,Table1[for Import to Bank Register dropdown],Table1[for Pivot],0,0,1)</f>
        <v>0</v>
      </c>
      <c r="E177" s="400"/>
      <c r="F177" s="146">
        <f t="shared" si="8"/>
        <v>1111111</v>
      </c>
      <c r="G177" s="375">
        <f t="shared" si="7"/>
        <v>0</v>
      </c>
      <c r="I177" s="378">
        <f>IF(OR(C177="150 Directors advances", C177="120 accounts receivable", C177="720.2 Automobile - Insurance", C177="720.3 Automobile - License", C177="870.4 Rent - Insurance", C177="870.6 Rent - Property Tax", C177="870.7 Rent - Homeoffice", C177="870.9 Rent - Water"),
   0,
   IF(Dashboard!$F$5="Quick",
      IF(OR(C177="190 Automobile",C177="200 computer hardware",C177="210 Computer software",C177="220 Quickbooks software",C177="230 Office equipment",C177="240 Office furniture"),
         E177-(E177/(1+Dashboard!$F$4)),
         0
      ),
      IF(C177="750 Business promotion",
         E177-(E177/(1+4.793/100)),
         E177-(E177/(1+Dashboard!$F$4))
      )
   )
)</f>
        <v>0</v>
      </c>
      <c r="J177" s="25">
        <f>Bank1[[#This Row],[Money in/ (Money out)]]-Bank1[[#This Row],[GST/HST]]</f>
        <v>0</v>
      </c>
      <c r="L177" s="23">
        <f t="shared" si="6"/>
        <v>0</v>
      </c>
    </row>
    <row r="178" spans="1:12" x14ac:dyDescent="0.2">
      <c r="A178" s="399"/>
      <c r="D178" s="397">
        <f>_xlfn.XLOOKUP(C:C,Table1[for Import to Bank Register dropdown],Table1[for Pivot],0,0,1)</f>
        <v>0</v>
      </c>
      <c r="E178" s="400"/>
      <c r="F178" s="146">
        <f t="shared" si="8"/>
        <v>1111111</v>
      </c>
      <c r="G178" s="375">
        <f t="shared" si="7"/>
        <v>0</v>
      </c>
      <c r="I178" s="378">
        <f>IF(OR(C178="150 Directors advances", C178="120 accounts receivable", C178="720.2 Automobile - Insurance", C178="720.3 Automobile - License", C178="870.4 Rent - Insurance", C178="870.6 Rent - Property Tax", C178="870.7 Rent - Homeoffice", C178="870.9 Rent - Water"),
   0,
   IF(Dashboard!$F$5="Quick",
      IF(OR(C178="190 Automobile",C178="200 computer hardware",C178="210 Computer software",C178="220 Quickbooks software",C178="230 Office equipment",C178="240 Office furniture"),
         E178-(E178/(1+Dashboard!$F$4)),
         0
      ),
      IF(C178="750 Business promotion",
         E178-(E178/(1+4.793/100)),
         E178-(E178/(1+Dashboard!$F$4))
      )
   )
)</f>
        <v>0</v>
      </c>
      <c r="J178" s="25">
        <f>Bank1[[#This Row],[Money in/ (Money out)]]-Bank1[[#This Row],[GST/HST]]</f>
        <v>0</v>
      </c>
      <c r="L178" s="23">
        <f t="shared" si="6"/>
        <v>0</v>
      </c>
    </row>
    <row r="179" spans="1:12" x14ac:dyDescent="0.2">
      <c r="A179" s="399"/>
      <c r="D179" s="397">
        <f>_xlfn.XLOOKUP(C:C,Table1[for Import to Bank Register dropdown],Table1[for Pivot],0,0,1)</f>
        <v>0</v>
      </c>
      <c r="E179" s="400"/>
      <c r="F179" s="146">
        <f t="shared" si="8"/>
        <v>1111111</v>
      </c>
      <c r="G179" s="375">
        <f t="shared" si="7"/>
        <v>0</v>
      </c>
      <c r="I179" s="378">
        <f>IF(OR(C179="150 Directors advances", C179="120 accounts receivable", C179="720.2 Automobile - Insurance", C179="720.3 Automobile - License", C179="870.4 Rent - Insurance", C179="870.6 Rent - Property Tax", C179="870.7 Rent - Homeoffice", C179="870.9 Rent - Water"),
   0,
   IF(Dashboard!$F$5="Quick",
      IF(OR(C179="190 Automobile",C179="200 computer hardware",C179="210 Computer software",C179="220 Quickbooks software",C179="230 Office equipment",C179="240 Office furniture"),
         E179-(E179/(1+Dashboard!$F$4)),
         0
      ),
      IF(C179="750 Business promotion",
         E179-(E179/(1+4.793/100)),
         E179-(E179/(1+Dashboard!$F$4))
      )
   )
)</f>
        <v>0</v>
      </c>
      <c r="J179" s="25">
        <f>Bank1[[#This Row],[Money in/ (Money out)]]-Bank1[[#This Row],[GST/HST]]</f>
        <v>0</v>
      </c>
      <c r="L179" s="23">
        <f t="shared" si="6"/>
        <v>0</v>
      </c>
    </row>
    <row r="180" spans="1:12" x14ac:dyDescent="0.2">
      <c r="A180" s="399"/>
      <c r="D180" s="397">
        <f>_xlfn.XLOOKUP(C:C,Table1[for Import to Bank Register dropdown],Table1[for Pivot],0,0,1)</f>
        <v>0</v>
      </c>
      <c r="E180" s="400"/>
      <c r="F180" s="146">
        <f t="shared" si="8"/>
        <v>1111111</v>
      </c>
      <c r="G180" s="375">
        <f t="shared" si="7"/>
        <v>0</v>
      </c>
      <c r="I180" s="378">
        <f>IF(OR(C180="150 Directors advances", C180="120 accounts receivable", C180="720.2 Automobile - Insurance", C180="720.3 Automobile - License", C180="870.4 Rent - Insurance", C180="870.6 Rent - Property Tax", C180="870.7 Rent - Homeoffice", C180="870.9 Rent - Water"),
   0,
   IF(Dashboard!$F$5="Quick",
      IF(OR(C180="190 Automobile",C180="200 computer hardware",C180="210 Computer software",C180="220 Quickbooks software",C180="230 Office equipment",C180="240 Office furniture"),
         E180-(E180/(1+Dashboard!$F$4)),
         0
      ),
      IF(C180="750 Business promotion",
         E180-(E180/(1+4.793/100)),
         E180-(E180/(1+Dashboard!$F$4))
      )
   )
)</f>
        <v>0</v>
      </c>
      <c r="J180" s="25">
        <f>Bank1[[#This Row],[Money in/ (Money out)]]-Bank1[[#This Row],[GST/HST]]</f>
        <v>0</v>
      </c>
      <c r="L180" s="23">
        <f t="shared" si="6"/>
        <v>0</v>
      </c>
    </row>
    <row r="181" spans="1:12" x14ac:dyDescent="0.2">
      <c r="A181" s="399"/>
      <c r="D181" s="397">
        <f>_xlfn.XLOOKUP(C:C,Table1[for Import to Bank Register dropdown],Table1[for Pivot],0,0,1)</f>
        <v>0</v>
      </c>
      <c r="E181" s="400"/>
      <c r="F181" s="146">
        <f t="shared" si="8"/>
        <v>1111111</v>
      </c>
      <c r="G181" s="375">
        <f t="shared" si="7"/>
        <v>0</v>
      </c>
      <c r="I181" s="378">
        <f>IF(OR(C181="150 Directors advances", C181="120 accounts receivable", C181="720.2 Automobile - Insurance", C181="720.3 Automobile - License", C181="870.4 Rent - Insurance", C181="870.6 Rent - Property Tax", C181="870.7 Rent - Homeoffice", C181="870.9 Rent - Water"),
   0,
   IF(Dashboard!$F$5="Quick",
      IF(OR(C181="190 Automobile",C181="200 computer hardware",C181="210 Computer software",C181="220 Quickbooks software",C181="230 Office equipment",C181="240 Office furniture"),
         E181-(E181/(1+Dashboard!$F$4)),
         0
      ),
      IF(C181="750 Business promotion",
         E181-(E181/(1+4.793/100)),
         E181-(E181/(1+Dashboard!$F$4))
      )
   )
)</f>
        <v>0</v>
      </c>
      <c r="J181" s="25">
        <f>Bank1[[#This Row],[Money in/ (Money out)]]-Bank1[[#This Row],[GST/HST]]</f>
        <v>0</v>
      </c>
      <c r="L181" s="23">
        <f t="shared" si="6"/>
        <v>0</v>
      </c>
    </row>
    <row r="182" spans="1:12" x14ac:dyDescent="0.2">
      <c r="A182" s="399"/>
      <c r="D182" s="397">
        <f>_xlfn.XLOOKUP(C:C,Table1[for Import to Bank Register dropdown],Table1[for Pivot],0,0,1)</f>
        <v>0</v>
      </c>
      <c r="E182" s="400"/>
      <c r="F182" s="146">
        <f t="shared" si="8"/>
        <v>1111111</v>
      </c>
      <c r="G182" s="375">
        <f t="shared" si="7"/>
        <v>0</v>
      </c>
      <c r="I182" s="378">
        <f>IF(OR(C182="150 Directors advances", C182="120 accounts receivable", C182="720.2 Automobile - Insurance", C182="720.3 Automobile - License", C182="870.4 Rent - Insurance", C182="870.6 Rent - Property Tax", C182="870.7 Rent - Homeoffice", C182="870.9 Rent - Water"),
   0,
   IF(Dashboard!$F$5="Quick",
      IF(OR(C182="190 Automobile",C182="200 computer hardware",C182="210 Computer software",C182="220 Quickbooks software",C182="230 Office equipment",C182="240 Office furniture"),
         E182-(E182/(1+Dashboard!$F$4)),
         0
      ),
      IF(C182="750 Business promotion",
         E182-(E182/(1+4.793/100)),
         E182-(E182/(1+Dashboard!$F$4))
      )
   )
)</f>
        <v>0</v>
      </c>
      <c r="J182" s="25">
        <f>Bank1[[#This Row],[Money in/ (Money out)]]-Bank1[[#This Row],[GST/HST]]</f>
        <v>0</v>
      </c>
      <c r="L182" s="23">
        <f t="shared" si="6"/>
        <v>0</v>
      </c>
    </row>
    <row r="183" spans="1:12" x14ac:dyDescent="0.2">
      <c r="A183" s="399"/>
      <c r="D183" s="397">
        <f>_xlfn.XLOOKUP(C:C,Table1[for Import to Bank Register dropdown],Table1[for Pivot],0,0,1)</f>
        <v>0</v>
      </c>
      <c r="E183" s="400"/>
      <c r="F183" s="146">
        <f t="shared" si="8"/>
        <v>1111111</v>
      </c>
      <c r="G183" s="375">
        <f t="shared" si="7"/>
        <v>0</v>
      </c>
      <c r="I183" s="378">
        <f>IF(OR(C183="150 Directors advances", C183="120 accounts receivable", C183="720.2 Automobile - Insurance", C183="720.3 Automobile - License", C183="870.4 Rent - Insurance", C183="870.6 Rent - Property Tax", C183="870.7 Rent - Homeoffice", C183="870.9 Rent - Water"),
   0,
   IF(Dashboard!$F$5="Quick",
      IF(OR(C183="190 Automobile",C183="200 computer hardware",C183="210 Computer software",C183="220 Quickbooks software",C183="230 Office equipment",C183="240 Office furniture"),
         E183-(E183/(1+Dashboard!$F$4)),
         0
      ),
      IF(C183="750 Business promotion",
         E183-(E183/(1+4.793/100)),
         E183-(E183/(1+Dashboard!$F$4))
      )
   )
)</f>
        <v>0</v>
      </c>
      <c r="J183" s="25">
        <f>Bank1[[#This Row],[Money in/ (Money out)]]-Bank1[[#This Row],[GST/HST]]</f>
        <v>0</v>
      </c>
      <c r="L183" s="23">
        <f t="shared" si="6"/>
        <v>0</v>
      </c>
    </row>
    <row r="184" spans="1:12" x14ac:dyDescent="0.2">
      <c r="A184" s="399"/>
      <c r="D184" s="397">
        <f>_xlfn.XLOOKUP(C:C,Table1[for Import to Bank Register dropdown],Table1[for Pivot],0,0,1)</f>
        <v>0</v>
      </c>
      <c r="E184" s="400"/>
      <c r="F184" s="146">
        <f t="shared" si="8"/>
        <v>1111111</v>
      </c>
      <c r="G184" s="375">
        <f t="shared" si="7"/>
        <v>0</v>
      </c>
      <c r="I184" s="378">
        <f>IF(OR(C184="150 Directors advances", C184="120 accounts receivable", C184="720.2 Automobile - Insurance", C184="720.3 Automobile - License", C184="870.4 Rent - Insurance", C184="870.6 Rent - Property Tax", C184="870.7 Rent - Homeoffice", C184="870.9 Rent - Water"),
   0,
   IF(Dashboard!$F$5="Quick",
      IF(OR(C184="190 Automobile",C184="200 computer hardware",C184="210 Computer software",C184="220 Quickbooks software",C184="230 Office equipment",C184="240 Office furniture"),
         E184-(E184/(1+Dashboard!$F$4)),
         0
      ),
      IF(C184="750 Business promotion",
         E184-(E184/(1+4.793/100)),
         E184-(E184/(1+Dashboard!$F$4))
      )
   )
)</f>
        <v>0</v>
      </c>
      <c r="J184" s="25">
        <f>Bank1[[#This Row],[Money in/ (Money out)]]-Bank1[[#This Row],[GST/HST]]</f>
        <v>0</v>
      </c>
      <c r="L184" s="23">
        <f t="shared" si="6"/>
        <v>0</v>
      </c>
    </row>
    <row r="185" spans="1:12" x14ac:dyDescent="0.2">
      <c r="A185" s="399"/>
      <c r="D185" s="397">
        <f>_xlfn.XLOOKUP(C:C,Table1[for Import to Bank Register dropdown],Table1[for Pivot],0,0,1)</f>
        <v>0</v>
      </c>
      <c r="E185" s="400"/>
      <c r="F185" s="146">
        <f t="shared" si="8"/>
        <v>1111111</v>
      </c>
      <c r="G185" s="375">
        <f t="shared" si="7"/>
        <v>0</v>
      </c>
      <c r="I185" s="378">
        <f>IF(OR(C185="150 Directors advances", C185="120 accounts receivable", C185="720.2 Automobile - Insurance", C185="720.3 Automobile - License", C185="870.4 Rent - Insurance", C185="870.6 Rent - Property Tax", C185="870.7 Rent - Homeoffice", C185="870.9 Rent - Water"),
   0,
   IF(Dashboard!$F$5="Quick",
      IF(OR(C185="190 Automobile",C185="200 computer hardware",C185="210 Computer software",C185="220 Quickbooks software",C185="230 Office equipment",C185="240 Office furniture"),
         E185-(E185/(1+Dashboard!$F$4)),
         0
      ),
      IF(C185="750 Business promotion",
         E185-(E185/(1+4.793/100)),
         E185-(E185/(1+Dashboard!$F$4))
      )
   )
)</f>
        <v>0</v>
      </c>
      <c r="J185" s="25">
        <f>Bank1[[#This Row],[Money in/ (Money out)]]-Bank1[[#This Row],[GST/HST]]</f>
        <v>0</v>
      </c>
      <c r="L185" s="23">
        <f t="shared" si="6"/>
        <v>0</v>
      </c>
    </row>
    <row r="186" spans="1:12" x14ac:dyDescent="0.2">
      <c r="A186" s="399"/>
      <c r="D186" s="397">
        <f>_xlfn.XLOOKUP(C:C,Table1[for Import to Bank Register dropdown],Table1[for Pivot],0,0,1)</f>
        <v>0</v>
      </c>
      <c r="E186" s="400"/>
      <c r="F186" s="146">
        <f t="shared" si="8"/>
        <v>1111111</v>
      </c>
      <c r="G186" s="375">
        <f t="shared" si="7"/>
        <v>0</v>
      </c>
      <c r="I186" s="378">
        <f>IF(OR(C186="150 Directors advances", C186="120 accounts receivable", C186="720.2 Automobile - Insurance", C186="720.3 Automobile - License", C186="870.4 Rent - Insurance", C186="870.6 Rent - Property Tax", C186="870.7 Rent - Homeoffice", C186="870.9 Rent - Water"),
   0,
   IF(Dashboard!$F$5="Quick",
      IF(OR(C186="190 Automobile",C186="200 computer hardware",C186="210 Computer software",C186="220 Quickbooks software",C186="230 Office equipment",C186="240 Office furniture"),
         E186-(E186/(1+Dashboard!$F$4)),
         0
      ),
      IF(C186="750 Business promotion",
         E186-(E186/(1+4.793/100)),
         E186-(E186/(1+Dashboard!$F$4))
      )
   )
)</f>
        <v>0</v>
      </c>
      <c r="J186" s="25">
        <f>Bank1[[#This Row],[Money in/ (Money out)]]-Bank1[[#This Row],[GST/HST]]</f>
        <v>0</v>
      </c>
      <c r="L186" s="23">
        <f t="shared" si="6"/>
        <v>0</v>
      </c>
    </row>
    <row r="187" spans="1:12" x14ac:dyDescent="0.2">
      <c r="A187" s="399"/>
      <c r="D187" s="397">
        <f>_xlfn.XLOOKUP(C:C,Table1[for Import to Bank Register dropdown],Table1[for Pivot],0,0,1)</f>
        <v>0</v>
      </c>
      <c r="E187" s="400"/>
      <c r="F187" s="146">
        <f t="shared" si="8"/>
        <v>1111111</v>
      </c>
      <c r="G187" s="375">
        <f t="shared" si="7"/>
        <v>0</v>
      </c>
      <c r="I187" s="378">
        <f>IF(OR(C187="150 Directors advances", C187="120 accounts receivable", C187="720.2 Automobile - Insurance", C187="720.3 Automobile - License", C187="870.4 Rent - Insurance", C187="870.6 Rent - Property Tax", C187="870.7 Rent - Homeoffice", C187="870.9 Rent - Water"),
   0,
   IF(Dashboard!$F$5="Quick",
      IF(OR(C187="190 Automobile",C187="200 computer hardware",C187="210 Computer software",C187="220 Quickbooks software",C187="230 Office equipment",C187="240 Office furniture"),
         E187-(E187/(1+Dashboard!$F$4)),
         0
      ),
      IF(C187="750 Business promotion",
         E187-(E187/(1+4.793/100)),
         E187-(E187/(1+Dashboard!$F$4))
      )
   )
)</f>
        <v>0</v>
      </c>
      <c r="J187" s="25">
        <f>Bank1[[#This Row],[Money in/ (Money out)]]-Bank1[[#This Row],[GST/HST]]</f>
        <v>0</v>
      </c>
      <c r="L187" s="23">
        <f t="shared" si="6"/>
        <v>0</v>
      </c>
    </row>
    <row r="188" spans="1:12" x14ac:dyDescent="0.2">
      <c r="A188" s="399"/>
      <c r="D188" s="397">
        <f>_xlfn.XLOOKUP(C:C,Table1[for Import to Bank Register dropdown],Table1[for Pivot],0,0,1)</f>
        <v>0</v>
      </c>
      <c r="E188" s="400"/>
      <c r="F188" s="146">
        <f t="shared" si="8"/>
        <v>1111111</v>
      </c>
      <c r="G188" s="375">
        <f t="shared" si="7"/>
        <v>0</v>
      </c>
      <c r="I188" s="378">
        <f>IF(OR(C188="150 Directors advances", C188="120 accounts receivable", C188="720.2 Automobile - Insurance", C188="720.3 Automobile - License", C188="870.4 Rent - Insurance", C188="870.6 Rent - Property Tax", C188="870.7 Rent - Homeoffice", C188="870.9 Rent - Water"),
   0,
   IF(Dashboard!$F$5="Quick",
      IF(OR(C188="190 Automobile",C188="200 computer hardware",C188="210 Computer software",C188="220 Quickbooks software",C188="230 Office equipment",C188="240 Office furniture"),
         E188-(E188/(1+Dashboard!$F$4)),
         0
      ),
      IF(C188="750 Business promotion",
         E188-(E188/(1+4.793/100)),
         E188-(E188/(1+Dashboard!$F$4))
      )
   )
)</f>
        <v>0</v>
      </c>
      <c r="J188" s="25">
        <f>Bank1[[#This Row],[Money in/ (Money out)]]-Bank1[[#This Row],[GST/HST]]</f>
        <v>0</v>
      </c>
      <c r="L188" s="23">
        <f t="shared" si="6"/>
        <v>0</v>
      </c>
    </row>
    <row r="189" spans="1:12" x14ac:dyDescent="0.2">
      <c r="A189" s="399"/>
      <c r="D189" s="397">
        <f>_xlfn.XLOOKUP(C:C,Table1[for Import to Bank Register dropdown],Table1[for Pivot],0,0,1)</f>
        <v>0</v>
      </c>
      <c r="E189" s="400"/>
      <c r="F189" s="146">
        <f t="shared" si="8"/>
        <v>1111111</v>
      </c>
      <c r="G189" s="375">
        <f t="shared" si="7"/>
        <v>0</v>
      </c>
      <c r="I189" s="378">
        <f>IF(OR(C189="150 Directors advances", C189="120 accounts receivable", C189="720.2 Automobile - Insurance", C189="720.3 Automobile - License", C189="870.4 Rent - Insurance", C189="870.6 Rent - Property Tax", C189="870.7 Rent - Homeoffice", C189="870.9 Rent - Water"),
   0,
   IF(Dashboard!$F$5="Quick",
      IF(OR(C189="190 Automobile",C189="200 computer hardware",C189="210 Computer software",C189="220 Quickbooks software",C189="230 Office equipment",C189="240 Office furniture"),
         E189-(E189/(1+Dashboard!$F$4)),
         0
      ),
      IF(C189="750 Business promotion",
         E189-(E189/(1+4.793/100)),
         E189-(E189/(1+Dashboard!$F$4))
      )
   )
)</f>
        <v>0</v>
      </c>
      <c r="J189" s="25">
        <f>Bank1[[#This Row],[Money in/ (Money out)]]-Bank1[[#This Row],[GST/HST]]</f>
        <v>0</v>
      </c>
      <c r="L189" s="23">
        <f t="shared" si="6"/>
        <v>0</v>
      </c>
    </row>
    <row r="190" spans="1:12" x14ac:dyDescent="0.2">
      <c r="A190" s="399"/>
      <c r="D190" s="397">
        <f>_xlfn.XLOOKUP(C:C,Table1[for Import to Bank Register dropdown],Table1[for Pivot],0,0,1)</f>
        <v>0</v>
      </c>
      <c r="E190" s="400"/>
      <c r="F190" s="146">
        <f t="shared" si="8"/>
        <v>1111111</v>
      </c>
      <c r="G190" s="375">
        <f t="shared" si="7"/>
        <v>0</v>
      </c>
      <c r="I190" s="378">
        <f>IF(OR(C190="150 Directors advances", C190="120 accounts receivable", C190="720.2 Automobile - Insurance", C190="720.3 Automobile - License", C190="870.4 Rent - Insurance", C190="870.6 Rent - Property Tax", C190="870.7 Rent - Homeoffice", C190="870.9 Rent - Water"),
   0,
   IF(Dashboard!$F$5="Quick",
      IF(OR(C190="190 Automobile",C190="200 computer hardware",C190="210 Computer software",C190="220 Quickbooks software",C190="230 Office equipment",C190="240 Office furniture"),
         E190-(E190/(1+Dashboard!$F$4)),
         0
      ),
      IF(C190="750 Business promotion",
         E190-(E190/(1+4.793/100)),
         E190-(E190/(1+Dashboard!$F$4))
      )
   )
)</f>
        <v>0</v>
      </c>
      <c r="J190" s="25">
        <f>Bank1[[#This Row],[Money in/ (Money out)]]-Bank1[[#This Row],[GST/HST]]</f>
        <v>0</v>
      </c>
      <c r="L190" s="23">
        <f t="shared" si="6"/>
        <v>0</v>
      </c>
    </row>
    <row r="191" spans="1:12" x14ac:dyDescent="0.2">
      <c r="A191" s="399"/>
      <c r="D191" s="397">
        <f>_xlfn.XLOOKUP(C:C,Table1[for Import to Bank Register dropdown],Table1[for Pivot],0,0,1)</f>
        <v>0</v>
      </c>
      <c r="E191" s="400"/>
      <c r="F191" s="146">
        <f t="shared" si="8"/>
        <v>1111111</v>
      </c>
      <c r="G191" s="375">
        <f t="shared" si="7"/>
        <v>0</v>
      </c>
      <c r="I191" s="378">
        <f>IF(OR(C191="150 Directors advances", C191="120 accounts receivable", C191="720.2 Automobile - Insurance", C191="720.3 Automobile - License", C191="870.4 Rent - Insurance", C191="870.6 Rent - Property Tax", C191="870.7 Rent - Homeoffice", C191="870.9 Rent - Water"),
   0,
   IF(Dashboard!$F$5="Quick",
      IF(OR(C191="190 Automobile",C191="200 computer hardware",C191="210 Computer software",C191="220 Quickbooks software",C191="230 Office equipment",C191="240 Office furniture"),
         E191-(E191/(1+Dashboard!$F$4)),
         0
      ),
      IF(C191="750 Business promotion",
         E191-(E191/(1+4.793/100)),
         E191-(E191/(1+Dashboard!$F$4))
      )
   )
)</f>
        <v>0</v>
      </c>
      <c r="J191" s="25">
        <f>Bank1[[#This Row],[Money in/ (Money out)]]-Bank1[[#This Row],[GST/HST]]</f>
        <v>0</v>
      </c>
      <c r="L191" s="23">
        <f t="shared" si="6"/>
        <v>0</v>
      </c>
    </row>
    <row r="192" spans="1:12" x14ac:dyDescent="0.2">
      <c r="A192" s="399"/>
      <c r="D192" s="397">
        <f>_xlfn.XLOOKUP(C:C,Table1[for Import to Bank Register dropdown],Table1[for Pivot],0,0,1)</f>
        <v>0</v>
      </c>
      <c r="E192" s="400"/>
      <c r="F192" s="146">
        <f t="shared" si="8"/>
        <v>1111111</v>
      </c>
      <c r="G192" s="375">
        <f t="shared" si="7"/>
        <v>0</v>
      </c>
      <c r="I192" s="378">
        <f>IF(OR(C192="150 Directors advances", C192="120 accounts receivable", C192="720.2 Automobile - Insurance", C192="720.3 Automobile - License", C192="870.4 Rent - Insurance", C192="870.6 Rent - Property Tax", C192="870.7 Rent - Homeoffice", C192="870.9 Rent - Water"),
   0,
   IF(Dashboard!$F$5="Quick",
      IF(OR(C192="190 Automobile",C192="200 computer hardware",C192="210 Computer software",C192="220 Quickbooks software",C192="230 Office equipment",C192="240 Office furniture"),
         E192-(E192/(1+Dashboard!$F$4)),
         0
      ),
      IF(C192="750 Business promotion",
         E192-(E192/(1+4.793/100)),
         E192-(E192/(1+Dashboard!$F$4))
      )
   )
)</f>
        <v>0</v>
      </c>
      <c r="J192" s="25">
        <f>Bank1[[#This Row],[Money in/ (Money out)]]-Bank1[[#This Row],[GST/HST]]</f>
        <v>0</v>
      </c>
      <c r="L192" s="23">
        <f t="shared" si="6"/>
        <v>0</v>
      </c>
    </row>
    <row r="193" spans="1:12" x14ac:dyDescent="0.2">
      <c r="A193" s="399"/>
      <c r="D193" s="397">
        <f>_xlfn.XLOOKUP(C:C,Table1[for Import to Bank Register dropdown],Table1[for Pivot],0,0,1)</f>
        <v>0</v>
      </c>
      <c r="E193" s="400"/>
      <c r="F193" s="146">
        <f t="shared" si="8"/>
        <v>1111111</v>
      </c>
      <c r="G193" s="375">
        <f t="shared" si="7"/>
        <v>0</v>
      </c>
      <c r="I193" s="378">
        <f>IF(OR(C193="150 Directors advances", C193="120 accounts receivable", C193="720.2 Automobile - Insurance", C193="720.3 Automobile - License", C193="870.4 Rent - Insurance", C193="870.6 Rent - Property Tax", C193="870.7 Rent - Homeoffice", C193="870.9 Rent - Water"),
   0,
   IF(Dashboard!$F$5="Quick",
      IF(OR(C193="190 Automobile",C193="200 computer hardware",C193="210 Computer software",C193="220 Quickbooks software",C193="230 Office equipment",C193="240 Office furniture"),
         E193-(E193/(1+Dashboard!$F$4)),
         0
      ),
      IF(C193="750 Business promotion",
         E193-(E193/(1+4.793/100)),
         E193-(E193/(1+Dashboard!$F$4))
      )
   )
)</f>
        <v>0</v>
      </c>
      <c r="J193" s="25">
        <f>Bank1[[#This Row],[Money in/ (Money out)]]-Bank1[[#This Row],[GST/HST]]</f>
        <v>0</v>
      </c>
      <c r="L193" s="23">
        <f t="shared" si="6"/>
        <v>0</v>
      </c>
    </row>
    <row r="194" spans="1:12" x14ac:dyDescent="0.2">
      <c r="A194" s="399"/>
      <c r="D194" s="397">
        <f>_xlfn.XLOOKUP(C:C,Table1[for Import to Bank Register dropdown],Table1[for Pivot],0,0,1)</f>
        <v>0</v>
      </c>
      <c r="E194" s="400"/>
      <c r="F194" s="146">
        <f t="shared" si="8"/>
        <v>1111111</v>
      </c>
      <c r="G194" s="375">
        <f t="shared" si="7"/>
        <v>0</v>
      </c>
      <c r="I194" s="378">
        <f>IF(OR(C194="150 Directors advances", C194="120 accounts receivable", C194="720.2 Automobile - Insurance", C194="720.3 Automobile - License", C194="870.4 Rent - Insurance", C194="870.6 Rent - Property Tax", C194="870.7 Rent - Homeoffice", C194="870.9 Rent - Water"),
   0,
   IF(Dashboard!$F$5="Quick",
      IF(OR(C194="190 Automobile",C194="200 computer hardware",C194="210 Computer software",C194="220 Quickbooks software",C194="230 Office equipment",C194="240 Office furniture"),
         E194-(E194/(1+Dashboard!$F$4)),
         0
      ),
      IF(C194="750 Business promotion",
         E194-(E194/(1+4.793/100)),
         E194-(E194/(1+Dashboard!$F$4))
      )
   )
)</f>
        <v>0</v>
      </c>
      <c r="J194" s="25">
        <f>Bank1[[#This Row],[Money in/ (Money out)]]-Bank1[[#This Row],[GST/HST]]</f>
        <v>0</v>
      </c>
      <c r="L194" s="23">
        <f t="shared" si="6"/>
        <v>0</v>
      </c>
    </row>
    <row r="195" spans="1:12" x14ac:dyDescent="0.2">
      <c r="A195" s="399"/>
      <c r="D195" s="397">
        <f>_xlfn.XLOOKUP(C:C,Table1[for Import to Bank Register dropdown],Table1[for Pivot],0,0,1)</f>
        <v>0</v>
      </c>
      <c r="E195" s="400"/>
      <c r="F195" s="146">
        <f t="shared" si="8"/>
        <v>1111111</v>
      </c>
      <c r="G195" s="375">
        <f t="shared" si="7"/>
        <v>0</v>
      </c>
      <c r="I195" s="378">
        <f>IF(OR(C195="150 Directors advances", C195="120 accounts receivable", C195="720.2 Automobile - Insurance", C195="720.3 Automobile - License", C195="870.4 Rent - Insurance", C195="870.6 Rent - Property Tax", C195="870.7 Rent - Homeoffice", C195="870.9 Rent - Water"),
   0,
   IF(Dashboard!$F$5="Quick",
      IF(OR(C195="190 Automobile",C195="200 computer hardware",C195="210 Computer software",C195="220 Quickbooks software",C195="230 Office equipment",C195="240 Office furniture"),
         E195-(E195/(1+Dashboard!$F$4)),
         0
      ),
      IF(C195="750 Business promotion",
         E195-(E195/(1+4.793/100)),
         E195-(E195/(1+Dashboard!$F$4))
      )
   )
)</f>
        <v>0</v>
      </c>
      <c r="J195" s="25">
        <f>Bank1[[#This Row],[Money in/ (Money out)]]-Bank1[[#This Row],[GST/HST]]</f>
        <v>0</v>
      </c>
      <c r="L195" s="23">
        <f t="shared" si="6"/>
        <v>0</v>
      </c>
    </row>
    <row r="196" spans="1:12" x14ac:dyDescent="0.2">
      <c r="A196" s="399"/>
      <c r="D196" s="397">
        <f>_xlfn.XLOOKUP(C:C,Table1[for Import to Bank Register dropdown],Table1[for Pivot],0,0,1)</f>
        <v>0</v>
      </c>
      <c r="E196" s="400"/>
      <c r="F196" s="146">
        <f t="shared" si="8"/>
        <v>1111111</v>
      </c>
      <c r="G196" s="375">
        <f t="shared" si="7"/>
        <v>0</v>
      </c>
      <c r="I196" s="378">
        <f>IF(OR(C196="150 Directors advances", C196="120 accounts receivable", C196="720.2 Automobile - Insurance", C196="720.3 Automobile - License", C196="870.4 Rent - Insurance", C196="870.6 Rent - Property Tax", C196="870.7 Rent - Homeoffice", C196="870.9 Rent - Water"),
   0,
   IF(Dashboard!$F$5="Quick",
      IF(OR(C196="190 Automobile",C196="200 computer hardware",C196="210 Computer software",C196="220 Quickbooks software",C196="230 Office equipment",C196="240 Office furniture"),
         E196-(E196/(1+Dashboard!$F$4)),
         0
      ),
      IF(C196="750 Business promotion",
         E196-(E196/(1+4.793/100)),
         E196-(E196/(1+Dashboard!$F$4))
      )
   )
)</f>
        <v>0</v>
      </c>
      <c r="J196" s="25">
        <f>Bank1[[#This Row],[Money in/ (Money out)]]-Bank1[[#This Row],[GST/HST]]</f>
        <v>0</v>
      </c>
      <c r="L196" s="23">
        <f t="shared" si="6"/>
        <v>0</v>
      </c>
    </row>
    <row r="197" spans="1:12" x14ac:dyDescent="0.2">
      <c r="A197" s="399"/>
      <c r="D197" s="397">
        <f>_xlfn.XLOOKUP(C:C,Table1[for Import to Bank Register dropdown],Table1[for Pivot],0,0,1)</f>
        <v>0</v>
      </c>
      <c r="E197" s="400"/>
      <c r="F197" s="146">
        <f t="shared" si="8"/>
        <v>1111111</v>
      </c>
      <c r="G197" s="375">
        <f t="shared" si="7"/>
        <v>0</v>
      </c>
      <c r="I197" s="378">
        <f>IF(OR(C197="150 Directors advances", C197="120 accounts receivable", C197="720.2 Automobile - Insurance", C197="720.3 Automobile - License", C197="870.4 Rent - Insurance", C197="870.6 Rent - Property Tax", C197="870.7 Rent - Homeoffice", C197="870.9 Rent - Water"),
   0,
   IF(Dashboard!$F$5="Quick",
      IF(OR(C197="190 Automobile",C197="200 computer hardware",C197="210 Computer software",C197="220 Quickbooks software",C197="230 Office equipment",C197="240 Office furniture"),
         E197-(E197/(1+Dashboard!$F$4)),
         0
      ),
      IF(C197="750 Business promotion",
         E197-(E197/(1+4.793/100)),
         E197-(E197/(1+Dashboard!$F$4))
      )
   )
)</f>
        <v>0</v>
      </c>
      <c r="J197" s="25">
        <f>Bank1[[#This Row],[Money in/ (Money out)]]-Bank1[[#This Row],[GST/HST]]</f>
        <v>0</v>
      </c>
      <c r="L197" s="23">
        <f t="shared" si="6"/>
        <v>0</v>
      </c>
    </row>
    <row r="198" spans="1:12" x14ac:dyDescent="0.2">
      <c r="A198" s="399"/>
      <c r="D198" s="397">
        <f>_xlfn.XLOOKUP(C:C,Table1[for Import to Bank Register dropdown],Table1[for Pivot],0,0,1)</f>
        <v>0</v>
      </c>
      <c r="E198" s="400"/>
      <c r="F198" s="146">
        <f t="shared" si="8"/>
        <v>1111111</v>
      </c>
      <c r="G198" s="375">
        <f t="shared" si="7"/>
        <v>0</v>
      </c>
      <c r="I198" s="378">
        <f>IF(OR(C198="150 Directors advances", C198="120 accounts receivable", C198="720.2 Automobile - Insurance", C198="720.3 Automobile - License", C198="870.4 Rent - Insurance", C198="870.6 Rent - Property Tax", C198="870.7 Rent - Homeoffice", C198="870.9 Rent - Water"),
   0,
   IF(Dashboard!$F$5="Quick",
      IF(OR(C198="190 Automobile",C198="200 computer hardware",C198="210 Computer software",C198="220 Quickbooks software",C198="230 Office equipment",C198="240 Office furniture"),
         E198-(E198/(1+Dashboard!$F$4)),
         0
      ),
      IF(C198="750 Business promotion",
         E198-(E198/(1+4.793/100)),
         E198-(E198/(1+Dashboard!$F$4))
      )
   )
)</f>
        <v>0</v>
      </c>
      <c r="J198" s="25">
        <f>Bank1[[#This Row],[Money in/ (Money out)]]-Bank1[[#This Row],[GST/HST]]</f>
        <v>0</v>
      </c>
      <c r="L198" s="23">
        <f t="shared" ref="L198:L261" si="9">$L$3</f>
        <v>0</v>
      </c>
    </row>
    <row r="199" spans="1:12" x14ac:dyDescent="0.2">
      <c r="A199" s="399"/>
      <c r="D199" s="397">
        <f>_xlfn.XLOOKUP(C:C,Table1[for Import to Bank Register dropdown],Table1[for Pivot],0,0,1)</f>
        <v>0</v>
      </c>
      <c r="E199" s="400"/>
      <c r="F199" s="146">
        <f t="shared" si="8"/>
        <v>1111111</v>
      </c>
      <c r="G199" s="375">
        <f t="shared" ref="G199:G262" si="10">G198+E199</f>
        <v>0</v>
      </c>
      <c r="I199" s="378">
        <f>IF(OR(C199="150 Directors advances", C199="120 accounts receivable", C199="720.2 Automobile - Insurance", C199="720.3 Automobile - License", C199="870.4 Rent - Insurance", C199="870.6 Rent - Property Tax", C199="870.7 Rent - Homeoffice", C199="870.9 Rent - Water"),
   0,
   IF(Dashboard!$F$5="Quick",
      IF(OR(C199="190 Automobile",C199="200 computer hardware",C199="210 Computer software",C199="220 Quickbooks software",C199="230 Office equipment",C199="240 Office furniture"),
         E199-(E199/(1+Dashboard!$F$4)),
         0
      ),
      IF(C199="750 Business promotion",
         E199-(E199/(1+4.793/100)),
         E199-(E199/(1+Dashboard!$F$4))
      )
   )
)</f>
        <v>0</v>
      </c>
      <c r="J199" s="25">
        <f>Bank1[[#This Row],[Money in/ (Money out)]]-Bank1[[#This Row],[GST/HST]]</f>
        <v>0</v>
      </c>
      <c r="L199" s="23">
        <f t="shared" si="9"/>
        <v>0</v>
      </c>
    </row>
    <row r="200" spans="1:12" x14ac:dyDescent="0.2">
      <c r="A200" s="399"/>
      <c r="D200" s="397">
        <f>_xlfn.XLOOKUP(C:C,Table1[for Import to Bank Register dropdown],Table1[for Pivot],0,0,1)</f>
        <v>0</v>
      </c>
      <c r="E200" s="400"/>
      <c r="F200" s="146">
        <f t="shared" ref="F200:F263" si="11">$E$2</f>
        <v>1111111</v>
      </c>
      <c r="G200" s="375">
        <f t="shared" si="10"/>
        <v>0</v>
      </c>
      <c r="I200" s="378">
        <f>IF(OR(C200="150 Directors advances", C200="120 accounts receivable", C200="720.2 Automobile - Insurance", C200="720.3 Automobile - License", C200="870.4 Rent - Insurance", C200="870.6 Rent - Property Tax", C200="870.7 Rent - Homeoffice", C200="870.9 Rent - Water"),
   0,
   IF(Dashboard!$F$5="Quick",
      IF(OR(C200="190 Automobile",C200="200 computer hardware",C200="210 Computer software",C200="220 Quickbooks software",C200="230 Office equipment",C200="240 Office furniture"),
         E200-(E200/(1+Dashboard!$F$4)),
         0
      ),
      IF(C200="750 Business promotion",
         E200-(E200/(1+4.793/100)),
         E200-(E200/(1+Dashboard!$F$4))
      )
   )
)</f>
        <v>0</v>
      </c>
      <c r="J200" s="25">
        <f>Bank1[[#This Row],[Money in/ (Money out)]]-Bank1[[#This Row],[GST/HST]]</f>
        <v>0</v>
      </c>
      <c r="L200" s="23">
        <f t="shared" si="9"/>
        <v>0</v>
      </c>
    </row>
    <row r="201" spans="1:12" x14ac:dyDescent="0.2">
      <c r="A201" s="399"/>
      <c r="D201" s="397">
        <f>_xlfn.XLOOKUP(C:C,Table1[for Import to Bank Register dropdown],Table1[for Pivot],0,0,1)</f>
        <v>0</v>
      </c>
      <c r="E201" s="400"/>
      <c r="F201" s="146">
        <f t="shared" si="11"/>
        <v>1111111</v>
      </c>
      <c r="G201" s="375">
        <f t="shared" si="10"/>
        <v>0</v>
      </c>
      <c r="I201" s="378">
        <f>IF(OR(C201="150 Directors advances", C201="120 accounts receivable", C201="720.2 Automobile - Insurance", C201="720.3 Automobile - License", C201="870.4 Rent - Insurance", C201="870.6 Rent - Property Tax", C201="870.7 Rent - Homeoffice", C201="870.9 Rent - Water"),
   0,
   IF(Dashboard!$F$5="Quick",
      IF(OR(C201="190 Automobile",C201="200 computer hardware",C201="210 Computer software",C201="220 Quickbooks software",C201="230 Office equipment",C201="240 Office furniture"),
         E201-(E201/(1+Dashboard!$F$4)),
         0
      ),
      IF(C201="750 Business promotion",
         E201-(E201/(1+4.793/100)),
         E201-(E201/(1+Dashboard!$F$4))
      )
   )
)</f>
        <v>0</v>
      </c>
      <c r="J201" s="25">
        <f>Bank1[[#This Row],[Money in/ (Money out)]]-Bank1[[#This Row],[GST/HST]]</f>
        <v>0</v>
      </c>
      <c r="L201" s="23">
        <f t="shared" si="9"/>
        <v>0</v>
      </c>
    </row>
    <row r="202" spans="1:12" x14ac:dyDescent="0.2">
      <c r="A202" s="399"/>
      <c r="D202" s="397">
        <f>_xlfn.XLOOKUP(C:C,Table1[for Import to Bank Register dropdown],Table1[for Pivot],0,0,1)</f>
        <v>0</v>
      </c>
      <c r="E202" s="400"/>
      <c r="F202" s="146">
        <f t="shared" si="11"/>
        <v>1111111</v>
      </c>
      <c r="G202" s="375">
        <f t="shared" si="10"/>
        <v>0</v>
      </c>
      <c r="I202" s="378">
        <f>IF(OR(C202="150 Directors advances", C202="120 accounts receivable", C202="720.2 Automobile - Insurance", C202="720.3 Automobile - License", C202="870.4 Rent - Insurance", C202="870.6 Rent - Property Tax", C202="870.7 Rent - Homeoffice", C202="870.9 Rent - Water"),
   0,
   IF(Dashboard!$F$5="Quick",
      IF(OR(C202="190 Automobile",C202="200 computer hardware",C202="210 Computer software",C202="220 Quickbooks software",C202="230 Office equipment",C202="240 Office furniture"),
         E202-(E202/(1+Dashboard!$F$4)),
         0
      ),
      IF(C202="750 Business promotion",
         E202-(E202/(1+4.793/100)),
         E202-(E202/(1+Dashboard!$F$4))
      )
   )
)</f>
        <v>0</v>
      </c>
      <c r="J202" s="25">
        <f>Bank1[[#This Row],[Money in/ (Money out)]]-Bank1[[#This Row],[GST/HST]]</f>
        <v>0</v>
      </c>
      <c r="L202" s="23">
        <f t="shared" si="9"/>
        <v>0</v>
      </c>
    </row>
    <row r="203" spans="1:12" x14ac:dyDescent="0.2">
      <c r="A203" s="399"/>
      <c r="D203" s="397">
        <f>_xlfn.XLOOKUP(C:C,Table1[for Import to Bank Register dropdown],Table1[for Pivot],0,0,1)</f>
        <v>0</v>
      </c>
      <c r="E203" s="400"/>
      <c r="F203" s="146">
        <f t="shared" si="11"/>
        <v>1111111</v>
      </c>
      <c r="G203" s="375">
        <f t="shared" si="10"/>
        <v>0</v>
      </c>
      <c r="I203" s="378">
        <f>IF(OR(C203="150 Directors advances", C203="120 accounts receivable", C203="720.2 Automobile - Insurance", C203="720.3 Automobile - License", C203="870.4 Rent - Insurance", C203="870.6 Rent - Property Tax", C203="870.7 Rent - Homeoffice", C203="870.9 Rent - Water"),
   0,
   IF(Dashboard!$F$5="Quick",
      IF(OR(C203="190 Automobile",C203="200 computer hardware",C203="210 Computer software",C203="220 Quickbooks software",C203="230 Office equipment",C203="240 Office furniture"),
         E203-(E203/(1+Dashboard!$F$4)),
         0
      ),
      IF(C203="750 Business promotion",
         E203-(E203/(1+4.793/100)),
         E203-(E203/(1+Dashboard!$F$4))
      )
   )
)</f>
        <v>0</v>
      </c>
      <c r="J203" s="25">
        <f>Bank1[[#This Row],[Money in/ (Money out)]]-Bank1[[#This Row],[GST/HST]]</f>
        <v>0</v>
      </c>
      <c r="L203" s="23">
        <f t="shared" si="9"/>
        <v>0</v>
      </c>
    </row>
    <row r="204" spans="1:12" x14ac:dyDescent="0.2">
      <c r="A204" s="399"/>
      <c r="D204" s="397">
        <f>_xlfn.XLOOKUP(C:C,Table1[for Import to Bank Register dropdown],Table1[for Pivot],0,0,1)</f>
        <v>0</v>
      </c>
      <c r="E204" s="400"/>
      <c r="F204" s="146">
        <f t="shared" si="11"/>
        <v>1111111</v>
      </c>
      <c r="G204" s="375">
        <f t="shared" si="10"/>
        <v>0</v>
      </c>
      <c r="I204" s="378">
        <f>IF(OR(C204="150 Directors advances", C204="120 accounts receivable", C204="720.2 Automobile - Insurance", C204="720.3 Automobile - License", C204="870.4 Rent - Insurance", C204="870.6 Rent - Property Tax", C204="870.7 Rent - Homeoffice", C204="870.9 Rent - Water"),
   0,
   IF(Dashboard!$F$5="Quick",
      IF(OR(C204="190 Automobile",C204="200 computer hardware",C204="210 Computer software",C204="220 Quickbooks software",C204="230 Office equipment",C204="240 Office furniture"),
         E204-(E204/(1+Dashboard!$F$4)),
         0
      ),
      IF(C204="750 Business promotion",
         E204-(E204/(1+4.793/100)),
         E204-(E204/(1+Dashboard!$F$4))
      )
   )
)</f>
        <v>0</v>
      </c>
      <c r="J204" s="25">
        <f>Bank1[[#This Row],[Money in/ (Money out)]]-Bank1[[#This Row],[GST/HST]]</f>
        <v>0</v>
      </c>
      <c r="L204" s="23">
        <f t="shared" si="9"/>
        <v>0</v>
      </c>
    </row>
    <row r="205" spans="1:12" x14ac:dyDescent="0.2">
      <c r="A205" s="399"/>
      <c r="D205" s="397">
        <f>_xlfn.XLOOKUP(C:C,Table1[for Import to Bank Register dropdown],Table1[for Pivot],0,0,1)</f>
        <v>0</v>
      </c>
      <c r="E205" s="400"/>
      <c r="F205" s="146">
        <f t="shared" si="11"/>
        <v>1111111</v>
      </c>
      <c r="G205" s="375">
        <f t="shared" si="10"/>
        <v>0</v>
      </c>
      <c r="I205" s="378">
        <f>IF(OR(C205="150 Directors advances", C205="120 accounts receivable", C205="720.2 Automobile - Insurance", C205="720.3 Automobile - License", C205="870.4 Rent - Insurance", C205="870.6 Rent - Property Tax", C205="870.7 Rent - Homeoffice", C205="870.9 Rent - Water"),
   0,
   IF(Dashboard!$F$5="Quick",
      IF(OR(C205="190 Automobile",C205="200 computer hardware",C205="210 Computer software",C205="220 Quickbooks software",C205="230 Office equipment",C205="240 Office furniture"),
         E205-(E205/(1+Dashboard!$F$4)),
         0
      ),
      IF(C205="750 Business promotion",
         E205-(E205/(1+4.793/100)),
         E205-(E205/(1+Dashboard!$F$4))
      )
   )
)</f>
        <v>0</v>
      </c>
      <c r="J205" s="25">
        <f>Bank1[[#This Row],[Money in/ (Money out)]]-Bank1[[#This Row],[GST/HST]]</f>
        <v>0</v>
      </c>
      <c r="L205" s="23">
        <f t="shared" si="9"/>
        <v>0</v>
      </c>
    </row>
    <row r="206" spans="1:12" x14ac:dyDescent="0.2">
      <c r="A206" s="399"/>
      <c r="D206" s="397">
        <f>_xlfn.XLOOKUP(C:C,Table1[for Import to Bank Register dropdown],Table1[for Pivot],0,0,1)</f>
        <v>0</v>
      </c>
      <c r="E206" s="400"/>
      <c r="F206" s="146">
        <f t="shared" si="11"/>
        <v>1111111</v>
      </c>
      <c r="G206" s="375">
        <f t="shared" si="10"/>
        <v>0</v>
      </c>
      <c r="I206" s="378">
        <f>IF(OR(C206="150 Directors advances", C206="120 accounts receivable", C206="720.2 Automobile - Insurance", C206="720.3 Automobile - License", C206="870.4 Rent - Insurance", C206="870.6 Rent - Property Tax", C206="870.7 Rent - Homeoffice", C206="870.9 Rent - Water"),
   0,
   IF(Dashboard!$F$5="Quick",
      IF(OR(C206="190 Automobile",C206="200 computer hardware",C206="210 Computer software",C206="220 Quickbooks software",C206="230 Office equipment",C206="240 Office furniture"),
         E206-(E206/(1+Dashboard!$F$4)),
         0
      ),
      IF(C206="750 Business promotion",
         E206-(E206/(1+4.793/100)),
         E206-(E206/(1+Dashboard!$F$4))
      )
   )
)</f>
        <v>0</v>
      </c>
      <c r="J206" s="25">
        <f>Bank1[[#This Row],[Money in/ (Money out)]]-Bank1[[#This Row],[GST/HST]]</f>
        <v>0</v>
      </c>
      <c r="L206" s="23">
        <f t="shared" si="9"/>
        <v>0</v>
      </c>
    </row>
    <row r="207" spans="1:12" x14ac:dyDescent="0.2">
      <c r="A207" s="399"/>
      <c r="D207" s="397">
        <f>_xlfn.XLOOKUP(C:C,Table1[for Import to Bank Register dropdown],Table1[for Pivot],0,0,1)</f>
        <v>0</v>
      </c>
      <c r="E207" s="400"/>
      <c r="F207" s="146">
        <f t="shared" si="11"/>
        <v>1111111</v>
      </c>
      <c r="G207" s="375">
        <f t="shared" si="10"/>
        <v>0</v>
      </c>
      <c r="I207" s="378">
        <f>IF(OR(C207="150 Directors advances", C207="120 accounts receivable", C207="720.2 Automobile - Insurance", C207="720.3 Automobile - License", C207="870.4 Rent - Insurance", C207="870.6 Rent - Property Tax", C207="870.7 Rent - Homeoffice", C207="870.9 Rent - Water"),
   0,
   IF(Dashboard!$F$5="Quick",
      IF(OR(C207="190 Automobile",C207="200 computer hardware",C207="210 Computer software",C207="220 Quickbooks software",C207="230 Office equipment",C207="240 Office furniture"),
         E207-(E207/(1+Dashboard!$F$4)),
         0
      ),
      IF(C207="750 Business promotion",
         E207-(E207/(1+4.793/100)),
         E207-(E207/(1+Dashboard!$F$4))
      )
   )
)</f>
        <v>0</v>
      </c>
      <c r="J207" s="25">
        <f>Bank1[[#This Row],[Money in/ (Money out)]]-Bank1[[#This Row],[GST/HST]]</f>
        <v>0</v>
      </c>
      <c r="L207" s="23">
        <f t="shared" si="9"/>
        <v>0</v>
      </c>
    </row>
    <row r="208" spans="1:12" x14ac:dyDescent="0.2">
      <c r="A208" s="399"/>
      <c r="D208" s="397">
        <f>_xlfn.XLOOKUP(C:C,Table1[for Import to Bank Register dropdown],Table1[for Pivot],0,0,1)</f>
        <v>0</v>
      </c>
      <c r="E208" s="400"/>
      <c r="F208" s="146">
        <f t="shared" si="11"/>
        <v>1111111</v>
      </c>
      <c r="G208" s="375">
        <f t="shared" si="10"/>
        <v>0</v>
      </c>
      <c r="I208" s="378">
        <f>IF(OR(C208="150 Directors advances", C208="120 accounts receivable", C208="720.2 Automobile - Insurance", C208="720.3 Automobile - License", C208="870.4 Rent - Insurance", C208="870.6 Rent - Property Tax", C208="870.7 Rent - Homeoffice", C208="870.9 Rent - Water"),
   0,
   IF(Dashboard!$F$5="Quick",
      IF(OR(C208="190 Automobile",C208="200 computer hardware",C208="210 Computer software",C208="220 Quickbooks software",C208="230 Office equipment",C208="240 Office furniture"),
         E208-(E208/(1+Dashboard!$F$4)),
         0
      ),
      IF(C208="750 Business promotion",
         E208-(E208/(1+4.793/100)),
         E208-(E208/(1+Dashboard!$F$4))
      )
   )
)</f>
        <v>0</v>
      </c>
      <c r="J208" s="25">
        <f>Bank1[[#This Row],[Money in/ (Money out)]]-Bank1[[#This Row],[GST/HST]]</f>
        <v>0</v>
      </c>
      <c r="L208" s="23">
        <f t="shared" si="9"/>
        <v>0</v>
      </c>
    </row>
    <row r="209" spans="1:12" x14ac:dyDescent="0.2">
      <c r="A209" s="399"/>
      <c r="D209" s="397">
        <f>_xlfn.XLOOKUP(C:C,Table1[for Import to Bank Register dropdown],Table1[for Pivot],0,0,1)</f>
        <v>0</v>
      </c>
      <c r="E209" s="400"/>
      <c r="F209" s="146">
        <f t="shared" si="11"/>
        <v>1111111</v>
      </c>
      <c r="G209" s="375">
        <f t="shared" si="10"/>
        <v>0</v>
      </c>
      <c r="I209" s="378">
        <f>IF(OR(C209="150 Directors advances", C209="120 accounts receivable", C209="720.2 Automobile - Insurance", C209="720.3 Automobile - License", C209="870.4 Rent - Insurance", C209="870.6 Rent - Property Tax", C209="870.7 Rent - Homeoffice", C209="870.9 Rent - Water"),
   0,
   IF(Dashboard!$F$5="Quick",
      IF(OR(C209="190 Automobile",C209="200 computer hardware",C209="210 Computer software",C209="220 Quickbooks software",C209="230 Office equipment",C209="240 Office furniture"),
         E209-(E209/(1+Dashboard!$F$4)),
         0
      ),
      IF(C209="750 Business promotion",
         E209-(E209/(1+4.793/100)),
         E209-(E209/(1+Dashboard!$F$4))
      )
   )
)</f>
        <v>0</v>
      </c>
      <c r="J209" s="25">
        <f>Bank1[[#This Row],[Money in/ (Money out)]]-Bank1[[#This Row],[GST/HST]]</f>
        <v>0</v>
      </c>
      <c r="L209" s="23">
        <f t="shared" si="9"/>
        <v>0</v>
      </c>
    </row>
    <row r="210" spans="1:12" x14ac:dyDescent="0.2">
      <c r="A210" s="399"/>
      <c r="D210" s="397">
        <f>_xlfn.XLOOKUP(C:C,Table1[for Import to Bank Register dropdown],Table1[for Pivot],0,0,1)</f>
        <v>0</v>
      </c>
      <c r="E210" s="400"/>
      <c r="F210" s="146">
        <f t="shared" si="11"/>
        <v>1111111</v>
      </c>
      <c r="G210" s="375">
        <f t="shared" si="10"/>
        <v>0</v>
      </c>
      <c r="I210" s="378">
        <f>IF(OR(C210="150 Directors advances", C210="120 accounts receivable", C210="720.2 Automobile - Insurance", C210="720.3 Automobile - License", C210="870.4 Rent - Insurance", C210="870.6 Rent - Property Tax", C210="870.7 Rent - Homeoffice", C210="870.9 Rent - Water"),
   0,
   IF(Dashboard!$F$5="Quick",
      IF(OR(C210="190 Automobile",C210="200 computer hardware",C210="210 Computer software",C210="220 Quickbooks software",C210="230 Office equipment",C210="240 Office furniture"),
         E210-(E210/(1+Dashboard!$F$4)),
         0
      ),
      IF(C210="750 Business promotion",
         E210-(E210/(1+4.793/100)),
         E210-(E210/(1+Dashboard!$F$4))
      )
   )
)</f>
        <v>0</v>
      </c>
      <c r="J210" s="25">
        <f>Bank1[[#This Row],[Money in/ (Money out)]]-Bank1[[#This Row],[GST/HST]]</f>
        <v>0</v>
      </c>
      <c r="L210" s="23">
        <f t="shared" si="9"/>
        <v>0</v>
      </c>
    </row>
    <row r="211" spans="1:12" x14ac:dyDescent="0.2">
      <c r="A211" s="399"/>
      <c r="D211" s="397">
        <f>_xlfn.XLOOKUP(C:C,Table1[for Import to Bank Register dropdown],Table1[for Pivot],0,0,1)</f>
        <v>0</v>
      </c>
      <c r="E211" s="400"/>
      <c r="F211" s="146">
        <f t="shared" si="11"/>
        <v>1111111</v>
      </c>
      <c r="G211" s="375">
        <f t="shared" si="10"/>
        <v>0</v>
      </c>
      <c r="I211" s="378">
        <f>IF(OR(C211="150 Directors advances", C211="120 accounts receivable", C211="720.2 Automobile - Insurance", C211="720.3 Automobile - License", C211="870.4 Rent - Insurance", C211="870.6 Rent - Property Tax", C211="870.7 Rent - Homeoffice", C211="870.9 Rent - Water"),
   0,
   IF(Dashboard!$F$5="Quick",
      IF(OR(C211="190 Automobile",C211="200 computer hardware",C211="210 Computer software",C211="220 Quickbooks software",C211="230 Office equipment",C211="240 Office furniture"),
         E211-(E211/(1+Dashboard!$F$4)),
         0
      ),
      IF(C211="750 Business promotion",
         E211-(E211/(1+4.793/100)),
         E211-(E211/(1+Dashboard!$F$4))
      )
   )
)</f>
        <v>0</v>
      </c>
      <c r="J211" s="25">
        <f>Bank1[[#This Row],[Money in/ (Money out)]]-Bank1[[#This Row],[GST/HST]]</f>
        <v>0</v>
      </c>
      <c r="L211" s="23">
        <f t="shared" si="9"/>
        <v>0</v>
      </c>
    </row>
    <row r="212" spans="1:12" x14ac:dyDescent="0.2">
      <c r="A212" s="399"/>
      <c r="D212" s="397">
        <f>_xlfn.XLOOKUP(C:C,Table1[for Import to Bank Register dropdown],Table1[for Pivot],0,0,1)</f>
        <v>0</v>
      </c>
      <c r="E212" s="400"/>
      <c r="F212" s="146">
        <f t="shared" si="11"/>
        <v>1111111</v>
      </c>
      <c r="G212" s="375">
        <f t="shared" si="10"/>
        <v>0</v>
      </c>
      <c r="I212" s="378">
        <f>IF(OR(C212="150 Directors advances", C212="120 accounts receivable", C212="720.2 Automobile - Insurance", C212="720.3 Automobile - License", C212="870.4 Rent - Insurance", C212="870.6 Rent - Property Tax", C212="870.7 Rent - Homeoffice", C212="870.9 Rent - Water"),
   0,
   IF(Dashboard!$F$5="Quick",
      IF(OR(C212="190 Automobile",C212="200 computer hardware",C212="210 Computer software",C212="220 Quickbooks software",C212="230 Office equipment",C212="240 Office furniture"),
         E212-(E212/(1+Dashboard!$F$4)),
         0
      ),
      IF(C212="750 Business promotion",
         E212-(E212/(1+4.793/100)),
         E212-(E212/(1+Dashboard!$F$4))
      )
   )
)</f>
        <v>0</v>
      </c>
      <c r="J212" s="25">
        <f>Bank1[[#This Row],[Money in/ (Money out)]]-Bank1[[#This Row],[GST/HST]]</f>
        <v>0</v>
      </c>
      <c r="L212" s="23">
        <f t="shared" si="9"/>
        <v>0</v>
      </c>
    </row>
    <row r="213" spans="1:12" x14ac:dyDescent="0.2">
      <c r="A213" s="399"/>
      <c r="D213" s="397">
        <f>_xlfn.XLOOKUP(C:C,Table1[for Import to Bank Register dropdown],Table1[for Pivot],0,0,1)</f>
        <v>0</v>
      </c>
      <c r="E213" s="400"/>
      <c r="F213" s="146">
        <f t="shared" si="11"/>
        <v>1111111</v>
      </c>
      <c r="G213" s="375">
        <f t="shared" si="10"/>
        <v>0</v>
      </c>
      <c r="I213" s="378">
        <f>IF(OR(C213="150 Directors advances", C213="120 accounts receivable", C213="720.2 Automobile - Insurance", C213="720.3 Automobile - License", C213="870.4 Rent - Insurance", C213="870.6 Rent - Property Tax", C213="870.7 Rent - Homeoffice", C213="870.9 Rent - Water"),
   0,
   IF(Dashboard!$F$5="Quick",
      IF(OR(C213="190 Automobile",C213="200 computer hardware",C213="210 Computer software",C213="220 Quickbooks software",C213="230 Office equipment",C213="240 Office furniture"),
         E213-(E213/(1+Dashboard!$F$4)),
         0
      ),
      IF(C213="750 Business promotion",
         E213-(E213/(1+4.793/100)),
         E213-(E213/(1+Dashboard!$F$4))
      )
   )
)</f>
        <v>0</v>
      </c>
      <c r="J213" s="25">
        <f>Bank1[[#This Row],[Money in/ (Money out)]]-Bank1[[#This Row],[GST/HST]]</f>
        <v>0</v>
      </c>
      <c r="L213" s="23">
        <f t="shared" si="9"/>
        <v>0</v>
      </c>
    </row>
    <row r="214" spans="1:12" x14ac:dyDescent="0.2">
      <c r="A214" s="399"/>
      <c r="D214" s="397">
        <f>_xlfn.XLOOKUP(C:C,Table1[for Import to Bank Register dropdown],Table1[for Pivot],0,0,1)</f>
        <v>0</v>
      </c>
      <c r="E214" s="400"/>
      <c r="F214" s="146">
        <f t="shared" si="11"/>
        <v>1111111</v>
      </c>
      <c r="G214" s="375">
        <f t="shared" si="10"/>
        <v>0</v>
      </c>
      <c r="I214" s="378">
        <f>IF(OR(C214="150 Directors advances", C214="120 accounts receivable", C214="720.2 Automobile - Insurance", C214="720.3 Automobile - License", C214="870.4 Rent - Insurance", C214="870.6 Rent - Property Tax", C214="870.7 Rent - Homeoffice", C214="870.9 Rent - Water"),
   0,
   IF(Dashboard!$F$5="Quick",
      IF(OR(C214="190 Automobile",C214="200 computer hardware",C214="210 Computer software",C214="220 Quickbooks software",C214="230 Office equipment",C214="240 Office furniture"),
         E214-(E214/(1+Dashboard!$F$4)),
         0
      ),
      IF(C214="750 Business promotion",
         E214-(E214/(1+4.793/100)),
         E214-(E214/(1+Dashboard!$F$4))
      )
   )
)</f>
        <v>0</v>
      </c>
      <c r="J214" s="25">
        <f>Bank1[[#This Row],[Money in/ (Money out)]]-Bank1[[#This Row],[GST/HST]]</f>
        <v>0</v>
      </c>
      <c r="L214" s="23">
        <f t="shared" si="9"/>
        <v>0</v>
      </c>
    </row>
    <row r="215" spans="1:12" x14ac:dyDescent="0.2">
      <c r="A215" s="399"/>
      <c r="D215" s="397">
        <f>_xlfn.XLOOKUP(C:C,Table1[for Import to Bank Register dropdown],Table1[for Pivot],0,0,1)</f>
        <v>0</v>
      </c>
      <c r="E215" s="400"/>
      <c r="F215" s="146">
        <f t="shared" si="11"/>
        <v>1111111</v>
      </c>
      <c r="G215" s="375">
        <f t="shared" si="10"/>
        <v>0</v>
      </c>
      <c r="I215" s="378">
        <f>IF(OR(C215="150 Directors advances", C215="120 accounts receivable", C215="720.2 Automobile - Insurance", C215="720.3 Automobile - License", C215="870.4 Rent - Insurance", C215="870.6 Rent - Property Tax", C215="870.7 Rent - Homeoffice", C215="870.9 Rent - Water"),
   0,
   IF(Dashboard!$F$5="Quick",
      IF(OR(C215="190 Automobile",C215="200 computer hardware",C215="210 Computer software",C215="220 Quickbooks software",C215="230 Office equipment",C215="240 Office furniture"),
         E215-(E215/(1+Dashboard!$F$4)),
         0
      ),
      IF(C215="750 Business promotion",
         E215-(E215/(1+4.793/100)),
         E215-(E215/(1+Dashboard!$F$4))
      )
   )
)</f>
        <v>0</v>
      </c>
      <c r="J215" s="25">
        <f>Bank1[[#This Row],[Money in/ (Money out)]]-Bank1[[#This Row],[GST/HST]]</f>
        <v>0</v>
      </c>
      <c r="L215" s="23">
        <f t="shared" si="9"/>
        <v>0</v>
      </c>
    </row>
    <row r="216" spans="1:12" x14ac:dyDescent="0.2">
      <c r="A216" s="399"/>
      <c r="D216" s="397">
        <f>_xlfn.XLOOKUP(C:C,Table1[for Import to Bank Register dropdown],Table1[for Pivot],0,0,1)</f>
        <v>0</v>
      </c>
      <c r="E216" s="400"/>
      <c r="F216" s="146">
        <f t="shared" si="11"/>
        <v>1111111</v>
      </c>
      <c r="G216" s="375">
        <f t="shared" si="10"/>
        <v>0</v>
      </c>
      <c r="I216" s="378">
        <f>IF(OR(C216="150 Directors advances", C216="120 accounts receivable", C216="720.2 Automobile - Insurance", C216="720.3 Automobile - License", C216="870.4 Rent - Insurance", C216="870.6 Rent - Property Tax", C216="870.7 Rent - Homeoffice", C216="870.9 Rent - Water"),
   0,
   IF(Dashboard!$F$5="Quick",
      IF(OR(C216="190 Automobile",C216="200 computer hardware",C216="210 Computer software",C216="220 Quickbooks software",C216="230 Office equipment",C216="240 Office furniture"),
         E216-(E216/(1+Dashboard!$F$4)),
         0
      ),
      IF(C216="750 Business promotion",
         E216-(E216/(1+4.793/100)),
         E216-(E216/(1+Dashboard!$F$4))
      )
   )
)</f>
        <v>0</v>
      </c>
      <c r="J216" s="25">
        <f>Bank1[[#This Row],[Money in/ (Money out)]]-Bank1[[#This Row],[GST/HST]]</f>
        <v>0</v>
      </c>
      <c r="L216" s="23">
        <f t="shared" si="9"/>
        <v>0</v>
      </c>
    </row>
    <row r="217" spans="1:12" x14ac:dyDescent="0.2">
      <c r="A217" s="399"/>
      <c r="D217" s="397">
        <f>_xlfn.XLOOKUP(C:C,Table1[for Import to Bank Register dropdown],Table1[for Pivot],0,0,1)</f>
        <v>0</v>
      </c>
      <c r="E217" s="400"/>
      <c r="F217" s="146">
        <f t="shared" si="11"/>
        <v>1111111</v>
      </c>
      <c r="G217" s="375">
        <f t="shared" si="10"/>
        <v>0</v>
      </c>
      <c r="I217" s="378">
        <f>IF(OR(C217="150 Directors advances", C217="120 accounts receivable", C217="720.2 Automobile - Insurance", C217="720.3 Automobile - License", C217="870.4 Rent - Insurance", C217="870.6 Rent - Property Tax", C217="870.7 Rent - Homeoffice", C217="870.9 Rent - Water"),
   0,
   IF(Dashboard!$F$5="Quick",
      IF(OR(C217="190 Automobile",C217="200 computer hardware",C217="210 Computer software",C217="220 Quickbooks software",C217="230 Office equipment",C217="240 Office furniture"),
         E217-(E217/(1+Dashboard!$F$4)),
         0
      ),
      IF(C217="750 Business promotion",
         E217-(E217/(1+4.793/100)),
         E217-(E217/(1+Dashboard!$F$4))
      )
   )
)</f>
        <v>0</v>
      </c>
      <c r="J217" s="25">
        <f>Bank1[[#This Row],[Money in/ (Money out)]]-Bank1[[#This Row],[GST/HST]]</f>
        <v>0</v>
      </c>
      <c r="L217" s="23">
        <f t="shared" si="9"/>
        <v>0</v>
      </c>
    </row>
    <row r="218" spans="1:12" x14ac:dyDescent="0.2">
      <c r="A218" s="399"/>
      <c r="D218" s="397">
        <f>_xlfn.XLOOKUP(C:C,Table1[for Import to Bank Register dropdown],Table1[for Pivot],0,0,1)</f>
        <v>0</v>
      </c>
      <c r="E218" s="400"/>
      <c r="F218" s="146">
        <f t="shared" si="11"/>
        <v>1111111</v>
      </c>
      <c r="G218" s="375">
        <f t="shared" si="10"/>
        <v>0</v>
      </c>
      <c r="I218" s="378">
        <f>IF(OR(C218="150 Directors advances", C218="120 accounts receivable", C218="720.2 Automobile - Insurance", C218="720.3 Automobile - License", C218="870.4 Rent - Insurance", C218="870.6 Rent - Property Tax", C218="870.7 Rent - Homeoffice", C218="870.9 Rent - Water"),
   0,
   IF(Dashboard!$F$5="Quick",
      IF(OR(C218="190 Automobile",C218="200 computer hardware",C218="210 Computer software",C218="220 Quickbooks software",C218="230 Office equipment",C218="240 Office furniture"),
         E218-(E218/(1+Dashboard!$F$4)),
         0
      ),
      IF(C218="750 Business promotion",
         E218-(E218/(1+4.793/100)),
         E218-(E218/(1+Dashboard!$F$4))
      )
   )
)</f>
        <v>0</v>
      </c>
      <c r="J218" s="25">
        <f>Bank1[[#This Row],[Money in/ (Money out)]]-Bank1[[#This Row],[GST/HST]]</f>
        <v>0</v>
      </c>
      <c r="L218" s="23">
        <f t="shared" si="9"/>
        <v>0</v>
      </c>
    </row>
    <row r="219" spans="1:12" x14ac:dyDescent="0.2">
      <c r="A219" s="399"/>
      <c r="D219" s="397">
        <f>_xlfn.XLOOKUP(C:C,Table1[for Import to Bank Register dropdown],Table1[for Pivot],0,0,1)</f>
        <v>0</v>
      </c>
      <c r="E219" s="400"/>
      <c r="F219" s="146">
        <f t="shared" si="11"/>
        <v>1111111</v>
      </c>
      <c r="G219" s="375">
        <f t="shared" si="10"/>
        <v>0</v>
      </c>
      <c r="I219" s="378">
        <f>IF(OR(C219="150 Directors advances", C219="120 accounts receivable", C219="720.2 Automobile - Insurance", C219="720.3 Automobile - License", C219="870.4 Rent - Insurance", C219="870.6 Rent - Property Tax", C219="870.7 Rent - Homeoffice", C219="870.9 Rent - Water"),
   0,
   IF(Dashboard!$F$5="Quick",
      IF(OR(C219="190 Automobile",C219="200 computer hardware",C219="210 Computer software",C219="220 Quickbooks software",C219="230 Office equipment",C219="240 Office furniture"),
         E219-(E219/(1+Dashboard!$F$4)),
         0
      ),
      IF(C219="750 Business promotion",
         E219-(E219/(1+4.793/100)),
         E219-(E219/(1+Dashboard!$F$4))
      )
   )
)</f>
        <v>0</v>
      </c>
      <c r="J219" s="25">
        <f>Bank1[[#This Row],[Money in/ (Money out)]]-Bank1[[#This Row],[GST/HST]]</f>
        <v>0</v>
      </c>
      <c r="L219" s="23">
        <f t="shared" si="9"/>
        <v>0</v>
      </c>
    </row>
    <row r="220" spans="1:12" x14ac:dyDescent="0.2">
      <c r="A220" s="399"/>
      <c r="D220" s="397">
        <f>_xlfn.XLOOKUP(C:C,Table1[for Import to Bank Register dropdown],Table1[for Pivot],0,0,1)</f>
        <v>0</v>
      </c>
      <c r="E220" s="400"/>
      <c r="F220" s="146">
        <f t="shared" si="11"/>
        <v>1111111</v>
      </c>
      <c r="G220" s="375">
        <f t="shared" si="10"/>
        <v>0</v>
      </c>
      <c r="I220" s="378">
        <f>IF(OR(C220="150 Directors advances", C220="120 accounts receivable", C220="720.2 Automobile - Insurance", C220="720.3 Automobile - License", C220="870.4 Rent - Insurance", C220="870.6 Rent - Property Tax", C220="870.7 Rent - Homeoffice", C220="870.9 Rent - Water"),
   0,
   IF(Dashboard!$F$5="Quick",
      IF(OR(C220="190 Automobile",C220="200 computer hardware",C220="210 Computer software",C220="220 Quickbooks software",C220="230 Office equipment",C220="240 Office furniture"),
         E220-(E220/(1+Dashboard!$F$4)),
         0
      ),
      IF(C220="750 Business promotion",
         E220-(E220/(1+4.793/100)),
         E220-(E220/(1+Dashboard!$F$4))
      )
   )
)</f>
        <v>0</v>
      </c>
      <c r="J220" s="25">
        <f>Bank1[[#This Row],[Money in/ (Money out)]]-Bank1[[#This Row],[GST/HST]]</f>
        <v>0</v>
      </c>
      <c r="L220" s="23">
        <f t="shared" si="9"/>
        <v>0</v>
      </c>
    </row>
    <row r="221" spans="1:12" x14ac:dyDescent="0.2">
      <c r="A221" s="399"/>
      <c r="D221" s="397">
        <f>_xlfn.XLOOKUP(C:C,Table1[for Import to Bank Register dropdown],Table1[for Pivot],0,0,1)</f>
        <v>0</v>
      </c>
      <c r="E221" s="400"/>
      <c r="F221" s="146">
        <f t="shared" si="11"/>
        <v>1111111</v>
      </c>
      <c r="G221" s="375">
        <f t="shared" si="10"/>
        <v>0</v>
      </c>
      <c r="I221" s="378">
        <f>IF(OR(C221="150 Directors advances", C221="120 accounts receivable", C221="720.2 Automobile - Insurance", C221="720.3 Automobile - License", C221="870.4 Rent - Insurance", C221="870.6 Rent - Property Tax", C221="870.7 Rent - Homeoffice", C221="870.9 Rent - Water"),
   0,
   IF(Dashboard!$F$5="Quick",
      IF(OR(C221="190 Automobile",C221="200 computer hardware",C221="210 Computer software",C221="220 Quickbooks software",C221="230 Office equipment",C221="240 Office furniture"),
         E221-(E221/(1+Dashboard!$F$4)),
         0
      ),
      IF(C221="750 Business promotion",
         E221-(E221/(1+4.793/100)),
         E221-(E221/(1+Dashboard!$F$4))
      )
   )
)</f>
        <v>0</v>
      </c>
      <c r="J221" s="25">
        <f>Bank1[[#This Row],[Money in/ (Money out)]]-Bank1[[#This Row],[GST/HST]]</f>
        <v>0</v>
      </c>
      <c r="L221" s="23">
        <f t="shared" si="9"/>
        <v>0</v>
      </c>
    </row>
    <row r="222" spans="1:12" x14ac:dyDescent="0.2">
      <c r="A222" s="399"/>
      <c r="D222" s="397">
        <f>_xlfn.XLOOKUP(C:C,Table1[for Import to Bank Register dropdown],Table1[for Pivot],0,0,1)</f>
        <v>0</v>
      </c>
      <c r="E222" s="400"/>
      <c r="F222" s="146">
        <f t="shared" si="11"/>
        <v>1111111</v>
      </c>
      <c r="G222" s="375">
        <f t="shared" si="10"/>
        <v>0</v>
      </c>
      <c r="I222" s="378">
        <f>IF(OR(C222="150 Directors advances", C222="120 accounts receivable", C222="720.2 Automobile - Insurance", C222="720.3 Automobile - License", C222="870.4 Rent - Insurance", C222="870.6 Rent - Property Tax", C222="870.7 Rent - Homeoffice", C222="870.9 Rent - Water"),
   0,
   IF(Dashboard!$F$5="Quick",
      IF(OR(C222="190 Automobile",C222="200 computer hardware",C222="210 Computer software",C222="220 Quickbooks software",C222="230 Office equipment",C222="240 Office furniture"),
         E222-(E222/(1+Dashboard!$F$4)),
         0
      ),
      IF(C222="750 Business promotion",
         E222-(E222/(1+4.793/100)),
         E222-(E222/(1+Dashboard!$F$4))
      )
   )
)</f>
        <v>0</v>
      </c>
      <c r="J222" s="25">
        <f>Bank1[[#This Row],[Money in/ (Money out)]]-Bank1[[#This Row],[GST/HST]]</f>
        <v>0</v>
      </c>
      <c r="L222" s="23">
        <f t="shared" si="9"/>
        <v>0</v>
      </c>
    </row>
    <row r="223" spans="1:12" x14ac:dyDescent="0.2">
      <c r="A223" s="399"/>
      <c r="D223" s="397">
        <f>_xlfn.XLOOKUP(C:C,Table1[for Import to Bank Register dropdown],Table1[for Pivot],0,0,1)</f>
        <v>0</v>
      </c>
      <c r="E223" s="400"/>
      <c r="F223" s="146">
        <f t="shared" si="11"/>
        <v>1111111</v>
      </c>
      <c r="G223" s="375">
        <f t="shared" si="10"/>
        <v>0</v>
      </c>
      <c r="I223" s="378">
        <f>IF(OR(C223="150 Directors advances", C223="120 accounts receivable", C223="720.2 Automobile - Insurance", C223="720.3 Automobile - License", C223="870.4 Rent - Insurance", C223="870.6 Rent - Property Tax", C223="870.7 Rent - Homeoffice", C223="870.9 Rent - Water"),
   0,
   IF(Dashboard!$F$5="Quick",
      IF(OR(C223="190 Automobile",C223="200 computer hardware",C223="210 Computer software",C223="220 Quickbooks software",C223="230 Office equipment",C223="240 Office furniture"),
         E223-(E223/(1+Dashboard!$F$4)),
         0
      ),
      IF(C223="750 Business promotion",
         E223-(E223/(1+4.793/100)),
         E223-(E223/(1+Dashboard!$F$4))
      )
   )
)</f>
        <v>0</v>
      </c>
      <c r="J223" s="25">
        <f>Bank1[[#This Row],[Money in/ (Money out)]]-Bank1[[#This Row],[GST/HST]]</f>
        <v>0</v>
      </c>
      <c r="L223" s="23">
        <f t="shared" si="9"/>
        <v>0</v>
      </c>
    </row>
    <row r="224" spans="1:12" x14ac:dyDescent="0.2">
      <c r="A224" s="399"/>
      <c r="D224" s="397">
        <f>_xlfn.XLOOKUP(C:C,Table1[for Import to Bank Register dropdown],Table1[for Pivot],0,0,1)</f>
        <v>0</v>
      </c>
      <c r="E224" s="400"/>
      <c r="F224" s="146">
        <f t="shared" si="11"/>
        <v>1111111</v>
      </c>
      <c r="G224" s="375">
        <f t="shared" si="10"/>
        <v>0</v>
      </c>
      <c r="I224" s="378">
        <f>IF(OR(C224="150 Directors advances", C224="120 accounts receivable", C224="720.2 Automobile - Insurance", C224="720.3 Automobile - License", C224="870.4 Rent - Insurance", C224="870.6 Rent - Property Tax", C224="870.7 Rent - Homeoffice", C224="870.9 Rent - Water"),
   0,
   IF(Dashboard!$F$5="Quick",
      IF(OR(C224="190 Automobile",C224="200 computer hardware",C224="210 Computer software",C224="220 Quickbooks software",C224="230 Office equipment",C224="240 Office furniture"),
         E224-(E224/(1+Dashboard!$F$4)),
         0
      ),
      IF(C224="750 Business promotion",
         E224-(E224/(1+4.793/100)),
         E224-(E224/(1+Dashboard!$F$4))
      )
   )
)</f>
        <v>0</v>
      </c>
      <c r="J224" s="25">
        <f>Bank1[[#This Row],[Money in/ (Money out)]]-Bank1[[#This Row],[GST/HST]]</f>
        <v>0</v>
      </c>
      <c r="L224" s="23">
        <f t="shared" si="9"/>
        <v>0</v>
      </c>
    </row>
    <row r="225" spans="1:12" x14ac:dyDescent="0.2">
      <c r="A225" s="399"/>
      <c r="D225" s="397">
        <f>_xlfn.XLOOKUP(C:C,Table1[for Import to Bank Register dropdown],Table1[for Pivot],0,0,1)</f>
        <v>0</v>
      </c>
      <c r="E225" s="400"/>
      <c r="F225" s="146">
        <f t="shared" si="11"/>
        <v>1111111</v>
      </c>
      <c r="G225" s="375">
        <f t="shared" si="10"/>
        <v>0</v>
      </c>
      <c r="I225" s="378">
        <f>IF(OR(C225="150 Directors advances", C225="120 accounts receivable", C225="720.2 Automobile - Insurance", C225="720.3 Automobile - License", C225="870.4 Rent - Insurance", C225="870.6 Rent - Property Tax", C225="870.7 Rent - Homeoffice", C225="870.9 Rent - Water"),
   0,
   IF(Dashboard!$F$5="Quick",
      IF(OR(C225="190 Automobile",C225="200 computer hardware",C225="210 Computer software",C225="220 Quickbooks software",C225="230 Office equipment",C225="240 Office furniture"),
         E225-(E225/(1+Dashboard!$F$4)),
         0
      ),
      IF(C225="750 Business promotion",
         E225-(E225/(1+4.793/100)),
         E225-(E225/(1+Dashboard!$F$4))
      )
   )
)</f>
        <v>0</v>
      </c>
      <c r="J225" s="25">
        <f>Bank1[[#This Row],[Money in/ (Money out)]]-Bank1[[#This Row],[GST/HST]]</f>
        <v>0</v>
      </c>
      <c r="L225" s="23">
        <f t="shared" si="9"/>
        <v>0</v>
      </c>
    </row>
    <row r="226" spans="1:12" x14ac:dyDescent="0.2">
      <c r="A226" s="399"/>
      <c r="D226" s="397">
        <f>_xlfn.XLOOKUP(C:C,Table1[for Import to Bank Register dropdown],Table1[for Pivot],0,0,1)</f>
        <v>0</v>
      </c>
      <c r="E226" s="400"/>
      <c r="F226" s="146">
        <f t="shared" si="11"/>
        <v>1111111</v>
      </c>
      <c r="G226" s="375">
        <f t="shared" si="10"/>
        <v>0</v>
      </c>
      <c r="I226" s="378">
        <f>IF(OR(C226="150 Directors advances", C226="120 accounts receivable", C226="720.2 Automobile - Insurance", C226="720.3 Automobile - License", C226="870.4 Rent - Insurance", C226="870.6 Rent - Property Tax", C226="870.7 Rent - Homeoffice", C226="870.9 Rent - Water"),
   0,
   IF(Dashboard!$F$5="Quick",
      IF(OR(C226="190 Automobile",C226="200 computer hardware",C226="210 Computer software",C226="220 Quickbooks software",C226="230 Office equipment",C226="240 Office furniture"),
         E226-(E226/(1+Dashboard!$F$4)),
         0
      ),
      IF(C226="750 Business promotion",
         E226-(E226/(1+4.793/100)),
         E226-(E226/(1+Dashboard!$F$4))
      )
   )
)</f>
        <v>0</v>
      </c>
      <c r="J226" s="25">
        <f>Bank1[[#This Row],[Money in/ (Money out)]]-Bank1[[#This Row],[GST/HST]]</f>
        <v>0</v>
      </c>
      <c r="L226" s="23">
        <f t="shared" si="9"/>
        <v>0</v>
      </c>
    </row>
    <row r="227" spans="1:12" x14ac:dyDescent="0.2">
      <c r="A227" s="399"/>
      <c r="D227" s="397">
        <f>_xlfn.XLOOKUP(C:C,Table1[for Import to Bank Register dropdown],Table1[for Pivot],0,0,1)</f>
        <v>0</v>
      </c>
      <c r="E227" s="400"/>
      <c r="F227" s="146">
        <f t="shared" si="11"/>
        <v>1111111</v>
      </c>
      <c r="G227" s="375">
        <f t="shared" si="10"/>
        <v>0</v>
      </c>
      <c r="I227" s="378">
        <f>IF(OR(C227="150 Directors advances", C227="120 accounts receivable", C227="720.2 Automobile - Insurance", C227="720.3 Automobile - License", C227="870.4 Rent - Insurance", C227="870.6 Rent - Property Tax", C227="870.7 Rent - Homeoffice", C227="870.9 Rent - Water"),
   0,
   IF(Dashboard!$F$5="Quick",
      IF(OR(C227="190 Automobile",C227="200 computer hardware",C227="210 Computer software",C227="220 Quickbooks software",C227="230 Office equipment",C227="240 Office furniture"),
         E227-(E227/(1+Dashboard!$F$4)),
         0
      ),
      IF(C227="750 Business promotion",
         E227-(E227/(1+4.793/100)),
         E227-(E227/(1+Dashboard!$F$4))
      )
   )
)</f>
        <v>0</v>
      </c>
      <c r="J227" s="25">
        <f>Bank1[[#This Row],[Money in/ (Money out)]]-Bank1[[#This Row],[GST/HST]]</f>
        <v>0</v>
      </c>
      <c r="L227" s="23">
        <f t="shared" si="9"/>
        <v>0</v>
      </c>
    </row>
    <row r="228" spans="1:12" x14ac:dyDescent="0.2">
      <c r="A228" s="399"/>
      <c r="D228" s="397">
        <f>_xlfn.XLOOKUP(C:C,Table1[for Import to Bank Register dropdown],Table1[for Pivot],0,0,1)</f>
        <v>0</v>
      </c>
      <c r="E228" s="400"/>
      <c r="F228" s="146">
        <f t="shared" si="11"/>
        <v>1111111</v>
      </c>
      <c r="G228" s="375">
        <f t="shared" si="10"/>
        <v>0</v>
      </c>
      <c r="I228" s="378">
        <f>IF(OR(C228="150 Directors advances", C228="120 accounts receivable", C228="720.2 Automobile - Insurance", C228="720.3 Automobile - License", C228="870.4 Rent - Insurance", C228="870.6 Rent - Property Tax", C228="870.7 Rent - Homeoffice", C228="870.9 Rent - Water"),
   0,
   IF(Dashboard!$F$5="Quick",
      IF(OR(C228="190 Automobile",C228="200 computer hardware",C228="210 Computer software",C228="220 Quickbooks software",C228="230 Office equipment",C228="240 Office furniture"),
         E228-(E228/(1+Dashboard!$F$4)),
         0
      ),
      IF(C228="750 Business promotion",
         E228-(E228/(1+4.793/100)),
         E228-(E228/(1+Dashboard!$F$4))
      )
   )
)</f>
        <v>0</v>
      </c>
      <c r="J228" s="25">
        <f>Bank1[[#This Row],[Money in/ (Money out)]]-Bank1[[#This Row],[GST/HST]]</f>
        <v>0</v>
      </c>
      <c r="L228" s="23">
        <f t="shared" si="9"/>
        <v>0</v>
      </c>
    </row>
    <row r="229" spans="1:12" x14ac:dyDescent="0.2">
      <c r="A229" s="399"/>
      <c r="D229" s="397">
        <f>_xlfn.XLOOKUP(C:C,Table1[for Import to Bank Register dropdown],Table1[for Pivot],0,0,1)</f>
        <v>0</v>
      </c>
      <c r="E229" s="400"/>
      <c r="F229" s="146">
        <f t="shared" si="11"/>
        <v>1111111</v>
      </c>
      <c r="G229" s="375">
        <f t="shared" si="10"/>
        <v>0</v>
      </c>
      <c r="I229" s="378">
        <f>IF(OR(C229="150 Directors advances", C229="120 accounts receivable", C229="720.2 Automobile - Insurance", C229="720.3 Automobile - License", C229="870.4 Rent - Insurance", C229="870.6 Rent - Property Tax", C229="870.7 Rent - Homeoffice", C229="870.9 Rent - Water"),
   0,
   IF(Dashboard!$F$5="Quick",
      IF(OR(C229="190 Automobile",C229="200 computer hardware",C229="210 Computer software",C229="220 Quickbooks software",C229="230 Office equipment",C229="240 Office furniture"),
         E229-(E229/(1+Dashboard!$F$4)),
         0
      ),
      IF(C229="750 Business promotion",
         E229-(E229/(1+4.793/100)),
         E229-(E229/(1+Dashboard!$F$4))
      )
   )
)</f>
        <v>0</v>
      </c>
      <c r="J229" s="25">
        <f>Bank1[[#This Row],[Money in/ (Money out)]]-Bank1[[#This Row],[GST/HST]]</f>
        <v>0</v>
      </c>
      <c r="L229" s="23">
        <f t="shared" si="9"/>
        <v>0</v>
      </c>
    </row>
    <row r="230" spans="1:12" x14ac:dyDescent="0.2">
      <c r="A230" s="399"/>
      <c r="D230" s="397">
        <f>_xlfn.XLOOKUP(C:C,Table1[for Import to Bank Register dropdown],Table1[for Pivot],0,0,1)</f>
        <v>0</v>
      </c>
      <c r="E230" s="400"/>
      <c r="F230" s="146">
        <f t="shared" si="11"/>
        <v>1111111</v>
      </c>
      <c r="G230" s="375">
        <f t="shared" si="10"/>
        <v>0</v>
      </c>
      <c r="I230" s="378">
        <f>IF(OR(C230="150 Directors advances", C230="120 accounts receivable", C230="720.2 Automobile - Insurance", C230="720.3 Automobile - License", C230="870.4 Rent - Insurance", C230="870.6 Rent - Property Tax", C230="870.7 Rent - Homeoffice", C230="870.9 Rent - Water"),
   0,
   IF(Dashboard!$F$5="Quick",
      IF(OR(C230="190 Automobile",C230="200 computer hardware",C230="210 Computer software",C230="220 Quickbooks software",C230="230 Office equipment",C230="240 Office furniture"),
         E230-(E230/(1+Dashboard!$F$4)),
         0
      ),
      IF(C230="750 Business promotion",
         E230-(E230/(1+4.793/100)),
         E230-(E230/(1+Dashboard!$F$4))
      )
   )
)</f>
        <v>0</v>
      </c>
      <c r="J230" s="25">
        <f>Bank1[[#This Row],[Money in/ (Money out)]]-Bank1[[#This Row],[GST/HST]]</f>
        <v>0</v>
      </c>
      <c r="L230" s="23">
        <f t="shared" si="9"/>
        <v>0</v>
      </c>
    </row>
    <row r="231" spans="1:12" x14ac:dyDescent="0.2">
      <c r="A231" s="399"/>
      <c r="D231" s="397">
        <f>_xlfn.XLOOKUP(C:C,Table1[for Import to Bank Register dropdown],Table1[for Pivot],0,0,1)</f>
        <v>0</v>
      </c>
      <c r="E231" s="400"/>
      <c r="F231" s="146">
        <f t="shared" si="11"/>
        <v>1111111</v>
      </c>
      <c r="G231" s="375">
        <f t="shared" si="10"/>
        <v>0</v>
      </c>
      <c r="I231" s="378">
        <f>IF(OR(C231="150 Directors advances", C231="120 accounts receivable", C231="720.2 Automobile - Insurance", C231="720.3 Automobile - License", C231="870.4 Rent - Insurance", C231="870.6 Rent - Property Tax", C231="870.7 Rent - Homeoffice", C231="870.9 Rent - Water"),
   0,
   IF(Dashboard!$F$5="Quick",
      IF(OR(C231="190 Automobile",C231="200 computer hardware",C231="210 Computer software",C231="220 Quickbooks software",C231="230 Office equipment",C231="240 Office furniture"),
         E231-(E231/(1+Dashboard!$F$4)),
         0
      ),
      IF(C231="750 Business promotion",
         E231-(E231/(1+4.793/100)),
         E231-(E231/(1+Dashboard!$F$4))
      )
   )
)</f>
        <v>0</v>
      </c>
      <c r="J231" s="25">
        <f>Bank1[[#This Row],[Money in/ (Money out)]]-Bank1[[#This Row],[GST/HST]]</f>
        <v>0</v>
      </c>
      <c r="L231" s="23">
        <f t="shared" si="9"/>
        <v>0</v>
      </c>
    </row>
    <row r="232" spans="1:12" x14ac:dyDescent="0.2">
      <c r="A232" s="399"/>
      <c r="D232" s="397">
        <f>_xlfn.XLOOKUP(C:C,Table1[for Import to Bank Register dropdown],Table1[for Pivot],0,0,1)</f>
        <v>0</v>
      </c>
      <c r="E232" s="400"/>
      <c r="F232" s="146">
        <f t="shared" si="11"/>
        <v>1111111</v>
      </c>
      <c r="G232" s="375">
        <f t="shared" si="10"/>
        <v>0</v>
      </c>
      <c r="I232" s="378">
        <f>IF(OR(C232="150 Directors advances", C232="120 accounts receivable", C232="720.2 Automobile - Insurance", C232="720.3 Automobile - License", C232="870.4 Rent - Insurance", C232="870.6 Rent - Property Tax", C232="870.7 Rent - Homeoffice", C232="870.9 Rent - Water"),
   0,
   IF(Dashboard!$F$5="Quick",
      IF(OR(C232="190 Automobile",C232="200 computer hardware",C232="210 Computer software",C232="220 Quickbooks software",C232="230 Office equipment",C232="240 Office furniture"),
         E232-(E232/(1+Dashboard!$F$4)),
         0
      ),
      IF(C232="750 Business promotion",
         E232-(E232/(1+4.793/100)),
         E232-(E232/(1+Dashboard!$F$4))
      )
   )
)</f>
        <v>0</v>
      </c>
      <c r="J232" s="25">
        <f>Bank1[[#This Row],[Money in/ (Money out)]]-Bank1[[#This Row],[GST/HST]]</f>
        <v>0</v>
      </c>
      <c r="L232" s="23">
        <f t="shared" si="9"/>
        <v>0</v>
      </c>
    </row>
    <row r="233" spans="1:12" x14ac:dyDescent="0.2">
      <c r="A233" s="399"/>
      <c r="D233" s="397">
        <f>_xlfn.XLOOKUP(C:C,Table1[for Import to Bank Register dropdown],Table1[for Pivot],0,0,1)</f>
        <v>0</v>
      </c>
      <c r="E233" s="400"/>
      <c r="F233" s="146">
        <f t="shared" si="11"/>
        <v>1111111</v>
      </c>
      <c r="G233" s="375">
        <f t="shared" si="10"/>
        <v>0</v>
      </c>
      <c r="I233" s="378">
        <f>IF(OR(C233="150 Directors advances", C233="120 accounts receivable", C233="720.2 Automobile - Insurance", C233="720.3 Automobile - License", C233="870.4 Rent - Insurance", C233="870.6 Rent - Property Tax", C233="870.7 Rent - Homeoffice", C233="870.9 Rent - Water"),
   0,
   IF(Dashboard!$F$5="Quick",
      IF(OR(C233="190 Automobile",C233="200 computer hardware",C233="210 Computer software",C233="220 Quickbooks software",C233="230 Office equipment",C233="240 Office furniture"),
         E233-(E233/(1+Dashboard!$F$4)),
         0
      ),
      IF(C233="750 Business promotion",
         E233-(E233/(1+4.793/100)),
         E233-(E233/(1+Dashboard!$F$4))
      )
   )
)</f>
        <v>0</v>
      </c>
      <c r="J233" s="25">
        <f>Bank1[[#This Row],[Money in/ (Money out)]]-Bank1[[#This Row],[GST/HST]]</f>
        <v>0</v>
      </c>
      <c r="L233" s="23">
        <f t="shared" si="9"/>
        <v>0</v>
      </c>
    </row>
    <row r="234" spans="1:12" x14ac:dyDescent="0.2">
      <c r="A234" s="399"/>
      <c r="D234" s="397">
        <f>_xlfn.XLOOKUP(C:C,Table1[for Import to Bank Register dropdown],Table1[for Pivot],0,0,1)</f>
        <v>0</v>
      </c>
      <c r="E234" s="400"/>
      <c r="F234" s="146">
        <f t="shared" si="11"/>
        <v>1111111</v>
      </c>
      <c r="G234" s="375">
        <f t="shared" si="10"/>
        <v>0</v>
      </c>
      <c r="I234" s="378">
        <f>IF(OR(C234="150 Directors advances", C234="120 accounts receivable", C234="720.2 Automobile - Insurance", C234="720.3 Automobile - License", C234="870.4 Rent - Insurance", C234="870.6 Rent - Property Tax", C234="870.7 Rent - Homeoffice", C234="870.9 Rent - Water"),
   0,
   IF(Dashboard!$F$5="Quick",
      IF(OR(C234="190 Automobile",C234="200 computer hardware",C234="210 Computer software",C234="220 Quickbooks software",C234="230 Office equipment",C234="240 Office furniture"),
         E234-(E234/(1+Dashboard!$F$4)),
         0
      ),
      IF(C234="750 Business promotion",
         E234-(E234/(1+4.793/100)),
         E234-(E234/(1+Dashboard!$F$4))
      )
   )
)</f>
        <v>0</v>
      </c>
      <c r="J234" s="25">
        <f>Bank1[[#This Row],[Money in/ (Money out)]]-Bank1[[#This Row],[GST/HST]]</f>
        <v>0</v>
      </c>
      <c r="L234" s="23">
        <f t="shared" si="9"/>
        <v>0</v>
      </c>
    </row>
    <row r="235" spans="1:12" x14ac:dyDescent="0.2">
      <c r="A235" s="399"/>
      <c r="D235" s="397">
        <f>_xlfn.XLOOKUP(C:C,Table1[for Import to Bank Register dropdown],Table1[for Pivot],0,0,1)</f>
        <v>0</v>
      </c>
      <c r="E235" s="400"/>
      <c r="F235" s="146">
        <f t="shared" si="11"/>
        <v>1111111</v>
      </c>
      <c r="G235" s="375">
        <f t="shared" si="10"/>
        <v>0</v>
      </c>
      <c r="I235" s="378">
        <f>IF(OR(C235="150 Directors advances", C235="120 accounts receivable", C235="720.2 Automobile - Insurance", C235="720.3 Automobile - License", C235="870.4 Rent - Insurance", C235="870.6 Rent - Property Tax", C235="870.7 Rent - Homeoffice", C235="870.9 Rent - Water"),
   0,
   IF(Dashboard!$F$5="Quick",
      IF(OR(C235="190 Automobile",C235="200 computer hardware",C235="210 Computer software",C235="220 Quickbooks software",C235="230 Office equipment",C235="240 Office furniture"),
         E235-(E235/(1+Dashboard!$F$4)),
         0
      ),
      IF(C235="750 Business promotion",
         E235-(E235/(1+4.793/100)),
         E235-(E235/(1+Dashboard!$F$4))
      )
   )
)</f>
        <v>0</v>
      </c>
      <c r="J235" s="25">
        <f>Bank1[[#This Row],[Money in/ (Money out)]]-Bank1[[#This Row],[GST/HST]]</f>
        <v>0</v>
      </c>
      <c r="L235" s="23">
        <f t="shared" si="9"/>
        <v>0</v>
      </c>
    </row>
    <row r="236" spans="1:12" x14ac:dyDescent="0.2">
      <c r="A236" s="399"/>
      <c r="D236" s="397">
        <f>_xlfn.XLOOKUP(C:C,Table1[for Import to Bank Register dropdown],Table1[for Pivot],0,0,1)</f>
        <v>0</v>
      </c>
      <c r="E236" s="400"/>
      <c r="F236" s="146">
        <f t="shared" si="11"/>
        <v>1111111</v>
      </c>
      <c r="G236" s="375">
        <f t="shared" si="10"/>
        <v>0</v>
      </c>
      <c r="I236" s="378">
        <f>IF(OR(C236="150 Directors advances", C236="120 accounts receivable", C236="720.2 Automobile - Insurance", C236="720.3 Automobile - License", C236="870.4 Rent - Insurance", C236="870.6 Rent - Property Tax", C236="870.7 Rent - Homeoffice", C236="870.9 Rent - Water"),
   0,
   IF(Dashboard!$F$5="Quick",
      IF(OR(C236="190 Automobile",C236="200 computer hardware",C236="210 Computer software",C236="220 Quickbooks software",C236="230 Office equipment",C236="240 Office furniture"),
         E236-(E236/(1+Dashboard!$F$4)),
         0
      ),
      IF(C236="750 Business promotion",
         E236-(E236/(1+4.793/100)),
         E236-(E236/(1+Dashboard!$F$4))
      )
   )
)</f>
        <v>0</v>
      </c>
      <c r="J236" s="25">
        <f>Bank1[[#This Row],[Money in/ (Money out)]]-Bank1[[#This Row],[GST/HST]]</f>
        <v>0</v>
      </c>
      <c r="L236" s="23">
        <f t="shared" si="9"/>
        <v>0</v>
      </c>
    </row>
    <row r="237" spans="1:12" x14ac:dyDescent="0.2">
      <c r="A237" s="399"/>
      <c r="D237" s="397">
        <f>_xlfn.XLOOKUP(C:C,Table1[for Import to Bank Register dropdown],Table1[for Pivot],0,0,1)</f>
        <v>0</v>
      </c>
      <c r="E237" s="400"/>
      <c r="F237" s="146">
        <f t="shared" si="11"/>
        <v>1111111</v>
      </c>
      <c r="G237" s="375">
        <f t="shared" si="10"/>
        <v>0</v>
      </c>
      <c r="I237" s="378">
        <f>IF(OR(C237="150 Directors advances", C237="120 accounts receivable", C237="720.2 Automobile - Insurance", C237="720.3 Automobile - License", C237="870.4 Rent - Insurance", C237="870.6 Rent - Property Tax", C237="870.7 Rent - Homeoffice", C237="870.9 Rent - Water"),
   0,
   IF(Dashboard!$F$5="Quick",
      IF(OR(C237="190 Automobile",C237="200 computer hardware",C237="210 Computer software",C237="220 Quickbooks software",C237="230 Office equipment",C237="240 Office furniture"),
         E237-(E237/(1+Dashboard!$F$4)),
         0
      ),
      IF(C237="750 Business promotion",
         E237-(E237/(1+4.793/100)),
         E237-(E237/(1+Dashboard!$F$4))
      )
   )
)</f>
        <v>0</v>
      </c>
      <c r="J237" s="25">
        <f>Bank1[[#This Row],[Money in/ (Money out)]]-Bank1[[#This Row],[GST/HST]]</f>
        <v>0</v>
      </c>
      <c r="L237" s="23">
        <f t="shared" si="9"/>
        <v>0</v>
      </c>
    </row>
    <row r="238" spans="1:12" x14ac:dyDescent="0.2">
      <c r="A238" s="399"/>
      <c r="D238" s="397">
        <f>_xlfn.XLOOKUP(C:C,Table1[for Import to Bank Register dropdown],Table1[for Pivot],0,0,1)</f>
        <v>0</v>
      </c>
      <c r="E238" s="400"/>
      <c r="F238" s="146">
        <f t="shared" si="11"/>
        <v>1111111</v>
      </c>
      <c r="G238" s="375">
        <f t="shared" si="10"/>
        <v>0</v>
      </c>
      <c r="I238" s="378">
        <f>IF(OR(C238="150 Directors advances", C238="120 accounts receivable", C238="720.2 Automobile - Insurance", C238="720.3 Automobile - License", C238="870.4 Rent - Insurance", C238="870.6 Rent - Property Tax", C238="870.7 Rent - Homeoffice", C238="870.9 Rent - Water"),
   0,
   IF(Dashboard!$F$5="Quick",
      IF(OR(C238="190 Automobile",C238="200 computer hardware",C238="210 Computer software",C238="220 Quickbooks software",C238="230 Office equipment",C238="240 Office furniture"),
         E238-(E238/(1+Dashboard!$F$4)),
         0
      ),
      IF(C238="750 Business promotion",
         E238-(E238/(1+4.793/100)),
         E238-(E238/(1+Dashboard!$F$4))
      )
   )
)</f>
        <v>0</v>
      </c>
      <c r="J238" s="25">
        <f>Bank1[[#This Row],[Money in/ (Money out)]]-Bank1[[#This Row],[GST/HST]]</f>
        <v>0</v>
      </c>
      <c r="L238" s="23">
        <f t="shared" si="9"/>
        <v>0</v>
      </c>
    </row>
    <row r="239" spans="1:12" x14ac:dyDescent="0.2">
      <c r="A239" s="399"/>
      <c r="D239" s="397">
        <f>_xlfn.XLOOKUP(C:C,Table1[for Import to Bank Register dropdown],Table1[for Pivot],0,0,1)</f>
        <v>0</v>
      </c>
      <c r="E239" s="400"/>
      <c r="F239" s="146">
        <f t="shared" si="11"/>
        <v>1111111</v>
      </c>
      <c r="G239" s="375">
        <f t="shared" si="10"/>
        <v>0</v>
      </c>
      <c r="I239" s="378">
        <f>IF(OR(C239="150 Directors advances", C239="120 accounts receivable", C239="720.2 Automobile - Insurance", C239="720.3 Automobile - License", C239="870.4 Rent - Insurance", C239="870.6 Rent - Property Tax", C239="870.7 Rent - Homeoffice", C239="870.9 Rent - Water"),
   0,
   IF(Dashboard!$F$5="Quick",
      IF(OR(C239="190 Automobile",C239="200 computer hardware",C239="210 Computer software",C239="220 Quickbooks software",C239="230 Office equipment",C239="240 Office furniture"),
         E239-(E239/(1+Dashboard!$F$4)),
         0
      ),
      IF(C239="750 Business promotion",
         E239-(E239/(1+4.793/100)),
         E239-(E239/(1+Dashboard!$F$4))
      )
   )
)</f>
        <v>0</v>
      </c>
      <c r="J239" s="25">
        <f>Bank1[[#This Row],[Money in/ (Money out)]]-Bank1[[#This Row],[GST/HST]]</f>
        <v>0</v>
      </c>
      <c r="L239" s="23">
        <f t="shared" si="9"/>
        <v>0</v>
      </c>
    </row>
    <row r="240" spans="1:12" x14ac:dyDescent="0.2">
      <c r="A240" s="399"/>
      <c r="D240" s="397">
        <f>_xlfn.XLOOKUP(C:C,Table1[for Import to Bank Register dropdown],Table1[for Pivot],0,0,1)</f>
        <v>0</v>
      </c>
      <c r="E240" s="400"/>
      <c r="F240" s="146">
        <f t="shared" si="11"/>
        <v>1111111</v>
      </c>
      <c r="G240" s="375">
        <f t="shared" si="10"/>
        <v>0</v>
      </c>
      <c r="I240" s="378">
        <f>IF(OR(C240="150 Directors advances", C240="120 accounts receivable", C240="720.2 Automobile - Insurance", C240="720.3 Automobile - License", C240="870.4 Rent - Insurance", C240="870.6 Rent - Property Tax", C240="870.7 Rent - Homeoffice", C240="870.9 Rent - Water"),
   0,
   IF(Dashboard!$F$5="Quick",
      IF(OR(C240="190 Automobile",C240="200 computer hardware",C240="210 Computer software",C240="220 Quickbooks software",C240="230 Office equipment",C240="240 Office furniture"),
         E240-(E240/(1+Dashboard!$F$4)),
         0
      ),
      IF(C240="750 Business promotion",
         E240-(E240/(1+4.793/100)),
         E240-(E240/(1+Dashboard!$F$4))
      )
   )
)</f>
        <v>0</v>
      </c>
      <c r="J240" s="25">
        <f>Bank1[[#This Row],[Money in/ (Money out)]]-Bank1[[#This Row],[GST/HST]]</f>
        <v>0</v>
      </c>
      <c r="L240" s="23">
        <f t="shared" si="9"/>
        <v>0</v>
      </c>
    </row>
    <row r="241" spans="1:12" x14ac:dyDescent="0.2">
      <c r="A241" s="399"/>
      <c r="D241" s="397">
        <f>_xlfn.XLOOKUP(C:C,Table1[for Import to Bank Register dropdown],Table1[for Pivot],0,0,1)</f>
        <v>0</v>
      </c>
      <c r="E241" s="400"/>
      <c r="F241" s="146">
        <f t="shared" si="11"/>
        <v>1111111</v>
      </c>
      <c r="G241" s="375">
        <f t="shared" si="10"/>
        <v>0</v>
      </c>
      <c r="I241" s="378">
        <f>IF(OR(C241="150 Directors advances", C241="120 accounts receivable", C241="720.2 Automobile - Insurance", C241="720.3 Automobile - License", C241="870.4 Rent - Insurance", C241="870.6 Rent - Property Tax", C241="870.7 Rent - Homeoffice", C241="870.9 Rent - Water"),
   0,
   IF(Dashboard!$F$5="Quick",
      IF(OR(C241="190 Automobile",C241="200 computer hardware",C241="210 Computer software",C241="220 Quickbooks software",C241="230 Office equipment",C241="240 Office furniture"),
         E241-(E241/(1+Dashboard!$F$4)),
         0
      ),
      IF(C241="750 Business promotion",
         E241-(E241/(1+4.793/100)),
         E241-(E241/(1+Dashboard!$F$4))
      )
   )
)</f>
        <v>0</v>
      </c>
      <c r="J241" s="25">
        <f>Bank1[[#This Row],[Money in/ (Money out)]]-Bank1[[#This Row],[GST/HST]]</f>
        <v>0</v>
      </c>
      <c r="L241" s="23">
        <f t="shared" si="9"/>
        <v>0</v>
      </c>
    </row>
    <row r="242" spans="1:12" x14ac:dyDescent="0.2">
      <c r="A242" s="399"/>
      <c r="D242" s="397">
        <f>_xlfn.XLOOKUP(C:C,Table1[for Import to Bank Register dropdown],Table1[for Pivot],0,0,1)</f>
        <v>0</v>
      </c>
      <c r="E242" s="400"/>
      <c r="F242" s="146">
        <f t="shared" si="11"/>
        <v>1111111</v>
      </c>
      <c r="G242" s="375">
        <f t="shared" si="10"/>
        <v>0</v>
      </c>
      <c r="I242" s="378">
        <f>IF(OR(C242="150 Directors advances", C242="120 accounts receivable", C242="720.2 Automobile - Insurance", C242="720.3 Automobile - License", C242="870.4 Rent - Insurance", C242="870.6 Rent - Property Tax", C242="870.7 Rent - Homeoffice", C242="870.9 Rent - Water"),
   0,
   IF(Dashboard!$F$5="Quick",
      IF(OR(C242="190 Automobile",C242="200 computer hardware",C242="210 Computer software",C242="220 Quickbooks software",C242="230 Office equipment",C242="240 Office furniture"),
         E242-(E242/(1+Dashboard!$F$4)),
         0
      ),
      IF(C242="750 Business promotion",
         E242-(E242/(1+4.793/100)),
         E242-(E242/(1+Dashboard!$F$4))
      )
   )
)</f>
        <v>0</v>
      </c>
      <c r="J242" s="25">
        <f>Bank1[[#This Row],[Money in/ (Money out)]]-Bank1[[#This Row],[GST/HST]]</f>
        <v>0</v>
      </c>
      <c r="L242" s="23">
        <f t="shared" si="9"/>
        <v>0</v>
      </c>
    </row>
    <row r="243" spans="1:12" x14ac:dyDescent="0.2">
      <c r="A243" s="399"/>
      <c r="D243" s="397">
        <f>_xlfn.XLOOKUP(C:C,Table1[for Import to Bank Register dropdown],Table1[for Pivot],0,0,1)</f>
        <v>0</v>
      </c>
      <c r="E243" s="400"/>
      <c r="F243" s="146">
        <f t="shared" si="11"/>
        <v>1111111</v>
      </c>
      <c r="G243" s="375">
        <f t="shared" si="10"/>
        <v>0</v>
      </c>
      <c r="I243" s="378">
        <f>IF(OR(C243="150 Directors advances", C243="120 accounts receivable", C243="720.2 Automobile - Insurance", C243="720.3 Automobile - License", C243="870.4 Rent - Insurance", C243="870.6 Rent - Property Tax", C243="870.7 Rent - Homeoffice", C243="870.9 Rent - Water"),
   0,
   IF(Dashboard!$F$5="Quick",
      IF(OR(C243="190 Automobile",C243="200 computer hardware",C243="210 Computer software",C243="220 Quickbooks software",C243="230 Office equipment",C243="240 Office furniture"),
         E243-(E243/(1+Dashboard!$F$4)),
         0
      ),
      IF(C243="750 Business promotion",
         E243-(E243/(1+4.793/100)),
         E243-(E243/(1+Dashboard!$F$4))
      )
   )
)</f>
        <v>0</v>
      </c>
      <c r="J243" s="25">
        <f>Bank1[[#This Row],[Money in/ (Money out)]]-Bank1[[#This Row],[GST/HST]]</f>
        <v>0</v>
      </c>
      <c r="L243" s="23">
        <f t="shared" si="9"/>
        <v>0</v>
      </c>
    </row>
    <row r="244" spans="1:12" x14ac:dyDescent="0.2">
      <c r="A244" s="399"/>
      <c r="D244" s="397">
        <f>_xlfn.XLOOKUP(C:C,Table1[for Import to Bank Register dropdown],Table1[for Pivot],0,0,1)</f>
        <v>0</v>
      </c>
      <c r="E244" s="400"/>
      <c r="F244" s="146">
        <f t="shared" si="11"/>
        <v>1111111</v>
      </c>
      <c r="G244" s="375">
        <f t="shared" si="10"/>
        <v>0</v>
      </c>
      <c r="I244" s="378">
        <f>IF(OR(C244="150 Directors advances", C244="120 accounts receivable", C244="720.2 Automobile - Insurance", C244="720.3 Automobile - License", C244="870.4 Rent - Insurance", C244="870.6 Rent - Property Tax", C244="870.7 Rent - Homeoffice", C244="870.9 Rent - Water"),
   0,
   IF(Dashboard!$F$5="Quick",
      IF(OR(C244="190 Automobile",C244="200 computer hardware",C244="210 Computer software",C244="220 Quickbooks software",C244="230 Office equipment",C244="240 Office furniture"),
         E244-(E244/(1+Dashboard!$F$4)),
         0
      ),
      IF(C244="750 Business promotion",
         E244-(E244/(1+4.793/100)),
         E244-(E244/(1+Dashboard!$F$4))
      )
   )
)</f>
        <v>0</v>
      </c>
      <c r="J244" s="25">
        <f>Bank1[[#This Row],[Money in/ (Money out)]]-Bank1[[#This Row],[GST/HST]]</f>
        <v>0</v>
      </c>
      <c r="L244" s="23">
        <f t="shared" si="9"/>
        <v>0</v>
      </c>
    </row>
    <row r="245" spans="1:12" x14ac:dyDescent="0.2">
      <c r="A245" s="399"/>
      <c r="D245" s="397">
        <f>_xlfn.XLOOKUP(C:C,Table1[for Import to Bank Register dropdown],Table1[for Pivot],0,0,1)</f>
        <v>0</v>
      </c>
      <c r="E245" s="400"/>
      <c r="F245" s="146">
        <f t="shared" si="11"/>
        <v>1111111</v>
      </c>
      <c r="G245" s="375">
        <f t="shared" si="10"/>
        <v>0</v>
      </c>
      <c r="I245" s="378">
        <f>IF(OR(C245="150 Directors advances", C245="120 accounts receivable", C245="720.2 Automobile - Insurance", C245="720.3 Automobile - License", C245="870.4 Rent - Insurance", C245="870.6 Rent - Property Tax", C245="870.7 Rent - Homeoffice", C245="870.9 Rent - Water"),
   0,
   IF(Dashboard!$F$5="Quick",
      IF(OR(C245="190 Automobile",C245="200 computer hardware",C245="210 Computer software",C245="220 Quickbooks software",C245="230 Office equipment",C245="240 Office furniture"),
         E245-(E245/(1+Dashboard!$F$4)),
         0
      ),
      IF(C245="750 Business promotion",
         E245-(E245/(1+4.793/100)),
         E245-(E245/(1+Dashboard!$F$4))
      )
   )
)</f>
        <v>0</v>
      </c>
      <c r="J245" s="25">
        <f>Bank1[[#This Row],[Money in/ (Money out)]]-Bank1[[#This Row],[GST/HST]]</f>
        <v>0</v>
      </c>
      <c r="L245" s="23">
        <f t="shared" si="9"/>
        <v>0</v>
      </c>
    </row>
    <row r="246" spans="1:12" x14ac:dyDescent="0.2">
      <c r="A246" s="399"/>
      <c r="D246" s="397">
        <f>_xlfn.XLOOKUP(C:C,Table1[for Import to Bank Register dropdown],Table1[for Pivot],0,0,1)</f>
        <v>0</v>
      </c>
      <c r="E246" s="400"/>
      <c r="F246" s="146">
        <f t="shared" si="11"/>
        <v>1111111</v>
      </c>
      <c r="G246" s="375">
        <f t="shared" si="10"/>
        <v>0</v>
      </c>
      <c r="I246" s="378">
        <f>IF(OR(C246="150 Directors advances", C246="120 accounts receivable", C246="720.2 Automobile - Insurance", C246="720.3 Automobile - License", C246="870.4 Rent - Insurance", C246="870.6 Rent - Property Tax", C246="870.7 Rent - Homeoffice", C246="870.9 Rent - Water"),
   0,
   IF(Dashboard!$F$5="Quick",
      IF(OR(C246="190 Automobile",C246="200 computer hardware",C246="210 Computer software",C246="220 Quickbooks software",C246="230 Office equipment",C246="240 Office furniture"),
         E246-(E246/(1+Dashboard!$F$4)),
         0
      ),
      IF(C246="750 Business promotion",
         E246-(E246/(1+4.793/100)),
         E246-(E246/(1+Dashboard!$F$4))
      )
   )
)</f>
        <v>0</v>
      </c>
      <c r="J246" s="25">
        <f>Bank1[[#This Row],[Money in/ (Money out)]]-Bank1[[#This Row],[GST/HST]]</f>
        <v>0</v>
      </c>
      <c r="L246" s="23">
        <f t="shared" si="9"/>
        <v>0</v>
      </c>
    </row>
    <row r="247" spans="1:12" x14ac:dyDescent="0.2">
      <c r="A247" s="399"/>
      <c r="D247" s="397">
        <f>_xlfn.XLOOKUP(C:C,Table1[for Import to Bank Register dropdown],Table1[for Pivot],0,0,1)</f>
        <v>0</v>
      </c>
      <c r="E247" s="400"/>
      <c r="F247" s="146">
        <f t="shared" si="11"/>
        <v>1111111</v>
      </c>
      <c r="G247" s="375">
        <f t="shared" si="10"/>
        <v>0</v>
      </c>
      <c r="I247" s="378">
        <f>IF(OR(C247="150 Directors advances", C247="120 accounts receivable", C247="720.2 Automobile - Insurance", C247="720.3 Automobile - License", C247="870.4 Rent - Insurance", C247="870.6 Rent - Property Tax", C247="870.7 Rent - Homeoffice", C247="870.9 Rent - Water"),
   0,
   IF(Dashboard!$F$5="Quick",
      IF(OR(C247="190 Automobile",C247="200 computer hardware",C247="210 Computer software",C247="220 Quickbooks software",C247="230 Office equipment",C247="240 Office furniture"),
         E247-(E247/(1+Dashboard!$F$4)),
         0
      ),
      IF(C247="750 Business promotion",
         E247-(E247/(1+4.793/100)),
         E247-(E247/(1+Dashboard!$F$4))
      )
   )
)</f>
        <v>0</v>
      </c>
      <c r="J247" s="25">
        <f>Bank1[[#This Row],[Money in/ (Money out)]]-Bank1[[#This Row],[GST/HST]]</f>
        <v>0</v>
      </c>
      <c r="L247" s="23">
        <f t="shared" si="9"/>
        <v>0</v>
      </c>
    </row>
    <row r="248" spans="1:12" x14ac:dyDescent="0.2">
      <c r="A248" s="399"/>
      <c r="D248" s="397">
        <f>_xlfn.XLOOKUP(C:C,Table1[for Import to Bank Register dropdown],Table1[for Pivot],0,0,1)</f>
        <v>0</v>
      </c>
      <c r="E248" s="400"/>
      <c r="F248" s="146">
        <f t="shared" si="11"/>
        <v>1111111</v>
      </c>
      <c r="G248" s="375">
        <f t="shared" si="10"/>
        <v>0</v>
      </c>
      <c r="I248" s="378">
        <f>IF(OR(C248="150 Directors advances", C248="120 accounts receivable", C248="720.2 Automobile - Insurance", C248="720.3 Automobile - License", C248="870.4 Rent - Insurance", C248="870.6 Rent - Property Tax", C248="870.7 Rent - Homeoffice", C248="870.9 Rent - Water"),
   0,
   IF(Dashboard!$F$5="Quick",
      IF(OR(C248="190 Automobile",C248="200 computer hardware",C248="210 Computer software",C248="220 Quickbooks software",C248="230 Office equipment",C248="240 Office furniture"),
         E248-(E248/(1+Dashboard!$F$4)),
         0
      ),
      IF(C248="750 Business promotion",
         E248-(E248/(1+4.793/100)),
         E248-(E248/(1+Dashboard!$F$4))
      )
   )
)</f>
        <v>0</v>
      </c>
      <c r="J248" s="25">
        <f>Bank1[[#This Row],[Money in/ (Money out)]]-Bank1[[#This Row],[GST/HST]]</f>
        <v>0</v>
      </c>
      <c r="L248" s="23">
        <f t="shared" si="9"/>
        <v>0</v>
      </c>
    </row>
    <row r="249" spans="1:12" x14ac:dyDescent="0.2">
      <c r="A249" s="399"/>
      <c r="D249" s="397">
        <f>_xlfn.XLOOKUP(C:C,Table1[for Import to Bank Register dropdown],Table1[for Pivot],0,0,1)</f>
        <v>0</v>
      </c>
      <c r="E249" s="400"/>
      <c r="F249" s="146">
        <f t="shared" si="11"/>
        <v>1111111</v>
      </c>
      <c r="G249" s="375">
        <f t="shared" si="10"/>
        <v>0</v>
      </c>
      <c r="I249" s="378">
        <f>IF(OR(C249="150 Directors advances", C249="120 accounts receivable", C249="720.2 Automobile - Insurance", C249="720.3 Automobile - License", C249="870.4 Rent - Insurance", C249="870.6 Rent - Property Tax", C249="870.7 Rent - Homeoffice", C249="870.9 Rent - Water"),
   0,
   IF(Dashboard!$F$5="Quick",
      IF(OR(C249="190 Automobile",C249="200 computer hardware",C249="210 Computer software",C249="220 Quickbooks software",C249="230 Office equipment",C249="240 Office furniture"),
         E249-(E249/(1+Dashboard!$F$4)),
         0
      ),
      IF(C249="750 Business promotion",
         E249-(E249/(1+4.793/100)),
         E249-(E249/(1+Dashboard!$F$4))
      )
   )
)</f>
        <v>0</v>
      </c>
      <c r="J249" s="25">
        <f>Bank1[[#This Row],[Money in/ (Money out)]]-Bank1[[#This Row],[GST/HST]]</f>
        <v>0</v>
      </c>
      <c r="L249" s="23">
        <f t="shared" si="9"/>
        <v>0</v>
      </c>
    </row>
    <row r="250" spans="1:12" x14ac:dyDescent="0.2">
      <c r="A250" s="399"/>
      <c r="D250" s="397">
        <f>_xlfn.XLOOKUP(C:C,Table1[for Import to Bank Register dropdown],Table1[for Pivot],0,0,1)</f>
        <v>0</v>
      </c>
      <c r="E250" s="400"/>
      <c r="F250" s="146">
        <f t="shared" si="11"/>
        <v>1111111</v>
      </c>
      <c r="G250" s="375">
        <f t="shared" si="10"/>
        <v>0</v>
      </c>
      <c r="I250" s="378">
        <f>IF(OR(C250="150 Directors advances", C250="120 accounts receivable", C250="720.2 Automobile - Insurance", C250="720.3 Automobile - License", C250="870.4 Rent - Insurance", C250="870.6 Rent - Property Tax", C250="870.7 Rent - Homeoffice", C250="870.9 Rent - Water"),
   0,
   IF(Dashboard!$F$5="Quick",
      IF(OR(C250="190 Automobile",C250="200 computer hardware",C250="210 Computer software",C250="220 Quickbooks software",C250="230 Office equipment",C250="240 Office furniture"),
         E250-(E250/(1+Dashboard!$F$4)),
         0
      ),
      IF(C250="750 Business promotion",
         E250-(E250/(1+4.793/100)),
         E250-(E250/(1+Dashboard!$F$4))
      )
   )
)</f>
        <v>0</v>
      </c>
      <c r="J250" s="25">
        <f>Bank1[[#This Row],[Money in/ (Money out)]]-Bank1[[#This Row],[GST/HST]]</f>
        <v>0</v>
      </c>
      <c r="L250" s="23">
        <f t="shared" si="9"/>
        <v>0</v>
      </c>
    </row>
    <row r="251" spans="1:12" x14ac:dyDescent="0.2">
      <c r="A251" s="399"/>
      <c r="D251" s="397">
        <f>_xlfn.XLOOKUP(C:C,Table1[for Import to Bank Register dropdown],Table1[for Pivot],0,0,1)</f>
        <v>0</v>
      </c>
      <c r="E251" s="400"/>
      <c r="F251" s="146">
        <f t="shared" si="11"/>
        <v>1111111</v>
      </c>
      <c r="G251" s="375">
        <f t="shared" si="10"/>
        <v>0</v>
      </c>
      <c r="I251" s="378">
        <f>IF(OR(C251="150 Directors advances", C251="120 accounts receivable", C251="720.2 Automobile - Insurance", C251="720.3 Automobile - License", C251="870.4 Rent - Insurance", C251="870.6 Rent - Property Tax", C251="870.7 Rent - Homeoffice", C251="870.9 Rent - Water"),
   0,
   IF(Dashboard!$F$5="Quick",
      IF(OR(C251="190 Automobile",C251="200 computer hardware",C251="210 Computer software",C251="220 Quickbooks software",C251="230 Office equipment",C251="240 Office furniture"),
         E251-(E251/(1+Dashboard!$F$4)),
         0
      ),
      IF(C251="750 Business promotion",
         E251-(E251/(1+4.793/100)),
         E251-(E251/(1+Dashboard!$F$4))
      )
   )
)</f>
        <v>0</v>
      </c>
      <c r="J251" s="25">
        <f>Bank1[[#This Row],[Money in/ (Money out)]]-Bank1[[#This Row],[GST/HST]]</f>
        <v>0</v>
      </c>
      <c r="L251" s="23">
        <f t="shared" si="9"/>
        <v>0</v>
      </c>
    </row>
    <row r="252" spans="1:12" x14ac:dyDescent="0.2">
      <c r="A252" s="399"/>
      <c r="D252" s="397">
        <f>_xlfn.XLOOKUP(C:C,Table1[for Import to Bank Register dropdown],Table1[for Pivot],0,0,1)</f>
        <v>0</v>
      </c>
      <c r="E252" s="400"/>
      <c r="F252" s="146">
        <f t="shared" si="11"/>
        <v>1111111</v>
      </c>
      <c r="G252" s="375">
        <f t="shared" si="10"/>
        <v>0</v>
      </c>
      <c r="I252" s="378">
        <f>IF(OR(C252="150 Directors advances", C252="120 accounts receivable", C252="720.2 Automobile - Insurance", C252="720.3 Automobile - License", C252="870.4 Rent - Insurance", C252="870.6 Rent - Property Tax", C252="870.7 Rent - Homeoffice", C252="870.9 Rent - Water"),
   0,
   IF(Dashboard!$F$5="Quick",
      IF(OR(C252="190 Automobile",C252="200 computer hardware",C252="210 Computer software",C252="220 Quickbooks software",C252="230 Office equipment",C252="240 Office furniture"),
         E252-(E252/(1+Dashboard!$F$4)),
         0
      ),
      IF(C252="750 Business promotion",
         E252-(E252/(1+4.793/100)),
         E252-(E252/(1+Dashboard!$F$4))
      )
   )
)</f>
        <v>0</v>
      </c>
      <c r="J252" s="25">
        <f>Bank1[[#This Row],[Money in/ (Money out)]]-Bank1[[#This Row],[GST/HST]]</f>
        <v>0</v>
      </c>
      <c r="L252" s="23">
        <f t="shared" si="9"/>
        <v>0</v>
      </c>
    </row>
    <row r="253" spans="1:12" x14ac:dyDescent="0.2">
      <c r="A253" s="399"/>
      <c r="D253" s="397">
        <f>_xlfn.XLOOKUP(C:C,Table1[for Import to Bank Register dropdown],Table1[for Pivot],0,0,1)</f>
        <v>0</v>
      </c>
      <c r="E253" s="400"/>
      <c r="F253" s="146">
        <f t="shared" si="11"/>
        <v>1111111</v>
      </c>
      <c r="G253" s="375">
        <f t="shared" si="10"/>
        <v>0</v>
      </c>
      <c r="I253" s="378">
        <f>IF(OR(C253="150 Directors advances", C253="120 accounts receivable", C253="720.2 Automobile - Insurance", C253="720.3 Automobile - License", C253="870.4 Rent - Insurance", C253="870.6 Rent - Property Tax", C253="870.7 Rent - Homeoffice", C253="870.9 Rent - Water"),
   0,
   IF(Dashboard!$F$5="Quick",
      IF(OR(C253="190 Automobile",C253="200 computer hardware",C253="210 Computer software",C253="220 Quickbooks software",C253="230 Office equipment",C253="240 Office furniture"),
         E253-(E253/(1+Dashboard!$F$4)),
         0
      ),
      IF(C253="750 Business promotion",
         E253-(E253/(1+4.793/100)),
         E253-(E253/(1+Dashboard!$F$4))
      )
   )
)</f>
        <v>0</v>
      </c>
      <c r="J253" s="25">
        <f>Bank1[[#This Row],[Money in/ (Money out)]]-Bank1[[#This Row],[GST/HST]]</f>
        <v>0</v>
      </c>
      <c r="L253" s="23">
        <f t="shared" si="9"/>
        <v>0</v>
      </c>
    </row>
    <row r="254" spans="1:12" x14ac:dyDescent="0.2">
      <c r="A254" s="399"/>
      <c r="D254" s="397">
        <f>_xlfn.XLOOKUP(C:C,Table1[for Import to Bank Register dropdown],Table1[for Pivot],0,0,1)</f>
        <v>0</v>
      </c>
      <c r="E254" s="400"/>
      <c r="F254" s="146">
        <f t="shared" si="11"/>
        <v>1111111</v>
      </c>
      <c r="G254" s="375">
        <f t="shared" si="10"/>
        <v>0</v>
      </c>
      <c r="I254" s="378">
        <f>IF(OR(C254="150 Directors advances", C254="120 accounts receivable", C254="720.2 Automobile - Insurance", C254="720.3 Automobile - License", C254="870.4 Rent - Insurance", C254="870.6 Rent - Property Tax", C254="870.7 Rent - Homeoffice", C254="870.9 Rent - Water"),
   0,
   IF(Dashboard!$F$5="Quick",
      IF(OR(C254="190 Automobile",C254="200 computer hardware",C254="210 Computer software",C254="220 Quickbooks software",C254="230 Office equipment",C254="240 Office furniture"),
         E254-(E254/(1+Dashboard!$F$4)),
         0
      ),
      IF(C254="750 Business promotion",
         E254-(E254/(1+4.793/100)),
         E254-(E254/(1+Dashboard!$F$4))
      )
   )
)</f>
        <v>0</v>
      </c>
      <c r="J254" s="25">
        <f>Bank1[[#This Row],[Money in/ (Money out)]]-Bank1[[#This Row],[GST/HST]]</f>
        <v>0</v>
      </c>
      <c r="L254" s="23">
        <f t="shared" si="9"/>
        <v>0</v>
      </c>
    </row>
    <row r="255" spans="1:12" x14ac:dyDescent="0.2">
      <c r="A255" s="399"/>
      <c r="D255" s="397">
        <f>_xlfn.XLOOKUP(C:C,Table1[for Import to Bank Register dropdown],Table1[for Pivot],0,0,1)</f>
        <v>0</v>
      </c>
      <c r="E255" s="400"/>
      <c r="F255" s="146">
        <f t="shared" si="11"/>
        <v>1111111</v>
      </c>
      <c r="G255" s="375">
        <f t="shared" si="10"/>
        <v>0</v>
      </c>
      <c r="I255" s="378">
        <f>IF(OR(C255="150 Directors advances", C255="120 accounts receivable", C255="720.2 Automobile - Insurance", C255="720.3 Automobile - License", C255="870.4 Rent - Insurance", C255="870.6 Rent - Property Tax", C255="870.7 Rent - Homeoffice", C255="870.9 Rent - Water"),
   0,
   IF(Dashboard!$F$5="Quick",
      IF(OR(C255="190 Automobile",C255="200 computer hardware",C255="210 Computer software",C255="220 Quickbooks software",C255="230 Office equipment",C255="240 Office furniture"),
         E255-(E255/(1+Dashboard!$F$4)),
         0
      ),
      IF(C255="750 Business promotion",
         E255-(E255/(1+4.793/100)),
         E255-(E255/(1+Dashboard!$F$4))
      )
   )
)</f>
        <v>0</v>
      </c>
      <c r="J255" s="25">
        <f>Bank1[[#This Row],[Money in/ (Money out)]]-Bank1[[#This Row],[GST/HST]]</f>
        <v>0</v>
      </c>
      <c r="L255" s="23">
        <f t="shared" si="9"/>
        <v>0</v>
      </c>
    </row>
    <row r="256" spans="1:12" x14ac:dyDescent="0.2">
      <c r="A256" s="399"/>
      <c r="D256" s="397">
        <f>_xlfn.XLOOKUP(C:C,Table1[for Import to Bank Register dropdown],Table1[for Pivot],0,0,1)</f>
        <v>0</v>
      </c>
      <c r="E256" s="400"/>
      <c r="F256" s="146">
        <f t="shared" si="11"/>
        <v>1111111</v>
      </c>
      <c r="G256" s="375">
        <f t="shared" si="10"/>
        <v>0</v>
      </c>
      <c r="I256" s="378">
        <f>IF(OR(C256="150 Directors advances", C256="120 accounts receivable", C256="720.2 Automobile - Insurance", C256="720.3 Automobile - License", C256="870.4 Rent - Insurance", C256="870.6 Rent - Property Tax", C256="870.7 Rent - Homeoffice", C256="870.9 Rent - Water"),
   0,
   IF(Dashboard!$F$5="Quick",
      IF(OR(C256="190 Automobile",C256="200 computer hardware",C256="210 Computer software",C256="220 Quickbooks software",C256="230 Office equipment",C256="240 Office furniture"),
         E256-(E256/(1+Dashboard!$F$4)),
         0
      ),
      IF(C256="750 Business promotion",
         E256-(E256/(1+4.793/100)),
         E256-(E256/(1+Dashboard!$F$4))
      )
   )
)</f>
        <v>0</v>
      </c>
      <c r="J256" s="25">
        <f>Bank1[[#This Row],[Money in/ (Money out)]]-Bank1[[#This Row],[GST/HST]]</f>
        <v>0</v>
      </c>
      <c r="L256" s="23">
        <f t="shared" si="9"/>
        <v>0</v>
      </c>
    </row>
    <row r="257" spans="1:12" x14ac:dyDescent="0.2">
      <c r="A257" s="399"/>
      <c r="D257" s="397">
        <f>_xlfn.XLOOKUP(C:C,Table1[for Import to Bank Register dropdown],Table1[for Pivot],0,0,1)</f>
        <v>0</v>
      </c>
      <c r="E257" s="400"/>
      <c r="F257" s="146">
        <f t="shared" si="11"/>
        <v>1111111</v>
      </c>
      <c r="G257" s="375">
        <f t="shared" si="10"/>
        <v>0</v>
      </c>
      <c r="I257" s="378">
        <f>IF(OR(C257="150 Directors advances", C257="120 accounts receivable", C257="720.2 Automobile - Insurance", C257="720.3 Automobile - License", C257="870.4 Rent - Insurance", C257="870.6 Rent - Property Tax", C257="870.7 Rent - Homeoffice", C257="870.9 Rent - Water"),
   0,
   IF(Dashboard!$F$5="Quick",
      IF(OR(C257="190 Automobile",C257="200 computer hardware",C257="210 Computer software",C257="220 Quickbooks software",C257="230 Office equipment",C257="240 Office furniture"),
         E257-(E257/(1+Dashboard!$F$4)),
         0
      ),
      IF(C257="750 Business promotion",
         E257-(E257/(1+4.793/100)),
         E257-(E257/(1+Dashboard!$F$4))
      )
   )
)</f>
        <v>0</v>
      </c>
      <c r="J257" s="25">
        <f>Bank1[[#This Row],[Money in/ (Money out)]]-Bank1[[#This Row],[GST/HST]]</f>
        <v>0</v>
      </c>
      <c r="L257" s="23">
        <f t="shared" si="9"/>
        <v>0</v>
      </c>
    </row>
    <row r="258" spans="1:12" x14ac:dyDescent="0.2">
      <c r="A258" s="399"/>
      <c r="D258" s="397">
        <f>_xlfn.XLOOKUP(C:C,Table1[for Import to Bank Register dropdown],Table1[for Pivot],0,0,1)</f>
        <v>0</v>
      </c>
      <c r="E258" s="400"/>
      <c r="F258" s="146">
        <f t="shared" si="11"/>
        <v>1111111</v>
      </c>
      <c r="G258" s="375">
        <f t="shared" si="10"/>
        <v>0</v>
      </c>
      <c r="I258" s="378">
        <f>IF(OR(C258="150 Directors advances", C258="120 accounts receivable", C258="720.2 Automobile - Insurance", C258="720.3 Automobile - License", C258="870.4 Rent - Insurance", C258="870.6 Rent - Property Tax", C258="870.7 Rent - Homeoffice", C258="870.9 Rent - Water"),
   0,
   IF(Dashboard!$F$5="Quick",
      IF(OR(C258="190 Automobile",C258="200 computer hardware",C258="210 Computer software",C258="220 Quickbooks software",C258="230 Office equipment",C258="240 Office furniture"),
         E258-(E258/(1+Dashboard!$F$4)),
         0
      ),
      IF(C258="750 Business promotion",
         E258-(E258/(1+4.793/100)),
         E258-(E258/(1+Dashboard!$F$4))
      )
   )
)</f>
        <v>0</v>
      </c>
      <c r="J258" s="25">
        <f>Bank1[[#This Row],[Money in/ (Money out)]]-Bank1[[#This Row],[GST/HST]]</f>
        <v>0</v>
      </c>
      <c r="L258" s="23">
        <f t="shared" si="9"/>
        <v>0</v>
      </c>
    </row>
    <row r="259" spans="1:12" x14ac:dyDescent="0.2">
      <c r="A259" s="399"/>
      <c r="D259" s="397">
        <f>_xlfn.XLOOKUP(C:C,Table1[for Import to Bank Register dropdown],Table1[for Pivot],0,0,1)</f>
        <v>0</v>
      </c>
      <c r="E259" s="400"/>
      <c r="F259" s="146">
        <f t="shared" si="11"/>
        <v>1111111</v>
      </c>
      <c r="G259" s="375">
        <f t="shared" si="10"/>
        <v>0</v>
      </c>
      <c r="I259" s="378">
        <f>IF(OR(C259="150 Directors advances", C259="120 accounts receivable", C259="720.2 Automobile - Insurance", C259="720.3 Automobile - License", C259="870.4 Rent - Insurance", C259="870.6 Rent - Property Tax", C259="870.7 Rent - Homeoffice", C259="870.9 Rent - Water"),
   0,
   IF(Dashboard!$F$5="Quick",
      IF(OR(C259="190 Automobile",C259="200 computer hardware",C259="210 Computer software",C259="220 Quickbooks software",C259="230 Office equipment",C259="240 Office furniture"),
         E259-(E259/(1+Dashboard!$F$4)),
         0
      ),
      IF(C259="750 Business promotion",
         E259-(E259/(1+4.793/100)),
         E259-(E259/(1+Dashboard!$F$4))
      )
   )
)</f>
        <v>0</v>
      </c>
      <c r="J259" s="25">
        <f>Bank1[[#This Row],[Money in/ (Money out)]]-Bank1[[#This Row],[GST/HST]]</f>
        <v>0</v>
      </c>
      <c r="L259" s="23">
        <f t="shared" si="9"/>
        <v>0</v>
      </c>
    </row>
    <row r="260" spans="1:12" x14ac:dyDescent="0.2">
      <c r="A260" s="399"/>
      <c r="D260" s="397">
        <f>_xlfn.XLOOKUP(C:C,Table1[for Import to Bank Register dropdown],Table1[for Pivot],0,0,1)</f>
        <v>0</v>
      </c>
      <c r="E260" s="400"/>
      <c r="F260" s="146">
        <f t="shared" si="11"/>
        <v>1111111</v>
      </c>
      <c r="G260" s="375">
        <f t="shared" si="10"/>
        <v>0</v>
      </c>
      <c r="I260" s="378">
        <f>IF(OR(C260="150 Directors advances", C260="120 accounts receivable", C260="720.2 Automobile - Insurance", C260="720.3 Automobile - License", C260="870.4 Rent - Insurance", C260="870.6 Rent - Property Tax", C260="870.7 Rent - Homeoffice", C260="870.9 Rent - Water"),
   0,
   IF(Dashboard!$F$5="Quick",
      IF(OR(C260="190 Automobile",C260="200 computer hardware",C260="210 Computer software",C260="220 Quickbooks software",C260="230 Office equipment",C260="240 Office furniture"),
         E260-(E260/(1+Dashboard!$F$4)),
         0
      ),
      IF(C260="750 Business promotion",
         E260-(E260/(1+4.793/100)),
         E260-(E260/(1+Dashboard!$F$4))
      )
   )
)</f>
        <v>0</v>
      </c>
      <c r="J260" s="25">
        <f>Bank1[[#This Row],[Money in/ (Money out)]]-Bank1[[#This Row],[GST/HST]]</f>
        <v>0</v>
      </c>
      <c r="L260" s="23">
        <f t="shared" si="9"/>
        <v>0</v>
      </c>
    </row>
    <row r="261" spans="1:12" x14ac:dyDescent="0.2">
      <c r="A261" s="399"/>
      <c r="D261" s="397">
        <f>_xlfn.XLOOKUP(C:C,Table1[for Import to Bank Register dropdown],Table1[for Pivot],0,0,1)</f>
        <v>0</v>
      </c>
      <c r="E261" s="400"/>
      <c r="F261" s="146">
        <f t="shared" si="11"/>
        <v>1111111</v>
      </c>
      <c r="G261" s="375">
        <f t="shared" si="10"/>
        <v>0</v>
      </c>
      <c r="I261" s="378">
        <f>IF(OR(C261="150 Directors advances", C261="120 accounts receivable", C261="720.2 Automobile - Insurance", C261="720.3 Automobile - License", C261="870.4 Rent - Insurance", C261="870.6 Rent - Property Tax", C261="870.7 Rent - Homeoffice", C261="870.9 Rent - Water"),
   0,
   IF(Dashboard!$F$5="Quick",
      IF(OR(C261="190 Automobile",C261="200 computer hardware",C261="210 Computer software",C261="220 Quickbooks software",C261="230 Office equipment",C261="240 Office furniture"),
         E261-(E261/(1+Dashboard!$F$4)),
         0
      ),
      IF(C261="750 Business promotion",
         E261-(E261/(1+4.793/100)),
         E261-(E261/(1+Dashboard!$F$4))
      )
   )
)</f>
        <v>0</v>
      </c>
      <c r="J261" s="25">
        <f>Bank1[[#This Row],[Money in/ (Money out)]]-Bank1[[#This Row],[GST/HST]]</f>
        <v>0</v>
      </c>
      <c r="L261" s="23">
        <f t="shared" si="9"/>
        <v>0</v>
      </c>
    </row>
    <row r="262" spans="1:12" x14ac:dyDescent="0.2">
      <c r="A262" s="399"/>
      <c r="D262" s="397">
        <f>_xlfn.XLOOKUP(C:C,Table1[for Import to Bank Register dropdown],Table1[for Pivot],0,0,1)</f>
        <v>0</v>
      </c>
      <c r="E262" s="400"/>
      <c r="F262" s="146">
        <f t="shared" si="11"/>
        <v>1111111</v>
      </c>
      <c r="G262" s="375">
        <f t="shared" si="10"/>
        <v>0</v>
      </c>
      <c r="I262" s="378">
        <f>IF(OR(C262="150 Directors advances", C262="120 accounts receivable", C262="720.2 Automobile - Insurance", C262="720.3 Automobile - License", C262="870.4 Rent - Insurance", C262="870.6 Rent - Property Tax", C262="870.7 Rent - Homeoffice", C262="870.9 Rent - Water"),
   0,
   IF(Dashboard!$F$5="Quick",
      IF(OR(C262="190 Automobile",C262="200 computer hardware",C262="210 Computer software",C262="220 Quickbooks software",C262="230 Office equipment",C262="240 Office furniture"),
         E262-(E262/(1+Dashboard!$F$4)),
         0
      ),
      IF(C262="750 Business promotion",
         E262-(E262/(1+4.793/100)),
         E262-(E262/(1+Dashboard!$F$4))
      )
   )
)</f>
        <v>0</v>
      </c>
      <c r="J262" s="25">
        <f>Bank1[[#This Row],[Money in/ (Money out)]]-Bank1[[#This Row],[GST/HST]]</f>
        <v>0</v>
      </c>
      <c r="L262" s="23">
        <f t="shared" ref="L262:L325" si="12">$L$3</f>
        <v>0</v>
      </c>
    </row>
    <row r="263" spans="1:12" x14ac:dyDescent="0.2">
      <c r="A263" s="399"/>
      <c r="D263" s="397">
        <f>_xlfn.XLOOKUP(C:C,Table1[for Import to Bank Register dropdown],Table1[for Pivot],0,0,1)</f>
        <v>0</v>
      </c>
      <c r="E263" s="400"/>
      <c r="F263" s="146">
        <f t="shared" si="11"/>
        <v>1111111</v>
      </c>
      <c r="G263" s="375">
        <f t="shared" ref="G263:G326" si="13">G262+E263</f>
        <v>0</v>
      </c>
      <c r="I263" s="378">
        <f>IF(OR(C263="150 Directors advances", C263="120 accounts receivable", C263="720.2 Automobile - Insurance", C263="720.3 Automobile - License", C263="870.4 Rent - Insurance", C263="870.6 Rent - Property Tax", C263="870.7 Rent - Homeoffice", C263="870.9 Rent - Water"),
   0,
   IF(Dashboard!$F$5="Quick",
      IF(OR(C263="190 Automobile",C263="200 computer hardware",C263="210 Computer software",C263="220 Quickbooks software",C263="230 Office equipment",C263="240 Office furniture"),
         E263-(E263/(1+Dashboard!$F$4)),
         0
      ),
      IF(C263="750 Business promotion",
         E263-(E263/(1+4.793/100)),
         E263-(E263/(1+Dashboard!$F$4))
      )
   )
)</f>
        <v>0</v>
      </c>
      <c r="J263" s="25">
        <f>Bank1[[#This Row],[Money in/ (Money out)]]-Bank1[[#This Row],[GST/HST]]</f>
        <v>0</v>
      </c>
      <c r="L263" s="23">
        <f t="shared" si="12"/>
        <v>0</v>
      </c>
    </row>
    <row r="264" spans="1:12" x14ac:dyDescent="0.2">
      <c r="A264" s="399"/>
      <c r="D264" s="397">
        <f>_xlfn.XLOOKUP(C:C,Table1[for Import to Bank Register dropdown],Table1[for Pivot],0,0,1)</f>
        <v>0</v>
      </c>
      <c r="E264" s="400"/>
      <c r="F264" s="146">
        <f t="shared" ref="F264:F327" si="14">$E$2</f>
        <v>1111111</v>
      </c>
      <c r="G264" s="375">
        <f t="shared" si="13"/>
        <v>0</v>
      </c>
      <c r="I264" s="378">
        <f>IF(OR(C264="150 Directors advances", C264="120 accounts receivable", C264="720.2 Automobile - Insurance", C264="720.3 Automobile - License", C264="870.4 Rent - Insurance", C264="870.6 Rent - Property Tax", C264="870.7 Rent - Homeoffice", C264="870.9 Rent - Water"),
   0,
   IF(Dashboard!$F$5="Quick",
      IF(OR(C264="190 Automobile",C264="200 computer hardware",C264="210 Computer software",C264="220 Quickbooks software",C264="230 Office equipment",C264="240 Office furniture"),
         E264-(E264/(1+Dashboard!$F$4)),
         0
      ),
      IF(C264="750 Business promotion",
         E264-(E264/(1+4.793/100)),
         E264-(E264/(1+Dashboard!$F$4))
      )
   )
)</f>
        <v>0</v>
      </c>
      <c r="J264" s="25">
        <f>Bank1[[#This Row],[Money in/ (Money out)]]-Bank1[[#This Row],[GST/HST]]</f>
        <v>0</v>
      </c>
      <c r="L264" s="23">
        <f t="shared" si="12"/>
        <v>0</v>
      </c>
    </row>
    <row r="265" spans="1:12" x14ac:dyDescent="0.2">
      <c r="A265" s="399"/>
      <c r="D265" s="397">
        <f>_xlfn.XLOOKUP(C:C,Table1[for Import to Bank Register dropdown],Table1[for Pivot],0,0,1)</f>
        <v>0</v>
      </c>
      <c r="E265" s="400"/>
      <c r="F265" s="146">
        <f t="shared" si="14"/>
        <v>1111111</v>
      </c>
      <c r="G265" s="375">
        <f t="shared" si="13"/>
        <v>0</v>
      </c>
      <c r="I265" s="378">
        <f>IF(OR(C265="150 Directors advances", C265="120 accounts receivable", C265="720.2 Automobile - Insurance", C265="720.3 Automobile - License", C265="870.4 Rent - Insurance", C265="870.6 Rent - Property Tax", C265="870.7 Rent - Homeoffice", C265="870.9 Rent - Water"),
   0,
   IF(Dashboard!$F$5="Quick",
      IF(OR(C265="190 Automobile",C265="200 computer hardware",C265="210 Computer software",C265="220 Quickbooks software",C265="230 Office equipment",C265="240 Office furniture"),
         E265-(E265/(1+Dashboard!$F$4)),
         0
      ),
      IF(C265="750 Business promotion",
         E265-(E265/(1+4.793/100)),
         E265-(E265/(1+Dashboard!$F$4))
      )
   )
)</f>
        <v>0</v>
      </c>
      <c r="J265" s="25">
        <f>Bank1[[#This Row],[Money in/ (Money out)]]-Bank1[[#This Row],[GST/HST]]</f>
        <v>0</v>
      </c>
      <c r="L265" s="23">
        <f t="shared" si="12"/>
        <v>0</v>
      </c>
    </row>
    <row r="266" spans="1:12" x14ac:dyDescent="0.2">
      <c r="A266" s="399"/>
      <c r="D266" s="397">
        <f>_xlfn.XLOOKUP(C:C,Table1[for Import to Bank Register dropdown],Table1[for Pivot],0,0,1)</f>
        <v>0</v>
      </c>
      <c r="E266" s="400"/>
      <c r="F266" s="146">
        <f t="shared" si="14"/>
        <v>1111111</v>
      </c>
      <c r="G266" s="375">
        <f t="shared" si="13"/>
        <v>0</v>
      </c>
      <c r="I266" s="378">
        <f>IF(OR(C266="150 Directors advances", C266="120 accounts receivable", C266="720.2 Automobile - Insurance", C266="720.3 Automobile - License", C266="870.4 Rent - Insurance", C266="870.6 Rent - Property Tax", C266="870.7 Rent - Homeoffice", C266="870.9 Rent - Water"),
   0,
   IF(Dashboard!$F$5="Quick",
      IF(OR(C266="190 Automobile",C266="200 computer hardware",C266="210 Computer software",C266="220 Quickbooks software",C266="230 Office equipment",C266="240 Office furniture"),
         E266-(E266/(1+Dashboard!$F$4)),
         0
      ),
      IF(C266="750 Business promotion",
         E266-(E266/(1+4.793/100)),
         E266-(E266/(1+Dashboard!$F$4))
      )
   )
)</f>
        <v>0</v>
      </c>
      <c r="J266" s="25">
        <f>Bank1[[#This Row],[Money in/ (Money out)]]-Bank1[[#This Row],[GST/HST]]</f>
        <v>0</v>
      </c>
      <c r="L266" s="23">
        <f t="shared" si="12"/>
        <v>0</v>
      </c>
    </row>
    <row r="267" spans="1:12" x14ac:dyDescent="0.2">
      <c r="A267" s="399"/>
      <c r="D267" s="397">
        <f>_xlfn.XLOOKUP(C:C,Table1[for Import to Bank Register dropdown],Table1[for Pivot],0,0,1)</f>
        <v>0</v>
      </c>
      <c r="E267" s="400"/>
      <c r="F267" s="146">
        <f t="shared" si="14"/>
        <v>1111111</v>
      </c>
      <c r="G267" s="375">
        <f t="shared" si="13"/>
        <v>0</v>
      </c>
      <c r="I267" s="378">
        <f>IF(OR(C267="150 Directors advances", C267="120 accounts receivable", C267="720.2 Automobile - Insurance", C267="720.3 Automobile - License", C267="870.4 Rent - Insurance", C267="870.6 Rent - Property Tax", C267="870.7 Rent - Homeoffice", C267="870.9 Rent - Water"),
   0,
   IF(Dashboard!$F$5="Quick",
      IF(OR(C267="190 Automobile",C267="200 computer hardware",C267="210 Computer software",C267="220 Quickbooks software",C267="230 Office equipment",C267="240 Office furniture"),
         E267-(E267/(1+Dashboard!$F$4)),
         0
      ),
      IF(C267="750 Business promotion",
         E267-(E267/(1+4.793/100)),
         E267-(E267/(1+Dashboard!$F$4))
      )
   )
)</f>
        <v>0</v>
      </c>
      <c r="J267" s="25">
        <f>Bank1[[#This Row],[Money in/ (Money out)]]-Bank1[[#This Row],[GST/HST]]</f>
        <v>0</v>
      </c>
      <c r="L267" s="23">
        <f t="shared" si="12"/>
        <v>0</v>
      </c>
    </row>
    <row r="268" spans="1:12" x14ac:dyDescent="0.2">
      <c r="A268" s="399"/>
      <c r="D268" s="397">
        <f>_xlfn.XLOOKUP(C:C,Table1[for Import to Bank Register dropdown],Table1[for Pivot],0,0,1)</f>
        <v>0</v>
      </c>
      <c r="E268" s="400"/>
      <c r="F268" s="146">
        <f t="shared" si="14"/>
        <v>1111111</v>
      </c>
      <c r="G268" s="375">
        <f t="shared" si="13"/>
        <v>0</v>
      </c>
      <c r="I268" s="378">
        <f>IF(OR(C268="150 Directors advances", C268="120 accounts receivable", C268="720.2 Automobile - Insurance", C268="720.3 Automobile - License", C268="870.4 Rent - Insurance", C268="870.6 Rent - Property Tax", C268="870.7 Rent - Homeoffice", C268="870.9 Rent - Water"),
   0,
   IF(Dashboard!$F$5="Quick",
      IF(OR(C268="190 Automobile",C268="200 computer hardware",C268="210 Computer software",C268="220 Quickbooks software",C268="230 Office equipment",C268="240 Office furniture"),
         E268-(E268/(1+Dashboard!$F$4)),
         0
      ),
      IF(C268="750 Business promotion",
         E268-(E268/(1+4.793/100)),
         E268-(E268/(1+Dashboard!$F$4))
      )
   )
)</f>
        <v>0</v>
      </c>
      <c r="J268" s="25">
        <f>Bank1[[#This Row],[Money in/ (Money out)]]-Bank1[[#This Row],[GST/HST]]</f>
        <v>0</v>
      </c>
      <c r="L268" s="23">
        <f t="shared" si="12"/>
        <v>0</v>
      </c>
    </row>
    <row r="269" spans="1:12" x14ac:dyDescent="0.2">
      <c r="A269" s="399"/>
      <c r="D269" s="397">
        <f>_xlfn.XLOOKUP(C:C,Table1[for Import to Bank Register dropdown],Table1[for Pivot],0,0,1)</f>
        <v>0</v>
      </c>
      <c r="E269" s="400"/>
      <c r="F269" s="146">
        <f t="shared" si="14"/>
        <v>1111111</v>
      </c>
      <c r="G269" s="375">
        <f t="shared" si="13"/>
        <v>0</v>
      </c>
      <c r="I269" s="378">
        <f>IF(OR(C269="150 Directors advances", C269="120 accounts receivable", C269="720.2 Automobile - Insurance", C269="720.3 Automobile - License", C269="870.4 Rent - Insurance", C269="870.6 Rent - Property Tax", C269="870.7 Rent - Homeoffice", C269="870.9 Rent - Water"),
   0,
   IF(Dashboard!$F$5="Quick",
      IF(OR(C269="190 Automobile",C269="200 computer hardware",C269="210 Computer software",C269="220 Quickbooks software",C269="230 Office equipment",C269="240 Office furniture"),
         E269-(E269/(1+Dashboard!$F$4)),
         0
      ),
      IF(C269="750 Business promotion",
         E269-(E269/(1+4.793/100)),
         E269-(E269/(1+Dashboard!$F$4))
      )
   )
)</f>
        <v>0</v>
      </c>
      <c r="J269" s="25">
        <f>Bank1[[#This Row],[Money in/ (Money out)]]-Bank1[[#This Row],[GST/HST]]</f>
        <v>0</v>
      </c>
      <c r="L269" s="23">
        <f t="shared" si="12"/>
        <v>0</v>
      </c>
    </row>
    <row r="270" spans="1:12" x14ac:dyDescent="0.2">
      <c r="A270" s="399"/>
      <c r="D270" s="397">
        <f>_xlfn.XLOOKUP(C:C,Table1[for Import to Bank Register dropdown],Table1[for Pivot],0,0,1)</f>
        <v>0</v>
      </c>
      <c r="E270" s="400"/>
      <c r="F270" s="146">
        <f t="shared" si="14"/>
        <v>1111111</v>
      </c>
      <c r="G270" s="375">
        <f t="shared" si="13"/>
        <v>0</v>
      </c>
      <c r="I270" s="378">
        <f>IF(OR(C270="150 Directors advances", C270="120 accounts receivable", C270="720.2 Automobile - Insurance", C270="720.3 Automobile - License", C270="870.4 Rent - Insurance", C270="870.6 Rent - Property Tax", C270="870.7 Rent - Homeoffice", C270="870.9 Rent - Water"),
   0,
   IF(Dashboard!$F$5="Quick",
      IF(OR(C270="190 Automobile",C270="200 computer hardware",C270="210 Computer software",C270="220 Quickbooks software",C270="230 Office equipment",C270="240 Office furniture"),
         E270-(E270/(1+Dashboard!$F$4)),
         0
      ),
      IF(C270="750 Business promotion",
         E270-(E270/(1+4.793/100)),
         E270-(E270/(1+Dashboard!$F$4))
      )
   )
)</f>
        <v>0</v>
      </c>
      <c r="J270" s="25">
        <f>Bank1[[#This Row],[Money in/ (Money out)]]-Bank1[[#This Row],[GST/HST]]</f>
        <v>0</v>
      </c>
      <c r="L270" s="23">
        <f t="shared" si="12"/>
        <v>0</v>
      </c>
    </row>
    <row r="271" spans="1:12" x14ac:dyDescent="0.2">
      <c r="A271" s="399"/>
      <c r="D271" s="397">
        <f>_xlfn.XLOOKUP(C:C,Table1[for Import to Bank Register dropdown],Table1[for Pivot],0,0,1)</f>
        <v>0</v>
      </c>
      <c r="E271" s="400"/>
      <c r="F271" s="146">
        <f t="shared" si="14"/>
        <v>1111111</v>
      </c>
      <c r="G271" s="375">
        <f t="shared" si="13"/>
        <v>0</v>
      </c>
      <c r="I271" s="378">
        <f>IF(OR(C271="150 Directors advances", C271="120 accounts receivable", C271="720.2 Automobile - Insurance", C271="720.3 Automobile - License", C271="870.4 Rent - Insurance", C271="870.6 Rent - Property Tax", C271="870.7 Rent - Homeoffice", C271="870.9 Rent - Water"),
   0,
   IF(Dashboard!$F$5="Quick",
      IF(OR(C271="190 Automobile",C271="200 computer hardware",C271="210 Computer software",C271="220 Quickbooks software",C271="230 Office equipment",C271="240 Office furniture"),
         E271-(E271/(1+Dashboard!$F$4)),
         0
      ),
      IF(C271="750 Business promotion",
         E271-(E271/(1+4.793/100)),
         E271-(E271/(1+Dashboard!$F$4))
      )
   )
)</f>
        <v>0</v>
      </c>
      <c r="J271" s="25">
        <f>Bank1[[#This Row],[Money in/ (Money out)]]-Bank1[[#This Row],[GST/HST]]</f>
        <v>0</v>
      </c>
      <c r="L271" s="23">
        <f t="shared" si="12"/>
        <v>0</v>
      </c>
    </row>
    <row r="272" spans="1:12" x14ac:dyDescent="0.2">
      <c r="A272" s="399"/>
      <c r="D272" s="397">
        <f>_xlfn.XLOOKUP(C:C,Table1[for Import to Bank Register dropdown],Table1[for Pivot],0,0,1)</f>
        <v>0</v>
      </c>
      <c r="E272" s="400"/>
      <c r="F272" s="146">
        <f t="shared" si="14"/>
        <v>1111111</v>
      </c>
      <c r="G272" s="375">
        <f t="shared" si="13"/>
        <v>0</v>
      </c>
      <c r="I272" s="378">
        <f>IF(OR(C272="150 Directors advances", C272="120 accounts receivable", C272="720.2 Automobile - Insurance", C272="720.3 Automobile - License", C272="870.4 Rent - Insurance", C272="870.6 Rent - Property Tax", C272="870.7 Rent - Homeoffice", C272="870.9 Rent - Water"),
   0,
   IF(Dashboard!$F$5="Quick",
      IF(OR(C272="190 Automobile",C272="200 computer hardware",C272="210 Computer software",C272="220 Quickbooks software",C272="230 Office equipment",C272="240 Office furniture"),
         E272-(E272/(1+Dashboard!$F$4)),
         0
      ),
      IF(C272="750 Business promotion",
         E272-(E272/(1+4.793/100)),
         E272-(E272/(1+Dashboard!$F$4))
      )
   )
)</f>
        <v>0</v>
      </c>
      <c r="J272" s="25">
        <f>Bank1[[#This Row],[Money in/ (Money out)]]-Bank1[[#This Row],[GST/HST]]</f>
        <v>0</v>
      </c>
      <c r="L272" s="23">
        <f t="shared" si="12"/>
        <v>0</v>
      </c>
    </row>
    <row r="273" spans="1:12" x14ac:dyDescent="0.2">
      <c r="A273" s="399"/>
      <c r="D273" s="397">
        <f>_xlfn.XLOOKUP(C:C,Table1[for Import to Bank Register dropdown],Table1[for Pivot],0,0,1)</f>
        <v>0</v>
      </c>
      <c r="E273" s="400"/>
      <c r="F273" s="146">
        <f t="shared" si="14"/>
        <v>1111111</v>
      </c>
      <c r="G273" s="375">
        <f t="shared" si="13"/>
        <v>0</v>
      </c>
      <c r="I273" s="378">
        <f>IF(OR(C273="150 Directors advances", C273="120 accounts receivable", C273="720.2 Automobile - Insurance", C273="720.3 Automobile - License", C273="870.4 Rent - Insurance", C273="870.6 Rent - Property Tax", C273="870.7 Rent - Homeoffice", C273="870.9 Rent - Water"),
   0,
   IF(Dashboard!$F$5="Quick",
      IF(OR(C273="190 Automobile",C273="200 computer hardware",C273="210 Computer software",C273="220 Quickbooks software",C273="230 Office equipment",C273="240 Office furniture"),
         E273-(E273/(1+Dashboard!$F$4)),
         0
      ),
      IF(C273="750 Business promotion",
         E273-(E273/(1+4.793/100)),
         E273-(E273/(1+Dashboard!$F$4))
      )
   )
)</f>
        <v>0</v>
      </c>
      <c r="J273" s="25">
        <f>Bank1[[#This Row],[Money in/ (Money out)]]-Bank1[[#This Row],[GST/HST]]</f>
        <v>0</v>
      </c>
      <c r="L273" s="23">
        <f t="shared" si="12"/>
        <v>0</v>
      </c>
    </row>
    <row r="274" spans="1:12" x14ac:dyDescent="0.2">
      <c r="A274" s="399"/>
      <c r="D274" s="397">
        <f>_xlfn.XLOOKUP(C:C,Table1[for Import to Bank Register dropdown],Table1[for Pivot],0,0,1)</f>
        <v>0</v>
      </c>
      <c r="E274" s="400"/>
      <c r="F274" s="146">
        <f t="shared" si="14"/>
        <v>1111111</v>
      </c>
      <c r="G274" s="375">
        <f t="shared" si="13"/>
        <v>0</v>
      </c>
      <c r="I274" s="378">
        <f>IF(OR(C274="150 Directors advances", C274="120 accounts receivable", C274="720.2 Automobile - Insurance", C274="720.3 Automobile - License", C274="870.4 Rent - Insurance", C274="870.6 Rent - Property Tax", C274="870.7 Rent - Homeoffice", C274="870.9 Rent - Water"),
   0,
   IF(Dashboard!$F$5="Quick",
      IF(OR(C274="190 Automobile",C274="200 computer hardware",C274="210 Computer software",C274="220 Quickbooks software",C274="230 Office equipment",C274="240 Office furniture"),
         E274-(E274/(1+Dashboard!$F$4)),
         0
      ),
      IF(C274="750 Business promotion",
         E274-(E274/(1+4.793/100)),
         E274-(E274/(1+Dashboard!$F$4))
      )
   )
)</f>
        <v>0</v>
      </c>
      <c r="J274" s="25">
        <f>Bank1[[#This Row],[Money in/ (Money out)]]-Bank1[[#This Row],[GST/HST]]</f>
        <v>0</v>
      </c>
      <c r="L274" s="23">
        <f t="shared" si="12"/>
        <v>0</v>
      </c>
    </row>
    <row r="275" spans="1:12" x14ac:dyDescent="0.2">
      <c r="A275" s="399"/>
      <c r="D275" s="397">
        <f>_xlfn.XLOOKUP(C:C,Table1[for Import to Bank Register dropdown],Table1[for Pivot],0,0,1)</f>
        <v>0</v>
      </c>
      <c r="E275" s="400"/>
      <c r="F275" s="146">
        <f t="shared" si="14"/>
        <v>1111111</v>
      </c>
      <c r="G275" s="375">
        <f t="shared" si="13"/>
        <v>0</v>
      </c>
      <c r="I275" s="378">
        <f>IF(OR(C275="150 Directors advances", C275="120 accounts receivable", C275="720.2 Automobile - Insurance", C275="720.3 Automobile - License", C275="870.4 Rent - Insurance", C275="870.6 Rent - Property Tax", C275="870.7 Rent - Homeoffice", C275="870.9 Rent - Water"),
   0,
   IF(Dashboard!$F$5="Quick",
      IF(OR(C275="190 Automobile",C275="200 computer hardware",C275="210 Computer software",C275="220 Quickbooks software",C275="230 Office equipment",C275="240 Office furniture"),
         E275-(E275/(1+Dashboard!$F$4)),
         0
      ),
      IF(C275="750 Business promotion",
         E275-(E275/(1+4.793/100)),
         E275-(E275/(1+Dashboard!$F$4))
      )
   )
)</f>
        <v>0</v>
      </c>
      <c r="J275" s="25">
        <f>Bank1[[#This Row],[Money in/ (Money out)]]-Bank1[[#This Row],[GST/HST]]</f>
        <v>0</v>
      </c>
      <c r="L275" s="23">
        <f t="shared" si="12"/>
        <v>0</v>
      </c>
    </row>
    <row r="276" spans="1:12" x14ac:dyDescent="0.2">
      <c r="A276" s="399"/>
      <c r="D276" s="397">
        <f>_xlfn.XLOOKUP(C:C,Table1[for Import to Bank Register dropdown],Table1[for Pivot],0,0,1)</f>
        <v>0</v>
      </c>
      <c r="E276" s="400"/>
      <c r="F276" s="146">
        <f t="shared" si="14"/>
        <v>1111111</v>
      </c>
      <c r="G276" s="375">
        <f t="shared" si="13"/>
        <v>0</v>
      </c>
      <c r="I276" s="378">
        <f>IF(OR(C276="150 Directors advances", C276="120 accounts receivable", C276="720.2 Automobile - Insurance", C276="720.3 Automobile - License", C276="870.4 Rent - Insurance", C276="870.6 Rent - Property Tax", C276="870.7 Rent - Homeoffice", C276="870.9 Rent - Water"),
   0,
   IF(Dashboard!$F$5="Quick",
      IF(OR(C276="190 Automobile",C276="200 computer hardware",C276="210 Computer software",C276="220 Quickbooks software",C276="230 Office equipment",C276="240 Office furniture"),
         E276-(E276/(1+Dashboard!$F$4)),
         0
      ),
      IF(C276="750 Business promotion",
         E276-(E276/(1+4.793/100)),
         E276-(E276/(1+Dashboard!$F$4))
      )
   )
)</f>
        <v>0</v>
      </c>
      <c r="J276" s="25">
        <f>Bank1[[#This Row],[Money in/ (Money out)]]-Bank1[[#This Row],[GST/HST]]</f>
        <v>0</v>
      </c>
      <c r="L276" s="23">
        <f t="shared" si="12"/>
        <v>0</v>
      </c>
    </row>
    <row r="277" spans="1:12" x14ac:dyDescent="0.2">
      <c r="A277" s="399"/>
      <c r="D277" s="397">
        <f>_xlfn.XLOOKUP(C:C,Table1[for Import to Bank Register dropdown],Table1[for Pivot],0,0,1)</f>
        <v>0</v>
      </c>
      <c r="E277" s="400"/>
      <c r="F277" s="146">
        <f t="shared" si="14"/>
        <v>1111111</v>
      </c>
      <c r="G277" s="375">
        <f t="shared" si="13"/>
        <v>0</v>
      </c>
      <c r="I277" s="378">
        <f>IF(OR(C277="150 Directors advances", C277="120 accounts receivable", C277="720.2 Automobile - Insurance", C277="720.3 Automobile - License", C277="870.4 Rent - Insurance", C277="870.6 Rent - Property Tax", C277="870.7 Rent - Homeoffice", C277="870.9 Rent - Water"),
   0,
   IF(Dashboard!$F$5="Quick",
      IF(OR(C277="190 Automobile",C277="200 computer hardware",C277="210 Computer software",C277="220 Quickbooks software",C277="230 Office equipment",C277="240 Office furniture"),
         E277-(E277/(1+Dashboard!$F$4)),
         0
      ),
      IF(C277="750 Business promotion",
         E277-(E277/(1+4.793/100)),
         E277-(E277/(1+Dashboard!$F$4))
      )
   )
)</f>
        <v>0</v>
      </c>
      <c r="J277" s="25">
        <f>Bank1[[#This Row],[Money in/ (Money out)]]-Bank1[[#This Row],[GST/HST]]</f>
        <v>0</v>
      </c>
      <c r="L277" s="23">
        <f t="shared" si="12"/>
        <v>0</v>
      </c>
    </row>
    <row r="278" spans="1:12" x14ac:dyDescent="0.2">
      <c r="A278" s="399"/>
      <c r="D278" s="397">
        <f>_xlfn.XLOOKUP(C:C,Table1[for Import to Bank Register dropdown],Table1[for Pivot],0,0,1)</f>
        <v>0</v>
      </c>
      <c r="E278" s="400"/>
      <c r="F278" s="146">
        <f t="shared" si="14"/>
        <v>1111111</v>
      </c>
      <c r="G278" s="375">
        <f t="shared" si="13"/>
        <v>0</v>
      </c>
      <c r="I278" s="378">
        <f>IF(OR(C278="150 Directors advances", C278="120 accounts receivable", C278="720.2 Automobile - Insurance", C278="720.3 Automobile - License", C278="870.4 Rent - Insurance", C278="870.6 Rent - Property Tax", C278="870.7 Rent - Homeoffice", C278="870.9 Rent - Water"),
   0,
   IF(Dashboard!$F$5="Quick",
      IF(OR(C278="190 Automobile",C278="200 computer hardware",C278="210 Computer software",C278="220 Quickbooks software",C278="230 Office equipment",C278="240 Office furniture"),
         E278-(E278/(1+Dashboard!$F$4)),
         0
      ),
      IF(C278="750 Business promotion",
         E278-(E278/(1+4.793/100)),
         E278-(E278/(1+Dashboard!$F$4))
      )
   )
)</f>
        <v>0</v>
      </c>
      <c r="J278" s="25">
        <f>Bank1[[#This Row],[Money in/ (Money out)]]-Bank1[[#This Row],[GST/HST]]</f>
        <v>0</v>
      </c>
      <c r="L278" s="23">
        <f t="shared" si="12"/>
        <v>0</v>
      </c>
    </row>
    <row r="279" spans="1:12" x14ac:dyDescent="0.2">
      <c r="A279" s="399"/>
      <c r="D279" s="397">
        <f>_xlfn.XLOOKUP(C:C,Table1[for Import to Bank Register dropdown],Table1[for Pivot],0,0,1)</f>
        <v>0</v>
      </c>
      <c r="E279" s="400"/>
      <c r="F279" s="146">
        <f t="shared" si="14"/>
        <v>1111111</v>
      </c>
      <c r="G279" s="375">
        <f t="shared" si="13"/>
        <v>0</v>
      </c>
      <c r="I279" s="378">
        <f>IF(OR(C279="150 Directors advances", C279="120 accounts receivable", C279="720.2 Automobile - Insurance", C279="720.3 Automobile - License", C279="870.4 Rent - Insurance", C279="870.6 Rent - Property Tax", C279="870.7 Rent - Homeoffice", C279="870.9 Rent - Water"),
   0,
   IF(Dashboard!$F$5="Quick",
      IF(OR(C279="190 Automobile",C279="200 computer hardware",C279="210 Computer software",C279="220 Quickbooks software",C279="230 Office equipment",C279="240 Office furniture"),
         E279-(E279/(1+Dashboard!$F$4)),
         0
      ),
      IF(C279="750 Business promotion",
         E279-(E279/(1+4.793/100)),
         E279-(E279/(1+Dashboard!$F$4))
      )
   )
)</f>
        <v>0</v>
      </c>
      <c r="J279" s="25">
        <f>Bank1[[#This Row],[Money in/ (Money out)]]-Bank1[[#This Row],[GST/HST]]</f>
        <v>0</v>
      </c>
      <c r="L279" s="23">
        <f t="shared" si="12"/>
        <v>0</v>
      </c>
    </row>
    <row r="280" spans="1:12" x14ac:dyDescent="0.2">
      <c r="A280" s="399"/>
      <c r="D280" s="397">
        <f>_xlfn.XLOOKUP(C:C,Table1[for Import to Bank Register dropdown],Table1[for Pivot],0,0,1)</f>
        <v>0</v>
      </c>
      <c r="E280" s="400"/>
      <c r="F280" s="146">
        <f t="shared" si="14"/>
        <v>1111111</v>
      </c>
      <c r="G280" s="375">
        <f t="shared" si="13"/>
        <v>0</v>
      </c>
      <c r="I280" s="378">
        <f>IF(OR(C280="150 Directors advances", C280="120 accounts receivable", C280="720.2 Automobile - Insurance", C280="720.3 Automobile - License", C280="870.4 Rent - Insurance", C280="870.6 Rent - Property Tax", C280="870.7 Rent - Homeoffice", C280="870.9 Rent - Water"),
   0,
   IF(Dashboard!$F$5="Quick",
      IF(OR(C280="190 Automobile",C280="200 computer hardware",C280="210 Computer software",C280="220 Quickbooks software",C280="230 Office equipment",C280="240 Office furniture"),
         E280-(E280/(1+Dashboard!$F$4)),
         0
      ),
      IF(C280="750 Business promotion",
         E280-(E280/(1+4.793/100)),
         E280-(E280/(1+Dashboard!$F$4))
      )
   )
)</f>
        <v>0</v>
      </c>
      <c r="J280" s="25">
        <f>Bank1[[#This Row],[Money in/ (Money out)]]-Bank1[[#This Row],[GST/HST]]</f>
        <v>0</v>
      </c>
      <c r="L280" s="23">
        <f t="shared" si="12"/>
        <v>0</v>
      </c>
    </row>
    <row r="281" spans="1:12" x14ac:dyDescent="0.2">
      <c r="A281" s="399"/>
      <c r="D281" s="397">
        <f>_xlfn.XLOOKUP(C:C,Table1[for Import to Bank Register dropdown],Table1[for Pivot],0,0,1)</f>
        <v>0</v>
      </c>
      <c r="E281" s="400"/>
      <c r="F281" s="146">
        <f t="shared" si="14"/>
        <v>1111111</v>
      </c>
      <c r="G281" s="375">
        <f t="shared" si="13"/>
        <v>0</v>
      </c>
      <c r="I281" s="378">
        <f>IF(OR(C281="150 Directors advances", C281="120 accounts receivable", C281="720.2 Automobile - Insurance", C281="720.3 Automobile - License", C281="870.4 Rent - Insurance", C281="870.6 Rent - Property Tax", C281="870.7 Rent - Homeoffice", C281="870.9 Rent - Water"),
   0,
   IF(Dashboard!$F$5="Quick",
      IF(OR(C281="190 Automobile",C281="200 computer hardware",C281="210 Computer software",C281="220 Quickbooks software",C281="230 Office equipment",C281="240 Office furniture"),
         E281-(E281/(1+Dashboard!$F$4)),
         0
      ),
      IF(C281="750 Business promotion",
         E281-(E281/(1+4.793/100)),
         E281-(E281/(1+Dashboard!$F$4))
      )
   )
)</f>
        <v>0</v>
      </c>
      <c r="J281" s="25">
        <f>Bank1[[#This Row],[Money in/ (Money out)]]-Bank1[[#This Row],[GST/HST]]</f>
        <v>0</v>
      </c>
      <c r="L281" s="23">
        <f t="shared" si="12"/>
        <v>0</v>
      </c>
    </row>
    <row r="282" spans="1:12" x14ac:dyDescent="0.2">
      <c r="A282" s="399"/>
      <c r="D282" s="397">
        <f>_xlfn.XLOOKUP(C:C,Table1[for Import to Bank Register dropdown],Table1[for Pivot],0,0,1)</f>
        <v>0</v>
      </c>
      <c r="E282" s="400"/>
      <c r="F282" s="146">
        <f t="shared" si="14"/>
        <v>1111111</v>
      </c>
      <c r="G282" s="375">
        <f t="shared" si="13"/>
        <v>0</v>
      </c>
      <c r="I282" s="378">
        <f>IF(OR(C282="150 Directors advances", C282="120 accounts receivable", C282="720.2 Automobile - Insurance", C282="720.3 Automobile - License", C282="870.4 Rent - Insurance", C282="870.6 Rent - Property Tax", C282="870.7 Rent - Homeoffice", C282="870.9 Rent - Water"),
   0,
   IF(Dashboard!$F$5="Quick",
      IF(OR(C282="190 Automobile",C282="200 computer hardware",C282="210 Computer software",C282="220 Quickbooks software",C282="230 Office equipment",C282="240 Office furniture"),
         E282-(E282/(1+Dashboard!$F$4)),
         0
      ),
      IF(C282="750 Business promotion",
         E282-(E282/(1+4.793/100)),
         E282-(E282/(1+Dashboard!$F$4))
      )
   )
)</f>
        <v>0</v>
      </c>
      <c r="J282" s="25">
        <f>Bank1[[#This Row],[Money in/ (Money out)]]-Bank1[[#This Row],[GST/HST]]</f>
        <v>0</v>
      </c>
      <c r="L282" s="23">
        <f t="shared" si="12"/>
        <v>0</v>
      </c>
    </row>
    <row r="283" spans="1:12" x14ac:dyDescent="0.2">
      <c r="A283" s="399"/>
      <c r="D283" s="397">
        <f>_xlfn.XLOOKUP(C:C,Table1[for Import to Bank Register dropdown],Table1[for Pivot],0,0,1)</f>
        <v>0</v>
      </c>
      <c r="E283" s="400"/>
      <c r="F283" s="146">
        <f t="shared" si="14"/>
        <v>1111111</v>
      </c>
      <c r="G283" s="375">
        <f t="shared" si="13"/>
        <v>0</v>
      </c>
      <c r="I283" s="378">
        <f>IF(OR(C283="150 Directors advances", C283="120 accounts receivable", C283="720.2 Automobile - Insurance", C283="720.3 Automobile - License", C283="870.4 Rent - Insurance", C283="870.6 Rent - Property Tax", C283="870.7 Rent - Homeoffice", C283="870.9 Rent - Water"),
   0,
   IF(Dashboard!$F$5="Quick",
      IF(OR(C283="190 Automobile",C283="200 computer hardware",C283="210 Computer software",C283="220 Quickbooks software",C283="230 Office equipment",C283="240 Office furniture"),
         E283-(E283/(1+Dashboard!$F$4)),
         0
      ),
      IF(C283="750 Business promotion",
         E283-(E283/(1+4.793/100)),
         E283-(E283/(1+Dashboard!$F$4))
      )
   )
)</f>
        <v>0</v>
      </c>
      <c r="J283" s="25">
        <f>Bank1[[#This Row],[Money in/ (Money out)]]-Bank1[[#This Row],[GST/HST]]</f>
        <v>0</v>
      </c>
      <c r="L283" s="23">
        <f t="shared" si="12"/>
        <v>0</v>
      </c>
    </row>
    <row r="284" spans="1:12" x14ac:dyDescent="0.2">
      <c r="A284" s="399"/>
      <c r="D284" s="397">
        <f>_xlfn.XLOOKUP(C:C,Table1[for Import to Bank Register dropdown],Table1[for Pivot],0,0,1)</f>
        <v>0</v>
      </c>
      <c r="E284" s="400"/>
      <c r="F284" s="146">
        <f t="shared" si="14"/>
        <v>1111111</v>
      </c>
      <c r="G284" s="375">
        <f t="shared" si="13"/>
        <v>0</v>
      </c>
      <c r="I284" s="378">
        <f>IF(OR(C284="150 Directors advances", C284="120 accounts receivable", C284="720.2 Automobile - Insurance", C284="720.3 Automobile - License", C284="870.4 Rent - Insurance", C284="870.6 Rent - Property Tax", C284="870.7 Rent - Homeoffice", C284="870.9 Rent - Water"),
   0,
   IF(Dashboard!$F$5="Quick",
      IF(OR(C284="190 Automobile",C284="200 computer hardware",C284="210 Computer software",C284="220 Quickbooks software",C284="230 Office equipment",C284="240 Office furniture"),
         E284-(E284/(1+Dashboard!$F$4)),
         0
      ),
      IF(C284="750 Business promotion",
         E284-(E284/(1+4.793/100)),
         E284-(E284/(1+Dashboard!$F$4))
      )
   )
)</f>
        <v>0</v>
      </c>
      <c r="J284" s="25">
        <f>Bank1[[#This Row],[Money in/ (Money out)]]-Bank1[[#This Row],[GST/HST]]</f>
        <v>0</v>
      </c>
      <c r="L284" s="23">
        <f t="shared" si="12"/>
        <v>0</v>
      </c>
    </row>
    <row r="285" spans="1:12" x14ac:dyDescent="0.2">
      <c r="A285" s="399"/>
      <c r="D285" s="397">
        <f>_xlfn.XLOOKUP(C:C,Table1[for Import to Bank Register dropdown],Table1[for Pivot],0,0,1)</f>
        <v>0</v>
      </c>
      <c r="E285" s="400"/>
      <c r="F285" s="146">
        <f t="shared" si="14"/>
        <v>1111111</v>
      </c>
      <c r="G285" s="375">
        <f t="shared" si="13"/>
        <v>0</v>
      </c>
      <c r="I285" s="378">
        <f>IF(OR(C285="150 Directors advances", C285="120 accounts receivable", C285="720.2 Automobile - Insurance", C285="720.3 Automobile - License", C285="870.4 Rent - Insurance", C285="870.6 Rent - Property Tax", C285="870.7 Rent - Homeoffice", C285="870.9 Rent - Water"),
   0,
   IF(Dashboard!$F$5="Quick",
      IF(OR(C285="190 Automobile",C285="200 computer hardware",C285="210 Computer software",C285="220 Quickbooks software",C285="230 Office equipment",C285="240 Office furniture"),
         E285-(E285/(1+Dashboard!$F$4)),
         0
      ),
      IF(C285="750 Business promotion",
         E285-(E285/(1+4.793/100)),
         E285-(E285/(1+Dashboard!$F$4))
      )
   )
)</f>
        <v>0</v>
      </c>
      <c r="J285" s="25">
        <f>Bank1[[#This Row],[Money in/ (Money out)]]-Bank1[[#This Row],[GST/HST]]</f>
        <v>0</v>
      </c>
      <c r="L285" s="23">
        <f t="shared" si="12"/>
        <v>0</v>
      </c>
    </row>
    <row r="286" spans="1:12" x14ac:dyDescent="0.2">
      <c r="A286" s="399"/>
      <c r="D286" s="397">
        <f>_xlfn.XLOOKUP(C:C,Table1[for Import to Bank Register dropdown],Table1[for Pivot],0,0,1)</f>
        <v>0</v>
      </c>
      <c r="E286" s="400"/>
      <c r="F286" s="146">
        <f t="shared" si="14"/>
        <v>1111111</v>
      </c>
      <c r="G286" s="375">
        <f t="shared" si="13"/>
        <v>0</v>
      </c>
      <c r="I286" s="378">
        <f>IF(OR(C286="150 Directors advances", C286="120 accounts receivable", C286="720.2 Automobile - Insurance", C286="720.3 Automobile - License", C286="870.4 Rent - Insurance", C286="870.6 Rent - Property Tax", C286="870.7 Rent - Homeoffice", C286="870.9 Rent - Water"),
   0,
   IF(Dashboard!$F$5="Quick",
      IF(OR(C286="190 Automobile",C286="200 computer hardware",C286="210 Computer software",C286="220 Quickbooks software",C286="230 Office equipment",C286="240 Office furniture"),
         E286-(E286/(1+Dashboard!$F$4)),
         0
      ),
      IF(C286="750 Business promotion",
         E286-(E286/(1+4.793/100)),
         E286-(E286/(1+Dashboard!$F$4))
      )
   )
)</f>
        <v>0</v>
      </c>
      <c r="J286" s="25">
        <f>Bank1[[#This Row],[Money in/ (Money out)]]-Bank1[[#This Row],[GST/HST]]</f>
        <v>0</v>
      </c>
      <c r="L286" s="23">
        <f t="shared" si="12"/>
        <v>0</v>
      </c>
    </row>
    <row r="287" spans="1:12" x14ac:dyDescent="0.2">
      <c r="A287" s="399"/>
      <c r="D287" s="397">
        <f>_xlfn.XLOOKUP(C:C,Table1[for Import to Bank Register dropdown],Table1[for Pivot],0,0,1)</f>
        <v>0</v>
      </c>
      <c r="E287" s="400"/>
      <c r="F287" s="146">
        <f t="shared" si="14"/>
        <v>1111111</v>
      </c>
      <c r="G287" s="375">
        <f t="shared" si="13"/>
        <v>0</v>
      </c>
      <c r="I287" s="378">
        <f>IF(OR(C287="150 Directors advances", C287="120 accounts receivable", C287="720.2 Automobile - Insurance", C287="720.3 Automobile - License", C287="870.4 Rent - Insurance", C287="870.6 Rent - Property Tax", C287="870.7 Rent - Homeoffice", C287="870.9 Rent - Water"),
   0,
   IF(Dashboard!$F$5="Quick",
      IF(OR(C287="190 Automobile",C287="200 computer hardware",C287="210 Computer software",C287="220 Quickbooks software",C287="230 Office equipment",C287="240 Office furniture"),
         E287-(E287/(1+Dashboard!$F$4)),
         0
      ),
      IF(C287="750 Business promotion",
         E287-(E287/(1+4.793/100)),
         E287-(E287/(1+Dashboard!$F$4))
      )
   )
)</f>
        <v>0</v>
      </c>
      <c r="J287" s="25">
        <f>Bank1[[#This Row],[Money in/ (Money out)]]-Bank1[[#This Row],[GST/HST]]</f>
        <v>0</v>
      </c>
      <c r="L287" s="23">
        <f t="shared" si="12"/>
        <v>0</v>
      </c>
    </row>
    <row r="288" spans="1:12" x14ac:dyDescent="0.2">
      <c r="A288" s="399"/>
      <c r="D288" s="397">
        <f>_xlfn.XLOOKUP(C:C,Table1[for Import to Bank Register dropdown],Table1[for Pivot],0,0,1)</f>
        <v>0</v>
      </c>
      <c r="E288" s="400"/>
      <c r="F288" s="146">
        <f t="shared" si="14"/>
        <v>1111111</v>
      </c>
      <c r="G288" s="375">
        <f t="shared" si="13"/>
        <v>0</v>
      </c>
      <c r="I288" s="378">
        <f>IF(OR(C288="150 Directors advances", C288="120 accounts receivable", C288="720.2 Automobile - Insurance", C288="720.3 Automobile - License", C288="870.4 Rent - Insurance", C288="870.6 Rent - Property Tax", C288="870.7 Rent - Homeoffice", C288="870.9 Rent - Water"),
   0,
   IF(Dashboard!$F$5="Quick",
      IF(OR(C288="190 Automobile",C288="200 computer hardware",C288="210 Computer software",C288="220 Quickbooks software",C288="230 Office equipment",C288="240 Office furniture"),
         E288-(E288/(1+Dashboard!$F$4)),
         0
      ),
      IF(C288="750 Business promotion",
         E288-(E288/(1+4.793/100)),
         E288-(E288/(1+Dashboard!$F$4))
      )
   )
)</f>
        <v>0</v>
      </c>
      <c r="J288" s="25">
        <f>Bank1[[#This Row],[Money in/ (Money out)]]-Bank1[[#This Row],[GST/HST]]</f>
        <v>0</v>
      </c>
      <c r="L288" s="23">
        <f t="shared" si="12"/>
        <v>0</v>
      </c>
    </row>
    <row r="289" spans="1:12" x14ac:dyDescent="0.2">
      <c r="A289" s="399"/>
      <c r="D289" s="397">
        <f>_xlfn.XLOOKUP(C:C,Table1[for Import to Bank Register dropdown],Table1[for Pivot],0,0,1)</f>
        <v>0</v>
      </c>
      <c r="E289" s="400"/>
      <c r="F289" s="146">
        <f t="shared" si="14"/>
        <v>1111111</v>
      </c>
      <c r="G289" s="375">
        <f t="shared" si="13"/>
        <v>0</v>
      </c>
      <c r="I289" s="378">
        <f>IF(OR(C289="150 Directors advances", C289="120 accounts receivable", C289="720.2 Automobile - Insurance", C289="720.3 Automobile - License", C289="870.4 Rent - Insurance", C289="870.6 Rent - Property Tax", C289="870.7 Rent - Homeoffice", C289="870.9 Rent - Water"),
   0,
   IF(Dashboard!$F$5="Quick",
      IF(OR(C289="190 Automobile",C289="200 computer hardware",C289="210 Computer software",C289="220 Quickbooks software",C289="230 Office equipment",C289="240 Office furniture"),
         E289-(E289/(1+Dashboard!$F$4)),
         0
      ),
      IF(C289="750 Business promotion",
         E289-(E289/(1+4.793/100)),
         E289-(E289/(1+Dashboard!$F$4))
      )
   )
)</f>
        <v>0</v>
      </c>
      <c r="J289" s="25">
        <f>Bank1[[#This Row],[Money in/ (Money out)]]-Bank1[[#This Row],[GST/HST]]</f>
        <v>0</v>
      </c>
      <c r="L289" s="23">
        <f t="shared" si="12"/>
        <v>0</v>
      </c>
    </row>
    <row r="290" spans="1:12" x14ac:dyDescent="0.2">
      <c r="A290" s="399"/>
      <c r="D290" s="397">
        <f>_xlfn.XLOOKUP(C:C,Table1[for Import to Bank Register dropdown],Table1[for Pivot],0,0,1)</f>
        <v>0</v>
      </c>
      <c r="E290" s="400"/>
      <c r="F290" s="146">
        <f t="shared" si="14"/>
        <v>1111111</v>
      </c>
      <c r="G290" s="375">
        <f t="shared" si="13"/>
        <v>0</v>
      </c>
      <c r="I290" s="378">
        <f>IF(OR(C290="150 Directors advances", C290="120 accounts receivable", C290="720.2 Automobile - Insurance", C290="720.3 Automobile - License", C290="870.4 Rent - Insurance", C290="870.6 Rent - Property Tax", C290="870.7 Rent - Homeoffice", C290="870.9 Rent - Water"),
   0,
   IF(Dashboard!$F$5="Quick",
      IF(OR(C290="190 Automobile",C290="200 computer hardware",C290="210 Computer software",C290="220 Quickbooks software",C290="230 Office equipment",C290="240 Office furniture"),
         E290-(E290/(1+Dashboard!$F$4)),
         0
      ),
      IF(C290="750 Business promotion",
         E290-(E290/(1+4.793/100)),
         E290-(E290/(1+Dashboard!$F$4))
      )
   )
)</f>
        <v>0</v>
      </c>
      <c r="J290" s="25">
        <f>Bank1[[#This Row],[Money in/ (Money out)]]-Bank1[[#This Row],[GST/HST]]</f>
        <v>0</v>
      </c>
      <c r="L290" s="23">
        <f t="shared" si="12"/>
        <v>0</v>
      </c>
    </row>
    <row r="291" spans="1:12" x14ac:dyDescent="0.2">
      <c r="A291" s="399"/>
      <c r="D291" s="397">
        <f>_xlfn.XLOOKUP(C:C,Table1[for Import to Bank Register dropdown],Table1[for Pivot],0,0,1)</f>
        <v>0</v>
      </c>
      <c r="E291" s="400"/>
      <c r="F291" s="146">
        <f t="shared" si="14"/>
        <v>1111111</v>
      </c>
      <c r="G291" s="375">
        <f t="shared" si="13"/>
        <v>0</v>
      </c>
      <c r="I291" s="378">
        <f>IF(OR(C291="150 Directors advances", C291="120 accounts receivable", C291="720.2 Automobile - Insurance", C291="720.3 Automobile - License", C291="870.4 Rent - Insurance", C291="870.6 Rent - Property Tax", C291="870.7 Rent - Homeoffice", C291="870.9 Rent - Water"),
   0,
   IF(Dashboard!$F$5="Quick",
      IF(OR(C291="190 Automobile",C291="200 computer hardware",C291="210 Computer software",C291="220 Quickbooks software",C291="230 Office equipment",C291="240 Office furniture"),
         E291-(E291/(1+Dashboard!$F$4)),
         0
      ),
      IF(C291="750 Business promotion",
         E291-(E291/(1+4.793/100)),
         E291-(E291/(1+Dashboard!$F$4))
      )
   )
)</f>
        <v>0</v>
      </c>
      <c r="J291" s="25">
        <f>Bank1[[#This Row],[Money in/ (Money out)]]-Bank1[[#This Row],[GST/HST]]</f>
        <v>0</v>
      </c>
      <c r="L291" s="23">
        <f t="shared" si="12"/>
        <v>0</v>
      </c>
    </row>
    <row r="292" spans="1:12" x14ac:dyDescent="0.2">
      <c r="A292" s="399"/>
      <c r="D292" s="397">
        <f>_xlfn.XLOOKUP(C:C,Table1[for Import to Bank Register dropdown],Table1[for Pivot],0,0,1)</f>
        <v>0</v>
      </c>
      <c r="E292" s="400"/>
      <c r="F292" s="146">
        <f t="shared" si="14"/>
        <v>1111111</v>
      </c>
      <c r="G292" s="375">
        <f t="shared" si="13"/>
        <v>0</v>
      </c>
      <c r="I292" s="378">
        <f>IF(OR(C292="150 Directors advances", C292="120 accounts receivable", C292="720.2 Automobile - Insurance", C292="720.3 Automobile - License", C292="870.4 Rent - Insurance", C292="870.6 Rent - Property Tax", C292="870.7 Rent - Homeoffice", C292="870.9 Rent - Water"),
   0,
   IF(Dashboard!$F$5="Quick",
      IF(OR(C292="190 Automobile",C292="200 computer hardware",C292="210 Computer software",C292="220 Quickbooks software",C292="230 Office equipment",C292="240 Office furniture"),
         E292-(E292/(1+Dashboard!$F$4)),
         0
      ),
      IF(C292="750 Business promotion",
         E292-(E292/(1+4.793/100)),
         E292-(E292/(1+Dashboard!$F$4))
      )
   )
)</f>
        <v>0</v>
      </c>
      <c r="J292" s="25">
        <f>Bank1[[#This Row],[Money in/ (Money out)]]-Bank1[[#This Row],[GST/HST]]</f>
        <v>0</v>
      </c>
      <c r="L292" s="23">
        <f t="shared" si="12"/>
        <v>0</v>
      </c>
    </row>
    <row r="293" spans="1:12" x14ac:dyDescent="0.2">
      <c r="A293" s="399"/>
      <c r="D293" s="397">
        <f>_xlfn.XLOOKUP(C:C,Table1[for Import to Bank Register dropdown],Table1[for Pivot],0,0,1)</f>
        <v>0</v>
      </c>
      <c r="E293" s="400"/>
      <c r="F293" s="146">
        <f t="shared" si="14"/>
        <v>1111111</v>
      </c>
      <c r="G293" s="375">
        <f t="shared" si="13"/>
        <v>0</v>
      </c>
      <c r="I293" s="378">
        <f>IF(OR(C293="150 Directors advances", C293="120 accounts receivable", C293="720.2 Automobile - Insurance", C293="720.3 Automobile - License", C293="870.4 Rent - Insurance", C293="870.6 Rent - Property Tax", C293="870.7 Rent - Homeoffice", C293="870.9 Rent - Water"),
   0,
   IF(Dashboard!$F$5="Quick",
      IF(OR(C293="190 Automobile",C293="200 computer hardware",C293="210 Computer software",C293="220 Quickbooks software",C293="230 Office equipment",C293="240 Office furniture"),
         E293-(E293/(1+Dashboard!$F$4)),
         0
      ),
      IF(C293="750 Business promotion",
         E293-(E293/(1+4.793/100)),
         E293-(E293/(1+Dashboard!$F$4))
      )
   )
)</f>
        <v>0</v>
      </c>
      <c r="J293" s="25">
        <f>Bank1[[#This Row],[Money in/ (Money out)]]-Bank1[[#This Row],[GST/HST]]</f>
        <v>0</v>
      </c>
      <c r="L293" s="23">
        <f t="shared" si="12"/>
        <v>0</v>
      </c>
    </row>
    <row r="294" spans="1:12" x14ac:dyDescent="0.2">
      <c r="A294" s="399"/>
      <c r="D294" s="397">
        <f>_xlfn.XLOOKUP(C:C,Table1[for Import to Bank Register dropdown],Table1[for Pivot],0,0,1)</f>
        <v>0</v>
      </c>
      <c r="E294" s="400"/>
      <c r="F294" s="146">
        <f t="shared" si="14"/>
        <v>1111111</v>
      </c>
      <c r="G294" s="375">
        <f t="shared" si="13"/>
        <v>0</v>
      </c>
      <c r="I294" s="378">
        <f>IF(OR(C294="150 Directors advances", C294="120 accounts receivable", C294="720.2 Automobile - Insurance", C294="720.3 Automobile - License", C294="870.4 Rent - Insurance", C294="870.6 Rent - Property Tax", C294="870.7 Rent - Homeoffice", C294="870.9 Rent - Water"),
   0,
   IF(Dashboard!$F$5="Quick",
      IF(OR(C294="190 Automobile",C294="200 computer hardware",C294="210 Computer software",C294="220 Quickbooks software",C294="230 Office equipment",C294="240 Office furniture"),
         E294-(E294/(1+Dashboard!$F$4)),
         0
      ),
      IF(C294="750 Business promotion",
         E294-(E294/(1+4.793/100)),
         E294-(E294/(1+Dashboard!$F$4))
      )
   )
)</f>
        <v>0</v>
      </c>
      <c r="J294" s="25">
        <f>Bank1[[#This Row],[Money in/ (Money out)]]-Bank1[[#This Row],[GST/HST]]</f>
        <v>0</v>
      </c>
      <c r="L294" s="23">
        <f t="shared" si="12"/>
        <v>0</v>
      </c>
    </row>
    <row r="295" spans="1:12" x14ac:dyDescent="0.2">
      <c r="A295" s="399"/>
      <c r="D295" s="397">
        <f>_xlfn.XLOOKUP(C:C,Table1[for Import to Bank Register dropdown],Table1[for Pivot],0,0,1)</f>
        <v>0</v>
      </c>
      <c r="E295" s="400"/>
      <c r="F295" s="146">
        <f t="shared" si="14"/>
        <v>1111111</v>
      </c>
      <c r="G295" s="375">
        <f t="shared" si="13"/>
        <v>0</v>
      </c>
      <c r="I295" s="378">
        <f>IF(OR(C295="150 Directors advances", C295="120 accounts receivable", C295="720.2 Automobile - Insurance", C295="720.3 Automobile - License", C295="870.4 Rent - Insurance", C295="870.6 Rent - Property Tax", C295="870.7 Rent - Homeoffice", C295="870.9 Rent - Water"),
   0,
   IF(Dashboard!$F$5="Quick",
      IF(OR(C295="190 Automobile",C295="200 computer hardware",C295="210 Computer software",C295="220 Quickbooks software",C295="230 Office equipment",C295="240 Office furniture"),
         E295-(E295/(1+Dashboard!$F$4)),
         0
      ),
      IF(C295="750 Business promotion",
         E295-(E295/(1+4.793/100)),
         E295-(E295/(1+Dashboard!$F$4))
      )
   )
)</f>
        <v>0</v>
      </c>
      <c r="J295" s="25">
        <f>Bank1[[#This Row],[Money in/ (Money out)]]-Bank1[[#This Row],[GST/HST]]</f>
        <v>0</v>
      </c>
      <c r="L295" s="23">
        <f t="shared" si="12"/>
        <v>0</v>
      </c>
    </row>
    <row r="296" spans="1:12" x14ac:dyDescent="0.2">
      <c r="A296" s="399"/>
      <c r="D296" s="397">
        <f>_xlfn.XLOOKUP(C:C,Table1[for Import to Bank Register dropdown],Table1[for Pivot],0,0,1)</f>
        <v>0</v>
      </c>
      <c r="E296" s="400"/>
      <c r="F296" s="146">
        <f t="shared" si="14"/>
        <v>1111111</v>
      </c>
      <c r="G296" s="375">
        <f t="shared" si="13"/>
        <v>0</v>
      </c>
      <c r="I296" s="378">
        <f>IF(OR(C296="150 Directors advances", C296="120 accounts receivable", C296="720.2 Automobile - Insurance", C296="720.3 Automobile - License", C296="870.4 Rent - Insurance", C296="870.6 Rent - Property Tax", C296="870.7 Rent - Homeoffice", C296="870.9 Rent - Water"),
   0,
   IF(Dashboard!$F$5="Quick",
      IF(OR(C296="190 Automobile",C296="200 computer hardware",C296="210 Computer software",C296="220 Quickbooks software",C296="230 Office equipment",C296="240 Office furniture"),
         E296-(E296/(1+Dashboard!$F$4)),
         0
      ),
      IF(C296="750 Business promotion",
         E296-(E296/(1+4.793/100)),
         E296-(E296/(1+Dashboard!$F$4))
      )
   )
)</f>
        <v>0</v>
      </c>
      <c r="J296" s="25">
        <f>Bank1[[#This Row],[Money in/ (Money out)]]-Bank1[[#This Row],[GST/HST]]</f>
        <v>0</v>
      </c>
      <c r="L296" s="23">
        <f t="shared" si="12"/>
        <v>0</v>
      </c>
    </row>
    <row r="297" spans="1:12" x14ac:dyDescent="0.2">
      <c r="A297" s="399"/>
      <c r="D297" s="397">
        <f>_xlfn.XLOOKUP(C:C,Table1[for Import to Bank Register dropdown],Table1[for Pivot],0,0,1)</f>
        <v>0</v>
      </c>
      <c r="E297" s="400"/>
      <c r="F297" s="146">
        <f t="shared" si="14"/>
        <v>1111111</v>
      </c>
      <c r="G297" s="375">
        <f t="shared" si="13"/>
        <v>0</v>
      </c>
      <c r="I297" s="378">
        <f>IF(OR(C297="150 Directors advances", C297="120 accounts receivable", C297="720.2 Automobile - Insurance", C297="720.3 Automobile - License", C297="870.4 Rent - Insurance", C297="870.6 Rent - Property Tax", C297="870.7 Rent - Homeoffice", C297="870.9 Rent - Water"),
   0,
   IF(Dashboard!$F$5="Quick",
      IF(OR(C297="190 Automobile",C297="200 computer hardware",C297="210 Computer software",C297="220 Quickbooks software",C297="230 Office equipment",C297="240 Office furniture"),
         E297-(E297/(1+Dashboard!$F$4)),
         0
      ),
      IF(C297="750 Business promotion",
         E297-(E297/(1+4.793/100)),
         E297-(E297/(1+Dashboard!$F$4))
      )
   )
)</f>
        <v>0</v>
      </c>
      <c r="J297" s="25">
        <f>Bank1[[#This Row],[Money in/ (Money out)]]-Bank1[[#This Row],[GST/HST]]</f>
        <v>0</v>
      </c>
      <c r="L297" s="23">
        <f t="shared" si="12"/>
        <v>0</v>
      </c>
    </row>
    <row r="298" spans="1:12" x14ac:dyDescent="0.2">
      <c r="A298" s="399"/>
      <c r="D298" s="397">
        <f>_xlfn.XLOOKUP(C:C,Table1[for Import to Bank Register dropdown],Table1[for Pivot],0,0,1)</f>
        <v>0</v>
      </c>
      <c r="E298" s="400"/>
      <c r="F298" s="146">
        <f t="shared" si="14"/>
        <v>1111111</v>
      </c>
      <c r="G298" s="375">
        <f t="shared" si="13"/>
        <v>0</v>
      </c>
      <c r="I298" s="378">
        <f>IF(OR(C298="150 Directors advances", C298="120 accounts receivable", C298="720.2 Automobile - Insurance", C298="720.3 Automobile - License", C298="870.4 Rent - Insurance", C298="870.6 Rent - Property Tax", C298="870.7 Rent - Homeoffice", C298="870.9 Rent - Water"),
   0,
   IF(Dashboard!$F$5="Quick",
      IF(OR(C298="190 Automobile",C298="200 computer hardware",C298="210 Computer software",C298="220 Quickbooks software",C298="230 Office equipment",C298="240 Office furniture"),
         E298-(E298/(1+Dashboard!$F$4)),
         0
      ),
      IF(C298="750 Business promotion",
         E298-(E298/(1+4.793/100)),
         E298-(E298/(1+Dashboard!$F$4))
      )
   )
)</f>
        <v>0</v>
      </c>
      <c r="J298" s="25">
        <f>Bank1[[#This Row],[Money in/ (Money out)]]-Bank1[[#This Row],[GST/HST]]</f>
        <v>0</v>
      </c>
      <c r="L298" s="23">
        <f t="shared" si="12"/>
        <v>0</v>
      </c>
    </row>
    <row r="299" spans="1:12" x14ac:dyDescent="0.2">
      <c r="A299" s="399"/>
      <c r="D299" s="397">
        <f>_xlfn.XLOOKUP(C:C,Table1[for Import to Bank Register dropdown],Table1[for Pivot],0,0,1)</f>
        <v>0</v>
      </c>
      <c r="E299" s="400"/>
      <c r="F299" s="146">
        <f t="shared" si="14"/>
        <v>1111111</v>
      </c>
      <c r="G299" s="375">
        <f t="shared" si="13"/>
        <v>0</v>
      </c>
      <c r="I299" s="378">
        <f>IF(OR(C299="150 Directors advances", C299="120 accounts receivable", C299="720.2 Automobile - Insurance", C299="720.3 Automobile - License", C299="870.4 Rent - Insurance", C299="870.6 Rent - Property Tax", C299="870.7 Rent - Homeoffice", C299="870.9 Rent - Water"),
   0,
   IF(Dashboard!$F$5="Quick",
      IF(OR(C299="190 Automobile",C299="200 computer hardware",C299="210 Computer software",C299="220 Quickbooks software",C299="230 Office equipment",C299="240 Office furniture"),
         E299-(E299/(1+Dashboard!$F$4)),
         0
      ),
      IF(C299="750 Business promotion",
         E299-(E299/(1+4.793/100)),
         E299-(E299/(1+Dashboard!$F$4))
      )
   )
)</f>
        <v>0</v>
      </c>
      <c r="J299" s="25">
        <f>Bank1[[#This Row],[Money in/ (Money out)]]-Bank1[[#This Row],[GST/HST]]</f>
        <v>0</v>
      </c>
      <c r="L299" s="23">
        <f t="shared" si="12"/>
        <v>0</v>
      </c>
    </row>
    <row r="300" spans="1:12" x14ac:dyDescent="0.2">
      <c r="A300" s="399"/>
      <c r="D300" s="397">
        <f>_xlfn.XLOOKUP(C:C,Table1[for Import to Bank Register dropdown],Table1[for Pivot],0,0,1)</f>
        <v>0</v>
      </c>
      <c r="E300" s="400"/>
      <c r="F300" s="146">
        <f t="shared" si="14"/>
        <v>1111111</v>
      </c>
      <c r="G300" s="375">
        <f t="shared" si="13"/>
        <v>0</v>
      </c>
      <c r="I300" s="378">
        <f>IF(OR(C300="150 Directors advances", C300="120 accounts receivable", C300="720.2 Automobile - Insurance", C300="720.3 Automobile - License", C300="870.4 Rent - Insurance", C300="870.6 Rent - Property Tax", C300="870.7 Rent - Homeoffice", C300="870.9 Rent - Water"),
   0,
   IF(Dashboard!$F$5="Quick",
      IF(OR(C300="190 Automobile",C300="200 computer hardware",C300="210 Computer software",C300="220 Quickbooks software",C300="230 Office equipment",C300="240 Office furniture"),
         E300-(E300/(1+Dashboard!$F$4)),
         0
      ),
      IF(C300="750 Business promotion",
         E300-(E300/(1+4.793/100)),
         E300-(E300/(1+Dashboard!$F$4))
      )
   )
)</f>
        <v>0</v>
      </c>
      <c r="J300" s="25">
        <f>Bank1[[#This Row],[Money in/ (Money out)]]-Bank1[[#This Row],[GST/HST]]</f>
        <v>0</v>
      </c>
      <c r="L300" s="23">
        <f t="shared" si="12"/>
        <v>0</v>
      </c>
    </row>
    <row r="301" spans="1:12" x14ac:dyDescent="0.2">
      <c r="A301" s="399"/>
      <c r="D301" s="397">
        <f>_xlfn.XLOOKUP(C:C,Table1[for Import to Bank Register dropdown],Table1[for Pivot],0,0,1)</f>
        <v>0</v>
      </c>
      <c r="E301" s="400"/>
      <c r="F301" s="146">
        <f t="shared" si="14"/>
        <v>1111111</v>
      </c>
      <c r="G301" s="375">
        <f t="shared" si="13"/>
        <v>0</v>
      </c>
      <c r="I301" s="378">
        <f>IF(OR(C301="150 Directors advances", C301="120 accounts receivable", C301="720.2 Automobile - Insurance", C301="720.3 Automobile - License", C301="870.4 Rent - Insurance", C301="870.6 Rent - Property Tax", C301="870.7 Rent - Homeoffice", C301="870.9 Rent - Water"),
   0,
   IF(Dashboard!$F$5="Quick",
      IF(OR(C301="190 Automobile",C301="200 computer hardware",C301="210 Computer software",C301="220 Quickbooks software",C301="230 Office equipment",C301="240 Office furniture"),
         E301-(E301/(1+Dashboard!$F$4)),
         0
      ),
      IF(C301="750 Business promotion",
         E301-(E301/(1+4.793/100)),
         E301-(E301/(1+Dashboard!$F$4))
      )
   )
)</f>
        <v>0</v>
      </c>
      <c r="J301" s="25">
        <f>Bank1[[#This Row],[Money in/ (Money out)]]-Bank1[[#This Row],[GST/HST]]</f>
        <v>0</v>
      </c>
      <c r="L301" s="23">
        <f t="shared" si="12"/>
        <v>0</v>
      </c>
    </row>
    <row r="302" spans="1:12" x14ac:dyDescent="0.2">
      <c r="A302" s="399"/>
      <c r="D302" s="397">
        <f>_xlfn.XLOOKUP(C:C,Table1[for Import to Bank Register dropdown],Table1[for Pivot],0,0,1)</f>
        <v>0</v>
      </c>
      <c r="E302" s="400"/>
      <c r="F302" s="146">
        <f t="shared" si="14"/>
        <v>1111111</v>
      </c>
      <c r="G302" s="375">
        <f t="shared" si="13"/>
        <v>0</v>
      </c>
      <c r="I302" s="378">
        <f>IF(OR(C302="150 Directors advances", C302="120 accounts receivable", C302="720.2 Automobile - Insurance", C302="720.3 Automobile - License", C302="870.4 Rent - Insurance", C302="870.6 Rent - Property Tax", C302="870.7 Rent - Homeoffice", C302="870.9 Rent - Water"),
   0,
   IF(Dashboard!$F$5="Quick",
      IF(OR(C302="190 Automobile",C302="200 computer hardware",C302="210 Computer software",C302="220 Quickbooks software",C302="230 Office equipment",C302="240 Office furniture"),
         E302-(E302/(1+Dashboard!$F$4)),
         0
      ),
      IF(C302="750 Business promotion",
         E302-(E302/(1+4.793/100)),
         E302-(E302/(1+Dashboard!$F$4))
      )
   )
)</f>
        <v>0</v>
      </c>
      <c r="J302" s="25">
        <f>Bank1[[#This Row],[Money in/ (Money out)]]-Bank1[[#This Row],[GST/HST]]</f>
        <v>0</v>
      </c>
      <c r="L302" s="23">
        <f t="shared" si="12"/>
        <v>0</v>
      </c>
    </row>
    <row r="303" spans="1:12" x14ac:dyDescent="0.2">
      <c r="A303" s="399"/>
      <c r="D303" s="397">
        <f>_xlfn.XLOOKUP(C:C,Table1[for Import to Bank Register dropdown],Table1[for Pivot],0,0,1)</f>
        <v>0</v>
      </c>
      <c r="E303" s="400"/>
      <c r="F303" s="146">
        <f t="shared" si="14"/>
        <v>1111111</v>
      </c>
      <c r="G303" s="375">
        <f t="shared" si="13"/>
        <v>0</v>
      </c>
      <c r="I303" s="378">
        <f>IF(OR(C303="150 Directors advances", C303="120 accounts receivable", C303="720.2 Automobile - Insurance", C303="720.3 Automobile - License", C303="870.4 Rent - Insurance", C303="870.6 Rent - Property Tax", C303="870.7 Rent - Homeoffice", C303="870.9 Rent - Water"),
   0,
   IF(Dashboard!$F$5="Quick",
      IF(OR(C303="190 Automobile",C303="200 computer hardware",C303="210 Computer software",C303="220 Quickbooks software",C303="230 Office equipment",C303="240 Office furniture"),
         E303-(E303/(1+Dashboard!$F$4)),
         0
      ),
      IF(C303="750 Business promotion",
         E303-(E303/(1+4.793/100)),
         E303-(E303/(1+Dashboard!$F$4))
      )
   )
)</f>
        <v>0</v>
      </c>
      <c r="J303" s="25">
        <f>Bank1[[#This Row],[Money in/ (Money out)]]-Bank1[[#This Row],[GST/HST]]</f>
        <v>0</v>
      </c>
      <c r="L303" s="23">
        <f t="shared" si="12"/>
        <v>0</v>
      </c>
    </row>
    <row r="304" spans="1:12" x14ac:dyDescent="0.2">
      <c r="A304" s="399"/>
      <c r="D304" s="397">
        <f>_xlfn.XLOOKUP(C:C,Table1[for Import to Bank Register dropdown],Table1[for Pivot],0,0,1)</f>
        <v>0</v>
      </c>
      <c r="E304" s="400"/>
      <c r="F304" s="146">
        <f t="shared" si="14"/>
        <v>1111111</v>
      </c>
      <c r="G304" s="375">
        <f t="shared" si="13"/>
        <v>0</v>
      </c>
      <c r="I304" s="378">
        <f>IF(OR(C304="150 Directors advances", C304="120 accounts receivable", C304="720.2 Automobile - Insurance", C304="720.3 Automobile - License", C304="870.4 Rent - Insurance", C304="870.6 Rent - Property Tax", C304="870.7 Rent - Homeoffice", C304="870.9 Rent - Water"),
   0,
   IF(Dashboard!$F$5="Quick",
      IF(OR(C304="190 Automobile",C304="200 computer hardware",C304="210 Computer software",C304="220 Quickbooks software",C304="230 Office equipment",C304="240 Office furniture"),
         E304-(E304/(1+Dashboard!$F$4)),
         0
      ),
      IF(C304="750 Business promotion",
         E304-(E304/(1+4.793/100)),
         E304-(E304/(1+Dashboard!$F$4))
      )
   )
)</f>
        <v>0</v>
      </c>
      <c r="J304" s="25">
        <f>Bank1[[#This Row],[Money in/ (Money out)]]-Bank1[[#This Row],[GST/HST]]</f>
        <v>0</v>
      </c>
      <c r="L304" s="23">
        <f t="shared" si="12"/>
        <v>0</v>
      </c>
    </row>
    <row r="305" spans="1:12" x14ac:dyDescent="0.2">
      <c r="A305" s="399"/>
      <c r="D305" s="397">
        <f>_xlfn.XLOOKUP(C:C,Table1[for Import to Bank Register dropdown],Table1[for Pivot],0,0,1)</f>
        <v>0</v>
      </c>
      <c r="E305" s="400"/>
      <c r="F305" s="146">
        <f t="shared" si="14"/>
        <v>1111111</v>
      </c>
      <c r="G305" s="375">
        <f t="shared" si="13"/>
        <v>0</v>
      </c>
      <c r="I305" s="378">
        <f>IF(OR(C305="150 Directors advances", C305="120 accounts receivable", C305="720.2 Automobile - Insurance", C305="720.3 Automobile - License", C305="870.4 Rent - Insurance", C305="870.6 Rent - Property Tax", C305="870.7 Rent - Homeoffice", C305="870.9 Rent - Water"),
   0,
   IF(Dashboard!$F$5="Quick",
      IF(OR(C305="190 Automobile",C305="200 computer hardware",C305="210 Computer software",C305="220 Quickbooks software",C305="230 Office equipment",C305="240 Office furniture"),
         E305-(E305/(1+Dashboard!$F$4)),
         0
      ),
      IF(C305="750 Business promotion",
         E305-(E305/(1+4.793/100)),
         E305-(E305/(1+Dashboard!$F$4))
      )
   )
)</f>
        <v>0</v>
      </c>
      <c r="J305" s="25">
        <f>Bank1[[#This Row],[Money in/ (Money out)]]-Bank1[[#This Row],[GST/HST]]</f>
        <v>0</v>
      </c>
      <c r="L305" s="23">
        <f t="shared" si="12"/>
        <v>0</v>
      </c>
    </row>
    <row r="306" spans="1:12" x14ac:dyDescent="0.2">
      <c r="A306" s="399"/>
      <c r="D306" s="397">
        <f>_xlfn.XLOOKUP(C:C,Table1[for Import to Bank Register dropdown],Table1[for Pivot],0,0,1)</f>
        <v>0</v>
      </c>
      <c r="E306" s="400"/>
      <c r="F306" s="146">
        <f t="shared" si="14"/>
        <v>1111111</v>
      </c>
      <c r="G306" s="375">
        <f t="shared" si="13"/>
        <v>0</v>
      </c>
      <c r="I306" s="378">
        <f>IF(OR(C306="150 Directors advances", C306="120 accounts receivable", C306="720.2 Automobile - Insurance", C306="720.3 Automobile - License", C306="870.4 Rent - Insurance", C306="870.6 Rent - Property Tax", C306="870.7 Rent - Homeoffice", C306="870.9 Rent - Water"),
   0,
   IF(Dashboard!$F$5="Quick",
      IF(OR(C306="190 Automobile",C306="200 computer hardware",C306="210 Computer software",C306="220 Quickbooks software",C306="230 Office equipment",C306="240 Office furniture"),
         E306-(E306/(1+Dashboard!$F$4)),
         0
      ),
      IF(C306="750 Business promotion",
         E306-(E306/(1+4.793/100)),
         E306-(E306/(1+Dashboard!$F$4))
      )
   )
)</f>
        <v>0</v>
      </c>
      <c r="J306" s="25">
        <f>Bank1[[#This Row],[Money in/ (Money out)]]-Bank1[[#This Row],[GST/HST]]</f>
        <v>0</v>
      </c>
      <c r="L306" s="23">
        <f t="shared" si="12"/>
        <v>0</v>
      </c>
    </row>
    <row r="307" spans="1:12" x14ac:dyDescent="0.2">
      <c r="A307" s="399"/>
      <c r="D307" s="397">
        <f>_xlfn.XLOOKUP(C:C,Table1[for Import to Bank Register dropdown],Table1[for Pivot],0,0,1)</f>
        <v>0</v>
      </c>
      <c r="E307" s="400"/>
      <c r="F307" s="146">
        <f t="shared" si="14"/>
        <v>1111111</v>
      </c>
      <c r="G307" s="375">
        <f t="shared" si="13"/>
        <v>0</v>
      </c>
      <c r="I307" s="378">
        <f>IF(OR(C307="150 Directors advances", C307="120 accounts receivable", C307="720.2 Automobile - Insurance", C307="720.3 Automobile - License", C307="870.4 Rent - Insurance", C307="870.6 Rent - Property Tax", C307="870.7 Rent - Homeoffice", C307="870.9 Rent - Water"),
   0,
   IF(Dashboard!$F$5="Quick",
      IF(OR(C307="190 Automobile",C307="200 computer hardware",C307="210 Computer software",C307="220 Quickbooks software",C307="230 Office equipment",C307="240 Office furniture"),
         E307-(E307/(1+Dashboard!$F$4)),
         0
      ),
      IF(C307="750 Business promotion",
         E307-(E307/(1+4.793/100)),
         E307-(E307/(1+Dashboard!$F$4))
      )
   )
)</f>
        <v>0</v>
      </c>
      <c r="J307" s="25">
        <f>Bank1[[#This Row],[Money in/ (Money out)]]-Bank1[[#This Row],[GST/HST]]</f>
        <v>0</v>
      </c>
      <c r="L307" s="23">
        <f t="shared" si="12"/>
        <v>0</v>
      </c>
    </row>
    <row r="308" spans="1:12" x14ac:dyDescent="0.2">
      <c r="A308" s="399"/>
      <c r="D308" s="397">
        <f>_xlfn.XLOOKUP(C:C,Table1[for Import to Bank Register dropdown],Table1[for Pivot],0,0,1)</f>
        <v>0</v>
      </c>
      <c r="E308" s="400"/>
      <c r="F308" s="146">
        <f t="shared" si="14"/>
        <v>1111111</v>
      </c>
      <c r="G308" s="375">
        <f t="shared" si="13"/>
        <v>0</v>
      </c>
      <c r="I308" s="378">
        <f>IF(OR(C308="150 Directors advances", C308="120 accounts receivable", C308="720.2 Automobile - Insurance", C308="720.3 Automobile - License", C308="870.4 Rent - Insurance", C308="870.6 Rent - Property Tax", C308="870.7 Rent - Homeoffice", C308="870.9 Rent - Water"),
   0,
   IF(Dashboard!$F$5="Quick",
      IF(OR(C308="190 Automobile",C308="200 computer hardware",C308="210 Computer software",C308="220 Quickbooks software",C308="230 Office equipment",C308="240 Office furniture"),
         E308-(E308/(1+Dashboard!$F$4)),
         0
      ),
      IF(C308="750 Business promotion",
         E308-(E308/(1+4.793/100)),
         E308-(E308/(1+Dashboard!$F$4))
      )
   )
)</f>
        <v>0</v>
      </c>
      <c r="J308" s="25">
        <f>Bank1[[#This Row],[Money in/ (Money out)]]-Bank1[[#This Row],[GST/HST]]</f>
        <v>0</v>
      </c>
      <c r="L308" s="23">
        <f t="shared" si="12"/>
        <v>0</v>
      </c>
    </row>
    <row r="309" spans="1:12" x14ac:dyDescent="0.2">
      <c r="A309" s="399"/>
      <c r="D309" s="397">
        <f>_xlfn.XLOOKUP(C:C,Table1[for Import to Bank Register dropdown],Table1[for Pivot],0,0,1)</f>
        <v>0</v>
      </c>
      <c r="E309" s="400"/>
      <c r="F309" s="146">
        <f t="shared" si="14"/>
        <v>1111111</v>
      </c>
      <c r="G309" s="375">
        <f t="shared" si="13"/>
        <v>0</v>
      </c>
      <c r="I309" s="378">
        <f>IF(OR(C309="150 Directors advances", C309="120 accounts receivable", C309="720.2 Automobile - Insurance", C309="720.3 Automobile - License", C309="870.4 Rent - Insurance", C309="870.6 Rent - Property Tax", C309="870.7 Rent - Homeoffice", C309="870.9 Rent - Water"),
   0,
   IF(Dashboard!$F$5="Quick",
      IF(OR(C309="190 Automobile",C309="200 computer hardware",C309="210 Computer software",C309="220 Quickbooks software",C309="230 Office equipment",C309="240 Office furniture"),
         E309-(E309/(1+Dashboard!$F$4)),
         0
      ),
      IF(C309="750 Business promotion",
         E309-(E309/(1+4.793/100)),
         E309-(E309/(1+Dashboard!$F$4))
      )
   )
)</f>
        <v>0</v>
      </c>
      <c r="J309" s="25">
        <f>Bank1[[#This Row],[Money in/ (Money out)]]-Bank1[[#This Row],[GST/HST]]</f>
        <v>0</v>
      </c>
      <c r="L309" s="23">
        <f t="shared" si="12"/>
        <v>0</v>
      </c>
    </row>
    <row r="310" spans="1:12" x14ac:dyDescent="0.2">
      <c r="A310" s="399"/>
      <c r="D310" s="397">
        <f>_xlfn.XLOOKUP(C:C,Table1[for Import to Bank Register dropdown],Table1[for Pivot],0,0,1)</f>
        <v>0</v>
      </c>
      <c r="E310" s="400"/>
      <c r="F310" s="146">
        <f t="shared" si="14"/>
        <v>1111111</v>
      </c>
      <c r="G310" s="375">
        <f t="shared" si="13"/>
        <v>0</v>
      </c>
      <c r="I310" s="378">
        <f>IF(OR(C310="150 Directors advances", C310="120 accounts receivable", C310="720.2 Automobile - Insurance", C310="720.3 Automobile - License", C310="870.4 Rent - Insurance", C310="870.6 Rent - Property Tax", C310="870.7 Rent - Homeoffice", C310="870.9 Rent - Water"),
   0,
   IF(Dashboard!$F$5="Quick",
      IF(OR(C310="190 Automobile",C310="200 computer hardware",C310="210 Computer software",C310="220 Quickbooks software",C310="230 Office equipment",C310="240 Office furniture"),
         E310-(E310/(1+Dashboard!$F$4)),
         0
      ),
      IF(C310="750 Business promotion",
         E310-(E310/(1+4.793/100)),
         E310-(E310/(1+Dashboard!$F$4))
      )
   )
)</f>
        <v>0</v>
      </c>
      <c r="J310" s="25">
        <f>Bank1[[#This Row],[Money in/ (Money out)]]-Bank1[[#This Row],[GST/HST]]</f>
        <v>0</v>
      </c>
      <c r="L310" s="23">
        <f t="shared" si="12"/>
        <v>0</v>
      </c>
    </row>
    <row r="311" spans="1:12" x14ac:dyDescent="0.2">
      <c r="A311" s="399"/>
      <c r="D311" s="397">
        <f>_xlfn.XLOOKUP(C:C,Table1[for Import to Bank Register dropdown],Table1[for Pivot],0,0,1)</f>
        <v>0</v>
      </c>
      <c r="E311" s="400"/>
      <c r="F311" s="146">
        <f t="shared" si="14"/>
        <v>1111111</v>
      </c>
      <c r="G311" s="375">
        <f t="shared" si="13"/>
        <v>0</v>
      </c>
      <c r="I311" s="378">
        <f>IF(OR(C311="150 Directors advances", C311="120 accounts receivable", C311="720.2 Automobile - Insurance", C311="720.3 Automobile - License", C311="870.4 Rent - Insurance", C311="870.6 Rent - Property Tax", C311="870.7 Rent - Homeoffice", C311="870.9 Rent - Water"),
   0,
   IF(Dashboard!$F$5="Quick",
      IF(OR(C311="190 Automobile",C311="200 computer hardware",C311="210 Computer software",C311="220 Quickbooks software",C311="230 Office equipment",C311="240 Office furniture"),
         E311-(E311/(1+Dashboard!$F$4)),
         0
      ),
      IF(C311="750 Business promotion",
         E311-(E311/(1+4.793/100)),
         E311-(E311/(1+Dashboard!$F$4))
      )
   )
)</f>
        <v>0</v>
      </c>
      <c r="J311" s="25">
        <f>Bank1[[#This Row],[Money in/ (Money out)]]-Bank1[[#This Row],[GST/HST]]</f>
        <v>0</v>
      </c>
      <c r="L311" s="23">
        <f t="shared" si="12"/>
        <v>0</v>
      </c>
    </row>
    <row r="312" spans="1:12" x14ac:dyDescent="0.2">
      <c r="A312" s="399"/>
      <c r="D312" s="397">
        <f>_xlfn.XLOOKUP(C:C,Table1[for Import to Bank Register dropdown],Table1[for Pivot],0,0,1)</f>
        <v>0</v>
      </c>
      <c r="E312" s="400"/>
      <c r="F312" s="146">
        <f t="shared" si="14"/>
        <v>1111111</v>
      </c>
      <c r="G312" s="375">
        <f t="shared" si="13"/>
        <v>0</v>
      </c>
      <c r="I312" s="378">
        <f>IF(OR(C312="150 Directors advances", C312="120 accounts receivable", C312="720.2 Automobile - Insurance", C312="720.3 Automobile - License", C312="870.4 Rent - Insurance", C312="870.6 Rent - Property Tax", C312="870.7 Rent - Homeoffice", C312="870.9 Rent - Water"),
   0,
   IF(Dashboard!$F$5="Quick",
      IF(OR(C312="190 Automobile",C312="200 computer hardware",C312="210 Computer software",C312="220 Quickbooks software",C312="230 Office equipment",C312="240 Office furniture"),
         E312-(E312/(1+Dashboard!$F$4)),
         0
      ),
      IF(C312="750 Business promotion",
         E312-(E312/(1+4.793/100)),
         E312-(E312/(1+Dashboard!$F$4))
      )
   )
)</f>
        <v>0</v>
      </c>
      <c r="J312" s="25">
        <f>Bank1[[#This Row],[Money in/ (Money out)]]-Bank1[[#This Row],[GST/HST]]</f>
        <v>0</v>
      </c>
      <c r="L312" s="23">
        <f t="shared" si="12"/>
        <v>0</v>
      </c>
    </row>
    <row r="313" spans="1:12" x14ac:dyDescent="0.2">
      <c r="A313" s="399"/>
      <c r="D313" s="397">
        <f>_xlfn.XLOOKUP(C:C,Table1[for Import to Bank Register dropdown],Table1[for Pivot],0,0,1)</f>
        <v>0</v>
      </c>
      <c r="E313" s="400"/>
      <c r="F313" s="146">
        <f t="shared" si="14"/>
        <v>1111111</v>
      </c>
      <c r="G313" s="375">
        <f t="shared" si="13"/>
        <v>0</v>
      </c>
      <c r="I313" s="378">
        <f>IF(OR(C313="150 Directors advances", C313="120 accounts receivable", C313="720.2 Automobile - Insurance", C313="720.3 Automobile - License", C313="870.4 Rent - Insurance", C313="870.6 Rent - Property Tax", C313="870.7 Rent - Homeoffice", C313="870.9 Rent - Water"),
   0,
   IF(Dashboard!$F$5="Quick",
      IF(OR(C313="190 Automobile",C313="200 computer hardware",C313="210 Computer software",C313="220 Quickbooks software",C313="230 Office equipment",C313="240 Office furniture"),
         E313-(E313/(1+Dashboard!$F$4)),
         0
      ),
      IF(C313="750 Business promotion",
         E313-(E313/(1+4.793/100)),
         E313-(E313/(1+Dashboard!$F$4))
      )
   )
)</f>
        <v>0</v>
      </c>
      <c r="J313" s="25">
        <f>Bank1[[#This Row],[Money in/ (Money out)]]-Bank1[[#This Row],[GST/HST]]</f>
        <v>0</v>
      </c>
      <c r="L313" s="23">
        <f t="shared" si="12"/>
        <v>0</v>
      </c>
    </row>
    <row r="314" spans="1:12" x14ac:dyDescent="0.2">
      <c r="A314" s="399"/>
      <c r="D314" s="397">
        <f>_xlfn.XLOOKUP(C:C,Table1[for Import to Bank Register dropdown],Table1[for Pivot],0,0,1)</f>
        <v>0</v>
      </c>
      <c r="E314" s="400"/>
      <c r="F314" s="146">
        <f t="shared" si="14"/>
        <v>1111111</v>
      </c>
      <c r="G314" s="375">
        <f t="shared" si="13"/>
        <v>0</v>
      </c>
      <c r="I314" s="378">
        <f>IF(OR(C314="150 Directors advances", C314="120 accounts receivable", C314="720.2 Automobile - Insurance", C314="720.3 Automobile - License", C314="870.4 Rent - Insurance", C314="870.6 Rent - Property Tax", C314="870.7 Rent - Homeoffice", C314="870.9 Rent - Water"),
   0,
   IF(Dashboard!$F$5="Quick",
      IF(OR(C314="190 Automobile",C314="200 computer hardware",C314="210 Computer software",C314="220 Quickbooks software",C314="230 Office equipment",C314="240 Office furniture"),
         E314-(E314/(1+Dashboard!$F$4)),
         0
      ),
      IF(C314="750 Business promotion",
         E314-(E314/(1+4.793/100)),
         E314-(E314/(1+Dashboard!$F$4))
      )
   )
)</f>
        <v>0</v>
      </c>
      <c r="J314" s="25">
        <f>Bank1[[#This Row],[Money in/ (Money out)]]-Bank1[[#This Row],[GST/HST]]</f>
        <v>0</v>
      </c>
      <c r="L314" s="23">
        <f t="shared" si="12"/>
        <v>0</v>
      </c>
    </row>
    <row r="315" spans="1:12" x14ac:dyDescent="0.2">
      <c r="A315" s="399"/>
      <c r="D315" s="397">
        <f>_xlfn.XLOOKUP(C:C,Table1[for Import to Bank Register dropdown],Table1[for Pivot],0,0,1)</f>
        <v>0</v>
      </c>
      <c r="E315" s="400"/>
      <c r="F315" s="146">
        <f t="shared" si="14"/>
        <v>1111111</v>
      </c>
      <c r="G315" s="375">
        <f t="shared" si="13"/>
        <v>0</v>
      </c>
      <c r="I315" s="378">
        <f>IF(OR(C315="150 Directors advances", C315="120 accounts receivable", C315="720.2 Automobile - Insurance", C315="720.3 Automobile - License", C315="870.4 Rent - Insurance", C315="870.6 Rent - Property Tax", C315="870.7 Rent - Homeoffice", C315="870.9 Rent - Water"),
   0,
   IF(Dashboard!$F$5="Quick",
      IF(OR(C315="190 Automobile",C315="200 computer hardware",C315="210 Computer software",C315="220 Quickbooks software",C315="230 Office equipment",C315="240 Office furniture"),
         E315-(E315/(1+Dashboard!$F$4)),
         0
      ),
      IF(C315="750 Business promotion",
         E315-(E315/(1+4.793/100)),
         E315-(E315/(1+Dashboard!$F$4))
      )
   )
)</f>
        <v>0</v>
      </c>
      <c r="J315" s="25">
        <f>Bank1[[#This Row],[Money in/ (Money out)]]-Bank1[[#This Row],[GST/HST]]</f>
        <v>0</v>
      </c>
      <c r="L315" s="23">
        <f t="shared" si="12"/>
        <v>0</v>
      </c>
    </row>
    <row r="316" spans="1:12" x14ac:dyDescent="0.2">
      <c r="A316" s="399"/>
      <c r="D316" s="397">
        <f>_xlfn.XLOOKUP(C:C,Table1[for Import to Bank Register dropdown],Table1[for Pivot],0,0,1)</f>
        <v>0</v>
      </c>
      <c r="E316" s="400"/>
      <c r="F316" s="146">
        <f t="shared" si="14"/>
        <v>1111111</v>
      </c>
      <c r="G316" s="375">
        <f t="shared" si="13"/>
        <v>0</v>
      </c>
      <c r="I316" s="378">
        <f>IF(OR(C316="150 Directors advances", C316="120 accounts receivable", C316="720.2 Automobile - Insurance", C316="720.3 Automobile - License", C316="870.4 Rent - Insurance", C316="870.6 Rent - Property Tax", C316="870.7 Rent - Homeoffice", C316="870.9 Rent - Water"),
   0,
   IF(Dashboard!$F$5="Quick",
      IF(OR(C316="190 Automobile",C316="200 computer hardware",C316="210 Computer software",C316="220 Quickbooks software",C316="230 Office equipment",C316="240 Office furniture"),
         E316-(E316/(1+Dashboard!$F$4)),
         0
      ),
      IF(C316="750 Business promotion",
         E316-(E316/(1+4.793/100)),
         E316-(E316/(1+Dashboard!$F$4))
      )
   )
)</f>
        <v>0</v>
      </c>
      <c r="J316" s="25">
        <f>Bank1[[#This Row],[Money in/ (Money out)]]-Bank1[[#This Row],[GST/HST]]</f>
        <v>0</v>
      </c>
      <c r="L316" s="23">
        <f t="shared" si="12"/>
        <v>0</v>
      </c>
    </row>
    <row r="317" spans="1:12" x14ac:dyDescent="0.2">
      <c r="A317" s="399"/>
      <c r="D317" s="397">
        <f>_xlfn.XLOOKUP(C:C,Table1[for Import to Bank Register dropdown],Table1[for Pivot],0,0,1)</f>
        <v>0</v>
      </c>
      <c r="E317" s="400"/>
      <c r="F317" s="146">
        <f t="shared" si="14"/>
        <v>1111111</v>
      </c>
      <c r="G317" s="375">
        <f t="shared" si="13"/>
        <v>0</v>
      </c>
      <c r="I317" s="378">
        <f>IF(OR(C317="150 Directors advances", C317="120 accounts receivable", C317="720.2 Automobile - Insurance", C317="720.3 Automobile - License", C317="870.4 Rent - Insurance", C317="870.6 Rent - Property Tax", C317="870.7 Rent - Homeoffice", C317="870.9 Rent - Water"),
   0,
   IF(Dashboard!$F$5="Quick",
      IF(OR(C317="190 Automobile",C317="200 computer hardware",C317="210 Computer software",C317="220 Quickbooks software",C317="230 Office equipment",C317="240 Office furniture"),
         E317-(E317/(1+Dashboard!$F$4)),
         0
      ),
      IF(C317="750 Business promotion",
         E317-(E317/(1+4.793/100)),
         E317-(E317/(1+Dashboard!$F$4))
      )
   )
)</f>
        <v>0</v>
      </c>
      <c r="J317" s="25">
        <f>Bank1[[#This Row],[Money in/ (Money out)]]-Bank1[[#This Row],[GST/HST]]</f>
        <v>0</v>
      </c>
      <c r="L317" s="23">
        <f t="shared" si="12"/>
        <v>0</v>
      </c>
    </row>
    <row r="318" spans="1:12" x14ac:dyDescent="0.2">
      <c r="A318" s="399"/>
      <c r="D318" s="397">
        <f>_xlfn.XLOOKUP(C:C,Table1[for Import to Bank Register dropdown],Table1[for Pivot],0,0,1)</f>
        <v>0</v>
      </c>
      <c r="E318" s="400"/>
      <c r="F318" s="146">
        <f t="shared" si="14"/>
        <v>1111111</v>
      </c>
      <c r="G318" s="375">
        <f t="shared" si="13"/>
        <v>0</v>
      </c>
      <c r="I318" s="378">
        <f>IF(OR(C318="150 Directors advances", C318="120 accounts receivable", C318="720.2 Automobile - Insurance", C318="720.3 Automobile - License", C318="870.4 Rent - Insurance", C318="870.6 Rent - Property Tax", C318="870.7 Rent - Homeoffice", C318="870.9 Rent - Water"),
   0,
   IF(Dashboard!$F$5="Quick",
      IF(OR(C318="190 Automobile",C318="200 computer hardware",C318="210 Computer software",C318="220 Quickbooks software",C318="230 Office equipment",C318="240 Office furniture"),
         E318-(E318/(1+Dashboard!$F$4)),
         0
      ),
      IF(C318="750 Business promotion",
         E318-(E318/(1+4.793/100)),
         E318-(E318/(1+Dashboard!$F$4))
      )
   )
)</f>
        <v>0</v>
      </c>
      <c r="J318" s="25">
        <f>Bank1[[#This Row],[Money in/ (Money out)]]-Bank1[[#This Row],[GST/HST]]</f>
        <v>0</v>
      </c>
      <c r="L318" s="23">
        <f t="shared" si="12"/>
        <v>0</v>
      </c>
    </row>
    <row r="319" spans="1:12" x14ac:dyDescent="0.2">
      <c r="A319" s="399"/>
      <c r="D319" s="397">
        <f>_xlfn.XLOOKUP(C:C,Table1[for Import to Bank Register dropdown],Table1[for Pivot],0,0,1)</f>
        <v>0</v>
      </c>
      <c r="E319" s="400"/>
      <c r="F319" s="146">
        <f t="shared" si="14"/>
        <v>1111111</v>
      </c>
      <c r="G319" s="375">
        <f t="shared" si="13"/>
        <v>0</v>
      </c>
      <c r="I319" s="378">
        <f>IF(OR(C319="150 Directors advances", C319="120 accounts receivable", C319="720.2 Automobile - Insurance", C319="720.3 Automobile - License", C319="870.4 Rent - Insurance", C319="870.6 Rent - Property Tax", C319="870.7 Rent - Homeoffice", C319="870.9 Rent - Water"),
   0,
   IF(Dashboard!$F$5="Quick",
      IF(OR(C319="190 Automobile",C319="200 computer hardware",C319="210 Computer software",C319="220 Quickbooks software",C319="230 Office equipment",C319="240 Office furniture"),
         E319-(E319/(1+Dashboard!$F$4)),
         0
      ),
      IF(C319="750 Business promotion",
         E319-(E319/(1+4.793/100)),
         E319-(E319/(1+Dashboard!$F$4))
      )
   )
)</f>
        <v>0</v>
      </c>
      <c r="J319" s="25">
        <f>Bank1[[#This Row],[Money in/ (Money out)]]-Bank1[[#This Row],[GST/HST]]</f>
        <v>0</v>
      </c>
      <c r="L319" s="23">
        <f t="shared" si="12"/>
        <v>0</v>
      </c>
    </row>
    <row r="320" spans="1:12" x14ac:dyDescent="0.2">
      <c r="A320" s="399"/>
      <c r="D320" s="397">
        <f>_xlfn.XLOOKUP(C:C,Table1[for Import to Bank Register dropdown],Table1[for Pivot],0,0,1)</f>
        <v>0</v>
      </c>
      <c r="E320" s="400"/>
      <c r="F320" s="146">
        <f t="shared" si="14"/>
        <v>1111111</v>
      </c>
      <c r="G320" s="375">
        <f t="shared" si="13"/>
        <v>0</v>
      </c>
      <c r="I320" s="378">
        <f>IF(OR(C320="150 Directors advances", C320="120 accounts receivable", C320="720.2 Automobile - Insurance", C320="720.3 Automobile - License", C320="870.4 Rent - Insurance", C320="870.6 Rent - Property Tax", C320="870.7 Rent - Homeoffice", C320="870.9 Rent - Water"),
   0,
   IF(Dashboard!$F$5="Quick",
      IF(OR(C320="190 Automobile",C320="200 computer hardware",C320="210 Computer software",C320="220 Quickbooks software",C320="230 Office equipment",C320="240 Office furniture"),
         E320-(E320/(1+Dashboard!$F$4)),
         0
      ),
      IF(C320="750 Business promotion",
         E320-(E320/(1+4.793/100)),
         E320-(E320/(1+Dashboard!$F$4))
      )
   )
)</f>
        <v>0</v>
      </c>
      <c r="J320" s="25">
        <f>Bank1[[#This Row],[Money in/ (Money out)]]-Bank1[[#This Row],[GST/HST]]</f>
        <v>0</v>
      </c>
      <c r="L320" s="23">
        <f t="shared" si="12"/>
        <v>0</v>
      </c>
    </row>
    <row r="321" spans="1:12" x14ac:dyDescent="0.2">
      <c r="A321" s="399"/>
      <c r="D321" s="397">
        <f>_xlfn.XLOOKUP(C:C,Table1[for Import to Bank Register dropdown],Table1[for Pivot],0,0,1)</f>
        <v>0</v>
      </c>
      <c r="E321" s="400"/>
      <c r="F321" s="146">
        <f t="shared" si="14"/>
        <v>1111111</v>
      </c>
      <c r="G321" s="375">
        <f t="shared" si="13"/>
        <v>0</v>
      </c>
      <c r="I321" s="378">
        <f>IF(OR(C321="150 Directors advances", C321="120 accounts receivable", C321="720.2 Automobile - Insurance", C321="720.3 Automobile - License", C321="870.4 Rent - Insurance", C321="870.6 Rent - Property Tax", C321="870.7 Rent - Homeoffice", C321="870.9 Rent - Water"),
   0,
   IF(Dashboard!$F$5="Quick",
      IF(OR(C321="190 Automobile",C321="200 computer hardware",C321="210 Computer software",C321="220 Quickbooks software",C321="230 Office equipment",C321="240 Office furniture"),
         E321-(E321/(1+Dashboard!$F$4)),
         0
      ),
      IF(C321="750 Business promotion",
         E321-(E321/(1+4.793/100)),
         E321-(E321/(1+Dashboard!$F$4))
      )
   )
)</f>
        <v>0</v>
      </c>
      <c r="J321" s="25">
        <f>Bank1[[#This Row],[Money in/ (Money out)]]-Bank1[[#This Row],[GST/HST]]</f>
        <v>0</v>
      </c>
      <c r="L321" s="23">
        <f t="shared" si="12"/>
        <v>0</v>
      </c>
    </row>
    <row r="322" spans="1:12" x14ac:dyDescent="0.2">
      <c r="A322" s="399"/>
      <c r="D322" s="397">
        <f>_xlfn.XLOOKUP(C:C,Table1[for Import to Bank Register dropdown],Table1[for Pivot],0,0,1)</f>
        <v>0</v>
      </c>
      <c r="E322" s="400"/>
      <c r="F322" s="146">
        <f t="shared" si="14"/>
        <v>1111111</v>
      </c>
      <c r="G322" s="375">
        <f t="shared" si="13"/>
        <v>0</v>
      </c>
      <c r="I322" s="378">
        <f>IF(OR(C322="150 Directors advances", C322="120 accounts receivable", C322="720.2 Automobile - Insurance", C322="720.3 Automobile - License", C322="870.4 Rent - Insurance", C322="870.6 Rent - Property Tax", C322="870.7 Rent - Homeoffice", C322="870.9 Rent - Water"),
   0,
   IF(Dashboard!$F$5="Quick",
      IF(OR(C322="190 Automobile",C322="200 computer hardware",C322="210 Computer software",C322="220 Quickbooks software",C322="230 Office equipment",C322="240 Office furniture"),
         E322-(E322/(1+Dashboard!$F$4)),
         0
      ),
      IF(C322="750 Business promotion",
         E322-(E322/(1+4.793/100)),
         E322-(E322/(1+Dashboard!$F$4))
      )
   )
)</f>
        <v>0</v>
      </c>
      <c r="J322" s="25">
        <f>Bank1[[#This Row],[Money in/ (Money out)]]-Bank1[[#This Row],[GST/HST]]</f>
        <v>0</v>
      </c>
      <c r="L322" s="23">
        <f t="shared" si="12"/>
        <v>0</v>
      </c>
    </row>
    <row r="323" spans="1:12" x14ac:dyDescent="0.2">
      <c r="A323" s="399"/>
      <c r="D323" s="397">
        <f>_xlfn.XLOOKUP(C:C,Table1[for Import to Bank Register dropdown],Table1[for Pivot],0,0,1)</f>
        <v>0</v>
      </c>
      <c r="E323" s="400"/>
      <c r="F323" s="146">
        <f t="shared" si="14"/>
        <v>1111111</v>
      </c>
      <c r="G323" s="375">
        <f t="shared" si="13"/>
        <v>0</v>
      </c>
      <c r="I323" s="378">
        <f>IF(OR(C323="150 Directors advances", C323="120 accounts receivable", C323="720.2 Automobile - Insurance", C323="720.3 Automobile - License", C323="870.4 Rent - Insurance", C323="870.6 Rent - Property Tax", C323="870.7 Rent - Homeoffice", C323="870.9 Rent - Water"),
   0,
   IF(Dashboard!$F$5="Quick",
      IF(OR(C323="190 Automobile",C323="200 computer hardware",C323="210 Computer software",C323="220 Quickbooks software",C323="230 Office equipment",C323="240 Office furniture"),
         E323-(E323/(1+Dashboard!$F$4)),
         0
      ),
      IF(C323="750 Business promotion",
         E323-(E323/(1+4.793/100)),
         E323-(E323/(1+Dashboard!$F$4))
      )
   )
)</f>
        <v>0</v>
      </c>
      <c r="J323" s="25">
        <f>Bank1[[#This Row],[Money in/ (Money out)]]-Bank1[[#This Row],[GST/HST]]</f>
        <v>0</v>
      </c>
      <c r="L323" s="23">
        <f t="shared" si="12"/>
        <v>0</v>
      </c>
    </row>
    <row r="324" spans="1:12" x14ac:dyDescent="0.2">
      <c r="A324" s="399"/>
      <c r="D324" s="397">
        <f>_xlfn.XLOOKUP(C:C,Table1[for Import to Bank Register dropdown],Table1[for Pivot],0,0,1)</f>
        <v>0</v>
      </c>
      <c r="E324" s="400"/>
      <c r="F324" s="146">
        <f t="shared" si="14"/>
        <v>1111111</v>
      </c>
      <c r="G324" s="375">
        <f t="shared" si="13"/>
        <v>0</v>
      </c>
      <c r="I324" s="378">
        <f>IF(OR(C324="150 Directors advances", C324="120 accounts receivable", C324="720.2 Automobile - Insurance", C324="720.3 Automobile - License", C324="870.4 Rent - Insurance", C324="870.6 Rent - Property Tax", C324="870.7 Rent - Homeoffice", C324="870.9 Rent - Water"),
   0,
   IF(Dashboard!$F$5="Quick",
      IF(OR(C324="190 Automobile",C324="200 computer hardware",C324="210 Computer software",C324="220 Quickbooks software",C324="230 Office equipment",C324="240 Office furniture"),
         E324-(E324/(1+Dashboard!$F$4)),
         0
      ),
      IF(C324="750 Business promotion",
         E324-(E324/(1+4.793/100)),
         E324-(E324/(1+Dashboard!$F$4))
      )
   )
)</f>
        <v>0</v>
      </c>
      <c r="J324" s="25">
        <f>Bank1[[#This Row],[Money in/ (Money out)]]-Bank1[[#This Row],[GST/HST]]</f>
        <v>0</v>
      </c>
      <c r="L324" s="23">
        <f t="shared" si="12"/>
        <v>0</v>
      </c>
    </row>
    <row r="325" spans="1:12" x14ac:dyDescent="0.2">
      <c r="A325" s="399"/>
      <c r="D325" s="397">
        <f>_xlfn.XLOOKUP(C:C,Table1[for Import to Bank Register dropdown],Table1[for Pivot],0,0,1)</f>
        <v>0</v>
      </c>
      <c r="E325" s="400"/>
      <c r="F325" s="146">
        <f t="shared" si="14"/>
        <v>1111111</v>
      </c>
      <c r="G325" s="375">
        <f t="shared" si="13"/>
        <v>0</v>
      </c>
      <c r="I325" s="378">
        <f>IF(OR(C325="150 Directors advances", C325="120 accounts receivable", C325="720.2 Automobile - Insurance", C325="720.3 Automobile - License", C325="870.4 Rent - Insurance", C325="870.6 Rent - Property Tax", C325="870.7 Rent - Homeoffice", C325="870.9 Rent - Water"),
   0,
   IF(Dashboard!$F$5="Quick",
      IF(OR(C325="190 Automobile",C325="200 computer hardware",C325="210 Computer software",C325="220 Quickbooks software",C325="230 Office equipment",C325="240 Office furniture"),
         E325-(E325/(1+Dashboard!$F$4)),
         0
      ),
      IF(C325="750 Business promotion",
         E325-(E325/(1+4.793/100)),
         E325-(E325/(1+Dashboard!$F$4))
      )
   )
)</f>
        <v>0</v>
      </c>
      <c r="J325" s="25">
        <f>Bank1[[#This Row],[Money in/ (Money out)]]-Bank1[[#This Row],[GST/HST]]</f>
        <v>0</v>
      </c>
      <c r="L325" s="23">
        <f t="shared" si="12"/>
        <v>0</v>
      </c>
    </row>
    <row r="326" spans="1:12" x14ac:dyDescent="0.2">
      <c r="A326" s="399"/>
      <c r="D326" s="397">
        <f>_xlfn.XLOOKUP(C:C,Table1[for Import to Bank Register dropdown],Table1[for Pivot],0,0,1)</f>
        <v>0</v>
      </c>
      <c r="E326" s="400"/>
      <c r="F326" s="146">
        <f t="shared" si="14"/>
        <v>1111111</v>
      </c>
      <c r="G326" s="375">
        <f t="shared" si="13"/>
        <v>0</v>
      </c>
      <c r="I326" s="378">
        <f>IF(OR(C326="150 Directors advances", C326="120 accounts receivable", C326="720.2 Automobile - Insurance", C326="720.3 Automobile - License", C326="870.4 Rent - Insurance", C326="870.6 Rent - Property Tax", C326="870.7 Rent - Homeoffice", C326="870.9 Rent - Water"),
   0,
   IF(Dashboard!$F$5="Quick",
      IF(OR(C326="190 Automobile",C326="200 computer hardware",C326="210 Computer software",C326="220 Quickbooks software",C326="230 Office equipment",C326="240 Office furniture"),
         E326-(E326/(1+Dashboard!$F$4)),
         0
      ),
      IF(C326="750 Business promotion",
         E326-(E326/(1+4.793/100)),
         E326-(E326/(1+Dashboard!$F$4))
      )
   )
)</f>
        <v>0</v>
      </c>
      <c r="J326" s="25">
        <f>Bank1[[#This Row],[Money in/ (Money out)]]-Bank1[[#This Row],[GST/HST]]</f>
        <v>0</v>
      </c>
      <c r="L326" s="23">
        <f t="shared" ref="L326:L389" si="15">$L$3</f>
        <v>0</v>
      </c>
    </row>
    <row r="327" spans="1:12" x14ac:dyDescent="0.2">
      <c r="A327" s="399"/>
      <c r="D327" s="397">
        <f>_xlfn.XLOOKUP(C:C,Table1[for Import to Bank Register dropdown],Table1[for Pivot],0,0,1)</f>
        <v>0</v>
      </c>
      <c r="E327" s="400"/>
      <c r="F327" s="146">
        <f t="shared" si="14"/>
        <v>1111111</v>
      </c>
      <c r="G327" s="375">
        <f t="shared" ref="G327:G390" si="16">G326+E327</f>
        <v>0</v>
      </c>
      <c r="I327" s="378">
        <f>IF(OR(C327="150 Directors advances", C327="120 accounts receivable", C327="720.2 Automobile - Insurance", C327="720.3 Automobile - License", C327="870.4 Rent - Insurance", C327="870.6 Rent - Property Tax", C327="870.7 Rent - Homeoffice", C327="870.9 Rent - Water"),
   0,
   IF(Dashboard!$F$5="Quick",
      IF(OR(C327="190 Automobile",C327="200 computer hardware",C327="210 Computer software",C327="220 Quickbooks software",C327="230 Office equipment",C327="240 Office furniture"),
         E327-(E327/(1+Dashboard!$F$4)),
         0
      ),
      IF(C327="750 Business promotion",
         E327-(E327/(1+4.793/100)),
         E327-(E327/(1+Dashboard!$F$4))
      )
   )
)</f>
        <v>0</v>
      </c>
      <c r="J327" s="25">
        <f>Bank1[[#This Row],[Money in/ (Money out)]]-Bank1[[#This Row],[GST/HST]]</f>
        <v>0</v>
      </c>
      <c r="L327" s="23">
        <f t="shared" si="15"/>
        <v>0</v>
      </c>
    </row>
    <row r="328" spans="1:12" x14ac:dyDescent="0.2">
      <c r="A328" s="399"/>
      <c r="D328" s="397">
        <f>_xlfn.XLOOKUP(C:C,Table1[for Import to Bank Register dropdown],Table1[for Pivot],0,0,1)</f>
        <v>0</v>
      </c>
      <c r="E328" s="400"/>
      <c r="F328" s="146">
        <f t="shared" ref="F328:F391" si="17">$E$2</f>
        <v>1111111</v>
      </c>
      <c r="G328" s="375">
        <f t="shared" si="16"/>
        <v>0</v>
      </c>
      <c r="I328" s="378">
        <f>IF(OR(C328="150 Directors advances", C328="120 accounts receivable", C328="720.2 Automobile - Insurance", C328="720.3 Automobile - License", C328="870.4 Rent - Insurance", C328="870.6 Rent - Property Tax", C328="870.7 Rent - Homeoffice", C328="870.9 Rent - Water"),
   0,
   IF(Dashboard!$F$5="Quick",
      IF(OR(C328="190 Automobile",C328="200 computer hardware",C328="210 Computer software",C328="220 Quickbooks software",C328="230 Office equipment",C328="240 Office furniture"),
         E328-(E328/(1+Dashboard!$F$4)),
         0
      ),
      IF(C328="750 Business promotion",
         E328-(E328/(1+4.793/100)),
         E328-(E328/(1+Dashboard!$F$4))
      )
   )
)</f>
        <v>0</v>
      </c>
      <c r="J328" s="25">
        <f>Bank1[[#This Row],[Money in/ (Money out)]]-Bank1[[#This Row],[GST/HST]]</f>
        <v>0</v>
      </c>
      <c r="L328" s="23">
        <f t="shared" si="15"/>
        <v>0</v>
      </c>
    </row>
    <row r="329" spans="1:12" x14ac:dyDescent="0.2">
      <c r="A329" s="399"/>
      <c r="D329" s="397">
        <f>_xlfn.XLOOKUP(C:C,Table1[for Import to Bank Register dropdown],Table1[for Pivot],0,0,1)</f>
        <v>0</v>
      </c>
      <c r="E329" s="400"/>
      <c r="F329" s="146">
        <f t="shared" si="17"/>
        <v>1111111</v>
      </c>
      <c r="G329" s="375">
        <f t="shared" si="16"/>
        <v>0</v>
      </c>
      <c r="I329" s="378">
        <f>IF(OR(C329="150 Directors advances", C329="120 accounts receivable", C329="720.2 Automobile - Insurance", C329="720.3 Automobile - License", C329="870.4 Rent - Insurance", C329="870.6 Rent - Property Tax", C329="870.7 Rent - Homeoffice", C329="870.9 Rent - Water"),
   0,
   IF(Dashboard!$F$5="Quick",
      IF(OR(C329="190 Automobile",C329="200 computer hardware",C329="210 Computer software",C329="220 Quickbooks software",C329="230 Office equipment",C329="240 Office furniture"),
         E329-(E329/(1+Dashboard!$F$4)),
         0
      ),
      IF(C329="750 Business promotion",
         E329-(E329/(1+4.793/100)),
         E329-(E329/(1+Dashboard!$F$4))
      )
   )
)</f>
        <v>0</v>
      </c>
      <c r="J329" s="25">
        <f>Bank1[[#This Row],[Money in/ (Money out)]]-Bank1[[#This Row],[GST/HST]]</f>
        <v>0</v>
      </c>
      <c r="L329" s="23">
        <f t="shared" si="15"/>
        <v>0</v>
      </c>
    </row>
    <row r="330" spans="1:12" x14ac:dyDescent="0.2">
      <c r="A330" s="399"/>
      <c r="D330" s="397">
        <f>_xlfn.XLOOKUP(C:C,Table1[for Import to Bank Register dropdown],Table1[for Pivot],0,0,1)</f>
        <v>0</v>
      </c>
      <c r="E330" s="400"/>
      <c r="F330" s="146">
        <f t="shared" si="17"/>
        <v>1111111</v>
      </c>
      <c r="G330" s="375">
        <f t="shared" si="16"/>
        <v>0</v>
      </c>
      <c r="I330" s="378">
        <f>IF(OR(C330="150 Directors advances", C330="120 accounts receivable", C330="720.2 Automobile - Insurance", C330="720.3 Automobile - License", C330="870.4 Rent - Insurance", C330="870.6 Rent - Property Tax", C330="870.7 Rent - Homeoffice", C330="870.9 Rent - Water"),
   0,
   IF(Dashboard!$F$5="Quick",
      IF(OR(C330="190 Automobile",C330="200 computer hardware",C330="210 Computer software",C330="220 Quickbooks software",C330="230 Office equipment",C330="240 Office furniture"),
         E330-(E330/(1+Dashboard!$F$4)),
         0
      ),
      IF(C330="750 Business promotion",
         E330-(E330/(1+4.793/100)),
         E330-(E330/(1+Dashboard!$F$4))
      )
   )
)</f>
        <v>0</v>
      </c>
      <c r="J330" s="25">
        <f>Bank1[[#This Row],[Money in/ (Money out)]]-Bank1[[#This Row],[GST/HST]]</f>
        <v>0</v>
      </c>
      <c r="L330" s="23">
        <f t="shared" si="15"/>
        <v>0</v>
      </c>
    </row>
    <row r="331" spans="1:12" x14ac:dyDescent="0.2">
      <c r="A331" s="399"/>
      <c r="D331" s="397">
        <f>_xlfn.XLOOKUP(C:C,Table1[for Import to Bank Register dropdown],Table1[for Pivot],0,0,1)</f>
        <v>0</v>
      </c>
      <c r="E331" s="400"/>
      <c r="F331" s="146">
        <f t="shared" si="17"/>
        <v>1111111</v>
      </c>
      <c r="G331" s="375">
        <f t="shared" si="16"/>
        <v>0</v>
      </c>
      <c r="I331" s="378">
        <f>IF(OR(C331="150 Directors advances", C331="120 accounts receivable", C331="720.2 Automobile - Insurance", C331="720.3 Automobile - License", C331="870.4 Rent - Insurance", C331="870.6 Rent - Property Tax", C331="870.7 Rent - Homeoffice", C331="870.9 Rent - Water"),
   0,
   IF(Dashboard!$F$5="Quick",
      IF(OR(C331="190 Automobile",C331="200 computer hardware",C331="210 Computer software",C331="220 Quickbooks software",C331="230 Office equipment",C331="240 Office furniture"),
         E331-(E331/(1+Dashboard!$F$4)),
         0
      ),
      IF(C331="750 Business promotion",
         E331-(E331/(1+4.793/100)),
         E331-(E331/(1+Dashboard!$F$4))
      )
   )
)</f>
        <v>0</v>
      </c>
      <c r="J331" s="25">
        <f>Bank1[[#This Row],[Money in/ (Money out)]]-Bank1[[#This Row],[GST/HST]]</f>
        <v>0</v>
      </c>
      <c r="L331" s="23">
        <f t="shared" si="15"/>
        <v>0</v>
      </c>
    </row>
    <row r="332" spans="1:12" x14ac:dyDescent="0.2">
      <c r="A332" s="399"/>
      <c r="D332" s="397">
        <f>_xlfn.XLOOKUP(C:C,Table1[for Import to Bank Register dropdown],Table1[for Pivot],0,0,1)</f>
        <v>0</v>
      </c>
      <c r="E332" s="400"/>
      <c r="F332" s="146">
        <f t="shared" si="17"/>
        <v>1111111</v>
      </c>
      <c r="G332" s="375">
        <f t="shared" si="16"/>
        <v>0</v>
      </c>
      <c r="I332" s="378">
        <f>IF(OR(C332="150 Directors advances", C332="120 accounts receivable", C332="720.2 Automobile - Insurance", C332="720.3 Automobile - License", C332="870.4 Rent - Insurance", C332="870.6 Rent - Property Tax", C332="870.7 Rent - Homeoffice", C332="870.9 Rent - Water"),
   0,
   IF(Dashboard!$F$5="Quick",
      IF(OR(C332="190 Automobile",C332="200 computer hardware",C332="210 Computer software",C332="220 Quickbooks software",C332="230 Office equipment",C332="240 Office furniture"),
         E332-(E332/(1+Dashboard!$F$4)),
         0
      ),
      IF(C332="750 Business promotion",
         E332-(E332/(1+4.793/100)),
         E332-(E332/(1+Dashboard!$F$4))
      )
   )
)</f>
        <v>0</v>
      </c>
      <c r="J332" s="25">
        <f>Bank1[[#This Row],[Money in/ (Money out)]]-Bank1[[#This Row],[GST/HST]]</f>
        <v>0</v>
      </c>
      <c r="L332" s="23">
        <f t="shared" si="15"/>
        <v>0</v>
      </c>
    </row>
    <row r="333" spans="1:12" x14ac:dyDescent="0.2">
      <c r="A333" s="399"/>
      <c r="D333" s="397">
        <f>_xlfn.XLOOKUP(C:C,Table1[for Import to Bank Register dropdown],Table1[for Pivot],0,0,1)</f>
        <v>0</v>
      </c>
      <c r="E333" s="400"/>
      <c r="F333" s="146">
        <f t="shared" si="17"/>
        <v>1111111</v>
      </c>
      <c r="G333" s="375">
        <f t="shared" si="16"/>
        <v>0</v>
      </c>
      <c r="I333" s="378">
        <f>IF(OR(C333="150 Directors advances", C333="120 accounts receivable", C333="720.2 Automobile - Insurance", C333="720.3 Automobile - License", C333="870.4 Rent - Insurance", C333="870.6 Rent - Property Tax", C333="870.7 Rent - Homeoffice", C333="870.9 Rent - Water"),
   0,
   IF(Dashboard!$F$5="Quick",
      IF(OR(C333="190 Automobile",C333="200 computer hardware",C333="210 Computer software",C333="220 Quickbooks software",C333="230 Office equipment",C333="240 Office furniture"),
         E333-(E333/(1+Dashboard!$F$4)),
         0
      ),
      IF(C333="750 Business promotion",
         E333-(E333/(1+4.793/100)),
         E333-(E333/(1+Dashboard!$F$4))
      )
   )
)</f>
        <v>0</v>
      </c>
      <c r="J333" s="25">
        <f>Bank1[[#This Row],[Money in/ (Money out)]]-Bank1[[#This Row],[GST/HST]]</f>
        <v>0</v>
      </c>
      <c r="L333" s="23">
        <f t="shared" si="15"/>
        <v>0</v>
      </c>
    </row>
    <row r="334" spans="1:12" x14ac:dyDescent="0.2">
      <c r="A334" s="399"/>
      <c r="D334" s="397">
        <f>_xlfn.XLOOKUP(C:C,Table1[for Import to Bank Register dropdown],Table1[for Pivot],0,0,1)</f>
        <v>0</v>
      </c>
      <c r="E334" s="400"/>
      <c r="F334" s="146">
        <f t="shared" si="17"/>
        <v>1111111</v>
      </c>
      <c r="G334" s="375">
        <f t="shared" si="16"/>
        <v>0</v>
      </c>
      <c r="I334" s="378">
        <f>IF(OR(C334="150 Directors advances", C334="120 accounts receivable", C334="720.2 Automobile - Insurance", C334="720.3 Automobile - License", C334="870.4 Rent - Insurance", C334="870.6 Rent - Property Tax", C334="870.7 Rent - Homeoffice", C334="870.9 Rent - Water"),
   0,
   IF(Dashboard!$F$5="Quick",
      IF(OR(C334="190 Automobile",C334="200 computer hardware",C334="210 Computer software",C334="220 Quickbooks software",C334="230 Office equipment",C334="240 Office furniture"),
         E334-(E334/(1+Dashboard!$F$4)),
         0
      ),
      IF(C334="750 Business promotion",
         E334-(E334/(1+4.793/100)),
         E334-(E334/(1+Dashboard!$F$4))
      )
   )
)</f>
        <v>0</v>
      </c>
      <c r="J334" s="25">
        <f>Bank1[[#This Row],[Money in/ (Money out)]]-Bank1[[#This Row],[GST/HST]]</f>
        <v>0</v>
      </c>
      <c r="L334" s="23">
        <f t="shared" si="15"/>
        <v>0</v>
      </c>
    </row>
    <row r="335" spans="1:12" x14ac:dyDescent="0.2">
      <c r="A335" s="399"/>
      <c r="D335" s="397">
        <f>_xlfn.XLOOKUP(C:C,Table1[for Import to Bank Register dropdown],Table1[for Pivot],0,0,1)</f>
        <v>0</v>
      </c>
      <c r="E335" s="400"/>
      <c r="F335" s="146">
        <f t="shared" si="17"/>
        <v>1111111</v>
      </c>
      <c r="G335" s="375">
        <f t="shared" si="16"/>
        <v>0</v>
      </c>
      <c r="I335" s="378">
        <f>IF(OR(C335="150 Directors advances", C335="120 accounts receivable", C335="720.2 Automobile - Insurance", C335="720.3 Automobile - License", C335="870.4 Rent - Insurance", C335="870.6 Rent - Property Tax", C335="870.7 Rent - Homeoffice", C335="870.9 Rent - Water"),
   0,
   IF(Dashboard!$F$5="Quick",
      IF(OR(C335="190 Automobile",C335="200 computer hardware",C335="210 Computer software",C335="220 Quickbooks software",C335="230 Office equipment",C335="240 Office furniture"),
         E335-(E335/(1+Dashboard!$F$4)),
         0
      ),
      IF(C335="750 Business promotion",
         E335-(E335/(1+4.793/100)),
         E335-(E335/(1+Dashboard!$F$4))
      )
   )
)</f>
        <v>0</v>
      </c>
      <c r="J335" s="25">
        <f>Bank1[[#This Row],[Money in/ (Money out)]]-Bank1[[#This Row],[GST/HST]]</f>
        <v>0</v>
      </c>
      <c r="L335" s="23">
        <f t="shared" si="15"/>
        <v>0</v>
      </c>
    </row>
    <row r="336" spans="1:12" x14ac:dyDescent="0.2">
      <c r="A336" s="399"/>
      <c r="D336" s="397">
        <f>_xlfn.XLOOKUP(C:C,Table1[for Import to Bank Register dropdown],Table1[for Pivot],0,0,1)</f>
        <v>0</v>
      </c>
      <c r="E336" s="400"/>
      <c r="F336" s="146">
        <f t="shared" si="17"/>
        <v>1111111</v>
      </c>
      <c r="G336" s="375">
        <f t="shared" si="16"/>
        <v>0</v>
      </c>
      <c r="I336" s="378">
        <f>IF(OR(C336="150 Directors advances", C336="120 accounts receivable", C336="720.2 Automobile - Insurance", C336="720.3 Automobile - License", C336="870.4 Rent - Insurance", C336="870.6 Rent - Property Tax", C336="870.7 Rent - Homeoffice", C336="870.9 Rent - Water"),
   0,
   IF(Dashboard!$F$5="Quick",
      IF(OR(C336="190 Automobile",C336="200 computer hardware",C336="210 Computer software",C336="220 Quickbooks software",C336="230 Office equipment",C336="240 Office furniture"),
         E336-(E336/(1+Dashboard!$F$4)),
         0
      ),
      IF(C336="750 Business promotion",
         E336-(E336/(1+4.793/100)),
         E336-(E336/(1+Dashboard!$F$4))
      )
   )
)</f>
        <v>0</v>
      </c>
      <c r="J336" s="25">
        <f>Bank1[[#This Row],[Money in/ (Money out)]]-Bank1[[#This Row],[GST/HST]]</f>
        <v>0</v>
      </c>
      <c r="L336" s="23">
        <f t="shared" si="15"/>
        <v>0</v>
      </c>
    </row>
    <row r="337" spans="1:12" x14ac:dyDescent="0.2">
      <c r="A337" s="399"/>
      <c r="D337" s="397">
        <f>_xlfn.XLOOKUP(C:C,Table1[for Import to Bank Register dropdown],Table1[for Pivot],0,0,1)</f>
        <v>0</v>
      </c>
      <c r="E337" s="400"/>
      <c r="F337" s="146">
        <f t="shared" si="17"/>
        <v>1111111</v>
      </c>
      <c r="G337" s="375">
        <f t="shared" si="16"/>
        <v>0</v>
      </c>
      <c r="I337" s="378">
        <f>IF(OR(C337="150 Directors advances", C337="120 accounts receivable", C337="720.2 Automobile - Insurance", C337="720.3 Automobile - License", C337="870.4 Rent - Insurance", C337="870.6 Rent - Property Tax", C337="870.7 Rent - Homeoffice", C337="870.9 Rent - Water"),
   0,
   IF(Dashboard!$F$5="Quick",
      IF(OR(C337="190 Automobile",C337="200 computer hardware",C337="210 Computer software",C337="220 Quickbooks software",C337="230 Office equipment",C337="240 Office furniture"),
         E337-(E337/(1+Dashboard!$F$4)),
         0
      ),
      IF(C337="750 Business promotion",
         E337-(E337/(1+4.793/100)),
         E337-(E337/(1+Dashboard!$F$4))
      )
   )
)</f>
        <v>0</v>
      </c>
      <c r="J337" s="25">
        <f>Bank1[[#This Row],[Money in/ (Money out)]]-Bank1[[#This Row],[GST/HST]]</f>
        <v>0</v>
      </c>
      <c r="L337" s="23">
        <f t="shared" si="15"/>
        <v>0</v>
      </c>
    </row>
    <row r="338" spans="1:12" x14ac:dyDescent="0.2">
      <c r="A338" s="399"/>
      <c r="D338" s="397">
        <f>_xlfn.XLOOKUP(C:C,Table1[for Import to Bank Register dropdown],Table1[for Pivot],0,0,1)</f>
        <v>0</v>
      </c>
      <c r="E338" s="400"/>
      <c r="F338" s="146">
        <f t="shared" si="17"/>
        <v>1111111</v>
      </c>
      <c r="G338" s="375">
        <f t="shared" si="16"/>
        <v>0</v>
      </c>
      <c r="I338" s="378">
        <f>IF(OR(C338="150 Directors advances", C338="120 accounts receivable", C338="720.2 Automobile - Insurance", C338="720.3 Automobile - License", C338="870.4 Rent - Insurance", C338="870.6 Rent - Property Tax", C338="870.7 Rent - Homeoffice", C338="870.9 Rent - Water"),
   0,
   IF(Dashboard!$F$5="Quick",
      IF(OR(C338="190 Automobile",C338="200 computer hardware",C338="210 Computer software",C338="220 Quickbooks software",C338="230 Office equipment",C338="240 Office furniture"),
         E338-(E338/(1+Dashboard!$F$4)),
         0
      ),
      IF(C338="750 Business promotion",
         E338-(E338/(1+4.793/100)),
         E338-(E338/(1+Dashboard!$F$4))
      )
   )
)</f>
        <v>0</v>
      </c>
      <c r="J338" s="25">
        <f>Bank1[[#This Row],[Money in/ (Money out)]]-Bank1[[#This Row],[GST/HST]]</f>
        <v>0</v>
      </c>
      <c r="L338" s="23">
        <f t="shared" si="15"/>
        <v>0</v>
      </c>
    </row>
    <row r="339" spans="1:12" x14ac:dyDescent="0.2">
      <c r="A339" s="399"/>
      <c r="D339" s="397">
        <f>_xlfn.XLOOKUP(C:C,Table1[for Import to Bank Register dropdown],Table1[for Pivot],0,0,1)</f>
        <v>0</v>
      </c>
      <c r="E339" s="400"/>
      <c r="F339" s="146">
        <f t="shared" si="17"/>
        <v>1111111</v>
      </c>
      <c r="G339" s="375">
        <f t="shared" si="16"/>
        <v>0</v>
      </c>
      <c r="I339" s="378">
        <f>IF(OR(C339="150 Directors advances", C339="120 accounts receivable", C339="720.2 Automobile - Insurance", C339="720.3 Automobile - License", C339="870.4 Rent - Insurance", C339="870.6 Rent - Property Tax", C339="870.7 Rent - Homeoffice", C339="870.9 Rent - Water"),
   0,
   IF(Dashboard!$F$5="Quick",
      IF(OR(C339="190 Automobile",C339="200 computer hardware",C339="210 Computer software",C339="220 Quickbooks software",C339="230 Office equipment",C339="240 Office furniture"),
         E339-(E339/(1+Dashboard!$F$4)),
         0
      ),
      IF(C339="750 Business promotion",
         E339-(E339/(1+4.793/100)),
         E339-(E339/(1+Dashboard!$F$4))
      )
   )
)</f>
        <v>0</v>
      </c>
      <c r="J339" s="25">
        <f>Bank1[[#This Row],[Money in/ (Money out)]]-Bank1[[#This Row],[GST/HST]]</f>
        <v>0</v>
      </c>
      <c r="L339" s="23">
        <f t="shared" si="15"/>
        <v>0</v>
      </c>
    </row>
    <row r="340" spans="1:12" x14ac:dyDescent="0.2">
      <c r="A340" s="399"/>
      <c r="D340" s="397">
        <f>_xlfn.XLOOKUP(C:C,Table1[for Import to Bank Register dropdown],Table1[for Pivot],0,0,1)</f>
        <v>0</v>
      </c>
      <c r="E340" s="400"/>
      <c r="F340" s="146">
        <f t="shared" si="17"/>
        <v>1111111</v>
      </c>
      <c r="G340" s="375">
        <f t="shared" si="16"/>
        <v>0</v>
      </c>
      <c r="I340" s="378">
        <f>IF(OR(C340="150 Directors advances", C340="120 accounts receivable", C340="720.2 Automobile - Insurance", C340="720.3 Automobile - License", C340="870.4 Rent - Insurance", C340="870.6 Rent - Property Tax", C340="870.7 Rent - Homeoffice", C340="870.9 Rent - Water"),
   0,
   IF(Dashboard!$F$5="Quick",
      IF(OR(C340="190 Automobile",C340="200 computer hardware",C340="210 Computer software",C340="220 Quickbooks software",C340="230 Office equipment",C340="240 Office furniture"),
         E340-(E340/(1+Dashboard!$F$4)),
         0
      ),
      IF(C340="750 Business promotion",
         E340-(E340/(1+4.793/100)),
         E340-(E340/(1+Dashboard!$F$4))
      )
   )
)</f>
        <v>0</v>
      </c>
      <c r="J340" s="25">
        <f>Bank1[[#This Row],[Money in/ (Money out)]]-Bank1[[#This Row],[GST/HST]]</f>
        <v>0</v>
      </c>
      <c r="L340" s="23">
        <f t="shared" si="15"/>
        <v>0</v>
      </c>
    </row>
    <row r="341" spans="1:12" x14ac:dyDescent="0.2">
      <c r="A341" s="399"/>
      <c r="D341" s="397">
        <f>_xlfn.XLOOKUP(C:C,Table1[for Import to Bank Register dropdown],Table1[for Pivot],0,0,1)</f>
        <v>0</v>
      </c>
      <c r="E341" s="400"/>
      <c r="F341" s="146">
        <f t="shared" si="17"/>
        <v>1111111</v>
      </c>
      <c r="G341" s="375">
        <f t="shared" si="16"/>
        <v>0</v>
      </c>
      <c r="I341" s="378">
        <f>IF(OR(C341="150 Directors advances", C341="120 accounts receivable", C341="720.2 Automobile - Insurance", C341="720.3 Automobile - License", C341="870.4 Rent - Insurance", C341="870.6 Rent - Property Tax", C341="870.7 Rent - Homeoffice", C341="870.9 Rent - Water"),
   0,
   IF(Dashboard!$F$5="Quick",
      IF(OR(C341="190 Automobile",C341="200 computer hardware",C341="210 Computer software",C341="220 Quickbooks software",C341="230 Office equipment",C341="240 Office furniture"),
         E341-(E341/(1+Dashboard!$F$4)),
         0
      ),
      IF(C341="750 Business promotion",
         E341-(E341/(1+4.793/100)),
         E341-(E341/(1+Dashboard!$F$4))
      )
   )
)</f>
        <v>0</v>
      </c>
      <c r="J341" s="25">
        <f>Bank1[[#This Row],[Money in/ (Money out)]]-Bank1[[#This Row],[GST/HST]]</f>
        <v>0</v>
      </c>
      <c r="L341" s="23">
        <f t="shared" si="15"/>
        <v>0</v>
      </c>
    </row>
    <row r="342" spans="1:12" x14ac:dyDescent="0.2">
      <c r="A342" s="399"/>
      <c r="D342" s="397">
        <f>_xlfn.XLOOKUP(C:C,Table1[for Import to Bank Register dropdown],Table1[for Pivot],0,0,1)</f>
        <v>0</v>
      </c>
      <c r="E342" s="400"/>
      <c r="F342" s="146">
        <f t="shared" si="17"/>
        <v>1111111</v>
      </c>
      <c r="G342" s="375">
        <f t="shared" si="16"/>
        <v>0</v>
      </c>
      <c r="I342" s="378">
        <f>IF(OR(C342="150 Directors advances", C342="120 accounts receivable", C342="720.2 Automobile - Insurance", C342="720.3 Automobile - License", C342="870.4 Rent - Insurance", C342="870.6 Rent - Property Tax", C342="870.7 Rent - Homeoffice", C342="870.9 Rent - Water"),
   0,
   IF(Dashboard!$F$5="Quick",
      IF(OR(C342="190 Automobile",C342="200 computer hardware",C342="210 Computer software",C342="220 Quickbooks software",C342="230 Office equipment",C342="240 Office furniture"),
         E342-(E342/(1+Dashboard!$F$4)),
         0
      ),
      IF(C342="750 Business promotion",
         E342-(E342/(1+4.793/100)),
         E342-(E342/(1+Dashboard!$F$4))
      )
   )
)</f>
        <v>0</v>
      </c>
      <c r="J342" s="25">
        <f>Bank1[[#This Row],[Money in/ (Money out)]]-Bank1[[#This Row],[GST/HST]]</f>
        <v>0</v>
      </c>
      <c r="L342" s="23">
        <f t="shared" si="15"/>
        <v>0</v>
      </c>
    </row>
    <row r="343" spans="1:12" x14ac:dyDescent="0.2">
      <c r="A343" s="399"/>
      <c r="D343" s="397">
        <f>_xlfn.XLOOKUP(C:C,Table1[for Import to Bank Register dropdown],Table1[for Pivot],0,0,1)</f>
        <v>0</v>
      </c>
      <c r="E343" s="400"/>
      <c r="F343" s="146">
        <f t="shared" si="17"/>
        <v>1111111</v>
      </c>
      <c r="G343" s="375">
        <f t="shared" si="16"/>
        <v>0</v>
      </c>
      <c r="I343" s="378">
        <f>IF(OR(C343="150 Directors advances", C343="120 accounts receivable", C343="720.2 Automobile - Insurance", C343="720.3 Automobile - License", C343="870.4 Rent - Insurance", C343="870.6 Rent - Property Tax", C343="870.7 Rent - Homeoffice", C343="870.9 Rent - Water"),
   0,
   IF(Dashboard!$F$5="Quick",
      IF(OR(C343="190 Automobile",C343="200 computer hardware",C343="210 Computer software",C343="220 Quickbooks software",C343="230 Office equipment",C343="240 Office furniture"),
         E343-(E343/(1+Dashboard!$F$4)),
         0
      ),
      IF(C343="750 Business promotion",
         E343-(E343/(1+4.793/100)),
         E343-(E343/(1+Dashboard!$F$4))
      )
   )
)</f>
        <v>0</v>
      </c>
      <c r="J343" s="25">
        <f>Bank1[[#This Row],[Money in/ (Money out)]]-Bank1[[#This Row],[GST/HST]]</f>
        <v>0</v>
      </c>
      <c r="L343" s="23">
        <f t="shared" si="15"/>
        <v>0</v>
      </c>
    </row>
    <row r="344" spans="1:12" x14ac:dyDescent="0.2">
      <c r="A344" s="399"/>
      <c r="D344" s="397">
        <f>_xlfn.XLOOKUP(C:C,Table1[for Import to Bank Register dropdown],Table1[for Pivot],0,0,1)</f>
        <v>0</v>
      </c>
      <c r="E344" s="400"/>
      <c r="F344" s="146">
        <f t="shared" si="17"/>
        <v>1111111</v>
      </c>
      <c r="G344" s="375">
        <f t="shared" si="16"/>
        <v>0</v>
      </c>
      <c r="I344" s="378">
        <f>IF(OR(C344="150 Directors advances", C344="120 accounts receivable", C344="720.2 Automobile - Insurance", C344="720.3 Automobile - License", C344="870.4 Rent - Insurance", C344="870.6 Rent - Property Tax", C344="870.7 Rent - Homeoffice", C344="870.9 Rent - Water"),
   0,
   IF(Dashboard!$F$5="Quick",
      IF(OR(C344="190 Automobile",C344="200 computer hardware",C344="210 Computer software",C344="220 Quickbooks software",C344="230 Office equipment",C344="240 Office furniture"),
         E344-(E344/(1+Dashboard!$F$4)),
         0
      ),
      IF(C344="750 Business promotion",
         E344-(E344/(1+4.793/100)),
         E344-(E344/(1+Dashboard!$F$4))
      )
   )
)</f>
        <v>0</v>
      </c>
      <c r="J344" s="25">
        <f>Bank1[[#This Row],[Money in/ (Money out)]]-Bank1[[#This Row],[GST/HST]]</f>
        <v>0</v>
      </c>
      <c r="L344" s="23">
        <f t="shared" si="15"/>
        <v>0</v>
      </c>
    </row>
    <row r="345" spans="1:12" x14ac:dyDescent="0.2">
      <c r="A345" s="399"/>
      <c r="D345" s="397">
        <f>_xlfn.XLOOKUP(C:C,Table1[for Import to Bank Register dropdown],Table1[for Pivot],0,0,1)</f>
        <v>0</v>
      </c>
      <c r="E345" s="400"/>
      <c r="F345" s="146">
        <f t="shared" si="17"/>
        <v>1111111</v>
      </c>
      <c r="G345" s="375">
        <f t="shared" si="16"/>
        <v>0</v>
      </c>
      <c r="I345" s="378">
        <f>IF(OR(C345="150 Directors advances", C345="120 accounts receivable", C345="720.2 Automobile - Insurance", C345="720.3 Automobile - License", C345="870.4 Rent - Insurance", C345="870.6 Rent - Property Tax", C345="870.7 Rent - Homeoffice", C345="870.9 Rent - Water"),
   0,
   IF(Dashboard!$F$5="Quick",
      IF(OR(C345="190 Automobile",C345="200 computer hardware",C345="210 Computer software",C345="220 Quickbooks software",C345="230 Office equipment",C345="240 Office furniture"),
         E345-(E345/(1+Dashboard!$F$4)),
         0
      ),
      IF(C345="750 Business promotion",
         E345-(E345/(1+4.793/100)),
         E345-(E345/(1+Dashboard!$F$4))
      )
   )
)</f>
        <v>0</v>
      </c>
      <c r="J345" s="25">
        <f>Bank1[[#This Row],[Money in/ (Money out)]]-Bank1[[#This Row],[GST/HST]]</f>
        <v>0</v>
      </c>
      <c r="L345" s="23">
        <f t="shared" si="15"/>
        <v>0</v>
      </c>
    </row>
    <row r="346" spans="1:12" x14ac:dyDescent="0.2">
      <c r="A346" s="399"/>
      <c r="D346" s="397">
        <f>_xlfn.XLOOKUP(C:C,Table1[for Import to Bank Register dropdown],Table1[for Pivot],0,0,1)</f>
        <v>0</v>
      </c>
      <c r="E346" s="400"/>
      <c r="F346" s="146">
        <f t="shared" si="17"/>
        <v>1111111</v>
      </c>
      <c r="G346" s="375">
        <f t="shared" si="16"/>
        <v>0</v>
      </c>
      <c r="I346" s="378">
        <f>IF(OR(C346="150 Directors advances", C346="120 accounts receivable", C346="720.2 Automobile - Insurance", C346="720.3 Automobile - License", C346="870.4 Rent - Insurance", C346="870.6 Rent - Property Tax", C346="870.7 Rent - Homeoffice", C346="870.9 Rent - Water"),
   0,
   IF(Dashboard!$F$5="Quick",
      IF(OR(C346="190 Automobile",C346="200 computer hardware",C346="210 Computer software",C346="220 Quickbooks software",C346="230 Office equipment",C346="240 Office furniture"),
         E346-(E346/(1+Dashboard!$F$4)),
         0
      ),
      IF(C346="750 Business promotion",
         E346-(E346/(1+4.793/100)),
         E346-(E346/(1+Dashboard!$F$4))
      )
   )
)</f>
        <v>0</v>
      </c>
      <c r="J346" s="25">
        <f>Bank1[[#This Row],[Money in/ (Money out)]]-Bank1[[#This Row],[GST/HST]]</f>
        <v>0</v>
      </c>
      <c r="L346" s="23">
        <f t="shared" si="15"/>
        <v>0</v>
      </c>
    </row>
    <row r="347" spans="1:12" x14ac:dyDescent="0.2">
      <c r="A347" s="399"/>
      <c r="D347" s="397">
        <f>_xlfn.XLOOKUP(C:C,Table1[for Import to Bank Register dropdown],Table1[for Pivot],0,0,1)</f>
        <v>0</v>
      </c>
      <c r="E347" s="400"/>
      <c r="F347" s="146">
        <f t="shared" si="17"/>
        <v>1111111</v>
      </c>
      <c r="G347" s="375">
        <f t="shared" si="16"/>
        <v>0</v>
      </c>
      <c r="I347" s="378">
        <f>IF(OR(C347="150 Directors advances", C347="120 accounts receivable", C347="720.2 Automobile - Insurance", C347="720.3 Automobile - License", C347="870.4 Rent - Insurance", C347="870.6 Rent - Property Tax", C347="870.7 Rent - Homeoffice", C347="870.9 Rent - Water"),
   0,
   IF(Dashboard!$F$5="Quick",
      IF(OR(C347="190 Automobile",C347="200 computer hardware",C347="210 Computer software",C347="220 Quickbooks software",C347="230 Office equipment",C347="240 Office furniture"),
         E347-(E347/(1+Dashboard!$F$4)),
         0
      ),
      IF(C347="750 Business promotion",
         E347-(E347/(1+4.793/100)),
         E347-(E347/(1+Dashboard!$F$4))
      )
   )
)</f>
        <v>0</v>
      </c>
      <c r="J347" s="25">
        <f>Bank1[[#This Row],[Money in/ (Money out)]]-Bank1[[#This Row],[GST/HST]]</f>
        <v>0</v>
      </c>
      <c r="L347" s="23">
        <f t="shared" si="15"/>
        <v>0</v>
      </c>
    </row>
    <row r="348" spans="1:12" x14ac:dyDescent="0.2">
      <c r="A348" s="399"/>
      <c r="D348" s="397">
        <f>_xlfn.XLOOKUP(C:C,Table1[for Import to Bank Register dropdown],Table1[for Pivot],0,0,1)</f>
        <v>0</v>
      </c>
      <c r="E348" s="400"/>
      <c r="F348" s="146">
        <f t="shared" si="17"/>
        <v>1111111</v>
      </c>
      <c r="G348" s="375">
        <f t="shared" si="16"/>
        <v>0</v>
      </c>
      <c r="I348" s="378">
        <f>IF(OR(C348="150 Directors advances", C348="120 accounts receivable", C348="720.2 Automobile - Insurance", C348="720.3 Automobile - License", C348="870.4 Rent - Insurance", C348="870.6 Rent - Property Tax", C348="870.7 Rent - Homeoffice", C348="870.9 Rent - Water"),
   0,
   IF(Dashboard!$F$5="Quick",
      IF(OR(C348="190 Automobile",C348="200 computer hardware",C348="210 Computer software",C348="220 Quickbooks software",C348="230 Office equipment",C348="240 Office furniture"),
         E348-(E348/(1+Dashboard!$F$4)),
         0
      ),
      IF(C348="750 Business promotion",
         E348-(E348/(1+4.793/100)),
         E348-(E348/(1+Dashboard!$F$4))
      )
   )
)</f>
        <v>0</v>
      </c>
      <c r="J348" s="25">
        <f>Bank1[[#This Row],[Money in/ (Money out)]]-Bank1[[#This Row],[GST/HST]]</f>
        <v>0</v>
      </c>
      <c r="L348" s="23">
        <f t="shared" si="15"/>
        <v>0</v>
      </c>
    </row>
    <row r="349" spans="1:12" x14ac:dyDescent="0.2">
      <c r="A349" s="399"/>
      <c r="D349" s="397">
        <f>_xlfn.XLOOKUP(C:C,Table1[for Import to Bank Register dropdown],Table1[for Pivot],0,0,1)</f>
        <v>0</v>
      </c>
      <c r="E349" s="400"/>
      <c r="F349" s="146">
        <f t="shared" si="17"/>
        <v>1111111</v>
      </c>
      <c r="G349" s="375">
        <f t="shared" si="16"/>
        <v>0</v>
      </c>
      <c r="I349" s="378">
        <f>IF(OR(C349="150 Directors advances", C349="120 accounts receivable", C349="720.2 Automobile - Insurance", C349="720.3 Automobile - License", C349="870.4 Rent - Insurance", C349="870.6 Rent - Property Tax", C349="870.7 Rent - Homeoffice", C349="870.9 Rent - Water"),
   0,
   IF(Dashboard!$F$5="Quick",
      IF(OR(C349="190 Automobile",C349="200 computer hardware",C349="210 Computer software",C349="220 Quickbooks software",C349="230 Office equipment",C349="240 Office furniture"),
         E349-(E349/(1+Dashboard!$F$4)),
         0
      ),
      IF(C349="750 Business promotion",
         E349-(E349/(1+4.793/100)),
         E349-(E349/(1+Dashboard!$F$4))
      )
   )
)</f>
        <v>0</v>
      </c>
      <c r="J349" s="25">
        <f>Bank1[[#This Row],[Money in/ (Money out)]]-Bank1[[#This Row],[GST/HST]]</f>
        <v>0</v>
      </c>
      <c r="L349" s="23">
        <f t="shared" si="15"/>
        <v>0</v>
      </c>
    </row>
    <row r="350" spans="1:12" x14ac:dyDescent="0.2">
      <c r="A350" s="399"/>
      <c r="D350" s="397">
        <f>_xlfn.XLOOKUP(C:C,Table1[for Import to Bank Register dropdown],Table1[for Pivot],0,0,1)</f>
        <v>0</v>
      </c>
      <c r="E350" s="400"/>
      <c r="F350" s="146">
        <f t="shared" si="17"/>
        <v>1111111</v>
      </c>
      <c r="G350" s="375">
        <f t="shared" si="16"/>
        <v>0</v>
      </c>
      <c r="I350" s="378">
        <f>IF(OR(C350="150 Directors advances", C350="120 accounts receivable", C350="720.2 Automobile - Insurance", C350="720.3 Automobile - License", C350="870.4 Rent - Insurance", C350="870.6 Rent - Property Tax", C350="870.7 Rent - Homeoffice", C350="870.9 Rent - Water"),
   0,
   IF(Dashboard!$F$5="Quick",
      IF(OR(C350="190 Automobile",C350="200 computer hardware",C350="210 Computer software",C350="220 Quickbooks software",C350="230 Office equipment",C350="240 Office furniture"),
         E350-(E350/(1+Dashboard!$F$4)),
         0
      ),
      IF(C350="750 Business promotion",
         E350-(E350/(1+4.793/100)),
         E350-(E350/(1+Dashboard!$F$4))
      )
   )
)</f>
        <v>0</v>
      </c>
      <c r="J350" s="25">
        <f>Bank1[[#This Row],[Money in/ (Money out)]]-Bank1[[#This Row],[GST/HST]]</f>
        <v>0</v>
      </c>
      <c r="L350" s="23">
        <f t="shared" si="15"/>
        <v>0</v>
      </c>
    </row>
    <row r="351" spans="1:12" x14ac:dyDescent="0.2">
      <c r="A351" s="399"/>
      <c r="D351" s="397">
        <f>_xlfn.XLOOKUP(C:C,Table1[for Import to Bank Register dropdown],Table1[for Pivot],0,0,1)</f>
        <v>0</v>
      </c>
      <c r="E351" s="400"/>
      <c r="F351" s="146">
        <f t="shared" si="17"/>
        <v>1111111</v>
      </c>
      <c r="G351" s="375">
        <f t="shared" si="16"/>
        <v>0</v>
      </c>
      <c r="I351" s="378">
        <f>IF(OR(C351="150 Directors advances", C351="120 accounts receivable", C351="720.2 Automobile - Insurance", C351="720.3 Automobile - License", C351="870.4 Rent - Insurance", C351="870.6 Rent - Property Tax", C351="870.7 Rent - Homeoffice", C351="870.9 Rent - Water"),
   0,
   IF(Dashboard!$F$5="Quick",
      IF(OR(C351="190 Automobile",C351="200 computer hardware",C351="210 Computer software",C351="220 Quickbooks software",C351="230 Office equipment",C351="240 Office furniture"),
         E351-(E351/(1+Dashboard!$F$4)),
         0
      ),
      IF(C351="750 Business promotion",
         E351-(E351/(1+4.793/100)),
         E351-(E351/(1+Dashboard!$F$4))
      )
   )
)</f>
        <v>0</v>
      </c>
      <c r="J351" s="25">
        <f>Bank1[[#This Row],[Money in/ (Money out)]]-Bank1[[#This Row],[GST/HST]]</f>
        <v>0</v>
      </c>
      <c r="L351" s="23">
        <f t="shared" si="15"/>
        <v>0</v>
      </c>
    </row>
    <row r="352" spans="1:12" x14ac:dyDescent="0.2">
      <c r="A352" s="399"/>
      <c r="D352" s="397">
        <f>_xlfn.XLOOKUP(C:C,Table1[for Import to Bank Register dropdown],Table1[for Pivot],0,0,1)</f>
        <v>0</v>
      </c>
      <c r="E352" s="400"/>
      <c r="F352" s="146">
        <f t="shared" si="17"/>
        <v>1111111</v>
      </c>
      <c r="G352" s="375">
        <f t="shared" si="16"/>
        <v>0</v>
      </c>
      <c r="I352" s="378">
        <f>IF(OR(C352="150 Directors advances", C352="120 accounts receivable", C352="720.2 Automobile - Insurance", C352="720.3 Automobile - License", C352="870.4 Rent - Insurance", C352="870.6 Rent - Property Tax", C352="870.7 Rent - Homeoffice", C352="870.9 Rent - Water"),
   0,
   IF(Dashboard!$F$5="Quick",
      IF(OR(C352="190 Automobile",C352="200 computer hardware",C352="210 Computer software",C352="220 Quickbooks software",C352="230 Office equipment",C352="240 Office furniture"),
         E352-(E352/(1+Dashboard!$F$4)),
         0
      ),
      IF(C352="750 Business promotion",
         E352-(E352/(1+4.793/100)),
         E352-(E352/(1+Dashboard!$F$4))
      )
   )
)</f>
        <v>0</v>
      </c>
      <c r="J352" s="25">
        <f>Bank1[[#This Row],[Money in/ (Money out)]]-Bank1[[#This Row],[GST/HST]]</f>
        <v>0</v>
      </c>
      <c r="L352" s="23">
        <f t="shared" si="15"/>
        <v>0</v>
      </c>
    </row>
    <row r="353" spans="1:12" x14ac:dyDescent="0.2">
      <c r="A353" s="399"/>
      <c r="D353" s="397">
        <f>_xlfn.XLOOKUP(C:C,Table1[for Import to Bank Register dropdown],Table1[for Pivot],0,0,1)</f>
        <v>0</v>
      </c>
      <c r="E353" s="400"/>
      <c r="F353" s="146">
        <f t="shared" si="17"/>
        <v>1111111</v>
      </c>
      <c r="G353" s="375">
        <f t="shared" si="16"/>
        <v>0</v>
      </c>
      <c r="I353" s="378">
        <f>IF(OR(C353="150 Directors advances", C353="120 accounts receivable", C353="720.2 Automobile - Insurance", C353="720.3 Automobile - License", C353="870.4 Rent - Insurance", C353="870.6 Rent - Property Tax", C353="870.7 Rent - Homeoffice", C353="870.9 Rent - Water"),
   0,
   IF(Dashboard!$F$5="Quick",
      IF(OR(C353="190 Automobile",C353="200 computer hardware",C353="210 Computer software",C353="220 Quickbooks software",C353="230 Office equipment",C353="240 Office furniture"),
         E353-(E353/(1+Dashboard!$F$4)),
         0
      ),
      IF(C353="750 Business promotion",
         E353-(E353/(1+4.793/100)),
         E353-(E353/(1+Dashboard!$F$4))
      )
   )
)</f>
        <v>0</v>
      </c>
      <c r="J353" s="25">
        <f>Bank1[[#This Row],[Money in/ (Money out)]]-Bank1[[#This Row],[GST/HST]]</f>
        <v>0</v>
      </c>
      <c r="L353" s="23">
        <f t="shared" si="15"/>
        <v>0</v>
      </c>
    </row>
    <row r="354" spans="1:12" x14ac:dyDescent="0.2">
      <c r="A354" s="399"/>
      <c r="D354" s="397">
        <f>_xlfn.XLOOKUP(C:C,Table1[for Import to Bank Register dropdown],Table1[for Pivot],0,0,1)</f>
        <v>0</v>
      </c>
      <c r="E354" s="400"/>
      <c r="F354" s="146">
        <f t="shared" si="17"/>
        <v>1111111</v>
      </c>
      <c r="G354" s="375">
        <f t="shared" si="16"/>
        <v>0</v>
      </c>
      <c r="I354" s="378">
        <f>IF(OR(C354="150 Directors advances", C354="120 accounts receivable", C354="720.2 Automobile - Insurance", C354="720.3 Automobile - License", C354="870.4 Rent - Insurance", C354="870.6 Rent - Property Tax", C354="870.7 Rent - Homeoffice", C354="870.9 Rent - Water"),
   0,
   IF(Dashboard!$F$5="Quick",
      IF(OR(C354="190 Automobile",C354="200 computer hardware",C354="210 Computer software",C354="220 Quickbooks software",C354="230 Office equipment",C354="240 Office furniture"),
         E354-(E354/(1+Dashboard!$F$4)),
         0
      ),
      IF(C354="750 Business promotion",
         E354-(E354/(1+4.793/100)),
         E354-(E354/(1+Dashboard!$F$4))
      )
   )
)</f>
        <v>0</v>
      </c>
      <c r="J354" s="25">
        <f>Bank1[[#This Row],[Money in/ (Money out)]]-Bank1[[#This Row],[GST/HST]]</f>
        <v>0</v>
      </c>
      <c r="L354" s="23">
        <f t="shared" si="15"/>
        <v>0</v>
      </c>
    </row>
    <row r="355" spans="1:12" x14ac:dyDescent="0.2">
      <c r="A355" s="399"/>
      <c r="D355" s="397">
        <f>_xlfn.XLOOKUP(C:C,Table1[for Import to Bank Register dropdown],Table1[for Pivot],0,0,1)</f>
        <v>0</v>
      </c>
      <c r="E355" s="400"/>
      <c r="F355" s="146">
        <f t="shared" si="17"/>
        <v>1111111</v>
      </c>
      <c r="G355" s="375">
        <f t="shared" si="16"/>
        <v>0</v>
      </c>
      <c r="I355" s="378">
        <f>IF(OR(C355="150 Directors advances", C355="120 accounts receivable", C355="720.2 Automobile - Insurance", C355="720.3 Automobile - License", C355="870.4 Rent - Insurance", C355="870.6 Rent - Property Tax", C355="870.7 Rent - Homeoffice", C355="870.9 Rent - Water"),
   0,
   IF(Dashboard!$F$5="Quick",
      IF(OR(C355="190 Automobile",C355="200 computer hardware",C355="210 Computer software",C355="220 Quickbooks software",C355="230 Office equipment",C355="240 Office furniture"),
         E355-(E355/(1+Dashboard!$F$4)),
         0
      ),
      IF(C355="750 Business promotion",
         E355-(E355/(1+4.793/100)),
         E355-(E355/(1+Dashboard!$F$4))
      )
   )
)</f>
        <v>0</v>
      </c>
      <c r="J355" s="25">
        <f>Bank1[[#This Row],[Money in/ (Money out)]]-Bank1[[#This Row],[GST/HST]]</f>
        <v>0</v>
      </c>
      <c r="L355" s="23">
        <f t="shared" si="15"/>
        <v>0</v>
      </c>
    </row>
    <row r="356" spans="1:12" x14ac:dyDescent="0.2">
      <c r="A356" s="399"/>
      <c r="D356" s="397">
        <f>_xlfn.XLOOKUP(C:C,Table1[for Import to Bank Register dropdown],Table1[for Pivot],0,0,1)</f>
        <v>0</v>
      </c>
      <c r="E356" s="400"/>
      <c r="F356" s="146">
        <f t="shared" si="17"/>
        <v>1111111</v>
      </c>
      <c r="G356" s="375">
        <f t="shared" si="16"/>
        <v>0</v>
      </c>
      <c r="I356" s="378">
        <f>IF(OR(C356="150 Directors advances", C356="120 accounts receivable", C356="720.2 Automobile - Insurance", C356="720.3 Automobile - License", C356="870.4 Rent - Insurance", C356="870.6 Rent - Property Tax", C356="870.7 Rent - Homeoffice", C356="870.9 Rent - Water"),
   0,
   IF(Dashboard!$F$5="Quick",
      IF(OR(C356="190 Automobile",C356="200 computer hardware",C356="210 Computer software",C356="220 Quickbooks software",C356="230 Office equipment",C356="240 Office furniture"),
         E356-(E356/(1+Dashboard!$F$4)),
         0
      ),
      IF(C356="750 Business promotion",
         E356-(E356/(1+4.793/100)),
         E356-(E356/(1+Dashboard!$F$4))
      )
   )
)</f>
        <v>0</v>
      </c>
      <c r="J356" s="25">
        <f>Bank1[[#This Row],[Money in/ (Money out)]]-Bank1[[#This Row],[GST/HST]]</f>
        <v>0</v>
      </c>
      <c r="L356" s="23">
        <f t="shared" si="15"/>
        <v>0</v>
      </c>
    </row>
    <row r="357" spans="1:12" x14ac:dyDescent="0.2">
      <c r="A357" s="399"/>
      <c r="D357" s="397">
        <f>_xlfn.XLOOKUP(C:C,Table1[for Import to Bank Register dropdown],Table1[for Pivot],0,0,1)</f>
        <v>0</v>
      </c>
      <c r="E357" s="400"/>
      <c r="F357" s="146">
        <f t="shared" si="17"/>
        <v>1111111</v>
      </c>
      <c r="G357" s="375">
        <f t="shared" si="16"/>
        <v>0</v>
      </c>
      <c r="I357" s="378">
        <f>IF(OR(C357="150 Directors advances", C357="120 accounts receivable", C357="720.2 Automobile - Insurance", C357="720.3 Automobile - License", C357="870.4 Rent - Insurance", C357="870.6 Rent - Property Tax", C357="870.7 Rent - Homeoffice", C357="870.9 Rent - Water"),
   0,
   IF(Dashboard!$F$5="Quick",
      IF(OR(C357="190 Automobile",C357="200 computer hardware",C357="210 Computer software",C357="220 Quickbooks software",C357="230 Office equipment",C357="240 Office furniture"),
         E357-(E357/(1+Dashboard!$F$4)),
         0
      ),
      IF(C357="750 Business promotion",
         E357-(E357/(1+4.793/100)),
         E357-(E357/(1+Dashboard!$F$4))
      )
   )
)</f>
        <v>0</v>
      </c>
      <c r="J357" s="25">
        <f>Bank1[[#This Row],[Money in/ (Money out)]]-Bank1[[#This Row],[GST/HST]]</f>
        <v>0</v>
      </c>
      <c r="L357" s="23">
        <f t="shared" si="15"/>
        <v>0</v>
      </c>
    </row>
    <row r="358" spans="1:12" x14ac:dyDescent="0.2">
      <c r="A358" s="399"/>
      <c r="D358" s="397">
        <f>_xlfn.XLOOKUP(C:C,Table1[for Import to Bank Register dropdown],Table1[for Pivot],0,0,1)</f>
        <v>0</v>
      </c>
      <c r="E358" s="400"/>
      <c r="F358" s="146">
        <f t="shared" si="17"/>
        <v>1111111</v>
      </c>
      <c r="G358" s="375">
        <f t="shared" si="16"/>
        <v>0</v>
      </c>
      <c r="I358" s="378">
        <f>IF(OR(C358="150 Directors advances", C358="120 accounts receivable", C358="720.2 Automobile - Insurance", C358="720.3 Automobile - License", C358="870.4 Rent - Insurance", C358="870.6 Rent - Property Tax", C358="870.7 Rent - Homeoffice", C358="870.9 Rent - Water"),
   0,
   IF(Dashboard!$F$5="Quick",
      IF(OR(C358="190 Automobile",C358="200 computer hardware",C358="210 Computer software",C358="220 Quickbooks software",C358="230 Office equipment",C358="240 Office furniture"),
         E358-(E358/(1+Dashboard!$F$4)),
         0
      ),
      IF(C358="750 Business promotion",
         E358-(E358/(1+4.793/100)),
         E358-(E358/(1+Dashboard!$F$4))
      )
   )
)</f>
        <v>0</v>
      </c>
      <c r="J358" s="25">
        <f>Bank1[[#This Row],[Money in/ (Money out)]]-Bank1[[#This Row],[GST/HST]]</f>
        <v>0</v>
      </c>
      <c r="L358" s="23">
        <f t="shared" si="15"/>
        <v>0</v>
      </c>
    </row>
    <row r="359" spans="1:12" x14ac:dyDescent="0.2">
      <c r="A359" s="399"/>
      <c r="D359" s="397">
        <f>_xlfn.XLOOKUP(C:C,Table1[for Import to Bank Register dropdown],Table1[for Pivot],0,0,1)</f>
        <v>0</v>
      </c>
      <c r="E359" s="400"/>
      <c r="F359" s="146">
        <f t="shared" si="17"/>
        <v>1111111</v>
      </c>
      <c r="G359" s="375">
        <f t="shared" si="16"/>
        <v>0</v>
      </c>
      <c r="I359" s="378">
        <f>IF(OR(C359="150 Directors advances", C359="120 accounts receivable", C359="720.2 Automobile - Insurance", C359="720.3 Automobile - License", C359="870.4 Rent - Insurance", C359="870.6 Rent - Property Tax", C359="870.7 Rent - Homeoffice", C359="870.9 Rent - Water"),
   0,
   IF(Dashboard!$F$5="Quick",
      IF(OR(C359="190 Automobile",C359="200 computer hardware",C359="210 Computer software",C359="220 Quickbooks software",C359="230 Office equipment",C359="240 Office furniture"),
         E359-(E359/(1+Dashboard!$F$4)),
         0
      ),
      IF(C359="750 Business promotion",
         E359-(E359/(1+4.793/100)),
         E359-(E359/(1+Dashboard!$F$4))
      )
   )
)</f>
        <v>0</v>
      </c>
      <c r="J359" s="25">
        <f>Bank1[[#This Row],[Money in/ (Money out)]]-Bank1[[#This Row],[GST/HST]]</f>
        <v>0</v>
      </c>
      <c r="L359" s="23">
        <f t="shared" si="15"/>
        <v>0</v>
      </c>
    </row>
    <row r="360" spans="1:12" x14ac:dyDescent="0.2">
      <c r="A360" s="399"/>
      <c r="D360" s="397">
        <f>_xlfn.XLOOKUP(C:C,Table1[for Import to Bank Register dropdown],Table1[for Pivot],0,0,1)</f>
        <v>0</v>
      </c>
      <c r="E360" s="400"/>
      <c r="F360" s="146">
        <f t="shared" si="17"/>
        <v>1111111</v>
      </c>
      <c r="G360" s="375">
        <f t="shared" si="16"/>
        <v>0</v>
      </c>
      <c r="I360" s="378">
        <f>IF(OR(C360="150 Directors advances", C360="120 accounts receivable", C360="720.2 Automobile - Insurance", C360="720.3 Automobile - License", C360="870.4 Rent - Insurance", C360="870.6 Rent - Property Tax", C360="870.7 Rent - Homeoffice", C360="870.9 Rent - Water"),
   0,
   IF(Dashboard!$F$5="Quick",
      IF(OR(C360="190 Automobile",C360="200 computer hardware",C360="210 Computer software",C360="220 Quickbooks software",C360="230 Office equipment",C360="240 Office furniture"),
         E360-(E360/(1+Dashboard!$F$4)),
         0
      ),
      IF(C360="750 Business promotion",
         E360-(E360/(1+4.793/100)),
         E360-(E360/(1+Dashboard!$F$4))
      )
   )
)</f>
        <v>0</v>
      </c>
      <c r="J360" s="25">
        <f>Bank1[[#This Row],[Money in/ (Money out)]]-Bank1[[#This Row],[GST/HST]]</f>
        <v>0</v>
      </c>
      <c r="L360" s="23">
        <f t="shared" si="15"/>
        <v>0</v>
      </c>
    </row>
    <row r="361" spans="1:12" x14ac:dyDescent="0.2">
      <c r="A361" s="399"/>
      <c r="D361" s="397">
        <f>_xlfn.XLOOKUP(C:C,Table1[for Import to Bank Register dropdown],Table1[for Pivot],0,0,1)</f>
        <v>0</v>
      </c>
      <c r="E361" s="400"/>
      <c r="F361" s="146">
        <f t="shared" si="17"/>
        <v>1111111</v>
      </c>
      <c r="G361" s="375">
        <f t="shared" si="16"/>
        <v>0</v>
      </c>
      <c r="I361" s="378">
        <f>IF(OR(C361="150 Directors advances", C361="120 accounts receivable", C361="720.2 Automobile - Insurance", C361="720.3 Automobile - License", C361="870.4 Rent - Insurance", C361="870.6 Rent - Property Tax", C361="870.7 Rent - Homeoffice", C361="870.9 Rent - Water"),
   0,
   IF(Dashboard!$F$5="Quick",
      IF(OR(C361="190 Automobile",C361="200 computer hardware",C361="210 Computer software",C361="220 Quickbooks software",C361="230 Office equipment",C361="240 Office furniture"),
         E361-(E361/(1+Dashboard!$F$4)),
         0
      ),
      IF(C361="750 Business promotion",
         E361-(E361/(1+4.793/100)),
         E361-(E361/(1+Dashboard!$F$4))
      )
   )
)</f>
        <v>0</v>
      </c>
      <c r="J361" s="25">
        <f>Bank1[[#This Row],[Money in/ (Money out)]]-Bank1[[#This Row],[GST/HST]]</f>
        <v>0</v>
      </c>
      <c r="L361" s="23">
        <f t="shared" si="15"/>
        <v>0</v>
      </c>
    </row>
    <row r="362" spans="1:12" x14ac:dyDescent="0.2">
      <c r="A362" s="399"/>
      <c r="D362" s="397">
        <f>_xlfn.XLOOKUP(C:C,Table1[for Import to Bank Register dropdown],Table1[for Pivot],0,0,1)</f>
        <v>0</v>
      </c>
      <c r="E362" s="400"/>
      <c r="F362" s="146">
        <f t="shared" si="17"/>
        <v>1111111</v>
      </c>
      <c r="G362" s="375">
        <f t="shared" si="16"/>
        <v>0</v>
      </c>
      <c r="I362" s="378">
        <f>IF(OR(C362="150 Directors advances", C362="120 accounts receivable", C362="720.2 Automobile - Insurance", C362="720.3 Automobile - License", C362="870.4 Rent - Insurance", C362="870.6 Rent - Property Tax", C362="870.7 Rent - Homeoffice", C362="870.9 Rent - Water"),
   0,
   IF(Dashboard!$F$5="Quick",
      IF(OR(C362="190 Automobile",C362="200 computer hardware",C362="210 Computer software",C362="220 Quickbooks software",C362="230 Office equipment",C362="240 Office furniture"),
         E362-(E362/(1+Dashboard!$F$4)),
         0
      ),
      IF(C362="750 Business promotion",
         E362-(E362/(1+4.793/100)),
         E362-(E362/(1+Dashboard!$F$4))
      )
   )
)</f>
        <v>0</v>
      </c>
      <c r="J362" s="25">
        <f>Bank1[[#This Row],[Money in/ (Money out)]]-Bank1[[#This Row],[GST/HST]]</f>
        <v>0</v>
      </c>
      <c r="L362" s="23">
        <f t="shared" si="15"/>
        <v>0</v>
      </c>
    </row>
    <row r="363" spans="1:12" x14ac:dyDescent="0.2">
      <c r="A363" s="399"/>
      <c r="D363" s="397">
        <f>_xlfn.XLOOKUP(C:C,Table1[for Import to Bank Register dropdown],Table1[for Pivot],0,0,1)</f>
        <v>0</v>
      </c>
      <c r="E363" s="400"/>
      <c r="F363" s="146">
        <f t="shared" si="17"/>
        <v>1111111</v>
      </c>
      <c r="G363" s="375">
        <f t="shared" si="16"/>
        <v>0</v>
      </c>
      <c r="I363" s="378">
        <f>IF(OR(C363="150 Directors advances", C363="120 accounts receivable", C363="720.2 Automobile - Insurance", C363="720.3 Automobile - License", C363="870.4 Rent - Insurance", C363="870.6 Rent - Property Tax", C363="870.7 Rent - Homeoffice", C363="870.9 Rent - Water"),
   0,
   IF(Dashboard!$F$5="Quick",
      IF(OR(C363="190 Automobile",C363="200 computer hardware",C363="210 Computer software",C363="220 Quickbooks software",C363="230 Office equipment",C363="240 Office furniture"),
         E363-(E363/(1+Dashboard!$F$4)),
         0
      ),
      IF(C363="750 Business promotion",
         E363-(E363/(1+4.793/100)),
         E363-(E363/(1+Dashboard!$F$4))
      )
   )
)</f>
        <v>0</v>
      </c>
      <c r="J363" s="25">
        <f>Bank1[[#This Row],[Money in/ (Money out)]]-Bank1[[#This Row],[GST/HST]]</f>
        <v>0</v>
      </c>
      <c r="L363" s="23">
        <f t="shared" si="15"/>
        <v>0</v>
      </c>
    </row>
    <row r="364" spans="1:12" x14ac:dyDescent="0.2">
      <c r="A364" s="399"/>
      <c r="D364" s="397">
        <f>_xlfn.XLOOKUP(C:C,Table1[for Import to Bank Register dropdown],Table1[for Pivot],0,0,1)</f>
        <v>0</v>
      </c>
      <c r="E364" s="400"/>
      <c r="F364" s="146">
        <f t="shared" si="17"/>
        <v>1111111</v>
      </c>
      <c r="G364" s="375">
        <f t="shared" si="16"/>
        <v>0</v>
      </c>
      <c r="I364" s="378">
        <f>IF(OR(C364="150 Directors advances", C364="120 accounts receivable", C364="720.2 Automobile - Insurance", C364="720.3 Automobile - License", C364="870.4 Rent - Insurance", C364="870.6 Rent - Property Tax", C364="870.7 Rent - Homeoffice", C364="870.9 Rent - Water"),
   0,
   IF(Dashboard!$F$5="Quick",
      IF(OR(C364="190 Automobile",C364="200 computer hardware",C364="210 Computer software",C364="220 Quickbooks software",C364="230 Office equipment",C364="240 Office furniture"),
         E364-(E364/(1+Dashboard!$F$4)),
         0
      ),
      IF(C364="750 Business promotion",
         E364-(E364/(1+4.793/100)),
         E364-(E364/(1+Dashboard!$F$4))
      )
   )
)</f>
        <v>0</v>
      </c>
      <c r="J364" s="25">
        <f>Bank1[[#This Row],[Money in/ (Money out)]]-Bank1[[#This Row],[GST/HST]]</f>
        <v>0</v>
      </c>
      <c r="L364" s="23">
        <f t="shared" si="15"/>
        <v>0</v>
      </c>
    </row>
    <row r="365" spans="1:12" x14ac:dyDescent="0.2">
      <c r="A365" s="399"/>
      <c r="D365" s="397">
        <f>_xlfn.XLOOKUP(C:C,Table1[for Import to Bank Register dropdown],Table1[for Pivot],0,0,1)</f>
        <v>0</v>
      </c>
      <c r="E365" s="400"/>
      <c r="F365" s="146">
        <f t="shared" si="17"/>
        <v>1111111</v>
      </c>
      <c r="G365" s="375">
        <f t="shared" si="16"/>
        <v>0</v>
      </c>
      <c r="I365" s="378">
        <f>IF(OR(C365="150 Directors advances", C365="120 accounts receivable", C365="720.2 Automobile - Insurance", C365="720.3 Automobile - License", C365="870.4 Rent - Insurance", C365="870.6 Rent - Property Tax", C365="870.7 Rent - Homeoffice", C365="870.9 Rent - Water"),
   0,
   IF(Dashboard!$F$5="Quick",
      IF(OR(C365="190 Automobile",C365="200 computer hardware",C365="210 Computer software",C365="220 Quickbooks software",C365="230 Office equipment",C365="240 Office furniture"),
         E365-(E365/(1+Dashboard!$F$4)),
         0
      ),
      IF(C365="750 Business promotion",
         E365-(E365/(1+4.793/100)),
         E365-(E365/(1+Dashboard!$F$4))
      )
   )
)</f>
        <v>0</v>
      </c>
      <c r="J365" s="25">
        <f>Bank1[[#This Row],[Money in/ (Money out)]]-Bank1[[#This Row],[GST/HST]]</f>
        <v>0</v>
      </c>
      <c r="L365" s="23">
        <f t="shared" si="15"/>
        <v>0</v>
      </c>
    </row>
    <row r="366" spans="1:12" x14ac:dyDescent="0.2">
      <c r="A366" s="399"/>
      <c r="D366" s="397">
        <f>_xlfn.XLOOKUP(C:C,Table1[for Import to Bank Register dropdown],Table1[for Pivot],0,0,1)</f>
        <v>0</v>
      </c>
      <c r="E366" s="400"/>
      <c r="F366" s="146">
        <f t="shared" si="17"/>
        <v>1111111</v>
      </c>
      <c r="G366" s="375">
        <f t="shared" si="16"/>
        <v>0</v>
      </c>
      <c r="I366" s="378">
        <f>IF(OR(C366="150 Directors advances", C366="120 accounts receivable", C366="720.2 Automobile - Insurance", C366="720.3 Automobile - License", C366="870.4 Rent - Insurance", C366="870.6 Rent - Property Tax", C366="870.7 Rent - Homeoffice", C366="870.9 Rent - Water"),
   0,
   IF(Dashboard!$F$5="Quick",
      IF(OR(C366="190 Automobile",C366="200 computer hardware",C366="210 Computer software",C366="220 Quickbooks software",C366="230 Office equipment",C366="240 Office furniture"),
         E366-(E366/(1+Dashboard!$F$4)),
         0
      ),
      IF(C366="750 Business promotion",
         E366-(E366/(1+4.793/100)),
         E366-(E366/(1+Dashboard!$F$4))
      )
   )
)</f>
        <v>0</v>
      </c>
      <c r="J366" s="25">
        <f>Bank1[[#This Row],[Money in/ (Money out)]]-Bank1[[#This Row],[GST/HST]]</f>
        <v>0</v>
      </c>
      <c r="L366" s="23">
        <f t="shared" si="15"/>
        <v>0</v>
      </c>
    </row>
    <row r="367" spans="1:12" x14ac:dyDescent="0.2">
      <c r="A367" s="399"/>
      <c r="D367" s="397">
        <f>_xlfn.XLOOKUP(C:C,Table1[for Import to Bank Register dropdown],Table1[for Pivot],0,0,1)</f>
        <v>0</v>
      </c>
      <c r="E367" s="400"/>
      <c r="F367" s="146">
        <f t="shared" si="17"/>
        <v>1111111</v>
      </c>
      <c r="G367" s="375">
        <f t="shared" si="16"/>
        <v>0</v>
      </c>
      <c r="I367" s="378">
        <f>IF(OR(C367="150 Directors advances", C367="120 accounts receivable", C367="720.2 Automobile - Insurance", C367="720.3 Automobile - License", C367="870.4 Rent - Insurance", C367="870.6 Rent - Property Tax", C367="870.7 Rent - Homeoffice", C367="870.9 Rent - Water"),
   0,
   IF(Dashboard!$F$5="Quick",
      IF(OR(C367="190 Automobile",C367="200 computer hardware",C367="210 Computer software",C367="220 Quickbooks software",C367="230 Office equipment",C367="240 Office furniture"),
         E367-(E367/(1+Dashboard!$F$4)),
         0
      ),
      IF(C367="750 Business promotion",
         E367-(E367/(1+4.793/100)),
         E367-(E367/(1+Dashboard!$F$4))
      )
   )
)</f>
        <v>0</v>
      </c>
      <c r="J367" s="25">
        <f>Bank1[[#This Row],[Money in/ (Money out)]]-Bank1[[#This Row],[GST/HST]]</f>
        <v>0</v>
      </c>
      <c r="L367" s="23">
        <f t="shared" si="15"/>
        <v>0</v>
      </c>
    </row>
    <row r="368" spans="1:12" x14ac:dyDescent="0.2">
      <c r="A368" s="399"/>
      <c r="D368" s="397">
        <f>_xlfn.XLOOKUP(C:C,Table1[for Import to Bank Register dropdown],Table1[for Pivot],0,0,1)</f>
        <v>0</v>
      </c>
      <c r="E368" s="400"/>
      <c r="F368" s="146">
        <f t="shared" si="17"/>
        <v>1111111</v>
      </c>
      <c r="G368" s="375">
        <f t="shared" si="16"/>
        <v>0</v>
      </c>
      <c r="I368" s="378">
        <f>IF(OR(C368="150 Directors advances", C368="120 accounts receivable", C368="720.2 Automobile - Insurance", C368="720.3 Automobile - License", C368="870.4 Rent - Insurance", C368="870.6 Rent - Property Tax", C368="870.7 Rent - Homeoffice", C368="870.9 Rent - Water"),
   0,
   IF(Dashboard!$F$5="Quick",
      IF(OR(C368="190 Automobile",C368="200 computer hardware",C368="210 Computer software",C368="220 Quickbooks software",C368="230 Office equipment",C368="240 Office furniture"),
         E368-(E368/(1+Dashboard!$F$4)),
         0
      ),
      IF(C368="750 Business promotion",
         E368-(E368/(1+4.793/100)),
         E368-(E368/(1+Dashboard!$F$4))
      )
   )
)</f>
        <v>0</v>
      </c>
      <c r="J368" s="25">
        <f>Bank1[[#This Row],[Money in/ (Money out)]]-Bank1[[#This Row],[GST/HST]]</f>
        <v>0</v>
      </c>
      <c r="L368" s="23">
        <f t="shared" si="15"/>
        <v>0</v>
      </c>
    </row>
    <row r="369" spans="1:12" x14ac:dyDescent="0.2">
      <c r="A369" s="399"/>
      <c r="D369" s="397">
        <f>_xlfn.XLOOKUP(C:C,Table1[for Import to Bank Register dropdown],Table1[for Pivot],0,0,1)</f>
        <v>0</v>
      </c>
      <c r="E369" s="400"/>
      <c r="F369" s="146">
        <f t="shared" si="17"/>
        <v>1111111</v>
      </c>
      <c r="G369" s="375">
        <f t="shared" si="16"/>
        <v>0</v>
      </c>
      <c r="I369" s="378">
        <f>IF(OR(C369="150 Directors advances", C369="120 accounts receivable", C369="720.2 Automobile - Insurance", C369="720.3 Automobile - License", C369="870.4 Rent - Insurance", C369="870.6 Rent - Property Tax", C369="870.7 Rent - Homeoffice", C369="870.9 Rent - Water"),
   0,
   IF(Dashboard!$F$5="Quick",
      IF(OR(C369="190 Automobile",C369="200 computer hardware",C369="210 Computer software",C369="220 Quickbooks software",C369="230 Office equipment",C369="240 Office furniture"),
         E369-(E369/(1+Dashboard!$F$4)),
         0
      ),
      IF(C369="750 Business promotion",
         E369-(E369/(1+4.793/100)),
         E369-(E369/(1+Dashboard!$F$4))
      )
   )
)</f>
        <v>0</v>
      </c>
      <c r="J369" s="25">
        <f>Bank1[[#This Row],[Money in/ (Money out)]]-Bank1[[#This Row],[GST/HST]]</f>
        <v>0</v>
      </c>
      <c r="L369" s="23">
        <f t="shared" si="15"/>
        <v>0</v>
      </c>
    </row>
    <row r="370" spans="1:12" x14ac:dyDescent="0.2">
      <c r="A370" s="399"/>
      <c r="D370" s="397">
        <f>_xlfn.XLOOKUP(C:C,Table1[for Import to Bank Register dropdown],Table1[for Pivot],0,0,1)</f>
        <v>0</v>
      </c>
      <c r="E370" s="400"/>
      <c r="F370" s="146">
        <f t="shared" si="17"/>
        <v>1111111</v>
      </c>
      <c r="G370" s="375">
        <f t="shared" si="16"/>
        <v>0</v>
      </c>
      <c r="I370" s="378">
        <f>IF(OR(C370="150 Directors advances", C370="120 accounts receivable", C370="720.2 Automobile - Insurance", C370="720.3 Automobile - License", C370="870.4 Rent - Insurance", C370="870.6 Rent - Property Tax", C370="870.7 Rent - Homeoffice", C370="870.9 Rent - Water"),
   0,
   IF(Dashboard!$F$5="Quick",
      IF(OR(C370="190 Automobile",C370="200 computer hardware",C370="210 Computer software",C370="220 Quickbooks software",C370="230 Office equipment",C370="240 Office furniture"),
         E370-(E370/(1+Dashboard!$F$4)),
         0
      ),
      IF(C370="750 Business promotion",
         E370-(E370/(1+4.793/100)),
         E370-(E370/(1+Dashboard!$F$4))
      )
   )
)</f>
        <v>0</v>
      </c>
      <c r="J370" s="25">
        <f>Bank1[[#This Row],[Money in/ (Money out)]]-Bank1[[#This Row],[GST/HST]]</f>
        <v>0</v>
      </c>
      <c r="L370" s="23">
        <f t="shared" si="15"/>
        <v>0</v>
      </c>
    </row>
    <row r="371" spans="1:12" x14ac:dyDescent="0.2">
      <c r="A371" s="399"/>
      <c r="D371" s="397">
        <f>_xlfn.XLOOKUP(C:C,Table1[for Import to Bank Register dropdown],Table1[for Pivot],0,0,1)</f>
        <v>0</v>
      </c>
      <c r="E371" s="400"/>
      <c r="F371" s="146">
        <f t="shared" si="17"/>
        <v>1111111</v>
      </c>
      <c r="G371" s="375">
        <f t="shared" si="16"/>
        <v>0</v>
      </c>
      <c r="I371" s="378">
        <f>IF(OR(C371="150 Directors advances", C371="120 accounts receivable", C371="720.2 Automobile - Insurance", C371="720.3 Automobile - License", C371="870.4 Rent - Insurance", C371="870.6 Rent - Property Tax", C371="870.7 Rent - Homeoffice", C371="870.9 Rent - Water"),
   0,
   IF(Dashboard!$F$5="Quick",
      IF(OR(C371="190 Automobile",C371="200 computer hardware",C371="210 Computer software",C371="220 Quickbooks software",C371="230 Office equipment",C371="240 Office furniture"),
         E371-(E371/(1+Dashboard!$F$4)),
         0
      ),
      IF(C371="750 Business promotion",
         E371-(E371/(1+4.793/100)),
         E371-(E371/(1+Dashboard!$F$4))
      )
   )
)</f>
        <v>0</v>
      </c>
      <c r="J371" s="25">
        <f>Bank1[[#This Row],[Money in/ (Money out)]]-Bank1[[#This Row],[GST/HST]]</f>
        <v>0</v>
      </c>
      <c r="L371" s="23">
        <f t="shared" si="15"/>
        <v>0</v>
      </c>
    </row>
    <row r="372" spans="1:12" x14ac:dyDescent="0.2">
      <c r="A372" s="399"/>
      <c r="D372" s="397">
        <f>_xlfn.XLOOKUP(C:C,Table1[for Import to Bank Register dropdown],Table1[for Pivot],0,0,1)</f>
        <v>0</v>
      </c>
      <c r="E372" s="400"/>
      <c r="F372" s="146">
        <f t="shared" si="17"/>
        <v>1111111</v>
      </c>
      <c r="G372" s="375">
        <f t="shared" si="16"/>
        <v>0</v>
      </c>
      <c r="I372" s="378">
        <f>IF(OR(C372="150 Directors advances", C372="120 accounts receivable", C372="720.2 Automobile - Insurance", C372="720.3 Automobile - License", C372="870.4 Rent - Insurance", C372="870.6 Rent - Property Tax", C372="870.7 Rent - Homeoffice", C372="870.9 Rent - Water"),
   0,
   IF(Dashboard!$F$5="Quick",
      IF(OR(C372="190 Automobile",C372="200 computer hardware",C372="210 Computer software",C372="220 Quickbooks software",C372="230 Office equipment",C372="240 Office furniture"),
         E372-(E372/(1+Dashboard!$F$4)),
         0
      ),
      IF(C372="750 Business promotion",
         E372-(E372/(1+4.793/100)),
         E372-(E372/(1+Dashboard!$F$4))
      )
   )
)</f>
        <v>0</v>
      </c>
      <c r="J372" s="25">
        <f>Bank1[[#This Row],[Money in/ (Money out)]]-Bank1[[#This Row],[GST/HST]]</f>
        <v>0</v>
      </c>
      <c r="L372" s="23">
        <f t="shared" si="15"/>
        <v>0</v>
      </c>
    </row>
    <row r="373" spans="1:12" x14ac:dyDescent="0.2">
      <c r="A373" s="399"/>
      <c r="D373" s="397">
        <f>_xlfn.XLOOKUP(C:C,Table1[for Import to Bank Register dropdown],Table1[for Pivot],0,0,1)</f>
        <v>0</v>
      </c>
      <c r="E373" s="400"/>
      <c r="F373" s="146">
        <f t="shared" si="17"/>
        <v>1111111</v>
      </c>
      <c r="G373" s="375">
        <f t="shared" si="16"/>
        <v>0</v>
      </c>
      <c r="I373" s="378">
        <f>IF(OR(C373="150 Directors advances", C373="120 accounts receivable", C373="720.2 Automobile - Insurance", C373="720.3 Automobile - License", C373="870.4 Rent - Insurance", C373="870.6 Rent - Property Tax", C373="870.7 Rent - Homeoffice", C373="870.9 Rent - Water"),
   0,
   IF(Dashboard!$F$5="Quick",
      IF(OR(C373="190 Automobile",C373="200 computer hardware",C373="210 Computer software",C373="220 Quickbooks software",C373="230 Office equipment",C373="240 Office furniture"),
         E373-(E373/(1+Dashboard!$F$4)),
         0
      ),
      IF(C373="750 Business promotion",
         E373-(E373/(1+4.793/100)),
         E373-(E373/(1+Dashboard!$F$4))
      )
   )
)</f>
        <v>0</v>
      </c>
      <c r="J373" s="25">
        <f>Bank1[[#This Row],[Money in/ (Money out)]]-Bank1[[#This Row],[GST/HST]]</f>
        <v>0</v>
      </c>
      <c r="L373" s="23">
        <f t="shared" si="15"/>
        <v>0</v>
      </c>
    </row>
    <row r="374" spans="1:12" x14ac:dyDescent="0.2">
      <c r="A374" s="399"/>
      <c r="D374" s="397">
        <f>_xlfn.XLOOKUP(C:C,Table1[for Import to Bank Register dropdown],Table1[for Pivot],0,0,1)</f>
        <v>0</v>
      </c>
      <c r="E374" s="400"/>
      <c r="F374" s="146">
        <f t="shared" si="17"/>
        <v>1111111</v>
      </c>
      <c r="G374" s="375">
        <f t="shared" si="16"/>
        <v>0</v>
      </c>
      <c r="I374" s="378">
        <f>IF(OR(C374="150 Directors advances", C374="120 accounts receivable", C374="720.2 Automobile - Insurance", C374="720.3 Automobile - License", C374="870.4 Rent - Insurance", C374="870.6 Rent - Property Tax", C374="870.7 Rent - Homeoffice", C374="870.9 Rent - Water"),
   0,
   IF(Dashboard!$F$5="Quick",
      IF(OR(C374="190 Automobile",C374="200 computer hardware",C374="210 Computer software",C374="220 Quickbooks software",C374="230 Office equipment",C374="240 Office furniture"),
         E374-(E374/(1+Dashboard!$F$4)),
         0
      ),
      IF(C374="750 Business promotion",
         E374-(E374/(1+4.793/100)),
         E374-(E374/(1+Dashboard!$F$4))
      )
   )
)</f>
        <v>0</v>
      </c>
      <c r="J374" s="25">
        <f>Bank1[[#This Row],[Money in/ (Money out)]]-Bank1[[#This Row],[GST/HST]]</f>
        <v>0</v>
      </c>
      <c r="L374" s="23">
        <f t="shared" si="15"/>
        <v>0</v>
      </c>
    </row>
    <row r="375" spans="1:12" x14ac:dyDescent="0.2">
      <c r="A375" s="399"/>
      <c r="D375" s="397">
        <f>_xlfn.XLOOKUP(C:C,Table1[for Import to Bank Register dropdown],Table1[for Pivot],0,0,1)</f>
        <v>0</v>
      </c>
      <c r="E375" s="400"/>
      <c r="F375" s="146">
        <f t="shared" si="17"/>
        <v>1111111</v>
      </c>
      <c r="G375" s="375">
        <f t="shared" si="16"/>
        <v>0</v>
      </c>
      <c r="I375" s="378">
        <f>IF(OR(C375="150 Directors advances", C375="120 accounts receivable", C375="720.2 Automobile - Insurance", C375="720.3 Automobile - License", C375="870.4 Rent - Insurance", C375="870.6 Rent - Property Tax", C375="870.7 Rent - Homeoffice", C375="870.9 Rent - Water"),
   0,
   IF(Dashboard!$F$5="Quick",
      IF(OR(C375="190 Automobile",C375="200 computer hardware",C375="210 Computer software",C375="220 Quickbooks software",C375="230 Office equipment",C375="240 Office furniture"),
         E375-(E375/(1+Dashboard!$F$4)),
         0
      ),
      IF(C375="750 Business promotion",
         E375-(E375/(1+4.793/100)),
         E375-(E375/(1+Dashboard!$F$4))
      )
   )
)</f>
        <v>0</v>
      </c>
      <c r="J375" s="25">
        <f>Bank1[[#This Row],[Money in/ (Money out)]]-Bank1[[#This Row],[GST/HST]]</f>
        <v>0</v>
      </c>
      <c r="L375" s="23">
        <f t="shared" si="15"/>
        <v>0</v>
      </c>
    </row>
    <row r="376" spans="1:12" x14ac:dyDescent="0.2">
      <c r="A376" s="399"/>
      <c r="D376" s="397">
        <f>_xlfn.XLOOKUP(C:C,Table1[for Import to Bank Register dropdown],Table1[for Pivot],0,0,1)</f>
        <v>0</v>
      </c>
      <c r="E376" s="400"/>
      <c r="F376" s="146">
        <f t="shared" si="17"/>
        <v>1111111</v>
      </c>
      <c r="G376" s="375">
        <f t="shared" si="16"/>
        <v>0</v>
      </c>
      <c r="I376" s="378">
        <f>IF(OR(C376="150 Directors advances", C376="120 accounts receivable", C376="720.2 Automobile - Insurance", C376="720.3 Automobile - License", C376="870.4 Rent - Insurance", C376="870.6 Rent - Property Tax", C376="870.7 Rent - Homeoffice", C376="870.9 Rent - Water"),
   0,
   IF(Dashboard!$F$5="Quick",
      IF(OR(C376="190 Automobile",C376="200 computer hardware",C376="210 Computer software",C376="220 Quickbooks software",C376="230 Office equipment",C376="240 Office furniture"),
         E376-(E376/(1+Dashboard!$F$4)),
         0
      ),
      IF(C376="750 Business promotion",
         E376-(E376/(1+4.793/100)),
         E376-(E376/(1+Dashboard!$F$4))
      )
   )
)</f>
        <v>0</v>
      </c>
      <c r="J376" s="25">
        <f>Bank1[[#This Row],[Money in/ (Money out)]]-Bank1[[#This Row],[GST/HST]]</f>
        <v>0</v>
      </c>
      <c r="L376" s="23">
        <f t="shared" si="15"/>
        <v>0</v>
      </c>
    </row>
    <row r="377" spans="1:12" x14ac:dyDescent="0.2">
      <c r="A377" s="399"/>
      <c r="D377" s="397">
        <f>_xlfn.XLOOKUP(C:C,Table1[for Import to Bank Register dropdown],Table1[for Pivot],0,0,1)</f>
        <v>0</v>
      </c>
      <c r="E377" s="400"/>
      <c r="F377" s="146">
        <f t="shared" si="17"/>
        <v>1111111</v>
      </c>
      <c r="G377" s="375">
        <f t="shared" si="16"/>
        <v>0</v>
      </c>
      <c r="I377" s="378">
        <f>IF(OR(C377="150 Directors advances", C377="120 accounts receivable", C377="720.2 Automobile - Insurance", C377="720.3 Automobile - License", C377="870.4 Rent - Insurance", C377="870.6 Rent - Property Tax", C377="870.7 Rent - Homeoffice", C377="870.9 Rent - Water"),
   0,
   IF(Dashboard!$F$5="Quick",
      IF(OR(C377="190 Automobile",C377="200 computer hardware",C377="210 Computer software",C377="220 Quickbooks software",C377="230 Office equipment",C377="240 Office furniture"),
         E377-(E377/(1+Dashboard!$F$4)),
         0
      ),
      IF(C377="750 Business promotion",
         E377-(E377/(1+4.793/100)),
         E377-(E377/(1+Dashboard!$F$4))
      )
   )
)</f>
        <v>0</v>
      </c>
      <c r="J377" s="25">
        <f>Bank1[[#This Row],[Money in/ (Money out)]]-Bank1[[#This Row],[GST/HST]]</f>
        <v>0</v>
      </c>
      <c r="L377" s="23">
        <f t="shared" si="15"/>
        <v>0</v>
      </c>
    </row>
    <row r="378" spans="1:12" x14ac:dyDescent="0.2">
      <c r="A378" s="399"/>
      <c r="D378" s="397">
        <f>_xlfn.XLOOKUP(C:C,Table1[for Import to Bank Register dropdown],Table1[for Pivot],0,0,1)</f>
        <v>0</v>
      </c>
      <c r="E378" s="400"/>
      <c r="F378" s="146">
        <f t="shared" si="17"/>
        <v>1111111</v>
      </c>
      <c r="G378" s="375">
        <f t="shared" si="16"/>
        <v>0</v>
      </c>
      <c r="I378" s="378">
        <f>IF(OR(C378="150 Directors advances", C378="120 accounts receivable", C378="720.2 Automobile - Insurance", C378="720.3 Automobile - License", C378="870.4 Rent - Insurance", C378="870.6 Rent - Property Tax", C378="870.7 Rent - Homeoffice", C378="870.9 Rent - Water"),
   0,
   IF(Dashboard!$F$5="Quick",
      IF(OR(C378="190 Automobile",C378="200 computer hardware",C378="210 Computer software",C378="220 Quickbooks software",C378="230 Office equipment",C378="240 Office furniture"),
         E378-(E378/(1+Dashboard!$F$4)),
         0
      ),
      IF(C378="750 Business promotion",
         E378-(E378/(1+4.793/100)),
         E378-(E378/(1+Dashboard!$F$4))
      )
   )
)</f>
        <v>0</v>
      </c>
      <c r="J378" s="25">
        <f>Bank1[[#This Row],[Money in/ (Money out)]]-Bank1[[#This Row],[GST/HST]]</f>
        <v>0</v>
      </c>
      <c r="L378" s="23">
        <f t="shared" si="15"/>
        <v>0</v>
      </c>
    </row>
    <row r="379" spans="1:12" x14ac:dyDescent="0.2">
      <c r="A379" s="399"/>
      <c r="D379" s="397">
        <f>_xlfn.XLOOKUP(C:C,Table1[for Import to Bank Register dropdown],Table1[for Pivot],0,0,1)</f>
        <v>0</v>
      </c>
      <c r="E379" s="400"/>
      <c r="F379" s="146">
        <f t="shared" si="17"/>
        <v>1111111</v>
      </c>
      <c r="G379" s="375">
        <f t="shared" si="16"/>
        <v>0</v>
      </c>
      <c r="I379" s="378">
        <f>IF(OR(C379="150 Directors advances", C379="120 accounts receivable", C379="720.2 Automobile - Insurance", C379="720.3 Automobile - License", C379="870.4 Rent - Insurance", C379="870.6 Rent - Property Tax", C379="870.7 Rent - Homeoffice", C379="870.9 Rent - Water"),
   0,
   IF(Dashboard!$F$5="Quick",
      IF(OR(C379="190 Automobile",C379="200 computer hardware",C379="210 Computer software",C379="220 Quickbooks software",C379="230 Office equipment",C379="240 Office furniture"),
         E379-(E379/(1+Dashboard!$F$4)),
         0
      ),
      IF(C379="750 Business promotion",
         E379-(E379/(1+4.793/100)),
         E379-(E379/(1+Dashboard!$F$4))
      )
   )
)</f>
        <v>0</v>
      </c>
      <c r="J379" s="25">
        <f>Bank1[[#This Row],[Money in/ (Money out)]]-Bank1[[#This Row],[GST/HST]]</f>
        <v>0</v>
      </c>
      <c r="L379" s="23">
        <f t="shared" si="15"/>
        <v>0</v>
      </c>
    </row>
    <row r="380" spans="1:12" x14ac:dyDescent="0.2">
      <c r="A380" s="399"/>
      <c r="D380" s="397">
        <f>_xlfn.XLOOKUP(C:C,Table1[for Import to Bank Register dropdown],Table1[for Pivot],0,0,1)</f>
        <v>0</v>
      </c>
      <c r="E380" s="400"/>
      <c r="F380" s="146">
        <f t="shared" si="17"/>
        <v>1111111</v>
      </c>
      <c r="G380" s="375">
        <f t="shared" si="16"/>
        <v>0</v>
      </c>
      <c r="I380" s="378">
        <f>IF(OR(C380="150 Directors advances", C380="120 accounts receivable", C380="720.2 Automobile - Insurance", C380="720.3 Automobile - License", C380="870.4 Rent - Insurance", C380="870.6 Rent - Property Tax", C380="870.7 Rent - Homeoffice", C380="870.9 Rent - Water"),
   0,
   IF(Dashboard!$F$5="Quick",
      IF(OR(C380="190 Automobile",C380="200 computer hardware",C380="210 Computer software",C380="220 Quickbooks software",C380="230 Office equipment",C380="240 Office furniture"),
         E380-(E380/(1+Dashboard!$F$4)),
         0
      ),
      IF(C380="750 Business promotion",
         E380-(E380/(1+4.793/100)),
         E380-(E380/(1+Dashboard!$F$4))
      )
   )
)</f>
        <v>0</v>
      </c>
      <c r="J380" s="25">
        <f>Bank1[[#This Row],[Money in/ (Money out)]]-Bank1[[#This Row],[GST/HST]]</f>
        <v>0</v>
      </c>
      <c r="L380" s="23">
        <f t="shared" si="15"/>
        <v>0</v>
      </c>
    </row>
    <row r="381" spans="1:12" x14ac:dyDescent="0.2">
      <c r="A381" s="399"/>
      <c r="D381" s="397">
        <f>_xlfn.XLOOKUP(C:C,Table1[for Import to Bank Register dropdown],Table1[for Pivot],0,0,1)</f>
        <v>0</v>
      </c>
      <c r="E381" s="400"/>
      <c r="F381" s="146">
        <f t="shared" si="17"/>
        <v>1111111</v>
      </c>
      <c r="G381" s="375">
        <f t="shared" si="16"/>
        <v>0</v>
      </c>
      <c r="I381" s="378">
        <f>IF(OR(C381="150 Directors advances", C381="120 accounts receivable", C381="720.2 Automobile - Insurance", C381="720.3 Automobile - License", C381="870.4 Rent - Insurance", C381="870.6 Rent - Property Tax", C381="870.7 Rent - Homeoffice", C381="870.9 Rent - Water"),
   0,
   IF(Dashboard!$F$5="Quick",
      IF(OR(C381="190 Automobile",C381="200 computer hardware",C381="210 Computer software",C381="220 Quickbooks software",C381="230 Office equipment",C381="240 Office furniture"),
         E381-(E381/(1+Dashboard!$F$4)),
         0
      ),
      IF(C381="750 Business promotion",
         E381-(E381/(1+4.793/100)),
         E381-(E381/(1+Dashboard!$F$4))
      )
   )
)</f>
        <v>0</v>
      </c>
      <c r="J381" s="25">
        <f>Bank1[[#This Row],[Money in/ (Money out)]]-Bank1[[#This Row],[GST/HST]]</f>
        <v>0</v>
      </c>
      <c r="L381" s="23">
        <f t="shared" si="15"/>
        <v>0</v>
      </c>
    </row>
    <row r="382" spans="1:12" x14ac:dyDescent="0.2">
      <c r="A382" s="399"/>
      <c r="D382" s="397">
        <f>_xlfn.XLOOKUP(C:C,Table1[for Import to Bank Register dropdown],Table1[for Pivot],0,0,1)</f>
        <v>0</v>
      </c>
      <c r="E382" s="400"/>
      <c r="F382" s="146">
        <f t="shared" si="17"/>
        <v>1111111</v>
      </c>
      <c r="G382" s="375">
        <f t="shared" si="16"/>
        <v>0</v>
      </c>
      <c r="I382" s="378">
        <f>IF(OR(C382="150 Directors advances", C382="120 accounts receivable", C382="720.2 Automobile - Insurance", C382="720.3 Automobile - License", C382="870.4 Rent - Insurance", C382="870.6 Rent - Property Tax", C382="870.7 Rent - Homeoffice", C382="870.9 Rent - Water"),
   0,
   IF(Dashboard!$F$5="Quick",
      IF(OR(C382="190 Automobile",C382="200 computer hardware",C382="210 Computer software",C382="220 Quickbooks software",C382="230 Office equipment",C382="240 Office furniture"),
         E382-(E382/(1+Dashboard!$F$4)),
         0
      ),
      IF(C382="750 Business promotion",
         E382-(E382/(1+4.793/100)),
         E382-(E382/(1+Dashboard!$F$4))
      )
   )
)</f>
        <v>0</v>
      </c>
      <c r="J382" s="25">
        <f>Bank1[[#This Row],[Money in/ (Money out)]]-Bank1[[#This Row],[GST/HST]]</f>
        <v>0</v>
      </c>
      <c r="L382" s="23">
        <f t="shared" si="15"/>
        <v>0</v>
      </c>
    </row>
    <row r="383" spans="1:12" x14ac:dyDescent="0.2">
      <c r="A383" s="399"/>
      <c r="D383" s="397">
        <f>_xlfn.XLOOKUP(C:C,Table1[for Import to Bank Register dropdown],Table1[for Pivot],0,0,1)</f>
        <v>0</v>
      </c>
      <c r="E383" s="400"/>
      <c r="F383" s="146">
        <f t="shared" si="17"/>
        <v>1111111</v>
      </c>
      <c r="G383" s="375">
        <f t="shared" si="16"/>
        <v>0</v>
      </c>
      <c r="I383" s="378">
        <f>IF(OR(C383="150 Directors advances", C383="120 accounts receivable", C383="720.2 Automobile - Insurance", C383="720.3 Automobile - License", C383="870.4 Rent - Insurance", C383="870.6 Rent - Property Tax", C383="870.7 Rent - Homeoffice", C383="870.9 Rent - Water"),
   0,
   IF(Dashboard!$F$5="Quick",
      IF(OR(C383="190 Automobile",C383="200 computer hardware",C383="210 Computer software",C383="220 Quickbooks software",C383="230 Office equipment",C383="240 Office furniture"),
         E383-(E383/(1+Dashboard!$F$4)),
         0
      ),
      IF(C383="750 Business promotion",
         E383-(E383/(1+4.793/100)),
         E383-(E383/(1+Dashboard!$F$4))
      )
   )
)</f>
        <v>0</v>
      </c>
      <c r="J383" s="25">
        <f>Bank1[[#This Row],[Money in/ (Money out)]]-Bank1[[#This Row],[GST/HST]]</f>
        <v>0</v>
      </c>
      <c r="L383" s="23">
        <f t="shared" si="15"/>
        <v>0</v>
      </c>
    </row>
    <row r="384" spans="1:12" x14ac:dyDescent="0.2">
      <c r="A384" s="399"/>
      <c r="D384" s="397">
        <f>_xlfn.XLOOKUP(C:C,Table1[for Import to Bank Register dropdown],Table1[for Pivot],0,0,1)</f>
        <v>0</v>
      </c>
      <c r="E384" s="400"/>
      <c r="F384" s="146">
        <f t="shared" si="17"/>
        <v>1111111</v>
      </c>
      <c r="G384" s="375">
        <f t="shared" si="16"/>
        <v>0</v>
      </c>
      <c r="I384" s="378">
        <f>IF(OR(C384="150 Directors advances", C384="120 accounts receivable", C384="720.2 Automobile - Insurance", C384="720.3 Automobile - License", C384="870.4 Rent - Insurance", C384="870.6 Rent - Property Tax", C384="870.7 Rent - Homeoffice", C384="870.9 Rent - Water"),
   0,
   IF(Dashboard!$F$5="Quick",
      IF(OR(C384="190 Automobile",C384="200 computer hardware",C384="210 Computer software",C384="220 Quickbooks software",C384="230 Office equipment",C384="240 Office furniture"),
         E384-(E384/(1+Dashboard!$F$4)),
         0
      ),
      IF(C384="750 Business promotion",
         E384-(E384/(1+4.793/100)),
         E384-(E384/(1+Dashboard!$F$4))
      )
   )
)</f>
        <v>0</v>
      </c>
      <c r="J384" s="25">
        <f>Bank1[[#This Row],[Money in/ (Money out)]]-Bank1[[#This Row],[GST/HST]]</f>
        <v>0</v>
      </c>
      <c r="L384" s="23">
        <f t="shared" si="15"/>
        <v>0</v>
      </c>
    </row>
    <row r="385" spans="1:12" x14ac:dyDescent="0.2">
      <c r="A385" s="399"/>
      <c r="D385" s="397">
        <f>_xlfn.XLOOKUP(C:C,Table1[for Import to Bank Register dropdown],Table1[for Pivot],0,0,1)</f>
        <v>0</v>
      </c>
      <c r="E385" s="400"/>
      <c r="F385" s="146">
        <f t="shared" si="17"/>
        <v>1111111</v>
      </c>
      <c r="G385" s="375">
        <f t="shared" si="16"/>
        <v>0</v>
      </c>
      <c r="I385" s="378">
        <f>IF(OR(C385="150 Directors advances", C385="120 accounts receivable", C385="720.2 Automobile - Insurance", C385="720.3 Automobile - License", C385="870.4 Rent - Insurance", C385="870.6 Rent - Property Tax", C385="870.7 Rent - Homeoffice", C385="870.9 Rent - Water"),
   0,
   IF(Dashboard!$F$5="Quick",
      IF(OR(C385="190 Automobile",C385="200 computer hardware",C385="210 Computer software",C385="220 Quickbooks software",C385="230 Office equipment",C385="240 Office furniture"),
         E385-(E385/(1+Dashboard!$F$4)),
         0
      ),
      IF(C385="750 Business promotion",
         E385-(E385/(1+4.793/100)),
         E385-(E385/(1+Dashboard!$F$4))
      )
   )
)</f>
        <v>0</v>
      </c>
      <c r="J385" s="25">
        <f>Bank1[[#This Row],[Money in/ (Money out)]]-Bank1[[#This Row],[GST/HST]]</f>
        <v>0</v>
      </c>
      <c r="L385" s="23">
        <f t="shared" si="15"/>
        <v>0</v>
      </c>
    </row>
    <row r="386" spans="1:12" x14ac:dyDescent="0.2">
      <c r="A386" s="399"/>
      <c r="D386" s="397">
        <f>_xlfn.XLOOKUP(C:C,Table1[for Import to Bank Register dropdown],Table1[for Pivot],0,0,1)</f>
        <v>0</v>
      </c>
      <c r="E386" s="400"/>
      <c r="F386" s="146">
        <f t="shared" si="17"/>
        <v>1111111</v>
      </c>
      <c r="G386" s="375">
        <f t="shared" si="16"/>
        <v>0</v>
      </c>
      <c r="I386" s="378">
        <f>IF(OR(C386="150 Directors advances", C386="120 accounts receivable", C386="720.2 Automobile - Insurance", C386="720.3 Automobile - License", C386="870.4 Rent - Insurance", C386="870.6 Rent - Property Tax", C386="870.7 Rent - Homeoffice", C386="870.9 Rent - Water"),
   0,
   IF(Dashboard!$F$5="Quick",
      IF(OR(C386="190 Automobile",C386="200 computer hardware",C386="210 Computer software",C386="220 Quickbooks software",C386="230 Office equipment",C386="240 Office furniture"),
         E386-(E386/(1+Dashboard!$F$4)),
         0
      ),
      IF(C386="750 Business promotion",
         E386-(E386/(1+4.793/100)),
         E386-(E386/(1+Dashboard!$F$4))
      )
   )
)</f>
        <v>0</v>
      </c>
      <c r="J386" s="25">
        <f>Bank1[[#This Row],[Money in/ (Money out)]]-Bank1[[#This Row],[GST/HST]]</f>
        <v>0</v>
      </c>
      <c r="L386" s="23">
        <f t="shared" si="15"/>
        <v>0</v>
      </c>
    </row>
    <row r="387" spans="1:12" x14ac:dyDescent="0.2">
      <c r="A387" s="399"/>
      <c r="D387" s="397">
        <f>_xlfn.XLOOKUP(C:C,Table1[for Import to Bank Register dropdown],Table1[for Pivot],0,0,1)</f>
        <v>0</v>
      </c>
      <c r="E387" s="400"/>
      <c r="F387" s="146">
        <f t="shared" si="17"/>
        <v>1111111</v>
      </c>
      <c r="G387" s="375">
        <f t="shared" si="16"/>
        <v>0</v>
      </c>
      <c r="I387" s="378">
        <f>IF(OR(C387="150 Directors advances", C387="120 accounts receivable", C387="720.2 Automobile - Insurance", C387="720.3 Automobile - License", C387="870.4 Rent - Insurance", C387="870.6 Rent - Property Tax", C387="870.7 Rent - Homeoffice", C387="870.9 Rent - Water"),
   0,
   IF(Dashboard!$F$5="Quick",
      IF(OR(C387="190 Automobile",C387="200 computer hardware",C387="210 Computer software",C387="220 Quickbooks software",C387="230 Office equipment",C387="240 Office furniture"),
         E387-(E387/(1+Dashboard!$F$4)),
         0
      ),
      IF(C387="750 Business promotion",
         E387-(E387/(1+4.793/100)),
         E387-(E387/(1+Dashboard!$F$4))
      )
   )
)</f>
        <v>0</v>
      </c>
      <c r="J387" s="25">
        <f>Bank1[[#This Row],[Money in/ (Money out)]]-Bank1[[#This Row],[GST/HST]]</f>
        <v>0</v>
      </c>
      <c r="L387" s="23">
        <f t="shared" si="15"/>
        <v>0</v>
      </c>
    </row>
    <row r="388" spans="1:12" x14ac:dyDescent="0.2">
      <c r="A388" s="399"/>
      <c r="D388" s="397">
        <f>_xlfn.XLOOKUP(C:C,Table1[for Import to Bank Register dropdown],Table1[for Pivot],0,0,1)</f>
        <v>0</v>
      </c>
      <c r="E388" s="400"/>
      <c r="F388" s="146">
        <f t="shared" si="17"/>
        <v>1111111</v>
      </c>
      <c r="G388" s="375">
        <f t="shared" si="16"/>
        <v>0</v>
      </c>
      <c r="I388" s="378">
        <f>IF(OR(C388="150 Directors advances", C388="120 accounts receivable", C388="720.2 Automobile - Insurance", C388="720.3 Automobile - License", C388="870.4 Rent - Insurance", C388="870.6 Rent - Property Tax", C388="870.7 Rent - Homeoffice", C388="870.9 Rent - Water"),
   0,
   IF(Dashboard!$F$5="Quick",
      IF(OR(C388="190 Automobile",C388="200 computer hardware",C388="210 Computer software",C388="220 Quickbooks software",C388="230 Office equipment",C388="240 Office furniture"),
         E388-(E388/(1+Dashboard!$F$4)),
         0
      ),
      IF(C388="750 Business promotion",
         E388-(E388/(1+4.793/100)),
         E388-(E388/(1+Dashboard!$F$4))
      )
   )
)</f>
        <v>0</v>
      </c>
      <c r="J388" s="25">
        <f>Bank1[[#This Row],[Money in/ (Money out)]]-Bank1[[#This Row],[GST/HST]]</f>
        <v>0</v>
      </c>
      <c r="L388" s="23">
        <f t="shared" si="15"/>
        <v>0</v>
      </c>
    </row>
    <row r="389" spans="1:12" x14ac:dyDescent="0.2">
      <c r="A389" s="399"/>
      <c r="D389" s="397">
        <f>_xlfn.XLOOKUP(C:C,Table1[for Import to Bank Register dropdown],Table1[for Pivot],0,0,1)</f>
        <v>0</v>
      </c>
      <c r="E389" s="400"/>
      <c r="F389" s="146">
        <f t="shared" si="17"/>
        <v>1111111</v>
      </c>
      <c r="G389" s="375">
        <f t="shared" si="16"/>
        <v>0</v>
      </c>
      <c r="I389" s="378">
        <f>IF(OR(C389="150 Directors advances", C389="120 accounts receivable", C389="720.2 Automobile - Insurance", C389="720.3 Automobile - License", C389="870.4 Rent - Insurance", C389="870.6 Rent - Property Tax", C389="870.7 Rent - Homeoffice", C389="870.9 Rent - Water"),
   0,
   IF(Dashboard!$F$5="Quick",
      IF(OR(C389="190 Automobile",C389="200 computer hardware",C389="210 Computer software",C389="220 Quickbooks software",C389="230 Office equipment",C389="240 Office furniture"),
         E389-(E389/(1+Dashboard!$F$4)),
         0
      ),
      IF(C389="750 Business promotion",
         E389-(E389/(1+4.793/100)),
         E389-(E389/(1+Dashboard!$F$4))
      )
   )
)</f>
        <v>0</v>
      </c>
      <c r="J389" s="25">
        <f>Bank1[[#This Row],[Money in/ (Money out)]]-Bank1[[#This Row],[GST/HST]]</f>
        <v>0</v>
      </c>
      <c r="L389" s="23">
        <f t="shared" si="15"/>
        <v>0</v>
      </c>
    </row>
    <row r="390" spans="1:12" x14ac:dyDescent="0.2">
      <c r="A390" s="399"/>
      <c r="D390" s="397">
        <f>_xlfn.XLOOKUP(C:C,Table1[for Import to Bank Register dropdown],Table1[for Pivot],0,0,1)</f>
        <v>0</v>
      </c>
      <c r="E390" s="400"/>
      <c r="F390" s="146">
        <f t="shared" si="17"/>
        <v>1111111</v>
      </c>
      <c r="G390" s="375">
        <f t="shared" si="16"/>
        <v>0</v>
      </c>
      <c r="I390" s="378">
        <f>IF(OR(C390="150 Directors advances", C390="120 accounts receivable", C390="720.2 Automobile - Insurance", C390="720.3 Automobile - License", C390="870.4 Rent - Insurance", C390="870.6 Rent - Property Tax", C390="870.7 Rent - Homeoffice", C390="870.9 Rent - Water"),
   0,
   IF(Dashboard!$F$5="Quick",
      IF(OR(C390="190 Automobile",C390="200 computer hardware",C390="210 Computer software",C390="220 Quickbooks software",C390="230 Office equipment",C390="240 Office furniture"),
         E390-(E390/(1+Dashboard!$F$4)),
         0
      ),
      IF(C390="750 Business promotion",
         E390-(E390/(1+4.793/100)),
         E390-(E390/(1+Dashboard!$F$4))
      )
   )
)</f>
        <v>0</v>
      </c>
      <c r="J390" s="25">
        <f>Bank1[[#This Row],[Money in/ (Money out)]]-Bank1[[#This Row],[GST/HST]]</f>
        <v>0</v>
      </c>
      <c r="L390" s="23">
        <f t="shared" ref="L390:L453" si="18">$L$3</f>
        <v>0</v>
      </c>
    </row>
    <row r="391" spans="1:12" x14ac:dyDescent="0.2">
      <c r="A391" s="399"/>
      <c r="D391" s="397">
        <f>_xlfn.XLOOKUP(C:C,Table1[for Import to Bank Register dropdown],Table1[for Pivot],0,0,1)</f>
        <v>0</v>
      </c>
      <c r="E391" s="400"/>
      <c r="F391" s="146">
        <f t="shared" si="17"/>
        <v>1111111</v>
      </c>
      <c r="G391" s="375">
        <f t="shared" ref="G391:G454" si="19">G390+E391</f>
        <v>0</v>
      </c>
      <c r="I391" s="378">
        <f>IF(OR(C391="150 Directors advances", C391="120 accounts receivable", C391="720.2 Automobile - Insurance", C391="720.3 Automobile - License", C391="870.4 Rent - Insurance", C391="870.6 Rent - Property Tax", C391="870.7 Rent - Homeoffice", C391="870.9 Rent - Water"),
   0,
   IF(Dashboard!$F$5="Quick",
      IF(OR(C391="190 Automobile",C391="200 computer hardware",C391="210 Computer software",C391="220 Quickbooks software",C391="230 Office equipment",C391="240 Office furniture"),
         E391-(E391/(1+Dashboard!$F$4)),
         0
      ),
      IF(C391="750 Business promotion",
         E391-(E391/(1+4.793/100)),
         E391-(E391/(1+Dashboard!$F$4))
      )
   )
)</f>
        <v>0</v>
      </c>
      <c r="J391" s="25">
        <f>Bank1[[#This Row],[Money in/ (Money out)]]-Bank1[[#This Row],[GST/HST]]</f>
        <v>0</v>
      </c>
      <c r="L391" s="23">
        <f t="shared" si="18"/>
        <v>0</v>
      </c>
    </row>
    <row r="392" spans="1:12" x14ac:dyDescent="0.2">
      <c r="A392" s="399"/>
      <c r="D392" s="397">
        <f>_xlfn.XLOOKUP(C:C,Table1[for Import to Bank Register dropdown],Table1[for Pivot],0,0,1)</f>
        <v>0</v>
      </c>
      <c r="E392" s="400"/>
      <c r="F392" s="146">
        <f t="shared" ref="F392:F455" si="20">$E$2</f>
        <v>1111111</v>
      </c>
      <c r="G392" s="375">
        <f t="shared" si="19"/>
        <v>0</v>
      </c>
      <c r="I392" s="378">
        <f>IF(OR(C392="150 Directors advances", C392="120 accounts receivable", C392="720.2 Automobile - Insurance", C392="720.3 Automobile - License", C392="870.4 Rent - Insurance", C392="870.6 Rent - Property Tax", C392="870.7 Rent - Homeoffice", C392="870.9 Rent - Water"),
   0,
   IF(Dashboard!$F$5="Quick",
      IF(OR(C392="190 Automobile",C392="200 computer hardware",C392="210 Computer software",C392="220 Quickbooks software",C392="230 Office equipment",C392="240 Office furniture"),
         E392-(E392/(1+Dashboard!$F$4)),
         0
      ),
      IF(C392="750 Business promotion",
         E392-(E392/(1+4.793/100)),
         E392-(E392/(1+Dashboard!$F$4))
      )
   )
)</f>
        <v>0</v>
      </c>
      <c r="J392" s="25">
        <f>Bank1[[#This Row],[Money in/ (Money out)]]-Bank1[[#This Row],[GST/HST]]</f>
        <v>0</v>
      </c>
      <c r="L392" s="23">
        <f t="shared" si="18"/>
        <v>0</v>
      </c>
    </row>
    <row r="393" spans="1:12" x14ac:dyDescent="0.2">
      <c r="A393" s="399"/>
      <c r="D393" s="397">
        <f>_xlfn.XLOOKUP(C:C,Table1[for Import to Bank Register dropdown],Table1[for Pivot],0,0,1)</f>
        <v>0</v>
      </c>
      <c r="E393" s="400"/>
      <c r="F393" s="146">
        <f t="shared" si="20"/>
        <v>1111111</v>
      </c>
      <c r="G393" s="375">
        <f t="shared" si="19"/>
        <v>0</v>
      </c>
      <c r="I393" s="378">
        <f>IF(OR(C393="150 Directors advances", C393="120 accounts receivable", C393="720.2 Automobile - Insurance", C393="720.3 Automobile - License", C393="870.4 Rent - Insurance", C393="870.6 Rent - Property Tax", C393="870.7 Rent - Homeoffice", C393="870.9 Rent - Water"),
   0,
   IF(Dashboard!$F$5="Quick",
      IF(OR(C393="190 Automobile",C393="200 computer hardware",C393="210 Computer software",C393="220 Quickbooks software",C393="230 Office equipment",C393="240 Office furniture"),
         E393-(E393/(1+Dashboard!$F$4)),
         0
      ),
      IF(C393="750 Business promotion",
         E393-(E393/(1+4.793/100)),
         E393-(E393/(1+Dashboard!$F$4))
      )
   )
)</f>
        <v>0</v>
      </c>
      <c r="J393" s="25">
        <f>Bank1[[#This Row],[Money in/ (Money out)]]-Bank1[[#This Row],[GST/HST]]</f>
        <v>0</v>
      </c>
      <c r="L393" s="23">
        <f t="shared" si="18"/>
        <v>0</v>
      </c>
    </row>
    <row r="394" spans="1:12" x14ac:dyDescent="0.2">
      <c r="A394" s="399"/>
      <c r="D394" s="397">
        <f>_xlfn.XLOOKUP(C:C,Table1[for Import to Bank Register dropdown],Table1[for Pivot],0,0,1)</f>
        <v>0</v>
      </c>
      <c r="E394" s="400"/>
      <c r="F394" s="146">
        <f t="shared" si="20"/>
        <v>1111111</v>
      </c>
      <c r="G394" s="375">
        <f t="shared" si="19"/>
        <v>0</v>
      </c>
      <c r="I394" s="378">
        <f>IF(OR(C394="150 Directors advances", C394="120 accounts receivable", C394="720.2 Automobile - Insurance", C394="720.3 Automobile - License", C394="870.4 Rent - Insurance", C394="870.6 Rent - Property Tax", C394="870.7 Rent - Homeoffice", C394="870.9 Rent - Water"),
   0,
   IF(Dashboard!$F$5="Quick",
      IF(OR(C394="190 Automobile",C394="200 computer hardware",C394="210 Computer software",C394="220 Quickbooks software",C394="230 Office equipment",C394="240 Office furniture"),
         E394-(E394/(1+Dashboard!$F$4)),
         0
      ),
      IF(C394="750 Business promotion",
         E394-(E394/(1+4.793/100)),
         E394-(E394/(1+Dashboard!$F$4))
      )
   )
)</f>
        <v>0</v>
      </c>
      <c r="J394" s="25">
        <f>Bank1[[#This Row],[Money in/ (Money out)]]-Bank1[[#This Row],[GST/HST]]</f>
        <v>0</v>
      </c>
      <c r="L394" s="23">
        <f t="shared" si="18"/>
        <v>0</v>
      </c>
    </row>
    <row r="395" spans="1:12" x14ac:dyDescent="0.2">
      <c r="A395" s="399"/>
      <c r="D395" s="397">
        <f>_xlfn.XLOOKUP(C:C,Table1[for Import to Bank Register dropdown],Table1[for Pivot],0,0,1)</f>
        <v>0</v>
      </c>
      <c r="E395" s="400"/>
      <c r="F395" s="146">
        <f t="shared" si="20"/>
        <v>1111111</v>
      </c>
      <c r="G395" s="375">
        <f t="shared" si="19"/>
        <v>0</v>
      </c>
      <c r="I395" s="378">
        <f>IF(OR(C395="150 Directors advances", C395="120 accounts receivable", C395="720.2 Automobile - Insurance", C395="720.3 Automobile - License", C395="870.4 Rent - Insurance", C395="870.6 Rent - Property Tax", C395="870.7 Rent - Homeoffice", C395="870.9 Rent - Water"),
   0,
   IF(Dashboard!$F$5="Quick",
      IF(OR(C395="190 Automobile",C395="200 computer hardware",C395="210 Computer software",C395="220 Quickbooks software",C395="230 Office equipment",C395="240 Office furniture"),
         E395-(E395/(1+Dashboard!$F$4)),
         0
      ),
      IF(C395="750 Business promotion",
         E395-(E395/(1+4.793/100)),
         E395-(E395/(1+Dashboard!$F$4))
      )
   )
)</f>
        <v>0</v>
      </c>
      <c r="J395" s="25">
        <f>Bank1[[#This Row],[Money in/ (Money out)]]-Bank1[[#This Row],[GST/HST]]</f>
        <v>0</v>
      </c>
      <c r="L395" s="23">
        <f t="shared" si="18"/>
        <v>0</v>
      </c>
    </row>
    <row r="396" spans="1:12" x14ac:dyDescent="0.2">
      <c r="A396" s="399"/>
      <c r="D396" s="397">
        <f>_xlfn.XLOOKUP(C:C,Table1[for Import to Bank Register dropdown],Table1[for Pivot],0,0,1)</f>
        <v>0</v>
      </c>
      <c r="E396" s="400"/>
      <c r="F396" s="146">
        <f t="shared" si="20"/>
        <v>1111111</v>
      </c>
      <c r="G396" s="375">
        <f t="shared" si="19"/>
        <v>0</v>
      </c>
      <c r="I396" s="378">
        <f>IF(OR(C396="150 Directors advances", C396="120 accounts receivable", C396="720.2 Automobile - Insurance", C396="720.3 Automobile - License", C396="870.4 Rent - Insurance", C396="870.6 Rent - Property Tax", C396="870.7 Rent - Homeoffice", C396="870.9 Rent - Water"),
   0,
   IF(Dashboard!$F$5="Quick",
      IF(OR(C396="190 Automobile",C396="200 computer hardware",C396="210 Computer software",C396="220 Quickbooks software",C396="230 Office equipment",C396="240 Office furniture"),
         E396-(E396/(1+Dashboard!$F$4)),
         0
      ),
      IF(C396="750 Business promotion",
         E396-(E396/(1+4.793/100)),
         E396-(E396/(1+Dashboard!$F$4))
      )
   )
)</f>
        <v>0</v>
      </c>
      <c r="J396" s="25">
        <f>Bank1[[#This Row],[Money in/ (Money out)]]-Bank1[[#This Row],[GST/HST]]</f>
        <v>0</v>
      </c>
      <c r="L396" s="23">
        <f t="shared" si="18"/>
        <v>0</v>
      </c>
    </row>
    <row r="397" spans="1:12" x14ac:dyDescent="0.2">
      <c r="A397" s="399"/>
      <c r="D397" s="397">
        <f>_xlfn.XLOOKUP(C:C,Table1[for Import to Bank Register dropdown],Table1[for Pivot],0,0,1)</f>
        <v>0</v>
      </c>
      <c r="E397" s="400"/>
      <c r="F397" s="146">
        <f t="shared" si="20"/>
        <v>1111111</v>
      </c>
      <c r="G397" s="375">
        <f t="shared" si="19"/>
        <v>0</v>
      </c>
      <c r="I397" s="378">
        <f>IF(OR(C397="150 Directors advances", C397="120 accounts receivable", C397="720.2 Automobile - Insurance", C397="720.3 Automobile - License", C397="870.4 Rent - Insurance", C397="870.6 Rent - Property Tax", C397="870.7 Rent - Homeoffice", C397="870.9 Rent - Water"),
   0,
   IF(Dashboard!$F$5="Quick",
      IF(OR(C397="190 Automobile",C397="200 computer hardware",C397="210 Computer software",C397="220 Quickbooks software",C397="230 Office equipment",C397="240 Office furniture"),
         E397-(E397/(1+Dashboard!$F$4)),
         0
      ),
      IF(C397="750 Business promotion",
         E397-(E397/(1+4.793/100)),
         E397-(E397/(1+Dashboard!$F$4))
      )
   )
)</f>
        <v>0</v>
      </c>
      <c r="J397" s="25">
        <f>Bank1[[#This Row],[Money in/ (Money out)]]-Bank1[[#This Row],[GST/HST]]</f>
        <v>0</v>
      </c>
      <c r="L397" s="23">
        <f t="shared" si="18"/>
        <v>0</v>
      </c>
    </row>
    <row r="398" spans="1:12" x14ac:dyDescent="0.2">
      <c r="A398" s="399"/>
      <c r="D398" s="397">
        <f>_xlfn.XLOOKUP(C:C,Table1[for Import to Bank Register dropdown],Table1[for Pivot],0,0,1)</f>
        <v>0</v>
      </c>
      <c r="E398" s="400"/>
      <c r="F398" s="146">
        <f t="shared" si="20"/>
        <v>1111111</v>
      </c>
      <c r="G398" s="375">
        <f t="shared" si="19"/>
        <v>0</v>
      </c>
      <c r="I398" s="378">
        <f>IF(OR(C398="150 Directors advances", C398="120 accounts receivable", C398="720.2 Automobile - Insurance", C398="720.3 Automobile - License", C398="870.4 Rent - Insurance", C398="870.6 Rent - Property Tax", C398="870.7 Rent - Homeoffice", C398="870.9 Rent - Water"),
   0,
   IF(Dashboard!$F$5="Quick",
      IF(OR(C398="190 Automobile",C398="200 computer hardware",C398="210 Computer software",C398="220 Quickbooks software",C398="230 Office equipment",C398="240 Office furniture"),
         E398-(E398/(1+Dashboard!$F$4)),
         0
      ),
      IF(C398="750 Business promotion",
         E398-(E398/(1+4.793/100)),
         E398-(E398/(1+Dashboard!$F$4))
      )
   )
)</f>
        <v>0</v>
      </c>
      <c r="J398" s="25">
        <f>Bank1[[#This Row],[Money in/ (Money out)]]-Bank1[[#This Row],[GST/HST]]</f>
        <v>0</v>
      </c>
      <c r="L398" s="23">
        <f t="shared" si="18"/>
        <v>0</v>
      </c>
    </row>
    <row r="399" spans="1:12" x14ac:dyDescent="0.2">
      <c r="A399" s="399"/>
      <c r="D399" s="397">
        <f>_xlfn.XLOOKUP(C:C,Table1[for Import to Bank Register dropdown],Table1[for Pivot],0,0,1)</f>
        <v>0</v>
      </c>
      <c r="E399" s="400"/>
      <c r="F399" s="146">
        <f t="shared" si="20"/>
        <v>1111111</v>
      </c>
      <c r="G399" s="375">
        <f t="shared" si="19"/>
        <v>0</v>
      </c>
      <c r="I399" s="378">
        <f>IF(OR(C399="150 Directors advances", C399="120 accounts receivable", C399="720.2 Automobile - Insurance", C399="720.3 Automobile - License", C399="870.4 Rent - Insurance", C399="870.6 Rent - Property Tax", C399="870.7 Rent - Homeoffice", C399="870.9 Rent - Water"),
   0,
   IF(Dashboard!$F$5="Quick",
      IF(OR(C399="190 Automobile",C399="200 computer hardware",C399="210 Computer software",C399="220 Quickbooks software",C399="230 Office equipment",C399="240 Office furniture"),
         E399-(E399/(1+Dashboard!$F$4)),
         0
      ),
      IF(C399="750 Business promotion",
         E399-(E399/(1+4.793/100)),
         E399-(E399/(1+Dashboard!$F$4))
      )
   )
)</f>
        <v>0</v>
      </c>
      <c r="J399" s="25">
        <f>Bank1[[#This Row],[Money in/ (Money out)]]-Bank1[[#This Row],[GST/HST]]</f>
        <v>0</v>
      </c>
      <c r="L399" s="23">
        <f t="shared" si="18"/>
        <v>0</v>
      </c>
    </row>
    <row r="400" spans="1:12" x14ac:dyDescent="0.2">
      <c r="A400" s="399"/>
      <c r="D400" s="397">
        <f>_xlfn.XLOOKUP(C:C,Table1[for Import to Bank Register dropdown],Table1[for Pivot],0,0,1)</f>
        <v>0</v>
      </c>
      <c r="E400" s="400"/>
      <c r="F400" s="146">
        <f t="shared" si="20"/>
        <v>1111111</v>
      </c>
      <c r="G400" s="375">
        <f t="shared" si="19"/>
        <v>0</v>
      </c>
      <c r="I400" s="378">
        <f>IF(OR(C400="150 Directors advances", C400="120 accounts receivable", C400="720.2 Automobile - Insurance", C400="720.3 Automobile - License", C400="870.4 Rent - Insurance", C400="870.6 Rent - Property Tax", C400="870.7 Rent - Homeoffice", C400="870.9 Rent - Water"),
   0,
   IF(Dashboard!$F$5="Quick",
      IF(OR(C400="190 Automobile",C400="200 computer hardware",C400="210 Computer software",C400="220 Quickbooks software",C400="230 Office equipment",C400="240 Office furniture"),
         E400-(E400/(1+Dashboard!$F$4)),
         0
      ),
      IF(C400="750 Business promotion",
         E400-(E400/(1+4.793/100)),
         E400-(E400/(1+Dashboard!$F$4))
      )
   )
)</f>
        <v>0</v>
      </c>
      <c r="J400" s="25">
        <f>Bank1[[#This Row],[Money in/ (Money out)]]-Bank1[[#This Row],[GST/HST]]</f>
        <v>0</v>
      </c>
      <c r="L400" s="23">
        <f t="shared" si="18"/>
        <v>0</v>
      </c>
    </row>
    <row r="401" spans="1:12" x14ac:dyDescent="0.2">
      <c r="A401" s="399"/>
      <c r="D401" s="397">
        <f>_xlfn.XLOOKUP(C:C,Table1[for Import to Bank Register dropdown],Table1[for Pivot],0,0,1)</f>
        <v>0</v>
      </c>
      <c r="E401" s="400"/>
      <c r="F401" s="146">
        <f t="shared" si="20"/>
        <v>1111111</v>
      </c>
      <c r="G401" s="375">
        <f t="shared" si="19"/>
        <v>0</v>
      </c>
      <c r="I401" s="378">
        <f>IF(OR(C401="150 Directors advances", C401="120 accounts receivable", C401="720.2 Automobile - Insurance", C401="720.3 Automobile - License", C401="870.4 Rent - Insurance", C401="870.6 Rent - Property Tax", C401="870.7 Rent - Homeoffice", C401="870.9 Rent - Water"),
   0,
   IF(Dashboard!$F$5="Quick",
      IF(OR(C401="190 Automobile",C401="200 computer hardware",C401="210 Computer software",C401="220 Quickbooks software",C401="230 Office equipment",C401="240 Office furniture"),
         E401-(E401/(1+Dashboard!$F$4)),
         0
      ),
      IF(C401="750 Business promotion",
         E401-(E401/(1+4.793/100)),
         E401-(E401/(1+Dashboard!$F$4))
      )
   )
)</f>
        <v>0</v>
      </c>
      <c r="J401" s="25">
        <f>Bank1[[#This Row],[Money in/ (Money out)]]-Bank1[[#This Row],[GST/HST]]</f>
        <v>0</v>
      </c>
      <c r="L401" s="23">
        <f t="shared" si="18"/>
        <v>0</v>
      </c>
    </row>
    <row r="402" spans="1:12" x14ac:dyDescent="0.2">
      <c r="A402" s="399"/>
      <c r="D402" s="397">
        <f>_xlfn.XLOOKUP(C:C,Table1[for Import to Bank Register dropdown],Table1[for Pivot],0,0,1)</f>
        <v>0</v>
      </c>
      <c r="E402" s="400"/>
      <c r="F402" s="146">
        <f t="shared" si="20"/>
        <v>1111111</v>
      </c>
      <c r="G402" s="375">
        <f t="shared" si="19"/>
        <v>0</v>
      </c>
      <c r="I402" s="378">
        <f>IF(OR(C402="150 Directors advances", C402="120 accounts receivable", C402="720.2 Automobile - Insurance", C402="720.3 Automobile - License", C402="870.4 Rent - Insurance", C402="870.6 Rent - Property Tax", C402="870.7 Rent - Homeoffice", C402="870.9 Rent - Water"),
   0,
   IF(Dashboard!$F$5="Quick",
      IF(OR(C402="190 Automobile",C402="200 computer hardware",C402="210 Computer software",C402="220 Quickbooks software",C402="230 Office equipment",C402="240 Office furniture"),
         E402-(E402/(1+Dashboard!$F$4)),
         0
      ),
      IF(C402="750 Business promotion",
         E402-(E402/(1+4.793/100)),
         E402-(E402/(1+Dashboard!$F$4))
      )
   )
)</f>
        <v>0</v>
      </c>
      <c r="J402" s="25">
        <f>Bank1[[#This Row],[Money in/ (Money out)]]-Bank1[[#This Row],[GST/HST]]</f>
        <v>0</v>
      </c>
      <c r="L402" s="23">
        <f t="shared" si="18"/>
        <v>0</v>
      </c>
    </row>
    <row r="403" spans="1:12" x14ac:dyDescent="0.2">
      <c r="A403" s="399"/>
      <c r="D403" s="397">
        <f>_xlfn.XLOOKUP(C:C,Table1[for Import to Bank Register dropdown],Table1[for Pivot],0,0,1)</f>
        <v>0</v>
      </c>
      <c r="E403" s="400"/>
      <c r="F403" s="146">
        <f t="shared" si="20"/>
        <v>1111111</v>
      </c>
      <c r="G403" s="375">
        <f t="shared" si="19"/>
        <v>0</v>
      </c>
      <c r="I403" s="378">
        <f>IF(OR(C403="150 Directors advances", C403="120 accounts receivable", C403="720.2 Automobile - Insurance", C403="720.3 Automobile - License", C403="870.4 Rent - Insurance", C403="870.6 Rent - Property Tax", C403="870.7 Rent - Homeoffice", C403="870.9 Rent - Water"),
   0,
   IF(Dashboard!$F$5="Quick",
      IF(OR(C403="190 Automobile",C403="200 computer hardware",C403="210 Computer software",C403="220 Quickbooks software",C403="230 Office equipment",C403="240 Office furniture"),
         E403-(E403/(1+Dashboard!$F$4)),
         0
      ),
      IF(C403="750 Business promotion",
         E403-(E403/(1+4.793/100)),
         E403-(E403/(1+Dashboard!$F$4))
      )
   )
)</f>
        <v>0</v>
      </c>
      <c r="J403" s="25">
        <f>Bank1[[#This Row],[Money in/ (Money out)]]-Bank1[[#This Row],[GST/HST]]</f>
        <v>0</v>
      </c>
      <c r="L403" s="23">
        <f t="shared" si="18"/>
        <v>0</v>
      </c>
    </row>
    <row r="404" spans="1:12" x14ac:dyDescent="0.2">
      <c r="A404" s="399"/>
      <c r="D404" s="397">
        <f>_xlfn.XLOOKUP(C:C,Table1[for Import to Bank Register dropdown],Table1[for Pivot],0,0,1)</f>
        <v>0</v>
      </c>
      <c r="E404" s="400"/>
      <c r="F404" s="146">
        <f t="shared" si="20"/>
        <v>1111111</v>
      </c>
      <c r="G404" s="375">
        <f t="shared" si="19"/>
        <v>0</v>
      </c>
      <c r="I404" s="378">
        <f>IF(OR(C404="150 Directors advances", C404="120 accounts receivable", C404="720.2 Automobile - Insurance", C404="720.3 Automobile - License", C404="870.4 Rent - Insurance", C404="870.6 Rent - Property Tax", C404="870.7 Rent - Homeoffice", C404="870.9 Rent - Water"),
   0,
   IF(Dashboard!$F$5="Quick",
      IF(OR(C404="190 Automobile",C404="200 computer hardware",C404="210 Computer software",C404="220 Quickbooks software",C404="230 Office equipment",C404="240 Office furniture"),
         E404-(E404/(1+Dashboard!$F$4)),
         0
      ),
      IF(C404="750 Business promotion",
         E404-(E404/(1+4.793/100)),
         E404-(E404/(1+Dashboard!$F$4))
      )
   )
)</f>
        <v>0</v>
      </c>
      <c r="J404" s="25">
        <f>Bank1[[#This Row],[Money in/ (Money out)]]-Bank1[[#This Row],[GST/HST]]</f>
        <v>0</v>
      </c>
      <c r="L404" s="23">
        <f t="shared" si="18"/>
        <v>0</v>
      </c>
    </row>
    <row r="405" spans="1:12" x14ac:dyDescent="0.2">
      <c r="A405" s="399"/>
      <c r="D405" s="397">
        <f>_xlfn.XLOOKUP(C:C,Table1[for Import to Bank Register dropdown],Table1[for Pivot],0,0,1)</f>
        <v>0</v>
      </c>
      <c r="E405" s="400"/>
      <c r="F405" s="146">
        <f t="shared" si="20"/>
        <v>1111111</v>
      </c>
      <c r="G405" s="375">
        <f t="shared" si="19"/>
        <v>0</v>
      </c>
      <c r="I405" s="378">
        <f>IF(OR(C405="150 Directors advances", C405="120 accounts receivable", C405="720.2 Automobile - Insurance", C405="720.3 Automobile - License", C405="870.4 Rent - Insurance", C405="870.6 Rent - Property Tax", C405="870.7 Rent - Homeoffice", C405="870.9 Rent - Water"),
   0,
   IF(Dashboard!$F$5="Quick",
      IF(OR(C405="190 Automobile",C405="200 computer hardware",C405="210 Computer software",C405="220 Quickbooks software",C405="230 Office equipment",C405="240 Office furniture"),
         E405-(E405/(1+Dashboard!$F$4)),
         0
      ),
      IF(C405="750 Business promotion",
         E405-(E405/(1+4.793/100)),
         E405-(E405/(1+Dashboard!$F$4))
      )
   )
)</f>
        <v>0</v>
      </c>
      <c r="J405" s="25">
        <f>Bank1[[#This Row],[Money in/ (Money out)]]-Bank1[[#This Row],[GST/HST]]</f>
        <v>0</v>
      </c>
      <c r="L405" s="23">
        <f t="shared" si="18"/>
        <v>0</v>
      </c>
    </row>
    <row r="406" spans="1:12" x14ac:dyDescent="0.2">
      <c r="A406" s="399"/>
      <c r="D406" s="397">
        <f>_xlfn.XLOOKUP(C:C,Table1[for Import to Bank Register dropdown],Table1[for Pivot],0,0,1)</f>
        <v>0</v>
      </c>
      <c r="E406" s="400"/>
      <c r="F406" s="146">
        <f t="shared" si="20"/>
        <v>1111111</v>
      </c>
      <c r="G406" s="375">
        <f t="shared" si="19"/>
        <v>0</v>
      </c>
      <c r="I406" s="378">
        <f>IF(OR(C406="150 Directors advances", C406="120 accounts receivable", C406="720.2 Automobile - Insurance", C406="720.3 Automobile - License", C406="870.4 Rent - Insurance", C406="870.6 Rent - Property Tax", C406="870.7 Rent - Homeoffice", C406="870.9 Rent - Water"),
   0,
   IF(Dashboard!$F$5="Quick",
      IF(OR(C406="190 Automobile",C406="200 computer hardware",C406="210 Computer software",C406="220 Quickbooks software",C406="230 Office equipment",C406="240 Office furniture"),
         E406-(E406/(1+Dashboard!$F$4)),
         0
      ),
      IF(C406="750 Business promotion",
         E406-(E406/(1+4.793/100)),
         E406-(E406/(1+Dashboard!$F$4))
      )
   )
)</f>
        <v>0</v>
      </c>
      <c r="J406" s="25">
        <f>Bank1[[#This Row],[Money in/ (Money out)]]-Bank1[[#This Row],[GST/HST]]</f>
        <v>0</v>
      </c>
      <c r="L406" s="23">
        <f t="shared" si="18"/>
        <v>0</v>
      </c>
    </row>
    <row r="407" spans="1:12" x14ac:dyDescent="0.2">
      <c r="A407" s="399"/>
      <c r="D407" s="397">
        <f>_xlfn.XLOOKUP(C:C,Table1[for Import to Bank Register dropdown],Table1[for Pivot],0,0,1)</f>
        <v>0</v>
      </c>
      <c r="E407" s="400"/>
      <c r="F407" s="146">
        <f t="shared" si="20"/>
        <v>1111111</v>
      </c>
      <c r="G407" s="375">
        <f t="shared" si="19"/>
        <v>0</v>
      </c>
      <c r="I407" s="378">
        <f>IF(OR(C407="150 Directors advances", C407="120 accounts receivable", C407="720.2 Automobile - Insurance", C407="720.3 Automobile - License", C407="870.4 Rent - Insurance", C407="870.6 Rent - Property Tax", C407="870.7 Rent - Homeoffice", C407="870.9 Rent - Water"),
   0,
   IF(Dashboard!$F$5="Quick",
      IF(OR(C407="190 Automobile",C407="200 computer hardware",C407="210 Computer software",C407="220 Quickbooks software",C407="230 Office equipment",C407="240 Office furniture"),
         E407-(E407/(1+Dashboard!$F$4)),
         0
      ),
      IF(C407="750 Business promotion",
         E407-(E407/(1+4.793/100)),
         E407-(E407/(1+Dashboard!$F$4))
      )
   )
)</f>
        <v>0</v>
      </c>
      <c r="J407" s="25">
        <f>Bank1[[#This Row],[Money in/ (Money out)]]-Bank1[[#This Row],[GST/HST]]</f>
        <v>0</v>
      </c>
      <c r="L407" s="23">
        <f t="shared" si="18"/>
        <v>0</v>
      </c>
    </row>
    <row r="408" spans="1:12" x14ac:dyDescent="0.2">
      <c r="A408" s="399"/>
      <c r="D408" s="397">
        <f>_xlfn.XLOOKUP(C:C,Table1[for Import to Bank Register dropdown],Table1[for Pivot],0,0,1)</f>
        <v>0</v>
      </c>
      <c r="E408" s="400"/>
      <c r="F408" s="146">
        <f t="shared" si="20"/>
        <v>1111111</v>
      </c>
      <c r="G408" s="375">
        <f t="shared" si="19"/>
        <v>0</v>
      </c>
      <c r="I408" s="378">
        <f>IF(OR(C408="150 Directors advances", C408="120 accounts receivable", C408="720.2 Automobile - Insurance", C408="720.3 Automobile - License", C408="870.4 Rent - Insurance", C408="870.6 Rent - Property Tax", C408="870.7 Rent - Homeoffice", C408="870.9 Rent - Water"),
   0,
   IF(Dashboard!$F$5="Quick",
      IF(OR(C408="190 Automobile",C408="200 computer hardware",C408="210 Computer software",C408="220 Quickbooks software",C408="230 Office equipment",C408="240 Office furniture"),
         E408-(E408/(1+Dashboard!$F$4)),
         0
      ),
      IF(C408="750 Business promotion",
         E408-(E408/(1+4.793/100)),
         E408-(E408/(1+Dashboard!$F$4))
      )
   )
)</f>
        <v>0</v>
      </c>
      <c r="J408" s="25">
        <f>Bank1[[#This Row],[Money in/ (Money out)]]-Bank1[[#This Row],[GST/HST]]</f>
        <v>0</v>
      </c>
      <c r="L408" s="23">
        <f t="shared" si="18"/>
        <v>0</v>
      </c>
    </row>
    <row r="409" spans="1:12" x14ac:dyDescent="0.2">
      <c r="A409" s="399"/>
      <c r="D409" s="397">
        <f>_xlfn.XLOOKUP(C:C,Table1[for Import to Bank Register dropdown],Table1[for Pivot],0,0,1)</f>
        <v>0</v>
      </c>
      <c r="E409" s="400"/>
      <c r="F409" s="146">
        <f t="shared" si="20"/>
        <v>1111111</v>
      </c>
      <c r="G409" s="375">
        <f t="shared" si="19"/>
        <v>0</v>
      </c>
      <c r="I409" s="378">
        <f>IF(OR(C409="150 Directors advances", C409="120 accounts receivable", C409="720.2 Automobile - Insurance", C409="720.3 Automobile - License", C409="870.4 Rent - Insurance", C409="870.6 Rent - Property Tax", C409="870.7 Rent - Homeoffice", C409="870.9 Rent - Water"),
   0,
   IF(Dashboard!$F$5="Quick",
      IF(OR(C409="190 Automobile",C409="200 computer hardware",C409="210 Computer software",C409="220 Quickbooks software",C409="230 Office equipment",C409="240 Office furniture"),
         E409-(E409/(1+Dashboard!$F$4)),
         0
      ),
      IF(C409="750 Business promotion",
         E409-(E409/(1+4.793/100)),
         E409-(E409/(1+Dashboard!$F$4))
      )
   )
)</f>
        <v>0</v>
      </c>
      <c r="J409" s="25">
        <f>Bank1[[#This Row],[Money in/ (Money out)]]-Bank1[[#This Row],[GST/HST]]</f>
        <v>0</v>
      </c>
      <c r="L409" s="23">
        <f t="shared" si="18"/>
        <v>0</v>
      </c>
    </row>
    <row r="410" spans="1:12" x14ac:dyDescent="0.2">
      <c r="A410" s="399"/>
      <c r="D410" s="397">
        <f>_xlfn.XLOOKUP(C:C,Table1[for Import to Bank Register dropdown],Table1[for Pivot],0,0,1)</f>
        <v>0</v>
      </c>
      <c r="E410" s="400"/>
      <c r="F410" s="146">
        <f t="shared" si="20"/>
        <v>1111111</v>
      </c>
      <c r="G410" s="375">
        <f t="shared" si="19"/>
        <v>0</v>
      </c>
      <c r="I410" s="378">
        <f>IF(OR(C410="150 Directors advances", C410="120 accounts receivable", C410="720.2 Automobile - Insurance", C410="720.3 Automobile - License", C410="870.4 Rent - Insurance", C410="870.6 Rent - Property Tax", C410="870.7 Rent - Homeoffice", C410="870.9 Rent - Water"),
   0,
   IF(Dashboard!$F$5="Quick",
      IF(OR(C410="190 Automobile",C410="200 computer hardware",C410="210 Computer software",C410="220 Quickbooks software",C410="230 Office equipment",C410="240 Office furniture"),
         E410-(E410/(1+Dashboard!$F$4)),
         0
      ),
      IF(C410="750 Business promotion",
         E410-(E410/(1+4.793/100)),
         E410-(E410/(1+Dashboard!$F$4))
      )
   )
)</f>
        <v>0</v>
      </c>
      <c r="J410" s="25">
        <f>Bank1[[#This Row],[Money in/ (Money out)]]-Bank1[[#This Row],[GST/HST]]</f>
        <v>0</v>
      </c>
      <c r="L410" s="23">
        <f t="shared" si="18"/>
        <v>0</v>
      </c>
    </row>
    <row r="411" spans="1:12" x14ac:dyDescent="0.2">
      <c r="A411" s="399"/>
      <c r="D411" s="397">
        <f>_xlfn.XLOOKUP(C:C,Table1[for Import to Bank Register dropdown],Table1[for Pivot],0,0,1)</f>
        <v>0</v>
      </c>
      <c r="E411" s="400"/>
      <c r="F411" s="146">
        <f t="shared" si="20"/>
        <v>1111111</v>
      </c>
      <c r="G411" s="375">
        <f t="shared" si="19"/>
        <v>0</v>
      </c>
      <c r="I411" s="378">
        <f>IF(OR(C411="150 Directors advances", C411="120 accounts receivable", C411="720.2 Automobile - Insurance", C411="720.3 Automobile - License", C411="870.4 Rent - Insurance", C411="870.6 Rent - Property Tax", C411="870.7 Rent - Homeoffice", C411="870.9 Rent - Water"),
   0,
   IF(Dashboard!$F$5="Quick",
      IF(OR(C411="190 Automobile",C411="200 computer hardware",C411="210 Computer software",C411="220 Quickbooks software",C411="230 Office equipment",C411="240 Office furniture"),
         E411-(E411/(1+Dashboard!$F$4)),
         0
      ),
      IF(C411="750 Business promotion",
         E411-(E411/(1+4.793/100)),
         E411-(E411/(1+Dashboard!$F$4))
      )
   )
)</f>
        <v>0</v>
      </c>
      <c r="J411" s="25">
        <f>Bank1[[#This Row],[Money in/ (Money out)]]-Bank1[[#This Row],[GST/HST]]</f>
        <v>0</v>
      </c>
      <c r="L411" s="23">
        <f t="shared" si="18"/>
        <v>0</v>
      </c>
    </row>
    <row r="412" spans="1:12" x14ac:dyDescent="0.2">
      <c r="A412" s="399"/>
      <c r="D412" s="397">
        <f>_xlfn.XLOOKUP(C:C,Table1[for Import to Bank Register dropdown],Table1[for Pivot],0,0,1)</f>
        <v>0</v>
      </c>
      <c r="E412" s="400"/>
      <c r="F412" s="146">
        <f t="shared" si="20"/>
        <v>1111111</v>
      </c>
      <c r="G412" s="375">
        <f t="shared" si="19"/>
        <v>0</v>
      </c>
      <c r="I412" s="378">
        <f>IF(OR(C412="150 Directors advances", C412="120 accounts receivable", C412="720.2 Automobile - Insurance", C412="720.3 Automobile - License", C412="870.4 Rent - Insurance", C412="870.6 Rent - Property Tax", C412="870.7 Rent - Homeoffice", C412="870.9 Rent - Water"),
   0,
   IF(Dashboard!$F$5="Quick",
      IF(OR(C412="190 Automobile",C412="200 computer hardware",C412="210 Computer software",C412="220 Quickbooks software",C412="230 Office equipment",C412="240 Office furniture"),
         E412-(E412/(1+Dashboard!$F$4)),
         0
      ),
      IF(C412="750 Business promotion",
         E412-(E412/(1+4.793/100)),
         E412-(E412/(1+Dashboard!$F$4))
      )
   )
)</f>
        <v>0</v>
      </c>
      <c r="J412" s="25">
        <f>Bank1[[#This Row],[Money in/ (Money out)]]-Bank1[[#This Row],[GST/HST]]</f>
        <v>0</v>
      </c>
      <c r="L412" s="23">
        <f t="shared" si="18"/>
        <v>0</v>
      </c>
    </row>
    <row r="413" spans="1:12" x14ac:dyDescent="0.2">
      <c r="A413" s="399"/>
      <c r="D413" s="397">
        <f>_xlfn.XLOOKUP(C:C,Table1[for Import to Bank Register dropdown],Table1[for Pivot],0,0,1)</f>
        <v>0</v>
      </c>
      <c r="E413" s="400"/>
      <c r="F413" s="146">
        <f t="shared" si="20"/>
        <v>1111111</v>
      </c>
      <c r="G413" s="375">
        <f t="shared" si="19"/>
        <v>0</v>
      </c>
      <c r="I413" s="378">
        <f>IF(OR(C413="150 Directors advances", C413="120 accounts receivable", C413="720.2 Automobile - Insurance", C413="720.3 Automobile - License", C413="870.4 Rent - Insurance", C413="870.6 Rent - Property Tax", C413="870.7 Rent - Homeoffice", C413="870.9 Rent - Water"),
   0,
   IF(Dashboard!$F$5="Quick",
      IF(OR(C413="190 Automobile",C413="200 computer hardware",C413="210 Computer software",C413="220 Quickbooks software",C413="230 Office equipment",C413="240 Office furniture"),
         E413-(E413/(1+Dashboard!$F$4)),
         0
      ),
      IF(C413="750 Business promotion",
         E413-(E413/(1+4.793/100)),
         E413-(E413/(1+Dashboard!$F$4))
      )
   )
)</f>
        <v>0</v>
      </c>
      <c r="J413" s="25">
        <f>Bank1[[#This Row],[Money in/ (Money out)]]-Bank1[[#This Row],[GST/HST]]</f>
        <v>0</v>
      </c>
      <c r="L413" s="23">
        <f t="shared" si="18"/>
        <v>0</v>
      </c>
    </row>
    <row r="414" spans="1:12" x14ac:dyDescent="0.2">
      <c r="A414" s="399"/>
      <c r="D414" s="397">
        <f>_xlfn.XLOOKUP(C:C,Table1[for Import to Bank Register dropdown],Table1[for Pivot],0,0,1)</f>
        <v>0</v>
      </c>
      <c r="E414" s="400"/>
      <c r="F414" s="146">
        <f t="shared" si="20"/>
        <v>1111111</v>
      </c>
      <c r="G414" s="375">
        <f t="shared" si="19"/>
        <v>0</v>
      </c>
      <c r="I414" s="378">
        <f>IF(OR(C414="150 Directors advances", C414="120 accounts receivable", C414="720.2 Automobile - Insurance", C414="720.3 Automobile - License", C414="870.4 Rent - Insurance", C414="870.6 Rent - Property Tax", C414="870.7 Rent - Homeoffice", C414="870.9 Rent - Water"),
   0,
   IF(Dashboard!$F$5="Quick",
      IF(OR(C414="190 Automobile",C414="200 computer hardware",C414="210 Computer software",C414="220 Quickbooks software",C414="230 Office equipment",C414="240 Office furniture"),
         E414-(E414/(1+Dashboard!$F$4)),
         0
      ),
      IF(C414="750 Business promotion",
         E414-(E414/(1+4.793/100)),
         E414-(E414/(1+Dashboard!$F$4))
      )
   )
)</f>
        <v>0</v>
      </c>
      <c r="J414" s="25">
        <f>Bank1[[#This Row],[Money in/ (Money out)]]-Bank1[[#This Row],[GST/HST]]</f>
        <v>0</v>
      </c>
      <c r="L414" s="23">
        <f t="shared" si="18"/>
        <v>0</v>
      </c>
    </row>
    <row r="415" spans="1:12" x14ac:dyDescent="0.2">
      <c r="A415" s="399"/>
      <c r="D415" s="397">
        <f>_xlfn.XLOOKUP(C:C,Table1[for Import to Bank Register dropdown],Table1[for Pivot],0,0,1)</f>
        <v>0</v>
      </c>
      <c r="E415" s="400"/>
      <c r="F415" s="146">
        <f t="shared" si="20"/>
        <v>1111111</v>
      </c>
      <c r="G415" s="375">
        <f t="shared" si="19"/>
        <v>0</v>
      </c>
      <c r="I415" s="378">
        <f>IF(OR(C415="150 Directors advances", C415="120 accounts receivable", C415="720.2 Automobile - Insurance", C415="720.3 Automobile - License", C415="870.4 Rent - Insurance", C415="870.6 Rent - Property Tax", C415="870.7 Rent - Homeoffice", C415="870.9 Rent - Water"),
   0,
   IF(Dashboard!$F$5="Quick",
      IF(OR(C415="190 Automobile",C415="200 computer hardware",C415="210 Computer software",C415="220 Quickbooks software",C415="230 Office equipment",C415="240 Office furniture"),
         E415-(E415/(1+Dashboard!$F$4)),
         0
      ),
      IF(C415="750 Business promotion",
         E415-(E415/(1+4.793/100)),
         E415-(E415/(1+Dashboard!$F$4))
      )
   )
)</f>
        <v>0</v>
      </c>
      <c r="J415" s="25">
        <f>Bank1[[#This Row],[Money in/ (Money out)]]-Bank1[[#This Row],[GST/HST]]</f>
        <v>0</v>
      </c>
      <c r="L415" s="23">
        <f t="shared" si="18"/>
        <v>0</v>
      </c>
    </row>
    <row r="416" spans="1:12" x14ac:dyDescent="0.2">
      <c r="A416" s="399"/>
      <c r="D416" s="397">
        <f>_xlfn.XLOOKUP(C:C,Table1[for Import to Bank Register dropdown],Table1[for Pivot],0,0,1)</f>
        <v>0</v>
      </c>
      <c r="E416" s="400"/>
      <c r="F416" s="146">
        <f t="shared" si="20"/>
        <v>1111111</v>
      </c>
      <c r="G416" s="375">
        <f t="shared" si="19"/>
        <v>0</v>
      </c>
      <c r="I416" s="378">
        <f>IF(OR(C416="150 Directors advances", C416="120 accounts receivable", C416="720.2 Automobile - Insurance", C416="720.3 Automobile - License", C416="870.4 Rent - Insurance", C416="870.6 Rent - Property Tax", C416="870.7 Rent - Homeoffice", C416="870.9 Rent - Water"),
   0,
   IF(Dashboard!$F$5="Quick",
      IF(OR(C416="190 Automobile",C416="200 computer hardware",C416="210 Computer software",C416="220 Quickbooks software",C416="230 Office equipment",C416="240 Office furniture"),
         E416-(E416/(1+Dashboard!$F$4)),
         0
      ),
      IF(C416="750 Business promotion",
         E416-(E416/(1+4.793/100)),
         E416-(E416/(1+Dashboard!$F$4))
      )
   )
)</f>
        <v>0</v>
      </c>
      <c r="J416" s="25">
        <f>Bank1[[#This Row],[Money in/ (Money out)]]-Bank1[[#This Row],[GST/HST]]</f>
        <v>0</v>
      </c>
      <c r="L416" s="23">
        <f t="shared" si="18"/>
        <v>0</v>
      </c>
    </row>
    <row r="417" spans="1:12" x14ac:dyDescent="0.2">
      <c r="A417" s="399"/>
      <c r="D417" s="397">
        <f>_xlfn.XLOOKUP(C:C,Table1[for Import to Bank Register dropdown],Table1[for Pivot],0,0,1)</f>
        <v>0</v>
      </c>
      <c r="E417" s="400"/>
      <c r="F417" s="146">
        <f t="shared" si="20"/>
        <v>1111111</v>
      </c>
      <c r="G417" s="375">
        <f t="shared" si="19"/>
        <v>0</v>
      </c>
      <c r="I417" s="378">
        <f>IF(OR(C417="150 Directors advances", C417="120 accounts receivable", C417="720.2 Automobile - Insurance", C417="720.3 Automobile - License", C417="870.4 Rent - Insurance", C417="870.6 Rent - Property Tax", C417="870.7 Rent - Homeoffice", C417="870.9 Rent - Water"),
   0,
   IF(Dashboard!$F$5="Quick",
      IF(OR(C417="190 Automobile",C417="200 computer hardware",C417="210 Computer software",C417="220 Quickbooks software",C417="230 Office equipment",C417="240 Office furniture"),
         E417-(E417/(1+Dashboard!$F$4)),
         0
      ),
      IF(C417="750 Business promotion",
         E417-(E417/(1+4.793/100)),
         E417-(E417/(1+Dashboard!$F$4))
      )
   )
)</f>
        <v>0</v>
      </c>
      <c r="J417" s="25">
        <f>Bank1[[#This Row],[Money in/ (Money out)]]-Bank1[[#This Row],[GST/HST]]</f>
        <v>0</v>
      </c>
      <c r="L417" s="23">
        <f t="shared" si="18"/>
        <v>0</v>
      </c>
    </row>
    <row r="418" spans="1:12" x14ac:dyDescent="0.2">
      <c r="A418" s="399"/>
      <c r="D418" s="397">
        <f>_xlfn.XLOOKUP(C:C,Table1[for Import to Bank Register dropdown],Table1[for Pivot],0,0,1)</f>
        <v>0</v>
      </c>
      <c r="E418" s="400"/>
      <c r="F418" s="146">
        <f t="shared" si="20"/>
        <v>1111111</v>
      </c>
      <c r="G418" s="375">
        <f t="shared" si="19"/>
        <v>0</v>
      </c>
      <c r="I418" s="378">
        <f>IF(OR(C418="150 Directors advances", C418="120 accounts receivable", C418="720.2 Automobile - Insurance", C418="720.3 Automobile - License", C418="870.4 Rent - Insurance", C418="870.6 Rent - Property Tax", C418="870.7 Rent - Homeoffice", C418="870.9 Rent - Water"),
   0,
   IF(Dashboard!$F$5="Quick",
      IF(OR(C418="190 Automobile",C418="200 computer hardware",C418="210 Computer software",C418="220 Quickbooks software",C418="230 Office equipment",C418="240 Office furniture"),
         E418-(E418/(1+Dashboard!$F$4)),
         0
      ),
      IF(C418="750 Business promotion",
         E418-(E418/(1+4.793/100)),
         E418-(E418/(1+Dashboard!$F$4))
      )
   )
)</f>
        <v>0</v>
      </c>
      <c r="J418" s="25">
        <f>Bank1[[#This Row],[Money in/ (Money out)]]-Bank1[[#This Row],[GST/HST]]</f>
        <v>0</v>
      </c>
      <c r="L418" s="23">
        <f t="shared" si="18"/>
        <v>0</v>
      </c>
    </row>
    <row r="419" spans="1:12" x14ac:dyDescent="0.2">
      <c r="A419" s="399"/>
      <c r="D419" s="397">
        <f>_xlfn.XLOOKUP(C:C,Table1[for Import to Bank Register dropdown],Table1[for Pivot],0,0,1)</f>
        <v>0</v>
      </c>
      <c r="E419" s="400"/>
      <c r="F419" s="146">
        <f t="shared" si="20"/>
        <v>1111111</v>
      </c>
      <c r="G419" s="375">
        <f t="shared" si="19"/>
        <v>0</v>
      </c>
      <c r="I419" s="378">
        <f>IF(OR(C419="150 Directors advances", C419="120 accounts receivable", C419="720.2 Automobile - Insurance", C419="720.3 Automobile - License", C419="870.4 Rent - Insurance", C419="870.6 Rent - Property Tax", C419="870.7 Rent - Homeoffice", C419="870.9 Rent - Water"),
   0,
   IF(Dashboard!$F$5="Quick",
      IF(OR(C419="190 Automobile",C419="200 computer hardware",C419="210 Computer software",C419="220 Quickbooks software",C419="230 Office equipment",C419="240 Office furniture"),
         E419-(E419/(1+Dashboard!$F$4)),
         0
      ),
      IF(C419="750 Business promotion",
         E419-(E419/(1+4.793/100)),
         E419-(E419/(1+Dashboard!$F$4))
      )
   )
)</f>
        <v>0</v>
      </c>
      <c r="J419" s="25">
        <f>Bank1[[#This Row],[Money in/ (Money out)]]-Bank1[[#This Row],[GST/HST]]</f>
        <v>0</v>
      </c>
      <c r="L419" s="23">
        <f t="shared" si="18"/>
        <v>0</v>
      </c>
    </row>
    <row r="420" spans="1:12" x14ac:dyDescent="0.2">
      <c r="A420" s="399"/>
      <c r="D420" s="397">
        <f>_xlfn.XLOOKUP(C:C,Table1[for Import to Bank Register dropdown],Table1[for Pivot],0,0,1)</f>
        <v>0</v>
      </c>
      <c r="E420" s="400"/>
      <c r="F420" s="146">
        <f t="shared" si="20"/>
        <v>1111111</v>
      </c>
      <c r="G420" s="375">
        <f t="shared" si="19"/>
        <v>0</v>
      </c>
      <c r="I420" s="378">
        <f>IF(OR(C420="150 Directors advances", C420="120 accounts receivable", C420="720.2 Automobile - Insurance", C420="720.3 Automobile - License", C420="870.4 Rent - Insurance", C420="870.6 Rent - Property Tax", C420="870.7 Rent - Homeoffice", C420="870.9 Rent - Water"),
   0,
   IF(Dashboard!$F$5="Quick",
      IF(OR(C420="190 Automobile",C420="200 computer hardware",C420="210 Computer software",C420="220 Quickbooks software",C420="230 Office equipment",C420="240 Office furniture"),
         E420-(E420/(1+Dashboard!$F$4)),
         0
      ),
      IF(C420="750 Business promotion",
         E420-(E420/(1+4.793/100)),
         E420-(E420/(1+Dashboard!$F$4))
      )
   )
)</f>
        <v>0</v>
      </c>
      <c r="J420" s="25">
        <f>Bank1[[#This Row],[Money in/ (Money out)]]-Bank1[[#This Row],[GST/HST]]</f>
        <v>0</v>
      </c>
      <c r="L420" s="23">
        <f t="shared" si="18"/>
        <v>0</v>
      </c>
    </row>
    <row r="421" spans="1:12" x14ac:dyDescent="0.2">
      <c r="A421" s="399"/>
      <c r="D421" s="397">
        <f>_xlfn.XLOOKUP(C:C,Table1[for Import to Bank Register dropdown],Table1[for Pivot],0,0,1)</f>
        <v>0</v>
      </c>
      <c r="E421" s="400"/>
      <c r="F421" s="146">
        <f t="shared" si="20"/>
        <v>1111111</v>
      </c>
      <c r="G421" s="375">
        <f t="shared" si="19"/>
        <v>0</v>
      </c>
      <c r="I421" s="378">
        <f>IF(OR(C421="150 Directors advances", C421="120 accounts receivable", C421="720.2 Automobile - Insurance", C421="720.3 Automobile - License", C421="870.4 Rent - Insurance", C421="870.6 Rent - Property Tax", C421="870.7 Rent - Homeoffice", C421="870.9 Rent - Water"),
   0,
   IF(Dashboard!$F$5="Quick",
      IF(OR(C421="190 Automobile",C421="200 computer hardware",C421="210 Computer software",C421="220 Quickbooks software",C421="230 Office equipment",C421="240 Office furniture"),
         E421-(E421/(1+Dashboard!$F$4)),
         0
      ),
      IF(C421="750 Business promotion",
         E421-(E421/(1+4.793/100)),
         E421-(E421/(1+Dashboard!$F$4))
      )
   )
)</f>
        <v>0</v>
      </c>
      <c r="J421" s="25">
        <f>Bank1[[#This Row],[Money in/ (Money out)]]-Bank1[[#This Row],[GST/HST]]</f>
        <v>0</v>
      </c>
      <c r="L421" s="23">
        <f t="shared" si="18"/>
        <v>0</v>
      </c>
    </row>
    <row r="422" spans="1:12" x14ac:dyDescent="0.2">
      <c r="A422" s="399"/>
      <c r="D422" s="397">
        <f>_xlfn.XLOOKUP(C:C,Table1[for Import to Bank Register dropdown],Table1[for Pivot],0,0,1)</f>
        <v>0</v>
      </c>
      <c r="E422" s="400"/>
      <c r="F422" s="146">
        <f t="shared" si="20"/>
        <v>1111111</v>
      </c>
      <c r="G422" s="375">
        <f t="shared" si="19"/>
        <v>0</v>
      </c>
      <c r="I422" s="378">
        <f>IF(OR(C422="150 Directors advances", C422="120 accounts receivable", C422="720.2 Automobile - Insurance", C422="720.3 Automobile - License", C422="870.4 Rent - Insurance", C422="870.6 Rent - Property Tax", C422="870.7 Rent - Homeoffice", C422="870.9 Rent - Water"),
   0,
   IF(Dashboard!$F$5="Quick",
      IF(OR(C422="190 Automobile",C422="200 computer hardware",C422="210 Computer software",C422="220 Quickbooks software",C422="230 Office equipment",C422="240 Office furniture"),
         E422-(E422/(1+Dashboard!$F$4)),
         0
      ),
      IF(C422="750 Business promotion",
         E422-(E422/(1+4.793/100)),
         E422-(E422/(1+Dashboard!$F$4))
      )
   )
)</f>
        <v>0</v>
      </c>
      <c r="J422" s="25">
        <f>Bank1[[#This Row],[Money in/ (Money out)]]-Bank1[[#This Row],[GST/HST]]</f>
        <v>0</v>
      </c>
      <c r="L422" s="23">
        <f t="shared" si="18"/>
        <v>0</v>
      </c>
    </row>
    <row r="423" spans="1:12" x14ac:dyDescent="0.2">
      <c r="A423" s="399"/>
      <c r="D423" s="397">
        <f>_xlfn.XLOOKUP(C:C,Table1[for Import to Bank Register dropdown],Table1[for Pivot],0,0,1)</f>
        <v>0</v>
      </c>
      <c r="E423" s="400"/>
      <c r="F423" s="146">
        <f t="shared" si="20"/>
        <v>1111111</v>
      </c>
      <c r="G423" s="375">
        <f t="shared" si="19"/>
        <v>0</v>
      </c>
      <c r="I423" s="378">
        <f>IF(OR(C423="150 Directors advances", C423="120 accounts receivable", C423="720.2 Automobile - Insurance", C423="720.3 Automobile - License", C423="870.4 Rent - Insurance", C423="870.6 Rent - Property Tax", C423="870.7 Rent - Homeoffice", C423="870.9 Rent - Water"),
   0,
   IF(Dashboard!$F$5="Quick",
      IF(OR(C423="190 Automobile",C423="200 computer hardware",C423="210 Computer software",C423="220 Quickbooks software",C423="230 Office equipment",C423="240 Office furniture"),
         E423-(E423/(1+Dashboard!$F$4)),
         0
      ),
      IF(C423="750 Business promotion",
         E423-(E423/(1+4.793/100)),
         E423-(E423/(1+Dashboard!$F$4))
      )
   )
)</f>
        <v>0</v>
      </c>
      <c r="J423" s="25">
        <f>Bank1[[#This Row],[Money in/ (Money out)]]-Bank1[[#This Row],[GST/HST]]</f>
        <v>0</v>
      </c>
      <c r="L423" s="23">
        <f t="shared" si="18"/>
        <v>0</v>
      </c>
    </row>
    <row r="424" spans="1:12" x14ac:dyDescent="0.2">
      <c r="A424" s="399"/>
      <c r="D424" s="397">
        <f>_xlfn.XLOOKUP(C:C,Table1[for Import to Bank Register dropdown],Table1[for Pivot],0,0,1)</f>
        <v>0</v>
      </c>
      <c r="E424" s="400"/>
      <c r="F424" s="146">
        <f t="shared" si="20"/>
        <v>1111111</v>
      </c>
      <c r="G424" s="375">
        <f t="shared" si="19"/>
        <v>0</v>
      </c>
      <c r="I424" s="378">
        <f>IF(OR(C424="150 Directors advances", C424="120 accounts receivable", C424="720.2 Automobile - Insurance", C424="720.3 Automobile - License", C424="870.4 Rent - Insurance", C424="870.6 Rent - Property Tax", C424="870.7 Rent - Homeoffice", C424="870.9 Rent - Water"),
   0,
   IF(Dashboard!$F$5="Quick",
      IF(OR(C424="190 Automobile",C424="200 computer hardware",C424="210 Computer software",C424="220 Quickbooks software",C424="230 Office equipment",C424="240 Office furniture"),
         E424-(E424/(1+Dashboard!$F$4)),
         0
      ),
      IF(C424="750 Business promotion",
         E424-(E424/(1+4.793/100)),
         E424-(E424/(1+Dashboard!$F$4))
      )
   )
)</f>
        <v>0</v>
      </c>
      <c r="J424" s="25">
        <f>Bank1[[#This Row],[Money in/ (Money out)]]-Bank1[[#This Row],[GST/HST]]</f>
        <v>0</v>
      </c>
      <c r="L424" s="23">
        <f t="shared" si="18"/>
        <v>0</v>
      </c>
    </row>
    <row r="425" spans="1:12" x14ac:dyDescent="0.2">
      <c r="A425" s="399"/>
      <c r="D425" s="397">
        <f>_xlfn.XLOOKUP(C:C,Table1[for Import to Bank Register dropdown],Table1[for Pivot],0,0,1)</f>
        <v>0</v>
      </c>
      <c r="E425" s="400"/>
      <c r="F425" s="146">
        <f t="shared" si="20"/>
        <v>1111111</v>
      </c>
      <c r="G425" s="375">
        <f t="shared" si="19"/>
        <v>0</v>
      </c>
      <c r="I425" s="378">
        <f>IF(OR(C425="150 Directors advances", C425="120 accounts receivable", C425="720.2 Automobile - Insurance", C425="720.3 Automobile - License", C425="870.4 Rent - Insurance", C425="870.6 Rent - Property Tax", C425="870.7 Rent - Homeoffice", C425="870.9 Rent - Water"),
   0,
   IF(Dashboard!$F$5="Quick",
      IF(OR(C425="190 Automobile",C425="200 computer hardware",C425="210 Computer software",C425="220 Quickbooks software",C425="230 Office equipment",C425="240 Office furniture"),
         E425-(E425/(1+Dashboard!$F$4)),
         0
      ),
      IF(C425="750 Business promotion",
         E425-(E425/(1+4.793/100)),
         E425-(E425/(1+Dashboard!$F$4))
      )
   )
)</f>
        <v>0</v>
      </c>
      <c r="J425" s="25">
        <f>Bank1[[#This Row],[Money in/ (Money out)]]-Bank1[[#This Row],[GST/HST]]</f>
        <v>0</v>
      </c>
      <c r="L425" s="23">
        <f t="shared" si="18"/>
        <v>0</v>
      </c>
    </row>
    <row r="426" spans="1:12" x14ac:dyDescent="0.2">
      <c r="A426" s="399"/>
      <c r="D426" s="397">
        <f>_xlfn.XLOOKUP(C:C,Table1[for Import to Bank Register dropdown],Table1[for Pivot],0,0,1)</f>
        <v>0</v>
      </c>
      <c r="E426" s="400"/>
      <c r="F426" s="146">
        <f t="shared" si="20"/>
        <v>1111111</v>
      </c>
      <c r="G426" s="375">
        <f t="shared" si="19"/>
        <v>0</v>
      </c>
      <c r="I426" s="378">
        <f>IF(OR(C426="150 Directors advances", C426="120 accounts receivable", C426="720.2 Automobile - Insurance", C426="720.3 Automobile - License", C426="870.4 Rent - Insurance", C426="870.6 Rent - Property Tax", C426="870.7 Rent - Homeoffice", C426="870.9 Rent - Water"),
   0,
   IF(Dashboard!$F$5="Quick",
      IF(OR(C426="190 Automobile",C426="200 computer hardware",C426="210 Computer software",C426="220 Quickbooks software",C426="230 Office equipment",C426="240 Office furniture"),
         E426-(E426/(1+Dashboard!$F$4)),
         0
      ),
      IF(C426="750 Business promotion",
         E426-(E426/(1+4.793/100)),
         E426-(E426/(1+Dashboard!$F$4))
      )
   )
)</f>
        <v>0</v>
      </c>
      <c r="J426" s="25">
        <f>Bank1[[#This Row],[Money in/ (Money out)]]-Bank1[[#This Row],[GST/HST]]</f>
        <v>0</v>
      </c>
      <c r="L426" s="23">
        <f t="shared" si="18"/>
        <v>0</v>
      </c>
    </row>
    <row r="427" spans="1:12" x14ac:dyDescent="0.2">
      <c r="A427" s="399"/>
      <c r="D427" s="397">
        <f>_xlfn.XLOOKUP(C:C,Table1[for Import to Bank Register dropdown],Table1[for Pivot],0,0,1)</f>
        <v>0</v>
      </c>
      <c r="E427" s="400"/>
      <c r="F427" s="146">
        <f t="shared" si="20"/>
        <v>1111111</v>
      </c>
      <c r="G427" s="375">
        <f t="shared" si="19"/>
        <v>0</v>
      </c>
      <c r="I427" s="378">
        <f>IF(OR(C427="150 Directors advances", C427="120 accounts receivable", C427="720.2 Automobile - Insurance", C427="720.3 Automobile - License", C427="870.4 Rent - Insurance", C427="870.6 Rent - Property Tax", C427="870.7 Rent - Homeoffice", C427="870.9 Rent - Water"),
   0,
   IF(Dashboard!$F$5="Quick",
      IF(OR(C427="190 Automobile",C427="200 computer hardware",C427="210 Computer software",C427="220 Quickbooks software",C427="230 Office equipment",C427="240 Office furniture"),
         E427-(E427/(1+Dashboard!$F$4)),
         0
      ),
      IF(C427="750 Business promotion",
         E427-(E427/(1+4.793/100)),
         E427-(E427/(1+Dashboard!$F$4))
      )
   )
)</f>
        <v>0</v>
      </c>
      <c r="J427" s="25">
        <f>Bank1[[#This Row],[Money in/ (Money out)]]-Bank1[[#This Row],[GST/HST]]</f>
        <v>0</v>
      </c>
      <c r="L427" s="23">
        <f t="shared" si="18"/>
        <v>0</v>
      </c>
    </row>
    <row r="428" spans="1:12" x14ac:dyDescent="0.2">
      <c r="A428" s="399"/>
      <c r="D428" s="397">
        <f>_xlfn.XLOOKUP(C:C,Table1[for Import to Bank Register dropdown],Table1[for Pivot],0,0,1)</f>
        <v>0</v>
      </c>
      <c r="E428" s="400"/>
      <c r="F428" s="146">
        <f t="shared" si="20"/>
        <v>1111111</v>
      </c>
      <c r="G428" s="375">
        <f t="shared" si="19"/>
        <v>0</v>
      </c>
      <c r="I428" s="378">
        <f>IF(OR(C428="150 Directors advances", C428="120 accounts receivable", C428="720.2 Automobile - Insurance", C428="720.3 Automobile - License", C428="870.4 Rent - Insurance", C428="870.6 Rent - Property Tax", C428="870.7 Rent - Homeoffice", C428="870.9 Rent - Water"),
   0,
   IF(Dashboard!$F$5="Quick",
      IF(OR(C428="190 Automobile",C428="200 computer hardware",C428="210 Computer software",C428="220 Quickbooks software",C428="230 Office equipment",C428="240 Office furniture"),
         E428-(E428/(1+Dashboard!$F$4)),
         0
      ),
      IF(C428="750 Business promotion",
         E428-(E428/(1+4.793/100)),
         E428-(E428/(1+Dashboard!$F$4))
      )
   )
)</f>
        <v>0</v>
      </c>
      <c r="J428" s="25">
        <f>Bank1[[#This Row],[Money in/ (Money out)]]-Bank1[[#This Row],[GST/HST]]</f>
        <v>0</v>
      </c>
      <c r="L428" s="23">
        <f t="shared" si="18"/>
        <v>0</v>
      </c>
    </row>
    <row r="429" spans="1:12" x14ac:dyDescent="0.2">
      <c r="A429" s="399"/>
      <c r="D429" s="397">
        <f>_xlfn.XLOOKUP(C:C,Table1[for Import to Bank Register dropdown],Table1[for Pivot],0,0,1)</f>
        <v>0</v>
      </c>
      <c r="E429" s="400"/>
      <c r="F429" s="146">
        <f t="shared" si="20"/>
        <v>1111111</v>
      </c>
      <c r="G429" s="375">
        <f t="shared" si="19"/>
        <v>0</v>
      </c>
      <c r="I429" s="378">
        <f>IF(OR(C429="150 Directors advances", C429="120 accounts receivable", C429="720.2 Automobile - Insurance", C429="720.3 Automobile - License", C429="870.4 Rent - Insurance", C429="870.6 Rent - Property Tax", C429="870.7 Rent - Homeoffice", C429="870.9 Rent - Water"),
   0,
   IF(Dashboard!$F$5="Quick",
      IF(OR(C429="190 Automobile",C429="200 computer hardware",C429="210 Computer software",C429="220 Quickbooks software",C429="230 Office equipment",C429="240 Office furniture"),
         E429-(E429/(1+Dashboard!$F$4)),
         0
      ),
      IF(C429="750 Business promotion",
         E429-(E429/(1+4.793/100)),
         E429-(E429/(1+Dashboard!$F$4))
      )
   )
)</f>
        <v>0</v>
      </c>
      <c r="J429" s="25">
        <f>Bank1[[#This Row],[Money in/ (Money out)]]-Bank1[[#This Row],[GST/HST]]</f>
        <v>0</v>
      </c>
      <c r="L429" s="23">
        <f t="shared" si="18"/>
        <v>0</v>
      </c>
    </row>
    <row r="430" spans="1:12" x14ac:dyDescent="0.2">
      <c r="A430" s="399"/>
      <c r="D430" s="397">
        <f>_xlfn.XLOOKUP(C:C,Table1[for Import to Bank Register dropdown],Table1[for Pivot],0,0,1)</f>
        <v>0</v>
      </c>
      <c r="E430" s="400"/>
      <c r="F430" s="146">
        <f t="shared" si="20"/>
        <v>1111111</v>
      </c>
      <c r="G430" s="375">
        <f t="shared" si="19"/>
        <v>0</v>
      </c>
      <c r="I430" s="378">
        <f>IF(OR(C430="150 Directors advances", C430="120 accounts receivable", C430="720.2 Automobile - Insurance", C430="720.3 Automobile - License", C430="870.4 Rent - Insurance", C430="870.6 Rent - Property Tax", C430="870.7 Rent - Homeoffice", C430="870.9 Rent - Water"),
   0,
   IF(Dashboard!$F$5="Quick",
      IF(OR(C430="190 Automobile",C430="200 computer hardware",C430="210 Computer software",C430="220 Quickbooks software",C430="230 Office equipment",C430="240 Office furniture"),
         E430-(E430/(1+Dashboard!$F$4)),
         0
      ),
      IF(C430="750 Business promotion",
         E430-(E430/(1+4.793/100)),
         E430-(E430/(1+Dashboard!$F$4))
      )
   )
)</f>
        <v>0</v>
      </c>
      <c r="J430" s="25">
        <f>Bank1[[#This Row],[Money in/ (Money out)]]-Bank1[[#This Row],[GST/HST]]</f>
        <v>0</v>
      </c>
      <c r="L430" s="23">
        <f t="shared" si="18"/>
        <v>0</v>
      </c>
    </row>
    <row r="431" spans="1:12" x14ac:dyDescent="0.2">
      <c r="A431" s="399"/>
      <c r="D431" s="397">
        <f>_xlfn.XLOOKUP(C:C,Table1[for Import to Bank Register dropdown],Table1[for Pivot],0,0,1)</f>
        <v>0</v>
      </c>
      <c r="E431" s="400"/>
      <c r="F431" s="146">
        <f t="shared" si="20"/>
        <v>1111111</v>
      </c>
      <c r="G431" s="375">
        <f t="shared" si="19"/>
        <v>0</v>
      </c>
      <c r="I431" s="378">
        <f>IF(OR(C431="150 Directors advances", C431="120 accounts receivable", C431="720.2 Automobile - Insurance", C431="720.3 Automobile - License", C431="870.4 Rent - Insurance", C431="870.6 Rent - Property Tax", C431="870.7 Rent - Homeoffice", C431="870.9 Rent - Water"),
   0,
   IF(Dashboard!$F$5="Quick",
      IF(OR(C431="190 Automobile",C431="200 computer hardware",C431="210 Computer software",C431="220 Quickbooks software",C431="230 Office equipment",C431="240 Office furniture"),
         E431-(E431/(1+Dashboard!$F$4)),
         0
      ),
      IF(C431="750 Business promotion",
         E431-(E431/(1+4.793/100)),
         E431-(E431/(1+Dashboard!$F$4))
      )
   )
)</f>
        <v>0</v>
      </c>
      <c r="J431" s="25">
        <f>Bank1[[#This Row],[Money in/ (Money out)]]-Bank1[[#This Row],[GST/HST]]</f>
        <v>0</v>
      </c>
      <c r="L431" s="23">
        <f t="shared" si="18"/>
        <v>0</v>
      </c>
    </row>
    <row r="432" spans="1:12" x14ac:dyDescent="0.2">
      <c r="A432" s="399"/>
      <c r="D432" s="397">
        <f>_xlfn.XLOOKUP(C:C,Table1[for Import to Bank Register dropdown],Table1[for Pivot],0,0,1)</f>
        <v>0</v>
      </c>
      <c r="E432" s="400"/>
      <c r="F432" s="146">
        <f t="shared" si="20"/>
        <v>1111111</v>
      </c>
      <c r="G432" s="375">
        <f t="shared" si="19"/>
        <v>0</v>
      </c>
      <c r="I432" s="378">
        <f>IF(OR(C432="150 Directors advances", C432="120 accounts receivable", C432="720.2 Automobile - Insurance", C432="720.3 Automobile - License", C432="870.4 Rent - Insurance", C432="870.6 Rent - Property Tax", C432="870.7 Rent - Homeoffice", C432="870.9 Rent - Water"),
   0,
   IF(Dashboard!$F$5="Quick",
      IF(OR(C432="190 Automobile",C432="200 computer hardware",C432="210 Computer software",C432="220 Quickbooks software",C432="230 Office equipment",C432="240 Office furniture"),
         E432-(E432/(1+Dashboard!$F$4)),
         0
      ),
      IF(C432="750 Business promotion",
         E432-(E432/(1+4.793/100)),
         E432-(E432/(1+Dashboard!$F$4))
      )
   )
)</f>
        <v>0</v>
      </c>
      <c r="J432" s="25">
        <f>Bank1[[#This Row],[Money in/ (Money out)]]-Bank1[[#This Row],[GST/HST]]</f>
        <v>0</v>
      </c>
      <c r="L432" s="23">
        <f t="shared" si="18"/>
        <v>0</v>
      </c>
    </row>
    <row r="433" spans="1:12" x14ac:dyDescent="0.2">
      <c r="A433" s="399"/>
      <c r="D433" s="397">
        <f>_xlfn.XLOOKUP(C:C,Table1[for Import to Bank Register dropdown],Table1[for Pivot],0,0,1)</f>
        <v>0</v>
      </c>
      <c r="E433" s="400"/>
      <c r="F433" s="146">
        <f t="shared" si="20"/>
        <v>1111111</v>
      </c>
      <c r="G433" s="375">
        <f t="shared" si="19"/>
        <v>0</v>
      </c>
      <c r="I433" s="378">
        <f>IF(OR(C433="150 Directors advances", C433="120 accounts receivable", C433="720.2 Automobile - Insurance", C433="720.3 Automobile - License", C433="870.4 Rent - Insurance", C433="870.6 Rent - Property Tax", C433="870.7 Rent - Homeoffice", C433="870.9 Rent - Water"),
   0,
   IF(Dashboard!$F$5="Quick",
      IF(OR(C433="190 Automobile",C433="200 computer hardware",C433="210 Computer software",C433="220 Quickbooks software",C433="230 Office equipment",C433="240 Office furniture"),
         E433-(E433/(1+Dashboard!$F$4)),
         0
      ),
      IF(C433="750 Business promotion",
         E433-(E433/(1+4.793/100)),
         E433-(E433/(1+Dashboard!$F$4))
      )
   )
)</f>
        <v>0</v>
      </c>
      <c r="J433" s="25">
        <f>Bank1[[#This Row],[Money in/ (Money out)]]-Bank1[[#This Row],[GST/HST]]</f>
        <v>0</v>
      </c>
      <c r="L433" s="23">
        <f t="shared" si="18"/>
        <v>0</v>
      </c>
    </row>
    <row r="434" spans="1:12" x14ac:dyDescent="0.2">
      <c r="A434" s="399"/>
      <c r="D434" s="397">
        <f>_xlfn.XLOOKUP(C:C,Table1[for Import to Bank Register dropdown],Table1[for Pivot],0,0,1)</f>
        <v>0</v>
      </c>
      <c r="E434" s="400"/>
      <c r="F434" s="146">
        <f t="shared" si="20"/>
        <v>1111111</v>
      </c>
      <c r="G434" s="375">
        <f t="shared" si="19"/>
        <v>0</v>
      </c>
      <c r="I434" s="378">
        <f>IF(OR(C434="150 Directors advances", C434="120 accounts receivable", C434="720.2 Automobile - Insurance", C434="720.3 Automobile - License", C434="870.4 Rent - Insurance", C434="870.6 Rent - Property Tax", C434="870.7 Rent - Homeoffice", C434="870.9 Rent - Water"),
   0,
   IF(Dashboard!$F$5="Quick",
      IF(OR(C434="190 Automobile",C434="200 computer hardware",C434="210 Computer software",C434="220 Quickbooks software",C434="230 Office equipment",C434="240 Office furniture"),
         E434-(E434/(1+Dashboard!$F$4)),
         0
      ),
      IF(C434="750 Business promotion",
         E434-(E434/(1+4.793/100)),
         E434-(E434/(1+Dashboard!$F$4))
      )
   )
)</f>
        <v>0</v>
      </c>
      <c r="J434" s="25">
        <f>Bank1[[#This Row],[Money in/ (Money out)]]-Bank1[[#This Row],[GST/HST]]</f>
        <v>0</v>
      </c>
      <c r="L434" s="23">
        <f t="shared" si="18"/>
        <v>0</v>
      </c>
    </row>
    <row r="435" spans="1:12" x14ac:dyDescent="0.2">
      <c r="A435" s="399"/>
      <c r="D435" s="397">
        <f>_xlfn.XLOOKUP(C:C,Table1[for Import to Bank Register dropdown],Table1[for Pivot],0,0,1)</f>
        <v>0</v>
      </c>
      <c r="E435" s="400"/>
      <c r="F435" s="146">
        <f t="shared" si="20"/>
        <v>1111111</v>
      </c>
      <c r="G435" s="375">
        <f t="shared" si="19"/>
        <v>0</v>
      </c>
      <c r="I435" s="378">
        <f>IF(OR(C435="150 Directors advances", C435="120 accounts receivable", C435="720.2 Automobile - Insurance", C435="720.3 Automobile - License", C435="870.4 Rent - Insurance", C435="870.6 Rent - Property Tax", C435="870.7 Rent - Homeoffice", C435="870.9 Rent - Water"),
   0,
   IF(Dashboard!$F$5="Quick",
      IF(OR(C435="190 Automobile",C435="200 computer hardware",C435="210 Computer software",C435="220 Quickbooks software",C435="230 Office equipment",C435="240 Office furniture"),
         E435-(E435/(1+Dashboard!$F$4)),
         0
      ),
      IF(C435="750 Business promotion",
         E435-(E435/(1+4.793/100)),
         E435-(E435/(1+Dashboard!$F$4))
      )
   )
)</f>
        <v>0</v>
      </c>
      <c r="J435" s="25">
        <f>Bank1[[#This Row],[Money in/ (Money out)]]-Bank1[[#This Row],[GST/HST]]</f>
        <v>0</v>
      </c>
      <c r="L435" s="23">
        <f t="shared" si="18"/>
        <v>0</v>
      </c>
    </row>
    <row r="436" spans="1:12" x14ac:dyDescent="0.2">
      <c r="A436" s="399"/>
      <c r="D436" s="397">
        <f>_xlfn.XLOOKUP(C:C,Table1[for Import to Bank Register dropdown],Table1[for Pivot],0,0,1)</f>
        <v>0</v>
      </c>
      <c r="E436" s="400"/>
      <c r="F436" s="146">
        <f t="shared" si="20"/>
        <v>1111111</v>
      </c>
      <c r="G436" s="375">
        <f t="shared" si="19"/>
        <v>0</v>
      </c>
      <c r="I436" s="378">
        <f>IF(OR(C436="150 Directors advances", C436="120 accounts receivable", C436="720.2 Automobile - Insurance", C436="720.3 Automobile - License", C436="870.4 Rent - Insurance", C436="870.6 Rent - Property Tax", C436="870.7 Rent - Homeoffice", C436="870.9 Rent - Water"),
   0,
   IF(Dashboard!$F$5="Quick",
      IF(OR(C436="190 Automobile",C436="200 computer hardware",C436="210 Computer software",C436="220 Quickbooks software",C436="230 Office equipment",C436="240 Office furniture"),
         E436-(E436/(1+Dashboard!$F$4)),
         0
      ),
      IF(C436="750 Business promotion",
         E436-(E436/(1+4.793/100)),
         E436-(E436/(1+Dashboard!$F$4))
      )
   )
)</f>
        <v>0</v>
      </c>
      <c r="J436" s="25">
        <f>Bank1[[#This Row],[Money in/ (Money out)]]-Bank1[[#This Row],[GST/HST]]</f>
        <v>0</v>
      </c>
      <c r="L436" s="23">
        <f t="shared" si="18"/>
        <v>0</v>
      </c>
    </row>
    <row r="437" spans="1:12" x14ac:dyDescent="0.2">
      <c r="A437" s="399"/>
      <c r="D437" s="397">
        <f>_xlfn.XLOOKUP(C:C,Table1[for Import to Bank Register dropdown],Table1[for Pivot],0,0,1)</f>
        <v>0</v>
      </c>
      <c r="E437" s="400"/>
      <c r="F437" s="146">
        <f t="shared" si="20"/>
        <v>1111111</v>
      </c>
      <c r="G437" s="375">
        <f t="shared" si="19"/>
        <v>0</v>
      </c>
      <c r="I437" s="378">
        <f>IF(OR(C437="150 Directors advances", C437="120 accounts receivable", C437="720.2 Automobile - Insurance", C437="720.3 Automobile - License", C437="870.4 Rent - Insurance", C437="870.6 Rent - Property Tax", C437="870.7 Rent - Homeoffice", C437="870.9 Rent - Water"),
   0,
   IF(Dashboard!$F$5="Quick",
      IF(OR(C437="190 Automobile",C437="200 computer hardware",C437="210 Computer software",C437="220 Quickbooks software",C437="230 Office equipment",C437="240 Office furniture"),
         E437-(E437/(1+Dashboard!$F$4)),
         0
      ),
      IF(C437="750 Business promotion",
         E437-(E437/(1+4.793/100)),
         E437-(E437/(1+Dashboard!$F$4))
      )
   )
)</f>
        <v>0</v>
      </c>
      <c r="J437" s="25">
        <f>Bank1[[#This Row],[Money in/ (Money out)]]-Bank1[[#This Row],[GST/HST]]</f>
        <v>0</v>
      </c>
      <c r="L437" s="23">
        <f t="shared" si="18"/>
        <v>0</v>
      </c>
    </row>
    <row r="438" spans="1:12" x14ac:dyDescent="0.2">
      <c r="A438" s="399"/>
      <c r="D438" s="397">
        <f>_xlfn.XLOOKUP(C:C,Table1[for Import to Bank Register dropdown],Table1[for Pivot],0,0,1)</f>
        <v>0</v>
      </c>
      <c r="E438" s="400"/>
      <c r="F438" s="146">
        <f t="shared" si="20"/>
        <v>1111111</v>
      </c>
      <c r="G438" s="375">
        <f t="shared" si="19"/>
        <v>0</v>
      </c>
      <c r="I438" s="378">
        <f>IF(OR(C438="150 Directors advances", C438="120 accounts receivable", C438="720.2 Automobile - Insurance", C438="720.3 Automobile - License", C438="870.4 Rent - Insurance", C438="870.6 Rent - Property Tax", C438="870.7 Rent - Homeoffice", C438="870.9 Rent - Water"),
   0,
   IF(Dashboard!$F$5="Quick",
      IF(OR(C438="190 Automobile",C438="200 computer hardware",C438="210 Computer software",C438="220 Quickbooks software",C438="230 Office equipment",C438="240 Office furniture"),
         E438-(E438/(1+Dashboard!$F$4)),
         0
      ),
      IF(C438="750 Business promotion",
         E438-(E438/(1+4.793/100)),
         E438-(E438/(1+Dashboard!$F$4))
      )
   )
)</f>
        <v>0</v>
      </c>
      <c r="J438" s="25">
        <f>Bank1[[#This Row],[Money in/ (Money out)]]-Bank1[[#This Row],[GST/HST]]</f>
        <v>0</v>
      </c>
      <c r="L438" s="23">
        <f t="shared" si="18"/>
        <v>0</v>
      </c>
    </row>
    <row r="439" spans="1:12" x14ac:dyDescent="0.2">
      <c r="A439" s="399"/>
      <c r="D439" s="397">
        <f>_xlfn.XLOOKUP(C:C,Table1[for Import to Bank Register dropdown],Table1[for Pivot],0,0,1)</f>
        <v>0</v>
      </c>
      <c r="E439" s="400"/>
      <c r="F439" s="146">
        <f t="shared" si="20"/>
        <v>1111111</v>
      </c>
      <c r="G439" s="375">
        <f t="shared" si="19"/>
        <v>0</v>
      </c>
      <c r="I439" s="378">
        <f>IF(OR(C439="150 Directors advances", C439="120 accounts receivable", C439="720.2 Automobile - Insurance", C439="720.3 Automobile - License", C439="870.4 Rent - Insurance", C439="870.6 Rent - Property Tax", C439="870.7 Rent - Homeoffice", C439="870.9 Rent - Water"),
   0,
   IF(Dashboard!$F$5="Quick",
      IF(OR(C439="190 Automobile",C439="200 computer hardware",C439="210 Computer software",C439="220 Quickbooks software",C439="230 Office equipment",C439="240 Office furniture"),
         E439-(E439/(1+Dashboard!$F$4)),
         0
      ),
      IF(C439="750 Business promotion",
         E439-(E439/(1+4.793/100)),
         E439-(E439/(1+Dashboard!$F$4))
      )
   )
)</f>
        <v>0</v>
      </c>
      <c r="J439" s="25">
        <f>Bank1[[#This Row],[Money in/ (Money out)]]-Bank1[[#This Row],[GST/HST]]</f>
        <v>0</v>
      </c>
      <c r="L439" s="23">
        <f t="shared" si="18"/>
        <v>0</v>
      </c>
    </row>
    <row r="440" spans="1:12" x14ac:dyDescent="0.2">
      <c r="A440" s="399"/>
      <c r="D440" s="397">
        <f>_xlfn.XLOOKUP(C:C,Table1[for Import to Bank Register dropdown],Table1[for Pivot],0,0,1)</f>
        <v>0</v>
      </c>
      <c r="E440" s="400"/>
      <c r="F440" s="146">
        <f t="shared" si="20"/>
        <v>1111111</v>
      </c>
      <c r="G440" s="375">
        <f t="shared" si="19"/>
        <v>0</v>
      </c>
      <c r="I440" s="378">
        <f>IF(OR(C440="150 Directors advances", C440="120 accounts receivable", C440="720.2 Automobile - Insurance", C440="720.3 Automobile - License", C440="870.4 Rent - Insurance", C440="870.6 Rent - Property Tax", C440="870.7 Rent - Homeoffice", C440="870.9 Rent - Water"),
   0,
   IF(Dashboard!$F$5="Quick",
      IF(OR(C440="190 Automobile",C440="200 computer hardware",C440="210 Computer software",C440="220 Quickbooks software",C440="230 Office equipment",C440="240 Office furniture"),
         E440-(E440/(1+Dashboard!$F$4)),
         0
      ),
      IF(C440="750 Business promotion",
         E440-(E440/(1+4.793/100)),
         E440-(E440/(1+Dashboard!$F$4))
      )
   )
)</f>
        <v>0</v>
      </c>
      <c r="J440" s="25">
        <f>Bank1[[#This Row],[Money in/ (Money out)]]-Bank1[[#This Row],[GST/HST]]</f>
        <v>0</v>
      </c>
      <c r="L440" s="23">
        <f t="shared" si="18"/>
        <v>0</v>
      </c>
    </row>
    <row r="441" spans="1:12" x14ac:dyDescent="0.2">
      <c r="A441" s="399"/>
      <c r="D441" s="397">
        <f>_xlfn.XLOOKUP(C:C,Table1[for Import to Bank Register dropdown],Table1[for Pivot],0,0,1)</f>
        <v>0</v>
      </c>
      <c r="E441" s="400"/>
      <c r="F441" s="146">
        <f t="shared" si="20"/>
        <v>1111111</v>
      </c>
      <c r="G441" s="375">
        <f t="shared" si="19"/>
        <v>0</v>
      </c>
      <c r="I441" s="378">
        <f>IF(OR(C441="150 Directors advances", C441="120 accounts receivable", C441="720.2 Automobile - Insurance", C441="720.3 Automobile - License", C441="870.4 Rent - Insurance", C441="870.6 Rent - Property Tax", C441="870.7 Rent - Homeoffice", C441="870.9 Rent - Water"),
   0,
   IF(Dashboard!$F$5="Quick",
      IF(OR(C441="190 Automobile",C441="200 computer hardware",C441="210 Computer software",C441="220 Quickbooks software",C441="230 Office equipment",C441="240 Office furniture"),
         E441-(E441/(1+Dashboard!$F$4)),
         0
      ),
      IF(C441="750 Business promotion",
         E441-(E441/(1+4.793/100)),
         E441-(E441/(1+Dashboard!$F$4))
      )
   )
)</f>
        <v>0</v>
      </c>
      <c r="J441" s="25">
        <f>Bank1[[#This Row],[Money in/ (Money out)]]-Bank1[[#This Row],[GST/HST]]</f>
        <v>0</v>
      </c>
      <c r="L441" s="23">
        <f t="shared" si="18"/>
        <v>0</v>
      </c>
    </row>
    <row r="442" spans="1:12" x14ac:dyDescent="0.2">
      <c r="A442" s="399"/>
      <c r="D442" s="397">
        <f>_xlfn.XLOOKUP(C:C,Table1[for Import to Bank Register dropdown],Table1[for Pivot],0,0,1)</f>
        <v>0</v>
      </c>
      <c r="E442" s="400"/>
      <c r="F442" s="146">
        <f t="shared" si="20"/>
        <v>1111111</v>
      </c>
      <c r="G442" s="375">
        <f t="shared" si="19"/>
        <v>0</v>
      </c>
      <c r="I442" s="378">
        <f>IF(OR(C442="150 Directors advances", C442="120 accounts receivable", C442="720.2 Automobile - Insurance", C442="720.3 Automobile - License", C442="870.4 Rent - Insurance", C442="870.6 Rent - Property Tax", C442="870.7 Rent - Homeoffice", C442="870.9 Rent - Water"),
   0,
   IF(Dashboard!$F$5="Quick",
      IF(OR(C442="190 Automobile",C442="200 computer hardware",C442="210 Computer software",C442="220 Quickbooks software",C442="230 Office equipment",C442="240 Office furniture"),
         E442-(E442/(1+Dashboard!$F$4)),
         0
      ),
      IF(C442="750 Business promotion",
         E442-(E442/(1+4.793/100)),
         E442-(E442/(1+Dashboard!$F$4))
      )
   )
)</f>
        <v>0</v>
      </c>
      <c r="J442" s="25">
        <f>Bank1[[#This Row],[Money in/ (Money out)]]-Bank1[[#This Row],[GST/HST]]</f>
        <v>0</v>
      </c>
      <c r="L442" s="23">
        <f t="shared" si="18"/>
        <v>0</v>
      </c>
    </row>
    <row r="443" spans="1:12" x14ac:dyDescent="0.2">
      <c r="A443" s="399"/>
      <c r="D443" s="397">
        <f>_xlfn.XLOOKUP(C:C,Table1[for Import to Bank Register dropdown],Table1[for Pivot],0,0,1)</f>
        <v>0</v>
      </c>
      <c r="E443" s="400"/>
      <c r="F443" s="146">
        <f t="shared" si="20"/>
        <v>1111111</v>
      </c>
      <c r="G443" s="375">
        <f t="shared" si="19"/>
        <v>0</v>
      </c>
      <c r="I443" s="378">
        <f>IF(OR(C443="150 Directors advances", C443="120 accounts receivable", C443="720.2 Automobile - Insurance", C443="720.3 Automobile - License", C443="870.4 Rent - Insurance", C443="870.6 Rent - Property Tax", C443="870.7 Rent - Homeoffice", C443="870.9 Rent - Water"),
   0,
   IF(Dashboard!$F$5="Quick",
      IF(OR(C443="190 Automobile",C443="200 computer hardware",C443="210 Computer software",C443="220 Quickbooks software",C443="230 Office equipment",C443="240 Office furniture"),
         E443-(E443/(1+Dashboard!$F$4)),
         0
      ),
      IF(C443="750 Business promotion",
         E443-(E443/(1+4.793/100)),
         E443-(E443/(1+Dashboard!$F$4))
      )
   )
)</f>
        <v>0</v>
      </c>
      <c r="J443" s="25">
        <f>Bank1[[#This Row],[Money in/ (Money out)]]-Bank1[[#This Row],[GST/HST]]</f>
        <v>0</v>
      </c>
      <c r="L443" s="23">
        <f t="shared" si="18"/>
        <v>0</v>
      </c>
    </row>
    <row r="444" spans="1:12" x14ac:dyDescent="0.2">
      <c r="A444" s="399"/>
      <c r="D444" s="397">
        <f>_xlfn.XLOOKUP(C:C,Table1[for Import to Bank Register dropdown],Table1[for Pivot],0,0,1)</f>
        <v>0</v>
      </c>
      <c r="E444" s="400"/>
      <c r="F444" s="146">
        <f t="shared" si="20"/>
        <v>1111111</v>
      </c>
      <c r="G444" s="375">
        <f t="shared" si="19"/>
        <v>0</v>
      </c>
      <c r="I444" s="378">
        <f>IF(OR(C444="150 Directors advances", C444="120 accounts receivable", C444="720.2 Automobile - Insurance", C444="720.3 Automobile - License", C444="870.4 Rent - Insurance", C444="870.6 Rent - Property Tax", C444="870.7 Rent - Homeoffice", C444="870.9 Rent - Water"),
   0,
   IF(Dashboard!$F$5="Quick",
      IF(OR(C444="190 Automobile",C444="200 computer hardware",C444="210 Computer software",C444="220 Quickbooks software",C444="230 Office equipment",C444="240 Office furniture"),
         E444-(E444/(1+Dashboard!$F$4)),
         0
      ),
      IF(C444="750 Business promotion",
         E444-(E444/(1+4.793/100)),
         E444-(E444/(1+Dashboard!$F$4))
      )
   )
)</f>
        <v>0</v>
      </c>
      <c r="J444" s="25">
        <f>Bank1[[#This Row],[Money in/ (Money out)]]-Bank1[[#This Row],[GST/HST]]</f>
        <v>0</v>
      </c>
      <c r="L444" s="23">
        <f t="shared" si="18"/>
        <v>0</v>
      </c>
    </row>
    <row r="445" spans="1:12" x14ac:dyDescent="0.2">
      <c r="A445" s="399"/>
      <c r="D445" s="397">
        <f>_xlfn.XLOOKUP(C:C,Table1[for Import to Bank Register dropdown],Table1[for Pivot],0,0,1)</f>
        <v>0</v>
      </c>
      <c r="E445" s="400"/>
      <c r="F445" s="146">
        <f t="shared" si="20"/>
        <v>1111111</v>
      </c>
      <c r="G445" s="375">
        <f t="shared" si="19"/>
        <v>0</v>
      </c>
      <c r="I445" s="378">
        <f>IF(OR(C445="150 Directors advances", C445="120 accounts receivable", C445="720.2 Automobile - Insurance", C445="720.3 Automobile - License", C445="870.4 Rent - Insurance", C445="870.6 Rent - Property Tax", C445="870.7 Rent - Homeoffice", C445="870.9 Rent - Water"),
   0,
   IF(Dashboard!$F$5="Quick",
      IF(OR(C445="190 Automobile",C445="200 computer hardware",C445="210 Computer software",C445="220 Quickbooks software",C445="230 Office equipment",C445="240 Office furniture"),
         E445-(E445/(1+Dashboard!$F$4)),
         0
      ),
      IF(C445="750 Business promotion",
         E445-(E445/(1+4.793/100)),
         E445-(E445/(1+Dashboard!$F$4))
      )
   )
)</f>
        <v>0</v>
      </c>
      <c r="J445" s="25">
        <f>Bank1[[#This Row],[Money in/ (Money out)]]-Bank1[[#This Row],[GST/HST]]</f>
        <v>0</v>
      </c>
      <c r="L445" s="23">
        <f t="shared" si="18"/>
        <v>0</v>
      </c>
    </row>
    <row r="446" spans="1:12" x14ac:dyDescent="0.2">
      <c r="A446" s="399"/>
      <c r="D446" s="397">
        <f>_xlfn.XLOOKUP(C:C,Table1[for Import to Bank Register dropdown],Table1[for Pivot],0,0,1)</f>
        <v>0</v>
      </c>
      <c r="E446" s="400"/>
      <c r="F446" s="146">
        <f t="shared" si="20"/>
        <v>1111111</v>
      </c>
      <c r="G446" s="375">
        <f t="shared" si="19"/>
        <v>0</v>
      </c>
      <c r="I446" s="378">
        <f>IF(OR(C446="150 Directors advances", C446="120 accounts receivable", C446="720.2 Automobile - Insurance", C446="720.3 Automobile - License", C446="870.4 Rent - Insurance", C446="870.6 Rent - Property Tax", C446="870.7 Rent - Homeoffice", C446="870.9 Rent - Water"),
   0,
   IF(Dashboard!$F$5="Quick",
      IF(OR(C446="190 Automobile",C446="200 computer hardware",C446="210 Computer software",C446="220 Quickbooks software",C446="230 Office equipment",C446="240 Office furniture"),
         E446-(E446/(1+Dashboard!$F$4)),
         0
      ),
      IF(C446="750 Business promotion",
         E446-(E446/(1+4.793/100)),
         E446-(E446/(1+Dashboard!$F$4))
      )
   )
)</f>
        <v>0</v>
      </c>
      <c r="J446" s="25">
        <f>Bank1[[#This Row],[Money in/ (Money out)]]-Bank1[[#This Row],[GST/HST]]</f>
        <v>0</v>
      </c>
      <c r="L446" s="23">
        <f t="shared" si="18"/>
        <v>0</v>
      </c>
    </row>
    <row r="447" spans="1:12" x14ac:dyDescent="0.2">
      <c r="A447" s="399"/>
      <c r="D447" s="397">
        <f>_xlfn.XLOOKUP(C:C,Table1[for Import to Bank Register dropdown],Table1[for Pivot],0,0,1)</f>
        <v>0</v>
      </c>
      <c r="E447" s="400"/>
      <c r="F447" s="146">
        <f t="shared" si="20"/>
        <v>1111111</v>
      </c>
      <c r="G447" s="375">
        <f t="shared" si="19"/>
        <v>0</v>
      </c>
      <c r="I447" s="378">
        <f>IF(OR(C447="150 Directors advances", C447="120 accounts receivable", C447="720.2 Automobile - Insurance", C447="720.3 Automobile - License", C447="870.4 Rent - Insurance", C447="870.6 Rent - Property Tax", C447="870.7 Rent - Homeoffice", C447="870.9 Rent - Water"),
   0,
   IF(Dashboard!$F$5="Quick",
      IF(OR(C447="190 Automobile",C447="200 computer hardware",C447="210 Computer software",C447="220 Quickbooks software",C447="230 Office equipment",C447="240 Office furniture"),
         E447-(E447/(1+Dashboard!$F$4)),
         0
      ),
      IF(C447="750 Business promotion",
         E447-(E447/(1+4.793/100)),
         E447-(E447/(1+Dashboard!$F$4))
      )
   )
)</f>
        <v>0</v>
      </c>
      <c r="J447" s="25">
        <f>Bank1[[#This Row],[Money in/ (Money out)]]-Bank1[[#This Row],[GST/HST]]</f>
        <v>0</v>
      </c>
      <c r="L447" s="23">
        <f t="shared" si="18"/>
        <v>0</v>
      </c>
    </row>
    <row r="448" spans="1:12" x14ac:dyDescent="0.2">
      <c r="A448" s="399"/>
      <c r="D448" s="397">
        <f>_xlfn.XLOOKUP(C:C,Table1[for Import to Bank Register dropdown],Table1[for Pivot],0,0,1)</f>
        <v>0</v>
      </c>
      <c r="E448" s="400"/>
      <c r="F448" s="146">
        <f t="shared" si="20"/>
        <v>1111111</v>
      </c>
      <c r="G448" s="375">
        <f t="shared" si="19"/>
        <v>0</v>
      </c>
      <c r="I448" s="378">
        <f>IF(OR(C448="150 Directors advances", C448="120 accounts receivable", C448="720.2 Automobile - Insurance", C448="720.3 Automobile - License", C448="870.4 Rent - Insurance", C448="870.6 Rent - Property Tax", C448="870.7 Rent - Homeoffice", C448="870.9 Rent - Water"),
   0,
   IF(Dashboard!$F$5="Quick",
      IF(OR(C448="190 Automobile",C448="200 computer hardware",C448="210 Computer software",C448="220 Quickbooks software",C448="230 Office equipment",C448="240 Office furniture"),
         E448-(E448/(1+Dashboard!$F$4)),
         0
      ),
      IF(C448="750 Business promotion",
         E448-(E448/(1+4.793/100)),
         E448-(E448/(1+Dashboard!$F$4))
      )
   )
)</f>
        <v>0</v>
      </c>
      <c r="J448" s="25">
        <f>Bank1[[#This Row],[Money in/ (Money out)]]-Bank1[[#This Row],[GST/HST]]</f>
        <v>0</v>
      </c>
      <c r="L448" s="23">
        <f t="shared" si="18"/>
        <v>0</v>
      </c>
    </row>
    <row r="449" spans="1:12" x14ac:dyDescent="0.2">
      <c r="A449" s="399"/>
      <c r="D449" s="397">
        <f>_xlfn.XLOOKUP(C:C,Table1[for Import to Bank Register dropdown],Table1[for Pivot],0,0,1)</f>
        <v>0</v>
      </c>
      <c r="E449" s="400"/>
      <c r="F449" s="146">
        <f t="shared" si="20"/>
        <v>1111111</v>
      </c>
      <c r="G449" s="375">
        <f t="shared" si="19"/>
        <v>0</v>
      </c>
      <c r="I449" s="378">
        <f>IF(OR(C449="150 Directors advances", C449="120 accounts receivable", C449="720.2 Automobile - Insurance", C449="720.3 Automobile - License", C449="870.4 Rent - Insurance", C449="870.6 Rent - Property Tax", C449="870.7 Rent - Homeoffice", C449="870.9 Rent - Water"),
   0,
   IF(Dashboard!$F$5="Quick",
      IF(OR(C449="190 Automobile",C449="200 computer hardware",C449="210 Computer software",C449="220 Quickbooks software",C449="230 Office equipment",C449="240 Office furniture"),
         E449-(E449/(1+Dashboard!$F$4)),
         0
      ),
      IF(C449="750 Business promotion",
         E449-(E449/(1+4.793/100)),
         E449-(E449/(1+Dashboard!$F$4))
      )
   )
)</f>
        <v>0</v>
      </c>
      <c r="J449" s="25">
        <f>Bank1[[#This Row],[Money in/ (Money out)]]-Bank1[[#This Row],[GST/HST]]</f>
        <v>0</v>
      </c>
      <c r="L449" s="23">
        <f t="shared" si="18"/>
        <v>0</v>
      </c>
    </row>
    <row r="450" spans="1:12" x14ac:dyDescent="0.2">
      <c r="A450" s="399"/>
      <c r="D450" s="397">
        <f>_xlfn.XLOOKUP(C:C,Table1[for Import to Bank Register dropdown],Table1[for Pivot],0,0,1)</f>
        <v>0</v>
      </c>
      <c r="E450" s="400"/>
      <c r="F450" s="146">
        <f t="shared" si="20"/>
        <v>1111111</v>
      </c>
      <c r="G450" s="375">
        <f t="shared" si="19"/>
        <v>0</v>
      </c>
      <c r="I450" s="378">
        <f>IF(OR(C450="150 Directors advances", C450="120 accounts receivable", C450="720.2 Automobile - Insurance", C450="720.3 Automobile - License", C450="870.4 Rent - Insurance", C450="870.6 Rent - Property Tax", C450="870.7 Rent - Homeoffice", C450="870.9 Rent - Water"),
   0,
   IF(Dashboard!$F$5="Quick",
      IF(OR(C450="190 Automobile",C450="200 computer hardware",C450="210 Computer software",C450="220 Quickbooks software",C450="230 Office equipment",C450="240 Office furniture"),
         E450-(E450/(1+Dashboard!$F$4)),
         0
      ),
      IF(C450="750 Business promotion",
         E450-(E450/(1+4.793/100)),
         E450-(E450/(1+Dashboard!$F$4))
      )
   )
)</f>
        <v>0</v>
      </c>
      <c r="J450" s="25">
        <f>Bank1[[#This Row],[Money in/ (Money out)]]-Bank1[[#This Row],[GST/HST]]</f>
        <v>0</v>
      </c>
      <c r="L450" s="23">
        <f t="shared" si="18"/>
        <v>0</v>
      </c>
    </row>
    <row r="451" spans="1:12" x14ac:dyDescent="0.2">
      <c r="A451" s="399"/>
      <c r="D451" s="397">
        <f>_xlfn.XLOOKUP(C:C,Table1[for Import to Bank Register dropdown],Table1[for Pivot],0,0,1)</f>
        <v>0</v>
      </c>
      <c r="E451" s="400"/>
      <c r="F451" s="146">
        <f t="shared" si="20"/>
        <v>1111111</v>
      </c>
      <c r="G451" s="375">
        <f t="shared" si="19"/>
        <v>0</v>
      </c>
      <c r="I451" s="378">
        <f>IF(OR(C451="150 Directors advances", C451="120 accounts receivable", C451="720.2 Automobile - Insurance", C451="720.3 Automobile - License", C451="870.4 Rent - Insurance", C451="870.6 Rent - Property Tax", C451="870.7 Rent - Homeoffice", C451="870.9 Rent - Water"),
   0,
   IF(Dashboard!$F$5="Quick",
      IF(OR(C451="190 Automobile",C451="200 computer hardware",C451="210 Computer software",C451="220 Quickbooks software",C451="230 Office equipment",C451="240 Office furniture"),
         E451-(E451/(1+Dashboard!$F$4)),
         0
      ),
      IF(C451="750 Business promotion",
         E451-(E451/(1+4.793/100)),
         E451-(E451/(1+Dashboard!$F$4))
      )
   )
)</f>
        <v>0</v>
      </c>
      <c r="J451" s="25">
        <f>Bank1[[#This Row],[Money in/ (Money out)]]-Bank1[[#This Row],[GST/HST]]</f>
        <v>0</v>
      </c>
      <c r="L451" s="23">
        <f t="shared" si="18"/>
        <v>0</v>
      </c>
    </row>
    <row r="452" spans="1:12" x14ac:dyDescent="0.2">
      <c r="A452" s="399"/>
      <c r="D452" s="397">
        <f>_xlfn.XLOOKUP(C:C,Table1[for Import to Bank Register dropdown],Table1[for Pivot],0,0,1)</f>
        <v>0</v>
      </c>
      <c r="E452" s="400"/>
      <c r="F452" s="146">
        <f t="shared" si="20"/>
        <v>1111111</v>
      </c>
      <c r="G452" s="375">
        <f t="shared" si="19"/>
        <v>0</v>
      </c>
      <c r="I452" s="378">
        <f>IF(OR(C452="150 Directors advances", C452="120 accounts receivable", C452="720.2 Automobile - Insurance", C452="720.3 Automobile - License", C452="870.4 Rent - Insurance", C452="870.6 Rent - Property Tax", C452="870.7 Rent - Homeoffice", C452="870.9 Rent - Water"),
   0,
   IF(Dashboard!$F$5="Quick",
      IF(OR(C452="190 Automobile",C452="200 computer hardware",C452="210 Computer software",C452="220 Quickbooks software",C452="230 Office equipment",C452="240 Office furniture"),
         E452-(E452/(1+Dashboard!$F$4)),
         0
      ),
      IF(C452="750 Business promotion",
         E452-(E452/(1+4.793/100)),
         E452-(E452/(1+Dashboard!$F$4))
      )
   )
)</f>
        <v>0</v>
      </c>
      <c r="J452" s="25">
        <f>Bank1[[#This Row],[Money in/ (Money out)]]-Bank1[[#This Row],[GST/HST]]</f>
        <v>0</v>
      </c>
      <c r="L452" s="23">
        <f t="shared" si="18"/>
        <v>0</v>
      </c>
    </row>
    <row r="453" spans="1:12" x14ac:dyDescent="0.2">
      <c r="A453" s="399"/>
      <c r="D453" s="397">
        <f>_xlfn.XLOOKUP(C:C,Table1[for Import to Bank Register dropdown],Table1[for Pivot],0,0,1)</f>
        <v>0</v>
      </c>
      <c r="E453" s="400"/>
      <c r="F453" s="146">
        <f t="shared" si="20"/>
        <v>1111111</v>
      </c>
      <c r="G453" s="375">
        <f t="shared" si="19"/>
        <v>0</v>
      </c>
      <c r="I453" s="378">
        <f>IF(OR(C453="150 Directors advances", C453="120 accounts receivable", C453="720.2 Automobile - Insurance", C453="720.3 Automobile - License", C453="870.4 Rent - Insurance", C453="870.6 Rent - Property Tax", C453="870.7 Rent - Homeoffice", C453="870.9 Rent - Water"),
   0,
   IF(Dashboard!$F$5="Quick",
      IF(OR(C453="190 Automobile",C453="200 computer hardware",C453="210 Computer software",C453="220 Quickbooks software",C453="230 Office equipment",C453="240 Office furniture"),
         E453-(E453/(1+Dashboard!$F$4)),
         0
      ),
      IF(C453="750 Business promotion",
         E453-(E453/(1+4.793/100)),
         E453-(E453/(1+Dashboard!$F$4))
      )
   )
)</f>
        <v>0</v>
      </c>
      <c r="J453" s="25">
        <f>Bank1[[#This Row],[Money in/ (Money out)]]-Bank1[[#This Row],[GST/HST]]</f>
        <v>0</v>
      </c>
      <c r="L453" s="23">
        <f t="shared" si="18"/>
        <v>0</v>
      </c>
    </row>
    <row r="454" spans="1:12" x14ac:dyDescent="0.2">
      <c r="A454" s="399"/>
      <c r="D454" s="397">
        <f>_xlfn.XLOOKUP(C:C,Table1[for Import to Bank Register dropdown],Table1[for Pivot],0,0,1)</f>
        <v>0</v>
      </c>
      <c r="E454" s="400"/>
      <c r="F454" s="146">
        <f t="shared" si="20"/>
        <v>1111111</v>
      </c>
      <c r="G454" s="375">
        <f t="shared" si="19"/>
        <v>0</v>
      </c>
      <c r="I454" s="378">
        <f>IF(OR(C454="150 Directors advances", C454="120 accounts receivable", C454="720.2 Automobile - Insurance", C454="720.3 Automobile - License", C454="870.4 Rent - Insurance", C454="870.6 Rent - Property Tax", C454="870.7 Rent - Homeoffice", C454="870.9 Rent - Water"),
   0,
   IF(Dashboard!$F$5="Quick",
      IF(OR(C454="190 Automobile",C454="200 computer hardware",C454="210 Computer software",C454="220 Quickbooks software",C454="230 Office equipment",C454="240 Office furniture"),
         E454-(E454/(1+Dashboard!$F$4)),
         0
      ),
      IF(C454="750 Business promotion",
         E454-(E454/(1+4.793/100)),
         E454-(E454/(1+Dashboard!$F$4))
      )
   )
)</f>
        <v>0</v>
      </c>
      <c r="J454" s="25">
        <f>Bank1[[#This Row],[Money in/ (Money out)]]-Bank1[[#This Row],[GST/HST]]</f>
        <v>0</v>
      </c>
      <c r="L454" s="23">
        <f t="shared" ref="L454:L517" si="21">$L$3</f>
        <v>0</v>
      </c>
    </row>
    <row r="455" spans="1:12" x14ac:dyDescent="0.2">
      <c r="A455" s="399"/>
      <c r="D455" s="397">
        <f>_xlfn.XLOOKUP(C:C,Table1[for Import to Bank Register dropdown],Table1[for Pivot],0,0,1)</f>
        <v>0</v>
      </c>
      <c r="E455" s="400"/>
      <c r="F455" s="146">
        <f t="shared" si="20"/>
        <v>1111111</v>
      </c>
      <c r="G455" s="375">
        <f t="shared" ref="G455:G518" si="22">G454+E455</f>
        <v>0</v>
      </c>
      <c r="I455" s="378">
        <f>IF(OR(C455="150 Directors advances", C455="120 accounts receivable", C455="720.2 Automobile - Insurance", C455="720.3 Automobile - License", C455="870.4 Rent - Insurance", C455="870.6 Rent - Property Tax", C455="870.7 Rent - Homeoffice", C455="870.9 Rent - Water"),
   0,
   IF(Dashboard!$F$5="Quick",
      IF(OR(C455="190 Automobile",C455="200 computer hardware",C455="210 Computer software",C455="220 Quickbooks software",C455="230 Office equipment",C455="240 Office furniture"),
         E455-(E455/(1+Dashboard!$F$4)),
         0
      ),
      IF(C455="750 Business promotion",
         E455-(E455/(1+4.793/100)),
         E455-(E455/(1+Dashboard!$F$4))
      )
   )
)</f>
        <v>0</v>
      </c>
      <c r="J455" s="25">
        <f>Bank1[[#This Row],[Money in/ (Money out)]]-Bank1[[#This Row],[GST/HST]]</f>
        <v>0</v>
      </c>
      <c r="L455" s="23">
        <f t="shared" si="21"/>
        <v>0</v>
      </c>
    </row>
    <row r="456" spans="1:12" x14ac:dyDescent="0.2">
      <c r="A456" s="399"/>
      <c r="D456" s="397">
        <f>_xlfn.XLOOKUP(C:C,Table1[for Import to Bank Register dropdown],Table1[for Pivot],0,0,1)</f>
        <v>0</v>
      </c>
      <c r="E456" s="400"/>
      <c r="F456" s="146">
        <f t="shared" ref="F456:F519" si="23">$E$2</f>
        <v>1111111</v>
      </c>
      <c r="G456" s="375">
        <f t="shared" si="22"/>
        <v>0</v>
      </c>
      <c r="I456" s="378">
        <f>IF(OR(C456="150 Directors advances", C456="120 accounts receivable", C456="720.2 Automobile - Insurance", C456="720.3 Automobile - License", C456="870.4 Rent - Insurance", C456="870.6 Rent - Property Tax", C456="870.7 Rent - Homeoffice", C456="870.9 Rent - Water"),
   0,
   IF(Dashboard!$F$5="Quick",
      IF(OR(C456="190 Automobile",C456="200 computer hardware",C456="210 Computer software",C456="220 Quickbooks software",C456="230 Office equipment",C456="240 Office furniture"),
         E456-(E456/(1+Dashboard!$F$4)),
         0
      ),
      IF(C456="750 Business promotion",
         E456-(E456/(1+4.793/100)),
         E456-(E456/(1+Dashboard!$F$4))
      )
   )
)</f>
        <v>0</v>
      </c>
      <c r="J456" s="25">
        <f>Bank1[[#This Row],[Money in/ (Money out)]]-Bank1[[#This Row],[GST/HST]]</f>
        <v>0</v>
      </c>
      <c r="L456" s="23">
        <f t="shared" si="21"/>
        <v>0</v>
      </c>
    </row>
    <row r="457" spans="1:12" x14ac:dyDescent="0.2">
      <c r="A457" s="399"/>
      <c r="D457" s="397">
        <f>_xlfn.XLOOKUP(C:C,Table1[for Import to Bank Register dropdown],Table1[for Pivot],0,0,1)</f>
        <v>0</v>
      </c>
      <c r="E457" s="400"/>
      <c r="F457" s="146">
        <f t="shared" si="23"/>
        <v>1111111</v>
      </c>
      <c r="G457" s="375">
        <f t="shared" si="22"/>
        <v>0</v>
      </c>
      <c r="I457" s="378">
        <f>IF(OR(C457="150 Directors advances", C457="120 accounts receivable", C457="720.2 Automobile - Insurance", C457="720.3 Automobile - License", C457="870.4 Rent - Insurance", C457="870.6 Rent - Property Tax", C457="870.7 Rent - Homeoffice", C457="870.9 Rent - Water"),
   0,
   IF(Dashboard!$F$5="Quick",
      IF(OR(C457="190 Automobile",C457="200 computer hardware",C457="210 Computer software",C457="220 Quickbooks software",C457="230 Office equipment",C457="240 Office furniture"),
         E457-(E457/(1+Dashboard!$F$4)),
         0
      ),
      IF(C457="750 Business promotion",
         E457-(E457/(1+4.793/100)),
         E457-(E457/(1+Dashboard!$F$4))
      )
   )
)</f>
        <v>0</v>
      </c>
      <c r="J457" s="25">
        <f>Bank1[[#This Row],[Money in/ (Money out)]]-Bank1[[#This Row],[GST/HST]]</f>
        <v>0</v>
      </c>
      <c r="L457" s="23">
        <f t="shared" si="21"/>
        <v>0</v>
      </c>
    </row>
    <row r="458" spans="1:12" x14ac:dyDescent="0.2">
      <c r="A458" s="399"/>
      <c r="D458" s="397">
        <f>_xlfn.XLOOKUP(C:C,Table1[for Import to Bank Register dropdown],Table1[for Pivot],0,0,1)</f>
        <v>0</v>
      </c>
      <c r="E458" s="400"/>
      <c r="F458" s="146">
        <f t="shared" si="23"/>
        <v>1111111</v>
      </c>
      <c r="G458" s="375">
        <f t="shared" si="22"/>
        <v>0</v>
      </c>
      <c r="I458" s="378">
        <f>IF(OR(C458="150 Directors advances", C458="120 accounts receivable", C458="720.2 Automobile - Insurance", C458="720.3 Automobile - License", C458="870.4 Rent - Insurance", C458="870.6 Rent - Property Tax", C458="870.7 Rent - Homeoffice", C458="870.9 Rent - Water"),
   0,
   IF(Dashboard!$F$5="Quick",
      IF(OR(C458="190 Automobile",C458="200 computer hardware",C458="210 Computer software",C458="220 Quickbooks software",C458="230 Office equipment",C458="240 Office furniture"),
         E458-(E458/(1+Dashboard!$F$4)),
         0
      ),
      IF(C458="750 Business promotion",
         E458-(E458/(1+4.793/100)),
         E458-(E458/(1+Dashboard!$F$4))
      )
   )
)</f>
        <v>0</v>
      </c>
      <c r="J458" s="25">
        <f>Bank1[[#This Row],[Money in/ (Money out)]]-Bank1[[#This Row],[GST/HST]]</f>
        <v>0</v>
      </c>
      <c r="L458" s="23">
        <f t="shared" si="21"/>
        <v>0</v>
      </c>
    </row>
    <row r="459" spans="1:12" x14ac:dyDescent="0.2">
      <c r="A459" s="399"/>
      <c r="D459" s="397">
        <f>_xlfn.XLOOKUP(C:C,Table1[for Import to Bank Register dropdown],Table1[for Pivot],0,0,1)</f>
        <v>0</v>
      </c>
      <c r="E459" s="400"/>
      <c r="F459" s="146">
        <f t="shared" si="23"/>
        <v>1111111</v>
      </c>
      <c r="G459" s="375">
        <f t="shared" si="22"/>
        <v>0</v>
      </c>
      <c r="I459" s="378">
        <f>IF(OR(C459="150 Directors advances", C459="120 accounts receivable", C459="720.2 Automobile - Insurance", C459="720.3 Automobile - License", C459="870.4 Rent - Insurance", C459="870.6 Rent - Property Tax", C459="870.7 Rent - Homeoffice", C459="870.9 Rent - Water"),
   0,
   IF(Dashboard!$F$5="Quick",
      IF(OR(C459="190 Automobile",C459="200 computer hardware",C459="210 Computer software",C459="220 Quickbooks software",C459="230 Office equipment",C459="240 Office furniture"),
         E459-(E459/(1+Dashboard!$F$4)),
         0
      ),
      IF(C459="750 Business promotion",
         E459-(E459/(1+4.793/100)),
         E459-(E459/(1+Dashboard!$F$4))
      )
   )
)</f>
        <v>0</v>
      </c>
      <c r="J459" s="25">
        <f>Bank1[[#This Row],[Money in/ (Money out)]]-Bank1[[#This Row],[GST/HST]]</f>
        <v>0</v>
      </c>
      <c r="L459" s="23">
        <f t="shared" si="21"/>
        <v>0</v>
      </c>
    </row>
    <row r="460" spans="1:12" x14ac:dyDescent="0.2">
      <c r="A460" s="399"/>
      <c r="D460" s="397">
        <f>_xlfn.XLOOKUP(C:C,Table1[for Import to Bank Register dropdown],Table1[for Pivot],0,0,1)</f>
        <v>0</v>
      </c>
      <c r="E460" s="400"/>
      <c r="F460" s="146">
        <f t="shared" si="23"/>
        <v>1111111</v>
      </c>
      <c r="G460" s="375">
        <f t="shared" si="22"/>
        <v>0</v>
      </c>
      <c r="I460" s="378">
        <f>IF(OR(C460="150 Directors advances", C460="120 accounts receivable", C460="720.2 Automobile - Insurance", C460="720.3 Automobile - License", C460="870.4 Rent - Insurance", C460="870.6 Rent - Property Tax", C460="870.7 Rent - Homeoffice", C460="870.9 Rent - Water"),
   0,
   IF(Dashboard!$F$5="Quick",
      IF(OR(C460="190 Automobile",C460="200 computer hardware",C460="210 Computer software",C460="220 Quickbooks software",C460="230 Office equipment",C460="240 Office furniture"),
         E460-(E460/(1+Dashboard!$F$4)),
         0
      ),
      IF(C460="750 Business promotion",
         E460-(E460/(1+4.793/100)),
         E460-(E460/(1+Dashboard!$F$4))
      )
   )
)</f>
        <v>0</v>
      </c>
      <c r="J460" s="25">
        <f>Bank1[[#This Row],[Money in/ (Money out)]]-Bank1[[#This Row],[GST/HST]]</f>
        <v>0</v>
      </c>
      <c r="L460" s="23">
        <f t="shared" si="21"/>
        <v>0</v>
      </c>
    </row>
    <row r="461" spans="1:12" x14ac:dyDescent="0.2">
      <c r="A461" s="399"/>
      <c r="D461" s="397">
        <f>_xlfn.XLOOKUP(C:C,Table1[for Import to Bank Register dropdown],Table1[for Pivot],0,0,1)</f>
        <v>0</v>
      </c>
      <c r="E461" s="400"/>
      <c r="F461" s="146">
        <f t="shared" si="23"/>
        <v>1111111</v>
      </c>
      <c r="G461" s="375">
        <f t="shared" si="22"/>
        <v>0</v>
      </c>
      <c r="I461" s="378">
        <f>IF(OR(C461="150 Directors advances", C461="120 accounts receivable", C461="720.2 Automobile - Insurance", C461="720.3 Automobile - License", C461="870.4 Rent - Insurance", C461="870.6 Rent - Property Tax", C461="870.7 Rent - Homeoffice", C461="870.9 Rent - Water"),
   0,
   IF(Dashboard!$F$5="Quick",
      IF(OR(C461="190 Automobile",C461="200 computer hardware",C461="210 Computer software",C461="220 Quickbooks software",C461="230 Office equipment",C461="240 Office furniture"),
         E461-(E461/(1+Dashboard!$F$4)),
         0
      ),
      IF(C461="750 Business promotion",
         E461-(E461/(1+4.793/100)),
         E461-(E461/(1+Dashboard!$F$4))
      )
   )
)</f>
        <v>0</v>
      </c>
      <c r="J461" s="25">
        <f>Bank1[[#This Row],[Money in/ (Money out)]]-Bank1[[#This Row],[GST/HST]]</f>
        <v>0</v>
      </c>
      <c r="L461" s="23">
        <f t="shared" si="21"/>
        <v>0</v>
      </c>
    </row>
    <row r="462" spans="1:12" x14ac:dyDescent="0.2">
      <c r="A462" s="399"/>
      <c r="D462" s="397">
        <f>_xlfn.XLOOKUP(C:C,Table1[for Import to Bank Register dropdown],Table1[for Pivot],0,0,1)</f>
        <v>0</v>
      </c>
      <c r="E462" s="400"/>
      <c r="F462" s="146">
        <f t="shared" si="23"/>
        <v>1111111</v>
      </c>
      <c r="G462" s="375">
        <f t="shared" si="22"/>
        <v>0</v>
      </c>
      <c r="I462" s="378">
        <f>IF(OR(C462="150 Directors advances", C462="120 accounts receivable", C462="720.2 Automobile - Insurance", C462="720.3 Automobile - License", C462="870.4 Rent - Insurance", C462="870.6 Rent - Property Tax", C462="870.7 Rent - Homeoffice", C462="870.9 Rent - Water"),
   0,
   IF(Dashboard!$F$5="Quick",
      IF(OR(C462="190 Automobile",C462="200 computer hardware",C462="210 Computer software",C462="220 Quickbooks software",C462="230 Office equipment",C462="240 Office furniture"),
         E462-(E462/(1+Dashboard!$F$4)),
         0
      ),
      IF(C462="750 Business promotion",
         E462-(E462/(1+4.793/100)),
         E462-(E462/(1+Dashboard!$F$4))
      )
   )
)</f>
        <v>0</v>
      </c>
      <c r="J462" s="25">
        <f>Bank1[[#This Row],[Money in/ (Money out)]]-Bank1[[#This Row],[GST/HST]]</f>
        <v>0</v>
      </c>
      <c r="L462" s="23">
        <f t="shared" si="21"/>
        <v>0</v>
      </c>
    </row>
    <row r="463" spans="1:12" x14ac:dyDescent="0.2">
      <c r="A463" s="399"/>
      <c r="D463" s="397">
        <f>_xlfn.XLOOKUP(C:C,Table1[for Import to Bank Register dropdown],Table1[for Pivot],0,0,1)</f>
        <v>0</v>
      </c>
      <c r="E463" s="400"/>
      <c r="F463" s="146">
        <f t="shared" si="23"/>
        <v>1111111</v>
      </c>
      <c r="G463" s="375">
        <f t="shared" si="22"/>
        <v>0</v>
      </c>
      <c r="I463" s="378">
        <f>IF(OR(C463="150 Directors advances", C463="120 accounts receivable", C463="720.2 Automobile - Insurance", C463="720.3 Automobile - License", C463="870.4 Rent - Insurance", C463="870.6 Rent - Property Tax", C463="870.7 Rent - Homeoffice", C463="870.9 Rent - Water"),
   0,
   IF(Dashboard!$F$5="Quick",
      IF(OR(C463="190 Automobile",C463="200 computer hardware",C463="210 Computer software",C463="220 Quickbooks software",C463="230 Office equipment",C463="240 Office furniture"),
         E463-(E463/(1+Dashboard!$F$4)),
         0
      ),
      IF(C463="750 Business promotion",
         E463-(E463/(1+4.793/100)),
         E463-(E463/(1+Dashboard!$F$4))
      )
   )
)</f>
        <v>0</v>
      </c>
      <c r="J463" s="25">
        <f>Bank1[[#This Row],[Money in/ (Money out)]]-Bank1[[#This Row],[GST/HST]]</f>
        <v>0</v>
      </c>
      <c r="L463" s="23">
        <f t="shared" si="21"/>
        <v>0</v>
      </c>
    </row>
    <row r="464" spans="1:12" x14ac:dyDescent="0.2">
      <c r="A464" s="399"/>
      <c r="D464" s="397">
        <f>_xlfn.XLOOKUP(C:C,Table1[for Import to Bank Register dropdown],Table1[for Pivot],0,0,1)</f>
        <v>0</v>
      </c>
      <c r="E464" s="400"/>
      <c r="F464" s="146">
        <f t="shared" si="23"/>
        <v>1111111</v>
      </c>
      <c r="G464" s="375">
        <f t="shared" si="22"/>
        <v>0</v>
      </c>
      <c r="I464" s="378">
        <f>IF(OR(C464="150 Directors advances", C464="120 accounts receivable", C464="720.2 Automobile - Insurance", C464="720.3 Automobile - License", C464="870.4 Rent - Insurance", C464="870.6 Rent - Property Tax", C464="870.7 Rent - Homeoffice", C464="870.9 Rent - Water"),
   0,
   IF(Dashboard!$F$5="Quick",
      IF(OR(C464="190 Automobile",C464="200 computer hardware",C464="210 Computer software",C464="220 Quickbooks software",C464="230 Office equipment",C464="240 Office furniture"),
         E464-(E464/(1+Dashboard!$F$4)),
         0
      ),
      IF(C464="750 Business promotion",
         E464-(E464/(1+4.793/100)),
         E464-(E464/(1+Dashboard!$F$4))
      )
   )
)</f>
        <v>0</v>
      </c>
      <c r="J464" s="25">
        <f>Bank1[[#This Row],[Money in/ (Money out)]]-Bank1[[#This Row],[GST/HST]]</f>
        <v>0</v>
      </c>
      <c r="L464" s="23">
        <f t="shared" si="21"/>
        <v>0</v>
      </c>
    </row>
    <row r="465" spans="1:12" x14ac:dyDescent="0.2">
      <c r="A465" s="399"/>
      <c r="D465" s="397">
        <f>_xlfn.XLOOKUP(C:C,Table1[for Import to Bank Register dropdown],Table1[for Pivot],0,0,1)</f>
        <v>0</v>
      </c>
      <c r="E465" s="400"/>
      <c r="F465" s="146">
        <f t="shared" si="23"/>
        <v>1111111</v>
      </c>
      <c r="G465" s="375">
        <f t="shared" si="22"/>
        <v>0</v>
      </c>
      <c r="I465" s="378">
        <f>IF(OR(C465="150 Directors advances", C465="120 accounts receivable", C465="720.2 Automobile - Insurance", C465="720.3 Automobile - License", C465="870.4 Rent - Insurance", C465="870.6 Rent - Property Tax", C465="870.7 Rent - Homeoffice", C465="870.9 Rent - Water"),
   0,
   IF(Dashboard!$F$5="Quick",
      IF(OR(C465="190 Automobile",C465="200 computer hardware",C465="210 Computer software",C465="220 Quickbooks software",C465="230 Office equipment",C465="240 Office furniture"),
         E465-(E465/(1+Dashboard!$F$4)),
         0
      ),
      IF(C465="750 Business promotion",
         E465-(E465/(1+4.793/100)),
         E465-(E465/(1+Dashboard!$F$4))
      )
   )
)</f>
        <v>0</v>
      </c>
      <c r="J465" s="25">
        <f>Bank1[[#This Row],[Money in/ (Money out)]]-Bank1[[#This Row],[GST/HST]]</f>
        <v>0</v>
      </c>
      <c r="L465" s="23">
        <f t="shared" si="21"/>
        <v>0</v>
      </c>
    </row>
    <row r="466" spans="1:12" x14ac:dyDescent="0.2">
      <c r="A466" s="399"/>
      <c r="D466" s="397">
        <f>_xlfn.XLOOKUP(C:C,Table1[for Import to Bank Register dropdown],Table1[for Pivot],0,0,1)</f>
        <v>0</v>
      </c>
      <c r="E466" s="400"/>
      <c r="F466" s="146">
        <f t="shared" si="23"/>
        <v>1111111</v>
      </c>
      <c r="G466" s="375">
        <f t="shared" si="22"/>
        <v>0</v>
      </c>
      <c r="I466" s="378">
        <f>IF(OR(C466="150 Directors advances", C466="120 accounts receivable", C466="720.2 Automobile - Insurance", C466="720.3 Automobile - License", C466="870.4 Rent - Insurance", C466="870.6 Rent - Property Tax", C466="870.7 Rent - Homeoffice", C466="870.9 Rent - Water"),
   0,
   IF(Dashboard!$F$5="Quick",
      IF(OR(C466="190 Automobile",C466="200 computer hardware",C466="210 Computer software",C466="220 Quickbooks software",C466="230 Office equipment",C466="240 Office furniture"),
         E466-(E466/(1+Dashboard!$F$4)),
         0
      ),
      IF(C466="750 Business promotion",
         E466-(E466/(1+4.793/100)),
         E466-(E466/(1+Dashboard!$F$4))
      )
   )
)</f>
        <v>0</v>
      </c>
      <c r="J466" s="25">
        <f>Bank1[[#This Row],[Money in/ (Money out)]]-Bank1[[#This Row],[GST/HST]]</f>
        <v>0</v>
      </c>
      <c r="L466" s="23">
        <f t="shared" si="21"/>
        <v>0</v>
      </c>
    </row>
    <row r="467" spans="1:12" x14ac:dyDescent="0.2">
      <c r="A467" s="399"/>
      <c r="D467" s="397">
        <f>_xlfn.XLOOKUP(C:C,Table1[for Import to Bank Register dropdown],Table1[for Pivot],0,0,1)</f>
        <v>0</v>
      </c>
      <c r="E467" s="400"/>
      <c r="F467" s="146">
        <f t="shared" si="23"/>
        <v>1111111</v>
      </c>
      <c r="G467" s="375">
        <f t="shared" si="22"/>
        <v>0</v>
      </c>
      <c r="I467" s="378">
        <f>IF(OR(C467="150 Directors advances", C467="120 accounts receivable", C467="720.2 Automobile - Insurance", C467="720.3 Automobile - License", C467="870.4 Rent - Insurance", C467="870.6 Rent - Property Tax", C467="870.7 Rent - Homeoffice", C467="870.9 Rent - Water"),
   0,
   IF(Dashboard!$F$5="Quick",
      IF(OR(C467="190 Automobile",C467="200 computer hardware",C467="210 Computer software",C467="220 Quickbooks software",C467="230 Office equipment",C467="240 Office furniture"),
         E467-(E467/(1+Dashboard!$F$4)),
         0
      ),
      IF(C467="750 Business promotion",
         E467-(E467/(1+4.793/100)),
         E467-(E467/(1+Dashboard!$F$4))
      )
   )
)</f>
        <v>0</v>
      </c>
      <c r="J467" s="25">
        <f>Bank1[[#This Row],[Money in/ (Money out)]]-Bank1[[#This Row],[GST/HST]]</f>
        <v>0</v>
      </c>
      <c r="L467" s="23">
        <f t="shared" si="21"/>
        <v>0</v>
      </c>
    </row>
    <row r="468" spans="1:12" x14ac:dyDescent="0.2">
      <c r="A468" s="399"/>
      <c r="D468" s="397">
        <f>_xlfn.XLOOKUP(C:C,Table1[for Import to Bank Register dropdown],Table1[for Pivot],0,0,1)</f>
        <v>0</v>
      </c>
      <c r="E468" s="400"/>
      <c r="F468" s="146">
        <f t="shared" si="23"/>
        <v>1111111</v>
      </c>
      <c r="G468" s="375">
        <f t="shared" si="22"/>
        <v>0</v>
      </c>
      <c r="I468" s="378">
        <f>IF(OR(C468="150 Directors advances", C468="120 accounts receivable", C468="720.2 Automobile - Insurance", C468="720.3 Automobile - License", C468="870.4 Rent - Insurance", C468="870.6 Rent - Property Tax", C468="870.7 Rent - Homeoffice", C468="870.9 Rent - Water"),
   0,
   IF(Dashboard!$F$5="Quick",
      IF(OR(C468="190 Automobile",C468="200 computer hardware",C468="210 Computer software",C468="220 Quickbooks software",C468="230 Office equipment",C468="240 Office furniture"),
         E468-(E468/(1+Dashboard!$F$4)),
         0
      ),
      IF(C468="750 Business promotion",
         E468-(E468/(1+4.793/100)),
         E468-(E468/(1+Dashboard!$F$4))
      )
   )
)</f>
        <v>0</v>
      </c>
      <c r="J468" s="25">
        <f>Bank1[[#This Row],[Money in/ (Money out)]]-Bank1[[#This Row],[GST/HST]]</f>
        <v>0</v>
      </c>
      <c r="L468" s="23">
        <f t="shared" si="21"/>
        <v>0</v>
      </c>
    </row>
    <row r="469" spans="1:12" x14ac:dyDescent="0.2">
      <c r="A469" s="399"/>
      <c r="D469" s="397">
        <f>_xlfn.XLOOKUP(C:C,Table1[for Import to Bank Register dropdown],Table1[for Pivot],0,0,1)</f>
        <v>0</v>
      </c>
      <c r="E469" s="400"/>
      <c r="F469" s="146">
        <f t="shared" si="23"/>
        <v>1111111</v>
      </c>
      <c r="G469" s="375">
        <f t="shared" si="22"/>
        <v>0</v>
      </c>
      <c r="I469" s="378">
        <f>IF(OR(C469="150 Directors advances", C469="120 accounts receivable", C469="720.2 Automobile - Insurance", C469="720.3 Automobile - License", C469="870.4 Rent - Insurance", C469="870.6 Rent - Property Tax", C469="870.7 Rent - Homeoffice", C469="870.9 Rent - Water"),
   0,
   IF(Dashboard!$F$5="Quick",
      IF(OR(C469="190 Automobile",C469="200 computer hardware",C469="210 Computer software",C469="220 Quickbooks software",C469="230 Office equipment",C469="240 Office furniture"),
         E469-(E469/(1+Dashboard!$F$4)),
         0
      ),
      IF(C469="750 Business promotion",
         E469-(E469/(1+4.793/100)),
         E469-(E469/(1+Dashboard!$F$4))
      )
   )
)</f>
        <v>0</v>
      </c>
      <c r="J469" s="25">
        <f>Bank1[[#This Row],[Money in/ (Money out)]]-Bank1[[#This Row],[GST/HST]]</f>
        <v>0</v>
      </c>
      <c r="L469" s="23">
        <f t="shared" si="21"/>
        <v>0</v>
      </c>
    </row>
    <row r="470" spans="1:12" x14ac:dyDescent="0.2">
      <c r="A470" s="399"/>
      <c r="D470" s="397">
        <f>_xlfn.XLOOKUP(C:C,Table1[for Import to Bank Register dropdown],Table1[for Pivot],0,0,1)</f>
        <v>0</v>
      </c>
      <c r="E470" s="400"/>
      <c r="F470" s="146">
        <f t="shared" si="23"/>
        <v>1111111</v>
      </c>
      <c r="G470" s="375">
        <f t="shared" si="22"/>
        <v>0</v>
      </c>
      <c r="I470" s="378">
        <f>IF(OR(C470="150 Directors advances", C470="120 accounts receivable", C470="720.2 Automobile - Insurance", C470="720.3 Automobile - License", C470="870.4 Rent - Insurance", C470="870.6 Rent - Property Tax", C470="870.7 Rent - Homeoffice", C470="870.9 Rent - Water"),
   0,
   IF(Dashboard!$F$5="Quick",
      IF(OR(C470="190 Automobile",C470="200 computer hardware",C470="210 Computer software",C470="220 Quickbooks software",C470="230 Office equipment",C470="240 Office furniture"),
         E470-(E470/(1+Dashboard!$F$4)),
         0
      ),
      IF(C470="750 Business promotion",
         E470-(E470/(1+4.793/100)),
         E470-(E470/(1+Dashboard!$F$4))
      )
   )
)</f>
        <v>0</v>
      </c>
      <c r="J470" s="25">
        <f>Bank1[[#This Row],[Money in/ (Money out)]]-Bank1[[#This Row],[GST/HST]]</f>
        <v>0</v>
      </c>
      <c r="L470" s="23">
        <f t="shared" si="21"/>
        <v>0</v>
      </c>
    </row>
    <row r="471" spans="1:12" x14ac:dyDescent="0.2">
      <c r="A471" s="399"/>
      <c r="D471" s="397">
        <f>_xlfn.XLOOKUP(C:C,Table1[for Import to Bank Register dropdown],Table1[for Pivot],0,0,1)</f>
        <v>0</v>
      </c>
      <c r="E471" s="400"/>
      <c r="F471" s="146">
        <f t="shared" si="23"/>
        <v>1111111</v>
      </c>
      <c r="G471" s="375">
        <f t="shared" si="22"/>
        <v>0</v>
      </c>
      <c r="I471" s="378">
        <f>IF(OR(C471="150 Directors advances", C471="120 accounts receivable", C471="720.2 Automobile - Insurance", C471="720.3 Automobile - License", C471="870.4 Rent - Insurance", C471="870.6 Rent - Property Tax", C471="870.7 Rent - Homeoffice", C471="870.9 Rent - Water"),
   0,
   IF(Dashboard!$F$5="Quick",
      IF(OR(C471="190 Automobile",C471="200 computer hardware",C471="210 Computer software",C471="220 Quickbooks software",C471="230 Office equipment",C471="240 Office furniture"),
         E471-(E471/(1+Dashboard!$F$4)),
         0
      ),
      IF(C471="750 Business promotion",
         E471-(E471/(1+4.793/100)),
         E471-(E471/(1+Dashboard!$F$4))
      )
   )
)</f>
        <v>0</v>
      </c>
      <c r="J471" s="25">
        <f>Bank1[[#This Row],[Money in/ (Money out)]]-Bank1[[#This Row],[GST/HST]]</f>
        <v>0</v>
      </c>
      <c r="L471" s="23">
        <f t="shared" si="21"/>
        <v>0</v>
      </c>
    </row>
    <row r="472" spans="1:12" x14ac:dyDescent="0.2">
      <c r="A472" s="399"/>
      <c r="D472" s="397">
        <f>_xlfn.XLOOKUP(C:C,Table1[for Import to Bank Register dropdown],Table1[for Pivot],0,0,1)</f>
        <v>0</v>
      </c>
      <c r="E472" s="400"/>
      <c r="F472" s="146">
        <f t="shared" si="23"/>
        <v>1111111</v>
      </c>
      <c r="G472" s="375">
        <f t="shared" si="22"/>
        <v>0</v>
      </c>
      <c r="I472" s="378">
        <f>IF(OR(C472="150 Directors advances", C472="120 accounts receivable", C472="720.2 Automobile - Insurance", C472="720.3 Automobile - License", C472="870.4 Rent - Insurance", C472="870.6 Rent - Property Tax", C472="870.7 Rent - Homeoffice", C472="870.9 Rent - Water"),
   0,
   IF(Dashboard!$F$5="Quick",
      IF(OR(C472="190 Automobile",C472="200 computer hardware",C472="210 Computer software",C472="220 Quickbooks software",C472="230 Office equipment",C472="240 Office furniture"),
         E472-(E472/(1+Dashboard!$F$4)),
         0
      ),
      IF(C472="750 Business promotion",
         E472-(E472/(1+4.793/100)),
         E472-(E472/(1+Dashboard!$F$4))
      )
   )
)</f>
        <v>0</v>
      </c>
      <c r="J472" s="25">
        <f>Bank1[[#This Row],[Money in/ (Money out)]]-Bank1[[#This Row],[GST/HST]]</f>
        <v>0</v>
      </c>
      <c r="L472" s="23">
        <f t="shared" si="21"/>
        <v>0</v>
      </c>
    </row>
    <row r="473" spans="1:12" x14ac:dyDescent="0.2">
      <c r="A473" s="399"/>
      <c r="D473" s="397">
        <f>_xlfn.XLOOKUP(C:C,Table1[for Import to Bank Register dropdown],Table1[for Pivot],0,0,1)</f>
        <v>0</v>
      </c>
      <c r="E473" s="400"/>
      <c r="F473" s="146">
        <f t="shared" si="23"/>
        <v>1111111</v>
      </c>
      <c r="G473" s="375">
        <f t="shared" si="22"/>
        <v>0</v>
      </c>
      <c r="I473" s="378">
        <f>IF(OR(C473="150 Directors advances", C473="120 accounts receivable", C473="720.2 Automobile - Insurance", C473="720.3 Automobile - License", C473="870.4 Rent - Insurance", C473="870.6 Rent - Property Tax", C473="870.7 Rent - Homeoffice", C473="870.9 Rent - Water"),
   0,
   IF(Dashboard!$F$5="Quick",
      IF(OR(C473="190 Automobile",C473="200 computer hardware",C473="210 Computer software",C473="220 Quickbooks software",C473="230 Office equipment",C473="240 Office furniture"),
         E473-(E473/(1+Dashboard!$F$4)),
         0
      ),
      IF(C473="750 Business promotion",
         E473-(E473/(1+4.793/100)),
         E473-(E473/(1+Dashboard!$F$4))
      )
   )
)</f>
        <v>0</v>
      </c>
      <c r="J473" s="25">
        <f>Bank1[[#This Row],[Money in/ (Money out)]]-Bank1[[#This Row],[GST/HST]]</f>
        <v>0</v>
      </c>
      <c r="L473" s="23">
        <f t="shared" si="21"/>
        <v>0</v>
      </c>
    </row>
    <row r="474" spans="1:12" x14ac:dyDescent="0.2">
      <c r="A474" s="399"/>
      <c r="D474" s="397">
        <f>_xlfn.XLOOKUP(C:C,Table1[for Import to Bank Register dropdown],Table1[for Pivot],0,0,1)</f>
        <v>0</v>
      </c>
      <c r="E474" s="400"/>
      <c r="F474" s="146">
        <f t="shared" si="23"/>
        <v>1111111</v>
      </c>
      <c r="G474" s="375">
        <f t="shared" si="22"/>
        <v>0</v>
      </c>
      <c r="I474" s="378">
        <f>IF(OR(C474="150 Directors advances", C474="120 accounts receivable", C474="720.2 Automobile - Insurance", C474="720.3 Automobile - License", C474="870.4 Rent - Insurance", C474="870.6 Rent - Property Tax", C474="870.7 Rent - Homeoffice", C474="870.9 Rent - Water"),
   0,
   IF(Dashboard!$F$5="Quick",
      IF(OR(C474="190 Automobile",C474="200 computer hardware",C474="210 Computer software",C474="220 Quickbooks software",C474="230 Office equipment",C474="240 Office furniture"),
         E474-(E474/(1+Dashboard!$F$4)),
         0
      ),
      IF(C474="750 Business promotion",
         E474-(E474/(1+4.793/100)),
         E474-(E474/(1+Dashboard!$F$4))
      )
   )
)</f>
        <v>0</v>
      </c>
      <c r="J474" s="25">
        <f>Bank1[[#This Row],[Money in/ (Money out)]]-Bank1[[#This Row],[GST/HST]]</f>
        <v>0</v>
      </c>
      <c r="L474" s="23">
        <f t="shared" si="21"/>
        <v>0</v>
      </c>
    </row>
    <row r="475" spans="1:12" x14ac:dyDescent="0.2">
      <c r="A475" s="399"/>
      <c r="D475" s="397">
        <f>_xlfn.XLOOKUP(C:C,Table1[for Import to Bank Register dropdown],Table1[for Pivot],0,0,1)</f>
        <v>0</v>
      </c>
      <c r="E475" s="400"/>
      <c r="F475" s="146">
        <f t="shared" si="23"/>
        <v>1111111</v>
      </c>
      <c r="G475" s="375">
        <f t="shared" si="22"/>
        <v>0</v>
      </c>
      <c r="I475" s="378">
        <f>IF(OR(C475="150 Directors advances", C475="120 accounts receivable", C475="720.2 Automobile - Insurance", C475="720.3 Automobile - License", C475="870.4 Rent - Insurance", C475="870.6 Rent - Property Tax", C475="870.7 Rent - Homeoffice", C475="870.9 Rent - Water"),
   0,
   IF(Dashboard!$F$5="Quick",
      IF(OR(C475="190 Automobile",C475="200 computer hardware",C475="210 Computer software",C475="220 Quickbooks software",C475="230 Office equipment",C475="240 Office furniture"),
         E475-(E475/(1+Dashboard!$F$4)),
         0
      ),
      IF(C475="750 Business promotion",
         E475-(E475/(1+4.793/100)),
         E475-(E475/(1+Dashboard!$F$4))
      )
   )
)</f>
        <v>0</v>
      </c>
      <c r="J475" s="25">
        <f>Bank1[[#This Row],[Money in/ (Money out)]]-Bank1[[#This Row],[GST/HST]]</f>
        <v>0</v>
      </c>
      <c r="L475" s="23">
        <f t="shared" si="21"/>
        <v>0</v>
      </c>
    </row>
    <row r="476" spans="1:12" x14ac:dyDescent="0.2">
      <c r="A476" s="399"/>
      <c r="D476" s="397">
        <f>_xlfn.XLOOKUP(C:C,Table1[for Import to Bank Register dropdown],Table1[for Pivot],0,0,1)</f>
        <v>0</v>
      </c>
      <c r="E476" s="400"/>
      <c r="F476" s="146">
        <f t="shared" si="23"/>
        <v>1111111</v>
      </c>
      <c r="G476" s="375">
        <f t="shared" si="22"/>
        <v>0</v>
      </c>
      <c r="I476" s="378">
        <f>IF(OR(C476="150 Directors advances", C476="120 accounts receivable", C476="720.2 Automobile - Insurance", C476="720.3 Automobile - License", C476="870.4 Rent - Insurance", C476="870.6 Rent - Property Tax", C476="870.7 Rent - Homeoffice", C476="870.9 Rent - Water"),
   0,
   IF(Dashboard!$F$5="Quick",
      IF(OR(C476="190 Automobile",C476="200 computer hardware",C476="210 Computer software",C476="220 Quickbooks software",C476="230 Office equipment",C476="240 Office furniture"),
         E476-(E476/(1+Dashboard!$F$4)),
         0
      ),
      IF(C476="750 Business promotion",
         E476-(E476/(1+4.793/100)),
         E476-(E476/(1+Dashboard!$F$4))
      )
   )
)</f>
        <v>0</v>
      </c>
      <c r="J476" s="25">
        <f>Bank1[[#This Row],[Money in/ (Money out)]]-Bank1[[#This Row],[GST/HST]]</f>
        <v>0</v>
      </c>
      <c r="L476" s="23">
        <f t="shared" si="21"/>
        <v>0</v>
      </c>
    </row>
    <row r="477" spans="1:12" x14ac:dyDescent="0.2">
      <c r="A477" s="399"/>
      <c r="D477" s="397">
        <f>_xlfn.XLOOKUP(C:C,Table1[for Import to Bank Register dropdown],Table1[for Pivot],0,0,1)</f>
        <v>0</v>
      </c>
      <c r="E477" s="400"/>
      <c r="F477" s="146">
        <f t="shared" si="23"/>
        <v>1111111</v>
      </c>
      <c r="G477" s="375">
        <f t="shared" si="22"/>
        <v>0</v>
      </c>
      <c r="I477" s="378">
        <f>IF(OR(C477="150 Directors advances", C477="120 accounts receivable", C477="720.2 Automobile - Insurance", C477="720.3 Automobile - License", C477="870.4 Rent - Insurance", C477="870.6 Rent - Property Tax", C477="870.7 Rent - Homeoffice", C477="870.9 Rent - Water"),
   0,
   IF(Dashboard!$F$5="Quick",
      IF(OR(C477="190 Automobile",C477="200 computer hardware",C477="210 Computer software",C477="220 Quickbooks software",C477="230 Office equipment",C477="240 Office furniture"),
         E477-(E477/(1+Dashboard!$F$4)),
         0
      ),
      IF(C477="750 Business promotion",
         E477-(E477/(1+4.793/100)),
         E477-(E477/(1+Dashboard!$F$4))
      )
   )
)</f>
        <v>0</v>
      </c>
      <c r="J477" s="25">
        <f>Bank1[[#This Row],[Money in/ (Money out)]]-Bank1[[#This Row],[GST/HST]]</f>
        <v>0</v>
      </c>
      <c r="L477" s="23">
        <f t="shared" si="21"/>
        <v>0</v>
      </c>
    </row>
    <row r="478" spans="1:12" x14ac:dyDescent="0.2">
      <c r="A478" s="399"/>
      <c r="D478" s="397">
        <f>_xlfn.XLOOKUP(C:C,Table1[for Import to Bank Register dropdown],Table1[for Pivot],0,0,1)</f>
        <v>0</v>
      </c>
      <c r="E478" s="400"/>
      <c r="F478" s="146">
        <f t="shared" si="23"/>
        <v>1111111</v>
      </c>
      <c r="G478" s="375">
        <f t="shared" si="22"/>
        <v>0</v>
      </c>
      <c r="I478" s="378">
        <f>IF(OR(C478="150 Directors advances", C478="120 accounts receivable", C478="720.2 Automobile - Insurance", C478="720.3 Automobile - License", C478="870.4 Rent - Insurance", C478="870.6 Rent - Property Tax", C478="870.7 Rent - Homeoffice", C478="870.9 Rent - Water"),
   0,
   IF(Dashboard!$F$5="Quick",
      IF(OR(C478="190 Automobile",C478="200 computer hardware",C478="210 Computer software",C478="220 Quickbooks software",C478="230 Office equipment",C478="240 Office furniture"),
         E478-(E478/(1+Dashboard!$F$4)),
         0
      ),
      IF(C478="750 Business promotion",
         E478-(E478/(1+4.793/100)),
         E478-(E478/(1+Dashboard!$F$4))
      )
   )
)</f>
        <v>0</v>
      </c>
      <c r="J478" s="25">
        <f>Bank1[[#This Row],[Money in/ (Money out)]]-Bank1[[#This Row],[GST/HST]]</f>
        <v>0</v>
      </c>
      <c r="L478" s="23">
        <f t="shared" si="21"/>
        <v>0</v>
      </c>
    </row>
    <row r="479" spans="1:12" x14ac:dyDescent="0.2">
      <c r="A479" s="399"/>
      <c r="D479" s="397">
        <f>_xlfn.XLOOKUP(C:C,Table1[for Import to Bank Register dropdown],Table1[for Pivot],0,0,1)</f>
        <v>0</v>
      </c>
      <c r="E479" s="400"/>
      <c r="F479" s="146">
        <f t="shared" si="23"/>
        <v>1111111</v>
      </c>
      <c r="G479" s="375">
        <f t="shared" si="22"/>
        <v>0</v>
      </c>
      <c r="I479" s="378">
        <f>IF(OR(C479="150 Directors advances", C479="120 accounts receivable", C479="720.2 Automobile - Insurance", C479="720.3 Automobile - License", C479="870.4 Rent - Insurance", C479="870.6 Rent - Property Tax", C479="870.7 Rent - Homeoffice", C479="870.9 Rent - Water"),
   0,
   IF(Dashboard!$F$5="Quick",
      IF(OR(C479="190 Automobile",C479="200 computer hardware",C479="210 Computer software",C479="220 Quickbooks software",C479="230 Office equipment",C479="240 Office furniture"),
         E479-(E479/(1+Dashboard!$F$4)),
         0
      ),
      IF(C479="750 Business promotion",
         E479-(E479/(1+4.793/100)),
         E479-(E479/(1+Dashboard!$F$4))
      )
   )
)</f>
        <v>0</v>
      </c>
      <c r="J479" s="25">
        <f>Bank1[[#This Row],[Money in/ (Money out)]]-Bank1[[#This Row],[GST/HST]]</f>
        <v>0</v>
      </c>
      <c r="L479" s="23">
        <f t="shared" si="21"/>
        <v>0</v>
      </c>
    </row>
    <row r="480" spans="1:12" x14ac:dyDescent="0.2">
      <c r="A480" s="399"/>
      <c r="D480" s="397">
        <f>_xlfn.XLOOKUP(C:C,Table1[for Import to Bank Register dropdown],Table1[for Pivot],0,0,1)</f>
        <v>0</v>
      </c>
      <c r="E480" s="400"/>
      <c r="F480" s="146">
        <f t="shared" si="23"/>
        <v>1111111</v>
      </c>
      <c r="G480" s="375">
        <f t="shared" si="22"/>
        <v>0</v>
      </c>
      <c r="I480" s="378">
        <f>IF(OR(C480="150 Directors advances", C480="120 accounts receivable", C480="720.2 Automobile - Insurance", C480="720.3 Automobile - License", C480="870.4 Rent - Insurance", C480="870.6 Rent - Property Tax", C480="870.7 Rent - Homeoffice", C480="870.9 Rent - Water"),
   0,
   IF(Dashboard!$F$5="Quick",
      IF(OR(C480="190 Automobile",C480="200 computer hardware",C480="210 Computer software",C480="220 Quickbooks software",C480="230 Office equipment",C480="240 Office furniture"),
         E480-(E480/(1+Dashboard!$F$4)),
         0
      ),
      IF(C480="750 Business promotion",
         E480-(E480/(1+4.793/100)),
         E480-(E480/(1+Dashboard!$F$4))
      )
   )
)</f>
        <v>0</v>
      </c>
      <c r="J480" s="25">
        <f>Bank1[[#This Row],[Money in/ (Money out)]]-Bank1[[#This Row],[GST/HST]]</f>
        <v>0</v>
      </c>
      <c r="L480" s="23">
        <f t="shared" si="21"/>
        <v>0</v>
      </c>
    </row>
    <row r="481" spans="1:12" x14ac:dyDescent="0.2">
      <c r="A481" s="399"/>
      <c r="D481" s="397">
        <f>_xlfn.XLOOKUP(C:C,Table1[for Import to Bank Register dropdown],Table1[for Pivot],0,0,1)</f>
        <v>0</v>
      </c>
      <c r="E481" s="400"/>
      <c r="F481" s="146">
        <f t="shared" si="23"/>
        <v>1111111</v>
      </c>
      <c r="G481" s="375">
        <f t="shared" si="22"/>
        <v>0</v>
      </c>
      <c r="I481" s="378">
        <f>IF(OR(C481="150 Directors advances", C481="120 accounts receivable", C481="720.2 Automobile - Insurance", C481="720.3 Automobile - License", C481="870.4 Rent - Insurance", C481="870.6 Rent - Property Tax", C481="870.7 Rent - Homeoffice", C481="870.9 Rent - Water"),
   0,
   IF(Dashboard!$F$5="Quick",
      IF(OR(C481="190 Automobile",C481="200 computer hardware",C481="210 Computer software",C481="220 Quickbooks software",C481="230 Office equipment",C481="240 Office furniture"),
         E481-(E481/(1+Dashboard!$F$4)),
         0
      ),
      IF(C481="750 Business promotion",
         E481-(E481/(1+4.793/100)),
         E481-(E481/(1+Dashboard!$F$4))
      )
   )
)</f>
        <v>0</v>
      </c>
      <c r="J481" s="25">
        <f>Bank1[[#This Row],[Money in/ (Money out)]]-Bank1[[#This Row],[GST/HST]]</f>
        <v>0</v>
      </c>
      <c r="L481" s="23">
        <f t="shared" si="21"/>
        <v>0</v>
      </c>
    </row>
    <row r="482" spans="1:12" x14ac:dyDescent="0.2">
      <c r="A482" s="399"/>
      <c r="D482" s="397">
        <f>_xlfn.XLOOKUP(C:C,Table1[for Import to Bank Register dropdown],Table1[for Pivot],0,0,1)</f>
        <v>0</v>
      </c>
      <c r="E482" s="400"/>
      <c r="F482" s="146">
        <f t="shared" si="23"/>
        <v>1111111</v>
      </c>
      <c r="G482" s="375">
        <f t="shared" si="22"/>
        <v>0</v>
      </c>
      <c r="I482" s="378">
        <f>IF(OR(C482="150 Directors advances", C482="120 accounts receivable", C482="720.2 Automobile - Insurance", C482="720.3 Automobile - License", C482="870.4 Rent - Insurance", C482="870.6 Rent - Property Tax", C482="870.7 Rent - Homeoffice", C482="870.9 Rent - Water"),
   0,
   IF(Dashboard!$F$5="Quick",
      IF(OR(C482="190 Automobile",C482="200 computer hardware",C482="210 Computer software",C482="220 Quickbooks software",C482="230 Office equipment",C482="240 Office furniture"),
         E482-(E482/(1+Dashboard!$F$4)),
         0
      ),
      IF(C482="750 Business promotion",
         E482-(E482/(1+4.793/100)),
         E482-(E482/(1+Dashboard!$F$4))
      )
   )
)</f>
        <v>0</v>
      </c>
      <c r="J482" s="25">
        <f>Bank1[[#This Row],[Money in/ (Money out)]]-Bank1[[#This Row],[GST/HST]]</f>
        <v>0</v>
      </c>
      <c r="L482" s="23">
        <f t="shared" si="21"/>
        <v>0</v>
      </c>
    </row>
    <row r="483" spans="1:12" x14ac:dyDescent="0.2">
      <c r="A483" s="399"/>
      <c r="D483" s="397">
        <f>_xlfn.XLOOKUP(C:C,Table1[for Import to Bank Register dropdown],Table1[for Pivot],0,0,1)</f>
        <v>0</v>
      </c>
      <c r="E483" s="400"/>
      <c r="F483" s="146">
        <f t="shared" si="23"/>
        <v>1111111</v>
      </c>
      <c r="G483" s="375">
        <f t="shared" si="22"/>
        <v>0</v>
      </c>
      <c r="I483" s="378">
        <f>IF(OR(C483="150 Directors advances", C483="120 accounts receivable", C483="720.2 Automobile - Insurance", C483="720.3 Automobile - License", C483="870.4 Rent - Insurance", C483="870.6 Rent - Property Tax", C483="870.7 Rent - Homeoffice", C483="870.9 Rent - Water"),
   0,
   IF(Dashboard!$F$5="Quick",
      IF(OR(C483="190 Automobile",C483="200 computer hardware",C483="210 Computer software",C483="220 Quickbooks software",C483="230 Office equipment",C483="240 Office furniture"),
         E483-(E483/(1+Dashboard!$F$4)),
         0
      ),
      IF(C483="750 Business promotion",
         E483-(E483/(1+4.793/100)),
         E483-(E483/(1+Dashboard!$F$4))
      )
   )
)</f>
        <v>0</v>
      </c>
      <c r="J483" s="25">
        <f>Bank1[[#This Row],[Money in/ (Money out)]]-Bank1[[#This Row],[GST/HST]]</f>
        <v>0</v>
      </c>
      <c r="L483" s="23">
        <f t="shared" si="21"/>
        <v>0</v>
      </c>
    </row>
    <row r="484" spans="1:12" x14ac:dyDescent="0.2">
      <c r="A484" s="399"/>
      <c r="D484" s="397">
        <f>_xlfn.XLOOKUP(C:C,Table1[for Import to Bank Register dropdown],Table1[for Pivot],0,0,1)</f>
        <v>0</v>
      </c>
      <c r="E484" s="400"/>
      <c r="F484" s="146">
        <f t="shared" si="23"/>
        <v>1111111</v>
      </c>
      <c r="G484" s="375">
        <f t="shared" si="22"/>
        <v>0</v>
      </c>
      <c r="I484" s="378">
        <f>IF(OR(C484="150 Directors advances", C484="120 accounts receivable", C484="720.2 Automobile - Insurance", C484="720.3 Automobile - License", C484="870.4 Rent - Insurance", C484="870.6 Rent - Property Tax", C484="870.7 Rent - Homeoffice", C484="870.9 Rent - Water"),
   0,
   IF(Dashboard!$F$5="Quick",
      IF(OR(C484="190 Automobile",C484="200 computer hardware",C484="210 Computer software",C484="220 Quickbooks software",C484="230 Office equipment",C484="240 Office furniture"),
         E484-(E484/(1+Dashboard!$F$4)),
         0
      ),
      IF(C484="750 Business promotion",
         E484-(E484/(1+4.793/100)),
         E484-(E484/(1+Dashboard!$F$4))
      )
   )
)</f>
        <v>0</v>
      </c>
      <c r="J484" s="25">
        <f>Bank1[[#This Row],[Money in/ (Money out)]]-Bank1[[#This Row],[GST/HST]]</f>
        <v>0</v>
      </c>
      <c r="L484" s="23">
        <f t="shared" si="21"/>
        <v>0</v>
      </c>
    </row>
    <row r="485" spans="1:12" x14ac:dyDescent="0.2">
      <c r="A485" s="399"/>
      <c r="D485" s="397">
        <f>_xlfn.XLOOKUP(C:C,Table1[for Import to Bank Register dropdown],Table1[for Pivot],0,0,1)</f>
        <v>0</v>
      </c>
      <c r="E485" s="400"/>
      <c r="F485" s="146">
        <f t="shared" si="23"/>
        <v>1111111</v>
      </c>
      <c r="G485" s="375">
        <f t="shared" si="22"/>
        <v>0</v>
      </c>
      <c r="I485" s="378">
        <f>IF(OR(C485="150 Directors advances", C485="120 accounts receivable", C485="720.2 Automobile - Insurance", C485="720.3 Automobile - License", C485="870.4 Rent - Insurance", C485="870.6 Rent - Property Tax", C485="870.7 Rent - Homeoffice", C485="870.9 Rent - Water"),
   0,
   IF(Dashboard!$F$5="Quick",
      IF(OR(C485="190 Automobile",C485="200 computer hardware",C485="210 Computer software",C485="220 Quickbooks software",C485="230 Office equipment",C485="240 Office furniture"),
         E485-(E485/(1+Dashboard!$F$4)),
         0
      ),
      IF(C485="750 Business promotion",
         E485-(E485/(1+4.793/100)),
         E485-(E485/(1+Dashboard!$F$4))
      )
   )
)</f>
        <v>0</v>
      </c>
      <c r="J485" s="25">
        <f>Bank1[[#This Row],[Money in/ (Money out)]]-Bank1[[#This Row],[GST/HST]]</f>
        <v>0</v>
      </c>
      <c r="L485" s="23">
        <f t="shared" si="21"/>
        <v>0</v>
      </c>
    </row>
    <row r="486" spans="1:12" x14ac:dyDescent="0.2">
      <c r="A486" s="399"/>
      <c r="D486" s="397">
        <f>_xlfn.XLOOKUP(C:C,Table1[for Import to Bank Register dropdown],Table1[for Pivot],0,0,1)</f>
        <v>0</v>
      </c>
      <c r="E486" s="400"/>
      <c r="F486" s="146">
        <f t="shared" si="23"/>
        <v>1111111</v>
      </c>
      <c r="G486" s="375">
        <f t="shared" si="22"/>
        <v>0</v>
      </c>
      <c r="I486" s="378">
        <f>IF(OR(C486="150 Directors advances", C486="120 accounts receivable", C486="720.2 Automobile - Insurance", C486="720.3 Automobile - License", C486="870.4 Rent - Insurance", C486="870.6 Rent - Property Tax", C486="870.7 Rent - Homeoffice", C486="870.9 Rent - Water"),
   0,
   IF(Dashboard!$F$5="Quick",
      IF(OR(C486="190 Automobile",C486="200 computer hardware",C486="210 Computer software",C486="220 Quickbooks software",C486="230 Office equipment",C486="240 Office furniture"),
         E486-(E486/(1+Dashboard!$F$4)),
         0
      ),
      IF(C486="750 Business promotion",
         E486-(E486/(1+4.793/100)),
         E486-(E486/(1+Dashboard!$F$4))
      )
   )
)</f>
        <v>0</v>
      </c>
      <c r="J486" s="25">
        <f>Bank1[[#This Row],[Money in/ (Money out)]]-Bank1[[#This Row],[GST/HST]]</f>
        <v>0</v>
      </c>
      <c r="L486" s="23">
        <f t="shared" si="21"/>
        <v>0</v>
      </c>
    </row>
    <row r="487" spans="1:12" x14ac:dyDescent="0.2">
      <c r="A487" s="399"/>
      <c r="D487" s="397">
        <f>_xlfn.XLOOKUP(C:C,Table1[for Import to Bank Register dropdown],Table1[for Pivot],0,0,1)</f>
        <v>0</v>
      </c>
      <c r="E487" s="400"/>
      <c r="F487" s="146">
        <f t="shared" si="23"/>
        <v>1111111</v>
      </c>
      <c r="G487" s="375">
        <f t="shared" si="22"/>
        <v>0</v>
      </c>
      <c r="I487" s="378">
        <f>IF(OR(C487="150 Directors advances", C487="120 accounts receivable", C487="720.2 Automobile - Insurance", C487="720.3 Automobile - License", C487="870.4 Rent - Insurance", C487="870.6 Rent - Property Tax", C487="870.7 Rent - Homeoffice", C487="870.9 Rent - Water"),
   0,
   IF(Dashboard!$F$5="Quick",
      IF(OR(C487="190 Automobile",C487="200 computer hardware",C487="210 Computer software",C487="220 Quickbooks software",C487="230 Office equipment",C487="240 Office furniture"),
         E487-(E487/(1+Dashboard!$F$4)),
         0
      ),
      IF(C487="750 Business promotion",
         E487-(E487/(1+4.793/100)),
         E487-(E487/(1+Dashboard!$F$4))
      )
   )
)</f>
        <v>0</v>
      </c>
      <c r="J487" s="25">
        <f>Bank1[[#This Row],[Money in/ (Money out)]]-Bank1[[#This Row],[GST/HST]]</f>
        <v>0</v>
      </c>
      <c r="L487" s="23">
        <f t="shared" si="21"/>
        <v>0</v>
      </c>
    </row>
    <row r="488" spans="1:12" x14ac:dyDescent="0.2">
      <c r="A488" s="399"/>
      <c r="D488" s="397">
        <f>_xlfn.XLOOKUP(C:C,Table1[for Import to Bank Register dropdown],Table1[for Pivot],0,0,1)</f>
        <v>0</v>
      </c>
      <c r="E488" s="400"/>
      <c r="F488" s="146">
        <f t="shared" si="23"/>
        <v>1111111</v>
      </c>
      <c r="G488" s="375">
        <f t="shared" si="22"/>
        <v>0</v>
      </c>
      <c r="I488" s="378">
        <f>IF(OR(C488="150 Directors advances", C488="120 accounts receivable", C488="720.2 Automobile - Insurance", C488="720.3 Automobile - License", C488="870.4 Rent - Insurance", C488="870.6 Rent - Property Tax", C488="870.7 Rent - Homeoffice", C488="870.9 Rent - Water"),
   0,
   IF(Dashboard!$F$5="Quick",
      IF(OR(C488="190 Automobile",C488="200 computer hardware",C488="210 Computer software",C488="220 Quickbooks software",C488="230 Office equipment",C488="240 Office furniture"),
         E488-(E488/(1+Dashboard!$F$4)),
         0
      ),
      IF(C488="750 Business promotion",
         E488-(E488/(1+4.793/100)),
         E488-(E488/(1+Dashboard!$F$4))
      )
   )
)</f>
        <v>0</v>
      </c>
      <c r="J488" s="25">
        <f>Bank1[[#This Row],[Money in/ (Money out)]]-Bank1[[#This Row],[GST/HST]]</f>
        <v>0</v>
      </c>
      <c r="L488" s="23">
        <f t="shared" si="21"/>
        <v>0</v>
      </c>
    </row>
    <row r="489" spans="1:12" x14ac:dyDescent="0.2">
      <c r="A489" s="399"/>
      <c r="D489" s="397">
        <f>_xlfn.XLOOKUP(C:C,Table1[for Import to Bank Register dropdown],Table1[for Pivot],0,0,1)</f>
        <v>0</v>
      </c>
      <c r="E489" s="400"/>
      <c r="F489" s="146">
        <f t="shared" si="23"/>
        <v>1111111</v>
      </c>
      <c r="G489" s="375">
        <f t="shared" si="22"/>
        <v>0</v>
      </c>
      <c r="I489" s="378">
        <f>IF(OR(C489="150 Directors advances", C489="120 accounts receivable", C489="720.2 Automobile - Insurance", C489="720.3 Automobile - License", C489="870.4 Rent - Insurance", C489="870.6 Rent - Property Tax", C489="870.7 Rent - Homeoffice", C489="870.9 Rent - Water"),
   0,
   IF(Dashboard!$F$5="Quick",
      IF(OR(C489="190 Automobile",C489="200 computer hardware",C489="210 Computer software",C489="220 Quickbooks software",C489="230 Office equipment",C489="240 Office furniture"),
         E489-(E489/(1+Dashboard!$F$4)),
         0
      ),
      IF(C489="750 Business promotion",
         E489-(E489/(1+4.793/100)),
         E489-(E489/(1+Dashboard!$F$4))
      )
   )
)</f>
        <v>0</v>
      </c>
      <c r="J489" s="25">
        <f>Bank1[[#This Row],[Money in/ (Money out)]]-Bank1[[#This Row],[GST/HST]]</f>
        <v>0</v>
      </c>
      <c r="L489" s="23">
        <f t="shared" si="21"/>
        <v>0</v>
      </c>
    </row>
    <row r="490" spans="1:12" x14ac:dyDescent="0.2">
      <c r="A490" s="399"/>
      <c r="D490" s="397">
        <f>_xlfn.XLOOKUP(C:C,Table1[for Import to Bank Register dropdown],Table1[for Pivot],0,0,1)</f>
        <v>0</v>
      </c>
      <c r="E490" s="400"/>
      <c r="F490" s="146">
        <f t="shared" si="23"/>
        <v>1111111</v>
      </c>
      <c r="G490" s="375">
        <f t="shared" si="22"/>
        <v>0</v>
      </c>
      <c r="I490" s="378">
        <f>IF(OR(C490="150 Directors advances", C490="120 accounts receivable", C490="720.2 Automobile - Insurance", C490="720.3 Automobile - License", C490="870.4 Rent - Insurance", C490="870.6 Rent - Property Tax", C490="870.7 Rent - Homeoffice", C490="870.9 Rent - Water"),
   0,
   IF(Dashboard!$F$5="Quick",
      IF(OR(C490="190 Automobile",C490="200 computer hardware",C490="210 Computer software",C490="220 Quickbooks software",C490="230 Office equipment",C490="240 Office furniture"),
         E490-(E490/(1+Dashboard!$F$4)),
         0
      ),
      IF(C490="750 Business promotion",
         E490-(E490/(1+4.793/100)),
         E490-(E490/(1+Dashboard!$F$4))
      )
   )
)</f>
        <v>0</v>
      </c>
      <c r="J490" s="25">
        <f>Bank1[[#This Row],[Money in/ (Money out)]]-Bank1[[#This Row],[GST/HST]]</f>
        <v>0</v>
      </c>
      <c r="L490" s="23">
        <f t="shared" si="21"/>
        <v>0</v>
      </c>
    </row>
    <row r="491" spans="1:12" x14ac:dyDescent="0.2">
      <c r="A491" s="399"/>
      <c r="D491" s="397">
        <f>_xlfn.XLOOKUP(C:C,Table1[for Import to Bank Register dropdown],Table1[for Pivot],0,0,1)</f>
        <v>0</v>
      </c>
      <c r="E491" s="400"/>
      <c r="F491" s="146">
        <f t="shared" si="23"/>
        <v>1111111</v>
      </c>
      <c r="G491" s="375">
        <f t="shared" si="22"/>
        <v>0</v>
      </c>
      <c r="I491" s="378">
        <f>IF(OR(C491="150 Directors advances", C491="120 accounts receivable", C491="720.2 Automobile - Insurance", C491="720.3 Automobile - License", C491="870.4 Rent - Insurance", C491="870.6 Rent - Property Tax", C491="870.7 Rent - Homeoffice", C491="870.9 Rent - Water"),
   0,
   IF(Dashboard!$F$5="Quick",
      IF(OR(C491="190 Automobile",C491="200 computer hardware",C491="210 Computer software",C491="220 Quickbooks software",C491="230 Office equipment",C491="240 Office furniture"),
         E491-(E491/(1+Dashboard!$F$4)),
         0
      ),
      IF(C491="750 Business promotion",
         E491-(E491/(1+4.793/100)),
         E491-(E491/(1+Dashboard!$F$4))
      )
   )
)</f>
        <v>0</v>
      </c>
      <c r="J491" s="25">
        <f>Bank1[[#This Row],[Money in/ (Money out)]]-Bank1[[#This Row],[GST/HST]]</f>
        <v>0</v>
      </c>
      <c r="L491" s="23">
        <f t="shared" si="21"/>
        <v>0</v>
      </c>
    </row>
    <row r="492" spans="1:12" x14ac:dyDescent="0.2">
      <c r="A492" s="399"/>
      <c r="D492" s="397">
        <f>_xlfn.XLOOKUP(C:C,Table1[for Import to Bank Register dropdown],Table1[for Pivot],0,0,1)</f>
        <v>0</v>
      </c>
      <c r="E492" s="400"/>
      <c r="F492" s="146">
        <f t="shared" si="23"/>
        <v>1111111</v>
      </c>
      <c r="G492" s="375">
        <f t="shared" si="22"/>
        <v>0</v>
      </c>
      <c r="I492" s="378">
        <f>IF(OR(C492="150 Directors advances", C492="120 accounts receivable", C492="720.2 Automobile - Insurance", C492="720.3 Automobile - License", C492="870.4 Rent - Insurance", C492="870.6 Rent - Property Tax", C492="870.7 Rent - Homeoffice", C492="870.9 Rent - Water"),
   0,
   IF(Dashboard!$F$5="Quick",
      IF(OR(C492="190 Automobile",C492="200 computer hardware",C492="210 Computer software",C492="220 Quickbooks software",C492="230 Office equipment",C492="240 Office furniture"),
         E492-(E492/(1+Dashboard!$F$4)),
         0
      ),
      IF(C492="750 Business promotion",
         E492-(E492/(1+4.793/100)),
         E492-(E492/(1+Dashboard!$F$4))
      )
   )
)</f>
        <v>0</v>
      </c>
      <c r="J492" s="25">
        <f>Bank1[[#This Row],[Money in/ (Money out)]]-Bank1[[#This Row],[GST/HST]]</f>
        <v>0</v>
      </c>
      <c r="L492" s="23">
        <f t="shared" si="21"/>
        <v>0</v>
      </c>
    </row>
    <row r="493" spans="1:12" x14ac:dyDescent="0.2">
      <c r="A493" s="399"/>
      <c r="D493" s="397">
        <f>_xlfn.XLOOKUP(C:C,Table1[for Import to Bank Register dropdown],Table1[for Pivot],0,0,1)</f>
        <v>0</v>
      </c>
      <c r="E493" s="400"/>
      <c r="F493" s="146">
        <f t="shared" si="23"/>
        <v>1111111</v>
      </c>
      <c r="G493" s="375">
        <f t="shared" si="22"/>
        <v>0</v>
      </c>
      <c r="I493" s="378">
        <f>IF(OR(C493="150 Directors advances", C493="120 accounts receivable", C493="720.2 Automobile - Insurance", C493="720.3 Automobile - License", C493="870.4 Rent - Insurance", C493="870.6 Rent - Property Tax", C493="870.7 Rent - Homeoffice", C493="870.9 Rent - Water"),
   0,
   IF(Dashboard!$F$5="Quick",
      IF(OR(C493="190 Automobile",C493="200 computer hardware",C493="210 Computer software",C493="220 Quickbooks software",C493="230 Office equipment",C493="240 Office furniture"),
         E493-(E493/(1+Dashboard!$F$4)),
         0
      ),
      IF(C493="750 Business promotion",
         E493-(E493/(1+4.793/100)),
         E493-(E493/(1+Dashboard!$F$4))
      )
   )
)</f>
        <v>0</v>
      </c>
      <c r="J493" s="25">
        <f>Bank1[[#This Row],[Money in/ (Money out)]]-Bank1[[#This Row],[GST/HST]]</f>
        <v>0</v>
      </c>
      <c r="L493" s="23">
        <f t="shared" si="21"/>
        <v>0</v>
      </c>
    </row>
    <row r="494" spans="1:12" x14ac:dyDescent="0.2">
      <c r="A494" s="399"/>
      <c r="D494" s="397">
        <f>_xlfn.XLOOKUP(C:C,Table1[for Import to Bank Register dropdown],Table1[for Pivot],0,0,1)</f>
        <v>0</v>
      </c>
      <c r="E494" s="400"/>
      <c r="F494" s="146">
        <f t="shared" si="23"/>
        <v>1111111</v>
      </c>
      <c r="G494" s="375">
        <f t="shared" si="22"/>
        <v>0</v>
      </c>
      <c r="I494" s="378">
        <f>IF(OR(C494="150 Directors advances", C494="120 accounts receivable", C494="720.2 Automobile - Insurance", C494="720.3 Automobile - License", C494="870.4 Rent - Insurance", C494="870.6 Rent - Property Tax", C494="870.7 Rent - Homeoffice", C494="870.9 Rent - Water"),
   0,
   IF(Dashboard!$F$5="Quick",
      IF(OR(C494="190 Automobile",C494="200 computer hardware",C494="210 Computer software",C494="220 Quickbooks software",C494="230 Office equipment",C494="240 Office furniture"),
         E494-(E494/(1+Dashboard!$F$4)),
         0
      ),
      IF(C494="750 Business promotion",
         E494-(E494/(1+4.793/100)),
         E494-(E494/(1+Dashboard!$F$4))
      )
   )
)</f>
        <v>0</v>
      </c>
      <c r="J494" s="25">
        <f>Bank1[[#This Row],[Money in/ (Money out)]]-Bank1[[#This Row],[GST/HST]]</f>
        <v>0</v>
      </c>
      <c r="L494" s="23">
        <f t="shared" si="21"/>
        <v>0</v>
      </c>
    </row>
    <row r="495" spans="1:12" x14ac:dyDescent="0.2">
      <c r="A495" s="399"/>
      <c r="D495" s="397">
        <f>_xlfn.XLOOKUP(C:C,Table1[for Import to Bank Register dropdown],Table1[for Pivot],0,0,1)</f>
        <v>0</v>
      </c>
      <c r="E495" s="400"/>
      <c r="F495" s="146">
        <f t="shared" si="23"/>
        <v>1111111</v>
      </c>
      <c r="G495" s="375">
        <f t="shared" si="22"/>
        <v>0</v>
      </c>
      <c r="I495" s="378">
        <f>IF(OR(C495="150 Directors advances", C495="120 accounts receivable", C495="720.2 Automobile - Insurance", C495="720.3 Automobile - License", C495="870.4 Rent - Insurance", C495="870.6 Rent - Property Tax", C495="870.7 Rent - Homeoffice", C495="870.9 Rent - Water"),
   0,
   IF(Dashboard!$F$5="Quick",
      IF(OR(C495="190 Automobile",C495="200 computer hardware",C495="210 Computer software",C495="220 Quickbooks software",C495="230 Office equipment",C495="240 Office furniture"),
         E495-(E495/(1+Dashboard!$F$4)),
         0
      ),
      IF(C495="750 Business promotion",
         E495-(E495/(1+4.793/100)),
         E495-(E495/(1+Dashboard!$F$4))
      )
   )
)</f>
        <v>0</v>
      </c>
      <c r="J495" s="25">
        <f>Bank1[[#This Row],[Money in/ (Money out)]]-Bank1[[#This Row],[GST/HST]]</f>
        <v>0</v>
      </c>
      <c r="L495" s="23">
        <f t="shared" si="21"/>
        <v>0</v>
      </c>
    </row>
    <row r="496" spans="1:12" x14ac:dyDescent="0.2">
      <c r="A496" s="399"/>
      <c r="D496" s="397">
        <f>_xlfn.XLOOKUP(C:C,Table1[for Import to Bank Register dropdown],Table1[for Pivot],0,0,1)</f>
        <v>0</v>
      </c>
      <c r="E496" s="400"/>
      <c r="F496" s="146">
        <f t="shared" si="23"/>
        <v>1111111</v>
      </c>
      <c r="G496" s="375">
        <f t="shared" si="22"/>
        <v>0</v>
      </c>
      <c r="I496" s="378">
        <f>IF(OR(C496="150 Directors advances", C496="120 accounts receivable", C496="720.2 Automobile - Insurance", C496="720.3 Automobile - License", C496="870.4 Rent - Insurance", C496="870.6 Rent - Property Tax", C496="870.7 Rent - Homeoffice", C496="870.9 Rent - Water"),
   0,
   IF(Dashboard!$F$5="Quick",
      IF(OR(C496="190 Automobile",C496="200 computer hardware",C496="210 Computer software",C496="220 Quickbooks software",C496="230 Office equipment",C496="240 Office furniture"),
         E496-(E496/(1+Dashboard!$F$4)),
         0
      ),
      IF(C496="750 Business promotion",
         E496-(E496/(1+4.793/100)),
         E496-(E496/(1+Dashboard!$F$4))
      )
   )
)</f>
        <v>0</v>
      </c>
      <c r="J496" s="25">
        <f>Bank1[[#This Row],[Money in/ (Money out)]]-Bank1[[#This Row],[GST/HST]]</f>
        <v>0</v>
      </c>
      <c r="L496" s="23">
        <f t="shared" si="21"/>
        <v>0</v>
      </c>
    </row>
    <row r="497" spans="1:12" x14ac:dyDescent="0.2">
      <c r="A497" s="399"/>
      <c r="D497" s="397">
        <f>_xlfn.XLOOKUP(C:C,Table1[for Import to Bank Register dropdown],Table1[for Pivot],0,0,1)</f>
        <v>0</v>
      </c>
      <c r="E497" s="400"/>
      <c r="F497" s="146">
        <f t="shared" si="23"/>
        <v>1111111</v>
      </c>
      <c r="G497" s="375">
        <f t="shared" si="22"/>
        <v>0</v>
      </c>
      <c r="I497" s="378">
        <f>IF(OR(C497="150 Directors advances", C497="120 accounts receivable", C497="720.2 Automobile - Insurance", C497="720.3 Automobile - License", C497="870.4 Rent - Insurance", C497="870.6 Rent - Property Tax", C497="870.7 Rent - Homeoffice", C497="870.9 Rent - Water"),
   0,
   IF(Dashboard!$F$5="Quick",
      IF(OR(C497="190 Automobile",C497="200 computer hardware",C497="210 Computer software",C497="220 Quickbooks software",C497="230 Office equipment",C497="240 Office furniture"),
         E497-(E497/(1+Dashboard!$F$4)),
         0
      ),
      IF(C497="750 Business promotion",
         E497-(E497/(1+4.793/100)),
         E497-(E497/(1+Dashboard!$F$4))
      )
   )
)</f>
        <v>0</v>
      </c>
      <c r="J497" s="25">
        <f>Bank1[[#This Row],[Money in/ (Money out)]]-Bank1[[#This Row],[GST/HST]]</f>
        <v>0</v>
      </c>
      <c r="L497" s="23">
        <f t="shared" si="21"/>
        <v>0</v>
      </c>
    </row>
    <row r="498" spans="1:12" x14ac:dyDescent="0.2">
      <c r="A498" s="399"/>
      <c r="D498" s="397">
        <f>_xlfn.XLOOKUP(C:C,Table1[for Import to Bank Register dropdown],Table1[for Pivot],0,0,1)</f>
        <v>0</v>
      </c>
      <c r="E498" s="400"/>
      <c r="F498" s="146">
        <f t="shared" si="23"/>
        <v>1111111</v>
      </c>
      <c r="G498" s="375">
        <f t="shared" si="22"/>
        <v>0</v>
      </c>
      <c r="I498" s="378">
        <f>IF(OR(C498="150 Directors advances", C498="120 accounts receivable", C498="720.2 Automobile - Insurance", C498="720.3 Automobile - License", C498="870.4 Rent - Insurance", C498="870.6 Rent - Property Tax", C498="870.7 Rent - Homeoffice", C498="870.9 Rent - Water"),
   0,
   IF(Dashboard!$F$5="Quick",
      IF(OR(C498="190 Automobile",C498="200 computer hardware",C498="210 Computer software",C498="220 Quickbooks software",C498="230 Office equipment",C498="240 Office furniture"),
         E498-(E498/(1+Dashboard!$F$4)),
         0
      ),
      IF(C498="750 Business promotion",
         E498-(E498/(1+4.793/100)),
         E498-(E498/(1+Dashboard!$F$4))
      )
   )
)</f>
        <v>0</v>
      </c>
      <c r="J498" s="25">
        <f>Bank1[[#This Row],[Money in/ (Money out)]]-Bank1[[#This Row],[GST/HST]]</f>
        <v>0</v>
      </c>
      <c r="L498" s="23">
        <f t="shared" si="21"/>
        <v>0</v>
      </c>
    </row>
    <row r="499" spans="1:12" x14ac:dyDescent="0.2">
      <c r="A499" s="399"/>
      <c r="D499" s="397">
        <f>_xlfn.XLOOKUP(C:C,Table1[for Import to Bank Register dropdown],Table1[for Pivot],0,0,1)</f>
        <v>0</v>
      </c>
      <c r="E499" s="400"/>
      <c r="F499" s="146">
        <f t="shared" si="23"/>
        <v>1111111</v>
      </c>
      <c r="G499" s="375">
        <f t="shared" si="22"/>
        <v>0</v>
      </c>
      <c r="I499" s="378">
        <f>IF(OR(C499="150 Directors advances", C499="120 accounts receivable", C499="720.2 Automobile - Insurance", C499="720.3 Automobile - License", C499="870.4 Rent - Insurance", C499="870.6 Rent - Property Tax", C499="870.7 Rent - Homeoffice", C499="870.9 Rent - Water"),
   0,
   IF(Dashboard!$F$5="Quick",
      IF(OR(C499="190 Automobile",C499="200 computer hardware",C499="210 Computer software",C499="220 Quickbooks software",C499="230 Office equipment",C499="240 Office furniture"),
         E499-(E499/(1+Dashboard!$F$4)),
         0
      ),
      IF(C499="750 Business promotion",
         E499-(E499/(1+4.793/100)),
         E499-(E499/(1+Dashboard!$F$4))
      )
   )
)</f>
        <v>0</v>
      </c>
      <c r="J499" s="25">
        <f>Bank1[[#This Row],[Money in/ (Money out)]]-Bank1[[#This Row],[GST/HST]]</f>
        <v>0</v>
      </c>
      <c r="L499" s="23">
        <f t="shared" si="21"/>
        <v>0</v>
      </c>
    </row>
    <row r="500" spans="1:12" x14ac:dyDescent="0.2">
      <c r="A500" s="399"/>
      <c r="D500" s="397">
        <f>_xlfn.XLOOKUP(C:C,Table1[for Import to Bank Register dropdown],Table1[for Pivot],0,0,1)</f>
        <v>0</v>
      </c>
      <c r="E500" s="400"/>
      <c r="F500" s="146">
        <f t="shared" si="23"/>
        <v>1111111</v>
      </c>
      <c r="G500" s="375">
        <f t="shared" si="22"/>
        <v>0</v>
      </c>
      <c r="I500" s="378">
        <f>IF(OR(C500="150 Directors advances", C500="120 accounts receivable", C500="720.2 Automobile - Insurance", C500="720.3 Automobile - License", C500="870.4 Rent - Insurance", C500="870.6 Rent - Property Tax", C500="870.7 Rent - Homeoffice", C500="870.9 Rent - Water"),
   0,
   IF(Dashboard!$F$5="Quick",
      IF(OR(C500="190 Automobile",C500="200 computer hardware",C500="210 Computer software",C500="220 Quickbooks software",C500="230 Office equipment",C500="240 Office furniture"),
         E500-(E500/(1+Dashboard!$F$4)),
         0
      ),
      IF(C500="750 Business promotion",
         E500-(E500/(1+4.793/100)),
         E500-(E500/(1+Dashboard!$F$4))
      )
   )
)</f>
        <v>0</v>
      </c>
      <c r="J500" s="25">
        <f>Bank1[[#This Row],[Money in/ (Money out)]]-Bank1[[#This Row],[GST/HST]]</f>
        <v>0</v>
      </c>
      <c r="L500" s="23">
        <f t="shared" si="21"/>
        <v>0</v>
      </c>
    </row>
    <row r="501" spans="1:12" x14ac:dyDescent="0.2">
      <c r="A501" s="399"/>
      <c r="D501" s="397">
        <f>_xlfn.XLOOKUP(C:C,Table1[for Import to Bank Register dropdown],Table1[for Pivot],0,0,1)</f>
        <v>0</v>
      </c>
      <c r="E501" s="400"/>
      <c r="F501" s="146">
        <f t="shared" si="23"/>
        <v>1111111</v>
      </c>
      <c r="G501" s="375">
        <f t="shared" si="22"/>
        <v>0</v>
      </c>
      <c r="I501" s="378">
        <f>IF(OR(C501="150 Directors advances", C501="120 accounts receivable", C501="720.2 Automobile - Insurance", C501="720.3 Automobile - License", C501="870.4 Rent - Insurance", C501="870.6 Rent - Property Tax", C501="870.7 Rent - Homeoffice", C501="870.9 Rent - Water"),
   0,
   IF(Dashboard!$F$5="Quick",
      IF(OR(C501="190 Automobile",C501="200 computer hardware",C501="210 Computer software",C501="220 Quickbooks software",C501="230 Office equipment",C501="240 Office furniture"),
         E501-(E501/(1+Dashboard!$F$4)),
         0
      ),
      IF(C501="750 Business promotion",
         E501-(E501/(1+4.793/100)),
         E501-(E501/(1+Dashboard!$F$4))
      )
   )
)</f>
        <v>0</v>
      </c>
      <c r="J501" s="25">
        <f>Bank1[[#This Row],[Money in/ (Money out)]]-Bank1[[#This Row],[GST/HST]]</f>
        <v>0</v>
      </c>
      <c r="L501" s="23">
        <f t="shared" si="21"/>
        <v>0</v>
      </c>
    </row>
    <row r="502" spans="1:12" x14ac:dyDescent="0.2">
      <c r="A502" s="399"/>
      <c r="D502" s="397">
        <f>_xlfn.XLOOKUP(C:C,Table1[for Import to Bank Register dropdown],Table1[for Pivot],0,0,1)</f>
        <v>0</v>
      </c>
      <c r="E502" s="400"/>
      <c r="F502" s="146">
        <f t="shared" si="23"/>
        <v>1111111</v>
      </c>
      <c r="G502" s="375">
        <f t="shared" si="22"/>
        <v>0</v>
      </c>
      <c r="I502" s="378">
        <f>IF(OR(C502="150 Directors advances", C502="120 accounts receivable", C502="720.2 Automobile - Insurance", C502="720.3 Automobile - License", C502="870.4 Rent - Insurance", C502="870.6 Rent - Property Tax", C502="870.7 Rent - Homeoffice", C502="870.9 Rent - Water"),
   0,
   IF(Dashboard!$F$5="Quick",
      IF(OR(C502="190 Automobile",C502="200 computer hardware",C502="210 Computer software",C502="220 Quickbooks software",C502="230 Office equipment",C502="240 Office furniture"),
         E502-(E502/(1+Dashboard!$F$4)),
         0
      ),
      IF(C502="750 Business promotion",
         E502-(E502/(1+4.793/100)),
         E502-(E502/(1+Dashboard!$F$4))
      )
   )
)</f>
        <v>0</v>
      </c>
      <c r="J502" s="25">
        <f>Bank1[[#This Row],[Money in/ (Money out)]]-Bank1[[#This Row],[GST/HST]]</f>
        <v>0</v>
      </c>
      <c r="L502" s="23">
        <f t="shared" si="21"/>
        <v>0</v>
      </c>
    </row>
    <row r="503" spans="1:12" x14ac:dyDescent="0.2">
      <c r="A503" s="399"/>
      <c r="D503" s="397">
        <f>_xlfn.XLOOKUP(C:C,Table1[for Import to Bank Register dropdown],Table1[for Pivot],0,0,1)</f>
        <v>0</v>
      </c>
      <c r="E503" s="400"/>
      <c r="F503" s="146">
        <f t="shared" si="23"/>
        <v>1111111</v>
      </c>
      <c r="G503" s="375">
        <f t="shared" si="22"/>
        <v>0</v>
      </c>
      <c r="I503" s="378">
        <f>IF(OR(C503="150 Directors advances", C503="120 accounts receivable", C503="720.2 Automobile - Insurance", C503="720.3 Automobile - License", C503="870.4 Rent - Insurance", C503="870.6 Rent - Property Tax", C503="870.7 Rent - Homeoffice", C503="870.9 Rent - Water"),
   0,
   IF(Dashboard!$F$5="Quick",
      IF(OR(C503="190 Automobile",C503="200 computer hardware",C503="210 Computer software",C503="220 Quickbooks software",C503="230 Office equipment",C503="240 Office furniture"),
         E503-(E503/(1+Dashboard!$F$4)),
         0
      ),
      IF(C503="750 Business promotion",
         E503-(E503/(1+4.793/100)),
         E503-(E503/(1+Dashboard!$F$4))
      )
   )
)</f>
        <v>0</v>
      </c>
      <c r="J503" s="25">
        <f>Bank1[[#This Row],[Money in/ (Money out)]]-Bank1[[#This Row],[GST/HST]]</f>
        <v>0</v>
      </c>
      <c r="L503" s="23">
        <f t="shared" si="21"/>
        <v>0</v>
      </c>
    </row>
    <row r="504" spans="1:12" x14ac:dyDescent="0.2">
      <c r="A504" s="399"/>
      <c r="D504" s="397">
        <f>_xlfn.XLOOKUP(C:C,Table1[for Import to Bank Register dropdown],Table1[for Pivot],0,0,1)</f>
        <v>0</v>
      </c>
      <c r="E504" s="400"/>
      <c r="F504" s="146">
        <f t="shared" si="23"/>
        <v>1111111</v>
      </c>
      <c r="G504" s="375">
        <f t="shared" si="22"/>
        <v>0</v>
      </c>
      <c r="I504" s="378">
        <f>IF(OR(C504="150 Directors advances", C504="120 accounts receivable", C504="720.2 Automobile - Insurance", C504="720.3 Automobile - License", C504="870.4 Rent - Insurance", C504="870.6 Rent - Property Tax", C504="870.7 Rent - Homeoffice", C504="870.9 Rent - Water"),
   0,
   IF(Dashboard!$F$5="Quick",
      IF(OR(C504="190 Automobile",C504="200 computer hardware",C504="210 Computer software",C504="220 Quickbooks software",C504="230 Office equipment",C504="240 Office furniture"),
         E504-(E504/(1+Dashboard!$F$4)),
         0
      ),
      IF(C504="750 Business promotion",
         E504-(E504/(1+4.793/100)),
         E504-(E504/(1+Dashboard!$F$4))
      )
   )
)</f>
        <v>0</v>
      </c>
      <c r="J504" s="25">
        <f>Bank1[[#This Row],[Money in/ (Money out)]]-Bank1[[#This Row],[GST/HST]]</f>
        <v>0</v>
      </c>
      <c r="L504" s="23">
        <f t="shared" si="21"/>
        <v>0</v>
      </c>
    </row>
    <row r="505" spans="1:12" x14ac:dyDescent="0.2">
      <c r="A505" s="399"/>
      <c r="D505" s="397">
        <f>_xlfn.XLOOKUP(C:C,Table1[for Import to Bank Register dropdown],Table1[for Pivot],0,0,1)</f>
        <v>0</v>
      </c>
      <c r="E505" s="400"/>
      <c r="F505" s="146">
        <f t="shared" si="23"/>
        <v>1111111</v>
      </c>
      <c r="G505" s="375">
        <f t="shared" si="22"/>
        <v>0</v>
      </c>
      <c r="I505" s="378">
        <f>IF(OR(C505="150 Directors advances", C505="120 accounts receivable", C505="720.2 Automobile - Insurance", C505="720.3 Automobile - License", C505="870.4 Rent - Insurance", C505="870.6 Rent - Property Tax", C505="870.7 Rent - Homeoffice", C505="870.9 Rent - Water"),
   0,
   IF(Dashboard!$F$5="Quick",
      IF(OR(C505="190 Automobile",C505="200 computer hardware",C505="210 Computer software",C505="220 Quickbooks software",C505="230 Office equipment",C505="240 Office furniture"),
         E505-(E505/(1+Dashboard!$F$4)),
         0
      ),
      IF(C505="750 Business promotion",
         E505-(E505/(1+4.793/100)),
         E505-(E505/(1+Dashboard!$F$4))
      )
   )
)</f>
        <v>0</v>
      </c>
      <c r="J505" s="25">
        <f>Bank1[[#This Row],[Money in/ (Money out)]]-Bank1[[#This Row],[GST/HST]]</f>
        <v>0</v>
      </c>
      <c r="L505" s="23">
        <f t="shared" si="21"/>
        <v>0</v>
      </c>
    </row>
    <row r="506" spans="1:12" x14ac:dyDescent="0.2">
      <c r="A506" s="399"/>
      <c r="D506" s="397">
        <f>_xlfn.XLOOKUP(C:C,Table1[for Import to Bank Register dropdown],Table1[for Pivot],0,0,1)</f>
        <v>0</v>
      </c>
      <c r="E506" s="400"/>
      <c r="F506" s="146">
        <f t="shared" si="23"/>
        <v>1111111</v>
      </c>
      <c r="G506" s="375">
        <f t="shared" si="22"/>
        <v>0</v>
      </c>
      <c r="I506" s="378">
        <f>IF(OR(C506="150 Directors advances", C506="120 accounts receivable", C506="720.2 Automobile - Insurance", C506="720.3 Automobile - License", C506="870.4 Rent - Insurance", C506="870.6 Rent - Property Tax", C506="870.7 Rent - Homeoffice", C506="870.9 Rent - Water"),
   0,
   IF(Dashboard!$F$5="Quick",
      IF(OR(C506="190 Automobile",C506="200 computer hardware",C506="210 Computer software",C506="220 Quickbooks software",C506="230 Office equipment",C506="240 Office furniture"),
         E506-(E506/(1+Dashboard!$F$4)),
         0
      ),
      IF(C506="750 Business promotion",
         E506-(E506/(1+4.793/100)),
         E506-(E506/(1+Dashboard!$F$4))
      )
   )
)</f>
        <v>0</v>
      </c>
      <c r="J506" s="25">
        <f>Bank1[[#This Row],[Money in/ (Money out)]]-Bank1[[#This Row],[GST/HST]]</f>
        <v>0</v>
      </c>
      <c r="L506" s="23">
        <f t="shared" si="21"/>
        <v>0</v>
      </c>
    </row>
    <row r="507" spans="1:12" x14ac:dyDescent="0.2">
      <c r="A507" s="399"/>
      <c r="D507" s="397">
        <f>_xlfn.XLOOKUP(C:C,Table1[for Import to Bank Register dropdown],Table1[for Pivot],0,0,1)</f>
        <v>0</v>
      </c>
      <c r="E507" s="400"/>
      <c r="F507" s="146">
        <f t="shared" si="23"/>
        <v>1111111</v>
      </c>
      <c r="G507" s="375">
        <f t="shared" si="22"/>
        <v>0</v>
      </c>
      <c r="I507" s="378">
        <f>IF(OR(C507="150 Directors advances", C507="120 accounts receivable", C507="720.2 Automobile - Insurance", C507="720.3 Automobile - License", C507="870.4 Rent - Insurance", C507="870.6 Rent - Property Tax", C507="870.7 Rent - Homeoffice", C507="870.9 Rent - Water"),
   0,
   IF(Dashboard!$F$5="Quick",
      IF(OR(C507="190 Automobile",C507="200 computer hardware",C507="210 Computer software",C507="220 Quickbooks software",C507="230 Office equipment",C507="240 Office furniture"),
         E507-(E507/(1+Dashboard!$F$4)),
         0
      ),
      IF(C507="750 Business promotion",
         E507-(E507/(1+4.793/100)),
         E507-(E507/(1+Dashboard!$F$4))
      )
   )
)</f>
        <v>0</v>
      </c>
      <c r="J507" s="25">
        <f>Bank1[[#This Row],[Money in/ (Money out)]]-Bank1[[#This Row],[GST/HST]]</f>
        <v>0</v>
      </c>
      <c r="L507" s="23">
        <f t="shared" si="21"/>
        <v>0</v>
      </c>
    </row>
    <row r="508" spans="1:12" x14ac:dyDescent="0.2">
      <c r="A508" s="399"/>
      <c r="D508" s="397">
        <f>_xlfn.XLOOKUP(C:C,Table1[for Import to Bank Register dropdown],Table1[for Pivot],0,0,1)</f>
        <v>0</v>
      </c>
      <c r="E508" s="400"/>
      <c r="F508" s="146">
        <f t="shared" si="23"/>
        <v>1111111</v>
      </c>
      <c r="G508" s="375">
        <f t="shared" si="22"/>
        <v>0</v>
      </c>
      <c r="I508" s="378">
        <f>IF(OR(C508="150 Directors advances", C508="120 accounts receivable", C508="720.2 Automobile - Insurance", C508="720.3 Automobile - License", C508="870.4 Rent - Insurance", C508="870.6 Rent - Property Tax", C508="870.7 Rent - Homeoffice", C508="870.9 Rent - Water"),
   0,
   IF(Dashboard!$F$5="Quick",
      IF(OR(C508="190 Automobile",C508="200 computer hardware",C508="210 Computer software",C508="220 Quickbooks software",C508="230 Office equipment",C508="240 Office furniture"),
         E508-(E508/(1+Dashboard!$F$4)),
         0
      ),
      IF(C508="750 Business promotion",
         E508-(E508/(1+4.793/100)),
         E508-(E508/(1+Dashboard!$F$4))
      )
   )
)</f>
        <v>0</v>
      </c>
      <c r="J508" s="25">
        <f>Bank1[[#This Row],[Money in/ (Money out)]]-Bank1[[#This Row],[GST/HST]]</f>
        <v>0</v>
      </c>
      <c r="L508" s="23">
        <f t="shared" si="21"/>
        <v>0</v>
      </c>
    </row>
    <row r="509" spans="1:12" x14ac:dyDescent="0.2">
      <c r="A509" s="399"/>
      <c r="D509" s="397">
        <f>_xlfn.XLOOKUP(C:C,Table1[for Import to Bank Register dropdown],Table1[for Pivot],0,0,1)</f>
        <v>0</v>
      </c>
      <c r="E509" s="400"/>
      <c r="F509" s="146">
        <f t="shared" si="23"/>
        <v>1111111</v>
      </c>
      <c r="G509" s="375">
        <f t="shared" si="22"/>
        <v>0</v>
      </c>
      <c r="I509" s="378">
        <f>IF(OR(C509="150 Directors advances", C509="120 accounts receivable", C509="720.2 Automobile - Insurance", C509="720.3 Automobile - License", C509="870.4 Rent - Insurance", C509="870.6 Rent - Property Tax", C509="870.7 Rent - Homeoffice", C509="870.9 Rent - Water"),
   0,
   IF(Dashboard!$F$5="Quick",
      IF(OR(C509="190 Automobile",C509="200 computer hardware",C509="210 Computer software",C509="220 Quickbooks software",C509="230 Office equipment",C509="240 Office furniture"),
         E509-(E509/(1+Dashboard!$F$4)),
         0
      ),
      IF(C509="750 Business promotion",
         E509-(E509/(1+4.793/100)),
         E509-(E509/(1+Dashboard!$F$4))
      )
   )
)</f>
        <v>0</v>
      </c>
      <c r="J509" s="25">
        <f>Bank1[[#This Row],[Money in/ (Money out)]]-Bank1[[#This Row],[GST/HST]]</f>
        <v>0</v>
      </c>
      <c r="L509" s="23">
        <f t="shared" si="21"/>
        <v>0</v>
      </c>
    </row>
    <row r="510" spans="1:12" x14ac:dyDescent="0.2">
      <c r="A510" s="399"/>
      <c r="D510" s="397">
        <f>_xlfn.XLOOKUP(C:C,Table1[for Import to Bank Register dropdown],Table1[for Pivot],0,0,1)</f>
        <v>0</v>
      </c>
      <c r="E510" s="400"/>
      <c r="F510" s="146">
        <f t="shared" si="23"/>
        <v>1111111</v>
      </c>
      <c r="G510" s="375">
        <f t="shared" si="22"/>
        <v>0</v>
      </c>
      <c r="I510" s="378">
        <f>IF(OR(C510="150 Directors advances", C510="120 accounts receivable", C510="720.2 Automobile - Insurance", C510="720.3 Automobile - License", C510="870.4 Rent - Insurance", C510="870.6 Rent - Property Tax", C510="870.7 Rent - Homeoffice", C510="870.9 Rent - Water"),
   0,
   IF(Dashboard!$F$5="Quick",
      IF(OR(C510="190 Automobile",C510="200 computer hardware",C510="210 Computer software",C510="220 Quickbooks software",C510="230 Office equipment",C510="240 Office furniture"),
         E510-(E510/(1+Dashboard!$F$4)),
         0
      ),
      IF(C510="750 Business promotion",
         E510-(E510/(1+4.793/100)),
         E510-(E510/(1+Dashboard!$F$4))
      )
   )
)</f>
        <v>0</v>
      </c>
      <c r="J510" s="25">
        <f>Bank1[[#This Row],[Money in/ (Money out)]]-Bank1[[#This Row],[GST/HST]]</f>
        <v>0</v>
      </c>
      <c r="L510" s="23">
        <f t="shared" si="21"/>
        <v>0</v>
      </c>
    </row>
    <row r="511" spans="1:12" x14ac:dyDescent="0.2">
      <c r="A511" s="399"/>
      <c r="D511" s="397">
        <f>_xlfn.XLOOKUP(C:C,Table1[for Import to Bank Register dropdown],Table1[for Pivot],0,0,1)</f>
        <v>0</v>
      </c>
      <c r="E511" s="400"/>
      <c r="F511" s="146">
        <f t="shared" si="23"/>
        <v>1111111</v>
      </c>
      <c r="G511" s="375">
        <f t="shared" si="22"/>
        <v>0</v>
      </c>
      <c r="I511" s="378">
        <f>IF(OR(C511="150 Directors advances", C511="120 accounts receivable", C511="720.2 Automobile - Insurance", C511="720.3 Automobile - License", C511="870.4 Rent - Insurance", C511="870.6 Rent - Property Tax", C511="870.7 Rent - Homeoffice", C511="870.9 Rent - Water"),
   0,
   IF(Dashboard!$F$5="Quick",
      IF(OR(C511="190 Automobile",C511="200 computer hardware",C511="210 Computer software",C511="220 Quickbooks software",C511="230 Office equipment",C511="240 Office furniture"),
         E511-(E511/(1+Dashboard!$F$4)),
         0
      ),
      IF(C511="750 Business promotion",
         E511-(E511/(1+4.793/100)),
         E511-(E511/(1+Dashboard!$F$4))
      )
   )
)</f>
        <v>0</v>
      </c>
      <c r="J511" s="25">
        <f>Bank1[[#This Row],[Money in/ (Money out)]]-Bank1[[#This Row],[GST/HST]]</f>
        <v>0</v>
      </c>
      <c r="L511" s="23">
        <f t="shared" si="21"/>
        <v>0</v>
      </c>
    </row>
    <row r="512" spans="1:12" x14ac:dyDescent="0.2">
      <c r="A512" s="399"/>
      <c r="D512" s="397">
        <f>_xlfn.XLOOKUP(C:C,Table1[for Import to Bank Register dropdown],Table1[for Pivot],0,0,1)</f>
        <v>0</v>
      </c>
      <c r="E512" s="400"/>
      <c r="F512" s="146">
        <f t="shared" si="23"/>
        <v>1111111</v>
      </c>
      <c r="G512" s="375">
        <f t="shared" si="22"/>
        <v>0</v>
      </c>
      <c r="I512" s="378">
        <f>IF(OR(C512="150 Directors advances", C512="120 accounts receivable", C512="720.2 Automobile - Insurance", C512="720.3 Automobile - License", C512="870.4 Rent - Insurance", C512="870.6 Rent - Property Tax", C512="870.7 Rent - Homeoffice", C512="870.9 Rent - Water"),
   0,
   IF(Dashboard!$F$5="Quick",
      IF(OR(C512="190 Automobile",C512="200 computer hardware",C512="210 Computer software",C512="220 Quickbooks software",C512="230 Office equipment",C512="240 Office furniture"),
         E512-(E512/(1+Dashboard!$F$4)),
         0
      ),
      IF(C512="750 Business promotion",
         E512-(E512/(1+4.793/100)),
         E512-(E512/(1+Dashboard!$F$4))
      )
   )
)</f>
        <v>0</v>
      </c>
      <c r="J512" s="25">
        <f>Bank1[[#This Row],[Money in/ (Money out)]]-Bank1[[#This Row],[GST/HST]]</f>
        <v>0</v>
      </c>
      <c r="L512" s="23">
        <f t="shared" si="21"/>
        <v>0</v>
      </c>
    </row>
    <row r="513" spans="1:12" x14ac:dyDescent="0.2">
      <c r="A513" s="399"/>
      <c r="D513" s="397">
        <f>_xlfn.XLOOKUP(C:C,Table1[for Import to Bank Register dropdown],Table1[for Pivot],0,0,1)</f>
        <v>0</v>
      </c>
      <c r="E513" s="400"/>
      <c r="F513" s="146">
        <f t="shared" si="23"/>
        <v>1111111</v>
      </c>
      <c r="G513" s="375">
        <f t="shared" si="22"/>
        <v>0</v>
      </c>
      <c r="I513" s="378">
        <f>IF(OR(C513="150 Directors advances", C513="120 accounts receivable", C513="720.2 Automobile - Insurance", C513="720.3 Automobile - License", C513="870.4 Rent - Insurance", C513="870.6 Rent - Property Tax", C513="870.7 Rent - Homeoffice", C513="870.9 Rent - Water"),
   0,
   IF(Dashboard!$F$5="Quick",
      IF(OR(C513="190 Automobile",C513="200 computer hardware",C513="210 Computer software",C513="220 Quickbooks software",C513="230 Office equipment",C513="240 Office furniture"),
         E513-(E513/(1+Dashboard!$F$4)),
         0
      ),
      IF(C513="750 Business promotion",
         E513-(E513/(1+4.793/100)),
         E513-(E513/(1+Dashboard!$F$4))
      )
   )
)</f>
        <v>0</v>
      </c>
      <c r="J513" s="25">
        <f>Bank1[[#This Row],[Money in/ (Money out)]]-Bank1[[#This Row],[GST/HST]]</f>
        <v>0</v>
      </c>
      <c r="L513" s="23">
        <f t="shared" si="21"/>
        <v>0</v>
      </c>
    </row>
    <row r="514" spans="1:12" x14ac:dyDescent="0.2">
      <c r="A514" s="399"/>
      <c r="D514" s="397">
        <f>_xlfn.XLOOKUP(C:C,Table1[for Import to Bank Register dropdown],Table1[for Pivot],0,0,1)</f>
        <v>0</v>
      </c>
      <c r="E514" s="400"/>
      <c r="F514" s="146">
        <f t="shared" si="23"/>
        <v>1111111</v>
      </c>
      <c r="G514" s="375">
        <f t="shared" si="22"/>
        <v>0</v>
      </c>
      <c r="I514" s="378">
        <f>IF(OR(C514="150 Directors advances", C514="120 accounts receivable", C514="720.2 Automobile - Insurance", C514="720.3 Automobile - License", C514="870.4 Rent - Insurance", C514="870.6 Rent - Property Tax", C514="870.7 Rent - Homeoffice", C514="870.9 Rent - Water"),
   0,
   IF(Dashboard!$F$5="Quick",
      IF(OR(C514="190 Automobile",C514="200 computer hardware",C514="210 Computer software",C514="220 Quickbooks software",C514="230 Office equipment",C514="240 Office furniture"),
         E514-(E514/(1+Dashboard!$F$4)),
         0
      ),
      IF(C514="750 Business promotion",
         E514-(E514/(1+4.793/100)),
         E514-(E514/(1+Dashboard!$F$4))
      )
   )
)</f>
        <v>0</v>
      </c>
      <c r="J514" s="25">
        <f>Bank1[[#This Row],[Money in/ (Money out)]]-Bank1[[#This Row],[GST/HST]]</f>
        <v>0</v>
      </c>
      <c r="L514" s="23">
        <f t="shared" si="21"/>
        <v>0</v>
      </c>
    </row>
    <row r="515" spans="1:12" x14ac:dyDescent="0.2">
      <c r="A515" s="399"/>
      <c r="D515" s="397">
        <f>_xlfn.XLOOKUP(C:C,Table1[for Import to Bank Register dropdown],Table1[for Pivot],0,0,1)</f>
        <v>0</v>
      </c>
      <c r="E515" s="400"/>
      <c r="F515" s="146">
        <f t="shared" si="23"/>
        <v>1111111</v>
      </c>
      <c r="G515" s="375">
        <f t="shared" si="22"/>
        <v>0</v>
      </c>
      <c r="I515" s="378">
        <f>IF(OR(C515="150 Directors advances", C515="120 accounts receivable", C515="720.2 Automobile - Insurance", C515="720.3 Automobile - License", C515="870.4 Rent - Insurance", C515="870.6 Rent - Property Tax", C515="870.7 Rent - Homeoffice", C515="870.9 Rent - Water"),
   0,
   IF(Dashboard!$F$5="Quick",
      IF(OR(C515="190 Automobile",C515="200 computer hardware",C515="210 Computer software",C515="220 Quickbooks software",C515="230 Office equipment",C515="240 Office furniture"),
         E515-(E515/(1+Dashboard!$F$4)),
         0
      ),
      IF(C515="750 Business promotion",
         E515-(E515/(1+4.793/100)),
         E515-(E515/(1+Dashboard!$F$4))
      )
   )
)</f>
        <v>0</v>
      </c>
      <c r="J515" s="25">
        <f>Bank1[[#This Row],[Money in/ (Money out)]]-Bank1[[#This Row],[GST/HST]]</f>
        <v>0</v>
      </c>
      <c r="L515" s="23">
        <f t="shared" si="21"/>
        <v>0</v>
      </c>
    </row>
    <row r="516" spans="1:12" x14ac:dyDescent="0.2">
      <c r="A516" s="399"/>
      <c r="D516" s="397">
        <f>_xlfn.XLOOKUP(C:C,Table1[for Import to Bank Register dropdown],Table1[for Pivot],0,0,1)</f>
        <v>0</v>
      </c>
      <c r="E516" s="400"/>
      <c r="F516" s="146">
        <f t="shared" si="23"/>
        <v>1111111</v>
      </c>
      <c r="G516" s="375">
        <f t="shared" si="22"/>
        <v>0</v>
      </c>
      <c r="I516" s="378">
        <f>IF(OR(C516="150 Directors advances", C516="120 accounts receivable", C516="720.2 Automobile - Insurance", C516="720.3 Automobile - License", C516="870.4 Rent - Insurance", C516="870.6 Rent - Property Tax", C516="870.7 Rent - Homeoffice", C516="870.9 Rent - Water"),
   0,
   IF(Dashboard!$F$5="Quick",
      IF(OR(C516="190 Automobile",C516="200 computer hardware",C516="210 Computer software",C516="220 Quickbooks software",C516="230 Office equipment",C516="240 Office furniture"),
         E516-(E516/(1+Dashboard!$F$4)),
         0
      ),
      IF(C516="750 Business promotion",
         E516-(E516/(1+4.793/100)),
         E516-(E516/(1+Dashboard!$F$4))
      )
   )
)</f>
        <v>0</v>
      </c>
      <c r="J516" s="25">
        <f>Bank1[[#This Row],[Money in/ (Money out)]]-Bank1[[#This Row],[GST/HST]]</f>
        <v>0</v>
      </c>
      <c r="L516" s="23">
        <f t="shared" si="21"/>
        <v>0</v>
      </c>
    </row>
    <row r="517" spans="1:12" x14ac:dyDescent="0.2">
      <c r="A517" s="399"/>
      <c r="D517" s="397">
        <f>_xlfn.XLOOKUP(C:C,Table1[for Import to Bank Register dropdown],Table1[for Pivot],0,0,1)</f>
        <v>0</v>
      </c>
      <c r="E517" s="400"/>
      <c r="F517" s="146">
        <f t="shared" si="23"/>
        <v>1111111</v>
      </c>
      <c r="G517" s="375">
        <f t="shared" si="22"/>
        <v>0</v>
      </c>
      <c r="I517" s="378">
        <f>IF(OR(C517="150 Directors advances", C517="120 accounts receivable", C517="720.2 Automobile - Insurance", C517="720.3 Automobile - License", C517="870.4 Rent - Insurance", C517="870.6 Rent - Property Tax", C517="870.7 Rent - Homeoffice", C517="870.9 Rent - Water"),
   0,
   IF(Dashboard!$F$5="Quick",
      IF(OR(C517="190 Automobile",C517="200 computer hardware",C517="210 Computer software",C517="220 Quickbooks software",C517="230 Office equipment",C517="240 Office furniture"),
         E517-(E517/(1+Dashboard!$F$4)),
         0
      ),
      IF(C517="750 Business promotion",
         E517-(E517/(1+4.793/100)),
         E517-(E517/(1+Dashboard!$F$4))
      )
   )
)</f>
        <v>0</v>
      </c>
      <c r="J517" s="25">
        <f>Bank1[[#This Row],[Money in/ (Money out)]]-Bank1[[#This Row],[GST/HST]]</f>
        <v>0</v>
      </c>
      <c r="L517" s="23">
        <f t="shared" si="21"/>
        <v>0</v>
      </c>
    </row>
    <row r="518" spans="1:12" x14ac:dyDescent="0.2">
      <c r="A518" s="399"/>
      <c r="D518" s="397">
        <f>_xlfn.XLOOKUP(C:C,Table1[for Import to Bank Register dropdown],Table1[for Pivot],0,0,1)</f>
        <v>0</v>
      </c>
      <c r="E518" s="400"/>
      <c r="F518" s="146">
        <f t="shared" si="23"/>
        <v>1111111</v>
      </c>
      <c r="G518" s="375">
        <f t="shared" si="22"/>
        <v>0</v>
      </c>
      <c r="I518" s="378">
        <f>IF(OR(C518="150 Directors advances", C518="120 accounts receivable", C518="720.2 Automobile - Insurance", C518="720.3 Automobile - License", C518="870.4 Rent - Insurance", C518="870.6 Rent - Property Tax", C518="870.7 Rent - Homeoffice", C518="870.9 Rent - Water"),
   0,
   IF(Dashboard!$F$5="Quick",
      IF(OR(C518="190 Automobile",C518="200 computer hardware",C518="210 Computer software",C518="220 Quickbooks software",C518="230 Office equipment",C518="240 Office furniture"),
         E518-(E518/(1+Dashboard!$F$4)),
         0
      ),
      IF(C518="750 Business promotion",
         E518-(E518/(1+4.793/100)),
         E518-(E518/(1+Dashboard!$F$4))
      )
   )
)</f>
        <v>0</v>
      </c>
      <c r="J518" s="25">
        <f>Bank1[[#This Row],[Money in/ (Money out)]]-Bank1[[#This Row],[GST/HST]]</f>
        <v>0</v>
      </c>
      <c r="L518" s="23">
        <f t="shared" ref="L518:L581" si="24">$L$3</f>
        <v>0</v>
      </c>
    </row>
    <row r="519" spans="1:12" x14ac:dyDescent="0.2">
      <c r="A519" s="399"/>
      <c r="D519" s="397">
        <f>_xlfn.XLOOKUP(C:C,Table1[for Import to Bank Register dropdown],Table1[for Pivot],0,0,1)</f>
        <v>0</v>
      </c>
      <c r="E519" s="400"/>
      <c r="F519" s="146">
        <f t="shared" si="23"/>
        <v>1111111</v>
      </c>
      <c r="G519" s="375">
        <f t="shared" ref="G519:G582" si="25">G518+E519</f>
        <v>0</v>
      </c>
      <c r="I519" s="378">
        <f>IF(OR(C519="150 Directors advances", C519="120 accounts receivable", C519="720.2 Automobile - Insurance", C519="720.3 Automobile - License", C519="870.4 Rent - Insurance", C519="870.6 Rent - Property Tax", C519="870.7 Rent - Homeoffice", C519="870.9 Rent - Water"),
   0,
   IF(Dashboard!$F$5="Quick",
      IF(OR(C519="190 Automobile",C519="200 computer hardware",C519="210 Computer software",C519="220 Quickbooks software",C519="230 Office equipment",C519="240 Office furniture"),
         E519-(E519/(1+Dashboard!$F$4)),
         0
      ),
      IF(C519="750 Business promotion",
         E519-(E519/(1+4.793/100)),
         E519-(E519/(1+Dashboard!$F$4))
      )
   )
)</f>
        <v>0</v>
      </c>
      <c r="J519" s="25">
        <f>Bank1[[#This Row],[Money in/ (Money out)]]-Bank1[[#This Row],[GST/HST]]</f>
        <v>0</v>
      </c>
      <c r="L519" s="23">
        <f t="shared" si="24"/>
        <v>0</v>
      </c>
    </row>
    <row r="520" spans="1:12" x14ac:dyDescent="0.2">
      <c r="A520" s="399"/>
      <c r="D520" s="397">
        <f>_xlfn.XLOOKUP(C:C,Table1[for Import to Bank Register dropdown],Table1[for Pivot],0,0,1)</f>
        <v>0</v>
      </c>
      <c r="E520" s="400"/>
      <c r="F520" s="146">
        <f t="shared" ref="F520:F583" si="26">$E$2</f>
        <v>1111111</v>
      </c>
      <c r="G520" s="375">
        <f t="shared" si="25"/>
        <v>0</v>
      </c>
      <c r="I520" s="378">
        <f>IF(OR(C520="150 Directors advances", C520="120 accounts receivable", C520="720.2 Automobile - Insurance", C520="720.3 Automobile - License", C520="870.4 Rent - Insurance", C520="870.6 Rent - Property Tax", C520="870.7 Rent - Homeoffice", C520="870.9 Rent - Water"),
   0,
   IF(Dashboard!$F$5="Quick",
      IF(OR(C520="190 Automobile",C520="200 computer hardware",C520="210 Computer software",C520="220 Quickbooks software",C520="230 Office equipment",C520="240 Office furniture"),
         E520-(E520/(1+Dashboard!$F$4)),
         0
      ),
      IF(C520="750 Business promotion",
         E520-(E520/(1+4.793/100)),
         E520-(E520/(1+Dashboard!$F$4))
      )
   )
)</f>
        <v>0</v>
      </c>
      <c r="J520" s="25">
        <f>Bank1[[#This Row],[Money in/ (Money out)]]-Bank1[[#This Row],[GST/HST]]</f>
        <v>0</v>
      </c>
      <c r="L520" s="23">
        <f t="shared" si="24"/>
        <v>0</v>
      </c>
    </row>
    <row r="521" spans="1:12" x14ac:dyDescent="0.2">
      <c r="A521" s="399"/>
      <c r="D521" s="397">
        <f>_xlfn.XLOOKUP(C:C,Table1[for Import to Bank Register dropdown],Table1[for Pivot],0,0,1)</f>
        <v>0</v>
      </c>
      <c r="E521" s="400"/>
      <c r="F521" s="146">
        <f t="shared" si="26"/>
        <v>1111111</v>
      </c>
      <c r="G521" s="375">
        <f t="shared" si="25"/>
        <v>0</v>
      </c>
      <c r="I521" s="378">
        <f>IF(OR(C521="150 Directors advances", C521="120 accounts receivable", C521="720.2 Automobile - Insurance", C521="720.3 Automobile - License", C521="870.4 Rent - Insurance", C521="870.6 Rent - Property Tax", C521="870.7 Rent - Homeoffice", C521="870.9 Rent - Water"),
   0,
   IF(Dashboard!$F$5="Quick",
      IF(OR(C521="190 Automobile",C521="200 computer hardware",C521="210 Computer software",C521="220 Quickbooks software",C521="230 Office equipment",C521="240 Office furniture"),
         E521-(E521/(1+Dashboard!$F$4)),
         0
      ),
      IF(C521="750 Business promotion",
         E521-(E521/(1+4.793/100)),
         E521-(E521/(1+Dashboard!$F$4))
      )
   )
)</f>
        <v>0</v>
      </c>
      <c r="J521" s="25">
        <f>Bank1[[#This Row],[Money in/ (Money out)]]-Bank1[[#This Row],[GST/HST]]</f>
        <v>0</v>
      </c>
      <c r="L521" s="23">
        <f t="shared" si="24"/>
        <v>0</v>
      </c>
    </row>
    <row r="522" spans="1:12" x14ac:dyDescent="0.2">
      <c r="A522" s="399"/>
      <c r="D522" s="397">
        <f>_xlfn.XLOOKUP(C:C,Table1[for Import to Bank Register dropdown],Table1[for Pivot],0,0,1)</f>
        <v>0</v>
      </c>
      <c r="E522" s="400"/>
      <c r="F522" s="146">
        <f t="shared" si="26"/>
        <v>1111111</v>
      </c>
      <c r="G522" s="375">
        <f t="shared" si="25"/>
        <v>0</v>
      </c>
      <c r="I522" s="378">
        <f>IF(OR(C522="150 Directors advances", C522="120 accounts receivable", C522="720.2 Automobile - Insurance", C522="720.3 Automobile - License", C522="870.4 Rent - Insurance", C522="870.6 Rent - Property Tax", C522="870.7 Rent - Homeoffice", C522="870.9 Rent - Water"),
   0,
   IF(Dashboard!$F$5="Quick",
      IF(OR(C522="190 Automobile",C522="200 computer hardware",C522="210 Computer software",C522="220 Quickbooks software",C522="230 Office equipment",C522="240 Office furniture"),
         E522-(E522/(1+Dashboard!$F$4)),
         0
      ),
      IF(C522="750 Business promotion",
         E522-(E522/(1+4.793/100)),
         E522-(E522/(1+Dashboard!$F$4))
      )
   )
)</f>
        <v>0</v>
      </c>
      <c r="J522" s="25">
        <f>Bank1[[#This Row],[Money in/ (Money out)]]-Bank1[[#This Row],[GST/HST]]</f>
        <v>0</v>
      </c>
      <c r="L522" s="23">
        <f t="shared" si="24"/>
        <v>0</v>
      </c>
    </row>
    <row r="523" spans="1:12" x14ac:dyDescent="0.2">
      <c r="A523" s="399"/>
      <c r="D523" s="397">
        <f>_xlfn.XLOOKUP(C:C,Table1[for Import to Bank Register dropdown],Table1[for Pivot],0,0,1)</f>
        <v>0</v>
      </c>
      <c r="E523" s="400"/>
      <c r="F523" s="146">
        <f t="shared" si="26"/>
        <v>1111111</v>
      </c>
      <c r="G523" s="375">
        <f t="shared" si="25"/>
        <v>0</v>
      </c>
      <c r="I523" s="378">
        <f>IF(OR(C523="150 Directors advances", C523="120 accounts receivable", C523="720.2 Automobile - Insurance", C523="720.3 Automobile - License", C523="870.4 Rent - Insurance", C523="870.6 Rent - Property Tax", C523="870.7 Rent - Homeoffice", C523="870.9 Rent - Water"),
   0,
   IF(Dashboard!$F$5="Quick",
      IF(OR(C523="190 Automobile",C523="200 computer hardware",C523="210 Computer software",C523="220 Quickbooks software",C523="230 Office equipment",C523="240 Office furniture"),
         E523-(E523/(1+Dashboard!$F$4)),
         0
      ),
      IF(C523="750 Business promotion",
         E523-(E523/(1+4.793/100)),
         E523-(E523/(1+Dashboard!$F$4))
      )
   )
)</f>
        <v>0</v>
      </c>
      <c r="J523" s="25">
        <f>Bank1[[#This Row],[Money in/ (Money out)]]-Bank1[[#This Row],[GST/HST]]</f>
        <v>0</v>
      </c>
      <c r="L523" s="23">
        <f t="shared" si="24"/>
        <v>0</v>
      </c>
    </row>
    <row r="524" spans="1:12" x14ac:dyDescent="0.2">
      <c r="A524" s="399"/>
      <c r="D524" s="397">
        <f>_xlfn.XLOOKUP(C:C,Table1[for Import to Bank Register dropdown],Table1[for Pivot],0,0,1)</f>
        <v>0</v>
      </c>
      <c r="E524" s="400"/>
      <c r="F524" s="146">
        <f t="shared" si="26"/>
        <v>1111111</v>
      </c>
      <c r="G524" s="375">
        <f t="shared" si="25"/>
        <v>0</v>
      </c>
      <c r="I524" s="378">
        <f>IF(OR(C524="150 Directors advances", C524="120 accounts receivable", C524="720.2 Automobile - Insurance", C524="720.3 Automobile - License", C524="870.4 Rent - Insurance", C524="870.6 Rent - Property Tax", C524="870.7 Rent - Homeoffice", C524="870.9 Rent - Water"),
   0,
   IF(Dashboard!$F$5="Quick",
      IF(OR(C524="190 Automobile",C524="200 computer hardware",C524="210 Computer software",C524="220 Quickbooks software",C524="230 Office equipment",C524="240 Office furniture"),
         E524-(E524/(1+Dashboard!$F$4)),
         0
      ),
      IF(C524="750 Business promotion",
         E524-(E524/(1+4.793/100)),
         E524-(E524/(1+Dashboard!$F$4))
      )
   )
)</f>
        <v>0</v>
      </c>
      <c r="J524" s="25">
        <f>Bank1[[#This Row],[Money in/ (Money out)]]-Bank1[[#This Row],[GST/HST]]</f>
        <v>0</v>
      </c>
      <c r="L524" s="23">
        <f t="shared" si="24"/>
        <v>0</v>
      </c>
    </row>
    <row r="525" spans="1:12" x14ac:dyDescent="0.2">
      <c r="A525" s="399"/>
      <c r="D525" s="397">
        <f>_xlfn.XLOOKUP(C:C,Table1[for Import to Bank Register dropdown],Table1[for Pivot],0,0,1)</f>
        <v>0</v>
      </c>
      <c r="E525" s="400"/>
      <c r="F525" s="146">
        <f t="shared" si="26"/>
        <v>1111111</v>
      </c>
      <c r="G525" s="375">
        <f t="shared" si="25"/>
        <v>0</v>
      </c>
      <c r="I525" s="378">
        <f>IF(OR(C525="150 Directors advances", C525="120 accounts receivable", C525="720.2 Automobile - Insurance", C525="720.3 Automobile - License", C525="870.4 Rent - Insurance", C525="870.6 Rent - Property Tax", C525="870.7 Rent - Homeoffice", C525="870.9 Rent - Water"),
   0,
   IF(Dashboard!$F$5="Quick",
      IF(OR(C525="190 Automobile",C525="200 computer hardware",C525="210 Computer software",C525="220 Quickbooks software",C525="230 Office equipment",C525="240 Office furniture"),
         E525-(E525/(1+Dashboard!$F$4)),
         0
      ),
      IF(C525="750 Business promotion",
         E525-(E525/(1+4.793/100)),
         E525-(E525/(1+Dashboard!$F$4))
      )
   )
)</f>
        <v>0</v>
      </c>
      <c r="J525" s="25">
        <f>Bank1[[#This Row],[Money in/ (Money out)]]-Bank1[[#This Row],[GST/HST]]</f>
        <v>0</v>
      </c>
      <c r="L525" s="23">
        <f t="shared" si="24"/>
        <v>0</v>
      </c>
    </row>
    <row r="526" spans="1:12" x14ac:dyDescent="0.2">
      <c r="A526" s="399"/>
      <c r="D526" s="397">
        <f>_xlfn.XLOOKUP(C:C,Table1[for Import to Bank Register dropdown],Table1[for Pivot],0,0,1)</f>
        <v>0</v>
      </c>
      <c r="E526" s="400"/>
      <c r="F526" s="146">
        <f t="shared" si="26"/>
        <v>1111111</v>
      </c>
      <c r="G526" s="375">
        <f t="shared" si="25"/>
        <v>0</v>
      </c>
      <c r="I526" s="378">
        <f>IF(OR(C526="150 Directors advances", C526="120 accounts receivable", C526="720.2 Automobile - Insurance", C526="720.3 Automobile - License", C526="870.4 Rent - Insurance", C526="870.6 Rent - Property Tax", C526="870.7 Rent - Homeoffice", C526="870.9 Rent - Water"),
   0,
   IF(Dashboard!$F$5="Quick",
      IF(OR(C526="190 Automobile",C526="200 computer hardware",C526="210 Computer software",C526="220 Quickbooks software",C526="230 Office equipment",C526="240 Office furniture"),
         E526-(E526/(1+Dashboard!$F$4)),
         0
      ),
      IF(C526="750 Business promotion",
         E526-(E526/(1+4.793/100)),
         E526-(E526/(1+Dashboard!$F$4))
      )
   )
)</f>
        <v>0</v>
      </c>
      <c r="J526" s="25">
        <f>Bank1[[#This Row],[Money in/ (Money out)]]-Bank1[[#This Row],[GST/HST]]</f>
        <v>0</v>
      </c>
      <c r="L526" s="23">
        <f t="shared" si="24"/>
        <v>0</v>
      </c>
    </row>
    <row r="527" spans="1:12" x14ac:dyDescent="0.2">
      <c r="A527" s="399"/>
      <c r="D527" s="397">
        <f>_xlfn.XLOOKUP(C:C,Table1[for Import to Bank Register dropdown],Table1[for Pivot],0,0,1)</f>
        <v>0</v>
      </c>
      <c r="E527" s="400"/>
      <c r="F527" s="146">
        <f t="shared" si="26"/>
        <v>1111111</v>
      </c>
      <c r="G527" s="375">
        <f t="shared" si="25"/>
        <v>0</v>
      </c>
      <c r="I527" s="378">
        <f>IF(OR(C527="150 Directors advances", C527="120 accounts receivable", C527="720.2 Automobile - Insurance", C527="720.3 Automobile - License", C527="870.4 Rent - Insurance", C527="870.6 Rent - Property Tax", C527="870.7 Rent - Homeoffice", C527="870.9 Rent - Water"),
   0,
   IF(Dashboard!$F$5="Quick",
      IF(OR(C527="190 Automobile",C527="200 computer hardware",C527="210 Computer software",C527="220 Quickbooks software",C527="230 Office equipment",C527="240 Office furniture"),
         E527-(E527/(1+Dashboard!$F$4)),
         0
      ),
      IF(C527="750 Business promotion",
         E527-(E527/(1+4.793/100)),
         E527-(E527/(1+Dashboard!$F$4))
      )
   )
)</f>
        <v>0</v>
      </c>
      <c r="J527" s="25">
        <f>Bank1[[#This Row],[Money in/ (Money out)]]-Bank1[[#This Row],[GST/HST]]</f>
        <v>0</v>
      </c>
      <c r="L527" s="23">
        <f t="shared" si="24"/>
        <v>0</v>
      </c>
    </row>
    <row r="528" spans="1:12" x14ac:dyDescent="0.2">
      <c r="A528" s="399"/>
      <c r="D528" s="397">
        <f>_xlfn.XLOOKUP(C:C,Table1[for Import to Bank Register dropdown],Table1[for Pivot],0,0,1)</f>
        <v>0</v>
      </c>
      <c r="E528" s="400"/>
      <c r="F528" s="146">
        <f t="shared" si="26"/>
        <v>1111111</v>
      </c>
      <c r="G528" s="375">
        <f t="shared" si="25"/>
        <v>0</v>
      </c>
      <c r="I528" s="378">
        <f>IF(OR(C528="150 Directors advances", C528="120 accounts receivable", C528="720.2 Automobile - Insurance", C528="720.3 Automobile - License", C528="870.4 Rent - Insurance", C528="870.6 Rent - Property Tax", C528="870.7 Rent - Homeoffice", C528="870.9 Rent - Water"),
   0,
   IF(Dashboard!$F$5="Quick",
      IF(OR(C528="190 Automobile",C528="200 computer hardware",C528="210 Computer software",C528="220 Quickbooks software",C528="230 Office equipment",C528="240 Office furniture"),
         E528-(E528/(1+Dashboard!$F$4)),
         0
      ),
      IF(C528="750 Business promotion",
         E528-(E528/(1+4.793/100)),
         E528-(E528/(1+Dashboard!$F$4))
      )
   )
)</f>
        <v>0</v>
      </c>
      <c r="J528" s="25">
        <f>Bank1[[#This Row],[Money in/ (Money out)]]-Bank1[[#This Row],[GST/HST]]</f>
        <v>0</v>
      </c>
      <c r="L528" s="23">
        <f t="shared" si="24"/>
        <v>0</v>
      </c>
    </row>
    <row r="529" spans="1:12" x14ac:dyDescent="0.2">
      <c r="A529" s="399"/>
      <c r="D529" s="397">
        <f>_xlfn.XLOOKUP(C:C,Table1[for Import to Bank Register dropdown],Table1[for Pivot],0,0,1)</f>
        <v>0</v>
      </c>
      <c r="E529" s="400"/>
      <c r="F529" s="146">
        <f t="shared" si="26"/>
        <v>1111111</v>
      </c>
      <c r="G529" s="375">
        <f t="shared" si="25"/>
        <v>0</v>
      </c>
      <c r="I529" s="378">
        <f>IF(OR(C529="150 Directors advances", C529="120 accounts receivable", C529="720.2 Automobile - Insurance", C529="720.3 Automobile - License", C529="870.4 Rent - Insurance", C529="870.6 Rent - Property Tax", C529="870.7 Rent - Homeoffice", C529="870.9 Rent - Water"),
   0,
   IF(Dashboard!$F$5="Quick",
      IF(OR(C529="190 Automobile",C529="200 computer hardware",C529="210 Computer software",C529="220 Quickbooks software",C529="230 Office equipment",C529="240 Office furniture"),
         E529-(E529/(1+Dashboard!$F$4)),
         0
      ),
      IF(C529="750 Business promotion",
         E529-(E529/(1+4.793/100)),
         E529-(E529/(1+Dashboard!$F$4))
      )
   )
)</f>
        <v>0</v>
      </c>
      <c r="J529" s="25">
        <f>Bank1[[#This Row],[Money in/ (Money out)]]-Bank1[[#This Row],[GST/HST]]</f>
        <v>0</v>
      </c>
      <c r="L529" s="23">
        <f t="shared" si="24"/>
        <v>0</v>
      </c>
    </row>
    <row r="530" spans="1:12" x14ac:dyDescent="0.2">
      <c r="A530" s="399"/>
      <c r="D530" s="397">
        <f>_xlfn.XLOOKUP(C:C,Table1[for Import to Bank Register dropdown],Table1[for Pivot],0,0,1)</f>
        <v>0</v>
      </c>
      <c r="E530" s="400"/>
      <c r="F530" s="146">
        <f t="shared" si="26"/>
        <v>1111111</v>
      </c>
      <c r="G530" s="375">
        <f t="shared" si="25"/>
        <v>0</v>
      </c>
      <c r="I530" s="378">
        <f>IF(OR(C530="150 Directors advances", C530="120 accounts receivable", C530="720.2 Automobile - Insurance", C530="720.3 Automobile - License", C530="870.4 Rent - Insurance", C530="870.6 Rent - Property Tax", C530="870.7 Rent - Homeoffice", C530="870.9 Rent - Water"),
   0,
   IF(Dashboard!$F$5="Quick",
      IF(OR(C530="190 Automobile",C530="200 computer hardware",C530="210 Computer software",C530="220 Quickbooks software",C530="230 Office equipment",C530="240 Office furniture"),
         E530-(E530/(1+Dashboard!$F$4)),
         0
      ),
      IF(C530="750 Business promotion",
         E530-(E530/(1+4.793/100)),
         E530-(E530/(1+Dashboard!$F$4))
      )
   )
)</f>
        <v>0</v>
      </c>
      <c r="J530" s="25">
        <f>Bank1[[#This Row],[Money in/ (Money out)]]-Bank1[[#This Row],[GST/HST]]</f>
        <v>0</v>
      </c>
      <c r="L530" s="23">
        <f t="shared" si="24"/>
        <v>0</v>
      </c>
    </row>
    <row r="531" spans="1:12" x14ac:dyDescent="0.2">
      <c r="A531" s="399"/>
      <c r="D531" s="397">
        <f>_xlfn.XLOOKUP(C:C,Table1[for Import to Bank Register dropdown],Table1[for Pivot],0,0,1)</f>
        <v>0</v>
      </c>
      <c r="E531" s="400"/>
      <c r="F531" s="146">
        <f t="shared" si="26"/>
        <v>1111111</v>
      </c>
      <c r="G531" s="375">
        <f t="shared" si="25"/>
        <v>0</v>
      </c>
      <c r="I531" s="378">
        <f>IF(OR(C531="150 Directors advances", C531="120 accounts receivable", C531="720.2 Automobile - Insurance", C531="720.3 Automobile - License", C531="870.4 Rent - Insurance", C531="870.6 Rent - Property Tax", C531="870.7 Rent - Homeoffice", C531="870.9 Rent - Water"),
   0,
   IF(Dashboard!$F$5="Quick",
      IF(OR(C531="190 Automobile",C531="200 computer hardware",C531="210 Computer software",C531="220 Quickbooks software",C531="230 Office equipment",C531="240 Office furniture"),
         E531-(E531/(1+Dashboard!$F$4)),
         0
      ),
      IF(C531="750 Business promotion",
         E531-(E531/(1+4.793/100)),
         E531-(E531/(1+Dashboard!$F$4))
      )
   )
)</f>
        <v>0</v>
      </c>
      <c r="J531" s="25">
        <f>Bank1[[#This Row],[Money in/ (Money out)]]-Bank1[[#This Row],[GST/HST]]</f>
        <v>0</v>
      </c>
      <c r="L531" s="23">
        <f t="shared" si="24"/>
        <v>0</v>
      </c>
    </row>
    <row r="532" spans="1:12" x14ac:dyDescent="0.2">
      <c r="A532" s="399"/>
      <c r="D532" s="397">
        <f>_xlfn.XLOOKUP(C:C,Table1[for Import to Bank Register dropdown],Table1[for Pivot],0,0,1)</f>
        <v>0</v>
      </c>
      <c r="E532" s="400"/>
      <c r="F532" s="146">
        <f t="shared" si="26"/>
        <v>1111111</v>
      </c>
      <c r="G532" s="375">
        <f t="shared" si="25"/>
        <v>0</v>
      </c>
      <c r="I532" s="378">
        <f>IF(OR(C532="150 Directors advances", C532="120 accounts receivable", C532="720.2 Automobile - Insurance", C532="720.3 Automobile - License", C532="870.4 Rent - Insurance", C532="870.6 Rent - Property Tax", C532="870.7 Rent - Homeoffice", C532="870.9 Rent - Water"),
   0,
   IF(Dashboard!$F$5="Quick",
      IF(OR(C532="190 Automobile",C532="200 computer hardware",C532="210 Computer software",C532="220 Quickbooks software",C532="230 Office equipment",C532="240 Office furniture"),
         E532-(E532/(1+Dashboard!$F$4)),
         0
      ),
      IF(C532="750 Business promotion",
         E532-(E532/(1+4.793/100)),
         E532-(E532/(1+Dashboard!$F$4))
      )
   )
)</f>
        <v>0</v>
      </c>
      <c r="J532" s="25">
        <f>Bank1[[#This Row],[Money in/ (Money out)]]-Bank1[[#This Row],[GST/HST]]</f>
        <v>0</v>
      </c>
      <c r="L532" s="23">
        <f t="shared" si="24"/>
        <v>0</v>
      </c>
    </row>
    <row r="533" spans="1:12" x14ac:dyDescent="0.2">
      <c r="A533" s="399"/>
      <c r="D533" s="397">
        <f>_xlfn.XLOOKUP(C:C,Table1[for Import to Bank Register dropdown],Table1[for Pivot],0,0,1)</f>
        <v>0</v>
      </c>
      <c r="E533" s="400"/>
      <c r="F533" s="146">
        <f t="shared" si="26"/>
        <v>1111111</v>
      </c>
      <c r="G533" s="375">
        <f t="shared" si="25"/>
        <v>0</v>
      </c>
      <c r="I533" s="378">
        <f>IF(OR(C533="150 Directors advances", C533="120 accounts receivable", C533="720.2 Automobile - Insurance", C533="720.3 Automobile - License", C533="870.4 Rent - Insurance", C533="870.6 Rent - Property Tax", C533="870.7 Rent - Homeoffice", C533="870.9 Rent - Water"),
   0,
   IF(Dashboard!$F$5="Quick",
      IF(OR(C533="190 Automobile",C533="200 computer hardware",C533="210 Computer software",C533="220 Quickbooks software",C533="230 Office equipment",C533="240 Office furniture"),
         E533-(E533/(1+Dashboard!$F$4)),
         0
      ),
      IF(C533="750 Business promotion",
         E533-(E533/(1+4.793/100)),
         E533-(E533/(1+Dashboard!$F$4))
      )
   )
)</f>
        <v>0</v>
      </c>
      <c r="J533" s="25">
        <f>Bank1[[#This Row],[Money in/ (Money out)]]-Bank1[[#This Row],[GST/HST]]</f>
        <v>0</v>
      </c>
      <c r="L533" s="23">
        <f t="shared" si="24"/>
        <v>0</v>
      </c>
    </row>
    <row r="534" spans="1:12" x14ac:dyDescent="0.2">
      <c r="A534" s="399"/>
      <c r="D534" s="397">
        <f>_xlfn.XLOOKUP(C:C,Table1[for Import to Bank Register dropdown],Table1[for Pivot],0,0,1)</f>
        <v>0</v>
      </c>
      <c r="E534" s="400"/>
      <c r="F534" s="146">
        <f t="shared" si="26"/>
        <v>1111111</v>
      </c>
      <c r="G534" s="375">
        <f t="shared" si="25"/>
        <v>0</v>
      </c>
      <c r="I534" s="378">
        <f>IF(OR(C534="150 Directors advances", C534="120 accounts receivable", C534="720.2 Automobile - Insurance", C534="720.3 Automobile - License", C534="870.4 Rent - Insurance", C534="870.6 Rent - Property Tax", C534="870.7 Rent - Homeoffice", C534="870.9 Rent - Water"),
   0,
   IF(Dashboard!$F$5="Quick",
      IF(OR(C534="190 Automobile",C534="200 computer hardware",C534="210 Computer software",C534="220 Quickbooks software",C534="230 Office equipment",C534="240 Office furniture"),
         E534-(E534/(1+Dashboard!$F$4)),
         0
      ),
      IF(C534="750 Business promotion",
         E534-(E534/(1+4.793/100)),
         E534-(E534/(1+Dashboard!$F$4))
      )
   )
)</f>
        <v>0</v>
      </c>
      <c r="J534" s="25">
        <f>Bank1[[#This Row],[Money in/ (Money out)]]-Bank1[[#This Row],[GST/HST]]</f>
        <v>0</v>
      </c>
      <c r="L534" s="23">
        <f t="shared" si="24"/>
        <v>0</v>
      </c>
    </row>
    <row r="535" spans="1:12" x14ac:dyDescent="0.2">
      <c r="A535" s="399"/>
      <c r="D535" s="397">
        <f>_xlfn.XLOOKUP(C:C,Table1[for Import to Bank Register dropdown],Table1[for Pivot],0,0,1)</f>
        <v>0</v>
      </c>
      <c r="E535" s="400"/>
      <c r="F535" s="146">
        <f t="shared" si="26"/>
        <v>1111111</v>
      </c>
      <c r="G535" s="375">
        <f t="shared" si="25"/>
        <v>0</v>
      </c>
      <c r="I535" s="378">
        <f>IF(OR(C535="150 Directors advances", C535="120 accounts receivable", C535="720.2 Automobile - Insurance", C535="720.3 Automobile - License", C535="870.4 Rent - Insurance", C535="870.6 Rent - Property Tax", C535="870.7 Rent - Homeoffice", C535="870.9 Rent - Water"),
   0,
   IF(Dashboard!$F$5="Quick",
      IF(OR(C535="190 Automobile",C535="200 computer hardware",C535="210 Computer software",C535="220 Quickbooks software",C535="230 Office equipment",C535="240 Office furniture"),
         E535-(E535/(1+Dashboard!$F$4)),
         0
      ),
      IF(C535="750 Business promotion",
         E535-(E535/(1+4.793/100)),
         E535-(E535/(1+Dashboard!$F$4))
      )
   )
)</f>
        <v>0</v>
      </c>
      <c r="J535" s="25">
        <f>Bank1[[#This Row],[Money in/ (Money out)]]-Bank1[[#This Row],[GST/HST]]</f>
        <v>0</v>
      </c>
      <c r="L535" s="23">
        <f t="shared" si="24"/>
        <v>0</v>
      </c>
    </row>
    <row r="536" spans="1:12" x14ac:dyDescent="0.2">
      <c r="A536" s="399"/>
      <c r="D536" s="397">
        <f>_xlfn.XLOOKUP(C:C,Table1[for Import to Bank Register dropdown],Table1[for Pivot],0,0,1)</f>
        <v>0</v>
      </c>
      <c r="E536" s="400"/>
      <c r="F536" s="146">
        <f t="shared" si="26"/>
        <v>1111111</v>
      </c>
      <c r="G536" s="375">
        <f t="shared" si="25"/>
        <v>0</v>
      </c>
      <c r="I536" s="378">
        <f>IF(OR(C536="150 Directors advances", C536="120 accounts receivable", C536="720.2 Automobile - Insurance", C536="720.3 Automobile - License", C536="870.4 Rent - Insurance", C536="870.6 Rent - Property Tax", C536="870.7 Rent - Homeoffice", C536="870.9 Rent - Water"),
   0,
   IF(Dashboard!$F$5="Quick",
      IF(OR(C536="190 Automobile",C536="200 computer hardware",C536="210 Computer software",C536="220 Quickbooks software",C536="230 Office equipment",C536="240 Office furniture"),
         E536-(E536/(1+Dashboard!$F$4)),
         0
      ),
      IF(C536="750 Business promotion",
         E536-(E536/(1+4.793/100)),
         E536-(E536/(1+Dashboard!$F$4))
      )
   )
)</f>
        <v>0</v>
      </c>
      <c r="J536" s="25">
        <f>Bank1[[#This Row],[Money in/ (Money out)]]-Bank1[[#This Row],[GST/HST]]</f>
        <v>0</v>
      </c>
      <c r="L536" s="23">
        <f t="shared" si="24"/>
        <v>0</v>
      </c>
    </row>
    <row r="537" spans="1:12" x14ac:dyDescent="0.2">
      <c r="A537" s="399"/>
      <c r="D537" s="397">
        <f>_xlfn.XLOOKUP(C:C,Table1[for Import to Bank Register dropdown],Table1[for Pivot],0,0,1)</f>
        <v>0</v>
      </c>
      <c r="E537" s="400"/>
      <c r="F537" s="146">
        <f t="shared" si="26"/>
        <v>1111111</v>
      </c>
      <c r="G537" s="375">
        <f t="shared" si="25"/>
        <v>0</v>
      </c>
      <c r="I537" s="378">
        <f>IF(OR(C537="150 Directors advances", C537="120 accounts receivable", C537="720.2 Automobile - Insurance", C537="720.3 Automobile - License", C537="870.4 Rent - Insurance", C537="870.6 Rent - Property Tax", C537="870.7 Rent - Homeoffice", C537="870.9 Rent - Water"),
   0,
   IF(Dashboard!$F$5="Quick",
      IF(OR(C537="190 Automobile",C537="200 computer hardware",C537="210 Computer software",C537="220 Quickbooks software",C537="230 Office equipment",C537="240 Office furniture"),
         E537-(E537/(1+Dashboard!$F$4)),
         0
      ),
      IF(C537="750 Business promotion",
         E537-(E537/(1+4.793/100)),
         E537-(E537/(1+Dashboard!$F$4))
      )
   )
)</f>
        <v>0</v>
      </c>
      <c r="J537" s="25">
        <f>Bank1[[#This Row],[Money in/ (Money out)]]-Bank1[[#This Row],[GST/HST]]</f>
        <v>0</v>
      </c>
      <c r="L537" s="23">
        <f t="shared" si="24"/>
        <v>0</v>
      </c>
    </row>
    <row r="538" spans="1:12" x14ac:dyDescent="0.2">
      <c r="A538" s="399"/>
      <c r="D538" s="397">
        <f>_xlfn.XLOOKUP(C:C,Table1[for Import to Bank Register dropdown],Table1[for Pivot],0,0,1)</f>
        <v>0</v>
      </c>
      <c r="E538" s="400"/>
      <c r="F538" s="146">
        <f t="shared" si="26"/>
        <v>1111111</v>
      </c>
      <c r="G538" s="375">
        <f t="shared" si="25"/>
        <v>0</v>
      </c>
      <c r="I538" s="378">
        <f>IF(OR(C538="150 Directors advances", C538="120 accounts receivable", C538="720.2 Automobile - Insurance", C538="720.3 Automobile - License", C538="870.4 Rent - Insurance", C538="870.6 Rent - Property Tax", C538="870.7 Rent - Homeoffice", C538="870.9 Rent - Water"),
   0,
   IF(Dashboard!$F$5="Quick",
      IF(OR(C538="190 Automobile",C538="200 computer hardware",C538="210 Computer software",C538="220 Quickbooks software",C538="230 Office equipment",C538="240 Office furniture"),
         E538-(E538/(1+Dashboard!$F$4)),
         0
      ),
      IF(C538="750 Business promotion",
         E538-(E538/(1+4.793/100)),
         E538-(E538/(1+Dashboard!$F$4))
      )
   )
)</f>
        <v>0</v>
      </c>
      <c r="J538" s="25">
        <f>Bank1[[#This Row],[Money in/ (Money out)]]-Bank1[[#This Row],[GST/HST]]</f>
        <v>0</v>
      </c>
      <c r="L538" s="23">
        <f t="shared" si="24"/>
        <v>0</v>
      </c>
    </row>
    <row r="539" spans="1:12" x14ac:dyDescent="0.2">
      <c r="A539" s="399"/>
      <c r="D539" s="397">
        <f>_xlfn.XLOOKUP(C:C,Table1[for Import to Bank Register dropdown],Table1[for Pivot],0,0,1)</f>
        <v>0</v>
      </c>
      <c r="E539" s="400"/>
      <c r="F539" s="146">
        <f t="shared" si="26"/>
        <v>1111111</v>
      </c>
      <c r="G539" s="375">
        <f t="shared" si="25"/>
        <v>0</v>
      </c>
      <c r="I539" s="378">
        <f>IF(OR(C539="150 Directors advances", C539="120 accounts receivable", C539="720.2 Automobile - Insurance", C539="720.3 Automobile - License", C539="870.4 Rent - Insurance", C539="870.6 Rent - Property Tax", C539="870.7 Rent - Homeoffice", C539="870.9 Rent - Water"),
   0,
   IF(Dashboard!$F$5="Quick",
      IF(OR(C539="190 Automobile",C539="200 computer hardware",C539="210 Computer software",C539="220 Quickbooks software",C539="230 Office equipment",C539="240 Office furniture"),
         E539-(E539/(1+Dashboard!$F$4)),
         0
      ),
      IF(C539="750 Business promotion",
         E539-(E539/(1+4.793/100)),
         E539-(E539/(1+Dashboard!$F$4))
      )
   )
)</f>
        <v>0</v>
      </c>
      <c r="J539" s="25">
        <f>Bank1[[#This Row],[Money in/ (Money out)]]-Bank1[[#This Row],[GST/HST]]</f>
        <v>0</v>
      </c>
      <c r="L539" s="23">
        <f t="shared" si="24"/>
        <v>0</v>
      </c>
    </row>
    <row r="540" spans="1:12" x14ac:dyDescent="0.2">
      <c r="A540" s="399"/>
      <c r="D540" s="397">
        <f>_xlfn.XLOOKUP(C:C,Table1[for Import to Bank Register dropdown],Table1[for Pivot],0,0,1)</f>
        <v>0</v>
      </c>
      <c r="E540" s="400"/>
      <c r="F540" s="146">
        <f t="shared" si="26"/>
        <v>1111111</v>
      </c>
      <c r="G540" s="375">
        <f t="shared" si="25"/>
        <v>0</v>
      </c>
      <c r="I540" s="378">
        <f>IF(OR(C540="150 Directors advances", C540="120 accounts receivable", C540="720.2 Automobile - Insurance", C540="720.3 Automobile - License", C540="870.4 Rent - Insurance", C540="870.6 Rent - Property Tax", C540="870.7 Rent - Homeoffice", C540="870.9 Rent - Water"),
   0,
   IF(Dashboard!$F$5="Quick",
      IF(OR(C540="190 Automobile",C540="200 computer hardware",C540="210 Computer software",C540="220 Quickbooks software",C540="230 Office equipment",C540="240 Office furniture"),
         E540-(E540/(1+Dashboard!$F$4)),
         0
      ),
      IF(C540="750 Business promotion",
         E540-(E540/(1+4.793/100)),
         E540-(E540/(1+Dashboard!$F$4))
      )
   )
)</f>
        <v>0</v>
      </c>
      <c r="J540" s="25">
        <f>Bank1[[#This Row],[Money in/ (Money out)]]-Bank1[[#This Row],[GST/HST]]</f>
        <v>0</v>
      </c>
      <c r="L540" s="23">
        <f t="shared" si="24"/>
        <v>0</v>
      </c>
    </row>
    <row r="541" spans="1:12" x14ac:dyDescent="0.2">
      <c r="A541" s="399"/>
      <c r="D541" s="397">
        <f>_xlfn.XLOOKUP(C:C,Table1[for Import to Bank Register dropdown],Table1[for Pivot],0,0,1)</f>
        <v>0</v>
      </c>
      <c r="E541" s="400"/>
      <c r="F541" s="146">
        <f t="shared" si="26"/>
        <v>1111111</v>
      </c>
      <c r="G541" s="375">
        <f t="shared" si="25"/>
        <v>0</v>
      </c>
      <c r="I541" s="378">
        <f>IF(OR(C541="150 Directors advances", C541="120 accounts receivable", C541="720.2 Automobile - Insurance", C541="720.3 Automobile - License", C541="870.4 Rent - Insurance", C541="870.6 Rent - Property Tax", C541="870.7 Rent - Homeoffice", C541="870.9 Rent - Water"),
   0,
   IF(Dashboard!$F$5="Quick",
      IF(OR(C541="190 Automobile",C541="200 computer hardware",C541="210 Computer software",C541="220 Quickbooks software",C541="230 Office equipment",C541="240 Office furniture"),
         E541-(E541/(1+Dashboard!$F$4)),
         0
      ),
      IF(C541="750 Business promotion",
         E541-(E541/(1+4.793/100)),
         E541-(E541/(1+Dashboard!$F$4))
      )
   )
)</f>
        <v>0</v>
      </c>
      <c r="J541" s="25">
        <f>Bank1[[#This Row],[Money in/ (Money out)]]-Bank1[[#This Row],[GST/HST]]</f>
        <v>0</v>
      </c>
      <c r="L541" s="23">
        <f t="shared" si="24"/>
        <v>0</v>
      </c>
    </row>
    <row r="542" spans="1:12" x14ac:dyDescent="0.2">
      <c r="A542" s="399"/>
      <c r="D542" s="397">
        <f>_xlfn.XLOOKUP(C:C,Table1[for Import to Bank Register dropdown],Table1[for Pivot],0,0,1)</f>
        <v>0</v>
      </c>
      <c r="E542" s="400"/>
      <c r="F542" s="146">
        <f t="shared" si="26"/>
        <v>1111111</v>
      </c>
      <c r="G542" s="375">
        <f t="shared" si="25"/>
        <v>0</v>
      </c>
      <c r="I542" s="378">
        <f>IF(OR(C542="150 Directors advances", C542="120 accounts receivable", C542="720.2 Automobile - Insurance", C542="720.3 Automobile - License", C542="870.4 Rent - Insurance", C542="870.6 Rent - Property Tax", C542="870.7 Rent - Homeoffice", C542="870.9 Rent - Water"),
   0,
   IF(Dashboard!$F$5="Quick",
      IF(OR(C542="190 Automobile",C542="200 computer hardware",C542="210 Computer software",C542="220 Quickbooks software",C542="230 Office equipment",C542="240 Office furniture"),
         E542-(E542/(1+Dashboard!$F$4)),
         0
      ),
      IF(C542="750 Business promotion",
         E542-(E542/(1+4.793/100)),
         E542-(E542/(1+Dashboard!$F$4))
      )
   )
)</f>
        <v>0</v>
      </c>
      <c r="J542" s="25">
        <f>Bank1[[#This Row],[Money in/ (Money out)]]-Bank1[[#This Row],[GST/HST]]</f>
        <v>0</v>
      </c>
      <c r="L542" s="23">
        <f t="shared" si="24"/>
        <v>0</v>
      </c>
    </row>
    <row r="543" spans="1:12" x14ac:dyDescent="0.2">
      <c r="A543" s="399"/>
      <c r="D543" s="397">
        <f>_xlfn.XLOOKUP(C:C,Table1[for Import to Bank Register dropdown],Table1[for Pivot],0,0,1)</f>
        <v>0</v>
      </c>
      <c r="E543" s="400"/>
      <c r="F543" s="146">
        <f t="shared" si="26"/>
        <v>1111111</v>
      </c>
      <c r="G543" s="375">
        <f t="shared" si="25"/>
        <v>0</v>
      </c>
      <c r="I543" s="378">
        <f>IF(OR(C543="150 Directors advances", C543="120 accounts receivable", C543="720.2 Automobile - Insurance", C543="720.3 Automobile - License", C543="870.4 Rent - Insurance", C543="870.6 Rent - Property Tax", C543="870.7 Rent - Homeoffice", C543="870.9 Rent - Water"),
   0,
   IF(Dashboard!$F$5="Quick",
      IF(OR(C543="190 Automobile",C543="200 computer hardware",C543="210 Computer software",C543="220 Quickbooks software",C543="230 Office equipment",C543="240 Office furniture"),
         E543-(E543/(1+Dashboard!$F$4)),
         0
      ),
      IF(C543="750 Business promotion",
         E543-(E543/(1+4.793/100)),
         E543-(E543/(1+Dashboard!$F$4))
      )
   )
)</f>
        <v>0</v>
      </c>
      <c r="J543" s="25">
        <f>Bank1[[#This Row],[Money in/ (Money out)]]-Bank1[[#This Row],[GST/HST]]</f>
        <v>0</v>
      </c>
      <c r="L543" s="23">
        <f t="shared" si="24"/>
        <v>0</v>
      </c>
    </row>
    <row r="544" spans="1:12" x14ac:dyDescent="0.2">
      <c r="A544" s="399"/>
      <c r="D544" s="397">
        <f>_xlfn.XLOOKUP(C:C,Table1[for Import to Bank Register dropdown],Table1[for Pivot],0,0,1)</f>
        <v>0</v>
      </c>
      <c r="E544" s="400"/>
      <c r="F544" s="146">
        <f t="shared" si="26"/>
        <v>1111111</v>
      </c>
      <c r="G544" s="375">
        <f t="shared" si="25"/>
        <v>0</v>
      </c>
      <c r="I544" s="378">
        <f>IF(OR(C544="150 Directors advances", C544="120 accounts receivable", C544="720.2 Automobile - Insurance", C544="720.3 Automobile - License", C544="870.4 Rent - Insurance", C544="870.6 Rent - Property Tax", C544="870.7 Rent - Homeoffice", C544="870.9 Rent - Water"),
   0,
   IF(Dashboard!$F$5="Quick",
      IF(OR(C544="190 Automobile",C544="200 computer hardware",C544="210 Computer software",C544="220 Quickbooks software",C544="230 Office equipment",C544="240 Office furniture"),
         E544-(E544/(1+Dashboard!$F$4)),
         0
      ),
      IF(C544="750 Business promotion",
         E544-(E544/(1+4.793/100)),
         E544-(E544/(1+Dashboard!$F$4))
      )
   )
)</f>
        <v>0</v>
      </c>
      <c r="J544" s="25">
        <f>Bank1[[#This Row],[Money in/ (Money out)]]-Bank1[[#This Row],[GST/HST]]</f>
        <v>0</v>
      </c>
      <c r="L544" s="23">
        <f t="shared" si="24"/>
        <v>0</v>
      </c>
    </row>
    <row r="545" spans="1:12" x14ac:dyDescent="0.2">
      <c r="A545" s="399"/>
      <c r="D545" s="397">
        <f>_xlfn.XLOOKUP(C:C,Table1[for Import to Bank Register dropdown],Table1[for Pivot],0,0,1)</f>
        <v>0</v>
      </c>
      <c r="E545" s="400"/>
      <c r="F545" s="146">
        <f t="shared" si="26"/>
        <v>1111111</v>
      </c>
      <c r="G545" s="375">
        <f t="shared" si="25"/>
        <v>0</v>
      </c>
      <c r="I545" s="378">
        <f>IF(OR(C545="150 Directors advances", C545="120 accounts receivable", C545="720.2 Automobile - Insurance", C545="720.3 Automobile - License", C545="870.4 Rent - Insurance", C545="870.6 Rent - Property Tax", C545="870.7 Rent - Homeoffice", C545="870.9 Rent - Water"),
   0,
   IF(Dashboard!$F$5="Quick",
      IF(OR(C545="190 Automobile",C545="200 computer hardware",C545="210 Computer software",C545="220 Quickbooks software",C545="230 Office equipment",C545="240 Office furniture"),
         E545-(E545/(1+Dashboard!$F$4)),
         0
      ),
      IF(C545="750 Business promotion",
         E545-(E545/(1+4.793/100)),
         E545-(E545/(1+Dashboard!$F$4))
      )
   )
)</f>
        <v>0</v>
      </c>
      <c r="J545" s="25">
        <f>Bank1[[#This Row],[Money in/ (Money out)]]-Bank1[[#This Row],[GST/HST]]</f>
        <v>0</v>
      </c>
      <c r="L545" s="23">
        <f t="shared" si="24"/>
        <v>0</v>
      </c>
    </row>
    <row r="546" spans="1:12" x14ac:dyDescent="0.2">
      <c r="A546" s="399"/>
      <c r="D546" s="397">
        <f>_xlfn.XLOOKUP(C:C,Table1[for Import to Bank Register dropdown],Table1[for Pivot],0,0,1)</f>
        <v>0</v>
      </c>
      <c r="E546" s="400"/>
      <c r="F546" s="146">
        <f t="shared" si="26"/>
        <v>1111111</v>
      </c>
      <c r="G546" s="375">
        <f t="shared" si="25"/>
        <v>0</v>
      </c>
      <c r="I546" s="378">
        <f>IF(OR(C546="150 Directors advances", C546="120 accounts receivable", C546="720.2 Automobile - Insurance", C546="720.3 Automobile - License", C546="870.4 Rent - Insurance", C546="870.6 Rent - Property Tax", C546="870.7 Rent - Homeoffice", C546="870.9 Rent - Water"),
   0,
   IF(Dashboard!$F$5="Quick",
      IF(OR(C546="190 Automobile",C546="200 computer hardware",C546="210 Computer software",C546="220 Quickbooks software",C546="230 Office equipment",C546="240 Office furniture"),
         E546-(E546/(1+Dashboard!$F$4)),
         0
      ),
      IF(C546="750 Business promotion",
         E546-(E546/(1+4.793/100)),
         E546-(E546/(1+Dashboard!$F$4))
      )
   )
)</f>
        <v>0</v>
      </c>
      <c r="J546" s="25">
        <f>Bank1[[#This Row],[Money in/ (Money out)]]-Bank1[[#This Row],[GST/HST]]</f>
        <v>0</v>
      </c>
      <c r="L546" s="23">
        <f t="shared" si="24"/>
        <v>0</v>
      </c>
    </row>
    <row r="547" spans="1:12" x14ac:dyDescent="0.2">
      <c r="A547" s="399"/>
      <c r="D547" s="397">
        <f>_xlfn.XLOOKUP(C:C,Table1[for Import to Bank Register dropdown],Table1[for Pivot],0,0,1)</f>
        <v>0</v>
      </c>
      <c r="E547" s="400"/>
      <c r="F547" s="146">
        <f t="shared" si="26"/>
        <v>1111111</v>
      </c>
      <c r="G547" s="375">
        <f t="shared" si="25"/>
        <v>0</v>
      </c>
      <c r="I547" s="378">
        <f>IF(OR(C547="150 Directors advances", C547="120 accounts receivable", C547="720.2 Automobile - Insurance", C547="720.3 Automobile - License", C547="870.4 Rent - Insurance", C547="870.6 Rent - Property Tax", C547="870.7 Rent - Homeoffice", C547="870.9 Rent - Water"),
   0,
   IF(Dashboard!$F$5="Quick",
      IF(OR(C547="190 Automobile",C547="200 computer hardware",C547="210 Computer software",C547="220 Quickbooks software",C547="230 Office equipment",C547="240 Office furniture"),
         E547-(E547/(1+Dashboard!$F$4)),
         0
      ),
      IF(C547="750 Business promotion",
         E547-(E547/(1+4.793/100)),
         E547-(E547/(1+Dashboard!$F$4))
      )
   )
)</f>
        <v>0</v>
      </c>
      <c r="J547" s="25">
        <f>Bank1[[#This Row],[Money in/ (Money out)]]-Bank1[[#This Row],[GST/HST]]</f>
        <v>0</v>
      </c>
      <c r="L547" s="23">
        <f t="shared" si="24"/>
        <v>0</v>
      </c>
    </row>
    <row r="548" spans="1:12" x14ac:dyDescent="0.2">
      <c r="A548" s="399"/>
      <c r="D548" s="397">
        <f>_xlfn.XLOOKUP(C:C,Table1[for Import to Bank Register dropdown],Table1[for Pivot],0,0,1)</f>
        <v>0</v>
      </c>
      <c r="E548" s="400"/>
      <c r="F548" s="146">
        <f t="shared" si="26"/>
        <v>1111111</v>
      </c>
      <c r="G548" s="375">
        <f t="shared" si="25"/>
        <v>0</v>
      </c>
      <c r="I548" s="378">
        <f>IF(OR(C548="150 Directors advances", C548="120 accounts receivable", C548="720.2 Automobile - Insurance", C548="720.3 Automobile - License", C548="870.4 Rent - Insurance", C548="870.6 Rent - Property Tax", C548="870.7 Rent - Homeoffice", C548="870.9 Rent - Water"),
   0,
   IF(Dashboard!$F$5="Quick",
      IF(OR(C548="190 Automobile",C548="200 computer hardware",C548="210 Computer software",C548="220 Quickbooks software",C548="230 Office equipment",C548="240 Office furniture"),
         E548-(E548/(1+Dashboard!$F$4)),
         0
      ),
      IF(C548="750 Business promotion",
         E548-(E548/(1+4.793/100)),
         E548-(E548/(1+Dashboard!$F$4))
      )
   )
)</f>
        <v>0</v>
      </c>
      <c r="J548" s="25">
        <f>Bank1[[#This Row],[Money in/ (Money out)]]-Bank1[[#This Row],[GST/HST]]</f>
        <v>0</v>
      </c>
      <c r="L548" s="23">
        <f t="shared" si="24"/>
        <v>0</v>
      </c>
    </row>
    <row r="549" spans="1:12" x14ac:dyDescent="0.2">
      <c r="A549" s="399"/>
      <c r="D549" s="397">
        <f>_xlfn.XLOOKUP(C:C,Table1[for Import to Bank Register dropdown],Table1[for Pivot],0,0,1)</f>
        <v>0</v>
      </c>
      <c r="E549" s="400"/>
      <c r="F549" s="146">
        <f t="shared" si="26"/>
        <v>1111111</v>
      </c>
      <c r="G549" s="375">
        <f t="shared" si="25"/>
        <v>0</v>
      </c>
      <c r="I549" s="378">
        <f>IF(OR(C549="150 Directors advances", C549="120 accounts receivable", C549="720.2 Automobile - Insurance", C549="720.3 Automobile - License", C549="870.4 Rent - Insurance", C549="870.6 Rent - Property Tax", C549="870.7 Rent - Homeoffice", C549="870.9 Rent - Water"),
   0,
   IF(Dashboard!$F$5="Quick",
      IF(OR(C549="190 Automobile",C549="200 computer hardware",C549="210 Computer software",C549="220 Quickbooks software",C549="230 Office equipment",C549="240 Office furniture"),
         E549-(E549/(1+Dashboard!$F$4)),
         0
      ),
      IF(C549="750 Business promotion",
         E549-(E549/(1+4.793/100)),
         E549-(E549/(1+Dashboard!$F$4))
      )
   )
)</f>
        <v>0</v>
      </c>
      <c r="J549" s="25">
        <f>Bank1[[#This Row],[Money in/ (Money out)]]-Bank1[[#This Row],[GST/HST]]</f>
        <v>0</v>
      </c>
      <c r="L549" s="23">
        <f t="shared" si="24"/>
        <v>0</v>
      </c>
    </row>
    <row r="550" spans="1:12" x14ac:dyDescent="0.2">
      <c r="A550" s="399"/>
      <c r="D550" s="397">
        <f>_xlfn.XLOOKUP(C:C,Table1[for Import to Bank Register dropdown],Table1[for Pivot],0,0,1)</f>
        <v>0</v>
      </c>
      <c r="E550" s="400"/>
      <c r="F550" s="146">
        <f t="shared" si="26"/>
        <v>1111111</v>
      </c>
      <c r="G550" s="375">
        <f t="shared" si="25"/>
        <v>0</v>
      </c>
      <c r="I550" s="378">
        <f>IF(OR(C550="150 Directors advances", C550="120 accounts receivable", C550="720.2 Automobile - Insurance", C550="720.3 Automobile - License", C550="870.4 Rent - Insurance", C550="870.6 Rent - Property Tax", C550="870.7 Rent - Homeoffice", C550="870.9 Rent - Water"),
   0,
   IF(Dashboard!$F$5="Quick",
      IF(OR(C550="190 Automobile",C550="200 computer hardware",C550="210 Computer software",C550="220 Quickbooks software",C550="230 Office equipment",C550="240 Office furniture"),
         E550-(E550/(1+Dashboard!$F$4)),
         0
      ),
      IF(C550="750 Business promotion",
         E550-(E550/(1+4.793/100)),
         E550-(E550/(1+Dashboard!$F$4))
      )
   )
)</f>
        <v>0</v>
      </c>
      <c r="J550" s="25">
        <f>Bank1[[#This Row],[Money in/ (Money out)]]-Bank1[[#This Row],[GST/HST]]</f>
        <v>0</v>
      </c>
      <c r="L550" s="23">
        <f t="shared" si="24"/>
        <v>0</v>
      </c>
    </row>
    <row r="551" spans="1:12" x14ac:dyDescent="0.2">
      <c r="A551" s="399"/>
      <c r="D551" s="397">
        <f>_xlfn.XLOOKUP(C:C,Table1[for Import to Bank Register dropdown],Table1[for Pivot],0,0,1)</f>
        <v>0</v>
      </c>
      <c r="E551" s="400"/>
      <c r="F551" s="146">
        <f t="shared" si="26"/>
        <v>1111111</v>
      </c>
      <c r="G551" s="375">
        <f t="shared" si="25"/>
        <v>0</v>
      </c>
      <c r="I551" s="378">
        <f>IF(OR(C551="150 Directors advances", C551="120 accounts receivable", C551="720.2 Automobile - Insurance", C551="720.3 Automobile - License", C551="870.4 Rent - Insurance", C551="870.6 Rent - Property Tax", C551="870.7 Rent - Homeoffice", C551="870.9 Rent - Water"),
   0,
   IF(Dashboard!$F$5="Quick",
      IF(OR(C551="190 Automobile",C551="200 computer hardware",C551="210 Computer software",C551="220 Quickbooks software",C551="230 Office equipment",C551="240 Office furniture"),
         E551-(E551/(1+Dashboard!$F$4)),
         0
      ),
      IF(C551="750 Business promotion",
         E551-(E551/(1+4.793/100)),
         E551-(E551/(1+Dashboard!$F$4))
      )
   )
)</f>
        <v>0</v>
      </c>
      <c r="J551" s="25">
        <f>Bank1[[#This Row],[Money in/ (Money out)]]-Bank1[[#This Row],[GST/HST]]</f>
        <v>0</v>
      </c>
      <c r="L551" s="23">
        <f t="shared" si="24"/>
        <v>0</v>
      </c>
    </row>
    <row r="552" spans="1:12" x14ac:dyDescent="0.2">
      <c r="A552" s="399"/>
      <c r="D552" s="397">
        <f>_xlfn.XLOOKUP(C:C,Table1[for Import to Bank Register dropdown],Table1[for Pivot],0,0,1)</f>
        <v>0</v>
      </c>
      <c r="E552" s="400"/>
      <c r="F552" s="146">
        <f t="shared" si="26"/>
        <v>1111111</v>
      </c>
      <c r="G552" s="375">
        <f t="shared" si="25"/>
        <v>0</v>
      </c>
      <c r="I552" s="378">
        <f>IF(OR(C552="150 Directors advances", C552="120 accounts receivable", C552="720.2 Automobile - Insurance", C552="720.3 Automobile - License", C552="870.4 Rent - Insurance", C552="870.6 Rent - Property Tax", C552="870.7 Rent - Homeoffice", C552="870.9 Rent - Water"),
   0,
   IF(Dashboard!$F$5="Quick",
      IF(OR(C552="190 Automobile",C552="200 computer hardware",C552="210 Computer software",C552="220 Quickbooks software",C552="230 Office equipment",C552="240 Office furniture"),
         E552-(E552/(1+Dashboard!$F$4)),
         0
      ),
      IF(C552="750 Business promotion",
         E552-(E552/(1+4.793/100)),
         E552-(E552/(1+Dashboard!$F$4))
      )
   )
)</f>
        <v>0</v>
      </c>
      <c r="J552" s="25">
        <f>Bank1[[#This Row],[Money in/ (Money out)]]-Bank1[[#This Row],[GST/HST]]</f>
        <v>0</v>
      </c>
      <c r="L552" s="23">
        <f t="shared" si="24"/>
        <v>0</v>
      </c>
    </row>
    <row r="553" spans="1:12" x14ac:dyDescent="0.2">
      <c r="A553" s="399"/>
      <c r="D553" s="397">
        <f>_xlfn.XLOOKUP(C:C,Table1[for Import to Bank Register dropdown],Table1[for Pivot],0,0,1)</f>
        <v>0</v>
      </c>
      <c r="E553" s="400"/>
      <c r="F553" s="146">
        <f t="shared" si="26"/>
        <v>1111111</v>
      </c>
      <c r="G553" s="375">
        <f t="shared" si="25"/>
        <v>0</v>
      </c>
      <c r="I553" s="378">
        <f>IF(OR(C553="150 Directors advances", C553="120 accounts receivable", C553="720.2 Automobile - Insurance", C553="720.3 Automobile - License", C553="870.4 Rent - Insurance", C553="870.6 Rent - Property Tax", C553="870.7 Rent - Homeoffice", C553="870.9 Rent - Water"),
   0,
   IF(Dashboard!$F$5="Quick",
      IF(OR(C553="190 Automobile",C553="200 computer hardware",C553="210 Computer software",C553="220 Quickbooks software",C553="230 Office equipment",C553="240 Office furniture"),
         E553-(E553/(1+Dashboard!$F$4)),
         0
      ),
      IF(C553="750 Business promotion",
         E553-(E553/(1+4.793/100)),
         E553-(E553/(1+Dashboard!$F$4))
      )
   )
)</f>
        <v>0</v>
      </c>
      <c r="J553" s="25">
        <f>Bank1[[#This Row],[Money in/ (Money out)]]-Bank1[[#This Row],[GST/HST]]</f>
        <v>0</v>
      </c>
      <c r="L553" s="23">
        <f t="shared" si="24"/>
        <v>0</v>
      </c>
    </row>
    <row r="554" spans="1:12" x14ac:dyDescent="0.2">
      <c r="A554" s="399"/>
      <c r="D554" s="397">
        <f>_xlfn.XLOOKUP(C:C,Table1[for Import to Bank Register dropdown],Table1[for Pivot],0,0,1)</f>
        <v>0</v>
      </c>
      <c r="E554" s="400"/>
      <c r="F554" s="146">
        <f t="shared" si="26"/>
        <v>1111111</v>
      </c>
      <c r="G554" s="375">
        <f t="shared" si="25"/>
        <v>0</v>
      </c>
      <c r="I554" s="378">
        <f>IF(OR(C554="150 Directors advances", C554="120 accounts receivable", C554="720.2 Automobile - Insurance", C554="720.3 Automobile - License", C554="870.4 Rent - Insurance", C554="870.6 Rent - Property Tax", C554="870.7 Rent - Homeoffice", C554="870.9 Rent - Water"),
   0,
   IF(Dashboard!$F$5="Quick",
      IF(OR(C554="190 Automobile",C554="200 computer hardware",C554="210 Computer software",C554="220 Quickbooks software",C554="230 Office equipment",C554="240 Office furniture"),
         E554-(E554/(1+Dashboard!$F$4)),
         0
      ),
      IF(C554="750 Business promotion",
         E554-(E554/(1+4.793/100)),
         E554-(E554/(1+Dashboard!$F$4))
      )
   )
)</f>
        <v>0</v>
      </c>
      <c r="J554" s="25">
        <f>Bank1[[#This Row],[Money in/ (Money out)]]-Bank1[[#This Row],[GST/HST]]</f>
        <v>0</v>
      </c>
      <c r="L554" s="23">
        <f t="shared" si="24"/>
        <v>0</v>
      </c>
    </row>
    <row r="555" spans="1:12" x14ac:dyDescent="0.2">
      <c r="A555" s="399"/>
      <c r="D555" s="397">
        <f>_xlfn.XLOOKUP(C:C,Table1[for Import to Bank Register dropdown],Table1[for Pivot],0,0,1)</f>
        <v>0</v>
      </c>
      <c r="E555" s="400"/>
      <c r="F555" s="146">
        <f t="shared" si="26"/>
        <v>1111111</v>
      </c>
      <c r="G555" s="375">
        <f t="shared" si="25"/>
        <v>0</v>
      </c>
      <c r="I555" s="378">
        <f>IF(OR(C555="150 Directors advances", C555="120 accounts receivable", C555="720.2 Automobile - Insurance", C555="720.3 Automobile - License", C555="870.4 Rent - Insurance", C555="870.6 Rent - Property Tax", C555="870.7 Rent - Homeoffice", C555="870.9 Rent - Water"),
   0,
   IF(Dashboard!$F$5="Quick",
      IF(OR(C555="190 Automobile",C555="200 computer hardware",C555="210 Computer software",C555="220 Quickbooks software",C555="230 Office equipment",C555="240 Office furniture"),
         E555-(E555/(1+Dashboard!$F$4)),
         0
      ),
      IF(C555="750 Business promotion",
         E555-(E555/(1+4.793/100)),
         E555-(E555/(1+Dashboard!$F$4))
      )
   )
)</f>
        <v>0</v>
      </c>
      <c r="J555" s="25">
        <f>Bank1[[#This Row],[Money in/ (Money out)]]-Bank1[[#This Row],[GST/HST]]</f>
        <v>0</v>
      </c>
      <c r="L555" s="23">
        <f t="shared" si="24"/>
        <v>0</v>
      </c>
    </row>
    <row r="556" spans="1:12" x14ac:dyDescent="0.2">
      <c r="A556" s="399"/>
      <c r="D556" s="397">
        <f>_xlfn.XLOOKUP(C:C,Table1[for Import to Bank Register dropdown],Table1[for Pivot],0,0,1)</f>
        <v>0</v>
      </c>
      <c r="E556" s="400"/>
      <c r="F556" s="146">
        <f t="shared" si="26"/>
        <v>1111111</v>
      </c>
      <c r="G556" s="375">
        <f t="shared" si="25"/>
        <v>0</v>
      </c>
      <c r="I556" s="378">
        <f>IF(OR(C556="150 Directors advances", C556="120 accounts receivable", C556="720.2 Automobile - Insurance", C556="720.3 Automobile - License", C556="870.4 Rent - Insurance", C556="870.6 Rent - Property Tax", C556="870.7 Rent - Homeoffice", C556="870.9 Rent - Water"),
   0,
   IF(Dashboard!$F$5="Quick",
      IF(OR(C556="190 Automobile",C556="200 computer hardware",C556="210 Computer software",C556="220 Quickbooks software",C556="230 Office equipment",C556="240 Office furniture"),
         E556-(E556/(1+Dashboard!$F$4)),
         0
      ),
      IF(C556="750 Business promotion",
         E556-(E556/(1+4.793/100)),
         E556-(E556/(1+Dashboard!$F$4))
      )
   )
)</f>
        <v>0</v>
      </c>
      <c r="J556" s="25">
        <f>Bank1[[#This Row],[Money in/ (Money out)]]-Bank1[[#This Row],[GST/HST]]</f>
        <v>0</v>
      </c>
      <c r="L556" s="23">
        <f t="shared" si="24"/>
        <v>0</v>
      </c>
    </row>
    <row r="557" spans="1:12" x14ac:dyDescent="0.2">
      <c r="A557" s="399"/>
      <c r="D557" s="397">
        <f>_xlfn.XLOOKUP(C:C,Table1[for Import to Bank Register dropdown],Table1[for Pivot],0,0,1)</f>
        <v>0</v>
      </c>
      <c r="E557" s="400"/>
      <c r="F557" s="146">
        <f t="shared" si="26"/>
        <v>1111111</v>
      </c>
      <c r="G557" s="375">
        <f t="shared" si="25"/>
        <v>0</v>
      </c>
      <c r="I557" s="378">
        <f>IF(OR(C557="150 Directors advances", C557="120 accounts receivable", C557="720.2 Automobile - Insurance", C557="720.3 Automobile - License", C557="870.4 Rent - Insurance", C557="870.6 Rent - Property Tax", C557="870.7 Rent - Homeoffice", C557="870.9 Rent - Water"),
   0,
   IF(Dashboard!$F$5="Quick",
      IF(OR(C557="190 Automobile",C557="200 computer hardware",C557="210 Computer software",C557="220 Quickbooks software",C557="230 Office equipment",C557="240 Office furniture"),
         E557-(E557/(1+Dashboard!$F$4)),
         0
      ),
      IF(C557="750 Business promotion",
         E557-(E557/(1+4.793/100)),
         E557-(E557/(1+Dashboard!$F$4))
      )
   )
)</f>
        <v>0</v>
      </c>
      <c r="J557" s="25">
        <f>Bank1[[#This Row],[Money in/ (Money out)]]-Bank1[[#This Row],[GST/HST]]</f>
        <v>0</v>
      </c>
      <c r="L557" s="23">
        <f t="shared" si="24"/>
        <v>0</v>
      </c>
    </row>
    <row r="558" spans="1:12" x14ac:dyDescent="0.2">
      <c r="A558" s="399"/>
      <c r="D558" s="397">
        <f>_xlfn.XLOOKUP(C:C,Table1[for Import to Bank Register dropdown],Table1[for Pivot],0,0,1)</f>
        <v>0</v>
      </c>
      <c r="E558" s="400"/>
      <c r="F558" s="146">
        <f t="shared" si="26"/>
        <v>1111111</v>
      </c>
      <c r="G558" s="375">
        <f t="shared" si="25"/>
        <v>0</v>
      </c>
      <c r="I558" s="378">
        <f>IF(OR(C558="150 Directors advances", C558="120 accounts receivable", C558="720.2 Automobile - Insurance", C558="720.3 Automobile - License", C558="870.4 Rent - Insurance", C558="870.6 Rent - Property Tax", C558="870.7 Rent - Homeoffice", C558="870.9 Rent - Water"),
   0,
   IF(Dashboard!$F$5="Quick",
      IF(OR(C558="190 Automobile",C558="200 computer hardware",C558="210 Computer software",C558="220 Quickbooks software",C558="230 Office equipment",C558="240 Office furniture"),
         E558-(E558/(1+Dashboard!$F$4)),
         0
      ),
      IF(C558="750 Business promotion",
         E558-(E558/(1+4.793/100)),
         E558-(E558/(1+Dashboard!$F$4))
      )
   )
)</f>
        <v>0</v>
      </c>
      <c r="J558" s="25">
        <f>Bank1[[#This Row],[Money in/ (Money out)]]-Bank1[[#This Row],[GST/HST]]</f>
        <v>0</v>
      </c>
      <c r="L558" s="23">
        <f t="shared" si="24"/>
        <v>0</v>
      </c>
    </row>
    <row r="559" spans="1:12" x14ac:dyDescent="0.2">
      <c r="A559" s="399"/>
      <c r="D559" s="397">
        <f>_xlfn.XLOOKUP(C:C,Table1[for Import to Bank Register dropdown],Table1[for Pivot],0,0,1)</f>
        <v>0</v>
      </c>
      <c r="E559" s="400"/>
      <c r="F559" s="146">
        <f t="shared" si="26"/>
        <v>1111111</v>
      </c>
      <c r="G559" s="375">
        <f t="shared" si="25"/>
        <v>0</v>
      </c>
      <c r="I559" s="378">
        <f>IF(OR(C559="150 Directors advances", C559="120 accounts receivable", C559="720.2 Automobile - Insurance", C559="720.3 Automobile - License", C559="870.4 Rent - Insurance", C559="870.6 Rent - Property Tax", C559="870.7 Rent - Homeoffice", C559="870.9 Rent - Water"),
   0,
   IF(Dashboard!$F$5="Quick",
      IF(OR(C559="190 Automobile",C559="200 computer hardware",C559="210 Computer software",C559="220 Quickbooks software",C559="230 Office equipment",C559="240 Office furniture"),
         E559-(E559/(1+Dashboard!$F$4)),
         0
      ),
      IF(C559="750 Business promotion",
         E559-(E559/(1+4.793/100)),
         E559-(E559/(1+Dashboard!$F$4))
      )
   )
)</f>
        <v>0</v>
      </c>
      <c r="J559" s="25">
        <f>Bank1[[#This Row],[Money in/ (Money out)]]-Bank1[[#This Row],[GST/HST]]</f>
        <v>0</v>
      </c>
      <c r="L559" s="23">
        <f t="shared" si="24"/>
        <v>0</v>
      </c>
    </row>
    <row r="560" spans="1:12" x14ac:dyDescent="0.2">
      <c r="A560" s="399"/>
      <c r="D560" s="397">
        <f>_xlfn.XLOOKUP(C:C,Table1[for Import to Bank Register dropdown],Table1[for Pivot],0,0,1)</f>
        <v>0</v>
      </c>
      <c r="E560" s="400"/>
      <c r="F560" s="146">
        <f t="shared" si="26"/>
        <v>1111111</v>
      </c>
      <c r="G560" s="375">
        <f t="shared" si="25"/>
        <v>0</v>
      </c>
      <c r="I560" s="378">
        <f>IF(OR(C560="150 Directors advances", C560="120 accounts receivable", C560="720.2 Automobile - Insurance", C560="720.3 Automobile - License", C560="870.4 Rent - Insurance", C560="870.6 Rent - Property Tax", C560="870.7 Rent - Homeoffice", C560="870.9 Rent - Water"),
   0,
   IF(Dashboard!$F$5="Quick",
      IF(OR(C560="190 Automobile",C560="200 computer hardware",C560="210 Computer software",C560="220 Quickbooks software",C560="230 Office equipment",C560="240 Office furniture"),
         E560-(E560/(1+Dashboard!$F$4)),
         0
      ),
      IF(C560="750 Business promotion",
         E560-(E560/(1+4.793/100)),
         E560-(E560/(1+Dashboard!$F$4))
      )
   )
)</f>
        <v>0</v>
      </c>
      <c r="J560" s="25">
        <f>Bank1[[#This Row],[Money in/ (Money out)]]-Bank1[[#This Row],[GST/HST]]</f>
        <v>0</v>
      </c>
      <c r="L560" s="23">
        <f t="shared" si="24"/>
        <v>0</v>
      </c>
    </row>
    <row r="561" spans="1:12" x14ac:dyDescent="0.2">
      <c r="A561" s="399"/>
      <c r="D561" s="397">
        <f>_xlfn.XLOOKUP(C:C,Table1[for Import to Bank Register dropdown],Table1[for Pivot],0,0,1)</f>
        <v>0</v>
      </c>
      <c r="E561" s="400"/>
      <c r="F561" s="146">
        <f t="shared" si="26"/>
        <v>1111111</v>
      </c>
      <c r="G561" s="375">
        <f t="shared" si="25"/>
        <v>0</v>
      </c>
      <c r="I561" s="378">
        <f>IF(OR(C561="150 Directors advances", C561="120 accounts receivable", C561="720.2 Automobile - Insurance", C561="720.3 Automobile - License", C561="870.4 Rent - Insurance", C561="870.6 Rent - Property Tax", C561="870.7 Rent - Homeoffice", C561="870.9 Rent - Water"),
   0,
   IF(Dashboard!$F$5="Quick",
      IF(OR(C561="190 Automobile",C561="200 computer hardware",C561="210 Computer software",C561="220 Quickbooks software",C561="230 Office equipment",C561="240 Office furniture"),
         E561-(E561/(1+Dashboard!$F$4)),
         0
      ),
      IF(C561="750 Business promotion",
         E561-(E561/(1+4.793/100)),
         E561-(E561/(1+Dashboard!$F$4))
      )
   )
)</f>
        <v>0</v>
      </c>
      <c r="J561" s="25">
        <f>Bank1[[#This Row],[Money in/ (Money out)]]-Bank1[[#This Row],[GST/HST]]</f>
        <v>0</v>
      </c>
      <c r="L561" s="23">
        <f t="shared" si="24"/>
        <v>0</v>
      </c>
    </row>
    <row r="562" spans="1:12" x14ac:dyDescent="0.2">
      <c r="A562" s="399"/>
      <c r="D562" s="397">
        <f>_xlfn.XLOOKUP(C:C,Table1[for Import to Bank Register dropdown],Table1[for Pivot],0,0,1)</f>
        <v>0</v>
      </c>
      <c r="E562" s="400"/>
      <c r="F562" s="146">
        <f t="shared" si="26"/>
        <v>1111111</v>
      </c>
      <c r="G562" s="375">
        <f t="shared" si="25"/>
        <v>0</v>
      </c>
      <c r="I562" s="378">
        <f>IF(OR(C562="150 Directors advances", C562="120 accounts receivable", C562="720.2 Automobile - Insurance", C562="720.3 Automobile - License", C562="870.4 Rent - Insurance", C562="870.6 Rent - Property Tax", C562="870.7 Rent - Homeoffice", C562="870.9 Rent - Water"),
   0,
   IF(Dashboard!$F$5="Quick",
      IF(OR(C562="190 Automobile",C562="200 computer hardware",C562="210 Computer software",C562="220 Quickbooks software",C562="230 Office equipment",C562="240 Office furniture"),
         E562-(E562/(1+Dashboard!$F$4)),
         0
      ),
      IF(C562="750 Business promotion",
         E562-(E562/(1+4.793/100)),
         E562-(E562/(1+Dashboard!$F$4))
      )
   )
)</f>
        <v>0</v>
      </c>
      <c r="J562" s="25">
        <f>Bank1[[#This Row],[Money in/ (Money out)]]-Bank1[[#This Row],[GST/HST]]</f>
        <v>0</v>
      </c>
      <c r="L562" s="23">
        <f t="shared" si="24"/>
        <v>0</v>
      </c>
    </row>
    <row r="563" spans="1:12" x14ac:dyDescent="0.2">
      <c r="A563" s="399"/>
      <c r="D563" s="397">
        <f>_xlfn.XLOOKUP(C:C,Table1[for Import to Bank Register dropdown],Table1[for Pivot],0,0,1)</f>
        <v>0</v>
      </c>
      <c r="E563" s="400"/>
      <c r="F563" s="146">
        <f t="shared" si="26"/>
        <v>1111111</v>
      </c>
      <c r="G563" s="375">
        <f t="shared" si="25"/>
        <v>0</v>
      </c>
      <c r="I563" s="378">
        <f>IF(OR(C563="150 Directors advances", C563="120 accounts receivable", C563="720.2 Automobile - Insurance", C563="720.3 Automobile - License", C563="870.4 Rent - Insurance", C563="870.6 Rent - Property Tax", C563="870.7 Rent - Homeoffice", C563="870.9 Rent - Water"),
   0,
   IF(Dashboard!$F$5="Quick",
      IF(OR(C563="190 Automobile",C563="200 computer hardware",C563="210 Computer software",C563="220 Quickbooks software",C563="230 Office equipment",C563="240 Office furniture"),
         E563-(E563/(1+Dashboard!$F$4)),
         0
      ),
      IF(C563="750 Business promotion",
         E563-(E563/(1+4.793/100)),
         E563-(E563/(1+Dashboard!$F$4))
      )
   )
)</f>
        <v>0</v>
      </c>
      <c r="J563" s="25">
        <f>Bank1[[#This Row],[Money in/ (Money out)]]-Bank1[[#This Row],[GST/HST]]</f>
        <v>0</v>
      </c>
      <c r="L563" s="23">
        <f t="shared" si="24"/>
        <v>0</v>
      </c>
    </row>
    <row r="564" spans="1:12" x14ac:dyDescent="0.2">
      <c r="A564" s="399"/>
      <c r="D564" s="397">
        <f>_xlfn.XLOOKUP(C:C,Table1[for Import to Bank Register dropdown],Table1[for Pivot],0,0,1)</f>
        <v>0</v>
      </c>
      <c r="E564" s="400"/>
      <c r="F564" s="146">
        <f t="shared" si="26"/>
        <v>1111111</v>
      </c>
      <c r="G564" s="375">
        <f t="shared" si="25"/>
        <v>0</v>
      </c>
      <c r="I564" s="378">
        <f>IF(OR(C564="150 Directors advances", C564="120 accounts receivable", C564="720.2 Automobile - Insurance", C564="720.3 Automobile - License", C564="870.4 Rent - Insurance", C564="870.6 Rent - Property Tax", C564="870.7 Rent - Homeoffice", C564="870.9 Rent - Water"),
   0,
   IF(Dashboard!$F$5="Quick",
      IF(OR(C564="190 Automobile",C564="200 computer hardware",C564="210 Computer software",C564="220 Quickbooks software",C564="230 Office equipment",C564="240 Office furniture"),
         E564-(E564/(1+Dashboard!$F$4)),
         0
      ),
      IF(C564="750 Business promotion",
         E564-(E564/(1+4.793/100)),
         E564-(E564/(1+Dashboard!$F$4))
      )
   )
)</f>
        <v>0</v>
      </c>
      <c r="J564" s="25">
        <f>Bank1[[#This Row],[Money in/ (Money out)]]-Bank1[[#This Row],[GST/HST]]</f>
        <v>0</v>
      </c>
      <c r="L564" s="23">
        <f t="shared" si="24"/>
        <v>0</v>
      </c>
    </row>
    <row r="565" spans="1:12" x14ac:dyDescent="0.2">
      <c r="A565" s="399"/>
      <c r="D565" s="397">
        <f>_xlfn.XLOOKUP(C:C,Table1[for Import to Bank Register dropdown],Table1[for Pivot],0,0,1)</f>
        <v>0</v>
      </c>
      <c r="E565" s="400"/>
      <c r="F565" s="146">
        <f t="shared" si="26"/>
        <v>1111111</v>
      </c>
      <c r="G565" s="375">
        <f t="shared" si="25"/>
        <v>0</v>
      </c>
      <c r="I565" s="378">
        <f>IF(OR(C565="150 Directors advances", C565="120 accounts receivable", C565="720.2 Automobile - Insurance", C565="720.3 Automobile - License", C565="870.4 Rent - Insurance", C565="870.6 Rent - Property Tax", C565="870.7 Rent - Homeoffice", C565="870.9 Rent - Water"),
   0,
   IF(Dashboard!$F$5="Quick",
      IF(OR(C565="190 Automobile",C565="200 computer hardware",C565="210 Computer software",C565="220 Quickbooks software",C565="230 Office equipment",C565="240 Office furniture"),
         E565-(E565/(1+Dashboard!$F$4)),
         0
      ),
      IF(C565="750 Business promotion",
         E565-(E565/(1+4.793/100)),
         E565-(E565/(1+Dashboard!$F$4))
      )
   )
)</f>
        <v>0</v>
      </c>
      <c r="J565" s="25">
        <f>Bank1[[#This Row],[Money in/ (Money out)]]-Bank1[[#This Row],[GST/HST]]</f>
        <v>0</v>
      </c>
      <c r="L565" s="23">
        <f t="shared" si="24"/>
        <v>0</v>
      </c>
    </row>
    <row r="566" spans="1:12" x14ac:dyDescent="0.2">
      <c r="A566" s="399"/>
      <c r="D566" s="397">
        <f>_xlfn.XLOOKUP(C:C,Table1[for Import to Bank Register dropdown],Table1[for Pivot],0,0,1)</f>
        <v>0</v>
      </c>
      <c r="E566" s="400"/>
      <c r="F566" s="146">
        <f t="shared" si="26"/>
        <v>1111111</v>
      </c>
      <c r="G566" s="375">
        <f t="shared" si="25"/>
        <v>0</v>
      </c>
      <c r="I566" s="378">
        <f>IF(OR(C566="150 Directors advances", C566="120 accounts receivable", C566="720.2 Automobile - Insurance", C566="720.3 Automobile - License", C566="870.4 Rent - Insurance", C566="870.6 Rent - Property Tax", C566="870.7 Rent - Homeoffice", C566="870.9 Rent - Water"),
   0,
   IF(Dashboard!$F$5="Quick",
      IF(OR(C566="190 Automobile",C566="200 computer hardware",C566="210 Computer software",C566="220 Quickbooks software",C566="230 Office equipment",C566="240 Office furniture"),
         E566-(E566/(1+Dashboard!$F$4)),
         0
      ),
      IF(C566="750 Business promotion",
         E566-(E566/(1+4.793/100)),
         E566-(E566/(1+Dashboard!$F$4))
      )
   )
)</f>
        <v>0</v>
      </c>
      <c r="J566" s="25">
        <f>Bank1[[#This Row],[Money in/ (Money out)]]-Bank1[[#This Row],[GST/HST]]</f>
        <v>0</v>
      </c>
      <c r="L566" s="23">
        <f t="shared" si="24"/>
        <v>0</v>
      </c>
    </row>
    <row r="567" spans="1:12" x14ac:dyDescent="0.2">
      <c r="A567" s="399"/>
      <c r="D567" s="397">
        <f>_xlfn.XLOOKUP(C:C,Table1[for Import to Bank Register dropdown],Table1[for Pivot],0,0,1)</f>
        <v>0</v>
      </c>
      <c r="E567" s="400"/>
      <c r="F567" s="146">
        <f t="shared" si="26"/>
        <v>1111111</v>
      </c>
      <c r="G567" s="375">
        <f t="shared" si="25"/>
        <v>0</v>
      </c>
      <c r="I567" s="378">
        <f>IF(OR(C567="150 Directors advances", C567="120 accounts receivable", C567="720.2 Automobile - Insurance", C567="720.3 Automobile - License", C567="870.4 Rent - Insurance", C567="870.6 Rent - Property Tax", C567="870.7 Rent - Homeoffice", C567="870.9 Rent - Water"),
   0,
   IF(Dashboard!$F$5="Quick",
      IF(OR(C567="190 Automobile",C567="200 computer hardware",C567="210 Computer software",C567="220 Quickbooks software",C567="230 Office equipment",C567="240 Office furniture"),
         E567-(E567/(1+Dashboard!$F$4)),
         0
      ),
      IF(C567="750 Business promotion",
         E567-(E567/(1+4.793/100)),
         E567-(E567/(1+Dashboard!$F$4))
      )
   )
)</f>
        <v>0</v>
      </c>
      <c r="J567" s="25">
        <f>Bank1[[#This Row],[Money in/ (Money out)]]-Bank1[[#This Row],[GST/HST]]</f>
        <v>0</v>
      </c>
      <c r="L567" s="23">
        <f t="shared" si="24"/>
        <v>0</v>
      </c>
    </row>
    <row r="568" spans="1:12" x14ac:dyDescent="0.2">
      <c r="A568" s="399"/>
      <c r="D568" s="397">
        <f>_xlfn.XLOOKUP(C:C,Table1[for Import to Bank Register dropdown],Table1[for Pivot],0,0,1)</f>
        <v>0</v>
      </c>
      <c r="E568" s="400"/>
      <c r="F568" s="146">
        <f t="shared" si="26"/>
        <v>1111111</v>
      </c>
      <c r="G568" s="375">
        <f t="shared" si="25"/>
        <v>0</v>
      </c>
      <c r="I568" s="378">
        <f>IF(OR(C568="150 Directors advances", C568="120 accounts receivable", C568="720.2 Automobile - Insurance", C568="720.3 Automobile - License", C568="870.4 Rent - Insurance", C568="870.6 Rent - Property Tax", C568="870.7 Rent - Homeoffice", C568="870.9 Rent - Water"),
   0,
   IF(Dashboard!$F$5="Quick",
      IF(OR(C568="190 Automobile",C568="200 computer hardware",C568="210 Computer software",C568="220 Quickbooks software",C568="230 Office equipment",C568="240 Office furniture"),
         E568-(E568/(1+Dashboard!$F$4)),
         0
      ),
      IF(C568="750 Business promotion",
         E568-(E568/(1+4.793/100)),
         E568-(E568/(1+Dashboard!$F$4))
      )
   )
)</f>
        <v>0</v>
      </c>
      <c r="J568" s="25">
        <f>Bank1[[#This Row],[Money in/ (Money out)]]-Bank1[[#This Row],[GST/HST]]</f>
        <v>0</v>
      </c>
      <c r="L568" s="23">
        <f t="shared" si="24"/>
        <v>0</v>
      </c>
    </row>
    <row r="569" spans="1:12" x14ac:dyDescent="0.2">
      <c r="A569" s="399"/>
      <c r="D569" s="397">
        <f>_xlfn.XLOOKUP(C:C,Table1[for Import to Bank Register dropdown],Table1[for Pivot],0,0,1)</f>
        <v>0</v>
      </c>
      <c r="E569" s="400"/>
      <c r="F569" s="146">
        <f t="shared" si="26"/>
        <v>1111111</v>
      </c>
      <c r="G569" s="375">
        <f t="shared" si="25"/>
        <v>0</v>
      </c>
      <c r="I569" s="378">
        <f>IF(OR(C569="150 Directors advances", C569="120 accounts receivable", C569="720.2 Automobile - Insurance", C569="720.3 Automobile - License", C569="870.4 Rent - Insurance", C569="870.6 Rent - Property Tax", C569="870.7 Rent - Homeoffice", C569="870.9 Rent - Water"),
   0,
   IF(Dashboard!$F$5="Quick",
      IF(OR(C569="190 Automobile",C569="200 computer hardware",C569="210 Computer software",C569="220 Quickbooks software",C569="230 Office equipment",C569="240 Office furniture"),
         E569-(E569/(1+Dashboard!$F$4)),
         0
      ),
      IF(C569="750 Business promotion",
         E569-(E569/(1+4.793/100)),
         E569-(E569/(1+Dashboard!$F$4))
      )
   )
)</f>
        <v>0</v>
      </c>
      <c r="J569" s="25">
        <f>Bank1[[#This Row],[Money in/ (Money out)]]-Bank1[[#This Row],[GST/HST]]</f>
        <v>0</v>
      </c>
      <c r="L569" s="23">
        <f t="shared" si="24"/>
        <v>0</v>
      </c>
    </row>
    <row r="570" spans="1:12" x14ac:dyDescent="0.2">
      <c r="A570" s="399"/>
      <c r="D570" s="397">
        <f>_xlfn.XLOOKUP(C:C,Table1[for Import to Bank Register dropdown],Table1[for Pivot],0,0,1)</f>
        <v>0</v>
      </c>
      <c r="E570" s="400"/>
      <c r="F570" s="146">
        <f t="shared" si="26"/>
        <v>1111111</v>
      </c>
      <c r="G570" s="375">
        <f t="shared" si="25"/>
        <v>0</v>
      </c>
      <c r="I570" s="378">
        <f>IF(OR(C570="150 Directors advances", C570="120 accounts receivable", C570="720.2 Automobile - Insurance", C570="720.3 Automobile - License", C570="870.4 Rent - Insurance", C570="870.6 Rent - Property Tax", C570="870.7 Rent - Homeoffice", C570="870.9 Rent - Water"),
   0,
   IF(Dashboard!$F$5="Quick",
      IF(OR(C570="190 Automobile",C570="200 computer hardware",C570="210 Computer software",C570="220 Quickbooks software",C570="230 Office equipment",C570="240 Office furniture"),
         E570-(E570/(1+Dashboard!$F$4)),
         0
      ),
      IF(C570="750 Business promotion",
         E570-(E570/(1+4.793/100)),
         E570-(E570/(1+Dashboard!$F$4))
      )
   )
)</f>
        <v>0</v>
      </c>
      <c r="J570" s="25">
        <f>Bank1[[#This Row],[Money in/ (Money out)]]-Bank1[[#This Row],[GST/HST]]</f>
        <v>0</v>
      </c>
      <c r="L570" s="23">
        <f t="shared" si="24"/>
        <v>0</v>
      </c>
    </row>
    <row r="571" spans="1:12" x14ac:dyDescent="0.2">
      <c r="A571" s="399"/>
      <c r="D571" s="397">
        <f>_xlfn.XLOOKUP(C:C,Table1[for Import to Bank Register dropdown],Table1[for Pivot],0,0,1)</f>
        <v>0</v>
      </c>
      <c r="E571" s="400"/>
      <c r="F571" s="146">
        <f t="shared" si="26"/>
        <v>1111111</v>
      </c>
      <c r="G571" s="375">
        <f t="shared" si="25"/>
        <v>0</v>
      </c>
      <c r="I571" s="378">
        <f>IF(OR(C571="150 Directors advances", C571="120 accounts receivable", C571="720.2 Automobile - Insurance", C571="720.3 Automobile - License", C571="870.4 Rent - Insurance", C571="870.6 Rent - Property Tax", C571="870.7 Rent - Homeoffice", C571="870.9 Rent - Water"),
   0,
   IF(Dashboard!$F$5="Quick",
      IF(OR(C571="190 Automobile",C571="200 computer hardware",C571="210 Computer software",C571="220 Quickbooks software",C571="230 Office equipment",C571="240 Office furniture"),
         E571-(E571/(1+Dashboard!$F$4)),
         0
      ),
      IF(C571="750 Business promotion",
         E571-(E571/(1+4.793/100)),
         E571-(E571/(1+Dashboard!$F$4))
      )
   )
)</f>
        <v>0</v>
      </c>
      <c r="J571" s="25">
        <f>Bank1[[#This Row],[Money in/ (Money out)]]-Bank1[[#This Row],[GST/HST]]</f>
        <v>0</v>
      </c>
      <c r="L571" s="23">
        <f t="shared" si="24"/>
        <v>0</v>
      </c>
    </row>
    <row r="572" spans="1:12" x14ac:dyDescent="0.2">
      <c r="A572" s="399"/>
      <c r="D572" s="397">
        <f>_xlfn.XLOOKUP(C:C,Table1[for Import to Bank Register dropdown],Table1[for Pivot],0,0,1)</f>
        <v>0</v>
      </c>
      <c r="E572" s="400"/>
      <c r="F572" s="146">
        <f t="shared" si="26"/>
        <v>1111111</v>
      </c>
      <c r="G572" s="375">
        <f t="shared" si="25"/>
        <v>0</v>
      </c>
      <c r="I572" s="378">
        <f>IF(OR(C572="150 Directors advances", C572="120 accounts receivable", C572="720.2 Automobile - Insurance", C572="720.3 Automobile - License", C572="870.4 Rent - Insurance", C572="870.6 Rent - Property Tax", C572="870.7 Rent - Homeoffice", C572="870.9 Rent - Water"),
   0,
   IF(Dashboard!$F$5="Quick",
      IF(OR(C572="190 Automobile",C572="200 computer hardware",C572="210 Computer software",C572="220 Quickbooks software",C572="230 Office equipment",C572="240 Office furniture"),
         E572-(E572/(1+Dashboard!$F$4)),
         0
      ),
      IF(C572="750 Business promotion",
         E572-(E572/(1+4.793/100)),
         E572-(E572/(1+Dashboard!$F$4))
      )
   )
)</f>
        <v>0</v>
      </c>
      <c r="J572" s="25">
        <f>Bank1[[#This Row],[Money in/ (Money out)]]-Bank1[[#This Row],[GST/HST]]</f>
        <v>0</v>
      </c>
      <c r="L572" s="23">
        <f t="shared" si="24"/>
        <v>0</v>
      </c>
    </row>
    <row r="573" spans="1:12" x14ac:dyDescent="0.2">
      <c r="A573" s="399"/>
      <c r="D573" s="397">
        <f>_xlfn.XLOOKUP(C:C,Table1[for Import to Bank Register dropdown],Table1[for Pivot],0,0,1)</f>
        <v>0</v>
      </c>
      <c r="E573" s="400"/>
      <c r="F573" s="146">
        <f t="shared" si="26"/>
        <v>1111111</v>
      </c>
      <c r="G573" s="375">
        <f t="shared" si="25"/>
        <v>0</v>
      </c>
      <c r="I573" s="378">
        <f>IF(OR(C573="150 Directors advances", C573="120 accounts receivable", C573="720.2 Automobile - Insurance", C573="720.3 Automobile - License", C573="870.4 Rent - Insurance", C573="870.6 Rent - Property Tax", C573="870.7 Rent - Homeoffice", C573="870.9 Rent - Water"),
   0,
   IF(Dashboard!$F$5="Quick",
      IF(OR(C573="190 Automobile",C573="200 computer hardware",C573="210 Computer software",C573="220 Quickbooks software",C573="230 Office equipment",C573="240 Office furniture"),
         E573-(E573/(1+Dashboard!$F$4)),
         0
      ),
      IF(C573="750 Business promotion",
         E573-(E573/(1+4.793/100)),
         E573-(E573/(1+Dashboard!$F$4))
      )
   )
)</f>
        <v>0</v>
      </c>
      <c r="J573" s="25">
        <f>Bank1[[#This Row],[Money in/ (Money out)]]-Bank1[[#This Row],[GST/HST]]</f>
        <v>0</v>
      </c>
      <c r="L573" s="23">
        <f t="shared" si="24"/>
        <v>0</v>
      </c>
    </row>
    <row r="574" spans="1:12" x14ac:dyDescent="0.2">
      <c r="A574" s="399"/>
      <c r="D574" s="397">
        <f>_xlfn.XLOOKUP(C:C,Table1[for Import to Bank Register dropdown],Table1[for Pivot],0,0,1)</f>
        <v>0</v>
      </c>
      <c r="E574" s="400"/>
      <c r="F574" s="146">
        <f t="shared" si="26"/>
        <v>1111111</v>
      </c>
      <c r="G574" s="375">
        <f t="shared" si="25"/>
        <v>0</v>
      </c>
      <c r="I574" s="378">
        <f>IF(OR(C574="150 Directors advances", C574="120 accounts receivable", C574="720.2 Automobile - Insurance", C574="720.3 Automobile - License", C574="870.4 Rent - Insurance", C574="870.6 Rent - Property Tax", C574="870.7 Rent - Homeoffice", C574="870.9 Rent - Water"),
   0,
   IF(Dashboard!$F$5="Quick",
      IF(OR(C574="190 Automobile",C574="200 computer hardware",C574="210 Computer software",C574="220 Quickbooks software",C574="230 Office equipment",C574="240 Office furniture"),
         E574-(E574/(1+Dashboard!$F$4)),
         0
      ),
      IF(C574="750 Business promotion",
         E574-(E574/(1+4.793/100)),
         E574-(E574/(1+Dashboard!$F$4))
      )
   )
)</f>
        <v>0</v>
      </c>
      <c r="J574" s="25">
        <f>Bank1[[#This Row],[Money in/ (Money out)]]-Bank1[[#This Row],[GST/HST]]</f>
        <v>0</v>
      </c>
      <c r="L574" s="23">
        <f t="shared" si="24"/>
        <v>0</v>
      </c>
    </row>
    <row r="575" spans="1:12" x14ac:dyDescent="0.2">
      <c r="A575" s="399"/>
      <c r="D575" s="397">
        <f>_xlfn.XLOOKUP(C:C,Table1[for Import to Bank Register dropdown],Table1[for Pivot],0,0,1)</f>
        <v>0</v>
      </c>
      <c r="E575" s="400"/>
      <c r="F575" s="146">
        <f t="shared" si="26"/>
        <v>1111111</v>
      </c>
      <c r="G575" s="375">
        <f t="shared" si="25"/>
        <v>0</v>
      </c>
      <c r="I575" s="378">
        <f>IF(OR(C575="150 Directors advances", C575="120 accounts receivable", C575="720.2 Automobile - Insurance", C575="720.3 Automobile - License", C575="870.4 Rent - Insurance", C575="870.6 Rent - Property Tax", C575="870.7 Rent - Homeoffice", C575="870.9 Rent - Water"),
   0,
   IF(Dashboard!$F$5="Quick",
      IF(OR(C575="190 Automobile",C575="200 computer hardware",C575="210 Computer software",C575="220 Quickbooks software",C575="230 Office equipment",C575="240 Office furniture"),
         E575-(E575/(1+Dashboard!$F$4)),
         0
      ),
      IF(C575="750 Business promotion",
         E575-(E575/(1+4.793/100)),
         E575-(E575/(1+Dashboard!$F$4))
      )
   )
)</f>
        <v>0</v>
      </c>
      <c r="J575" s="25">
        <f>Bank1[[#This Row],[Money in/ (Money out)]]-Bank1[[#This Row],[GST/HST]]</f>
        <v>0</v>
      </c>
      <c r="L575" s="23">
        <f t="shared" si="24"/>
        <v>0</v>
      </c>
    </row>
    <row r="576" spans="1:12" x14ac:dyDescent="0.2">
      <c r="A576" s="399"/>
      <c r="D576" s="397">
        <f>_xlfn.XLOOKUP(C:C,Table1[for Import to Bank Register dropdown],Table1[for Pivot],0,0,1)</f>
        <v>0</v>
      </c>
      <c r="E576" s="400"/>
      <c r="F576" s="146">
        <f t="shared" si="26"/>
        <v>1111111</v>
      </c>
      <c r="G576" s="375">
        <f t="shared" si="25"/>
        <v>0</v>
      </c>
      <c r="I576" s="378">
        <f>IF(OR(C576="150 Directors advances", C576="120 accounts receivable", C576="720.2 Automobile - Insurance", C576="720.3 Automobile - License", C576="870.4 Rent - Insurance", C576="870.6 Rent - Property Tax", C576="870.7 Rent - Homeoffice", C576="870.9 Rent - Water"),
   0,
   IF(Dashboard!$F$5="Quick",
      IF(OR(C576="190 Automobile",C576="200 computer hardware",C576="210 Computer software",C576="220 Quickbooks software",C576="230 Office equipment",C576="240 Office furniture"),
         E576-(E576/(1+Dashboard!$F$4)),
         0
      ),
      IF(C576="750 Business promotion",
         E576-(E576/(1+4.793/100)),
         E576-(E576/(1+Dashboard!$F$4))
      )
   )
)</f>
        <v>0</v>
      </c>
      <c r="J576" s="25">
        <f>Bank1[[#This Row],[Money in/ (Money out)]]-Bank1[[#This Row],[GST/HST]]</f>
        <v>0</v>
      </c>
      <c r="L576" s="23">
        <f t="shared" si="24"/>
        <v>0</v>
      </c>
    </row>
    <row r="577" spans="1:12" x14ac:dyDescent="0.2">
      <c r="A577" s="399"/>
      <c r="D577" s="397">
        <f>_xlfn.XLOOKUP(C:C,Table1[for Import to Bank Register dropdown],Table1[for Pivot],0,0,1)</f>
        <v>0</v>
      </c>
      <c r="E577" s="400"/>
      <c r="F577" s="146">
        <f t="shared" si="26"/>
        <v>1111111</v>
      </c>
      <c r="G577" s="375">
        <f t="shared" si="25"/>
        <v>0</v>
      </c>
      <c r="I577" s="378">
        <f>IF(OR(C577="150 Directors advances", C577="120 accounts receivable", C577="720.2 Automobile - Insurance", C577="720.3 Automobile - License", C577="870.4 Rent - Insurance", C577="870.6 Rent - Property Tax", C577="870.7 Rent - Homeoffice", C577="870.9 Rent - Water"),
   0,
   IF(Dashboard!$F$5="Quick",
      IF(OR(C577="190 Automobile",C577="200 computer hardware",C577="210 Computer software",C577="220 Quickbooks software",C577="230 Office equipment",C577="240 Office furniture"),
         E577-(E577/(1+Dashboard!$F$4)),
         0
      ),
      IF(C577="750 Business promotion",
         E577-(E577/(1+4.793/100)),
         E577-(E577/(1+Dashboard!$F$4))
      )
   )
)</f>
        <v>0</v>
      </c>
      <c r="J577" s="25">
        <f>Bank1[[#This Row],[Money in/ (Money out)]]-Bank1[[#This Row],[GST/HST]]</f>
        <v>0</v>
      </c>
      <c r="L577" s="23">
        <f t="shared" si="24"/>
        <v>0</v>
      </c>
    </row>
    <row r="578" spans="1:12" x14ac:dyDescent="0.2">
      <c r="A578" s="399"/>
      <c r="D578" s="397">
        <f>_xlfn.XLOOKUP(C:C,Table1[for Import to Bank Register dropdown],Table1[for Pivot],0,0,1)</f>
        <v>0</v>
      </c>
      <c r="E578" s="400"/>
      <c r="F578" s="146">
        <f t="shared" si="26"/>
        <v>1111111</v>
      </c>
      <c r="G578" s="375">
        <f t="shared" si="25"/>
        <v>0</v>
      </c>
      <c r="I578" s="378">
        <f>IF(OR(C578="150 Directors advances", C578="120 accounts receivable", C578="720.2 Automobile - Insurance", C578="720.3 Automobile - License", C578="870.4 Rent - Insurance", C578="870.6 Rent - Property Tax", C578="870.7 Rent - Homeoffice", C578="870.9 Rent - Water"),
   0,
   IF(Dashboard!$F$5="Quick",
      IF(OR(C578="190 Automobile",C578="200 computer hardware",C578="210 Computer software",C578="220 Quickbooks software",C578="230 Office equipment",C578="240 Office furniture"),
         E578-(E578/(1+Dashboard!$F$4)),
         0
      ),
      IF(C578="750 Business promotion",
         E578-(E578/(1+4.793/100)),
         E578-(E578/(1+Dashboard!$F$4))
      )
   )
)</f>
        <v>0</v>
      </c>
      <c r="J578" s="25">
        <f>Bank1[[#This Row],[Money in/ (Money out)]]-Bank1[[#This Row],[GST/HST]]</f>
        <v>0</v>
      </c>
      <c r="L578" s="23">
        <f t="shared" si="24"/>
        <v>0</v>
      </c>
    </row>
    <row r="579" spans="1:12" x14ac:dyDescent="0.2">
      <c r="A579" s="399"/>
      <c r="D579" s="397">
        <f>_xlfn.XLOOKUP(C:C,Table1[for Import to Bank Register dropdown],Table1[for Pivot],0,0,1)</f>
        <v>0</v>
      </c>
      <c r="E579" s="400"/>
      <c r="F579" s="146">
        <f t="shared" si="26"/>
        <v>1111111</v>
      </c>
      <c r="G579" s="375">
        <f t="shared" si="25"/>
        <v>0</v>
      </c>
      <c r="I579" s="378">
        <f>IF(OR(C579="150 Directors advances", C579="120 accounts receivable", C579="720.2 Automobile - Insurance", C579="720.3 Automobile - License", C579="870.4 Rent - Insurance", C579="870.6 Rent - Property Tax", C579="870.7 Rent - Homeoffice", C579="870.9 Rent - Water"),
   0,
   IF(Dashboard!$F$5="Quick",
      IF(OR(C579="190 Automobile",C579="200 computer hardware",C579="210 Computer software",C579="220 Quickbooks software",C579="230 Office equipment",C579="240 Office furniture"),
         E579-(E579/(1+Dashboard!$F$4)),
         0
      ),
      IF(C579="750 Business promotion",
         E579-(E579/(1+4.793/100)),
         E579-(E579/(1+Dashboard!$F$4))
      )
   )
)</f>
        <v>0</v>
      </c>
      <c r="J579" s="25">
        <f>Bank1[[#This Row],[Money in/ (Money out)]]-Bank1[[#This Row],[GST/HST]]</f>
        <v>0</v>
      </c>
      <c r="L579" s="23">
        <f t="shared" si="24"/>
        <v>0</v>
      </c>
    </row>
    <row r="580" spans="1:12" x14ac:dyDescent="0.2">
      <c r="A580" s="399"/>
      <c r="D580" s="397">
        <f>_xlfn.XLOOKUP(C:C,Table1[for Import to Bank Register dropdown],Table1[for Pivot],0,0,1)</f>
        <v>0</v>
      </c>
      <c r="E580" s="400"/>
      <c r="F580" s="146">
        <f t="shared" si="26"/>
        <v>1111111</v>
      </c>
      <c r="G580" s="375">
        <f t="shared" si="25"/>
        <v>0</v>
      </c>
      <c r="I580" s="378">
        <f>IF(OR(C580="150 Directors advances", C580="120 accounts receivable", C580="720.2 Automobile - Insurance", C580="720.3 Automobile - License", C580="870.4 Rent - Insurance", C580="870.6 Rent - Property Tax", C580="870.7 Rent - Homeoffice", C580="870.9 Rent - Water"),
   0,
   IF(Dashboard!$F$5="Quick",
      IF(OR(C580="190 Automobile",C580="200 computer hardware",C580="210 Computer software",C580="220 Quickbooks software",C580="230 Office equipment",C580="240 Office furniture"),
         E580-(E580/(1+Dashboard!$F$4)),
         0
      ),
      IF(C580="750 Business promotion",
         E580-(E580/(1+4.793/100)),
         E580-(E580/(1+Dashboard!$F$4))
      )
   )
)</f>
        <v>0</v>
      </c>
      <c r="J580" s="25">
        <f>Bank1[[#This Row],[Money in/ (Money out)]]-Bank1[[#This Row],[GST/HST]]</f>
        <v>0</v>
      </c>
      <c r="L580" s="23">
        <f t="shared" si="24"/>
        <v>0</v>
      </c>
    </row>
    <row r="581" spans="1:12" x14ac:dyDescent="0.2">
      <c r="A581" s="399"/>
      <c r="D581" s="397">
        <f>_xlfn.XLOOKUP(C:C,Table1[for Import to Bank Register dropdown],Table1[for Pivot],0,0,1)</f>
        <v>0</v>
      </c>
      <c r="E581" s="400"/>
      <c r="F581" s="146">
        <f t="shared" si="26"/>
        <v>1111111</v>
      </c>
      <c r="G581" s="375">
        <f t="shared" si="25"/>
        <v>0</v>
      </c>
      <c r="I581" s="378">
        <f>IF(OR(C581="150 Directors advances", C581="120 accounts receivable", C581="720.2 Automobile - Insurance", C581="720.3 Automobile - License", C581="870.4 Rent - Insurance", C581="870.6 Rent - Property Tax", C581="870.7 Rent - Homeoffice", C581="870.9 Rent - Water"),
   0,
   IF(Dashboard!$F$5="Quick",
      IF(OR(C581="190 Automobile",C581="200 computer hardware",C581="210 Computer software",C581="220 Quickbooks software",C581="230 Office equipment",C581="240 Office furniture"),
         E581-(E581/(1+Dashboard!$F$4)),
         0
      ),
      IF(C581="750 Business promotion",
         E581-(E581/(1+4.793/100)),
         E581-(E581/(1+Dashboard!$F$4))
      )
   )
)</f>
        <v>0</v>
      </c>
      <c r="J581" s="25">
        <f>Bank1[[#This Row],[Money in/ (Money out)]]-Bank1[[#This Row],[GST/HST]]</f>
        <v>0</v>
      </c>
      <c r="L581" s="23">
        <f t="shared" si="24"/>
        <v>0</v>
      </c>
    </row>
    <row r="582" spans="1:12" x14ac:dyDescent="0.2">
      <c r="A582" s="399"/>
      <c r="D582" s="397">
        <f>_xlfn.XLOOKUP(C:C,Table1[for Import to Bank Register dropdown],Table1[for Pivot],0,0,1)</f>
        <v>0</v>
      </c>
      <c r="E582" s="400"/>
      <c r="F582" s="146">
        <f t="shared" si="26"/>
        <v>1111111</v>
      </c>
      <c r="G582" s="375">
        <f t="shared" si="25"/>
        <v>0</v>
      </c>
      <c r="I582" s="378">
        <f>IF(OR(C582="150 Directors advances", C582="120 accounts receivable", C582="720.2 Automobile - Insurance", C582="720.3 Automobile - License", C582="870.4 Rent - Insurance", C582="870.6 Rent - Property Tax", C582="870.7 Rent - Homeoffice", C582="870.9 Rent - Water"),
   0,
   IF(Dashboard!$F$5="Quick",
      IF(OR(C582="190 Automobile",C582="200 computer hardware",C582="210 Computer software",C582="220 Quickbooks software",C582="230 Office equipment",C582="240 Office furniture"),
         E582-(E582/(1+Dashboard!$F$4)),
         0
      ),
      IF(C582="750 Business promotion",
         E582-(E582/(1+4.793/100)),
         E582-(E582/(1+Dashboard!$F$4))
      )
   )
)</f>
        <v>0</v>
      </c>
      <c r="J582" s="25">
        <f>Bank1[[#This Row],[Money in/ (Money out)]]-Bank1[[#This Row],[GST/HST]]</f>
        <v>0</v>
      </c>
      <c r="L582" s="23">
        <f t="shared" ref="L582:L645" si="27">$L$3</f>
        <v>0</v>
      </c>
    </row>
    <row r="583" spans="1:12" x14ac:dyDescent="0.2">
      <c r="A583" s="399"/>
      <c r="D583" s="397">
        <f>_xlfn.XLOOKUP(C:C,Table1[for Import to Bank Register dropdown],Table1[for Pivot],0,0,1)</f>
        <v>0</v>
      </c>
      <c r="E583" s="400"/>
      <c r="F583" s="146">
        <f t="shared" si="26"/>
        <v>1111111</v>
      </c>
      <c r="G583" s="375">
        <f t="shared" ref="G583:G646" si="28">G582+E583</f>
        <v>0</v>
      </c>
      <c r="I583" s="378">
        <f>IF(OR(C583="150 Directors advances", C583="120 accounts receivable", C583="720.2 Automobile - Insurance", C583="720.3 Automobile - License", C583="870.4 Rent - Insurance", C583="870.6 Rent - Property Tax", C583="870.7 Rent - Homeoffice", C583="870.9 Rent - Water"),
   0,
   IF(Dashboard!$F$5="Quick",
      IF(OR(C583="190 Automobile",C583="200 computer hardware",C583="210 Computer software",C583="220 Quickbooks software",C583="230 Office equipment",C583="240 Office furniture"),
         E583-(E583/(1+Dashboard!$F$4)),
         0
      ),
      IF(C583="750 Business promotion",
         E583-(E583/(1+4.793/100)),
         E583-(E583/(1+Dashboard!$F$4))
      )
   )
)</f>
        <v>0</v>
      </c>
      <c r="J583" s="25">
        <f>Bank1[[#This Row],[Money in/ (Money out)]]-Bank1[[#This Row],[GST/HST]]</f>
        <v>0</v>
      </c>
      <c r="L583" s="23">
        <f t="shared" si="27"/>
        <v>0</v>
      </c>
    </row>
    <row r="584" spans="1:12" x14ac:dyDescent="0.2">
      <c r="A584" s="399"/>
      <c r="D584" s="397">
        <f>_xlfn.XLOOKUP(C:C,Table1[for Import to Bank Register dropdown],Table1[for Pivot],0,0,1)</f>
        <v>0</v>
      </c>
      <c r="E584" s="400"/>
      <c r="F584" s="146">
        <f t="shared" ref="F584:F647" si="29">$E$2</f>
        <v>1111111</v>
      </c>
      <c r="G584" s="375">
        <f t="shared" si="28"/>
        <v>0</v>
      </c>
      <c r="I584" s="378">
        <f>IF(OR(C584="150 Directors advances", C584="120 accounts receivable", C584="720.2 Automobile - Insurance", C584="720.3 Automobile - License", C584="870.4 Rent - Insurance", C584="870.6 Rent - Property Tax", C584="870.7 Rent - Homeoffice", C584="870.9 Rent - Water"),
   0,
   IF(Dashboard!$F$5="Quick",
      IF(OR(C584="190 Automobile",C584="200 computer hardware",C584="210 Computer software",C584="220 Quickbooks software",C584="230 Office equipment",C584="240 Office furniture"),
         E584-(E584/(1+Dashboard!$F$4)),
         0
      ),
      IF(C584="750 Business promotion",
         E584-(E584/(1+4.793/100)),
         E584-(E584/(1+Dashboard!$F$4))
      )
   )
)</f>
        <v>0</v>
      </c>
      <c r="J584" s="25">
        <f>Bank1[[#This Row],[Money in/ (Money out)]]-Bank1[[#This Row],[GST/HST]]</f>
        <v>0</v>
      </c>
      <c r="L584" s="23">
        <f t="shared" si="27"/>
        <v>0</v>
      </c>
    </row>
    <row r="585" spans="1:12" x14ac:dyDescent="0.2">
      <c r="A585" s="399"/>
      <c r="D585" s="397">
        <f>_xlfn.XLOOKUP(C:C,Table1[for Import to Bank Register dropdown],Table1[for Pivot],0,0,1)</f>
        <v>0</v>
      </c>
      <c r="E585" s="400"/>
      <c r="F585" s="146">
        <f t="shared" si="29"/>
        <v>1111111</v>
      </c>
      <c r="G585" s="375">
        <f t="shared" si="28"/>
        <v>0</v>
      </c>
      <c r="I585" s="378">
        <f>IF(OR(C585="150 Directors advances", C585="120 accounts receivable", C585="720.2 Automobile - Insurance", C585="720.3 Automobile - License", C585="870.4 Rent - Insurance", C585="870.6 Rent - Property Tax", C585="870.7 Rent - Homeoffice", C585="870.9 Rent - Water"),
   0,
   IF(Dashboard!$F$5="Quick",
      IF(OR(C585="190 Automobile",C585="200 computer hardware",C585="210 Computer software",C585="220 Quickbooks software",C585="230 Office equipment",C585="240 Office furniture"),
         E585-(E585/(1+Dashboard!$F$4)),
         0
      ),
      IF(C585="750 Business promotion",
         E585-(E585/(1+4.793/100)),
         E585-(E585/(1+Dashboard!$F$4))
      )
   )
)</f>
        <v>0</v>
      </c>
      <c r="J585" s="25">
        <f>Bank1[[#This Row],[Money in/ (Money out)]]-Bank1[[#This Row],[GST/HST]]</f>
        <v>0</v>
      </c>
      <c r="L585" s="23">
        <f t="shared" si="27"/>
        <v>0</v>
      </c>
    </row>
    <row r="586" spans="1:12" x14ac:dyDescent="0.2">
      <c r="A586" s="399"/>
      <c r="D586" s="397">
        <f>_xlfn.XLOOKUP(C:C,Table1[for Import to Bank Register dropdown],Table1[for Pivot],0,0,1)</f>
        <v>0</v>
      </c>
      <c r="E586" s="400"/>
      <c r="F586" s="146">
        <f t="shared" si="29"/>
        <v>1111111</v>
      </c>
      <c r="G586" s="375">
        <f t="shared" si="28"/>
        <v>0</v>
      </c>
      <c r="I586" s="378">
        <f>IF(OR(C586="150 Directors advances", C586="120 accounts receivable", C586="720.2 Automobile - Insurance", C586="720.3 Automobile - License", C586="870.4 Rent - Insurance", C586="870.6 Rent - Property Tax", C586="870.7 Rent - Homeoffice", C586="870.9 Rent - Water"),
   0,
   IF(Dashboard!$F$5="Quick",
      IF(OR(C586="190 Automobile",C586="200 computer hardware",C586="210 Computer software",C586="220 Quickbooks software",C586="230 Office equipment",C586="240 Office furniture"),
         E586-(E586/(1+Dashboard!$F$4)),
         0
      ),
      IF(C586="750 Business promotion",
         E586-(E586/(1+4.793/100)),
         E586-(E586/(1+Dashboard!$F$4))
      )
   )
)</f>
        <v>0</v>
      </c>
      <c r="J586" s="25">
        <f>Bank1[[#This Row],[Money in/ (Money out)]]-Bank1[[#This Row],[GST/HST]]</f>
        <v>0</v>
      </c>
      <c r="L586" s="23">
        <f t="shared" si="27"/>
        <v>0</v>
      </c>
    </row>
    <row r="587" spans="1:12" x14ac:dyDescent="0.2">
      <c r="A587" s="399"/>
      <c r="D587" s="397">
        <f>_xlfn.XLOOKUP(C:C,Table1[for Import to Bank Register dropdown],Table1[for Pivot],0,0,1)</f>
        <v>0</v>
      </c>
      <c r="E587" s="400"/>
      <c r="F587" s="146">
        <f t="shared" si="29"/>
        <v>1111111</v>
      </c>
      <c r="G587" s="375">
        <f t="shared" si="28"/>
        <v>0</v>
      </c>
      <c r="I587" s="378">
        <f>IF(OR(C587="150 Directors advances", C587="120 accounts receivable", C587="720.2 Automobile - Insurance", C587="720.3 Automobile - License", C587="870.4 Rent - Insurance", C587="870.6 Rent - Property Tax", C587="870.7 Rent - Homeoffice", C587="870.9 Rent - Water"),
   0,
   IF(Dashboard!$F$5="Quick",
      IF(OR(C587="190 Automobile",C587="200 computer hardware",C587="210 Computer software",C587="220 Quickbooks software",C587="230 Office equipment",C587="240 Office furniture"),
         E587-(E587/(1+Dashboard!$F$4)),
         0
      ),
      IF(C587="750 Business promotion",
         E587-(E587/(1+4.793/100)),
         E587-(E587/(1+Dashboard!$F$4))
      )
   )
)</f>
        <v>0</v>
      </c>
      <c r="J587" s="25">
        <f>Bank1[[#This Row],[Money in/ (Money out)]]-Bank1[[#This Row],[GST/HST]]</f>
        <v>0</v>
      </c>
      <c r="L587" s="23">
        <f t="shared" si="27"/>
        <v>0</v>
      </c>
    </row>
    <row r="588" spans="1:12" x14ac:dyDescent="0.2">
      <c r="A588" s="399"/>
      <c r="D588" s="397">
        <f>_xlfn.XLOOKUP(C:C,Table1[for Import to Bank Register dropdown],Table1[for Pivot],0,0,1)</f>
        <v>0</v>
      </c>
      <c r="E588" s="400"/>
      <c r="F588" s="146">
        <f t="shared" si="29"/>
        <v>1111111</v>
      </c>
      <c r="G588" s="375">
        <f t="shared" si="28"/>
        <v>0</v>
      </c>
      <c r="I588" s="378">
        <f>IF(OR(C588="150 Directors advances", C588="120 accounts receivable", C588="720.2 Automobile - Insurance", C588="720.3 Automobile - License", C588="870.4 Rent - Insurance", C588="870.6 Rent - Property Tax", C588="870.7 Rent - Homeoffice", C588="870.9 Rent - Water"),
   0,
   IF(Dashboard!$F$5="Quick",
      IF(OR(C588="190 Automobile",C588="200 computer hardware",C588="210 Computer software",C588="220 Quickbooks software",C588="230 Office equipment",C588="240 Office furniture"),
         E588-(E588/(1+Dashboard!$F$4)),
         0
      ),
      IF(C588="750 Business promotion",
         E588-(E588/(1+4.793/100)),
         E588-(E588/(1+Dashboard!$F$4))
      )
   )
)</f>
        <v>0</v>
      </c>
      <c r="J588" s="25">
        <f>Bank1[[#This Row],[Money in/ (Money out)]]-Bank1[[#This Row],[GST/HST]]</f>
        <v>0</v>
      </c>
      <c r="L588" s="23">
        <f t="shared" si="27"/>
        <v>0</v>
      </c>
    </row>
    <row r="589" spans="1:12" x14ac:dyDescent="0.2">
      <c r="A589" s="399"/>
      <c r="D589" s="397">
        <f>_xlfn.XLOOKUP(C:C,Table1[for Import to Bank Register dropdown],Table1[for Pivot],0,0,1)</f>
        <v>0</v>
      </c>
      <c r="E589" s="400"/>
      <c r="F589" s="146">
        <f t="shared" si="29"/>
        <v>1111111</v>
      </c>
      <c r="G589" s="375">
        <f t="shared" si="28"/>
        <v>0</v>
      </c>
      <c r="I589" s="378">
        <f>IF(OR(C589="150 Directors advances", C589="120 accounts receivable", C589="720.2 Automobile - Insurance", C589="720.3 Automobile - License", C589="870.4 Rent - Insurance", C589="870.6 Rent - Property Tax", C589="870.7 Rent - Homeoffice", C589="870.9 Rent - Water"),
   0,
   IF(Dashboard!$F$5="Quick",
      IF(OR(C589="190 Automobile",C589="200 computer hardware",C589="210 Computer software",C589="220 Quickbooks software",C589="230 Office equipment",C589="240 Office furniture"),
         E589-(E589/(1+Dashboard!$F$4)),
         0
      ),
      IF(C589="750 Business promotion",
         E589-(E589/(1+4.793/100)),
         E589-(E589/(1+Dashboard!$F$4))
      )
   )
)</f>
        <v>0</v>
      </c>
      <c r="J589" s="25">
        <f>Bank1[[#This Row],[Money in/ (Money out)]]-Bank1[[#This Row],[GST/HST]]</f>
        <v>0</v>
      </c>
      <c r="L589" s="23">
        <f t="shared" si="27"/>
        <v>0</v>
      </c>
    </row>
    <row r="590" spans="1:12" x14ac:dyDescent="0.2">
      <c r="A590" s="399"/>
      <c r="D590" s="397">
        <f>_xlfn.XLOOKUP(C:C,Table1[for Import to Bank Register dropdown],Table1[for Pivot],0,0,1)</f>
        <v>0</v>
      </c>
      <c r="E590" s="400"/>
      <c r="F590" s="146">
        <f t="shared" si="29"/>
        <v>1111111</v>
      </c>
      <c r="G590" s="375">
        <f t="shared" si="28"/>
        <v>0</v>
      </c>
      <c r="I590" s="378">
        <f>IF(OR(C590="150 Directors advances", C590="120 accounts receivable", C590="720.2 Automobile - Insurance", C590="720.3 Automobile - License", C590="870.4 Rent - Insurance", C590="870.6 Rent - Property Tax", C590="870.7 Rent - Homeoffice", C590="870.9 Rent - Water"),
   0,
   IF(Dashboard!$F$5="Quick",
      IF(OR(C590="190 Automobile",C590="200 computer hardware",C590="210 Computer software",C590="220 Quickbooks software",C590="230 Office equipment",C590="240 Office furniture"),
         E590-(E590/(1+Dashboard!$F$4)),
         0
      ),
      IF(C590="750 Business promotion",
         E590-(E590/(1+4.793/100)),
         E590-(E590/(1+Dashboard!$F$4))
      )
   )
)</f>
        <v>0</v>
      </c>
      <c r="J590" s="25">
        <f>Bank1[[#This Row],[Money in/ (Money out)]]-Bank1[[#This Row],[GST/HST]]</f>
        <v>0</v>
      </c>
      <c r="L590" s="23">
        <f t="shared" si="27"/>
        <v>0</v>
      </c>
    </row>
    <row r="591" spans="1:12" x14ac:dyDescent="0.2">
      <c r="A591" s="399"/>
      <c r="D591" s="397">
        <f>_xlfn.XLOOKUP(C:C,Table1[for Import to Bank Register dropdown],Table1[for Pivot],0,0,1)</f>
        <v>0</v>
      </c>
      <c r="E591" s="400"/>
      <c r="F591" s="146">
        <f t="shared" si="29"/>
        <v>1111111</v>
      </c>
      <c r="G591" s="375">
        <f t="shared" si="28"/>
        <v>0</v>
      </c>
      <c r="I591" s="378">
        <f>IF(OR(C591="150 Directors advances", C591="120 accounts receivable", C591="720.2 Automobile - Insurance", C591="720.3 Automobile - License", C591="870.4 Rent - Insurance", C591="870.6 Rent - Property Tax", C591="870.7 Rent - Homeoffice", C591="870.9 Rent - Water"),
   0,
   IF(Dashboard!$F$5="Quick",
      IF(OR(C591="190 Automobile",C591="200 computer hardware",C591="210 Computer software",C591="220 Quickbooks software",C591="230 Office equipment",C591="240 Office furniture"),
         E591-(E591/(1+Dashboard!$F$4)),
         0
      ),
      IF(C591="750 Business promotion",
         E591-(E591/(1+4.793/100)),
         E591-(E591/(1+Dashboard!$F$4))
      )
   )
)</f>
        <v>0</v>
      </c>
      <c r="J591" s="25">
        <f>Bank1[[#This Row],[Money in/ (Money out)]]-Bank1[[#This Row],[GST/HST]]</f>
        <v>0</v>
      </c>
      <c r="L591" s="23">
        <f t="shared" si="27"/>
        <v>0</v>
      </c>
    </row>
    <row r="592" spans="1:12" x14ac:dyDescent="0.2">
      <c r="A592" s="399"/>
      <c r="D592" s="397">
        <f>_xlfn.XLOOKUP(C:C,Table1[for Import to Bank Register dropdown],Table1[for Pivot],0,0,1)</f>
        <v>0</v>
      </c>
      <c r="E592" s="400"/>
      <c r="F592" s="146">
        <f t="shared" si="29"/>
        <v>1111111</v>
      </c>
      <c r="G592" s="375">
        <f t="shared" si="28"/>
        <v>0</v>
      </c>
      <c r="I592" s="378">
        <f>IF(OR(C592="150 Directors advances", C592="120 accounts receivable", C592="720.2 Automobile - Insurance", C592="720.3 Automobile - License", C592="870.4 Rent - Insurance", C592="870.6 Rent - Property Tax", C592="870.7 Rent - Homeoffice", C592="870.9 Rent - Water"),
   0,
   IF(Dashboard!$F$5="Quick",
      IF(OR(C592="190 Automobile",C592="200 computer hardware",C592="210 Computer software",C592="220 Quickbooks software",C592="230 Office equipment",C592="240 Office furniture"),
         E592-(E592/(1+Dashboard!$F$4)),
         0
      ),
      IF(C592="750 Business promotion",
         E592-(E592/(1+4.793/100)),
         E592-(E592/(1+Dashboard!$F$4))
      )
   )
)</f>
        <v>0</v>
      </c>
      <c r="J592" s="25">
        <f>Bank1[[#This Row],[Money in/ (Money out)]]-Bank1[[#This Row],[GST/HST]]</f>
        <v>0</v>
      </c>
      <c r="L592" s="23">
        <f t="shared" si="27"/>
        <v>0</v>
      </c>
    </row>
    <row r="593" spans="1:12" x14ac:dyDescent="0.2">
      <c r="A593" s="399"/>
      <c r="D593" s="397">
        <f>_xlfn.XLOOKUP(C:C,Table1[for Import to Bank Register dropdown],Table1[for Pivot],0,0,1)</f>
        <v>0</v>
      </c>
      <c r="E593" s="400"/>
      <c r="F593" s="146">
        <f t="shared" si="29"/>
        <v>1111111</v>
      </c>
      <c r="G593" s="375">
        <f t="shared" si="28"/>
        <v>0</v>
      </c>
      <c r="I593" s="378">
        <f>IF(OR(C593="150 Directors advances", C593="120 accounts receivable", C593="720.2 Automobile - Insurance", C593="720.3 Automobile - License", C593="870.4 Rent - Insurance", C593="870.6 Rent - Property Tax", C593="870.7 Rent - Homeoffice", C593="870.9 Rent - Water"),
   0,
   IF(Dashboard!$F$5="Quick",
      IF(OR(C593="190 Automobile",C593="200 computer hardware",C593="210 Computer software",C593="220 Quickbooks software",C593="230 Office equipment",C593="240 Office furniture"),
         E593-(E593/(1+Dashboard!$F$4)),
         0
      ),
      IF(C593="750 Business promotion",
         E593-(E593/(1+4.793/100)),
         E593-(E593/(1+Dashboard!$F$4))
      )
   )
)</f>
        <v>0</v>
      </c>
      <c r="J593" s="25">
        <f>Bank1[[#This Row],[Money in/ (Money out)]]-Bank1[[#This Row],[GST/HST]]</f>
        <v>0</v>
      </c>
      <c r="L593" s="23">
        <f t="shared" si="27"/>
        <v>0</v>
      </c>
    </row>
    <row r="594" spans="1:12" x14ac:dyDescent="0.2">
      <c r="A594" s="399"/>
      <c r="D594" s="397">
        <f>_xlfn.XLOOKUP(C:C,Table1[for Import to Bank Register dropdown],Table1[for Pivot],0,0,1)</f>
        <v>0</v>
      </c>
      <c r="E594" s="400"/>
      <c r="F594" s="146">
        <f t="shared" si="29"/>
        <v>1111111</v>
      </c>
      <c r="G594" s="375">
        <f t="shared" si="28"/>
        <v>0</v>
      </c>
      <c r="I594" s="378">
        <f>IF(OR(C594="150 Directors advances", C594="120 accounts receivable", C594="720.2 Automobile - Insurance", C594="720.3 Automobile - License", C594="870.4 Rent - Insurance", C594="870.6 Rent - Property Tax", C594="870.7 Rent - Homeoffice", C594="870.9 Rent - Water"),
   0,
   IF(Dashboard!$F$5="Quick",
      IF(OR(C594="190 Automobile",C594="200 computer hardware",C594="210 Computer software",C594="220 Quickbooks software",C594="230 Office equipment",C594="240 Office furniture"),
         E594-(E594/(1+Dashboard!$F$4)),
         0
      ),
      IF(C594="750 Business promotion",
         E594-(E594/(1+4.793/100)),
         E594-(E594/(1+Dashboard!$F$4))
      )
   )
)</f>
        <v>0</v>
      </c>
      <c r="J594" s="25">
        <f>Bank1[[#This Row],[Money in/ (Money out)]]-Bank1[[#This Row],[GST/HST]]</f>
        <v>0</v>
      </c>
      <c r="L594" s="23">
        <f t="shared" si="27"/>
        <v>0</v>
      </c>
    </row>
    <row r="595" spans="1:12" x14ac:dyDescent="0.2">
      <c r="A595" s="399"/>
      <c r="D595" s="397">
        <f>_xlfn.XLOOKUP(C:C,Table1[for Import to Bank Register dropdown],Table1[for Pivot],0,0,1)</f>
        <v>0</v>
      </c>
      <c r="E595" s="400"/>
      <c r="F595" s="146">
        <f t="shared" si="29"/>
        <v>1111111</v>
      </c>
      <c r="G595" s="375">
        <f t="shared" si="28"/>
        <v>0</v>
      </c>
      <c r="I595" s="378">
        <f>IF(OR(C595="150 Directors advances", C595="120 accounts receivable", C595="720.2 Automobile - Insurance", C595="720.3 Automobile - License", C595="870.4 Rent - Insurance", C595="870.6 Rent - Property Tax", C595="870.7 Rent - Homeoffice", C595="870.9 Rent - Water"),
   0,
   IF(Dashboard!$F$5="Quick",
      IF(OR(C595="190 Automobile",C595="200 computer hardware",C595="210 Computer software",C595="220 Quickbooks software",C595="230 Office equipment",C595="240 Office furniture"),
         E595-(E595/(1+Dashboard!$F$4)),
         0
      ),
      IF(C595="750 Business promotion",
         E595-(E595/(1+4.793/100)),
         E595-(E595/(1+Dashboard!$F$4))
      )
   )
)</f>
        <v>0</v>
      </c>
      <c r="J595" s="25">
        <f>Bank1[[#This Row],[Money in/ (Money out)]]-Bank1[[#This Row],[GST/HST]]</f>
        <v>0</v>
      </c>
      <c r="L595" s="23">
        <f t="shared" si="27"/>
        <v>0</v>
      </c>
    </row>
    <row r="596" spans="1:12" x14ac:dyDescent="0.2">
      <c r="A596" s="399"/>
      <c r="D596" s="397">
        <f>_xlfn.XLOOKUP(C:C,Table1[for Import to Bank Register dropdown],Table1[for Pivot],0,0,1)</f>
        <v>0</v>
      </c>
      <c r="E596" s="400"/>
      <c r="F596" s="146">
        <f t="shared" si="29"/>
        <v>1111111</v>
      </c>
      <c r="G596" s="375">
        <f t="shared" si="28"/>
        <v>0</v>
      </c>
      <c r="I596" s="378">
        <f>IF(OR(C596="150 Directors advances", C596="120 accounts receivable", C596="720.2 Automobile - Insurance", C596="720.3 Automobile - License", C596="870.4 Rent - Insurance", C596="870.6 Rent - Property Tax", C596="870.7 Rent - Homeoffice", C596="870.9 Rent - Water"),
   0,
   IF(Dashboard!$F$5="Quick",
      IF(OR(C596="190 Automobile",C596="200 computer hardware",C596="210 Computer software",C596="220 Quickbooks software",C596="230 Office equipment",C596="240 Office furniture"),
         E596-(E596/(1+Dashboard!$F$4)),
         0
      ),
      IF(C596="750 Business promotion",
         E596-(E596/(1+4.793/100)),
         E596-(E596/(1+Dashboard!$F$4))
      )
   )
)</f>
        <v>0</v>
      </c>
      <c r="J596" s="25">
        <f>Bank1[[#This Row],[Money in/ (Money out)]]-Bank1[[#This Row],[GST/HST]]</f>
        <v>0</v>
      </c>
      <c r="L596" s="23">
        <f t="shared" si="27"/>
        <v>0</v>
      </c>
    </row>
    <row r="597" spans="1:12" x14ac:dyDescent="0.2">
      <c r="A597" s="399"/>
      <c r="D597" s="397">
        <f>_xlfn.XLOOKUP(C:C,Table1[for Import to Bank Register dropdown],Table1[for Pivot],0,0,1)</f>
        <v>0</v>
      </c>
      <c r="E597" s="400"/>
      <c r="F597" s="146">
        <f t="shared" si="29"/>
        <v>1111111</v>
      </c>
      <c r="G597" s="375">
        <f t="shared" si="28"/>
        <v>0</v>
      </c>
      <c r="I597" s="378">
        <f>IF(OR(C597="150 Directors advances", C597="120 accounts receivable", C597="720.2 Automobile - Insurance", C597="720.3 Automobile - License", C597="870.4 Rent - Insurance", C597="870.6 Rent - Property Tax", C597="870.7 Rent - Homeoffice", C597="870.9 Rent - Water"),
   0,
   IF(Dashboard!$F$5="Quick",
      IF(OR(C597="190 Automobile",C597="200 computer hardware",C597="210 Computer software",C597="220 Quickbooks software",C597="230 Office equipment",C597="240 Office furniture"),
         E597-(E597/(1+Dashboard!$F$4)),
         0
      ),
      IF(C597="750 Business promotion",
         E597-(E597/(1+4.793/100)),
         E597-(E597/(1+Dashboard!$F$4))
      )
   )
)</f>
        <v>0</v>
      </c>
      <c r="J597" s="25">
        <f>Bank1[[#This Row],[Money in/ (Money out)]]-Bank1[[#This Row],[GST/HST]]</f>
        <v>0</v>
      </c>
      <c r="L597" s="23">
        <f t="shared" si="27"/>
        <v>0</v>
      </c>
    </row>
    <row r="598" spans="1:12" x14ac:dyDescent="0.2">
      <c r="A598" s="399"/>
      <c r="D598" s="397">
        <f>_xlfn.XLOOKUP(C:C,Table1[for Import to Bank Register dropdown],Table1[for Pivot],0,0,1)</f>
        <v>0</v>
      </c>
      <c r="E598" s="400"/>
      <c r="F598" s="146">
        <f t="shared" si="29"/>
        <v>1111111</v>
      </c>
      <c r="G598" s="375">
        <f t="shared" si="28"/>
        <v>0</v>
      </c>
      <c r="I598" s="378">
        <f>IF(OR(C598="150 Directors advances", C598="120 accounts receivable", C598="720.2 Automobile - Insurance", C598="720.3 Automobile - License", C598="870.4 Rent - Insurance", C598="870.6 Rent - Property Tax", C598="870.7 Rent - Homeoffice", C598="870.9 Rent - Water"),
   0,
   IF(Dashboard!$F$5="Quick",
      IF(OR(C598="190 Automobile",C598="200 computer hardware",C598="210 Computer software",C598="220 Quickbooks software",C598="230 Office equipment",C598="240 Office furniture"),
         E598-(E598/(1+Dashboard!$F$4)),
         0
      ),
      IF(C598="750 Business promotion",
         E598-(E598/(1+4.793/100)),
         E598-(E598/(1+Dashboard!$F$4))
      )
   )
)</f>
        <v>0</v>
      </c>
      <c r="J598" s="25">
        <f>Bank1[[#This Row],[Money in/ (Money out)]]-Bank1[[#This Row],[GST/HST]]</f>
        <v>0</v>
      </c>
      <c r="L598" s="23">
        <f t="shared" si="27"/>
        <v>0</v>
      </c>
    </row>
    <row r="599" spans="1:12" x14ac:dyDescent="0.2">
      <c r="A599" s="399"/>
      <c r="D599" s="397">
        <f>_xlfn.XLOOKUP(C:C,Table1[for Import to Bank Register dropdown],Table1[for Pivot],0,0,1)</f>
        <v>0</v>
      </c>
      <c r="E599" s="400"/>
      <c r="F599" s="146">
        <f t="shared" si="29"/>
        <v>1111111</v>
      </c>
      <c r="G599" s="375">
        <f t="shared" si="28"/>
        <v>0</v>
      </c>
      <c r="I599" s="378">
        <f>IF(OR(C599="150 Directors advances", C599="120 accounts receivable", C599="720.2 Automobile - Insurance", C599="720.3 Automobile - License", C599="870.4 Rent - Insurance", C599="870.6 Rent - Property Tax", C599="870.7 Rent - Homeoffice", C599="870.9 Rent - Water"),
   0,
   IF(Dashboard!$F$5="Quick",
      IF(OR(C599="190 Automobile",C599="200 computer hardware",C599="210 Computer software",C599="220 Quickbooks software",C599="230 Office equipment",C599="240 Office furniture"),
         E599-(E599/(1+Dashboard!$F$4)),
         0
      ),
      IF(C599="750 Business promotion",
         E599-(E599/(1+4.793/100)),
         E599-(E599/(1+Dashboard!$F$4))
      )
   )
)</f>
        <v>0</v>
      </c>
      <c r="J599" s="25">
        <f>Bank1[[#This Row],[Money in/ (Money out)]]-Bank1[[#This Row],[GST/HST]]</f>
        <v>0</v>
      </c>
      <c r="L599" s="23">
        <f t="shared" si="27"/>
        <v>0</v>
      </c>
    </row>
    <row r="600" spans="1:12" x14ac:dyDescent="0.2">
      <c r="A600" s="399"/>
      <c r="D600" s="397">
        <f>_xlfn.XLOOKUP(C:C,Table1[for Import to Bank Register dropdown],Table1[for Pivot],0,0,1)</f>
        <v>0</v>
      </c>
      <c r="E600" s="400"/>
      <c r="F600" s="146">
        <f t="shared" si="29"/>
        <v>1111111</v>
      </c>
      <c r="G600" s="375">
        <f t="shared" si="28"/>
        <v>0</v>
      </c>
      <c r="I600" s="378">
        <f>IF(OR(C600="150 Directors advances", C600="120 accounts receivable", C600="720.2 Automobile - Insurance", C600="720.3 Automobile - License", C600="870.4 Rent - Insurance", C600="870.6 Rent - Property Tax", C600="870.7 Rent - Homeoffice", C600="870.9 Rent - Water"),
   0,
   IF(Dashboard!$F$5="Quick",
      IF(OR(C600="190 Automobile",C600="200 computer hardware",C600="210 Computer software",C600="220 Quickbooks software",C600="230 Office equipment",C600="240 Office furniture"),
         E600-(E600/(1+Dashboard!$F$4)),
         0
      ),
      IF(C600="750 Business promotion",
         E600-(E600/(1+4.793/100)),
         E600-(E600/(1+Dashboard!$F$4))
      )
   )
)</f>
        <v>0</v>
      </c>
      <c r="J600" s="25">
        <f>Bank1[[#This Row],[Money in/ (Money out)]]-Bank1[[#This Row],[GST/HST]]</f>
        <v>0</v>
      </c>
      <c r="L600" s="23">
        <f t="shared" si="27"/>
        <v>0</v>
      </c>
    </row>
    <row r="601" spans="1:12" x14ac:dyDescent="0.2">
      <c r="A601" s="399"/>
      <c r="D601" s="397">
        <f>_xlfn.XLOOKUP(C:C,Table1[for Import to Bank Register dropdown],Table1[for Pivot],0,0,1)</f>
        <v>0</v>
      </c>
      <c r="E601" s="400"/>
      <c r="F601" s="146">
        <f t="shared" si="29"/>
        <v>1111111</v>
      </c>
      <c r="G601" s="375">
        <f t="shared" si="28"/>
        <v>0</v>
      </c>
      <c r="I601" s="378">
        <f>IF(OR(C601="150 Directors advances", C601="120 accounts receivable", C601="720.2 Automobile - Insurance", C601="720.3 Automobile - License", C601="870.4 Rent - Insurance", C601="870.6 Rent - Property Tax", C601="870.7 Rent - Homeoffice", C601="870.9 Rent - Water"),
   0,
   IF(Dashboard!$F$5="Quick",
      IF(OR(C601="190 Automobile",C601="200 computer hardware",C601="210 Computer software",C601="220 Quickbooks software",C601="230 Office equipment",C601="240 Office furniture"),
         E601-(E601/(1+Dashboard!$F$4)),
         0
      ),
      IF(C601="750 Business promotion",
         E601-(E601/(1+4.793/100)),
         E601-(E601/(1+Dashboard!$F$4))
      )
   )
)</f>
        <v>0</v>
      </c>
      <c r="J601" s="25">
        <f>Bank1[[#This Row],[Money in/ (Money out)]]-Bank1[[#This Row],[GST/HST]]</f>
        <v>0</v>
      </c>
      <c r="L601" s="23">
        <f t="shared" si="27"/>
        <v>0</v>
      </c>
    </row>
    <row r="602" spans="1:12" x14ac:dyDescent="0.2">
      <c r="A602" s="399"/>
      <c r="D602" s="397">
        <f>_xlfn.XLOOKUP(C:C,Table1[for Import to Bank Register dropdown],Table1[for Pivot],0,0,1)</f>
        <v>0</v>
      </c>
      <c r="E602" s="400"/>
      <c r="F602" s="146">
        <f t="shared" si="29"/>
        <v>1111111</v>
      </c>
      <c r="G602" s="375">
        <f t="shared" si="28"/>
        <v>0</v>
      </c>
      <c r="I602" s="378">
        <f>IF(OR(C602="150 Directors advances", C602="120 accounts receivable", C602="720.2 Automobile - Insurance", C602="720.3 Automobile - License", C602="870.4 Rent - Insurance", C602="870.6 Rent - Property Tax", C602="870.7 Rent - Homeoffice", C602="870.9 Rent - Water"),
   0,
   IF(Dashboard!$F$5="Quick",
      IF(OR(C602="190 Automobile",C602="200 computer hardware",C602="210 Computer software",C602="220 Quickbooks software",C602="230 Office equipment",C602="240 Office furniture"),
         E602-(E602/(1+Dashboard!$F$4)),
         0
      ),
      IF(C602="750 Business promotion",
         E602-(E602/(1+4.793/100)),
         E602-(E602/(1+Dashboard!$F$4))
      )
   )
)</f>
        <v>0</v>
      </c>
      <c r="J602" s="25">
        <f>Bank1[[#This Row],[Money in/ (Money out)]]-Bank1[[#This Row],[GST/HST]]</f>
        <v>0</v>
      </c>
      <c r="L602" s="23">
        <f t="shared" si="27"/>
        <v>0</v>
      </c>
    </row>
    <row r="603" spans="1:12" x14ac:dyDescent="0.2">
      <c r="A603" s="399"/>
      <c r="D603" s="397">
        <f>_xlfn.XLOOKUP(C:C,Table1[for Import to Bank Register dropdown],Table1[for Pivot],0,0,1)</f>
        <v>0</v>
      </c>
      <c r="E603" s="400"/>
      <c r="F603" s="146">
        <f t="shared" si="29"/>
        <v>1111111</v>
      </c>
      <c r="G603" s="375">
        <f t="shared" si="28"/>
        <v>0</v>
      </c>
      <c r="I603" s="378">
        <f>IF(OR(C603="150 Directors advances", C603="120 accounts receivable", C603="720.2 Automobile - Insurance", C603="720.3 Automobile - License", C603="870.4 Rent - Insurance", C603="870.6 Rent - Property Tax", C603="870.7 Rent - Homeoffice", C603="870.9 Rent - Water"),
   0,
   IF(Dashboard!$F$5="Quick",
      IF(OR(C603="190 Automobile",C603="200 computer hardware",C603="210 Computer software",C603="220 Quickbooks software",C603="230 Office equipment",C603="240 Office furniture"),
         E603-(E603/(1+Dashboard!$F$4)),
         0
      ),
      IF(C603="750 Business promotion",
         E603-(E603/(1+4.793/100)),
         E603-(E603/(1+Dashboard!$F$4))
      )
   )
)</f>
        <v>0</v>
      </c>
      <c r="J603" s="25">
        <f>Bank1[[#This Row],[Money in/ (Money out)]]-Bank1[[#This Row],[GST/HST]]</f>
        <v>0</v>
      </c>
      <c r="L603" s="23">
        <f t="shared" si="27"/>
        <v>0</v>
      </c>
    </row>
    <row r="604" spans="1:12" x14ac:dyDescent="0.2">
      <c r="A604" s="399"/>
      <c r="D604" s="397">
        <f>_xlfn.XLOOKUP(C:C,Table1[for Import to Bank Register dropdown],Table1[for Pivot],0,0,1)</f>
        <v>0</v>
      </c>
      <c r="E604" s="400"/>
      <c r="F604" s="146">
        <f t="shared" si="29"/>
        <v>1111111</v>
      </c>
      <c r="G604" s="375">
        <f t="shared" si="28"/>
        <v>0</v>
      </c>
      <c r="I604" s="378">
        <f>IF(OR(C604="150 Directors advances", C604="120 accounts receivable", C604="720.2 Automobile - Insurance", C604="720.3 Automobile - License", C604="870.4 Rent - Insurance", C604="870.6 Rent - Property Tax", C604="870.7 Rent - Homeoffice", C604="870.9 Rent - Water"),
   0,
   IF(Dashboard!$F$5="Quick",
      IF(OR(C604="190 Automobile",C604="200 computer hardware",C604="210 Computer software",C604="220 Quickbooks software",C604="230 Office equipment",C604="240 Office furniture"),
         E604-(E604/(1+Dashboard!$F$4)),
         0
      ),
      IF(C604="750 Business promotion",
         E604-(E604/(1+4.793/100)),
         E604-(E604/(1+Dashboard!$F$4))
      )
   )
)</f>
        <v>0</v>
      </c>
      <c r="J604" s="25">
        <f>Bank1[[#This Row],[Money in/ (Money out)]]-Bank1[[#This Row],[GST/HST]]</f>
        <v>0</v>
      </c>
      <c r="L604" s="23">
        <f t="shared" si="27"/>
        <v>0</v>
      </c>
    </row>
    <row r="605" spans="1:12" x14ac:dyDescent="0.2">
      <c r="A605" s="399"/>
      <c r="D605" s="397">
        <f>_xlfn.XLOOKUP(C:C,Table1[for Import to Bank Register dropdown],Table1[for Pivot],0,0,1)</f>
        <v>0</v>
      </c>
      <c r="E605" s="400"/>
      <c r="F605" s="146">
        <f t="shared" si="29"/>
        <v>1111111</v>
      </c>
      <c r="G605" s="375">
        <f t="shared" si="28"/>
        <v>0</v>
      </c>
      <c r="I605" s="378">
        <f>IF(OR(C605="150 Directors advances", C605="120 accounts receivable", C605="720.2 Automobile - Insurance", C605="720.3 Automobile - License", C605="870.4 Rent - Insurance", C605="870.6 Rent - Property Tax", C605="870.7 Rent - Homeoffice", C605="870.9 Rent - Water"),
   0,
   IF(Dashboard!$F$5="Quick",
      IF(OR(C605="190 Automobile",C605="200 computer hardware",C605="210 Computer software",C605="220 Quickbooks software",C605="230 Office equipment",C605="240 Office furniture"),
         E605-(E605/(1+Dashboard!$F$4)),
         0
      ),
      IF(C605="750 Business promotion",
         E605-(E605/(1+4.793/100)),
         E605-(E605/(1+Dashboard!$F$4))
      )
   )
)</f>
        <v>0</v>
      </c>
      <c r="J605" s="25">
        <f>Bank1[[#This Row],[Money in/ (Money out)]]-Bank1[[#This Row],[GST/HST]]</f>
        <v>0</v>
      </c>
      <c r="L605" s="23">
        <f t="shared" si="27"/>
        <v>0</v>
      </c>
    </row>
    <row r="606" spans="1:12" x14ac:dyDescent="0.2">
      <c r="A606" s="399"/>
      <c r="D606" s="397">
        <f>_xlfn.XLOOKUP(C:C,Table1[for Import to Bank Register dropdown],Table1[for Pivot],0,0,1)</f>
        <v>0</v>
      </c>
      <c r="E606" s="400"/>
      <c r="F606" s="146">
        <f t="shared" si="29"/>
        <v>1111111</v>
      </c>
      <c r="G606" s="375">
        <f t="shared" si="28"/>
        <v>0</v>
      </c>
      <c r="I606" s="378">
        <f>IF(OR(C606="150 Directors advances", C606="120 accounts receivable", C606="720.2 Automobile - Insurance", C606="720.3 Automobile - License", C606="870.4 Rent - Insurance", C606="870.6 Rent - Property Tax", C606="870.7 Rent - Homeoffice", C606="870.9 Rent - Water"),
   0,
   IF(Dashboard!$F$5="Quick",
      IF(OR(C606="190 Automobile",C606="200 computer hardware",C606="210 Computer software",C606="220 Quickbooks software",C606="230 Office equipment",C606="240 Office furniture"),
         E606-(E606/(1+Dashboard!$F$4)),
         0
      ),
      IF(C606="750 Business promotion",
         E606-(E606/(1+4.793/100)),
         E606-(E606/(1+Dashboard!$F$4))
      )
   )
)</f>
        <v>0</v>
      </c>
      <c r="J606" s="25">
        <f>Bank1[[#This Row],[Money in/ (Money out)]]-Bank1[[#This Row],[GST/HST]]</f>
        <v>0</v>
      </c>
      <c r="L606" s="23">
        <f t="shared" si="27"/>
        <v>0</v>
      </c>
    </row>
    <row r="607" spans="1:12" x14ac:dyDescent="0.2">
      <c r="A607" s="399"/>
      <c r="D607" s="397">
        <f>_xlfn.XLOOKUP(C:C,Table1[for Import to Bank Register dropdown],Table1[for Pivot],0,0,1)</f>
        <v>0</v>
      </c>
      <c r="E607" s="400"/>
      <c r="F607" s="146">
        <f t="shared" si="29"/>
        <v>1111111</v>
      </c>
      <c r="G607" s="375">
        <f t="shared" si="28"/>
        <v>0</v>
      </c>
      <c r="I607" s="378">
        <f>IF(OR(C607="150 Directors advances", C607="120 accounts receivable", C607="720.2 Automobile - Insurance", C607="720.3 Automobile - License", C607="870.4 Rent - Insurance", C607="870.6 Rent - Property Tax", C607="870.7 Rent - Homeoffice", C607="870.9 Rent - Water"),
   0,
   IF(Dashboard!$F$5="Quick",
      IF(OR(C607="190 Automobile",C607="200 computer hardware",C607="210 Computer software",C607="220 Quickbooks software",C607="230 Office equipment",C607="240 Office furniture"),
         E607-(E607/(1+Dashboard!$F$4)),
         0
      ),
      IF(C607="750 Business promotion",
         E607-(E607/(1+4.793/100)),
         E607-(E607/(1+Dashboard!$F$4))
      )
   )
)</f>
        <v>0</v>
      </c>
      <c r="J607" s="25">
        <f>Bank1[[#This Row],[Money in/ (Money out)]]-Bank1[[#This Row],[GST/HST]]</f>
        <v>0</v>
      </c>
      <c r="L607" s="23">
        <f t="shared" si="27"/>
        <v>0</v>
      </c>
    </row>
    <row r="608" spans="1:12" x14ac:dyDescent="0.2">
      <c r="A608" s="399"/>
      <c r="D608" s="397">
        <f>_xlfn.XLOOKUP(C:C,Table1[for Import to Bank Register dropdown],Table1[for Pivot],0,0,1)</f>
        <v>0</v>
      </c>
      <c r="E608" s="400"/>
      <c r="F608" s="146">
        <f t="shared" si="29"/>
        <v>1111111</v>
      </c>
      <c r="G608" s="375">
        <f t="shared" si="28"/>
        <v>0</v>
      </c>
      <c r="I608" s="378">
        <f>IF(OR(C608="150 Directors advances", C608="120 accounts receivable", C608="720.2 Automobile - Insurance", C608="720.3 Automobile - License", C608="870.4 Rent - Insurance", C608="870.6 Rent - Property Tax", C608="870.7 Rent - Homeoffice", C608="870.9 Rent - Water"),
   0,
   IF(Dashboard!$F$5="Quick",
      IF(OR(C608="190 Automobile",C608="200 computer hardware",C608="210 Computer software",C608="220 Quickbooks software",C608="230 Office equipment",C608="240 Office furniture"),
         E608-(E608/(1+Dashboard!$F$4)),
         0
      ),
      IF(C608="750 Business promotion",
         E608-(E608/(1+4.793/100)),
         E608-(E608/(1+Dashboard!$F$4))
      )
   )
)</f>
        <v>0</v>
      </c>
      <c r="J608" s="25">
        <f>Bank1[[#This Row],[Money in/ (Money out)]]-Bank1[[#This Row],[GST/HST]]</f>
        <v>0</v>
      </c>
      <c r="L608" s="23">
        <f t="shared" si="27"/>
        <v>0</v>
      </c>
    </row>
    <row r="609" spans="1:12" x14ac:dyDescent="0.2">
      <c r="A609" s="399"/>
      <c r="D609" s="397">
        <f>_xlfn.XLOOKUP(C:C,Table1[for Import to Bank Register dropdown],Table1[for Pivot],0,0,1)</f>
        <v>0</v>
      </c>
      <c r="E609" s="400"/>
      <c r="F609" s="146">
        <f t="shared" si="29"/>
        <v>1111111</v>
      </c>
      <c r="G609" s="375">
        <f t="shared" si="28"/>
        <v>0</v>
      </c>
      <c r="I609" s="378">
        <f>IF(OR(C609="150 Directors advances", C609="120 accounts receivable", C609="720.2 Automobile - Insurance", C609="720.3 Automobile - License", C609="870.4 Rent - Insurance", C609="870.6 Rent - Property Tax", C609="870.7 Rent - Homeoffice", C609="870.9 Rent - Water"),
   0,
   IF(Dashboard!$F$5="Quick",
      IF(OR(C609="190 Automobile",C609="200 computer hardware",C609="210 Computer software",C609="220 Quickbooks software",C609="230 Office equipment",C609="240 Office furniture"),
         E609-(E609/(1+Dashboard!$F$4)),
         0
      ),
      IF(C609="750 Business promotion",
         E609-(E609/(1+4.793/100)),
         E609-(E609/(1+Dashboard!$F$4))
      )
   )
)</f>
        <v>0</v>
      </c>
      <c r="J609" s="25">
        <f>Bank1[[#This Row],[Money in/ (Money out)]]-Bank1[[#This Row],[GST/HST]]</f>
        <v>0</v>
      </c>
      <c r="L609" s="23">
        <f t="shared" si="27"/>
        <v>0</v>
      </c>
    </row>
    <row r="610" spans="1:12" x14ac:dyDescent="0.2">
      <c r="A610" s="399"/>
      <c r="D610" s="397">
        <f>_xlfn.XLOOKUP(C:C,Table1[for Import to Bank Register dropdown],Table1[for Pivot],0,0,1)</f>
        <v>0</v>
      </c>
      <c r="E610" s="400"/>
      <c r="F610" s="146">
        <f t="shared" si="29"/>
        <v>1111111</v>
      </c>
      <c r="G610" s="375">
        <f t="shared" si="28"/>
        <v>0</v>
      </c>
      <c r="I610" s="378">
        <f>IF(OR(C610="150 Directors advances", C610="120 accounts receivable", C610="720.2 Automobile - Insurance", C610="720.3 Automobile - License", C610="870.4 Rent - Insurance", C610="870.6 Rent - Property Tax", C610="870.7 Rent - Homeoffice", C610="870.9 Rent - Water"),
   0,
   IF(Dashboard!$F$5="Quick",
      IF(OR(C610="190 Automobile",C610="200 computer hardware",C610="210 Computer software",C610="220 Quickbooks software",C610="230 Office equipment",C610="240 Office furniture"),
         E610-(E610/(1+Dashboard!$F$4)),
         0
      ),
      IF(C610="750 Business promotion",
         E610-(E610/(1+4.793/100)),
         E610-(E610/(1+Dashboard!$F$4))
      )
   )
)</f>
        <v>0</v>
      </c>
      <c r="J610" s="25">
        <f>Bank1[[#This Row],[Money in/ (Money out)]]-Bank1[[#This Row],[GST/HST]]</f>
        <v>0</v>
      </c>
      <c r="L610" s="23">
        <f t="shared" si="27"/>
        <v>0</v>
      </c>
    </row>
    <row r="611" spans="1:12" x14ac:dyDescent="0.2">
      <c r="A611" s="399"/>
      <c r="D611" s="397">
        <f>_xlfn.XLOOKUP(C:C,Table1[for Import to Bank Register dropdown],Table1[for Pivot],0,0,1)</f>
        <v>0</v>
      </c>
      <c r="E611" s="400"/>
      <c r="F611" s="146">
        <f t="shared" si="29"/>
        <v>1111111</v>
      </c>
      <c r="G611" s="375">
        <f t="shared" si="28"/>
        <v>0</v>
      </c>
      <c r="I611" s="378">
        <f>IF(OR(C611="150 Directors advances", C611="120 accounts receivable", C611="720.2 Automobile - Insurance", C611="720.3 Automobile - License", C611="870.4 Rent - Insurance", C611="870.6 Rent - Property Tax", C611="870.7 Rent - Homeoffice", C611="870.9 Rent - Water"),
   0,
   IF(Dashboard!$F$5="Quick",
      IF(OR(C611="190 Automobile",C611="200 computer hardware",C611="210 Computer software",C611="220 Quickbooks software",C611="230 Office equipment",C611="240 Office furniture"),
         E611-(E611/(1+Dashboard!$F$4)),
         0
      ),
      IF(C611="750 Business promotion",
         E611-(E611/(1+4.793/100)),
         E611-(E611/(1+Dashboard!$F$4))
      )
   )
)</f>
        <v>0</v>
      </c>
      <c r="J611" s="25">
        <f>Bank1[[#This Row],[Money in/ (Money out)]]-Bank1[[#This Row],[GST/HST]]</f>
        <v>0</v>
      </c>
      <c r="L611" s="23">
        <f t="shared" si="27"/>
        <v>0</v>
      </c>
    </row>
    <row r="612" spans="1:12" x14ac:dyDescent="0.2">
      <c r="A612" s="399"/>
      <c r="D612" s="397">
        <f>_xlfn.XLOOKUP(C:C,Table1[for Import to Bank Register dropdown],Table1[for Pivot],0,0,1)</f>
        <v>0</v>
      </c>
      <c r="E612" s="400"/>
      <c r="F612" s="146">
        <f t="shared" si="29"/>
        <v>1111111</v>
      </c>
      <c r="G612" s="375">
        <f t="shared" si="28"/>
        <v>0</v>
      </c>
      <c r="I612" s="378">
        <f>IF(OR(C612="150 Directors advances", C612="120 accounts receivable", C612="720.2 Automobile - Insurance", C612="720.3 Automobile - License", C612="870.4 Rent - Insurance", C612="870.6 Rent - Property Tax", C612="870.7 Rent - Homeoffice", C612="870.9 Rent - Water"),
   0,
   IF(Dashboard!$F$5="Quick",
      IF(OR(C612="190 Automobile",C612="200 computer hardware",C612="210 Computer software",C612="220 Quickbooks software",C612="230 Office equipment",C612="240 Office furniture"),
         E612-(E612/(1+Dashboard!$F$4)),
         0
      ),
      IF(C612="750 Business promotion",
         E612-(E612/(1+4.793/100)),
         E612-(E612/(1+Dashboard!$F$4))
      )
   )
)</f>
        <v>0</v>
      </c>
      <c r="J612" s="25">
        <f>Bank1[[#This Row],[Money in/ (Money out)]]-Bank1[[#This Row],[GST/HST]]</f>
        <v>0</v>
      </c>
      <c r="L612" s="23">
        <f t="shared" si="27"/>
        <v>0</v>
      </c>
    </row>
    <row r="613" spans="1:12" x14ac:dyDescent="0.2">
      <c r="A613" s="399"/>
      <c r="D613" s="397">
        <f>_xlfn.XLOOKUP(C:C,Table1[for Import to Bank Register dropdown],Table1[for Pivot],0,0,1)</f>
        <v>0</v>
      </c>
      <c r="E613" s="400"/>
      <c r="F613" s="146">
        <f t="shared" si="29"/>
        <v>1111111</v>
      </c>
      <c r="G613" s="375">
        <f t="shared" si="28"/>
        <v>0</v>
      </c>
      <c r="I613" s="378">
        <f>IF(OR(C613="150 Directors advances", C613="120 accounts receivable", C613="720.2 Automobile - Insurance", C613="720.3 Automobile - License", C613="870.4 Rent - Insurance", C613="870.6 Rent - Property Tax", C613="870.7 Rent - Homeoffice", C613="870.9 Rent - Water"),
   0,
   IF(Dashboard!$F$5="Quick",
      IF(OR(C613="190 Automobile",C613="200 computer hardware",C613="210 Computer software",C613="220 Quickbooks software",C613="230 Office equipment",C613="240 Office furniture"),
         E613-(E613/(1+Dashboard!$F$4)),
         0
      ),
      IF(C613="750 Business promotion",
         E613-(E613/(1+4.793/100)),
         E613-(E613/(1+Dashboard!$F$4))
      )
   )
)</f>
        <v>0</v>
      </c>
      <c r="J613" s="25">
        <f>Bank1[[#This Row],[Money in/ (Money out)]]-Bank1[[#This Row],[GST/HST]]</f>
        <v>0</v>
      </c>
      <c r="L613" s="23">
        <f t="shared" si="27"/>
        <v>0</v>
      </c>
    </row>
    <row r="614" spans="1:12" x14ac:dyDescent="0.2">
      <c r="A614" s="399"/>
      <c r="D614" s="397">
        <f>_xlfn.XLOOKUP(C:C,Table1[for Import to Bank Register dropdown],Table1[for Pivot],0,0,1)</f>
        <v>0</v>
      </c>
      <c r="E614" s="400"/>
      <c r="F614" s="146">
        <f t="shared" si="29"/>
        <v>1111111</v>
      </c>
      <c r="G614" s="375">
        <f t="shared" si="28"/>
        <v>0</v>
      </c>
      <c r="I614" s="378">
        <f>IF(OR(C614="150 Directors advances", C614="120 accounts receivable", C614="720.2 Automobile - Insurance", C614="720.3 Automobile - License", C614="870.4 Rent - Insurance", C614="870.6 Rent - Property Tax", C614="870.7 Rent - Homeoffice", C614="870.9 Rent - Water"),
   0,
   IF(Dashboard!$F$5="Quick",
      IF(OR(C614="190 Automobile",C614="200 computer hardware",C614="210 Computer software",C614="220 Quickbooks software",C614="230 Office equipment",C614="240 Office furniture"),
         E614-(E614/(1+Dashboard!$F$4)),
         0
      ),
      IF(C614="750 Business promotion",
         E614-(E614/(1+4.793/100)),
         E614-(E614/(1+Dashboard!$F$4))
      )
   )
)</f>
        <v>0</v>
      </c>
      <c r="J614" s="25">
        <f>Bank1[[#This Row],[Money in/ (Money out)]]-Bank1[[#This Row],[GST/HST]]</f>
        <v>0</v>
      </c>
      <c r="L614" s="23">
        <f t="shared" si="27"/>
        <v>0</v>
      </c>
    </row>
    <row r="615" spans="1:12" x14ac:dyDescent="0.2">
      <c r="A615" s="399"/>
      <c r="D615" s="397">
        <f>_xlfn.XLOOKUP(C:C,Table1[for Import to Bank Register dropdown],Table1[for Pivot],0,0,1)</f>
        <v>0</v>
      </c>
      <c r="E615" s="400"/>
      <c r="F615" s="146">
        <f t="shared" si="29"/>
        <v>1111111</v>
      </c>
      <c r="G615" s="375">
        <f t="shared" si="28"/>
        <v>0</v>
      </c>
      <c r="I615" s="378">
        <f>IF(OR(C615="150 Directors advances", C615="120 accounts receivable", C615="720.2 Automobile - Insurance", C615="720.3 Automobile - License", C615="870.4 Rent - Insurance", C615="870.6 Rent - Property Tax", C615="870.7 Rent - Homeoffice", C615="870.9 Rent - Water"),
   0,
   IF(Dashboard!$F$5="Quick",
      IF(OR(C615="190 Automobile",C615="200 computer hardware",C615="210 Computer software",C615="220 Quickbooks software",C615="230 Office equipment",C615="240 Office furniture"),
         E615-(E615/(1+Dashboard!$F$4)),
         0
      ),
      IF(C615="750 Business promotion",
         E615-(E615/(1+4.793/100)),
         E615-(E615/(1+Dashboard!$F$4))
      )
   )
)</f>
        <v>0</v>
      </c>
      <c r="J615" s="25">
        <f>Bank1[[#This Row],[Money in/ (Money out)]]-Bank1[[#This Row],[GST/HST]]</f>
        <v>0</v>
      </c>
      <c r="L615" s="23">
        <f t="shared" si="27"/>
        <v>0</v>
      </c>
    </row>
    <row r="616" spans="1:12" x14ac:dyDescent="0.2">
      <c r="A616" s="399"/>
      <c r="D616" s="397">
        <f>_xlfn.XLOOKUP(C:C,Table1[for Import to Bank Register dropdown],Table1[for Pivot],0,0,1)</f>
        <v>0</v>
      </c>
      <c r="E616" s="400"/>
      <c r="F616" s="146">
        <f t="shared" si="29"/>
        <v>1111111</v>
      </c>
      <c r="G616" s="375">
        <f t="shared" si="28"/>
        <v>0</v>
      </c>
      <c r="I616" s="378">
        <f>IF(OR(C616="150 Directors advances", C616="120 accounts receivable", C616="720.2 Automobile - Insurance", C616="720.3 Automobile - License", C616="870.4 Rent - Insurance", C616="870.6 Rent - Property Tax", C616="870.7 Rent - Homeoffice", C616="870.9 Rent - Water"),
   0,
   IF(Dashboard!$F$5="Quick",
      IF(OR(C616="190 Automobile",C616="200 computer hardware",C616="210 Computer software",C616="220 Quickbooks software",C616="230 Office equipment",C616="240 Office furniture"),
         E616-(E616/(1+Dashboard!$F$4)),
         0
      ),
      IF(C616="750 Business promotion",
         E616-(E616/(1+4.793/100)),
         E616-(E616/(1+Dashboard!$F$4))
      )
   )
)</f>
        <v>0</v>
      </c>
      <c r="J616" s="25">
        <f>Bank1[[#This Row],[Money in/ (Money out)]]-Bank1[[#This Row],[GST/HST]]</f>
        <v>0</v>
      </c>
      <c r="L616" s="23">
        <f t="shared" si="27"/>
        <v>0</v>
      </c>
    </row>
    <row r="617" spans="1:12" x14ac:dyDescent="0.2">
      <c r="A617" s="399"/>
      <c r="D617" s="397">
        <f>_xlfn.XLOOKUP(C:C,Table1[for Import to Bank Register dropdown],Table1[for Pivot],0,0,1)</f>
        <v>0</v>
      </c>
      <c r="E617" s="400"/>
      <c r="F617" s="146">
        <f t="shared" si="29"/>
        <v>1111111</v>
      </c>
      <c r="G617" s="375">
        <f t="shared" si="28"/>
        <v>0</v>
      </c>
      <c r="I617" s="378">
        <f>IF(OR(C617="150 Directors advances", C617="120 accounts receivable", C617="720.2 Automobile - Insurance", C617="720.3 Automobile - License", C617="870.4 Rent - Insurance", C617="870.6 Rent - Property Tax", C617="870.7 Rent - Homeoffice", C617="870.9 Rent - Water"),
   0,
   IF(Dashboard!$F$5="Quick",
      IF(OR(C617="190 Automobile",C617="200 computer hardware",C617="210 Computer software",C617="220 Quickbooks software",C617="230 Office equipment",C617="240 Office furniture"),
         E617-(E617/(1+Dashboard!$F$4)),
         0
      ),
      IF(C617="750 Business promotion",
         E617-(E617/(1+4.793/100)),
         E617-(E617/(1+Dashboard!$F$4))
      )
   )
)</f>
        <v>0</v>
      </c>
      <c r="J617" s="25">
        <f>Bank1[[#This Row],[Money in/ (Money out)]]-Bank1[[#This Row],[GST/HST]]</f>
        <v>0</v>
      </c>
      <c r="L617" s="23">
        <f t="shared" si="27"/>
        <v>0</v>
      </c>
    </row>
    <row r="618" spans="1:12" x14ac:dyDescent="0.2">
      <c r="A618" s="399"/>
      <c r="D618" s="397">
        <f>_xlfn.XLOOKUP(C:C,Table1[for Import to Bank Register dropdown],Table1[for Pivot],0,0,1)</f>
        <v>0</v>
      </c>
      <c r="E618" s="400"/>
      <c r="F618" s="146">
        <f t="shared" si="29"/>
        <v>1111111</v>
      </c>
      <c r="G618" s="375">
        <f t="shared" si="28"/>
        <v>0</v>
      </c>
      <c r="I618" s="378">
        <f>IF(OR(C618="150 Directors advances", C618="120 accounts receivable", C618="720.2 Automobile - Insurance", C618="720.3 Automobile - License", C618="870.4 Rent - Insurance", C618="870.6 Rent - Property Tax", C618="870.7 Rent - Homeoffice", C618="870.9 Rent - Water"),
   0,
   IF(Dashboard!$F$5="Quick",
      IF(OR(C618="190 Automobile",C618="200 computer hardware",C618="210 Computer software",C618="220 Quickbooks software",C618="230 Office equipment",C618="240 Office furniture"),
         E618-(E618/(1+Dashboard!$F$4)),
         0
      ),
      IF(C618="750 Business promotion",
         E618-(E618/(1+4.793/100)),
         E618-(E618/(1+Dashboard!$F$4))
      )
   )
)</f>
        <v>0</v>
      </c>
      <c r="J618" s="25">
        <f>Bank1[[#This Row],[Money in/ (Money out)]]-Bank1[[#This Row],[GST/HST]]</f>
        <v>0</v>
      </c>
      <c r="L618" s="23">
        <f t="shared" si="27"/>
        <v>0</v>
      </c>
    </row>
    <row r="619" spans="1:12" x14ac:dyDescent="0.2">
      <c r="A619" s="399"/>
      <c r="D619" s="397">
        <f>_xlfn.XLOOKUP(C:C,Table1[for Import to Bank Register dropdown],Table1[for Pivot],0,0,1)</f>
        <v>0</v>
      </c>
      <c r="E619" s="400"/>
      <c r="F619" s="146">
        <f t="shared" si="29"/>
        <v>1111111</v>
      </c>
      <c r="G619" s="375">
        <f t="shared" si="28"/>
        <v>0</v>
      </c>
      <c r="I619" s="378">
        <f>IF(OR(C619="150 Directors advances", C619="120 accounts receivable", C619="720.2 Automobile - Insurance", C619="720.3 Automobile - License", C619="870.4 Rent - Insurance", C619="870.6 Rent - Property Tax", C619="870.7 Rent - Homeoffice", C619="870.9 Rent - Water"),
   0,
   IF(Dashboard!$F$5="Quick",
      IF(OR(C619="190 Automobile",C619="200 computer hardware",C619="210 Computer software",C619="220 Quickbooks software",C619="230 Office equipment",C619="240 Office furniture"),
         E619-(E619/(1+Dashboard!$F$4)),
         0
      ),
      IF(C619="750 Business promotion",
         E619-(E619/(1+4.793/100)),
         E619-(E619/(1+Dashboard!$F$4))
      )
   )
)</f>
        <v>0</v>
      </c>
      <c r="J619" s="25">
        <f>Bank1[[#This Row],[Money in/ (Money out)]]-Bank1[[#This Row],[GST/HST]]</f>
        <v>0</v>
      </c>
      <c r="L619" s="23">
        <f t="shared" si="27"/>
        <v>0</v>
      </c>
    </row>
    <row r="620" spans="1:12" x14ac:dyDescent="0.2">
      <c r="A620" s="399"/>
      <c r="D620" s="397">
        <f>_xlfn.XLOOKUP(C:C,Table1[for Import to Bank Register dropdown],Table1[for Pivot],0,0,1)</f>
        <v>0</v>
      </c>
      <c r="E620" s="400"/>
      <c r="F620" s="146">
        <f t="shared" si="29"/>
        <v>1111111</v>
      </c>
      <c r="G620" s="375">
        <f t="shared" si="28"/>
        <v>0</v>
      </c>
      <c r="I620" s="378">
        <f>IF(OR(C620="150 Directors advances", C620="120 accounts receivable", C620="720.2 Automobile - Insurance", C620="720.3 Automobile - License", C620="870.4 Rent - Insurance", C620="870.6 Rent - Property Tax", C620="870.7 Rent - Homeoffice", C620="870.9 Rent - Water"),
   0,
   IF(Dashboard!$F$5="Quick",
      IF(OR(C620="190 Automobile",C620="200 computer hardware",C620="210 Computer software",C620="220 Quickbooks software",C620="230 Office equipment",C620="240 Office furniture"),
         E620-(E620/(1+Dashboard!$F$4)),
         0
      ),
      IF(C620="750 Business promotion",
         E620-(E620/(1+4.793/100)),
         E620-(E620/(1+Dashboard!$F$4))
      )
   )
)</f>
        <v>0</v>
      </c>
      <c r="J620" s="25">
        <f>Bank1[[#This Row],[Money in/ (Money out)]]-Bank1[[#This Row],[GST/HST]]</f>
        <v>0</v>
      </c>
      <c r="L620" s="23">
        <f t="shared" si="27"/>
        <v>0</v>
      </c>
    </row>
    <row r="621" spans="1:12" x14ac:dyDescent="0.2">
      <c r="A621" s="399"/>
      <c r="D621" s="397">
        <f>_xlfn.XLOOKUP(C:C,Table1[for Import to Bank Register dropdown],Table1[for Pivot],0,0,1)</f>
        <v>0</v>
      </c>
      <c r="E621" s="400"/>
      <c r="F621" s="146">
        <f t="shared" si="29"/>
        <v>1111111</v>
      </c>
      <c r="G621" s="375">
        <f t="shared" si="28"/>
        <v>0</v>
      </c>
      <c r="I621" s="378">
        <f>IF(OR(C621="150 Directors advances", C621="120 accounts receivable", C621="720.2 Automobile - Insurance", C621="720.3 Automobile - License", C621="870.4 Rent - Insurance", C621="870.6 Rent - Property Tax", C621="870.7 Rent - Homeoffice", C621="870.9 Rent - Water"),
   0,
   IF(Dashboard!$F$5="Quick",
      IF(OR(C621="190 Automobile",C621="200 computer hardware",C621="210 Computer software",C621="220 Quickbooks software",C621="230 Office equipment",C621="240 Office furniture"),
         E621-(E621/(1+Dashboard!$F$4)),
         0
      ),
      IF(C621="750 Business promotion",
         E621-(E621/(1+4.793/100)),
         E621-(E621/(1+Dashboard!$F$4))
      )
   )
)</f>
        <v>0</v>
      </c>
      <c r="J621" s="25">
        <f>Bank1[[#This Row],[Money in/ (Money out)]]-Bank1[[#This Row],[GST/HST]]</f>
        <v>0</v>
      </c>
      <c r="L621" s="23">
        <f t="shared" si="27"/>
        <v>0</v>
      </c>
    </row>
    <row r="622" spans="1:12" x14ac:dyDescent="0.2">
      <c r="A622" s="399"/>
      <c r="D622" s="397">
        <f>_xlfn.XLOOKUP(C:C,Table1[for Import to Bank Register dropdown],Table1[for Pivot],0,0,1)</f>
        <v>0</v>
      </c>
      <c r="E622" s="400"/>
      <c r="F622" s="146">
        <f t="shared" si="29"/>
        <v>1111111</v>
      </c>
      <c r="G622" s="375">
        <f t="shared" si="28"/>
        <v>0</v>
      </c>
      <c r="I622" s="378">
        <f>IF(OR(C622="150 Directors advances", C622="120 accounts receivable", C622="720.2 Automobile - Insurance", C622="720.3 Automobile - License", C622="870.4 Rent - Insurance", C622="870.6 Rent - Property Tax", C622="870.7 Rent - Homeoffice", C622="870.9 Rent - Water"),
   0,
   IF(Dashboard!$F$5="Quick",
      IF(OR(C622="190 Automobile",C622="200 computer hardware",C622="210 Computer software",C622="220 Quickbooks software",C622="230 Office equipment",C622="240 Office furniture"),
         E622-(E622/(1+Dashboard!$F$4)),
         0
      ),
      IF(C622="750 Business promotion",
         E622-(E622/(1+4.793/100)),
         E622-(E622/(1+Dashboard!$F$4))
      )
   )
)</f>
        <v>0</v>
      </c>
      <c r="J622" s="25">
        <f>Bank1[[#This Row],[Money in/ (Money out)]]-Bank1[[#This Row],[GST/HST]]</f>
        <v>0</v>
      </c>
      <c r="L622" s="23">
        <f t="shared" si="27"/>
        <v>0</v>
      </c>
    </row>
    <row r="623" spans="1:12" x14ac:dyDescent="0.2">
      <c r="A623" s="399"/>
      <c r="D623" s="397">
        <f>_xlfn.XLOOKUP(C:C,Table1[for Import to Bank Register dropdown],Table1[for Pivot],0,0,1)</f>
        <v>0</v>
      </c>
      <c r="E623" s="400"/>
      <c r="F623" s="146">
        <f t="shared" si="29"/>
        <v>1111111</v>
      </c>
      <c r="G623" s="375">
        <f t="shared" si="28"/>
        <v>0</v>
      </c>
      <c r="I623" s="378">
        <f>IF(OR(C623="150 Directors advances", C623="120 accounts receivable", C623="720.2 Automobile - Insurance", C623="720.3 Automobile - License", C623="870.4 Rent - Insurance", C623="870.6 Rent - Property Tax", C623="870.7 Rent - Homeoffice", C623="870.9 Rent - Water"),
   0,
   IF(Dashboard!$F$5="Quick",
      IF(OR(C623="190 Automobile",C623="200 computer hardware",C623="210 Computer software",C623="220 Quickbooks software",C623="230 Office equipment",C623="240 Office furniture"),
         E623-(E623/(1+Dashboard!$F$4)),
         0
      ),
      IF(C623="750 Business promotion",
         E623-(E623/(1+4.793/100)),
         E623-(E623/(1+Dashboard!$F$4))
      )
   )
)</f>
        <v>0</v>
      </c>
      <c r="J623" s="25">
        <f>Bank1[[#This Row],[Money in/ (Money out)]]-Bank1[[#This Row],[GST/HST]]</f>
        <v>0</v>
      </c>
      <c r="L623" s="23">
        <f t="shared" si="27"/>
        <v>0</v>
      </c>
    </row>
    <row r="624" spans="1:12" x14ac:dyDescent="0.2">
      <c r="A624" s="399"/>
      <c r="D624" s="397">
        <f>_xlfn.XLOOKUP(C:C,Table1[for Import to Bank Register dropdown],Table1[for Pivot],0,0,1)</f>
        <v>0</v>
      </c>
      <c r="E624" s="400"/>
      <c r="F624" s="146">
        <f t="shared" si="29"/>
        <v>1111111</v>
      </c>
      <c r="G624" s="375">
        <f t="shared" si="28"/>
        <v>0</v>
      </c>
      <c r="I624" s="378">
        <f>IF(OR(C624="150 Directors advances", C624="120 accounts receivable", C624="720.2 Automobile - Insurance", C624="720.3 Automobile - License", C624="870.4 Rent - Insurance", C624="870.6 Rent - Property Tax", C624="870.7 Rent - Homeoffice", C624="870.9 Rent - Water"),
   0,
   IF(Dashboard!$F$5="Quick",
      IF(OR(C624="190 Automobile",C624="200 computer hardware",C624="210 Computer software",C624="220 Quickbooks software",C624="230 Office equipment",C624="240 Office furniture"),
         E624-(E624/(1+Dashboard!$F$4)),
         0
      ),
      IF(C624="750 Business promotion",
         E624-(E624/(1+4.793/100)),
         E624-(E624/(1+Dashboard!$F$4))
      )
   )
)</f>
        <v>0</v>
      </c>
      <c r="J624" s="25">
        <f>Bank1[[#This Row],[Money in/ (Money out)]]-Bank1[[#This Row],[GST/HST]]</f>
        <v>0</v>
      </c>
      <c r="L624" s="23">
        <f t="shared" si="27"/>
        <v>0</v>
      </c>
    </row>
    <row r="625" spans="1:12" x14ac:dyDescent="0.2">
      <c r="A625" s="399"/>
      <c r="D625" s="397">
        <f>_xlfn.XLOOKUP(C:C,Table1[for Import to Bank Register dropdown],Table1[for Pivot],0,0,1)</f>
        <v>0</v>
      </c>
      <c r="E625" s="400"/>
      <c r="F625" s="146">
        <f t="shared" si="29"/>
        <v>1111111</v>
      </c>
      <c r="G625" s="375">
        <f t="shared" si="28"/>
        <v>0</v>
      </c>
      <c r="I625" s="378">
        <f>IF(OR(C625="150 Directors advances", C625="120 accounts receivable", C625="720.2 Automobile - Insurance", C625="720.3 Automobile - License", C625="870.4 Rent - Insurance", C625="870.6 Rent - Property Tax", C625="870.7 Rent - Homeoffice", C625="870.9 Rent - Water"),
   0,
   IF(Dashboard!$F$5="Quick",
      IF(OR(C625="190 Automobile",C625="200 computer hardware",C625="210 Computer software",C625="220 Quickbooks software",C625="230 Office equipment",C625="240 Office furniture"),
         E625-(E625/(1+Dashboard!$F$4)),
         0
      ),
      IF(C625="750 Business promotion",
         E625-(E625/(1+4.793/100)),
         E625-(E625/(1+Dashboard!$F$4))
      )
   )
)</f>
        <v>0</v>
      </c>
      <c r="J625" s="25">
        <f>Bank1[[#This Row],[Money in/ (Money out)]]-Bank1[[#This Row],[GST/HST]]</f>
        <v>0</v>
      </c>
      <c r="L625" s="23">
        <f t="shared" si="27"/>
        <v>0</v>
      </c>
    </row>
    <row r="626" spans="1:12" x14ac:dyDescent="0.2">
      <c r="A626" s="399"/>
      <c r="D626" s="397">
        <f>_xlfn.XLOOKUP(C:C,Table1[for Import to Bank Register dropdown],Table1[for Pivot],0,0,1)</f>
        <v>0</v>
      </c>
      <c r="E626" s="400"/>
      <c r="F626" s="146">
        <f t="shared" si="29"/>
        <v>1111111</v>
      </c>
      <c r="G626" s="375">
        <f t="shared" si="28"/>
        <v>0</v>
      </c>
      <c r="I626" s="378">
        <f>IF(OR(C626="150 Directors advances", C626="120 accounts receivable", C626="720.2 Automobile - Insurance", C626="720.3 Automobile - License", C626="870.4 Rent - Insurance", C626="870.6 Rent - Property Tax", C626="870.7 Rent - Homeoffice", C626="870.9 Rent - Water"),
   0,
   IF(Dashboard!$F$5="Quick",
      IF(OR(C626="190 Automobile",C626="200 computer hardware",C626="210 Computer software",C626="220 Quickbooks software",C626="230 Office equipment",C626="240 Office furniture"),
         E626-(E626/(1+Dashboard!$F$4)),
         0
      ),
      IF(C626="750 Business promotion",
         E626-(E626/(1+4.793/100)),
         E626-(E626/(1+Dashboard!$F$4))
      )
   )
)</f>
        <v>0</v>
      </c>
      <c r="J626" s="25">
        <f>Bank1[[#This Row],[Money in/ (Money out)]]-Bank1[[#This Row],[GST/HST]]</f>
        <v>0</v>
      </c>
      <c r="L626" s="23">
        <f t="shared" si="27"/>
        <v>0</v>
      </c>
    </row>
    <row r="627" spans="1:12" x14ac:dyDescent="0.2">
      <c r="A627" s="399"/>
      <c r="D627" s="397">
        <f>_xlfn.XLOOKUP(C:C,Table1[for Import to Bank Register dropdown],Table1[for Pivot],0,0,1)</f>
        <v>0</v>
      </c>
      <c r="E627" s="400"/>
      <c r="F627" s="146">
        <f t="shared" si="29"/>
        <v>1111111</v>
      </c>
      <c r="G627" s="375">
        <f t="shared" si="28"/>
        <v>0</v>
      </c>
      <c r="I627" s="378">
        <f>IF(OR(C627="150 Directors advances", C627="120 accounts receivable", C627="720.2 Automobile - Insurance", C627="720.3 Automobile - License", C627="870.4 Rent - Insurance", C627="870.6 Rent - Property Tax", C627="870.7 Rent - Homeoffice", C627="870.9 Rent - Water"),
   0,
   IF(Dashboard!$F$5="Quick",
      IF(OR(C627="190 Automobile",C627="200 computer hardware",C627="210 Computer software",C627="220 Quickbooks software",C627="230 Office equipment",C627="240 Office furniture"),
         E627-(E627/(1+Dashboard!$F$4)),
         0
      ),
      IF(C627="750 Business promotion",
         E627-(E627/(1+4.793/100)),
         E627-(E627/(1+Dashboard!$F$4))
      )
   )
)</f>
        <v>0</v>
      </c>
      <c r="J627" s="25">
        <f>Bank1[[#This Row],[Money in/ (Money out)]]-Bank1[[#This Row],[GST/HST]]</f>
        <v>0</v>
      </c>
      <c r="L627" s="23">
        <f t="shared" si="27"/>
        <v>0</v>
      </c>
    </row>
    <row r="628" spans="1:12" x14ac:dyDescent="0.2">
      <c r="A628" s="399"/>
      <c r="D628" s="397">
        <f>_xlfn.XLOOKUP(C:C,Table1[for Import to Bank Register dropdown],Table1[for Pivot],0,0,1)</f>
        <v>0</v>
      </c>
      <c r="E628" s="400"/>
      <c r="F628" s="146">
        <f t="shared" si="29"/>
        <v>1111111</v>
      </c>
      <c r="G628" s="375">
        <f t="shared" si="28"/>
        <v>0</v>
      </c>
      <c r="I628" s="378">
        <f>IF(OR(C628="150 Directors advances", C628="120 accounts receivable", C628="720.2 Automobile - Insurance", C628="720.3 Automobile - License", C628="870.4 Rent - Insurance", C628="870.6 Rent - Property Tax", C628="870.7 Rent - Homeoffice", C628="870.9 Rent - Water"),
   0,
   IF(Dashboard!$F$5="Quick",
      IF(OR(C628="190 Automobile",C628="200 computer hardware",C628="210 Computer software",C628="220 Quickbooks software",C628="230 Office equipment",C628="240 Office furniture"),
         E628-(E628/(1+Dashboard!$F$4)),
         0
      ),
      IF(C628="750 Business promotion",
         E628-(E628/(1+4.793/100)),
         E628-(E628/(1+Dashboard!$F$4))
      )
   )
)</f>
        <v>0</v>
      </c>
      <c r="J628" s="25">
        <f>Bank1[[#This Row],[Money in/ (Money out)]]-Bank1[[#This Row],[GST/HST]]</f>
        <v>0</v>
      </c>
      <c r="L628" s="23">
        <f t="shared" si="27"/>
        <v>0</v>
      </c>
    </row>
    <row r="629" spans="1:12" x14ac:dyDescent="0.2">
      <c r="A629" s="399"/>
      <c r="D629" s="397">
        <f>_xlfn.XLOOKUP(C:C,Table1[for Import to Bank Register dropdown],Table1[for Pivot],0,0,1)</f>
        <v>0</v>
      </c>
      <c r="E629" s="400"/>
      <c r="F629" s="146">
        <f t="shared" si="29"/>
        <v>1111111</v>
      </c>
      <c r="G629" s="375">
        <f t="shared" si="28"/>
        <v>0</v>
      </c>
      <c r="I629" s="378">
        <f>IF(OR(C629="150 Directors advances", C629="120 accounts receivable", C629="720.2 Automobile - Insurance", C629="720.3 Automobile - License", C629="870.4 Rent - Insurance", C629="870.6 Rent - Property Tax", C629="870.7 Rent - Homeoffice", C629="870.9 Rent - Water"),
   0,
   IF(Dashboard!$F$5="Quick",
      IF(OR(C629="190 Automobile",C629="200 computer hardware",C629="210 Computer software",C629="220 Quickbooks software",C629="230 Office equipment",C629="240 Office furniture"),
         E629-(E629/(1+Dashboard!$F$4)),
         0
      ),
      IF(C629="750 Business promotion",
         E629-(E629/(1+4.793/100)),
         E629-(E629/(1+Dashboard!$F$4))
      )
   )
)</f>
        <v>0</v>
      </c>
      <c r="J629" s="25">
        <f>Bank1[[#This Row],[Money in/ (Money out)]]-Bank1[[#This Row],[GST/HST]]</f>
        <v>0</v>
      </c>
      <c r="L629" s="23">
        <f t="shared" si="27"/>
        <v>0</v>
      </c>
    </row>
    <row r="630" spans="1:12" x14ac:dyDescent="0.2">
      <c r="A630" s="399"/>
      <c r="D630" s="397">
        <f>_xlfn.XLOOKUP(C:C,Table1[for Import to Bank Register dropdown],Table1[for Pivot],0,0,1)</f>
        <v>0</v>
      </c>
      <c r="E630" s="400"/>
      <c r="F630" s="146">
        <f t="shared" si="29"/>
        <v>1111111</v>
      </c>
      <c r="G630" s="375">
        <f t="shared" si="28"/>
        <v>0</v>
      </c>
      <c r="I630" s="378">
        <f>IF(OR(C630="150 Directors advances", C630="120 accounts receivable", C630="720.2 Automobile - Insurance", C630="720.3 Automobile - License", C630="870.4 Rent - Insurance", C630="870.6 Rent - Property Tax", C630="870.7 Rent - Homeoffice", C630="870.9 Rent - Water"),
   0,
   IF(Dashboard!$F$5="Quick",
      IF(OR(C630="190 Automobile",C630="200 computer hardware",C630="210 Computer software",C630="220 Quickbooks software",C630="230 Office equipment",C630="240 Office furniture"),
         E630-(E630/(1+Dashboard!$F$4)),
         0
      ),
      IF(C630="750 Business promotion",
         E630-(E630/(1+4.793/100)),
         E630-(E630/(1+Dashboard!$F$4))
      )
   )
)</f>
        <v>0</v>
      </c>
      <c r="J630" s="25">
        <f>Bank1[[#This Row],[Money in/ (Money out)]]-Bank1[[#This Row],[GST/HST]]</f>
        <v>0</v>
      </c>
      <c r="L630" s="23">
        <f t="shared" si="27"/>
        <v>0</v>
      </c>
    </row>
    <row r="631" spans="1:12" x14ac:dyDescent="0.2">
      <c r="A631" s="399"/>
      <c r="D631" s="397">
        <f>_xlfn.XLOOKUP(C:C,Table1[for Import to Bank Register dropdown],Table1[for Pivot],0,0,1)</f>
        <v>0</v>
      </c>
      <c r="E631" s="400"/>
      <c r="F631" s="146">
        <f t="shared" si="29"/>
        <v>1111111</v>
      </c>
      <c r="G631" s="375">
        <f t="shared" si="28"/>
        <v>0</v>
      </c>
      <c r="I631" s="378">
        <f>IF(OR(C631="150 Directors advances", C631="120 accounts receivable", C631="720.2 Automobile - Insurance", C631="720.3 Automobile - License", C631="870.4 Rent - Insurance", C631="870.6 Rent - Property Tax", C631="870.7 Rent - Homeoffice", C631="870.9 Rent - Water"),
   0,
   IF(Dashboard!$F$5="Quick",
      IF(OR(C631="190 Automobile",C631="200 computer hardware",C631="210 Computer software",C631="220 Quickbooks software",C631="230 Office equipment",C631="240 Office furniture"),
         E631-(E631/(1+Dashboard!$F$4)),
         0
      ),
      IF(C631="750 Business promotion",
         E631-(E631/(1+4.793/100)),
         E631-(E631/(1+Dashboard!$F$4))
      )
   )
)</f>
        <v>0</v>
      </c>
      <c r="J631" s="25">
        <f>Bank1[[#This Row],[Money in/ (Money out)]]-Bank1[[#This Row],[GST/HST]]</f>
        <v>0</v>
      </c>
      <c r="L631" s="23">
        <f t="shared" si="27"/>
        <v>0</v>
      </c>
    </row>
    <row r="632" spans="1:12" x14ac:dyDescent="0.2">
      <c r="A632" s="399"/>
      <c r="D632" s="397">
        <f>_xlfn.XLOOKUP(C:C,Table1[for Import to Bank Register dropdown],Table1[for Pivot],0,0,1)</f>
        <v>0</v>
      </c>
      <c r="E632" s="400"/>
      <c r="F632" s="146">
        <f t="shared" si="29"/>
        <v>1111111</v>
      </c>
      <c r="G632" s="375">
        <f t="shared" si="28"/>
        <v>0</v>
      </c>
      <c r="I632" s="378">
        <f>IF(OR(C632="150 Directors advances", C632="120 accounts receivable", C632="720.2 Automobile - Insurance", C632="720.3 Automobile - License", C632="870.4 Rent - Insurance", C632="870.6 Rent - Property Tax", C632="870.7 Rent - Homeoffice", C632="870.9 Rent - Water"),
   0,
   IF(Dashboard!$F$5="Quick",
      IF(OR(C632="190 Automobile",C632="200 computer hardware",C632="210 Computer software",C632="220 Quickbooks software",C632="230 Office equipment",C632="240 Office furniture"),
         E632-(E632/(1+Dashboard!$F$4)),
         0
      ),
      IF(C632="750 Business promotion",
         E632-(E632/(1+4.793/100)),
         E632-(E632/(1+Dashboard!$F$4))
      )
   )
)</f>
        <v>0</v>
      </c>
      <c r="J632" s="25">
        <f>Bank1[[#This Row],[Money in/ (Money out)]]-Bank1[[#This Row],[GST/HST]]</f>
        <v>0</v>
      </c>
      <c r="L632" s="23">
        <f t="shared" si="27"/>
        <v>0</v>
      </c>
    </row>
    <row r="633" spans="1:12" x14ac:dyDescent="0.2">
      <c r="A633" s="399"/>
      <c r="D633" s="397">
        <f>_xlfn.XLOOKUP(C:C,Table1[for Import to Bank Register dropdown],Table1[for Pivot],0,0,1)</f>
        <v>0</v>
      </c>
      <c r="E633" s="400"/>
      <c r="F633" s="146">
        <f t="shared" si="29"/>
        <v>1111111</v>
      </c>
      <c r="G633" s="375">
        <f t="shared" si="28"/>
        <v>0</v>
      </c>
      <c r="I633" s="378">
        <f>IF(OR(C633="150 Directors advances", C633="120 accounts receivable", C633="720.2 Automobile - Insurance", C633="720.3 Automobile - License", C633="870.4 Rent - Insurance", C633="870.6 Rent - Property Tax", C633="870.7 Rent - Homeoffice", C633="870.9 Rent - Water"),
   0,
   IF(Dashboard!$F$5="Quick",
      IF(OR(C633="190 Automobile",C633="200 computer hardware",C633="210 Computer software",C633="220 Quickbooks software",C633="230 Office equipment",C633="240 Office furniture"),
         E633-(E633/(1+Dashboard!$F$4)),
         0
      ),
      IF(C633="750 Business promotion",
         E633-(E633/(1+4.793/100)),
         E633-(E633/(1+Dashboard!$F$4))
      )
   )
)</f>
        <v>0</v>
      </c>
      <c r="J633" s="25">
        <f>Bank1[[#This Row],[Money in/ (Money out)]]-Bank1[[#This Row],[GST/HST]]</f>
        <v>0</v>
      </c>
      <c r="L633" s="23">
        <f t="shared" si="27"/>
        <v>0</v>
      </c>
    </row>
    <row r="634" spans="1:12" x14ac:dyDescent="0.2">
      <c r="A634" s="399"/>
      <c r="D634" s="397">
        <f>_xlfn.XLOOKUP(C:C,Table1[for Import to Bank Register dropdown],Table1[for Pivot],0,0,1)</f>
        <v>0</v>
      </c>
      <c r="E634" s="400"/>
      <c r="F634" s="146">
        <f t="shared" si="29"/>
        <v>1111111</v>
      </c>
      <c r="G634" s="375">
        <f t="shared" si="28"/>
        <v>0</v>
      </c>
      <c r="I634" s="378">
        <f>IF(OR(C634="150 Directors advances", C634="120 accounts receivable", C634="720.2 Automobile - Insurance", C634="720.3 Automobile - License", C634="870.4 Rent - Insurance", C634="870.6 Rent - Property Tax", C634="870.7 Rent - Homeoffice", C634="870.9 Rent - Water"),
   0,
   IF(Dashboard!$F$5="Quick",
      IF(OR(C634="190 Automobile",C634="200 computer hardware",C634="210 Computer software",C634="220 Quickbooks software",C634="230 Office equipment",C634="240 Office furniture"),
         E634-(E634/(1+Dashboard!$F$4)),
         0
      ),
      IF(C634="750 Business promotion",
         E634-(E634/(1+4.793/100)),
         E634-(E634/(1+Dashboard!$F$4))
      )
   )
)</f>
        <v>0</v>
      </c>
      <c r="J634" s="25">
        <f>Bank1[[#This Row],[Money in/ (Money out)]]-Bank1[[#This Row],[GST/HST]]</f>
        <v>0</v>
      </c>
      <c r="L634" s="23">
        <f t="shared" si="27"/>
        <v>0</v>
      </c>
    </row>
    <row r="635" spans="1:12" x14ac:dyDescent="0.2">
      <c r="A635" s="399"/>
      <c r="D635" s="397">
        <f>_xlfn.XLOOKUP(C:C,Table1[for Import to Bank Register dropdown],Table1[for Pivot],0,0,1)</f>
        <v>0</v>
      </c>
      <c r="E635" s="400"/>
      <c r="F635" s="146">
        <f t="shared" si="29"/>
        <v>1111111</v>
      </c>
      <c r="G635" s="375">
        <f t="shared" si="28"/>
        <v>0</v>
      </c>
      <c r="I635" s="378">
        <f>IF(OR(C635="150 Directors advances", C635="120 accounts receivable", C635="720.2 Automobile - Insurance", C635="720.3 Automobile - License", C635="870.4 Rent - Insurance", C635="870.6 Rent - Property Tax", C635="870.7 Rent - Homeoffice", C635="870.9 Rent - Water"),
   0,
   IF(Dashboard!$F$5="Quick",
      IF(OR(C635="190 Automobile",C635="200 computer hardware",C635="210 Computer software",C635="220 Quickbooks software",C635="230 Office equipment",C635="240 Office furniture"),
         E635-(E635/(1+Dashboard!$F$4)),
         0
      ),
      IF(C635="750 Business promotion",
         E635-(E635/(1+4.793/100)),
         E635-(E635/(1+Dashboard!$F$4))
      )
   )
)</f>
        <v>0</v>
      </c>
      <c r="J635" s="25">
        <f>Bank1[[#This Row],[Money in/ (Money out)]]-Bank1[[#This Row],[GST/HST]]</f>
        <v>0</v>
      </c>
      <c r="L635" s="23">
        <f t="shared" si="27"/>
        <v>0</v>
      </c>
    </row>
    <row r="636" spans="1:12" x14ac:dyDescent="0.2">
      <c r="A636" s="399"/>
      <c r="D636" s="397">
        <f>_xlfn.XLOOKUP(C:C,Table1[for Import to Bank Register dropdown],Table1[for Pivot],0,0,1)</f>
        <v>0</v>
      </c>
      <c r="E636" s="400"/>
      <c r="F636" s="146">
        <f t="shared" si="29"/>
        <v>1111111</v>
      </c>
      <c r="G636" s="375">
        <f t="shared" si="28"/>
        <v>0</v>
      </c>
      <c r="I636" s="378">
        <f>IF(OR(C636="150 Directors advances", C636="120 accounts receivable", C636="720.2 Automobile - Insurance", C636="720.3 Automobile - License", C636="870.4 Rent - Insurance", C636="870.6 Rent - Property Tax", C636="870.7 Rent - Homeoffice", C636="870.9 Rent - Water"),
   0,
   IF(Dashboard!$F$5="Quick",
      IF(OR(C636="190 Automobile",C636="200 computer hardware",C636="210 Computer software",C636="220 Quickbooks software",C636="230 Office equipment",C636="240 Office furniture"),
         E636-(E636/(1+Dashboard!$F$4)),
         0
      ),
      IF(C636="750 Business promotion",
         E636-(E636/(1+4.793/100)),
         E636-(E636/(1+Dashboard!$F$4))
      )
   )
)</f>
        <v>0</v>
      </c>
      <c r="J636" s="25">
        <f>Bank1[[#This Row],[Money in/ (Money out)]]-Bank1[[#This Row],[GST/HST]]</f>
        <v>0</v>
      </c>
      <c r="L636" s="23">
        <f t="shared" si="27"/>
        <v>0</v>
      </c>
    </row>
    <row r="637" spans="1:12" x14ac:dyDescent="0.2">
      <c r="A637" s="399"/>
      <c r="D637" s="397">
        <f>_xlfn.XLOOKUP(C:C,Table1[for Import to Bank Register dropdown],Table1[for Pivot],0,0,1)</f>
        <v>0</v>
      </c>
      <c r="E637" s="400"/>
      <c r="F637" s="146">
        <f t="shared" si="29"/>
        <v>1111111</v>
      </c>
      <c r="G637" s="375">
        <f t="shared" si="28"/>
        <v>0</v>
      </c>
      <c r="I637" s="378">
        <f>IF(OR(C637="150 Directors advances", C637="120 accounts receivable", C637="720.2 Automobile - Insurance", C637="720.3 Automobile - License", C637="870.4 Rent - Insurance", C637="870.6 Rent - Property Tax", C637="870.7 Rent - Homeoffice", C637="870.9 Rent - Water"),
   0,
   IF(Dashboard!$F$5="Quick",
      IF(OR(C637="190 Automobile",C637="200 computer hardware",C637="210 Computer software",C637="220 Quickbooks software",C637="230 Office equipment",C637="240 Office furniture"),
         E637-(E637/(1+Dashboard!$F$4)),
         0
      ),
      IF(C637="750 Business promotion",
         E637-(E637/(1+4.793/100)),
         E637-(E637/(1+Dashboard!$F$4))
      )
   )
)</f>
        <v>0</v>
      </c>
      <c r="J637" s="25">
        <f>Bank1[[#This Row],[Money in/ (Money out)]]-Bank1[[#This Row],[GST/HST]]</f>
        <v>0</v>
      </c>
      <c r="L637" s="23">
        <f t="shared" si="27"/>
        <v>0</v>
      </c>
    </row>
    <row r="638" spans="1:12" x14ac:dyDescent="0.2">
      <c r="A638" s="399"/>
      <c r="D638" s="397">
        <f>_xlfn.XLOOKUP(C:C,Table1[for Import to Bank Register dropdown],Table1[for Pivot],0,0,1)</f>
        <v>0</v>
      </c>
      <c r="E638" s="400"/>
      <c r="F638" s="146">
        <f t="shared" si="29"/>
        <v>1111111</v>
      </c>
      <c r="G638" s="375">
        <f t="shared" si="28"/>
        <v>0</v>
      </c>
      <c r="I638" s="378">
        <f>IF(OR(C638="150 Directors advances", C638="120 accounts receivable", C638="720.2 Automobile - Insurance", C638="720.3 Automobile - License", C638="870.4 Rent - Insurance", C638="870.6 Rent - Property Tax", C638="870.7 Rent - Homeoffice", C638="870.9 Rent - Water"),
   0,
   IF(Dashboard!$F$5="Quick",
      IF(OR(C638="190 Automobile",C638="200 computer hardware",C638="210 Computer software",C638="220 Quickbooks software",C638="230 Office equipment",C638="240 Office furniture"),
         E638-(E638/(1+Dashboard!$F$4)),
         0
      ),
      IF(C638="750 Business promotion",
         E638-(E638/(1+4.793/100)),
         E638-(E638/(1+Dashboard!$F$4))
      )
   )
)</f>
        <v>0</v>
      </c>
      <c r="J638" s="25">
        <f>Bank1[[#This Row],[Money in/ (Money out)]]-Bank1[[#This Row],[GST/HST]]</f>
        <v>0</v>
      </c>
      <c r="L638" s="23">
        <f t="shared" si="27"/>
        <v>0</v>
      </c>
    </row>
    <row r="639" spans="1:12" x14ac:dyDescent="0.2">
      <c r="A639" s="399"/>
      <c r="D639" s="397">
        <f>_xlfn.XLOOKUP(C:C,Table1[for Import to Bank Register dropdown],Table1[for Pivot],0,0,1)</f>
        <v>0</v>
      </c>
      <c r="E639" s="400"/>
      <c r="F639" s="146">
        <f t="shared" si="29"/>
        <v>1111111</v>
      </c>
      <c r="G639" s="375">
        <f t="shared" si="28"/>
        <v>0</v>
      </c>
      <c r="I639" s="378">
        <f>IF(OR(C639="150 Directors advances", C639="120 accounts receivable", C639="720.2 Automobile - Insurance", C639="720.3 Automobile - License", C639="870.4 Rent - Insurance", C639="870.6 Rent - Property Tax", C639="870.7 Rent - Homeoffice", C639="870.9 Rent - Water"),
   0,
   IF(Dashboard!$F$5="Quick",
      IF(OR(C639="190 Automobile",C639="200 computer hardware",C639="210 Computer software",C639="220 Quickbooks software",C639="230 Office equipment",C639="240 Office furniture"),
         E639-(E639/(1+Dashboard!$F$4)),
         0
      ),
      IF(C639="750 Business promotion",
         E639-(E639/(1+4.793/100)),
         E639-(E639/(1+Dashboard!$F$4))
      )
   )
)</f>
        <v>0</v>
      </c>
      <c r="J639" s="25">
        <f>Bank1[[#This Row],[Money in/ (Money out)]]-Bank1[[#This Row],[GST/HST]]</f>
        <v>0</v>
      </c>
      <c r="L639" s="23">
        <f t="shared" si="27"/>
        <v>0</v>
      </c>
    </row>
    <row r="640" spans="1:12" x14ac:dyDescent="0.2">
      <c r="A640" s="399"/>
      <c r="D640" s="397">
        <f>_xlfn.XLOOKUP(C:C,Table1[for Import to Bank Register dropdown],Table1[for Pivot],0,0,1)</f>
        <v>0</v>
      </c>
      <c r="E640" s="400"/>
      <c r="F640" s="146">
        <f t="shared" si="29"/>
        <v>1111111</v>
      </c>
      <c r="G640" s="375">
        <f t="shared" si="28"/>
        <v>0</v>
      </c>
      <c r="I640" s="378">
        <f>IF(OR(C640="150 Directors advances", C640="120 accounts receivable", C640="720.2 Automobile - Insurance", C640="720.3 Automobile - License", C640="870.4 Rent - Insurance", C640="870.6 Rent - Property Tax", C640="870.7 Rent - Homeoffice", C640="870.9 Rent - Water"),
   0,
   IF(Dashboard!$F$5="Quick",
      IF(OR(C640="190 Automobile",C640="200 computer hardware",C640="210 Computer software",C640="220 Quickbooks software",C640="230 Office equipment",C640="240 Office furniture"),
         E640-(E640/(1+Dashboard!$F$4)),
         0
      ),
      IF(C640="750 Business promotion",
         E640-(E640/(1+4.793/100)),
         E640-(E640/(1+Dashboard!$F$4))
      )
   )
)</f>
        <v>0</v>
      </c>
      <c r="J640" s="25">
        <f>Bank1[[#This Row],[Money in/ (Money out)]]-Bank1[[#This Row],[GST/HST]]</f>
        <v>0</v>
      </c>
      <c r="L640" s="23">
        <f t="shared" si="27"/>
        <v>0</v>
      </c>
    </row>
    <row r="641" spans="1:12" x14ac:dyDescent="0.2">
      <c r="A641" s="399"/>
      <c r="D641" s="397">
        <f>_xlfn.XLOOKUP(C:C,Table1[for Import to Bank Register dropdown],Table1[for Pivot],0,0,1)</f>
        <v>0</v>
      </c>
      <c r="E641" s="400"/>
      <c r="F641" s="146">
        <f t="shared" si="29"/>
        <v>1111111</v>
      </c>
      <c r="G641" s="375">
        <f t="shared" si="28"/>
        <v>0</v>
      </c>
      <c r="I641" s="378">
        <f>IF(OR(C641="150 Directors advances", C641="120 accounts receivable", C641="720.2 Automobile - Insurance", C641="720.3 Automobile - License", C641="870.4 Rent - Insurance", C641="870.6 Rent - Property Tax", C641="870.7 Rent - Homeoffice", C641="870.9 Rent - Water"),
   0,
   IF(Dashboard!$F$5="Quick",
      IF(OR(C641="190 Automobile",C641="200 computer hardware",C641="210 Computer software",C641="220 Quickbooks software",C641="230 Office equipment",C641="240 Office furniture"),
         E641-(E641/(1+Dashboard!$F$4)),
         0
      ),
      IF(C641="750 Business promotion",
         E641-(E641/(1+4.793/100)),
         E641-(E641/(1+Dashboard!$F$4))
      )
   )
)</f>
        <v>0</v>
      </c>
      <c r="J641" s="25">
        <f>Bank1[[#This Row],[Money in/ (Money out)]]-Bank1[[#This Row],[GST/HST]]</f>
        <v>0</v>
      </c>
      <c r="L641" s="23">
        <f t="shared" si="27"/>
        <v>0</v>
      </c>
    </row>
    <row r="642" spans="1:12" x14ac:dyDescent="0.2">
      <c r="A642" s="399"/>
      <c r="D642" s="397">
        <f>_xlfn.XLOOKUP(C:C,Table1[for Import to Bank Register dropdown],Table1[for Pivot],0,0,1)</f>
        <v>0</v>
      </c>
      <c r="E642" s="400"/>
      <c r="F642" s="146">
        <f t="shared" si="29"/>
        <v>1111111</v>
      </c>
      <c r="G642" s="375">
        <f t="shared" si="28"/>
        <v>0</v>
      </c>
      <c r="I642" s="378">
        <f>IF(OR(C642="150 Directors advances", C642="120 accounts receivable", C642="720.2 Automobile - Insurance", C642="720.3 Automobile - License", C642="870.4 Rent - Insurance", C642="870.6 Rent - Property Tax", C642="870.7 Rent - Homeoffice", C642="870.9 Rent - Water"),
   0,
   IF(Dashboard!$F$5="Quick",
      IF(OR(C642="190 Automobile",C642="200 computer hardware",C642="210 Computer software",C642="220 Quickbooks software",C642="230 Office equipment",C642="240 Office furniture"),
         E642-(E642/(1+Dashboard!$F$4)),
         0
      ),
      IF(C642="750 Business promotion",
         E642-(E642/(1+4.793/100)),
         E642-(E642/(1+Dashboard!$F$4))
      )
   )
)</f>
        <v>0</v>
      </c>
      <c r="J642" s="25">
        <f>Bank1[[#This Row],[Money in/ (Money out)]]-Bank1[[#This Row],[GST/HST]]</f>
        <v>0</v>
      </c>
      <c r="L642" s="23">
        <f t="shared" si="27"/>
        <v>0</v>
      </c>
    </row>
    <row r="643" spans="1:12" x14ac:dyDescent="0.2">
      <c r="A643" s="399"/>
      <c r="D643" s="397">
        <f>_xlfn.XLOOKUP(C:C,Table1[for Import to Bank Register dropdown],Table1[for Pivot],0,0,1)</f>
        <v>0</v>
      </c>
      <c r="E643" s="400"/>
      <c r="F643" s="146">
        <f t="shared" si="29"/>
        <v>1111111</v>
      </c>
      <c r="G643" s="375">
        <f t="shared" si="28"/>
        <v>0</v>
      </c>
      <c r="I643" s="378">
        <f>IF(OR(C643="150 Directors advances", C643="120 accounts receivable", C643="720.2 Automobile - Insurance", C643="720.3 Automobile - License", C643="870.4 Rent - Insurance", C643="870.6 Rent - Property Tax", C643="870.7 Rent - Homeoffice", C643="870.9 Rent - Water"),
   0,
   IF(Dashboard!$F$5="Quick",
      IF(OR(C643="190 Automobile",C643="200 computer hardware",C643="210 Computer software",C643="220 Quickbooks software",C643="230 Office equipment",C643="240 Office furniture"),
         E643-(E643/(1+Dashboard!$F$4)),
         0
      ),
      IF(C643="750 Business promotion",
         E643-(E643/(1+4.793/100)),
         E643-(E643/(1+Dashboard!$F$4))
      )
   )
)</f>
        <v>0</v>
      </c>
      <c r="J643" s="25">
        <f>Bank1[[#This Row],[Money in/ (Money out)]]-Bank1[[#This Row],[GST/HST]]</f>
        <v>0</v>
      </c>
      <c r="L643" s="23">
        <f t="shared" si="27"/>
        <v>0</v>
      </c>
    </row>
    <row r="644" spans="1:12" x14ac:dyDescent="0.2">
      <c r="A644" s="399"/>
      <c r="D644" s="397">
        <f>_xlfn.XLOOKUP(C:C,Table1[for Import to Bank Register dropdown],Table1[for Pivot],0,0,1)</f>
        <v>0</v>
      </c>
      <c r="E644" s="400"/>
      <c r="F644" s="146">
        <f t="shared" si="29"/>
        <v>1111111</v>
      </c>
      <c r="G644" s="375">
        <f t="shared" si="28"/>
        <v>0</v>
      </c>
      <c r="I644" s="378">
        <f>IF(OR(C644="150 Directors advances", C644="120 accounts receivable", C644="720.2 Automobile - Insurance", C644="720.3 Automobile - License", C644="870.4 Rent - Insurance", C644="870.6 Rent - Property Tax", C644="870.7 Rent - Homeoffice", C644="870.9 Rent - Water"),
   0,
   IF(Dashboard!$F$5="Quick",
      IF(OR(C644="190 Automobile",C644="200 computer hardware",C644="210 Computer software",C644="220 Quickbooks software",C644="230 Office equipment",C644="240 Office furniture"),
         E644-(E644/(1+Dashboard!$F$4)),
         0
      ),
      IF(C644="750 Business promotion",
         E644-(E644/(1+4.793/100)),
         E644-(E644/(1+Dashboard!$F$4))
      )
   )
)</f>
        <v>0</v>
      </c>
      <c r="J644" s="25">
        <f>Bank1[[#This Row],[Money in/ (Money out)]]-Bank1[[#This Row],[GST/HST]]</f>
        <v>0</v>
      </c>
      <c r="L644" s="23">
        <f t="shared" si="27"/>
        <v>0</v>
      </c>
    </row>
    <row r="645" spans="1:12" x14ac:dyDescent="0.2">
      <c r="A645" s="399"/>
      <c r="D645" s="397">
        <f>_xlfn.XLOOKUP(C:C,Table1[for Import to Bank Register dropdown],Table1[for Pivot],0,0,1)</f>
        <v>0</v>
      </c>
      <c r="E645" s="400"/>
      <c r="F645" s="146">
        <f t="shared" si="29"/>
        <v>1111111</v>
      </c>
      <c r="G645" s="375">
        <f t="shared" si="28"/>
        <v>0</v>
      </c>
      <c r="I645" s="378">
        <f>IF(OR(C645="150 Directors advances", C645="120 accounts receivable", C645="720.2 Automobile - Insurance", C645="720.3 Automobile - License", C645="870.4 Rent - Insurance", C645="870.6 Rent - Property Tax", C645="870.7 Rent - Homeoffice", C645="870.9 Rent - Water"),
   0,
   IF(Dashboard!$F$5="Quick",
      IF(OR(C645="190 Automobile",C645="200 computer hardware",C645="210 Computer software",C645="220 Quickbooks software",C645="230 Office equipment",C645="240 Office furniture"),
         E645-(E645/(1+Dashboard!$F$4)),
         0
      ),
      IF(C645="750 Business promotion",
         E645-(E645/(1+4.793/100)),
         E645-(E645/(1+Dashboard!$F$4))
      )
   )
)</f>
        <v>0</v>
      </c>
      <c r="J645" s="25">
        <f>Bank1[[#This Row],[Money in/ (Money out)]]-Bank1[[#This Row],[GST/HST]]</f>
        <v>0</v>
      </c>
      <c r="L645" s="23">
        <f t="shared" si="27"/>
        <v>0</v>
      </c>
    </row>
    <row r="646" spans="1:12" x14ac:dyDescent="0.2">
      <c r="A646" s="399"/>
      <c r="D646" s="397">
        <f>_xlfn.XLOOKUP(C:C,Table1[for Import to Bank Register dropdown],Table1[for Pivot],0,0,1)</f>
        <v>0</v>
      </c>
      <c r="E646" s="400"/>
      <c r="F646" s="146">
        <f t="shared" si="29"/>
        <v>1111111</v>
      </c>
      <c r="G646" s="375">
        <f t="shared" si="28"/>
        <v>0</v>
      </c>
      <c r="I646" s="378">
        <f>IF(OR(C646="150 Directors advances", C646="120 accounts receivable", C646="720.2 Automobile - Insurance", C646="720.3 Automobile - License", C646="870.4 Rent - Insurance", C646="870.6 Rent - Property Tax", C646="870.7 Rent - Homeoffice", C646="870.9 Rent - Water"),
   0,
   IF(Dashboard!$F$5="Quick",
      IF(OR(C646="190 Automobile",C646="200 computer hardware",C646="210 Computer software",C646="220 Quickbooks software",C646="230 Office equipment",C646="240 Office furniture"),
         E646-(E646/(1+Dashboard!$F$4)),
         0
      ),
      IF(C646="750 Business promotion",
         E646-(E646/(1+4.793/100)),
         E646-(E646/(1+Dashboard!$F$4))
      )
   )
)</f>
        <v>0</v>
      </c>
      <c r="J646" s="25">
        <f>Bank1[[#This Row],[Money in/ (Money out)]]-Bank1[[#This Row],[GST/HST]]</f>
        <v>0</v>
      </c>
      <c r="L646" s="23">
        <f t="shared" ref="L646:L709" si="30">$L$3</f>
        <v>0</v>
      </c>
    </row>
    <row r="647" spans="1:12" x14ac:dyDescent="0.2">
      <c r="A647" s="399"/>
      <c r="D647" s="397">
        <f>_xlfn.XLOOKUP(C:C,Table1[for Import to Bank Register dropdown],Table1[for Pivot],0,0,1)</f>
        <v>0</v>
      </c>
      <c r="E647" s="400"/>
      <c r="F647" s="146">
        <f t="shared" si="29"/>
        <v>1111111</v>
      </c>
      <c r="G647" s="375">
        <f t="shared" ref="G647:G710" si="31">G646+E647</f>
        <v>0</v>
      </c>
      <c r="I647" s="378">
        <f>IF(OR(C647="150 Directors advances", C647="120 accounts receivable", C647="720.2 Automobile - Insurance", C647="720.3 Automobile - License", C647="870.4 Rent - Insurance", C647="870.6 Rent - Property Tax", C647="870.7 Rent - Homeoffice", C647="870.9 Rent - Water"),
   0,
   IF(Dashboard!$F$5="Quick",
      IF(OR(C647="190 Automobile",C647="200 computer hardware",C647="210 Computer software",C647="220 Quickbooks software",C647="230 Office equipment",C647="240 Office furniture"),
         E647-(E647/(1+Dashboard!$F$4)),
         0
      ),
      IF(C647="750 Business promotion",
         E647-(E647/(1+4.793/100)),
         E647-(E647/(1+Dashboard!$F$4))
      )
   )
)</f>
        <v>0</v>
      </c>
      <c r="J647" s="25">
        <f>Bank1[[#This Row],[Money in/ (Money out)]]-Bank1[[#This Row],[GST/HST]]</f>
        <v>0</v>
      </c>
      <c r="L647" s="23">
        <f t="shared" si="30"/>
        <v>0</v>
      </c>
    </row>
    <row r="648" spans="1:12" x14ac:dyDescent="0.2">
      <c r="A648" s="399"/>
      <c r="D648" s="397">
        <f>_xlfn.XLOOKUP(C:C,Table1[for Import to Bank Register dropdown],Table1[for Pivot],0,0,1)</f>
        <v>0</v>
      </c>
      <c r="E648" s="400"/>
      <c r="F648" s="146">
        <f t="shared" ref="F648:F711" si="32">$E$2</f>
        <v>1111111</v>
      </c>
      <c r="G648" s="375">
        <f t="shared" si="31"/>
        <v>0</v>
      </c>
      <c r="I648" s="378">
        <f>IF(OR(C648="150 Directors advances", C648="120 accounts receivable", C648="720.2 Automobile - Insurance", C648="720.3 Automobile - License", C648="870.4 Rent - Insurance", C648="870.6 Rent - Property Tax", C648="870.7 Rent - Homeoffice", C648="870.9 Rent - Water"),
   0,
   IF(Dashboard!$F$5="Quick",
      IF(OR(C648="190 Automobile",C648="200 computer hardware",C648="210 Computer software",C648="220 Quickbooks software",C648="230 Office equipment",C648="240 Office furniture"),
         E648-(E648/(1+Dashboard!$F$4)),
         0
      ),
      IF(C648="750 Business promotion",
         E648-(E648/(1+4.793/100)),
         E648-(E648/(1+Dashboard!$F$4))
      )
   )
)</f>
        <v>0</v>
      </c>
      <c r="J648" s="25">
        <f>Bank1[[#This Row],[Money in/ (Money out)]]-Bank1[[#This Row],[GST/HST]]</f>
        <v>0</v>
      </c>
      <c r="L648" s="23">
        <f t="shared" si="30"/>
        <v>0</v>
      </c>
    </row>
    <row r="649" spans="1:12" x14ac:dyDescent="0.2">
      <c r="A649" s="399"/>
      <c r="D649" s="397">
        <f>_xlfn.XLOOKUP(C:C,Table1[for Import to Bank Register dropdown],Table1[for Pivot],0,0,1)</f>
        <v>0</v>
      </c>
      <c r="E649" s="400"/>
      <c r="F649" s="146">
        <f t="shared" si="32"/>
        <v>1111111</v>
      </c>
      <c r="G649" s="375">
        <f t="shared" si="31"/>
        <v>0</v>
      </c>
      <c r="I649" s="378">
        <f>IF(OR(C649="150 Directors advances", C649="120 accounts receivable", C649="720.2 Automobile - Insurance", C649="720.3 Automobile - License", C649="870.4 Rent - Insurance", C649="870.6 Rent - Property Tax", C649="870.7 Rent - Homeoffice", C649="870.9 Rent - Water"),
   0,
   IF(Dashboard!$F$5="Quick",
      IF(OR(C649="190 Automobile",C649="200 computer hardware",C649="210 Computer software",C649="220 Quickbooks software",C649="230 Office equipment",C649="240 Office furniture"),
         E649-(E649/(1+Dashboard!$F$4)),
         0
      ),
      IF(C649="750 Business promotion",
         E649-(E649/(1+4.793/100)),
         E649-(E649/(1+Dashboard!$F$4))
      )
   )
)</f>
        <v>0</v>
      </c>
      <c r="J649" s="25">
        <f>Bank1[[#This Row],[Money in/ (Money out)]]-Bank1[[#This Row],[GST/HST]]</f>
        <v>0</v>
      </c>
      <c r="L649" s="23">
        <f t="shared" si="30"/>
        <v>0</v>
      </c>
    </row>
    <row r="650" spans="1:12" x14ac:dyDescent="0.2">
      <c r="A650" s="399"/>
      <c r="D650" s="397">
        <f>_xlfn.XLOOKUP(C:C,Table1[for Import to Bank Register dropdown],Table1[for Pivot],0,0,1)</f>
        <v>0</v>
      </c>
      <c r="E650" s="400"/>
      <c r="F650" s="146">
        <f t="shared" si="32"/>
        <v>1111111</v>
      </c>
      <c r="G650" s="375">
        <f t="shared" si="31"/>
        <v>0</v>
      </c>
      <c r="I650" s="378">
        <f>IF(OR(C650="150 Directors advances", C650="120 accounts receivable", C650="720.2 Automobile - Insurance", C650="720.3 Automobile - License", C650="870.4 Rent - Insurance", C650="870.6 Rent - Property Tax", C650="870.7 Rent - Homeoffice", C650="870.9 Rent - Water"),
   0,
   IF(Dashboard!$F$5="Quick",
      IF(OR(C650="190 Automobile",C650="200 computer hardware",C650="210 Computer software",C650="220 Quickbooks software",C650="230 Office equipment",C650="240 Office furniture"),
         E650-(E650/(1+Dashboard!$F$4)),
         0
      ),
      IF(C650="750 Business promotion",
         E650-(E650/(1+4.793/100)),
         E650-(E650/(1+Dashboard!$F$4))
      )
   )
)</f>
        <v>0</v>
      </c>
      <c r="J650" s="25">
        <f>Bank1[[#This Row],[Money in/ (Money out)]]-Bank1[[#This Row],[GST/HST]]</f>
        <v>0</v>
      </c>
      <c r="L650" s="23">
        <f t="shared" si="30"/>
        <v>0</v>
      </c>
    </row>
    <row r="651" spans="1:12" x14ac:dyDescent="0.2">
      <c r="A651" s="399"/>
      <c r="D651" s="397">
        <f>_xlfn.XLOOKUP(C:C,Table1[for Import to Bank Register dropdown],Table1[for Pivot],0,0,1)</f>
        <v>0</v>
      </c>
      <c r="E651" s="400"/>
      <c r="F651" s="146">
        <f t="shared" si="32"/>
        <v>1111111</v>
      </c>
      <c r="G651" s="375">
        <f t="shared" si="31"/>
        <v>0</v>
      </c>
      <c r="I651" s="378">
        <f>IF(OR(C651="150 Directors advances", C651="120 accounts receivable", C651="720.2 Automobile - Insurance", C651="720.3 Automobile - License", C651="870.4 Rent - Insurance", C651="870.6 Rent - Property Tax", C651="870.7 Rent - Homeoffice", C651="870.9 Rent - Water"),
   0,
   IF(Dashboard!$F$5="Quick",
      IF(OR(C651="190 Automobile",C651="200 computer hardware",C651="210 Computer software",C651="220 Quickbooks software",C651="230 Office equipment",C651="240 Office furniture"),
         E651-(E651/(1+Dashboard!$F$4)),
         0
      ),
      IF(C651="750 Business promotion",
         E651-(E651/(1+4.793/100)),
         E651-(E651/(1+Dashboard!$F$4))
      )
   )
)</f>
        <v>0</v>
      </c>
      <c r="J651" s="25">
        <f>Bank1[[#This Row],[Money in/ (Money out)]]-Bank1[[#This Row],[GST/HST]]</f>
        <v>0</v>
      </c>
      <c r="L651" s="23">
        <f t="shared" si="30"/>
        <v>0</v>
      </c>
    </row>
    <row r="652" spans="1:12" x14ac:dyDescent="0.2">
      <c r="A652" s="399"/>
      <c r="D652" s="397">
        <f>_xlfn.XLOOKUP(C:C,Table1[for Import to Bank Register dropdown],Table1[for Pivot],0,0,1)</f>
        <v>0</v>
      </c>
      <c r="E652" s="400"/>
      <c r="F652" s="146">
        <f t="shared" si="32"/>
        <v>1111111</v>
      </c>
      <c r="G652" s="375">
        <f t="shared" si="31"/>
        <v>0</v>
      </c>
      <c r="I652" s="378">
        <f>IF(OR(C652="150 Directors advances", C652="120 accounts receivable", C652="720.2 Automobile - Insurance", C652="720.3 Automobile - License", C652="870.4 Rent - Insurance", C652="870.6 Rent - Property Tax", C652="870.7 Rent - Homeoffice", C652="870.9 Rent - Water"),
   0,
   IF(Dashboard!$F$5="Quick",
      IF(OR(C652="190 Automobile",C652="200 computer hardware",C652="210 Computer software",C652="220 Quickbooks software",C652="230 Office equipment",C652="240 Office furniture"),
         E652-(E652/(1+Dashboard!$F$4)),
         0
      ),
      IF(C652="750 Business promotion",
         E652-(E652/(1+4.793/100)),
         E652-(E652/(1+Dashboard!$F$4))
      )
   )
)</f>
        <v>0</v>
      </c>
      <c r="J652" s="25">
        <f>Bank1[[#This Row],[Money in/ (Money out)]]-Bank1[[#This Row],[GST/HST]]</f>
        <v>0</v>
      </c>
      <c r="L652" s="23">
        <f t="shared" si="30"/>
        <v>0</v>
      </c>
    </row>
    <row r="653" spans="1:12" x14ac:dyDescent="0.2">
      <c r="A653" s="399"/>
      <c r="D653" s="397">
        <f>_xlfn.XLOOKUP(C:C,Table1[for Import to Bank Register dropdown],Table1[for Pivot],0,0,1)</f>
        <v>0</v>
      </c>
      <c r="E653" s="400"/>
      <c r="F653" s="146">
        <f t="shared" si="32"/>
        <v>1111111</v>
      </c>
      <c r="G653" s="375">
        <f t="shared" si="31"/>
        <v>0</v>
      </c>
      <c r="I653" s="378">
        <f>IF(OR(C653="150 Directors advances", C653="120 accounts receivable", C653="720.2 Automobile - Insurance", C653="720.3 Automobile - License", C653="870.4 Rent - Insurance", C653="870.6 Rent - Property Tax", C653="870.7 Rent - Homeoffice", C653="870.9 Rent - Water"),
   0,
   IF(Dashboard!$F$5="Quick",
      IF(OR(C653="190 Automobile",C653="200 computer hardware",C653="210 Computer software",C653="220 Quickbooks software",C653="230 Office equipment",C653="240 Office furniture"),
         E653-(E653/(1+Dashboard!$F$4)),
         0
      ),
      IF(C653="750 Business promotion",
         E653-(E653/(1+4.793/100)),
         E653-(E653/(1+Dashboard!$F$4))
      )
   )
)</f>
        <v>0</v>
      </c>
      <c r="J653" s="25">
        <f>Bank1[[#This Row],[Money in/ (Money out)]]-Bank1[[#This Row],[GST/HST]]</f>
        <v>0</v>
      </c>
      <c r="L653" s="23">
        <f t="shared" si="30"/>
        <v>0</v>
      </c>
    </row>
    <row r="654" spans="1:12" x14ac:dyDescent="0.2">
      <c r="A654" s="399"/>
      <c r="D654" s="397">
        <f>_xlfn.XLOOKUP(C:C,Table1[for Import to Bank Register dropdown],Table1[for Pivot],0,0,1)</f>
        <v>0</v>
      </c>
      <c r="E654" s="400"/>
      <c r="F654" s="146">
        <f t="shared" si="32"/>
        <v>1111111</v>
      </c>
      <c r="G654" s="375">
        <f t="shared" si="31"/>
        <v>0</v>
      </c>
      <c r="I654" s="378">
        <f>IF(OR(C654="150 Directors advances", C654="120 accounts receivable", C654="720.2 Automobile - Insurance", C654="720.3 Automobile - License", C654="870.4 Rent - Insurance", C654="870.6 Rent - Property Tax", C654="870.7 Rent - Homeoffice", C654="870.9 Rent - Water"),
   0,
   IF(Dashboard!$F$5="Quick",
      IF(OR(C654="190 Automobile",C654="200 computer hardware",C654="210 Computer software",C654="220 Quickbooks software",C654="230 Office equipment",C654="240 Office furniture"),
         E654-(E654/(1+Dashboard!$F$4)),
         0
      ),
      IF(C654="750 Business promotion",
         E654-(E654/(1+4.793/100)),
         E654-(E654/(1+Dashboard!$F$4))
      )
   )
)</f>
        <v>0</v>
      </c>
      <c r="J654" s="25">
        <f>Bank1[[#This Row],[Money in/ (Money out)]]-Bank1[[#This Row],[GST/HST]]</f>
        <v>0</v>
      </c>
      <c r="L654" s="23">
        <f t="shared" si="30"/>
        <v>0</v>
      </c>
    </row>
    <row r="655" spans="1:12" x14ac:dyDescent="0.2">
      <c r="A655" s="399"/>
      <c r="D655" s="397">
        <f>_xlfn.XLOOKUP(C:C,Table1[for Import to Bank Register dropdown],Table1[for Pivot],0,0,1)</f>
        <v>0</v>
      </c>
      <c r="E655" s="400"/>
      <c r="F655" s="146">
        <f t="shared" si="32"/>
        <v>1111111</v>
      </c>
      <c r="G655" s="375">
        <f t="shared" si="31"/>
        <v>0</v>
      </c>
      <c r="I655" s="378">
        <f>IF(OR(C655="150 Directors advances", C655="120 accounts receivable", C655="720.2 Automobile - Insurance", C655="720.3 Automobile - License", C655="870.4 Rent - Insurance", C655="870.6 Rent - Property Tax", C655="870.7 Rent - Homeoffice", C655="870.9 Rent - Water"),
   0,
   IF(Dashboard!$F$5="Quick",
      IF(OR(C655="190 Automobile",C655="200 computer hardware",C655="210 Computer software",C655="220 Quickbooks software",C655="230 Office equipment",C655="240 Office furniture"),
         E655-(E655/(1+Dashboard!$F$4)),
         0
      ),
      IF(C655="750 Business promotion",
         E655-(E655/(1+4.793/100)),
         E655-(E655/(1+Dashboard!$F$4))
      )
   )
)</f>
        <v>0</v>
      </c>
      <c r="J655" s="25">
        <f>Bank1[[#This Row],[Money in/ (Money out)]]-Bank1[[#This Row],[GST/HST]]</f>
        <v>0</v>
      </c>
      <c r="L655" s="23">
        <f t="shared" si="30"/>
        <v>0</v>
      </c>
    </row>
    <row r="656" spans="1:12" x14ac:dyDescent="0.2">
      <c r="A656" s="399"/>
      <c r="D656" s="397">
        <f>_xlfn.XLOOKUP(C:C,Table1[for Import to Bank Register dropdown],Table1[for Pivot],0,0,1)</f>
        <v>0</v>
      </c>
      <c r="E656" s="400"/>
      <c r="F656" s="146">
        <f t="shared" si="32"/>
        <v>1111111</v>
      </c>
      <c r="G656" s="375">
        <f t="shared" si="31"/>
        <v>0</v>
      </c>
      <c r="I656" s="378">
        <f>IF(OR(C656="150 Directors advances", C656="120 accounts receivable", C656="720.2 Automobile - Insurance", C656="720.3 Automobile - License", C656="870.4 Rent - Insurance", C656="870.6 Rent - Property Tax", C656="870.7 Rent - Homeoffice", C656="870.9 Rent - Water"),
   0,
   IF(Dashboard!$F$5="Quick",
      IF(OR(C656="190 Automobile",C656="200 computer hardware",C656="210 Computer software",C656="220 Quickbooks software",C656="230 Office equipment",C656="240 Office furniture"),
         E656-(E656/(1+Dashboard!$F$4)),
         0
      ),
      IF(C656="750 Business promotion",
         E656-(E656/(1+4.793/100)),
         E656-(E656/(1+Dashboard!$F$4))
      )
   )
)</f>
        <v>0</v>
      </c>
      <c r="J656" s="25">
        <f>Bank1[[#This Row],[Money in/ (Money out)]]-Bank1[[#This Row],[GST/HST]]</f>
        <v>0</v>
      </c>
      <c r="L656" s="23">
        <f t="shared" si="30"/>
        <v>0</v>
      </c>
    </row>
    <row r="657" spans="1:12" x14ac:dyDescent="0.2">
      <c r="A657" s="399"/>
      <c r="D657" s="397">
        <f>_xlfn.XLOOKUP(C:C,Table1[for Import to Bank Register dropdown],Table1[for Pivot],0,0,1)</f>
        <v>0</v>
      </c>
      <c r="E657" s="400"/>
      <c r="F657" s="146">
        <f t="shared" si="32"/>
        <v>1111111</v>
      </c>
      <c r="G657" s="375">
        <f t="shared" si="31"/>
        <v>0</v>
      </c>
      <c r="I657" s="378">
        <f>IF(OR(C657="150 Directors advances", C657="120 accounts receivable", C657="720.2 Automobile - Insurance", C657="720.3 Automobile - License", C657="870.4 Rent - Insurance", C657="870.6 Rent - Property Tax", C657="870.7 Rent - Homeoffice", C657="870.9 Rent - Water"),
   0,
   IF(Dashboard!$F$5="Quick",
      IF(OR(C657="190 Automobile",C657="200 computer hardware",C657="210 Computer software",C657="220 Quickbooks software",C657="230 Office equipment",C657="240 Office furniture"),
         E657-(E657/(1+Dashboard!$F$4)),
         0
      ),
      IF(C657="750 Business promotion",
         E657-(E657/(1+4.793/100)),
         E657-(E657/(1+Dashboard!$F$4))
      )
   )
)</f>
        <v>0</v>
      </c>
      <c r="J657" s="25">
        <f>Bank1[[#This Row],[Money in/ (Money out)]]-Bank1[[#This Row],[GST/HST]]</f>
        <v>0</v>
      </c>
      <c r="L657" s="23">
        <f t="shared" si="30"/>
        <v>0</v>
      </c>
    </row>
    <row r="658" spans="1:12" x14ac:dyDescent="0.2">
      <c r="A658" s="399"/>
      <c r="D658" s="397">
        <f>_xlfn.XLOOKUP(C:C,Table1[for Import to Bank Register dropdown],Table1[for Pivot],0,0,1)</f>
        <v>0</v>
      </c>
      <c r="E658" s="400"/>
      <c r="F658" s="146">
        <f t="shared" si="32"/>
        <v>1111111</v>
      </c>
      <c r="G658" s="375">
        <f t="shared" si="31"/>
        <v>0</v>
      </c>
      <c r="I658" s="378">
        <f>IF(OR(C658="150 Directors advances", C658="120 accounts receivable", C658="720.2 Automobile - Insurance", C658="720.3 Automobile - License", C658="870.4 Rent - Insurance", C658="870.6 Rent - Property Tax", C658="870.7 Rent - Homeoffice", C658="870.9 Rent - Water"),
   0,
   IF(Dashboard!$F$5="Quick",
      IF(OR(C658="190 Automobile",C658="200 computer hardware",C658="210 Computer software",C658="220 Quickbooks software",C658="230 Office equipment",C658="240 Office furniture"),
         E658-(E658/(1+Dashboard!$F$4)),
         0
      ),
      IF(C658="750 Business promotion",
         E658-(E658/(1+4.793/100)),
         E658-(E658/(1+Dashboard!$F$4))
      )
   )
)</f>
        <v>0</v>
      </c>
      <c r="J658" s="25">
        <f>Bank1[[#This Row],[Money in/ (Money out)]]-Bank1[[#This Row],[GST/HST]]</f>
        <v>0</v>
      </c>
      <c r="L658" s="23">
        <f t="shared" si="30"/>
        <v>0</v>
      </c>
    </row>
    <row r="659" spans="1:12" x14ac:dyDescent="0.2">
      <c r="A659" s="399"/>
      <c r="D659" s="397">
        <f>_xlfn.XLOOKUP(C:C,Table1[for Import to Bank Register dropdown],Table1[for Pivot],0,0,1)</f>
        <v>0</v>
      </c>
      <c r="E659" s="400"/>
      <c r="F659" s="146">
        <f t="shared" si="32"/>
        <v>1111111</v>
      </c>
      <c r="G659" s="375">
        <f t="shared" si="31"/>
        <v>0</v>
      </c>
      <c r="I659" s="378">
        <f>IF(OR(C659="150 Directors advances", C659="120 accounts receivable", C659="720.2 Automobile - Insurance", C659="720.3 Automobile - License", C659="870.4 Rent - Insurance", C659="870.6 Rent - Property Tax", C659="870.7 Rent - Homeoffice", C659="870.9 Rent - Water"),
   0,
   IF(Dashboard!$F$5="Quick",
      IF(OR(C659="190 Automobile",C659="200 computer hardware",C659="210 Computer software",C659="220 Quickbooks software",C659="230 Office equipment",C659="240 Office furniture"),
         E659-(E659/(1+Dashboard!$F$4)),
         0
      ),
      IF(C659="750 Business promotion",
         E659-(E659/(1+4.793/100)),
         E659-(E659/(1+Dashboard!$F$4))
      )
   )
)</f>
        <v>0</v>
      </c>
      <c r="J659" s="25">
        <f>Bank1[[#This Row],[Money in/ (Money out)]]-Bank1[[#This Row],[GST/HST]]</f>
        <v>0</v>
      </c>
      <c r="L659" s="23">
        <f t="shared" si="30"/>
        <v>0</v>
      </c>
    </row>
    <row r="660" spans="1:12" x14ac:dyDescent="0.2">
      <c r="A660" s="399"/>
      <c r="D660" s="397">
        <f>_xlfn.XLOOKUP(C:C,Table1[for Import to Bank Register dropdown],Table1[for Pivot],0,0,1)</f>
        <v>0</v>
      </c>
      <c r="E660" s="400"/>
      <c r="F660" s="146">
        <f t="shared" si="32"/>
        <v>1111111</v>
      </c>
      <c r="G660" s="375">
        <f t="shared" si="31"/>
        <v>0</v>
      </c>
      <c r="I660" s="378">
        <f>IF(OR(C660="150 Directors advances", C660="120 accounts receivable", C660="720.2 Automobile - Insurance", C660="720.3 Automobile - License", C660="870.4 Rent - Insurance", C660="870.6 Rent - Property Tax", C660="870.7 Rent - Homeoffice", C660="870.9 Rent - Water"),
   0,
   IF(Dashboard!$F$5="Quick",
      IF(OR(C660="190 Automobile",C660="200 computer hardware",C660="210 Computer software",C660="220 Quickbooks software",C660="230 Office equipment",C660="240 Office furniture"),
         E660-(E660/(1+Dashboard!$F$4)),
         0
      ),
      IF(C660="750 Business promotion",
         E660-(E660/(1+4.793/100)),
         E660-(E660/(1+Dashboard!$F$4))
      )
   )
)</f>
        <v>0</v>
      </c>
      <c r="J660" s="25">
        <f>Bank1[[#This Row],[Money in/ (Money out)]]-Bank1[[#This Row],[GST/HST]]</f>
        <v>0</v>
      </c>
      <c r="L660" s="23">
        <f t="shared" si="30"/>
        <v>0</v>
      </c>
    </row>
    <row r="661" spans="1:12" x14ac:dyDescent="0.2">
      <c r="A661" s="399"/>
      <c r="D661" s="397">
        <f>_xlfn.XLOOKUP(C:C,Table1[for Import to Bank Register dropdown],Table1[for Pivot],0,0,1)</f>
        <v>0</v>
      </c>
      <c r="E661" s="400"/>
      <c r="F661" s="146">
        <f t="shared" si="32"/>
        <v>1111111</v>
      </c>
      <c r="G661" s="375">
        <f t="shared" si="31"/>
        <v>0</v>
      </c>
      <c r="I661" s="378">
        <f>IF(OR(C661="150 Directors advances", C661="120 accounts receivable", C661="720.2 Automobile - Insurance", C661="720.3 Automobile - License", C661="870.4 Rent - Insurance", C661="870.6 Rent - Property Tax", C661="870.7 Rent - Homeoffice", C661="870.9 Rent - Water"),
   0,
   IF(Dashboard!$F$5="Quick",
      IF(OR(C661="190 Automobile",C661="200 computer hardware",C661="210 Computer software",C661="220 Quickbooks software",C661="230 Office equipment",C661="240 Office furniture"),
         E661-(E661/(1+Dashboard!$F$4)),
         0
      ),
      IF(C661="750 Business promotion",
         E661-(E661/(1+4.793/100)),
         E661-(E661/(1+Dashboard!$F$4))
      )
   )
)</f>
        <v>0</v>
      </c>
      <c r="J661" s="25">
        <f>Bank1[[#This Row],[Money in/ (Money out)]]-Bank1[[#This Row],[GST/HST]]</f>
        <v>0</v>
      </c>
      <c r="L661" s="23">
        <f t="shared" si="30"/>
        <v>0</v>
      </c>
    </row>
    <row r="662" spans="1:12" x14ac:dyDescent="0.2">
      <c r="A662" s="399"/>
      <c r="D662" s="397">
        <f>_xlfn.XLOOKUP(C:C,Table1[for Import to Bank Register dropdown],Table1[for Pivot],0,0,1)</f>
        <v>0</v>
      </c>
      <c r="E662" s="400"/>
      <c r="F662" s="146">
        <f t="shared" si="32"/>
        <v>1111111</v>
      </c>
      <c r="G662" s="375">
        <f t="shared" si="31"/>
        <v>0</v>
      </c>
      <c r="I662" s="378">
        <f>IF(OR(C662="150 Directors advances", C662="120 accounts receivable", C662="720.2 Automobile - Insurance", C662="720.3 Automobile - License", C662="870.4 Rent - Insurance", C662="870.6 Rent - Property Tax", C662="870.7 Rent - Homeoffice", C662="870.9 Rent - Water"),
   0,
   IF(Dashboard!$F$5="Quick",
      IF(OR(C662="190 Automobile",C662="200 computer hardware",C662="210 Computer software",C662="220 Quickbooks software",C662="230 Office equipment",C662="240 Office furniture"),
         E662-(E662/(1+Dashboard!$F$4)),
         0
      ),
      IF(C662="750 Business promotion",
         E662-(E662/(1+4.793/100)),
         E662-(E662/(1+Dashboard!$F$4))
      )
   )
)</f>
        <v>0</v>
      </c>
      <c r="J662" s="25">
        <f>Bank1[[#This Row],[Money in/ (Money out)]]-Bank1[[#This Row],[GST/HST]]</f>
        <v>0</v>
      </c>
      <c r="L662" s="23">
        <f t="shared" si="30"/>
        <v>0</v>
      </c>
    </row>
    <row r="663" spans="1:12" x14ac:dyDescent="0.2">
      <c r="A663" s="399"/>
      <c r="D663" s="397">
        <f>_xlfn.XLOOKUP(C:C,Table1[for Import to Bank Register dropdown],Table1[for Pivot],0,0,1)</f>
        <v>0</v>
      </c>
      <c r="E663" s="400"/>
      <c r="F663" s="146">
        <f t="shared" si="32"/>
        <v>1111111</v>
      </c>
      <c r="G663" s="375">
        <f t="shared" si="31"/>
        <v>0</v>
      </c>
      <c r="I663" s="378">
        <f>IF(OR(C663="150 Directors advances", C663="120 accounts receivable", C663="720.2 Automobile - Insurance", C663="720.3 Automobile - License", C663="870.4 Rent - Insurance", C663="870.6 Rent - Property Tax", C663="870.7 Rent - Homeoffice", C663="870.9 Rent - Water"),
   0,
   IF(Dashboard!$F$5="Quick",
      IF(OR(C663="190 Automobile",C663="200 computer hardware",C663="210 Computer software",C663="220 Quickbooks software",C663="230 Office equipment",C663="240 Office furniture"),
         E663-(E663/(1+Dashboard!$F$4)),
         0
      ),
      IF(C663="750 Business promotion",
         E663-(E663/(1+4.793/100)),
         E663-(E663/(1+Dashboard!$F$4))
      )
   )
)</f>
        <v>0</v>
      </c>
      <c r="J663" s="25">
        <f>Bank1[[#This Row],[Money in/ (Money out)]]-Bank1[[#This Row],[GST/HST]]</f>
        <v>0</v>
      </c>
      <c r="L663" s="23">
        <f t="shared" si="30"/>
        <v>0</v>
      </c>
    </row>
    <row r="664" spans="1:12" x14ac:dyDescent="0.2">
      <c r="A664" s="399"/>
      <c r="D664" s="397">
        <f>_xlfn.XLOOKUP(C:C,Table1[for Import to Bank Register dropdown],Table1[for Pivot],0,0,1)</f>
        <v>0</v>
      </c>
      <c r="E664" s="400"/>
      <c r="F664" s="146">
        <f t="shared" si="32"/>
        <v>1111111</v>
      </c>
      <c r="G664" s="375">
        <f t="shared" si="31"/>
        <v>0</v>
      </c>
      <c r="I664" s="378">
        <f>IF(OR(C664="150 Directors advances", C664="120 accounts receivable", C664="720.2 Automobile - Insurance", C664="720.3 Automobile - License", C664="870.4 Rent - Insurance", C664="870.6 Rent - Property Tax", C664="870.7 Rent - Homeoffice", C664="870.9 Rent - Water"),
   0,
   IF(Dashboard!$F$5="Quick",
      IF(OR(C664="190 Automobile",C664="200 computer hardware",C664="210 Computer software",C664="220 Quickbooks software",C664="230 Office equipment",C664="240 Office furniture"),
         E664-(E664/(1+Dashboard!$F$4)),
         0
      ),
      IF(C664="750 Business promotion",
         E664-(E664/(1+4.793/100)),
         E664-(E664/(1+Dashboard!$F$4))
      )
   )
)</f>
        <v>0</v>
      </c>
      <c r="J664" s="25">
        <f>Bank1[[#This Row],[Money in/ (Money out)]]-Bank1[[#This Row],[GST/HST]]</f>
        <v>0</v>
      </c>
      <c r="L664" s="23">
        <f t="shared" si="30"/>
        <v>0</v>
      </c>
    </row>
    <row r="665" spans="1:12" x14ac:dyDescent="0.2">
      <c r="A665" s="399"/>
      <c r="D665" s="397">
        <f>_xlfn.XLOOKUP(C:C,Table1[for Import to Bank Register dropdown],Table1[for Pivot],0,0,1)</f>
        <v>0</v>
      </c>
      <c r="E665" s="400"/>
      <c r="F665" s="146">
        <f t="shared" si="32"/>
        <v>1111111</v>
      </c>
      <c r="G665" s="375">
        <f t="shared" si="31"/>
        <v>0</v>
      </c>
      <c r="I665" s="378">
        <f>IF(OR(C665="150 Directors advances", C665="120 accounts receivable", C665="720.2 Automobile - Insurance", C665="720.3 Automobile - License", C665="870.4 Rent - Insurance", C665="870.6 Rent - Property Tax", C665="870.7 Rent - Homeoffice", C665="870.9 Rent - Water"),
   0,
   IF(Dashboard!$F$5="Quick",
      IF(OR(C665="190 Automobile",C665="200 computer hardware",C665="210 Computer software",C665="220 Quickbooks software",C665="230 Office equipment",C665="240 Office furniture"),
         E665-(E665/(1+Dashboard!$F$4)),
         0
      ),
      IF(C665="750 Business promotion",
         E665-(E665/(1+4.793/100)),
         E665-(E665/(1+Dashboard!$F$4))
      )
   )
)</f>
        <v>0</v>
      </c>
      <c r="J665" s="25">
        <f>Bank1[[#This Row],[Money in/ (Money out)]]-Bank1[[#This Row],[GST/HST]]</f>
        <v>0</v>
      </c>
      <c r="L665" s="23">
        <f t="shared" si="30"/>
        <v>0</v>
      </c>
    </row>
    <row r="666" spans="1:12" x14ac:dyDescent="0.2">
      <c r="A666" s="399"/>
      <c r="D666" s="397">
        <f>_xlfn.XLOOKUP(C:C,Table1[for Import to Bank Register dropdown],Table1[for Pivot],0,0,1)</f>
        <v>0</v>
      </c>
      <c r="E666" s="400"/>
      <c r="F666" s="146">
        <f t="shared" si="32"/>
        <v>1111111</v>
      </c>
      <c r="G666" s="375">
        <f t="shared" si="31"/>
        <v>0</v>
      </c>
      <c r="I666" s="378">
        <f>IF(OR(C666="150 Directors advances", C666="120 accounts receivable", C666="720.2 Automobile - Insurance", C666="720.3 Automobile - License", C666="870.4 Rent - Insurance", C666="870.6 Rent - Property Tax", C666="870.7 Rent - Homeoffice", C666="870.9 Rent - Water"),
   0,
   IF(Dashboard!$F$5="Quick",
      IF(OR(C666="190 Automobile",C666="200 computer hardware",C666="210 Computer software",C666="220 Quickbooks software",C666="230 Office equipment",C666="240 Office furniture"),
         E666-(E666/(1+Dashboard!$F$4)),
         0
      ),
      IF(C666="750 Business promotion",
         E666-(E666/(1+4.793/100)),
         E666-(E666/(1+Dashboard!$F$4))
      )
   )
)</f>
        <v>0</v>
      </c>
      <c r="J666" s="25">
        <f>Bank1[[#This Row],[Money in/ (Money out)]]-Bank1[[#This Row],[GST/HST]]</f>
        <v>0</v>
      </c>
      <c r="L666" s="23">
        <f t="shared" si="30"/>
        <v>0</v>
      </c>
    </row>
    <row r="667" spans="1:12" x14ac:dyDescent="0.2">
      <c r="A667" s="399"/>
      <c r="D667" s="397">
        <f>_xlfn.XLOOKUP(C:C,Table1[for Import to Bank Register dropdown],Table1[for Pivot],0,0,1)</f>
        <v>0</v>
      </c>
      <c r="E667" s="400"/>
      <c r="F667" s="146">
        <f t="shared" si="32"/>
        <v>1111111</v>
      </c>
      <c r="G667" s="375">
        <f t="shared" si="31"/>
        <v>0</v>
      </c>
      <c r="I667" s="378">
        <f>IF(OR(C667="150 Directors advances", C667="120 accounts receivable", C667="720.2 Automobile - Insurance", C667="720.3 Automobile - License", C667="870.4 Rent - Insurance", C667="870.6 Rent - Property Tax", C667="870.7 Rent - Homeoffice", C667="870.9 Rent - Water"),
   0,
   IF(Dashboard!$F$5="Quick",
      IF(OR(C667="190 Automobile",C667="200 computer hardware",C667="210 Computer software",C667="220 Quickbooks software",C667="230 Office equipment",C667="240 Office furniture"),
         E667-(E667/(1+Dashboard!$F$4)),
         0
      ),
      IF(C667="750 Business promotion",
         E667-(E667/(1+4.793/100)),
         E667-(E667/(1+Dashboard!$F$4))
      )
   )
)</f>
        <v>0</v>
      </c>
      <c r="J667" s="25">
        <f>Bank1[[#This Row],[Money in/ (Money out)]]-Bank1[[#This Row],[GST/HST]]</f>
        <v>0</v>
      </c>
      <c r="L667" s="23">
        <f t="shared" si="30"/>
        <v>0</v>
      </c>
    </row>
    <row r="668" spans="1:12" x14ac:dyDescent="0.2">
      <c r="A668" s="399"/>
      <c r="D668" s="397">
        <f>_xlfn.XLOOKUP(C:C,Table1[for Import to Bank Register dropdown],Table1[for Pivot],0,0,1)</f>
        <v>0</v>
      </c>
      <c r="E668" s="400"/>
      <c r="F668" s="146">
        <f t="shared" si="32"/>
        <v>1111111</v>
      </c>
      <c r="G668" s="375">
        <f t="shared" si="31"/>
        <v>0</v>
      </c>
      <c r="I668" s="378">
        <f>IF(OR(C668="150 Directors advances", C668="120 accounts receivable", C668="720.2 Automobile - Insurance", C668="720.3 Automobile - License", C668="870.4 Rent - Insurance", C668="870.6 Rent - Property Tax", C668="870.7 Rent - Homeoffice", C668="870.9 Rent - Water"),
   0,
   IF(Dashboard!$F$5="Quick",
      IF(OR(C668="190 Automobile",C668="200 computer hardware",C668="210 Computer software",C668="220 Quickbooks software",C668="230 Office equipment",C668="240 Office furniture"),
         E668-(E668/(1+Dashboard!$F$4)),
         0
      ),
      IF(C668="750 Business promotion",
         E668-(E668/(1+4.793/100)),
         E668-(E668/(1+Dashboard!$F$4))
      )
   )
)</f>
        <v>0</v>
      </c>
      <c r="J668" s="25">
        <f>Bank1[[#This Row],[Money in/ (Money out)]]-Bank1[[#This Row],[GST/HST]]</f>
        <v>0</v>
      </c>
      <c r="L668" s="23">
        <f t="shared" si="30"/>
        <v>0</v>
      </c>
    </row>
    <row r="669" spans="1:12" x14ac:dyDescent="0.2">
      <c r="A669" s="399"/>
      <c r="D669" s="397">
        <f>_xlfn.XLOOKUP(C:C,Table1[for Import to Bank Register dropdown],Table1[for Pivot],0,0,1)</f>
        <v>0</v>
      </c>
      <c r="E669" s="400"/>
      <c r="F669" s="146">
        <f t="shared" si="32"/>
        <v>1111111</v>
      </c>
      <c r="G669" s="375">
        <f t="shared" si="31"/>
        <v>0</v>
      </c>
      <c r="I669" s="378">
        <f>IF(OR(C669="150 Directors advances", C669="120 accounts receivable", C669="720.2 Automobile - Insurance", C669="720.3 Automobile - License", C669="870.4 Rent - Insurance", C669="870.6 Rent - Property Tax", C669="870.7 Rent - Homeoffice", C669="870.9 Rent - Water"),
   0,
   IF(Dashboard!$F$5="Quick",
      IF(OR(C669="190 Automobile",C669="200 computer hardware",C669="210 Computer software",C669="220 Quickbooks software",C669="230 Office equipment",C669="240 Office furniture"),
         E669-(E669/(1+Dashboard!$F$4)),
         0
      ),
      IF(C669="750 Business promotion",
         E669-(E669/(1+4.793/100)),
         E669-(E669/(1+Dashboard!$F$4))
      )
   )
)</f>
        <v>0</v>
      </c>
      <c r="J669" s="25">
        <f>Bank1[[#This Row],[Money in/ (Money out)]]-Bank1[[#This Row],[GST/HST]]</f>
        <v>0</v>
      </c>
      <c r="L669" s="23">
        <f t="shared" si="30"/>
        <v>0</v>
      </c>
    </row>
    <row r="670" spans="1:12" x14ac:dyDescent="0.2">
      <c r="A670" s="399"/>
      <c r="D670" s="397">
        <f>_xlfn.XLOOKUP(C:C,Table1[for Import to Bank Register dropdown],Table1[for Pivot],0,0,1)</f>
        <v>0</v>
      </c>
      <c r="E670" s="400"/>
      <c r="F670" s="146">
        <f t="shared" si="32"/>
        <v>1111111</v>
      </c>
      <c r="G670" s="375">
        <f t="shared" si="31"/>
        <v>0</v>
      </c>
      <c r="I670" s="378">
        <f>IF(OR(C670="150 Directors advances", C670="120 accounts receivable", C670="720.2 Automobile - Insurance", C670="720.3 Automobile - License", C670="870.4 Rent - Insurance", C670="870.6 Rent - Property Tax", C670="870.7 Rent - Homeoffice", C670="870.9 Rent - Water"),
   0,
   IF(Dashboard!$F$5="Quick",
      IF(OR(C670="190 Automobile",C670="200 computer hardware",C670="210 Computer software",C670="220 Quickbooks software",C670="230 Office equipment",C670="240 Office furniture"),
         E670-(E670/(1+Dashboard!$F$4)),
         0
      ),
      IF(C670="750 Business promotion",
         E670-(E670/(1+4.793/100)),
         E670-(E670/(1+Dashboard!$F$4))
      )
   )
)</f>
        <v>0</v>
      </c>
      <c r="J670" s="25">
        <f>Bank1[[#This Row],[Money in/ (Money out)]]-Bank1[[#This Row],[GST/HST]]</f>
        <v>0</v>
      </c>
      <c r="L670" s="23">
        <f t="shared" si="30"/>
        <v>0</v>
      </c>
    </row>
    <row r="671" spans="1:12" x14ac:dyDescent="0.2">
      <c r="A671" s="399"/>
      <c r="D671" s="397">
        <f>_xlfn.XLOOKUP(C:C,Table1[for Import to Bank Register dropdown],Table1[for Pivot],0,0,1)</f>
        <v>0</v>
      </c>
      <c r="E671" s="400"/>
      <c r="F671" s="146">
        <f t="shared" si="32"/>
        <v>1111111</v>
      </c>
      <c r="G671" s="375">
        <f t="shared" si="31"/>
        <v>0</v>
      </c>
      <c r="I671" s="378">
        <f>IF(OR(C671="150 Directors advances", C671="120 accounts receivable", C671="720.2 Automobile - Insurance", C671="720.3 Automobile - License", C671="870.4 Rent - Insurance", C671="870.6 Rent - Property Tax", C671="870.7 Rent - Homeoffice", C671="870.9 Rent - Water"),
   0,
   IF(Dashboard!$F$5="Quick",
      IF(OR(C671="190 Automobile",C671="200 computer hardware",C671="210 Computer software",C671="220 Quickbooks software",C671="230 Office equipment",C671="240 Office furniture"),
         E671-(E671/(1+Dashboard!$F$4)),
         0
      ),
      IF(C671="750 Business promotion",
         E671-(E671/(1+4.793/100)),
         E671-(E671/(1+Dashboard!$F$4))
      )
   )
)</f>
        <v>0</v>
      </c>
      <c r="J671" s="25">
        <f>Bank1[[#This Row],[Money in/ (Money out)]]-Bank1[[#This Row],[GST/HST]]</f>
        <v>0</v>
      </c>
      <c r="L671" s="23">
        <f t="shared" si="30"/>
        <v>0</v>
      </c>
    </row>
    <row r="672" spans="1:12" x14ac:dyDescent="0.2">
      <c r="A672" s="399"/>
      <c r="D672" s="397">
        <f>_xlfn.XLOOKUP(C:C,Table1[for Import to Bank Register dropdown],Table1[for Pivot],0,0,1)</f>
        <v>0</v>
      </c>
      <c r="E672" s="400"/>
      <c r="F672" s="146">
        <f t="shared" si="32"/>
        <v>1111111</v>
      </c>
      <c r="G672" s="375">
        <f t="shared" si="31"/>
        <v>0</v>
      </c>
      <c r="I672" s="378">
        <f>IF(OR(C672="150 Directors advances", C672="120 accounts receivable", C672="720.2 Automobile - Insurance", C672="720.3 Automobile - License", C672="870.4 Rent - Insurance", C672="870.6 Rent - Property Tax", C672="870.7 Rent - Homeoffice", C672="870.9 Rent - Water"),
   0,
   IF(Dashboard!$F$5="Quick",
      IF(OR(C672="190 Automobile",C672="200 computer hardware",C672="210 Computer software",C672="220 Quickbooks software",C672="230 Office equipment",C672="240 Office furniture"),
         E672-(E672/(1+Dashboard!$F$4)),
         0
      ),
      IF(C672="750 Business promotion",
         E672-(E672/(1+4.793/100)),
         E672-(E672/(1+Dashboard!$F$4))
      )
   )
)</f>
        <v>0</v>
      </c>
      <c r="J672" s="25">
        <f>Bank1[[#This Row],[Money in/ (Money out)]]-Bank1[[#This Row],[GST/HST]]</f>
        <v>0</v>
      </c>
      <c r="L672" s="23">
        <f t="shared" si="30"/>
        <v>0</v>
      </c>
    </row>
    <row r="673" spans="1:12" x14ac:dyDescent="0.2">
      <c r="A673" s="399"/>
      <c r="D673" s="397">
        <f>_xlfn.XLOOKUP(C:C,Table1[for Import to Bank Register dropdown],Table1[for Pivot],0,0,1)</f>
        <v>0</v>
      </c>
      <c r="E673" s="400"/>
      <c r="F673" s="146">
        <f t="shared" si="32"/>
        <v>1111111</v>
      </c>
      <c r="G673" s="375">
        <f t="shared" si="31"/>
        <v>0</v>
      </c>
      <c r="I673" s="378">
        <f>IF(OR(C673="150 Directors advances", C673="120 accounts receivable", C673="720.2 Automobile - Insurance", C673="720.3 Automobile - License", C673="870.4 Rent - Insurance", C673="870.6 Rent - Property Tax", C673="870.7 Rent - Homeoffice", C673="870.9 Rent - Water"),
   0,
   IF(Dashboard!$F$5="Quick",
      IF(OR(C673="190 Automobile",C673="200 computer hardware",C673="210 Computer software",C673="220 Quickbooks software",C673="230 Office equipment",C673="240 Office furniture"),
         E673-(E673/(1+Dashboard!$F$4)),
         0
      ),
      IF(C673="750 Business promotion",
         E673-(E673/(1+4.793/100)),
         E673-(E673/(1+Dashboard!$F$4))
      )
   )
)</f>
        <v>0</v>
      </c>
      <c r="J673" s="25">
        <f>Bank1[[#This Row],[Money in/ (Money out)]]-Bank1[[#This Row],[GST/HST]]</f>
        <v>0</v>
      </c>
      <c r="L673" s="23">
        <f t="shared" si="30"/>
        <v>0</v>
      </c>
    </row>
    <row r="674" spans="1:12" x14ac:dyDescent="0.2">
      <c r="A674" s="399"/>
      <c r="D674" s="397">
        <f>_xlfn.XLOOKUP(C:C,Table1[for Import to Bank Register dropdown],Table1[for Pivot],0,0,1)</f>
        <v>0</v>
      </c>
      <c r="E674" s="400"/>
      <c r="F674" s="146">
        <f t="shared" si="32"/>
        <v>1111111</v>
      </c>
      <c r="G674" s="375">
        <f t="shared" si="31"/>
        <v>0</v>
      </c>
      <c r="I674" s="378">
        <f>IF(OR(C674="150 Directors advances", C674="120 accounts receivable", C674="720.2 Automobile - Insurance", C674="720.3 Automobile - License", C674="870.4 Rent - Insurance", C674="870.6 Rent - Property Tax", C674="870.7 Rent - Homeoffice", C674="870.9 Rent - Water"),
   0,
   IF(Dashboard!$F$5="Quick",
      IF(OR(C674="190 Automobile",C674="200 computer hardware",C674="210 Computer software",C674="220 Quickbooks software",C674="230 Office equipment",C674="240 Office furniture"),
         E674-(E674/(1+Dashboard!$F$4)),
         0
      ),
      IF(C674="750 Business promotion",
         E674-(E674/(1+4.793/100)),
         E674-(E674/(1+Dashboard!$F$4))
      )
   )
)</f>
        <v>0</v>
      </c>
      <c r="J674" s="25">
        <f>Bank1[[#This Row],[Money in/ (Money out)]]-Bank1[[#This Row],[GST/HST]]</f>
        <v>0</v>
      </c>
      <c r="L674" s="23">
        <f t="shared" si="30"/>
        <v>0</v>
      </c>
    </row>
    <row r="675" spans="1:12" x14ac:dyDescent="0.2">
      <c r="A675" s="399"/>
      <c r="D675" s="397">
        <f>_xlfn.XLOOKUP(C:C,Table1[for Import to Bank Register dropdown],Table1[for Pivot],0,0,1)</f>
        <v>0</v>
      </c>
      <c r="E675" s="400"/>
      <c r="F675" s="146">
        <f t="shared" si="32"/>
        <v>1111111</v>
      </c>
      <c r="G675" s="375">
        <f t="shared" si="31"/>
        <v>0</v>
      </c>
      <c r="I675" s="378">
        <f>IF(OR(C675="150 Directors advances", C675="120 accounts receivable", C675="720.2 Automobile - Insurance", C675="720.3 Automobile - License", C675="870.4 Rent - Insurance", C675="870.6 Rent - Property Tax", C675="870.7 Rent - Homeoffice", C675="870.9 Rent - Water"),
   0,
   IF(Dashboard!$F$5="Quick",
      IF(OR(C675="190 Automobile",C675="200 computer hardware",C675="210 Computer software",C675="220 Quickbooks software",C675="230 Office equipment",C675="240 Office furniture"),
         E675-(E675/(1+Dashboard!$F$4)),
         0
      ),
      IF(C675="750 Business promotion",
         E675-(E675/(1+4.793/100)),
         E675-(E675/(1+Dashboard!$F$4))
      )
   )
)</f>
        <v>0</v>
      </c>
      <c r="J675" s="25">
        <f>Bank1[[#This Row],[Money in/ (Money out)]]-Bank1[[#This Row],[GST/HST]]</f>
        <v>0</v>
      </c>
      <c r="L675" s="23">
        <f t="shared" si="30"/>
        <v>0</v>
      </c>
    </row>
    <row r="676" spans="1:12" x14ac:dyDescent="0.2">
      <c r="A676" s="399"/>
      <c r="D676" s="397">
        <f>_xlfn.XLOOKUP(C:C,Table1[for Import to Bank Register dropdown],Table1[for Pivot],0,0,1)</f>
        <v>0</v>
      </c>
      <c r="E676" s="400"/>
      <c r="F676" s="146">
        <f t="shared" si="32"/>
        <v>1111111</v>
      </c>
      <c r="G676" s="375">
        <f t="shared" si="31"/>
        <v>0</v>
      </c>
      <c r="I676" s="378">
        <f>IF(OR(C676="150 Directors advances", C676="120 accounts receivable", C676="720.2 Automobile - Insurance", C676="720.3 Automobile - License", C676="870.4 Rent - Insurance", C676="870.6 Rent - Property Tax", C676="870.7 Rent - Homeoffice", C676="870.9 Rent - Water"),
   0,
   IF(Dashboard!$F$5="Quick",
      IF(OR(C676="190 Automobile",C676="200 computer hardware",C676="210 Computer software",C676="220 Quickbooks software",C676="230 Office equipment",C676="240 Office furniture"),
         E676-(E676/(1+Dashboard!$F$4)),
         0
      ),
      IF(C676="750 Business promotion",
         E676-(E676/(1+4.793/100)),
         E676-(E676/(1+Dashboard!$F$4))
      )
   )
)</f>
        <v>0</v>
      </c>
      <c r="J676" s="25">
        <f>Bank1[[#This Row],[Money in/ (Money out)]]-Bank1[[#This Row],[GST/HST]]</f>
        <v>0</v>
      </c>
      <c r="L676" s="23">
        <f t="shared" si="30"/>
        <v>0</v>
      </c>
    </row>
    <row r="677" spans="1:12" x14ac:dyDescent="0.2">
      <c r="A677" s="399"/>
      <c r="D677" s="397">
        <f>_xlfn.XLOOKUP(C:C,Table1[for Import to Bank Register dropdown],Table1[for Pivot],0,0,1)</f>
        <v>0</v>
      </c>
      <c r="E677" s="400"/>
      <c r="F677" s="146">
        <f t="shared" si="32"/>
        <v>1111111</v>
      </c>
      <c r="G677" s="375">
        <f t="shared" si="31"/>
        <v>0</v>
      </c>
      <c r="I677" s="378">
        <f>IF(OR(C677="150 Directors advances", C677="120 accounts receivable", C677="720.2 Automobile - Insurance", C677="720.3 Automobile - License", C677="870.4 Rent - Insurance", C677="870.6 Rent - Property Tax", C677="870.7 Rent - Homeoffice", C677="870.9 Rent - Water"),
   0,
   IF(Dashboard!$F$5="Quick",
      IF(OR(C677="190 Automobile",C677="200 computer hardware",C677="210 Computer software",C677="220 Quickbooks software",C677="230 Office equipment",C677="240 Office furniture"),
         E677-(E677/(1+Dashboard!$F$4)),
         0
      ),
      IF(C677="750 Business promotion",
         E677-(E677/(1+4.793/100)),
         E677-(E677/(1+Dashboard!$F$4))
      )
   )
)</f>
        <v>0</v>
      </c>
      <c r="J677" s="25">
        <f>Bank1[[#This Row],[Money in/ (Money out)]]-Bank1[[#This Row],[GST/HST]]</f>
        <v>0</v>
      </c>
      <c r="L677" s="23">
        <f t="shared" si="30"/>
        <v>0</v>
      </c>
    </row>
    <row r="678" spans="1:12" x14ac:dyDescent="0.2">
      <c r="A678" s="399"/>
      <c r="D678" s="397">
        <f>_xlfn.XLOOKUP(C:C,Table1[for Import to Bank Register dropdown],Table1[for Pivot],0,0,1)</f>
        <v>0</v>
      </c>
      <c r="E678" s="400"/>
      <c r="F678" s="146">
        <f t="shared" si="32"/>
        <v>1111111</v>
      </c>
      <c r="G678" s="375">
        <f t="shared" si="31"/>
        <v>0</v>
      </c>
      <c r="I678" s="378">
        <f>IF(OR(C678="150 Directors advances", C678="120 accounts receivable", C678="720.2 Automobile - Insurance", C678="720.3 Automobile - License", C678="870.4 Rent - Insurance", C678="870.6 Rent - Property Tax", C678="870.7 Rent - Homeoffice", C678="870.9 Rent - Water"),
   0,
   IF(Dashboard!$F$5="Quick",
      IF(OR(C678="190 Automobile",C678="200 computer hardware",C678="210 Computer software",C678="220 Quickbooks software",C678="230 Office equipment",C678="240 Office furniture"),
         E678-(E678/(1+Dashboard!$F$4)),
         0
      ),
      IF(C678="750 Business promotion",
         E678-(E678/(1+4.793/100)),
         E678-(E678/(1+Dashboard!$F$4))
      )
   )
)</f>
        <v>0</v>
      </c>
      <c r="J678" s="25">
        <f>Bank1[[#This Row],[Money in/ (Money out)]]-Bank1[[#This Row],[GST/HST]]</f>
        <v>0</v>
      </c>
      <c r="L678" s="23">
        <f t="shared" si="30"/>
        <v>0</v>
      </c>
    </row>
    <row r="679" spans="1:12" x14ac:dyDescent="0.2">
      <c r="A679" s="399"/>
      <c r="D679" s="397">
        <f>_xlfn.XLOOKUP(C:C,Table1[for Import to Bank Register dropdown],Table1[for Pivot],0,0,1)</f>
        <v>0</v>
      </c>
      <c r="E679" s="400"/>
      <c r="F679" s="146">
        <f t="shared" si="32"/>
        <v>1111111</v>
      </c>
      <c r="G679" s="375">
        <f t="shared" si="31"/>
        <v>0</v>
      </c>
      <c r="I679" s="378">
        <f>IF(OR(C679="150 Directors advances", C679="120 accounts receivable", C679="720.2 Automobile - Insurance", C679="720.3 Automobile - License", C679="870.4 Rent - Insurance", C679="870.6 Rent - Property Tax", C679="870.7 Rent - Homeoffice", C679="870.9 Rent - Water"),
   0,
   IF(Dashboard!$F$5="Quick",
      IF(OR(C679="190 Automobile",C679="200 computer hardware",C679="210 Computer software",C679="220 Quickbooks software",C679="230 Office equipment",C679="240 Office furniture"),
         E679-(E679/(1+Dashboard!$F$4)),
         0
      ),
      IF(C679="750 Business promotion",
         E679-(E679/(1+4.793/100)),
         E679-(E679/(1+Dashboard!$F$4))
      )
   )
)</f>
        <v>0</v>
      </c>
      <c r="J679" s="25">
        <f>Bank1[[#This Row],[Money in/ (Money out)]]-Bank1[[#This Row],[GST/HST]]</f>
        <v>0</v>
      </c>
      <c r="L679" s="23">
        <f t="shared" si="30"/>
        <v>0</v>
      </c>
    </row>
    <row r="680" spans="1:12" x14ac:dyDescent="0.2">
      <c r="A680" s="399"/>
      <c r="D680" s="397">
        <f>_xlfn.XLOOKUP(C:C,Table1[for Import to Bank Register dropdown],Table1[for Pivot],0,0,1)</f>
        <v>0</v>
      </c>
      <c r="E680" s="400"/>
      <c r="F680" s="146">
        <f t="shared" si="32"/>
        <v>1111111</v>
      </c>
      <c r="G680" s="375">
        <f t="shared" si="31"/>
        <v>0</v>
      </c>
      <c r="I680" s="378">
        <f>IF(OR(C680="150 Directors advances", C680="120 accounts receivable", C680="720.2 Automobile - Insurance", C680="720.3 Automobile - License", C680="870.4 Rent - Insurance", C680="870.6 Rent - Property Tax", C680="870.7 Rent - Homeoffice", C680="870.9 Rent - Water"),
   0,
   IF(Dashboard!$F$5="Quick",
      IF(OR(C680="190 Automobile",C680="200 computer hardware",C680="210 Computer software",C680="220 Quickbooks software",C680="230 Office equipment",C680="240 Office furniture"),
         E680-(E680/(1+Dashboard!$F$4)),
         0
      ),
      IF(C680="750 Business promotion",
         E680-(E680/(1+4.793/100)),
         E680-(E680/(1+Dashboard!$F$4))
      )
   )
)</f>
        <v>0</v>
      </c>
      <c r="J680" s="25">
        <f>Bank1[[#This Row],[Money in/ (Money out)]]-Bank1[[#This Row],[GST/HST]]</f>
        <v>0</v>
      </c>
      <c r="L680" s="23">
        <f t="shared" si="30"/>
        <v>0</v>
      </c>
    </row>
    <row r="681" spans="1:12" x14ac:dyDescent="0.2">
      <c r="A681" s="399"/>
      <c r="D681" s="397">
        <f>_xlfn.XLOOKUP(C:C,Table1[for Import to Bank Register dropdown],Table1[for Pivot],0,0,1)</f>
        <v>0</v>
      </c>
      <c r="E681" s="400"/>
      <c r="F681" s="146">
        <f t="shared" si="32"/>
        <v>1111111</v>
      </c>
      <c r="G681" s="375">
        <f t="shared" si="31"/>
        <v>0</v>
      </c>
      <c r="I681" s="378">
        <f>IF(OR(C681="150 Directors advances", C681="120 accounts receivable", C681="720.2 Automobile - Insurance", C681="720.3 Automobile - License", C681="870.4 Rent - Insurance", C681="870.6 Rent - Property Tax", C681="870.7 Rent - Homeoffice", C681="870.9 Rent - Water"),
   0,
   IF(Dashboard!$F$5="Quick",
      IF(OR(C681="190 Automobile",C681="200 computer hardware",C681="210 Computer software",C681="220 Quickbooks software",C681="230 Office equipment",C681="240 Office furniture"),
         E681-(E681/(1+Dashboard!$F$4)),
         0
      ),
      IF(C681="750 Business promotion",
         E681-(E681/(1+4.793/100)),
         E681-(E681/(1+Dashboard!$F$4))
      )
   )
)</f>
        <v>0</v>
      </c>
      <c r="J681" s="25">
        <f>Bank1[[#This Row],[Money in/ (Money out)]]-Bank1[[#This Row],[GST/HST]]</f>
        <v>0</v>
      </c>
      <c r="L681" s="23">
        <f t="shared" si="30"/>
        <v>0</v>
      </c>
    </row>
    <row r="682" spans="1:12" x14ac:dyDescent="0.2">
      <c r="A682" s="399"/>
      <c r="D682" s="397">
        <f>_xlfn.XLOOKUP(C:C,Table1[for Import to Bank Register dropdown],Table1[for Pivot],0,0,1)</f>
        <v>0</v>
      </c>
      <c r="E682" s="400"/>
      <c r="F682" s="146">
        <f t="shared" si="32"/>
        <v>1111111</v>
      </c>
      <c r="G682" s="375">
        <f t="shared" si="31"/>
        <v>0</v>
      </c>
      <c r="I682" s="378">
        <f>IF(OR(C682="150 Directors advances", C682="120 accounts receivable", C682="720.2 Automobile - Insurance", C682="720.3 Automobile - License", C682="870.4 Rent - Insurance", C682="870.6 Rent - Property Tax", C682="870.7 Rent - Homeoffice", C682="870.9 Rent - Water"),
   0,
   IF(Dashboard!$F$5="Quick",
      IF(OR(C682="190 Automobile",C682="200 computer hardware",C682="210 Computer software",C682="220 Quickbooks software",C682="230 Office equipment",C682="240 Office furniture"),
         E682-(E682/(1+Dashboard!$F$4)),
         0
      ),
      IF(C682="750 Business promotion",
         E682-(E682/(1+4.793/100)),
         E682-(E682/(1+Dashboard!$F$4))
      )
   )
)</f>
        <v>0</v>
      </c>
      <c r="J682" s="25">
        <f>Bank1[[#This Row],[Money in/ (Money out)]]-Bank1[[#This Row],[GST/HST]]</f>
        <v>0</v>
      </c>
      <c r="L682" s="23">
        <f t="shared" si="30"/>
        <v>0</v>
      </c>
    </row>
    <row r="683" spans="1:12" x14ac:dyDescent="0.2">
      <c r="A683" s="399"/>
      <c r="D683" s="397">
        <f>_xlfn.XLOOKUP(C:C,Table1[for Import to Bank Register dropdown],Table1[for Pivot],0,0,1)</f>
        <v>0</v>
      </c>
      <c r="E683" s="400"/>
      <c r="F683" s="146">
        <f t="shared" si="32"/>
        <v>1111111</v>
      </c>
      <c r="G683" s="375">
        <f t="shared" si="31"/>
        <v>0</v>
      </c>
      <c r="I683" s="378">
        <f>IF(OR(C683="150 Directors advances", C683="120 accounts receivable", C683="720.2 Automobile - Insurance", C683="720.3 Automobile - License", C683="870.4 Rent - Insurance", C683="870.6 Rent - Property Tax", C683="870.7 Rent - Homeoffice", C683="870.9 Rent - Water"),
   0,
   IF(Dashboard!$F$5="Quick",
      IF(OR(C683="190 Automobile",C683="200 computer hardware",C683="210 Computer software",C683="220 Quickbooks software",C683="230 Office equipment",C683="240 Office furniture"),
         E683-(E683/(1+Dashboard!$F$4)),
         0
      ),
      IF(C683="750 Business promotion",
         E683-(E683/(1+4.793/100)),
         E683-(E683/(1+Dashboard!$F$4))
      )
   )
)</f>
        <v>0</v>
      </c>
      <c r="J683" s="25">
        <f>Bank1[[#This Row],[Money in/ (Money out)]]-Bank1[[#This Row],[GST/HST]]</f>
        <v>0</v>
      </c>
      <c r="L683" s="23">
        <f t="shared" si="30"/>
        <v>0</v>
      </c>
    </row>
    <row r="684" spans="1:12" x14ac:dyDescent="0.2">
      <c r="A684" s="399"/>
      <c r="D684" s="397">
        <f>_xlfn.XLOOKUP(C:C,Table1[for Import to Bank Register dropdown],Table1[for Pivot],0,0,1)</f>
        <v>0</v>
      </c>
      <c r="E684" s="400"/>
      <c r="F684" s="146">
        <f t="shared" si="32"/>
        <v>1111111</v>
      </c>
      <c r="G684" s="375">
        <f t="shared" si="31"/>
        <v>0</v>
      </c>
      <c r="I684" s="378">
        <f>IF(OR(C684="150 Directors advances", C684="120 accounts receivable", C684="720.2 Automobile - Insurance", C684="720.3 Automobile - License", C684="870.4 Rent - Insurance", C684="870.6 Rent - Property Tax", C684="870.7 Rent - Homeoffice", C684="870.9 Rent - Water"),
   0,
   IF(Dashboard!$F$5="Quick",
      IF(OR(C684="190 Automobile",C684="200 computer hardware",C684="210 Computer software",C684="220 Quickbooks software",C684="230 Office equipment",C684="240 Office furniture"),
         E684-(E684/(1+Dashboard!$F$4)),
         0
      ),
      IF(C684="750 Business promotion",
         E684-(E684/(1+4.793/100)),
         E684-(E684/(1+Dashboard!$F$4))
      )
   )
)</f>
        <v>0</v>
      </c>
      <c r="J684" s="25">
        <f>Bank1[[#This Row],[Money in/ (Money out)]]-Bank1[[#This Row],[GST/HST]]</f>
        <v>0</v>
      </c>
      <c r="L684" s="23">
        <f t="shared" si="30"/>
        <v>0</v>
      </c>
    </row>
    <row r="685" spans="1:12" x14ac:dyDescent="0.2">
      <c r="A685" s="399"/>
      <c r="D685" s="397">
        <f>_xlfn.XLOOKUP(C:C,Table1[for Import to Bank Register dropdown],Table1[for Pivot],0,0,1)</f>
        <v>0</v>
      </c>
      <c r="E685" s="400"/>
      <c r="F685" s="146">
        <f t="shared" si="32"/>
        <v>1111111</v>
      </c>
      <c r="G685" s="375">
        <f t="shared" si="31"/>
        <v>0</v>
      </c>
      <c r="I685" s="378">
        <f>IF(OR(C685="150 Directors advances", C685="120 accounts receivable", C685="720.2 Automobile - Insurance", C685="720.3 Automobile - License", C685="870.4 Rent - Insurance", C685="870.6 Rent - Property Tax", C685="870.7 Rent - Homeoffice", C685="870.9 Rent - Water"),
   0,
   IF(Dashboard!$F$5="Quick",
      IF(OR(C685="190 Automobile",C685="200 computer hardware",C685="210 Computer software",C685="220 Quickbooks software",C685="230 Office equipment",C685="240 Office furniture"),
         E685-(E685/(1+Dashboard!$F$4)),
         0
      ),
      IF(C685="750 Business promotion",
         E685-(E685/(1+4.793/100)),
         E685-(E685/(1+Dashboard!$F$4))
      )
   )
)</f>
        <v>0</v>
      </c>
      <c r="J685" s="25">
        <f>Bank1[[#This Row],[Money in/ (Money out)]]-Bank1[[#This Row],[GST/HST]]</f>
        <v>0</v>
      </c>
      <c r="L685" s="23">
        <f t="shared" si="30"/>
        <v>0</v>
      </c>
    </row>
    <row r="686" spans="1:12" x14ac:dyDescent="0.2">
      <c r="A686" s="399"/>
      <c r="D686" s="397">
        <f>_xlfn.XLOOKUP(C:C,Table1[for Import to Bank Register dropdown],Table1[for Pivot],0,0,1)</f>
        <v>0</v>
      </c>
      <c r="E686" s="400"/>
      <c r="F686" s="146">
        <f t="shared" si="32"/>
        <v>1111111</v>
      </c>
      <c r="G686" s="375">
        <f t="shared" si="31"/>
        <v>0</v>
      </c>
      <c r="I686" s="378">
        <f>IF(OR(C686="150 Directors advances", C686="120 accounts receivable", C686="720.2 Automobile - Insurance", C686="720.3 Automobile - License", C686="870.4 Rent - Insurance", C686="870.6 Rent - Property Tax", C686="870.7 Rent - Homeoffice", C686="870.9 Rent - Water"),
   0,
   IF(Dashboard!$F$5="Quick",
      IF(OR(C686="190 Automobile",C686="200 computer hardware",C686="210 Computer software",C686="220 Quickbooks software",C686="230 Office equipment",C686="240 Office furniture"),
         E686-(E686/(1+Dashboard!$F$4)),
         0
      ),
      IF(C686="750 Business promotion",
         E686-(E686/(1+4.793/100)),
         E686-(E686/(1+Dashboard!$F$4))
      )
   )
)</f>
        <v>0</v>
      </c>
      <c r="J686" s="25">
        <f>Bank1[[#This Row],[Money in/ (Money out)]]-Bank1[[#This Row],[GST/HST]]</f>
        <v>0</v>
      </c>
      <c r="L686" s="23">
        <f t="shared" si="30"/>
        <v>0</v>
      </c>
    </row>
    <row r="687" spans="1:12" x14ac:dyDescent="0.2">
      <c r="A687" s="399"/>
      <c r="D687" s="397">
        <f>_xlfn.XLOOKUP(C:C,Table1[for Import to Bank Register dropdown],Table1[for Pivot],0,0,1)</f>
        <v>0</v>
      </c>
      <c r="E687" s="400"/>
      <c r="F687" s="146">
        <f t="shared" si="32"/>
        <v>1111111</v>
      </c>
      <c r="G687" s="375">
        <f t="shared" si="31"/>
        <v>0</v>
      </c>
      <c r="I687" s="378">
        <f>IF(OR(C687="150 Directors advances", C687="120 accounts receivable", C687="720.2 Automobile - Insurance", C687="720.3 Automobile - License", C687="870.4 Rent - Insurance", C687="870.6 Rent - Property Tax", C687="870.7 Rent - Homeoffice", C687="870.9 Rent - Water"),
   0,
   IF(Dashboard!$F$5="Quick",
      IF(OR(C687="190 Automobile",C687="200 computer hardware",C687="210 Computer software",C687="220 Quickbooks software",C687="230 Office equipment",C687="240 Office furniture"),
         E687-(E687/(1+Dashboard!$F$4)),
         0
      ),
      IF(C687="750 Business promotion",
         E687-(E687/(1+4.793/100)),
         E687-(E687/(1+Dashboard!$F$4))
      )
   )
)</f>
        <v>0</v>
      </c>
      <c r="J687" s="25">
        <f>Bank1[[#This Row],[Money in/ (Money out)]]-Bank1[[#This Row],[GST/HST]]</f>
        <v>0</v>
      </c>
      <c r="L687" s="23">
        <f t="shared" si="30"/>
        <v>0</v>
      </c>
    </row>
    <row r="688" spans="1:12" x14ac:dyDescent="0.2">
      <c r="A688" s="399"/>
      <c r="D688" s="397">
        <f>_xlfn.XLOOKUP(C:C,Table1[for Import to Bank Register dropdown],Table1[for Pivot],0,0,1)</f>
        <v>0</v>
      </c>
      <c r="E688" s="400"/>
      <c r="F688" s="146">
        <f t="shared" si="32"/>
        <v>1111111</v>
      </c>
      <c r="G688" s="375">
        <f t="shared" si="31"/>
        <v>0</v>
      </c>
      <c r="I688" s="378">
        <f>IF(OR(C688="150 Directors advances", C688="120 accounts receivable", C688="720.2 Automobile - Insurance", C688="720.3 Automobile - License", C688="870.4 Rent - Insurance", C688="870.6 Rent - Property Tax", C688="870.7 Rent - Homeoffice", C688="870.9 Rent - Water"),
   0,
   IF(Dashboard!$F$5="Quick",
      IF(OR(C688="190 Automobile",C688="200 computer hardware",C688="210 Computer software",C688="220 Quickbooks software",C688="230 Office equipment",C688="240 Office furniture"),
         E688-(E688/(1+Dashboard!$F$4)),
         0
      ),
      IF(C688="750 Business promotion",
         E688-(E688/(1+4.793/100)),
         E688-(E688/(1+Dashboard!$F$4))
      )
   )
)</f>
        <v>0</v>
      </c>
      <c r="J688" s="25">
        <f>Bank1[[#This Row],[Money in/ (Money out)]]-Bank1[[#This Row],[GST/HST]]</f>
        <v>0</v>
      </c>
      <c r="L688" s="23">
        <f t="shared" si="30"/>
        <v>0</v>
      </c>
    </row>
    <row r="689" spans="1:12" x14ac:dyDescent="0.2">
      <c r="A689" s="399"/>
      <c r="D689" s="397">
        <f>_xlfn.XLOOKUP(C:C,Table1[for Import to Bank Register dropdown],Table1[for Pivot],0,0,1)</f>
        <v>0</v>
      </c>
      <c r="E689" s="400"/>
      <c r="F689" s="146">
        <f t="shared" si="32"/>
        <v>1111111</v>
      </c>
      <c r="G689" s="375">
        <f t="shared" si="31"/>
        <v>0</v>
      </c>
      <c r="I689" s="378">
        <f>IF(OR(C689="150 Directors advances", C689="120 accounts receivable", C689="720.2 Automobile - Insurance", C689="720.3 Automobile - License", C689="870.4 Rent - Insurance", C689="870.6 Rent - Property Tax", C689="870.7 Rent - Homeoffice", C689="870.9 Rent - Water"),
   0,
   IF(Dashboard!$F$5="Quick",
      IF(OR(C689="190 Automobile",C689="200 computer hardware",C689="210 Computer software",C689="220 Quickbooks software",C689="230 Office equipment",C689="240 Office furniture"),
         E689-(E689/(1+Dashboard!$F$4)),
         0
      ),
      IF(C689="750 Business promotion",
         E689-(E689/(1+4.793/100)),
         E689-(E689/(1+Dashboard!$F$4))
      )
   )
)</f>
        <v>0</v>
      </c>
      <c r="J689" s="25">
        <f>Bank1[[#This Row],[Money in/ (Money out)]]-Bank1[[#This Row],[GST/HST]]</f>
        <v>0</v>
      </c>
      <c r="L689" s="23">
        <f t="shared" si="30"/>
        <v>0</v>
      </c>
    </row>
    <row r="690" spans="1:12" x14ac:dyDescent="0.2">
      <c r="A690" s="399"/>
      <c r="D690" s="397">
        <f>_xlfn.XLOOKUP(C:C,Table1[for Import to Bank Register dropdown],Table1[for Pivot],0,0,1)</f>
        <v>0</v>
      </c>
      <c r="E690" s="400"/>
      <c r="F690" s="146">
        <f t="shared" si="32"/>
        <v>1111111</v>
      </c>
      <c r="G690" s="375">
        <f t="shared" si="31"/>
        <v>0</v>
      </c>
      <c r="I690" s="378">
        <f>IF(OR(C690="150 Directors advances", C690="120 accounts receivable", C690="720.2 Automobile - Insurance", C690="720.3 Automobile - License", C690="870.4 Rent - Insurance", C690="870.6 Rent - Property Tax", C690="870.7 Rent - Homeoffice", C690="870.9 Rent - Water"),
   0,
   IF(Dashboard!$F$5="Quick",
      IF(OR(C690="190 Automobile",C690="200 computer hardware",C690="210 Computer software",C690="220 Quickbooks software",C690="230 Office equipment",C690="240 Office furniture"),
         E690-(E690/(1+Dashboard!$F$4)),
         0
      ),
      IF(C690="750 Business promotion",
         E690-(E690/(1+4.793/100)),
         E690-(E690/(1+Dashboard!$F$4))
      )
   )
)</f>
        <v>0</v>
      </c>
      <c r="J690" s="25">
        <f>Bank1[[#This Row],[Money in/ (Money out)]]-Bank1[[#This Row],[GST/HST]]</f>
        <v>0</v>
      </c>
      <c r="L690" s="23">
        <f t="shared" si="30"/>
        <v>0</v>
      </c>
    </row>
    <row r="691" spans="1:12" x14ac:dyDescent="0.2">
      <c r="A691" s="399"/>
      <c r="D691" s="397">
        <f>_xlfn.XLOOKUP(C:C,Table1[for Import to Bank Register dropdown],Table1[for Pivot],0,0,1)</f>
        <v>0</v>
      </c>
      <c r="E691" s="400"/>
      <c r="F691" s="146">
        <f t="shared" si="32"/>
        <v>1111111</v>
      </c>
      <c r="G691" s="375">
        <f t="shared" si="31"/>
        <v>0</v>
      </c>
      <c r="I691" s="378">
        <f>IF(OR(C691="150 Directors advances", C691="120 accounts receivable", C691="720.2 Automobile - Insurance", C691="720.3 Automobile - License", C691="870.4 Rent - Insurance", C691="870.6 Rent - Property Tax", C691="870.7 Rent - Homeoffice", C691="870.9 Rent - Water"),
   0,
   IF(Dashboard!$F$5="Quick",
      IF(OR(C691="190 Automobile",C691="200 computer hardware",C691="210 Computer software",C691="220 Quickbooks software",C691="230 Office equipment",C691="240 Office furniture"),
         E691-(E691/(1+Dashboard!$F$4)),
         0
      ),
      IF(C691="750 Business promotion",
         E691-(E691/(1+4.793/100)),
         E691-(E691/(1+Dashboard!$F$4))
      )
   )
)</f>
        <v>0</v>
      </c>
      <c r="J691" s="25">
        <f>Bank1[[#This Row],[Money in/ (Money out)]]-Bank1[[#This Row],[GST/HST]]</f>
        <v>0</v>
      </c>
      <c r="L691" s="23">
        <f t="shared" si="30"/>
        <v>0</v>
      </c>
    </row>
    <row r="692" spans="1:12" x14ac:dyDescent="0.2">
      <c r="A692" s="399"/>
      <c r="D692" s="397">
        <f>_xlfn.XLOOKUP(C:C,Table1[for Import to Bank Register dropdown],Table1[for Pivot],0,0,1)</f>
        <v>0</v>
      </c>
      <c r="E692" s="400"/>
      <c r="F692" s="146">
        <f t="shared" si="32"/>
        <v>1111111</v>
      </c>
      <c r="G692" s="375">
        <f t="shared" si="31"/>
        <v>0</v>
      </c>
      <c r="I692" s="378">
        <f>IF(OR(C692="150 Directors advances", C692="120 accounts receivable", C692="720.2 Automobile - Insurance", C692="720.3 Automobile - License", C692="870.4 Rent - Insurance", C692="870.6 Rent - Property Tax", C692="870.7 Rent - Homeoffice", C692="870.9 Rent - Water"),
   0,
   IF(Dashboard!$F$5="Quick",
      IF(OR(C692="190 Automobile",C692="200 computer hardware",C692="210 Computer software",C692="220 Quickbooks software",C692="230 Office equipment",C692="240 Office furniture"),
         E692-(E692/(1+Dashboard!$F$4)),
         0
      ),
      IF(C692="750 Business promotion",
         E692-(E692/(1+4.793/100)),
         E692-(E692/(1+Dashboard!$F$4))
      )
   )
)</f>
        <v>0</v>
      </c>
      <c r="J692" s="25">
        <f>Bank1[[#This Row],[Money in/ (Money out)]]-Bank1[[#This Row],[GST/HST]]</f>
        <v>0</v>
      </c>
      <c r="L692" s="23">
        <f t="shared" si="30"/>
        <v>0</v>
      </c>
    </row>
    <row r="693" spans="1:12" x14ac:dyDescent="0.2">
      <c r="A693" s="399"/>
      <c r="D693" s="397">
        <f>_xlfn.XLOOKUP(C:C,Table1[for Import to Bank Register dropdown],Table1[for Pivot],0,0,1)</f>
        <v>0</v>
      </c>
      <c r="E693" s="400"/>
      <c r="F693" s="146">
        <f t="shared" si="32"/>
        <v>1111111</v>
      </c>
      <c r="G693" s="375">
        <f t="shared" si="31"/>
        <v>0</v>
      </c>
      <c r="I693" s="378">
        <f>IF(OR(C693="150 Directors advances", C693="120 accounts receivable", C693="720.2 Automobile - Insurance", C693="720.3 Automobile - License", C693="870.4 Rent - Insurance", C693="870.6 Rent - Property Tax", C693="870.7 Rent - Homeoffice", C693="870.9 Rent - Water"),
   0,
   IF(Dashboard!$F$5="Quick",
      IF(OR(C693="190 Automobile",C693="200 computer hardware",C693="210 Computer software",C693="220 Quickbooks software",C693="230 Office equipment",C693="240 Office furniture"),
         E693-(E693/(1+Dashboard!$F$4)),
         0
      ),
      IF(C693="750 Business promotion",
         E693-(E693/(1+4.793/100)),
         E693-(E693/(1+Dashboard!$F$4))
      )
   )
)</f>
        <v>0</v>
      </c>
      <c r="J693" s="25">
        <f>Bank1[[#This Row],[Money in/ (Money out)]]-Bank1[[#This Row],[GST/HST]]</f>
        <v>0</v>
      </c>
      <c r="L693" s="23">
        <f t="shared" si="30"/>
        <v>0</v>
      </c>
    </row>
    <row r="694" spans="1:12" x14ac:dyDescent="0.2">
      <c r="A694" s="399"/>
      <c r="D694" s="397">
        <f>_xlfn.XLOOKUP(C:C,Table1[for Import to Bank Register dropdown],Table1[for Pivot],0,0,1)</f>
        <v>0</v>
      </c>
      <c r="E694" s="400"/>
      <c r="F694" s="146">
        <f t="shared" si="32"/>
        <v>1111111</v>
      </c>
      <c r="G694" s="375">
        <f t="shared" si="31"/>
        <v>0</v>
      </c>
      <c r="I694" s="378">
        <f>IF(OR(C694="150 Directors advances", C694="120 accounts receivable", C694="720.2 Automobile - Insurance", C694="720.3 Automobile - License", C694="870.4 Rent - Insurance", C694="870.6 Rent - Property Tax", C694="870.7 Rent - Homeoffice", C694="870.9 Rent - Water"),
   0,
   IF(Dashboard!$F$5="Quick",
      IF(OR(C694="190 Automobile",C694="200 computer hardware",C694="210 Computer software",C694="220 Quickbooks software",C694="230 Office equipment",C694="240 Office furniture"),
         E694-(E694/(1+Dashboard!$F$4)),
         0
      ),
      IF(C694="750 Business promotion",
         E694-(E694/(1+4.793/100)),
         E694-(E694/(1+Dashboard!$F$4))
      )
   )
)</f>
        <v>0</v>
      </c>
      <c r="J694" s="25">
        <f>Bank1[[#This Row],[Money in/ (Money out)]]-Bank1[[#This Row],[GST/HST]]</f>
        <v>0</v>
      </c>
      <c r="L694" s="23">
        <f t="shared" si="30"/>
        <v>0</v>
      </c>
    </row>
    <row r="695" spans="1:12" x14ac:dyDescent="0.2">
      <c r="A695" s="399"/>
      <c r="D695" s="397">
        <f>_xlfn.XLOOKUP(C:C,Table1[for Import to Bank Register dropdown],Table1[for Pivot],0,0,1)</f>
        <v>0</v>
      </c>
      <c r="E695" s="400"/>
      <c r="F695" s="146">
        <f t="shared" si="32"/>
        <v>1111111</v>
      </c>
      <c r="G695" s="375">
        <f t="shared" si="31"/>
        <v>0</v>
      </c>
      <c r="I695" s="378">
        <f>IF(OR(C695="150 Directors advances", C695="120 accounts receivable", C695="720.2 Automobile - Insurance", C695="720.3 Automobile - License", C695="870.4 Rent - Insurance", C695="870.6 Rent - Property Tax", C695="870.7 Rent - Homeoffice", C695="870.9 Rent - Water"),
   0,
   IF(Dashboard!$F$5="Quick",
      IF(OR(C695="190 Automobile",C695="200 computer hardware",C695="210 Computer software",C695="220 Quickbooks software",C695="230 Office equipment",C695="240 Office furniture"),
         E695-(E695/(1+Dashboard!$F$4)),
         0
      ),
      IF(C695="750 Business promotion",
         E695-(E695/(1+4.793/100)),
         E695-(E695/(1+Dashboard!$F$4))
      )
   )
)</f>
        <v>0</v>
      </c>
      <c r="J695" s="25">
        <f>Bank1[[#This Row],[Money in/ (Money out)]]-Bank1[[#This Row],[GST/HST]]</f>
        <v>0</v>
      </c>
      <c r="L695" s="23">
        <f t="shared" si="30"/>
        <v>0</v>
      </c>
    </row>
    <row r="696" spans="1:12" x14ac:dyDescent="0.2">
      <c r="A696" s="399"/>
      <c r="D696" s="397">
        <f>_xlfn.XLOOKUP(C:C,Table1[for Import to Bank Register dropdown],Table1[for Pivot],0,0,1)</f>
        <v>0</v>
      </c>
      <c r="E696" s="400"/>
      <c r="F696" s="146">
        <f t="shared" si="32"/>
        <v>1111111</v>
      </c>
      <c r="G696" s="375">
        <f t="shared" si="31"/>
        <v>0</v>
      </c>
      <c r="I696" s="378">
        <f>IF(OR(C696="150 Directors advances", C696="120 accounts receivable", C696="720.2 Automobile - Insurance", C696="720.3 Automobile - License", C696="870.4 Rent - Insurance", C696="870.6 Rent - Property Tax", C696="870.7 Rent - Homeoffice", C696="870.9 Rent - Water"),
   0,
   IF(Dashboard!$F$5="Quick",
      IF(OR(C696="190 Automobile",C696="200 computer hardware",C696="210 Computer software",C696="220 Quickbooks software",C696="230 Office equipment",C696="240 Office furniture"),
         E696-(E696/(1+Dashboard!$F$4)),
         0
      ),
      IF(C696="750 Business promotion",
         E696-(E696/(1+4.793/100)),
         E696-(E696/(1+Dashboard!$F$4))
      )
   )
)</f>
        <v>0</v>
      </c>
      <c r="J696" s="25">
        <f>Bank1[[#This Row],[Money in/ (Money out)]]-Bank1[[#This Row],[GST/HST]]</f>
        <v>0</v>
      </c>
      <c r="L696" s="23">
        <f t="shared" si="30"/>
        <v>0</v>
      </c>
    </row>
    <row r="697" spans="1:12" x14ac:dyDescent="0.2">
      <c r="A697" s="399"/>
      <c r="D697" s="397">
        <f>_xlfn.XLOOKUP(C:C,Table1[for Import to Bank Register dropdown],Table1[for Pivot],0,0,1)</f>
        <v>0</v>
      </c>
      <c r="E697" s="400"/>
      <c r="F697" s="146">
        <f t="shared" si="32"/>
        <v>1111111</v>
      </c>
      <c r="G697" s="375">
        <f t="shared" si="31"/>
        <v>0</v>
      </c>
      <c r="I697" s="378">
        <f>IF(OR(C697="150 Directors advances", C697="120 accounts receivable", C697="720.2 Automobile - Insurance", C697="720.3 Automobile - License", C697="870.4 Rent - Insurance", C697="870.6 Rent - Property Tax", C697="870.7 Rent - Homeoffice", C697="870.9 Rent - Water"),
   0,
   IF(Dashboard!$F$5="Quick",
      IF(OR(C697="190 Automobile",C697="200 computer hardware",C697="210 Computer software",C697="220 Quickbooks software",C697="230 Office equipment",C697="240 Office furniture"),
         E697-(E697/(1+Dashboard!$F$4)),
         0
      ),
      IF(C697="750 Business promotion",
         E697-(E697/(1+4.793/100)),
         E697-(E697/(1+Dashboard!$F$4))
      )
   )
)</f>
        <v>0</v>
      </c>
      <c r="J697" s="25">
        <f>Bank1[[#This Row],[Money in/ (Money out)]]-Bank1[[#This Row],[GST/HST]]</f>
        <v>0</v>
      </c>
      <c r="L697" s="23">
        <f t="shared" si="30"/>
        <v>0</v>
      </c>
    </row>
    <row r="698" spans="1:12" x14ac:dyDescent="0.2">
      <c r="A698" s="399"/>
      <c r="D698" s="397">
        <f>_xlfn.XLOOKUP(C:C,Table1[for Import to Bank Register dropdown],Table1[for Pivot],0,0,1)</f>
        <v>0</v>
      </c>
      <c r="E698" s="400"/>
      <c r="F698" s="146">
        <f t="shared" si="32"/>
        <v>1111111</v>
      </c>
      <c r="G698" s="375">
        <f t="shared" si="31"/>
        <v>0</v>
      </c>
      <c r="I698" s="378">
        <f>IF(OR(C698="150 Directors advances", C698="120 accounts receivable", C698="720.2 Automobile - Insurance", C698="720.3 Automobile - License", C698="870.4 Rent - Insurance", C698="870.6 Rent - Property Tax", C698="870.7 Rent - Homeoffice", C698="870.9 Rent - Water"),
   0,
   IF(Dashboard!$F$5="Quick",
      IF(OR(C698="190 Automobile",C698="200 computer hardware",C698="210 Computer software",C698="220 Quickbooks software",C698="230 Office equipment",C698="240 Office furniture"),
         E698-(E698/(1+Dashboard!$F$4)),
         0
      ),
      IF(C698="750 Business promotion",
         E698-(E698/(1+4.793/100)),
         E698-(E698/(1+Dashboard!$F$4))
      )
   )
)</f>
        <v>0</v>
      </c>
      <c r="J698" s="25">
        <f>Bank1[[#This Row],[Money in/ (Money out)]]-Bank1[[#This Row],[GST/HST]]</f>
        <v>0</v>
      </c>
      <c r="L698" s="23">
        <f t="shared" si="30"/>
        <v>0</v>
      </c>
    </row>
    <row r="699" spans="1:12" x14ac:dyDescent="0.2">
      <c r="A699" s="399"/>
      <c r="D699" s="397">
        <f>_xlfn.XLOOKUP(C:C,Table1[for Import to Bank Register dropdown],Table1[for Pivot],0,0,1)</f>
        <v>0</v>
      </c>
      <c r="E699" s="400"/>
      <c r="F699" s="146">
        <f t="shared" si="32"/>
        <v>1111111</v>
      </c>
      <c r="G699" s="375">
        <f t="shared" si="31"/>
        <v>0</v>
      </c>
      <c r="I699" s="378">
        <f>IF(OR(C699="150 Directors advances", C699="120 accounts receivable", C699="720.2 Automobile - Insurance", C699="720.3 Automobile - License", C699="870.4 Rent - Insurance", C699="870.6 Rent - Property Tax", C699="870.7 Rent - Homeoffice", C699="870.9 Rent - Water"),
   0,
   IF(Dashboard!$F$5="Quick",
      IF(OR(C699="190 Automobile",C699="200 computer hardware",C699="210 Computer software",C699="220 Quickbooks software",C699="230 Office equipment",C699="240 Office furniture"),
         E699-(E699/(1+Dashboard!$F$4)),
         0
      ),
      IF(C699="750 Business promotion",
         E699-(E699/(1+4.793/100)),
         E699-(E699/(1+Dashboard!$F$4))
      )
   )
)</f>
        <v>0</v>
      </c>
      <c r="J699" s="25">
        <f>Bank1[[#This Row],[Money in/ (Money out)]]-Bank1[[#This Row],[GST/HST]]</f>
        <v>0</v>
      </c>
      <c r="L699" s="23">
        <f t="shared" si="30"/>
        <v>0</v>
      </c>
    </row>
    <row r="700" spans="1:12" x14ac:dyDescent="0.2">
      <c r="A700" s="399"/>
      <c r="D700" s="397">
        <f>_xlfn.XLOOKUP(C:C,Table1[for Import to Bank Register dropdown],Table1[for Pivot],0,0,1)</f>
        <v>0</v>
      </c>
      <c r="E700" s="400"/>
      <c r="F700" s="146">
        <f t="shared" si="32"/>
        <v>1111111</v>
      </c>
      <c r="G700" s="375">
        <f t="shared" si="31"/>
        <v>0</v>
      </c>
      <c r="I700" s="378">
        <f>IF(OR(C700="150 Directors advances", C700="120 accounts receivable", C700="720.2 Automobile - Insurance", C700="720.3 Automobile - License", C700="870.4 Rent - Insurance", C700="870.6 Rent - Property Tax", C700="870.7 Rent - Homeoffice", C700="870.9 Rent - Water"),
   0,
   IF(Dashboard!$F$5="Quick",
      IF(OR(C700="190 Automobile",C700="200 computer hardware",C700="210 Computer software",C700="220 Quickbooks software",C700="230 Office equipment",C700="240 Office furniture"),
         E700-(E700/(1+Dashboard!$F$4)),
         0
      ),
      IF(C700="750 Business promotion",
         E700-(E700/(1+4.793/100)),
         E700-(E700/(1+Dashboard!$F$4))
      )
   )
)</f>
        <v>0</v>
      </c>
      <c r="J700" s="25">
        <f>Bank1[[#This Row],[Money in/ (Money out)]]-Bank1[[#This Row],[GST/HST]]</f>
        <v>0</v>
      </c>
      <c r="L700" s="23">
        <f t="shared" si="30"/>
        <v>0</v>
      </c>
    </row>
    <row r="701" spans="1:12" x14ac:dyDescent="0.2">
      <c r="A701" s="399"/>
      <c r="D701" s="397">
        <f>_xlfn.XLOOKUP(C:C,Table1[for Import to Bank Register dropdown],Table1[for Pivot],0,0,1)</f>
        <v>0</v>
      </c>
      <c r="E701" s="400"/>
      <c r="F701" s="146">
        <f t="shared" si="32"/>
        <v>1111111</v>
      </c>
      <c r="G701" s="375">
        <f t="shared" si="31"/>
        <v>0</v>
      </c>
      <c r="I701" s="378">
        <f>IF(OR(C701="150 Directors advances", C701="120 accounts receivable", C701="720.2 Automobile - Insurance", C701="720.3 Automobile - License", C701="870.4 Rent - Insurance", C701="870.6 Rent - Property Tax", C701="870.7 Rent - Homeoffice", C701="870.9 Rent - Water"),
   0,
   IF(Dashboard!$F$5="Quick",
      IF(OR(C701="190 Automobile",C701="200 computer hardware",C701="210 Computer software",C701="220 Quickbooks software",C701="230 Office equipment",C701="240 Office furniture"),
         E701-(E701/(1+Dashboard!$F$4)),
         0
      ),
      IF(C701="750 Business promotion",
         E701-(E701/(1+4.793/100)),
         E701-(E701/(1+Dashboard!$F$4))
      )
   )
)</f>
        <v>0</v>
      </c>
      <c r="J701" s="25">
        <f>Bank1[[#This Row],[Money in/ (Money out)]]-Bank1[[#This Row],[GST/HST]]</f>
        <v>0</v>
      </c>
      <c r="L701" s="23">
        <f t="shared" si="30"/>
        <v>0</v>
      </c>
    </row>
    <row r="702" spans="1:12" x14ac:dyDescent="0.2">
      <c r="A702" s="399"/>
      <c r="D702" s="397">
        <f>_xlfn.XLOOKUP(C:C,Table1[for Import to Bank Register dropdown],Table1[for Pivot],0,0,1)</f>
        <v>0</v>
      </c>
      <c r="E702" s="400"/>
      <c r="F702" s="146">
        <f t="shared" si="32"/>
        <v>1111111</v>
      </c>
      <c r="G702" s="375">
        <f t="shared" si="31"/>
        <v>0</v>
      </c>
      <c r="I702" s="378">
        <f>IF(OR(C702="150 Directors advances", C702="120 accounts receivable", C702="720.2 Automobile - Insurance", C702="720.3 Automobile - License", C702="870.4 Rent - Insurance", C702="870.6 Rent - Property Tax", C702="870.7 Rent - Homeoffice", C702="870.9 Rent - Water"),
   0,
   IF(Dashboard!$F$5="Quick",
      IF(OR(C702="190 Automobile",C702="200 computer hardware",C702="210 Computer software",C702="220 Quickbooks software",C702="230 Office equipment",C702="240 Office furniture"),
         E702-(E702/(1+Dashboard!$F$4)),
         0
      ),
      IF(C702="750 Business promotion",
         E702-(E702/(1+4.793/100)),
         E702-(E702/(1+Dashboard!$F$4))
      )
   )
)</f>
        <v>0</v>
      </c>
      <c r="J702" s="25">
        <f>Bank1[[#This Row],[Money in/ (Money out)]]-Bank1[[#This Row],[GST/HST]]</f>
        <v>0</v>
      </c>
      <c r="L702" s="23">
        <f t="shared" si="30"/>
        <v>0</v>
      </c>
    </row>
    <row r="703" spans="1:12" x14ac:dyDescent="0.2">
      <c r="A703" s="399"/>
      <c r="D703" s="397">
        <f>_xlfn.XLOOKUP(C:C,Table1[for Import to Bank Register dropdown],Table1[for Pivot],0,0,1)</f>
        <v>0</v>
      </c>
      <c r="E703" s="400"/>
      <c r="F703" s="146">
        <f t="shared" si="32"/>
        <v>1111111</v>
      </c>
      <c r="G703" s="375">
        <f t="shared" si="31"/>
        <v>0</v>
      </c>
      <c r="I703" s="378">
        <f>IF(OR(C703="150 Directors advances", C703="120 accounts receivable", C703="720.2 Automobile - Insurance", C703="720.3 Automobile - License", C703="870.4 Rent - Insurance", C703="870.6 Rent - Property Tax", C703="870.7 Rent - Homeoffice", C703="870.9 Rent - Water"),
   0,
   IF(Dashboard!$F$5="Quick",
      IF(OR(C703="190 Automobile",C703="200 computer hardware",C703="210 Computer software",C703="220 Quickbooks software",C703="230 Office equipment",C703="240 Office furniture"),
         E703-(E703/(1+Dashboard!$F$4)),
         0
      ),
      IF(C703="750 Business promotion",
         E703-(E703/(1+4.793/100)),
         E703-(E703/(1+Dashboard!$F$4))
      )
   )
)</f>
        <v>0</v>
      </c>
      <c r="J703" s="25">
        <f>Bank1[[#This Row],[Money in/ (Money out)]]-Bank1[[#This Row],[GST/HST]]</f>
        <v>0</v>
      </c>
      <c r="L703" s="23">
        <f t="shared" si="30"/>
        <v>0</v>
      </c>
    </row>
    <row r="704" spans="1:12" x14ac:dyDescent="0.2">
      <c r="A704" s="399"/>
      <c r="D704" s="397">
        <f>_xlfn.XLOOKUP(C:C,Table1[for Import to Bank Register dropdown],Table1[for Pivot],0,0,1)</f>
        <v>0</v>
      </c>
      <c r="E704" s="400"/>
      <c r="F704" s="146">
        <f t="shared" si="32"/>
        <v>1111111</v>
      </c>
      <c r="G704" s="375">
        <f t="shared" si="31"/>
        <v>0</v>
      </c>
      <c r="I704" s="378">
        <f>IF(OR(C704="150 Directors advances", C704="120 accounts receivable", C704="720.2 Automobile - Insurance", C704="720.3 Automobile - License", C704="870.4 Rent - Insurance", C704="870.6 Rent - Property Tax", C704="870.7 Rent - Homeoffice", C704="870.9 Rent - Water"),
   0,
   IF(Dashboard!$F$5="Quick",
      IF(OR(C704="190 Automobile",C704="200 computer hardware",C704="210 Computer software",C704="220 Quickbooks software",C704="230 Office equipment",C704="240 Office furniture"),
         E704-(E704/(1+Dashboard!$F$4)),
         0
      ),
      IF(C704="750 Business promotion",
         E704-(E704/(1+4.793/100)),
         E704-(E704/(1+Dashboard!$F$4))
      )
   )
)</f>
        <v>0</v>
      </c>
      <c r="J704" s="25">
        <f>Bank1[[#This Row],[Money in/ (Money out)]]-Bank1[[#This Row],[GST/HST]]</f>
        <v>0</v>
      </c>
      <c r="L704" s="23">
        <f t="shared" si="30"/>
        <v>0</v>
      </c>
    </row>
    <row r="705" spans="1:12" x14ac:dyDescent="0.2">
      <c r="A705" s="399"/>
      <c r="D705" s="397">
        <f>_xlfn.XLOOKUP(C:C,Table1[for Import to Bank Register dropdown],Table1[for Pivot],0,0,1)</f>
        <v>0</v>
      </c>
      <c r="E705" s="400"/>
      <c r="F705" s="146">
        <f t="shared" si="32"/>
        <v>1111111</v>
      </c>
      <c r="G705" s="375">
        <f t="shared" si="31"/>
        <v>0</v>
      </c>
      <c r="I705" s="378">
        <f>IF(OR(C705="150 Directors advances", C705="120 accounts receivable", C705="720.2 Automobile - Insurance", C705="720.3 Automobile - License", C705="870.4 Rent - Insurance", C705="870.6 Rent - Property Tax", C705="870.7 Rent - Homeoffice", C705="870.9 Rent - Water"),
   0,
   IF(Dashboard!$F$5="Quick",
      IF(OR(C705="190 Automobile",C705="200 computer hardware",C705="210 Computer software",C705="220 Quickbooks software",C705="230 Office equipment",C705="240 Office furniture"),
         E705-(E705/(1+Dashboard!$F$4)),
         0
      ),
      IF(C705="750 Business promotion",
         E705-(E705/(1+4.793/100)),
         E705-(E705/(1+Dashboard!$F$4))
      )
   )
)</f>
        <v>0</v>
      </c>
      <c r="J705" s="25">
        <f>Bank1[[#This Row],[Money in/ (Money out)]]-Bank1[[#This Row],[GST/HST]]</f>
        <v>0</v>
      </c>
      <c r="L705" s="23">
        <f t="shared" si="30"/>
        <v>0</v>
      </c>
    </row>
    <row r="706" spans="1:12" x14ac:dyDescent="0.2">
      <c r="A706" s="399"/>
      <c r="D706" s="397">
        <f>_xlfn.XLOOKUP(C:C,Table1[for Import to Bank Register dropdown],Table1[for Pivot],0,0,1)</f>
        <v>0</v>
      </c>
      <c r="E706" s="400"/>
      <c r="F706" s="146">
        <f t="shared" si="32"/>
        <v>1111111</v>
      </c>
      <c r="G706" s="375">
        <f t="shared" si="31"/>
        <v>0</v>
      </c>
      <c r="I706" s="378">
        <f>IF(OR(C706="150 Directors advances", C706="120 accounts receivable", C706="720.2 Automobile - Insurance", C706="720.3 Automobile - License", C706="870.4 Rent - Insurance", C706="870.6 Rent - Property Tax", C706="870.7 Rent - Homeoffice", C706="870.9 Rent - Water"),
   0,
   IF(Dashboard!$F$5="Quick",
      IF(OR(C706="190 Automobile",C706="200 computer hardware",C706="210 Computer software",C706="220 Quickbooks software",C706="230 Office equipment",C706="240 Office furniture"),
         E706-(E706/(1+Dashboard!$F$4)),
         0
      ),
      IF(C706="750 Business promotion",
         E706-(E706/(1+4.793/100)),
         E706-(E706/(1+Dashboard!$F$4))
      )
   )
)</f>
        <v>0</v>
      </c>
      <c r="J706" s="25">
        <f>Bank1[[#This Row],[Money in/ (Money out)]]-Bank1[[#This Row],[GST/HST]]</f>
        <v>0</v>
      </c>
      <c r="L706" s="23">
        <f t="shared" si="30"/>
        <v>0</v>
      </c>
    </row>
    <row r="707" spans="1:12" x14ac:dyDescent="0.2">
      <c r="A707" s="399"/>
      <c r="D707" s="397">
        <f>_xlfn.XLOOKUP(C:C,Table1[for Import to Bank Register dropdown],Table1[for Pivot],0,0,1)</f>
        <v>0</v>
      </c>
      <c r="E707" s="400"/>
      <c r="F707" s="146">
        <f t="shared" si="32"/>
        <v>1111111</v>
      </c>
      <c r="G707" s="375">
        <f t="shared" si="31"/>
        <v>0</v>
      </c>
      <c r="I707" s="378">
        <f>IF(OR(C707="150 Directors advances", C707="120 accounts receivable", C707="720.2 Automobile - Insurance", C707="720.3 Automobile - License", C707="870.4 Rent - Insurance", C707="870.6 Rent - Property Tax", C707="870.7 Rent - Homeoffice", C707="870.9 Rent - Water"),
   0,
   IF(Dashboard!$F$5="Quick",
      IF(OR(C707="190 Automobile",C707="200 computer hardware",C707="210 Computer software",C707="220 Quickbooks software",C707="230 Office equipment",C707="240 Office furniture"),
         E707-(E707/(1+Dashboard!$F$4)),
         0
      ),
      IF(C707="750 Business promotion",
         E707-(E707/(1+4.793/100)),
         E707-(E707/(1+Dashboard!$F$4))
      )
   )
)</f>
        <v>0</v>
      </c>
      <c r="J707" s="25">
        <f>Bank1[[#This Row],[Money in/ (Money out)]]-Bank1[[#This Row],[GST/HST]]</f>
        <v>0</v>
      </c>
      <c r="L707" s="23">
        <f t="shared" si="30"/>
        <v>0</v>
      </c>
    </row>
    <row r="708" spans="1:12" x14ac:dyDescent="0.2">
      <c r="A708" s="399"/>
      <c r="D708" s="397">
        <f>_xlfn.XLOOKUP(C:C,Table1[for Import to Bank Register dropdown],Table1[for Pivot],0,0,1)</f>
        <v>0</v>
      </c>
      <c r="E708" s="400"/>
      <c r="F708" s="146">
        <f t="shared" si="32"/>
        <v>1111111</v>
      </c>
      <c r="G708" s="375">
        <f t="shared" si="31"/>
        <v>0</v>
      </c>
      <c r="I708" s="378">
        <f>IF(OR(C708="150 Directors advances", C708="120 accounts receivable", C708="720.2 Automobile - Insurance", C708="720.3 Automobile - License", C708="870.4 Rent - Insurance", C708="870.6 Rent - Property Tax", C708="870.7 Rent - Homeoffice", C708="870.9 Rent - Water"),
   0,
   IF(Dashboard!$F$5="Quick",
      IF(OR(C708="190 Automobile",C708="200 computer hardware",C708="210 Computer software",C708="220 Quickbooks software",C708="230 Office equipment",C708="240 Office furniture"),
         E708-(E708/(1+Dashboard!$F$4)),
         0
      ),
      IF(C708="750 Business promotion",
         E708-(E708/(1+4.793/100)),
         E708-(E708/(1+Dashboard!$F$4))
      )
   )
)</f>
        <v>0</v>
      </c>
      <c r="J708" s="25">
        <f>Bank1[[#This Row],[Money in/ (Money out)]]-Bank1[[#This Row],[GST/HST]]</f>
        <v>0</v>
      </c>
      <c r="L708" s="23">
        <f t="shared" si="30"/>
        <v>0</v>
      </c>
    </row>
    <row r="709" spans="1:12" x14ac:dyDescent="0.2">
      <c r="A709" s="399"/>
      <c r="D709" s="397">
        <f>_xlfn.XLOOKUP(C:C,Table1[for Import to Bank Register dropdown],Table1[for Pivot],0,0,1)</f>
        <v>0</v>
      </c>
      <c r="E709" s="400"/>
      <c r="F709" s="146">
        <f t="shared" si="32"/>
        <v>1111111</v>
      </c>
      <c r="G709" s="375">
        <f t="shared" si="31"/>
        <v>0</v>
      </c>
      <c r="I709" s="378">
        <f>IF(OR(C709="150 Directors advances", C709="120 accounts receivable", C709="720.2 Automobile - Insurance", C709="720.3 Automobile - License", C709="870.4 Rent - Insurance", C709="870.6 Rent - Property Tax", C709="870.7 Rent - Homeoffice", C709="870.9 Rent - Water"),
   0,
   IF(Dashboard!$F$5="Quick",
      IF(OR(C709="190 Automobile",C709="200 computer hardware",C709="210 Computer software",C709="220 Quickbooks software",C709="230 Office equipment",C709="240 Office furniture"),
         E709-(E709/(1+Dashboard!$F$4)),
         0
      ),
      IF(C709="750 Business promotion",
         E709-(E709/(1+4.793/100)),
         E709-(E709/(1+Dashboard!$F$4))
      )
   )
)</f>
        <v>0</v>
      </c>
      <c r="J709" s="25">
        <f>Bank1[[#This Row],[Money in/ (Money out)]]-Bank1[[#This Row],[GST/HST]]</f>
        <v>0</v>
      </c>
      <c r="L709" s="23">
        <f t="shared" si="30"/>
        <v>0</v>
      </c>
    </row>
    <row r="710" spans="1:12" x14ac:dyDescent="0.2">
      <c r="A710" s="399"/>
      <c r="D710" s="397">
        <f>_xlfn.XLOOKUP(C:C,Table1[for Import to Bank Register dropdown],Table1[for Pivot],0,0,1)</f>
        <v>0</v>
      </c>
      <c r="E710" s="400"/>
      <c r="F710" s="146">
        <f t="shared" si="32"/>
        <v>1111111</v>
      </c>
      <c r="G710" s="375">
        <f t="shared" si="31"/>
        <v>0</v>
      </c>
      <c r="I710" s="378">
        <f>IF(OR(C710="150 Directors advances", C710="120 accounts receivable", C710="720.2 Automobile - Insurance", C710="720.3 Automobile - License", C710="870.4 Rent - Insurance", C710="870.6 Rent - Property Tax", C710="870.7 Rent - Homeoffice", C710="870.9 Rent - Water"),
   0,
   IF(Dashboard!$F$5="Quick",
      IF(OR(C710="190 Automobile",C710="200 computer hardware",C710="210 Computer software",C710="220 Quickbooks software",C710="230 Office equipment",C710="240 Office furniture"),
         E710-(E710/(1+Dashboard!$F$4)),
         0
      ),
      IF(C710="750 Business promotion",
         E710-(E710/(1+4.793/100)),
         E710-(E710/(1+Dashboard!$F$4))
      )
   )
)</f>
        <v>0</v>
      </c>
      <c r="J710" s="25">
        <f>Bank1[[#This Row],[Money in/ (Money out)]]-Bank1[[#This Row],[GST/HST]]</f>
        <v>0</v>
      </c>
      <c r="L710" s="23">
        <f t="shared" ref="L710:L773" si="33">$L$3</f>
        <v>0</v>
      </c>
    </row>
    <row r="711" spans="1:12" x14ac:dyDescent="0.2">
      <c r="A711" s="399"/>
      <c r="D711" s="397">
        <f>_xlfn.XLOOKUP(C:C,Table1[for Import to Bank Register dropdown],Table1[for Pivot],0,0,1)</f>
        <v>0</v>
      </c>
      <c r="E711" s="400"/>
      <c r="F711" s="146">
        <f t="shared" si="32"/>
        <v>1111111</v>
      </c>
      <c r="G711" s="375">
        <f t="shared" ref="G711:G774" si="34">G710+E711</f>
        <v>0</v>
      </c>
      <c r="I711" s="378">
        <f>IF(OR(C711="150 Directors advances", C711="120 accounts receivable", C711="720.2 Automobile - Insurance", C711="720.3 Automobile - License", C711="870.4 Rent - Insurance", C711="870.6 Rent - Property Tax", C711="870.7 Rent - Homeoffice", C711="870.9 Rent - Water"),
   0,
   IF(Dashboard!$F$5="Quick",
      IF(OR(C711="190 Automobile",C711="200 computer hardware",C711="210 Computer software",C711="220 Quickbooks software",C711="230 Office equipment",C711="240 Office furniture"),
         E711-(E711/(1+Dashboard!$F$4)),
         0
      ),
      IF(C711="750 Business promotion",
         E711-(E711/(1+4.793/100)),
         E711-(E711/(1+Dashboard!$F$4))
      )
   )
)</f>
        <v>0</v>
      </c>
      <c r="J711" s="25">
        <f>Bank1[[#This Row],[Money in/ (Money out)]]-Bank1[[#This Row],[GST/HST]]</f>
        <v>0</v>
      </c>
      <c r="L711" s="23">
        <f t="shared" si="33"/>
        <v>0</v>
      </c>
    </row>
    <row r="712" spans="1:12" x14ac:dyDescent="0.2">
      <c r="A712" s="399"/>
      <c r="D712" s="397">
        <f>_xlfn.XLOOKUP(C:C,Table1[for Import to Bank Register dropdown],Table1[for Pivot],0,0,1)</f>
        <v>0</v>
      </c>
      <c r="E712" s="400"/>
      <c r="F712" s="146">
        <f t="shared" ref="F712:F775" si="35">$E$2</f>
        <v>1111111</v>
      </c>
      <c r="G712" s="375">
        <f t="shared" si="34"/>
        <v>0</v>
      </c>
      <c r="I712" s="378">
        <f>IF(OR(C712="150 Directors advances", C712="120 accounts receivable", C712="720.2 Automobile - Insurance", C712="720.3 Automobile - License", C712="870.4 Rent - Insurance", C712="870.6 Rent - Property Tax", C712="870.7 Rent - Homeoffice", C712="870.9 Rent - Water"),
   0,
   IF(Dashboard!$F$5="Quick",
      IF(OR(C712="190 Automobile",C712="200 computer hardware",C712="210 Computer software",C712="220 Quickbooks software",C712="230 Office equipment",C712="240 Office furniture"),
         E712-(E712/(1+Dashboard!$F$4)),
         0
      ),
      IF(C712="750 Business promotion",
         E712-(E712/(1+4.793/100)),
         E712-(E712/(1+Dashboard!$F$4))
      )
   )
)</f>
        <v>0</v>
      </c>
      <c r="J712" s="25">
        <f>Bank1[[#This Row],[Money in/ (Money out)]]-Bank1[[#This Row],[GST/HST]]</f>
        <v>0</v>
      </c>
      <c r="L712" s="23">
        <f t="shared" si="33"/>
        <v>0</v>
      </c>
    </row>
    <row r="713" spans="1:12" x14ac:dyDescent="0.2">
      <c r="A713" s="399"/>
      <c r="D713" s="397">
        <f>_xlfn.XLOOKUP(C:C,Table1[for Import to Bank Register dropdown],Table1[for Pivot],0,0,1)</f>
        <v>0</v>
      </c>
      <c r="E713" s="400"/>
      <c r="F713" s="146">
        <f t="shared" si="35"/>
        <v>1111111</v>
      </c>
      <c r="G713" s="375">
        <f t="shared" si="34"/>
        <v>0</v>
      </c>
      <c r="I713" s="378">
        <f>IF(OR(C713="150 Directors advances", C713="120 accounts receivable", C713="720.2 Automobile - Insurance", C713="720.3 Automobile - License", C713="870.4 Rent - Insurance", C713="870.6 Rent - Property Tax", C713="870.7 Rent - Homeoffice", C713="870.9 Rent - Water"),
   0,
   IF(Dashboard!$F$5="Quick",
      IF(OR(C713="190 Automobile",C713="200 computer hardware",C713="210 Computer software",C713="220 Quickbooks software",C713="230 Office equipment",C713="240 Office furniture"),
         E713-(E713/(1+Dashboard!$F$4)),
         0
      ),
      IF(C713="750 Business promotion",
         E713-(E713/(1+4.793/100)),
         E713-(E713/(1+Dashboard!$F$4))
      )
   )
)</f>
        <v>0</v>
      </c>
      <c r="J713" s="25">
        <f>Bank1[[#This Row],[Money in/ (Money out)]]-Bank1[[#This Row],[GST/HST]]</f>
        <v>0</v>
      </c>
      <c r="L713" s="23">
        <f t="shared" si="33"/>
        <v>0</v>
      </c>
    </row>
    <row r="714" spans="1:12" x14ac:dyDescent="0.2">
      <c r="A714" s="399"/>
      <c r="D714" s="397">
        <f>_xlfn.XLOOKUP(C:C,Table1[for Import to Bank Register dropdown],Table1[for Pivot],0,0,1)</f>
        <v>0</v>
      </c>
      <c r="E714" s="400"/>
      <c r="F714" s="146">
        <f t="shared" si="35"/>
        <v>1111111</v>
      </c>
      <c r="G714" s="375">
        <f t="shared" si="34"/>
        <v>0</v>
      </c>
      <c r="I714" s="378">
        <f>IF(OR(C714="150 Directors advances", C714="120 accounts receivable", C714="720.2 Automobile - Insurance", C714="720.3 Automobile - License", C714="870.4 Rent - Insurance", C714="870.6 Rent - Property Tax", C714="870.7 Rent - Homeoffice", C714="870.9 Rent - Water"),
   0,
   IF(Dashboard!$F$5="Quick",
      IF(OR(C714="190 Automobile",C714="200 computer hardware",C714="210 Computer software",C714="220 Quickbooks software",C714="230 Office equipment",C714="240 Office furniture"),
         E714-(E714/(1+Dashboard!$F$4)),
         0
      ),
      IF(C714="750 Business promotion",
         E714-(E714/(1+4.793/100)),
         E714-(E714/(1+Dashboard!$F$4))
      )
   )
)</f>
        <v>0</v>
      </c>
      <c r="J714" s="25">
        <f>Bank1[[#This Row],[Money in/ (Money out)]]-Bank1[[#This Row],[GST/HST]]</f>
        <v>0</v>
      </c>
      <c r="L714" s="23">
        <f t="shared" si="33"/>
        <v>0</v>
      </c>
    </row>
    <row r="715" spans="1:12" x14ac:dyDescent="0.2">
      <c r="A715" s="399"/>
      <c r="D715" s="397">
        <f>_xlfn.XLOOKUP(C:C,Table1[for Import to Bank Register dropdown],Table1[for Pivot],0,0,1)</f>
        <v>0</v>
      </c>
      <c r="E715" s="400"/>
      <c r="F715" s="146">
        <f t="shared" si="35"/>
        <v>1111111</v>
      </c>
      <c r="G715" s="375">
        <f t="shared" si="34"/>
        <v>0</v>
      </c>
      <c r="I715" s="378">
        <f>IF(OR(C715="150 Directors advances", C715="120 accounts receivable", C715="720.2 Automobile - Insurance", C715="720.3 Automobile - License", C715="870.4 Rent - Insurance", C715="870.6 Rent - Property Tax", C715="870.7 Rent - Homeoffice", C715="870.9 Rent - Water"),
   0,
   IF(Dashboard!$F$5="Quick",
      IF(OR(C715="190 Automobile",C715="200 computer hardware",C715="210 Computer software",C715="220 Quickbooks software",C715="230 Office equipment",C715="240 Office furniture"),
         E715-(E715/(1+Dashboard!$F$4)),
         0
      ),
      IF(C715="750 Business promotion",
         E715-(E715/(1+4.793/100)),
         E715-(E715/(1+Dashboard!$F$4))
      )
   )
)</f>
        <v>0</v>
      </c>
      <c r="J715" s="25">
        <f>Bank1[[#This Row],[Money in/ (Money out)]]-Bank1[[#This Row],[GST/HST]]</f>
        <v>0</v>
      </c>
      <c r="L715" s="23">
        <f t="shared" si="33"/>
        <v>0</v>
      </c>
    </row>
    <row r="716" spans="1:12" x14ac:dyDescent="0.2">
      <c r="A716" s="399"/>
      <c r="D716" s="397">
        <f>_xlfn.XLOOKUP(C:C,Table1[for Import to Bank Register dropdown],Table1[for Pivot],0,0,1)</f>
        <v>0</v>
      </c>
      <c r="E716" s="400"/>
      <c r="F716" s="146">
        <f t="shared" si="35"/>
        <v>1111111</v>
      </c>
      <c r="G716" s="375">
        <f t="shared" si="34"/>
        <v>0</v>
      </c>
      <c r="I716" s="378">
        <f>IF(OR(C716="150 Directors advances", C716="120 accounts receivable", C716="720.2 Automobile - Insurance", C716="720.3 Automobile - License", C716="870.4 Rent - Insurance", C716="870.6 Rent - Property Tax", C716="870.7 Rent - Homeoffice", C716="870.9 Rent - Water"),
   0,
   IF(Dashboard!$F$5="Quick",
      IF(OR(C716="190 Automobile",C716="200 computer hardware",C716="210 Computer software",C716="220 Quickbooks software",C716="230 Office equipment",C716="240 Office furniture"),
         E716-(E716/(1+Dashboard!$F$4)),
         0
      ),
      IF(C716="750 Business promotion",
         E716-(E716/(1+4.793/100)),
         E716-(E716/(1+Dashboard!$F$4))
      )
   )
)</f>
        <v>0</v>
      </c>
      <c r="J716" s="25">
        <f>Bank1[[#This Row],[Money in/ (Money out)]]-Bank1[[#This Row],[GST/HST]]</f>
        <v>0</v>
      </c>
      <c r="L716" s="23">
        <f t="shared" si="33"/>
        <v>0</v>
      </c>
    </row>
    <row r="717" spans="1:12" x14ac:dyDescent="0.2">
      <c r="A717" s="399"/>
      <c r="D717" s="397">
        <f>_xlfn.XLOOKUP(C:C,Table1[for Import to Bank Register dropdown],Table1[for Pivot],0,0,1)</f>
        <v>0</v>
      </c>
      <c r="E717" s="400"/>
      <c r="F717" s="146">
        <f t="shared" si="35"/>
        <v>1111111</v>
      </c>
      <c r="G717" s="375">
        <f t="shared" si="34"/>
        <v>0</v>
      </c>
      <c r="I717" s="378">
        <f>IF(OR(C717="150 Directors advances", C717="120 accounts receivable", C717="720.2 Automobile - Insurance", C717="720.3 Automobile - License", C717="870.4 Rent - Insurance", C717="870.6 Rent - Property Tax", C717="870.7 Rent - Homeoffice", C717="870.9 Rent - Water"),
   0,
   IF(Dashboard!$F$5="Quick",
      IF(OR(C717="190 Automobile",C717="200 computer hardware",C717="210 Computer software",C717="220 Quickbooks software",C717="230 Office equipment",C717="240 Office furniture"),
         E717-(E717/(1+Dashboard!$F$4)),
         0
      ),
      IF(C717="750 Business promotion",
         E717-(E717/(1+4.793/100)),
         E717-(E717/(1+Dashboard!$F$4))
      )
   )
)</f>
        <v>0</v>
      </c>
      <c r="J717" s="25">
        <f>Bank1[[#This Row],[Money in/ (Money out)]]-Bank1[[#This Row],[GST/HST]]</f>
        <v>0</v>
      </c>
      <c r="L717" s="23">
        <f t="shared" si="33"/>
        <v>0</v>
      </c>
    </row>
    <row r="718" spans="1:12" x14ac:dyDescent="0.2">
      <c r="A718" s="399"/>
      <c r="D718" s="397">
        <f>_xlfn.XLOOKUP(C:C,Table1[for Import to Bank Register dropdown],Table1[for Pivot],0,0,1)</f>
        <v>0</v>
      </c>
      <c r="E718" s="400"/>
      <c r="F718" s="146">
        <f t="shared" si="35"/>
        <v>1111111</v>
      </c>
      <c r="G718" s="375">
        <f t="shared" si="34"/>
        <v>0</v>
      </c>
      <c r="I718" s="378">
        <f>IF(OR(C718="150 Directors advances", C718="120 accounts receivable", C718="720.2 Automobile - Insurance", C718="720.3 Automobile - License", C718="870.4 Rent - Insurance", C718="870.6 Rent - Property Tax", C718="870.7 Rent - Homeoffice", C718="870.9 Rent - Water"),
   0,
   IF(Dashboard!$F$5="Quick",
      IF(OR(C718="190 Automobile",C718="200 computer hardware",C718="210 Computer software",C718="220 Quickbooks software",C718="230 Office equipment",C718="240 Office furniture"),
         E718-(E718/(1+Dashboard!$F$4)),
         0
      ),
      IF(C718="750 Business promotion",
         E718-(E718/(1+4.793/100)),
         E718-(E718/(1+Dashboard!$F$4))
      )
   )
)</f>
        <v>0</v>
      </c>
      <c r="J718" s="25">
        <f>Bank1[[#This Row],[Money in/ (Money out)]]-Bank1[[#This Row],[GST/HST]]</f>
        <v>0</v>
      </c>
      <c r="L718" s="23">
        <f t="shared" si="33"/>
        <v>0</v>
      </c>
    </row>
    <row r="719" spans="1:12" x14ac:dyDescent="0.2">
      <c r="A719" s="399"/>
      <c r="D719" s="397">
        <f>_xlfn.XLOOKUP(C:C,Table1[for Import to Bank Register dropdown],Table1[for Pivot],0,0,1)</f>
        <v>0</v>
      </c>
      <c r="E719" s="400"/>
      <c r="F719" s="146">
        <f t="shared" si="35"/>
        <v>1111111</v>
      </c>
      <c r="G719" s="375">
        <f t="shared" si="34"/>
        <v>0</v>
      </c>
      <c r="I719" s="378">
        <f>IF(OR(C719="150 Directors advances", C719="120 accounts receivable", C719="720.2 Automobile - Insurance", C719="720.3 Automobile - License", C719="870.4 Rent - Insurance", C719="870.6 Rent - Property Tax", C719="870.7 Rent - Homeoffice", C719="870.9 Rent - Water"),
   0,
   IF(Dashboard!$F$5="Quick",
      IF(OR(C719="190 Automobile",C719="200 computer hardware",C719="210 Computer software",C719="220 Quickbooks software",C719="230 Office equipment",C719="240 Office furniture"),
         E719-(E719/(1+Dashboard!$F$4)),
         0
      ),
      IF(C719="750 Business promotion",
         E719-(E719/(1+4.793/100)),
         E719-(E719/(1+Dashboard!$F$4))
      )
   )
)</f>
        <v>0</v>
      </c>
      <c r="J719" s="25">
        <f>Bank1[[#This Row],[Money in/ (Money out)]]-Bank1[[#This Row],[GST/HST]]</f>
        <v>0</v>
      </c>
      <c r="L719" s="23">
        <f t="shared" si="33"/>
        <v>0</v>
      </c>
    </row>
    <row r="720" spans="1:12" x14ac:dyDescent="0.2">
      <c r="A720" s="399"/>
      <c r="D720" s="397">
        <f>_xlfn.XLOOKUP(C:C,Table1[for Import to Bank Register dropdown],Table1[for Pivot],0,0,1)</f>
        <v>0</v>
      </c>
      <c r="E720" s="400"/>
      <c r="F720" s="146">
        <f t="shared" si="35"/>
        <v>1111111</v>
      </c>
      <c r="G720" s="375">
        <f t="shared" si="34"/>
        <v>0</v>
      </c>
      <c r="I720" s="378">
        <f>IF(OR(C720="150 Directors advances", C720="120 accounts receivable", C720="720.2 Automobile - Insurance", C720="720.3 Automobile - License", C720="870.4 Rent - Insurance", C720="870.6 Rent - Property Tax", C720="870.7 Rent - Homeoffice", C720="870.9 Rent - Water"),
   0,
   IF(Dashboard!$F$5="Quick",
      IF(OR(C720="190 Automobile",C720="200 computer hardware",C720="210 Computer software",C720="220 Quickbooks software",C720="230 Office equipment",C720="240 Office furniture"),
         E720-(E720/(1+Dashboard!$F$4)),
         0
      ),
      IF(C720="750 Business promotion",
         E720-(E720/(1+4.793/100)),
         E720-(E720/(1+Dashboard!$F$4))
      )
   )
)</f>
        <v>0</v>
      </c>
      <c r="J720" s="25">
        <f>Bank1[[#This Row],[Money in/ (Money out)]]-Bank1[[#This Row],[GST/HST]]</f>
        <v>0</v>
      </c>
      <c r="L720" s="23">
        <f t="shared" si="33"/>
        <v>0</v>
      </c>
    </row>
    <row r="721" spans="1:12" x14ac:dyDescent="0.2">
      <c r="A721" s="399"/>
      <c r="D721" s="397">
        <f>_xlfn.XLOOKUP(C:C,Table1[for Import to Bank Register dropdown],Table1[for Pivot],0,0,1)</f>
        <v>0</v>
      </c>
      <c r="E721" s="400"/>
      <c r="F721" s="146">
        <f t="shared" si="35"/>
        <v>1111111</v>
      </c>
      <c r="G721" s="375">
        <f t="shared" si="34"/>
        <v>0</v>
      </c>
      <c r="I721" s="378">
        <f>IF(OR(C721="150 Directors advances", C721="120 accounts receivable", C721="720.2 Automobile - Insurance", C721="720.3 Automobile - License", C721="870.4 Rent - Insurance", C721="870.6 Rent - Property Tax", C721="870.7 Rent - Homeoffice", C721="870.9 Rent - Water"),
   0,
   IF(Dashboard!$F$5="Quick",
      IF(OR(C721="190 Automobile",C721="200 computer hardware",C721="210 Computer software",C721="220 Quickbooks software",C721="230 Office equipment",C721="240 Office furniture"),
         E721-(E721/(1+Dashboard!$F$4)),
         0
      ),
      IF(C721="750 Business promotion",
         E721-(E721/(1+4.793/100)),
         E721-(E721/(1+Dashboard!$F$4))
      )
   )
)</f>
        <v>0</v>
      </c>
      <c r="J721" s="25">
        <f>Bank1[[#This Row],[Money in/ (Money out)]]-Bank1[[#This Row],[GST/HST]]</f>
        <v>0</v>
      </c>
      <c r="L721" s="23">
        <f t="shared" si="33"/>
        <v>0</v>
      </c>
    </row>
    <row r="722" spans="1:12" x14ac:dyDescent="0.2">
      <c r="A722" s="399"/>
      <c r="D722" s="397">
        <f>_xlfn.XLOOKUP(C:C,Table1[for Import to Bank Register dropdown],Table1[for Pivot],0,0,1)</f>
        <v>0</v>
      </c>
      <c r="E722" s="400"/>
      <c r="F722" s="146">
        <f t="shared" si="35"/>
        <v>1111111</v>
      </c>
      <c r="G722" s="375">
        <f t="shared" si="34"/>
        <v>0</v>
      </c>
      <c r="I722" s="378">
        <f>IF(OR(C722="150 Directors advances", C722="120 accounts receivable", C722="720.2 Automobile - Insurance", C722="720.3 Automobile - License", C722="870.4 Rent - Insurance", C722="870.6 Rent - Property Tax", C722="870.7 Rent - Homeoffice", C722="870.9 Rent - Water"),
   0,
   IF(Dashboard!$F$5="Quick",
      IF(OR(C722="190 Automobile",C722="200 computer hardware",C722="210 Computer software",C722="220 Quickbooks software",C722="230 Office equipment",C722="240 Office furniture"),
         E722-(E722/(1+Dashboard!$F$4)),
         0
      ),
      IF(C722="750 Business promotion",
         E722-(E722/(1+4.793/100)),
         E722-(E722/(1+Dashboard!$F$4))
      )
   )
)</f>
        <v>0</v>
      </c>
      <c r="J722" s="25">
        <f>Bank1[[#This Row],[Money in/ (Money out)]]-Bank1[[#This Row],[GST/HST]]</f>
        <v>0</v>
      </c>
      <c r="L722" s="23">
        <f t="shared" si="33"/>
        <v>0</v>
      </c>
    </row>
    <row r="723" spans="1:12" x14ac:dyDescent="0.2">
      <c r="A723" s="399"/>
      <c r="D723" s="397">
        <f>_xlfn.XLOOKUP(C:C,Table1[for Import to Bank Register dropdown],Table1[for Pivot],0,0,1)</f>
        <v>0</v>
      </c>
      <c r="E723" s="400"/>
      <c r="F723" s="146">
        <f t="shared" si="35"/>
        <v>1111111</v>
      </c>
      <c r="G723" s="375">
        <f t="shared" si="34"/>
        <v>0</v>
      </c>
      <c r="I723" s="378">
        <f>IF(OR(C723="150 Directors advances", C723="120 accounts receivable", C723="720.2 Automobile - Insurance", C723="720.3 Automobile - License", C723="870.4 Rent - Insurance", C723="870.6 Rent - Property Tax", C723="870.7 Rent - Homeoffice", C723="870.9 Rent - Water"),
   0,
   IF(Dashboard!$F$5="Quick",
      IF(OR(C723="190 Automobile",C723="200 computer hardware",C723="210 Computer software",C723="220 Quickbooks software",C723="230 Office equipment",C723="240 Office furniture"),
         E723-(E723/(1+Dashboard!$F$4)),
         0
      ),
      IF(C723="750 Business promotion",
         E723-(E723/(1+4.793/100)),
         E723-(E723/(1+Dashboard!$F$4))
      )
   )
)</f>
        <v>0</v>
      </c>
      <c r="J723" s="25">
        <f>Bank1[[#This Row],[Money in/ (Money out)]]-Bank1[[#This Row],[GST/HST]]</f>
        <v>0</v>
      </c>
      <c r="L723" s="23">
        <f t="shared" si="33"/>
        <v>0</v>
      </c>
    </row>
    <row r="724" spans="1:12" x14ac:dyDescent="0.2">
      <c r="A724" s="399"/>
      <c r="D724" s="397">
        <f>_xlfn.XLOOKUP(C:C,Table1[for Import to Bank Register dropdown],Table1[for Pivot],0,0,1)</f>
        <v>0</v>
      </c>
      <c r="E724" s="400"/>
      <c r="F724" s="146">
        <f t="shared" si="35"/>
        <v>1111111</v>
      </c>
      <c r="G724" s="375">
        <f t="shared" si="34"/>
        <v>0</v>
      </c>
      <c r="I724" s="378">
        <f>IF(OR(C724="150 Directors advances", C724="120 accounts receivable", C724="720.2 Automobile - Insurance", C724="720.3 Automobile - License", C724="870.4 Rent - Insurance", C724="870.6 Rent - Property Tax", C724="870.7 Rent - Homeoffice", C724="870.9 Rent - Water"),
   0,
   IF(Dashboard!$F$5="Quick",
      IF(OR(C724="190 Automobile",C724="200 computer hardware",C724="210 Computer software",C724="220 Quickbooks software",C724="230 Office equipment",C724="240 Office furniture"),
         E724-(E724/(1+Dashboard!$F$4)),
         0
      ),
      IF(C724="750 Business promotion",
         E724-(E724/(1+4.793/100)),
         E724-(E724/(1+Dashboard!$F$4))
      )
   )
)</f>
        <v>0</v>
      </c>
      <c r="J724" s="25">
        <f>Bank1[[#This Row],[Money in/ (Money out)]]-Bank1[[#This Row],[GST/HST]]</f>
        <v>0</v>
      </c>
      <c r="L724" s="23">
        <f t="shared" si="33"/>
        <v>0</v>
      </c>
    </row>
    <row r="725" spans="1:12" x14ac:dyDescent="0.2">
      <c r="A725" s="399"/>
      <c r="D725" s="397">
        <f>_xlfn.XLOOKUP(C:C,Table1[for Import to Bank Register dropdown],Table1[for Pivot],0,0,1)</f>
        <v>0</v>
      </c>
      <c r="E725" s="400"/>
      <c r="F725" s="146">
        <f t="shared" si="35"/>
        <v>1111111</v>
      </c>
      <c r="G725" s="375">
        <f t="shared" si="34"/>
        <v>0</v>
      </c>
      <c r="I725" s="378">
        <f>IF(OR(C725="150 Directors advances", C725="120 accounts receivable", C725="720.2 Automobile - Insurance", C725="720.3 Automobile - License", C725="870.4 Rent - Insurance", C725="870.6 Rent - Property Tax", C725="870.7 Rent - Homeoffice", C725="870.9 Rent - Water"),
   0,
   IF(Dashboard!$F$5="Quick",
      IF(OR(C725="190 Automobile",C725="200 computer hardware",C725="210 Computer software",C725="220 Quickbooks software",C725="230 Office equipment",C725="240 Office furniture"),
         E725-(E725/(1+Dashboard!$F$4)),
         0
      ),
      IF(C725="750 Business promotion",
         E725-(E725/(1+4.793/100)),
         E725-(E725/(1+Dashboard!$F$4))
      )
   )
)</f>
        <v>0</v>
      </c>
      <c r="J725" s="25">
        <f>Bank1[[#This Row],[Money in/ (Money out)]]-Bank1[[#This Row],[GST/HST]]</f>
        <v>0</v>
      </c>
      <c r="L725" s="23">
        <f t="shared" si="33"/>
        <v>0</v>
      </c>
    </row>
    <row r="726" spans="1:12" x14ac:dyDescent="0.2">
      <c r="A726" s="399"/>
      <c r="D726" s="397">
        <f>_xlfn.XLOOKUP(C:C,Table1[for Import to Bank Register dropdown],Table1[for Pivot],0,0,1)</f>
        <v>0</v>
      </c>
      <c r="E726" s="400"/>
      <c r="F726" s="146">
        <f t="shared" si="35"/>
        <v>1111111</v>
      </c>
      <c r="G726" s="375">
        <f t="shared" si="34"/>
        <v>0</v>
      </c>
      <c r="I726" s="378">
        <f>IF(OR(C726="150 Directors advances", C726="120 accounts receivable", C726="720.2 Automobile - Insurance", C726="720.3 Automobile - License", C726="870.4 Rent - Insurance", C726="870.6 Rent - Property Tax", C726="870.7 Rent - Homeoffice", C726="870.9 Rent - Water"),
   0,
   IF(Dashboard!$F$5="Quick",
      IF(OR(C726="190 Automobile",C726="200 computer hardware",C726="210 Computer software",C726="220 Quickbooks software",C726="230 Office equipment",C726="240 Office furniture"),
         E726-(E726/(1+Dashboard!$F$4)),
         0
      ),
      IF(C726="750 Business promotion",
         E726-(E726/(1+4.793/100)),
         E726-(E726/(1+Dashboard!$F$4))
      )
   )
)</f>
        <v>0</v>
      </c>
      <c r="J726" s="25">
        <f>Bank1[[#This Row],[Money in/ (Money out)]]-Bank1[[#This Row],[GST/HST]]</f>
        <v>0</v>
      </c>
      <c r="L726" s="23">
        <f t="shared" si="33"/>
        <v>0</v>
      </c>
    </row>
    <row r="727" spans="1:12" x14ac:dyDescent="0.2">
      <c r="A727" s="399"/>
      <c r="D727" s="397">
        <f>_xlfn.XLOOKUP(C:C,Table1[for Import to Bank Register dropdown],Table1[for Pivot],0,0,1)</f>
        <v>0</v>
      </c>
      <c r="E727" s="400"/>
      <c r="F727" s="146">
        <f t="shared" si="35"/>
        <v>1111111</v>
      </c>
      <c r="G727" s="375">
        <f t="shared" si="34"/>
        <v>0</v>
      </c>
      <c r="I727" s="378">
        <f>IF(OR(C727="150 Directors advances", C727="120 accounts receivable", C727="720.2 Automobile - Insurance", C727="720.3 Automobile - License", C727="870.4 Rent - Insurance", C727="870.6 Rent - Property Tax", C727="870.7 Rent - Homeoffice", C727="870.9 Rent - Water"),
   0,
   IF(Dashboard!$F$5="Quick",
      IF(OR(C727="190 Automobile",C727="200 computer hardware",C727="210 Computer software",C727="220 Quickbooks software",C727="230 Office equipment",C727="240 Office furniture"),
         E727-(E727/(1+Dashboard!$F$4)),
         0
      ),
      IF(C727="750 Business promotion",
         E727-(E727/(1+4.793/100)),
         E727-(E727/(1+Dashboard!$F$4))
      )
   )
)</f>
        <v>0</v>
      </c>
      <c r="J727" s="25">
        <f>Bank1[[#This Row],[Money in/ (Money out)]]-Bank1[[#This Row],[GST/HST]]</f>
        <v>0</v>
      </c>
      <c r="L727" s="23">
        <f t="shared" si="33"/>
        <v>0</v>
      </c>
    </row>
    <row r="728" spans="1:12" x14ac:dyDescent="0.2">
      <c r="A728" s="399"/>
      <c r="D728" s="397">
        <f>_xlfn.XLOOKUP(C:C,Table1[for Import to Bank Register dropdown],Table1[for Pivot],0,0,1)</f>
        <v>0</v>
      </c>
      <c r="E728" s="400"/>
      <c r="F728" s="146">
        <f t="shared" si="35"/>
        <v>1111111</v>
      </c>
      <c r="G728" s="375">
        <f t="shared" si="34"/>
        <v>0</v>
      </c>
      <c r="I728" s="378">
        <f>IF(OR(C728="150 Directors advances", C728="120 accounts receivable", C728="720.2 Automobile - Insurance", C728="720.3 Automobile - License", C728="870.4 Rent - Insurance", C728="870.6 Rent - Property Tax", C728="870.7 Rent - Homeoffice", C728="870.9 Rent - Water"),
   0,
   IF(Dashboard!$F$5="Quick",
      IF(OR(C728="190 Automobile",C728="200 computer hardware",C728="210 Computer software",C728="220 Quickbooks software",C728="230 Office equipment",C728="240 Office furniture"),
         E728-(E728/(1+Dashboard!$F$4)),
         0
      ),
      IF(C728="750 Business promotion",
         E728-(E728/(1+4.793/100)),
         E728-(E728/(1+Dashboard!$F$4))
      )
   )
)</f>
        <v>0</v>
      </c>
      <c r="J728" s="25">
        <f>Bank1[[#This Row],[Money in/ (Money out)]]-Bank1[[#This Row],[GST/HST]]</f>
        <v>0</v>
      </c>
      <c r="L728" s="23">
        <f t="shared" si="33"/>
        <v>0</v>
      </c>
    </row>
    <row r="729" spans="1:12" x14ac:dyDescent="0.2">
      <c r="A729" s="399"/>
      <c r="D729" s="397">
        <f>_xlfn.XLOOKUP(C:C,Table1[for Import to Bank Register dropdown],Table1[for Pivot],0,0,1)</f>
        <v>0</v>
      </c>
      <c r="E729" s="400"/>
      <c r="F729" s="146">
        <f t="shared" si="35"/>
        <v>1111111</v>
      </c>
      <c r="G729" s="375">
        <f t="shared" si="34"/>
        <v>0</v>
      </c>
      <c r="I729" s="378">
        <f>IF(OR(C729="150 Directors advances", C729="120 accounts receivable", C729="720.2 Automobile - Insurance", C729="720.3 Automobile - License", C729="870.4 Rent - Insurance", C729="870.6 Rent - Property Tax", C729="870.7 Rent - Homeoffice", C729="870.9 Rent - Water"),
   0,
   IF(Dashboard!$F$5="Quick",
      IF(OR(C729="190 Automobile",C729="200 computer hardware",C729="210 Computer software",C729="220 Quickbooks software",C729="230 Office equipment",C729="240 Office furniture"),
         E729-(E729/(1+Dashboard!$F$4)),
         0
      ),
      IF(C729="750 Business promotion",
         E729-(E729/(1+4.793/100)),
         E729-(E729/(1+Dashboard!$F$4))
      )
   )
)</f>
        <v>0</v>
      </c>
      <c r="J729" s="25">
        <f>Bank1[[#This Row],[Money in/ (Money out)]]-Bank1[[#This Row],[GST/HST]]</f>
        <v>0</v>
      </c>
      <c r="L729" s="23">
        <f t="shared" si="33"/>
        <v>0</v>
      </c>
    </row>
    <row r="730" spans="1:12" x14ac:dyDescent="0.2">
      <c r="A730" s="399"/>
      <c r="D730" s="397">
        <f>_xlfn.XLOOKUP(C:C,Table1[for Import to Bank Register dropdown],Table1[for Pivot],0,0,1)</f>
        <v>0</v>
      </c>
      <c r="E730" s="400"/>
      <c r="F730" s="146">
        <f t="shared" si="35"/>
        <v>1111111</v>
      </c>
      <c r="G730" s="375">
        <f t="shared" si="34"/>
        <v>0</v>
      </c>
      <c r="I730" s="378">
        <f>IF(OR(C730="150 Directors advances", C730="120 accounts receivable", C730="720.2 Automobile - Insurance", C730="720.3 Automobile - License", C730="870.4 Rent - Insurance", C730="870.6 Rent - Property Tax", C730="870.7 Rent - Homeoffice", C730="870.9 Rent - Water"),
   0,
   IF(Dashboard!$F$5="Quick",
      IF(OR(C730="190 Automobile",C730="200 computer hardware",C730="210 Computer software",C730="220 Quickbooks software",C730="230 Office equipment",C730="240 Office furniture"),
         E730-(E730/(1+Dashboard!$F$4)),
         0
      ),
      IF(C730="750 Business promotion",
         E730-(E730/(1+4.793/100)),
         E730-(E730/(1+Dashboard!$F$4))
      )
   )
)</f>
        <v>0</v>
      </c>
      <c r="J730" s="25">
        <f>Bank1[[#This Row],[Money in/ (Money out)]]-Bank1[[#This Row],[GST/HST]]</f>
        <v>0</v>
      </c>
      <c r="L730" s="23">
        <f t="shared" si="33"/>
        <v>0</v>
      </c>
    </row>
    <row r="731" spans="1:12" x14ac:dyDescent="0.2">
      <c r="A731" s="399"/>
      <c r="D731" s="397">
        <f>_xlfn.XLOOKUP(C:C,Table1[for Import to Bank Register dropdown],Table1[for Pivot],0,0,1)</f>
        <v>0</v>
      </c>
      <c r="E731" s="400"/>
      <c r="F731" s="146">
        <f t="shared" si="35"/>
        <v>1111111</v>
      </c>
      <c r="G731" s="375">
        <f t="shared" si="34"/>
        <v>0</v>
      </c>
      <c r="I731" s="378">
        <f>IF(OR(C731="150 Directors advances", C731="120 accounts receivable", C731="720.2 Automobile - Insurance", C731="720.3 Automobile - License", C731="870.4 Rent - Insurance", C731="870.6 Rent - Property Tax", C731="870.7 Rent - Homeoffice", C731="870.9 Rent - Water"),
   0,
   IF(Dashboard!$F$5="Quick",
      IF(OR(C731="190 Automobile",C731="200 computer hardware",C731="210 Computer software",C731="220 Quickbooks software",C731="230 Office equipment",C731="240 Office furniture"),
         E731-(E731/(1+Dashboard!$F$4)),
         0
      ),
      IF(C731="750 Business promotion",
         E731-(E731/(1+4.793/100)),
         E731-(E731/(1+Dashboard!$F$4))
      )
   )
)</f>
        <v>0</v>
      </c>
      <c r="J731" s="25">
        <f>Bank1[[#This Row],[Money in/ (Money out)]]-Bank1[[#This Row],[GST/HST]]</f>
        <v>0</v>
      </c>
      <c r="L731" s="23">
        <f t="shared" si="33"/>
        <v>0</v>
      </c>
    </row>
    <row r="732" spans="1:12" x14ac:dyDescent="0.2">
      <c r="A732" s="399"/>
      <c r="D732" s="397">
        <f>_xlfn.XLOOKUP(C:C,Table1[for Import to Bank Register dropdown],Table1[for Pivot],0,0,1)</f>
        <v>0</v>
      </c>
      <c r="E732" s="400"/>
      <c r="F732" s="146">
        <f t="shared" si="35"/>
        <v>1111111</v>
      </c>
      <c r="G732" s="375">
        <f t="shared" si="34"/>
        <v>0</v>
      </c>
      <c r="I732" s="378">
        <f>IF(OR(C732="150 Directors advances", C732="120 accounts receivable", C732="720.2 Automobile - Insurance", C732="720.3 Automobile - License", C732="870.4 Rent - Insurance", C732="870.6 Rent - Property Tax", C732="870.7 Rent - Homeoffice", C732="870.9 Rent - Water"),
   0,
   IF(Dashboard!$F$5="Quick",
      IF(OR(C732="190 Automobile",C732="200 computer hardware",C732="210 Computer software",C732="220 Quickbooks software",C732="230 Office equipment",C732="240 Office furniture"),
         E732-(E732/(1+Dashboard!$F$4)),
         0
      ),
      IF(C732="750 Business promotion",
         E732-(E732/(1+4.793/100)),
         E732-(E732/(1+Dashboard!$F$4))
      )
   )
)</f>
        <v>0</v>
      </c>
      <c r="J732" s="25">
        <f>Bank1[[#This Row],[Money in/ (Money out)]]-Bank1[[#This Row],[GST/HST]]</f>
        <v>0</v>
      </c>
      <c r="L732" s="23">
        <f t="shared" si="33"/>
        <v>0</v>
      </c>
    </row>
    <row r="733" spans="1:12" x14ac:dyDescent="0.2">
      <c r="A733" s="399"/>
      <c r="D733" s="397">
        <f>_xlfn.XLOOKUP(C:C,Table1[for Import to Bank Register dropdown],Table1[for Pivot],0,0,1)</f>
        <v>0</v>
      </c>
      <c r="E733" s="400"/>
      <c r="F733" s="146">
        <f t="shared" si="35"/>
        <v>1111111</v>
      </c>
      <c r="G733" s="375">
        <f t="shared" si="34"/>
        <v>0</v>
      </c>
      <c r="I733" s="378">
        <f>IF(OR(C733="150 Directors advances", C733="120 accounts receivable", C733="720.2 Automobile - Insurance", C733="720.3 Automobile - License", C733="870.4 Rent - Insurance", C733="870.6 Rent - Property Tax", C733="870.7 Rent - Homeoffice", C733="870.9 Rent - Water"),
   0,
   IF(Dashboard!$F$5="Quick",
      IF(OR(C733="190 Automobile",C733="200 computer hardware",C733="210 Computer software",C733="220 Quickbooks software",C733="230 Office equipment",C733="240 Office furniture"),
         E733-(E733/(1+Dashboard!$F$4)),
         0
      ),
      IF(C733="750 Business promotion",
         E733-(E733/(1+4.793/100)),
         E733-(E733/(1+Dashboard!$F$4))
      )
   )
)</f>
        <v>0</v>
      </c>
      <c r="J733" s="25">
        <f>Bank1[[#This Row],[Money in/ (Money out)]]-Bank1[[#This Row],[GST/HST]]</f>
        <v>0</v>
      </c>
      <c r="L733" s="23">
        <f t="shared" si="33"/>
        <v>0</v>
      </c>
    </row>
    <row r="734" spans="1:12" x14ac:dyDescent="0.2">
      <c r="A734" s="399"/>
      <c r="D734" s="397">
        <f>_xlfn.XLOOKUP(C:C,Table1[for Import to Bank Register dropdown],Table1[for Pivot],0,0,1)</f>
        <v>0</v>
      </c>
      <c r="E734" s="400"/>
      <c r="F734" s="146">
        <f t="shared" si="35"/>
        <v>1111111</v>
      </c>
      <c r="G734" s="375">
        <f t="shared" si="34"/>
        <v>0</v>
      </c>
      <c r="I734" s="378">
        <f>IF(OR(C734="150 Directors advances", C734="120 accounts receivable", C734="720.2 Automobile - Insurance", C734="720.3 Automobile - License", C734="870.4 Rent - Insurance", C734="870.6 Rent - Property Tax", C734="870.7 Rent - Homeoffice", C734="870.9 Rent - Water"),
   0,
   IF(Dashboard!$F$5="Quick",
      IF(OR(C734="190 Automobile",C734="200 computer hardware",C734="210 Computer software",C734="220 Quickbooks software",C734="230 Office equipment",C734="240 Office furniture"),
         E734-(E734/(1+Dashboard!$F$4)),
         0
      ),
      IF(C734="750 Business promotion",
         E734-(E734/(1+4.793/100)),
         E734-(E734/(1+Dashboard!$F$4))
      )
   )
)</f>
        <v>0</v>
      </c>
      <c r="J734" s="25">
        <f>Bank1[[#This Row],[Money in/ (Money out)]]-Bank1[[#This Row],[GST/HST]]</f>
        <v>0</v>
      </c>
      <c r="L734" s="23">
        <f t="shared" si="33"/>
        <v>0</v>
      </c>
    </row>
    <row r="735" spans="1:12" x14ac:dyDescent="0.2">
      <c r="A735" s="399"/>
      <c r="D735" s="397">
        <f>_xlfn.XLOOKUP(C:C,Table1[for Import to Bank Register dropdown],Table1[for Pivot],0,0,1)</f>
        <v>0</v>
      </c>
      <c r="E735" s="400"/>
      <c r="F735" s="146">
        <f t="shared" si="35"/>
        <v>1111111</v>
      </c>
      <c r="G735" s="375">
        <f t="shared" si="34"/>
        <v>0</v>
      </c>
      <c r="I735" s="378">
        <f>IF(OR(C735="150 Directors advances", C735="120 accounts receivable", C735="720.2 Automobile - Insurance", C735="720.3 Automobile - License", C735="870.4 Rent - Insurance", C735="870.6 Rent - Property Tax", C735="870.7 Rent - Homeoffice", C735="870.9 Rent - Water"),
   0,
   IF(Dashboard!$F$5="Quick",
      IF(OR(C735="190 Automobile",C735="200 computer hardware",C735="210 Computer software",C735="220 Quickbooks software",C735="230 Office equipment",C735="240 Office furniture"),
         E735-(E735/(1+Dashboard!$F$4)),
         0
      ),
      IF(C735="750 Business promotion",
         E735-(E735/(1+4.793/100)),
         E735-(E735/(1+Dashboard!$F$4))
      )
   )
)</f>
        <v>0</v>
      </c>
      <c r="J735" s="25">
        <f>Bank1[[#This Row],[Money in/ (Money out)]]-Bank1[[#This Row],[GST/HST]]</f>
        <v>0</v>
      </c>
      <c r="L735" s="23">
        <f t="shared" si="33"/>
        <v>0</v>
      </c>
    </row>
    <row r="736" spans="1:12" x14ac:dyDescent="0.2">
      <c r="A736" s="399"/>
      <c r="D736" s="397">
        <f>_xlfn.XLOOKUP(C:C,Table1[for Import to Bank Register dropdown],Table1[for Pivot],0,0,1)</f>
        <v>0</v>
      </c>
      <c r="E736" s="400"/>
      <c r="F736" s="146">
        <f t="shared" si="35"/>
        <v>1111111</v>
      </c>
      <c r="G736" s="375">
        <f t="shared" si="34"/>
        <v>0</v>
      </c>
      <c r="I736" s="378">
        <f>IF(OR(C736="150 Directors advances", C736="120 accounts receivable", C736="720.2 Automobile - Insurance", C736="720.3 Automobile - License", C736="870.4 Rent - Insurance", C736="870.6 Rent - Property Tax", C736="870.7 Rent - Homeoffice", C736="870.9 Rent - Water"),
   0,
   IF(Dashboard!$F$5="Quick",
      IF(OR(C736="190 Automobile",C736="200 computer hardware",C736="210 Computer software",C736="220 Quickbooks software",C736="230 Office equipment",C736="240 Office furniture"),
         E736-(E736/(1+Dashboard!$F$4)),
         0
      ),
      IF(C736="750 Business promotion",
         E736-(E736/(1+4.793/100)),
         E736-(E736/(1+Dashboard!$F$4))
      )
   )
)</f>
        <v>0</v>
      </c>
      <c r="J736" s="25">
        <f>Bank1[[#This Row],[Money in/ (Money out)]]-Bank1[[#This Row],[GST/HST]]</f>
        <v>0</v>
      </c>
      <c r="L736" s="23">
        <f t="shared" si="33"/>
        <v>0</v>
      </c>
    </row>
    <row r="737" spans="1:12" x14ac:dyDescent="0.2">
      <c r="A737" s="399"/>
      <c r="D737" s="397">
        <f>_xlfn.XLOOKUP(C:C,Table1[for Import to Bank Register dropdown],Table1[for Pivot],0,0,1)</f>
        <v>0</v>
      </c>
      <c r="E737" s="400"/>
      <c r="F737" s="146">
        <f t="shared" si="35"/>
        <v>1111111</v>
      </c>
      <c r="G737" s="375">
        <f t="shared" si="34"/>
        <v>0</v>
      </c>
      <c r="I737" s="378">
        <f>IF(OR(C737="150 Directors advances", C737="120 accounts receivable", C737="720.2 Automobile - Insurance", C737="720.3 Automobile - License", C737="870.4 Rent - Insurance", C737="870.6 Rent - Property Tax", C737="870.7 Rent - Homeoffice", C737="870.9 Rent - Water"),
   0,
   IF(Dashboard!$F$5="Quick",
      IF(OR(C737="190 Automobile",C737="200 computer hardware",C737="210 Computer software",C737="220 Quickbooks software",C737="230 Office equipment",C737="240 Office furniture"),
         E737-(E737/(1+Dashboard!$F$4)),
         0
      ),
      IF(C737="750 Business promotion",
         E737-(E737/(1+4.793/100)),
         E737-(E737/(1+Dashboard!$F$4))
      )
   )
)</f>
        <v>0</v>
      </c>
      <c r="J737" s="25">
        <f>Bank1[[#This Row],[Money in/ (Money out)]]-Bank1[[#This Row],[GST/HST]]</f>
        <v>0</v>
      </c>
      <c r="L737" s="23">
        <f t="shared" si="33"/>
        <v>0</v>
      </c>
    </row>
    <row r="738" spans="1:12" x14ac:dyDescent="0.2">
      <c r="A738" s="399"/>
      <c r="D738" s="397">
        <f>_xlfn.XLOOKUP(C:C,Table1[for Import to Bank Register dropdown],Table1[for Pivot],0,0,1)</f>
        <v>0</v>
      </c>
      <c r="E738" s="400"/>
      <c r="F738" s="146">
        <f t="shared" si="35"/>
        <v>1111111</v>
      </c>
      <c r="G738" s="375">
        <f t="shared" si="34"/>
        <v>0</v>
      </c>
      <c r="I738" s="378">
        <f>IF(OR(C738="150 Directors advances", C738="120 accounts receivable", C738="720.2 Automobile - Insurance", C738="720.3 Automobile - License", C738="870.4 Rent - Insurance", C738="870.6 Rent - Property Tax", C738="870.7 Rent - Homeoffice", C738="870.9 Rent - Water"),
   0,
   IF(Dashboard!$F$5="Quick",
      IF(OR(C738="190 Automobile",C738="200 computer hardware",C738="210 Computer software",C738="220 Quickbooks software",C738="230 Office equipment",C738="240 Office furniture"),
         E738-(E738/(1+Dashboard!$F$4)),
         0
      ),
      IF(C738="750 Business promotion",
         E738-(E738/(1+4.793/100)),
         E738-(E738/(1+Dashboard!$F$4))
      )
   )
)</f>
        <v>0</v>
      </c>
      <c r="J738" s="25">
        <f>Bank1[[#This Row],[Money in/ (Money out)]]-Bank1[[#This Row],[GST/HST]]</f>
        <v>0</v>
      </c>
      <c r="L738" s="23">
        <f t="shared" si="33"/>
        <v>0</v>
      </c>
    </row>
    <row r="739" spans="1:12" x14ac:dyDescent="0.2">
      <c r="A739" s="399"/>
      <c r="D739" s="397">
        <f>_xlfn.XLOOKUP(C:C,Table1[for Import to Bank Register dropdown],Table1[for Pivot],0,0,1)</f>
        <v>0</v>
      </c>
      <c r="E739" s="400"/>
      <c r="F739" s="146">
        <f t="shared" si="35"/>
        <v>1111111</v>
      </c>
      <c r="G739" s="375">
        <f t="shared" si="34"/>
        <v>0</v>
      </c>
      <c r="I739" s="378">
        <f>IF(OR(C739="150 Directors advances", C739="120 accounts receivable", C739="720.2 Automobile - Insurance", C739="720.3 Automobile - License", C739="870.4 Rent - Insurance", C739="870.6 Rent - Property Tax", C739="870.7 Rent - Homeoffice", C739="870.9 Rent - Water"),
   0,
   IF(Dashboard!$F$5="Quick",
      IF(OR(C739="190 Automobile",C739="200 computer hardware",C739="210 Computer software",C739="220 Quickbooks software",C739="230 Office equipment",C739="240 Office furniture"),
         E739-(E739/(1+Dashboard!$F$4)),
         0
      ),
      IF(C739="750 Business promotion",
         E739-(E739/(1+4.793/100)),
         E739-(E739/(1+Dashboard!$F$4))
      )
   )
)</f>
        <v>0</v>
      </c>
      <c r="J739" s="25">
        <f>Bank1[[#This Row],[Money in/ (Money out)]]-Bank1[[#This Row],[GST/HST]]</f>
        <v>0</v>
      </c>
      <c r="L739" s="23">
        <f t="shared" si="33"/>
        <v>0</v>
      </c>
    </row>
    <row r="740" spans="1:12" x14ac:dyDescent="0.2">
      <c r="A740" s="399"/>
      <c r="D740" s="397">
        <f>_xlfn.XLOOKUP(C:C,Table1[for Import to Bank Register dropdown],Table1[for Pivot],0,0,1)</f>
        <v>0</v>
      </c>
      <c r="E740" s="400"/>
      <c r="F740" s="146">
        <f t="shared" si="35"/>
        <v>1111111</v>
      </c>
      <c r="G740" s="375">
        <f t="shared" si="34"/>
        <v>0</v>
      </c>
      <c r="I740" s="378">
        <f>IF(OR(C740="150 Directors advances", C740="120 accounts receivable", C740="720.2 Automobile - Insurance", C740="720.3 Automobile - License", C740="870.4 Rent - Insurance", C740="870.6 Rent - Property Tax", C740="870.7 Rent - Homeoffice", C740="870.9 Rent - Water"),
   0,
   IF(Dashboard!$F$5="Quick",
      IF(OR(C740="190 Automobile",C740="200 computer hardware",C740="210 Computer software",C740="220 Quickbooks software",C740="230 Office equipment",C740="240 Office furniture"),
         E740-(E740/(1+Dashboard!$F$4)),
         0
      ),
      IF(C740="750 Business promotion",
         E740-(E740/(1+4.793/100)),
         E740-(E740/(1+Dashboard!$F$4))
      )
   )
)</f>
        <v>0</v>
      </c>
      <c r="J740" s="25">
        <f>Bank1[[#This Row],[Money in/ (Money out)]]-Bank1[[#This Row],[GST/HST]]</f>
        <v>0</v>
      </c>
      <c r="L740" s="23">
        <f t="shared" si="33"/>
        <v>0</v>
      </c>
    </row>
    <row r="741" spans="1:12" x14ac:dyDescent="0.2">
      <c r="A741" s="399"/>
      <c r="D741" s="397">
        <f>_xlfn.XLOOKUP(C:C,Table1[for Import to Bank Register dropdown],Table1[for Pivot],0,0,1)</f>
        <v>0</v>
      </c>
      <c r="E741" s="400"/>
      <c r="F741" s="146">
        <f t="shared" si="35"/>
        <v>1111111</v>
      </c>
      <c r="G741" s="375">
        <f t="shared" si="34"/>
        <v>0</v>
      </c>
      <c r="I741" s="378">
        <f>IF(OR(C741="150 Directors advances", C741="120 accounts receivable", C741="720.2 Automobile - Insurance", C741="720.3 Automobile - License", C741="870.4 Rent - Insurance", C741="870.6 Rent - Property Tax", C741="870.7 Rent - Homeoffice", C741="870.9 Rent - Water"),
   0,
   IF(Dashboard!$F$5="Quick",
      IF(OR(C741="190 Automobile",C741="200 computer hardware",C741="210 Computer software",C741="220 Quickbooks software",C741="230 Office equipment",C741="240 Office furniture"),
         E741-(E741/(1+Dashboard!$F$4)),
         0
      ),
      IF(C741="750 Business promotion",
         E741-(E741/(1+4.793/100)),
         E741-(E741/(1+Dashboard!$F$4))
      )
   )
)</f>
        <v>0</v>
      </c>
      <c r="J741" s="25">
        <f>Bank1[[#This Row],[Money in/ (Money out)]]-Bank1[[#This Row],[GST/HST]]</f>
        <v>0</v>
      </c>
      <c r="L741" s="23">
        <f t="shared" si="33"/>
        <v>0</v>
      </c>
    </row>
    <row r="742" spans="1:12" x14ac:dyDescent="0.2">
      <c r="A742" s="399"/>
      <c r="D742" s="397">
        <f>_xlfn.XLOOKUP(C:C,Table1[for Import to Bank Register dropdown],Table1[for Pivot],0,0,1)</f>
        <v>0</v>
      </c>
      <c r="E742" s="400"/>
      <c r="F742" s="146">
        <f t="shared" si="35"/>
        <v>1111111</v>
      </c>
      <c r="G742" s="375">
        <f t="shared" si="34"/>
        <v>0</v>
      </c>
      <c r="I742" s="378">
        <f>IF(OR(C742="150 Directors advances", C742="120 accounts receivable", C742="720.2 Automobile - Insurance", C742="720.3 Automobile - License", C742="870.4 Rent - Insurance", C742="870.6 Rent - Property Tax", C742="870.7 Rent - Homeoffice", C742="870.9 Rent - Water"),
   0,
   IF(Dashboard!$F$5="Quick",
      IF(OR(C742="190 Automobile",C742="200 computer hardware",C742="210 Computer software",C742="220 Quickbooks software",C742="230 Office equipment",C742="240 Office furniture"),
         E742-(E742/(1+Dashboard!$F$4)),
         0
      ),
      IF(C742="750 Business promotion",
         E742-(E742/(1+4.793/100)),
         E742-(E742/(1+Dashboard!$F$4))
      )
   )
)</f>
        <v>0</v>
      </c>
      <c r="J742" s="25">
        <f>Bank1[[#This Row],[Money in/ (Money out)]]-Bank1[[#This Row],[GST/HST]]</f>
        <v>0</v>
      </c>
      <c r="L742" s="23">
        <f t="shared" si="33"/>
        <v>0</v>
      </c>
    </row>
    <row r="743" spans="1:12" x14ac:dyDescent="0.2">
      <c r="A743" s="399"/>
      <c r="D743" s="397">
        <f>_xlfn.XLOOKUP(C:C,Table1[for Import to Bank Register dropdown],Table1[for Pivot],0,0,1)</f>
        <v>0</v>
      </c>
      <c r="E743" s="400"/>
      <c r="F743" s="146">
        <f t="shared" si="35"/>
        <v>1111111</v>
      </c>
      <c r="G743" s="375">
        <f t="shared" si="34"/>
        <v>0</v>
      </c>
      <c r="I743" s="378">
        <f>IF(OR(C743="150 Directors advances", C743="120 accounts receivable", C743="720.2 Automobile - Insurance", C743="720.3 Automobile - License", C743="870.4 Rent - Insurance", C743="870.6 Rent - Property Tax", C743="870.7 Rent - Homeoffice", C743="870.9 Rent - Water"),
   0,
   IF(Dashboard!$F$5="Quick",
      IF(OR(C743="190 Automobile",C743="200 computer hardware",C743="210 Computer software",C743="220 Quickbooks software",C743="230 Office equipment",C743="240 Office furniture"),
         E743-(E743/(1+Dashboard!$F$4)),
         0
      ),
      IF(C743="750 Business promotion",
         E743-(E743/(1+4.793/100)),
         E743-(E743/(1+Dashboard!$F$4))
      )
   )
)</f>
        <v>0</v>
      </c>
      <c r="J743" s="25">
        <f>Bank1[[#This Row],[Money in/ (Money out)]]-Bank1[[#This Row],[GST/HST]]</f>
        <v>0</v>
      </c>
      <c r="L743" s="23">
        <f t="shared" si="33"/>
        <v>0</v>
      </c>
    </row>
    <row r="744" spans="1:12" x14ac:dyDescent="0.2">
      <c r="A744" s="399"/>
      <c r="D744" s="397">
        <f>_xlfn.XLOOKUP(C:C,Table1[for Import to Bank Register dropdown],Table1[for Pivot],0,0,1)</f>
        <v>0</v>
      </c>
      <c r="E744" s="400"/>
      <c r="F744" s="146">
        <f t="shared" si="35"/>
        <v>1111111</v>
      </c>
      <c r="G744" s="375">
        <f t="shared" si="34"/>
        <v>0</v>
      </c>
      <c r="I744" s="378">
        <f>IF(OR(C744="150 Directors advances", C744="120 accounts receivable", C744="720.2 Automobile - Insurance", C744="720.3 Automobile - License", C744="870.4 Rent - Insurance", C744="870.6 Rent - Property Tax", C744="870.7 Rent - Homeoffice", C744="870.9 Rent - Water"),
   0,
   IF(Dashboard!$F$5="Quick",
      IF(OR(C744="190 Automobile",C744="200 computer hardware",C744="210 Computer software",C744="220 Quickbooks software",C744="230 Office equipment",C744="240 Office furniture"),
         E744-(E744/(1+Dashboard!$F$4)),
         0
      ),
      IF(C744="750 Business promotion",
         E744-(E744/(1+4.793/100)),
         E744-(E744/(1+Dashboard!$F$4))
      )
   )
)</f>
        <v>0</v>
      </c>
      <c r="J744" s="25">
        <f>Bank1[[#This Row],[Money in/ (Money out)]]-Bank1[[#This Row],[GST/HST]]</f>
        <v>0</v>
      </c>
      <c r="L744" s="23">
        <f t="shared" si="33"/>
        <v>0</v>
      </c>
    </row>
    <row r="745" spans="1:12" x14ac:dyDescent="0.2">
      <c r="A745" s="399"/>
      <c r="D745" s="397">
        <f>_xlfn.XLOOKUP(C:C,Table1[for Import to Bank Register dropdown],Table1[for Pivot],0,0,1)</f>
        <v>0</v>
      </c>
      <c r="E745" s="400"/>
      <c r="F745" s="146">
        <f t="shared" si="35"/>
        <v>1111111</v>
      </c>
      <c r="G745" s="375">
        <f t="shared" si="34"/>
        <v>0</v>
      </c>
      <c r="I745" s="378">
        <f>IF(OR(C745="150 Directors advances", C745="120 accounts receivable", C745="720.2 Automobile - Insurance", C745="720.3 Automobile - License", C745="870.4 Rent - Insurance", C745="870.6 Rent - Property Tax", C745="870.7 Rent - Homeoffice", C745="870.9 Rent - Water"),
   0,
   IF(Dashboard!$F$5="Quick",
      IF(OR(C745="190 Automobile",C745="200 computer hardware",C745="210 Computer software",C745="220 Quickbooks software",C745="230 Office equipment",C745="240 Office furniture"),
         E745-(E745/(1+Dashboard!$F$4)),
         0
      ),
      IF(C745="750 Business promotion",
         E745-(E745/(1+4.793/100)),
         E745-(E745/(1+Dashboard!$F$4))
      )
   )
)</f>
        <v>0</v>
      </c>
      <c r="J745" s="25">
        <f>Bank1[[#This Row],[Money in/ (Money out)]]-Bank1[[#This Row],[GST/HST]]</f>
        <v>0</v>
      </c>
      <c r="L745" s="23">
        <f t="shared" si="33"/>
        <v>0</v>
      </c>
    </row>
    <row r="746" spans="1:12" x14ac:dyDescent="0.2">
      <c r="A746" s="399"/>
      <c r="D746" s="397">
        <f>_xlfn.XLOOKUP(C:C,Table1[for Import to Bank Register dropdown],Table1[for Pivot],0,0,1)</f>
        <v>0</v>
      </c>
      <c r="E746" s="400"/>
      <c r="F746" s="146">
        <f t="shared" si="35"/>
        <v>1111111</v>
      </c>
      <c r="G746" s="375">
        <f t="shared" si="34"/>
        <v>0</v>
      </c>
      <c r="I746" s="378">
        <f>IF(OR(C746="150 Directors advances", C746="120 accounts receivable", C746="720.2 Automobile - Insurance", C746="720.3 Automobile - License", C746="870.4 Rent - Insurance", C746="870.6 Rent - Property Tax", C746="870.7 Rent - Homeoffice", C746="870.9 Rent - Water"),
   0,
   IF(Dashboard!$F$5="Quick",
      IF(OR(C746="190 Automobile",C746="200 computer hardware",C746="210 Computer software",C746="220 Quickbooks software",C746="230 Office equipment",C746="240 Office furniture"),
         E746-(E746/(1+Dashboard!$F$4)),
         0
      ),
      IF(C746="750 Business promotion",
         E746-(E746/(1+4.793/100)),
         E746-(E746/(1+Dashboard!$F$4))
      )
   )
)</f>
        <v>0</v>
      </c>
      <c r="J746" s="25">
        <f>Bank1[[#This Row],[Money in/ (Money out)]]-Bank1[[#This Row],[GST/HST]]</f>
        <v>0</v>
      </c>
      <c r="L746" s="23">
        <f t="shared" si="33"/>
        <v>0</v>
      </c>
    </row>
    <row r="747" spans="1:12" x14ac:dyDescent="0.2">
      <c r="A747" s="399"/>
      <c r="D747" s="397">
        <f>_xlfn.XLOOKUP(C:C,Table1[for Import to Bank Register dropdown],Table1[for Pivot],0,0,1)</f>
        <v>0</v>
      </c>
      <c r="E747" s="400"/>
      <c r="F747" s="146">
        <f t="shared" si="35"/>
        <v>1111111</v>
      </c>
      <c r="G747" s="375">
        <f t="shared" si="34"/>
        <v>0</v>
      </c>
      <c r="I747" s="378">
        <f>IF(OR(C747="150 Directors advances", C747="120 accounts receivable", C747="720.2 Automobile - Insurance", C747="720.3 Automobile - License", C747="870.4 Rent - Insurance", C747="870.6 Rent - Property Tax", C747="870.7 Rent - Homeoffice", C747="870.9 Rent - Water"),
   0,
   IF(Dashboard!$F$5="Quick",
      IF(OR(C747="190 Automobile",C747="200 computer hardware",C747="210 Computer software",C747="220 Quickbooks software",C747="230 Office equipment",C747="240 Office furniture"),
         E747-(E747/(1+Dashboard!$F$4)),
         0
      ),
      IF(C747="750 Business promotion",
         E747-(E747/(1+4.793/100)),
         E747-(E747/(1+Dashboard!$F$4))
      )
   )
)</f>
        <v>0</v>
      </c>
      <c r="J747" s="25">
        <f>Bank1[[#This Row],[Money in/ (Money out)]]-Bank1[[#This Row],[GST/HST]]</f>
        <v>0</v>
      </c>
      <c r="L747" s="23">
        <f t="shared" si="33"/>
        <v>0</v>
      </c>
    </row>
    <row r="748" spans="1:12" x14ac:dyDescent="0.2">
      <c r="A748" s="399"/>
      <c r="D748" s="397">
        <f>_xlfn.XLOOKUP(C:C,Table1[for Import to Bank Register dropdown],Table1[for Pivot],0,0,1)</f>
        <v>0</v>
      </c>
      <c r="E748" s="400"/>
      <c r="F748" s="146">
        <f t="shared" si="35"/>
        <v>1111111</v>
      </c>
      <c r="G748" s="375">
        <f t="shared" si="34"/>
        <v>0</v>
      </c>
      <c r="I748" s="378">
        <f>IF(OR(C748="150 Directors advances", C748="120 accounts receivable", C748="720.2 Automobile - Insurance", C748="720.3 Automobile - License", C748="870.4 Rent - Insurance", C748="870.6 Rent - Property Tax", C748="870.7 Rent - Homeoffice", C748="870.9 Rent - Water"),
   0,
   IF(Dashboard!$F$5="Quick",
      IF(OR(C748="190 Automobile",C748="200 computer hardware",C748="210 Computer software",C748="220 Quickbooks software",C748="230 Office equipment",C748="240 Office furniture"),
         E748-(E748/(1+Dashboard!$F$4)),
         0
      ),
      IF(C748="750 Business promotion",
         E748-(E748/(1+4.793/100)),
         E748-(E748/(1+Dashboard!$F$4))
      )
   )
)</f>
        <v>0</v>
      </c>
      <c r="J748" s="25">
        <f>Bank1[[#This Row],[Money in/ (Money out)]]-Bank1[[#This Row],[GST/HST]]</f>
        <v>0</v>
      </c>
      <c r="L748" s="23">
        <f t="shared" si="33"/>
        <v>0</v>
      </c>
    </row>
    <row r="749" spans="1:12" x14ac:dyDescent="0.2">
      <c r="A749" s="399"/>
      <c r="D749" s="397">
        <f>_xlfn.XLOOKUP(C:C,Table1[for Import to Bank Register dropdown],Table1[for Pivot],0,0,1)</f>
        <v>0</v>
      </c>
      <c r="E749" s="400"/>
      <c r="F749" s="146">
        <f t="shared" si="35"/>
        <v>1111111</v>
      </c>
      <c r="G749" s="375">
        <f t="shared" si="34"/>
        <v>0</v>
      </c>
      <c r="I749" s="378">
        <f>IF(OR(C749="150 Directors advances", C749="120 accounts receivable", C749="720.2 Automobile - Insurance", C749="720.3 Automobile - License", C749="870.4 Rent - Insurance", C749="870.6 Rent - Property Tax", C749="870.7 Rent - Homeoffice", C749="870.9 Rent - Water"),
   0,
   IF(Dashboard!$F$5="Quick",
      IF(OR(C749="190 Automobile",C749="200 computer hardware",C749="210 Computer software",C749="220 Quickbooks software",C749="230 Office equipment",C749="240 Office furniture"),
         E749-(E749/(1+Dashboard!$F$4)),
         0
      ),
      IF(C749="750 Business promotion",
         E749-(E749/(1+4.793/100)),
         E749-(E749/(1+Dashboard!$F$4))
      )
   )
)</f>
        <v>0</v>
      </c>
      <c r="J749" s="25">
        <f>Bank1[[#This Row],[Money in/ (Money out)]]-Bank1[[#This Row],[GST/HST]]</f>
        <v>0</v>
      </c>
      <c r="L749" s="23">
        <f t="shared" si="33"/>
        <v>0</v>
      </c>
    </row>
    <row r="750" spans="1:12" x14ac:dyDescent="0.2">
      <c r="A750" s="399"/>
      <c r="D750" s="397">
        <f>_xlfn.XLOOKUP(C:C,Table1[for Import to Bank Register dropdown],Table1[for Pivot],0,0,1)</f>
        <v>0</v>
      </c>
      <c r="E750" s="400"/>
      <c r="F750" s="146">
        <f t="shared" si="35"/>
        <v>1111111</v>
      </c>
      <c r="G750" s="375">
        <f t="shared" si="34"/>
        <v>0</v>
      </c>
      <c r="I750" s="378">
        <f>IF(OR(C750="150 Directors advances", C750="120 accounts receivable", C750="720.2 Automobile - Insurance", C750="720.3 Automobile - License", C750="870.4 Rent - Insurance", C750="870.6 Rent - Property Tax", C750="870.7 Rent - Homeoffice", C750="870.9 Rent - Water"),
   0,
   IF(Dashboard!$F$5="Quick",
      IF(OR(C750="190 Automobile",C750="200 computer hardware",C750="210 Computer software",C750="220 Quickbooks software",C750="230 Office equipment",C750="240 Office furniture"),
         E750-(E750/(1+Dashboard!$F$4)),
         0
      ),
      IF(C750="750 Business promotion",
         E750-(E750/(1+4.793/100)),
         E750-(E750/(1+Dashboard!$F$4))
      )
   )
)</f>
        <v>0</v>
      </c>
      <c r="J750" s="25">
        <f>Bank1[[#This Row],[Money in/ (Money out)]]-Bank1[[#This Row],[GST/HST]]</f>
        <v>0</v>
      </c>
      <c r="L750" s="23">
        <f t="shared" si="33"/>
        <v>0</v>
      </c>
    </row>
    <row r="751" spans="1:12" x14ac:dyDescent="0.2">
      <c r="A751" s="399"/>
      <c r="D751" s="397">
        <f>_xlfn.XLOOKUP(C:C,Table1[for Import to Bank Register dropdown],Table1[for Pivot],0,0,1)</f>
        <v>0</v>
      </c>
      <c r="E751" s="400"/>
      <c r="F751" s="146">
        <f t="shared" si="35"/>
        <v>1111111</v>
      </c>
      <c r="G751" s="375">
        <f t="shared" si="34"/>
        <v>0</v>
      </c>
      <c r="I751" s="378">
        <f>IF(OR(C751="150 Directors advances", C751="120 accounts receivable", C751="720.2 Automobile - Insurance", C751="720.3 Automobile - License", C751="870.4 Rent - Insurance", C751="870.6 Rent - Property Tax", C751="870.7 Rent - Homeoffice", C751="870.9 Rent - Water"),
   0,
   IF(Dashboard!$F$5="Quick",
      IF(OR(C751="190 Automobile",C751="200 computer hardware",C751="210 Computer software",C751="220 Quickbooks software",C751="230 Office equipment",C751="240 Office furniture"),
         E751-(E751/(1+Dashboard!$F$4)),
         0
      ),
      IF(C751="750 Business promotion",
         E751-(E751/(1+4.793/100)),
         E751-(E751/(1+Dashboard!$F$4))
      )
   )
)</f>
        <v>0</v>
      </c>
      <c r="J751" s="25">
        <f>Bank1[[#This Row],[Money in/ (Money out)]]-Bank1[[#This Row],[GST/HST]]</f>
        <v>0</v>
      </c>
      <c r="L751" s="23">
        <f t="shared" si="33"/>
        <v>0</v>
      </c>
    </row>
    <row r="752" spans="1:12" x14ac:dyDescent="0.2">
      <c r="A752" s="399"/>
      <c r="D752" s="397">
        <f>_xlfn.XLOOKUP(C:C,Table1[for Import to Bank Register dropdown],Table1[for Pivot],0,0,1)</f>
        <v>0</v>
      </c>
      <c r="E752" s="400"/>
      <c r="F752" s="146">
        <f t="shared" si="35"/>
        <v>1111111</v>
      </c>
      <c r="G752" s="375">
        <f t="shared" si="34"/>
        <v>0</v>
      </c>
      <c r="I752" s="378">
        <f>IF(OR(C752="150 Directors advances", C752="120 accounts receivable", C752="720.2 Automobile - Insurance", C752="720.3 Automobile - License", C752="870.4 Rent - Insurance", C752="870.6 Rent - Property Tax", C752="870.7 Rent - Homeoffice", C752="870.9 Rent - Water"),
   0,
   IF(Dashboard!$F$5="Quick",
      IF(OR(C752="190 Automobile",C752="200 computer hardware",C752="210 Computer software",C752="220 Quickbooks software",C752="230 Office equipment",C752="240 Office furniture"),
         E752-(E752/(1+Dashboard!$F$4)),
         0
      ),
      IF(C752="750 Business promotion",
         E752-(E752/(1+4.793/100)),
         E752-(E752/(1+Dashboard!$F$4))
      )
   )
)</f>
        <v>0</v>
      </c>
      <c r="J752" s="25">
        <f>Bank1[[#This Row],[Money in/ (Money out)]]-Bank1[[#This Row],[GST/HST]]</f>
        <v>0</v>
      </c>
      <c r="L752" s="23">
        <f t="shared" si="33"/>
        <v>0</v>
      </c>
    </row>
    <row r="753" spans="1:12" x14ac:dyDescent="0.2">
      <c r="A753" s="399"/>
      <c r="D753" s="397">
        <f>_xlfn.XLOOKUP(C:C,Table1[for Import to Bank Register dropdown],Table1[for Pivot],0,0,1)</f>
        <v>0</v>
      </c>
      <c r="E753" s="400"/>
      <c r="F753" s="146">
        <f t="shared" si="35"/>
        <v>1111111</v>
      </c>
      <c r="G753" s="375">
        <f t="shared" si="34"/>
        <v>0</v>
      </c>
      <c r="I753" s="378">
        <f>IF(OR(C753="150 Directors advances", C753="120 accounts receivable", C753="720.2 Automobile - Insurance", C753="720.3 Automobile - License", C753="870.4 Rent - Insurance", C753="870.6 Rent - Property Tax", C753="870.7 Rent - Homeoffice", C753="870.9 Rent - Water"),
   0,
   IF(Dashboard!$F$5="Quick",
      IF(OR(C753="190 Automobile",C753="200 computer hardware",C753="210 Computer software",C753="220 Quickbooks software",C753="230 Office equipment",C753="240 Office furniture"),
         E753-(E753/(1+Dashboard!$F$4)),
         0
      ),
      IF(C753="750 Business promotion",
         E753-(E753/(1+4.793/100)),
         E753-(E753/(1+Dashboard!$F$4))
      )
   )
)</f>
        <v>0</v>
      </c>
      <c r="J753" s="25">
        <f>Bank1[[#This Row],[Money in/ (Money out)]]-Bank1[[#This Row],[GST/HST]]</f>
        <v>0</v>
      </c>
      <c r="L753" s="23">
        <f t="shared" si="33"/>
        <v>0</v>
      </c>
    </row>
    <row r="754" spans="1:12" x14ac:dyDescent="0.2">
      <c r="A754" s="399"/>
      <c r="D754" s="397">
        <f>_xlfn.XLOOKUP(C:C,Table1[for Import to Bank Register dropdown],Table1[for Pivot],0,0,1)</f>
        <v>0</v>
      </c>
      <c r="E754" s="400"/>
      <c r="F754" s="146">
        <f t="shared" si="35"/>
        <v>1111111</v>
      </c>
      <c r="G754" s="375">
        <f t="shared" si="34"/>
        <v>0</v>
      </c>
      <c r="I754" s="378">
        <f>IF(OR(C754="150 Directors advances", C754="120 accounts receivable", C754="720.2 Automobile - Insurance", C754="720.3 Automobile - License", C754="870.4 Rent - Insurance", C754="870.6 Rent - Property Tax", C754="870.7 Rent - Homeoffice", C754="870.9 Rent - Water"),
   0,
   IF(Dashboard!$F$5="Quick",
      IF(OR(C754="190 Automobile",C754="200 computer hardware",C754="210 Computer software",C754="220 Quickbooks software",C754="230 Office equipment",C754="240 Office furniture"),
         E754-(E754/(1+Dashboard!$F$4)),
         0
      ),
      IF(C754="750 Business promotion",
         E754-(E754/(1+4.793/100)),
         E754-(E754/(1+Dashboard!$F$4))
      )
   )
)</f>
        <v>0</v>
      </c>
      <c r="J754" s="25">
        <f>Bank1[[#This Row],[Money in/ (Money out)]]-Bank1[[#This Row],[GST/HST]]</f>
        <v>0</v>
      </c>
      <c r="L754" s="23">
        <f t="shared" si="33"/>
        <v>0</v>
      </c>
    </row>
    <row r="755" spans="1:12" x14ac:dyDescent="0.2">
      <c r="A755" s="399"/>
      <c r="D755" s="397">
        <f>_xlfn.XLOOKUP(C:C,Table1[for Import to Bank Register dropdown],Table1[for Pivot],0,0,1)</f>
        <v>0</v>
      </c>
      <c r="E755" s="400"/>
      <c r="F755" s="146">
        <f t="shared" si="35"/>
        <v>1111111</v>
      </c>
      <c r="G755" s="375">
        <f t="shared" si="34"/>
        <v>0</v>
      </c>
      <c r="I755" s="378">
        <f>IF(OR(C755="150 Directors advances", C755="120 accounts receivable", C755="720.2 Automobile - Insurance", C755="720.3 Automobile - License", C755="870.4 Rent - Insurance", C755="870.6 Rent - Property Tax", C755="870.7 Rent - Homeoffice", C755="870.9 Rent - Water"),
   0,
   IF(Dashboard!$F$5="Quick",
      IF(OR(C755="190 Automobile",C755="200 computer hardware",C755="210 Computer software",C755="220 Quickbooks software",C755="230 Office equipment",C755="240 Office furniture"),
         E755-(E755/(1+Dashboard!$F$4)),
         0
      ),
      IF(C755="750 Business promotion",
         E755-(E755/(1+4.793/100)),
         E755-(E755/(1+Dashboard!$F$4))
      )
   )
)</f>
        <v>0</v>
      </c>
      <c r="J755" s="25">
        <f>Bank1[[#This Row],[Money in/ (Money out)]]-Bank1[[#This Row],[GST/HST]]</f>
        <v>0</v>
      </c>
      <c r="L755" s="23">
        <f t="shared" si="33"/>
        <v>0</v>
      </c>
    </row>
    <row r="756" spans="1:12" x14ac:dyDescent="0.2">
      <c r="A756" s="399"/>
      <c r="D756" s="397">
        <f>_xlfn.XLOOKUP(C:C,Table1[for Import to Bank Register dropdown],Table1[for Pivot],0,0,1)</f>
        <v>0</v>
      </c>
      <c r="E756" s="400"/>
      <c r="F756" s="146">
        <f t="shared" si="35"/>
        <v>1111111</v>
      </c>
      <c r="G756" s="375">
        <f t="shared" si="34"/>
        <v>0</v>
      </c>
      <c r="I756" s="378">
        <f>IF(OR(C756="150 Directors advances", C756="120 accounts receivable", C756="720.2 Automobile - Insurance", C756="720.3 Automobile - License", C756="870.4 Rent - Insurance", C756="870.6 Rent - Property Tax", C756="870.7 Rent - Homeoffice", C756="870.9 Rent - Water"),
   0,
   IF(Dashboard!$F$5="Quick",
      IF(OR(C756="190 Automobile",C756="200 computer hardware",C756="210 Computer software",C756="220 Quickbooks software",C756="230 Office equipment",C756="240 Office furniture"),
         E756-(E756/(1+Dashboard!$F$4)),
         0
      ),
      IF(C756="750 Business promotion",
         E756-(E756/(1+4.793/100)),
         E756-(E756/(1+Dashboard!$F$4))
      )
   )
)</f>
        <v>0</v>
      </c>
      <c r="J756" s="25">
        <f>Bank1[[#This Row],[Money in/ (Money out)]]-Bank1[[#This Row],[GST/HST]]</f>
        <v>0</v>
      </c>
      <c r="L756" s="23">
        <f t="shared" si="33"/>
        <v>0</v>
      </c>
    </row>
    <row r="757" spans="1:12" x14ac:dyDescent="0.2">
      <c r="A757" s="399"/>
      <c r="D757" s="397">
        <f>_xlfn.XLOOKUP(C:C,Table1[for Import to Bank Register dropdown],Table1[for Pivot],0,0,1)</f>
        <v>0</v>
      </c>
      <c r="E757" s="400"/>
      <c r="F757" s="146">
        <f t="shared" si="35"/>
        <v>1111111</v>
      </c>
      <c r="G757" s="375">
        <f t="shared" si="34"/>
        <v>0</v>
      </c>
      <c r="I757" s="378">
        <f>IF(OR(C757="150 Directors advances", C757="120 accounts receivable", C757="720.2 Automobile - Insurance", C757="720.3 Automobile - License", C757="870.4 Rent - Insurance", C757="870.6 Rent - Property Tax", C757="870.7 Rent - Homeoffice", C757="870.9 Rent - Water"),
   0,
   IF(Dashboard!$F$5="Quick",
      IF(OR(C757="190 Automobile",C757="200 computer hardware",C757="210 Computer software",C757="220 Quickbooks software",C757="230 Office equipment",C757="240 Office furniture"),
         E757-(E757/(1+Dashboard!$F$4)),
         0
      ),
      IF(C757="750 Business promotion",
         E757-(E757/(1+4.793/100)),
         E757-(E757/(1+Dashboard!$F$4))
      )
   )
)</f>
        <v>0</v>
      </c>
      <c r="J757" s="25">
        <f>Bank1[[#This Row],[Money in/ (Money out)]]-Bank1[[#This Row],[GST/HST]]</f>
        <v>0</v>
      </c>
      <c r="L757" s="23">
        <f t="shared" si="33"/>
        <v>0</v>
      </c>
    </row>
    <row r="758" spans="1:12" x14ac:dyDescent="0.2">
      <c r="A758" s="399"/>
      <c r="D758" s="397">
        <f>_xlfn.XLOOKUP(C:C,Table1[for Import to Bank Register dropdown],Table1[for Pivot],0,0,1)</f>
        <v>0</v>
      </c>
      <c r="E758" s="400"/>
      <c r="F758" s="146">
        <f t="shared" si="35"/>
        <v>1111111</v>
      </c>
      <c r="G758" s="375">
        <f t="shared" si="34"/>
        <v>0</v>
      </c>
      <c r="I758" s="378">
        <f>IF(OR(C758="150 Directors advances", C758="120 accounts receivable", C758="720.2 Automobile - Insurance", C758="720.3 Automobile - License", C758="870.4 Rent - Insurance", C758="870.6 Rent - Property Tax", C758="870.7 Rent - Homeoffice", C758="870.9 Rent - Water"),
   0,
   IF(Dashboard!$F$5="Quick",
      IF(OR(C758="190 Automobile",C758="200 computer hardware",C758="210 Computer software",C758="220 Quickbooks software",C758="230 Office equipment",C758="240 Office furniture"),
         E758-(E758/(1+Dashboard!$F$4)),
         0
      ),
      IF(C758="750 Business promotion",
         E758-(E758/(1+4.793/100)),
         E758-(E758/(1+Dashboard!$F$4))
      )
   )
)</f>
        <v>0</v>
      </c>
      <c r="J758" s="25">
        <f>Bank1[[#This Row],[Money in/ (Money out)]]-Bank1[[#This Row],[GST/HST]]</f>
        <v>0</v>
      </c>
      <c r="L758" s="23">
        <f t="shared" si="33"/>
        <v>0</v>
      </c>
    </row>
    <row r="759" spans="1:12" x14ac:dyDescent="0.2">
      <c r="A759" s="399"/>
      <c r="D759" s="397">
        <f>_xlfn.XLOOKUP(C:C,Table1[for Import to Bank Register dropdown],Table1[for Pivot],0,0,1)</f>
        <v>0</v>
      </c>
      <c r="E759" s="400"/>
      <c r="F759" s="146">
        <f t="shared" si="35"/>
        <v>1111111</v>
      </c>
      <c r="G759" s="375">
        <f t="shared" si="34"/>
        <v>0</v>
      </c>
      <c r="I759" s="378">
        <f>IF(OR(C759="150 Directors advances", C759="120 accounts receivable", C759="720.2 Automobile - Insurance", C759="720.3 Automobile - License", C759="870.4 Rent - Insurance", C759="870.6 Rent - Property Tax", C759="870.7 Rent - Homeoffice", C759="870.9 Rent - Water"),
   0,
   IF(Dashboard!$F$5="Quick",
      IF(OR(C759="190 Automobile",C759="200 computer hardware",C759="210 Computer software",C759="220 Quickbooks software",C759="230 Office equipment",C759="240 Office furniture"),
         E759-(E759/(1+Dashboard!$F$4)),
         0
      ),
      IF(C759="750 Business promotion",
         E759-(E759/(1+4.793/100)),
         E759-(E759/(1+Dashboard!$F$4))
      )
   )
)</f>
        <v>0</v>
      </c>
      <c r="J759" s="25">
        <f>Bank1[[#This Row],[Money in/ (Money out)]]-Bank1[[#This Row],[GST/HST]]</f>
        <v>0</v>
      </c>
      <c r="L759" s="23">
        <f t="shared" si="33"/>
        <v>0</v>
      </c>
    </row>
    <row r="760" spans="1:12" x14ac:dyDescent="0.2">
      <c r="A760" s="399"/>
      <c r="D760" s="397">
        <f>_xlfn.XLOOKUP(C:C,Table1[for Import to Bank Register dropdown],Table1[for Pivot],0,0,1)</f>
        <v>0</v>
      </c>
      <c r="E760" s="400"/>
      <c r="F760" s="146">
        <f t="shared" si="35"/>
        <v>1111111</v>
      </c>
      <c r="G760" s="375">
        <f t="shared" si="34"/>
        <v>0</v>
      </c>
      <c r="I760" s="378">
        <f>IF(OR(C760="150 Directors advances", C760="120 accounts receivable", C760="720.2 Automobile - Insurance", C760="720.3 Automobile - License", C760="870.4 Rent - Insurance", C760="870.6 Rent - Property Tax", C760="870.7 Rent - Homeoffice", C760="870.9 Rent - Water"),
   0,
   IF(Dashboard!$F$5="Quick",
      IF(OR(C760="190 Automobile",C760="200 computer hardware",C760="210 Computer software",C760="220 Quickbooks software",C760="230 Office equipment",C760="240 Office furniture"),
         E760-(E760/(1+Dashboard!$F$4)),
         0
      ),
      IF(C760="750 Business promotion",
         E760-(E760/(1+4.793/100)),
         E760-(E760/(1+Dashboard!$F$4))
      )
   )
)</f>
        <v>0</v>
      </c>
      <c r="J760" s="25">
        <f>Bank1[[#This Row],[Money in/ (Money out)]]-Bank1[[#This Row],[GST/HST]]</f>
        <v>0</v>
      </c>
      <c r="L760" s="23">
        <f t="shared" si="33"/>
        <v>0</v>
      </c>
    </row>
    <row r="761" spans="1:12" x14ac:dyDescent="0.2">
      <c r="A761" s="399"/>
      <c r="D761" s="397">
        <f>_xlfn.XLOOKUP(C:C,Table1[for Import to Bank Register dropdown],Table1[for Pivot],0,0,1)</f>
        <v>0</v>
      </c>
      <c r="E761" s="400"/>
      <c r="F761" s="146">
        <f t="shared" si="35"/>
        <v>1111111</v>
      </c>
      <c r="G761" s="375">
        <f t="shared" si="34"/>
        <v>0</v>
      </c>
      <c r="I761" s="378">
        <f>IF(OR(C761="150 Directors advances", C761="120 accounts receivable", C761="720.2 Automobile - Insurance", C761="720.3 Automobile - License", C761="870.4 Rent - Insurance", C761="870.6 Rent - Property Tax", C761="870.7 Rent - Homeoffice", C761="870.9 Rent - Water"),
   0,
   IF(Dashboard!$F$5="Quick",
      IF(OR(C761="190 Automobile",C761="200 computer hardware",C761="210 Computer software",C761="220 Quickbooks software",C761="230 Office equipment",C761="240 Office furniture"),
         E761-(E761/(1+Dashboard!$F$4)),
         0
      ),
      IF(C761="750 Business promotion",
         E761-(E761/(1+4.793/100)),
         E761-(E761/(1+Dashboard!$F$4))
      )
   )
)</f>
        <v>0</v>
      </c>
      <c r="J761" s="25">
        <f>Bank1[[#This Row],[Money in/ (Money out)]]-Bank1[[#This Row],[GST/HST]]</f>
        <v>0</v>
      </c>
      <c r="L761" s="23">
        <f t="shared" si="33"/>
        <v>0</v>
      </c>
    </row>
    <row r="762" spans="1:12" x14ac:dyDescent="0.2">
      <c r="A762" s="399"/>
      <c r="D762" s="397">
        <f>_xlfn.XLOOKUP(C:C,Table1[for Import to Bank Register dropdown],Table1[for Pivot],0,0,1)</f>
        <v>0</v>
      </c>
      <c r="E762" s="400"/>
      <c r="F762" s="146">
        <f t="shared" si="35"/>
        <v>1111111</v>
      </c>
      <c r="G762" s="375">
        <f t="shared" si="34"/>
        <v>0</v>
      </c>
      <c r="I762" s="378">
        <f>IF(OR(C762="150 Directors advances", C762="120 accounts receivable", C762="720.2 Automobile - Insurance", C762="720.3 Automobile - License", C762="870.4 Rent - Insurance", C762="870.6 Rent - Property Tax", C762="870.7 Rent - Homeoffice", C762="870.9 Rent - Water"),
   0,
   IF(Dashboard!$F$5="Quick",
      IF(OR(C762="190 Automobile",C762="200 computer hardware",C762="210 Computer software",C762="220 Quickbooks software",C762="230 Office equipment",C762="240 Office furniture"),
         E762-(E762/(1+Dashboard!$F$4)),
         0
      ),
      IF(C762="750 Business promotion",
         E762-(E762/(1+4.793/100)),
         E762-(E762/(1+Dashboard!$F$4))
      )
   )
)</f>
        <v>0</v>
      </c>
      <c r="J762" s="25">
        <f>Bank1[[#This Row],[Money in/ (Money out)]]-Bank1[[#This Row],[GST/HST]]</f>
        <v>0</v>
      </c>
      <c r="L762" s="23">
        <f t="shared" si="33"/>
        <v>0</v>
      </c>
    </row>
    <row r="763" spans="1:12" x14ac:dyDescent="0.2">
      <c r="A763" s="399"/>
      <c r="D763" s="397">
        <f>_xlfn.XLOOKUP(C:C,Table1[for Import to Bank Register dropdown],Table1[for Pivot],0,0,1)</f>
        <v>0</v>
      </c>
      <c r="E763" s="400"/>
      <c r="F763" s="146">
        <f t="shared" si="35"/>
        <v>1111111</v>
      </c>
      <c r="G763" s="375">
        <f t="shared" si="34"/>
        <v>0</v>
      </c>
      <c r="I763" s="378">
        <f>IF(OR(C763="150 Directors advances", C763="120 accounts receivable", C763="720.2 Automobile - Insurance", C763="720.3 Automobile - License", C763="870.4 Rent - Insurance", C763="870.6 Rent - Property Tax", C763="870.7 Rent - Homeoffice", C763="870.9 Rent - Water"),
   0,
   IF(Dashboard!$F$5="Quick",
      IF(OR(C763="190 Automobile",C763="200 computer hardware",C763="210 Computer software",C763="220 Quickbooks software",C763="230 Office equipment",C763="240 Office furniture"),
         E763-(E763/(1+Dashboard!$F$4)),
         0
      ),
      IF(C763="750 Business promotion",
         E763-(E763/(1+4.793/100)),
         E763-(E763/(1+Dashboard!$F$4))
      )
   )
)</f>
        <v>0</v>
      </c>
      <c r="J763" s="25">
        <f>Bank1[[#This Row],[Money in/ (Money out)]]-Bank1[[#This Row],[GST/HST]]</f>
        <v>0</v>
      </c>
      <c r="L763" s="23">
        <f t="shared" si="33"/>
        <v>0</v>
      </c>
    </row>
    <row r="764" spans="1:12" x14ac:dyDescent="0.2">
      <c r="A764" s="399"/>
      <c r="D764" s="397">
        <f>_xlfn.XLOOKUP(C:C,Table1[for Import to Bank Register dropdown],Table1[for Pivot],0,0,1)</f>
        <v>0</v>
      </c>
      <c r="E764" s="400"/>
      <c r="F764" s="146">
        <f t="shared" si="35"/>
        <v>1111111</v>
      </c>
      <c r="G764" s="375">
        <f t="shared" si="34"/>
        <v>0</v>
      </c>
      <c r="I764" s="378">
        <f>IF(OR(C764="150 Directors advances", C764="120 accounts receivable", C764="720.2 Automobile - Insurance", C764="720.3 Automobile - License", C764="870.4 Rent - Insurance", C764="870.6 Rent - Property Tax", C764="870.7 Rent - Homeoffice", C764="870.9 Rent - Water"),
   0,
   IF(Dashboard!$F$5="Quick",
      IF(OR(C764="190 Automobile",C764="200 computer hardware",C764="210 Computer software",C764="220 Quickbooks software",C764="230 Office equipment",C764="240 Office furniture"),
         E764-(E764/(1+Dashboard!$F$4)),
         0
      ),
      IF(C764="750 Business promotion",
         E764-(E764/(1+4.793/100)),
         E764-(E764/(1+Dashboard!$F$4))
      )
   )
)</f>
        <v>0</v>
      </c>
      <c r="J764" s="25">
        <f>Bank1[[#This Row],[Money in/ (Money out)]]-Bank1[[#This Row],[GST/HST]]</f>
        <v>0</v>
      </c>
      <c r="L764" s="23">
        <f t="shared" si="33"/>
        <v>0</v>
      </c>
    </row>
    <row r="765" spans="1:12" x14ac:dyDescent="0.2">
      <c r="A765" s="399"/>
      <c r="D765" s="397">
        <f>_xlfn.XLOOKUP(C:C,Table1[for Import to Bank Register dropdown],Table1[for Pivot],0,0,1)</f>
        <v>0</v>
      </c>
      <c r="E765" s="400"/>
      <c r="F765" s="146">
        <f t="shared" si="35"/>
        <v>1111111</v>
      </c>
      <c r="G765" s="375">
        <f t="shared" si="34"/>
        <v>0</v>
      </c>
      <c r="I765" s="378">
        <f>IF(OR(C765="150 Directors advances", C765="120 accounts receivable", C765="720.2 Automobile - Insurance", C765="720.3 Automobile - License", C765="870.4 Rent - Insurance", C765="870.6 Rent - Property Tax", C765="870.7 Rent - Homeoffice", C765="870.9 Rent - Water"),
   0,
   IF(Dashboard!$F$5="Quick",
      IF(OR(C765="190 Automobile",C765="200 computer hardware",C765="210 Computer software",C765="220 Quickbooks software",C765="230 Office equipment",C765="240 Office furniture"),
         E765-(E765/(1+Dashboard!$F$4)),
         0
      ),
      IF(C765="750 Business promotion",
         E765-(E765/(1+4.793/100)),
         E765-(E765/(1+Dashboard!$F$4))
      )
   )
)</f>
        <v>0</v>
      </c>
      <c r="J765" s="25">
        <f>Bank1[[#This Row],[Money in/ (Money out)]]-Bank1[[#This Row],[GST/HST]]</f>
        <v>0</v>
      </c>
      <c r="L765" s="23">
        <f t="shared" si="33"/>
        <v>0</v>
      </c>
    </row>
    <row r="766" spans="1:12" x14ac:dyDescent="0.2">
      <c r="A766" s="399"/>
      <c r="D766" s="397">
        <f>_xlfn.XLOOKUP(C:C,Table1[for Import to Bank Register dropdown],Table1[for Pivot],0,0,1)</f>
        <v>0</v>
      </c>
      <c r="E766" s="400"/>
      <c r="F766" s="146">
        <f t="shared" si="35"/>
        <v>1111111</v>
      </c>
      <c r="G766" s="375">
        <f t="shared" si="34"/>
        <v>0</v>
      </c>
      <c r="I766" s="378">
        <f>IF(OR(C766="150 Directors advances", C766="120 accounts receivable", C766="720.2 Automobile - Insurance", C766="720.3 Automobile - License", C766="870.4 Rent - Insurance", C766="870.6 Rent - Property Tax", C766="870.7 Rent - Homeoffice", C766="870.9 Rent - Water"),
   0,
   IF(Dashboard!$F$5="Quick",
      IF(OR(C766="190 Automobile",C766="200 computer hardware",C766="210 Computer software",C766="220 Quickbooks software",C766="230 Office equipment",C766="240 Office furniture"),
         E766-(E766/(1+Dashboard!$F$4)),
         0
      ),
      IF(C766="750 Business promotion",
         E766-(E766/(1+4.793/100)),
         E766-(E766/(1+Dashboard!$F$4))
      )
   )
)</f>
        <v>0</v>
      </c>
      <c r="J766" s="25">
        <f>Bank1[[#This Row],[Money in/ (Money out)]]-Bank1[[#This Row],[GST/HST]]</f>
        <v>0</v>
      </c>
      <c r="L766" s="23">
        <f t="shared" si="33"/>
        <v>0</v>
      </c>
    </row>
    <row r="767" spans="1:12" x14ac:dyDescent="0.2">
      <c r="A767" s="399"/>
      <c r="D767" s="397">
        <f>_xlfn.XLOOKUP(C:C,Table1[for Import to Bank Register dropdown],Table1[for Pivot],0,0,1)</f>
        <v>0</v>
      </c>
      <c r="E767" s="400"/>
      <c r="F767" s="146">
        <f t="shared" si="35"/>
        <v>1111111</v>
      </c>
      <c r="G767" s="375">
        <f t="shared" si="34"/>
        <v>0</v>
      </c>
      <c r="I767" s="378">
        <f>IF(OR(C767="150 Directors advances", C767="120 accounts receivable", C767="720.2 Automobile - Insurance", C767="720.3 Automobile - License", C767="870.4 Rent - Insurance", C767="870.6 Rent - Property Tax", C767="870.7 Rent - Homeoffice", C767="870.9 Rent - Water"),
   0,
   IF(Dashboard!$F$5="Quick",
      IF(OR(C767="190 Automobile",C767="200 computer hardware",C767="210 Computer software",C767="220 Quickbooks software",C767="230 Office equipment",C767="240 Office furniture"),
         E767-(E767/(1+Dashboard!$F$4)),
         0
      ),
      IF(C767="750 Business promotion",
         E767-(E767/(1+4.793/100)),
         E767-(E767/(1+Dashboard!$F$4))
      )
   )
)</f>
        <v>0</v>
      </c>
      <c r="J767" s="25">
        <f>Bank1[[#This Row],[Money in/ (Money out)]]-Bank1[[#This Row],[GST/HST]]</f>
        <v>0</v>
      </c>
      <c r="L767" s="23">
        <f t="shared" si="33"/>
        <v>0</v>
      </c>
    </row>
    <row r="768" spans="1:12" x14ac:dyDescent="0.2">
      <c r="A768" s="399"/>
      <c r="D768" s="397">
        <f>_xlfn.XLOOKUP(C:C,Table1[for Import to Bank Register dropdown],Table1[for Pivot],0,0,1)</f>
        <v>0</v>
      </c>
      <c r="E768" s="400"/>
      <c r="F768" s="146">
        <f t="shared" si="35"/>
        <v>1111111</v>
      </c>
      <c r="G768" s="375">
        <f t="shared" si="34"/>
        <v>0</v>
      </c>
      <c r="I768" s="378">
        <f>IF(OR(C768="150 Directors advances", C768="120 accounts receivable", C768="720.2 Automobile - Insurance", C768="720.3 Automobile - License", C768="870.4 Rent - Insurance", C768="870.6 Rent - Property Tax", C768="870.7 Rent - Homeoffice", C768="870.9 Rent - Water"),
   0,
   IF(Dashboard!$F$5="Quick",
      IF(OR(C768="190 Automobile",C768="200 computer hardware",C768="210 Computer software",C768="220 Quickbooks software",C768="230 Office equipment",C768="240 Office furniture"),
         E768-(E768/(1+Dashboard!$F$4)),
         0
      ),
      IF(C768="750 Business promotion",
         E768-(E768/(1+4.793/100)),
         E768-(E768/(1+Dashboard!$F$4))
      )
   )
)</f>
        <v>0</v>
      </c>
      <c r="J768" s="25">
        <f>Bank1[[#This Row],[Money in/ (Money out)]]-Bank1[[#This Row],[GST/HST]]</f>
        <v>0</v>
      </c>
      <c r="L768" s="23">
        <f t="shared" si="33"/>
        <v>0</v>
      </c>
    </row>
    <row r="769" spans="1:12" x14ac:dyDescent="0.2">
      <c r="A769" s="399"/>
      <c r="D769" s="397">
        <f>_xlfn.XLOOKUP(C:C,Table1[for Import to Bank Register dropdown],Table1[for Pivot],0,0,1)</f>
        <v>0</v>
      </c>
      <c r="E769" s="400"/>
      <c r="F769" s="146">
        <f t="shared" si="35"/>
        <v>1111111</v>
      </c>
      <c r="G769" s="375">
        <f t="shared" si="34"/>
        <v>0</v>
      </c>
      <c r="I769" s="378">
        <f>IF(OR(C769="150 Directors advances", C769="120 accounts receivable", C769="720.2 Automobile - Insurance", C769="720.3 Automobile - License", C769="870.4 Rent - Insurance", C769="870.6 Rent - Property Tax", C769="870.7 Rent - Homeoffice", C769="870.9 Rent - Water"),
   0,
   IF(Dashboard!$F$5="Quick",
      IF(OR(C769="190 Automobile",C769="200 computer hardware",C769="210 Computer software",C769="220 Quickbooks software",C769="230 Office equipment",C769="240 Office furniture"),
         E769-(E769/(1+Dashboard!$F$4)),
         0
      ),
      IF(C769="750 Business promotion",
         E769-(E769/(1+4.793/100)),
         E769-(E769/(1+Dashboard!$F$4))
      )
   )
)</f>
        <v>0</v>
      </c>
      <c r="J769" s="25">
        <f>Bank1[[#This Row],[Money in/ (Money out)]]-Bank1[[#This Row],[GST/HST]]</f>
        <v>0</v>
      </c>
      <c r="L769" s="23">
        <f t="shared" si="33"/>
        <v>0</v>
      </c>
    </row>
    <row r="770" spans="1:12" x14ac:dyDescent="0.2">
      <c r="A770" s="399"/>
      <c r="D770" s="397">
        <f>_xlfn.XLOOKUP(C:C,Table1[for Import to Bank Register dropdown],Table1[for Pivot],0,0,1)</f>
        <v>0</v>
      </c>
      <c r="E770" s="400"/>
      <c r="F770" s="146">
        <f t="shared" si="35"/>
        <v>1111111</v>
      </c>
      <c r="G770" s="375">
        <f t="shared" si="34"/>
        <v>0</v>
      </c>
      <c r="I770" s="378">
        <f>IF(OR(C770="150 Directors advances", C770="120 accounts receivable", C770="720.2 Automobile - Insurance", C770="720.3 Automobile - License", C770="870.4 Rent - Insurance", C770="870.6 Rent - Property Tax", C770="870.7 Rent - Homeoffice", C770="870.9 Rent - Water"),
   0,
   IF(Dashboard!$F$5="Quick",
      IF(OR(C770="190 Automobile",C770="200 computer hardware",C770="210 Computer software",C770="220 Quickbooks software",C770="230 Office equipment",C770="240 Office furniture"),
         E770-(E770/(1+Dashboard!$F$4)),
         0
      ),
      IF(C770="750 Business promotion",
         E770-(E770/(1+4.793/100)),
         E770-(E770/(1+Dashboard!$F$4))
      )
   )
)</f>
        <v>0</v>
      </c>
      <c r="J770" s="25">
        <f>Bank1[[#This Row],[Money in/ (Money out)]]-Bank1[[#This Row],[GST/HST]]</f>
        <v>0</v>
      </c>
      <c r="L770" s="23">
        <f t="shared" si="33"/>
        <v>0</v>
      </c>
    </row>
    <row r="771" spans="1:12" x14ac:dyDescent="0.2">
      <c r="A771" s="399"/>
      <c r="D771" s="397">
        <f>_xlfn.XLOOKUP(C:C,Table1[for Import to Bank Register dropdown],Table1[for Pivot],0,0,1)</f>
        <v>0</v>
      </c>
      <c r="E771" s="400"/>
      <c r="F771" s="146">
        <f t="shared" si="35"/>
        <v>1111111</v>
      </c>
      <c r="G771" s="375">
        <f t="shared" si="34"/>
        <v>0</v>
      </c>
      <c r="I771" s="378">
        <f>IF(OR(C771="150 Directors advances", C771="120 accounts receivable", C771="720.2 Automobile - Insurance", C771="720.3 Automobile - License", C771="870.4 Rent - Insurance", C771="870.6 Rent - Property Tax", C771="870.7 Rent - Homeoffice", C771="870.9 Rent - Water"),
   0,
   IF(Dashboard!$F$5="Quick",
      IF(OR(C771="190 Automobile",C771="200 computer hardware",C771="210 Computer software",C771="220 Quickbooks software",C771="230 Office equipment",C771="240 Office furniture"),
         E771-(E771/(1+Dashboard!$F$4)),
         0
      ),
      IF(C771="750 Business promotion",
         E771-(E771/(1+4.793/100)),
         E771-(E771/(1+Dashboard!$F$4))
      )
   )
)</f>
        <v>0</v>
      </c>
      <c r="J771" s="25">
        <f>Bank1[[#This Row],[Money in/ (Money out)]]-Bank1[[#This Row],[GST/HST]]</f>
        <v>0</v>
      </c>
      <c r="L771" s="23">
        <f t="shared" si="33"/>
        <v>0</v>
      </c>
    </row>
    <row r="772" spans="1:12" x14ac:dyDescent="0.2">
      <c r="A772" s="399"/>
      <c r="D772" s="397">
        <f>_xlfn.XLOOKUP(C:C,Table1[for Import to Bank Register dropdown],Table1[for Pivot],0,0,1)</f>
        <v>0</v>
      </c>
      <c r="E772" s="400"/>
      <c r="F772" s="146">
        <f t="shared" si="35"/>
        <v>1111111</v>
      </c>
      <c r="G772" s="375">
        <f t="shared" si="34"/>
        <v>0</v>
      </c>
      <c r="I772" s="378">
        <f>IF(OR(C772="150 Directors advances", C772="120 accounts receivable", C772="720.2 Automobile - Insurance", C772="720.3 Automobile - License", C772="870.4 Rent - Insurance", C772="870.6 Rent - Property Tax", C772="870.7 Rent - Homeoffice", C772="870.9 Rent - Water"),
   0,
   IF(Dashboard!$F$5="Quick",
      IF(OR(C772="190 Automobile",C772="200 computer hardware",C772="210 Computer software",C772="220 Quickbooks software",C772="230 Office equipment",C772="240 Office furniture"),
         E772-(E772/(1+Dashboard!$F$4)),
         0
      ),
      IF(C772="750 Business promotion",
         E772-(E772/(1+4.793/100)),
         E772-(E772/(1+Dashboard!$F$4))
      )
   )
)</f>
        <v>0</v>
      </c>
      <c r="J772" s="25">
        <f>Bank1[[#This Row],[Money in/ (Money out)]]-Bank1[[#This Row],[GST/HST]]</f>
        <v>0</v>
      </c>
      <c r="L772" s="23">
        <f t="shared" si="33"/>
        <v>0</v>
      </c>
    </row>
    <row r="773" spans="1:12" x14ac:dyDescent="0.2">
      <c r="A773" s="399"/>
      <c r="D773" s="397">
        <f>_xlfn.XLOOKUP(C:C,Table1[for Import to Bank Register dropdown],Table1[for Pivot],0,0,1)</f>
        <v>0</v>
      </c>
      <c r="E773" s="400"/>
      <c r="F773" s="146">
        <f t="shared" si="35"/>
        <v>1111111</v>
      </c>
      <c r="G773" s="375">
        <f t="shared" si="34"/>
        <v>0</v>
      </c>
      <c r="I773" s="378">
        <f>IF(OR(C773="150 Directors advances", C773="120 accounts receivable", C773="720.2 Automobile - Insurance", C773="720.3 Automobile - License", C773="870.4 Rent - Insurance", C773="870.6 Rent - Property Tax", C773="870.7 Rent - Homeoffice", C773="870.9 Rent - Water"),
   0,
   IF(Dashboard!$F$5="Quick",
      IF(OR(C773="190 Automobile",C773="200 computer hardware",C773="210 Computer software",C773="220 Quickbooks software",C773="230 Office equipment",C773="240 Office furniture"),
         E773-(E773/(1+Dashboard!$F$4)),
         0
      ),
      IF(C773="750 Business promotion",
         E773-(E773/(1+4.793/100)),
         E773-(E773/(1+Dashboard!$F$4))
      )
   )
)</f>
        <v>0</v>
      </c>
      <c r="J773" s="25">
        <f>Bank1[[#This Row],[Money in/ (Money out)]]-Bank1[[#This Row],[GST/HST]]</f>
        <v>0</v>
      </c>
      <c r="L773" s="23">
        <f t="shared" si="33"/>
        <v>0</v>
      </c>
    </row>
    <row r="774" spans="1:12" x14ac:dyDescent="0.2">
      <c r="A774" s="399"/>
      <c r="D774" s="397">
        <f>_xlfn.XLOOKUP(C:C,Table1[for Import to Bank Register dropdown],Table1[for Pivot],0,0,1)</f>
        <v>0</v>
      </c>
      <c r="E774" s="400"/>
      <c r="F774" s="146">
        <f t="shared" si="35"/>
        <v>1111111</v>
      </c>
      <c r="G774" s="375">
        <f t="shared" si="34"/>
        <v>0</v>
      </c>
      <c r="I774" s="378">
        <f>IF(OR(C774="150 Directors advances", C774="120 accounts receivable", C774="720.2 Automobile - Insurance", C774="720.3 Automobile - License", C774="870.4 Rent - Insurance", C774="870.6 Rent - Property Tax", C774="870.7 Rent - Homeoffice", C774="870.9 Rent - Water"),
   0,
   IF(Dashboard!$F$5="Quick",
      IF(OR(C774="190 Automobile",C774="200 computer hardware",C774="210 Computer software",C774="220 Quickbooks software",C774="230 Office equipment",C774="240 Office furniture"),
         E774-(E774/(1+Dashboard!$F$4)),
         0
      ),
      IF(C774="750 Business promotion",
         E774-(E774/(1+4.793/100)),
         E774-(E774/(1+Dashboard!$F$4))
      )
   )
)</f>
        <v>0</v>
      </c>
      <c r="J774" s="25">
        <f>Bank1[[#This Row],[Money in/ (Money out)]]-Bank1[[#This Row],[GST/HST]]</f>
        <v>0</v>
      </c>
      <c r="L774" s="23">
        <f t="shared" ref="L774:L837" si="36">$L$3</f>
        <v>0</v>
      </c>
    </row>
    <row r="775" spans="1:12" x14ac:dyDescent="0.2">
      <c r="A775" s="399"/>
      <c r="D775" s="397">
        <f>_xlfn.XLOOKUP(C:C,Table1[for Import to Bank Register dropdown],Table1[for Pivot],0,0,1)</f>
        <v>0</v>
      </c>
      <c r="E775" s="400"/>
      <c r="F775" s="146">
        <f t="shared" si="35"/>
        <v>1111111</v>
      </c>
      <c r="G775" s="375">
        <f t="shared" ref="G775:G838" si="37">G774+E775</f>
        <v>0</v>
      </c>
      <c r="I775" s="378">
        <f>IF(OR(C775="150 Directors advances", C775="120 accounts receivable", C775="720.2 Automobile - Insurance", C775="720.3 Automobile - License", C775="870.4 Rent - Insurance", C775="870.6 Rent - Property Tax", C775="870.7 Rent - Homeoffice", C775="870.9 Rent - Water"),
   0,
   IF(Dashboard!$F$5="Quick",
      IF(OR(C775="190 Automobile",C775="200 computer hardware",C775="210 Computer software",C775="220 Quickbooks software",C775="230 Office equipment",C775="240 Office furniture"),
         E775-(E775/(1+Dashboard!$F$4)),
         0
      ),
      IF(C775="750 Business promotion",
         E775-(E775/(1+4.793/100)),
         E775-(E775/(1+Dashboard!$F$4))
      )
   )
)</f>
        <v>0</v>
      </c>
      <c r="J775" s="25">
        <f>Bank1[[#This Row],[Money in/ (Money out)]]-Bank1[[#This Row],[GST/HST]]</f>
        <v>0</v>
      </c>
      <c r="L775" s="23">
        <f t="shared" si="36"/>
        <v>0</v>
      </c>
    </row>
    <row r="776" spans="1:12" x14ac:dyDescent="0.2">
      <c r="A776" s="399"/>
      <c r="D776" s="397">
        <f>_xlfn.XLOOKUP(C:C,Table1[for Import to Bank Register dropdown],Table1[for Pivot],0,0,1)</f>
        <v>0</v>
      </c>
      <c r="E776" s="400"/>
      <c r="F776" s="146">
        <f t="shared" ref="F776:F839" si="38">$E$2</f>
        <v>1111111</v>
      </c>
      <c r="G776" s="375">
        <f t="shared" si="37"/>
        <v>0</v>
      </c>
      <c r="I776" s="378">
        <f>IF(OR(C776="150 Directors advances", C776="120 accounts receivable", C776="720.2 Automobile - Insurance", C776="720.3 Automobile - License", C776="870.4 Rent - Insurance", C776="870.6 Rent - Property Tax", C776="870.7 Rent - Homeoffice", C776="870.9 Rent - Water"),
   0,
   IF(Dashboard!$F$5="Quick",
      IF(OR(C776="190 Automobile",C776="200 computer hardware",C776="210 Computer software",C776="220 Quickbooks software",C776="230 Office equipment",C776="240 Office furniture"),
         E776-(E776/(1+Dashboard!$F$4)),
         0
      ),
      IF(C776="750 Business promotion",
         E776-(E776/(1+4.793/100)),
         E776-(E776/(1+Dashboard!$F$4))
      )
   )
)</f>
        <v>0</v>
      </c>
      <c r="J776" s="25">
        <f>Bank1[[#This Row],[Money in/ (Money out)]]-Bank1[[#This Row],[GST/HST]]</f>
        <v>0</v>
      </c>
      <c r="L776" s="23">
        <f t="shared" si="36"/>
        <v>0</v>
      </c>
    </row>
    <row r="777" spans="1:12" x14ac:dyDescent="0.2">
      <c r="A777" s="399"/>
      <c r="D777" s="397">
        <f>_xlfn.XLOOKUP(C:C,Table1[for Import to Bank Register dropdown],Table1[for Pivot],0,0,1)</f>
        <v>0</v>
      </c>
      <c r="E777" s="400"/>
      <c r="F777" s="146">
        <f t="shared" si="38"/>
        <v>1111111</v>
      </c>
      <c r="G777" s="375">
        <f t="shared" si="37"/>
        <v>0</v>
      </c>
      <c r="I777" s="378">
        <f>IF(OR(C777="150 Directors advances", C777="120 accounts receivable", C777="720.2 Automobile - Insurance", C777="720.3 Automobile - License", C777="870.4 Rent - Insurance", C777="870.6 Rent - Property Tax", C777="870.7 Rent - Homeoffice", C777="870.9 Rent - Water"),
   0,
   IF(Dashboard!$F$5="Quick",
      IF(OR(C777="190 Automobile",C777="200 computer hardware",C777="210 Computer software",C777="220 Quickbooks software",C777="230 Office equipment",C777="240 Office furniture"),
         E777-(E777/(1+Dashboard!$F$4)),
         0
      ),
      IF(C777="750 Business promotion",
         E777-(E777/(1+4.793/100)),
         E777-(E777/(1+Dashboard!$F$4))
      )
   )
)</f>
        <v>0</v>
      </c>
      <c r="J777" s="25">
        <f>Bank1[[#This Row],[Money in/ (Money out)]]-Bank1[[#This Row],[GST/HST]]</f>
        <v>0</v>
      </c>
      <c r="L777" s="23">
        <f t="shared" si="36"/>
        <v>0</v>
      </c>
    </row>
    <row r="778" spans="1:12" x14ac:dyDescent="0.2">
      <c r="A778" s="399"/>
      <c r="D778" s="397">
        <f>_xlfn.XLOOKUP(C:C,Table1[for Import to Bank Register dropdown],Table1[for Pivot],0,0,1)</f>
        <v>0</v>
      </c>
      <c r="E778" s="400"/>
      <c r="F778" s="146">
        <f t="shared" si="38"/>
        <v>1111111</v>
      </c>
      <c r="G778" s="375">
        <f t="shared" si="37"/>
        <v>0</v>
      </c>
      <c r="I778" s="378">
        <f>IF(OR(C778="150 Directors advances", C778="120 accounts receivable", C778="720.2 Automobile - Insurance", C778="720.3 Automobile - License", C778="870.4 Rent - Insurance", C778="870.6 Rent - Property Tax", C778="870.7 Rent - Homeoffice", C778="870.9 Rent - Water"),
   0,
   IF(Dashboard!$F$5="Quick",
      IF(OR(C778="190 Automobile",C778="200 computer hardware",C778="210 Computer software",C778="220 Quickbooks software",C778="230 Office equipment",C778="240 Office furniture"),
         E778-(E778/(1+Dashboard!$F$4)),
         0
      ),
      IF(C778="750 Business promotion",
         E778-(E778/(1+4.793/100)),
         E778-(E778/(1+Dashboard!$F$4))
      )
   )
)</f>
        <v>0</v>
      </c>
      <c r="J778" s="25">
        <f>Bank1[[#This Row],[Money in/ (Money out)]]-Bank1[[#This Row],[GST/HST]]</f>
        <v>0</v>
      </c>
      <c r="L778" s="23">
        <f t="shared" si="36"/>
        <v>0</v>
      </c>
    </row>
    <row r="779" spans="1:12" x14ac:dyDescent="0.2">
      <c r="A779" s="399"/>
      <c r="D779" s="397">
        <f>_xlfn.XLOOKUP(C:C,Table1[for Import to Bank Register dropdown],Table1[for Pivot],0,0,1)</f>
        <v>0</v>
      </c>
      <c r="E779" s="400"/>
      <c r="F779" s="146">
        <f t="shared" si="38"/>
        <v>1111111</v>
      </c>
      <c r="G779" s="375">
        <f t="shared" si="37"/>
        <v>0</v>
      </c>
      <c r="I779" s="378">
        <f>IF(OR(C779="150 Directors advances", C779="120 accounts receivable", C779="720.2 Automobile - Insurance", C779="720.3 Automobile - License", C779="870.4 Rent - Insurance", C779="870.6 Rent - Property Tax", C779="870.7 Rent - Homeoffice", C779="870.9 Rent - Water"),
   0,
   IF(Dashboard!$F$5="Quick",
      IF(OR(C779="190 Automobile",C779="200 computer hardware",C779="210 Computer software",C779="220 Quickbooks software",C779="230 Office equipment",C779="240 Office furniture"),
         E779-(E779/(1+Dashboard!$F$4)),
         0
      ),
      IF(C779="750 Business promotion",
         E779-(E779/(1+4.793/100)),
         E779-(E779/(1+Dashboard!$F$4))
      )
   )
)</f>
        <v>0</v>
      </c>
      <c r="J779" s="25">
        <f>Bank1[[#This Row],[Money in/ (Money out)]]-Bank1[[#This Row],[GST/HST]]</f>
        <v>0</v>
      </c>
      <c r="L779" s="23">
        <f t="shared" si="36"/>
        <v>0</v>
      </c>
    </row>
    <row r="780" spans="1:12" x14ac:dyDescent="0.2">
      <c r="A780" s="399"/>
      <c r="D780" s="397">
        <f>_xlfn.XLOOKUP(C:C,Table1[for Import to Bank Register dropdown],Table1[for Pivot],0,0,1)</f>
        <v>0</v>
      </c>
      <c r="E780" s="400"/>
      <c r="F780" s="146">
        <f t="shared" si="38"/>
        <v>1111111</v>
      </c>
      <c r="G780" s="375">
        <f t="shared" si="37"/>
        <v>0</v>
      </c>
      <c r="I780" s="378">
        <f>IF(OR(C780="150 Directors advances", C780="120 accounts receivable", C780="720.2 Automobile - Insurance", C780="720.3 Automobile - License", C780="870.4 Rent - Insurance", C780="870.6 Rent - Property Tax", C780="870.7 Rent - Homeoffice", C780="870.9 Rent - Water"),
   0,
   IF(Dashboard!$F$5="Quick",
      IF(OR(C780="190 Automobile",C780="200 computer hardware",C780="210 Computer software",C780="220 Quickbooks software",C780="230 Office equipment",C780="240 Office furniture"),
         E780-(E780/(1+Dashboard!$F$4)),
         0
      ),
      IF(C780="750 Business promotion",
         E780-(E780/(1+4.793/100)),
         E780-(E780/(1+Dashboard!$F$4))
      )
   )
)</f>
        <v>0</v>
      </c>
      <c r="J780" s="25">
        <f>Bank1[[#This Row],[Money in/ (Money out)]]-Bank1[[#This Row],[GST/HST]]</f>
        <v>0</v>
      </c>
      <c r="L780" s="23">
        <f t="shared" si="36"/>
        <v>0</v>
      </c>
    </row>
    <row r="781" spans="1:12" x14ac:dyDescent="0.2">
      <c r="A781" s="399"/>
      <c r="D781" s="397">
        <f>_xlfn.XLOOKUP(C:C,Table1[for Import to Bank Register dropdown],Table1[for Pivot],0,0,1)</f>
        <v>0</v>
      </c>
      <c r="E781" s="400"/>
      <c r="F781" s="146">
        <f t="shared" si="38"/>
        <v>1111111</v>
      </c>
      <c r="G781" s="375">
        <f t="shared" si="37"/>
        <v>0</v>
      </c>
      <c r="I781" s="378">
        <f>IF(OR(C781="150 Directors advances", C781="120 accounts receivable", C781="720.2 Automobile - Insurance", C781="720.3 Automobile - License", C781="870.4 Rent - Insurance", C781="870.6 Rent - Property Tax", C781="870.7 Rent - Homeoffice", C781="870.9 Rent - Water"),
   0,
   IF(Dashboard!$F$5="Quick",
      IF(OR(C781="190 Automobile",C781="200 computer hardware",C781="210 Computer software",C781="220 Quickbooks software",C781="230 Office equipment",C781="240 Office furniture"),
         E781-(E781/(1+Dashboard!$F$4)),
         0
      ),
      IF(C781="750 Business promotion",
         E781-(E781/(1+4.793/100)),
         E781-(E781/(1+Dashboard!$F$4))
      )
   )
)</f>
        <v>0</v>
      </c>
      <c r="J781" s="25">
        <f>Bank1[[#This Row],[Money in/ (Money out)]]-Bank1[[#This Row],[GST/HST]]</f>
        <v>0</v>
      </c>
      <c r="L781" s="23">
        <f t="shared" si="36"/>
        <v>0</v>
      </c>
    </row>
    <row r="782" spans="1:12" x14ac:dyDescent="0.2">
      <c r="A782" s="399"/>
      <c r="D782" s="397">
        <f>_xlfn.XLOOKUP(C:C,Table1[for Import to Bank Register dropdown],Table1[for Pivot],0,0,1)</f>
        <v>0</v>
      </c>
      <c r="E782" s="400"/>
      <c r="F782" s="146">
        <f t="shared" si="38"/>
        <v>1111111</v>
      </c>
      <c r="G782" s="375">
        <f t="shared" si="37"/>
        <v>0</v>
      </c>
      <c r="I782" s="378">
        <f>IF(OR(C782="150 Directors advances", C782="120 accounts receivable", C782="720.2 Automobile - Insurance", C782="720.3 Automobile - License", C782="870.4 Rent - Insurance", C782="870.6 Rent - Property Tax", C782="870.7 Rent - Homeoffice", C782="870.9 Rent - Water"),
   0,
   IF(Dashboard!$F$5="Quick",
      IF(OR(C782="190 Automobile",C782="200 computer hardware",C782="210 Computer software",C782="220 Quickbooks software",C782="230 Office equipment",C782="240 Office furniture"),
         E782-(E782/(1+Dashboard!$F$4)),
         0
      ),
      IF(C782="750 Business promotion",
         E782-(E782/(1+4.793/100)),
         E782-(E782/(1+Dashboard!$F$4))
      )
   )
)</f>
        <v>0</v>
      </c>
      <c r="J782" s="25">
        <f>Bank1[[#This Row],[Money in/ (Money out)]]-Bank1[[#This Row],[GST/HST]]</f>
        <v>0</v>
      </c>
      <c r="L782" s="23">
        <f t="shared" si="36"/>
        <v>0</v>
      </c>
    </row>
    <row r="783" spans="1:12" x14ac:dyDescent="0.2">
      <c r="A783" s="399"/>
      <c r="D783" s="397">
        <f>_xlfn.XLOOKUP(C:C,Table1[for Import to Bank Register dropdown],Table1[for Pivot],0,0,1)</f>
        <v>0</v>
      </c>
      <c r="E783" s="400"/>
      <c r="F783" s="146">
        <f t="shared" si="38"/>
        <v>1111111</v>
      </c>
      <c r="G783" s="375">
        <f t="shared" si="37"/>
        <v>0</v>
      </c>
      <c r="I783" s="378">
        <f>IF(OR(C783="150 Directors advances", C783="120 accounts receivable", C783="720.2 Automobile - Insurance", C783="720.3 Automobile - License", C783="870.4 Rent - Insurance", C783="870.6 Rent - Property Tax", C783="870.7 Rent - Homeoffice", C783="870.9 Rent - Water"),
   0,
   IF(Dashboard!$F$5="Quick",
      IF(OR(C783="190 Automobile",C783="200 computer hardware",C783="210 Computer software",C783="220 Quickbooks software",C783="230 Office equipment",C783="240 Office furniture"),
         E783-(E783/(1+Dashboard!$F$4)),
         0
      ),
      IF(C783="750 Business promotion",
         E783-(E783/(1+4.793/100)),
         E783-(E783/(1+Dashboard!$F$4))
      )
   )
)</f>
        <v>0</v>
      </c>
      <c r="J783" s="25">
        <f>Bank1[[#This Row],[Money in/ (Money out)]]-Bank1[[#This Row],[GST/HST]]</f>
        <v>0</v>
      </c>
      <c r="L783" s="23">
        <f t="shared" si="36"/>
        <v>0</v>
      </c>
    </row>
    <row r="784" spans="1:12" x14ac:dyDescent="0.2">
      <c r="A784" s="399"/>
      <c r="D784" s="397">
        <f>_xlfn.XLOOKUP(C:C,Table1[for Import to Bank Register dropdown],Table1[for Pivot],0,0,1)</f>
        <v>0</v>
      </c>
      <c r="E784" s="400"/>
      <c r="F784" s="146">
        <f t="shared" si="38"/>
        <v>1111111</v>
      </c>
      <c r="G784" s="375">
        <f t="shared" si="37"/>
        <v>0</v>
      </c>
      <c r="I784" s="378">
        <f>IF(OR(C784="150 Directors advances", C784="120 accounts receivable", C784="720.2 Automobile - Insurance", C784="720.3 Automobile - License", C784="870.4 Rent - Insurance", C784="870.6 Rent - Property Tax", C784="870.7 Rent - Homeoffice", C784="870.9 Rent - Water"),
   0,
   IF(Dashboard!$F$5="Quick",
      IF(OR(C784="190 Automobile",C784="200 computer hardware",C784="210 Computer software",C784="220 Quickbooks software",C784="230 Office equipment",C784="240 Office furniture"),
         E784-(E784/(1+Dashboard!$F$4)),
         0
      ),
      IF(C784="750 Business promotion",
         E784-(E784/(1+4.793/100)),
         E784-(E784/(1+Dashboard!$F$4))
      )
   )
)</f>
        <v>0</v>
      </c>
      <c r="J784" s="25">
        <f>Bank1[[#This Row],[Money in/ (Money out)]]-Bank1[[#This Row],[GST/HST]]</f>
        <v>0</v>
      </c>
      <c r="L784" s="23">
        <f t="shared" si="36"/>
        <v>0</v>
      </c>
    </row>
    <row r="785" spans="1:12" x14ac:dyDescent="0.2">
      <c r="A785" s="399"/>
      <c r="D785" s="397">
        <f>_xlfn.XLOOKUP(C:C,Table1[for Import to Bank Register dropdown],Table1[for Pivot],0,0,1)</f>
        <v>0</v>
      </c>
      <c r="E785" s="400"/>
      <c r="F785" s="146">
        <f t="shared" si="38"/>
        <v>1111111</v>
      </c>
      <c r="G785" s="375">
        <f t="shared" si="37"/>
        <v>0</v>
      </c>
      <c r="I785" s="378">
        <f>IF(OR(C785="150 Directors advances", C785="120 accounts receivable", C785="720.2 Automobile - Insurance", C785="720.3 Automobile - License", C785="870.4 Rent - Insurance", C785="870.6 Rent - Property Tax", C785="870.7 Rent - Homeoffice", C785="870.9 Rent - Water"),
   0,
   IF(Dashboard!$F$5="Quick",
      IF(OR(C785="190 Automobile",C785="200 computer hardware",C785="210 Computer software",C785="220 Quickbooks software",C785="230 Office equipment",C785="240 Office furniture"),
         E785-(E785/(1+Dashboard!$F$4)),
         0
      ),
      IF(C785="750 Business promotion",
         E785-(E785/(1+4.793/100)),
         E785-(E785/(1+Dashboard!$F$4))
      )
   )
)</f>
        <v>0</v>
      </c>
      <c r="J785" s="25">
        <f>Bank1[[#This Row],[Money in/ (Money out)]]-Bank1[[#This Row],[GST/HST]]</f>
        <v>0</v>
      </c>
      <c r="L785" s="23">
        <f t="shared" si="36"/>
        <v>0</v>
      </c>
    </row>
    <row r="786" spans="1:12" x14ac:dyDescent="0.2">
      <c r="A786" s="399"/>
      <c r="D786" s="397">
        <f>_xlfn.XLOOKUP(C:C,Table1[for Import to Bank Register dropdown],Table1[for Pivot],0,0,1)</f>
        <v>0</v>
      </c>
      <c r="E786" s="400"/>
      <c r="F786" s="146">
        <f t="shared" si="38"/>
        <v>1111111</v>
      </c>
      <c r="G786" s="375">
        <f t="shared" si="37"/>
        <v>0</v>
      </c>
      <c r="I786" s="378">
        <f>IF(OR(C786="150 Directors advances", C786="120 accounts receivable", C786="720.2 Automobile - Insurance", C786="720.3 Automobile - License", C786="870.4 Rent - Insurance", C786="870.6 Rent - Property Tax", C786="870.7 Rent - Homeoffice", C786="870.9 Rent - Water"),
   0,
   IF(Dashboard!$F$5="Quick",
      IF(OR(C786="190 Automobile",C786="200 computer hardware",C786="210 Computer software",C786="220 Quickbooks software",C786="230 Office equipment",C786="240 Office furniture"),
         E786-(E786/(1+Dashboard!$F$4)),
         0
      ),
      IF(C786="750 Business promotion",
         E786-(E786/(1+4.793/100)),
         E786-(E786/(1+Dashboard!$F$4))
      )
   )
)</f>
        <v>0</v>
      </c>
      <c r="J786" s="25">
        <f>Bank1[[#This Row],[Money in/ (Money out)]]-Bank1[[#This Row],[GST/HST]]</f>
        <v>0</v>
      </c>
      <c r="L786" s="23">
        <f t="shared" si="36"/>
        <v>0</v>
      </c>
    </row>
    <row r="787" spans="1:12" x14ac:dyDescent="0.2">
      <c r="A787" s="399"/>
      <c r="D787" s="397">
        <f>_xlfn.XLOOKUP(C:C,Table1[for Import to Bank Register dropdown],Table1[for Pivot],0,0,1)</f>
        <v>0</v>
      </c>
      <c r="E787" s="400"/>
      <c r="F787" s="146">
        <f t="shared" si="38"/>
        <v>1111111</v>
      </c>
      <c r="G787" s="375">
        <f t="shared" si="37"/>
        <v>0</v>
      </c>
      <c r="I787" s="378">
        <f>IF(OR(C787="150 Directors advances", C787="120 accounts receivable", C787="720.2 Automobile - Insurance", C787="720.3 Automobile - License", C787="870.4 Rent - Insurance", C787="870.6 Rent - Property Tax", C787="870.7 Rent - Homeoffice", C787="870.9 Rent - Water"),
   0,
   IF(Dashboard!$F$5="Quick",
      IF(OR(C787="190 Automobile",C787="200 computer hardware",C787="210 Computer software",C787="220 Quickbooks software",C787="230 Office equipment",C787="240 Office furniture"),
         E787-(E787/(1+Dashboard!$F$4)),
         0
      ),
      IF(C787="750 Business promotion",
         E787-(E787/(1+4.793/100)),
         E787-(E787/(1+Dashboard!$F$4))
      )
   )
)</f>
        <v>0</v>
      </c>
      <c r="J787" s="25">
        <f>Bank1[[#This Row],[Money in/ (Money out)]]-Bank1[[#This Row],[GST/HST]]</f>
        <v>0</v>
      </c>
      <c r="L787" s="23">
        <f t="shared" si="36"/>
        <v>0</v>
      </c>
    </row>
    <row r="788" spans="1:12" x14ac:dyDescent="0.2">
      <c r="A788" s="399"/>
      <c r="D788" s="397">
        <f>_xlfn.XLOOKUP(C:C,Table1[for Import to Bank Register dropdown],Table1[for Pivot],0,0,1)</f>
        <v>0</v>
      </c>
      <c r="E788" s="400"/>
      <c r="F788" s="146">
        <f t="shared" si="38"/>
        <v>1111111</v>
      </c>
      <c r="G788" s="375">
        <f t="shared" si="37"/>
        <v>0</v>
      </c>
      <c r="I788" s="378">
        <f>IF(OR(C788="150 Directors advances", C788="120 accounts receivable", C788="720.2 Automobile - Insurance", C788="720.3 Automobile - License", C788="870.4 Rent - Insurance", C788="870.6 Rent - Property Tax", C788="870.7 Rent - Homeoffice", C788="870.9 Rent - Water"),
   0,
   IF(Dashboard!$F$5="Quick",
      IF(OR(C788="190 Automobile",C788="200 computer hardware",C788="210 Computer software",C788="220 Quickbooks software",C788="230 Office equipment",C788="240 Office furniture"),
         E788-(E788/(1+Dashboard!$F$4)),
         0
      ),
      IF(C788="750 Business promotion",
         E788-(E788/(1+4.793/100)),
         E788-(E788/(1+Dashboard!$F$4))
      )
   )
)</f>
        <v>0</v>
      </c>
      <c r="J788" s="25">
        <f>Bank1[[#This Row],[Money in/ (Money out)]]-Bank1[[#This Row],[GST/HST]]</f>
        <v>0</v>
      </c>
      <c r="L788" s="23">
        <f t="shared" si="36"/>
        <v>0</v>
      </c>
    </row>
    <row r="789" spans="1:12" x14ac:dyDescent="0.2">
      <c r="A789" s="399"/>
      <c r="D789" s="397">
        <f>_xlfn.XLOOKUP(C:C,Table1[for Import to Bank Register dropdown],Table1[for Pivot],0,0,1)</f>
        <v>0</v>
      </c>
      <c r="E789" s="400"/>
      <c r="F789" s="146">
        <f t="shared" si="38"/>
        <v>1111111</v>
      </c>
      <c r="G789" s="375">
        <f t="shared" si="37"/>
        <v>0</v>
      </c>
      <c r="I789" s="378">
        <f>IF(OR(C789="150 Directors advances", C789="120 accounts receivable", C789="720.2 Automobile - Insurance", C789="720.3 Automobile - License", C789="870.4 Rent - Insurance", C789="870.6 Rent - Property Tax", C789="870.7 Rent - Homeoffice", C789="870.9 Rent - Water"),
   0,
   IF(Dashboard!$F$5="Quick",
      IF(OR(C789="190 Automobile",C789="200 computer hardware",C789="210 Computer software",C789="220 Quickbooks software",C789="230 Office equipment",C789="240 Office furniture"),
         E789-(E789/(1+Dashboard!$F$4)),
         0
      ),
      IF(C789="750 Business promotion",
         E789-(E789/(1+4.793/100)),
         E789-(E789/(1+Dashboard!$F$4))
      )
   )
)</f>
        <v>0</v>
      </c>
      <c r="J789" s="25">
        <f>Bank1[[#This Row],[Money in/ (Money out)]]-Bank1[[#This Row],[GST/HST]]</f>
        <v>0</v>
      </c>
      <c r="L789" s="23">
        <f t="shared" si="36"/>
        <v>0</v>
      </c>
    </row>
    <row r="790" spans="1:12" x14ac:dyDescent="0.2">
      <c r="A790" s="399"/>
      <c r="D790" s="397">
        <f>_xlfn.XLOOKUP(C:C,Table1[for Import to Bank Register dropdown],Table1[for Pivot],0,0,1)</f>
        <v>0</v>
      </c>
      <c r="E790" s="400"/>
      <c r="F790" s="146">
        <f t="shared" si="38"/>
        <v>1111111</v>
      </c>
      <c r="G790" s="375">
        <f t="shared" si="37"/>
        <v>0</v>
      </c>
      <c r="I790" s="378">
        <f>IF(OR(C790="150 Directors advances", C790="120 accounts receivable", C790="720.2 Automobile - Insurance", C790="720.3 Automobile - License", C790="870.4 Rent - Insurance", C790="870.6 Rent - Property Tax", C790="870.7 Rent - Homeoffice", C790="870.9 Rent - Water"),
   0,
   IF(Dashboard!$F$5="Quick",
      IF(OR(C790="190 Automobile",C790="200 computer hardware",C790="210 Computer software",C790="220 Quickbooks software",C790="230 Office equipment",C790="240 Office furniture"),
         E790-(E790/(1+Dashboard!$F$4)),
         0
      ),
      IF(C790="750 Business promotion",
         E790-(E790/(1+4.793/100)),
         E790-(E790/(1+Dashboard!$F$4))
      )
   )
)</f>
        <v>0</v>
      </c>
      <c r="J790" s="25">
        <f>Bank1[[#This Row],[Money in/ (Money out)]]-Bank1[[#This Row],[GST/HST]]</f>
        <v>0</v>
      </c>
      <c r="L790" s="23">
        <f t="shared" si="36"/>
        <v>0</v>
      </c>
    </row>
    <row r="791" spans="1:12" x14ac:dyDescent="0.2">
      <c r="A791" s="399"/>
      <c r="D791" s="397">
        <f>_xlfn.XLOOKUP(C:C,Table1[for Import to Bank Register dropdown],Table1[for Pivot],0,0,1)</f>
        <v>0</v>
      </c>
      <c r="E791" s="400"/>
      <c r="F791" s="146">
        <f t="shared" si="38"/>
        <v>1111111</v>
      </c>
      <c r="G791" s="375">
        <f t="shared" si="37"/>
        <v>0</v>
      </c>
      <c r="I791" s="378">
        <f>IF(OR(C791="150 Directors advances", C791="120 accounts receivable", C791="720.2 Automobile - Insurance", C791="720.3 Automobile - License", C791="870.4 Rent - Insurance", C791="870.6 Rent - Property Tax", C791="870.7 Rent - Homeoffice", C791="870.9 Rent - Water"),
   0,
   IF(Dashboard!$F$5="Quick",
      IF(OR(C791="190 Automobile",C791="200 computer hardware",C791="210 Computer software",C791="220 Quickbooks software",C791="230 Office equipment",C791="240 Office furniture"),
         E791-(E791/(1+Dashboard!$F$4)),
         0
      ),
      IF(C791="750 Business promotion",
         E791-(E791/(1+4.793/100)),
         E791-(E791/(1+Dashboard!$F$4))
      )
   )
)</f>
        <v>0</v>
      </c>
      <c r="J791" s="25">
        <f>Bank1[[#This Row],[Money in/ (Money out)]]-Bank1[[#This Row],[GST/HST]]</f>
        <v>0</v>
      </c>
      <c r="L791" s="23">
        <f t="shared" si="36"/>
        <v>0</v>
      </c>
    </row>
    <row r="792" spans="1:12" x14ac:dyDescent="0.2">
      <c r="A792" s="399"/>
      <c r="D792" s="397">
        <f>_xlfn.XLOOKUP(C:C,Table1[for Import to Bank Register dropdown],Table1[for Pivot],0,0,1)</f>
        <v>0</v>
      </c>
      <c r="E792" s="400"/>
      <c r="F792" s="146">
        <f t="shared" si="38"/>
        <v>1111111</v>
      </c>
      <c r="G792" s="375">
        <f t="shared" si="37"/>
        <v>0</v>
      </c>
      <c r="I792" s="378">
        <f>IF(OR(C792="150 Directors advances", C792="120 accounts receivable", C792="720.2 Automobile - Insurance", C792="720.3 Automobile - License", C792="870.4 Rent - Insurance", C792="870.6 Rent - Property Tax", C792="870.7 Rent - Homeoffice", C792="870.9 Rent - Water"),
   0,
   IF(Dashboard!$F$5="Quick",
      IF(OR(C792="190 Automobile",C792="200 computer hardware",C792="210 Computer software",C792="220 Quickbooks software",C792="230 Office equipment",C792="240 Office furniture"),
         E792-(E792/(1+Dashboard!$F$4)),
         0
      ),
      IF(C792="750 Business promotion",
         E792-(E792/(1+4.793/100)),
         E792-(E792/(1+Dashboard!$F$4))
      )
   )
)</f>
        <v>0</v>
      </c>
      <c r="J792" s="25">
        <f>Bank1[[#This Row],[Money in/ (Money out)]]-Bank1[[#This Row],[GST/HST]]</f>
        <v>0</v>
      </c>
      <c r="L792" s="23">
        <f t="shared" si="36"/>
        <v>0</v>
      </c>
    </row>
    <row r="793" spans="1:12" x14ac:dyDescent="0.2">
      <c r="A793" s="399"/>
      <c r="D793" s="397">
        <f>_xlfn.XLOOKUP(C:C,Table1[for Import to Bank Register dropdown],Table1[for Pivot],0,0,1)</f>
        <v>0</v>
      </c>
      <c r="E793" s="400"/>
      <c r="F793" s="146">
        <f t="shared" si="38"/>
        <v>1111111</v>
      </c>
      <c r="G793" s="375">
        <f t="shared" si="37"/>
        <v>0</v>
      </c>
      <c r="I793" s="378">
        <f>IF(OR(C793="150 Directors advances", C793="120 accounts receivable", C793="720.2 Automobile - Insurance", C793="720.3 Automobile - License", C793="870.4 Rent - Insurance", C793="870.6 Rent - Property Tax", C793="870.7 Rent - Homeoffice", C793="870.9 Rent - Water"),
   0,
   IF(Dashboard!$F$5="Quick",
      IF(OR(C793="190 Automobile",C793="200 computer hardware",C793="210 Computer software",C793="220 Quickbooks software",C793="230 Office equipment",C793="240 Office furniture"),
         E793-(E793/(1+Dashboard!$F$4)),
         0
      ),
      IF(C793="750 Business promotion",
         E793-(E793/(1+4.793/100)),
         E793-(E793/(1+Dashboard!$F$4))
      )
   )
)</f>
        <v>0</v>
      </c>
      <c r="J793" s="25">
        <f>Bank1[[#This Row],[Money in/ (Money out)]]-Bank1[[#This Row],[GST/HST]]</f>
        <v>0</v>
      </c>
      <c r="L793" s="23">
        <f t="shared" si="36"/>
        <v>0</v>
      </c>
    </row>
    <row r="794" spans="1:12" x14ac:dyDescent="0.2">
      <c r="A794" s="399"/>
      <c r="D794" s="397">
        <f>_xlfn.XLOOKUP(C:C,Table1[for Import to Bank Register dropdown],Table1[for Pivot],0,0,1)</f>
        <v>0</v>
      </c>
      <c r="E794" s="400"/>
      <c r="F794" s="146">
        <f t="shared" si="38"/>
        <v>1111111</v>
      </c>
      <c r="G794" s="375">
        <f t="shared" si="37"/>
        <v>0</v>
      </c>
      <c r="I794" s="378">
        <f>IF(OR(C794="150 Directors advances", C794="120 accounts receivable", C794="720.2 Automobile - Insurance", C794="720.3 Automobile - License", C794="870.4 Rent - Insurance", C794="870.6 Rent - Property Tax", C794="870.7 Rent - Homeoffice", C794="870.9 Rent - Water"),
   0,
   IF(Dashboard!$F$5="Quick",
      IF(OR(C794="190 Automobile",C794="200 computer hardware",C794="210 Computer software",C794="220 Quickbooks software",C794="230 Office equipment",C794="240 Office furniture"),
         E794-(E794/(1+Dashboard!$F$4)),
         0
      ),
      IF(C794="750 Business promotion",
         E794-(E794/(1+4.793/100)),
         E794-(E794/(1+Dashboard!$F$4))
      )
   )
)</f>
        <v>0</v>
      </c>
      <c r="J794" s="25">
        <f>Bank1[[#This Row],[Money in/ (Money out)]]-Bank1[[#This Row],[GST/HST]]</f>
        <v>0</v>
      </c>
      <c r="L794" s="23">
        <f t="shared" si="36"/>
        <v>0</v>
      </c>
    </row>
    <row r="795" spans="1:12" x14ac:dyDescent="0.2">
      <c r="A795" s="399"/>
      <c r="D795" s="397">
        <f>_xlfn.XLOOKUP(C:C,Table1[for Import to Bank Register dropdown],Table1[for Pivot],0,0,1)</f>
        <v>0</v>
      </c>
      <c r="E795" s="400"/>
      <c r="F795" s="146">
        <f t="shared" si="38"/>
        <v>1111111</v>
      </c>
      <c r="G795" s="375">
        <f t="shared" si="37"/>
        <v>0</v>
      </c>
      <c r="I795" s="378">
        <f>IF(OR(C795="150 Directors advances", C795="120 accounts receivable", C795="720.2 Automobile - Insurance", C795="720.3 Automobile - License", C795="870.4 Rent - Insurance", C795="870.6 Rent - Property Tax", C795="870.7 Rent - Homeoffice", C795="870.9 Rent - Water"),
   0,
   IF(Dashboard!$F$5="Quick",
      IF(OR(C795="190 Automobile",C795="200 computer hardware",C795="210 Computer software",C795="220 Quickbooks software",C795="230 Office equipment",C795="240 Office furniture"),
         E795-(E795/(1+Dashboard!$F$4)),
         0
      ),
      IF(C795="750 Business promotion",
         E795-(E795/(1+4.793/100)),
         E795-(E795/(1+Dashboard!$F$4))
      )
   )
)</f>
        <v>0</v>
      </c>
      <c r="J795" s="25">
        <f>Bank1[[#This Row],[Money in/ (Money out)]]-Bank1[[#This Row],[GST/HST]]</f>
        <v>0</v>
      </c>
      <c r="L795" s="23">
        <f t="shared" si="36"/>
        <v>0</v>
      </c>
    </row>
    <row r="796" spans="1:12" x14ac:dyDescent="0.2">
      <c r="A796" s="399"/>
      <c r="D796" s="397">
        <f>_xlfn.XLOOKUP(C:C,Table1[for Import to Bank Register dropdown],Table1[for Pivot],0,0,1)</f>
        <v>0</v>
      </c>
      <c r="E796" s="400"/>
      <c r="F796" s="146">
        <f t="shared" si="38"/>
        <v>1111111</v>
      </c>
      <c r="G796" s="375">
        <f t="shared" si="37"/>
        <v>0</v>
      </c>
      <c r="I796" s="378">
        <f>IF(OR(C796="150 Directors advances", C796="120 accounts receivable", C796="720.2 Automobile - Insurance", C796="720.3 Automobile - License", C796="870.4 Rent - Insurance", C796="870.6 Rent - Property Tax", C796="870.7 Rent - Homeoffice", C796="870.9 Rent - Water"),
   0,
   IF(Dashboard!$F$5="Quick",
      IF(OR(C796="190 Automobile",C796="200 computer hardware",C796="210 Computer software",C796="220 Quickbooks software",C796="230 Office equipment",C796="240 Office furniture"),
         E796-(E796/(1+Dashboard!$F$4)),
         0
      ),
      IF(C796="750 Business promotion",
         E796-(E796/(1+4.793/100)),
         E796-(E796/(1+Dashboard!$F$4))
      )
   )
)</f>
        <v>0</v>
      </c>
      <c r="J796" s="25">
        <f>Bank1[[#This Row],[Money in/ (Money out)]]-Bank1[[#This Row],[GST/HST]]</f>
        <v>0</v>
      </c>
      <c r="L796" s="23">
        <f t="shared" si="36"/>
        <v>0</v>
      </c>
    </row>
    <row r="797" spans="1:12" x14ac:dyDescent="0.2">
      <c r="A797" s="399"/>
      <c r="D797" s="397">
        <f>_xlfn.XLOOKUP(C:C,Table1[for Import to Bank Register dropdown],Table1[for Pivot],0,0,1)</f>
        <v>0</v>
      </c>
      <c r="E797" s="400"/>
      <c r="F797" s="146">
        <f t="shared" si="38"/>
        <v>1111111</v>
      </c>
      <c r="G797" s="375">
        <f t="shared" si="37"/>
        <v>0</v>
      </c>
      <c r="I797" s="378">
        <f>IF(OR(C797="150 Directors advances", C797="120 accounts receivable", C797="720.2 Automobile - Insurance", C797="720.3 Automobile - License", C797="870.4 Rent - Insurance", C797="870.6 Rent - Property Tax", C797="870.7 Rent - Homeoffice", C797="870.9 Rent - Water"),
   0,
   IF(Dashboard!$F$5="Quick",
      IF(OR(C797="190 Automobile",C797="200 computer hardware",C797="210 Computer software",C797="220 Quickbooks software",C797="230 Office equipment",C797="240 Office furniture"),
         E797-(E797/(1+Dashboard!$F$4)),
         0
      ),
      IF(C797="750 Business promotion",
         E797-(E797/(1+4.793/100)),
         E797-(E797/(1+Dashboard!$F$4))
      )
   )
)</f>
        <v>0</v>
      </c>
      <c r="J797" s="25">
        <f>Bank1[[#This Row],[Money in/ (Money out)]]-Bank1[[#This Row],[GST/HST]]</f>
        <v>0</v>
      </c>
      <c r="L797" s="23">
        <f t="shared" si="36"/>
        <v>0</v>
      </c>
    </row>
    <row r="798" spans="1:12" x14ac:dyDescent="0.2">
      <c r="A798" s="399"/>
      <c r="D798" s="397">
        <f>_xlfn.XLOOKUP(C:C,Table1[for Import to Bank Register dropdown],Table1[for Pivot],0,0,1)</f>
        <v>0</v>
      </c>
      <c r="E798" s="400"/>
      <c r="F798" s="146">
        <f t="shared" si="38"/>
        <v>1111111</v>
      </c>
      <c r="G798" s="375">
        <f t="shared" si="37"/>
        <v>0</v>
      </c>
      <c r="I798" s="378">
        <f>IF(OR(C798="150 Directors advances", C798="120 accounts receivable", C798="720.2 Automobile - Insurance", C798="720.3 Automobile - License", C798="870.4 Rent - Insurance", C798="870.6 Rent - Property Tax", C798="870.7 Rent - Homeoffice", C798="870.9 Rent - Water"),
   0,
   IF(Dashboard!$F$5="Quick",
      IF(OR(C798="190 Automobile",C798="200 computer hardware",C798="210 Computer software",C798="220 Quickbooks software",C798="230 Office equipment",C798="240 Office furniture"),
         E798-(E798/(1+Dashboard!$F$4)),
         0
      ),
      IF(C798="750 Business promotion",
         E798-(E798/(1+4.793/100)),
         E798-(E798/(1+Dashboard!$F$4))
      )
   )
)</f>
        <v>0</v>
      </c>
      <c r="J798" s="25">
        <f>Bank1[[#This Row],[Money in/ (Money out)]]-Bank1[[#This Row],[GST/HST]]</f>
        <v>0</v>
      </c>
      <c r="L798" s="23">
        <f t="shared" si="36"/>
        <v>0</v>
      </c>
    </row>
    <row r="799" spans="1:12" x14ac:dyDescent="0.2">
      <c r="A799" s="399"/>
      <c r="D799" s="397">
        <f>_xlfn.XLOOKUP(C:C,Table1[for Import to Bank Register dropdown],Table1[for Pivot],0,0,1)</f>
        <v>0</v>
      </c>
      <c r="E799" s="400"/>
      <c r="F799" s="146">
        <f t="shared" si="38"/>
        <v>1111111</v>
      </c>
      <c r="G799" s="375">
        <f t="shared" si="37"/>
        <v>0</v>
      </c>
      <c r="I799" s="378">
        <f>IF(OR(C799="150 Directors advances", C799="120 accounts receivable", C799="720.2 Automobile - Insurance", C799="720.3 Automobile - License", C799="870.4 Rent - Insurance", C799="870.6 Rent - Property Tax", C799="870.7 Rent - Homeoffice", C799="870.9 Rent - Water"),
   0,
   IF(Dashboard!$F$5="Quick",
      IF(OR(C799="190 Automobile",C799="200 computer hardware",C799="210 Computer software",C799="220 Quickbooks software",C799="230 Office equipment",C799="240 Office furniture"),
         E799-(E799/(1+Dashboard!$F$4)),
         0
      ),
      IF(C799="750 Business promotion",
         E799-(E799/(1+4.793/100)),
         E799-(E799/(1+Dashboard!$F$4))
      )
   )
)</f>
        <v>0</v>
      </c>
      <c r="J799" s="25">
        <f>Bank1[[#This Row],[Money in/ (Money out)]]-Bank1[[#This Row],[GST/HST]]</f>
        <v>0</v>
      </c>
      <c r="L799" s="23">
        <f t="shared" si="36"/>
        <v>0</v>
      </c>
    </row>
    <row r="800" spans="1:12" x14ac:dyDescent="0.2">
      <c r="A800" s="399"/>
      <c r="D800" s="397">
        <f>_xlfn.XLOOKUP(C:C,Table1[for Import to Bank Register dropdown],Table1[for Pivot],0,0,1)</f>
        <v>0</v>
      </c>
      <c r="E800" s="400"/>
      <c r="F800" s="146">
        <f t="shared" si="38"/>
        <v>1111111</v>
      </c>
      <c r="G800" s="375">
        <f t="shared" si="37"/>
        <v>0</v>
      </c>
      <c r="I800" s="378">
        <f>IF(OR(C800="150 Directors advances", C800="120 accounts receivable", C800="720.2 Automobile - Insurance", C800="720.3 Automobile - License", C800="870.4 Rent - Insurance", C800="870.6 Rent - Property Tax", C800="870.7 Rent - Homeoffice", C800="870.9 Rent - Water"),
   0,
   IF(Dashboard!$F$5="Quick",
      IF(OR(C800="190 Automobile",C800="200 computer hardware",C800="210 Computer software",C800="220 Quickbooks software",C800="230 Office equipment",C800="240 Office furniture"),
         E800-(E800/(1+Dashboard!$F$4)),
         0
      ),
      IF(C800="750 Business promotion",
         E800-(E800/(1+4.793/100)),
         E800-(E800/(1+Dashboard!$F$4))
      )
   )
)</f>
        <v>0</v>
      </c>
      <c r="J800" s="25">
        <f>Bank1[[#This Row],[Money in/ (Money out)]]-Bank1[[#This Row],[GST/HST]]</f>
        <v>0</v>
      </c>
      <c r="L800" s="23">
        <f t="shared" si="36"/>
        <v>0</v>
      </c>
    </row>
    <row r="801" spans="1:12" x14ac:dyDescent="0.2">
      <c r="A801" s="399"/>
      <c r="D801" s="397">
        <f>_xlfn.XLOOKUP(C:C,Table1[for Import to Bank Register dropdown],Table1[for Pivot],0,0,1)</f>
        <v>0</v>
      </c>
      <c r="E801" s="400"/>
      <c r="F801" s="146">
        <f t="shared" si="38"/>
        <v>1111111</v>
      </c>
      <c r="G801" s="375">
        <f t="shared" si="37"/>
        <v>0</v>
      </c>
      <c r="I801" s="378">
        <f>IF(OR(C801="150 Directors advances", C801="120 accounts receivable", C801="720.2 Automobile - Insurance", C801="720.3 Automobile - License", C801="870.4 Rent - Insurance", C801="870.6 Rent - Property Tax", C801="870.7 Rent - Homeoffice", C801="870.9 Rent - Water"),
   0,
   IF(Dashboard!$F$5="Quick",
      IF(OR(C801="190 Automobile",C801="200 computer hardware",C801="210 Computer software",C801="220 Quickbooks software",C801="230 Office equipment",C801="240 Office furniture"),
         E801-(E801/(1+Dashboard!$F$4)),
         0
      ),
      IF(C801="750 Business promotion",
         E801-(E801/(1+4.793/100)),
         E801-(E801/(1+Dashboard!$F$4))
      )
   )
)</f>
        <v>0</v>
      </c>
      <c r="J801" s="25">
        <f>Bank1[[#This Row],[Money in/ (Money out)]]-Bank1[[#This Row],[GST/HST]]</f>
        <v>0</v>
      </c>
      <c r="L801" s="23">
        <f t="shared" si="36"/>
        <v>0</v>
      </c>
    </row>
    <row r="802" spans="1:12" x14ac:dyDescent="0.2">
      <c r="A802" s="399"/>
      <c r="D802" s="397">
        <f>_xlfn.XLOOKUP(C:C,Table1[for Import to Bank Register dropdown],Table1[for Pivot],0,0,1)</f>
        <v>0</v>
      </c>
      <c r="E802" s="400"/>
      <c r="F802" s="146">
        <f t="shared" si="38"/>
        <v>1111111</v>
      </c>
      <c r="G802" s="375">
        <f t="shared" si="37"/>
        <v>0</v>
      </c>
      <c r="I802" s="378">
        <f>IF(OR(C802="150 Directors advances", C802="120 accounts receivable", C802="720.2 Automobile - Insurance", C802="720.3 Automobile - License", C802="870.4 Rent - Insurance", C802="870.6 Rent - Property Tax", C802="870.7 Rent - Homeoffice", C802="870.9 Rent - Water"),
   0,
   IF(Dashboard!$F$5="Quick",
      IF(OR(C802="190 Automobile",C802="200 computer hardware",C802="210 Computer software",C802="220 Quickbooks software",C802="230 Office equipment",C802="240 Office furniture"),
         E802-(E802/(1+Dashboard!$F$4)),
         0
      ),
      IF(C802="750 Business promotion",
         E802-(E802/(1+4.793/100)),
         E802-(E802/(1+Dashboard!$F$4))
      )
   )
)</f>
        <v>0</v>
      </c>
      <c r="J802" s="25">
        <f>Bank1[[#This Row],[Money in/ (Money out)]]-Bank1[[#This Row],[GST/HST]]</f>
        <v>0</v>
      </c>
      <c r="L802" s="23">
        <f t="shared" si="36"/>
        <v>0</v>
      </c>
    </row>
    <row r="803" spans="1:12" x14ac:dyDescent="0.2">
      <c r="A803" s="399"/>
      <c r="D803" s="397">
        <f>_xlfn.XLOOKUP(C:C,Table1[for Import to Bank Register dropdown],Table1[for Pivot],0,0,1)</f>
        <v>0</v>
      </c>
      <c r="E803" s="400"/>
      <c r="F803" s="146">
        <f t="shared" si="38"/>
        <v>1111111</v>
      </c>
      <c r="G803" s="375">
        <f t="shared" si="37"/>
        <v>0</v>
      </c>
      <c r="I803" s="378">
        <f>IF(OR(C803="150 Directors advances", C803="120 accounts receivable", C803="720.2 Automobile - Insurance", C803="720.3 Automobile - License", C803="870.4 Rent - Insurance", C803="870.6 Rent - Property Tax", C803="870.7 Rent - Homeoffice", C803="870.9 Rent - Water"),
   0,
   IF(Dashboard!$F$5="Quick",
      IF(OR(C803="190 Automobile",C803="200 computer hardware",C803="210 Computer software",C803="220 Quickbooks software",C803="230 Office equipment",C803="240 Office furniture"),
         E803-(E803/(1+Dashboard!$F$4)),
         0
      ),
      IF(C803="750 Business promotion",
         E803-(E803/(1+4.793/100)),
         E803-(E803/(1+Dashboard!$F$4))
      )
   )
)</f>
        <v>0</v>
      </c>
      <c r="J803" s="25">
        <f>Bank1[[#This Row],[Money in/ (Money out)]]-Bank1[[#This Row],[GST/HST]]</f>
        <v>0</v>
      </c>
      <c r="L803" s="23">
        <f t="shared" si="36"/>
        <v>0</v>
      </c>
    </row>
    <row r="804" spans="1:12" x14ac:dyDescent="0.2">
      <c r="A804" s="399"/>
      <c r="D804" s="397">
        <f>_xlfn.XLOOKUP(C:C,Table1[for Import to Bank Register dropdown],Table1[for Pivot],0,0,1)</f>
        <v>0</v>
      </c>
      <c r="E804" s="400"/>
      <c r="F804" s="146">
        <f t="shared" si="38"/>
        <v>1111111</v>
      </c>
      <c r="G804" s="375">
        <f t="shared" si="37"/>
        <v>0</v>
      </c>
      <c r="I804" s="378">
        <f>IF(OR(C804="150 Directors advances", C804="120 accounts receivable", C804="720.2 Automobile - Insurance", C804="720.3 Automobile - License", C804="870.4 Rent - Insurance", C804="870.6 Rent - Property Tax", C804="870.7 Rent - Homeoffice", C804="870.9 Rent - Water"),
   0,
   IF(Dashboard!$F$5="Quick",
      IF(OR(C804="190 Automobile",C804="200 computer hardware",C804="210 Computer software",C804="220 Quickbooks software",C804="230 Office equipment",C804="240 Office furniture"),
         E804-(E804/(1+Dashboard!$F$4)),
         0
      ),
      IF(C804="750 Business promotion",
         E804-(E804/(1+4.793/100)),
         E804-(E804/(1+Dashboard!$F$4))
      )
   )
)</f>
        <v>0</v>
      </c>
      <c r="J804" s="25">
        <f>Bank1[[#This Row],[Money in/ (Money out)]]-Bank1[[#This Row],[GST/HST]]</f>
        <v>0</v>
      </c>
      <c r="L804" s="23">
        <f t="shared" si="36"/>
        <v>0</v>
      </c>
    </row>
    <row r="805" spans="1:12" x14ac:dyDescent="0.2">
      <c r="A805" s="399"/>
      <c r="D805" s="397">
        <f>_xlfn.XLOOKUP(C:C,Table1[for Import to Bank Register dropdown],Table1[for Pivot],0,0,1)</f>
        <v>0</v>
      </c>
      <c r="E805" s="400"/>
      <c r="F805" s="146">
        <f t="shared" si="38"/>
        <v>1111111</v>
      </c>
      <c r="G805" s="375">
        <f t="shared" si="37"/>
        <v>0</v>
      </c>
      <c r="I805" s="378">
        <f>IF(OR(C805="150 Directors advances", C805="120 accounts receivable", C805="720.2 Automobile - Insurance", C805="720.3 Automobile - License", C805="870.4 Rent - Insurance", C805="870.6 Rent - Property Tax", C805="870.7 Rent - Homeoffice", C805="870.9 Rent - Water"),
   0,
   IF(Dashboard!$F$5="Quick",
      IF(OR(C805="190 Automobile",C805="200 computer hardware",C805="210 Computer software",C805="220 Quickbooks software",C805="230 Office equipment",C805="240 Office furniture"),
         E805-(E805/(1+Dashboard!$F$4)),
         0
      ),
      IF(C805="750 Business promotion",
         E805-(E805/(1+4.793/100)),
         E805-(E805/(1+Dashboard!$F$4))
      )
   )
)</f>
        <v>0</v>
      </c>
      <c r="J805" s="25">
        <f>Bank1[[#This Row],[Money in/ (Money out)]]-Bank1[[#This Row],[GST/HST]]</f>
        <v>0</v>
      </c>
      <c r="L805" s="23">
        <f t="shared" si="36"/>
        <v>0</v>
      </c>
    </row>
    <row r="806" spans="1:12" x14ac:dyDescent="0.2">
      <c r="A806" s="399"/>
      <c r="D806" s="397">
        <f>_xlfn.XLOOKUP(C:C,Table1[for Import to Bank Register dropdown],Table1[for Pivot],0,0,1)</f>
        <v>0</v>
      </c>
      <c r="E806" s="400"/>
      <c r="F806" s="146">
        <f t="shared" si="38"/>
        <v>1111111</v>
      </c>
      <c r="G806" s="375">
        <f t="shared" si="37"/>
        <v>0</v>
      </c>
      <c r="I806" s="378">
        <f>IF(OR(C806="150 Directors advances", C806="120 accounts receivable", C806="720.2 Automobile - Insurance", C806="720.3 Automobile - License", C806="870.4 Rent - Insurance", C806="870.6 Rent - Property Tax", C806="870.7 Rent - Homeoffice", C806="870.9 Rent - Water"),
   0,
   IF(Dashboard!$F$5="Quick",
      IF(OR(C806="190 Automobile",C806="200 computer hardware",C806="210 Computer software",C806="220 Quickbooks software",C806="230 Office equipment",C806="240 Office furniture"),
         E806-(E806/(1+Dashboard!$F$4)),
         0
      ),
      IF(C806="750 Business promotion",
         E806-(E806/(1+4.793/100)),
         E806-(E806/(1+Dashboard!$F$4))
      )
   )
)</f>
        <v>0</v>
      </c>
      <c r="J806" s="25">
        <f>Bank1[[#This Row],[Money in/ (Money out)]]-Bank1[[#This Row],[GST/HST]]</f>
        <v>0</v>
      </c>
      <c r="L806" s="23">
        <f t="shared" si="36"/>
        <v>0</v>
      </c>
    </row>
    <row r="807" spans="1:12" x14ac:dyDescent="0.2">
      <c r="A807" s="399"/>
      <c r="D807" s="397">
        <f>_xlfn.XLOOKUP(C:C,Table1[for Import to Bank Register dropdown],Table1[for Pivot],0,0,1)</f>
        <v>0</v>
      </c>
      <c r="E807" s="400"/>
      <c r="F807" s="146">
        <f t="shared" si="38"/>
        <v>1111111</v>
      </c>
      <c r="G807" s="375">
        <f t="shared" si="37"/>
        <v>0</v>
      </c>
      <c r="I807" s="378">
        <f>IF(OR(C807="150 Directors advances", C807="120 accounts receivable", C807="720.2 Automobile - Insurance", C807="720.3 Automobile - License", C807="870.4 Rent - Insurance", C807="870.6 Rent - Property Tax", C807="870.7 Rent - Homeoffice", C807="870.9 Rent - Water"),
   0,
   IF(Dashboard!$F$5="Quick",
      IF(OR(C807="190 Automobile",C807="200 computer hardware",C807="210 Computer software",C807="220 Quickbooks software",C807="230 Office equipment",C807="240 Office furniture"),
         E807-(E807/(1+Dashboard!$F$4)),
         0
      ),
      IF(C807="750 Business promotion",
         E807-(E807/(1+4.793/100)),
         E807-(E807/(1+Dashboard!$F$4))
      )
   )
)</f>
        <v>0</v>
      </c>
      <c r="J807" s="25">
        <f>Bank1[[#This Row],[Money in/ (Money out)]]-Bank1[[#This Row],[GST/HST]]</f>
        <v>0</v>
      </c>
      <c r="L807" s="23">
        <f t="shared" si="36"/>
        <v>0</v>
      </c>
    </row>
    <row r="808" spans="1:12" x14ac:dyDescent="0.2">
      <c r="A808" s="399"/>
      <c r="D808" s="397">
        <f>_xlfn.XLOOKUP(C:C,Table1[for Import to Bank Register dropdown],Table1[for Pivot],0,0,1)</f>
        <v>0</v>
      </c>
      <c r="E808" s="400"/>
      <c r="F808" s="146">
        <f t="shared" si="38"/>
        <v>1111111</v>
      </c>
      <c r="G808" s="375">
        <f t="shared" si="37"/>
        <v>0</v>
      </c>
      <c r="I808" s="378">
        <f>IF(OR(C808="150 Directors advances", C808="120 accounts receivable", C808="720.2 Automobile - Insurance", C808="720.3 Automobile - License", C808="870.4 Rent - Insurance", C808="870.6 Rent - Property Tax", C808="870.7 Rent - Homeoffice", C808="870.9 Rent - Water"),
   0,
   IF(Dashboard!$F$5="Quick",
      IF(OR(C808="190 Automobile",C808="200 computer hardware",C808="210 Computer software",C808="220 Quickbooks software",C808="230 Office equipment",C808="240 Office furniture"),
         E808-(E808/(1+Dashboard!$F$4)),
         0
      ),
      IF(C808="750 Business promotion",
         E808-(E808/(1+4.793/100)),
         E808-(E808/(1+Dashboard!$F$4))
      )
   )
)</f>
        <v>0</v>
      </c>
      <c r="J808" s="25">
        <f>Bank1[[#This Row],[Money in/ (Money out)]]-Bank1[[#This Row],[GST/HST]]</f>
        <v>0</v>
      </c>
      <c r="L808" s="23">
        <f t="shared" si="36"/>
        <v>0</v>
      </c>
    </row>
    <row r="809" spans="1:12" x14ac:dyDescent="0.2">
      <c r="A809" s="399"/>
      <c r="D809" s="397">
        <f>_xlfn.XLOOKUP(C:C,Table1[for Import to Bank Register dropdown],Table1[for Pivot],0,0,1)</f>
        <v>0</v>
      </c>
      <c r="E809" s="400"/>
      <c r="F809" s="146">
        <f t="shared" si="38"/>
        <v>1111111</v>
      </c>
      <c r="G809" s="375">
        <f t="shared" si="37"/>
        <v>0</v>
      </c>
      <c r="I809" s="378">
        <f>IF(OR(C809="150 Directors advances", C809="120 accounts receivable", C809="720.2 Automobile - Insurance", C809="720.3 Automobile - License", C809="870.4 Rent - Insurance", C809="870.6 Rent - Property Tax", C809="870.7 Rent - Homeoffice", C809="870.9 Rent - Water"),
   0,
   IF(Dashboard!$F$5="Quick",
      IF(OR(C809="190 Automobile",C809="200 computer hardware",C809="210 Computer software",C809="220 Quickbooks software",C809="230 Office equipment",C809="240 Office furniture"),
         E809-(E809/(1+Dashboard!$F$4)),
         0
      ),
      IF(C809="750 Business promotion",
         E809-(E809/(1+4.793/100)),
         E809-(E809/(1+Dashboard!$F$4))
      )
   )
)</f>
        <v>0</v>
      </c>
      <c r="J809" s="25">
        <f>Bank1[[#This Row],[Money in/ (Money out)]]-Bank1[[#This Row],[GST/HST]]</f>
        <v>0</v>
      </c>
      <c r="L809" s="23">
        <f t="shared" si="36"/>
        <v>0</v>
      </c>
    </row>
    <row r="810" spans="1:12" x14ac:dyDescent="0.2">
      <c r="A810" s="399"/>
      <c r="D810" s="397">
        <f>_xlfn.XLOOKUP(C:C,Table1[for Import to Bank Register dropdown],Table1[for Pivot],0,0,1)</f>
        <v>0</v>
      </c>
      <c r="E810" s="400"/>
      <c r="F810" s="146">
        <f t="shared" si="38"/>
        <v>1111111</v>
      </c>
      <c r="G810" s="375">
        <f t="shared" si="37"/>
        <v>0</v>
      </c>
      <c r="I810" s="378">
        <f>IF(OR(C810="150 Directors advances", C810="120 accounts receivable", C810="720.2 Automobile - Insurance", C810="720.3 Automobile - License", C810="870.4 Rent - Insurance", C810="870.6 Rent - Property Tax", C810="870.7 Rent - Homeoffice", C810="870.9 Rent - Water"),
   0,
   IF(Dashboard!$F$5="Quick",
      IF(OR(C810="190 Automobile",C810="200 computer hardware",C810="210 Computer software",C810="220 Quickbooks software",C810="230 Office equipment",C810="240 Office furniture"),
         E810-(E810/(1+Dashboard!$F$4)),
         0
      ),
      IF(C810="750 Business promotion",
         E810-(E810/(1+4.793/100)),
         E810-(E810/(1+Dashboard!$F$4))
      )
   )
)</f>
        <v>0</v>
      </c>
      <c r="J810" s="25">
        <f>Bank1[[#This Row],[Money in/ (Money out)]]-Bank1[[#This Row],[GST/HST]]</f>
        <v>0</v>
      </c>
      <c r="L810" s="23">
        <f t="shared" si="36"/>
        <v>0</v>
      </c>
    </row>
    <row r="811" spans="1:12" x14ac:dyDescent="0.2">
      <c r="A811" s="399"/>
      <c r="D811" s="397">
        <f>_xlfn.XLOOKUP(C:C,Table1[for Import to Bank Register dropdown],Table1[for Pivot],0,0,1)</f>
        <v>0</v>
      </c>
      <c r="E811" s="400"/>
      <c r="F811" s="146">
        <f t="shared" si="38"/>
        <v>1111111</v>
      </c>
      <c r="G811" s="375">
        <f t="shared" si="37"/>
        <v>0</v>
      </c>
      <c r="I811" s="378">
        <f>IF(OR(C811="150 Directors advances", C811="120 accounts receivable", C811="720.2 Automobile - Insurance", C811="720.3 Automobile - License", C811="870.4 Rent - Insurance", C811="870.6 Rent - Property Tax", C811="870.7 Rent - Homeoffice", C811="870.9 Rent - Water"),
   0,
   IF(Dashboard!$F$5="Quick",
      IF(OR(C811="190 Automobile",C811="200 computer hardware",C811="210 Computer software",C811="220 Quickbooks software",C811="230 Office equipment",C811="240 Office furniture"),
         E811-(E811/(1+Dashboard!$F$4)),
         0
      ),
      IF(C811="750 Business promotion",
         E811-(E811/(1+4.793/100)),
         E811-(E811/(1+Dashboard!$F$4))
      )
   )
)</f>
        <v>0</v>
      </c>
      <c r="J811" s="25">
        <f>Bank1[[#This Row],[Money in/ (Money out)]]-Bank1[[#This Row],[GST/HST]]</f>
        <v>0</v>
      </c>
      <c r="L811" s="23">
        <f t="shared" si="36"/>
        <v>0</v>
      </c>
    </row>
    <row r="812" spans="1:12" x14ac:dyDescent="0.2">
      <c r="A812" s="399"/>
      <c r="D812" s="397">
        <f>_xlfn.XLOOKUP(C:C,Table1[for Import to Bank Register dropdown],Table1[for Pivot],0,0,1)</f>
        <v>0</v>
      </c>
      <c r="E812" s="400"/>
      <c r="F812" s="146">
        <f t="shared" si="38"/>
        <v>1111111</v>
      </c>
      <c r="G812" s="375">
        <f t="shared" si="37"/>
        <v>0</v>
      </c>
      <c r="I812" s="378">
        <f>IF(OR(C812="150 Directors advances", C812="120 accounts receivable", C812="720.2 Automobile - Insurance", C812="720.3 Automobile - License", C812="870.4 Rent - Insurance", C812="870.6 Rent - Property Tax", C812="870.7 Rent - Homeoffice", C812="870.9 Rent - Water"),
   0,
   IF(Dashboard!$F$5="Quick",
      IF(OR(C812="190 Automobile",C812="200 computer hardware",C812="210 Computer software",C812="220 Quickbooks software",C812="230 Office equipment",C812="240 Office furniture"),
         E812-(E812/(1+Dashboard!$F$4)),
         0
      ),
      IF(C812="750 Business promotion",
         E812-(E812/(1+4.793/100)),
         E812-(E812/(1+Dashboard!$F$4))
      )
   )
)</f>
        <v>0</v>
      </c>
      <c r="J812" s="25">
        <f>Bank1[[#This Row],[Money in/ (Money out)]]-Bank1[[#This Row],[GST/HST]]</f>
        <v>0</v>
      </c>
      <c r="L812" s="23">
        <f t="shared" si="36"/>
        <v>0</v>
      </c>
    </row>
    <row r="813" spans="1:12" x14ac:dyDescent="0.2">
      <c r="A813" s="399"/>
      <c r="D813" s="397">
        <f>_xlfn.XLOOKUP(C:C,Table1[for Import to Bank Register dropdown],Table1[for Pivot],0,0,1)</f>
        <v>0</v>
      </c>
      <c r="E813" s="400"/>
      <c r="F813" s="146">
        <f t="shared" si="38"/>
        <v>1111111</v>
      </c>
      <c r="G813" s="375">
        <f t="shared" si="37"/>
        <v>0</v>
      </c>
      <c r="I813" s="378">
        <f>IF(OR(C813="150 Directors advances", C813="120 accounts receivable", C813="720.2 Automobile - Insurance", C813="720.3 Automobile - License", C813="870.4 Rent - Insurance", C813="870.6 Rent - Property Tax", C813="870.7 Rent - Homeoffice", C813="870.9 Rent - Water"),
   0,
   IF(Dashboard!$F$5="Quick",
      IF(OR(C813="190 Automobile",C813="200 computer hardware",C813="210 Computer software",C813="220 Quickbooks software",C813="230 Office equipment",C813="240 Office furniture"),
         E813-(E813/(1+Dashboard!$F$4)),
         0
      ),
      IF(C813="750 Business promotion",
         E813-(E813/(1+4.793/100)),
         E813-(E813/(1+Dashboard!$F$4))
      )
   )
)</f>
        <v>0</v>
      </c>
      <c r="J813" s="25">
        <f>Bank1[[#This Row],[Money in/ (Money out)]]-Bank1[[#This Row],[GST/HST]]</f>
        <v>0</v>
      </c>
      <c r="L813" s="23">
        <f t="shared" si="36"/>
        <v>0</v>
      </c>
    </row>
    <row r="814" spans="1:12" x14ac:dyDescent="0.2">
      <c r="A814" s="399"/>
      <c r="D814" s="397">
        <f>_xlfn.XLOOKUP(C:C,Table1[for Import to Bank Register dropdown],Table1[for Pivot],0,0,1)</f>
        <v>0</v>
      </c>
      <c r="E814" s="400"/>
      <c r="F814" s="146">
        <f t="shared" si="38"/>
        <v>1111111</v>
      </c>
      <c r="G814" s="375">
        <f t="shared" si="37"/>
        <v>0</v>
      </c>
      <c r="I814" s="378">
        <f>IF(OR(C814="150 Directors advances", C814="120 accounts receivable", C814="720.2 Automobile - Insurance", C814="720.3 Automobile - License", C814="870.4 Rent - Insurance", C814="870.6 Rent - Property Tax", C814="870.7 Rent - Homeoffice", C814="870.9 Rent - Water"),
   0,
   IF(Dashboard!$F$5="Quick",
      IF(OR(C814="190 Automobile",C814="200 computer hardware",C814="210 Computer software",C814="220 Quickbooks software",C814="230 Office equipment",C814="240 Office furniture"),
         E814-(E814/(1+Dashboard!$F$4)),
         0
      ),
      IF(C814="750 Business promotion",
         E814-(E814/(1+4.793/100)),
         E814-(E814/(1+Dashboard!$F$4))
      )
   )
)</f>
        <v>0</v>
      </c>
      <c r="J814" s="25">
        <f>Bank1[[#This Row],[Money in/ (Money out)]]-Bank1[[#This Row],[GST/HST]]</f>
        <v>0</v>
      </c>
      <c r="L814" s="23">
        <f t="shared" si="36"/>
        <v>0</v>
      </c>
    </row>
    <row r="815" spans="1:12" x14ac:dyDescent="0.2">
      <c r="A815" s="399"/>
      <c r="D815" s="397">
        <f>_xlfn.XLOOKUP(C:C,Table1[for Import to Bank Register dropdown],Table1[for Pivot],0,0,1)</f>
        <v>0</v>
      </c>
      <c r="E815" s="400"/>
      <c r="F815" s="146">
        <f t="shared" si="38"/>
        <v>1111111</v>
      </c>
      <c r="G815" s="375">
        <f t="shared" si="37"/>
        <v>0</v>
      </c>
      <c r="I815" s="378">
        <f>IF(OR(C815="150 Directors advances", C815="120 accounts receivable", C815="720.2 Automobile - Insurance", C815="720.3 Automobile - License", C815="870.4 Rent - Insurance", C815="870.6 Rent - Property Tax", C815="870.7 Rent - Homeoffice", C815="870.9 Rent - Water"),
   0,
   IF(Dashboard!$F$5="Quick",
      IF(OR(C815="190 Automobile",C815="200 computer hardware",C815="210 Computer software",C815="220 Quickbooks software",C815="230 Office equipment",C815="240 Office furniture"),
         E815-(E815/(1+Dashboard!$F$4)),
         0
      ),
      IF(C815="750 Business promotion",
         E815-(E815/(1+4.793/100)),
         E815-(E815/(1+Dashboard!$F$4))
      )
   )
)</f>
        <v>0</v>
      </c>
      <c r="J815" s="25">
        <f>Bank1[[#This Row],[Money in/ (Money out)]]-Bank1[[#This Row],[GST/HST]]</f>
        <v>0</v>
      </c>
      <c r="L815" s="23">
        <f t="shared" si="36"/>
        <v>0</v>
      </c>
    </row>
    <row r="816" spans="1:12" x14ac:dyDescent="0.2">
      <c r="A816" s="399"/>
      <c r="D816" s="397">
        <f>_xlfn.XLOOKUP(C:C,Table1[for Import to Bank Register dropdown],Table1[for Pivot],0,0,1)</f>
        <v>0</v>
      </c>
      <c r="E816" s="400"/>
      <c r="F816" s="146">
        <f t="shared" si="38"/>
        <v>1111111</v>
      </c>
      <c r="G816" s="375">
        <f t="shared" si="37"/>
        <v>0</v>
      </c>
      <c r="I816" s="378">
        <f>IF(OR(C816="150 Directors advances", C816="120 accounts receivable", C816="720.2 Automobile - Insurance", C816="720.3 Automobile - License", C816="870.4 Rent - Insurance", C816="870.6 Rent - Property Tax", C816="870.7 Rent - Homeoffice", C816="870.9 Rent - Water"),
   0,
   IF(Dashboard!$F$5="Quick",
      IF(OR(C816="190 Automobile",C816="200 computer hardware",C816="210 Computer software",C816="220 Quickbooks software",C816="230 Office equipment",C816="240 Office furniture"),
         E816-(E816/(1+Dashboard!$F$4)),
         0
      ),
      IF(C816="750 Business promotion",
         E816-(E816/(1+4.793/100)),
         E816-(E816/(1+Dashboard!$F$4))
      )
   )
)</f>
        <v>0</v>
      </c>
      <c r="J816" s="25">
        <f>Bank1[[#This Row],[Money in/ (Money out)]]-Bank1[[#This Row],[GST/HST]]</f>
        <v>0</v>
      </c>
      <c r="L816" s="23">
        <f t="shared" si="36"/>
        <v>0</v>
      </c>
    </row>
    <row r="817" spans="1:12" x14ac:dyDescent="0.2">
      <c r="A817" s="399"/>
      <c r="D817" s="397">
        <f>_xlfn.XLOOKUP(C:C,Table1[for Import to Bank Register dropdown],Table1[for Pivot],0,0,1)</f>
        <v>0</v>
      </c>
      <c r="E817" s="400"/>
      <c r="F817" s="146">
        <f t="shared" si="38"/>
        <v>1111111</v>
      </c>
      <c r="G817" s="375">
        <f t="shared" si="37"/>
        <v>0</v>
      </c>
      <c r="I817" s="378">
        <f>IF(OR(C817="150 Directors advances", C817="120 accounts receivable", C817="720.2 Automobile - Insurance", C817="720.3 Automobile - License", C817="870.4 Rent - Insurance", C817="870.6 Rent - Property Tax", C817="870.7 Rent - Homeoffice", C817="870.9 Rent - Water"),
   0,
   IF(Dashboard!$F$5="Quick",
      IF(OR(C817="190 Automobile",C817="200 computer hardware",C817="210 Computer software",C817="220 Quickbooks software",C817="230 Office equipment",C817="240 Office furniture"),
         E817-(E817/(1+Dashboard!$F$4)),
         0
      ),
      IF(C817="750 Business promotion",
         E817-(E817/(1+4.793/100)),
         E817-(E817/(1+Dashboard!$F$4))
      )
   )
)</f>
        <v>0</v>
      </c>
      <c r="J817" s="25">
        <f>Bank1[[#This Row],[Money in/ (Money out)]]-Bank1[[#This Row],[GST/HST]]</f>
        <v>0</v>
      </c>
      <c r="L817" s="23">
        <f t="shared" si="36"/>
        <v>0</v>
      </c>
    </row>
    <row r="818" spans="1:12" x14ac:dyDescent="0.2">
      <c r="A818" s="399"/>
      <c r="D818" s="397">
        <f>_xlfn.XLOOKUP(C:C,Table1[for Import to Bank Register dropdown],Table1[for Pivot],0,0,1)</f>
        <v>0</v>
      </c>
      <c r="E818" s="400"/>
      <c r="F818" s="146">
        <f t="shared" si="38"/>
        <v>1111111</v>
      </c>
      <c r="G818" s="375">
        <f t="shared" si="37"/>
        <v>0</v>
      </c>
      <c r="I818" s="378">
        <f>IF(OR(C818="150 Directors advances", C818="120 accounts receivable", C818="720.2 Automobile - Insurance", C818="720.3 Automobile - License", C818="870.4 Rent - Insurance", C818="870.6 Rent - Property Tax", C818="870.7 Rent - Homeoffice", C818="870.9 Rent - Water"),
   0,
   IF(Dashboard!$F$5="Quick",
      IF(OR(C818="190 Automobile",C818="200 computer hardware",C818="210 Computer software",C818="220 Quickbooks software",C818="230 Office equipment",C818="240 Office furniture"),
         E818-(E818/(1+Dashboard!$F$4)),
         0
      ),
      IF(C818="750 Business promotion",
         E818-(E818/(1+4.793/100)),
         E818-(E818/(1+Dashboard!$F$4))
      )
   )
)</f>
        <v>0</v>
      </c>
      <c r="J818" s="25">
        <f>Bank1[[#This Row],[Money in/ (Money out)]]-Bank1[[#This Row],[GST/HST]]</f>
        <v>0</v>
      </c>
      <c r="L818" s="23">
        <f t="shared" si="36"/>
        <v>0</v>
      </c>
    </row>
    <row r="819" spans="1:12" x14ac:dyDescent="0.2">
      <c r="A819" s="399"/>
      <c r="D819" s="397">
        <f>_xlfn.XLOOKUP(C:C,Table1[for Import to Bank Register dropdown],Table1[for Pivot],0,0,1)</f>
        <v>0</v>
      </c>
      <c r="E819" s="400"/>
      <c r="F819" s="146">
        <f t="shared" si="38"/>
        <v>1111111</v>
      </c>
      <c r="G819" s="375">
        <f t="shared" si="37"/>
        <v>0</v>
      </c>
      <c r="I819" s="378">
        <f>IF(OR(C819="150 Directors advances", C819="120 accounts receivable", C819="720.2 Automobile - Insurance", C819="720.3 Automobile - License", C819="870.4 Rent - Insurance", C819="870.6 Rent - Property Tax", C819="870.7 Rent - Homeoffice", C819="870.9 Rent - Water"),
   0,
   IF(Dashboard!$F$5="Quick",
      IF(OR(C819="190 Automobile",C819="200 computer hardware",C819="210 Computer software",C819="220 Quickbooks software",C819="230 Office equipment",C819="240 Office furniture"),
         E819-(E819/(1+Dashboard!$F$4)),
         0
      ),
      IF(C819="750 Business promotion",
         E819-(E819/(1+4.793/100)),
         E819-(E819/(1+Dashboard!$F$4))
      )
   )
)</f>
        <v>0</v>
      </c>
      <c r="J819" s="25">
        <f>Bank1[[#This Row],[Money in/ (Money out)]]-Bank1[[#This Row],[GST/HST]]</f>
        <v>0</v>
      </c>
      <c r="L819" s="23">
        <f t="shared" si="36"/>
        <v>0</v>
      </c>
    </row>
    <row r="820" spans="1:12" x14ac:dyDescent="0.2">
      <c r="A820" s="399"/>
      <c r="D820" s="397">
        <f>_xlfn.XLOOKUP(C:C,Table1[for Import to Bank Register dropdown],Table1[for Pivot],0,0,1)</f>
        <v>0</v>
      </c>
      <c r="E820" s="400"/>
      <c r="F820" s="146">
        <f t="shared" si="38"/>
        <v>1111111</v>
      </c>
      <c r="G820" s="375">
        <f t="shared" si="37"/>
        <v>0</v>
      </c>
      <c r="I820" s="378">
        <f>IF(OR(C820="150 Directors advances", C820="120 accounts receivable", C820="720.2 Automobile - Insurance", C820="720.3 Automobile - License", C820="870.4 Rent - Insurance", C820="870.6 Rent - Property Tax", C820="870.7 Rent - Homeoffice", C820="870.9 Rent - Water"),
   0,
   IF(Dashboard!$F$5="Quick",
      IF(OR(C820="190 Automobile",C820="200 computer hardware",C820="210 Computer software",C820="220 Quickbooks software",C820="230 Office equipment",C820="240 Office furniture"),
         E820-(E820/(1+Dashboard!$F$4)),
         0
      ),
      IF(C820="750 Business promotion",
         E820-(E820/(1+4.793/100)),
         E820-(E820/(1+Dashboard!$F$4))
      )
   )
)</f>
        <v>0</v>
      </c>
      <c r="J820" s="25">
        <f>Bank1[[#This Row],[Money in/ (Money out)]]-Bank1[[#This Row],[GST/HST]]</f>
        <v>0</v>
      </c>
      <c r="L820" s="23">
        <f t="shared" si="36"/>
        <v>0</v>
      </c>
    </row>
    <row r="821" spans="1:12" x14ac:dyDescent="0.2">
      <c r="A821" s="399"/>
      <c r="D821" s="397">
        <f>_xlfn.XLOOKUP(C:C,Table1[for Import to Bank Register dropdown],Table1[for Pivot],0,0,1)</f>
        <v>0</v>
      </c>
      <c r="E821" s="400"/>
      <c r="F821" s="146">
        <f t="shared" si="38"/>
        <v>1111111</v>
      </c>
      <c r="G821" s="375">
        <f t="shared" si="37"/>
        <v>0</v>
      </c>
      <c r="I821" s="378">
        <f>IF(OR(C821="150 Directors advances", C821="120 accounts receivable", C821="720.2 Automobile - Insurance", C821="720.3 Automobile - License", C821="870.4 Rent - Insurance", C821="870.6 Rent - Property Tax", C821="870.7 Rent - Homeoffice", C821="870.9 Rent - Water"),
   0,
   IF(Dashboard!$F$5="Quick",
      IF(OR(C821="190 Automobile",C821="200 computer hardware",C821="210 Computer software",C821="220 Quickbooks software",C821="230 Office equipment",C821="240 Office furniture"),
         E821-(E821/(1+Dashboard!$F$4)),
         0
      ),
      IF(C821="750 Business promotion",
         E821-(E821/(1+4.793/100)),
         E821-(E821/(1+Dashboard!$F$4))
      )
   )
)</f>
        <v>0</v>
      </c>
      <c r="J821" s="25">
        <f>Bank1[[#This Row],[Money in/ (Money out)]]-Bank1[[#This Row],[GST/HST]]</f>
        <v>0</v>
      </c>
      <c r="L821" s="23">
        <f t="shared" si="36"/>
        <v>0</v>
      </c>
    </row>
    <row r="822" spans="1:12" x14ac:dyDescent="0.2">
      <c r="A822" s="399"/>
      <c r="D822" s="397">
        <f>_xlfn.XLOOKUP(C:C,Table1[for Import to Bank Register dropdown],Table1[for Pivot],0,0,1)</f>
        <v>0</v>
      </c>
      <c r="E822" s="400"/>
      <c r="F822" s="146">
        <f t="shared" si="38"/>
        <v>1111111</v>
      </c>
      <c r="G822" s="375">
        <f t="shared" si="37"/>
        <v>0</v>
      </c>
      <c r="I822" s="378">
        <f>IF(OR(C822="150 Directors advances", C822="120 accounts receivable", C822="720.2 Automobile - Insurance", C822="720.3 Automobile - License", C822="870.4 Rent - Insurance", C822="870.6 Rent - Property Tax", C822="870.7 Rent - Homeoffice", C822="870.9 Rent - Water"),
   0,
   IF(Dashboard!$F$5="Quick",
      IF(OR(C822="190 Automobile",C822="200 computer hardware",C822="210 Computer software",C822="220 Quickbooks software",C822="230 Office equipment",C822="240 Office furniture"),
         E822-(E822/(1+Dashboard!$F$4)),
         0
      ),
      IF(C822="750 Business promotion",
         E822-(E822/(1+4.793/100)),
         E822-(E822/(1+Dashboard!$F$4))
      )
   )
)</f>
        <v>0</v>
      </c>
      <c r="J822" s="25">
        <f>Bank1[[#This Row],[Money in/ (Money out)]]-Bank1[[#This Row],[GST/HST]]</f>
        <v>0</v>
      </c>
      <c r="L822" s="23">
        <f t="shared" si="36"/>
        <v>0</v>
      </c>
    </row>
    <row r="823" spans="1:12" x14ac:dyDescent="0.2">
      <c r="A823" s="399"/>
      <c r="D823" s="397">
        <f>_xlfn.XLOOKUP(C:C,Table1[for Import to Bank Register dropdown],Table1[for Pivot],0,0,1)</f>
        <v>0</v>
      </c>
      <c r="E823" s="400"/>
      <c r="F823" s="146">
        <f t="shared" si="38"/>
        <v>1111111</v>
      </c>
      <c r="G823" s="375">
        <f t="shared" si="37"/>
        <v>0</v>
      </c>
      <c r="I823" s="378">
        <f>IF(OR(C823="150 Directors advances", C823="120 accounts receivable", C823="720.2 Automobile - Insurance", C823="720.3 Automobile - License", C823="870.4 Rent - Insurance", C823="870.6 Rent - Property Tax", C823="870.7 Rent - Homeoffice", C823="870.9 Rent - Water"),
   0,
   IF(Dashboard!$F$5="Quick",
      IF(OR(C823="190 Automobile",C823="200 computer hardware",C823="210 Computer software",C823="220 Quickbooks software",C823="230 Office equipment",C823="240 Office furniture"),
         E823-(E823/(1+Dashboard!$F$4)),
         0
      ),
      IF(C823="750 Business promotion",
         E823-(E823/(1+4.793/100)),
         E823-(E823/(1+Dashboard!$F$4))
      )
   )
)</f>
        <v>0</v>
      </c>
      <c r="J823" s="25">
        <f>Bank1[[#This Row],[Money in/ (Money out)]]-Bank1[[#This Row],[GST/HST]]</f>
        <v>0</v>
      </c>
      <c r="L823" s="23">
        <f t="shared" si="36"/>
        <v>0</v>
      </c>
    </row>
    <row r="824" spans="1:12" x14ac:dyDescent="0.2">
      <c r="A824" s="399"/>
      <c r="D824" s="397">
        <f>_xlfn.XLOOKUP(C:C,Table1[for Import to Bank Register dropdown],Table1[for Pivot],0,0,1)</f>
        <v>0</v>
      </c>
      <c r="E824" s="400"/>
      <c r="F824" s="146">
        <f t="shared" si="38"/>
        <v>1111111</v>
      </c>
      <c r="G824" s="375">
        <f t="shared" si="37"/>
        <v>0</v>
      </c>
      <c r="I824" s="378">
        <f>IF(OR(C824="150 Directors advances", C824="120 accounts receivable", C824="720.2 Automobile - Insurance", C824="720.3 Automobile - License", C824="870.4 Rent - Insurance", C824="870.6 Rent - Property Tax", C824="870.7 Rent - Homeoffice", C824="870.9 Rent - Water"),
   0,
   IF(Dashboard!$F$5="Quick",
      IF(OR(C824="190 Automobile",C824="200 computer hardware",C824="210 Computer software",C824="220 Quickbooks software",C824="230 Office equipment",C824="240 Office furniture"),
         E824-(E824/(1+Dashboard!$F$4)),
         0
      ),
      IF(C824="750 Business promotion",
         E824-(E824/(1+4.793/100)),
         E824-(E824/(1+Dashboard!$F$4))
      )
   )
)</f>
        <v>0</v>
      </c>
      <c r="J824" s="25">
        <f>Bank1[[#This Row],[Money in/ (Money out)]]-Bank1[[#This Row],[GST/HST]]</f>
        <v>0</v>
      </c>
      <c r="L824" s="23">
        <f t="shared" si="36"/>
        <v>0</v>
      </c>
    </row>
    <row r="825" spans="1:12" x14ac:dyDescent="0.2">
      <c r="A825" s="399"/>
      <c r="D825" s="397">
        <f>_xlfn.XLOOKUP(C:C,Table1[for Import to Bank Register dropdown],Table1[for Pivot],0,0,1)</f>
        <v>0</v>
      </c>
      <c r="E825" s="400"/>
      <c r="F825" s="146">
        <f t="shared" si="38"/>
        <v>1111111</v>
      </c>
      <c r="G825" s="375">
        <f t="shared" si="37"/>
        <v>0</v>
      </c>
      <c r="I825" s="378">
        <f>IF(OR(C825="150 Directors advances", C825="120 accounts receivable", C825="720.2 Automobile - Insurance", C825="720.3 Automobile - License", C825="870.4 Rent - Insurance", C825="870.6 Rent - Property Tax", C825="870.7 Rent - Homeoffice", C825="870.9 Rent - Water"),
   0,
   IF(Dashboard!$F$5="Quick",
      IF(OR(C825="190 Automobile",C825="200 computer hardware",C825="210 Computer software",C825="220 Quickbooks software",C825="230 Office equipment",C825="240 Office furniture"),
         E825-(E825/(1+Dashboard!$F$4)),
         0
      ),
      IF(C825="750 Business promotion",
         E825-(E825/(1+4.793/100)),
         E825-(E825/(1+Dashboard!$F$4))
      )
   )
)</f>
        <v>0</v>
      </c>
      <c r="J825" s="25">
        <f>Bank1[[#This Row],[Money in/ (Money out)]]-Bank1[[#This Row],[GST/HST]]</f>
        <v>0</v>
      </c>
      <c r="L825" s="23">
        <f t="shared" si="36"/>
        <v>0</v>
      </c>
    </row>
    <row r="826" spans="1:12" x14ac:dyDescent="0.2">
      <c r="A826" s="399"/>
      <c r="D826" s="397">
        <f>_xlfn.XLOOKUP(C:C,Table1[for Import to Bank Register dropdown],Table1[for Pivot],0,0,1)</f>
        <v>0</v>
      </c>
      <c r="E826" s="400"/>
      <c r="F826" s="146">
        <f t="shared" si="38"/>
        <v>1111111</v>
      </c>
      <c r="G826" s="375">
        <f t="shared" si="37"/>
        <v>0</v>
      </c>
      <c r="I826" s="378">
        <f>IF(OR(C826="150 Directors advances", C826="120 accounts receivable", C826="720.2 Automobile - Insurance", C826="720.3 Automobile - License", C826="870.4 Rent - Insurance", C826="870.6 Rent - Property Tax", C826="870.7 Rent - Homeoffice", C826="870.9 Rent - Water"),
   0,
   IF(Dashboard!$F$5="Quick",
      IF(OR(C826="190 Automobile",C826="200 computer hardware",C826="210 Computer software",C826="220 Quickbooks software",C826="230 Office equipment",C826="240 Office furniture"),
         E826-(E826/(1+Dashboard!$F$4)),
         0
      ),
      IF(C826="750 Business promotion",
         E826-(E826/(1+4.793/100)),
         E826-(E826/(1+Dashboard!$F$4))
      )
   )
)</f>
        <v>0</v>
      </c>
      <c r="J826" s="25">
        <f>Bank1[[#This Row],[Money in/ (Money out)]]-Bank1[[#This Row],[GST/HST]]</f>
        <v>0</v>
      </c>
      <c r="L826" s="23">
        <f t="shared" si="36"/>
        <v>0</v>
      </c>
    </row>
    <row r="827" spans="1:12" x14ac:dyDescent="0.2">
      <c r="A827" s="399"/>
      <c r="D827" s="397">
        <f>_xlfn.XLOOKUP(C:C,Table1[for Import to Bank Register dropdown],Table1[for Pivot],0,0,1)</f>
        <v>0</v>
      </c>
      <c r="E827" s="400"/>
      <c r="F827" s="146">
        <f t="shared" si="38"/>
        <v>1111111</v>
      </c>
      <c r="G827" s="375">
        <f t="shared" si="37"/>
        <v>0</v>
      </c>
      <c r="I827" s="378">
        <f>IF(OR(C827="150 Directors advances", C827="120 accounts receivable", C827="720.2 Automobile - Insurance", C827="720.3 Automobile - License", C827="870.4 Rent - Insurance", C827="870.6 Rent - Property Tax", C827="870.7 Rent - Homeoffice", C827="870.9 Rent - Water"),
   0,
   IF(Dashboard!$F$5="Quick",
      IF(OR(C827="190 Automobile",C827="200 computer hardware",C827="210 Computer software",C827="220 Quickbooks software",C827="230 Office equipment",C827="240 Office furniture"),
         E827-(E827/(1+Dashboard!$F$4)),
         0
      ),
      IF(C827="750 Business promotion",
         E827-(E827/(1+4.793/100)),
         E827-(E827/(1+Dashboard!$F$4))
      )
   )
)</f>
        <v>0</v>
      </c>
      <c r="J827" s="25">
        <f>Bank1[[#This Row],[Money in/ (Money out)]]-Bank1[[#This Row],[GST/HST]]</f>
        <v>0</v>
      </c>
      <c r="L827" s="23">
        <f t="shared" si="36"/>
        <v>0</v>
      </c>
    </row>
    <row r="828" spans="1:12" x14ac:dyDescent="0.2">
      <c r="A828" s="399"/>
      <c r="D828" s="397">
        <f>_xlfn.XLOOKUP(C:C,Table1[for Import to Bank Register dropdown],Table1[for Pivot],0,0,1)</f>
        <v>0</v>
      </c>
      <c r="E828" s="400"/>
      <c r="F828" s="146">
        <f t="shared" si="38"/>
        <v>1111111</v>
      </c>
      <c r="G828" s="375">
        <f t="shared" si="37"/>
        <v>0</v>
      </c>
      <c r="I828" s="378">
        <f>IF(OR(C828="150 Directors advances", C828="120 accounts receivable", C828="720.2 Automobile - Insurance", C828="720.3 Automobile - License", C828="870.4 Rent - Insurance", C828="870.6 Rent - Property Tax", C828="870.7 Rent - Homeoffice", C828="870.9 Rent - Water"),
   0,
   IF(Dashboard!$F$5="Quick",
      IF(OR(C828="190 Automobile",C828="200 computer hardware",C828="210 Computer software",C828="220 Quickbooks software",C828="230 Office equipment",C828="240 Office furniture"),
         E828-(E828/(1+Dashboard!$F$4)),
         0
      ),
      IF(C828="750 Business promotion",
         E828-(E828/(1+4.793/100)),
         E828-(E828/(1+Dashboard!$F$4))
      )
   )
)</f>
        <v>0</v>
      </c>
      <c r="J828" s="25">
        <f>Bank1[[#This Row],[Money in/ (Money out)]]-Bank1[[#This Row],[GST/HST]]</f>
        <v>0</v>
      </c>
      <c r="L828" s="23">
        <f t="shared" si="36"/>
        <v>0</v>
      </c>
    </row>
    <row r="829" spans="1:12" x14ac:dyDescent="0.2">
      <c r="A829" s="399"/>
      <c r="D829" s="397">
        <f>_xlfn.XLOOKUP(C:C,Table1[for Import to Bank Register dropdown],Table1[for Pivot],0,0,1)</f>
        <v>0</v>
      </c>
      <c r="E829" s="400"/>
      <c r="F829" s="146">
        <f t="shared" si="38"/>
        <v>1111111</v>
      </c>
      <c r="G829" s="375">
        <f t="shared" si="37"/>
        <v>0</v>
      </c>
      <c r="I829" s="378">
        <f>IF(OR(C829="150 Directors advances", C829="120 accounts receivable", C829="720.2 Automobile - Insurance", C829="720.3 Automobile - License", C829="870.4 Rent - Insurance", C829="870.6 Rent - Property Tax", C829="870.7 Rent - Homeoffice", C829="870.9 Rent - Water"),
   0,
   IF(Dashboard!$F$5="Quick",
      IF(OR(C829="190 Automobile",C829="200 computer hardware",C829="210 Computer software",C829="220 Quickbooks software",C829="230 Office equipment",C829="240 Office furniture"),
         E829-(E829/(1+Dashboard!$F$4)),
         0
      ),
      IF(C829="750 Business promotion",
         E829-(E829/(1+4.793/100)),
         E829-(E829/(1+Dashboard!$F$4))
      )
   )
)</f>
        <v>0</v>
      </c>
      <c r="J829" s="25">
        <f>Bank1[[#This Row],[Money in/ (Money out)]]-Bank1[[#This Row],[GST/HST]]</f>
        <v>0</v>
      </c>
      <c r="L829" s="23">
        <f t="shared" si="36"/>
        <v>0</v>
      </c>
    </row>
    <row r="830" spans="1:12" x14ac:dyDescent="0.2">
      <c r="A830" s="399"/>
      <c r="D830" s="397">
        <f>_xlfn.XLOOKUP(C:C,Table1[for Import to Bank Register dropdown],Table1[for Pivot],0,0,1)</f>
        <v>0</v>
      </c>
      <c r="E830" s="400"/>
      <c r="F830" s="146">
        <f t="shared" si="38"/>
        <v>1111111</v>
      </c>
      <c r="G830" s="375">
        <f t="shared" si="37"/>
        <v>0</v>
      </c>
      <c r="I830" s="378">
        <f>IF(OR(C830="150 Directors advances", C830="120 accounts receivable", C830="720.2 Automobile - Insurance", C830="720.3 Automobile - License", C830="870.4 Rent - Insurance", C830="870.6 Rent - Property Tax", C830="870.7 Rent - Homeoffice", C830="870.9 Rent - Water"),
   0,
   IF(Dashboard!$F$5="Quick",
      IF(OR(C830="190 Automobile",C830="200 computer hardware",C830="210 Computer software",C830="220 Quickbooks software",C830="230 Office equipment",C830="240 Office furniture"),
         E830-(E830/(1+Dashboard!$F$4)),
         0
      ),
      IF(C830="750 Business promotion",
         E830-(E830/(1+4.793/100)),
         E830-(E830/(1+Dashboard!$F$4))
      )
   )
)</f>
        <v>0</v>
      </c>
      <c r="J830" s="25">
        <f>Bank1[[#This Row],[Money in/ (Money out)]]-Bank1[[#This Row],[GST/HST]]</f>
        <v>0</v>
      </c>
      <c r="L830" s="23">
        <f t="shared" si="36"/>
        <v>0</v>
      </c>
    </row>
    <row r="831" spans="1:12" x14ac:dyDescent="0.2">
      <c r="A831" s="399"/>
      <c r="D831" s="397">
        <f>_xlfn.XLOOKUP(C:C,Table1[for Import to Bank Register dropdown],Table1[for Pivot],0,0,1)</f>
        <v>0</v>
      </c>
      <c r="E831" s="400"/>
      <c r="F831" s="146">
        <f t="shared" si="38"/>
        <v>1111111</v>
      </c>
      <c r="G831" s="375">
        <f t="shared" si="37"/>
        <v>0</v>
      </c>
      <c r="I831" s="378">
        <f>IF(OR(C831="150 Directors advances", C831="120 accounts receivable", C831="720.2 Automobile - Insurance", C831="720.3 Automobile - License", C831="870.4 Rent - Insurance", C831="870.6 Rent - Property Tax", C831="870.7 Rent - Homeoffice", C831="870.9 Rent - Water"),
   0,
   IF(Dashboard!$F$5="Quick",
      IF(OR(C831="190 Automobile",C831="200 computer hardware",C831="210 Computer software",C831="220 Quickbooks software",C831="230 Office equipment",C831="240 Office furniture"),
         E831-(E831/(1+Dashboard!$F$4)),
         0
      ),
      IF(C831="750 Business promotion",
         E831-(E831/(1+4.793/100)),
         E831-(E831/(1+Dashboard!$F$4))
      )
   )
)</f>
        <v>0</v>
      </c>
      <c r="J831" s="25">
        <f>Bank1[[#This Row],[Money in/ (Money out)]]-Bank1[[#This Row],[GST/HST]]</f>
        <v>0</v>
      </c>
      <c r="L831" s="23">
        <f t="shared" si="36"/>
        <v>0</v>
      </c>
    </row>
    <row r="832" spans="1:12" x14ac:dyDescent="0.2">
      <c r="A832" s="399"/>
      <c r="D832" s="397">
        <f>_xlfn.XLOOKUP(C:C,Table1[for Import to Bank Register dropdown],Table1[for Pivot],0,0,1)</f>
        <v>0</v>
      </c>
      <c r="E832" s="400"/>
      <c r="F832" s="146">
        <f t="shared" si="38"/>
        <v>1111111</v>
      </c>
      <c r="G832" s="375">
        <f t="shared" si="37"/>
        <v>0</v>
      </c>
      <c r="I832" s="378">
        <f>IF(OR(C832="150 Directors advances", C832="120 accounts receivable", C832="720.2 Automobile - Insurance", C832="720.3 Automobile - License", C832="870.4 Rent - Insurance", C832="870.6 Rent - Property Tax", C832="870.7 Rent - Homeoffice", C832="870.9 Rent - Water"),
   0,
   IF(Dashboard!$F$5="Quick",
      IF(OR(C832="190 Automobile",C832="200 computer hardware",C832="210 Computer software",C832="220 Quickbooks software",C832="230 Office equipment",C832="240 Office furniture"),
         E832-(E832/(1+Dashboard!$F$4)),
         0
      ),
      IF(C832="750 Business promotion",
         E832-(E832/(1+4.793/100)),
         E832-(E832/(1+Dashboard!$F$4))
      )
   )
)</f>
        <v>0</v>
      </c>
      <c r="J832" s="25">
        <f>Bank1[[#This Row],[Money in/ (Money out)]]-Bank1[[#This Row],[GST/HST]]</f>
        <v>0</v>
      </c>
      <c r="L832" s="23">
        <f t="shared" si="36"/>
        <v>0</v>
      </c>
    </row>
    <row r="833" spans="1:12" x14ac:dyDescent="0.2">
      <c r="A833" s="399"/>
      <c r="D833" s="397">
        <f>_xlfn.XLOOKUP(C:C,Table1[for Import to Bank Register dropdown],Table1[for Pivot],0,0,1)</f>
        <v>0</v>
      </c>
      <c r="E833" s="400"/>
      <c r="F833" s="146">
        <f t="shared" si="38"/>
        <v>1111111</v>
      </c>
      <c r="G833" s="375">
        <f t="shared" si="37"/>
        <v>0</v>
      </c>
      <c r="I833" s="378">
        <f>IF(OR(C833="150 Directors advances", C833="120 accounts receivable", C833="720.2 Automobile - Insurance", C833="720.3 Automobile - License", C833="870.4 Rent - Insurance", C833="870.6 Rent - Property Tax", C833="870.7 Rent - Homeoffice", C833="870.9 Rent - Water"),
   0,
   IF(Dashboard!$F$5="Quick",
      IF(OR(C833="190 Automobile",C833="200 computer hardware",C833="210 Computer software",C833="220 Quickbooks software",C833="230 Office equipment",C833="240 Office furniture"),
         E833-(E833/(1+Dashboard!$F$4)),
         0
      ),
      IF(C833="750 Business promotion",
         E833-(E833/(1+4.793/100)),
         E833-(E833/(1+Dashboard!$F$4))
      )
   )
)</f>
        <v>0</v>
      </c>
      <c r="J833" s="25">
        <f>Bank1[[#This Row],[Money in/ (Money out)]]-Bank1[[#This Row],[GST/HST]]</f>
        <v>0</v>
      </c>
      <c r="L833" s="23">
        <f t="shared" si="36"/>
        <v>0</v>
      </c>
    </row>
    <row r="834" spans="1:12" x14ac:dyDescent="0.2">
      <c r="A834" s="399"/>
      <c r="D834" s="397">
        <f>_xlfn.XLOOKUP(C:C,Table1[for Import to Bank Register dropdown],Table1[for Pivot],0,0,1)</f>
        <v>0</v>
      </c>
      <c r="E834" s="400"/>
      <c r="F834" s="146">
        <f t="shared" si="38"/>
        <v>1111111</v>
      </c>
      <c r="G834" s="375">
        <f t="shared" si="37"/>
        <v>0</v>
      </c>
      <c r="I834" s="378">
        <f>IF(OR(C834="150 Directors advances", C834="120 accounts receivable", C834="720.2 Automobile - Insurance", C834="720.3 Automobile - License", C834="870.4 Rent - Insurance", C834="870.6 Rent - Property Tax", C834="870.7 Rent - Homeoffice", C834="870.9 Rent - Water"),
   0,
   IF(Dashboard!$F$5="Quick",
      IF(OR(C834="190 Automobile",C834="200 computer hardware",C834="210 Computer software",C834="220 Quickbooks software",C834="230 Office equipment",C834="240 Office furniture"),
         E834-(E834/(1+Dashboard!$F$4)),
         0
      ),
      IF(C834="750 Business promotion",
         E834-(E834/(1+4.793/100)),
         E834-(E834/(1+Dashboard!$F$4))
      )
   )
)</f>
        <v>0</v>
      </c>
      <c r="J834" s="25">
        <f>Bank1[[#This Row],[Money in/ (Money out)]]-Bank1[[#This Row],[GST/HST]]</f>
        <v>0</v>
      </c>
      <c r="L834" s="23">
        <f t="shared" si="36"/>
        <v>0</v>
      </c>
    </row>
    <row r="835" spans="1:12" x14ac:dyDescent="0.2">
      <c r="A835" s="399"/>
      <c r="D835" s="397">
        <f>_xlfn.XLOOKUP(C:C,Table1[for Import to Bank Register dropdown],Table1[for Pivot],0,0,1)</f>
        <v>0</v>
      </c>
      <c r="E835" s="400"/>
      <c r="F835" s="146">
        <f t="shared" si="38"/>
        <v>1111111</v>
      </c>
      <c r="G835" s="375">
        <f t="shared" si="37"/>
        <v>0</v>
      </c>
      <c r="I835" s="378">
        <f>IF(OR(C835="150 Directors advances", C835="120 accounts receivable", C835="720.2 Automobile - Insurance", C835="720.3 Automobile - License", C835="870.4 Rent - Insurance", C835="870.6 Rent - Property Tax", C835="870.7 Rent - Homeoffice", C835="870.9 Rent - Water"),
   0,
   IF(Dashboard!$F$5="Quick",
      IF(OR(C835="190 Automobile",C835="200 computer hardware",C835="210 Computer software",C835="220 Quickbooks software",C835="230 Office equipment",C835="240 Office furniture"),
         E835-(E835/(1+Dashboard!$F$4)),
         0
      ),
      IF(C835="750 Business promotion",
         E835-(E835/(1+4.793/100)),
         E835-(E835/(1+Dashboard!$F$4))
      )
   )
)</f>
        <v>0</v>
      </c>
      <c r="J835" s="25">
        <f>Bank1[[#This Row],[Money in/ (Money out)]]-Bank1[[#This Row],[GST/HST]]</f>
        <v>0</v>
      </c>
      <c r="L835" s="23">
        <f t="shared" si="36"/>
        <v>0</v>
      </c>
    </row>
    <row r="836" spans="1:12" x14ac:dyDescent="0.2">
      <c r="A836" s="399"/>
      <c r="D836" s="397">
        <f>_xlfn.XLOOKUP(C:C,Table1[for Import to Bank Register dropdown],Table1[for Pivot],0,0,1)</f>
        <v>0</v>
      </c>
      <c r="E836" s="400"/>
      <c r="F836" s="146">
        <f t="shared" si="38"/>
        <v>1111111</v>
      </c>
      <c r="G836" s="375">
        <f t="shared" si="37"/>
        <v>0</v>
      </c>
      <c r="I836" s="378">
        <f>IF(OR(C836="150 Directors advances", C836="120 accounts receivable", C836="720.2 Automobile - Insurance", C836="720.3 Automobile - License", C836="870.4 Rent - Insurance", C836="870.6 Rent - Property Tax", C836="870.7 Rent - Homeoffice", C836="870.9 Rent - Water"),
   0,
   IF(Dashboard!$F$5="Quick",
      IF(OR(C836="190 Automobile",C836="200 computer hardware",C836="210 Computer software",C836="220 Quickbooks software",C836="230 Office equipment",C836="240 Office furniture"),
         E836-(E836/(1+Dashboard!$F$4)),
         0
      ),
      IF(C836="750 Business promotion",
         E836-(E836/(1+4.793/100)),
         E836-(E836/(1+Dashboard!$F$4))
      )
   )
)</f>
        <v>0</v>
      </c>
      <c r="J836" s="25">
        <f>Bank1[[#This Row],[Money in/ (Money out)]]-Bank1[[#This Row],[GST/HST]]</f>
        <v>0</v>
      </c>
      <c r="L836" s="23">
        <f t="shared" si="36"/>
        <v>0</v>
      </c>
    </row>
    <row r="837" spans="1:12" x14ac:dyDescent="0.2">
      <c r="A837" s="399"/>
      <c r="D837" s="397">
        <f>_xlfn.XLOOKUP(C:C,Table1[for Import to Bank Register dropdown],Table1[for Pivot],0,0,1)</f>
        <v>0</v>
      </c>
      <c r="E837" s="400"/>
      <c r="F837" s="146">
        <f t="shared" si="38"/>
        <v>1111111</v>
      </c>
      <c r="G837" s="375">
        <f t="shared" si="37"/>
        <v>0</v>
      </c>
      <c r="I837" s="378">
        <f>IF(OR(C837="150 Directors advances", C837="120 accounts receivable", C837="720.2 Automobile - Insurance", C837="720.3 Automobile - License", C837="870.4 Rent - Insurance", C837="870.6 Rent - Property Tax", C837="870.7 Rent - Homeoffice", C837="870.9 Rent - Water"),
   0,
   IF(Dashboard!$F$5="Quick",
      IF(OR(C837="190 Automobile",C837="200 computer hardware",C837="210 Computer software",C837="220 Quickbooks software",C837="230 Office equipment",C837="240 Office furniture"),
         E837-(E837/(1+Dashboard!$F$4)),
         0
      ),
      IF(C837="750 Business promotion",
         E837-(E837/(1+4.793/100)),
         E837-(E837/(1+Dashboard!$F$4))
      )
   )
)</f>
        <v>0</v>
      </c>
      <c r="J837" s="25">
        <f>Bank1[[#This Row],[Money in/ (Money out)]]-Bank1[[#This Row],[GST/HST]]</f>
        <v>0</v>
      </c>
      <c r="L837" s="23">
        <f t="shared" si="36"/>
        <v>0</v>
      </c>
    </row>
    <row r="838" spans="1:12" x14ac:dyDescent="0.2">
      <c r="A838" s="399"/>
      <c r="D838" s="397">
        <f>_xlfn.XLOOKUP(C:C,Table1[for Import to Bank Register dropdown],Table1[for Pivot],0,0,1)</f>
        <v>0</v>
      </c>
      <c r="E838" s="400"/>
      <c r="F838" s="146">
        <f t="shared" si="38"/>
        <v>1111111</v>
      </c>
      <c r="G838" s="375">
        <f t="shared" si="37"/>
        <v>0</v>
      </c>
      <c r="I838" s="378">
        <f>IF(OR(C838="150 Directors advances", C838="120 accounts receivable", C838="720.2 Automobile - Insurance", C838="720.3 Automobile - License", C838="870.4 Rent - Insurance", C838="870.6 Rent - Property Tax", C838="870.7 Rent - Homeoffice", C838="870.9 Rent - Water"),
   0,
   IF(Dashboard!$F$5="Quick",
      IF(OR(C838="190 Automobile",C838="200 computer hardware",C838="210 Computer software",C838="220 Quickbooks software",C838="230 Office equipment",C838="240 Office furniture"),
         E838-(E838/(1+Dashboard!$F$4)),
         0
      ),
      IF(C838="750 Business promotion",
         E838-(E838/(1+4.793/100)),
         E838-(E838/(1+Dashboard!$F$4))
      )
   )
)</f>
        <v>0</v>
      </c>
      <c r="J838" s="25">
        <f>Bank1[[#This Row],[Money in/ (Money out)]]-Bank1[[#This Row],[GST/HST]]</f>
        <v>0</v>
      </c>
      <c r="L838" s="23">
        <f t="shared" ref="L838:L901" si="39">$L$3</f>
        <v>0</v>
      </c>
    </row>
    <row r="839" spans="1:12" x14ac:dyDescent="0.2">
      <c r="A839" s="399"/>
      <c r="D839" s="397">
        <f>_xlfn.XLOOKUP(C:C,Table1[for Import to Bank Register dropdown],Table1[for Pivot],0,0,1)</f>
        <v>0</v>
      </c>
      <c r="E839" s="400"/>
      <c r="F839" s="146">
        <f t="shared" si="38"/>
        <v>1111111</v>
      </c>
      <c r="G839" s="375">
        <f t="shared" ref="G839:G902" si="40">G838+E839</f>
        <v>0</v>
      </c>
      <c r="I839" s="378">
        <f>IF(OR(C839="150 Directors advances", C839="120 accounts receivable", C839="720.2 Automobile - Insurance", C839="720.3 Automobile - License", C839="870.4 Rent - Insurance", C839="870.6 Rent - Property Tax", C839="870.7 Rent - Homeoffice", C839="870.9 Rent - Water"),
   0,
   IF(Dashboard!$F$5="Quick",
      IF(OR(C839="190 Automobile",C839="200 computer hardware",C839="210 Computer software",C839="220 Quickbooks software",C839="230 Office equipment",C839="240 Office furniture"),
         E839-(E839/(1+Dashboard!$F$4)),
         0
      ),
      IF(C839="750 Business promotion",
         E839-(E839/(1+4.793/100)),
         E839-(E839/(1+Dashboard!$F$4))
      )
   )
)</f>
        <v>0</v>
      </c>
      <c r="J839" s="25">
        <f>Bank1[[#This Row],[Money in/ (Money out)]]-Bank1[[#This Row],[GST/HST]]</f>
        <v>0</v>
      </c>
      <c r="L839" s="23">
        <f t="shared" si="39"/>
        <v>0</v>
      </c>
    </row>
    <row r="840" spans="1:12" x14ac:dyDescent="0.2">
      <c r="A840" s="399"/>
      <c r="D840" s="397">
        <f>_xlfn.XLOOKUP(C:C,Table1[for Import to Bank Register dropdown],Table1[for Pivot],0,0,1)</f>
        <v>0</v>
      </c>
      <c r="E840" s="400"/>
      <c r="F840" s="146">
        <f t="shared" ref="F840:F903" si="41">$E$2</f>
        <v>1111111</v>
      </c>
      <c r="G840" s="375">
        <f t="shared" si="40"/>
        <v>0</v>
      </c>
      <c r="I840" s="378">
        <f>IF(OR(C840="150 Directors advances", C840="120 accounts receivable", C840="720.2 Automobile - Insurance", C840="720.3 Automobile - License", C840="870.4 Rent - Insurance", C840="870.6 Rent - Property Tax", C840="870.7 Rent - Homeoffice", C840="870.9 Rent - Water"),
   0,
   IF(Dashboard!$F$5="Quick",
      IF(OR(C840="190 Automobile",C840="200 computer hardware",C840="210 Computer software",C840="220 Quickbooks software",C840="230 Office equipment",C840="240 Office furniture"),
         E840-(E840/(1+Dashboard!$F$4)),
         0
      ),
      IF(C840="750 Business promotion",
         E840-(E840/(1+4.793/100)),
         E840-(E840/(1+Dashboard!$F$4))
      )
   )
)</f>
        <v>0</v>
      </c>
      <c r="J840" s="25">
        <f>Bank1[[#This Row],[Money in/ (Money out)]]-Bank1[[#This Row],[GST/HST]]</f>
        <v>0</v>
      </c>
      <c r="L840" s="23">
        <f t="shared" si="39"/>
        <v>0</v>
      </c>
    </row>
    <row r="841" spans="1:12" x14ac:dyDescent="0.2">
      <c r="A841" s="399"/>
      <c r="D841" s="397">
        <f>_xlfn.XLOOKUP(C:C,Table1[for Import to Bank Register dropdown],Table1[for Pivot],0,0,1)</f>
        <v>0</v>
      </c>
      <c r="E841" s="400"/>
      <c r="F841" s="146">
        <f t="shared" si="41"/>
        <v>1111111</v>
      </c>
      <c r="G841" s="375">
        <f t="shared" si="40"/>
        <v>0</v>
      </c>
      <c r="I841" s="378">
        <f>IF(OR(C841="150 Directors advances", C841="120 accounts receivable", C841="720.2 Automobile - Insurance", C841="720.3 Automobile - License", C841="870.4 Rent - Insurance", C841="870.6 Rent - Property Tax", C841="870.7 Rent - Homeoffice", C841="870.9 Rent - Water"),
   0,
   IF(Dashboard!$F$5="Quick",
      IF(OR(C841="190 Automobile",C841="200 computer hardware",C841="210 Computer software",C841="220 Quickbooks software",C841="230 Office equipment",C841="240 Office furniture"),
         E841-(E841/(1+Dashboard!$F$4)),
         0
      ),
      IF(C841="750 Business promotion",
         E841-(E841/(1+4.793/100)),
         E841-(E841/(1+Dashboard!$F$4))
      )
   )
)</f>
        <v>0</v>
      </c>
      <c r="J841" s="25">
        <f>Bank1[[#This Row],[Money in/ (Money out)]]-Bank1[[#This Row],[GST/HST]]</f>
        <v>0</v>
      </c>
      <c r="L841" s="23">
        <f t="shared" si="39"/>
        <v>0</v>
      </c>
    </row>
    <row r="842" spans="1:12" x14ac:dyDescent="0.2">
      <c r="A842" s="399"/>
      <c r="D842" s="397">
        <f>_xlfn.XLOOKUP(C:C,Table1[for Import to Bank Register dropdown],Table1[for Pivot],0,0,1)</f>
        <v>0</v>
      </c>
      <c r="E842" s="400"/>
      <c r="F842" s="146">
        <f t="shared" si="41"/>
        <v>1111111</v>
      </c>
      <c r="G842" s="375">
        <f t="shared" si="40"/>
        <v>0</v>
      </c>
      <c r="I842" s="378">
        <f>IF(OR(C842="150 Directors advances", C842="120 accounts receivable", C842="720.2 Automobile - Insurance", C842="720.3 Automobile - License", C842="870.4 Rent - Insurance", C842="870.6 Rent - Property Tax", C842="870.7 Rent - Homeoffice", C842="870.9 Rent - Water"),
   0,
   IF(Dashboard!$F$5="Quick",
      IF(OR(C842="190 Automobile",C842="200 computer hardware",C842="210 Computer software",C842="220 Quickbooks software",C842="230 Office equipment",C842="240 Office furniture"),
         E842-(E842/(1+Dashboard!$F$4)),
         0
      ),
      IF(C842="750 Business promotion",
         E842-(E842/(1+4.793/100)),
         E842-(E842/(1+Dashboard!$F$4))
      )
   )
)</f>
        <v>0</v>
      </c>
      <c r="J842" s="25">
        <f>Bank1[[#This Row],[Money in/ (Money out)]]-Bank1[[#This Row],[GST/HST]]</f>
        <v>0</v>
      </c>
      <c r="L842" s="23">
        <f t="shared" si="39"/>
        <v>0</v>
      </c>
    </row>
    <row r="843" spans="1:12" x14ac:dyDescent="0.2">
      <c r="A843" s="399"/>
      <c r="D843" s="397">
        <f>_xlfn.XLOOKUP(C:C,Table1[for Import to Bank Register dropdown],Table1[for Pivot],0,0,1)</f>
        <v>0</v>
      </c>
      <c r="E843" s="400"/>
      <c r="F843" s="146">
        <f t="shared" si="41"/>
        <v>1111111</v>
      </c>
      <c r="G843" s="375">
        <f t="shared" si="40"/>
        <v>0</v>
      </c>
      <c r="I843" s="378">
        <f>IF(OR(C843="150 Directors advances", C843="120 accounts receivable", C843="720.2 Automobile - Insurance", C843="720.3 Automobile - License", C843="870.4 Rent - Insurance", C843="870.6 Rent - Property Tax", C843="870.7 Rent - Homeoffice", C843="870.9 Rent - Water"),
   0,
   IF(Dashboard!$F$5="Quick",
      IF(OR(C843="190 Automobile",C843="200 computer hardware",C843="210 Computer software",C843="220 Quickbooks software",C843="230 Office equipment",C843="240 Office furniture"),
         E843-(E843/(1+Dashboard!$F$4)),
         0
      ),
      IF(C843="750 Business promotion",
         E843-(E843/(1+4.793/100)),
         E843-(E843/(1+Dashboard!$F$4))
      )
   )
)</f>
        <v>0</v>
      </c>
      <c r="J843" s="25">
        <f>Bank1[[#This Row],[Money in/ (Money out)]]-Bank1[[#This Row],[GST/HST]]</f>
        <v>0</v>
      </c>
      <c r="L843" s="23">
        <f t="shared" si="39"/>
        <v>0</v>
      </c>
    </row>
    <row r="844" spans="1:12" x14ac:dyDescent="0.2">
      <c r="A844" s="399"/>
      <c r="D844" s="397">
        <f>_xlfn.XLOOKUP(C:C,Table1[for Import to Bank Register dropdown],Table1[for Pivot],0,0,1)</f>
        <v>0</v>
      </c>
      <c r="E844" s="400"/>
      <c r="F844" s="146">
        <f t="shared" si="41"/>
        <v>1111111</v>
      </c>
      <c r="G844" s="375">
        <f t="shared" si="40"/>
        <v>0</v>
      </c>
      <c r="I844" s="378">
        <f>IF(OR(C844="150 Directors advances", C844="120 accounts receivable", C844="720.2 Automobile - Insurance", C844="720.3 Automobile - License", C844="870.4 Rent - Insurance", C844="870.6 Rent - Property Tax", C844="870.7 Rent - Homeoffice", C844="870.9 Rent - Water"),
   0,
   IF(Dashboard!$F$5="Quick",
      IF(OR(C844="190 Automobile",C844="200 computer hardware",C844="210 Computer software",C844="220 Quickbooks software",C844="230 Office equipment",C844="240 Office furniture"),
         E844-(E844/(1+Dashboard!$F$4)),
         0
      ),
      IF(C844="750 Business promotion",
         E844-(E844/(1+4.793/100)),
         E844-(E844/(1+Dashboard!$F$4))
      )
   )
)</f>
        <v>0</v>
      </c>
      <c r="J844" s="25">
        <f>Bank1[[#This Row],[Money in/ (Money out)]]-Bank1[[#This Row],[GST/HST]]</f>
        <v>0</v>
      </c>
      <c r="L844" s="23">
        <f t="shared" si="39"/>
        <v>0</v>
      </c>
    </row>
    <row r="845" spans="1:12" x14ac:dyDescent="0.2">
      <c r="A845" s="399"/>
      <c r="D845" s="397">
        <f>_xlfn.XLOOKUP(C:C,Table1[for Import to Bank Register dropdown],Table1[for Pivot],0,0,1)</f>
        <v>0</v>
      </c>
      <c r="E845" s="400"/>
      <c r="F845" s="146">
        <f t="shared" si="41"/>
        <v>1111111</v>
      </c>
      <c r="G845" s="375">
        <f t="shared" si="40"/>
        <v>0</v>
      </c>
      <c r="I845" s="378">
        <f>IF(OR(C845="150 Directors advances", C845="120 accounts receivable", C845="720.2 Automobile - Insurance", C845="720.3 Automobile - License", C845="870.4 Rent - Insurance", C845="870.6 Rent - Property Tax", C845="870.7 Rent - Homeoffice", C845="870.9 Rent - Water"),
   0,
   IF(Dashboard!$F$5="Quick",
      IF(OR(C845="190 Automobile",C845="200 computer hardware",C845="210 Computer software",C845="220 Quickbooks software",C845="230 Office equipment",C845="240 Office furniture"),
         E845-(E845/(1+Dashboard!$F$4)),
         0
      ),
      IF(C845="750 Business promotion",
         E845-(E845/(1+4.793/100)),
         E845-(E845/(1+Dashboard!$F$4))
      )
   )
)</f>
        <v>0</v>
      </c>
      <c r="J845" s="25">
        <f>Bank1[[#This Row],[Money in/ (Money out)]]-Bank1[[#This Row],[GST/HST]]</f>
        <v>0</v>
      </c>
      <c r="L845" s="23">
        <f t="shared" si="39"/>
        <v>0</v>
      </c>
    </row>
    <row r="846" spans="1:12" x14ac:dyDescent="0.2">
      <c r="A846" s="399"/>
      <c r="D846" s="397">
        <f>_xlfn.XLOOKUP(C:C,Table1[for Import to Bank Register dropdown],Table1[for Pivot],0,0,1)</f>
        <v>0</v>
      </c>
      <c r="E846" s="400"/>
      <c r="F846" s="146">
        <f t="shared" si="41"/>
        <v>1111111</v>
      </c>
      <c r="G846" s="375">
        <f t="shared" si="40"/>
        <v>0</v>
      </c>
      <c r="I846" s="378">
        <f>IF(OR(C846="150 Directors advances", C846="120 accounts receivable", C846="720.2 Automobile - Insurance", C846="720.3 Automobile - License", C846="870.4 Rent - Insurance", C846="870.6 Rent - Property Tax", C846="870.7 Rent - Homeoffice", C846="870.9 Rent - Water"),
   0,
   IF(Dashboard!$F$5="Quick",
      IF(OR(C846="190 Automobile",C846="200 computer hardware",C846="210 Computer software",C846="220 Quickbooks software",C846="230 Office equipment",C846="240 Office furniture"),
         E846-(E846/(1+Dashboard!$F$4)),
         0
      ),
      IF(C846="750 Business promotion",
         E846-(E846/(1+4.793/100)),
         E846-(E846/(1+Dashboard!$F$4))
      )
   )
)</f>
        <v>0</v>
      </c>
      <c r="J846" s="25">
        <f>Bank1[[#This Row],[Money in/ (Money out)]]-Bank1[[#This Row],[GST/HST]]</f>
        <v>0</v>
      </c>
      <c r="L846" s="23">
        <f t="shared" si="39"/>
        <v>0</v>
      </c>
    </row>
    <row r="847" spans="1:12" x14ac:dyDescent="0.2">
      <c r="A847" s="399"/>
      <c r="D847" s="397">
        <f>_xlfn.XLOOKUP(C:C,Table1[for Import to Bank Register dropdown],Table1[for Pivot],0,0,1)</f>
        <v>0</v>
      </c>
      <c r="E847" s="400"/>
      <c r="F847" s="146">
        <f t="shared" si="41"/>
        <v>1111111</v>
      </c>
      <c r="G847" s="375">
        <f t="shared" si="40"/>
        <v>0</v>
      </c>
      <c r="I847" s="378">
        <f>IF(OR(C847="150 Directors advances", C847="120 accounts receivable", C847="720.2 Automobile - Insurance", C847="720.3 Automobile - License", C847="870.4 Rent - Insurance", C847="870.6 Rent - Property Tax", C847="870.7 Rent - Homeoffice", C847="870.9 Rent - Water"),
   0,
   IF(Dashboard!$F$5="Quick",
      IF(OR(C847="190 Automobile",C847="200 computer hardware",C847="210 Computer software",C847="220 Quickbooks software",C847="230 Office equipment",C847="240 Office furniture"),
         E847-(E847/(1+Dashboard!$F$4)),
         0
      ),
      IF(C847="750 Business promotion",
         E847-(E847/(1+4.793/100)),
         E847-(E847/(1+Dashboard!$F$4))
      )
   )
)</f>
        <v>0</v>
      </c>
      <c r="J847" s="25">
        <f>Bank1[[#This Row],[Money in/ (Money out)]]-Bank1[[#This Row],[GST/HST]]</f>
        <v>0</v>
      </c>
      <c r="L847" s="23">
        <f t="shared" si="39"/>
        <v>0</v>
      </c>
    </row>
    <row r="848" spans="1:12" x14ac:dyDescent="0.2">
      <c r="A848" s="399"/>
      <c r="D848" s="397">
        <f>_xlfn.XLOOKUP(C:C,Table1[for Import to Bank Register dropdown],Table1[for Pivot],0,0,1)</f>
        <v>0</v>
      </c>
      <c r="E848" s="400"/>
      <c r="F848" s="146">
        <f t="shared" si="41"/>
        <v>1111111</v>
      </c>
      <c r="G848" s="375">
        <f t="shared" si="40"/>
        <v>0</v>
      </c>
      <c r="I848" s="378">
        <f>IF(OR(C848="150 Directors advances", C848="120 accounts receivable", C848="720.2 Automobile - Insurance", C848="720.3 Automobile - License", C848="870.4 Rent - Insurance", C848="870.6 Rent - Property Tax", C848="870.7 Rent - Homeoffice", C848="870.9 Rent - Water"),
   0,
   IF(Dashboard!$F$5="Quick",
      IF(OR(C848="190 Automobile",C848="200 computer hardware",C848="210 Computer software",C848="220 Quickbooks software",C848="230 Office equipment",C848="240 Office furniture"),
         E848-(E848/(1+Dashboard!$F$4)),
         0
      ),
      IF(C848="750 Business promotion",
         E848-(E848/(1+4.793/100)),
         E848-(E848/(1+Dashboard!$F$4))
      )
   )
)</f>
        <v>0</v>
      </c>
      <c r="J848" s="25">
        <f>Bank1[[#This Row],[Money in/ (Money out)]]-Bank1[[#This Row],[GST/HST]]</f>
        <v>0</v>
      </c>
      <c r="L848" s="23">
        <f t="shared" si="39"/>
        <v>0</v>
      </c>
    </row>
    <row r="849" spans="1:12" x14ac:dyDescent="0.2">
      <c r="A849" s="399"/>
      <c r="D849" s="397">
        <f>_xlfn.XLOOKUP(C:C,Table1[for Import to Bank Register dropdown],Table1[for Pivot],0,0,1)</f>
        <v>0</v>
      </c>
      <c r="E849" s="400"/>
      <c r="F849" s="146">
        <f t="shared" si="41"/>
        <v>1111111</v>
      </c>
      <c r="G849" s="375">
        <f t="shared" si="40"/>
        <v>0</v>
      </c>
      <c r="I849" s="378">
        <f>IF(OR(C849="150 Directors advances", C849="120 accounts receivable", C849="720.2 Automobile - Insurance", C849="720.3 Automobile - License", C849="870.4 Rent - Insurance", C849="870.6 Rent - Property Tax", C849="870.7 Rent - Homeoffice", C849="870.9 Rent - Water"),
   0,
   IF(Dashboard!$F$5="Quick",
      IF(OR(C849="190 Automobile",C849="200 computer hardware",C849="210 Computer software",C849="220 Quickbooks software",C849="230 Office equipment",C849="240 Office furniture"),
         E849-(E849/(1+Dashboard!$F$4)),
         0
      ),
      IF(C849="750 Business promotion",
         E849-(E849/(1+4.793/100)),
         E849-(E849/(1+Dashboard!$F$4))
      )
   )
)</f>
        <v>0</v>
      </c>
      <c r="J849" s="25">
        <f>Bank1[[#This Row],[Money in/ (Money out)]]-Bank1[[#This Row],[GST/HST]]</f>
        <v>0</v>
      </c>
      <c r="L849" s="23">
        <f t="shared" si="39"/>
        <v>0</v>
      </c>
    </row>
    <row r="850" spans="1:12" x14ac:dyDescent="0.2">
      <c r="A850" s="399"/>
      <c r="D850" s="397">
        <f>_xlfn.XLOOKUP(C:C,Table1[for Import to Bank Register dropdown],Table1[for Pivot],0,0,1)</f>
        <v>0</v>
      </c>
      <c r="E850" s="400"/>
      <c r="F850" s="146">
        <f t="shared" si="41"/>
        <v>1111111</v>
      </c>
      <c r="G850" s="375">
        <f t="shared" si="40"/>
        <v>0</v>
      </c>
      <c r="I850" s="378">
        <f>IF(OR(C850="150 Directors advances", C850="120 accounts receivable", C850="720.2 Automobile - Insurance", C850="720.3 Automobile - License", C850="870.4 Rent - Insurance", C850="870.6 Rent - Property Tax", C850="870.7 Rent - Homeoffice", C850="870.9 Rent - Water"),
   0,
   IF(Dashboard!$F$5="Quick",
      IF(OR(C850="190 Automobile",C850="200 computer hardware",C850="210 Computer software",C850="220 Quickbooks software",C850="230 Office equipment",C850="240 Office furniture"),
         E850-(E850/(1+Dashboard!$F$4)),
         0
      ),
      IF(C850="750 Business promotion",
         E850-(E850/(1+4.793/100)),
         E850-(E850/(1+Dashboard!$F$4))
      )
   )
)</f>
        <v>0</v>
      </c>
      <c r="J850" s="25">
        <f>Bank1[[#This Row],[Money in/ (Money out)]]-Bank1[[#This Row],[GST/HST]]</f>
        <v>0</v>
      </c>
      <c r="L850" s="23">
        <f t="shared" si="39"/>
        <v>0</v>
      </c>
    </row>
    <row r="851" spans="1:12" x14ac:dyDescent="0.2">
      <c r="A851" s="399"/>
      <c r="D851" s="397">
        <f>_xlfn.XLOOKUP(C:C,Table1[for Import to Bank Register dropdown],Table1[for Pivot],0,0,1)</f>
        <v>0</v>
      </c>
      <c r="E851" s="400"/>
      <c r="F851" s="146">
        <f t="shared" si="41"/>
        <v>1111111</v>
      </c>
      <c r="G851" s="375">
        <f t="shared" si="40"/>
        <v>0</v>
      </c>
      <c r="I851" s="378">
        <f>IF(OR(C851="150 Directors advances", C851="120 accounts receivable", C851="720.2 Automobile - Insurance", C851="720.3 Automobile - License", C851="870.4 Rent - Insurance", C851="870.6 Rent - Property Tax", C851="870.7 Rent - Homeoffice", C851="870.9 Rent - Water"),
   0,
   IF(Dashboard!$F$5="Quick",
      IF(OR(C851="190 Automobile",C851="200 computer hardware",C851="210 Computer software",C851="220 Quickbooks software",C851="230 Office equipment",C851="240 Office furniture"),
         E851-(E851/(1+Dashboard!$F$4)),
         0
      ),
      IF(C851="750 Business promotion",
         E851-(E851/(1+4.793/100)),
         E851-(E851/(1+Dashboard!$F$4))
      )
   )
)</f>
        <v>0</v>
      </c>
      <c r="J851" s="25">
        <f>Bank1[[#This Row],[Money in/ (Money out)]]-Bank1[[#This Row],[GST/HST]]</f>
        <v>0</v>
      </c>
      <c r="L851" s="23">
        <f t="shared" si="39"/>
        <v>0</v>
      </c>
    </row>
    <row r="852" spans="1:12" x14ac:dyDescent="0.2">
      <c r="A852" s="399"/>
      <c r="D852" s="397">
        <f>_xlfn.XLOOKUP(C:C,Table1[for Import to Bank Register dropdown],Table1[for Pivot],0,0,1)</f>
        <v>0</v>
      </c>
      <c r="E852" s="400"/>
      <c r="F852" s="146">
        <f t="shared" si="41"/>
        <v>1111111</v>
      </c>
      <c r="G852" s="375">
        <f t="shared" si="40"/>
        <v>0</v>
      </c>
      <c r="I852" s="378">
        <f>IF(OR(C852="150 Directors advances", C852="120 accounts receivable", C852="720.2 Automobile - Insurance", C852="720.3 Automobile - License", C852="870.4 Rent - Insurance", C852="870.6 Rent - Property Tax", C852="870.7 Rent - Homeoffice", C852="870.9 Rent - Water"),
   0,
   IF(Dashboard!$F$5="Quick",
      IF(OR(C852="190 Automobile",C852="200 computer hardware",C852="210 Computer software",C852="220 Quickbooks software",C852="230 Office equipment",C852="240 Office furniture"),
         E852-(E852/(1+Dashboard!$F$4)),
         0
      ),
      IF(C852="750 Business promotion",
         E852-(E852/(1+4.793/100)),
         E852-(E852/(1+Dashboard!$F$4))
      )
   )
)</f>
        <v>0</v>
      </c>
      <c r="J852" s="25">
        <f>Bank1[[#This Row],[Money in/ (Money out)]]-Bank1[[#This Row],[GST/HST]]</f>
        <v>0</v>
      </c>
      <c r="L852" s="23">
        <f t="shared" si="39"/>
        <v>0</v>
      </c>
    </row>
    <row r="853" spans="1:12" x14ac:dyDescent="0.2">
      <c r="A853" s="399"/>
      <c r="D853" s="397">
        <f>_xlfn.XLOOKUP(C:C,Table1[for Import to Bank Register dropdown],Table1[for Pivot],0,0,1)</f>
        <v>0</v>
      </c>
      <c r="E853" s="400"/>
      <c r="F853" s="146">
        <f t="shared" si="41"/>
        <v>1111111</v>
      </c>
      <c r="G853" s="375">
        <f t="shared" si="40"/>
        <v>0</v>
      </c>
      <c r="I853" s="378">
        <f>IF(OR(C853="150 Directors advances", C853="120 accounts receivable", C853="720.2 Automobile - Insurance", C853="720.3 Automobile - License", C853="870.4 Rent - Insurance", C853="870.6 Rent - Property Tax", C853="870.7 Rent - Homeoffice", C853="870.9 Rent - Water"),
   0,
   IF(Dashboard!$F$5="Quick",
      IF(OR(C853="190 Automobile",C853="200 computer hardware",C853="210 Computer software",C853="220 Quickbooks software",C853="230 Office equipment",C853="240 Office furniture"),
         E853-(E853/(1+Dashboard!$F$4)),
         0
      ),
      IF(C853="750 Business promotion",
         E853-(E853/(1+4.793/100)),
         E853-(E853/(1+Dashboard!$F$4))
      )
   )
)</f>
        <v>0</v>
      </c>
      <c r="J853" s="25">
        <f>Bank1[[#This Row],[Money in/ (Money out)]]-Bank1[[#This Row],[GST/HST]]</f>
        <v>0</v>
      </c>
      <c r="L853" s="23">
        <f t="shared" si="39"/>
        <v>0</v>
      </c>
    </row>
    <row r="854" spans="1:12" x14ac:dyDescent="0.2">
      <c r="A854" s="399"/>
      <c r="D854" s="397">
        <f>_xlfn.XLOOKUP(C:C,Table1[for Import to Bank Register dropdown],Table1[for Pivot],0,0,1)</f>
        <v>0</v>
      </c>
      <c r="E854" s="400"/>
      <c r="F854" s="146">
        <f t="shared" si="41"/>
        <v>1111111</v>
      </c>
      <c r="G854" s="375">
        <f t="shared" si="40"/>
        <v>0</v>
      </c>
      <c r="I854" s="378">
        <f>IF(OR(C854="150 Directors advances", C854="120 accounts receivable", C854="720.2 Automobile - Insurance", C854="720.3 Automobile - License", C854="870.4 Rent - Insurance", C854="870.6 Rent - Property Tax", C854="870.7 Rent - Homeoffice", C854="870.9 Rent - Water"),
   0,
   IF(Dashboard!$F$5="Quick",
      IF(OR(C854="190 Automobile",C854="200 computer hardware",C854="210 Computer software",C854="220 Quickbooks software",C854="230 Office equipment",C854="240 Office furniture"),
         E854-(E854/(1+Dashboard!$F$4)),
         0
      ),
      IF(C854="750 Business promotion",
         E854-(E854/(1+4.793/100)),
         E854-(E854/(1+Dashboard!$F$4))
      )
   )
)</f>
        <v>0</v>
      </c>
      <c r="J854" s="25">
        <f>Bank1[[#This Row],[Money in/ (Money out)]]-Bank1[[#This Row],[GST/HST]]</f>
        <v>0</v>
      </c>
      <c r="L854" s="23">
        <f t="shared" si="39"/>
        <v>0</v>
      </c>
    </row>
    <row r="855" spans="1:12" x14ac:dyDescent="0.2">
      <c r="A855" s="399"/>
      <c r="D855" s="397">
        <f>_xlfn.XLOOKUP(C:C,Table1[for Import to Bank Register dropdown],Table1[for Pivot],0,0,1)</f>
        <v>0</v>
      </c>
      <c r="E855" s="400"/>
      <c r="F855" s="146">
        <f t="shared" si="41"/>
        <v>1111111</v>
      </c>
      <c r="G855" s="375">
        <f t="shared" si="40"/>
        <v>0</v>
      </c>
      <c r="I855" s="378">
        <f>IF(OR(C855="150 Directors advances", C855="120 accounts receivable", C855="720.2 Automobile - Insurance", C855="720.3 Automobile - License", C855="870.4 Rent - Insurance", C855="870.6 Rent - Property Tax", C855="870.7 Rent - Homeoffice", C855="870.9 Rent - Water"),
   0,
   IF(Dashboard!$F$5="Quick",
      IF(OR(C855="190 Automobile",C855="200 computer hardware",C855="210 Computer software",C855="220 Quickbooks software",C855="230 Office equipment",C855="240 Office furniture"),
         E855-(E855/(1+Dashboard!$F$4)),
         0
      ),
      IF(C855="750 Business promotion",
         E855-(E855/(1+4.793/100)),
         E855-(E855/(1+Dashboard!$F$4))
      )
   )
)</f>
        <v>0</v>
      </c>
      <c r="J855" s="25">
        <f>Bank1[[#This Row],[Money in/ (Money out)]]-Bank1[[#This Row],[GST/HST]]</f>
        <v>0</v>
      </c>
      <c r="L855" s="23">
        <f t="shared" si="39"/>
        <v>0</v>
      </c>
    </row>
    <row r="856" spans="1:12" x14ac:dyDescent="0.2">
      <c r="A856" s="399"/>
      <c r="D856" s="397">
        <f>_xlfn.XLOOKUP(C:C,Table1[for Import to Bank Register dropdown],Table1[for Pivot],0,0,1)</f>
        <v>0</v>
      </c>
      <c r="E856" s="400"/>
      <c r="F856" s="146">
        <f t="shared" si="41"/>
        <v>1111111</v>
      </c>
      <c r="G856" s="375">
        <f t="shared" si="40"/>
        <v>0</v>
      </c>
      <c r="I856" s="378">
        <f>IF(OR(C856="150 Directors advances", C856="120 accounts receivable", C856="720.2 Automobile - Insurance", C856="720.3 Automobile - License", C856="870.4 Rent - Insurance", C856="870.6 Rent - Property Tax", C856="870.7 Rent - Homeoffice", C856="870.9 Rent - Water"),
   0,
   IF(Dashboard!$F$5="Quick",
      IF(OR(C856="190 Automobile",C856="200 computer hardware",C856="210 Computer software",C856="220 Quickbooks software",C856="230 Office equipment",C856="240 Office furniture"),
         E856-(E856/(1+Dashboard!$F$4)),
         0
      ),
      IF(C856="750 Business promotion",
         E856-(E856/(1+4.793/100)),
         E856-(E856/(1+Dashboard!$F$4))
      )
   )
)</f>
        <v>0</v>
      </c>
      <c r="J856" s="25">
        <f>Bank1[[#This Row],[Money in/ (Money out)]]-Bank1[[#This Row],[GST/HST]]</f>
        <v>0</v>
      </c>
      <c r="L856" s="23">
        <f t="shared" si="39"/>
        <v>0</v>
      </c>
    </row>
    <row r="857" spans="1:12" x14ac:dyDescent="0.2">
      <c r="A857" s="399"/>
      <c r="D857" s="397">
        <f>_xlfn.XLOOKUP(C:C,Table1[for Import to Bank Register dropdown],Table1[for Pivot],0,0,1)</f>
        <v>0</v>
      </c>
      <c r="E857" s="400"/>
      <c r="F857" s="146">
        <f t="shared" si="41"/>
        <v>1111111</v>
      </c>
      <c r="G857" s="375">
        <f t="shared" si="40"/>
        <v>0</v>
      </c>
      <c r="I857" s="378">
        <f>IF(OR(C857="150 Directors advances", C857="120 accounts receivable", C857="720.2 Automobile - Insurance", C857="720.3 Automobile - License", C857="870.4 Rent - Insurance", C857="870.6 Rent - Property Tax", C857="870.7 Rent - Homeoffice", C857="870.9 Rent - Water"),
   0,
   IF(Dashboard!$F$5="Quick",
      IF(OR(C857="190 Automobile",C857="200 computer hardware",C857="210 Computer software",C857="220 Quickbooks software",C857="230 Office equipment",C857="240 Office furniture"),
         E857-(E857/(1+Dashboard!$F$4)),
         0
      ),
      IF(C857="750 Business promotion",
         E857-(E857/(1+4.793/100)),
         E857-(E857/(1+Dashboard!$F$4))
      )
   )
)</f>
        <v>0</v>
      </c>
      <c r="J857" s="25">
        <f>Bank1[[#This Row],[Money in/ (Money out)]]-Bank1[[#This Row],[GST/HST]]</f>
        <v>0</v>
      </c>
      <c r="L857" s="23">
        <f t="shared" si="39"/>
        <v>0</v>
      </c>
    </row>
    <row r="858" spans="1:12" x14ac:dyDescent="0.2">
      <c r="A858" s="399"/>
      <c r="D858" s="397">
        <f>_xlfn.XLOOKUP(C:C,Table1[for Import to Bank Register dropdown],Table1[for Pivot],0,0,1)</f>
        <v>0</v>
      </c>
      <c r="E858" s="400"/>
      <c r="F858" s="146">
        <f t="shared" si="41"/>
        <v>1111111</v>
      </c>
      <c r="G858" s="375">
        <f t="shared" si="40"/>
        <v>0</v>
      </c>
      <c r="I858" s="378">
        <f>IF(OR(C858="150 Directors advances", C858="120 accounts receivable", C858="720.2 Automobile - Insurance", C858="720.3 Automobile - License", C858="870.4 Rent - Insurance", C858="870.6 Rent - Property Tax", C858="870.7 Rent - Homeoffice", C858="870.9 Rent - Water"),
   0,
   IF(Dashboard!$F$5="Quick",
      IF(OR(C858="190 Automobile",C858="200 computer hardware",C858="210 Computer software",C858="220 Quickbooks software",C858="230 Office equipment",C858="240 Office furniture"),
         E858-(E858/(1+Dashboard!$F$4)),
         0
      ),
      IF(C858="750 Business promotion",
         E858-(E858/(1+4.793/100)),
         E858-(E858/(1+Dashboard!$F$4))
      )
   )
)</f>
        <v>0</v>
      </c>
      <c r="J858" s="25">
        <f>Bank1[[#This Row],[Money in/ (Money out)]]-Bank1[[#This Row],[GST/HST]]</f>
        <v>0</v>
      </c>
      <c r="L858" s="23">
        <f t="shared" si="39"/>
        <v>0</v>
      </c>
    </row>
    <row r="859" spans="1:12" x14ac:dyDescent="0.2">
      <c r="A859" s="399"/>
      <c r="D859" s="397">
        <f>_xlfn.XLOOKUP(C:C,Table1[for Import to Bank Register dropdown],Table1[for Pivot],0,0,1)</f>
        <v>0</v>
      </c>
      <c r="E859" s="400"/>
      <c r="F859" s="146">
        <f t="shared" si="41"/>
        <v>1111111</v>
      </c>
      <c r="G859" s="375">
        <f t="shared" si="40"/>
        <v>0</v>
      </c>
      <c r="I859" s="378">
        <f>IF(OR(C859="150 Directors advances", C859="120 accounts receivable", C859="720.2 Automobile - Insurance", C859="720.3 Automobile - License", C859="870.4 Rent - Insurance", C859="870.6 Rent - Property Tax", C859="870.7 Rent - Homeoffice", C859="870.9 Rent - Water"),
   0,
   IF(Dashboard!$F$5="Quick",
      IF(OR(C859="190 Automobile",C859="200 computer hardware",C859="210 Computer software",C859="220 Quickbooks software",C859="230 Office equipment",C859="240 Office furniture"),
         E859-(E859/(1+Dashboard!$F$4)),
         0
      ),
      IF(C859="750 Business promotion",
         E859-(E859/(1+4.793/100)),
         E859-(E859/(1+Dashboard!$F$4))
      )
   )
)</f>
        <v>0</v>
      </c>
      <c r="J859" s="25">
        <f>Bank1[[#This Row],[Money in/ (Money out)]]-Bank1[[#This Row],[GST/HST]]</f>
        <v>0</v>
      </c>
      <c r="L859" s="23">
        <f t="shared" si="39"/>
        <v>0</v>
      </c>
    </row>
    <row r="860" spans="1:12" x14ac:dyDescent="0.2">
      <c r="A860" s="399"/>
      <c r="D860" s="397">
        <f>_xlfn.XLOOKUP(C:C,Table1[for Import to Bank Register dropdown],Table1[for Pivot],0,0,1)</f>
        <v>0</v>
      </c>
      <c r="E860" s="400"/>
      <c r="F860" s="146">
        <f t="shared" si="41"/>
        <v>1111111</v>
      </c>
      <c r="G860" s="375">
        <f t="shared" si="40"/>
        <v>0</v>
      </c>
      <c r="I860" s="378">
        <f>IF(OR(C860="150 Directors advances", C860="120 accounts receivable", C860="720.2 Automobile - Insurance", C860="720.3 Automobile - License", C860="870.4 Rent - Insurance", C860="870.6 Rent - Property Tax", C860="870.7 Rent - Homeoffice", C860="870.9 Rent - Water"),
   0,
   IF(Dashboard!$F$5="Quick",
      IF(OR(C860="190 Automobile",C860="200 computer hardware",C860="210 Computer software",C860="220 Quickbooks software",C860="230 Office equipment",C860="240 Office furniture"),
         E860-(E860/(1+Dashboard!$F$4)),
         0
      ),
      IF(C860="750 Business promotion",
         E860-(E860/(1+4.793/100)),
         E860-(E860/(1+Dashboard!$F$4))
      )
   )
)</f>
        <v>0</v>
      </c>
      <c r="J860" s="25">
        <f>Bank1[[#This Row],[Money in/ (Money out)]]-Bank1[[#This Row],[GST/HST]]</f>
        <v>0</v>
      </c>
      <c r="L860" s="23">
        <f t="shared" si="39"/>
        <v>0</v>
      </c>
    </row>
    <row r="861" spans="1:12" x14ac:dyDescent="0.2">
      <c r="A861" s="399"/>
      <c r="D861" s="397">
        <f>_xlfn.XLOOKUP(C:C,Table1[for Import to Bank Register dropdown],Table1[for Pivot],0,0,1)</f>
        <v>0</v>
      </c>
      <c r="E861" s="400"/>
      <c r="F861" s="146">
        <f t="shared" si="41"/>
        <v>1111111</v>
      </c>
      <c r="G861" s="375">
        <f t="shared" si="40"/>
        <v>0</v>
      </c>
      <c r="I861" s="378">
        <f>IF(OR(C861="150 Directors advances", C861="120 accounts receivable", C861="720.2 Automobile - Insurance", C861="720.3 Automobile - License", C861="870.4 Rent - Insurance", C861="870.6 Rent - Property Tax", C861="870.7 Rent - Homeoffice", C861="870.9 Rent - Water"),
   0,
   IF(Dashboard!$F$5="Quick",
      IF(OR(C861="190 Automobile",C861="200 computer hardware",C861="210 Computer software",C861="220 Quickbooks software",C861="230 Office equipment",C861="240 Office furniture"),
         E861-(E861/(1+Dashboard!$F$4)),
         0
      ),
      IF(C861="750 Business promotion",
         E861-(E861/(1+4.793/100)),
         E861-(E861/(1+Dashboard!$F$4))
      )
   )
)</f>
        <v>0</v>
      </c>
      <c r="J861" s="25">
        <f>Bank1[[#This Row],[Money in/ (Money out)]]-Bank1[[#This Row],[GST/HST]]</f>
        <v>0</v>
      </c>
      <c r="L861" s="23">
        <f t="shared" si="39"/>
        <v>0</v>
      </c>
    </row>
    <row r="862" spans="1:12" x14ac:dyDescent="0.2">
      <c r="A862" s="399"/>
      <c r="D862" s="397">
        <f>_xlfn.XLOOKUP(C:C,Table1[for Import to Bank Register dropdown],Table1[for Pivot],0,0,1)</f>
        <v>0</v>
      </c>
      <c r="E862" s="400"/>
      <c r="F862" s="146">
        <f t="shared" si="41"/>
        <v>1111111</v>
      </c>
      <c r="G862" s="375">
        <f t="shared" si="40"/>
        <v>0</v>
      </c>
      <c r="I862" s="378">
        <f>IF(OR(C862="150 Directors advances", C862="120 accounts receivable", C862="720.2 Automobile - Insurance", C862="720.3 Automobile - License", C862="870.4 Rent - Insurance", C862="870.6 Rent - Property Tax", C862="870.7 Rent - Homeoffice", C862="870.9 Rent - Water"),
   0,
   IF(Dashboard!$F$5="Quick",
      IF(OR(C862="190 Automobile",C862="200 computer hardware",C862="210 Computer software",C862="220 Quickbooks software",C862="230 Office equipment",C862="240 Office furniture"),
         E862-(E862/(1+Dashboard!$F$4)),
         0
      ),
      IF(C862="750 Business promotion",
         E862-(E862/(1+4.793/100)),
         E862-(E862/(1+Dashboard!$F$4))
      )
   )
)</f>
        <v>0</v>
      </c>
      <c r="J862" s="25">
        <f>Bank1[[#This Row],[Money in/ (Money out)]]-Bank1[[#This Row],[GST/HST]]</f>
        <v>0</v>
      </c>
      <c r="L862" s="23">
        <f t="shared" si="39"/>
        <v>0</v>
      </c>
    </row>
    <row r="863" spans="1:12" x14ac:dyDescent="0.2">
      <c r="A863" s="399"/>
      <c r="D863" s="397">
        <f>_xlfn.XLOOKUP(C:C,Table1[for Import to Bank Register dropdown],Table1[for Pivot],0,0,1)</f>
        <v>0</v>
      </c>
      <c r="E863" s="400"/>
      <c r="F863" s="146">
        <f t="shared" si="41"/>
        <v>1111111</v>
      </c>
      <c r="G863" s="375">
        <f t="shared" si="40"/>
        <v>0</v>
      </c>
      <c r="I863" s="378">
        <f>IF(OR(C863="150 Directors advances", C863="120 accounts receivable", C863="720.2 Automobile - Insurance", C863="720.3 Automobile - License", C863="870.4 Rent - Insurance", C863="870.6 Rent - Property Tax", C863="870.7 Rent - Homeoffice", C863="870.9 Rent - Water"),
   0,
   IF(Dashboard!$F$5="Quick",
      IF(OR(C863="190 Automobile",C863="200 computer hardware",C863="210 Computer software",C863="220 Quickbooks software",C863="230 Office equipment",C863="240 Office furniture"),
         E863-(E863/(1+Dashboard!$F$4)),
         0
      ),
      IF(C863="750 Business promotion",
         E863-(E863/(1+4.793/100)),
         E863-(E863/(1+Dashboard!$F$4))
      )
   )
)</f>
        <v>0</v>
      </c>
      <c r="J863" s="25">
        <f>Bank1[[#This Row],[Money in/ (Money out)]]-Bank1[[#This Row],[GST/HST]]</f>
        <v>0</v>
      </c>
      <c r="L863" s="23">
        <f t="shared" si="39"/>
        <v>0</v>
      </c>
    </row>
    <row r="864" spans="1:12" x14ac:dyDescent="0.2">
      <c r="A864" s="399"/>
      <c r="D864" s="397">
        <f>_xlfn.XLOOKUP(C:C,Table1[for Import to Bank Register dropdown],Table1[for Pivot],0,0,1)</f>
        <v>0</v>
      </c>
      <c r="E864" s="400"/>
      <c r="F864" s="146">
        <f t="shared" si="41"/>
        <v>1111111</v>
      </c>
      <c r="G864" s="375">
        <f t="shared" si="40"/>
        <v>0</v>
      </c>
      <c r="I864" s="378">
        <f>IF(OR(C864="150 Directors advances", C864="120 accounts receivable", C864="720.2 Automobile - Insurance", C864="720.3 Automobile - License", C864="870.4 Rent - Insurance", C864="870.6 Rent - Property Tax", C864="870.7 Rent - Homeoffice", C864="870.9 Rent - Water"),
   0,
   IF(Dashboard!$F$5="Quick",
      IF(OR(C864="190 Automobile",C864="200 computer hardware",C864="210 Computer software",C864="220 Quickbooks software",C864="230 Office equipment",C864="240 Office furniture"),
         E864-(E864/(1+Dashboard!$F$4)),
         0
      ),
      IF(C864="750 Business promotion",
         E864-(E864/(1+4.793/100)),
         E864-(E864/(1+Dashboard!$F$4))
      )
   )
)</f>
        <v>0</v>
      </c>
      <c r="J864" s="25">
        <f>Bank1[[#This Row],[Money in/ (Money out)]]-Bank1[[#This Row],[GST/HST]]</f>
        <v>0</v>
      </c>
      <c r="L864" s="23">
        <f t="shared" si="39"/>
        <v>0</v>
      </c>
    </row>
    <row r="865" spans="1:12" x14ac:dyDescent="0.2">
      <c r="A865" s="399"/>
      <c r="D865" s="397">
        <f>_xlfn.XLOOKUP(C:C,Table1[for Import to Bank Register dropdown],Table1[for Pivot],0,0,1)</f>
        <v>0</v>
      </c>
      <c r="E865" s="400"/>
      <c r="F865" s="146">
        <f t="shared" si="41"/>
        <v>1111111</v>
      </c>
      <c r="G865" s="375">
        <f t="shared" si="40"/>
        <v>0</v>
      </c>
      <c r="I865" s="378">
        <f>IF(OR(C865="150 Directors advances", C865="120 accounts receivable", C865="720.2 Automobile - Insurance", C865="720.3 Automobile - License", C865="870.4 Rent - Insurance", C865="870.6 Rent - Property Tax", C865="870.7 Rent - Homeoffice", C865="870.9 Rent - Water"),
   0,
   IF(Dashboard!$F$5="Quick",
      IF(OR(C865="190 Automobile",C865="200 computer hardware",C865="210 Computer software",C865="220 Quickbooks software",C865="230 Office equipment",C865="240 Office furniture"),
         E865-(E865/(1+Dashboard!$F$4)),
         0
      ),
      IF(C865="750 Business promotion",
         E865-(E865/(1+4.793/100)),
         E865-(E865/(1+Dashboard!$F$4))
      )
   )
)</f>
        <v>0</v>
      </c>
      <c r="J865" s="25">
        <f>Bank1[[#This Row],[Money in/ (Money out)]]-Bank1[[#This Row],[GST/HST]]</f>
        <v>0</v>
      </c>
      <c r="L865" s="23">
        <f t="shared" si="39"/>
        <v>0</v>
      </c>
    </row>
    <row r="866" spans="1:12" x14ac:dyDescent="0.2">
      <c r="A866" s="399"/>
      <c r="D866" s="397">
        <f>_xlfn.XLOOKUP(C:C,Table1[for Import to Bank Register dropdown],Table1[for Pivot],0,0,1)</f>
        <v>0</v>
      </c>
      <c r="E866" s="400"/>
      <c r="F866" s="146">
        <f t="shared" si="41"/>
        <v>1111111</v>
      </c>
      <c r="G866" s="375">
        <f t="shared" si="40"/>
        <v>0</v>
      </c>
      <c r="I866" s="378">
        <f>IF(OR(C866="150 Directors advances", C866="120 accounts receivable", C866="720.2 Automobile - Insurance", C866="720.3 Automobile - License", C866="870.4 Rent - Insurance", C866="870.6 Rent - Property Tax", C866="870.7 Rent - Homeoffice", C866="870.9 Rent - Water"),
   0,
   IF(Dashboard!$F$5="Quick",
      IF(OR(C866="190 Automobile",C866="200 computer hardware",C866="210 Computer software",C866="220 Quickbooks software",C866="230 Office equipment",C866="240 Office furniture"),
         E866-(E866/(1+Dashboard!$F$4)),
         0
      ),
      IF(C866="750 Business promotion",
         E866-(E866/(1+4.793/100)),
         E866-(E866/(1+Dashboard!$F$4))
      )
   )
)</f>
        <v>0</v>
      </c>
      <c r="J866" s="25">
        <f>Bank1[[#This Row],[Money in/ (Money out)]]-Bank1[[#This Row],[GST/HST]]</f>
        <v>0</v>
      </c>
      <c r="L866" s="23">
        <f t="shared" si="39"/>
        <v>0</v>
      </c>
    </row>
    <row r="867" spans="1:12" x14ac:dyDescent="0.2">
      <c r="A867" s="399"/>
      <c r="D867" s="397">
        <f>_xlfn.XLOOKUP(C:C,Table1[for Import to Bank Register dropdown],Table1[for Pivot],0,0,1)</f>
        <v>0</v>
      </c>
      <c r="E867" s="400"/>
      <c r="F867" s="146">
        <f t="shared" si="41"/>
        <v>1111111</v>
      </c>
      <c r="G867" s="375">
        <f t="shared" si="40"/>
        <v>0</v>
      </c>
      <c r="I867" s="378">
        <f>IF(OR(C867="150 Directors advances", C867="120 accounts receivable", C867="720.2 Automobile - Insurance", C867="720.3 Automobile - License", C867="870.4 Rent - Insurance", C867="870.6 Rent - Property Tax", C867="870.7 Rent - Homeoffice", C867="870.9 Rent - Water"),
   0,
   IF(Dashboard!$F$5="Quick",
      IF(OR(C867="190 Automobile",C867="200 computer hardware",C867="210 Computer software",C867="220 Quickbooks software",C867="230 Office equipment",C867="240 Office furniture"),
         E867-(E867/(1+Dashboard!$F$4)),
         0
      ),
      IF(C867="750 Business promotion",
         E867-(E867/(1+4.793/100)),
         E867-(E867/(1+Dashboard!$F$4))
      )
   )
)</f>
        <v>0</v>
      </c>
      <c r="J867" s="25">
        <f>Bank1[[#This Row],[Money in/ (Money out)]]-Bank1[[#This Row],[GST/HST]]</f>
        <v>0</v>
      </c>
      <c r="L867" s="23">
        <f t="shared" si="39"/>
        <v>0</v>
      </c>
    </row>
    <row r="868" spans="1:12" x14ac:dyDescent="0.2">
      <c r="A868" s="399"/>
      <c r="D868" s="397">
        <f>_xlfn.XLOOKUP(C:C,Table1[for Import to Bank Register dropdown],Table1[for Pivot],0,0,1)</f>
        <v>0</v>
      </c>
      <c r="E868" s="400"/>
      <c r="F868" s="146">
        <f t="shared" si="41"/>
        <v>1111111</v>
      </c>
      <c r="G868" s="375">
        <f t="shared" si="40"/>
        <v>0</v>
      </c>
      <c r="I868" s="378">
        <f>IF(OR(C868="150 Directors advances", C868="120 accounts receivable", C868="720.2 Automobile - Insurance", C868="720.3 Automobile - License", C868="870.4 Rent - Insurance", C868="870.6 Rent - Property Tax", C868="870.7 Rent - Homeoffice", C868="870.9 Rent - Water"),
   0,
   IF(Dashboard!$F$5="Quick",
      IF(OR(C868="190 Automobile",C868="200 computer hardware",C868="210 Computer software",C868="220 Quickbooks software",C868="230 Office equipment",C868="240 Office furniture"),
         E868-(E868/(1+Dashboard!$F$4)),
         0
      ),
      IF(C868="750 Business promotion",
         E868-(E868/(1+4.793/100)),
         E868-(E868/(1+Dashboard!$F$4))
      )
   )
)</f>
        <v>0</v>
      </c>
      <c r="J868" s="25">
        <f>Bank1[[#This Row],[Money in/ (Money out)]]-Bank1[[#This Row],[GST/HST]]</f>
        <v>0</v>
      </c>
      <c r="L868" s="23">
        <f t="shared" si="39"/>
        <v>0</v>
      </c>
    </row>
    <row r="869" spans="1:12" x14ac:dyDescent="0.2">
      <c r="A869" s="399"/>
      <c r="D869" s="397">
        <f>_xlfn.XLOOKUP(C:C,Table1[for Import to Bank Register dropdown],Table1[for Pivot],0,0,1)</f>
        <v>0</v>
      </c>
      <c r="E869" s="400"/>
      <c r="F869" s="146">
        <f t="shared" si="41"/>
        <v>1111111</v>
      </c>
      <c r="G869" s="375">
        <f t="shared" si="40"/>
        <v>0</v>
      </c>
      <c r="I869" s="378">
        <f>IF(OR(C869="150 Directors advances", C869="120 accounts receivable", C869="720.2 Automobile - Insurance", C869="720.3 Automobile - License", C869="870.4 Rent - Insurance", C869="870.6 Rent - Property Tax", C869="870.7 Rent - Homeoffice", C869="870.9 Rent - Water"),
   0,
   IF(Dashboard!$F$5="Quick",
      IF(OR(C869="190 Automobile",C869="200 computer hardware",C869="210 Computer software",C869="220 Quickbooks software",C869="230 Office equipment",C869="240 Office furniture"),
         E869-(E869/(1+Dashboard!$F$4)),
         0
      ),
      IF(C869="750 Business promotion",
         E869-(E869/(1+4.793/100)),
         E869-(E869/(1+Dashboard!$F$4))
      )
   )
)</f>
        <v>0</v>
      </c>
      <c r="J869" s="25">
        <f>Bank1[[#This Row],[Money in/ (Money out)]]-Bank1[[#This Row],[GST/HST]]</f>
        <v>0</v>
      </c>
      <c r="L869" s="23">
        <f t="shared" si="39"/>
        <v>0</v>
      </c>
    </row>
    <row r="870" spans="1:12" x14ac:dyDescent="0.2">
      <c r="A870" s="399"/>
      <c r="D870" s="397">
        <f>_xlfn.XLOOKUP(C:C,Table1[for Import to Bank Register dropdown],Table1[for Pivot],0,0,1)</f>
        <v>0</v>
      </c>
      <c r="E870" s="400"/>
      <c r="F870" s="146">
        <f t="shared" si="41"/>
        <v>1111111</v>
      </c>
      <c r="G870" s="375">
        <f t="shared" si="40"/>
        <v>0</v>
      </c>
      <c r="I870" s="378">
        <f>IF(OR(C870="150 Directors advances", C870="120 accounts receivable", C870="720.2 Automobile - Insurance", C870="720.3 Automobile - License", C870="870.4 Rent - Insurance", C870="870.6 Rent - Property Tax", C870="870.7 Rent - Homeoffice", C870="870.9 Rent - Water"),
   0,
   IF(Dashboard!$F$5="Quick",
      IF(OR(C870="190 Automobile",C870="200 computer hardware",C870="210 Computer software",C870="220 Quickbooks software",C870="230 Office equipment",C870="240 Office furniture"),
         E870-(E870/(1+Dashboard!$F$4)),
         0
      ),
      IF(C870="750 Business promotion",
         E870-(E870/(1+4.793/100)),
         E870-(E870/(1+Dashboard!$F$4))
      )
   )
)</f>
        <v>0</v>
      </c>
      <c r="J870" s="25">
        <f>Bank1[[#This Row],[Money in/ (Money out)]]-Bank1[[#This Row],[GST/HST]]</f>
        <v>0</v>
      </c>
      <c r="L870" s="23">
        <f t="shared" si="39"/>
        <v>0</v>
      </c>
    </row>
    <row r="871" spans="1:12" x14ac:dyDescent="0.2">
      <c r="A871" s="399"/>
      <c r="D871" s="397">
        <f>_xlfn.XLOOKUP(C:C,Table1[for Import to Bank Register dropdown],Table1[for Pivot],0,0,1)</f>
        <v>0</v>
      </c>
      <c r="E871" s="400"/>
      <c r="F871" s="146">
        <f t="shared" si="41"/>
        <v>1111111</v>
      </c>
      <c r="G871" s="375">
        <f t="shared" si="40"/>
        <v>0</v>
      </c>
      <c r="I871" s="378">
        <f>IF(OR(C871="150 Directors advances", C871="120 accounts receivable", C871="720.2 Automobile - Insurance", C871="720.3 Automobile - License", C871="870.4 Rent - Insurance", C871="870.6 Rent - Property Tax", C871="870.7 Rent - Homeoffice", C871="870.9 Rent - Water"),
   0,
   IF(Dashboard!$F$5="Quick",
      IF(OR(C871="190 Automobile",C871="200 computer hardware",C871="210 Computer software",C871="220 Quickbooks software",C871="230 Office equipment",C871="240 Office furniture"),
         E871-(E871/(1+Dashboard!$F$4)),
         0
      ),
      IF(C871="750 Business promotion",
         E871-(E871/(1+4.793/100)),
         E871-(E871/(1+Dashboard!$F$4))
      )
   )
)</f>
        <v>0</v>
      </c>
      <c r="J871" s="25">
        <f>Bank1[[#This Row],[Money in/ (Money out)]]-Bank1[[#This Row],[GST/HST]]</f>
        <v>0</v>
      </c>
      <c r="L871" s="23">
        <f t="shared" si="39"/>
        <v>0</v>
      </c>
    </row>
    <row r="872" spans="1:12" x14ac:dyDescent="0.2">
      <c r="A872" s="399"/>
      <c r="D872" s="397">
        <f>_xlfn.XLOOKUP(C:C,Table1[for Import to Bank Register dropdown],Table1[for Pivot],0,0,1)</f>
        <v>0</v>
      </c>
      <c r="E872" s="400"/>
      <c r="F872" s="146">
        <f t="shared" si="41"/>
        <v>1111111</v>
      </c>
      <c r="G872" s="375">
        <f t="shared" si="40"/>
        <v>0</v>
      </c>
      <c r="I872" s="378">
        <f>IF(OR(C872="150 Directors advances", C872="120 accounts receivable", C872="720.2 Automobile - Insurance", C872="720.3 Automobile - License", C872="870.4 Rent - Insurance", C872="870.6 Rent - Property Tax", C872="870.7 Rent - Homeoffice", C872="870.9 Rent - Water"),
   0,
   IF(Dashboard!$F$5="Quick",
      IF(OR(C872="190 Automobile",C872="200 computer hardware",C872="210 Computer software",C872="220 Quickbooks software",C872="230 Office equipment",C872="240 Office furniture"),
         E872-(E872/(1+Dashboard!$F$4)),
         0
      ),
      IF(C872="750 Business promotion",
         E872-(E872/(1+4.793/100)),
         E872-(E872/(1+Dashboard!$F$4))
      )
   )
)</f>
        <v>0</v>
      </c>
      <c r="J872" s="25">
        <f>Bank1[[#This Row],[Money in/ (Money out)]]-Bank1[[#This Row],[GST/HST]]</f>
        <v>0</v>
      </c>
      <c r="L872" s="23">
        <f t="shared" si="39"/>
        <v>0</v>
      </c>
    </row>
    <row r="873" spans="1:12" x14ac:dyDescent="0.2">
      <c r="A873" s="399"/>
      <c r="D873" s="397">
        <f>_xlfn.XLOOKUP(C:C,Table1[for Import to Bank Register dropdown],Table1[for Pivot],0,0,1)</f>
        <v>0</v>
      </c>
      <c r="E873" s="400"/>
      <c r="F873" s="146">
        <f t="shared" si="41"/>
        <v>1111111</v>
      </c>
      <c r="G873" s="375">
        <f t="shared" si="40"/>
        <v>0</v>
      </c>
      <c r="I873" s="378">
        <f>IF(OR(C873="150 Directors advances", C873="120 accounts receivable", C873="720.2 Automobile - Insurance", C873="720.3 Automobile - License", C873="870.4 Rent - Insurance", C873="870.6 Rent - Property Tax", C873="870.7 Rent - Homeoffice", C873="870.9 Rent - Water"),
   0,
   IF(Dashboard!$F$5="Quick",
      IF(OR(C873="190 Automobile",C873="200 computer hardware",C873="210 Computer software",C873="220 Quickbooks software",C873="230 Office equipment",C873="240 Office furniture"),
         E873-(E873/(1+Dashboard!$F$4)),
         0
      ),
      IF(C873="750 Business promotion",
         E873-(E873/(1+4.793/100)),
         E873-(E873/(1+Dashboard!$F$4))
      )
   )
)</f>
        <v>0</v>
      </c>
      <c r="J873" s="25">
        <f>Bank1[[#This Row],[Money in/ (Money out)]]-Bank1[[#This Row],[GST/HST]]</f>
        <v>0</v>
      </c>
      <c r="L873" s="23">
        <f t="shared" si="39"/>
        <v>0</v>
      </c>
    </row>
    <row r="874" spans="1:12" x14ac:dyDescent="0.2">
      <c r="A874" s="399"/>
      <c r="D874" s="397">
        <f>_xlfn.XLOOKUP(C:C,Table1[for Import to Bank Register dropdown],Table1[for Pivot],0,0,1)</f>
        <v>0</v>
      </c>
      <c r="E874" s="400"/>
      <c r="F874" s="146">
        <f t="shared" si="41"/>
        <v>1111111</v>
      </c>
      <c r="G874" s="375">
        <f t="shared" si="40"/>
        <v>0</v>
      </c>
      <c r="I874" s="378">
        <f>IF(OR(C874="150 Directors advances", C874="120 accounts receivable", C874="720.2 Automobile - Insurance", C874="720.3 Automobile - License", C874="870.4 Rent - Insurance", C874="870.6 Rent - Property Tax", C874="870.7 Rent - Homeoffice", C874="870.9 Rent - Water"),
   0,
   IF(Dashboard!$F$5="Quick",
      IF(OR(C874="190 Automobile",C874="200 computer hardware",C874="210 Computer software",C874="220 Quickbooks software",C874="230 Office equipment",C874="240 Office furniture"),
         E874-(E874/(1+Dashboard!$F$4)),
         0
      ),
      IF(C874="750 Business promotion",
         E874-(E874/(1+4.793/100)),
         E874-(E874/(1+Dashboard!$F$4))
      )
   )
)</f>
        <v>0</v>
      </c>
      <c r="J874" s="25">
        <f>Bank1[[#This Row],[Money in/ (Money out)]]-Bank1[[#This Row],[GST/HST]]</f>
        <v>0</v>
      </c>
      <c r="L874" s="23">
        <f t="shared" si="39"/>
        <v>0</v>
      </c>
    </row>
    <row r="875" spans="1:12" x14ac:dyDescent="0.2">
      <c r="A875" s="399"/>
      <c r="D875" s="397">
        <f>_xlfn.XLOOKUP(C:C,Table1[for Import to Bank Register dropdown],Table1[for Pivot],0,0,1)</f>
        <v>0</v>
      </c>
      <c r="E875" s="400"/>
      <c r="F875" s="146">
        <f t="shared" si="41"/>
        <v>1111111</v>
      </c>
      <c r="G875" s="375">
        <f t="shared" si="40"/>
        <v>0</v>
      </c>
      <c r="I875" s="378">
        <f>IF(OR(C875="150 Directors advances", C875="120 accounts receivable", C875="720.2 Automobile - Insurance", C875="720.3 Automobile - License", C875="870.4 Rent - Insurance", C875="870.6 Rent - Property Tax", C875="870.7 Rent - Homeoffice", C875="870.9 Rent - Water"),
   0,
   IF(Dashboard!$F$5="Quick",
      IF(OR(C875="190 Automobile",C875="200 computer hardware",C875="210 Computer software",C875="220 Quickbooks software",C875="230 Office equipment",C875="240 Office furniture"),
         E875-(E875/(1+Dashboard!$F$4)),
         0
      ),
      IF(C875="750 Business promotion",
         E875-(E875/(1+4.793/100)),
         E875-(E875/(1+Dashboard!$F$4))
      )
   )
)</f>
        <v>0</v>
      </c>
      <c r="J875" s="25">
        <f>Bank1[[#This Row],[Money in/ (Money out)]]-Bank1[[#This Row],[GST/HST]]</f>
        <v>0</v>
      </c>
      <c r="L875" s="23">
        <f t="shared" si="39"/>
        <v>0</v>
      </c>
    </row>
    <row r="876" spans="1:12" x14ac:dyDescent="0.2">
      <c r="A876" s="399"/>
      <c r="D876" s="397">
        <f>_xlfn.XLOOKUP(C:C,Table1[for Import to Bank Register dropdown],Table1[for Pivot],0,0,1)</f>
        <v>0</v>
      </c>
      <c r="E876" s="400"/>
      <c r="F876" s="146">
        <f t="shared" si="41"/>
        <v>1111111</v>
      </c>
      <c r="G876" s="375">
        <f t="shared" si="40"/>
        <v>0</v>
      </c>
      <c r="I876" s="378">
        <f>IF(OR(C876="150 Directors advances", C876="120 accounts receivable", C876="720.2 Automobile - Insurance", C876="720.3 Automobile - License", C876="870.4 Rent - Insurance", C876="870.6 Rent - Property Tax", C876="870.7 Rent - Homeoffice", C876="870.9 Rent - Water"),
   0,
   IF(Dashboard!$F$5="Quick",
      IF(OR(C876="190 Automobile",C876="200 computer hardware",C876="210 Computer software",C876="220 Quickbooks software",C876="230 Office equipment",C876="240 Office furniture"),
         E876-(E876/(1+Dashboard!$F$4)),
         0
      ),
      IF(C876="750 Business promotion",
         E876-(E876/(1+4.793/100)),
         E876-(E876/(1+Dashboard!$F$4))
      )
   )
)</f>
        <v>0</v>
      </c>
      <c r="J876" s="25">
        <f>Bank1[[#This Row],[Money in/ (Money out)]]-Bank1[[#This Row],[GST/HST]]</f>
        <v>0</v>
      </c>
      <c r="L876" s="23">
        <f t="shared" si="39"/>
        <v>0</v>
      </c>
    </row>
    <row r="877" spans="1:12" x14ac:dyDescent="0.2">
      <c r="A877" s="399"/>
      <c r="D877" s="397">
        <f>_xlfn.XLOOKUP(C:C,Table1[for Import to Bank Register dropdown],Table1[for Pivot],0,0,1)</f>
        <v>0</v>
      </c>
      <c r="E877" s="400"/>
      <c r="F877" s="146">
        <f t="shared" si="41"/>
        <v>1111111</v>
      </c>
      <c r="G877" s="375">
        <f t="shared" si="40"/>
        <v>0</v>
      </c>
      <c r="I877" s="378">
        <f>IF(OR(C877="150 Directors advances", C877="120 accounts receivable", C877="720.2 Automobile - Insurance", C877="720.3 Automobile - License", C877="870.4 Rent - Insurance", C877="870.6 Rent - Property Tax", C877="870.7 Rent - Homeoffice", C877="870.9 Rent - Water"),
   0,
   IF(Dashboard!$F$5="Quick",
      IF(OR(C877="190 Automobile",C877="200 computer hardware",C877="210 Computer software",C877="220 Quickbooks software",C877="230 Office equipment",C877="240 Office furniture"),
         E877-(E877/(1+Dashboard!$F$4)),
         0
      ),
      IF(C877="750 Business promotion",
         E877-(E877/(1+4.793/100)),
         E877-(E877/(1+Dashboard!$F$4))
      )
   )
)</f>
        <v>0</v>
      </c>
      <c r="J877" s="25">
        <f>Bank1[[#This Row],[Money in/ (Money out)]]-Bank1[[#This Row],[GST/HST]]</f>
        <v>0</v>
      </c>
      <c r="L877" s="23">
        <f t="shared" si="39"/>
        <v>0</v>
      </c>
    </row>
    <row r="878" spans="1:12" x14ac:dyDescent="0.2">
      <c r="A878" s="399"/>
      <c r="D878" s="397">
        <f>_xlfn.XLOOKUP(C:C,Table1[for Import to Bank Register dropdown],Table1[for Pivot],0,0,1)</f>
        <v>0</v>
      </c>
      <c r="E878" s="400"/>
      <c r="F878" s="146">
        <f t="shared" si="41"/>
        <v>1111111</v>
      </c>
      <c r="G878" s="375">
        <f t="shared" si="40"/>
        <v>0</v>
      </c>
      <c r="I878" s="378">
        <f>IF(OR(C878="150 Directors advances", C878="120 accounts receivable", C878="720.2 Automobile - Insurance", C878="720.3 Automobile - License", C878="870.4 Rent - Insurance", C878="870.6 Rent - Property Tax", C878="870.7 Rent - Homeoffice", C878="870.9 Rent - Water"),
   0,
   IF(Dashboard!$F$5="Quick",
      IF(OR(C878="190 Automobile",C878="200 computer hardware",C878="210 Computer software",C878="220 Quickbooks software",C878="230 Office equipment",C878="240 Office furniture"),
         E878-(E878/(1+Dashboard!$F$4)),
         0
      ),
      IF(C878="750 Business promotion",
         E878-(E878/(1+4.793/100)),
         E878-(E878/(1+Dashboard!$F$4))
      )
   )
)</f>
        <v>0</v>
      </c>
      <c r="J878" s="25">
        <f>Bank1[[#This Row],[Money in/ (Money out)]]-Bank1[[#This Row],[GST/HST]]</f>
        <v>0</v>
      </c>
      <c r="L878" s="23">
        <f t="shared" si="39"/>
        <v>0</v>
      </c>
    </row>
    <row r="879" spans="1:12" x14ac:dyDescent="0.2">
      <c r="A879" s="399"/>
      <c r="D879" s="397">
        <f>_xlfn.XLOOKUP(C:C,Table1[for Import to Bank Register dropdown],Table1[for Pivot],0,0,1)</f>
        <v>0</v>
      </c>
      <c r="E879" s="400"/>
      <c r="F879" s="146">
        <f t="shared" si="41"/>
        <v>1111111</v>
      </c>
      <c r="G879" s="375">
        <f t="shared" si="40"/>
        <v>0</v>
      </c>
      <c r="I879" s="378">
        <f>IF(OR(C879="150 Directors advances", C879="120 accounts receivable", C879="720.2 Automobile - Insurance", C879="720.3 Automobile - License", C879="870.4 Rent - Insurance", C879="870.6 Rent - Property Tax", C879="870.7 Rent - Homeoffice", C879="870.9 Rent - Water"),
   0,
   IF(Dashboard!$F$5="Quick",
      IF(OR(C879="190 Automobile",C879="200 computer hardware",C879="210 Computer software",C879="220 Quickbooks software",C879="230 Office equipment",C879="240 Office furniture"),
         E879-(E879/(1+Dashboard!$F$4)),
         0
      ),
      IF(C879="750 Business promotion",
         E879-(E879/(1+4.793/100)),
         E879-(E879/(1+Dashboard!$F$4))
      )
   )
)</f>
        <v>0</v>
      </c>
      <c r="J879" s="25">
        <f>Bank1[[#This Row],[Money in/ (Money out)]]-Bank1[[#This Row],[GST/HST]]</f>
        <v>0</v>
      </c>
      <c r="L879" s="23">
        <f t="shared" si="39"/>
        <v>0</v>
      </c>
    </row>
    <row r="880" spans="1:12" x14ac:dyDescent="0.2">
      <c r="A880" s="399"/>
      <c r="D880" s="397">
        <f>_xlfn.XLOOKUP(C:C,Table1[for Import to Bank Register dropdown],Table1[for Pivot],0,0,1)</f>
        <v>0</v>
      </c>
      <c r="E880" s="400"/>
      <c r="F880" s="146">
        <f t="shared" si="41"/>
        <v>1111111</v>
      </c>
      <c r="G880" s="375">
        <f t="shared" si="40"/>
        <v>0</v>
      </c>
      <c r="I880" s="378">
        <f>IF(OR(C880="150 Directors advances", C880="120 accounts receivable", C880="720.2 Automobile - Insurance", C880="720.3 Automobile - License", C880="870.4 Rent - Insurance", C880="870.6 Rent - Property Tax", C880="870.7 Rent - Homeoffice", C880="870.9 Rent - Water"),
   0,
   IF(Dashboard!$F$5="Quick",
      IF(OR(C880="190 Automobile",C880="200 computer hardware",C880="210 Computer software",C880="220 Quickbooks software",C880="230 Office equipment",C880="240 Office furniture"),
         E880-(E880/(1+Dashboard!$F$4)),
         0
      ),
      IF(C880="750 Business promotion",
         E880-(E880/(1+4.793/100)),
         E880-(E880/(1+Dashboard!$F$4))
      )
   )
)</f>
        <v>0</v>
      </c>
      <c r="J880" s="25">
        <f>Bank1[[#This Row],[Money in/ (Money out)]]-Bank1[[#This Row],[GST/HST]]</f>
        <v>0</v>
      </c>
      <c r="L880" s="23">
        <f t="shared" si="39"/>
        <v>0</v>
      </c>
    </row>
    <row r="881" spans="1:12" x14ac:dyDescent="0.2">
      <c r="A881" s="399"/>
      <c r="D881" s="397">
        <f>_xlfn.XLOOKUP(C:C,Table1[for Import to Bank Register dropdown],Table1[for Pivot],0,0,1)</f>
        <v>0</v>
      </c>
      <c r="E881" s="400"/>
      <c r="F881" s="146">
        <f t="shared" si="41"/>
        <v>1111111</v>
      </c>
      <c r="G881" s="375">
        <f t="shared" si="40"/>
        <v>0</v>
      </c>
      <c r="I881" s="378">
        <f>IF(OR(C881="150 Directors advances", C881="120 accounts receivable", C881="720.2 Automobile - Insurance", C881="720.3 Automobile - License", C881="870.4 Rent - Insurance", C881="870.6 Rent - Property Tax", C881="870.7 Rent - Homeoffice", C881="870.9 Rent - Water"),
   0,
   IF(Dashboard!$F$5="Quick",
      IF(OR(C881="190 Automobile",C881="200 computer hardware",C881="210 Computer software",C881="220 Quickbooks software",C881="230 Office equipment",C881="240 Office furniture"),
         E881-(E881/(1+Dashboard!$F$4)),
         0
      ),
      IF(C881="750 Business promotion",
         E881-(E881/(1+4.793/100)),
         E881-(E881/(1+Dashboard!$F$4))
      )
   )
)</f>
        <v>0</v>
      </c>
      <c r="J881" s="25">
        <f>Bank1[[#This Row],[Money in/ (Money out)]]-Bank1[[#This Row],[GST/HST]]</f>
        <v>0</v>
      </c>
      <c r="L881" s="23">
        <f t="shared" si="39"/>
        <v>0</v>
      </c>
    </row>
    <row r="882" spans="1:12" x14ac:dyDescent="0.2">
      <c r="A882" s="399"/>
      <c r="D882" s="397">
        <f>_xlfn.XLOOKUP(C:C,Table1[for Import to Bank Register dropdown],Table1[for Pivot],0,0,1)</f>
        <v>0</v>
      </c>
      <c r="E882" s="400"/>
      <c r="F882" s="146">
        <f t="shared" si="41"/>
        <v>1111111</v>
      </c>
      <c r="G882" s="375">
        <f t="shared" si="40"/>
        <v>0</v>
      </c>
      <c r="I882" s="378">
        <f>IF(OR(C882="150 Directors advances", C882="120 accounts receivable", C882="720.2 Automobile - Insurance", C882="720.3 Automobile - License", C882="870.4 Rent - Insurance", C882="870.6 Rent - Property Tax", C882="870.7 Rent - Homeoffice", C882="870.9 Rent - Water"),
   0,
   IF(Dashboard!$F$5="Quick",
      IF(OR(C882="190 Automobile",C882="200 computer hardware",C882="210 Computer software",C882="220 Quickbooks software",C882="230 Office equipment",C882="240 Office furniture"),
         E882-(E882/(1+Dashboard!$F$4)),
         0
      ),
      IF(C882="750 Business promotion",
         E882-(E882/(1+4.793/100)),
         E882-(E882/(1+Dashboard!$F$4))
      )
   )
)</f>
        <v>0</v>
      </c>
      <c r="J882" s="25">
        <f>Bank1[[#This Row],[Money in/ (Money out)]]-Bank1[[#This Row],[GST/HST]]</f>
        <v>0</v>
      </c>
      <c r="L882" s="23">
        <f t="shared" si="39"/>
        <v>0</v>
      </c>
    </row>
    <row r="883" spans="1:12" x14ac:dyDescent="0.2">
      <c r="A883" s="399"/>
      <c r="D883" s="397">
        <f>_xlfn.XLOOKUP(C:C,Table1[for Import to Bank Register dropdown],Table1[for Pivot],0,0,1)</f>
        <v>0</v>
      </c>
      <c r="E883" s="400"/>
      <c r="F883" s="146">
        <f t="shared" si="41"/>
        <v>1111111</v>
      </c>
      <c r="G883" s="375">
        <f t="shared" si="40"/>
        <v>0</v>
      </c>
      <c r="I883" s="378">
        <f>IF(OR(C883="150 Directors advances", C883="120 accounts receivable", C883="720.2 Automobile - Insurance", C883="720.3 Automobile - License", C883="870.4 Rent - Insurance", C883="870.6 Rent - Property Tax", C883="870.7 Rent - Homeoffice", C883="870.9 Rent - Water"),
   0,
   IF(Dashboard!$F$5="Quick",
      IF(OR(C883="190 Automobile",C883="200 computer hardware",C883="210 Computer software",C883="220 Quickbooks software",C883="230 Office equipment",C883="240 Office furniture"),
         E883-(E883/(1+Dashboard!$F$4)),
         0
      ),
      IF(C883="750 Business promotion",
         E883-(E883/(1+4.793/100)),
         E883-(E883/(1+Dashboard!$F$4))
      )
   )
)</f>
        <v>0</v>
      </c>
      <c r="J883" s="25">
        <f>Bank1[[#This Row],[Money in/ (Money out)]]-Bank1[[#This Row],[GST/HST]]</f>
        <v>0</v>
      </c>
      <c r="L883" s="23">
        <f t="shared" si="39"/>
        <v>0</v>
      </c>
    </row>
    <row r="884" spans="1:12" x14ac:dyDescent="0.2">
      <c r="A884" s="399"/>
      <c r="D884" s="397">
        <f>_xlfn.XLOOKUP(C:C,Table1[for Import to Bank Register dropdown],Table1[for Pivot],0,0,1)</f>
        <v>0</v>
      </c>
      <c r="E884" s="400"/>
      <c r="F884" s="146">
        <f t="shared" si="41"/>
        <v>1111111</v>
      </c>
      <c r="G884" s="375">
        <f t="shared" si="40"/>
        <v>0</v>
      </c>
      <c r="I884" s="378">
        <f>IF(OR(C884="150 Directors advances", C884="120 accounts receivable", C884="720.2 Automobile - Insurance", C884="720.3 Automobile - License", C884="870.4 Rent - Insurance", C884="870.6 Rent - Property Tax", C884="870.7 Rent - Homeoffice", C884="870.9 Rent - Water"),
   0,
   IF(Dashboard!$F$5="Quick",
      IF(OR(C884="190 Automobile",C884="200 computer hardware",C884="210 Computer software",C884="220 Quickbooks software",C884="230 Office equipment",C884="240 Office furniture"),
         E884-(E884/(1+Dashboard!$F$4)),
         0
      ),
      IF(C884="750 Business promotion",
         E884-(E884/(1+4.793/100)),
         E884-(E884/(1+Dashboard!$F$4))
      )
   )
)</f>
        <v>0</v>
      </c>
      <c r="J884" s="25">
        <f>Bank1[[#This Row],[Money in/ (Money out)]]-Bank1[[#This Row],[GST/HST]]</f>
        <v>0</v>
      </c>
      <c r="L884" s="23">
        <f t="shared" si="39"/>
        <v>0</v>
      </c>
    </row>
    <row r="885" spans="1:12" x14ac:dyDescent="0.2">
      <c r="A885" s="399"/>
      <c r="D885" s="397">
        <f>_xlfn.XLOOKUP(C:C,Table1[for Import to Bank Register dropdown],Table1[for Pivot],0,0,1)</f>
        <v>0</v>
      </c>
      <c r="E885" s="400"/>
      <c r="F885" s="146">
        <f t="shared" si="41"/>
        <v>1111111</v>
      </c>
      <c r="G885" s="375">
        <f t="shared" si="40"/>
        <v>0</v>
      </c>
      <c r="I885" s="378">
        <f>IF(OR(C885="150 Directors advances", C885="120 accounts receivable", C885="720.2 Automobile - Insurance", C885="720.3 Automobile - License", C885="870.4 Rent - Insurance", C885="870.6 Rent - Property Tax", C885="870.7 Rent - Homeoffice", C885="870.9 Rent - Water"),
   0,
   IF(Dashboard!$F$5="Quick",
      IF(OR(C885="190 Automobile",C885="200 computer hardware",C885="210 Computer software",C885="220 Quickbooks software",C885="230 Office equipment",C885="240 Office furniture"),
         E885-(E885/(1+Dashboard!$F$4)),
         0
      ),
      IF(C885="750 Business promotion",
         E885-(E885/(1+4.793/100)),
         E885-(E885/(1+Dashboard!$F$4))
      )
   )
)</f>
        <v>0</v>
      </c>
      <c r="J885" s="25">
        <f>Bank1[[#This Row],[Money in/ (Money out)]]-Bank1[[#This Row],[GST/HST]]</f>
        <v>0</v>
      </c>
      <c r="L885" s="23">
        <f t="shared" si="39"/>
        <v>0</v>
      </c>
    </row>
    <row r="886" spans="1:12" x14ac:dyDescent="0.2">
      <c r="A886" s="399"/>
      <c r="D886" s="397">
        <f>_xlfn.XLOOKUP(C:C,Table1[for Import to Bank Register dropdown],Table1[for Pivot],0,0,1)</f>
        <v>0</v>
      </c>
      <c r="E886" s="400"/>
      <c r="F886" s="146">
        <f t="shared" si="41"/>
        <v>1111111</v>
      </c>
      <c r="G886" s="375">
        <f t="shared" si="40"/>
        <v>0</v>
      </c>
      <c r="I886" s="378">
        <f>IF(OR(C886="150 Directors advances", C886="120 accounts receivable", C886="720.2 Automobile - Insurance", C886="720.3 Automobile - License", C886="870.4 Rent - Insurance", C886="870.6 Rent - Property Tax", C886="870.7 Rent - Homeoffice", C886="870.9 Rent - Water"),
   0,
   IF(Dashboard!$F$5="Quick",
      IF(OR(C886="190 Automobile",C886="200 computer hardware",C886="210 Computer software",C886="220 Quickbooks software",C886="230 Office equipment",C886="240 Office furniture"),
         E886-(E886/(1+Dashboard!$F$4)),
         0
      ),
      IF(C886="750 Business promotion",
         E886-(E886/(1+4.793/100)),
         E886-(E886/(1+Dashboard!$F$4))
      )
   )
)</f>
        <v>0</v>
      </c>
      <c r="J886" s="25">
        <f>Bank1[[#This Row],[Money in/ (Money out)]]-Bank1[[#This Row],[GST/HST]]</f>
        <v>0</v>
      </c>
      <c r="L886" s="23">
        <f t="shared" si="39"/>
        <v>0</v>
      </c>
    </row>
    <row r="887" spans="1:12" x14ac:dyDescent="0.2">
      <c r="A887" s="399"/>
      <c r="D887" s="397">
        <f>_xlfn.XLOOKUP(C:C,Table1[for Import to Bank Register dropdown],Table1[for Pivot],0,0,1)</f>
        <v>0</v>
      </c>
      <c r="E887" s="400"/>
      <c r="F887" s="146">
        <f t="shared" si="41"/>
        <v>1111111</v>
      </c>
      <c r="G887" s="375">
        <f t="shared" si="40"/>
        <v>0</v>
      </c>
      <c r="I887" s="378">
        <f>IF(OR(C887="150 Directors advances", C887="120 accounts receivable", C887="720.2 Automobile - Insurance", C887="720.3 Automobile - License", C887="870.4 Rent - Insurance", C887="870.6 Rent - Property Tax", C887="870.7 Rent - Homeoffice", C887="870.9 Rent - Water"),
   0,
   IF(Dashboard!$F$5="Quick",
      IF(OR(C887="190 Automobile",C887="200 computer hardware",C887="210 Computer software",C887="220 Quickbooks software",C887="230 Office equipment",C887="240 Office furniture"),
         E887-(E887/(1+Dashboard!$F$4)),
         0
      ),
      IF(C887="750 Business promotion",
         E887-(E887/(1+4.793/100)),
         E887-(E887/(1+Dashboard!$F$4))
      )
   )
)</f>
        <v>0</v>
      </c>
      <c r="J887" s="25">
        <f>Bank1[[#This Row],[Money in/ (Money out)]]-Bank1[[#This Row],[GST/HST]]</f>
        <v>0</v>
      </c>
      <c r="L887" s="23">
        <f t="shared" si="39"/>
        <v>0</v>
      </c>
    </row>
    <row r="888" spans="1:12" x14ac:dyDescent="0.2">
      <c r="A888" s="399"/>
      <c r="D888" s="397">
        <f>_xlfn.XLOOKUP(C:C,Table1[for Import to Bank Register dropdown],Table1[for Pivot],0,0,1)</f>
        <v>0</v>
      </c>
      <c r="E888" s="400"/>
      <c r="F888" s="146">
        <f t="shared" si="41"/>
        <v>1111111</v>
      </c>
      <c r="G888" s="375">
        <f t="shared" si="40"/>
        <v>0</v>
      </c>
      <c r="I888" s="378">
        <f>IF(OR(C888="150 Directors advances", C888="120 accounts receivable", C888="720.2 Automobile - Insurance", C888="720.3 Automobile - License", C888="870.4 Rent - Insurance", C888="870.6 Rent - Property Tax", C888="870.7 Rent - Homeoffice", C888="870.9 Rent - Water"),
   0,
   IF(Dashboard!$F$5="Quick",
      IF(OR(C888="190 Automobile",C888="200 computer hardware",C888="210 Computer software",C888="220 Quickbooks software",C888="230 Office equipment",C888="240 Office furniture"),
         E888-(E888/(1+Dashboard!$F$4)),
         0
      ),
      IF(C888="750 Business promotion",
         E888-(E888/(1+4.793/100)),
         E888-(E888/(1+Dashboard!$F$4))
      )
   )
)</f>
        <v>0</v>
      </c>
      <c r="J888" s="25">
        <f>Bank1[[#This Row],[Money in/ (Money out)]]-Bank1[[#This Row],[GST/HST]]</f>
        <v>0</v>
      </c>
      <c r="L888" s="23">
        <f t="shared" si="39"/>
        <v>0</v>
      </c>
    </row>
    <row r="889" spans="1:12" x14ac:dyDescent="0.2">
      <c r="A889" s="399"/>
      <c r="D889" s="397">
        <f>_xlfn.XLOOKUP(C:C,Table1[for Import to Bank Register dropdown],Table1[for Pivot],0,0,1)</f>
        <v>0</v>
      </c>
      <c r="E889" s="400"/>
      <c r="F889" s="146">
        <f t="shared" si="41"/>
        <v>1111111</v>
      </c>
      <c r="G889" s="375">
        <f t="shared" si="40"/>
        <v>0</v>
      </c>
      <c r="I889" s="378">
        <f>IF(OR(C889="150 Directors advances", C889="120 accounts receivable", C889="720.2 Automobile - Insurance", C889="720.3 Automobile - License", C889="870.4 Rent - Insurance", C889="870.6 Rent - Property Tax", C889="870.7 Rent - Homeoffice", C889="870.9 Rent - Water"),
   0,
   IF(Dashboard!$F$5="Quick",
      IF(OR(C889="190 Automobile",C889="200 computer hardware",C889="210 Computer software",C889="220 Quickbooks software",C889="230 Office equipment",C889="240 Office furniture"),
         E889-(E889/(1+Dashboard!$F$4)),
         0
      ),
      IF(C889="750 Business promotion",
         E889-(E889/(1+4.793/100)),
         E889-(E889/(1+Dashboard!$F$4))
      )
   )
)</f>
        <v>0</v>
      </c>
      <c r="J889" s="25">
        <f>Bank1[[#This Row],[Money in/ (Money out)]]-Bank1[[#This Row],[GST/HST]]</f>
        <v>0</v>
      </c>
      <c r="L889" s="23">
        <f t="shared" si="39"/>
        <v>0</v>
      </c>
    </row>
    <row r="890" spans="1:12" x14ac:dyDescent="0.2">
      <c r="A890" s="399"/>
      <c r="D890" s="397">
        <f>_xlfn.XLOOKUP(C:C,Table1[for Import to Bank Register dropdown],Table1[for Pivot],0,0,1)</f>
        <v>0</v>
      </c>
      <c r="E890" s="400"/>
      <c r="F890" s="146">
        <f t="shared" si="41"/>
        <v>1111111</v>
      </c>
      <c r="G890" s="375">
        <f t="shared" si="40"/>
        <v>0</v>
      </c>
      <c r="I890" s="378">
        <f>IF(OR(C890="150 Directors advances", C890="120 accounts receivable", C890="720.2 Automobile - Insurance", C890="720.3 Automobile - License", C890="870.4 Rent - Insurance", C890="870.6 Rent - Property Tax", C890="870.7 Rent - Homeoffice", C890="870.9 Rent - Water"),
   0,
   IF(Dashboard!$F$5="Quick",
      IF(OR(C890="190 Automobile",C890="200 computer hardware",C890="210 Computer software",C890="220 Quickbooks software",C890="230 Office equipment",C890="240 Office furniture"),
         E890-(E890/(1+Dashboard!$F$4)),
         0
      ),
      IF(C890="750 Business promotion",
         E890-(E890/(1+4.793/100)),
         E890-(E890/(1+Dashboard!$F$4))
      )
   )
)</f>
        <v>0</v>
      </c>
      <c r="J890" s="25">
        <f>Bank1[[#This Row],[Money in/ (Money out)]]-Bank1[[#This Row],[GST/HST]]</f>
        <v>0</v>
      </c>
      <c r="L890" s="23">
        <f t="shared" si="39"/>
        <v>0</v>
      </c>
    </row>
    <row r="891" spans="1:12" x14ac:dyDescent="0.2">
      <c r="A891" s="399"/>
      <c r="D891" s="397">
        <f>_xlfn.XLOOKUP(C:C,Table1[for Import to Bank Register dropdown],Table1[for Pivot],0,0,1)</f>
        <v>0</v>
      </c>
      <c r="E891" s="400"/>
      <c r="F891" s="146">
        <f t="shared" si="41"/>
        <v>1111111</v>
      </c>
      <c r="G891" s="375">
        <f t="shared" si="40"/>
        <v>0</v>
      </c>
      <c r="I891" s="378">
        <f>IF(OR(C891="150 Directors advances", C891="120 accounts receivable", C891="720.2 Automobile - Insurance", C891="720.3 Automobile - License", C891="870.4 Rent - Insurance", C891="870.6 Rent - Property Tax", C891="870.7 Rent - Homeoffice", C891="870.9 Rent - Water"),
   0,
   IF(Dashboard!$F$5="Quick",
      IF(OR(C891="190 Automobile",C891="200 computer hardware",C891="210 Computer software",C891="220 Quickbooks software",C891="230 Office equipment",C891="240 Office furniture"),
         E891-(E891/(1+Dashboard!$F$4)),
         0
      ),
      IF(C891="750 Business promotion",
         E891-(E891/(1+4.793/100)),
         E891-(E891/(1+Dashboard!$F$4))
      )
   )
)</f>
        <v>0</v>
      </c>
      <c r="J891" s="25">
        <f>Bank1[[#This Row],[Money in/ (Money out)]]-Bank1[[#This Row],[GST/HST]]</f>
        <v>0</v>
      </c>
      <c r="L891" s="23">
        <f t="shared" si="39"/>
        <v>0</v>
      </c>
    </row>
    <row r="892" spans="1:12" x14ac:dyDescent="0.2">
      <c r="A892" s="399"/>
      <c r="D892" s="397">
        <f>_xlfn.XLOOKUP(C:C,Table1[for Import to Bank Register dropdown],Table1[for Pivot],0,0,1)</f>
        <v>0</v>
      </c>
      <c r="E892" s="400"/>
      <c r="F892" s="146">
        <f t="shared" si="41"/>
        <v>1111111</v>
      </c>
      <c r="G892" s="375">
        <f t="shared" si="40"/>
        <v>0</v>
      </c>
      <c r="I892" s="378">
        <f>IF(OR(C892="150 Directors advances", C892="120 accounts receivable", C892="720.2 Automobile - Insurance", C892="720.3 Automobile - License", C892="870.4 Rent - Insurance", C892="870.6 Rent - Property Tax", C892="870.7 Rent - Homeoffice", C892="870.9 Rent - Water"),
   0,
   IF(Dashboard!$F$5="Quick",
      IF(OR(C892="190 Automobile",C892="200 computer hardware",C892="210 Computer software",C892="220 Quickbooks software",C892="230 Office equipment",C892="240 Office furniture"),
         E892-(E892/(1+Dashboard!$F$4)),
         0
      ),
      IF(C892="750 Business promotion",
         E892-(E892/(1+4.793/100)),
         E892-(E892/(1+Dashboard!$F$4))
      )
   )
)</f>
        <v>0</v>
      </c>
      <c r="J892" s="25">
        <f>Bank1[[#This Row],[Money in/ (Money out)]]-Bank1[[#This Row],[GST/HST]]</f>
        <v>0</v>
      </c>
      <c r="L892" s="23">
        <f t="shared" si="39"/>
        <v>0</v>
      </c>
    </row>
    <row r="893" spans="1:12" x14ac:dyDescent="0.2">
      <c r="A893" s="399"/>
      <c r="D893" s="397">
        <f>_xlfn.XLOOKUP(C:C,Table1[for Import to Bank Register dropdown],Table1[for Pivot],0,0,1)</f>
        <v>0</v>
      </c>
      <c r="E893" s="400"/>
      <c r="F893" s="146">
        <f t="shared" si="41"/>
        <v>1111111</v>
      </c>
      <c r="G893" s="375">
        <f t="shared" si="40"/>
        <v>0</v>
      </c>
      <c r="I893" s="378">
        <f>IF(OR(C893="150 Directors advances", C893="120 accounts receivable", C893="720.2 Automobile - Insurance", C893="720.3 Automobile - License", C893="870.4 Rent - Insurance", C893="870.6 Rent - Property Tax", C893="870.7 Rent - Homeoffice", C893="870.9 Rent - Water"),
   0,
   IF(Dashboard!$F$5="Quick",
      IF(OR(C893="190 Automobile",C893="200 computer hardware",C893="210 Computer software",C893="220 Quickbooks software",C893="230 Office equipment",C893="240 Office furniture"),
         E893-(E893/(1+Dashboard!$F$4)),
         0
      ),
      IF(C893="750 Business promotion",
         E893-(E893/(1+4.793/100)),
         E893-(E893/(1+Dashboard!$F$4))
      )
   )
)</f>
        <v>0</v>
      </c>
      <c r="J893" s="25">
        <f>Bank1[[#This Row],[Money in/ (Money out)]]-Bank1[[#This Row],[GST/HST]]</f>
        <v>0</v>
      </c>
      <c r="L893" s="23">
        <f t="shared" si="39"/>
        <v>0</v>
      </c>
    </row>
    <row r="894" spans="1:12" x14ac:dyDescent="0.2">
      <c r="A894" s="399"/>
      <c r="D894" s="397">
        <f>_xlfn.XLOOKUP(C:C,Table1[for Import to Bank Register dropdown],Table1[for Pivot],0,0,1)</f>
        <v>0</v>
      </c>
      <c r="E894" s="400"/>
      <c r="F894" s="146">
        <f t="shared" si="41"/>
        <v>1111111</v>
      </c>
      <c r="G894" s="375">
        <f t="shared" si="40"/>
        <v>0</v>
      </c>
      <c r="I894" s="378">
        <f>IF(OR(C894="150 Directors advances", C894="120 accounts receivable", C894="720.2 Automobile - Insurance", C894="720.3 Automobile - License", C894="870.4 Rent - Insurance", C894="870.6 Rent - Property Tax", C894="870.7 Rent - Homeoffice", C894="870.9 Rent - Water"),
   0,
   IF(Dashboard!$F$5="Quick",
      IF(OR(C894="190 Automobile",C894="200 computer hardware",C894="210 Computer software",C894="220 Quickbooks software",C894="230 Office equipment",C894="240 Office furniture"),
         E894-(E894/(1+Dashboard!$F$4)),
         0
      ),
      IF(C894="750 Business promotion",
         E894-(E894/(1+4.793/100)),
         E894-(E894/(1+Dashboard!$F$4))
      )
   )
)</f>
        <v>0</v>
      </c>
      <c r="J894" s="25">
        <f>Bank1[[#This Row],[Money in/ (Money out)]]-Bank1[[#This Row],[GST/HST]]</f>
        <v>0</v>
      </c>
      <c r="L894" s="23">
        <f t="shared" si="39"/>
        <v>0</v>
      </c>
    </row>
    <row r="895" spans="1:12" x14ac:dyDescent="0.2">
      <c r="A895" s="399"/>
      <c r="D895" s="397">
        <f>_xlfn.XLOOKUP(C:C,Table1[for Import to Bank Register dropdown],Table1[for Pivot],0,0,1)</f>
        <v>0</v>
      </c>
      <c r="E895" s="400"/>
      <c r="F895" s="146">
        <f t="shared" si="41"/>
        <v>1111111</v>
      </c>
      <c r="G895" s="375">
        <f t="shared" si="40"/>
        <v>0</v>
      </c>
      <c r="I895" s="378">
        <f>IF(OR(C895="150 Directors advances", C895="120 accounts receivable", C895="720.2 Automobile - Insurance", C895="720.3 Automobile - License", C895="870.4 Rent - Insurance", C895="870.6 Rent - Property Tax", C895="870.7 Rent - Homeoffice", C895="870.9 Rent - Water"),
   0,
   IF(Dashboard!$F$5="Quick",
      IF(OR(C895="190 Automobile",C895="200 computer hardware",C895="210 Computer software",C895="220 Quickbooks software",C895="230 Office equipment",C895="240 Office furniture"),
         E895-(E895/(1+Dashboard!$F$4)),
         0
      ),
      IF(C895="750 Business promotion",
         E895-(E895/(1+4.793/100)),
         E895-(E895/(1+Dashboard!$F$4))
      )
   )
)</f>
        <v>0</v>
      </c>
      <c r="J895" s="25">
        <f>Bank1[[#This Row],[Money in/ (Money out)]]-Bank1[[#This Row],[GST/HST]]</f>
        <v>0</v>
      </c>
      <c r="L895" s="23">
        <f t="shared" si="39"/>
        <v>0</v>
      </c>
    </row>
    <row r="896" spans="1:12" x14ac:dyDescent="0.2">
      <c r="A896" s="399"/>
      <c r="D896" s="397">
        <f>_xlfn.XLOOKUP(C:C,Table1[for Import to Bank Register dropdown],Table1[for Pivot],0,0,1)</f>
        <v>0</v>
      </c>
      <c r="E896" s="400"/>
      <c r="F896" s="146">
        <f t="shared" si="41"/>
        <v>1111111</v>
      </c>
      <c r="G896" s="375">
        <f t="shared" si="40"/>
        <v>0</v>
      </c>
      <c r="I896" s="378">
        <f>IF(OR(C896="150 Directors advances", C896="120 accounts receivable", C896="720.2 Automobile - Insurance", C896="720.3 Automobile - License", C896="870.4 Rent - Insurance", C896="870.6 Rent - Property Tax", C896="870.7 Rent - Homeoffice", C896="870.9 Rent - Water"),
   0,
   IF(Dashboard!$F$5="Quick",
      IF(OR(C896="190 Automobile",C896="200 computer hardware",C896="210 Computer software",C896="220 Quickbooks software",C896="230 Office equipment",C896="240 Office furniture"),
         E896-(E896/(1+Dashboard!$F$4)),
         0
      ),
      IF(C896="750 Business promotion",
         E896-(E896/(1+4.793/100)),
         E896-(E896/(1+Dashboard!$F$4))
      )
   )
)</f>
        <v>0</v>
      </c>
      <c r="J896" s="25">
        <f>Bank1[[#This Row],[Money in/ (Money out)]]-Bank1[[#This Row],[GST/HST]]</f>
        <v>0</v>
      </c>
      <c r="L896" s="23">
        <f t="shared" si="39"/>
        <v>0</v>
      </c>
    </row>
    <row r="897" spans="1:12" x14ac:dyDescent="0.2">
      <c r="A897" s="399"/>
      <c r="D897" s="397">
        <f>_xlfn.XLOOKUP(C:C,Table1[for Import to Bank Register dropdown],Table1[for Pivot],0,0,1)</f>
        <v>0</v>
      </c>
      <c r="E897" s="400"/>
      <c r="F897" s="146">
        <f t="shared" si="41"/>
        <v>1111111</v>
      </c>
      <c r="G897" s="375">
        <f t="shared" si="40"/>
        <v>0</v>
      </c>
      <c r="I897" s="378">
        <f>IF(OR(C897="150 Directors advances", C897="120 accounts receivable", C897="720.2 Automobile - Insurance", C897="720.3 Automobile - License", C897="870.4 Rent - Insurance", C897="870.6 Rent - Property Tax", C897="870.7 Rent - Homeoffice", C897="870.9 Rent - Water"),
   0,
   IF(Dashboard!$F$5="Quick",
      IF(OR(C897="190 Automobile",C897="200 computer hardware",C897="210 Computer software",C897="220 Quickbooks software",C897="230 Office equipment",C897="240 Office furniture"),
         E897-(E897/(1+Dashboard!$F$4)),
         0
      ),
      IF(C897="750 Business promotion",
         E897-(E897/(1+4.793/100)),
         E897-(E897/(1+Dashboard!$F$4))
      )
   )
)</f>
        <v>0</v>
      </c>
      <c r="J897" s="25">
        <f>Bank1[[#This Row],[Money in/ (Money out)]]-Bank1[[#This Row],[GST/HST]]</f>
        <v>0</v>
      </c>
      <c r="L897" s="23">
        <f t="shared" si="39"/>
        <v>0</v>
      </c>
    </row>
    <row r="898" spans="1:12" x14ac:dyDescent="0.2">
      <c r="A898" s="399"/>
      <c r="D898" s="397">
        <f>_xlfn.XLOOKUP(C:C,Table1[for Import to Bank Register dropdown],Table1[for Pivot],0,0,1)</f>
        <v>0</v>
      </c>
      <c r="E898" s="400"/>
      <c r="F898" s="146">
        <f t="shared" si="41"/>
        <v>1111111</v>
      </c>
      <c r="G898" s="375">
        <f t="shared" si="40"/>
        <v>0</v>
      </c>
      <c r="I898" s="378">
        <f>IF(OR(C898="150 Directors advances", C898="120 accounts receivable", C898="720.2 Automobile - Insurance", C898="720.3 Automobile - License", C898="870.4 Rent - Insurance", C898="870.6 Rent - Property Tax", C898="870.7 Rent - Homeoffice", C898="870.9 Rent - Water"),
   0,
   IF(Dashboard!$F$5="Quick",
      IF(OR(C898="190 Automobile",C898="200 computer hardware",C898="210 Computer software",C898="220 Quickbooks software",C898="230 Office equipment",C898="240 Office furniture"),
         E898-(E898/(1+Dashboard!$F$4)),
         0
      ),
      IF(C898="750 Business promotion",
         E898-(E898/(1+4.793/100)),
         E898-(E898/(1+Dashboard!$F$4))
      )
   )
)</f>
        <v>0</v>
      </c>
      <c r="J898" s="25">
        <f>Bank1[[#This Row],[Money in/ (Money out)]]-Bank1[[#This Row],[GST/HST]]</f>
        <v>0</v>
      </c>
      <c r="L898" s="23">
        <f t="shared" si="39"/>
        <v>0</v>
      </c>
    </row>
    <row r="899" spans="1:12" x14ac:dyDescent="0.2">
      <c r="A899" s="399"/>
      <c r="D899" s="397">
        <f>_xlfn.XLOOKUP(C:C,Table1[for Import to Bank Register dropdown],Table1[for Pivot],0,0,1)</f>
        <v>0</v>
      </c>
      <c r="E899" s="400"/>
      <c r="F899" s="146">
        <f t="shared" si="41"/>
        <v>1111111</v>
      </c>
      <c r="G899" s="375">
        <f t="shared" si="40"/>
        <v>0</v>
      </c>
      <c r="I899" s="378">
        <f>IF(OR(C899="150 Directors advances", C899="120 accounts receivable", C899="720.2 Automobile - Insurance", C899="720.3 Automobile - License", C899="870.4 Rent - Insurance", C899="870.6 Rent - Property Tax", C899="870.7 Rent - Homeoffice", C899="870.9 Rent - Water"),
   0,
   IF(Dashboard!$F$5="Quick",
      IF(OR(C899="190 Automobile",C899="200 computer hardware",C899="210 Computer software",C899="220 Quickbooks software",C899="230 Office equipment",C899="240 Office furniture"),
         E899-(E899/(1+Dashboard!$F$4)),
         0
      ),
      IF(C899="750 Business promotion",
         E899-(E899/(1+4.793/100)),
         E899-(E899/(1+Dashboard!$F$4))
      )
   )
)</f>
        <v>0</v>
      </c>
      <c r="J899" s="25">
        <f>Bank1[[#This Row],[Money in/ (Money out)]]-Bank1[[#This Row],[GST/HST]]</f>
        <v>0</v>
      </c>
      <c r="L899" s="23">
        <f t="shared" si="39"/>
        <v>0</v>
      </c>
    </row>
    <row r="900" spans="1:12" x14ac:dyDescent="0.2">
      <c r="A900" s="399"/>
      <c r="D900" s="397">
        <f>_xlfn.XLOOKUP(C:C,Table1[for Import to Bank Register dropdown],Table1[for Pivot],0,0,1)</f>
        <v>0</v>
      </c>
      <c r="E900" s="400"/>
      <c r="F900" s="146">
        <f t="shared" si="41"/>
        <v>1111111</v>
      </c>
      <c r="G900" s="375">
        <f t="shared" si="40"/>
        <v>0</v>
      </c>
      <c r="I900" s="378">
        <f>IF(OR(C900="150 Directors advances", C900="120 accounts receivable", C900="720.2 Automobile - Insurance", C900="720.3 Automobile - License", C900="870.4 Rent - Insurance", C900="870.6 Rent - Property Tax", C900="870.7 Rent - Homeoffice", C900="870.9 Rent - Water"),
   0,
   IF(Dashboard!$F$5="Quick",
      IF(OR(C900="190 Automobile",C900="200 computer hardware",C900="210 Computer software",C900="220 Quickbooks software",C900="230 Office equipment",C900="240 Office furniture"),
         E900-(E900/(1+Dashboard!$F$4)),
         0
      ),
      IF(C900="750 Business promotion",
         E900-(E900/(1+4.793/100)),
         E900-(E900/(1+Dashboard!$F$4))
      )
   )
)</f>
        <v>0</v>
      </c>
      <c r="J900" s="25">
        <f>Bank1[[#This Row],[Money in/ (Money out)]]-Bank1[[#This Row],[GST/HST]]</f>
        <v>0</v>
      </c>
      <c r="L900" s="23">
        <f t="shared" si="39"/>
        <v>0</v>
      </c>
    </row>
    <row r="901" spans="1:12" x14ac:dyDescent="0.2">
      <c r="A901" s="399"/>
      <c r="D901" s="397">
        <f>_xlfn.XLOOKUP(C:C,Table1[for Import to Bank Register dropdown],Table1[for Pivot],0,0,1)</f>
        <v>0</v>
      </c>
      <c r="E901" s="400"/>
      <c r="F901" s="146">
        <f t="shared" si="41"/>
        <v>1111111</v>
      </c>
      <c r="G901" s="375">
        <f t="shared" si="40"/>
        <v>0</v>
      </c>
      <c r="I901" s="378">
        <f>IF(OR(C901="150 Directors advances", C901="120 accounts receivable", C901="720.2 Automobile - Insurance", C901="720.3 Automobile - License", C901="870.4 Rent - Insurance", C901="870.6 Rent - Property Tax", C901="870.7 Rent - Homeoffice", C901="870.9 Rent - Water"),
   0,
   IF(Dashboard!$F$5="Quick",
      IF(OR(C901="190 Automobile",C901="200 computer hardware",C901="210 Computer software",C901="220 Quickbooks software",C901="230 Office equipment",C901="240 Office furniture"),
         E901-(E901/(1+Dashboard!$F$4)),
         0
      ),
      IF(C901="750 Business promotion",
         E901-(E901/(1+4.793/100)),
         E901-(E901/(1+Dashboard!$F$4))
      )
   )
)</f>
        <v>0</v>
      </c>
      <c r="J901" s="25">
        <f>Bank1[[#This Row],[Money in/ (Money out)]]-Bank1[[#This Row],[GST/HST]]</f>
        <v>0</v>
      </c>
      <c r="L901" s="23">
        <f t="shared" si="39"/>
        <v>0</v>
      </c>
    </row>
    <row r="902" spans="1:12" x14ac:dyDescent="0.2">
      <c r="A902" s="399"/>
      <c r="D902" s="397">
        <f>_xlfn.XLOOKUP(C:C,Table1[for Import to Bank Register dropdown],Table1[for Pivot],0,0,1)</f>
        <v>0</v>
      </c>
      <c r="E902" s="400"/>
      <c r="F902" s="146">
        <f t="shared" si="41"/>
        <v>1111111</v>
      </c>
      <c r="G902" s="375">
        <f t="shared" si="40"/>
        <v>0</v>
      </c>
      <c r="I902" s="378">
        <f>IF(OR(C902="150 Directors advances", C902="120 accounts receivable", C902="720.2 Automobile - Insurance", C902="720.3 Automobile - License", C902="870.4 Rent - Insurance", C902="870.6 Rent - Property Tax", C902="870.7 Rent - Homeoffice", C902="870.9 Rent - Water"),
   0,
   IF(Dashboard!$F$5="Quick",
      IF(OR(C902="190 Automobile",C902="200 computer hardware",C902="210 Computer software",C902="220 Quickbooks software",C902="230 Office equipment",C902="240 Office furniture"),
         E902-(E902/(1+Dashboard!$F$4)),
         0
      ),
      IF(C902="750 Business promotion",
         E902-(E902/(1+4.793/100)),
         E902-(E902/(1+Dashboard!$F$4))
      )
   )
)</f>
        <v>0</v>
      </c>
      <c r="J902" s="25">
        <f>Bank1[[#This Row],[Money in/ (Money out)]]-Bank1[[#This Row],[GST/HST]]</f>
        <v>0</v>
      </c>
      <c r="L902" s="23">
        <f t="shared" ref="L902:L965" si="42">$L$3</f>
        <v>0</v>
      </c>
    </row>
    <row r="903" spans="1:12" x14ac:dyDescent="0.2">
      <c r="A903" s="399"/>
      <c r="D903" s="397">
        <f>_xlfn.XLOOKUP(C:C,Table1[for Import to Bank Register dropdown],Table1[for Pivot],0,0,1)</f>
        <v>0</v>
      </c>
      <c r="E903" s="400"/>
      <c r="F903" s="146">
        <f t="shared" si="41"/>
        <v>1111111</v>
      </c>
      <c r="G903" s="375">
        <f t="shared" ref="G903:G966" si="43">G902+E903</f>
        <v>0</v>
      </c>
      <c r="I903" s="378">
        <f>IF(OR(C903="150 Directors advances", C903="120 accounts receivable", C903="720.2 Automobile - Insurance", C903="720.3 Automobile - License", C903="870.4 Rent - Insurance", C903="870.6 Rent - Property Tax", C903="870.7 Rent - Homeoffice", C903="870.9 Rent - Water"),
   0,
   IF(Dashboard!$F$5="Quick",
      IF(OR(C903="190 Automobile",C903="200 computer hardware",C903="210 Computer software",C903="220 Quickbooks software",C903="230 Office equipment",C903="240 Office furniture"),
         E903-(E903/(1+Dashboard!$F$4)),
         0
      ),
      IF(C903="750 Business promotion",
         E903-(E903/(1+4.793/100)),
         E903-(E903/(1+Dashboard!$F$4))
      )
   )
)</f>
        <v>0</v>
      </c>
      <c r="J903" s="25">
        <f>Bank1[[#This Row],[Money in/ (Money out)]]-Bank1[[#This Row],[GST/HST]]</f>
        <v>0</v>
      </c>
      <c r="L903" s="23">
        <f t="shared" si="42"/>
        <v>0</v>
      </c>
    </row>
    <row r="904" spans="1:12" x14ac:dyDescent="0.2">
      <c r="A904" s="399"/>
      <c r="D904" s="397">
        <f>_xlfn.XLOOKUP(C:C,Table1[for Import to Bank Register dropdown],Table1[for Pivot],0,0,1)</f>
        <v>0</v>
      </c>
      <c r="E904" s="400"/>
      <c r="F904" s="146">
        <f t="shared" ref="F904:F967" si="44">$E$2</f>
        <v>1111111</v>
      </c>
      <c r="G904" s="375">
        <f t="shared" si="43"/>
        <v>0</v>
      </c>
      <c r="I904" s="378">
        <f>IF(OR(C904="150 Directors advances", C904="120 accounts receivable", C904="720.2 Automobile - Insurance", C904="720.3 Automobile - License", C904="870.4 Rent - Insurance", C904="870.6 Rent - Property Tax", C904="870.7 Rent - Homeoffice", C904="870.9 Rent - Water"),
   0,
   IF(Dashboard!$F$5="Quick",
      IF(OR(C904="190 Automobile",C904="200 computer hardware",C904="210 Computer software",C904="220 Quickbooks software",C904="230 Office equipment",C904="240 Office furniture"),
         E904-(E904/(1+Dashboard!$F$4)),
         0
      ),
      IF(C904="750 Business promotion",
         E904-(E904/(1+4.793/100)),
         E904-(E904/(1+Dashboard!$F$4))
      )
   )
)</f>
        <v>0</v>
      </c>
      <c r="J904" s="25">
        <f>Bank1[[#This Row],[Money in/ (Money out)]]-Bank1[[#This Row],[GST/HST]]</f>
        <v>0</v>
      </c>
      <c r="L904" s="23">
        <f t="shared" si="42"/>
        <v>0</v>
      </c>
    </row>
    <row r="905" spans="1:12" x14ac:dyDescent="0.2">
      <c r="A905" s="399"/>
      <c r="D905" s="397">
        <f>_xlfn.XLOOKUP(C:C,Table1[for Import to Bank Register dropdown],Table1[for Pivot],0,0,1)</f>
        <v>0</v>
      </c>
      <c r="E905" s="400"/>
      <c r="F905" s="146">
        <f t="shared" si="44"/>
        <v>1111111</v>
      </c>
      <c r="G905" s="375">
        <f t="shared" si="43"/>
        <v>0</v>
      </c>
      <c r="I905" s="378">
        <f>IF(OR(C905="150 Directors advances", C905="120 accounts receivable", C905="720.2 Automobile - Insurance", C905="720.3 Automobile - License", C905="870.4 Rent - Insurance", C905="870.6 Rent - Property Tax", C905="870.7 Rent - Homeoffice", C905="870.9 Rent - Water"),
   0,
   IF(Dashboard!$F$5="Quick",
      IF(OR(C905="190 Automobile",C905="200 computer hardware",C905="210 Computer software",C905="220 Quickbooks software",C905="230 Office equipment",C905="240 Office furniture"),
         E905-(E905/(1+Dashboard!$F$4)),
         0
      ),
      IF(C905="750 Business promotion",
         E905-(E905/(1+4.793/100)),
         E905-(E905/(1+Dashboard!$F$4))
      )
   )
)</f>
        <v>0</v>
      </c>
      <c r="J905" s="25">
        <f>Bank1[[#This Row],[Money in/ (Money out)]]-Bank1[[#This Row],[GST/HST]]</f>
        <v>0</v>
      </c>
      <c r="L905" s="23">
        <f t="shared" si="42"/>
        <v>0</v>
      </c>
    </row>
    <row r="906" spans="1:12" x14ac:dyDescent="0.2">
      <c r="A906" s="399"/>
      <c r="D906" s="397">
        <f>_xlfn.XLOOKUP(C:C,Table1[for Import to Bank Register dropdown],Table1[for Pivot],0,0,1)</f>
        <v>0</v>
      </c>
      <c r="E906" s="400"/>
      <c r="F906" s="146">
        <f t="shared" si="44"/>
        <v>1111111</v>
      </c>
      <c r="G906" s="375">
        <f t="shared" si="43"/>
        <v>0</v>
      </c>
      <c r="I906" s="378">
        <f>IF(OR(C906="150 Directors advances", C906="120 accounts receivable", C906="720.2 Automobile - Insurance", C906="720.3 Automobile - License", C906="870.4 Rent - Insurance", C906="870.6 Rent - Property Tax", C906="870.7 Rent - Homeoffice", C906="870.9 Rent - Water"),
   0,
   IF(Dashboard!$F$5="Quick",
      IF(OR(C906="190 Automobile",C906="200 computer hardware",C906="210 Computer software",C906="220 Quickbooks software",C906="230 Office equipment",C906="240 Office furniture"),
         E906-(E906/(1+Dashboard!$F$4)),
         0
      ),
      IF(C906="750 Business promotion",
         E906-(E906/(1+4.793/100)),
         E906-(E906/(1+Dashboard!$F$4))
      )
   )
)</f>
        <v>0</v>
      </c>
      <c r="J906" s="25">
        <f>Bank1[[#This Row],[Money in/ (Money out)]]-Bank1[[#This Row],[GST/HST]]</f>
        <v>0</v>
      </c>
      <c r="L906" s="23">
        <f t="shared" si="42"/>
        <v>0</v>
      </c>
    </row>
    <row r="907" spans="1:12" x14ac:dyDescent="0.2">
      <c r="A907" s="399"/>
      <c r="D907" s="397">
        <f>_xlfn.XLOOKUP(C:C,Table1[for Import to Bank Register dropdown],Table1[for Pivot],0,0,1)</f>
        <v>0</v>
      </c>
      <c r="E907" s="400"/>
      <c r="F907" s="146">
        <f t="shared" si="44"/>
        <v>1111111</v>
      </c>
      <c r="G907" s="375">
        <f t="shared" si="43"/>
        <v>0</v>
      </c>
      <c r="I907" s="378">
        <f>IF(OR(C907="150 Directors advances", C907="120 accounts receivable", C907="720.2 Automobile - Insurance", C907="720.3 Automobile - License", C907="870.4 Rent - Insurance", C907="870.6 Rent - Property Tax", C907="870.7 Rent - Homeoffice", C907="870.9 Rent - Water"),
   0,
   IF(Dashboard!$F$5="Quick",
      IF(OR(C907="190 Automobile",C907="200 computer hardware",C907="210 Computer software",C907="220 Quickbooks software",C907="230 Office equipment",C907="240 Office furniture"),
         E907-(E907/(1+Dashboard!$F$4)),
         0
      ),
      IF(C907="750 Business promotion",
         E907-(E907/(1+4.793/100)),
         E907-(E907/(1+Dashboard!$F$4))
      )
   )
)</f>
        <v>0</v>
      </c>
      <c r="J907" s="25">
        <f>Bank1[[#This Row],[Money in/ (Money out)]]-Bank1[[#This Row],[GST/HST]]</f>
        <v>0</v>
      </c>
      <c r="L907" s="23">
        <f t="shared" si="42"/>
        <v>0</v>
      </c>
    </row>
    <row r="908" spans="1:12" x14ac:dyDescent="0.2">
      <c r="A908" s="399"/>
      <c r="D908" s="397">
        <f>_xlfn.XLOOKUP(C:C,Table1[for Import to Bank Register dropdown],Table1[for Pivot],0,0,1)</f>
        <v>0</v>
      </c>
      <c r="E908" s="400"/>
      <c r="F908" s="146">
        <f t="shared" si="44"/>
        <v>1111111</v>
      </c>
      <c r="G908" s="375">
        <f t="shared" si="43"/>
        <v>0</v>
      </c>
      <c r="I908" s="378">
        <f>IF(OR(C908="150 Directors advances", C908="120 accounts receivable", C908="720.2 Automobile - Insurance", C908="720.3 Automobile - License", C908="870.4 Rent - Insurance", C908="870.6 Rent - Property Tax", C908="870.7 Rent - Homeoffice", C908="870.9 Rent - Water"),
   0,
   IF(Dashboard!$F$5="Quick",
      IF(OR(C908="190 Automobile",C908="200 computer hardware",C908="210 Computer software",C908="220 Quickbooks software",C908="230 Office equipment",C908="240 Office furniture"),
         E908-(E908/(1+Dashboard!$F$4)),
         0
      ),
      IF(C908="750 Business promotion",
         E908-(E908/(1+4.793/100)),
         E908-(E908/(1+Dashboard!$F$4))
      )
   )
)</f>
        <v>0</v>
      </c>
      <c r="J908" s="25">
        <f>Bank1[[#This Row],[Money in/ (Money out)]]-Bank1[[#This Row],[GST/HST]]</f>
        <v>0</v>
      </c>
      <c r="L908" s="23">
        <f t="shared" si="42"/>
        <v>0</v>
      </c>
    </row>
    <row r="909" spans="1:12" x14ac:dyDescent="0.2">
      <c r="A909" s="399"/>
      <c r="D909" s="397">
        <f>_xlfn.XLOOKUP(C:C,Table1[for Import to Bank Register dropdown],Table1[for Pivot],0,0,1)</f>
        <v>0</v>
      </c>
      <c r="E909" s="400"/>
      <c r="F909" s="146">
        <f t="shared" si="44"/>
        <v>1111111</v>
      </c>
      <c r="G909" s="375">
        <f t="shared" si="43"/>
        <v>0</v>
      </c>
      <c r="I909" s="378">
        <f>IF(OR(C909="150 Directors advances", C909="120 accounts receivable", C909="720.2 Automobile - Insurance", C909="720.3 Automobile - License", C909="870.4 Rent - Insurance", C909="870.6 Rent - Property Tax", C909="870.7 Rent - Homeoffice", C909="870.9 Rent - Water"),
   0,
   IF(Dashboard!$F$5="Quick",
      IF(OR(C909="190 Automobile",C909="200 computer hardware",C909="210 Computer software",C909="220 Quickbooks software",C909="230 Office equipment",C909="240 Office furniture"),
         E909-(E909/(1+Dashboard!$F$4)),
         0
      ),
      IF(C909="750 Business promotion",
         E909-(E909/(1+4.793/100)),
         E909-(E909/(1+Dashboard!$F$4))
      )
   )
)</f>
        <v>0</v>
      </c>
      <c r="J909" s="25">
        <f>Bank1[[#This Row],[Money in/ (Money out)]]-Bank1[[#This Row],[GST/HST]]</f>
        <v>0</v>
      </c>
      <c r="L909" s="23">
        <f t="shared" si="42"/>
        <v>0</v>
      </c>
    </row>
    <row r="910" spans="1:12" x14ac:dyDescent="0.2">
      <c r="A910" s="399"/>
      <c r="D910" s="397">
        <f>_xlfn.XLOOKUP(C:C,Table1[for Import to Bank Register dropdown],Table1[for Pivot],0,0,1)</f>
        <v>0</v>
      </c>
      <c r="E910" s="400"/>
      <c r="F910" s="146">
        <f t="shared" si="44"/>
        <v>1111111</v>
      </c>
      <c r="G910" s="375">
        <f t="shared" si="43"/>
        <v>0</v>
      </c>
      <c r="I910" s="378">
        <f>IF(OR(C910="150 Directors advances", C910="120 accounts receivable", C910="720.2 Automobile - Insurance", C910="720.3 Automobile - License", C910="870.4 Rent - Insurance", C910="870.6 Rent - Property Tax", C910="870.7 Rent - Homeoffice", C910="870.9 Rent - Water"),
   0,
   IF(Dashboard!$F$5="Quick",
      IF(OR(C910="190 Automobile",C910="200 computer hardware",C910="210 Computer software",C910="220 Quickbooks software",C910="230 Office equipment",C910="240 Office furniture"),
         E910-(E910/(1+Dashboard!$F$4)),
         0
      ),
      IF(C910="750 Business promotion",
         E910-(E910/(1+4.793/100)),
         E910-(E910/(1+Dashboard!$F$4))
      )
   )
)</f>
        <v>0</v>
      </c>
      <c r="J910" s="25">
        <f>Bank1[[#This Row],[Money in/ (Money out)]]-Bank1[[#This Row],[GST/HST]]</f>
        <v>0</v>
      </c>
      <c r="L910" s="23">
        <f t="shared" si="42"/>
        <v>0</v>
      </c>
    </row>
    <row r="911" spans="1:12" x14ac:dyDescent="0.2">
      <c r="A911" s="399"/>
      <c r="D911" s="397">
        <f>_xlfn.XLOOKUP(C:C,Table1[for Import to Bank Register dropdown],Table1[for Pivot],0,0,1)</f>
        <v>0</v>
      </c>
      <c r="E911" s="400"/>
      <c r="F911" s="146">
        <f t="shared" si="44"/>
        <v>1111111</v>
      </c>
      <c r="G911" s="375">
        <f t="shared" si="43"/>
        <v>0</v>
      </c>
      <c r="I911" s="378">
        <f>IF(OR(C911="150 Directors advances", C911="120 accounts receivable", C911="720.2 Automobile - Insurance", C911="720.3 Automobile - License", C911="870.4 Rent - Insurance", C911="870.6 Rent - Property Tax", C911="870.7 Rent - Homeoffice", C911="870.9 Rent - Water"),
   0,
   IF(Dashboard!$F$5="Quick",
      IF(OR(C911="190 Automobile",C911="200 computer hardware",C911="210 Computer software",C911="220 Quickbooks software",C911="230 Office equipment",C911="240 Office furniture"),
         E911-(E911/(1+Dashboard!$F$4)),
         0
      ),
      IF(C911="750 Business promotion",
         E911-(E911/(1+4.793/100)),
         E911-(E911/(1+Dashboard!$F$4))
      )
   )
)</f>
        <v>0</v>
      </c>
      <c r="J911" s="25">
        <f>Bank1[[#This Row],[Money in/ (Money out)]]-Bank1[[#This Row],[GST/HST]]</f>
        <v>0</v>
      </c>
      <c r="L911" s="23">
        <f t="shared" si="42"/>
        <v>0</v>
      </c>
    </row>
    <row r="912" spans="1:12" x14ac:dyDescent="0.2">
      <c r="A912" s="399"/>
      <c r="D912" s="397">
        <f>_xlfn.XLOOKUP(C:C,Table1[for Import to Bank Register dropdown],Table1[for Pivot],0,0,1)</f>
        <v>0</v>
      </c>
      <c r="E912" s="400"/>
      <c r="F912" s="146">
        <f t="shared" si="44"/>
        <v>1111111</v>
      </c>
      <c r="G912" s="375">
        <f t="shared" si="43"/>
        <v>0</v>
      </c>
      <c r="I912" s="378">
        <f>IF(OR(C912="150 Directors advances", C912="120 accounts receivable", C912="720.2 Automobile - Insurance", C912="720.3 Automobile - License", C912="870.4 Rent - Insurance", C912="870.6 Rent - Property Tax", C912="870.7 Rent - Homeoffice", C912="870.9 Rent - Water"),
   0,
   IF(Dashboard!$F$5="Quick",
      IF(OR(C912="190 Automobile",C912="200 computer hardware",C912="210 Computer software",C912="220 Quickbooks software",C912="230 Office equipment",C912="240 Office furniture"),
         E912-(E912/(1+Dashboard!$F$4)),
         0
      ),
      IF(C912="750 Business promotion",
         E912-(E912/(1+4.793/100)),
         E912-(E912/(1+Dashboard!$F$4))
      )
   )
)</f>
        <v>0</v>
      </c>
      <c r="J912" s="25">
        <f>Bank1[[#This Row],[Money in/ (Money out)]]-Bank1[[#This Row],[GST/HST]]</f>
        <v>0</v>
      </c>
      <c r="L912" s="23">
        <f t="shared" si="42"/>
        <v>0</v>
      </c>
    </row>
    <row r="913" spans="1:12" x14ac:dyDescent="0.2">
      <c r="A913" s="399"/>
      <c r="D913" s="397">
        <f>_xlfn.XLOOKUP(C:C,Table1[for Import to Bank Register dropdown],Table1[for Pivot],0,0,1)</f>
        <v>0</v>
      </c>
      <c r="E913" s="400"/>
      <c r="F913" s="146">
        <f t="shared" si="44"/>
        <v>1111111</v>
      </c>
      <c r="G913" s="375">
        <f t="shared" si="43"/>
        <v>0</v>
      </c>
      <c r="I913" s="378">
        <f>IF(OR(C913="150 Directors advances", C913="120 accounts receivable", C913="720.2 Automobile - Insurance", C913="720.3 Automobile - License", C913="870.4 Rent - Insurance", C913="870.6 Rent - Property Tax", C913="870.7 Rent - Homeoffice", C913="870.9 Rent - Water"),
   0,
   IF(Dashboard!$F$5="Quick",
      IF(OR(C913="190 Automobile",C913="200 computer hardware",C913="210 Computer software",C913="220 Quickbooks software",C913="230 Office equipment",C913="240 Office furniture"),
         E913-(E913/(1+Dashboard!$F$4)),
         0
      ),
      IF(C913="750 Business promotion",
         E913-(E913/(1+4.793/100)),
         E913-(E913/(1+Dashboard!$F$4))
      )
   )
)</f>
        <v>0</v>
      </c>
      <c r="J913" s="25">
        <f>Bank1[[#This Row],[Money in/ (Money out)]]-Bank1[[#This Row],[GST/HST]]</f>
        <v>0</v>
      </c>
      <c r="L913" s="23">
        <f t="shared" si="42"/>
        <v>0</v>
      </c>
    </row>
    <row r="914" spans="1:12" x14ac:dyDescent="0.2">
      <c r="A914" s="399"/>
      <c r="D914" s="397">
        <f>_xlfn.XLOOKUP(C:C,Table1[for Import to Bank Register dropdown],Table1[for Pivot],0,0,1)</f>
        <v>0</v>
      </c>
      <c r="E914" s="400"/>
      <c r="F914" s="146">
        <f t="shared" si="44"/>
        <v>1111111</v>
      </c>
      <c r="G914" s="375">
        <f t="shared" si="43"/>
        <v>0</v>
      </c>
      <c r="I914" s="378">
        <f>IF(OR(C914="150 Directors advances", C914="120 accounts receivable", C914="720.2 Automobile - Insurance", C914="720.3 Automobile - License", C914="870.4 Rent - Insurance", C914="870.6 Rent - Property Tax", C914="870.7 Rent - Homeoffice", C914="870.9 Rent - Water"),
   0,
   IF(Dashboard!$F$5="Quick",
      IF(OR(C914="190 Automobile",C914="200 computer hardware",C914="210 Computer software",C914="220 Quickbooks software",C914="230 Office equipment",C914="240 Office furniture"),
         E914-(E914/(1+Dashboard!$F$4)),
         0
      ),
      IF(C914="750 Business promotion",
         E914-(E914/(1+4.793/100)),
         E914-(E914/(1+Dashboard!$F$4))
      )
   )
)</f>
        <v>0</v>
      </c>
      <c r="J914" s="25">
        <f>Bank1[[#This Row],[Money in/ (Money out)]]-Bank1[[#This Row],[GST/HST]]</f>
        <v>0</v>
      </c>
      <c r="L914" s="23">
        <f t="shared" si="42"/>
        <v>0</v>
      </c>
    </row>
    <row r="915" spans="1:12" x14ac:dyDescent="0.2">
      <c r="A915" s="399"/>
      <c r="D915" s="397">
        <f>_xlfn.XLOOKUP(C:C,Table1[for Import to Bank Register dropdown],Table1[for Pivot],0,0,1)</f>
        <v>0</v>
      </c>
      <c r="E915" s="400"/>
      <c r="F915" s="146">
        <f t="shared" si="44"/>
        <v>1111111</v>
      </c>
      <c r="G915" s="375">
        <f t="shared" si="43"/>
        <v>0</v>
      </c>
      <c r="I915" s="378">
        <f>IF(OR(C915="150 Directors advances", C915="120 accounts receivable", C915="720.2 Automobile - Insurance", C915="720.3 Automobile - License", C915="870.4 Rent - Insurance", C915="870.6 Rent - Property Tax", C915="870.7 Rent - Homeoffice", C915="870.9 Rent - Water"),
   0,
   IF(Dashboard!$F$5="Quick",
      IF(OR(C915="190 Automobile",C915="200 computer hardware",C915="210 Computer software",C915="220 Quickbooks software",C915="230 Office equipment",C915="240 Office furniture"),
         E915-(E915/(1+Dashboard!$F$4)),
         0
      ),
      IF(C915="750 Business promotion",
         E915-(E915/(1+4.793/100)),
         E915-(E915/(1+Dashboard!$F$4))
      )
   )
)</f>
        <v>0</v>
      </c>
      <c r="J915" s="25">
        <f>Bank1[[#This Row],[Money in/ (Money out)]]-Bank1[[#This Row],[GST/HST]]</f>
        <v>0</v>
      </c>
      <c r="L915" s="23">
        <f t="shared" si="42"/>
        <v>0</v>
      </c>
    </row>
    <row r="916" spans="1:12" x14ac:dyDescent="0.2">
      <c r="A916" s="399"/>
      <c r="D916" s="397">
        <f>_xlfn.XLOOKUP(C:C,Table1[for Import to Bank Register dropdown],Table1[for Pivot],0,0,1)</f>
        <v>0</v>
      </c>
      <c r="E916" s="400"/>
      <c r="F916" s="146">
        <f t="shared" si="44"/>
        <v>1111111</v>
      </c>
      <c r="G916" s="375">
        <f t="shared" si="43"/>
        <v>0</v>
      </c>
      <c r="I916" s="378">
        <f>IF(OR(C916="150 Directors advances", C916="120 accounts receivable", C916="720.2 Automobile - Insurance", C916="720.3 Automobile - License", C916="870.4 Rent - Insurance", C916="870.6 Rent - Property Tax", C916="870.7 Rent - Homeoffice", C916="870.9 Rent - Water"),
   0,
   IF(Dashboard!$F$5="Quick",
      IF(OR(C916="190 Automobile",C916="200 computer hardware",C916="210 Computer software",C916="220 Quickbooks software",C916="230 Office equipment",C916="240 Office furniture"),
         E916-(E916/(1+Dashboard!$F$4)),
         0
      ),
      IF(C916="750 Business promotion",
         E916-(E916/(1+4.793/100)),
         E916-(E916/(1+Dashboard!$F$4))
      )
   )
)</f>
        <v>0</v>
      </c>
      <c r="J916" s="25">
        <f>Bank1[[#This Row],[Money in/ (Money out)]]-Bank1[[#This Row],[GST/HST]]</f>
        <v>0</v>
      </c>
      <c r="L916" s="23">
        <f t="shared" si="42"/>
        <v>0</v>
      </c>
    </row>
    <row r="917" spans="1:12" x14ac:dyDescent="0.2">
      <c r="A917" s="399"/>
      <c r="D917" s="397">
        <f>_xlfn.XLOOKUP(C:C,Table1[for Import to Bank Register dropdown],Table1[for Pivot],0,0,1)</f>
        <v>0</v>
      </c>
      <c r="E917" s="400"/>
      <c r="F917" s="146">
        <f t="shared" si="44"/>
        <v>1111111</v>
      </c>
      <c r="G917" s="375">
        <f t="shared" si="43"/>
        <v>0</v>
      </c>
      <c r="I917" s="378">
        <f>IF(OR(C917="150 Directors advances", C917="120 accounts receivable", C917="720.2 Automobile - Insurance", C917="720.3 Automobile - License", C917="870.4 Rent - Insurance", C917="870.6 Rent - Property Tax", C917="870.7 Rent - Homeoffice", C917="870.9 Rent - Water"),
   0,
   IF(Dashboard!$F$5="Quick",
      IF(OR(C917="190 Automobile",C917="200 computer hardware",C917="210 Computer software",C917="220 Quickbooks software",C917="230 Office equipment",C917="240 Office furniture"),
         E917-(E917/(1+Dashboard!$F$4)),
         0
      ),
      IF(C917="750 Business promotion",
         E917-(E917/(1+4.793/100)),
         E917-(E917/(1+Dashboard!$F$4))
      )
   )
)</f>
        <v>0</v>
      </c>
      <c r="J917" s="25">
        <f>Bank1[[#This Row],[Money in/ (Money out)]]-Bank1[[#This Row],[GST/HST]]</f>
        <v>0</v>
      </c>
      <c r="L917" s="23">
        <f t="shared" si="42"/>
        <v>0</v>
      </c>
    </row>
    <row r="918" spans="1:12" x14ac:dyDescent="0.2">
      <c r="A918" s="399"/>
      <c r="D918" s="397">
        <f>_xlfn.XLOOKUP(C:C,Table1[for Import to Bank Register dropdown],Table1[for Pivot],0,0,1)</f>
        <v>0</v>
      </c>
      <c r="E918" s="400"/>
      <c r="F918" s="146">
        <f t="shared" si="44"/>
        <v>1111111</v>
      </c>
      <c r="G918" s="375">
        <f t="shared" si="43"/>
        <v>0</v>
      </c>
      <c r="I918" s="378">
        <f>IF(OR(C918="150 Directors advances", C918="120 accounts receivable", C918="720.2 Automobile - Insurance", C918="720.3 Automobile - License", C918="870.4 Rent - Insurance", C918="870.6 Rent - Property Tax", C918="870.7 Rent - Homeoffice", C918="870.9 Rent - Water"),
   0,
   IF(Dashboard!$F$5="Quick",
      IF(OR(C918="190 Automobile",C918="200 computer hardware",C918="210 Computer software",C918="220 Quickbooks software",C918="230 Office equipment",C918="240 Office furniture"),
         E918-(E918/(1+Dashboard!$F$4)),
         0
      ),
      IF(C918="750 Business promotion",
         E918-(E918/(1+4.793/100)),
         E918-(E918/(1+Dashboard!$F$4))
      )
   )
)</f>
        <v>0</v>
      </c>
      <c r="J918" s="25">
        <f>Bank1[[#This Row],[Money in/ (Money out)]]-Bank1[[#This Row],[GST/HST]]</f>
        <v>0</v>
      </c>
      <c r="L918" s="23">
        <f t="shared" si="42"/>
        <v>0</v>
      </c>
    </row>
    <row r="919" spans="1:12" x14ac:dyDescent="0.2">
      <c r="A919" s="399"/>
      <c r="D919" s="397">
        <f>_xlfn.XLOOKUP(C:C,Table1[for Import to Bank Register dropdown],Table1[for Pivot],0,0,1)</f>
        <v>0</v>
      </c>
      <c r="E919" s="400"/>
      <c r="F919" s="146">
        <f t="shared" si="44"/>
        <v>1111111</v>
      </c>
      <c r="G919" s="375">
        <f t="shared" si="43"/>
        <v>0</v>
      </c>
      <c r="I919" s="378">
        <f>IF(OR(C919="150 Directors advances", C919="120 accounts receivable", C919="720.2 Automobile - Insurance", C919="720.3 Automobile - License", C919="870.4 Rent - Insurance", C919="870.6 Rent - Property Tax", C919="870.7 Rent - Homeoffice", C919="870.9 Rent - Water"),
   0,
   IF(Dashboard!$F$5="Quick",
      IF(OR(C919="190 Automobile",C919="200 computer hardware",C919="210 Computer software",C919="220 Quickbooks software",C919="230 Office equipment",C919="240 Office furniture"),
         E919-(E919/(1+Dashboard!$F$4)),
         0
      ),
      IF(C919="750 Business promotion",
         E919-(E919/(1+4.793/100)),
         E919-(E919/(1+Dashboard!$F$4))
      )
   )
)</f>
        <v>0</v>
      </c>
      <c r="J919" s="25">
        <f>Bank1[[#This Row],[Money in/ (Money out)]]-Bank1[[#This Row],[GST/HST]]</f>
        <v>0</v>
      </c>
      <c r="L919" s="23">
        <f t="shared" si="42"/>
        <v>0</v>
      </c>
    </row>
    <row r="920" spans="1:12" x14ac:dyDescent="0.2">
      <c r="A920" s="399"/>
      <c r="D920" s="397">
        <f>_xlfn.XLOOKUP(C:C,Table1[for Import to Bank Register dropdown],Table1[for Pivot],0,0,1)</f>
        <v>0</v>
      </c>
      <c r="E920" s="400"/>
      <c r="F920" s="146">
        <f t="shared" si="44"/>
        <v>1111111</v>
      </c>
      <c r="G920" s="375">
        <f t="shared" si="43"/>
        <v>0</v>
      </c>
      <c r="I920" s="378">
        <f>IF(OR(C920="150 Directors advances", C920="120 accounts receivable", C920="720.2 Automobile - Insurance", C920="720.3 Automobile - License", C920="870.4 Rent - Insurance", C920="870.6 Rent - Property Tax", C920="870.7 Rent - Homeoffice", C920="870.9 Rent - Water"),
   0,
   IF(Dashboard!$F$5="Quick",
      IF(OR(C920="190 Automobile",C920="200 computer hardware",C920="210 Computer software",C920="220 Quickbooks software",C920="230 Office equipment",C920="240 Office furniture"),
         E920-(E920/(1+Dashboard!$F$4)),
         0
      ),
      IF(C920="750 Business promotion",
         E920-(E920/(1+4.793/100)),
         E920-(E920/(1+Dashboard!$F$4))
      )
   )
)</f>
        <v>0</v>
      </c>
      <c r="J920" s="25">
        <f>Bank1[[#This Row],[Money in/ (Money out)]]-Bank1[[#This Row],[GST/HST]]</f>
        <v>0</v>
      </c>
      <c r="L920" s="23">
        <f t="shared" si="42"/>
        <v>0</v>
      </c>
    </row>
    <row r="921" spans="1:12" x14ac:dyDescent="0.2">
      <c r="A921" s="399"/>
      <c r="D921" s="397">
        <f>_xlfn.XLOOKUP(C:C,Table1[for Import to Bank Register dropdown],Table1[for Pivot],0,0,1)</f>
        <v>0</v>
      </c>
      <c r="E921" s="400"/>
      <c r="F921" s="146">
        <f t="shared" si="44"/>
        <v>1111111</v>
      </c>
      <c r="G921" s="375">
        <f t="shared" si="43"/>
        <v>0</v>
      </c>
      <c r="I921" s="378">
        <f>IF(OR(C921="150 Directors advances", C921="120 accounts receivable", C921="720.2 Automobile - Insurance", C921="720.3 Automobile - License", C921="870.4 Rent - Insurance", C921="870.6 Rent - Property Tax", C921="870.7 Rent - Homeoffice", C921="870.9 Rent - Water"),
   0,
   IF(Dashboard!$F$5="Quick",
      IF(OR(C921="190 Automobile",C921="200 computer hardware",C921="210 Computer software",C921="220 Quickbooks software",C921="230 Office equipment",C921="240 Office furniture"),
         E921-(E921/(1+Dashboard!$F$4)),
         0
      ),
      IF(C921="750 Business promotion",
         E921-(E921/(1+4.793/100)),
         E921-(E921/(1+Dashboard!$F$4))
      )
   )
)</f>
        <v>0</v>
      </c>
      <c r="J921" s="25">
        <f>Bank1[[#This Row],[Money in/ (Money out)]]-Bank1[[#This Row],[GST/HST]]</f>
        <v>0</v>
      </c>
      <c r="L921" s="23">
        <f t="shared" si="42"/>
        <v>0</v>
      </c>
    </row>
    <row r="922" spans="1:12" x14ac:dyDescent="0.2">
      <c r="A922" s="399"/>
      <c r="D922" s="397">
        <f>_xlfn.XLOOKUP(C:C,Table1[for Import to Bank Register dropdown],Table1[for Pivot],0,0,1)</f>
        <v>0</v>
      </c>
      <c r="E922" s="400"/>
      <c r="F922" s="146">
        <f t="shared" si="44"/>
        <v>1111111</v>
      </c>
      <c r="G922" s="375">
        <f t="shared" si="43"/>
        <v>0</v>
      </c>
      <c r="I922" s="378">
        <f>IF(OR(C922="150 Directors advances", C922="120 accounts receivable", C922="720.2 Automobile - Insurance", C922="720.3 Automobile - License", C922="870.4 Rent - Insurance", C922="870.6 Rent - Property Tax", C922="870.7 Rent - Homeoffice", C922="870.9 Rent - Water"),
   0,
   IF(Dashboard!$F$5="Quick",
      IF(OR(C922="190 Automobile",C922="200 computer hardware",C922="210 Computer software",C922="220 Quickbooks software",C922="230 Office equipment",C922="240 Office furniture"),
         E922-(E922/(1+Dashboard!$F$4)),
         0
      ),
      IF(C922="750 Business promotion",
         E922-(E922/(1+4.793/100)),
         E922-(E922/(1+Dashboard!$F$4))
      )
   )
)</f>
        <v>0</v>
      </c>
      <c r="J922" s="25">
        <f>Bank1[[#This Row],[Money in/ (Money out)]]-Bank1[[#This Row],[GST/HST]]</f>
        <v>0</v>
      </c>
      <c r="L922" s="23">
        <f t="shared" si="42"/>
        <v>0</v>
      </c>
    </row>
    <row r="923" spans="1:12" x14ac:dyDescent="0.2">
      <c r="A923" s="399"/>
      <c r="D923" s="397">
        <f>_xlfn.XLOOKUP(C:C,Table1[for Import to Bank Register dropdown],Table1[for Pivot],0,0,1)</f>
        <v>0</v>
      </c>
      <c r="E923" s="400"/>
      <c r="F923" s="146">
        <f t="shared" si="44"/>
        <v>1111111</v>
      </c>
      <c r="G923" s="375">
        <f t="shared" si="43"/>
        <v>0</v>
      </c>
      <c r="I923" s="378">
        <f>IF(OR(C923="150 Directors advances", C923="120 accounts receivable", C923="720.2 Automobile - Insurance", C923="720.3 Automobile - License", C923="870.4 Rent - Insurance", C923="870.6 Rent - Property Tax", C923="870.7 Rent - Homeoffice", C923="870.9 Rent - Water"),
   0,
   IF(Dashboard!$F$5="Quick",
      IF(OR(C923="190 Automobile",C923="200 computer hardware",C923="210 Computer software",C923="220 Quickbooks software",C923="230 Office equipment",C923="240 Office furniture"),
         E923-(E923/(1+Dashboard!$F$4)),
         0
      ),
      IF(C923="750 Business promotion",
         E923-(E923/(1+4.793/100)),
         E923-(E923/(1+Dashboard!$F$4))
      )
   )
)</f>
        <v>0</v>
      </c>
      <c r="J923" s="25">
        <f>Bank1[[#This Row],[Money in/ (Money out)]]-Bank1[[#This Row],[GST/HST]]</f>
        <v>0</v>
      </c>
      <c r="L923" s="23">
        <f t="shared" si="42"/>
        <v>0</v>
      </c>
    </row>
    <row r="924" spans="1:12" x14ac:dyDescent="0.2">
      <c r="A924" s="399"/>
      <c r="D924" s="397">
        <f>_xlfn.XLOOKUP(C:C,Table1[for Import to Bank Register dropdown],Table1[for Pivot],0,0,1)</f>
        <v>0</v>
      </c>
      <c r="E924" s="400"/>
      <c r="F924" s="146">
        <f t="shared" si="44"/>
        <v>1111111</v>
      </c>
      <c r="G924" s="375">
        <f t="shared" si="43"/>
        <v>0</v>
      </c>
      <c r="I924" s="378">
        <f>IF(OR(C924="150 Directors advances", C924="120 accounts receivable", C924="720.2 Automobile - Insurance", C924="720.3 Automobile - License", C924="870.4 Rent - Insurance", C924="870.6 Rent - Property Tax", C924="870.7 Rent - Homeoffice", C924="870.9 Rent - Water"),
   0,
   IF(Dashboard!$F$5="Quick",
      IF(OR(C924="190 Automobile",C924="200 computer hardware",C924="210 Computer software",C924="220 Quickbooks software",C924="230 Office equipment",C924="240 Office furniture"),
         E924-(E924/(1+Dashboard!$F$4)),
         0
      ),
      IF(C924="750 Business promotion",
         E924-(E924/(1+4.793/100)),
         E924-(E924/(1+Dashboard!$F$4))
      )
   )
)</f>
        <v>0</v>
      </c>
      <c r="J924" s="25">
        <f>Bank1[[#This Row],[Money in/ (Money out)]]-Bank1[[#This Row],[GST/HST]]</f>
        <v>0</v>
      </c>
      <c r="L924" s="23">
        <f t="shared" si="42"/>
        <v>0</v>
      </c>
    </row>
    <row r="925" spans="1:12" x14ac:dyDescent="0.2">
      <c r="A925" s="399"/>
      <c r="D925" s="397">
        <f>_xlfn.XLOOKUP(C:C,Table1[for Import to Bank Register dropdown],Table1[for Pivot],0,0,1)</f>
        <v>0</v>
      </c>
      <c r="E925" s="400"/>
      <c r="F925" s="146">
        <f t="shared" si="44"/>
        <v>1111111</v>
      </c>
      <c r="G925" s="375">
        <f t="shared" si="43"/>
        <v>0</v>
      </c>
      <c r="I925" s="378">
        <f>IF(OR(C925="150 Directors advances", C925="120 accounts receivable", C925="720.2 Automobile - Insurance", C925="720.3 Automobile - License", C925="870.4 Rent - Insurance", C925="870.6 Rent - Property Tax", C925="870.7 Rent - Homeoffice", C925="870.9 Rent - Water"),
   0,
   IF(Dashboard!$F$5="Quick",
      IF(OR(C925="190 Automobile",C925="200 computer hardware",C925="210 Computer software",C925="220 Quickbooks software",C925="230 Office equipment",C925="240 Office furniture"),
         E925-(E925/(1+Dashboard!$F$4)),
         0
      ),
      IF(C925="750 Business promotion",
         E925-(E925/(1+4.793/100)),
         E925-(E925/(1+Dashboard!$F$4))
      )
   )
)</f>
        <v>0</v>
      </c>
      <c r="J925" s="25">
        <f>Bank1[[#This Row],[Money in/ (Money out)]]-Bank1[[#This Row],[GST/HST]]</f>
        <v>0</v>
      </c>
      <c r="L925" s="23">
        <f t="shared" si="42"/>
        <v>0</v>
      </c>
    </row>
    <row r="926" spans="1:12" x14ac:dyDescent="0.2">
      <c r="A926" s="399"/>
      <c r="D926" s="397">
        <f>_xlfn.XLOOKUP(C:C,Table1[for Import to Bank Register dropdown],Table1[for Pivot],0,0,1)</f>
        <v>0</v>
      </c>
      <c r="E926" s="400"/>
      <c r="F926" s="146">
        <f t="shared" si="44"/>
        <v>1111111</v>
      </c>
      <c r="G926" s="375">
        <f t="shared" si="43"/>
        <v>0</v>
      </c>
      <c r="I926" s="378">
        <f>IF(OR(C926="150 Directors advances", C926="120 accounts receivable", C926="720.2 Automobile - Insurance", C926="720.3 Automobile - License", C926="870.4 Rent - Insurance", C926="870.6 Rent - Property Tax", C926="870.7 Rent - Homeoffice", C926="870.9 Rent - Water"),
   0,
   IF(Dashboard!$F$5="Quick",
      IF(OR(C926="190 Automobile",C926="200 computer hardware",C926="210 Computer software",C926="220 Quickbooks software",C926="230 Office equipment",C926="240 Office furniture"),
         E926-(E926/(1+Dashboard!$F$4)),
         0
      ),
      IF(C926="750 Business promotion",
         E926-(E926/(1+4.793/100)),
         E926-(E926/(1+Dashboard!$F$4))
      )
   )
)</f>
        <v>0</v>
      </c>
      <c r="J926" s="25">
        <f>Bank1[[#This Row],[Money in/ (Money out)]]-Bank1[[#This Row],[GST/HST]]</f>
        <v>0</v>
      </c>
      <c r="L926" s="23">
        <f t="shared" si="42"/>
        <v>0</v>
      </c>
    </row>
    <row r="927" spans="1:12" x14ac:dyDescent="0.2">
      <c r="A927" s="399"/>
      <c r="D927" s="397">
        <f>_xlfn.XLOOKUP(C:C,Table1[for Import to Bank Register dropdown],Table1[for Pivot],0,0,1)</f>
        <v>0</v>
      </c>
      <c r="E927" s="400"/>
      <c r="F927" s="146">
        <f t="shared" si="44"/>
        <v>1111111</v>
      </c>
      <c r="G927" s="375">
        <f t="shared" si="43"/>
        <v>0</v>
      </c>
      <c r="I927" s="378">
        <f>IF(OR(C927="150 Directors advances", C927="120 accounts receivable", C927="720.2 Automobile - Insurance", C927="720.3 Automobile - License", C927="870.4 Rent - Insurance", C927="870.6 Rent - Property Tax", C927="870.7 Rent - Homeoffice", C927="870.9 Rent - Water"),
   0,
   IF(Dashboard!$F$5="Quick",
      IF(OR(C927="190 Automobile",C927="200 computer hardware",C927="210 Computer software",C927="220 Quickbooks software",C927="230 Office equipment",C927="240 Office furniture"),
         E927-(E927/(1+Dashboard!$F$4)),
         0
      ),
      IF(C927="750 Business promotion",
         E927-(E927/(1+4.793/100)),
         E927-(E927/(1+Dashboard!$F$4))
      )
   )
)</f>
        <v>0</v>
      </c>
      <c r="J927" s="25">
        <f>Bank1[[#This Row],[Money in/ (Money out)]]-Bank1[[#This Row],[GST/HST]]</f>
        <v>0</v>
      </c>
      <c r="L927" s="23">
        <f t="shared" si="42"/>
        <v>0</v>
      </c>
    </row>
    <row r="928" spans="1:12" x14ac:dyDescent="0.2">
      <c r="A928" s="399"/>
      <c r="D928" s="397">
        <f>_xlfn.XLOOKUP(C:C,Table1[for Import to Bank Register dropdown],Table1[for Pivot],0,0,1)</f>
        <v>0</v>
      </c>
      <c r="E928" s="400"/>
      <c r="F928" s="146">
        <f t="shared" si="44"/>
        <v>1111111</v>
      </c>
      <c r="G928" s="375">
        <f t="shared" si="43"/>
        <v>0</v>
      </c>
      <c r="I928" s="378">
        <f>IF(OR(C928="150 Directors advances", C928="120 accounts receivable", C928="720.2 Automobile - Insurance", C928="720.3 Automobile - License", C928="870.4 Rent - Insurance", C928="870.6 Rent - Property Tax", C928="870.7 Rent - Homeoffice", C928="870.9 Rent - Water"),
   0,
   IF(Dashboard!$F$5="Quick",
      IF(OR(C928="190 Automobile",C928="200 computer hardware",C928="210 Computer software",C928="220 Quickbooks software",C928="230 Office equipment",C928="240 Office furniture"),
         E928-(E928/(1+Dashboard!$F$4)),
         0
      ),
      IF(C928="750 Business promotion",
         E928-(E928/(1+4.793/100)),
         E928-(E928/(1+Dashboard!$F$4))
      )
   )
)</f>
        <v>0</v>
      </c>
      <c r="J928" s="25">
        <f>Bank1[[#This Row],[Money in/ (Money out)]]-Bank1[[#This Row],[GST/HST]]</f>
        <v>0</v>
      </c>
      <c r="L928" s="23">
        <f t="shared" si="42"/>
        <v>0</v>
      </c>
    </row>
    <row r="929" spans="1:12" x14ac:dyDescent="0.2">
      <c r="A929" s="399"/>
      <c r="D929" s="397">
        <f>_xlfn.XLOOKUP(C:C,Table1[for Import to Bank Register dropdown],Table1[for Pivot],0,0,1)</f>
        <v>0</v>
      </c>
      <c r="E929" s="400"/>
      <c r="F929" s="146">
        <f t="shared" si="44"/>
        <v>1111111</v>
      </c>
      <c r="G929" s="375">
        <f t="shared" si="43"/>
        <v>0</v>
      </c>
      <c r="I929" s="378">
        <f>IF(OR(C929="150 Directors advances", C929="120 accounts receivable", C929="720.2 Automobile - Insurance", C929="720.3 Automobile - License", C929="870.4 Rent - Insurance", C929="870.6 Rent - Property Tax", C929="870.7 Rent - Homeoffice", C929="870.9 Rent - Water"),
   0,
   IF(Dashboard!$F$5="Quick",
      IF(OR(C929="190 Automobile",C929="200 computer hardware",C929="210 Computer software",C929="220 Quickbooks software",C929="230 Office equipment",C929="240 Office furniture"),
         E929-(E929/(1+Dashboard!$F$4)),
         0
      ),
      IF(C929="750 Business promotion",
         E929-(E929/(1+4.793/100)),
         E929-(E929/(1+Dashboard!$F$4))
      )
   )
)</f>
        <v>0</v>
      </c>
      <c r="J929" s="25">
        <f>Bank1[[#This Row],[Money in/ (Money out)]]-Bank1[[#This Row],[GST/HST]]</f>
        <v>0</v>
      </c>
      <c r="L929" s="23">
        <f t="shared" si="42"/>
        <v>0</v>
      </c>
    </row>
    <row r="930" spans="1:12" x14ac:dyDescent="0.2">
      <c r="A930" s="399"/>
      <c r="D930" s="397">
        <f>_xlfn.XLOOKUP(C:C,Table1[for Import to Bank Register dropdown],Table1[for Pivot],0,0,1)</f>
        <v>0</v>
      </c>
      <c r="E930" s="400"/>
      <c r="F930" s="146">
        <f t="shared" si="44"/>
        <v>1111111</v>
      </c>
      <c r="G930" s="375">
        <f t="shared" si="43"/>
        <v>0</v>
      </c>
      <c r="I930" s="378">
        <f>IF(OR(C930="150 Directors advances", C930="120 accounts receivable", C930="720.2 Automobile - Insurance", C930="720.3 Automobile - License", C930="870.4 Rent - Insurance", C930="870.6 Rent - Property Tax", C930="870.7 Rent - Homeoffice", C930="870.9 Rent - Water"),
   0,
   IF(Dashboard!$F$5="Quick",
      IF(OR(C930="190 Automobile",C930="200 computer hardware",C930="210 Computer software",C930="220 Quickbooks software",C930="230 Office equipment",C930="240 Office furniture"),
         E930-(E930/(1+Dashboard!$F$4)),
         0
      ),
      IF(C930="750 Business promotion",
         E930-(E930/(1+4.793/100)),
         E930-(E930/(1+Dashboard!$F$4))
      )
   )
)</f>
        <v>0</v>
      </c>
      <c r="J930" s="25">
        <f>Bank1[[#This Row],[Money in/ (Money out)]]-Bank1[[#This Row],[GST/HST]]</f>
        <v>0</v>
      </c>
      <c r="L930" s="23">
        <f t="shared" si="42"/>
        <v>0</v>
      </c>
    </row>
    <row r="931" spans="1:12" x14ac:dyDescent="0.2">
      <c r="A931" s="399"/>
      <c r="D931" s="397">
        <f>_xlfn.XLOOKUP(C:C,Table1[for Import to Bank Register dropdown],Table1[for Pivot],0,0,1)</f>
        <v>0</v>
      </c>
      <c r="E931" s="400"/>
      <c r="F931" s="146">
        <f t="shared" si="44"/>
        <v>1111111</v>
      </c>
      <c r="G931" s="375">
        <f t="shared" si="43"/>
        <v>0</v>
      </c>
      <c r="I931" s="378">
        <f>IF(OR(C931="150 Directors advances", C931="120 accounts receivable", C931="720.2 Automobile - Insurance", C931="720.3 Automobile - License", C931="870.4 Rent - Insurance", C931="870.6 Rent - Property Tax", C931="870.7 Rent - Homeoffice", C931="870.9 Rent - Water"),
   0,
   IF(Dashboard!$F$5="Quick",
      IF(OR(C931="190 Automobile",C931="200 computer hardware",C931="210 Computer software",C931="220 Quickbooks software",C931="230 Office equipment",C931="240 Office furniture"),
         E931-(E931/(1+Dashboard!$F$4)),
         0
      ),
      IF(C931="750 Business promotion",
         E931-(E931/(1+4.793/100)),
         E931-(E931/(1+Dashboard!$F$4))
      )
   )
)</f>
        <v>0</v>
      </c>
      <c r="J931" s="25">
        <f>Bank1[[#This Row],[Money in/ (Money out)]]-Bank1[[#This Row],[GST/HST]]</f>
        <v>0</v>
      </c>
      <c r="L931" s="23">
        <f t="shared" si="42"/>
        <v>0</v>
      </c>
    </row>
    <row r="932" spans="1:12" x14ac:dyDescent="0.2">
      <c r="A932" s="399"/>
      <c r="D932" s="397">
        <f>_xlfn.XLOOKUP(C:C,Table1[for Import to Bank Register dropdown],Table1[for Pivot],0,0,1)</f>
        <v>0</v>
      </c>
      <c r="E932" s="400"/>
      <c r="F932" s="146">
        <f t="shared" si="44"/>
        <v>1111111</v>
      </c>
      <c r="G932" s="375">
        <f t="shared" si="43"/>
        <v>0</v>
      </c>
      <c r="I932" s="378">
        <f>IF(OR(C932="150 Directors advances", C932="120 accounts receivable", C932="720.2 Automobile - Insurance", C932="720.3 Automobile - License", C932="870.4 Rent - Insurance", C932="870.6 Rent - Property Tax", C932="870.7 Rent - Homeoffice", C932="870.9 Rent - Water"),
   0,
   IF(Dashboard!$F$5="Quick",
      IF(OR(C932="190 Automobile",C932="200 computer hardware",C932="210 Computer software",C932="220 Quickbooks software",C932="230 Office equipment",C932="240 Office furniture"),
         E932-(E932/(1+Dashboard!$F$4)),
         0
      ),
      IF(C932="750 Business promotion",
         E932-(E932/(1+4.793/100)),
         E932-(E932/(1+Dashboard!$F$4))
      )
   )
)</f>
        <v>0</v>
      </c>
      <c r="J932" s="25">
        <f>Bank1[[#This Row],[Money in/ (Money out)]]-Bank1[[#This Row],[GST/HST]]</f>
        <v>0</v>
      </c>
      <c r="L932" s="23">
        <f t="shared" si="42"/>
        <v>0</v>
      </c>
    </row>
    <row r="933" spans="1:12" x14ac:dyDescent="0.2">
      <c r="A933" s="399"/>
      <c r="D933" s="397">
        <f>_xlfn.XLOOKUP(C:C,Table1[for Import to Bank Register dropdown],Table1[for Pivot],0,0,1)</f>
        <v>0</v>
      </c>
      <c r="E933" s="400"/>
      <c r="F933" s="146">
        <f t="shared" si="44"/>
        <v>1111111</v>
      </c>
      <c r="G933" s="375">
        <f t="shared" si="43"/>
        <v>0</v>
      </c>
      <c r="I933" s="378">
        <f>IF(OR(C933="150 Directors advances", C933="120 accounts receivable", C933="720.2 Automobile - Insurance", C933="720.3 Automobile - License", C933="870.4 Rent - Insurance", C933="870.6 Rent - Property Tax", C933="870.7 Rent - Homeoffice", C933="870.9 Rent - Water"),
   0,
   IF(Dashboard!$F$5="Quick",
      IF(OR(C933="190 Automobile",C933="200 computer hardware",C933="210 Computer software",C933="220 Quickbooks software",C933="230 Office equipment",C933="240 Office furniture"),
         E933-(E933/(1+Dashboard!$F$4)),
         0
      ),
      IF(C933="750 Business promotion",
         E933-(E933/(1+4.793/100)),
         E933-(E933/(1+Dashboard!$F$4))
      )
   )
)</f>
        <v>0</v>
      </c>
      <c r="J933" s="25">
        <f>Bank1[[#This Row],[Money in/ (Money out)]]-Bank1[[#This Row],[GST/HST]]</f>
        <v>0</v>
      </c>
      <c r="L933" s="23">
        <f t="shared" si="42"/>
        <v>0</v>
      </c>
    </row>
    <row r="934" spans="1:12" x14ac:dyDescent="0.2">
      <c r="A934" s="399"/>
      <c r="D934" s="397">
        <f>_xlfn.XLOOKUP(C:C,Table1[for Import to Bank Register dropdown],Table1[for Pivot],0,0,1)</f>
        <v>0</v>
      </c>
      <c r="E934" s="400"/>
      <c r="F934" s="146">
        <f t="shared" si="44"/>
        <v>1111111</v>
      </c>
      <c r="G934" s="375">
        <f t="shared" si="43"/>
        <v>0</v>
      </c>
      <c r="I934" s="378">
        <f>IF(OR(C934="150 Directors advances", C934="120 accounts receivable", C934="720.2 Automobile - Insurance", C934="720.3 Automobile - License", C934="870.4 Rent - Insurance", C934="870.6 Rent - Property Tax", C934="870.7 Rent - Homeoffice", C934="870.9 Rent - Water"),
   0,
   IF(Dashboard!$F$5="Quick",
      IF(OR(C934="190 Automobile",C934="200 computer hardware",C934="210 Computer software",C934="220 Quickbooks software",C934="230 Office equipment",C934="240 Office furniture"),
         E934-(E934/(1+Dashboard!$F$4)),
         0
      ),
      IF(C934="750 Business promotion",
         E934-(E934/(1+4.793/100)),
         E934-(E934/(1+Dashboard!$F$4))
      )
   )
)</f>
        <v>0</v>
      </c>
      <c r="J934" s="25">
        <f>Bank1[[#This Row],[Money in/ (Money out)]]-Bank1[[#This Row],[GST/HST]]</f>
        <v>0</v>
      </c>
      <c r="L934" s="23">
        <f t="shared" si="42"/>
        <v>0</v>
      </c>
    </row>
    <row r="935" spans="1:12" x14ac:dyDescent="0.2">
      <c r="A935" s="399"/>
      <c r="D935" s="397">
        <f>_xlfn.XLOOKUP(C:C,Table1[for Import to Bank Register dropdown],Table1[for Pivot],0,0,1)</f>
        <v>0</v>
      </c>
      <c r="E935" s="400"/>
      <c r="F935" s="146">
        <f t="shared" si="44"/>
        <v>1111111</v>
      </c>
      <c r="G935" s="375">
        <f t="shared" si="43"/>
        <v>0</v>
      </c>
      <c r="I935" s="378">
        <f>IF(OR(C935="150 Directors advances", C935="120 accounts receivable", C935="720.2 Automobile - Insurance", C935="720.3 Automobile - License", C935="870.4 Rent - Insurance", C935="870.6 Rent - Property Tax", C935="870.7 Rent - Homeoffice", C935="870.9 Rent - Water"),
   0,
   IF(Dashboard!$F$5="Quick",
      IF(OR(C935="190 Automobile",C935="200 computer hardware",C935="210 Computer software",C935="220 Quickbooks software",C935="230 Office equipment",C935="240 Office furniture"),
         E935-(E935/(1+Dashboard!$F$4)),
         0
      ),
      IF(C935="750 Business promotion",
         E935-(E935/(1+4.793/100)),
         E935-(E935/(1+Dashboard!$F$4))
      )
   )
)</f>
        <v>0</v>
      </c>
      <c r="J935" s="25">
        <f>Bank1[[#This Row],[Money in/ (Money out)]]-Bank1[[#This Row],[GST/HST]]</f>
        <v>0</v>
      </c>
      <c r="L935" s="23">
        <f t="shared" si="42"/>
        <v>0</v>
      </c>
    </row>
    <row r="936" spans="1:12" x14ac:dyDescent="0.2">
      <c r="A936" s="399"/>
      <c r="D936" s="397">
        <f>_xlfn.XLOOKUP(C:C,Table1[for Import to Bank Register dropdown],Table1[for Pivot],0,0,1)</f>
        <v>0</v>
      </c>
      <c r="E936" s="400"/>
      <c r="F936" s="146">
        <f t="shared" si="44"/>
        <v>1111111</v>
      </c>
      <c r="G936" s="375">
        <f t="shared" si="43"/>
        <v>0</v>
      </c>
      <c r="I936" s="378">
        <f>IF(OR(C936="150 Directors advances", C936="120 accounts receivable", C936="720.2 Automobile - Insurance", C936="720.3 Automobile - License", C936="870.4 Rent - Insurance", C936="870.6 Rent - Property Tax", C936="870.7 Rent - Homeoffice", C936="870.9 Rent - Water"),
   0,
   IF(Dashboard!$F$5="Quick",
      IF(OR(C936="190 Automobile",C936="200 computer hardware",C936="210 Computer software",C936="220 Quickbooks software",C936="230 Office equipment",C936="240 Office furniture"),
         E936-(E936/(1+Dashboard!$F$4)),
         0
      ),
      IF(C936="750 Business promotion",
         E936-(E936/(1+4.793/100)),
         E936-(E936/(1+Dashboard!$F$4))
      )
   )
)</f>
        <v>0</v>
      </c>
      <c r="J936" s="25">
        <f>Bank1[[#This Row],[Money in/ (Money out)]]-Bank1[[#This Row],[GST/HST]]</f>
        <v>0</v>
      </c>
      <c r="L936" s="23">
        <f t="shared" si="42"/>
        <v>0</v>
      </c>
    </row>
    <row r="937" spans="1:12" x14ac:dyDescent="0.2">
      <c r="A937" s="399"/>
      <c r="D937" s="397">
        <f>_xlfn.XLOOKUP(C:C,Table1[for Import to Bank Register dropdown],Table1[for Pivot],0,0,1)</f>
        <v>0</v>
      </c>
      <c r="E937" s="400"/>
      <c r="F937" s="146">
        <f t="shared" si="44"/>
        <v>1111111</v>
      </c>
      <c r="G937" s="375">
        <f t="shared" si="43"/>
        <v>0</v>
      </c>
      <c r="I937" s="378">
        <f>IF(OR(C937="150 Directors advances", C937="120 accounts receivable", C937="720.2 Automobile - Insurance", C937="720.3 Automobile - License", C937="870.4 Rent - Insurance", C937="870.6 Rent - Property Tax", C937="870.7 Rent - Homeoffice", C937="870.9 Rent - Water"),
   0,
   IF(Dashboard!$F$5="Quick",
      IF(OR(C937="190 Automobile",C937="200 computer hardware",C937="210 Computer software",C937="220 Quickbooks software",C937="230 Office equipment",C937="240 Office furniture"),
         E937-(E937/(1+Dashboard!$F$4)),
         0
      ),
      IF(C937="750 Business promotion",
         E937-(E937/(1+4.793/100)),
         E937-(E937/(1+Dashboard!$F$4))
      )
   )
)</f>
        <v>0</v>
      </c>
      <c r="J937" s="25">
        <f>Bank1[[#This Row],[Money in/ (Money out)]]-Bank1[[#This Row],[GST/HST]]</f>
        <v>0</v>
      </c>
      <c r="L937" s="23">
        <f t="shared" si="42"/>
        <v>0</v>
      </c>
    </row>
    <row r="938" spans="1:12" x14ac:dyDescent="0.2">
      <c r="A938" s="399"/>
      <c r="D938" s="397">
        <f>_xlfn.XLOOKUP(C:C,Table1[for Import to Bank Register dropdown],Table1[for Pivot],0,0,1)</f>
        <v>0</v>
      </c>
      <c r="E938" s="400"/>
      <c r="F938" s="146">
        <f t="shared" si="44"/>
        <v>1111111</v>
      </c>
      <c r="G938" s="375">
        <f t="shared" si="43"/>
        <v>0</v>
      </c>
      <c r="I938" s="378">
        <f>IF(OR(C938="150 Directors advances", C938="120 accounts receivable", C938="720.2 Automobile - Insurance", C938="720.3 Automobile - License", C938="870.4 Rent - Insurance", C938="870.6 Rent - Property Tax", C938="870.7 Rent - Homeoffice", C938="870.9 Rent - Water"),
   0,
   IF(Dashboard!$F$5="Quick",
      IF(OR(C938="190 Automobile",C938="200 computer hardware",C938="210 Computer software",C938="220 Quickbooks software",C938="230 Office equipment",C938="240 Office furniture"),
         E938-(E938/(1+Dashboard!$F$4)),
         0
      ),
      IF(C938="750 Business promotion",
         E938-(E938/(1+4.793/100)),
         E938-(E938/(1+Dashboard!$F$4))
      )
   )
)</f>
        <v>0</v>
      </c>
      <c r="J938" s="25">
        <f>Bank1[[#This Row],[Money in/ (Money out)]]-Bank1[[#This Row],[GST/HST]]</f>
        <v>0</v>
      </c>
      <c r="L938" s="23">
        <f t="shared" si="42"/>
        <v>0</v>
      </c>
    </row>
    <row r="939" spans="1:12" x14ac:dyDescent="0.2">
      <c r="A939" s="399"/>
      <c r="D939" s="397">
        <f>_xlfn.XLOOKUP(C:C,Table1[for Import to Bank Register dropdown],Table1[for Pivot],0,0,1)</f>
        <v>0</v>
      </c>
      <c r="E939" s="400"/>
      <c r="F939" s="146">
        <f t="shared" si="44"/>
        <v>1111111</v>
      </c>
      <c r="G939" s="375">
        <f t="shared" si="43"/>
        <v>0</v>
      </c>
      <c r="I939" s="378">
        <f>IF(OR(C939="150 Directors advances", C939="120 accounts receivable", C939="720.2 Automobile - Insurance", C939="720.3 Automobile - License", C939="870.4 Rent - Insurance", C939="870.6 Rent - Property Tax", C939="870.7 Rent - Homeoffice", C939="870.9 Rent - Water"),
   0,
   IF(Dashboard!$F$5="Quick",
      IF(OR(C939="190 Automobile",C939="200 computer hardware",C939="210 Computer software",C939="220 Quickbooks software",C939="230 Office equipment",C939="240 Office furniture"),
         E939-(E939/(1+Dashboard!$F$4)),
         0
      ),
      IF(C939="750 Business promotion",
         E939-(E939/(1+4.793/100)),
         E939-(E939/(1+Dashboard!$F$4))
      )
   )
)</f>
        <v>0</v>
      </c>
      <c r="J939" s="25">
        <f>Bank1[[#This Row],[Money in/ (Money out)]]-Bank1[[#This Row],[GST/HST]]</f>
        <v>0</v>
      </c>
      <c r="L939" s="23">
        <f t="shared" si="42"/>
        <v>0</v>
      </c>
    </row>
    <row r="940" spans="1:12" x14ac:dyDescent="0.2">
      <c r="A940" s="399"/>
      <c r="D940" s="397">
        <f>_xlfn.XLOOKUP(C:C,Table1[for Import to Bank Register dropdown],Table1[for Pivot],0,0,1)</f>
        <v>0</v>
      </c>
      <c r="E940" s="400"/>
      <c r="F940" s="146">
        <f t="shared" si="44"/>
        <v>1111111</v>
      </c>
      <c r="G940" s="375">
        <f t="shared" si="43"/>
        <v>0</v>
      </c>
      <c r="I940" s="378">
        <f>IF(OR(C940="150 Directors advances", C940="120 accounts receivable", C940="720.2 Automobile - Insurance", C940="720.3 Automobile - License", C940="870.4 Rent - Insurance", C940="870.6 Rent - Property Tax", C940="870.7 Rent - Homeoffice", C940="870.9 Rent - Water"),
   0,
   IF(Dashboard!$F$5="Quick",
      IF(OR(C940="190 Automobile",C940="200 computer hardware",C940="210 Computer software",C940="220 Quickbooks software",C940="230 Office equipment",C940="240 Office furniture"),
         E940-(E940/(1+Dashboard!$F$4)),
         0
      ),
      IF(C940="750 Business promotion",
         E940-(E940/(1+4.793/100)),
         E940-(E940/(1+Dashboard!$F$4))
      )
   )
)</f>
        <v>0</v>
      </c>
      <c r="J940" s="25">
        <f>Bank1[[#This Row],[Money in/ (Money out)]]-Bank1[[#This Row],[GST/HST]]</f>
        <v>0</v>
      </c>
      <c r="L940" s="23">
        <f t="shared" si="42"/>
        <v>0</v>
      </c>
    </row>
    <row r="941" spans="1:12" x14ac:dyDescent="0.2">
      <c r="A941" s="399"/>
      <c r="D941" s="397">
        <f>_xlfn.XLOOKUP(C:C,Table1[for Import to Bank Register dropdown],Table1[for Pivot],0,0,1)</f>
        <v>0</v>
      </c>
      <c r="E941" s="400"/>
      <c r="F941" s="146">
        <f t="shared" si="44"/>
        <v>1111111</v>
      </c>
      <c r="G941" s="375">
        <f t="shared" si="43"/>
        <v>0</v>
      </c>
      <c r="I941" s="378">
        <f>IF(OR(C941="150 Directors advances", C941="120 accounts receivable", C941="720.2 Automobile - Insurance", C941="720.3 Automobile - License", C941="870.4 Rent - Insurance", C941="870.6 Rent - Property Tax", C941="870.7 Rent - Homeoffice", C941="870.9 Rent - Water"),
   0,
   IF(Dashboard!$F$5="Quick",
      IF(OR(C941="190 Automobile",C941="200 computer hardware",C941="210 Computer software",C941="220 Quickbooks software",C941="230 Office equipment",C941="240 Office furniture"),
         E941-(E941/(1+Dashboard!$F$4)),
         0
      ),
      IF(C941="750 Business promotion",
         E941-(E941/(1+4.793/100)),
         E941-(E941/(1+Dashboard!$F$4))
      )
   )
)</f>
        <v>0</v>
      </c>
      <c r="J941" s="25">
        <f>Bank1[[#This Row],[Money in/ (Money out)]]-Bank1[[#This Row],[GST/HST]]</f>
        <v>0</v>
      </c>
      <c r="L941" s="23">
        <f t="shared" si="42"/>
        <v>0</v>
      </c>
    </row>
    <row r="942" spans="1:12" x14ac:dyDescent="0.2">
      <c r="A942" s="399"/>
      <c r="D942" s="397">
        <f>_xlfn.XLOOKUP(C:C,Table1[for Import to Bank Register dropdown],Table1[for Pivot],0,0,1)</f>
        <v>0</v>
      </c>
      <c r="E942" s="400"/>
      <c r="F942" s="146">
        <f t="shared" si="44"/>
        <v>1111111</v>
      </c>
      <c r="G942" s="375">
        <f t="shared" si="43"/>
        <v>0</v>
      </c>
      <c r="I942" s="378">
        <f>IF(OR(C942="150 Directors advances", C942="120 accounts receivable", C942="720.2 Automobile - Insurance", C942="720.3 Automobile - License", C942="870.4 Rent - Insurance", C942="870.6 Rent - Property Tax", C942="870.7 Rent - Homeoffice", C942="870.9 Rent - Water"),
   0,
   IF(Dashboard!$F$5="Quick",
      IF(OR(C942="190 Automobile",C942="200 computer hardware",C942="210 Computer software",C942="220 Quickbooks software",C942="230 Office equipment",C942="240 Office furniture"),
         E942-(E942/(1+Dashboard!$F$4)),
         0
      ),
      IF(C942="750 Business promotion",
         E942-(E942/(1+4.793/100)),
         E942-(E942/(1+Dashboard!$F$4))
      )
   )
)</f>
        <v>0</v>
      </c>
      <c r="J942" s="25">
        <f>Bank1[[#This Row],[Money in/ (Money out)]]-Bank1[[#This Row],[GST/HST]]</f>
        <v>0</v>
      </c>
      <c r="L942" s="23">
        <f t="shared" si="42"/>
        <v>0</v>
      </c>
    </row>
    <row r="943" spans="1:12" x14ac:dyDescent="0.2">
      <c r="A943" s="399"/>
      <c r="D943" s="397">
        <f>_xlfn.XLOOKUP(C:C,Table1[for Import to Bank Register dropdown],Table1[for Pivot],0,0,1)</f>
        <v>0</v>
      </c>
      <c r="E943" s="400"/>
      <c r="F943" s="146">
        <f t="shared" si="44"/>
        <v>1111111</v>
      </c>
      <c r="G943" s="375">
        <f t="shared" si="43"/>
        <v>0</v>
      </c>
      <c r="I943" s="378">
        <f>IF(OR(C943="150 Directors advances", C943="120 accounts receivable", C943="720.2 Automobile - Insurance", C943="720.3 Automobile - License", C943="870.4 Rent - Insurance", C943="870.6 Rent - Property Tax", C943="870.7 Rent - Homeoffice", C943="870.9 Rent - Water"),
   0,
   IF(Dashboard!$F$5="Quick",
      IF(OR(C943="190 Automobile",C943="200 computer hardware",C943="210 Computer software",C943="220 Quickbooks software",C943="230 Office equipment",C943="240 Office furniture"),
         E943-(E943/(1+Dashboard!$F$4)),
         0
      ),
      IF(C943="750 Business promotion",
         E943-(E943/(1+4.793/100)),
         E943-(E943/(1+Dashboard!$F$4))
      )
   )
)</f>
        <v>0</v>
      </c>
      <c r="J943" s="25">
        <f>Bank1[[#This Row],[Money in/ (Money out)]]-Bank1[[#This Row],[GST/HST]]</f>
        <v>0</v>
      </c>
      <c r="L943" s="23">
        <f t="shared" si="42"/>
        <v>0</v>
      </c>
    </row>
    <row r="944" spans="1:12" x14ac:dyDescent="0.2">
      <c r="A944" s="399"/>
      <c r="D944" s="397">
        <f>_xlfn.XLOOKUP(C:C,Table1[for Import to Bank Register dropdown],Table1[for Pivot],0,0,1)</f>
        <v>0</v>
      </c>
      <c r="E944" s="400"/>
      <c r="F944" s="146">
        <f t="shared" si="44"/>
        <v>1111111</v>
      </c>
      <c r="G944" s="375">
        <f t="shared" si="43"/>
        <v>0</v>
      </c>
      <c r="I944" s="378">
        <f>IF(OR(C944="150 Directors advances", C944="120 accounts receivable", C944="720.2 Automobile - Insurance", C944="720.3 Automobile - License", C944="870.4 Rent - Insurance", C944="870.6 Rent - Property Tax", C944="870.7 Rent - Homeoffice", C944="870.9 Rent - Water"),
   0,
   IF(Dashboard!$F$5="Quick",
      IF(OR(C944="190 Automobile",C944="200 computer hardware",C944="210 Computer software",C944="220 Quickbooks software",C944="230 Office equipment",C944="240 Office furniture"),
         E944-(E944/(1+Dashboard!$F$4)),
         0
      ),
      IF(C944="750 Business promotion",
         E944-(E944/(1+4.793/100)),
         E944-(E944/(1+Dashboard!$F$4))
      )
   )
)</f>
        <v>0</v>
      </c>
      <c r="J944" s="25">
        <f>Bank1[[#This Row],[Money in/ (Money out)]]-Bank1[[#This Row],[GST/HST]]</f>
        <v>0</v>
      </c>
      <c r="L944" s="23">
        <f t="shared" si="42"/>
        <v>0</v>
      </c>
    </row>
    <row r="945" spans="1:12" x14ac:dyDescent="0.2">
      <c r="A945" s="399"/>
      <c r="D945" s="397">
        <f>_xlfn.XLOOKUP(C:C,Table1[for Import to Bank Register dropdown],Table1[for Pivot],0,0,1)</f>
        <v>0</v>
      </c>
      <c r="E945" s="400"/>
      <c r="F945" s="146">
        <f t="shared" si="44"/>
        <v>1111111</v>
      </c>
      <c r="G945" s="375">
        <f t="shared" si="43"/>
        <v>0</v>
      </c>
      <c r="I945" s="378">
        <f>IF(OR(C945="150 Directors advances", C945="120 accounts receivable", C945="720.2 Automobile - Insurance", C945="720.3 Automobile - License", C945="870.4 Rent - Insurance", C945="870.6 Rent - Property Tax", C945="870.7 Rent - Homeoffice", C945="870.9 Rent - Water"),
   0,
   IF(Dashboard!$F$5="Quick",
      IF(OR(C945="190 Automobile",C945="200 computer hardware",C945="210 Computer software",C945="220 Quickbooks software",C945="230 Office equipment",C945="240 Office furniture"),
         E945-(E945/(1+Dashboard!$F$4)),
         0
      ),
      IF(C945="750 Business promotion",
         E945-(E945/(1+4.793/100)),
         E945-(E945/(1+Dashboard!$F$4))
      )
   )
)</f>
        <v>0</v>
      </c>
      <c r="J945" s="25">
        <f>Bank1[[#This Row],[Money in/ (Money out)]]-Bank1[[#This Row],[GST/HST]]</f>
        <v>0</v>
      </c>
      <c r="L945" s="23">
        <f t="shared" si="42"/>
        <v>0</v>
      </c>
    </row>
    <row r="946" spans="1:12" x14ac:dyDescent="0.2">
      <c r="A946" s="399"/>
      <c r="D946" s="397">
        <f>_xlfn.XLOOKUP(C:C,Table1[for Import to Bank Register dropdown],Table1[for Pivot],0,0,1)</f>
        <v>0</v>
      </c>
      <c r="E946" s="400"/>
      <c r="F946" s="146">
        <f t="shared" si="44"/>
        <v>1111111</v>
      </c>
      <c r="G946" s="375">
        <f t="shared" si="43"/>
        <v>0</v>
      </c>
      <c r="I946" s="378">
        <f>IF(OR(C946="150 Directors advances", C946="120 accounts receivable", C946="720.2 Automobile - Insurance", C946="720.3 Automobile - License", C946="870.4 Rent - Insurance", C946="870.6 Rent - Property Tax", C946="870.7 Rent - Homeoffice", C946="870.9 Rent - Water"),
   0,
   IF(Dashboard!$F$5="Quick",
      IF(OR(C946="190 Automobile",C946="200 computer hardware",C946="210 Computer software",C946="220 Quickbooks software",C946="230 Office equipment",C946="240 Office furniture"),
         E946-(E946/(1+Dashboard!$F$4)),
         0
      ),
      IF(C946="750 Business promotion",
         E946-(E946/(1+4.793/100)),
         E946-(E946/(1+Dashboard!$F$4))
      )
   )
)</f>
        <v>0</v>
      </c>
      <c r="J946" s="25">
        <f>Bank1[[#This Row],[Money in/ (Money out)]]-Bank1[[#This Row],[GST/HST]]</f>
        <v>0</v>
      </c>
      <c r="L946" s="23">
        <f t="shared" si="42"/>
        <v>0</v>
      </c>
    </row>
    <row r="947" spans="1:12" x14ac:dyDescent="0.2">
      <c r="A947" s="399"/>
      <c r="D947" s="397">
        <f>_xlfn.XLOOKUP(C:C,Table1[for Import to Bank Register dropdown],Table1[for Pivot],0,0,1)</f>
        <v>0</v>
      </c>
      <c r="E947" s="400"/>
      <c r="F947" s="146">
        <f t="shared" si="44"/>
        <v>1111111</v>
      </c>
      <c r="G947" s="375">
        <f t="shared" si="43"/>
        <v>0</v>
      </c>
      <c r="I947" s="378">
        <f>IF(OR(C947="150 Directors advances", C947="120 accounts receivable", C947="720.2 Automobile - Insurance", C947="720.3 Automobile - License", C947="870.4 Rent - Insurance", C947="870.6 Rent - Property Tax", C947="870.7 Rent - Homeoffice", C947="870.9 Rent - Water"),
   0,
   IF(Dashboard!$F$5="Quick",
      IF(OR(C947="190 Automobile",C947="200 computer hardware",C947="210 Computer software",C947="220 Quickbooks software",C947="230 Office equipment",C947="240 Office furniture"),
         E947-(E947/(1+Dashboard!$F$4)),
         0
      ),
      IF(C947="750 Business promotion",
         E947-(E947/(1+4.793/100)),
         E947-(E947/(1+Dashboard!$F$4))
      )
   )
)</f>
        <v>0</v>
      </c>
      <c r="J947" s="25">
        <f>Bank1[[#This Row],[Money in/ (Money out)]]-Bank1[[#This Row],[GST/HST]]</f>
        <v>0</v>
      </c>
      <c r="L947" s="23">
        <f t="shared" si="42"/>
        <v>0</v>
      </c>
    </row>
    <row r="948" spans="1:12" x14ac:dyDescent="0.2">
      <c r="A948" s="399"/>
      <c r="D948" s="397">
        <f>_xlfn.XLOOKUP(C:C,Table1[for Import to Bank Register dropdown],Table1[for Pivot],0,0,1)</f>
        <v>0</v>
      </c>
      <c r="E948" s="400"/>
      <c r="F948" s="146">
        <f t="shared" si="44"/>
        <v>1111111</v>
      </c>
      <c r="G948" s="375">
        <f t="shared" si="43"/>
        <v>0</v>
      </c>
      <c r="I948" s="378">
        <f>IF(OR(C948="150 Directors advances", C948="120 accounts receivable", C948="720.2 Automobile - Insurance", C948="720.3 Automobile - License", C948="870.4 Rent - Insurance", C948="870.6 Rent - Property Tax", C948="870.7 Rent - Homeoffice", C948="870.9 Rent - Water"),
   0,
   IF(Dashboard!$F$5="Quick",
      IF(OR(C948="190 Automobile",C948="200 computer hardware",C948="210 Computer software",C948="220 Quickbooks software",C948="230 Office equipment",C948="240 Office furniture"),
         E948-(E948/(1+Dashboard!$F$4)),
         0
      ),
      IF(C948="750 Business promotion",
         E948-(E948/(1+4.793/100)),
         E948-(E948/(1+Dashboard!$F$4))
      )
   )
)</f>
        <v>0</v>
      </c>
      <c r="J948" s="25">
        <f>Bank1[[#This Row],[Money in/ (Money out)]]-Bank1[[#This Row],[GST/HST]]</f>
        <v>0</v>
      </c>
      <c r="L948" s="23">
        <f t="shared" si="42"/>
        <v>0</v>
      </c>
    </row>
    <row r="949" spans="1:12" x14ac:dyDescent="0.2">
      <c r="A949" s="399"/>
      <c r="D949" s="397">
        <f>_xlfn.XLOOKUP(C:C,Table1[for Import to Bank Register dropdown],Table1[for Pivot],0,0,1)</f>
        <v>0</v>
      </c>
      <c r="E949" s="400"/>
      <c r="F949" s="146">
        <f t="shared" si="44"/>
        <v>1111111</v>
      </c>
      <c r="G949" s="375">
        <f t="shared" si="43"/>
        <v>0</v>
      </c>
      <c r="I949" s="378">
        <f>IF(OR(C949="150 Directors advances", C949="120 accounts receivable", C949="720.2 Automobile - Insurance", C949="720.3 Automobile - License", C949="870.4 Rent - Insurance", C949="870.6 Rent - Property Tax", C949="870.7 Rent - Homeoffice", C949="870.9 Rent - Water"),
   0,
   IF(Dashboard!$F$5="Quick",
      IF(OR(C949="190 Automobile",C949="200 computer hardware",C949="210 Computer software",C949="220 Quickbooks software",C949="230 Office equipment",C949="240 Office furniture"),
         E949-(E949/(1+Dashboard!$F$4)),
         0
      ),
      IF(C949="750 Business promotion",
         E949-(E949/(1+4.793/100)),
         E949-(E949/(1+Dashboard!$F$4))
      )
   )
)</f>
        <v>0</v>
      </c>
      <c r="J949" s="25">
        <f>Bank1[[#This Row],[Money in/ (Money out)]]-Bank1[[#This Row],[GST/HST]]</f>
        <v>0</v>
      </c>
      <c r="L949" s="23">
        <f t="shared" si="42"/>
        <v>0</v>
      </c>
    </row>
    <row r="950" spans="1:12" x14ac:dyDescent="0.2">
      <c r="A950" s="399"/>
      <c r="D950" s="397">
        <f>_xlfn.XLOOKUP(C:C,Table1[for Import to Bank Register dropdown],Table1[for Pivot],0,0,1)</f>
        <v>0</v>
      </c>
      <c r="E950" s="400"/>
      <c r="F950" s="146">
        <f t="shared" si="44"/>
        <v>1111111</v>
      </c>
      <c r="G950" s="375">
        <f t="shared" si="43"/>
        <v>0</v>
      </c>
      <c r="I950" s="378">
        <f>IF(OR(C950="150 Directors advances", C950="120 accounts receivable", C950="720.2 Automobile - Insurance", C950="720.3 Automobile - License", C950="870.4 Rent - Insurance", C950="870.6 Rent - Property Tax", C950="870.7 Rent - Homeoffice", C950="870.9 Rent - Water"),
   0,
   IF(Dashboard!$F$5="Quick",
      IF(OR(C950="190 Automobile",C950="200 computer hardware",C950="210 Computer software",C950="220 Quickbooks software",C950="230 Office equipment",C950="240 Office furniture"),
         E950-(E950/(1+Dashboard!$F$4)),
         0
      ),
      IF(C950="750 Business promotion",
         E950-(E950/(1+4.793/100)),
         E950-(E950/(1+Dashboard!$F$4))
      )
   )
)</f>
        <v>0</v>
      </c>
      <c r="J950" s="25">
        <f>Bank1[[#This Row],[Money in/ (Money out)]]-Bank1[[#This Row],[GST/HST]]</f>
        <v>0</v>
      </c>
      <c r="L950" s="23">
        <f t="shared" si="42"/>
        <v>0</v>
      </c>
    </row>
    <row r="951" spans="1:12" x14ac:dyDescent="0.2">
      <c r="A951" s="399"/>
      <c r="D951" s="397">
        <f>_xlfn.XLOOKUP(C:C,Table1[for Import to Bank Register dropdown],Table1[for Pivot],0,0,1)</f>
        <v>0</v>
      </c>
      <c r="E951" s="400"/>
      <c r="F951" s="146">
        <f t="shared" si="44"/>
        <v>1111111</v>
      </c>
      <c r="G951" s="375">
        <f t="shared" si="43"/>
        <v>0</v>
      </c>
      <c r="I951" s="378">
        <f>IF(OR(C951="150 Directors advances", C951="120 accounts receivable", C951="720.2 Automobile - Insurance", C951="720.3 Automobile - License", C951="870.4 Rent - Insurance", C951="870.6 Rent - Property Tax", C951="870.7 Rent - Homeoffice", C951="870.9 Rent - Water"),
   0,
   IF(Dashboard!$F$5="Quick",
      IF(OR(C951="190 Automobile",C951="200 computer hardware",C951="210 Computer software",C951="220 Quickbooks software",C951="230 Office equipment",C951="240 Office furniture"),
         E951-(E951/(1+Dashboard!$F$4)),
         0
      ),
      IF(C951="750 Business promotion",
         E951-(E951/(1+4.793/100)),
         E951-(E951/(1+Dashboard!$F$4))
      )
   )
)</f>
        <v>0</v>
      </c>
      <c r="J951" s="25">
        <f>Bank1[[#This Row],[Money in/ (Money out)]]-Bank1[[#This Row],[GST/HST]]</f>
        <v>0</v>
      </c>
      <c r="L951" s="23">
        <f t="shared" si="42"/>
        <v>0</v>
      </c>
    </row>
    <row r="952" spans="1:12" x14ac:dyDescent="0.2">
      <c r="A952" s="399"/>
      <c r="D952" s="397">
        <f>_xlfn.XLOOKUP(C:C,Table1[for Import to Bank Register dropdown],Table1[for Pivot],0,0,1)</f>
        <v>0</v>
      </c>
      <c r="E952" s="400"/>
      <c r="F952" s="146">
        <f t="shared" si="44"/>
        <v>1111111</v>
      </c>
      <c r="G952" s="375">
        <f t="shared" si="43"/>
        <v>0</v>
      </c>
      <c r="I952" s="378">
        <f>IF(OR(C952="150 Directors advances", C952="120 accounts receivable", C952="720.2 Automobile - Insurance", C952="720.3 Automobile - License", C952="870.4 Rent - Insurance", C952="870.6 Rent - Property Tax", C952="870.7 Rent - Homeoffice", C952="870.9 Rent - Water"),
   0,
   IF(Dashboard!$F$5="Quick",
      IF(OR(C952="190 Automobile",C952="200 computer hardware",C952="210 Computer software",C952="220 Quickbooks software",C952="230 Office equipment",C952="240 Office furniture"),
         E952-(E952/(1+Dashboard!$F$4)),
         0
      ),
      IF(C952="750 Business promotion",
         E952-(E952/(1+4.793/100)),
         E952-(E952/(1+Dashboard!$F$4))
      )
   )
)</f>
        <v>0</v>
      </c>
      <c r="J952" s="25">
        <f>Bank1[[#This Row],[Money in/ (Money out)]]-Bank1[[#This Row],[GST/HST]]</f>
        <v>0</v>
      </c>
      <c r="L952" s="23">
        <f t="shared" si="42"/>
        <v>0</v>
      </c>
    </row>
    <row r="953" spans="1:12" x14ac:dyDescent="0.2">
      <c r="A953" s="399"/>
      <c r="D953" s="397">
        <f>_xlfn.XLOOKUP(C:C,Table1[for Import to Bank Register dropdown],Table1[for Pivot],0,0,1)</f>
        <v>0</v>
      </c>
      <c r="E953" s="400"/>
      <c r="F953" s="146">
        <f t="shared" si="44"/>
        <v>1111111</v>
      </c>
      <c r="G953" s="375">
        <f t="shared" si="43"/>
        <v>0</v>
      </c>
      <c r="I953" s="378">
        <f>IF(OR(C953="150 Directors advances", C953="120 accounts receivable", C953="720.2 Automobile - Insurance", C953="720.3 Automobile - License", C953="870.4 Rent - Insurance", C953="870.6 Rent - Property Tax", C953="870.7 Rent - Homeoffice", C953="870.9 Rent - Water"),
   0,
   IF(Dashboard!$F$5="Quick",
      IF(OR(C953="190 Automobile",C953="200 computer hardware",C953="210 Computer software",C953="220 Quickbooks software",C953="230 Office equipment",C953="240 Office furniture"),
         E953-(E953/(1+Dashboard!$F$4)),
         0
      ),
      IF(C953="750 Business promotion",
         E953-(E953/(1+4.793/100)),
         E953-(E953/(1+Dashboard!$F$4))
      )
   )
)</f>
        <v>0</v>
      </c>
      <c r="J953" s="25">
        <f>Bank1[[#This Row],[Money in/ (Money out)]]-Bank1[[#This Row],[GST/HST]]</f>
        <v>0</v>
      </c>
      <c r="L953" s="23">
        <f t="shared" si="42"/>
        <v>0</v>
      </c>
    </row>
    <row r="954" spans="1:12" x14ac:dyDescent="0.2">
      <c r="A954" s="399"/>
      <c r="D954" s="397">
        <f>_xlfn.XLOOKUP(C:C,Table1[for Import to Bank Register dropdown],Table1[for Pivot],0,0,1)</f>
        <v>0</v>
      </c>
      <c r="E954" s="400"/>
      <c r="F954" s="146">
        <f t="shared" si="44"/>
        <v>1111111</v>
      </c>
      <c r="G954" s="375">
        <f t="shared" si="43"/>
        <v>0</v>
      </c>
      <c r="I954" s="378">
        <f>IF(OR(C954="150 Directors advances", C954="120 accounts receivable", C954="720.2 Automobile - Insurance", C954="720.3 Automobile - License", C954="870.4 Rent - Insurance", C954="870.6 Rent - Property Tax", C954="870.7 Rent - Homeoffice", C954="870.9 Rent - Water"),
   0,
   IF(Dashboard!$F$5="Quick",
      IF(OR(C954="190 Automobile",C954="200 computer hardware",C954="210 Computer software",C954="220 Quickbooks software",C954="230 Office equipment",C954="240 Office furniture"),
         E954-(E954/(1+Dashboard!$F$4)),
         0
      ),
      IF(C954="750 Business promotion",
         E954-(E954/(1+4.793/100)),
         E954-(E954/(1+Dashboard!$F$4))
      )
   )
)</f>
        <v>0</v>
      </c>
      <c r="J954" s="25">
        <f>Bank1[[#This Row],[Money in/ (Money out)]]-Bank1[[#This Row],[GST/HST]]</f>
        <v>0</v>
      </c>
      <c r="L954" s="23">
        <f t="shared" si="42"/>
        <v>0</v>
      </c>
    </row>
    <row r="955" spans="1:12" x14ac:dyDescent="0.2">
      <c r="A955" s="399"/>
      <c r="D955" s="397">
        <f>_xlfn.XLOOKUP(C:C,Table1[for Import to Bank Register dropdown],Table1[for Pivot],0,0,1)</f>
        <v>0</v>
      </c>
      <c r="E955" s="400"/>
      <c r="F955" s="146">
        <f t="shared" si="44"/>
        <v>1111111</v>
      </c>
      <c r="G955" s="375">
        <f t="shared" si="43"/>
        <v>0</v>
      </c>
      <c r="I955" s="378">
        <f>IF(OR(C955="150 Directors advances", C955="120 accounts receivable", C955="720.2 Automobile - Insurance", C955="720.3 Automobile - License", C955="870.4 Rent - Insurance", C955="870.6 Rent - Property Tax", C955="870.7 Rent - Homeoffice", C955="870.9 Rent - Water"),
   0,
   IF(Dashboard!$F$5="Quick",
      IF(OR(C955="190 Automobile",C955="200 computer hardware",C955="210 Computer software",C955="220 Quickbooks software",C955="230 Office equipment",C955="240 Office furniture"),
         E955-(E955/(1+Dashboard!$F$4)),
         0
      ),
      IF(C955="750 Business promotion",
         E955-(E955/(1+4.793/100)),
         E955-(E955/(1+Dashboard!$F$4))
      )
   )
)</f>
        <v>0</v>
      </c>
      <c r="J955" s="25">
        <f>Bank1[[#This Row],[Money in/ (Money out)]]-Bank1[[#This Row],[GST/HST]]</f>
        <v>0</v>
      </c>
      <c r="L955" s="23">
        <f t="shared" si="42"/>
        <v>0</v>
      </c>
    </row>
    <row r="956" spans="1:12" x14ac:dyDescent="0.2">
      <c r="A956" s="399"/>
      <c r="D956" s="397">
        <f>_xlfn.XLOOKUP(C:C,Table1[for Import to Bank Register dropdown],Table1[for Pivot],0,0,1)</f>
        <v>0</v>
      </c>
      <c r="E956" s="400"/>
      <c r="F956" s="146">
        <f t="shared" si="44"/>
        <v>1111111</v>
      </c>
      <c r="G956" s="375">
        <f t="shared" si="43"/>
        <v>0</v>
      </c>
      <c r="I956" s="378">
        <f>IF(OR(C956="150 Directors advances", C956="120 accounts receivable", C956="720.2 Automobile - Insurance", C956="720.3 Automobile - License", C956="870.4 Rent - Insurance", C956="870.6 Rent - Property Tax", C956="870.7 Rent - Homeoffice", C956="870.9 Rent - Water"),
   0,
   IF(Dashboard!$F$5="Quick",
      IF(OR(C956="190 Automobile",C956="200 computer hardware",C956="210 Computer software",C956="220 Quickbooks software",C956="230 Office equipment",C956="240 Office furniture"),
         E956-(E956/(1+Dashboard!$F$4)),
         0
      ),
      IF(C956="750 Business promotion",
         E956-(E956/(1+4.793/100)),
         E956-(E956/(1+Dashboard!$F$4))
      )
   )
)</f>
        <v>0</v>
      </c>
      <c r="J956" s="25">
        <f>Bank1[[#This Row],[Money in/ (Money out)]]-Bank1[[#This Row],[GST/HST]]</f>
        <v>0</v>
      </c>
      <c r="L956" s="23">
        <f t="shared" si="42"/>
        <v>0</v>
      </c>
    </row>
    <row r="957" spans="1:12" x14ac:dyDescent="0.2">
      <c r="A957" s="399"/>
      <c r="D957" s="397">
        <f>_xlfn.XLOOKUP(C:C,Table1[for Import to Bank Register dropdown],Table1[for Pivot],0,0,1)</f>
        <v>0</v>
      </c>
      <c r="E957" s="400"/>
      <c r="F957" s="146">
        <f t="shared" si="44"/>
        <v>1111111</v>
      </c>
      <c r="G957" s="375">
        <f t="shared" si="43"/>
        <v>0</v>
      </c>
      <c r="I957" s="378">
        <f>IF(OR(C957="150 Directors advances", C957="120 accounts receivable", C957="720.2 Automobile - Insurance", C957="720.3 Automobile - License", C957="870.4 Rent - Insurance", C957="870.6 Rent - Property Tax", C957="870.7 Rent - Homeoffice", C957="870.9 Rent - Water"),
   0,
   IF(Dashboard!$F$5="Quick",
      IF(OR(C957="190 Automobile",C957="200 computer hardware",C957="210 Computer software",C957="220 Quickbooks software",C957="230 Office equipment",C957="240 Office furniture"),
         E957-(E957/(1+Dashboard!$F$4)),
         0
      ),
      IF(C957="750 Business promotion",
         E957-(E957/(1+4.793/100)),
         E957-(E957/(1+Dashboard!$F$4))
      )
   )
)</f>
        <v>0</v>
      </c>
      <c r="J957" s="25">
        <f>Bank1[[#This Row],[Money in/ (Money out)]]-Bank1[[#This Row],[GST/HST]]</f>
        <v>0</v>
      </c>
      <c r="L957" s="23">
        <f t="shared" si="42"/>
        <v>0</v>
      </c>
    </row>
    <row r="958" spans="1:12" x14ac:dyDescent="0.2">
      <c r="A958" s="399"/>
      <c r="D958" s="397">
        <f>_xlfn.XLOOKUP(C:C,Table1[for Import to Bank Register dropdown],Table1[for Pivot],0,0,1)</f>
        <v>0</v>
      </c>
      <c r="E958" s="400"/>
      <c r="F958" s="146">
        <f t="shared" si="44"/>
        <v>1111111</v>
      </c>
      <c r="G958" s="375">
        <f t="shared" si="43"/>
        <v>0</v>
      </c>
      <c r="I958" s="378">
        <f>IF(OR(C958="150 Directors advances", C958="120 accounts receivable", C958="720.2 Automobile - Insurance", C958="720.3 Automobile - License", C958="870.4 Rent - Insurance", C958="870.6 Rent - Property Tax", C958="870.7 Rent - Homeoffice", C958="870.9 Rent - Water"),
   0,
   IF(Dashboard!$F$5="Quick",
      IF(OR(C958="190 Automobile",C958="200 computer hardware",C958="210 Computer software",C958="220 Quickbooks software",C958="230 Office equipment",C958="240 Office furniture"),
         E958-(E958/(1+Dashboard!$F$4)),
         0
      ),
      IF(C958="750 Business promotion",
         E958-(E958/(1+4.793/100)),
         E958-(E958/(1+Dashboard!$F$4))
      )
   )
)</f>
        <v>0</v>
      </c>
      <c r="J958" s="25">
        <f>Bank1[[#This Row],[Money in/ (Money out)]]-Bank1[[#This Row],[GST/HST]]</f>
        <v>0</v>
      </c>
      <c r="L958" s="23">
        <f t="shared" si="42"/>
        <v>0</v>
      </c>
    </row>
    <row r="959" spans="1:12" x14ac:dyDescent="0.2">
      <c r="A959" s="399"/>
      <c r="D959" s="397">
        <f>_xlfn.XLOOKUP(C:C,Table1[for Import to Bank Register dropdown],Table1[for Pivot],0,0,1)</f>
        <v>0</v>
      </c>
      <c r="E959" s="400"/>
      <c r="F959" s="146">
        <f t="shared" si="44"/>
        <v>1111111</v>
      </c>
      <c r="G959" s="375">
        <f t="shared" si="43"/>
        <v>0</v>
      </c>
      <c r="I959" s="378">
        <f>IF(OR(C959="150 Directors advances", C959="120 accounts receivable", C959="720.2 Automobile - Insurance", C959="720.3 Automobile - License", C959="870.4 Rent - Insurance", C959="870.6 Rent - Property Tax", C959="870.7 Rent - Homeoffice", C959="870.9 Rent - Water"),
   0,
   IF(Dashboard!$F$5="Quick",
      IF(OR(C959="190 Automobile",C959="200 computer hardware",C959="210 Computer software",C959="220 Quickbooks software",C959="230 Office equipment",C959="240 Office furniture"),
         E959-(E959/(1+Dashboard!$F$4)),
         0
      ),
      IF(C959="750 Business promotion",
         E959-(E959/(1+4.793/100)),
         E959-(E959/(1+Dashboard!$F$4))
      )
   )
)</f>
        <v>0</v>
      </c>
      <c r="J959" s="25">
        <f>Bank1[[#This Row],[Money in/ (Money out)]]-Bank1[[#This Row],[GST/HST]]</f>
        <v>0</v>
      </c>
      <c r="L959" s="23">
        <f t="shared" si="42"/>
        <v>0</v>
      </c>
    </row>
    <row r="960" spans="1:12" x14ac:dyDescent="0.2">
      <c r="A960" s="399"/>
      <c r="D960" s="397">
        <f>_xlfn.XLOOKUP(C:C,Table1[for Import to Bank Register dropdown],Table1[for Pivot],0,0,1)</f>
        <v>0</v>
      </c>
      <c r="E960" s="400"/>
      <c r="F960" s="146">
        <f t="shared" si="44"/>
        <v>1111111</v>
      </c>
      <c r="G960" s="375">
        <f t="shared" si="43"/>
        <v>0</v>
      </c>
      <c r="I960" s="378">
        <f>IF(OR(C960="150 Directors advances", C960="120 accounts receivable", C960="720.2 Automobile - Insurance", C960="720.3 Automobile - License", C960="870.4 Rent - Insurance", C960="870.6 Rent - Property Tax", C960="870.7 Rent - Homeoffice", C960="870.9 Rent - Water"),
   0,
   IF(Dashboard!$F$5="Quick",
      IF(OR(C960="190 Automobile",C960="200 computer hardware",C960="210 Computer software",C960="220 Quickbooks software",C960="230 Office equipment",C960="240 Office furniture"),
         E960-(E960/(1+Dashboard!$F$4)),
         0
      ),
      IF(C960="750 Business promotion",
         E960-(E960/(1+4.793/100)),
         E960-(E960/(1+Dashboard!$F$4))
      )
   )
)</f>
        <v>0</v>
      </c>
      <c r="J960" s="25">
        <f>Bank1[[#This Row],[Money in/ (Money out)]]-Bank1[[#This Row],[GST/HST]]</f>
        <v>0</v>
      </c>
      <c r="L960" s="23">
        <f t="shared" si="42"/>
        <v>0</v>
      </c>
    </row>
    <row r="961" spans="1:12" x14ac:dyDescent="0.2">
      <c r="A961" s="399"/>
      <c r="D961" s="397">
        <f>_xlfn.XLOOKUP(C:C,Table1[for Import to Bank Register dropdown],Table1[for Pivot],0,0,1)</f>
        <v>0</v>
      </c>
      <c r="E961" s="400"/>
      <c r="F961" s="146">
        <f t="shared" si="44"/>
        <v>1111111</v>
      </c>
      <c r="G961" s="375">
        <f t="shared" si="43"/>
        <v>0</v>
      </c>
      <c r="I961" s="378">
        <f>IF(OR(C961="150 Directors advances", C961="120 accounts receivable", C961="720.2 Automobile - Insurance", C961="720.3 Automobile - License", C961="870.4 Rent - Insurance", C961="870.6 Rent - Property Tax", C961="870.7 Rent - Homeoffice", C961="870.9 Rent - Water"),
   0,
   IF(Dashboard!$F$5="Quick",
      IF(OR(C961="190 Automobile",C961="200 computer hardware",C961="210 Computer software",C961="220 Quickbooks software",C961="230 Office equipment",C961="240 Office furniture"),
         E961-(E961/(1+Dashboard!$F$4)),
         0
      ),
      IF(C961="750 Business promotion",
         E961-(E961/(1+4.793/100)),
         E961-(E961/(1+Dashboard!$F$4))
      )
   )
)</f>
        <v>0</v>
      </c>
      <c r="J961" s="25">
        <f>Bank1[[#This Row],[Money in/ (Money out)]]-Bank1[[#This Row],[GST/HST]]</f>
        <v>0</v>
      </c>
      <c r="L961" s="23">
        <f t="shared" si="42"/>
        <v>0</v>
      </c>
    </row>
    <row r="962" spans="1:12" x14ac:dyDescent="0.2">
      <c r="A962" s="399"/>
      <c r="D962" s="397">
        <f>_xlfn.XLOOKUP(C:C,Table1[for Import to Bank Register dropdown],Table1[for Pivot],0,0,1)</f>
        <v>0</v>
      </c>
      <c r="E962" s="400"/>
      <c r="F962" s="146">
        <f t="shared" si="44"/>
        <v>1111111</v>
      </c>
      <c r="G962" s="375">
        <f t="shared" si="43"/>
        <v>0</v>
      </c>
      <c r="I962" s="378">
        <f>IF(OR(C962="150 Directors advances", C962="120 accounts receivable", C962="720.2 Automobile - Insurance", C962="720.3 Automobile - License", C962="870.4 Rent - Insurance", C962="870.6 Rent - Property Tax", C962="870.7 Rent - Homeoffice", C962="870.9 Rent - Water"),
   0,
   IF(Dashboard!$F$5="Quick",
      IF(OR(C962="190 Automobile",C962="200 computer hardware",C962="210 Computer software",C962="220 Quickbooks software",C962="230 Office equipment",C962="240 Office furniture"),
         E962-(E962/(1+Dashboard!$F$4)),
         0
      ),
      IF(C962="750 Business promotion",
         E962-(E962/(1+4.793/100)),
         E962-(E962/(1+Dashboard!$F$4))
      )
   )
)</f>
        <v>0</v>
      </c>
      <c r="J962" s="25">
        <f>Bank1[[#This Row],[Money in/ (Money out)]]-Bank1[[#This Row],[GST/HST]]</f>
        <v>0</v>
      </c>
      <c r="L962" s="23">
        <f t="shared" si="42"/>
        <v>0</v>
      </c>
    </row>
    <row r="963" spans="1:12" x14ac:dyDescent="0.2">
      <c r="A963" s="399"/>
      <c r="D963" s="397">
        <f>_xlfn.XLOOKUP(C:C,Table1[for Import to Bank Register dropdown],Table1[for Pivot],0,0,1)</f>
        <v>0</v>
      </c>
      <c r="E963" s="400"/>
      <c r="F963" s="146">
        <f t="shared" si="44"/>
        <v>1111111</v>
      </c>
      <c r="G963" s="375">
        <f t="shared" si="43"/>
        <v>0</v>
      </c>
      <c r="I963" s="378">
        <f>IF(OR(C963="150 Directors advances", C963="120 accounts receivable", C963="720.2 Automobile - Insurance", C963="720.3 Automobile - License", C963="870.4 Rent - Insurance", C963="870.6 Rent - Property Tax", C963="870.7 Rent - Homeoffice", C963="870.9 Rent - Water"),
   0,
   IF(Dashboard!$F$5="Quick",
      IF(OR(C963="190 Automobile",C963="200 computer hardware",C963="210 Computer software",C963="220 Quickbooks software",C963="230 Office equipment",C963="240 Office furniture"),
         E963-(E963/(1+Dashboard!$F$4)),
         0
      ),
      IF(C963="750 Business promotion",
         E963-(E963/(1+4.793/100)),
         E963-(E963/(1+Dashboard!$F$4))
      )
   )
)</f>
        <v>0</v>
      </c>
      <c r="J963" s="25">
        <f>Bank1[[#This Row],[Money in/ (Money out)]]-Bank1[[#This Row],[GST/HST]]</f>
        <v>0</v>
      </c>
      <c r="L963" s="23">
        <f t="shared" si="42"/>
        <v>0</v>
      </c>
    </row>
    <row r="964" spans="1:12" x14ac:dyDescent="0.2">
      <c r="A964" s="399"/>
      <c r="D964" s="397">
        <f>_xlfn.XLOOKUP(C:C,Table1[for Import to Bank Register dropdown],Table1[for Pivot],0,0,1)</f>
        <v>0</v>
      </c>
      <c r="E964" s="400"/>
      <c r="F964" s="146">
        <f t="shared" si="44"/>
        <v>1111111</v>
      </c>
      <c r="G964" s="375">
        <f t="shared" si="43"/>
        <v>0</v>
      </c>
      <c r="I964" s="378">
        <f>IF(OR(C964="150 Directors advances", C964="120 accounts receivable", C964="720.2 Automobile - Insurance", C964="720.3 Automobile - License", C964="870.4 Rent - Insurance", C964="870.6 Rent - Property Tax", C964="870.7 Rent - Homeoffice", C964="870.9 Rent - Water"),
   0,
   IF(Dashboard!$F$5="Quick",
      IF(OR(C964="190 Automobile",C964="200 computer hardware",C964="210 Computer software",C964="220 Quickbooks software",C964="230 Office equipment",C964="240 Office furniture"),
         E964-(E964/(1+Dashboard!$F$4)),
         0
      ),
      IF(C964="750 Business promotion",
         E964-(E964/(1+4.793/100)),
         E964-(E964/(1+Dashboard!$F$4))
      )
   )
)</f>
        <v>0</v>
      </c>
      <c r="J964" s="25">
        <f>Bank1[[#This Row],[Money in/ (Money out)]]-Bank1[[#This Row],[GST/HST]]</f>
        <v>0</v>
      </c>
      <c r="L964" s="23">
        <f t="shared" si="42"/>
        <v>0</v>
      </c>
    </row>
    <row r="965" spans="1:12" x14ac:dyDescent="0.2">
      <c r="A965" s="399"/>
      <c r="D965" s="397">
        <f>_xlfn.XLOOKUP(C:C,Table1[for Import to Bank Register dropdown],Table1[for Pivot],0,0,1)</f>
        <v>0</v>
      </c>
      <c r="E965" s="400"/>
      <c r="F965" s="146">
        <f t="shared" si="44"/>
        <v>1111111</v>
      </c>
      <c r="G965" s="375">
        <f t="shared" si="43"/>
        <v>0</v>
      </c>
      <c r="I965" s="378">
        <f>IF(OR(C965="150 Directors advances", C965="120 accounts receivable", C965="720.2 Automobile - Insurance", C965="720.3 Automobile - License", C965="870.4 Rent - Insurance", C965="870.6 Rent - Property Tax", C965="870.7 Rent - Homeoffice", C965="870.9 Rent - Water"),
   0,
   IF(Dashboard!$F$5="Quick",
      IF(OR(C965="190 Automobile",C965="200 computer hardware",C965="210 Computer software",C965="220 Quickbooks software",C965="230 Office equipment",C965="240 Office furniture"),
         E965-(E965/(1+Dashboard!$F$4)),
         0
      ),
      IF(C965="750 Business promotion",
         E965-(E965/(1+4.793/100)),
         E965-(E965/(1+Dashboard!$F$4))
      )
   )
)</f>
        <v>0</v>
      </c>
      <c r="J965" s="25">
        <f>Bank1[[#This Row],[Money in/ (Money out)]]-Bank1[[#This Row],[GST/HST]]</f>
        <v>0</v>
      </c>
      <c r="L965" s="23">
        <f t="shared" si="42"/>
        <v>0</v>
      </c>
    </row>
    <row r="966" spans="1:12" x14ac:dyDescent="0.2">
      <c r="A966" s="399"/>
      <c r="D966" s="397">
        <f>_xlfn.XLOOKUP(C:C,Table1[for Import to Bank Register dropdown],Table1[for Pivot],0,0,1)</f>
        <v>0</v>
      </c>
      <c r="E966" s="400"/>
      <c r="F966" s="146">
        <f t="shared" si="44"/>
        <v>1111111</v>
      </c>
      <c r="G966" s="375">
        <f t="shared" si="43"/>
        <v>0</v>
      </c>
      <c r="I966" s="378">
        <f>IF(OR(C966="150 Directors advances", C966="120 accounts receivable", C966="720.2 Automobile - Insurance", C966="720.3 Automobile - License", C966="870.4 Rent - Insurance", C966="870.6 Rent - Property Tax", C966="870.7 Rent - Homeoffice", C966="870.9 Rent - Water"),
   0,
   IF(Dashboard!$F$5="Quick",
      IF(OR(C966="190 Automobile",C966="200 computer hardware",C966="210 Computer software",C966="220 Quickbooks software",C966="230 Office equipment",C966="240 Office furniture"),
         E966-(E966/(1+Dashboard!$F$4)),
         0
      ),
      IF(C966="750 Business promotion",
         E966-(E966/(1+4.793/100)),
         E966-(E966/(1+Dashboard!$F$4))
      )
   )
)</f>
        <v>0</v>
      </c>
      <c r="J966" s="25">
        <f>Bank1[[#This Row],[Money in/ (Money out)]]-Bank1[[#This Row],[GST/HST]]</f>
        <v>0</v>
      </c>
      <c r="L966" s="23">
        <f t="shared" ref="L966:L1029" si="45">$L$3</f>
        <v>0</v>
      </c>
    </row>
    <row r="967" spans="1:12" x14ac:dyDescent="0.2">
      <c r="A967" s="399"/>
      <c r="D967" s="397">
        <f>_xlfn.XLOOKUP(C:C,Table1[for Import to Bank Register dropdown],Table1[for Pivot],0,0,1)</f>
        <v>0</v>
      </c>
      <c r="E967" s="400"/>
      <c r="F967" s="146">
        <f t="shared" si="44"/>
        <v>1111111</v>
      </c>
      <c r="G967" s="375">
        <f t="shared" ref="G967:G1030" si="46">G966+E967</f>
        <v>0</v>
      </c>
      <c r="I967" s="378">
        <f>IF(OR(C967="150 Directors advances", C967="120 accounts receivable", C967="720.2 Automobile - Insurance", C967="720.3 Automobile - License", C967="870.4 Rent - Insurance", C967="870.6 Rent - Property Tax", C967="870.7 Rent - Homeoffice", C967="870.9 Rent - Water"),
   0,
   IF(Dashboard!$F$5="Quick",
      IF(OR(C967="190 Automobile",C967="200 computer hardware",C967="210 Computer software",C967="220 Quickbooks software",C967="230 Office equipment",C967="240 Office furniture"),
         E967-(E967/(1+Dashboard!$F$4)),
         0
      ),
      IF(C967="750 Business promotion",
         E967-(E967/(1+4.793/100)),
         E967-(E967/(1+Dashboard!$F$4))
      )
   )
)</f>
        <v>0</v>
      </c>
      <c r="J967" s="25">
        <f>Bank1[[#This Row],[Money in/ (Money out)]]-Bank1[[#This Row],[GST/HST]]</f>
        <v>0</v>
      </c>
      <c r="L967" s="23">
        <f t="shared" si="45"/>
        <v>0</v>
      </c>
    </row>
    <row r="968" spans="1:12" x14ac:dyDescent="0.2">
      <c r="A968" s="399"/>
      <c r="D968" s="397">
        <f>_xlfn.XLOOKUP(C:C,Table1[for Import to Bank Register dropdown],Table1[for Pivot],0,0,1)</f>
        <v>0</v>
      </c>
      <c r="E968" s="400"/>
      <c r="F968" s="146">
        <f t="shared" ref="F968:F1031" si="47">$E$2</f>
        <v>1111111</v>
      </c>
      <c r="G968" s="375">
        <f t="shared" si="46"/>
        <v>0</v>
      </c>
      <c r="I968" s="378">
        <f>IF(OR(C968="150 Directors advances", C968="120 accounts receivable", C968="720.2 Automobile - Insurance", C968="720.3 Automobile - License", C968="870.4 Rent - Insurance", C968="870.6 Rent - Property Tax", C968="870.7 Rent - Homeoffice", C968="870.9 Rent - Water"),
   0,
   IF(Dashboard!$F$5="Quick",
      IF(OR(C968="190 Automobile",C968="200 computer hardware",C968="210 Computer software",C968="220 Quickbooks software",C968="230 Office equipment",C968="240 Office furniture"),
         E968-(E968/(1+Dashboard!$F$4)),
         0
      ),
      IF(C968="750 Business promotion",
         E968-(E968/(1+4.793/100)),
         E968-(E968/(1+Dashboard!$F$4))
      )
   )
)</f>
        <v>0</v>
      </c>
      <c r="J968" s="25">
        <f>Bank1[[#This Row],[Money in/ (Money out)]]-Bank1[[#This Row],[GST/HST]]</f>
        <v>0</v>
      </c>
      <c r="L968" s="23">
        <f t="shared" si="45"/>
        <v>0</v>
      </c>
    </row>
    <row r="969" spans="1:12" x14ac:dyDescent="0.2">
      <c r="A969" s="399"/>
      <c r="D969" s="397">
        <f>_xlfn.XLOOKUP(C:C,Table1[for Import to Bank Register dropdown],Table1[for Pivot],0,0,1)</f>
        <v>0</v>
      </c>
      <c r="E969" s="400"/>
      <c r="F969" s="146">
        <f t="shared" si="47"/>
        <v>1111111</v>
      </c>
      <c r="G969" s="375">
        <f t="shared" si="46"/>
        <v>0</v>
      </c>
      <c r="I969" s="378">
        <f>IF(OR(C969="150 Directors advances", C969="120 accounts receivable", C969="720.2 Automobile - Insurance", C969="720.3 Automobile - License", C969="870.4 Rent - Insurance", C969="870.6 Rent - Property Tax", C969="870.7 Rent - Homeoffice", C969="870.9 Rent - Water"),
   0,
   IF(Dashboard!$F$5="Quick",
      IF(OR(C969="190 Automobile",C969="200 computer hardware",C969="210 Computer software",C969="220 Quickbooks software",C969="230 Office equipment",C969="240 Office furniture"),
         E969-(E969/(1+Dashboard!$F$4)),
         0
      ),
      IF(C969="750 Business promotion",
         E969-(E969/(1+4.793/100)),
         E969-(E969/(1+Dashboard!$F$4))
      )
   )
)</f>
        <v>0</v>
      </c>
      <c r="J969" s="25">
        <f>Bank1[[#This Row],[Money in/ (Money out)]]-Bank1[[#This Row],[GST/HST]]</f>
        <v>0</v>
      </c>
      <c r="L969" s="23">
        <f t="shared" si="45"/>
        <v>0</v>
      </c>
    </row>
    <row r="970" spans="1:12" x14ac:dyDescent="0.2">
      <c r="A970" s="399"/>
      <c r="D970" s="397">
        <f>_xlfn.XLOOKUP(C:C,Table1[for Import to Bank Register dropdown],Table1[for Pivot],0,0,1)</f>
        <v>0</v>
      </c>
      <c r="E970" s="400"/>
      <c r="F970" s="146">
        <f t="shared" si="47"/>
        <v>1111111</v>
      </c>
      <c r="G970" s="375">
        <f t="shared" si="46"/>
        <v>0</v>
      </c>
      <c r="I970" s="378">
        <f>IF(OR(C970="150 Directors advances", C970="120 accounts receivable", C970="720.2 Automobile - Insurance", C970="720.3 Automobile - License", C970="870.4 Rent - Insurance", C970="870.6 Rent - Property Tax", C970="870.7 Rent - Homeoffice", C970="870.9 Rent - Water"),
   0,
   IF(Dashboard!$F$5="Quick",
      IF(OR(C970="190 Automobile",C970="200 computer hardware",C970="210 Computer software",C970="220 Quickbooks software",C970="230 Office equipment",C970="240 Office furniture"),
         E970-(E970/(1+Dashboard!$F$4)),
         0
      ),
      IF(C970="750 Business promotion",
         E970-(E970/(1+4.793/100)),
         E970-(E970/(1+Dashboard!$F$4))
      )
   )
)</f>
        <v>0</v>
      </c>
      <c r="J970" s="25">
        <f>Bank1[[#This Row],[Money in/ (Money out)]]-Bank1[[#This Row],[GST/HST]]</f>
        <v>0</v>
      </c>
      <c r="L970" s="23">
        <f t="shared" si="45"/>
        <v>0</v>
      </c>
    </row>
    <row r="971" spans="1:12" x14ac:dyDescent="0.2">
      <c r="A971" s="399"/>
      <c r="D971" s="397">
        <f>_xlfn.XLOOKUP(C:C,Table1[for Import to Bank Register dropdown],Table1[for Pivot],0,0,1)</f>
        <v>0</v>
      </c>
      <c r="E971" s="400"/>
      <c r="F971" s="146">
        <f t="shared" si="47"/>
        <v>1111111</v>
      </c>
      <c r="G971" s="375">
        <f t="shared" si="46"/>
        <v>0</v>
      </c>
      <c r="I971" s="378">
        <f>IF(OR(C971="150 Directors advances", C971="120 accounts receivable", C971="720.2 Automobile - Insurance", C971="720.3 Automobile - License", C971="870.4 Rent - Insurance", C971="870.6 Rent - Property Tax", C971="870.7 Rent - Homeoffice", C971="870.9 Rent - Water"),
   0,
   IF(Dashboard!$F$5="Quick",
      IF(OR(C971="190 Automobile",C971="200 computer hardware",C971="210 Computer software",C971="220 Quickbooks software",C971="230 Office equipment",C971="240 Office furniture"),
         E971-(E971/(1+Dashboard!$F$4)),
         0
      ),
      IF(C971="750 Business promotion",
         E971-(E971/(1+4.793/100)),
         E971-(E971/(1+Dashboard!$F$4))
      )
   )
)</f>
        <v>0</v>
      </c>
      <c r="J971" s="25">
        <f>Bank1[[#This Row],[Money in/ (Money out)]]-Bank1[[#This Row],[GST/HST]]</f>
        <v>0</v>
      </c>
      <c r="L971" s="23">
        <f t="shared" si="45"/>
        <v>0</v>
      </c>
    </row>
    <row r="972" spans="1:12" x14ac:dyDescent="0.2">
      <c r="A972" s="399"/>
      <c r="D972" s="397">
        <f>_xlfn.XLOOKUP(C:C,Table1[for Import to Bank Register dropdown],Table1[for Pivot],0,0,1)</f>
        <v>0</v>
      </c>
      <c r="E972" s="400"/>
      <c r="F972" s="146">
        <f t="shared" si="47"/>
        <v>1111111</v>
      </c>
      <c r="G972" s="375">
        <f t="shared" si="46"/>
        <v>0</v>
      </c>
      <c r="I972" s="378">
        <f>IF(OR(C972="150 Directors advances", C972="120 accounts receivable", C972="720.2 Automobile - Insurance", C972="720.3 Automobile - License", C972="870.4 Rent - Insurance", C972="870.6 Rent - Property Tax", C972="870.7 Rent - Homeoffice", C972="870.9 Rent - Water"),
   0,
   IF(Dashboard!$F$5="Quick",
      IF(OR(C972="190 Automobile",C972="200 computer hardware",C972="210 Computer software",C972="220 Quickbooks software",C972="230 Office equipment",C972="240 Office furniture"),
         E972-(E972/(1+Dashboard!$F$4)),
         0
      ),
      IF(C972="750 Business promotion",
         E972-(E972/(1+4.793/100)),
         E972-(E972/(1+Dashboard!$F$4))
      )
   )
)</f>
        <v>0</v>
      </c>
      <c r="J972" s="25">
        <f>Bank1[[#This Row],[Money in/ (Money out)]]-Bank1[[#This Row],[GST/HST]]</f>
        <v>0</v>
      </c>
      <c r="L972" s="23">
        <f t="shared" si="45"/>
        <v>0</v>
      </c>
    </row>
    <row r="973" spans="1:12" x14ac:dyDescent="0.2">
      <c r="A973" s="399"/>
      <c r="D973" s="397">
        <f>_xlfn.XLOOKUP(C:C,Table1[for Import to Bank Register dropdown],Table1[for Pivot],0,0,1)</f>
        <v>0</v>
      </c>
      <c r="E973" s="400"/>
      <c r="F973" s="146">
        <f t="shared" si="47"/>
        <v>1111111</v>
      </c>
      <c r="G973" s="375">
        <f t="shared" si="46"/>
        <v>0</v>
      </c>
      <c r="I973" s="378">
        <f>IF(OR(C973="150 Directors advances", C973="120 accounts receivable", C973="720.2 Automobile - Insurance", C973="720.3 Automobile - License", C973="870.4 Rent - Insurance", C973="870.6 Rent - Property Tax", C973="870.7 Rent - Homeoffice", C973="870.9 Rent - Water"),
   0,
   IF(Dashboard!$F$5="Quick",
      IF(OR(C973="190 Automobile",C973="200 computer hardware",C973="210 Computer software",C973="220 Quickbooks software",C973="230 Office equipment",C973="240 Office furniture"),
         E973-(E973/(1+Dashboard!$F$4)),
         0
      ),
      IF(C973="750 Business promotion",
         E973-(E973/(1+4.793/100)),
         E973-(E973/(1+Dashboard!$F$4))
      )
   )
)</f>
        <v>0</v>
      </c>
      <c r="J973" s="25">
        <f>Bank1[[#This Row],[Money in/ (Money out)]]-Bank1[[#This Row],[GST/HST]]</f>
        <v>0</v>
      </c>
      <c r="L973" s="23">
        <f t="shared" si="45"/>
        <v>0</v>
      </c>
    </row>
    <row r="974" spans="1:12" x14ac:dyDescent="0.2">
      <c r="A974" s="399"/>
      <c r="D974" s="397">
        <f>_xlfn.XLOOKUP(C:C,Table1[for Import to Bank Register dropdown],Table1[for Pivot],0,0,1)</f>
        <v>0</v>
      </c>
      <c r="E974" s="400"/>
      <c r="F974" s="146">
        <f t="shared" si="47"/>
        <v>1111111</v>
      </c>
      <c r="G974" s="375">
        <f t="shared" si="46"/>
        <v>0</v>
      </c>
      <c r="I974" s="378">
        <f>IF(OR(C974="150 Directors advances", C974="120 accounts receivable", C974="720.2 Automobile - Insurance", C974="720.3 Automobile - License", C974="870.4 Rent - Insurance", C974="870.6 Rent - Property Tax", C974="870.7 Rent - Homeoffice", C974="870.9 Rent - Water"),
   0,
   IF(Dashboard!$F$5="Quick",
      IF(OR(C974="190 Automobile",C974="200 computer hardware",C974="210 Computer software",C974="220 Quickbooks software",C974="230 Office equipment",C974="240 Office furniture"),
         E974-(E974/(1+Dashboard!$F$4)),
         0
      ),
      IF(C974="750 Business promotion",
         E974-(E974/(1+4.793/100)),
         E974-(E974/(1+Dashboard!$F$4))
      )
   )
)</f>
        <v>0</v>
      </c>
      <c r="J974" s="25">
        <f>Bank1[[#This Row],[Money in/ (Money out)]]-Bank1[[#This Row],[GST/HST]]</f>
        <v>0</v>
      </c>
      <c r="L974" s="23">
        <f t="shared" si="45"/>
        <v>0</v>
      </c>
    </row>
    <row r="975" spans="1:12" x14ac:dyDescent="0.2">
      <c r="A975" s="399"/>
      <c r="D975" s="397">
        <f>_xlfn.XLOOKUP(C:C,Table1[for Import to Bank Register dropdown],Table1[for Pivot],0,0,1)</f>
        <v>0</v>
      </c>
      <c r="E975" s="400"/>
      <c r="F975" s="146">
        <f t="shared" si="47"/>
        <v>1111111</v>
      </c>
      <c r="G975" s="375">
        <f t="shared" si="46"/>
        <v>0</v>
      </c>
      <c r="I975" s="378">
        <f>IF(OR(C975="150 Directors advances", C975="120 accounts receivable", C975="720.2 Automobile - Insurance", C975="720.3 Automobile - License", C975="870.4 Rent - Insurance", C975="870.6 Rent - Property Tax", C975="870.7 Rent - Homeoffice", C975="870.9 Rent - Water"),
   0,
   IF(Dashboard!$F$5="Quick",
      IF(OR(C975="190 Automobile",C975="200 computer hardware",C975="210 Computer software",C975="220 Quickbooks software",C975="230 Office equipment",C975="240 Office furniture"),
         E975-(E975/(1+Dashboard!$F$4)),
         0
      ),
      IF(C975="750 Business promotion",
         E975-(E975/(1+4.793/100)),
         E975-(E975/(1+Dashboard!$F$4))
      )
   )
)</f>
        <v>0</v>
      </c>
      <c r="J975" s="25">
        <f>Bank1[[#This Row],[Money in/ (Money out)]]-Bank1[[#This Row],[GST/HST]]</f>
        <v>0</v>
      </c>
      <c r="L975" s="23">
        <f t="shared" si="45"/>
        <v>0</v>
      </c>
    </row>
    <row r="976" spans="1:12" x14ac:dyDescent="0.2">
      <c r="A976" s="399"/>
      <c r="D976" s="397">
        <f>_xlfn.XLOOKUP(C:C,Table1[for Import to Bank Register dropdown],Table1[for Pivot],0,0,1)</f>
        <v>0</v>
      </c>
      <c r="E976" s="400"/>
      <c r="F976" s="146">
        <f t="shared" si="47"/>
        <v>1111111</v>
      </c>
      <c r="G976" s="375">
        <f t="shared" si="46"/>
        <v>0</v>
      </c>
      <c r="I976" s="378">
        <f>IF(OR(C976="150 Directors advances", C976="120 accounts receivable", C976="720.2 Automobile - Insurance", C976="720.3 Automobile - License", C976="870.4 Rent - Insurance", C976="870.6 Rent - Property Tax", C976="870.7 Rent - Homeoffice", C976="870.9 Rent - Water"),
   0,
   IF(Dashboard!$F$5="Quick",
      IF(OR(C976="190 Automobile",C976="200 computer hardware",C976="210 Computer software",C976="220 Quickbooks software",C976="230 Office equipment",C976="240 Office furniture"),
         E976-(E976/(1+Dashboard!$F$4)),
         0
      ),
      IF(C976="750 Business promotion",
         E976-(E976/(1+4.793/100)),
         E976-(E976/(1+Dashboard!$F$4))
      )
   )
)</f>
        <v>0</v>
      </c>
      <c r="J976" s="25">
        <f>Bank1[[#This Row],[Money in/ (Money out)]]-Bank1[[#This Row],[GST/HST]]</f>
        <v>0</v>
      </c>
      <c r="L976" s="23">
        <f t="shared" si="45"/>
        <v>0</v>
      </c>
    </row>
    <row r="977" spans="1:12" x14ac:dyDescent="0.2">
      <c r="A977" s="399"/>
      <c r="D977" s="397">
        <f>_xlfn.XLOOKUP(C:C,Table1[for Import to Bank Register dropdown],Table1[for Pivot],0,0,1)</f>
        <v>0</v>
      </c>
      <c r="E977" s="400"/>
      <c r="F977" s="146">
        <f t="shared" si="47"/>
        <v>1111111</v>
      </c>
      <c r="G977" s="375">
        <f t="shared" si="46"/>
        <v>0</v>
      </c>
      <c r="I977" s="378">
        <f>IF(OR(C977="150 Directors advances", C977="120 accounts receivable", C977="720.2 Automobile - Insurance", C977="720.3 Automobile - License", C977="870.4 Rent - Insurance", C977="870.6 Rent - Property Tax", C977="870.7 Rent - Homeoffice", C977="870.9 Rent - Water"),
   0,
   IF(Dashboard!$F$5="Quick",
      IF(OR(C977="190 Automobile",C977="200 computer hardware",C977="210 Computer software",C977="220 Quickbooks software",C977="230 Office equipment",C977="240 Office furniture"),
         E977-(E977/(1+Dashboard!$F$4)),
         0
      ),
      IF(C977="750 Business promotion",
         E977-(E977/(1+4.793/100)),
         E977-(E977/(1+Dashboard!$F$4))
      )
   )
)</f>
        <v>0</v>
      </c>
      <c r="J977" s="25">
        <f>Bank1[[#This Row],[Money in/ (Money out)]]-Bank1[[#This Row],[GST/HST]]</f>
        <v>0</v>
      </c>
      <c r="L977" s="23">
        <f t="shared" si="45"/>
        <v>0</v>
      </c>
    </row>
    <row r="978" spans="1:12" x14ac:dyDescent="0.2">
      <c r="A978" s="399"/>
      <c r="D978" s="397">
        <f>_xlfn.XLOOKUP(C:C,Table1[for Import to Bank Register dropdown],Table1[for Pivot],0,0,1)</f>
        <v>0</v>
      </c>
      <c r="E978" s="400"/>
      <c r="F978" s="146">
        <f t="shared" si="47"/>
        <v>1111111</v>
      </c>
      <c r="G978" s="375">
        <f t="shared" si="46"/>
        <v>0</v>
      </c>
      <c r="I978" s="378">
        <f>IF(OR(C978="150 Directors advances", C978="120 accounts receivable", C978="720.2 Automobile - Insurance", C978="720.3 Automobile - License", C978="870.4 Rent - Insurance", C978="870.6 Rent - Property Tax", C978="870.7 Rent - Homeoffice", C978="870.9 Rent - Water"),
   0,
   IF(Dashboard!$F$5="Quick",
      IF(OR(C978="190 Automobile",C978="200 computer hardware",C978="210 Computer software",C978="220 Quickbooks software",C978="230 Office equipment",C978="240 Office furniture"),
         E978-(E978/(1+Dashboard!$F$4)),
         0
      ),
      IF(C978="750 Business promotion",
         E978-(E978/(1+4.793/100)),
         E978-(E978/(1+Dashboard!$F$4))
      )
   )
)</f>
        <v>0</v>
      </c>
      <c r="J978" s="25">
        <f>Bank1[[#This Row],[Money in/ (Money out)]]-Bank1[[#This Row],[GST/HST]]</f>
        <v>0</v>
      </c>
      <c r="L978" s="23">
        <f t="shared" si="45"/>
        <v>0</v>
      </c>
    </row>
    <row r="979" spans="1:12" x14ac:dyDescent="0.2">
      <c r="A979" s="399"/>
      <c r="D979" s="397">
        <f>_xlfn.XLOOKUP(C:C,Table1[for Import to Bank Register dropdown],Table1[for Pivot],0,0,1)</f>
        <v>0</v>
      </c>
      <c r="E979" s="400"/>
      <c r="F979" s="146">
        <f t="shared" si="47"/>
        <v>1111111</v>
      </c>
      <c r="G979" s="375">
        <f t="shared" si="46"/>
        <v>0</v>
      </c>
      <c r="I979" s="378">
        <f>IF(OR(C979="150 Directors advances", C979="120 accounts receivable", C979="720.2 Automobile - Insurance", C979="720.3 Automobile - License", C979="870.4 Rent - Insurance", C979="870.6 Rent - Property Tax", C979="870.7 Rent - Homeoffice", C979="870.9 Rent - Water"),
   0,
   IF(Dashboard!$F$5="Quick",
      IF(OR(C979="190 Automobile",C979="200 computer hardware",C979="210 Computer software",C979="220 Quickbooks software",C979="230 Office equipment",C979="240 Office furniture"),
         E979-(E979/(1+Dashboard!$F$4)),
         0
      ),
      IF(C979="750 Business promotion",
         E979-(E979/(1+4.793/100)),
         E979-(E979/(1+Dashboard!$F$4))
      )
   )
)</f>
        <v>0</v>
      </c>
      <c r="J979" s="25">
        <f>Bank1[[#This Row],[Money in/ (Money out)]]-Bank1[[#This Row],[GST/HST]]</f>
        <v>0</v>
      </c>
      <c r="L979" s="23">
        <f t="shared" si="45"/>
        <v>0</v>
      </c>
    </row>
    <row r="980" spans="1:12" x14ac:dyDescent="0.2">
      <c r="A980" s="399"/>
      <c r="D980" s="397">
        <f>_xlfn.XLOOKUP(C:C,Table1[for Import to Bank Register dropdown],Table1[for Pivot],0,0,1)</f>
        <v>0</v>
      </c>
      <c r="E980" s="400"/>
      <c r="F980" s="146">
        <f t="shared" si="47"/>
        <v>1111111</v>
      </c>
      <c r="G980" s="375">
        <f t="shared" si="46"/>
        <v>0</v>
      </c>
      <c r="I980" s="378">
        <f>IF(OR(C980="150 Directors advances", C980="120 accounts receivable", C980="720.2 Automobile - Insurance", C980="720.3 Automobile - License", C980="870.4 Rent - Insurance", C980="870.6 Rent - Property Tax", C980="870.7 Rent - Homeoffice", C980="870.9 Rent - Water"),
   0,
   IF(Dashboard!$F$5="Quick",
      IF(OR(C980="190 Automobile",C980="200 computer hardware",C980="210 Computer software",C980="220 Quickbooks software",C980="230 Office equipment",C980="240 Office furniture"),
         E980-(E980/(1+Dashboard!$F$4)),
         0
      ),
      IF(C980="750 Business promotion",
         E980-(E980/(1+4.793/100)),
         E980-(E980/(1+Dashboard!$F$4))
      )
   )
)</f>
        <v>0</v>
      </c>
      <c r="J980" s="25">
        <f>Bank1[[#This Row],[Money in/ (Money out)]]-Bank1[[#This Row],[GST/HST]]</f>
        <v>0</v>
      </c>
      <c r="L980" s="23">
        <f t="shared" si="45"/>
        <v>0</v>
      </c>
    </row>
    <row r="981" spans="1:12" x14ac:dyDescent="0.2">
      <c r="A981" s="399"/>
      <c r="D981" s="397">
        <f>_xlfn.XLOOKUP(C:C,Table1[for Import to Bank Register dropdown],Table1[for Pivot],0,0,1)</f>
        <v>0</v>
      </c>
      <c r="E981" s="400"/>
      <c r="F981" s="146">
        <f t="shared" si="47"/>
        <v>1111111</v>
      </c>
      <c r="G981" s="375">
        <f t="shared" si="46"/>
        <v>0</v>
      </c>
      <c r="I981" s="378">
        <f>IF(OR(C981="150 Directors advances", C981="120 accounts receivable", C981="720.2 Automobile - Insurance", C981="720.3 Automobile - License", C981="870.4 Rent - Insurance", C981="870.6 Rent - Property Tax", C981="870.7 Rent - Homeoffice", C981="870.9 Rent - Water"),
   0,
   IF(Dashboard!$F$5="Quick",
      IF(OR(C981="190 Automobile",C981="200 computer hardware",C981="210 Computer software",C981="220 Quickbooks software",C981="230 Office equipment",C981="240 Office furniture"),
         E981-(E981/(1+Dashboard!$F$4)),
         0
      ),
      IF(C981="750 Business promotion",
         E981-(E981/(1+4.793/100)),
         E981-(E981/(1+Dashboard!$F$4))
      )
   )
)</f>
        <v>0</v>
      </c>
      <c r="J981" s="25">
        <f>Bank1[[#This Row],[Money in/ (Money out)]]-Bank1[[#This Row],[GST/HST]]</f>
        <v>0</v>
      </c>
      <c r="L981" s="23">
        <f t="shared" si="45"/>
        <v>0</v>
      </c>
    </row>
    <row r="982" spans="1:12" x14ac:dyDescent="0.2">
      <c r="A982" s="399"/>
      <c r="D982" s="397">
        <f>_xlfn.XLOOKUP(C:C,Table1[for Import to Bank Register dropdown],Table1[for Pivot],0,0,1)</f>
        <v>0</v>
      </c>
      <c r="E982" s="400"/>
      <c r="F982" s="146">
        <f t="shared" si="47"/>
        <v>1111111</v>
      </c>
      <c r="G982" s="375">
        <f t="shared" si="46"/>
        <v>0</v>
      </c>
      <c r="I982" s="378">
        <f>IF(OR(C982="150 Directors advances", C982="120 accounts receivable", C982="720.2 Automobile - Insurance", C982="720.3 Automobile - License", C982="870.4 Rent - Insurance", C982="870.6 Rent - Property Tax", C982="870.7 Rent - Homeoffice", C982="870.9 Rent - Water"),
   0,
   IF(Dashboard!$F$5="Quick",
      IF(OR(C982="190 Automobile",C982="200 computer hardware",C982="210 Computer software",C982="220 Quickbooks software",C982="230 Office equipment",C982="240 Office furniture"),
         E982-(E982/(1+Dashboard!$F$4)),
         0
      ),
      IF(C982="750 Business promotion",
         E982-(E982/(1+4.793/100)),
         E982-(E982/(1+Dashboard!$F$4))
      )
   )
)</f>
        <v>0</v>
      </c>
      <c r="J982" s="25">
        <f>Bank1[[#This Row],[Money in/ (Money out)]]-Bank1[[#This Row],[GST/HST]]</f>
        <v>0</v>
      </c>
      <c r="L982" s="23">
        <f t="shared" si="45"/>
        <v>0</v>
      </c>
    </row>
    <row r="983" spans="1:12" x14ac:dyDescent="0.2">
      <c r="A983" s="399"/>
      <c r="D983" s="397">
        <f>_xlfn.XLOOKUP(C:C,Table1[for Import to Bank Register dropdown],Table1[for Pivot],0,0,1)</f>
        <v>0</v>
      </c>
      <c r="E983" s="400"/>
      <c r="F983" s="146">
        <f t="shared" si="47"/>
        <v>1111111</v>
      </c>
      <c r="G983" s="375">
        <f t="shared" si="46"/>
        <v>0</v>
      </c>
      <c r="I983" s="378">
        <f>IF(OR(C983="150 Directors advances", C983="120 accounts receivable", C983="720.2 Automobile - Insurance", C983="720.3 Automobile - License", C983="870.4 Rent - Insurance", C983="870.6 Rent - Property Tax", C983="870.7 Rent - Homeoffice", C983="870.9 Rent - Water"),
   0,
   IF(Dashboard!$F$5="Quick",
      IF(OR(C983="190 Automobile",C983="200 computer hardware",C983="210 Computer software",C983="220 Quickbooks software",C983="230 Office equipment",C983="240 Office furniture"),
         E983-(E983/(1+Dashboard!$F$4)),
         0
      ),
      IF(C983="750 Business promotion",
         E983-(E983/(1+4.793/100)),
         E983-(E983/(1+Dashboard!$F$4))
      )
   )
)</f>
        <v>0</v>
      </c>
      <c r="J983" s="25">
        <f>Bank1[[#This Row],[Money in/ (Money out)]]-Bank1[[#This Row],[GST/HST]]</f>
        <v>0</v>
      </c>
      <c r="L983" s="23">
        <f t="shared" si="45"/>
        <v>0</v>
      </c>
    </row>
    <row r="984" spans="1:12" x14ac:dyDescent="0.2">
      <c r="A984" s="399"/>
      <c r="D984" s="397">
        <f>_xlfn.XLOOKUP(C:C,Table1[for Import to Bank Register dropdown],Table1[for Pivot],0,0,1)</f>
        <v>0</v>
      </c>
      <c r="E984" s="400"/>
      <c r="F984" s="146">
        <f t="shared" si="47"/>
        <v>1111111</v>
      </c>
      <c r="G984" s="375">
        <f t="shared" si="46"/>
        <v>0</v>
      </c>
      <c r="I984" s="378">
        <f>IF(OR(C984="150 Directors advances", C984="120 accounts receivable", C984="720.2 Automobile - Insurance", C984="720.3 Automobile - License", C984="870.4 Rent - Insurance", C984="870.6 Rent - Property Tax", C984="870.7 Rent - Homeoffice", C984="870.9 Rent - Water"),
   0,
   IF(Dashboard!$F$5="Quick",
      IF(OR(C984="190 Automobile",C984="200 computer hardware",C984="210 Computer software",C984="220 Quickbooks software",C984="230 Office equipment",C984="240 Office furniture"),
         E984-(E984/(1+Dashboard!$F$4)),
         0
      ),
      IF(C984="750 Business promotion",
         E984-(E984/(1+4.793/100)),
         E984-(E984/(1+Dashboard!$F$4))
      )
   )
)</f>
        <v>0</v>
      </c>
      <c r="J984" s="25">
        <f>Bank1[[#This Row],[Money in/ (Money out)]]-Bank1[[#This Row],[GST/HST]]</f>
        <v>0</v>
      </c>
      <c r="L984" s="23">
        <f t="shared" si="45"/>
        <v>0</v>
      </c>
    </row>
    <row r="985" spans="1:12" x14ac:dyDescent="0.2">
      <c r="A985" s="399"/>
      <c r="D985" s="397">
        <f>_xlfn.XLOOKUP(C:C,Table1[for Import to Bank Register dropdown],Table1[for Pivot],0,0,1)</f>
        <v>0</v>
      </c>
      <c r="E985" s="400"/>
      <c r="F985" s="146">
        <f t="shared" si="47"/>
        <v>1111111</v>
      </c>
      <c r="G985" s="375">
        <f t="shared" si="46"/>
        <v>0</v>
      </c>
      <c r="I985" s="378">
        <f>IF(OR(C985="150 Directors advances", C985="120 accounts receivable", C985="720.2 Automobile - Insurance", C985="720.3 Automobile - License", C985="870.4 Rent - Insurance", C985="870.6 Rent - Property Tax", C985="870.7 Rent - Homeoffice", C985="870.9 Rent - Water"),
   0,
   IF(Dashboard!$F$5="Quick",
      IF(OR(C985="190 Automobile",C985="200 computer hardware",C985="210 Computer software",C985="220 Quickbooks software",C985="230 Office equipment",C985="240 Office furniture"),
         E985-(E985/(1+Dashboard!$F$4)),
         0
      ),
      IF(C985="750 Business promotion",
         E985-(E985/(1+4.793/100)),
         E985-(E985/(1+Dashboard!$F$4))
      )
   )
)</f>
        <v>0</v>
      </c>
      <c r="J985" s="25">
        <f>Bank1[[#This Row],[Money in/ (Money out)]]-Bank1[[#This Row],[GST/HST]]</f>
        <v>0</v>
      </c>
      <c r="L985" s="23">
        <f t="shared" si="45"/>
        <v>0</v>
      </c>
    </row>
    <row r="986" spans="1:12" x14ac:dyDescent="0.2">
      <c r="A986" s="399"/>
      <c r="D986" s="397">
        <f>_xlfn.XLOOKUP(C:C,Table1[for Import to Bank Register dropdown],Table1[for Pivot],0,0,1)</f>
        <v>0</v>
      </c>
      <c r="E986" s="400"/>
      <c r="F986" s="146">
        <f t="shared" si="47"/>
        <v>1111111</v>
      </c>
      <c r="G986" s="375">
        <f t="shared" si="46"/>
        <v>0</v>
      </c>
      <c r="I986" s="378">
        <f>IF(OR(C986="150 Directors advances", C986="120 accounts receivable", C986="720.2 Automobile - Insurance", C986="720.3 Automobile - License", C986="870.4 Rent - Insurance", C986="870.6 Rent - Property Tax", C986="870.7 Rent - Homeoffice", C986="870.9 Rent - Water"),
   0,
   IF(Dashboard!$F$5="Quick",
      IF(OR(C986="190 Automobile",C986="200 computer hardware",C986="210 Computer software",C986="220 Quickbooks software",C986="230 Office equipment",C986="240 Office furniture"),
         E986-(E986/(1+Dashboard!$F$4)),
         0
      ),
      IF(C986="750 Business promotion",
         E986-(E986/(1+4.793/100)),
         E986-(E986/(1+Dashboard!$F$4))
      )
   )
)</f>
        <v>0</v>
      </c>
      <c r="J986" s="25">
        <f>Bank1[[#This Row],[Money in/ (Money out)]]-Bank1[[#This Row],[GST/HST]]</f>
        <v>0</v>
      </c>
      <c r="L986" s="23">
        <f t="shared" si="45"/>
        <v>0</v>
      </c>
    </row>
    <row r="987" spans="1:12" x14ac:dyDescent="0.2">
      <c r="A987" s="399"/>
      <c r="D987" s="397">
        <f>_xlfn.XLOOKUP(C:C,Table1[for Import to Bank Register dropdown],Table1[for Pivot],0,0,1)</f>
        <v>0</v>
      </c>
      <c r="E987" s="400"/>
      <c r="F987" s="146">
        <f t="shared" si="47"/>
        <v>1111111</v>
      </c>
      <c r="G987" s="375">
        <f t="shared" si="46"/>
        <v>0</v>
      </c>
      <c r="I987" s="378">
        <f>IF(OR(C987="150 Directors advances", C987="120 accounts receivable", C987="720.2 Automobile - Insurance", C987="720.3 Automobile - License", C987="870.4 Rent - Insurance", C987="870.6 Rent - Property Tax", C987="870.7 Rent - Homeoffice", C987="870.9 Rent - Water"),
   0,
   IF(Dashboard!$F$5="Quick",
      IF(OR(C987="190 Automobile",C987="200 computer hardware",C987="210 Computer software",C987="220 Quickbooks software",C987="230 Office equipment",C987="240 Office furniture"),
         E987-(E987/(1+Dashboard!$F$4)),
         0
      ),
      IF(C987="750 Business promotion",
         E987-(E987/(1+4.793/100)),
         E987-(E987/(1+Dashboard!$F$4))
      )
   )
)</f>
        <v>0</v>
      </c>
      <c r="J987" s="25">
        <f>Bank1[[#This Row],[Money in/ (Money out)]]-Bank1[[#This Row],[GST/HST]]</f>
        <v>0</v>
      </c>
      <c r="L987" s="23">
        <f t="shared" si="45"/>
        <v>0</v>
      </c>
    </row>
    <row r="988" spans="1:12" x14ac:dyDescent="0.2">
      <c r="A988" s="399"/>
      <c r="D988" s="397">
        <f>_xlfn.XLOOKUP(C:C,Table1[for Import to Bank Register dropdown],Table1[for Pivot],0,0,1)</f>
        <v>0</v>
      </c>
      <c r="E988" s="400"/>
      <c r="F988" s="146">
        <f t="shared" si="47"/>
        <v>1111111</v>
      </c>
      <c r="G988" s="375">
        <f t="shared" si="46"/>
        <v>0</v>
      </c>
      <c r="I988" s="378">
        <f>IF(OR(C988="150 Directors advances", C988="120 accounts receivable", C988="720.2 Automobile - Insurance", C988="720.3 Automobile - License", C988="870.4 Rent - Insurance", C988="870.6 Rent - Property Tax", C988="870.7 Rent - Homeoffice", C988="870.9 Rent - Water"),
   0,
   IF(Dashboard!$F$5="Quick",
      IF(OR(C988="190 Automobile",C988="200 computer hardware",C988="210 Computer software",C988="220 Quickbooks software",C988="230 Office equipment",C988="240 Office furniture"),
         E988-(E988/(1+Dashboard!$F$4)),
         0
      ),
      IF(C988="750 Business promotion",
         E988-(E988/(1+4.793/100)),
         E988-(E988/(1+Dashboard!$F$4))
      )
   )
)</f>
        <v>0</v>
      </c>
      <c r="J988" s="25">
        <f>Bank1[[#This Row],[Money in/ (Money out)]]-Bank1[[#This Row],[GST/HST]]</f>
        <v>0</v>
      </c>
      <c r="L988" s="23">
        <f t="shared" si="45"/>
        <v>0</v>
      </c>
    </row>
    <row r="989" spans="1:12" x14ac:dyDescent="0.2">
      <c r="A989" s="399"/>
      <c r="D989" s="397">
        <f>_xlfn.XLOOKUP(C:C,Table1[for Import to Bank Register dropdown],Table1[for Pivot],0,0,1)</f>
        <v>0</v>
      </c>
      <c r="E989" s="400"/>
      <c r="F989" s="146">
        <f t="shared" si="47"/>
        <v>1111111</v>
      </c>
      <c r="G989" s="375">
        <f t="shared" si="46"/>
        <v>0</v>
      </c>
      <c r="I989" s="378">
        <f>IF(OR(C989="150 Directors advances", C989="120 accounts receivable", C989="720.2 Automobile - Insurance", C989="720.3 Automobile - License", C989="870.4 Rent - Insurance", C989="870.6 Rent - Property Tax", C989="870.7 Rent - Homeoffice", C989="870.9 Rent - Water"),
   0,
   IF(Dashboard!$F$5="Quick",
      IF(OR(C989="190 Automobile",C989="200 computer hardware",C989="210 Computer software",C989="220 Quickbooks software",C989="230 Office equipment",C989="240 Office furniture"),
         E989-(E989/(1+Dashboard!$F$4)),
         0
      ),
      IF(C989="750 Business promotion",
         E989-(E989/(1+4.793/100)),
         E989-(E989/(1+Dashboard!$F$4))
      )
   )
)</f>
        <v>0</v>
      </c>
      <c r="J989" s="25">
        <f>Bank1[[#This Row],[Money in/ (Money out)]]-Bank1[[#This Row],[GST/HST]]</f>
        <v>0</v>
      </c>
      <c r="L989" s="23">
        <f t="shared" si="45"/>
        <v>0</v>
      </c>
    </row>
    <row r="990" spans="1:12" x14ac:dyDescent="0.2">
      <c r="A990" s="399"/>
      <c r="D990" s="397">
        <f>_xlfn.XLOOKUP(C:C,Table1[for Import to Bank Register dropdown],Table1[for Pivot],0,0,1)</f>
        <v>0</v>
      </c>
      <c r="E990" s="400"/>
      <c r="F990" s="146">
        <f t="shared" si="47"/>
        <v>1111111</v>
      </c>
      <c r="G990" s="375">
        <f t="shared" si="46"/>
        <v>0</v>
      </c>
      <c r="I990" s="378">
        <f>IF(OR(C990="150 Directors advances", C990="120 accounts receivable", C990="720.2 Automobile - Insurance", C990="720.3 Automobile - License", C990="870.4 Rent - Insurance", C990="870.6 Rent - Property Tax", C990="870.7 Rent - Homeoffice", C990="870.9 Rent - Water"),
   0,
   IF(Dashboard!$F$5="Quick",
      IF(OR(C990="190 Automobile",C990="200 computer hardware",C990="210 Computer software",C990="220 Quickbooks software",C990="230 Office equipment",C990="240 Office furniture"),
         E990-(E990/(1+Dashboard!$F$4)),
         0
      ),
      IF(C990="750 Business promotion",
         E990-(E990/(1+4.793/100)),
         E990-(E990/(1+Dashboard!$F$4))
      )
   )
)</f>
        <v>0</v>
      </c>
      <c r="J990" s="25">
        <f>Bank1[[#This Row],[Money in/ (Money out)]]-Bank1[[#This Row],[GST/HST]]</f>
        <v>0</v>
      </c>
      <c r="L990" s="23">
        <f t="shared" si="45"/>
        <v>0</v>
      </c>
    </row>
    <row r="991" spans="1:12" x14ac:dyDescent="0.2">
      <c r="A991" s="399"/>
      <c r="D991" s="397">
        <f>_xlfn.XLOOKUP(C:C,Table1[for Import to Bank Register dropdown],Table1[for Pivot],0,0,1)</f>
        <v>0</v>
      </c>
      <c r="E991" s="400"/>
      <c r="F991" s="146">
        <f t="shared" si="47"/>
        <v>1111111</v>
      </c>
      <c r="G991" s="375">
        <f t="shared" si="46"/>
        <v>0</v>
      </c>
      <c r="I991" s="378">
        <f>IF(OR(C991="150 Directors advances", C991="120 accounts receivable", C991="720.2 Automobile - Insurance", C991="720.3 Automobile - License", C991="870.4 Rent - Insurance", C991="870.6 Rent - Property Tax", C991="870.7 Rent - Homeoffice", C991="870.9 Rent - Water"),
   0,
   IF(Dashboard!$F$5="Quick",
      IF(OR(C991="190 Automobile",C991="200 computer hardware",C991="210 Computer software",C991="220 Quickbooks software",C991="230 Office equipment",C991="240 Office furniture"),
         E991-(E991/(1+Dashboard!$F$4)),
         0
      ),
      IF(C991="750 Business promotion",
         E991-(E991/(1+4.793/100)),
         E991-(E991/(1+Dashboard!$F$4))
      )
   )
)</f>
        <v>0</v>
      </c>
      <c r="J991" s="25">
        <f>Bank1[[#This Row],[Money in/ (Money out)]]-Bank1[[#This Row],[GST/HST]]</f>
        <v>0</v>
      </c>
      <c r="L991" s="23">
        <f t="shared" si="45"/>
        <v>0</v>
      </c>
    </row>
    <row r="992" spans="1:12" x14ac:dyDescent="0.2">
      <c r="A992" s="399"/>
      <c r="D992" s="397">
        <f>_xlfn.XLOOKUP(C:C,Table1[for Import to Bank Register dropdown],Table1[for Pivot],0,0,1)</f>
        <v>0</v>
      </c>
      <c r="E992" s="400"/>
      <c r="F992" s="146">
        <f t="shared" si="47"/>
        <v>1111111</v>
      </c>
      <c r="G992" s="375">
        <f t="shared" si="46"/>
        <v>0</v>
      </c>
      <c r="I992" s="378">
        <f>IF(OR(C992="150 Directors advances", C992="120 accounts receivable", C992="720.2 Automobile - Insurance", C992="720.3 Automobile - License", C992="870.4 Rent - Insurance", C992="870.6 Rent - Property Tax", C992="870.7 Rent - Homeoffice", C992="870.9 Rent - Water"),
   0,
   IF(Dashboard!$F$5="Quick",
      IF(OR(C992="190 Automobile",C992="200 computer hardware",C992="210 Computer software",C992="220 Quickbooks software",C992="230 Office equipment",C992="240 Office furniture"),
         E992-(E992/(1+Dashboard!$F$4)),
         0
      ),
      IF(C992="750 Business promotion",
         E992-(E992/(1+4.793/100)),
         E992-(E992/(1+Dashboard!$F$4))
      )
   )
)</f>
        <v>0</v>
      </c>
      <c r="J992" s="25">
        <f>Bank1[[#This Row],[Money in/ (Money out)]]-Bank1[[#This Row],[GST/HST]]</f>
        <v>0</v>
      </c>
      <c r="L992" s="23">
        <f t="shared" si="45"/>
        <v>0</v>
      </c>
    </row>
    <row r="993" spans="1:12" x14ac:dyDescent="0.2">
      <c r="A993" s="399"/>
      <c r="D993" s="397">
        <f>_xlfn.XLOOKUP(C:C,Table1[for Import to Bank Register dropdown],Table1[for Pivot],0,0,1)</f>
        <v>0</v>
      </c>
      <c r="E993" s="400"/>
      <c r="F993" s="146">
        <f t="shared" si="47"/>
        <v>1111111</v>
      </c>
      <c r="G993" s="375">
        <f t="shared" si="46"/>
        <v>0</v>
      </c>
      <c r="I993" s="378">
        <f>IF(OR(C993="150 Directors advances", C993="120 accounts receivable", C993="720.2 Automobile - Insurance", C993="720.3 Automobile - License", C993="870.4 Rent - Insurance", C993="870.6 Rent - Property Tax", C993="870.7 Rent - Homeoffice", C993="870.9 Rent - Water"),
   0,
   IF(Dashboard!$F$5="Quick",
      IF(OR(C993="190 Automobile",C993="200 computer hardware",C993="210 Computer software",C993="220 Quickbooks software",C993="230 Office equipment",C993="240 Office furniture"),
         E993-(E993/(1+Dashboard!$F$4)),
         0
      ),
      IF(C993="750 Business promotion",
         E993-(E993/(1+4.793/100)),
         E993-(E993/(1+Dashboard!$F$4))
      )
   )
)</f>
        <v>0</v>
      </c>
      <c r="J993" s="25">
        <f>Bank1[[#This Row],[Money in/ (Money out)]]-Bank1[[#This Row],[GST/HST]]</f>
        <v>0</v>
      </c>
      <c r="L993" s="23">
        <f t="shared" si="45"/>
        <v>0</v>
      </c>
    </row>
    <row r="994" spans="1:12" x14ac:dyDescent="0.2">
      <c r="A994" s="399"/>
      <c r="D994" s="397">
        <f>_xlfn.XLOOKUP(C:C,Table1[for Import to Bank Register dropdown],Table1[for Pivot],0,0,1)</f>
        <v>0</v>
      </c>
      <c r="E994" s="400"/>
      <c r="F994" s="146">
        <f t="shared" si="47"/>
        <v>1111111</v>
      </c>
      <c r="G994" s="375">
        <f t="shared" si="46"/>
        <v>0</v>
      </c>
      <c r="I994" s="378">
        <f>IF(OR(C994="150 Directors advances", C994="120 accounts receivable", C994="720.2 Automobile - Insurance", C994="720.3 Automobile - License", C994="870.4 Rent - Insurance", C994="870.6 Rent - Property Tax", C994="870.7 Rent - Homeoffice", C994="870.9 Rent - Water"),
   0,
   IF(Dashboard!$F$5="Quick",
      IF(OR(C994="190 Automobile",C994="200 computer hardware",C994="210 Computer software",C994="220 Quickbooks software",C994="230 Office equipment",C994="240 Office furniture"),
         E994-(E994/(1+Dashboard!$F$4)),
         0
      ),
      IF(C994="750 Business promotion",
         E994-(E994/(1+4.793/100)),
         E994-(E994/(1+Dashboard!$F$4))
      )
   )
)</f>
        <v>0</v>
      </c>
      <c r="J994" s="25">
        <f>Bank1[[#This Row],[Money in/ (Money out)]]-Bank1[[#This Row],[GST/HST]]</f>
        <v>0</v>
      </c>
      <c r="L994" s="23">
        <f t="shared" si="45"/>
        <v>0</v>
      </c>
    </row>
    <row r="995" spans="1:12" x14ac:dyDescent="0.2">
      <c r="A995" s="399"/>
      <c r="D995" s="397">
        <f>_xlfn.XLOOKUP(C:C,Table1[for Import to Bank Register dropdown],Table1[for Pivot],0,0,1)</f>
        <v>0</v>
      </c>
      <c r="E995" s="400"/>
      <c r="F995" s="146">
        <f t="shared" si="47"/>
        <v>1111111</v>
      </c>
      <c r="G995" s="375">
        <f t="shared" si="46"/>
        <v>0</v>
      </c>
      <c r="I995" s="378">
        <f>IF(OR(C995="150 Directors advances", C995="120 accounts receivable", C995="720.2 Automobile - Insurance", C995="720.3 Automobile - License", C995="870.4 Rent - Insurance", C995="870.6 Rent - Property Tax", C995="870.7 Rent - Homeoffice", C995="870.9 Rent - Water"),
   0,
   IF(Dashboard!$F$5="Quick",
      IF(OR(C995="190 Automobile",C995="200 computer hardware",C995="210 Computer software",C995="220 Quickbooks software",C995="230 Office equipment",C995="240 Office furniture"),
         E995-(E995/(1+Dashboard!$F$4)),
         0
      ),
      IF(C995="750 Business promotion",
         E995-(E995/(1+4.793/100)),
         E995-(E995/(1+Dashboard!$F$4))
      )
   )
)</f>
        <v>0</v>
      </c>
      <c r="J995" s="25">
        <f>Bank1[[#This Row],[Money in/ (Money out)]]-Bank1[[#This Row],[GST/HST]]</f>
        <v>0</v>
      </c>
      <c r="L995" s="23">
        <f t="shared" si="45"/>
        <v>0</v>
      </c>
    </row>
    <row r="996" spans="1:12" x14ac:dyDescent="0.2">
      <c r="A996" s="399"/>
      <c r="D996" s="397">
        <f>_xlfn.XLOOKUP(C:C,Table1[for Import to Bank Register dropdown],Table1[for Pivot],0,0,1)</f>
        <v>0</v>
      </c>
      <c r="E996" s="400"/>
      <c r="F996" s="146">
        <f t="shared" si="47"/>
        <v>1111111</v>
      </c>
      <c r="G996" s="375">
        <f t="shared" si="46"/>
        <v>0</v>
      </c>
      <c r="I996" s="378">
        <f>IF(OR(C996="150 Directors advances", C996="120 accounts receivable", C996="720.2 Automobile - Insurance", C996="720.3 Automobile - License", C996="870.4 Rent - Insurance", C996="870.6 Rent - Property Tax", C996="870.7 Rent - Homeoffice", C996="870.9 Rent - Water"),
   0,
   IF(Dashboard!$F$5="Quick",
      IF(OR(C996="190 Automobile",C996="200 computer hardware",C996="210 Computer software",C996="220 Quickbooks software",C996="230 Office equipment",C996="240 Office furniture"),
         E996-(E996/(1+Dashboard!$F$4)),
         0
      ),
      IF(C996="750 Business promotion",
         E996-(E996/(1+4.793/100)),
         E996-(E996/(1+Dashboard!$F$4))
      )
   )
)</f>
        <v>0</v>
      </c>
      <c r="J996" s="25">
        <f>Bank1[[#This Row],[Money in/ (Money out)]]-Bank1[[#This Row],[GST/HST]]</f>
        <v>0</v>
      </c>
      <c r="L996" s="23">
        <f t="shared" si="45"/>
        <v>0</v>
      </c>
    </row>
    <row r="997" spans="1:12" x14ac:dyDescent="0.2">
      <c r="A997" s="399"/>
      <c r="D997" s="397">
        <f>_xlfn.XLOOKUP(C:C,Table1[for Import to Bank Register dropdown],Table1[for Pivot],0,0,1)</f>
        <v>0</v>
      </c>
      <c r="E997" s="400"/>
      <c r="F997" s="146">
        <f t="shared" si="47"/>
        <v>1111111</v>
      </c>
      <c r="G997" s="375">
        <f t="shared" si="46"/>
        <v>0</v>
      </c>
      <c r="I997" s="378">
        <f>IF(OR(C997="150 Directors advances", C997="120 accounts receivable", C997="720.2 Automobile - Insurance", C997="720.3 Automobile - License", C997="870.4 Rent - Insurance", C997="870.6 Rent - Property Tax", C997="870.7 Rent - Homeoffice", C997="870.9 Rent - Water"),
   0,
   IF(Dashboard!$F$5="Quick",
      IF(OR(C997="190 Automobile",C997="200 computer hardware",C997="210 Computer software",C997="220 Quickbooks software",C997="230 Office equipment",C997="240 Office furniture"),
         E997-(E997/(1+Dashboard!$F$4)),
         0
      ),
      IF(C997="750 Business promotion",
         E997-(E997/(1+4.793/100)),
         E997-(E997/(1+Dashboard!$F$4))
      )
   )
)</f>
        <v>0</v>
      </c>
      <c r="J997" s="25">
        <f>Bank1[[#This Row],[Money in/ (Money out)]]-Bank1[[#This Row],[GST/HST]]</f>
        <v>0</v>
      </c>
      <c r="L997" s="23">
        <f t="shared" si="45"/>
        <v>0</v>
      </c>
    </row>
    <row r="998" spans="1:12" x14ac:dyDescent="0.2">
      <c r="A998" s="399"/>
      <c r="D998" s="397">
        <f>_xlfn.XLOOKUP(C:C,Table1[for Import to Bank Register dropdown],Table1[for Pivot],0,0,1)</f>
        <v>0</v>
      </c>
      <c r="E998" s="400"/>
      <c r="F998" s="146">
        <f t="shared" si="47"/>
        <v>1111111</v>
      </c>
      <c r="G998" s="375">
        <f t="shared" si="46"/>
        <v>0</v>
      </c>
      <c r="I998" s="378">
        <f>IF(OR(C998="150 Directors advances", C998="120 accounts receivable", C998="720.2 Automobile - Insurance", C998="720.3 Automobile - License", C998="870.4 Rent - Insurance", C998="870.6 Rent - Property Tax", C998="870.7 Rent - Homeoffice", C998="870.9 Rent - Water"),
   0,
   IF(Dashboard!$F$5="Quick",
      IF(OR(C998="190 Automobile",C998="200 computer hardware",C998="210 Computer software",C998="220 Quickbooks software",C998="230 Office equipment",C998="240 Office furniture"),
         E998-(E998/(1+Dashboard!$F$4)),
         0
      ),
      IF(C998="750 Business promotion",
         E998-(E998/(1+4.793/100)),
         E998-(E998/(1+Dashboard!$F$4))
      )
   )
)</f>
        <v>0</v>
      </c>
      <c r="J998" s="25">
        <f>Bank1[[#This Row],[Money in/ (Money out)]]-Bank1[[#This Row],[GST/HST]]</f>
        <v>0</v>
      </c>
      <c r="L998" s="23">
        <f t="shared" si="45"/>
        <v>0</v>
      </c>
    </row>
    <row r="999" spans="1:12" x14ac:dyDescent="0.2">
      <c r="A999" s="399"/>
      <c r="D999" s="397">
        <f>_xlfn.XLOOKUP(C:C,Table1[for Import to Bank Register dropdown],Table1[for Pivot],0,0,1)</f>
        <v>0</v>
      </c>
      <c r="E999" s="400"/>
      <c r="F999" s="146">
        <f t="shared" si="47"/>
        <v>1111111</v>
      </c>
      <c r="G999" s="375">
        <f t="shared" si="46"/>
        <v>0</v>
      </c>
      <c r="I999" s="378">
        <f>IF(OR(C999="150 Directors advances", C999="120 accounts receivable", C999="720.2 Automobile - Insurance", C999="720.3 Automobile - License", C999="870.4 Rent - Insurance", C999="870.6 Rent - Property Tax", C999="870.7 Rent - Homeoffice", C999="870.9 Rent - Water"),
   0,
   IF(Dashboard!$F$5="Quick",
      IF(OR(C999="190 Automobile",C999="200 computer hardware",C999="210 Computer software",C999="220 Quickbooks software",C999="230 Office equipment",C999="240 Office furniture"),
         E999-(E999/(1+Dashboard!$F$4)),
         0
      ),
      IF(C999="750 Business promotion",
         E999-(E999/(1+4.793/100)),
         E999-(E999/(1+Dashboard!$F$4))
      )
   )
)</f>
        <v>0</v>
      </c>
      <c r="J999" s="25">
        <f>Bank1[[#This Row],[Money in/ (Money out)]]-Bank1[[#This Row],[GST/HST]]</f>
        <v>0</v>
      </c>
      <c r="L999" s="23">
        <f t="shared" si="45"/>
        <v>0</v>
      </c>
    </row>
    <row r="1000" spans="1:12" x14ac:dyDescent="0.2">
      <c r="A1000" s="399"/>
      <c r="D1000" s="397">
        <f>_xlfn.XLOOKUP(C:C,Table1[for Import to Bank Register dropdown],Table1[for Pivot],0,0,1)</f>
        <v>0</v>
      </c>
      <c r="E1000" s="400"/>
      <c r="F1000" s="146">
        <f t="shared" si="47"/>
        <v>1111111</v>
      </c>
      <c r="G1000" s="375">
        <f t="shared" si="46"/>
        <v>0</v>
      </c>
      <c r="I1000" s="378">
        <f>IF(OR(C1000="150 Directors advances", C1000="120 accounts receivable", C1000="720.2 Automobile - Insurance", C1000="720.3 Automobile - License", C1000="870.4 Rent - Insurance", C1000="870.6 Rent - Property Tax", C1000="870.7 Rent - Homeoffice", C1000="870.9 Rent - Water"),
   0,
   IF(Dashboard!$F$5="Quick",
      IF(OR(C1000="190 Automobile",C1000="200 computer hardware",C1000="210 Computer software",C1000="220 Quickbooks software",C1000="230 Office equipment",C1000="240 Office furniture"),
         E1000-(E1000/(1+Dashboard!$F$4)),
         0
      ),
      IF(C1000="750 Business promotion",
         E1000-(E1000/(1+4.793/100)),
         E1000-(E1000/(1+Dashboard!$F$4))
      )
   )
)</f>
        <v>0</v>
      </c>
      <c r="J1000" s="25">
        <f>Bank1[[#This Row],[Money in/ (Money out)]]-Bank1[[#This Row],[GST/HST]]</f>
        <v>0</v>
      </c>
      <c r="L1000" s="23">
        <f t="shared" si="45"/>
        <v>0</v>
      </c>
    </row>
    <row r="1001" spans="1:12" x14ac:dyDescent="0.2">
      <c r="A1001" s="399"/>
      <c r="D1001" s="397">
        <f>_xlfn.XLOOKUP(C:C,Table1[for Import to Bank Register dropdown],Table1[for Pivot],0,0,1)</f>
        <v>0</v>
      </c>
      <c r="E1001" s="400"/>
      <c r="F1001" s="146">
        <f t="shared" si="47"/>
        <v>1111111</v>
      </c>
      <c r="G1001" s="375">
        <f t="shared" si="46"/>
        <v>0</v>
      </c>
      <c r="I1001" s="378">
        <f>IF(OR(C1001="150 Directors advances", C1001="120 accounts receivable", C1001="720.2 Automobile - Insurance", C1001="720.3 Automobile - License", C1001="870.4 Rent - Insurance", C1001="870.6 Rent - Property Tax", C1001="870.7 Rent - Homeoffice", C1001="870.9 Rent - Water"),
   0,
   IF(Dashboard!$F$5="Quick",
      IF(OR(C1001="190 Automobile",C1001="200 computer hardware",C1001="210 Computer software",C1001="220 Quickbooks software",C1001="230 Office equipment",C1001="240 Office furniture"),
         E1001-(E1001/(1+Dashboard!$F$4)),
         0
      ),
      IF(C1001="750 Business promotion",
         E1001-(E1001/(1+4.793/100)),
         E1001-(E1001/(1+Dashboard!$F$4))
      )
   )
)</f>
        <v>0</v>
      </c>
      <c r="J1001" s="25">
        <f>Bank1[[#This Row],[Money in/ (Money out)]]-Bank1[[#This Row],[GST/HST]]</f>
        <v>0</v>
      </c>
      <c r="L1001" s="23">
        <f t="shared" si="45"/>
        <v>0</v>
      </c>
    </row>
    <row r="1002" spans="1:12" x14ac:dyDescent="0.2">
      <c r="A1002" s="399"/>
      <c r="D1002" s="397">
        <f>_xlfn.XLOOKUP(C:C,Table1[for Import to Bank Register dropdown],Table1[for Pivot],0,0,1)</f>
        <v>0</v>
      </c>
      <c r="E1002" s="400"/>
      <c r="F1002" s="146">
        <f t="shared" si="47"/>
        <v>1111111</v>
      </c>
      <c r="G1002" s="375">
        <f t="shared" si="46"/>
        <v>0</v>
      </c>
      <c r="I1002" s="378">
        <f>IF(OR(C1002="150 Directors advances", C1002="120 accounts receivable", C1002="720.2 Automobile - Insurance", C1002="720.3 Automobile - License", C1002="870.4 Rent - Insurance", C1002="870.6 Rent - Property Tax", C1002="870.7 Rent - Homeoffice", C1002="870.9 Rent - Water"),
   0,
   IF(Dashboard!$F$5="Quick",
      IF(OR(C1002="190 Automobile",C1002="200 computer hardware",C1002="210 Computer software",C1002="220 Quickbooks software",C1002="230 Office equipment",C1002="240 Office furniture"),
         E1002-(E1002/(1+Dashboard!$F$4)),
         0
      ),
      IF(C1002="750 Business promotion",
         E1002-(E1002/(1+4.793/100)),
         E1002-(E1002/(1+Dashboard!$F$4))
      )
   )
)</f>
        <v>0</v>
      </c>
      <c r="J1002" s="25">
        <f>Bank1[[#This Row],[Money in/ (Money out)]]-Bank1[[#This Row],[GST/HST]]</f>
        <v>0</v>
      </c>
      <c r="L1002" s="23">
        <f t="shared" si="45"/>
        <v>0</v>
      </c>
    </row>
    <row r="1003" spans="1:12" x14ac:dyDescent="0.2">
      <c r="A1003" s="399"/>
      <c r="D1003" s="397">
        <f>_xlfn.XLOOKUP(C:C,Table1[for Import to Bank Register dropdown],Table1[for Pivot],0,0,1)</f>
        <v>0</v>
      </c>
      <c r="E1003" s="400"/>
      <c r="F1003" s="146">
        <f t="shared" si="47"/>
        <v>1111111</v>
      </c>
      <c r="G1003" s="375">
        <f t="shared" si="46"/>
        <v>0</v>
      </c>
      <c r="I1003" s="378">
        <f>IF(OR(C1003="150 Directors advances", C1003="120 accounts receivable", C1003="720.2 Automobile - Insurance", C1003="720.3 Automobile - License", C1003="870.4 Rent - Insurance", C1003="870.6 Rent - Property Tax", C1003="870.7 Rent - Homeoffice", C1003="870.9 Rent - Water"),
   0,
   IF(Dashboard!$F$5="Quick",
      IF(OR(C1003="190 Automobile",C1003="200 computer hardware",C1003="210 Computer software",C1003="220 Quickbooks software",C1003="230 Office equipment",C1003="240 Office furniture"),
         E1003-(E1003/(1+Dashboard!$F$4)),
         0
      ),
      IF(C1003="750 Business promotion",
         E1003-(E1003/(1+4.793/100)),
         E1003-(E1003/(1+Dashboard!$F$4))
      )
   )
)</f>
        <v>0</v>
      </c>
      <c r="J1003" s="25">
        <f>Bank1[[#This Row],[Money in/ (Money out)]]-Bank1[[#This Row],[GST/HST]]</f>
        <v>0</v>
      </c>
      <c r="L1003" s="23">
        <f t="shared" si="45"/>
        <v>0</v>
      </c>
    </row>
    <row r="1004" spans="1:12" x14ac:dyDescent="0.2">
      <c r="A1004" s="399"/>
      <c r="D1004" s="397">
        <f>_xlfn.XLOOKUP(C:C,Table1[for Import to Bank Register dropdown],Table1[for Pivot],0,0,1)</f>
        <v>0</v>
      </c>
      <c r="E1004" s="400"/>
      <c r="F1004" s="146">
        <f t="shared" si="47"/>
        <v>1111111</v>
      </c>
      <c r="G1004" s="375">
        <f t="shared" si="46"/>
        <v>0</v>
      </c>
      <c r="I1004" s="378">
        <f>IF(OR(C1004="150 Directors advances", C1004="120 accounts receivable", C1004="720.2 Automobile - Insurance", C1004="720.3 Automobile - License", C1004="870.4 Rent - Insurance", C1004="870.6 Rent - Property Tax", C1004="870.7 Rent - Homeoffice", C1004="870.9 Rent - Water"),
   0,
   IF(Dashboard!$F$5="Quick",
      IF(OR(C1004="190 Automobile",C1004="200 computer hardware",C1004="210 Computer software",C1004="220 Quickbooks software",C1004="230 Office equipment",C1004="240 Office furniture"),
         E1004-(E1004/(1+Dashboard!$F$4)),
         0
      ),
      IF(C1004="750 Business promotion",
         E1004-(E1004/(1+4.793/100)),
         E1004-(E1004/(1+Dashboard!$F$4))
      )
   )
)</f>
        <v>0</v>
      </c>
      <c r="J1004" s="25">
        <f>Bank1[[#This Row],[Money in/ (Money out)]]-Bank1[[#This Row],[GST/HST]]</f>
        <v>0</v>
      </c>
      <c r="L1004" s="23">
        <f t="shared" si="45"/>
        <v>0</v>
      </c>
    </row>
    <row r="1005" spans="1:12" x14ac:dyDescent="0.2">
      <c r="A1005" s="399"/>
      <c r="D1005" s="397">
        <f>_xlfn.XLOOKUP(C:C,Table1[for Import to Bank Register dropdown],Table1[for Pivot],0,0,1)</f>
        <v>0</v>
      </c>
      <c r="E1005" s="400"/>
      <c r="F1005" s="146">
        <f t="shared" si="47"/>
        <v>1111111</v>
      </c>
      <c r="G1005" s="375">
        <f t="shared" si="46"/>
        <v>0</v>
      </c>
      <c r="I1005" s="378">
        <f>IF(OR(C1005="150 Directors advances", C1005="120 accounts receivable", C1005="720.2 Automobile - Insurance", C1005="720.3 Automobile - License", C1005="870.4 Rent - Insurance", C1005="870.6 Rent - Property Tax", C1005="870.7 Rent - Homeoffice", C1005="870.9 Rent - Water"),
   0,
   IF(Dashboard!$F$5="Quick",
      IF(OR(C1005="190 Automobile",C1005="200 computer hardware",C1005="210 Computer software",C1005="220 Quickbooks software",C1005="230 Office equipment",C1005="240 Office furniture"),
         E1005-(E1005/(1+Dashboard!$F$4)),
         0
      ),
      IF(C1005="750 Business promotion",
         E1005-(E1005/(1+4.793/100)),
         E1005-(E1005/(1+Dashboard!$F$4))
      )
   )
)</f>
        <v>0</v>
      </c>
      <c r="J1005" s="25">
        <f>Bank1[[#This Row],[Money in/ (Money out)]]-Bank1[[#This Row],[GST/HST]]</f>
        <v>0</v>
      </c>
      <c r="L1005" s="23">
        <f t="shared" si="45"/>
        <v>0</v>
      </c>
    </row>
    <row r="1006" spans="1:12" x14ac:dyDescent="0.2">
      <c r="A1006" s="399"/>
      <c r="D1006" s="397">
        <f>_xlfn.XLOOKUP(C:C,Table1[for Import to Bank Register dropdown],Table1[for Pivot],0,0,1)</f>
        <v>0</v>
      </c>
      <c r="E1006" s="400"/>
      <c r="F1006" s="146">
        <f t="shared" si="47"/>
        <v>1111111</v>
      </c>
      <c r="G1006" s="375">
        <f t="shared" si="46"/>
        <v>0</v>
      </c>
      <c r="I1006" s="378">
        <f>IF(OR(C1006="150 Directors advances", C1006="120 accounts receivable", C1006="720.2 Automobile - Insurance", C1006="720.3 Automobile - License", C1006="870.4 Rent - Insurance", C1006="870.6 Rent - Property Tax", C1006="870.7 Rent - Homeoffice", C1006="870.9 Rent - Water"),
   0,
   IF(Dashboard!$F$5="Quick",
      IF(OR(C1006="190 Automobile",C1006="200 computer hardware",C1006="210 Computer software",C1006="220 Quickbooks software",C1006="230 Office equipment",C1006="240 Office furniture"),
         E1006-(E1006/(1+Dashboard!$F$4)),
         0
      ),
      IF(C1006="750 Business promotion",
         E1006-(E1006/(1+4.793/100)),
         E1006-(E1006/(1+Dashboard!$F$4))
      )
   )
)</f>
        <v>0</v>
      </c>
      <c r="J1006" s="25">
        <f>Bank1[[#This Row],[Money in/ (Money out)]]-Bank1[[#This Row],[GST/HST]]</f>
        <v>0</v>
      </c>
      <c r="L1006" s="23">
        <f t="shared" si="45"/>
        <v>0</v>
      </c>
    </row>
    <row r="1007" spans="1:12" x14ac:dyDescent="0.2">
      <c r="A1007" s="399"/>
      <c r="D1007" s="397">
        <f>_xlfn.XLOOKUP(C:C,Table1[for Import to Bank Register dropdown],Table1[for Pivot],0,0,1)</f>
        <v>0</v>
      </c>
      <c r="E1007" s="400"/>
      <c r="F1007" s="146">
        <f t="shared" si="47"/>
        <v>1111111</v>
      </c>
      <c r="G1007" s="375">
        <f t="shared" si="46"/>
        <v>0</v>
      </c>
      <c r="I1007" s="378">
        <f>IF(OR(C1007="150 Directors advances", C1007="120 accounts receivable", C1007="720.2 Automobile - Insurance", C1007="720.3 Automobile - License", C1007="870.4 Rent - Insurance", C1007="870.6 Rent - Property Tax", C1007="870.7 Rent - Homeoffice", C1007="870.9 Rent - Water"),
   0,
   IF(Dashboard!$F$5="Quick",
      IF(OR(C1007="190 Automobile",C1007="200 computer hardware",C1007="210 Computer software",C1007="220 Quickbooks software",C1007="230 Office equipment",C1007="240 Office furniture"),
         E1007-(E1007/(1+Dashboard!$F$4)),
         0
      ),
      IF(C1007="750 Business promotion",
         E1007-(E1007/(1+4.793/100)),
         E1007-(E1007/(1+Dashboard!$F$4))
      )
   )
)</f>
        <v>0</v>
      </c>
      <c r="J1007" s="25">
        <f>Bank1[[#This Row],[Money in/ (Money out)]]-Bank1[[#This Row],[GST/HST]]</f>
        <v>0</v>
      </c>
      <c r="L1007" s="23">
        <f t="shared" si="45"/>
        <v>0</v>
      </c>
    </row>
    <row r="1008" spans="1:12" x14ac:dyDescent="0.2">
      <c r="A1008" s="399"/>
      <c r="D1008" s="397">
        <f>_xlfn.XLOOKUP(C:C,Table1[for Import to Bank Register dropdown],Table1[for Pivot],0,0,1)</f>
        <v>0</v>
      </c>
      <c r="E1008" s="400"/>
      <c r="F1008" s="146">
        <f t="shared" si="47"/>
        <v>1111111</v>
      </c>
      <c r="G1008" s="375">
        <f t="shared" si="46"/>
        <v>0</v>
      </c>
      <c r="I1008" s="378">
        <f>IF(OR(C1008="150 Directors advances", C1008="120 accounts receivable", C1008="720.2 Automobile - Insurance", C1008="720.3 Automobile - License", C1008="870.4 Rent - Insurance", C1008="870.6 Rent - Property Tax", C1008="870.7 Rent - Homeoffice", C1008="870.9 Rent - Water"),
   0,
   IF(Dashboard!$F$5="Quick",
      IF(OR(C1008="190 Automobile",C1008="200 computer hardware",C1008="210 Computer software",C1008="220 Quickbooks software",C1008="230 Office equipment",C1008="240 Office furniture"),
         E1008-(E1008/(1+Dashboard!$F$4)),
         0
      ),
      IF(C1008="750 Business promotion",
         E1008-(E1008/(1+4.793/100)),
         E1008-(E1008/(1+Dashboard!$F$4))
      )
   )
)</f>
        <v>0</v>
      </c>
      <c r="J1008" s="25">
        <f>Bank1[[#This Row],[Money in/ (Money out)]]-Bank1[[#This Row],[GST/HST]]</f>
        <v>0</v>
      </c>
      <c r="L1008" s="23">
        <f t="shared" si="45"/>
        <v>0</v>
      </c>
    </row>
    <row r="1009" spans="1:12" x14ac:dyDescent="0.2">
      <c r="A1009" s="399"/>
      <c r="D1009" s="397">
        <f>_xlfn.XLOOKUP(C:C,Table1[for Import to Bank Register dropdown],Table1[for Pivot],0,0,1)</f>
        <v>0</v>
      </c>
      <c r="E1009" s="400"/>
      <c r="F1009" s="146">
        <f t="shared" si="47"/>
        <v>1111111</v>
      </c>
      <c r="G1009" s="375">
        <f t="shared" si="46"/>
        <v>0</v>
      </c>
      <c r="I1009" s="378">
        <f>IF(OR(C1009="150 Directors advances", C1009="120 accounts receivable", C1009="720.2 Automobile - Insurance", C1009="720.3 Automobile - License", C1009="870.4 Rent - Insurance", C1009="870.6 Rent - Property Tax", C1009="870.7 Rent - Homeoffice", C1009="870.9 Rent - Water"),
   0,
   IF(Dashboard!$F$5="Quick",
      IF(OR(C1009="190 Automobile",C1009="200 computer hardware",C1009="210 Computer software",C1009="220 Quickbooks software",C1009="230 Office equipment",C1009="240 Office furniture"),
         E1009-(E1009/(1+Dashboard!$F$4)),
         0
      ),
      IF(C1009="750 Business promotion",
         E1009-(E1009/(1+4.793/100)),
         E1009-(E1009/(1+Dashboard!$F$4))
      )
   )
)</f>
        <v>0</v>
      </c>
      <c r="J1009" s="25">
        <f>Bank1[[#This Row],[Money in/ (Money out)]]-Bank1[[#This Row],[GST/HST]]</f>
        <v>0</v>
      </c>
      <c r="L1009" s="23">
        <f t="shared" si="45"/>
        <v>0</v>
      </c>
    </row>
    <row r="1010" spans="1:12" x14ac:dyDescent="0.2">
      <c r="A1010" s="399"/>
      <c r="D1010" s="397">
        <f>_xlfn.XLOOKUP(C:C,Table1[for Import to Bank Register dropdown],Table1[for Pivot],0,0,1)</f>
        <v>0</v>
      </c>
      <c r="E1010" s="400"/>
      <c r="F1010" s="146">
        <f t="shared" si="47"/>
        <v>1111111</v>
      </c>
      <c r="G1010" s="375">
        <f t="shared" si="46"/>
        <v>0</v>
      </c>
      <c r="I1010" s="378">
        <f>IF(OR(C1010="150 Directors advances", C1010="120 accounts receivable", C1010="720.2 Automobile - Insurance", C1010="720.3 Automobile - License", C1010="870.4 Rent - Insurance", C1010="870.6 Rent - Property Tax", C1010="870.7 Rent - Homeoffice", C1010="870.9 Rent - Water"),
   0,
   IF(Dashboard!$F$5="Quick",
      IF(OR(C1010="190 Automobile",C1010="200 computer hardware",C1010="210 Computer software",C1010="220 Quickbooks software",C1010="230 Office equipment",C1010="240 Office furniture"),
         E1010-(E1010/(1+Dashboard!$F$4)),
         0
      ),
      IF(C1010="750 Business promotion",
         E1010-(E1010/(1+4.793/100)),
         E1010-(E1010/(1+Dashboard!$F$4))
      )
   )
)</f>
        <v>0</v>
      </c>
      <c r="J1010" s="25">
        <f>Bank1[[#This Row],[Money in/ (Money out)]]-Bank1[[#This Row],[GST/HST]]</f>
        <v>0</v>
      </c>
      <c r="L1010" s="23">
        <f t="shared" si="45"/>
        <v>0</v>
      </c>
    </row>
    <row r="1011" spans="1:12" x14ac:dyDescent="0.2">
      <c r="A1011" s="399"/>
      <c r="D1011" s="397">
        <f>_xlfn.XLOOKUP(C:C,Table1[for Import to Bank Register dropdown],Table1[for Pivot],0,0,1)</f>
        <v>0</v>
      </c>
      <c r="E1011" s="400"/>
      <c r="F1011" s="146">
        <f t="shared" si="47"/>
        <v>1111111</v>
      </c>
      <c r="G1011" s="375">
        <f t="shared" si="46"/>
        <v>0</v>
      </c>
      <c r="I1011" s="378">
        <f>IF(OR(C1011="150 Directors advances", C1011="120 accounts receivable", C1011="720.2 Automobile - Insurance", C1011="720.3 Automobile - License", C1011="870.4 Rent - Insurance", C1011="870.6 Rent - Property Tax", C1011="870.7 Rent - Homeoffice", C1011="870.9 Rent - Water"),
   0,
   IF(Dashboard!$F$5="Quick",
      IF(OR(C1011="190 Automobile",C1011="200 computer hardware",C1011="210 Computer software",C1011="220 Quickbooks software",C1011="230 Office equipment",C1011="240 Office furniture"),
         E1011-(E1011/(1+Dashboard!$F$4)),
         0
      ),
      IF(C1011="750 Business promotion",
         E1011-(E1011/(1+4.793/100)),
         E1011-(E1011/(1+Dashboard!$F$4))
      )
   )
)</f>
        <v>0</v>
      </c>
      <c r="J1011" s="25">
        <f>Bank1[[#This Row],[Money in/ (Money out)]]-Bank1[[#This Row],[GST/HST]]</f>
        <v>0</v>
      </c>
      <c r="L1011" s="23">
        <f t="shared" si="45"/>
        <v>0</v>
      </c>
    </row>
    <row r="1012" spans="1:12" x14ac:dyDescent="0.2">
      <c r="A1012" s="399"/>
      <c r="D1012" s="397">
        <f>_xlfn.XLOOKUP(C:C,Table1[for Import to Bank Register dropdown],Table1[for Pivot],0,0,1)</f>
        <v>0</v>
      </c>
      <c r="E1012" s="400"/>
      <c r="F1012" s="146">
        <f t="shared" si="47"/>
        <v>1111111</v>
      </c>
      <c r="G1012" s="375">
        <f t="shared" si="46"/>
        <v>0</v>
      </c>
      <c r="I1012" s="378">
        <f>IF(OR(C1012="150 Directors advances", C1012="120 accounts receivable", C1012="720.2 Automobile - Insurance", C1012="720.3 Automobile - License", C1012="870.4 Rent - Insurance", C1012="870.6 Rent - Property Tax", C1012="870.7 Rent - Homeoffice", C1012="870.9 Rent - Water"),
   0,
   IF(Dashboard!$F$5="Quick",
      IF(OR(C1012="190 Automobile",C1012="200 computer hardware",C1012="210 Computer software",C1012="220 Quickbooks software",C1012="230 Office equipment",C1012="240 Office furniture"),
         E1012-(E1012/(1+Dashboard!$F$4)),
         0
      ),
      IF(C1012="750 Business promotion",
         E1012-(E1012/(1+4.793/100)),
         E1012-(E1012/(1+Dashboard!$F$4))
      )
   )
)</f>
        <v>0</v>
      </c>
      <c r="J1012" s="25">
        <f>Bank1[[#This Row],[Money in/ (Money out)]]-Bank1[[#This Row],[GST/HST]]</f>
        <v>0</v>
      </c>
      <c r="L1012" s="23">
        <f t="shared" si="45"/>
        <v>0</v>
      </c>
    </row>
    <row r="1013" spans="1:12" x14ac:dyDescent="0.2">
      <c r="A1013" s="399"/>
      <c r="D1013" s="397">
        <f>_xlfn.XLOOKUP(C:C,Table1[for Import to Bank Register dropdown],Table1[for Pivot],0,0,1)</f>
        <v>0</v>
      </c>
      <c r="E1013" s="400"/>
      <c r="F1013" s="146">
        <f t="shared" si="47"/>
        <v>1111111</v>
      </c>
      <c r="G1013" s="375">
        <f t="shared" si="46"/>
        <v>0</v>
      </c>
      <c r="I1013" s="378">
        <f>IF(OR(C1013="150 Directors advances", C1013="120 accounts receivable", C1013="720.2 Automobile - Insurance", C1013="720.3 Automobile - License", C1013="870.4 Rent - Insurance", C1013="870.6 Rent - Property Tax", C1013="870.7 Rent - Homeoffice", C1013="870.9 Rent - Water"),
   0,
   IF(Dashboard!$F$5="Quick",
      IF(OR(C1013="190 Automobile",C1013="200 computer hardware",C1013="210 Computer software",C1013="220 Quickbooks software",C1013="230 Office equipment",C1013="240 Office furniture"),
         E1013-(E1013/(1+Dashboard!$F$4)),
         0
      ),
      IF(C1013="750 Business promotion",
         E1013-(E1013/(1+4.793/100)),
         E1013-(E1013/(1+Dashboard!$F$4))
      )
   )
)</f>
        <v>0</v>
      </c>
      <c r="J1013" s="25">
        <f>Bank1[[#This Row],[Money in/ (Money out)]]-Bank1[[#This Row],[GST/HST]]</f>
        <v>0</v>
      </c>
      <c r="L1013" s="23">
        <f t="shared" si="45"/>
        <v>0</v>
      </c>
    </row>
    <row r="1014" spans="1:12" x14ac:dyDescent="0.2">
      <c r="A1014" s="399"/>
      <c r="D1014" s="397">
        <f>_xlfn.XLOOKUP(C:C,Table1[for Import to Bank Register dropdown],Table1[for Pivot],0,0,1)</f>
        <v>0</v>
      </c>
      <c r="E1014" s="400"/>
      <c r="F1014" s="146">
        <f t="shared" si="47"/>
        <v>1111111</v>
      </c>
      <c r="G1014" s="375">
        <f t="shared" si="46"/>
        <v>0</v>
      </c>
      <c r="I1014" s="378">
        <f>IF(OR(C1014="150 Directors advances", C1014="120 accounts receivable", C1014="720.2 Automobile - Insurance", C1014="720.3 Automobile - License", C1014="870.4 Rent - Insurance", C1014="870.6 Rent - Property Tax", C1014="870.7 Rent - Homeoffice", C1014="870.9 Rent - Water"),
   0,
   IF(Dashboard!$F$5="Quick",
      IF(OR(C1014="190 Automobile",C1014="200 computer hardware",C1014="210 Computer software",C1014="220 Quickbooks software",C1014="230 Office equipment",C1014="240 Office furniture"),
         E1014-(E1014/(1+Dashboard!$F$4)),
         0
      ),
      IF(C1014="750 Business promotion",
         E1014-(E1014/(1+4.793/100)),
         E1014-(E1014/(1+Dashboard!$F$4))
      )
   )
)</f>
        <v>0</v>
      </c>
      <c r="J1014" s="25">
        <f>Bank1[[#This Row],[Money in/ (Money out)]]-Bank1[[#This Row],[GST/HST]]</f>
        <v>0</v>
      </c>
      <c r="L1014" s="23">
        <f t="shared" si="45"/>
        <v>0</v>
      </c>
    </row>
    <row r="1015" spans="1:12" x14ac:dyDescent="0.2">
      <c r="A1015" s="399"/>
      <c r="D1015" s="397">
        <f>_xlfn.XLOOKUP(C:C,Table1[for Import to Bank Register dropdown],Table1[for Pivot],0,0,1)</f>
        <v>0</v>
      </c>
      <c r="E1015" s="400"/>
      <c r="F1015" s="146">
        <f t="shared" si="47"/>
        <v>1111111</v>
      </c>
      <c r="G1015" s="375">
        <f t="shared" si="46"/>
        <v>0</v>
      </c>
      <c r="I1015" s="378">
        <f>IF(OR(C1015="150 Directors advances", C1015="120 accounts receivable", C1015="720.2 Automobile - Insurance", C1015="720.3 Automobile - License", C1015="870.4 Rent - Insurance", C1015="870.6 Rent - Property Tax", C1015="870.7 Rent - Homeoffice", C1015="870.9 Rent - Water"),
   0,
   IF(Dashboard!$F$5="Quick",
      IF(OR(C1015="190 Automobile",C1015="200 computer hardware",C1015="210 Computer software",C1015="220 Quickbooks software",C1015="230 Office equipment",C1015="240 Office furniture"),
         E1015-(E1015/(1+Dashboard!$F$4)),
         0
      ),
      IF(C1015="750 Business promotion",
         E1015-(E1015/(1+4.793/100)),
         E1015-(E1015/(1+Dashboard!$F$4))
      )
   )
)</f>
        <v>0</v>
      </c>
      <c r="J1015" s="25">
        <f>Bank1[[#This Row],[Money in/ (Money out)]]-Bank1[[#This Row],[GST/HST]]</f>
        <v>0</v>
      </c>
      <c r="L1015" s="23">
        <f t="shared" si="45"/>
        <v>0</v>
      </c>
    </row>
    <row r="1016" spans="1:12" x14ac:dyDescent="0.2">
      <c r="A1016" s="399"/>
      <c r="D1016" s="397">
        <f>_xlfn.XLOOKUP(C:C,Table1[for Import to Bank Register dropdown],Table1[for Pivot],0,0,1)</f>
        <v>0</v>
      </c>
      <c r="E1016" s="400"/>
      <c r="F1016" s="146">
        <f t="shared" si="47"/>
        <v>1111111</v>
      </c>
      <c r="G1016" s="375">
        <f t="shared" si="46"/>
        <v>0</v>
      </c>
      <c r="I1016" s="378">
        <f>IF(OR(C1016="150 Directors advances", C1016="120 accounts receivable", C1016="720.2 Automobile - Insurance", C1016="720.3 Automobile - License", C1016="870.4 Rent - Insurance", C1016="870.6 Rent - Property Tax", C1016="870.7 Rent - Homeoffice", C1016="870.9 Rent - Water"),
   0,
   IF(Dashboard!$F$5="Quick",
      IF(OR(C1016="190 Automobile",C1016="200 computer hardware",C1016="210 Computer software",C1016="220 Quickbooks software",C1016="230 Office equipment",C1016="240 Office furniture"),
         E1016-(E1016/(1+Dashboard!$F$4)),
         0
      ),
      IF(C1016="750 Business promotion",
         E1016-(E1016/(1+4.793/100)),
         E1016-(E1016/(1+Dashboard!$F$4))
      )
   )
)</f>
        <v>0</v>
      </c>
      <c r="J1016" s="25">
        <f>Bank1[[#This Row],[Money in/ (Money out)]]-Bank1[[#This Row],[GST/HST]]</f>
        <v>0</v>
      </c>
      <c r="L1016" s="23">
        <f t="shared" si="45"/>
        <v>0</v>
      </c>
    </row>
    <row r="1017" spans="1:12" x14ac:dyDescent="0.2">
      <c r="A1017" s="399"/>
      <c r="D1017" s="397">
        <f>_xlfn.XLOOKUP(C:C,Table1[for Import to Bank Register dropdown],Table1[for Pivot],0,0,1)</f>
        <v>0</v>
      </c>
      <c r="E1017" s="400"/>
      <c r="F1017" s="146">
        <f t="shared" si="47"/>
        <v>1111111</v>
      </c>
      <c r="G1017" s="375">
        <f t="shared" si="46"/>
        <v>0</v>
      </c>
      <c r="I1017" s="378">
        <f>IF(OR(C1017="150 Directors advances", C1017="120 accounts receivable", C1017="720.2 Automobile - Insurance", C1017="720.3 Automobile - License", C1017="870.4 Rent - Insurance", C1017="870.6 Rent - Property Tax", C1017="870.7 Rent - Homeoffice", C1017="870.9 Rent - Water"),
   0,
   IF(Dashboard!$F$5="Quick",
      IF(OR(C1017="190 Automobile",C1017="200 computer hardware",C1017="210 Computer software",C1017="220 Quickbooks software",C1017="230 Office equipment",C1017="240 Office furniture"),
         E1017-(E1017/(1+Dashboard!$F$4)),
         0
      ),
      IF(C1017="750 Business promotion",
         E1017-(E1017/(1+4.793/100)),
         E1017-(E1017/(1+Dashboard!$F$4))
      )
   )
)</f>
        <v>0</v>
      </c>
      <c r="J1017" s="25">
        <f>Bank1[[#This Row],[Money in/ (Money out)]]-Bank1[[#This Row],[GST/HST]]</f>
        <v>0</v>
      </c>
      <c r="L1017" s="23">
        <f t="shared" si="45"/>
        <v>0</v>
      </c>
    </row>
    <row r="1018" spans="1:12" x14ac:dyDescent="0.2">
      <c r="A1018" s="399"/>
      <c r="D1018" s="397">
        <f>_xlfn.XLOOKUP(C:C,Table1[for Import to Bank Register dropdown],Table1[for Pivot],0,0,1)</f>
        <v>0</v>
      </c>
      <c r="E1018" s="400"/>
      <c r="F1018" s="146">
        <f t="shared" si="47"/>
        <v>1111111</v>
      </c>
      <c r="G1018" s="375">
        <f t="shared" si="46"/>
        <v>0</v>
      </c>
      <c r="I1018" s="378">
        <f>IF(OR(C1018="150 Directors advances", C1018="120 accounts receivable", C1018="720.2 Automobile - Insurance", C1018="720.3 Automobile - License", C1018="870.4 Rent - Insurance", C1018="870.6 Rent - Property Tax", C1018="870.7 Rent - Homeoffice", C1018="870.9 Rent - Water"),
   0,
   IF(Dashboard!$F$5="Quick",
      IF(OR(C1018="190 Automobile",C1018="200 computer hardware",C1018="210 Computer software",C1018="220 Quickbooks software",C1018="230 Office equipment",C1018="240 Office furniture"),
         E1018-(E1018/(1+Dashboard!$F$4)),
         0
      ),
      IF(C1018="750 Business promotion",
         E1018-(E1018/(1+4.793/100)),
         E1018-(E1018/(1+Dashboard!$F$4))
      )
   )
)</f>
        <v>0</v>
      </c>
      <c r="J1018" s="25">
        <f>Bank1[[#This Row],[Money in/ (Money out)]]-Bank1[[#This Row],[GST/HST]]</f>
        <v>0</v>
      </c>
      <c r="L1018" s="23">
        <f t="shared" si="45"/>
        <v>0</v>
      </c>
    </row>
    <row r="1019" spans="1:12" x14ac:dyDescent="0.2">
      <c r="A1019" s="399"/>
      <c r="D1019" s="397">
        <f>_xlfn.XLOOKUP(C:C,Table1[for Import to Bank Register dropdown],Table1[for Pivot],0,0,1)</f>
        <v>0</v>
      </c>
      <c r="E1019" s="400"/>
      <c r="F1019" s="146">
        <f t="shared" si="47"/>
        <v>1111111</v>
      </c>
      <c r="G1019" s="375">
        <f t="shared" si="46"/>
        <v>0</v>
      </c>
      <c r="I1019" s="378">
        <f>IF(OR(C1019="150 Directors advances", C1019="120 accounts receivable", C1019="720.2 Automobile - Insurance", C1019="720.3 Automobile - License", C1019="870.4 Rent - Insurance", C1019="870.6 Rent - Property Tax", C1019="870.7 Rent - Homeoffice", C1019="870.9 Rent - Water"),
   0,
   IF(Dashboard!$F$5="Quick",
      IF(OR(C1019="190 Automobile",C1019="200 computer hardware",C1019="210 Computer software",C1019="220 Quickbooks software",C1019="230 Office equipment",C1019="240 Office furniture"),
         E1019-(E1019/(1+Dashboard!$F$4)),
         0
      ),
      IF(C1019="750 Business promotion",
         E1019-(E1019/(1+4.793/100)),
         E1019-(E1019/(1+Dashboard!$F$4))
      )
   )
)</f>
        <v>0</v>
      </c>
      <c r="J1019" s="25">
        <f>Bank1[[#This Row],[Money in/ (Money out)]]-Bank1[[#This Row],[GST/HST]]</f>
        <v>0</v>
      </c>
      <c r="L1019" s="23">
        <f t="shared" si="45"/>
        <v>0</v>
      </c>
    </row>
    <row r="1020" spans="1:12" x14ac:dyDescent="0.2">
      <c r="A1020" s="399"/>
      <c r="D1020" s="397">
        <f>_xlfn.XLOOKUP(C:C,Table1[for Import to Bank Register dropdown],Table1[for Pivot],0,0,1)</f>
        <v>0</v>
      </c>
      <c r="E1020" s="400"/>
      <c r="F1020" s="146">
        <f t="shared" si="47"/>
        <v>1111111</v>
      </c>
      <c r="G1020" s="375">
        <f t="shared" si="46"/>
        <v>0</v>
      </c>
      <c r="I1020" s="378">
        <f>IF(OR(C1020="150 Directors advances", C1020="120 accounts receivable", C1020="720.2 Automobile - Insurance", C1020="720.3 Automobile - License", C1020="870.4 Rent - Insurance", C1020="870.6 Rent - Property Tax", C1020="870.7 Rent - Homeoffice", C1020="870.9 Rent - Water"),
   0,
   IF(Dashboard!$F$5="Quick",
      IF(OR(C1020="190 Automobile",C1020="200 computer hardware",C1020="210 Computer software",C1020="220 Quickbooks software",C1020="230 Office equipment",C1020="240 Office furniture"),
         E1020-(E1020/(1+Dashboard!$F$4)),
         0
      ),
      IF(C1020="750 Business promotion",
         E1020-(E1020/(1+4.793/100)),
         E1020-(E1020/(1+Dashboard!$F$4))
      )
   )
)</f>
        <v>0</v>
      </c>
      <c r="J1020" s="25">
        <f>Bank1[[#This Row],[Money in/ (Money out)]]-Bank1[[#This Row],[GST/HST]]</f>
        <v>0</v>
      </c>
      <c r="L1020" s="23">
        <f t="shared" si="45"/>
        <v>0</v>
      </c>
    </row>
    <row r="1021" spans="1:12" x14ac:dyDescent="0.2">
      <c r="A1021" s="399"/>
      <c r="D1021" s="397">
        <f>_xlfn.XLOOKUP(C:C,Table1[for Import to Bank Register dropdown],Table1[for Pivot],0,0,1)</f>
        <v>0</v>
      </c>
      <c r="E1021" s="400"/>
      <c r="F1021" s="146">
        <f t="shared" si="47"/>
        <v>1111111</v>
      </c>
      <c r="G1021" s="375">
        <f t="shared" si="46"/>
        <v>0</v>
      </c>
      <c r="I1021" s="378">
        <f>IF(OR(C1021="150 Directors advances", C1021="120 accounts receivable", C1021="720.2 Automobile - Insurance", C1021="720.3 Automobile - License", C1021="870.4 Rent - Insurance", C1021="870.6 Rent - Property Tax", C1021="870.7 Rent - Homeoffice", C1021="870.9 Rent - Water"),
   0,
   IF(Dashboard!$F$5="Quick",
      IF(OR(C1021="190 Automobile",C1021="200 computer hardware",C1021="210 Computer software",C1021="220 Quickbooks software",C1021="230 Office equipment",C1021="240 Office furniture"),
         E1021-(E1021/(1+Dashboard!$F$4)),
         0
      ),
      IF(C1021="750 Business promotion",
         E1021-(E1021/(1+4.793/100)),
         E1021-(E1021/(1+Dashboard!$F$4))
      )
   )
)</f>
        <v>0</v>
      </c>
      <c r="J1021" s="25">
        <f>Bank1[[#This Row],[Money in/ (Money out)]]-Bank1[[#This Row],[GST/HST]]</f>
        <v>0</v>
      </c>
      <c r="L1021" s="23">
        <f t="shared" si="45"/>
        <v>0</v>
      </c>
    </row>
    <row r="1022" spans="1:12" x14ac:dyDescent="0.2">
      <c r="A1022" s="399"/>
      <c r="D1022" s="397">
        <f>_xlfn.XLOOKUP(C:C,Table1[for Import to Bank Register dropdown],Table1[for Pivot],0,0,1)</f>
        <v>0</v>
      </c>
      <c r="E1022" s="400"/>
      <c r="F1022" s="146">
        <f t="shared" si="47"/>
        <v>1111111</v>
      </c>
      <c r="G1022" s="375">
        <f t="shared" si="46"/>
        <v>0</v>
      </c>
      <c r="I1022" s="378">
        <f>IF(OR(C1022="150 Directors advances", C1022="120 accounts receivable", C1022="720.2 Automobile - Insurance", C1022="720.3 Automobile - License", C1022="870.4 Rent - Insurance", C1022="870.6 Rent - Property Tax", C1022="870.7 Rent - Homeoffice", C1022="870.9 Rent - Water"),
   0,
   IF(Dashboard!$F$5="Quick",
      IF(OR(C1022="190 Automobile",C1022="200 computer hardware",C1022="210 Computer software",C1022="220 Quickbooks software",C1022="230 Office equipment",C1022="240 Office furniture"),
         E1022-(E1022/(1+Dashboard!$F$4)),
         0
      ),
      IF(C1022="750 Business promotion",
         E1022-(E1022/(1+4.793/100)),
         E1022-(E1022/(1+Dashboard!$F$4))
      )
   )
)</f>
        <v>0</v>
      </c>
      <c r="J1022" s="25">
        <f>Bank1[[#This Row],[Money in/ (Money out)]]-Bank1[[#This Row],[GST/HST]]</f>
        <v>0</v>
      </c>
      <c r="L1022" s="23">
        <f t="shared" si="45"/>
        <v>0</v>
      </c>
    </row>
    <row r="1023" spans="1:12" x14ac:dyDescent="0.2">
      <c r="A1023" s="399"/>
      <c r="D1023" s="397">
        <f>_xlfn.XLOOKUP(C:C,Table1[for Import to Bank Register dropdown],Table1[for Pivot],0,0,1)</f>
        <v>0</v>
      </c>
      <c r="E1023" s="400"/>
      <c r="F1023" s="146">
        <f t="shared" si="47"/>
        <v>1111111</v>
      </c>
      <c r="G1023" s="375">
        <f t="shared" si="46"/>
        <v>0</v>
      </c>
      <c r="I1023" s="378">
        <f>IF(OR(C1023="150 Directors advances", C1023="120 accounts receivable", C1023="720.2 Automobile - Insurance", C1023="720.3 Automobile - License", C1023="870.4 Rent - Insurance", C1023="870.6 Rent - Property Tax", C1023="870.7 Rent - Homeoffice", C1023="870.9 Rent - Water"),
   0,
   IF(Dashboard!$F$5="Quick",
      IF(OR(C1023="190 Automobile",C1023="200 computer hardware",C1023="210 Computer software",C1023="220 Quickbooks software",C1023="230 Office equipment",C1023="240 Office furniture"),
         E1023-(E1023/(1+Dashboard!$F$4)),
         0
      ),
      IF(C1023="750 Business promotion",
         E1023-(E1023/(1+4.793/100)),
         E1023-(E1023/(1+Dashboard!$F$4))
      )
   )
)</f>
        <v>0</v>
      </c>
      <c r="J1023" s="25">
        <f>Bank1[[#This Row],[Money in/ (Money out)]]-Bank1[[#This Row],[GST/HST]]</f>
        <v>0</v>
      </c>
      <c r="L1023" s="23">
        <f t="shared" si="45"/>
        <v>0</v>
      </c>
    </row>
    <row r="1024" spans="1:12" x14ac:dyDescent="0.2">
      <c r="A1024" s="399"/>
      <c r="D1024" s="397">
        <f>_xlfn.XLOOKUP(C:C,Table1[for Import to Bank Register dropdown],Table1[for Pivot],0,0,1)</f>
        <v>0</v>
      </c>
      <c r="E1024" s="400"/>
      <c r="F1024" s="146">
        <f t="shared" si="47"/>
        <v>1111111</v>
      </c>
      <c r="G1024" s="375">
        <f t="shared" si="46"/>
        <v>0</v>
      </c>
      <c r="I1024" s="378">
        <f>IF(OR(C1024="150 Directors advances", C1024="120 accounts receivable", C1024="720.2 Automobile - Insurance", C1024="720.3 Automobile - License", C1024="870.4 Rent - Insurance", C1024="870.6 Rent - Property Tax", C1024="870.7 Rent - Homeoffice", C1024="870.9 Rent - Water"),
   0,
   IF(Dashboard!$F$5="Quick",
      IF(OR(C1024="190 Automobile",C1024="200 computer hardware",C1024="210 Computer software",C1024="220 Quickbooks software",C1024="230 Office equipment",C1024="240 Office furniture"),
         E1024-(E1024/(1+Dashboard!$F$4)),
         0
      ),
      IF(C1024="750 Business promotion",
         E1024-(E1024/(1+4.793/100)),
         E1024-(E1024/(1+Dashboard!$F$4))
      )
   )
)</f>
        <v>0</v>
      </c>
      <c r="J1024" s="25">
        <f>Bank1[[#This Row],[Money in/ (Money out)]]-Bank1[[#This Row],[GST/HST]]</f>
        <v>0</v>
      </c>
      <c r="L1024" s="23">
        <f t="shared" si="45"/>
        <v>0</v>
      </c>
    </row>
    <row r="1025" spans="1:12" x14ac:dyDescent="0.2">
      <c r="A1025" s="399"/>
      <c r="D1025" s="397">
        <f>_xlfn.XLOOKUP(C:C,Table1[for Import to Bank Register dropdown],Table1[for Pivot],0,0,1)</f>
        <v>0</v>
      </c>
      <c r="E1025" s="400"/>
      <c r="F1025" s="146">
        <f t="shared" si="47"/>
        <v>1111111</v>
      </c>
      <c r="G1025" s="375">
        <f t="shared" si="46"/>
        <v>0</v>
      </c>
      <c r="I1025" s="378">
        <f>IF(OR(C1025="150 Directors advances", C1025="120 accounts receivable", C1025="720.2 Automobile - Insurance", C1025="720.3 Automobile - License", C1025="870.4 Rent - Insurance", C1025="870.6 Rent - Property Tax", C1025="870.7 Rent - Homeoffice", C1025="870.9 Rent - Water"),
   0,
   IF(Dashboard!$F$5="Quick",
      IF(OR(C1025="190 Automobile",C1025="200 computer hardware",C1025="210 Computer software",C1025="220 Quickbooks software",C1025="230 Office equipment",C1025="240 Office furniture"),
         E1025-(E1025/(1+Dashboard!$F$4)),
         0
      ),
      IF(C1025="750 Business promotion",
         E1025-(E1025/(1+4.793/100)),
         E1025-(E1025/(1+Dashboard!$F$4))
      )
   )
)</f>
        <v>0</v>
      </c>
      <c r="J1025" s="25">
        <f>Bank1[[#This Row],[Money in/ (Money out)]]-Bank1[[#This Row],[GST/HST]]</f>
        <v>0</v>
      </c>
      <c r="L1025" s="23">
        <f t="shared" si="45"/>
        <v>0</v>
      </c>
    </row>
    <row r="1026" spans="1:12" x14ac:dyDescent="0.2">
      <c r="A1026" s="399"/>
      <c r="D1026" s="397">
        <f>_xlfn.XLOOKUP(C:C,Table1[for Import to Bank Register dropdown],Table1[for Pivot],0,0,1)</f>
        <v>0</v>
      </c>
      <c r="E1026" s="400"/>
      <c r="F1026" s="146">
        <f t="shared" si="47"/>
        <v>1111111</v>
      </c>
      <c r="G1026" s="375">
        <f t="shared" si="46"/>
        <v>0</v>
      </c>
      <c r="I1026" s="378">
        <f>IF(OR(C1026="150 Directors advances", C1026="120 accounts receivable", C1026="720.2 Automobile - Insurance", C1026="720.3 Automobile - License", C1026="870.4 Rent - Insurance", C1026="870.6 Rent - Property Tax", C1026="870.7 Rent - Homeoffice", C1026="870.9 Rent - Water"),
   0,
   IF(Dashboard!$F$5="Quick",
      IF(OR(C1026="190 Automobile",C1026="200 computer hardware",C1026="210 Computer software",C1026="220 Quickbooks software",C1026="230 Office equipment",C1026="240 Office furniture"),
         E1026-(E1026/(1+Dashboard!$F$4)),
         0
      ),
      IF(C1026="750 Business promotion",
         E1026-(E1026/(1+4.793/100)),
         E1026-(E1026/(1+Dashboard!$F$4))
      )
   )
)</f>
        <v>0</v>
      </c>
      <c r="J1026" s="25">
        <f>Bank1[[#This Row],[Money in/ (Money out)]]-Bank1[[#This Row],[GST/HST]]</f>
        <v>0</v>
      </c>
      <c r="L1026" s="23">
        <f t="shared" si="45"/>
        <v>0</v>
      </c>
    </row>
    <row r="1027" spans="1:12" x14ac:dyDescent="0.2">
      <c r="A1027" s="399"/>
      <c r="D1027" s="397">
        <f>_xlfn.XLOOKUP(C:C,Table1[for Import to Bank Register dropdown],Table1[for Pivot],0,0,1)</f>
        <v>0</v>
      </c>
      <c r="E1027" s="400"/>
      <c r="F1027" s="146">
        <f t="shared" si="47"/>
        <v>1111111</v>
      </c>
      <c r="G1027" s="375">
        <f t="shared" si="46"/>
        <v>0</v>
      </c>
      <c r="I1027" s="378">
        <f>IF(OR(C1027="150 Directors advances", C1027="120 accounts receivable", C1027="720.2 Automobile - Insurance", C1027="720.3 Automobile - License", C1027="870.4 Rent - Insurance", C1027="870.6 Rent - Property Tax", C1027="870.7 Rent - Homeoffice", C1027="870.9 Rent - Water"),
   0,
   IF(Dashboard!$F$5="Quick",
      IF(OR(C1027="190 Automobile",C1027="200 computer hardware",C1027="210 Computer software",C1027="220 Quickbooks software",C1027="230 Office equipment",C1027="240 Office furniture"),
         E1027-(E1027/(1+Dashboard!$F$4)),
         0
      ),
      IF(C1027="750 Business promotion",
         E1027-(E1027/(1+4.793/100)),
         E1027-(E1027/(1+Dashboard!$F$4))
      )
   )
)</f>
        <v>0</v>
      </c>
      <c r="J1027" s="25">
        <f>Bank1[[#This Row],[Money in/ (Money out)]]-Bank1[[#This Row],[GST/HST]]</f>
        <v>0</v>
      </c>
      <c r="L1027" s="23">
        <f t="shared" si="45"/>
        <v>0</v>
      </c>
    </row>
    <row r="1028" spans="1:12" x14ac:dyDescent="0.2">
      <c r="A1028" s="399"/>
      <c r="D1028" s="397">
        <f>_xlfn.XLOOKUP(C:C,Table1[for Import to Bank Register dropdown],Table1[for Pivot],0,0,1)</f>
        <v>0</v>
      </c>
      <c r="E1028" s="400"/>
      <c r="F1028" s="146">
        <f t="shared" si="47"/>
        <v>1111111</v>
      </c>
      <c r="G1028" s="375">
        <f t="shared" si="46"/>
        <v>0</v>
      </c>
      <c r="I1028" s="378">
        <f>IF(OR(C1028="150 Directors advances", C1028="120 accounts receivable", C1028="720.2 Automobile - Insurance", C1028="720.3 Automobile - License", C1028="870.4 Rent - Insurance", C1028="870.6 Rent - Property Tax", C1028="870.7 Rent - Homeoffice", C1028="870.9 Rent - Water"),
   0,
   IF(Dashboard!$F$5="Quick",
      IF(OR(C1028="190 Automobile",C1028="200 computer hardware",C1028="210 Computer software",C1028="220 Quickbooks software",C1028="230 Office equipment",C1028="240 Office furniture"),
         E1028-(E1028/(1+Dashboard!$F$4)),
         0
      ),
      IF(C1028="750 Business promotion",
         E1028-(E1028/(1+4.793/100)),
         E1028-(E1028/(1+Dashboard!$F$4))
      )
   )
)</f>
        <v>0</v>
      </c>
      <c r="J1028" s="25">
        <f>Bank1[[#This Row],[Money in/ (Money out)]]-Bank1[[#This Row],[GST/HST]]</f>
        <v>0</v>
      </c>
      <c r="L1028" s="23">
        <f t="shared" si="45"/>
        <v>0</v>
      </c>
    </row>
    <row r="1029" spans="1:12" x14ac:dyDescent="0.2">
      <c r="A1029" s="399"/>
      <c r="D1029" s="397">
        <f>_xlfn.XLOOKUP(C:C,Table1[for Import to Bank Register dropdown],Table1[for Pivot],0,0,1)</f>
        <v>0</v>
      </c>
      <c r="E1029" s="400"/>
      <c r="F1029" s="146">
        <f t="shared" si="47"/>
        <v>1111111</v>
      </c>
      <c r="G1029" s="375">
        <f t="shared" si="46"/>
        <v>0</v>
      </c>
      <c r="I1029" s="378">
        <f>IF(OR(C1029="150 Directors advances", C1029="120 accounts receivable", C1029="720.2 Automobile - Insurance", C1029="720.3 Automobile - License", C1029="870.4 Rent - Insurance", C1029="870.6 Rent - Property Tax", C1029="870.7 Rent - Homeoffice", C1029="870.9 Rent - Water"),
   0,
   IF(Dashboard!$F$5="Quick",
      IF(OR(C1029="190 Automobile",C1029="200 computer hardware",C1029="210 Computer software",C1029="220 Quickbooks software",C1029="230 Office equipment",C1029="240 Office furniture"),
         E1029-(E1029/(1+Dashboard!$F$4)),
         0
      ),
      IF(C1029="750 Business promotion",
         E1029-(E1029/(1+4.793/100)),
         E1029-(E1029/(1+Dashboard!$F$4))
      )
   )
)</f>
        <v>0</v>
      </c>
      <c r="J1029" s="25">
        <f>Bank1[[#This Row],[Money in/ (Money out)]]-Bank1[[#This Row],[GST/HST]]</f>
        <v>0</v>
      </c>
      <c r="L1029" s="23">
        <f t="shared" si="45"/>
        <v>0</v>
      </c>
    </row>
    <row r="1030" spans="1:12" x14ac:dyDescent="0.2">
      <c r="A1030" s="399"/>
      <c r="D1030" s="397">
        <f>_xlfn.XLOOKUP(C:C,Table1[for Import to Bank Register dropdown],Table1[for Pivot],0,0,1)</f>
        <v>0</v>
      </c>
      <c r="E1030" s="400"/>
      <c r="F1030" s="146">
        <f t="shared" si="47"/>
        <v>1111111</v>
      </c>
      <c r="G1030" s="375">
        <f t="shared" si="46"/>
        <v>0</v>
      </c>
      <c r="I1030" s="378">
        <f>IF(OR(C1030="150 Directors advances", C1030="120 accounts receivable", C1030="720.2 Automobile - Insurance", C1030="720.3 Automobile - License", C1030="870.4 Rent - Insurance", C1030="870.6 Rent - Property Tax", C1030="870.7 Rent - Homeoffice", C1030="870.9 Rent - Water"),
   0,
   IF(Dashboard!$F$5="Quick",
      IF(OR(C1030="190 Automobile",C1030="200 computer hardware",C1030="210 Computer software",C1030="220 Quickbooks software",C1030="230 Office equipment",C1030="240 Office furniture"),
         E1030-(E1030/(1+Dashboard!$F$4)),
         0
      ),
      IF(C1030="750 Business promotion",
         E1030-(E1030/(1+4.793/100)),
         E1030-(E1030/(1+Dashboard!$F$4))
      )
   )
)</f>
        <v>0</v>
      </c>
      <c r="J1030" s="25">
        <f>Bank1[[#This Row],[Money in/ (Money out)]]-Bank1[[#This Row],[GST/HST]]</f>
        <v>0</v>
      </c>
      <c r="L1030" s="23">
        <f t="shared" ref="L1030:L1093" si="48">$L$3</f>
        <v>0</v>
      </c>
    </row>
    <row r="1031" spans="1:12" x14ac:dyDescent="0.2">
      <c r="A1031" s="399"/>
      <c r="D1031" s="397">
        <f>_xlfn.XLOOKUP(C:C,Table1[for Import to Bank Register dropdown],Table1[for Pivot],0,0,1)</f>
        <v>0</v>
      </c>
      <c r="E1031" s="400"/>
      <c r="F1031" s="146">
        <f t="shared" si="47"/>
        <v>1111111</v>
      </c>
      <c r="G1031" s="375">
        <f t="shared" ref="G1031:G1094" si="49">G1030+E1031</f>
        <v>0</v>
      </c>
      <c r="I1031" s="378">
        <f>IF(OR(C1031="150 Directors advances", C1031="120 accounts receivable", C1031="720.2 Automobile - Insurance", C1031="720.3 Automobile - License", C1031="870.4 Rent - Insurance", C1031="870.6 Rent - Property Tax", C1031="870.7 Rent - Homeoffice", C1031="870.9 Rent - Water"),
   0,
   IF(Dashboard!$F$5="Quick",
      IF(OR(C1031="190 Automobile",C1031="200 computer hardware",C1031="210 Computer software",C1031="220 Quickbooks software",C1031="230 Office equipment",C1031="240 Office furniture"),
         E1031-(E1031/(1+Dashboard!$F$4)),
         0
      ),
      IF(C1031="750 Business promotion",
         E1031-(E1031/(1+4.793/100)),
         E1031-(E1031/(1+Dashboard!$F$4))
      )
   )
)</f>
        <v>0</v>
      </c>
      <c r="J1031" s="25">
        <f>Bank1[[#This Row],[Money in/ (Money out)]]-Bank1[[#This Row],[GST/HST]]</f>
        <v>0</v>
      </c>
      <c r="L1031" s="23">
        <f t="shared" si="48"/>
        <v>0</v>
      </c>
    </row>
    <row r="1032" spans="1:12" x14ac:dyDescent="0.2">
      <c r="A1032" s="399"/>
      <c r="D1032" s="397">
        <f>_xlfn.XLOOKUP(C:C,Table1[for Import to Bank Register dropdown],Table1[for Pivot],0,0,1)</f>
        <v>0</v>
      </c>
      <c r="E1032" s="400"/>
      <c r="F1032" s="146">
        <f t="shared" ref="F1032:F1095" si="50">$E$2</f>
        <v>1111111</v>
      </c>
      <c r="G1032" s="375">
        <f t="shared" si="49"/>
        <v>0</v>
      </c>
      <c r="I1032" s="378">
        <f>IF(OR(C1032="150 Directors advances", C1032="120 accounts receivable", C1032="720.2 Automobile - Insurance", C1032="720.3 Automobile - License", C1032="870.4 Rent - Insurance", C1032="870.6 Rent - Property Tax", C1032="870.7 Rent - Homeoffice", C1032="870.9 Rent - Water"),
   0,
   IF(Dashboard!$F$5="Quick",
      IF(OR(C1032="190 Automobile",C1032="200 computer hardware",C1032="210 Computer software",C1032="220 Quickbooks software",C1032="230 Office equipment",C1032="240 Office furniture"),
         E1032-(E1032/(1+Dashboard!$F$4)),
         0
      ),
      IF(C1032="750 Business promotion",
         E1032-(E1032/(1+4.793/100)),
         E1032-(E1032/(1+Dashboard!$F$4))
      )
   )
)</f>
        <v>0</v>
      </c>
      <c r="J1032" s="25">
        <f>Bank1[[#This Row],[Money in/ (Money out)]]-Bank1[[#This Row],[GST/HST]]</f>
        <v>0</v>
      </c>
      <c r="L1032" s="23">
        <f t="shared" si="48"/>
        <v>0</v>
      </c>
    </row>
    <row r="1033" spans="1:12" x14ac:dyDescent="0.2">
      <c r="A1033" s="399"/>
      <c r="D1033" s="397">
        <f>_xlfn.XLOOKUP(C:C,Table1[for Import to Bank Register dropdown],Table1[for Pivot],0,0,1)</f>
        <v>0</v>
      </c>
      <c r="E1033" s="400"/>
      <c r="F1033" s="146">
        <f t="shared" si="50"/>
        <v>1111111</v>
      </c>
      <c r="G1033" s="375">
        <f t="shared" si="49"/>
        <v>0</v>
      </c>
      <c r="I1033" s="378">
        <f>IF(OR(C1033="150 Directors advances", C1033="120 accounts receivable", C1033="720.2 Automobile - Insurance", C1033="720.3 Automobile - License", C1033="870.4 Rent - Insurance", C1033="870.6 Rent - Property Tax", C1033="870.7 Rent - Homeoffice", C1033="870.9 Rent - Water"),
   0,
   IF(Dashboard!$F$5="Quick",
      IF(OR(C1033="190 Automobile",C1033="200 computer hardware",C1033="210 Computer software",C1033="220 Quickbooks software",C1033="230 Office equipment",C1033="240 Office furniture"),
         E1033-(E1033/(1+Dashboard!$F$4)),
         0
      ),
      IF(C1033="750 Business promotion",
         E1033-(E1033/(1+4.793/100)),
         E1033-(E1033/(1+Dashboard!$F$4))
      )
   )
)</f>
        <v>0</v>
      </c>
      <c r="J1033" s="25">
        <f>Bank1[[#This Row],[Money in/ (Money out)]]-Bank1[[#This Row],[GST/HST]]</f>
        <v>0</v>
      </c>
      <c r="L1033" s="23">
        <f t="shared" si="48"/>
        <v>0</v>
      </c>
    </row>
    <row r="1034" spans="1:12" x14ac:dyDescent="0.2">
      <c r="A1034" s="399"/>
      <c r="D1034" s="397">
        <f>_xlfn.XLOOKUP(C:C,Table1[for Import to Bank Register dropdown],Table1[for Pivot],0,0,1)</f>
        <v>0</v>
      </c>
      <c r="E1034" s="400"/>
      <c r="F1034" s="146">
        <f t="shared" si="50"/>
        <v>1111111</v>
      </c>
      <c r="G1034" s="375">
        <f t="shared" si="49"/>
        <v>0</v>
      </c>
      <c r="I1034" s="378">
        <f>IF(OR(C1034="150 Directors advances", C1034="120 accounts receivable", C1034="720.2 Automobile - Insurance", C1034="720.3 Automobile - License", C1034="870.4 Rent - Insurance", C1034="870.6 Rent - Property Tax", C1034="870.7 Rent - Homeoffice", C1034="870.9 Rent - Water"),
   0,
   IF(Dashboard!$F$5="Quick",
      IF(OR(C1034="190 Automobile",C1034="200 computer hardware",C1034="210 Computer software",C1034="220 Quickbooks software",C1034="230 Office equipment",C1034="240 Office furniture"),
         E1034-(E1034/(1+Dashboard!$F$4)),
         0
      ),
      IF(C1034="750 Business promotion",
         E1034-(E1034/(1+4.793/100)),
         E1034-(E1034/(1+Dashboard!$F$4))
      )
   )
)</f>
        <v>0</v>
      </c>
      <c r="J1034" s="25">
        <f>Bank1[[#This Row],[Money in/ (Money out)]]-Bank1[[#This Row],[GST/HST]]</f>
        <v>0</v>
      </c>
      <c r="L1034" s="23">
        <f t="shared" si="48"/>
        <v>0</v>
      </c>
    </row>
    <row r="1035" spans="1:12" x14ac:dyDescent="0.2">
      <c r="A1035" s="399"/>
      <c r="D1035" s="397">
        <f>_xlfn.XLOOKUP(C:C,Table1[for Import to Bank Register dropdown],Table1[for Pivot],0,0,1)</f>
        <v>0</v>
      </c>
      <c r="E1035" s="400"/>
      <c r="F1035" s="146">
        <f t="shared" si="50"/>
        <v>1111111</v>
      </c>
      <c r="G1035" s="375">
        <f t="shared" si="49"/>
        <v>0</v>
      </c>
      <c r="I1035" s="378">
        <f>IF(OR(C1035="150 Directors advances", C1035="120 accounts receivable", C1035="720.2 Automobile - Insurance", C1035="720.3 Automobile - License", C1035="870.4 Rent - Insurance", C1035="870.6 Rent - Property Tax", C1035="870.7 Rent - Homeoffice", C1035="870.9 Rent - Water"),
   0,
   IF(Dashboard!$F$5="Quick",
      IF(OR(C1035="190 Automobile",C1035="200 computer hardware",C1035="210 Computer software",C1035="220 Quickbooks software",C1035="230 Office equipment",C1035="240 Office furniture"),
         E1035-(E1035/(1+Dashboard!$F$4)),
         0
      ),
      IF(C1035="750 Business promotion",
         E1035-(E1035/(1+4.793/100)),
         E1035-(E1035/(1+Dashboard!$F$4))
      )
   )
)</f>
        <v>0</v>
      </c>
      <c r="J1035" s="25">
        <f>Bank1[[#This Row],[Money in/ (Money out)]]-Bank1[[#This Row],[GST/HST]]</f>
        <v>0</v>
      </c>
      <c r="L1035" s="23">
        <f t="shared" si="48"/>
        <v>0</v>
      </c>
    </row>
    <row r="1036" spans="1:12" x14ac:dyDescent="0.2">
      <c r="A1036" s="399"/>
      <c r="D1036" s="397">
        <f>_xlfn.XLOOKUP(C:C,Table1[for Import to Bank Register dropdown],Table1[for Pivot],0,0,1)</f>
        <v>0</v>
      </c>
      <c r="E1036" s="400"/>
      <c r="F1036" s="146">
        <f t="shared" si="50"/>
        <v>1111111</v>
      </c>
      <c r="G1036" s="375">
        <f t="shared" si="49"/>
        <v>0</v>
      </c>
      <c r="I1036" s="378">
        <f>IF(OR(C1036="150 Directors advances", C1036="120 accounts receivable", C1036="720.2 Automobile - Insurance", C1036="720.3 Automobile - License", C1036="870.4 Rent - Insurance", C1036="870.6 Rent - Property Tax", C1036="870.7 Rent - Homeoffice", C1036="870.9 Rent - Water"),
   0,
   IF(Dashboard!$F$5="Quick",
      IF(OR(C1036="190 Automobile",C1036="200 computer hardware",C1036="210 Computer software",C1036="220 Quickbooks software",C1036="230 Office equipment",C1036="240 Office furniture"),
         E1036-(E1036/(1+Dashboard!$F$4)),
         0
      ),
      IF(C1036="750 Business promotion",
         E1036-(E1036/(1+4.793/100)),
         E1036-(E1036/(1+Dashboard!$F$4))
      )
   )
)</f>
        <v>0</v>
      </c>
      <c r="J1036" s="25">
        <f>Bank1[[#This Row],[Money in/ (Money out)]]-Bank1[[#This Row],[GST/HST]]</f>
        <v>0</v>
      </c>
      <c r="L1036" s="23">
        <f t="shared" si="48"/>
        <v>0</v>
      </c>
    </row>
    <row r="1037" spans="1:12" x14ac:dyDescent="0.2">
      <c r="A1037" s="399"/>
      <c r="D1037" s="397">
        <f>_xlfn.XLOOKUP(C:C,Table1[for Import to Bank Register dropdown],Table1[for Pivot],0,0,1)</f>
        <v>0</v>
      </c>
      <c r="E1037" s="400"/>
      <c r="F1037" s="146">
        <f t="shared" si="50"/>
        <v>1111111</v>
      </c>
      <c r="G1037" s="375">
        <f t="shared" si="49"/>
        <v>0</v>
      </c>
      <c r="I1037" s="378">
        <f>IF(OR(C1037="150 Directors advances", C1037="120 accounts receivable", C1037="720.2 Automobile - Insurance", C1037="720.3 Automobile - License", C1037="870.4 Rent - Insurance", C1037="870.6 Rent - Property Tax", C1037="870.7 Rent - Homeoffice", C1037="870.9 Rent - Water"),
   0,
   IF(Dashboard!$F$5="Quick",
      IF(OR(C1037="190 Automobile",C1037="200 computer hardware",C1037="210 Computer software",C1037="220 Quickbooks software",C1037="230 Office equipment",C1037="240 Office furniture"),
         E1037-(E1037/(1+Dashboard!$F$4)),
         0
      ),
      IF(C1037="750 Business promotion",
         E1037-(E1037/(1+4.793/100)),
         E1037-(E1037/(1+Dashboard!$F$4))
      )
   )
)</f>
        <v>0</v>
      </c>
      <c r="J1037" s="25">
        <f>Bank1[[#This Row],[Money in/ (Money out)]]-Bank1[[#This Row],[GST/HST]]</f>
        <v>0</v>
      </c>
      <c r="L1037" s="23">
        <f t="shared" si="48"/>
        <v>0</v>
      </c>
    </row>
    <row r="1038" spans="1:12" x14ac:dyDescent="0.2">
      <c r="A1038" s="399"/>
      <c r="D1038" s="397">
        <f>_xlfn.XLOOKUP(C:C,Table1[for Import to Bank Register dropdown],Table1[for Pivot],0,0,1)</f>
        <v>0</v>
      </c>
      <c r="E1038" s="400"/>
      <c r="F1038" s="146">
        <f t="shared" si="50"/>
        <v>1111111</v>
      </c>
      <c r="G1038" s="375">
        <f t="shared" si="49"/>
        <v>0</v>
      </c>
      <c r="I1038" s="378">
        <f>IF(OR(C1038="150 Directors advances", C1038="120 accounts receivable", C1038="720.2 Automobile - Insurance", C1038="720.3 Automobile - License", C1038="870.4 Rent - Insurance", C1038="870.6 Rent - Property Tax", C1038="870.7 Rent - Homeoffice", C1038="870.9 Rent - Water"),
   0,
   IF(Dashboard!$F$5="Quick",
      IF(OR(C1038="190 Automobile",C1038="200 computer hardware",C1038="210 Computer software",C1038="220 Quickbooks software",C1038="230 Office equipment",C1038="240 Office furniture"),
         E1038-(E1038/(1+Dashboard!$F$4)),
         0
      ),
      IF(C1038="750 Business promotion",
         E1038-(E1038/(1+4.793/100)),
         E1038-(E1038/(1+Dashboard!$F$4))
      )
   )
)</f>
        <v>0</v>
      </c>
      <c r="J1038" s="25">
        <f>Bank1[[#This Row],[Money in/ (Money out)]]-Bank1[[#This Row],[GST/HST]]</f>
        <v>0</v>
      </c>
      <c r="L1038" s="23">
        <f t="shared" si="48"/>
        <v>0</v>
      </c>
    </row>
    <row r="1039" spans="1:12" x14ac:dyDescent="0.2">
      <c r="A1039" s="399"/>
      <c r="D1039" s="397">
        <f>_xlfn.XLOOKUP(C:C,Table1[for Import to Bank Register dropdown],Table1[for Pivot],0,0,1)</f>
        <v>0</v>
      </c>
      <c r="E1039" s="400"/>
      <c r="F1039" s="146">
        <f t="shared" si="50"/>
        <v>1111111</v>
      </c>
      <c r="G1039" s="375">
        <f t="shared" si="49"/>
        <v>0</v>
      </c>
      <c r="I1039" s="378">
        <f>IF(OR(C1039="150 Directors advances", C1039="120 accounts receivable", C1039="720.2 Automobile - Insurance", C1039="720.3 Automobile - License", C1039="870.4 Rent - Insurance", C1039="870.6 Rent - Property Tax", C1039="870.7 Rent - Homeoffice", C1039="870.9 Rent - Water"),
   0,
   IF(Dashboard!$F$5="Quick",
      IF(OR(C1039="190 Automobile",C1039="200 computer hardware",C1039="210 Computer software",C1039="220 Quickbooks software",C1039="230 Office equipment",C1039="240 Office furniture"),
         E1039-(E1039/(1+Dashboard!$F$4)),
         0
      ),
      IF(C1039="750 Business promotion",
         E1039-(E1039/(1+4.793/100)),
         E1039-(E1039/(1+Dashboard!$F$4))
      )
   )
)</f>
        <v>0</v>
      </c>
      <c r="J1039" s="25">
        <f>Bank1[[#This Row],[Money in/ (Money out)]]-Bank1[[#This Row],[GST/HST]]</f>
        <v>0</v>
      </c>
      <c r="L1039" s="23">
        <f t="shared" si="48"/>
        <v>0</v>
      </c>
    </row>
    <row r="1040" spans="1:12" x14ac:dyDescent="0.2">
      <c r="A1040" s="399"/>
      <c r="D1040" s="397">
        <f>_xlfn.XLOOKUP(C:C,Table1[for Import to Bank Register dropdown],Table1[for Pivot],0,0,1)</f>
        <v>0</v>
      </c>
      <c r="E1040" s="400"/>
      <c r="F1040" s="146">
        <f t="shared" si="50"/>
        <v>1111111</v>
      </c>
      <c r="G1040" s="375">
        <f t="shared" si="49"/>
        <v>0</v>
      </c>
      <c r="I1040" s="378">
        <f>IF(OR(C1040="150 Directors advances", C1040="120 accounts receivable", C1040="720.2 Automobile - Insurance", C1040="720.3 Automobile - License", C1040="870.4 Rent - Insurance", C1040="870.6 Rent - Property Tax", C1040="870.7 Rent - Homeoffice", C1040="870.9 Rent - Water"),
   0,
   IF(Dashboard!$F$5="Quick",
      IF(OR(C1040="190 Automobile",C1040="200 computer hardware",C1040="210 Computer software",C1040="220 Quickbooks software",C1040="230 Office equipment",C1040="240 Office furniture"),
         E1040-(E1040/(1+Dashboard!$F$4)),
         0
      ),
      IF(C1040="750 Business promotion",
         E1040-(E1040/(1+4.793/100)),
         E1040-(E1040/(1+Dashboard!$F$4))
      )
   )
)</f>
        <v>0</v>
      </c>
      <c r="J1040" s="25">
        <f>Bank1[[#This Row],[Money in/ (Money out)]]-Bank1[[#This Row],[GST/HST]]</f>
        <v>0</v>
      </c>
      <c r="L1040" s="23">
        <f t="shared" si="48"/>
        <v>0</v>
      </c>
    </row>
    <row r="1041" spans="1:12" x14ac:dyDescent="0.2">
      <c r="A1041" s="399"/>
      <c r="D1041" s="397">
        <f>_xlfn.XLOOKUP(C:C,Table1[for Import to Bank Register dropdown],Table1[for Pivot],0,0,1)</f>
        <v>0</v>
      </c>
      <c r="E1041" s="400"/>
      <c r="F1041" s="146">
        <f t="shared" si="50"/>
        <v>1111111</v>
      </c>
      <c r="G1041" s="375">
        <f t="shared" si="49"/>
        <v>0</v>
      </c>
      <c r="I1041" s="378">
        <f>IF(OR(C1041="150 Directors advances", C1041="120 accounts receivable", C1041="720.2 Automobile - Insurance", C1041="720.3 Automobile - License", C1041="870.4 Rent - Insurance", C1041="870.6 Rent - Property Tax", C1041="870.7 Rent - Homeoffice", C1041="870.9 Rent - Water"),
   0,
   IF(Dashboard!$F$5="Quick",
      IF(OR(C1041="190 Automobile",C1041="200 computer hardware",C1041="210 Computer software",C1041="220 Quickbooks software",C1041="230 Office equipment",C1041="240 Office furniture"),
         E1041-(E1041/(1+Dashboard!$F$4)),
         0
      ),
      IF(C1041="750 Business promotion",
         E1041-(E1041/(1+4.793/100)),
         E1041-(E1041/(1+Dashboard!$F$4))
      )
   )
)</f>
        <v>0</v>
      </c>
      <c r="J1041" s="25">
        <f>Bank1[[#This Row],[Money in/ (Money out)]]-Bank1[[#This Row],[GST/HST]]</f>
        <v>0</v>
      </c>
      <c r="L1041" s="23">
        <f t="shared" si="48"/>
        <v>0</v>
      </c>
    </row>
    <row r="1042" spans="1:12" x14ac:dyDescent="0.2">
      <c r="A1042" s="399"/>
      <c r="D1042" s="397">
        <f>_xlfn.XLOOKUP(C:C,Table1[for Import to Bank Register dropdown],Table1[for Pivot],0,0,1)</f>
        <v>0</v>
      </c>
      <c r="E1042" s="400"/>
      <c r="F1042" s="146">
        <f t="shared" si="50"/>
        <v>1111111</v>
      </c>
      <c r="G1042" s="375">
        <f t="shared" si="49"/>
        <v>0</v>
      </c>
      <c r="I1042" s="378">
        <f>IF(OR(C1042="150 Directors advances", C1042="120 accounts receivable", C1042="720.2 Automobile - Insurance", C1042="720.3 Automobile - License", C1042="870.4 Rent - Insurance", C1042="870.6 Rent - Property Tax", C1042="870.7 Rent - Homeoffice", C1042="870.9 Rent - Water"),
   0,
   IF(Dashboard!$F$5="Quick",
      IF(OR(C1042="190 Automobile",C1042="200 computer hardware",C1042="210 Computer software",C1042="220 Quickbooks software",C1042="230 Office equipment",C1042="240 Office furniture"),
         E1042-(E1042/(1+Dashboard!$F$4)),
         0
      ),
      IF(C1042="750 Business promotion",
         E1042-(E1042/(1+4.793/100)),
         E1042-(E1042/(1+Dashboard!$F$4))
      )
   )
)</f>
        <v>0</v>
      </c>
      <c r="J1042" s="25">
        <f>Bank1[[#This Row],[Money in/ (Money out)]]-Bank1[[#This Row],[GST/HST]]</f>
        <v>0</v>
      </c>
      <c r="L1042" s="23">
        <f t="shared" si="48"/>
        <v>0</v>
      </c>
    </row>
    <row r="1043" spans="1:12" x14ac:dyDescent="0.2">
      <c r="A1043" s="399"/>
      <c r="D1043" s="397">
        <f>_xlfn.XLOOKUP(C:C,Table1[for Import to Bank Register dropdown],Table1[for Pivot],0,0,1)</f>
        <v>0</v>
      </c>
      <c r="E1043" s="400"/>
      <c r="F1043" s="146">
        <f t="shared" si="50"/>
        <v>1111111</v>
      </c>
      <c r="G1043" s="375">
        <f t="shared" si="49"/>
        <v>0</v>
      </c>
      <c r="I1043" s="378">
        <f>IF(OR(C1043="150 Directors advances", C1043="120 accounts receivable", C1043="720.2 Automobile - Insurance", C1043="720.3 Automobile - License", C1043="870.4 Rent - Insurance", C1043="870.6 Rent - Property Tax", C1043="870.7 Rent - Homeoffice", C1043="870.9 Rent - Water"),
   0,
   IF(Dashboard!$F$5="Quick",
      IF(OR(C1043="190 Automobile",C1043="200 computer hardware",C1043="210 Computer software",C1043="220 Quickbooks software",C1043="230 Office equipment",C1043="240 Office furniture"),
         E1043-(E1043/(1+Dashboard!$F$4)),
         0
      ),
      IF(C1043="750 Business promotion",
         E1043-(E1043/(1+4.793/100)),
         E1043-(E1043/(1+Dashboard!$F$4))
      )
   )
)</f>
        <v>0</v>
      </c>
      <c r="J1043" s="25">
        <f>Bank1[[#This Row],[Money in/ (Money out)]]-Bank1[[#This Row],[GST/HST]]</f>
        <v>0</v>
      </c>
      <c r="L1043" s="23">
        <f t="shared" si="48"/>
        <v>0</v>
      </c>
    </row>
    <row r="1044" spans="1:12" x14ac:dyDescent="0.2">
      <c r="A1044" s="399"/>
      <c r="D1044" s="397">
        <f>_xlfn.XLOOKUP(C:C,Table1[for Import to Bank Register dropdown],Table1[for Pivot],0,0,1)</f>
        <v>0</v>
      </c>
      <c r="E1044" s="400"/>
      <c r="F1044" s="146">
        <f t="shared" si="50"/>
        <v>1111111</v>
      </c>
      <c r="G1044" s="375">
        <f t="shared" si="49"/>
        <v>0</v>
      </c>
      <c r="I1044" s="378">
        <f>IF(OR(C1044="150 Directors advances", C1044="120 accounts receivable", C1044="720.2 Automobile - Insurance", C1044="720.3 Automobile - License", C1044="870.4 Rent - Insurance", C1044="870.6 Rent - Property Tax", C1044="870.7 Rent - Homeoffice", C1044="870.9 Rent - Water"),
   0,
   IF(Dashboard!$F$5="Quick",
      IF(OR(C1044="190 Automobile",C1044="200 computer hardware",C1044="210 Computer software",C1044="220 Quickbooks software",C1044="230 Office equipment",C1044="240 Office furniture"),
         E1044-(E1044/(1+Dashboard!$F$4)),
         0
      ),
      IF(C1044="750 Business promotion",
         E1044-(E1044/(1+4.793/100)),
         E1044-(E1044/(1+Dashboard!$F$4))
      )
   )
)</f>
        <v>0</v>
      </c>
      <c r="J1044" s="25">
        <f>Bank1[[#This Row],[Money in/ (Money out)]]-Bank1[[#This Row],[GST/HST]]</f>
        <v>0</v>
      </c>
      <c r="L1044" s="23">
        <f t="shared" si="48"/>
        <v>0</v>
      </c>
    </row>
    <row r="1045" spans="1:12" x14ac:dyDescent="0.2">
      <c r="A1045" s="399"/>
      <c r="D1045" s="397">
        <f>_xlfn.XLOOKUP(C:C,Table1[for Import to Bank Register dropdown],Table1[for Pivot],0,0,1)</f>
        <v>0</v>
      </c>
      <c r="E1045" s="400"/>
      <c r="F1045" s="146">
        <f t="shared" si="50"/>
        <v>1111111</v>
      </c>
      <c r="G1045" s="375">
        <f t="shared" si="49"/>
        <v>0</v>
      </c>
      <c r="I1045" s="378">
        <f>IF(OR(C1045="150 Directors advances", C1045="120 accounts receivable", C1045="720.2 Automobile - Insurance", C1045="720.3 Automobile - License", C1045="870.4 Rent - Insurance", C1045="870.6 Rent - Property Tax", C1045="870.7 Rent - Homeoffice", C1045="870.9 Rent - Water"),
   0,
   IF(Dashboard!$F$5="Quick",
      IF(OR(C1045="190 Automobile",C1045="200 computer hardware",C1045="210 Computer software",C1045="220 Quickbooks software",C1045="230 Office equipment",C1045="240 Office furniture"),
         E1045-(E1045/(1+Dashboard!$F$4)),
         0
      ),
      IF(C1045="750 Business promotion",
         E1045-(E1045/(1+4.793/100)),
         E1045-(E1045/(1+Dashboard!$F$4))
      )
   )
)</f>
        <v>0</v>
      </c>
      <c r="J1045" s="25">
        <f>Bank1[[#This Row],[Money in/ (Money out)]]-Bank1[[#This Row],[GST/HST]]</f>
        <v>0</v>
      </c>
      <c r="L1045" s="23">
        <f t="shared" si="48"/>
        <v>0</v>
      </c>
    </row>
    <row r="1046" spans="1:12" x14ac:dyDescent="0.2">
      <c r="A1046" s="399"/>
      <c r="D1046" s="397">
        <f>_xlfn.XLOOKUP(C:C,Table1[for Import to Bank Register dropdown],Table1[for Pivot],0,0,1)</f>
        <v>0</v>
      </c>
      <c r="E1046" s="400"/>
      <c r="F1046" s="146">
        <f t="shared" si="50"/>
        <v>1111111</v>
      </c>
      <c r="G1046" s="375">
        <f t="shared" si="49"/>
        <v>0</v>
      </c>
      <c r="I1046" s="378">
        <f>IF(OR(C1046="150 Directors advances", C1046="120 accounts receivable", C1046="720.2 Automobile - Insurance", C1046="720.3 Automobile - License", C1046="870.4 Rent - Insurance", C1046="870.6 Rent - Property Tax", C1046="870.7 Rent - Homeoffice", C1046="870.9 Rent - Water"),
   0,
   IF(Dashboard!$F$5="Quick",
      IF(OR(C1046="190 Automobile",C1046="200 computer hardware",C1046="210 Computer software",C1046="220 Quickbooks software",C1046="230 Office equipment",C1046="240 Office furniture"),
         E1046-(E1046/(1+Dashboard!$F$4)),
         0
      ),
      IF(C1046="750 Business promotion",
         E1046-(E1046/(1+4.793/100)),
         E1046-(E1046/(1+Dashboard!$F$4))
      )
   )
)</f>
        <v>0</v>
      </c>
      <c r="J1046" s="25">
        <f>Bank1[[#This Row],[Money in/ (Money out)]]-Bank1[[#This Row],[GST/HST]]</f>
        <v>0</v>
      </c>
      <c r="L1046" s="23">
        <f t="shared" si="48"/>
        <v>0</v>
      </c>
    </row>
    <row r="1047" spans="1:12" x14ac:dyDescent="0.2">
      <c r="A1047" s="399"/>
      <c r="D1047" s="397">
        <f>_xlfn.XLOOKUP(C:C,Table1[for Import to Bank Register dropdown],Table1[for Pivot],0,0,1)</f>
        <v>0</v>
      </c>
      <c r="E1047" s="400"/>
      <c r="F1047" s="146">
        <f t="shared" si="50"/>
        <v>1111111</v>
      </c>
      <c r="G1047" s="375">
        <f t="shared" si="49"/>
        <v>0</v>
      </c>
      <c r="I1047" s="378">
        <f>IF(OR(C1047="150 Directors advances", C1047="120 accounts receivable", C1047="720.2 Automobile - Insurance", C1047="720.3 Automobile - License", C1047="870.4 Rent - Insurance", C1047="870.6 Rent - Property Tax", C1047="870.7 Rent - Homeoffice", C1047="870.9 Rent - Water"),
   0,
   IF(Dashboard!$F$5="Quick",
      IF(OR(C1047="190 Automobile",C1047="200 computer hardware",C1047="210 Computer software",C1047="220 Quickbooks software",C1047="230 Office equipment",C1047="240 Office furniture"),
         E1047-(E1047/(1+Dashboard!$F$4)),
         0
      ),
      IF(C1047="750 Business promotion",
         E1047-(E1047/(1+4.793/100)),
         E1047-(E1047/(1+Dashboard!$F$4))
      )
   )
)</f>
        <v>0</v>
      </c>
      <c r="J1047" s="25">
        <f>Bank1[[#This Row],[Money in/ (Money out)]]-Bank1[[#This Row],[GST/HST]]</f>
        <v>0</v>
      </c>
      <c r="L1047" s="23">
        <f t="shared" si="48"/>
        <v>0</v>
      </c>
    </row>
    <row r="1048" spans="1:12" x14ac:dyDescent="0.2">
      <c r="A1048" s="399"/>
      <c r="D1048" s="397">
        <f>_xlfn.XLOOKUP(C:C,Table1[for Import to Bank Register dropdown],Table1[for Pivot],0,0,1)</f>
        <v>0</v>
      </c>
      <c r="E1048" s="400"/>
      <c r="F1048" s="146">
        <f t="shared" si="50"/>
        <v>1111111</v>
      </c>
      <c r="G1048" s="375">
        <f t="shared" si="49"/>
        <v>0</v>
      </c>
      <c r="I1048" s="378">
        <f>IF(OR(C1048="150 Directors advances", C1048="120 accounts receivable", C1048="720.2 Automobile - Insurance", C1048="720.3 Automobile - License", C1048="870.4 Rent - Insurance", C1048="870.6 Rent - Property Tax", C1048="870.7 Rent - Homeoffice", C1048="870.9 Rent - Water"),
   0,
   IF(Dashboard!$F$5="Quick",
      IF(OR(C1048="190 Automobile",C1048="200 computer hardware",C1048="210 Computer software",C1048="220 Quickbooks software",C1048="230 Office equipment",C1048="240 Office furniture"),
         E1048-(E1048/(1+Dashboard!$F$4)),
         0
      ),
      IF(C1048="750 Business promotion",
         E1048-(E1048/(1+4.793/100)),
         E1048-(E1048/(1+Dashboard!$F$4))
      )
   )
)</f>
        <v>0</v>
      </c>
      <c r="J1048" s="25">
        <f>Bank1[[#This Row],[Money in/ (Money out)]]-Bank1[[#This Row],[GST/HST]]</f>
        <v>0</v>
      </c>
      <c r="L1048" s="23">
        <f t="shared" si="48"/>
        <v>0</v>
      </c>
    </row>
    <row r="1049" spans="1:12" x14ac:dyDescent="0.2">
      <c r="A1049" s="399"/>
      <c r="D1049" s="397">
        <f>_xlfn.XLOOKUP(C:C,Table1[for Import to Bank Register dropdown],Table1[for Pivot],0,0,1)</f>
        <v>0</v>
      </c>
      <c r="E1049" s="400"/>
      <c r="F1049" s="146">
        <f t="shared" si="50"/>
        <v>1111111</v>
      </c>
      <c r="G1049" s="375">
        <f t="shared" si="49"/>
        <v>0</v>
      </c>
      <c r="I1049" s="378">
        <f>IF(OR(C1049="150 Directors advances", C1049="120 accounts receivable", C1049="720.2 Automobile - Insurance", C1049="720.3 Automobile - License", C1049="870.4 Rent - Insurance", C1049="870.6 Rent - Property Tax", C1049="870.7 Rent - Homeoffice", C1049="870.9 Rent - Water"),
   0,
   IF(Dashboard!$F$5="Quick",
      IF(OR(C1049="190 Automobile",C1049="200 computer hardware",C1049="210 Computer software",C1049="220 Quickbooks software",C1049="230 Office equipment",C1049="240 Office furniture"),
         E1049-(E1049/(1+Dashboard!$F$4)),
         0
      ),
      IF(C1049="750 Business promotion",
         E1049-(E1049/(1+4.793/100)),
         E1049-(E1049/(1+Dashboard!$F$4))
      )
   )
)</f>
        <v>0</v>
      </c>
      <c r="J1049" s="25">
        <f>Bank1[[#This Row],[Money in/ (Money out)]]-Bank1[[#This Row],[GST/HST]]</f>
        <v>0</v>
      </c>
      <c r="L1049" s="23">
        <f t="shared" si="48"/>
        <v>0</v>
      </c>
    </row>
    <row r="1050" spans="1:12" x14ac:dyDescent="0.2">
      <c r="A1050" s="399"/>
      <c r="D1050" s="397">
        <f>_xlfn.XLOOKUP(C:C,Table1[for Import to Bank Register dropdown],Table1[for Pivot],0,0,1)</f>
        <v>0</v>
      </c>
      <c r="E1050" s="400"/>
      <c r="F1050" s="146">
        <f t="shared" si="50"/>
        <v>1111111</v>
      </c>
      <c r="G1050" s="375">
        <f t="shared" si="49"/>
        <v>0</v>
      </c>
      <c r="I1050" s="378">
        <f>IF(OR(C1050="150 Directors advances", C1050="120 accounts receivable", C1050="720.2 Automobile - Insurance", C1050="720.3 Automobile - License", C1050="870.4 Rent - Insurance", C1050="870.6 Rent - Property Tax", C1050="870.7 Rent - Homeoffice", C1050="870.9 Rent - Water"),
   0,
   IF(Dashboard!$F$5="Quick",
      IF(OR(C1050="190 Automobile",C1050="200 computer hardware",C1050="210 Computer software",C1050="220 Quickbooks software",C1050="230 Office equipment",C1050="240 Office furniture"),
         E1050-(E1050/(1+Dashboard!$F$4)),
         0
      ),
      IF(C1050="750 Business promotion",
         E1050-(E1050/(1+4.793/100)),
         E1050-(E1050/(1+Dashboard!$F$4))
      )
   )
)</f>
        <v>0</v>
      </c>
      <c r="J1050" s="25">
        <f>Bank1[[#This Row],[Money in/ (Money out)]]-Bank1[[#This Row],[GST/HST]]</f>
        <v>0</v>
      </c>
      <c r="L1050" s="23">
        <f t="shared" si="48"/>
        <v>0</v>
      </c>
    </row>
    <row r="1051" spans="1:12" x14ac:dyDescent="0.2">
      <c r="A1051" s="399"/>
      <c r="D1051" s="397">
        <f>_xlfn.XLOOKUP(C:C,Table1[for Import to Bank Register dropdown],Table1[for Pivot],0,0,1)</f>
        <v>0</v>
      </c>
      <c r="E1051" s="400"/>
      <c r="F1051" s="146">
        <f t="shared" si="50"/>
        <v>1111111</v>
      </c>
      <c r="G1051" s="375">
        <f t="shared" si="49"/>
        <v>0</v>
      </c>
      <c r="I1051" s="378">
        <f>IF(OR(C1051="150 Directors advances", C1051="120 accounts receivable", C1051="720.2 Automobile - Insurance", C1051="720.3 Automobile - License", C1051="870.4 Rent - Insurance", C1051="870.6 Rent - Property Tax", C1051="870.7 Rent - Homeoffice", C1051="870.9 Rent - Water"),
   0,
   IF(Dashboard!$F$5="Quick",
      IF(OR(C1051="190 Automobile",C1051="200 computer hardware",C1051="210 Computer software",C1051="220 Quickbooks software",C1051="230 Office equipment",C1051="240 Office furniture"),
         E1051-(E1051/(1+Dashboard!$F$4)),
         0
      ),
      IF(C1051="750 Business promotion",
         E1051-(E1051/(1+4.793/100)),
         E1051-(E1051/(1+Dashboard!$F$4))
      )
   )
)</f>
        <v>0</v>
      </c>
      <c r="J1051" s="25">
        <f>Bank1[[#This Row],[Money in/ (Money out)]]-Bank1[[#This Row],[GST/HST]]</f>
        <v>0</v>
      </c>
      <c r="L1051" s="23">
        <f t="shared" si="48"/>
        <v>0</v>
      </c>
    </row>
    <row r="1052" spans="1:12" x14ac:dyDescent="0.2">
      <c r="A1052" s="399"/>
      <c r="D1052" s="397">
        <f>_xlfn.XLOOKUP(C:C,Table1[for Import to Bank Register dropdown],Table1[for Pivot],0,0,1)</f>
        <v>0</v>
      </c>
      <c r="E1052" s="400"/>
      <c r="F1052" s="146">
        <f t="shared" si="50"/>
        <v>1111111</v>
      </c>
      <c r="G1052" s="375">
        <f t="shared" si="49"/>
        <v>0</v>
      </c>
      <c r="I1052" s="378">
        <f>IF(OR(C1052="150 Directors advances", C1052="120 accounts receivable", C1052="720.2 Automobile - Insurance", C1052="720.3 Automobile - License", C1052="870.4 Rent - Insurance", C1052="870.6 Rent - Property Tax", C1052="870.7 Rent - Homeoffice", C1052="870.9 Rent - Water"),
   0,
   IF(Dashboard!$F$5="Quick",
      IF(OR(C1052="190 Automobile",C1052="200 computer hardware",C1052="210 Computer software",C1052="220 Quickbooks software",C1052="230 Office equipment",C1052="240 Office furniture"),
         E1052-(E1052/(1+Dashboard!$F$4)),
         0
      ),
      IF(C1052="750 Business promotion",
         E1052-(E1052/(1+4.793/100)),
         E1052-(E1052/(1+Dashboard!$F$4))
      )
   )
)</f>
        <v>0</v>
      </c>
      <c r="J1052" s="25">
        <f>Bank1[[#This Row],[Money in/ (Money out)]]-Bank1[[#This Row],[GST/HST]]</f>
        <v>0</v>
      </c>
      <c r="L1052" s="23">
        <f t="shared" si="48"/>
        <v>0</v>
      </c>
    </row>
    <row r="1053" spans="1:12" x14ac:dyDescent="0.2">
      <c r="A1053" s="399"/>
      <c r="D1053" s="397">
        <f>_xlfn.XLOOKUP(C:C,Table1[for Import to Bank Register dropdown],Table1[for Pivot],0,0,1)</f>
        <v>0</v>
      </c>
      <c r="E1053" s="400"/>
      <c r="F1053" s="146">
        <f t="shared" si="50"/>
        <v>1111111</v>
      </c>
      <c r="G1053" s="375">
        <f t="shared" si="49"/>
        <v>0</v>
      </c>
      <c r="I1053" s="378">
        <f>IF(OR(C1053="150 Directors advances", C1053="120 accounts receivable", C1053="720.2 Automobile - Insurance", C1053="720.3 Automobile - License", C1053="870.4 Rent - Insurance", C1053="870.6 Rent - Property Tax", C1053="870.7 Rent - Homeoffice", C1053="870.9 Rent - Water"),
   0,
   IF(Dashboard!$F$5="Quick",
      IF(OR(C1053="190 Automobile",C1053="200 computer hardware",C1053="210 Computer software",C1053="220 Quickbooks software",C1053="230 Office equipment",C1053="240 Office furniture"),
         E1053-(E1053/(1+Dashboard!$F$4)),
         0
      ),
      IF(C1053="750 Business promotion",
         E1053-(E1053/(1+4.793/100)),
         E1053-(E1053/(1+Dashboard!$F$4))
      )
   )
)</f>
        <v>0</v>
      </c>
      <c r="J1053" s="25">
        <f>Bank1[[#This Row],[Money in/ (Money out)]]-Bank1[[#This Row],[GST/HST]]</f>
        <v>0</v>
      </c>
      <c r="L1053" s="23">
        <f t="shared" si="48"/>
        <v>0</v>
      </c>
    </row>
    <row r="1054" spans="1:12" x14ac:dyDescent="0.2">
      <c r="A1054" s="399"/>
      <c r="D1054" s="397">
        <f>_xlfn.XLOOKUP(C:C,Table1[for Import to Bank Register dropdown],Table1[for Pivot],0,0,1)</f>
        <v>0</v>
      </c>
      <c r="E1054" s="400"/>
      <c r="F1054" s="146">
        <f t="shared" si="50"/>
        <v>1111111</v>
      </c>
      <c r="G1054" s="375">
        <f t="shared" si="49"/>
        <v>0</v>
      </c>
      <c r="I1054" s="378">
        <f>IF(OR(C1054="150 Directors advances", C1054="120 accounts receivable", C1054="720.2 Automobile - Insurance", C1054="720.3 Automobile - License", C1054="870.4 Rent - Insurance", C1054="870.6 Rent - Property Tax", C1054="870.7 Rent - Homeoffice", C1054="870.9 Rent - Water"),
   0,
   IF(Dashboard!$F$5="Quick",
      IF(OR(C1054="190 Automobile",C1054="200 computer hardware",C1054="210 Computer software",C1054="220 Quickbooks software",C1054="230 Office equipment",C1054="240 Office furniture"),
         E1054-(E1054/(1+Dashboard!$F$4)),
         0
      ),
      IF(C1054="750 Business promotion",
         E1054-(E1054/(1+4.793/100)),
         E1054-(E1054/(1+Dashboard!$F$4))
      )
   )
)</f>
        <v>0</v>
      </c>
      <c r="J1054" s="25">
        <f>Bank1[[#This Row],[Money in/ (Money out)]]-Bank1[[#This Row],[GST/HST]]</f>
        <v>0</v>
      </c>
      <c r="L1054" s="23">
        <f t="shared" si="48"/>
        <v>0</v>
      </c>
    </row>
    <row r="1055" spans="1:12" x14ac:dyDescent="0.2">
      <c r="A1055" s="399"/>
      <c r="D1055" s="397">
        <f>_xlfn.XLOOKUP(C:C,Table1[for Import to Bank Register dropdown],Table1[for Pivot],0,0,1)</f>
        <v>0</v>
      </c>
      <c r="E1055" s="400"/>
      <c r="F1055" s="146">
        <f t="shared" si="50"/>
        <v>1111111</v>
      </c>
      <c r="G1055" s="375">
        <f t="shared" si="49"/>
        <v>0</v>
      </c>
      <c r="I1055" s="378">
        <f>IF(OR(C1055="150 Directors advances", C1055="120 accounts receivable", C1055="720.2 Automobile - Insurance", C1055="720.3 Automobile - License", C1055="870.4 Rent - Insurance", C1055="870.6 Rent - Property Tax", C1055="870.7 Rent - Homeoffice", C1055="870.9 Rent - Water"),
   0,
   IF(Dashboard!$F$5="Quick",
      IF(OR(C1055="190 Automobile",C1055="200 computer hardware",C1055="210 Computer software",C1055="220 Quickbooks software",C1055="230 Office equipment",C1055="240 Office furniture"),
         E1055-(E1055/(1+Dashboard!$F$4)),
         0
      ),
      IF(C1055="750 Business promotion",
         E1055-(E1055/(1+4.793/100)),
         E1055-(E1055/(1+Dashboard!$F$4))
      )
   )
)</f>
        <v>0</v>
      </c>
      <c r="J1055" s="25">
        <f>Bank1[[#This Row],[Money in/ (Money out)]]-Bank1[[#This Row],[GST/HST]]</f>
        <v>0</v>
      </c>
      <c r="L1055" s="23">
        <f t="shared" si="48"/>
        <v>0</v>
      </c>
    </row>
    <row r="1056" spans="1:12" x14ac:dyDescent="0.2">
      <c r="A1056" s="399"/>
      <c r="D1056" s="397">
        <f>_xlfn.XLOOKUP(C:C,Table1[for Import to Bank Register dropdown],Table1[for Pivot],0,0,1)</f>
        <v>0</v>
      </c>
      <c r="E1056" s="400"/>
      <c r="F1056" s="146">
        <f t="shared" si="50"/>
        <v>1111111</v>
      </c>
      <c r="G1056" s="375">
        <f t="shared" si="49"/>
        <v>0</v>
      </c>
      <c r="I1056" s="378">
        <f>IF(OR(C1056="150 Directors advances", C1056="120 accounts receivable", C1056="720.2 Automobile - Insurance", C1056="720.3 Automobile - License", C1056="870.4 Rent - Insurance", C1056="870.6 Rent - Property Tax", C1056="870.7 Rent - Homeoffice", C1056="870.9 Rent - Water"),
   0,
   IF(Dashboard!$F$5="Quick",
      IF(OR(C1056="190 Automobile",C1056="200 computer hardware",C1056="210 Computer software",C1056="220 Quickbooks software",C1056="230 Office equipment",C1056="240 Office furniture"),
         E1056-(E1056/(1+Dashboard!$F$4)),
         0
      ),
      IF(C1056="750 Business promotion",
         E1056-(E1056/(1+4.793/100)),
         E1056-(E1056/(1+Dashboard!$F$4))
      )
   )
)</f>
        <v>0</v>
      </c>
      <c r="J1056" s="25">
        <f>Bank1[[#This Row],[Money in/ (Money out)]]-Bank1[[#This Row],[GST/HST]]</f>
        <v>0</v>
      </c>
      <c r="L1056" s="23">
        <f t="shared" si="48"/>
        <v>0</v>
      </c>
    </row>
    <row r="1057" spans="1:12" x14ac:dyDescent="0.2">
      <c r="A1057" s="399"/>
      <c r="D1057" s="397">
        <f>_xlfn.XLOOKUP(C:C,Table1[for Import to Bank Register dropdown],Table1[for Pivot],0,0,1)</f>
        <v>0</v>
      </c>
      <c r="E1057" s="400"/>
      <c r="F1057" s="146">
        <f t="shared" si="50"/>
        <v>1111111</v>
      </c>
      <c r="G1057" s="375">
        <f t="shared" si="49"/>
        <v>0</v>
      </c>
      <c r="I1057" s="378">
        <f>IF(OR(C1057="150 Directors advances", C1057="120 accounts receivable", C1057="720.2 Automobile - Insurance", C1057="720.3 Automobile - License", C1057="870.4 Rent - Insurance", C1057="870.6 Rent - Property Tax", C1057="870.7 Rent - Homeoffice", C1057="870.9 Rent - Water"),
   0,
   IF(Dashboard!$F$5="Quick",
      IF(OR(C1057="190 Automobile",C1057="200 computer hardware",C1057="210 Computer software",C1057="220 Quickbooks software",C1057="230 Office equipment",C1057="240 Office furniture"),
         E1057-(E1057/(1+Dashboard!$F$4)),
         0
      ),
      IF(C1057="750 Business promotion",
         E1057-(E1057/(1+4.793/100)),
         E1057-(E1057/(1+Dashboard!$F$4))
      )
   )
)</f>
        <v>0</v>
      </c>
      <c r="J1057" s="25">
        <f>Bank1[[#This Row],[Money in/ (Money out)]]-Bank1[[#This Row],[GST/HST]]</f>
        <v>0</v>
      </c>
      <c r="L1057" s="23">
        <f t="shared" si="48"/>
        <v>0</v>
      </c>
    </row>
    <row r="1058" spans="1:12" x14ac:dyDescent="0.2">
      <c r="A1058" s="399"/>
      <c r="D1058" s="397">
        <f>_xlfn.XLOOKUP(C:C,Table1[for Import to Bank Register dropdown],Table1[for Pivot],0,0,1)</f>
        <v>0</v>
      </c>
      <c r="E1058" s="400"/>
      <c r="F1058" s="146">
        <f t="shared" si="50"/>
        <v>1111111</v>
      </c>
      <c r="G1058" s="375">
        <f t="shared" si="49"/>
        <v>0</v>
      </c>
      <c r="I1058" s="378">
        <f>IF(OR(C1058="150 Directors advances", C1058="120 accounts receivable", C1058="720.2 Automobile - Insurance", C1058="720.3 Automobile - License", C1058="870.4 Rent - Insurance", C1058="870.6 Rent - Property Tax", C1058="870.7 Rent - Homeoffice", C1058="870.9 Rent - Water"),
   0,
   IF(Dashboard!$F$5="Quick",
      IF(OR(C1058="190 Automobile",C1058="200 computer hardware",C1058="210 Computer software",C1058="220 Quickbooks software",C1058="230 Office equipment",C1058="240 Office furniture"),
         E1058-(E1058/(1+Dashboard!$F$4)),
         0
      ),
      IF(C1058="750 Business promotion",
         E1058-(E1058/(1+4.793/100)),
         E1058-(E1058/(1+Dashboard!$F$4))
      )
   )
)</f>
        <v>0</v>
      </c>
      <c r="J1058" s="25">
        <f>Bank1[[#This Row],[Money in/ (Money out)]]-Bank1[[#This Row],[GST/HST]]</f>
        <v>0</v>
      </c>
      <c r="L1058" s="23">
        <f t="shared" si="48"/>
        <v>0</v>
      </c>
    </row>
    <row r="1059" spans="1:12" x14ac:dyDescent="0.2">
      <c r="A1059" s="399"/>
      <c r="D1059" s="397">
        <f>_xlfn.XLOOKUP(C:C,Table1[for Import to Bank Register dropdown],Table1[for Pivot],0,0,1)</f>
        <v>0</v>
      </c>
      <c r="E1059" s="400"/>
      <c r="F1059" s="146">
        <f t="shared" si="50"/>
        <v>1111111</v>
      </c>
      <c r="G1059" s="375">
        <f t="shared" si="49"/>
        <v>0</v>
      </c>
      <c r="I1059" s="378">
        <f>IF(OR(C1059="150 Directors advances", C1059="120 accounts receivable", C1059="720.2 Automobile - Insurance", C1059="720.3 Automobile - License", C1059="870.4 Rent - Insurance", C1059="870.6 Rent - Property Tax", C1059="870.7 Rent - Homeoffice", C1059="870.9 Rent - Water"),
   0,
   IF(Dashboard!$F$5="Quick",
      IF(OR(C1059="190 Automobile",C1059="200 computer hardware",C1059="210 Computer software",C1059="220 Quickbooks software",C1059="230 Office equipment",C1059="240 Office furniture"),
         E1059-(E1059/(1+Dashboard!$F$4)),
         0
      ),
      IF(C1059="750 Business promotion",
         E1059-(E1059/(1+4.793/100)),
         E1059-(E1059/(1+Dashboard!$F$4))
      )
   )
)</f>
        <v>0</v>
      </c>
      <c r="J1059" s="25">
        <f>Bank1[[#This Row],[Money in/ (Money out)]]-Bank1[[#This Row],[GST/HST]]</f>
        <v>0</v>
      </c>
      <c r="L1059" s="23">
        <f t="shared" si="48"/>
        <v>0</v>
      </c>
    </row>
    <row r="1060" spans="1:12" x14ac:dyDescent="0.2">
      <c r="A1060" s="399"/>
      <c r="D1060" s="397">
        <f>_xlfn.XLOOKUP(C:C,Table1[for Import to Bank Register dropdown],Table1[for Pivot],0,0,1)</f>
        <v>0</v>
      </c>
      <c r="E1060" s="400"/>
      <c r="F1060" s="146">
        <f t="shared" si="50"/>
        <v>1111111</v>
      </c>
      <c r="G1060" s="375">
        <f t="shared" si="49"/>
        <v>0</v>
      </c>
      <c r="I1060" s="378">
        <f>IF(OR(C1060="150 Directors advances", C1060="120 accounts receivable", C1060="720.2 Automobile - Insurance", C1060="720.3 Automobile - License", C1060="870.4 Rent - Insurance", C1060="870.6 Rent - Property Tax", C1060="870.7 Rent - Homeoffice", C1060="870.9 Rent - Water"),
   0,
   IF(Dashboard!$F$5="Quick",
      IF(OR(C1060="190 Automobile",C1060="200 computer hardware",C1060="210 Computer software",C1060="220 Quickbooks software",C1060="230 Office equipment",C1060="240 Office furniture"),
         E1060-(E1060/(1+Dashboard!$F$4)),
         0
      ),
      IF(C1060="750 Business promotion",
         E1060-(E1060/(1+4.793/100)),
         E1060-(E1060/(1+Dashboard!$F$4))
      )
   )
)</f>
        <v>0</v>
      </c>
      <c r="J1060" s="25">
        <f>Bank1[[#This Row],[Money in/ (Money out)]]-Bank1[[#This Row],[GST/HST]]</f>
        <v>0</v>
      </c>
      <c r="L1060" s="23">
        <f t="shared" si="48"/>
        <v>0</v>
      </c>
    </row>
    <row r="1061" spans="1:12" x14ac:dyDescent="0.2">
      <c r="A1061" s="399"/>
      <c r="D1061" s="397">
        <f>_xlfn.XLOOKUP(C:C,Table1[for Import to Bank Register dropdown],Table1[for Pivot],0,0,1)</f>
        <v>0</v>
      </c>
      <c r="E1061" s="400"/>
      <c r="F1061" s="146">
        <f t="shared" si="50"/>
        <v>1111111</v>
      </c>
      <c r="G1061" s="375">
        <f t="shared" si="49"/>
        <v>0</v>
      </c>
      <c r="I1061" s="378">
        <f>IF(OR(C1061="150 Directors advances", C1061="120 accounts receivable", C1061="720.2 Automobile - Insurance", C1061="720.3 Automobile - License", C1061="870.4 Rent - Insurance", C1061="870.6 Rent - Property Tax", C1061="870.7 Rent - Homeoffice", C1061="870.9 Rent - Water"),
   0,
   IF(Dashboard!$F$5="Quick",
      IF(OR(C1061="190 Automobile",C1061="200 computer hardware",C1061="210 Computer software",C1061="220 Quickbooks software",C1061="230 Office equipment",C1061="240 Office furniture"),
         E1061-(E1061/(1+Dashboard!$F$4)),
         0
      ),
      IF(C1061="750 Business promotion",
         E1061-(E1061/(1+4.793/100)),
         E1061-(E1061/(1+Dashboard!$F$4))
      )
   )
)</f>
        <v>0</v>
      </c>
      <c r="J1061" s="25">
        <f>Bank1[[#This Row],[Money in/ (Money out)]]-Bank1[[#This Row],[GST/HST]]</f>
        <v>0</v>
      </c>
      <c r="L1061" s="23">
        <f t="shared" si="48"/>
        <v>0</v>
      </c>
    </row>
    <row r="1062" spans="1:12" x14ac:dyDescent="0.2">
      <c r="A1062" s="399"/>
      <c r="D1062" s="397">
        <f>_xlfn.XLOOKUP(C:C,Table1[for Import to Bank Register dropdown],Table1[for Pivot],0,0,1)</f>
        <v>0</v>
      </c>
      <c r="E1062" s="400"/>
      <c r="F1062" s="146">
        <f t="shared" si="50"/>
        <v>1111111</v>
      </c>
      <c r="G1062" s="375">
        <f t="shared" si="49"/>
        <v>0</v>
      </c>
      <c r="I1062" s="378">
        <f>IF(OR(C1062="150 Directors advances", C1062="120 accounts receivable", C1062="720.2 Automobile - Insurance", C1062="720.3 Automobile - License", C1062="870.4 Rent - Insurance", C1062="870.6 Rent - Property Tax", C1062="870.7 Rent - Homeoffice", C1062="870.9 Rent - Water"),
   0,
   IF(Dashboard!$F$5="Quick",
      IF(OR(C1062="190 Automobile",C1062="200 computer hardware",C1062="210 Computer software",C1062="220 Quickbooks software",C1062="230 Office equipment",C1062="240 Office furniture"),
         E1062-(E1062/(1+Dashboard!$F$4)),
         0
      ),
      IF(C1062="750 Business promotion",
         E1062-(E1062/(1+4.793/100)),
         E1062-(E1062/(1+Dashboard!$F$4))
      )
   )
)</f>
        <v>0</v>
      </c>
      <c r="J1062" s="25">
        <f>Bank1[[#This Row],[Money in/ (Money out)]]-Bank1[[#This Row],[GST/HST]]</f>
        <v>0</v>
      </c>
      <c r="L1062" s="23">
        <f t="shared" si="48"/>
        <v>0</v>
      </c>
    </row>
    <row r="1063" spans="1:12" x14ac:dyDescent="0.2">
      <c r="A1063" s="399"/>
      <c r="D1063" s="397">
        <f>_xlfn.XLOOKUP(C:C,Table1[for Import to Bank Register dropdown],Table1[for Pivot],0,0,1)</f>
        <v>0</v>
      </c>
      <c r="E1063" s="400"/>
      <c r="F1063" s="146">
        <f t="shared" si="50"/>
        <v>1111111</v>
      </c>
      <c r="G1063" s="375">
        <f t="shared" si="49"/>
        <v>0</v>
      </c>
      <c r="I1063" s="378">
        <f>IF(OR(C1063="150 Directors advances", C1063="120 accounts receivable", C1063="720.2 Automobile - Insurance", C1063="720.3 Automobile - License", C1063="870.4 Rent - Insurance", C1063="870.6 Rent - Property Tax", C1063="870.7 Rent - Homeoffice", C1063="870.9 Rent - Water"),
   0,
   IF(Dashboard!$F$5="Quick",
      IF(OR(C1063="190 Automobile",C1063="200 computer hardware",C1063="210 Computer software",C1063="220 Quickbooks software",C1063="230 Office equipment",C1063="240 Office furniture"),
         E1063-(E1063/(1+Dashboard!$F$4)),
         0
      ),
      IF(C1063="750 Business promotion",
         E1063-(E1063/(1+4.793/100)),
         E1063-(E1063/(1+Dashboard!$F$4))
      )
   )
)</f>
        <v>0</v>
      </c>
      <c r="J1063" s="25">
        <f>Bank1[[#This Row],[Money in/ (Money out)]]-Bank1[[#This Row],[GST/HST]]</f>
        <v>0</v>
      </c>
      <c r="L1063" s="23">
        <f t="shared" si="48"/>
        <v>0</v>
      </c>
    </row>
    <row r="1064" spans="1:12" x14ac:dyDescent="0.2">
      <c r="A1064" s="399"/>
      <c r="D1064" s="397">
        <f>_xlfn.XLOOKUP(C:C,Table1[for Import to Bank Register dropdown],Table1[for Pivot],0,0,1)</f>
        <v>0</v>
      </c>
      <c r="E1064" s="400"/>
      <c r="F1064" s="146">
        <f t="shared" si="50"/>
        <v>1111111</v>
      </c>
      <c r="G1064" s="375">
        <f t="shared" si="49"/>
        <v>0</v>
      </c>
      <c r="I1064" s="378">
        <f>IF(OR(C1064="150 Directors advances", C1064="120 accounts receivable", C1064="720.2 Automobile - Insurance", C1064="720.3 Automobile - License", C1064="870.4 Rent - Insurance", C1064="870.6 Rent - Property Tax", C1064="870.7 Rent - Homeoffice", C1064="870.9 Rent - Water"),
   0,
   IF(Dashboard!$F$5="Quick",
      IF(OR(C1064="190 Automobile",C1064="200 computer hardware",C1064="210 Computer software",C1064="220 Quickbooks software",C1064="230 Office equipment",C1064="240 Office furniture"),
         E1064-(E1064/(1+Dashboard!$F$4)),
         0
      ),
      IF(C1064="750 Business promotion",
         E1064-(E1064/(1+4.793/100)),
         E1064-(E1064/(1+Dashboard!$F$4))
      )
   )
)</f>
        <v>0</v>
      </c>
      <c r="J1064" s="25">
        <f>Bank1[[#This Row],[Money in/ (Money out)]]-Bank1[[#This Row],[GST/HST]]</f>
        <v>0</v>
      </c>
      <c r="L1064" s="23">
        <f t="shared" si="48"/>
        <v>0</v>
      </c>
    </row>
    <row r="1065" spans="1:12" x14ac:dyDescent="0.2">
      <c r="A1065" s="399"/>
      <c r="D1065" s="397">
        <f>_xlfn.XLOOKUP(C:C,Table1[for Import to Bank Register dropdown],Table1[for Pivot],0,0,1)</f>
        <v>0</v>
      </c>
      <c r="E1065" s="400"/>
      <c r="F1065" s="146">
        <f t="shared" si="50"/>
        <v>1111111</v>
      </c>
      <c r="G1065" s="375">
        <f t="shared" si="49"/>
        <v>0</v>
      </c>
      <c r="I1065" s="378">
        <f>IF(OR(C1065="150 Directors advances", C1065="120 accounts receivable", C1065="720.2 Automobile - Insurance", C1065="720.3 Automobile - License", C1065="870.4 Rent - Insurance", C1065="870.6 Rent - Property Tax", C1065="870.7 Rent - Homeoffice", C1065="870.9 Rent - Water"),
   0,
   IF(Dashboard!$F$5="Quick",
      IF(OR(C1065="190 Automobile",C1065="200 computer hardware",C1065="210 Computer software",C1065="220 Quickbooks software",C1065="230 Office equipment",C1065="240 Office furniture"),
         E1065-(E1065/(1+Dashboard!$F$4)),
         0
      ),
      IF(C1065="750 Business promotion",
         E1065-(E1065/(1+4.793/100)),
         E1065-(E1065/(1+Dashboard!$F$4))
      )
   )
)</f>
        <v>0</v>
      </c>
      <c r="J1065" s="25">
        <f>Bank1[[#This Row],[Money in/ (Money out)]]-Bank1[[#This Row],[GST/HST]]</f>
        <v>0</v>
      </c>
      <c r="L1065" s="23">
        <f t="shared" si="48"/>
        <v>0</v>
      </c>
    </row>
    <row r="1066" spans="1:12" x14ac:dyDescent="0.2">
      <c r="A1066" s="399"/>
      <c r="D1066" s="397">
        <f>_xlfn.XLOOKUP(C:C,Table1[for Import to Bank Register dropdown],Table1[for Pivot],0,0,1)</f>
        <v>0</v>
      </c>
      <c r="E1066" s="400"/>
      <c r="F1066" s="146">
        <f t="shared" si="50"/>
        <v>1111111</v>
      </c>
      <c r="G1066" s="375">
        <f t="shared" si="49"/>
        <v>0</v>
      </c>
      <c r="I1066" s="378">
        <f>IF(OR(C1066="150 Directors advances", C1066="120 accounts receivable", C1066="720.2 Automobile - Insurance", C1066="720.3 Automobile - License", C1066="870.4 Rent - Insurance", C1066="870.6 Rent - Property Tax", C1066="870.7 Rent - Homeoffice", C1066="870.9 Rent - Water"),
   0,
   IF(Dashboard!$F$5="Quick",
      IF(OR(C1066="190 Automobile",C1066="200 computer hardware",C1066="210 Computer software",C1066="220 Quickbooks software",C1066="230 Office equipment",C1066="240 Office furniture"),
         E1066-(E1066/(1+Dashboard!$F$4)),
         0
      ),
      IF(C1066="750 Business promotion",
         E1066-(E1066/(1+4.793/100)),
         E1066-(E1066/(1+Dashboard!$F$4))
      )
   )
)</f>
        <v>0</v>
      </c>
      <c r="J1066" s="25">
        <f>Bank1[[#This Row],[Money in/ (Money out)]]-Bank1[[#This Row],[GST/HST]]</f>
        <v>0</v>
      </c>
      <c r="L1066" s="23">
        <f t="shared" si="48"/>
        <v>0</v>
      </c>
    </row>
    <row r="1067" spans="1:12" x14ac:dyDescent="0.2">
      <c r="A1067" s="399"/>
      <c r="D1067" s="397">
        <f>_xlfn.XLOOKUP(C:C,Table1[for Import to Bank Register dropdown],Table1[for Pivot],0,0,1)</f>
        <v>0</v>
      </c>
      <c r="E1067" s="400"/>
      <c r="F1067" s="146">
        <f t="shared" si="50"/>
        <v>1111111</v>
      </c>
      <c r="G1067" s="375">
        <f t="shared" si="49"/>
        <v>0</v>
      </c>
      <c r="I1067" s="378">
        <f>IF(OR(C1067="150 Directors advances", C1067="120 accounts receivable", C1067="720.2 Automobile - Insurance", C1067="720.3 Automobile - License", C1067="870.4 Rent - Insurance", C1067="870.6 Rent - Property Tax", C1067="870.7 Rent - Homeoffice", C1067="870.9 Rent - Water"),
   0,
   IF(Dashboard!$F$5="Quick",
      IF(OR(C1067="190 Automobile",C1067="200 computer hardware",C1067="210 Computer software",C1067="220 Quickbooks software",C1067="230 Office equipment",C1067="240 Office furniture"),
         E1067-(E1067/(1+Dashboard!$F$4)),
         0
      ),
      IF(C1067="750 Business promotion",
         E1067-(E1067/(1+4.793/100)),
         E1067-(E1067/(1+Dashboard!$F$4))
      )
   )
)</f>
        <v>0</v>
      </c>
      <c r="J1067" s="25">
        <f>Bank1[[#This Row],[Money in/ (Money out)]]-Bank1[[#This Row],[GST/HST]]</f>
        <v>0</v>
      </c>
      <c r="L1067" s="23">
        <f t="shared" si="48"/>
        <v>0</v>
      </c>
    </row>
    <row r="1068" spans="1:12" x14ac:dyDescent="0.2">
      <c r="A1068" s="399"/>
      <c r="D1068" s="397">
        <f>_xlfn.XLOOKUP(C:C,Table1[for Import to Bank Register dropdown],Table1[for Pivot],0,0,1)</f>
        <v>0</v>
      </c>
      <c r="E1068" s="400"/>
      <c r="F1068" s="146">
        <f t="shared" si="50"/>
        <v>1111111</v>
      </c>
      <c r="G1068" s="375">
        <f t="shared" si="49"/>
        <v>0</v>
      </c>
      <c r="I1068" s="378">
        <f>IF(OR(C1068="150 Directors advances", C1068="120 accounts receivable", C1068="720.2 Automobile - Insurance", C1068="720.3 Automobile - License", C1068="870.4 Rent - Insurance", C1068="870.6 Rent - Property Tax", C1068="870.7 Rent - Homeoffice", C1068="870.9 Rent - Water"),
   0,
   IF(Dashboard!$F$5="Quick",
      IF(OR(C1068="190 Automobile",C1068="200 computer hardware",C1068="210 Computer software",C1068="220 Quickbooks software",C1068="230 Office equipment",C1068="240 Office furniture"),
         E1068-(E1068/(1+Dashboard!$F$4)),
         0
      ),
      IF(C1068="750 Business promotion",
         E1068-(E1068/(1+4.793/100)),
         E1068-(E1068/(1+Dashboard!$F$4))
      )
   )
)</f>
        <v>0</v>
      </c>
      <c r="J1068" s="25">
        <f>Bank1[[#This Row],[Money in/ (Money out)]]-Bank1[[#This Row],[GST/HST]]</f>
        <v>0</v>
      </c>
      <c r="L1068" s="23">
        <f t="shared" si="48"/>
        <v>0</v>
      </c>
    </row>
    <row r="1069" spans="1:12" x14ac:dyDescent="0.2">
      <c r="A1069" s="399"/>
      <c r="D1069" s="397">
        <f>_xlfn.XLOOKUP(C:C,Table1[for Import to Bank Register dropdown],Table1[for Pivot],0,0,1)</f>
        <v>0</v>
      </c>
      <c r="E1069" s="400"/>
      <c r="F1069" s="146">
        <f t="shared" si="50"/>
        <v>1111111</v>
      </c>
      <c r="G1069" s="375">
        <f t="shared" si="49"/>
        <v>0</v>
      </c>
      <c r="I1069" s="378">
        <f>IF(OR(C1069="150 Directors advances", C1069="120 accounts receivable", C1069="720.2 Automobile - Insurance", C1069="720.3 Automobile - License", C1069="870.4 Rent - Insurance", C1069="870.6 Rent - Property Tax", C1069="870.7 Rent - Homeoffice", C1069="870.9 Rent - Water"),
   0,
   IF(Dashboard!$F$5="Quick",
      IF(OR(C1069="190 Automobile",C1069="200 computer hardware",C1069="210 Computer software",C1069="220 Quickbooks software",C1069="230 Office equipment",C1069="240 Office furniture"),
         E1069-(E1069/(1+Dashboard!$F$4)),
         0
      ),
      IF(C1069="750 Business promotion",
         E1069-(E1069/(1+4.793/100)),
         E1069-(E1069/(1+Dashboard!$F$4))
      )
   )
)</f>
        <v>0</v>
      </c>
      <c r="J1069" s="25">
        <f>Bank1[[#This Row],[Money in/ (Money out)]]-Bank1[[#This Row],[GST/HST]]</f>
        <v>0</v>
      </c>
      <c r="L1069" s="23">
        <f t="shared" si="48"/>
        <v>0</v>
      </c>
    </row>
    <row r="1070" spans="1:12" x14ac:dyDescent="0.2">
      <c r="A1070" s="399"/>
      <c r="D1070" s="397">
        <f>_xlfn.XLOOKUP(C:C,Table1[for Import to Bank Register dropdown],Table1[for Pivot],0,0,1)</f>
        <v>0</v>
      </c>
      <c r="E1070" s="400"/>
      <c r="F1070" s="146">
        <f t="shared" si="50"/>
        <v>1111111</v>
      </c>
      <c r="G1070" s="375">
        <f t="shared" si="49"/>
        <v>0</v>
      </c>
      <c r="I1070" s="378">
        <f>IF(OR(C1070="150 Directors advances", C1070="120 accounts receivable", C1070="720.2 Automobile - Insurance", C1070="720.3 Automobile - License", C1070="870.4 Rent - Insurance", C1070="870.6 Rent - Property Tax", C1070="870.7 Rent - Homeoffice", C1070="870.9 Rent - Water"),
   0,
   IF(Dashboard!$F$5="Quick",
      IF(OR(C1070="190 Automobile",C1070="200 computer hardware",C1070="210 Computer software",C1070="220 Quickbooks software",C1070="230 Office equipment",C1070="240 Office furniture"),
         E1070-(E1070/(1+Dashboard!$F$4)),
         0
      ),
      IF(C1070="750 Business promotion",
         E1070-(E1070/(1+4.793/100)),
         E1070-(E1070/(1+Dashboard!$F$4))
      )
   )
)</f>
        <v>0</v>
      </c>
      <c r="J1070" s="25">
        <f>Bank1[[#This Row],[Money in/ (Money out)]]-Bank1[[#This Row],[GST/HST]]</f>
        <v>0</v>
      </c>
      <c r="L1070" s="23">
        <f t="shared" si="48"/>
        <v>0</v>
      </c>
    </row>
    <row r="1071" spans="1:12" x14ac:dyDescent="0.2">
      <c r="A1071" s="399"/>
      <c r="D1071" s="397">
        <f>_xlfn.XLOOKUP(C:C,Table1[for Import to Bank Register dropdown],Table1[for Pivot],0,0,1)</f>
        <v>0</v>
      </c>
      <c r="E1071" s="400"/>
      <c r="F1071" s="146">
        <f t="shared" si="50"/>
        <v>1111111</v>
      </c>
      <c r="G1071" s="375">
        <f t="shared" si="49"/>
        <v>0</v>
      </c>
      <c r="I1071" s="378">
        <f>IF(OR(C1071="150 Directors advances", C1071="120 accounts receivable", C1071="720.2 Automobile - Insurance", C1071="720.3 Automobile - License", C1071="870.4 Rent - Insurance", C1071="870.6 Rent - Property Tax", C1071="870.7 Rent - Homeoffice", C1071="870.9 Rent - Water"),
   0,
   IF(Dashboard!$F$5="Quick",
      IF(OR(C1071="190 Automobile",C1071="200 computer hardware",C1071="210 Computer software",C1071="220 Quickbooks software",C1071="230 Office equipment",C1071="240 Office furniture"),
         E1071-(E1071/(1+Dashboard!$F$4)),
         0
      ),
      IF(C1071="750 Business promotion",
         E1071-(E1071/(1+4.793/100)),
         E1071-(E1071/(1+Dashboard!$F$4))
      )
   )
)</f>
        <v>0</v>
      </c>
      <c r="J1071" s="25">
        <f>Bank1[[#This Row],[Money in/ (Money out)]]-Bank1[[#This Row],[GST/HST]]</f>
        <v>0</v>
      </c>
      <c r="L1071" s="23">
        <f t="shared" si="48"/>
        <v>0</v>
      </c>
    </row>
    <row r="1072" spans="1:12" x14ac:dyDescent="0.2">
      <c r="A1072" s="399"/>
      <c r="D1072" s="397">
        <f>_xlfn.XLOOKUP(C:C,Table1[for Import to Bank Register dropdown],Table1[for Pivot],0,0,1)</f>
        <v>0</v>
      </c>
      <c r="E1072" s="400"/>
      <c r="F1072" s="146">
        <f t="shared" si="50"/>
        <v>1111111</v>
      </c>
      <c r="G1072" s="375">
        <f t="shared" si="49"/>
        <v>0</v>
      </c>
      <c r="I1072" s="378">
        <f>IF(OR(C1072="150 Directors advances", C1072="120 accounts receivable", C1072="720.2 Automobile - Insurance", C1072="720.3 Automobile - License", C1072="870.4 Rent - Insurance", C1072="870.6 Rent - Property Tax", C1072="870.7 Rent - Homeoffice", C1072="870.9 Rent - Water"),
   0,
   IF(Dashboard!$F$5="Quick",
      IF(OR(C1072="190 Automobile",C1072="200 computer hardware",C1072="210 Computer software",C1072="220 Quickbooks software",C1072="230 Office equipment",C1072="240 Office furniture"),
         E1072-(E1072/(1+Dashboard!$F$4)),
         0
      ),
      IF(C1072="750 Business promotion",
         E1072-(E1072/(1+4.793/100)),
         E1072-(E1072/(1+Dashboard!$F$4))
      )
   )
)</f>
        <v>0</v>
      </c>
      <c r="J1072" s="25">
        <f>Bank1[[#This Row],[Money in/ (Money out)]]-Bank1[[#This Row],[GST/HST]]</f>
        <v>0</v>
      </c>
      <c r="L1072" s="23">
        <f t="shared" si="48"/>
        <v>0</v>
      </c>
    </row>
    <row r="1073" spans="1:12" x14ac:dyDescent="0.2">
      <c r="A1073" s="399"/>
      <c r="D1073" s="397">
        <f>_xlfn.XLOOKUP(C:C,Table1[for Import to Bank Register dropdown],Table1[for Pivot],0,0,1)</f>
        <v>0</v>
      </c>
      <c r="E1073" s="400"/>
      <c r="F1073" s="146">
        <f t="shared" si="50"/>
        <v>1111111</v>
      </c>
      <c r="G1073" s="375">
        <f t="shared" si="49"/>
        <v>0</v>
      </c>
      <c r="I1073" s="378">
        <f>IF(OR(C1073="150 Directors advances", C1073="120 accounts receivable", C1073="720.2 Automobile - Insurance", C1073="720.3 Automobile - License", C1073="870.4 Rent - Insurance", C1073="870.6 Rent - Property Tax", C1073="870.7 Rent - Homeoffice", C1073="870.9 Rent - Water"),
   0,
   IF(Dashboard!$F$5="Quick",
      IF(OR(C1073="190 Automobile",C1073="200 computer hardware",C1073="210 Computer software",C1073="220 Quickbooks software",C1073="230 Office equipment",C1073="240 Office furniture"),
         E1073-(E1073/(1+Dashboard!$F$4)),
         0
      ),
      IF(C1073="750 Business promotion",
         E1073-(E1073/(1+4.793/100)),
         E1073-(E1073/(1+Dashboard!$F$4))
      )
   )
)</f>
        <v>0</v>
      </c>
      <c r="J1073" s="25">
        <f>Bank1[[#This Row],[Money in/ (Money out)]]-Bank1[[#This Row],[GST/HST]]</f>
        <v>0</v>
      </c>
      <c r="L1073" s="23">
        <f t="shared" si="48"/>
        <v>0</v>
      </c>
    </row>
    <row r="1074" spans="1:12" x14ac:dyDescent="0.2">
      <c r="A1074" s="399"/>
      <c r="D1074" s="397">
        <f>_xlfn.XLOOKUP(C:C,Table1[for Import to Bank Register dropdown],Table1[for Pivot],0,0,1)</f>
        <v>0</v>
      </c>
      <c r="E1074" s="400"/>
      <c r="F1074" s="146">
        <f t="shared" si="50"/>
        <v>1111111</v>
      </c>
      <c r="G1074" s="375">
        <f t="shared" si="49"/>
        <v>0</v>
      </c>
      <c r="I1074" s="378">
        <f>IF(OR(C1074="150 Directors advances", C1074="120 accounts receivable", C1074="720.2 Automobile - Insurance", C1074="720.3 Automobile - License", C1074="870.4 Rent - Insurance", C1074="870.6 Rent - Property Tax", C1074="870.7 Rent - Homeoffice", C1074="870.9 Rent - Water"),
   0,
   IF(Dashboard!$F$5="Quick",
      IF(OR(C1074="190 Automobile",C1074="200 computer hardware",C1074="210 Computer software",C1074="220 Quickbooks software",C1074="230 Office equipment",C1074="240 Office furniture"),
         E1074-(E1074/(1+Dashboard!$F$4)),
         0
      ),
      IF(C1074="750 Business promotion",
         E1074-(E1074/(1+4.793/100)),
         E1074-(E1074/(1+Dashboard!$F$4))
      )
   )
)</f>
        <v>0</v>
      </c>
      <c r="J1074" s="25">
        <f>Bank1[[#This Row],[Money in/ (Money out)]]-Bank1[[#This Row],[GST/HST]]</f>
        <v>0</v>
      </c>
      <c r="L1074" s="23">
        <f t="shared" si="48"/>
        <v>0</v>
      </c>
    </row>
    <row r="1075" spans="1:12" x14ac:dyDescent="0.2">
      <c r="A1075" s="399"/>
      <c r="D1075" s="397">
        <f>_xlfn.XLOOKUP(C:C,Table1[for Import to Bank Register dropdown],Table1[for Pivot],0,0,1)</f>
        <v>0</v>
      </c>
      <c r="E1075" s="400"/>
      <c r="F1075" s="146">
        <f t="shared" si="50"/>
        <v>1111111</v>
      </c>
      <c r="G1075" s="375">
        <f t="shared" si="49"/>
        <v>0</v>
      </c>
      <c r="I1075" s="378">
        <f>IF(OR(C1075="150 Directors advances", C1075="120 accounts receivable", C1075="720.2 Automobile - Insurance", C1075="720.3 Automobile - License", C1075="870.4 Rent - Insurance", C1075="870.6 Rent - Property Tax", C1075="870.7 Rent - Homeoffice", C1075="870.9 Rent - Water"),
   0,
   IF(Dashboard!$F$5="Quick",
      IF(OR(C1075="190 Automobile",C1075="200 computer hardware",C1075="210 Computer software",C1075="220 Quickbooks software",C1075="230 Office equipment",C1075="240 Office furniture"),
         E1075-(E1075/(1+Dashboard!$F$4)),
         0
      ),
      IF(C1075="750 Business promotion",
         E1075-(E1075/(1+4.793/100)),
         E1075-(E1075/(1+Dashboard!$F$4))
      )
   )
)</f>
        <v>0</v>
      </c>
      <c r="J1075" s="25">
        <f>Bank1[[#This Row],[Money in/ (Money out)]]-Bank1[[#This Row],[GST/HST]]</f>
        <v>0</v>
      </c>
      <c r="L1075" s="23">
        <f t="shared" si="48"/>
        <v>0</v>
      </c>
    </row>
    <row r="1076" spans="1:12" x14ac:dyDescent="0.2">
      <c r="A1076" s="399"/>
      <c r="D1076" s="397">
        <f>_xlfn.XLOOKUP(C:C,Table1[for Import to Bank Register dropdown],Table1[for Pivot],0,0,1)</f>
        <v>0</v>
      </c>
      <c r="E1076" s="400"/>
      <c r="F1076" s="146">
        <f t="shared" si="50"/>
        <v>1111111</v>
      </c>
      <c r="G1076" s="375">
        <f t="shared" si="49"/>
        <v>0</v>
      </c>
      <c r="I1076" s="378">
        <f>IF(OR(C1076="150 Directors advances", C1076="120 accounts receivable", C1076="720.2 Automobile - Insurance", C1076="720.3 Automobile - License", C1076="870.4 Rent - Insurance", C1076="870.6 Rent - Property Tax", C1076="870.7 Rent - Homeoffice", C1076="870.9 Rent - Water"),
   0,
   IF(Dashboard!$F$5="Quick",
      IF(OR(C1076="190 Automobile",C1076="200 computer hardware",C1076="210 Computer software",C1076="220 Quickbooks software",C1076="230 Office equipment",C1076="240 Office furniture"),
         E1076-(E1076/(1+Dashboard!$F$4)),
         0
      ),
      IF(C1076="750 Business promotion",
         E1076-(E1076/(1+4.793/100)),
         E1076-(E1076/(1+Dashboard!$F$4))
      )
   )
)</f>
        <v>0</v>
      </c>
      <c r="J1076" s="25">
        <f>Bank1[[#This Row],[Money in/ (Money out)]]-Bank1[[#This Row],[GST/HST]]</f>
        <v>0</v>
      </c>
      <c r="L1076" s="23">
        <f t="shared" si="48"/>
        <v>0</v>
      </c>
    </row>
    <row r="1077" spans="1:12" x14ac:dyDescent="0.2">
      <c r="A1077" s="399"/>
      <c r="D1077" s="397">
        <f>_xlfn.XLOOKUP(C:C,Table1[for Import to Bank Register dropdown],Table1[for Pivot],0,0,1)</f>
        <v>0</v>
      </c>
      <c r="E1077" s="400"/>
      <c r="F1077" s="146">
        <f t="shared" si="50"/>
        <v>1111111</v>
      </c>
      <c r="G1077" s="375">
        <f t="shared" si="49"/>
        <v>0</v>
      </c>
      <c r="I1077" s="378">
        <f>IF(OR(C1077="150 Directors advances", C1077="120 accounts receivable", C1077="720.2 Automobile - Insurance", C1077="720.3 Automobile - License", C1077="870.4 Rent - Insurance", C1077="870.6 Rent - Property Tax", C1077="870.7 Rent - Homeoffice", C1077="870.9 Rent - Water"),
   0,
   IF(Dashboard!$F$5="Quick",
      IF(OR(C1077="190 Automobile",C1077="200 computer hardware",C1077="210 Computer software",C1077="220 Quickbooks software",C1077="230 Office equipment",C1077="240 Office furniture"),
         E1077-(E1077/(1+Dashboard!$F$4)),
         0
      ),
      IF(C1077="750 Business promotion",
         E1077-(E1077/(1+4.793/100)),
         E1077-(E1077/(1+Dashboard!$F$4))
      )
   )
)</f>
        <v>0</v>
      </c>
      <c r="J1077" s="25">
        <f>Bank1[[#This Row],[Money in/ (Money out)]]-Bank1[[#This Row],[GST/HST]]</f>
        <v>0</v>
      </c>
      <c r="L1077" s="23">
        <f t="shared" si="48"/>
        <v>0</v>
      </c>
    </row>
    <row r="1078" spans="1:12" x14ac:dyDescent="0.2">
      <c r="A1078" s="399"/>
      <c r="D1078" s="397">
        <f>_xlfn.XLOOKUP(C:C,Table1[for Import to Bank Register dropdown],Table1[for Pivot],0,0,1)</f>
        <v>0</v>
      </c>
      <c r="E1078" s="400"/>
      <c r="F1078" s="146">
        <f t="shared" si="50"/>
        <v>1111111</v>
      </c>
      <c r="G1078" s="375">
        <f t="shared" si="49"/>
        <v>0</v>
      </c>
      <c r="I1078" s="378">
        <f>IF(OR(C1078="150 Directors advances", C1078="120 accounts receivable", C1078="720.2 Automobile - Insurance", C1078="720.3 Automobile - License", C1078="870.4 Rent - Insurance", C1078="870.6 Rent - Property Tax", C1078="870.7 Rent - Homeoffice", C1078="870.9 Rent - Water"),
   0,
   IF(Dashboard!$F$5="Quick",
      IF(OR(C1078="190 Automobile",C1078="200 computer hardware",C1078="210 Computer software",C1078="220 Quickbooks software",C1078="230 Office equipment",C1078="240 Office furniture"),
         E1078-(E1078/(1+Dashboard!$F$4)),
         0
      ),
      IF(C1078="750 Business promotion",
         E1078-(E1078/(1+4.793/100)),
         E1078-(E1078/(1+Dashboard!$F$4))
      )
   )
)</f>
        <v>0</v>
      </c>
      <c r="J1078" s="25">
        <f>Bank1[[#This Row],[Money in/ (Money out)]]-Bank1[[#This Row],[GST/HST]]</f>
        <v>0</v>
      </c>
      <c r="L1078" s="23">
        <f t="shared" si="48"/>
        <v>0</v>
      </c>
    </row>
    <row r="1079" spans="1:12" x14ac:dyDescent="0.2">
      <c r="A1079" s="399"/>
      <c r="D1079" s="397">
        <f>_xlfn.XLOOKUP(C:C,Table1[for Import to Bank Register dropdown],Table1[for Pivot],0,0,1)</f>
        <v>0</v>
      </c>
      <c r="E1079" s="400"/>
      <c r="F1079" s="146">
        <f t="shared" si="50"/>
        <v>1111111</v>
      </c>
      <c r="G1079" s="375">
        <f t="shared" si="49"/>
        <v>0</v>
      </c>
      <c r="I1079" s="378">
        <f>IF(OR(C1079="150 Directors advances", C1079="120 accounts receivable", C1079="720.2 Automobile - Insurance", C1079="720.3 Automobile - License", C1079="870.4 Rent - Insurance", C1079="870.6 Rent - Property Tax", C1079="870.7 Rent - Homeoffice", C1079="870.9 Rent - Water"),
   0,
   IF(Dashboard!$F$5="Quick",
      IF(OR(C1079="190 Automobile",C1079="200 computer hardware",C1079="210 Computer software",C1079="220 Quickbooks software",C1079="230 Office equipment",C1079="240 Office furniture"),
         E1079-(E1079/(1+Dashboard!$F$4)),
         0
      ),
      IF(C1079="750 Business promotion",
         E1079-(E1079/(1+4.793/100)),
         E1079-(E1079/(1+Dashboard!$F$4))
      )
   )
)</f>
        <v>0</v>
      </c>
      <c r="J1079" s="25">
        <f>Bank1[[#This Row],[Money in/ (Money out)]]-Bank1[[#This Row],[GST/HST]]</f>
        <v>0</v>
      </c>
      <c r="L1079" s="23">
        <f t="shared" si="48"/>
        <v>0</v>
      </c>
    </row>
    <row r="1080" spans="1:12" x14ac:dyDescent="0.2">
      <c r="A1080" s="399"/>
      <c r="D1080" s="397">
        <f>_xlfn.XLOOKUP(C:C,Table1[for Import to Bank Register dropdown],Table1[for Pivot],0,0,1)</f>
        <v>0</v>
      </c>
      <c r="E1080" s="400"/>
      <c r="F1080" s="146">
        <f t="shared" si="50"/>
        <v>1111111</v>
      </c>
      <c r="G1080" s="375">
        <f t="shared" si="49"/>
        <v>0</v>
      </c>
      <c r="I1080" s="378">
        <f>IF(OR(C1080="150 Directors advances", C1080="120 accounts receivable", C1080="720.2 Automobile - Insurance", C1080="720.3 Automobile - License", C1080="870.4 Rent - Insurance", C1080="870.6 Rent - Property Tax", C1080="870.7 Rent - Homeoffice", C1080="870.9 Rent - Water"),
   0,
   IF(Dashboard!$F$5="Quick",
      IF(OR(C1080="190 Automobile",C1080="200 computer hardware",C1080="210 Computer software",C1080="220 Quickbooks software",C1080="230 Office equipment",C1080="240 Office furniture"),
         E1080-(E1080/(1+Dashboard!$F$4)),
         0
      ),
      IF(C1080="750 Business promotion",
         E1080-(E1080/(1+4.793/100)),
         E1080-(E1080/(1+Dashboard!$F$4))
      )
   )
)</f>
        <v>0</v>
      </c>
      <c r="J1080" s="25">
        <f>Bank1[[#This Row],[Money in/ (Money out)]]-Bank1[[#This Row],[GST/HST]]</f>
        <v>0</v>
      </c>
      <c r="L1080" s="23">
        <f t="shared" si="48"/>
        <v>0</v>
      </c>
    </row>
    <row r="1081" spans="1:12" x14ac:dyDescent="0.2">
      <c r="A1081" s="399"/>
      <c r="D1081" s="397">
        <f>_xlfn.XLOOKUP(C:C,Table1[for Import to Bank Register dropdown],Table1[for Pivot],0,0,1)</f>
        <v>0</v>
      </c>
      <c r="E1081" s="400"/>
      <c r="F1081" s="146">
        <f t="shared" si="50"/>
        <v>1111111</v>
      </c>
      <c r="G1081" s="375">
        <f t="shared" si="49"/>
        <v>0</v>
      </c>
      <c r="I1081" s="378">
        <f>IF(OR(C1081="150 Directors advances", C1081="120 accounts receivable", C1081="720.2 Automobile - Insurance", C1081="720.3 Automobile - License", C1081="870.4 Rent - Insurance", C1081="870.6 Rent - Property Tax", C1081="870.7 Rent - Homeoffice", C1081="870.9 Rent - Water"),
   0,
   IF(Dashboard!$F$5="Quick",
      IF(OR(C1081="190 Automobile",C1081="200 computer hardware",C1081="210 Computer software",C1081="220 Quickbooks software",C1081="230 Office equipment",C1081="240 Office furniture"),
         E1081-(E1081/(1+Dashboard!$F$4)),
         0
      ),
      IF(C1081="750 Business promotion",
         E1081-(E1081/(1+4.793/100)),
         E1081-(E1081/(1+Dashboard!$F$4))
      )
   )
)</f>
        <v>0</v>
      </c>
      <c r="J1081" s="25">
        <f>Bank1[[#This Row],[Money in/ (Money out)]]-Bank1[[#This Row],[GST/HST]]</f>
        <v>0</v>
      </c>
      <c r="L1081" s="23">
        <f t="shared" si="48"/>
        <v>0</v>
      </c>
    </row>
    <row r="1082" spans="1:12" x14ac:dyDescent="0.2">
      <c r="A1082" s="399"/>
      <c r="D1082" s="397">
        <f>_xlfn.XLOOKUP(C:C,Table1[for Import to Bank Register dropdown],Table1[for Pivot],0,0,1)</f>
        <v>0</v>
      </c>
      <c r="E1082" s="400"/>
      <c r="F1082" s="146">
        <f t="shared" si="50"/>
        <v>1111111</v>
      </c>
      <c r="G1082" s="375">
        <f t="shared" si="49"/>
        <v>0</v>
      </c>
      <c r="I1082" s="378">
        <f>IF(OR(C1082="150 Directors advances", C1082="120 accounts receivable", C1082="720.2 Automobile - Insurance", C1082="720.3 Automobile - License", C1082="870.4 Rent - Insurance", C1082="870.6 Rent - Property Tax", C1082="870.7 Rent - Homeoffice", C1082="870.9 Rent - Water"),
   0,
   IF(Dashboard!$F$5="Quick",
      IF(OR(C1082="190 Automobile",C1082="200 computer hardware",C1082="210 Computer software",C1082="220 Quickbooks software",C1082="230 Office equipment",C1082="240 Office furniture"),
         E1082-(E1082/(1+Dashboard!$F$4)),
         0
      ),
      IF(C1082="750 Business promotion",
         E1082-(E1082/(1+4.793/100)),
         E1082-(E1082/(1+Dashboard!$F$4))
      )
   )
)</f>
        <v>0</v>
      </c>
      <c r="J1082" s="25">
        <f>Bank1[[#This Row],[Money in/ (Money out)]]-Bank1[[#This Row],[GST/HST]]</f>
        <v>0</v>
      </c>
      <c r="L1082" s="23">
        <f t="shared" si="48"/>
        <v>0</v>
      </c>
    </row>
    <row r="1083" spans="1:12" x14ac:dyDescent="0.2">
      <c r="A1083" s="399"/>
      <c r="D1083" s="397">
        <f>_xlfn.XLOOKUP(C:C,Table1[for Import to Bank Register dropdown],Table1[for Pivot],0,0,1)</f>
        <v>0</v>
      </c>
      <c r="E1083" s="400"/>
      <c r="F1083" s="146">
        <f t="shared" si="50"/>
        <v>1111111</v>
      </c>
      <c r="G1083" s="375">
        <f t="shared" si="49"/>
        <v>0</v>
      </c>
      <c r="I1083" s="378">
        <f>IF(OR(C1083="150 Directors advances", C1083="120 accounts receivable", C1083="720.2 Automobile - Insurance", C1083="720.3 Automobile - License", C1083="870.4 Rent - Insurance", C1083="870.6 Rent - Property Tax", C1083="870.7 Rent - Homeoffice", C1083="870.9 Rent - Water"),
   0,
   IF(Dashboard!$F$5="Quick",
      IF(OR(C1083="190 Automobile",C1083="200 computer hardware",C1083="210 Computer software",C1083="220 Quickbooks software",C1083="230 Office equipment",C1083="240 Office furniture"),
         E1083-(E1083/(1+Dashboard!$F$4)),
         0
      ),
      IF(C1083="750 Business promotion",
         E1083-(E1083/(1+4.793/100)),
         E1083-(E1083/(1+Dashboard!$F$4))
      )
   )
)</f>
        <v>0</v>
      </c>
      <c r="J1083" s="25">
        <f>Bank1[[#This Row],[Money in/ (Money out)]]-Bank1[[#This Row],[GST/HST]]</f>
        <v>0</v>
      </c>
      <c r="L1083" s="23">
        <f t="shared" si="48"/>
        <v>0</v>
      </c>
    </row>
    <row r="1084" spans="1:12" x14ac:dyDescent="0.2">
      <c r="A1084" s="399"/>
      <c r="D1084" s="397">
        <f>_xlfn.XLOOKUP(C:C,Table1[for Import to Bank Register dropdown],Table1[for Pivot],0,0,1)</f>
        <v>0</v>
      </c>
      <c r="E1084" s="400"/>
      <c r="F1084" s="146">
        <f t="shared" si="50"/>
        <v>1111111</v>
      </c>
      <c r="G1084" s="375">
        <f t="shared" si="49"/>
        <v>0</v>
      </c>
      <c r="I1084" s="378">
        <f>IF(OR(C1084="150 Directors advances", C1084="120 accounts receivable", C1084="720.2 Automobile - Insurance", C1084="720.3 Automobile - License", C1084="870.4 Rent - Insurance", C1084="870.6 Rent - Property Tax", C1084="870.7 Rent - Homeoffice", C1084="870.9 Rent - Water"),
   0,
   IF(Dashboard!$F$5="Quick",
      IF(OR(C1084="190 Automobile",C1084="200 computer hardware",C1084="210 Computer software",C1084="220 Quickbooks software",C1084="230 Office equipment",C1084="240 Office furniture"),
         E1084-(E1084/(1+Dashboard!$F$4)),
         0
      ),
      IF(C1084="750 Business promotion",
         E1084-(E1084/(1+4.793/100)),
         E1084-(E1084/(1+Dashboard!$F$4))
      )
   )
)</f>
        <v>0</v>
      </c>
      <c r="J1084" s="25">
        <f>Bank1[[#This Row],[Money in/ (Money out)]]-Bank1[[#This Row],[GST/HST]]</f>
        <v>0</v>
      </c>
      <c r="L1084" s="23">
        <f t="shared" si="48"/>
        <v>0</v>
      </c>
    </row>
    <row r="1085" spans="1:12" x14ac:dyDescent="0.2">
      <c r="A1085" s="399"/>
      <c r="D1085" s="397">
        <f>_xlfn.XLOOKUP(C:C,Table1[for Import to Bank Register dropdown],Table1[for Pivot],0,0,1)</f>
        <v>0</v>
      </c>
      <c r="E1085" s="400"/>
      <c r="F1085" s="146">
        <f t="shared" si="50"/>
        <v>1111111</v>
      </c>
      <c r="G1085" s="375">
        <f t="shared" si="49"/>
        <v>0</v>
      </c>
      <c r="I1085" s="378">
        <f>IF(OR(C1085="150 Directors advances", C1085="120 accounts receivable", C1085="720.2 Automobile - Insurance", C1085="720.3 Automobile - License", C1085="870.4 Rent - Insurance", C1085="870.6 Rent - Property Tax", C1085="870.7 Rent - Homeoffice", C1085="870.9 Rent - Water"),
   0,
   IF(Dashboard!$F$5="Quick",
      IF(OR(C1085="190 Automobile",C1085="200 computer hardware",C1085="210 Computer software",C1085="220 Quickbooks software",C1085="230 Office equipment",C1085="240 Office furniture"),
         E1085-(E1085/(1+Dashboard!$F$4)),
         0
      ),
      IF(C1085="750 Business promotion",
         E1085-(E1085/(1+4.793/100)),
         E1085-(E1085/(1+Dashboard!$F$4))
      )
   )
)</f>
        <v>0</v>
      </c>
      <c r="J1085" s="25">
        <f>Bank1[[#This Row],[Money in/ (Money out)]]-Bank1[[#This Row],[GST/HST]]</f>
        <v>0</v>
      </c>
      <c r="L1085" s="23">
        <f t="shared" si="48"/>
        <v>0</v>
      </c>
    </row>
    <row r="1086" spans="1:12" x14ac:dyDescent="0.2">
      <c r="A1086" s="399"/>
      <c r="D1086" s="397">
        <f>_xlfn.XLOOKUP(C:C,Table1[for Import to Bank Register dropdown],Table1[for Pivot],0,0,1)</f>
        <v>0</v>
      </c>
      <c r="E1086" s="400"/>
      <c r="F1086" s="146">
        <f t="shared" si="50"/>
        <v>1111111</v>
      </c>
      <c r="G1086" s="375">
        <f t="shared" si="49"/>
        <v>0</v>
      </c>
      <c r="I1086" s="378">
        <f>IF(OR(C1086="150 Directors advances", C1086="120 accounts receivable", C1086="720.2 Automobile - Insurance", C1086="720.3 Automobile - License", C1086="870.4 Rent - Insurance", C1086="870.6 Rent - Property Tax", C1086="870.7 Rent - Homeoffice", C1086="870.9 Rent - Water"),
   0,
   IF(Dashboard!$F$5="Quick",
      IF(OR(C1086="190 Automobile",C1086="200 computer hardware",C1086="210 Computer software",C1086="220 Quickbooks software",C1086="230 Office equipment",C1086="240 Office furniture"),
         E1086-(E1086/(1+Dashboard!$F$4)),
         0
      ),
      IF(C1086="750 Business promotion",
         E1086-(E1086/(1+4.793/100)),
         E1086-(E1086/(1+Dashboard!$F$4))
      )
   )
)</f>
        <v>0</v>
      </c>
      <c r="J1086" s="25">
        <f>Bank1[[#This Row],[Money in/ (Money out)]]-Bank1[[#This Row],[GST/HST]]</f>
        <v>0</v>
      </c>
      <c r="L1086" s="23">
        <f t="shared" si="48"/>
        <v>0</v>
      </c>
    </row>
    <row r="1087" spans="1:12" x14ac:dyDescent="0.2">
      <c r="A1087" s="399"/>
      <c r="D1087" s="397">
        <f>_xlfn.XLOOKUP(C:C,Table1[for Import to Bank Register dropdown],Table1[for Pivot],0,0,1)</f>
        <v>0</v>
      </c>
      <c r="E1087" s="400"/>
      <c r="F1087" s="146">
        <f t="shared" si="50"/>
        <v>1111111</v>
      </c>
      <c r="G1087" s="375">
        <f t="shared" si="49"/>
        <v>0</v>
      </c>
      <c r="I1087" s="378">
        <f>IF(OR(C1087="150 Directors advances", C1087="120 accounts receivable", C1087="720.2 Automobile - Insurance", C1087="720.3 Automobile - License", C1087="870.4 Rent - Insurance", C1087="870.6 Rent - Property Tax", C1087="870.7 Rent - Homeoffice", C1087="870.9 Rent - Water"),
   0,
   IF(Dashboard!$F$5="Quick",
      IF(OR(C1087="190 Automobile",C1087="200 computer hardware",C1087="210 Computer software",C1087="220 Quickbooks software",C1087="230 Office equipment",C1087="240 Office furniture"),
         E1087-(E1087/(1+Dashboard!$F$4)),
         0
      ),
      IF(C1087="750 Business promotion",
         E1087-(E1087/(1+4.793/100)),
         E1087-(E1087/(1+Dashboard!$F$4))
      )
   )
)</f>
        <v>0</v>
      </c>
      <c r="J1087" s="25">
        <f>Bank1[[#This Row],[Money in/ (Money out)]]-Bank1[[#This Row],[GST/HST]]</f>
        <v>0</v>
      </c>
      <c r="L1087" s="23">
        <f t="shared" si="48"/>
        <v>0</v>
      </c>
    </row>
    <row r="1088" spans="1:12" x14ac:dyDescent="0.2">
      <c r="A1088" s="399"/>
      <c r="D1088" s="397">
        <f>_xlfn.XLOOKUP(C:C,Table1[for Import to Bank Register dropdown],Table1[for Pivot],0,0,1)</f>
        <v>0</v>
      </c>
      <c r="E1088" s="400"/>
      <c r="F1088" s="146">
        <f t="shared" si="50"/>
        <v>1111111</v>
      </c>
      <c r="G1088" s="375">
        <f t="shared" si="49"/>
        <v>0</v>
      </c>
      <c r="I1088" s="378">
        <f>IF(OR(C1088="150 Directors advances", C1088="120 accounts receivable", C1088="720.2 Automobile - Insurance", C1088="720.3 Automobile - License", C1088="870.4 Rent - Insurance", C1088="870.6 Rent - Property Tax", C1088="870.7 Rent - Homeoffice", C1088="870.9 Rent - Water"),
   0,
   IF(Dashboard!$F$5="Quick",
      IF(OR(C1088="190 Automobile",C1088="200 computer hardware",C1088="210 Computer software",C1088="220 Quickbooks software",C1088="230 Office equipment",C1088="240 Office furniture"),
         E1088-(E1088/(1+Dashboard!$F$4)),
         0
      ),
      IF(C1088="750 Business promotion",
         E1088-(E1088/(1+4.793/100)),
         E1088-(E1088/(1+Dashboard!$F$4))
      )
   )
)</f>
        <v>0</v>
      </c>
      <c r="J1088" s="25">
        <f>Bank1[[#This Row],[Money in/ (Money out)]]-Bank1[[#This Row],[GST/HST]]</f>
        <v>0</v>
      </c>
      <c r="L1088" s="23">
        <f t="shared" si="48"/>
        <v>0</v>
      </c>
    </row>
    <row r="1089" spans="1:12" x14ac:dyDescent="0.2">
      <c r="A1089" s="399"/>
      <c r="D1089" s="397">
        <f>_xlfn.XLOOKUP(C:C,Table1[for Import to Bank Register dropdown],Table1[for Pivot],0,0,1)</f>
        <v>0</v>
      </c>
      <c r="E1089" s="400"/>
      <c r="F1089" s="146">
        <f t="shared" si="50"/>
        <v>1111111</v>
      </c>
      <c r="G1089" s="375">
        <f t="shared" si="49"/>
        <v>0</v>
      </c>
      <c r="I1089" s="378">
        <f>IF(OR(C1089="150 Directors advances", C1089="120 accounts receivable", C1089="720.2 Automobile - Insurance", C1089="720.3 Automobile - License", C1089="870.4 Rent - Insurance", C1089="870.6 Rent - Property Tax", C1089="870.7 Rent - Homeoffice", C1089="870.9 Rent - Water"),
   0,
   IF(Dashboard!$F$5="Quick",
      IF(OR(C1089="190 Automobile",C1089="200 computer hardware",C1089="210 Computer software",C1089="220 Quickbooks software",C1089="230 Office equipment",C1089="240 Office furniture"),
         E1089-(E1089/(1+Dashboard!$F$4)),
         0
      ),
      IF(C1089="750 Business promotion",
         E1089-(E1089/(1+4.793/100)),
         E1089-(E1089/(1+Dashboard!$F$4))
      )
   )
)</f>
        <v>0</v>
      </c>
      <c r="J1089" s="25">
        <f>Bank1[[#This Row],[Money in/ (Money out)]]-Bank1[[#This Row],[GST/HST]]</f>
        <v>0</v>
      </c>
      <c r="L1089" s="23">
        <f t="shared" si="48"/>
        <v>0</v>
      </c>
    </row>
    <row r="1090" spans="1:12" x14ac:dyDescent="0.2">
      <c r="A1090" s="399"/>
      <c r="D1090" s="397">
        <f>_xlfn.XLOOKUP(C:C,Table1[for Import to Bank Register dropdown],Table1[for Pivot],0,0,1)</f>
        <v>0</v>
      </c>
      <c r="E1090" s="400"/>
      <c r="F1090" s="146">
        <f t="shared" si="50"/>
        <v>1111111</v>
      </c>
      <c r="G1090" s="375">
        <f t="shared" si="49"/>
        <v>0</v>
      </c>
      <c r="I1090" s="378">
        <f>IF(OR(C1090="150 Directors advances", C1090="120 accounts receivable", C1090="720.2 Automobile - Insurance", C1090="720.3 Automobile - License", C1090="870.4 Rent - Insurance", C1090="870.6 Rent - Property Tax", C1090="870.7 Rent - Homeoffice", C1090="870.9 Rent - Water"),
   0,
   IF(Dashboard!$F$5="Quick",
      IF(OR(C1090="190 Automobile",C1090="200 computer hardware",C1090="210 Computer software",C1090="220 Quickbooks software",C1090="230 Office equipment",C1090="240 Office furniture"),
         E1090-(E1090/(1+Dashboard!$F$4)),
         0
      ),
      IF(C1090="750 Business promotion",
         E1090-(E1090/(1+4.793/100)),
         E1090-(E1090/(1+Dashboard!$F$4))
      )
   )
)</f>
        <v>0</v>
      </c>
      <c r="J1090" s="25">
        <f>Bank1[[#This Row],[Money in/ (Money out)]]-Bank1[[#This Row],[GST/HST]]</f>
        <v>0</v>
      </c>
      <c r="L1090" s="23">
        <f t="shared" si="48"/>
        <v>0</v>
      </c>
    </row>
    <row r="1091" spans="1:12" x14ac:dyDescent="0.2">
      <c r="A1091" s="399"/>
      <c r="D1091" s="397">
        <f>_xlfn.XLOOKUP(C:C,Table1[for Import to Bank Register dropdown],Table1[for Pivot],0,0,1)</f>
        <v>0</v>
      </c>
      <c r="E1091" s="400"/>
      <c r="F1091" s="146">
        <f t="shared" si="50"/>
        <v>1111111</v>
      </c>
      <c r="G1091" s="375">
        <f t="shared" si="49"/>
        <v>0</v>
      </c>
      <c r="I1091" s="378">
        <f>IF(OR(C1091="150 Directors advances", C1091="120 accounts receivable", C1091="720.2 Automobile - Insurance", C1091="720.3 Automobile - License", C1091="870.4 Rent - Insurance", C1091="870.6 Rent - Property Tax", C1091="870.7 Rent - Homeoffice", C1091="870.9 Rent - Water"),
   0,
   IF(Dashboard!$F$5="Quick",
      IF(OR(C1091="190 Automobile",C1091="200 computer hardware",C1091="210 Computer software",C1091="220 Quickbooks software",C1091="230 Office equipment",C1091="240 Office furniture"),
         E1091-(E1091/(1+Dashboard!$F$4)),
         0
      ),
      IF(C1091="750 Business promotion",
         E1091-(E1091/(1+4.793/100)),
         E1091-(E1091/(1+Dashboard!$F$4))
      )
   )
)</f>
        <v>0</v>
      </c>
      <c r="J1091" s="25">
        <f>Bank1[[#This Row],[Money in/ (Money out)]]-Bank1[[#This Row],[GST/HST]]</f>
        <v>0</v>
      </c>
      <c r="L1091" s="23">
        <f t="shared" si="48"/>
        <v>0</v>
      </c>
    </row>
    <row r="1092" spans="1:12" x14ac:dyDescent="0.2">
      <c r="A1092" s="399"/>
      <c r="D1092" s="397">
        <f>_xlfn.XLOOKUP(C:C,Table1[for Import to Bank Register dropdown],Table1[for Pivot],0,0,1)</f>
        <v>0</v>
      </c>
      <c r="E1092" s="400"/>
      <c r="F1092" s="146">
        <f t="shared" si="50"/>
        <v>1111111</v>
      </c>
      <c r="G1092" s="375">
        <f t="shared" si="49"/>
        <v>0</v>
      </c>
      <c r="I1092" s="378">
        <f>IF(OR(C1092="150 Directors advances", C1092="120 accounts receivable", C1092="720.2 Automobile - Insurance", C1092="720.3 Automobile - License", C1092="870.4 Rent - Insurance", C1092="870.6 Rent - Property Tax", C1092="870.7 Rent - Homeoffice", C1092="870.9 Rent - Water"),
   0,
   IF(Dashboard!$F$5="Quick",
      IF(OR(C1092="190 Automobile",C1092="200 computer hardware",C1092="210 Computer software",C1092="220 Quickbooks software",C1092="230 Office equipment",C1092="240 Office furniture"),
         E1092-(E1092/(1+Dashboard!$F$4)),
         0
      ),
      IF(C1092="750 Business promotion",
         E1092-(E1092/(1+4.793/100)),
         E1092-(E1092/(1+Dashboard!$F$4))
      )
   )
)</f>
        <v>0</v>
      </c>
      <c r="J1092" s="25">
        <f>Bank1[[#This Row],[Money in/ (Money out)]]-Bank1[[#This Row],[GST/HST]]</f>
        <v>0</v>
      </c>
      <c r="L1092" s="23">
        <f t="shared" si="48"/>
        <v>0</v>
      </c>
    </row>
    <row r="1093" spans="1:12" x14ac:dyDescent="0.2">
      <c r="A1093" s="399"/>
      <c r="D1093" s="397">
        <f>_xlfn.XLOOKUP(C:C,Table1[for Import to Bank Register dropdown],Table1[for Pivot],0,0,1)</f>
        <v>0</v>
      </c>
      <c r="E1093" s="400"/>
      <c r="F1093" s="146">
        <f t="shared" si="50"/>
        <v>1111111</v>
      </c>
      <c r="G1093" s="375">
        <f t="shared" si="49"/>
        <v>0</v>
      </c>
      <c r="I1093" s="378">
        <f>IF(OR(C1093="150 Directors advances", C1093="120 accounts receivable", C1093="720.2 Automobile - Insurance", C1093="720.3 Automobile - License", C1093="870.4 Rent - Insurance", C1093="870.6 Rent - Property Tax", C1093="870.7 Rent - Homeoffice", C1093="870.9 Rent - Water"),
   0,
   IF(Dashboard!$F$5="Quick",
      IF(OR(C1093="190 Automobile",C1093="200 computer hardware",C1093="210 Computer software",C1093="220 Quickbooks software",C1093="230 Office equipment",C1093="240 Office furniture"),
         E1093-(E1093/(1+Dashboard!$F$4)),
         0
      ),
      IF(C1093="750 Business promotion",
         E1093-(E1093/(1+4.793/100)),
         E1093-(E1093/(1+Dashboard!$F$4))
      )
   )
)</f>
        <v>0</v>
      </c>
      <c r="J1093" s="25">
        <f>Bank1[[#This Row],[Money in/ (Money out)]]-Bank1[[#This Row],[GST/HST]]</f>
        <v>0</v>
      </c>
      <c r="L1093" s="23">
        <f t="shared" si="48"/>
        <v>0</v>
      </c>
    </row>
    <row r="1094" spans="1:12" x14ac:dyDescent="0.2">
      <c r="A1094" s="399"/>
      <c r="D1094" s="397">
        <f>_xlfn.XLOOKUP(C:C,Table1[for Import to Bank Register dropdown],Table1[for Pivot],0,0,1)</f>
        <v>0</v>
      </c>
      <c r="E1094" s="400"/>
      <c r="F1094" s="146">
        <f t="shared" si="50"/>
        <v>1111111</v>
      </c>
      <c r="G1094" s="375">
        <f t="shared" si="49"/>
        <v>0</v>
      </c>
      <c r="I1094" s="378">
        <f>IF(OR(C1094="150 Directors advances", C1094="120 accounts receivable", C1094="720.2 Automobile - Insurance", C1094="720.3 Automobile - License", C1094="870.4 Rent - Insurance", C1094="870.6 Rent - Property Tax", C1094="870.7 Rent - Homeoffice", C1094="870.9 Rent - Water"),
   0,
   IF(Dashboard!$F$5="Quick",
      IF(OR(C1094="190 Automobile",C1094="200 computer hardware",C1094="210 Computer software",C1094="220 Quickbooks software",C1094="230 Office equipment",C1094="240 Office furniture"),
         E1094-(E1094/(1+Dashboard!$F$4)),
         0
      ),
      IF(C1094="750 Business promotion",
         E1094-(E1094/(1+4.793/100)),
         E1094-(E1094/(1+Dashboard!$F$4))
      )
   )
)</f>
        <v>0</v>
      </c>
      <c r="J1094" s="25">
        <f>Bank1[[#This Row],[Money in/ (Money out)]]-Bank1[[#This Row],[GST/HST]]</f>
        <v>0</v>
      </c>
      <c r="L1094" s="23">
        <f t="shared" ref="L1094:L1157" si="51">$L$3</f>
        <v>0</v>
      </c>
    </row>
    <row r="1095" spans="1:12" x14ac:dyDescent="0.2">
      <c r="A1095" s="399"/>
      <c r="D1095" s="397">
        <f>_xlfn.XLOOKUP(C:C,Table1[for Import to Bank Register dropdown],Table1[for Pivot],0,0,1)</f>
        <v>0</v>
      </c>
      <c r="E1095" s="400"/>
      <c r="F1095" s="146">
        <f t="shared" si="50"/>
        <v>1111111</v>
      </c>
      <c r="G1095" s="375">
        <f t="shared" ref="G1095:G1158" si="52">G1094+E1095</f>
        <v>0</v>
      </c>
      <c r="I1095" s="378">
        <f>IF(OR(C1095="150 Directors advances", C1095="120 accounts receivable", C1095="720.2 Automobile - Insurance", C1095="720.3 Automobile - License", C1095="870.4 Rent - Insurance", C1095="870.6 Rent - Property Tax", C1095="870.7 Rent - Homeoffice", C1095="870.9 Rent - Water"),
   0,
   IF(Dashboard!$F$5="Quick",
      IF(OR(C1095="190 Automobile",C1095="200 computer hardware",C1095="210 Computer software",C1095="220 Quickbooks software",C1095="230 Office equipment",C1095="240 Office furniture"),
         E1095-(E1095/(1+Dashboard!$F$4)),
         0
      ),
      IF(C1095="750 Business promotion",
         E1095-(E1095/(1+4.793/100)),
         E1095-(E1095/(1+Dashboard!$F$4))
      )
   )
)</f>
        <v>0</v>
      </c>
      <c r="J1095" s="25">
        <f>Bank1[[#This Row],[Money in/ (Money out)]]-Bank1[[#This Row],[GST/HST]]</f>
        <v>0</v>
      </c>
      <c r="L1095" s="23">
        <f t="shared" si="51"/>
        <v>0</v>
      </c>
    </row>
    <row r="1096" spans="1:12" x14ac:dyDescent="0.2">
      <c r="A1096" s="399"/>
      <c r="D1096" s="397">
        <f>_xlfn.XLOOKUP(C:C,Table1[for Import to Bank Register dropdown],Table1[for Pivot],0,0,1)</f>
        <v>0</v>
      </c>
      <c r="E1096" s="400"/>
      <c r="F1096" s="146">
        <f t="shared" ref="F1096:F1159" si="53">$E$2</f>
        <v>1111111</v>
      </c>
      <c r="G1096" s="375">
        <f t="shared" si="52"/>
        <v>0</v>
      </c>
      <c r="I1096" s="378">
        <f>IF(OR(C1096="150 Directors advances", C1096="120 accounts receivable", C1096="720.2 Automobile - Insurance", C1096="720.3 Automobile - License", C1096="870.4 Rent - Insurance", C1096="870.6 Rent - Property Tax", C1096="870.7 Rent - Homeoffice", C1096="870.9 Rent - Water"),
   0,
   IF(Dashboard!$F$5="Quick",
      IF(OR(C1096="190 Automobile",C1096="200 computer hardware",C1096="210 Computer software",C1096="220 Quickbooks software",C1096="230 Office equipment",C1096="240 Office furniture"),
         E1096-(E1096/(1+Dashboard!$F$4)),
         0
      ),
      IF(C1096="750 Business promotion",
         E1096-(E1096/(1+4.793/100)),
         E1096-(E1096/(1+Dashboard!$F$4))
      )
   )
)</f>
        <v>0</v>
      </c>
      <c r="J1096" s="25">
        <f>Bank1[[#This Row],[Money in/ (Money out)]]-Bank1[[#This Row],[GST/HST]]</f>
        <v>0</v>
      </c>
      <c r="L1096" s="23">
        <f t="shared" si="51"/>
        <v>0</v>
      </c>
    </row>
    <row r="1097" spans="1:12" x14ac:dyDescent="0.2">
      <c r="A1097" s="399"/>
      <c r="D1097" s="397">
        <f>_xlfn.XLOOKUP(C:C,Table1[for Import to Bank Register dropdown],Table1[for Pivot],0,0,1)</f>
        <v>0</v>
      </c>
      <c r="E1097" s="400"/>
      <c r="F1097" s="146">
        <f t="shared" si="53"/>
        <v>1111111</v>
      </c>
      <c r="G1097" s="375">
        <f t="shared" si="52"/>
        <v>0</v>
      </c>
      <c r="I1097" s="378">
        <f>IF(OR(C1097="150 Directors advances", C1097="120 accounts receivable", C1097="720.2 Automobile - Insurance", C1097="720.3 Automobile - License", C1097="870.4 Rent - Insurance", C1097="870.6 Rent - Property Tax", C1097="870.7 Rent - Homeoffice", C1097="870.9 Rent - Water"),
   0,
   IF(Dashboard!$F$5="Quick",
      IF(OR(C1097="190 Automobile",C1097="200 computer hardware",C1097="210 Computer software",C1097="220 Quickbooks software",C1097="230 Office equipment",C1097="240 Office furniture"),
         E1097-(E1097/(1+Dashboard!$F$4)),
         0
      ),
      IF(C1097="750 Business promotion",
         E1097-(E1097/(1+4.793/100)),
         E1097-(E1097/(1+Dashboard!$F$4))
      )
   )
)</f>
        <v>0</v>
      </c>
      <c r="J1097" s="25">
        <f>Bank1[[#This Row],[Money in/ (Money out)]]-Bank1[[#This Row],[GST/HST]]</f>
        <v>0</v>
      </c>
      <c r="L1097" s="23">
        <f t="shared" si="51"/>
        <v>0</v>
      </c>
    </row>
    <row r="1098" spans="1:12" x14ac:dyDescent="0.2">
      <c r="A1098" s="399"/>
      <c r="D1098" s="397">
        <f>_xlfn.XLOOKUP(C:C,Table1[for Import to Bank Register dropdown],Table1[for Pivot],0,0,1)</f>
        <v>0</v>
      </c>
      <c r="E1098" s="400"/>
      <c r="F1098" s="146">
        <f t="shared" si="53"/>
        <v>1111111</v>
      </c>
      <c r="G1098" s="375">
        <f t="shared" si="52"/>
        <v>0</v>
      </c>
      <c r="I1098" s="378">
        <f>IF(OR(C1098="150 Directors advances", C1098="120 accounts receivable", C1098="720.2 Automobile - Insurance", C1098="720.3 Automobile - License", C1098="870.4 Rent - Insurance", C1098="870.6 Rent - Property Tax", C1098="870.7 Rent - Homeoffice", C1098="870.9 Rent - Water"),
   0,
   IF(Dashboard!$F$5="Quick",
      IF(OR(C1098="190 Automobile",C1098="200 computer hardware",C1098="210 Computer software",C1098="220 Quickbooks software",C1098="230 Office equipment",C1098="240 Office furniture"),
         E1098-(E1098/(1+Dashboard!$F$4)),
         0
      ),
      IF(C1098="750 Business promotion",
         E1098-(E1098/(1+4.793/100)),
         E1098-(E1098/(1+Dashboard!$F$4))
      )
   )
)</f>
        <v>0</v>
      </c>
      <c r="J1098" s="25">
        <f>Bank1[[#This Row],[Money in/ (Money out)]]-Bank1[[#This Row],[GST/HST]]</f>
        <v>0</v>
      </c>
      <c r="L1098" s="23">
        <f t="shared" si="51"/>
        <v>0</v>
      </c>
    </row>
    <row r="1099" spans="1:12" x14ac:dyDescent="0.2">
      <c r="A1099" s="399"/>
      <c r="D1099" s="397">
        <f>_xlfn.XLOOKUP(C:C,Table1[for Import to Bank Register dropdown],Table1[for Pivot],0,0,1)</f>
        <v>0</v>
      </c>
      <c r="E1099" s="400"/>
      <c r="F1099" s="146">
        <f t="shared" si="53"/>
        <v>1111111</v>
      </c>
      <c r="G1099" s="375">
        <f t="shared" si="52"/>
        <v>0</v>
      </c>
      <c r="I1099" s="378">
        <f>IF(OR(C1099="150 Directors advances", C1099="120 accounts receivable", C1099="720.2 Automobile - Insurance", C1099="720.3 Automobile - License", C1099="870.4 Rent - Insurance", C1099="870.6 Rent - Property Tax", C1099="870.7 Rent - Homeoffice", C1099="870.9 Rent - Water"),
   0,
   IF(Dashboard!$F$5="Quick",
      IF(OR(C1099="190 Automobile",C1099="200 computer hardware",C1099="210 Computer software",C1099="220 Quickbooks software",C1099="230 Office equipment",C1099="240 Office furniture"),
         E1099-(E1099/(1+Dashboard!$F$4)),
         0
      ),
      IF(C1099="750 Business promotion",
         E1099-(E1099/(1+4.793/100)),
         E1099-(E1099/(1+Dashboard!$F$4))
      )
   )
)</f>
        <v>0</v>
      </c>
      <c r="J1099" s="25">
        <f>Bank1[[#This Row],[Money in/ (Money out)]]-Bank1[[#This Row],[GST/HST]]</f>
        <v>0</v>
      </c>
      <c r="L1099" s="23">
        <f t="shared" si="51"/>
        <v>0</v>
      </c>
    </row>
    <row r="1100" spans="1:12" x14ac:dyDescent="0.2">
      <c r="A1100" s="399"/>
      <c r="D1100" s="397">
        <f>_xlfn.XLOOKUP(C:C,Table1[for Import to Bank Register dropdown],Table1[for Pivot],0,0,1)</f>
        <v>0</v>
      </c>
      <c r="E1100" s="400"/>
      <c r="F1100" s="146">
        <f t="shared" si="53"/>
        <v>1111111</v>
      </c>
      <c r="G1100" s="375">
        <f t="shared" si="52"/>
        <v>0</v>
      </c>
      <c r="I1100" s="378">
        <f>IF(OR(C1100="150 Directors advances", C1100="120 accounts receivable", C1100="720.2 Automobile - Insurance", C1100="720.3 Automobile - License", C1100="870.4 Rent - Insurance", C1100="870.6 Rent - Property Tax", C1100="870.7 Rent - Homeoffice", C1100="870.9 Rent - Water"),
   0,
   IF(Dashboard!$F$5="Quick",
      IF(OR(C1100="190 Automobile",C1100="200 computer hardware",C1100="210 Computer software",C1100="220 Quickbooks software",C1100="230 Office equipment",C1100="240 Office furniture"),
         E1100-(E1100/(1+Dashboard!$F$4)),
         0
      ),
      IF(C1100="750 Business promotion",
         E1100-(E1100/(1+4.793/100)),
         E1100-(E1100/(1+Dashboard!$F$4))
      )
   )
)</f>
        <v>0</v>
      </c>
      <c r="J1100" s="25">
        <f>Bank1[[#This Row],[Money in/ (Money out)]]-Bank1[[#This Row],[GST/HST]]</f>
        <v>0</v>
      </c>
      <c r="L1100" s="23">
        <f t="shared" si="51"/>
        <v>0</v>
      </c>
    </row>
    <row r="1101" spans="1:12" x14ac:dyDescent="0.2">
      <c r="A1101" s="399"/>
      <c r="D1101" s="397">
        <f>_xlfn.XLOOKUP(C:C,Table1[for Import to Bank Register dropdown],Table1[for Pivot],0,0,1)</f>
        <v>0</v>
      </c>
      <c r="E1101" s="400"/>
      <c r="F1101" s="146">
        <f t="shared" si="53"/>
        <v>1111111</v>
      </c>
      <c r="G1101" s="375">
        <f t="shared" si="52"/>
        <v>0</v>
      </c>
      <c r="I1101" s="378">
        <f>IF(OR(C1101="150 Directors advances", C1101="120 accounts receivable", C1101="720.2 Automobile - Insurance", C1101="720.3 Automobile - License", C1101="870.4 Rent - Insurance", C1101="870.6 Rent - Property Tax", C1101="870.7 Rent - Homeoffice", C1101="870.9 Rent - Water"),
   0,
   IF(Dashboard!$F$5="Quick",
      IF(OR(C1101="190 Automobile",C1101="200 computer hardware",C1101="210 Computer software",C1101="220 Quickbooks software",C1101="230 Office equipment",C1101="240 Office furniture"),
         E1101-(E1101/(1+Dashboard!$F$4)),
         0
      ),
      IF(C1101="750 Business promotion",
         E1101-(E1101/(1+4.793/100)),
         E1101-(E1101/(1+Dashboard!$F$4))
      )
   )
)</f>
        <v>0</v>
      </c>
      <c r="J1101" s="25">
        <f>Bank1[[#This Row],[Money in/ (Money out)]]-Bank1[[#This Row],[GST/HST]]</f>
        <v>0</v>
      </c>
      <c r="L1101" s="23">
        <f t="shared" si="51"/>
        <v>0</v>
      </c>
    </row>
    <row r="1102" spans="1:12" x14ac:dyDescent="0.2">
      <c r="A1102" s="399"/>
      <c r="D1102" s="397">
        <f>_xlfn.XLOOKUP(C:C,Table1[for Import to Bank Register dropdown],Table1[for Pivot],0,0,1)</f>
        <v>0</v>
      </c>
      <c r="E1102" s="400"/>
      <c r="F1102" s="146">
        <f t="shared" si="53"/>
        <v>1111111</v>
      </c>
      <c r="G1102" s="375">
        <f t="shared" si="52"/>
        <v>0</v>
      </c>
      <c r="I1102" s="378">
        <f>IF(OR(C1102="150 Directors advances", C1102="120 accounts receivable", C1102="720.2 Automobile - Insurance", C1102="720.3 Automobile - License", C1102="870.4 Rent - Insurance", C1102="870.6 Rent - Property Tax", C1102="870.7 Rent - Homeoffice", C1102="870.9 Rent - Water"),
   0,
   IF(Dashboard!$F$5="Quick",
      IF(OR(C1102="190 Automobile",C1102="200 computer hardware",C1102="210 Computer software",C1102="220 Quickbooks software",C1102="230 Office equipment",C1102="240 Office furniture"),
         E1102-(E1102/(1+Dashboard!$F$4)),
         0
      ),
      IF(C1102="750 Business promotion",
         E1102-(E1102/(1+4.793/100)),
         E1102-(E1102/(1+Dashboard!$F$4))
      )
   )
)</f>
        <v>0</v>
      </c>
      <c r="J1102" s="25">
        <f>Bank1[[#This Row],[Money in/ (Money out)]]-Bank1[[#This Row],[GST/HST]]</f>
        <v>0</v>
      </c>
      <c r="L1102" s="23">
        <f t="shared" si="51"/>
        <v>0</v>
      </c>
    </row>
    <row r="1103" spans="1:12" x14ac:dyDescent="0.2">
      <c r="A1103" s="399"/>
      <c r="D1103" s="397">
        <f>_xlfn.XLOOKUP(C:C,Table1[for Import to Bank Register dropdown],Table1[for Pivot],0,0,1)</f>
        <v>0</v>
      </c>
      <c r="E1103" s="400"/>
      <c r="F1103" s="146">
        <f t="shared" si="53"/>
        <v>1111111</v>
      </c>
      <c r="G1103" s="375">
        <f t="shared" si="52"/>
        <v>0</v>
      </c>
      <c r="I1103" s="378">
        <f>IF(OR(C1103="150 Directors advances", C1103="120 accounts receivable", C1103="720.2 Automobile - Insurance", C1103="720.3 Automobile - License", C1103="870.4 Rent - Insurance", C1103="870.6 Rent - Property Tax", C1103="870.7 Rent - Homeoffice", C1103="870.9 Rent - Water"),
   0,
   IF(Dashboard!$F$5="Quick",
      IF(OR(C1103="190 Automobile",C1103="200 computer hardware",C1103="210 Computer software",C1103="220 Quickbooks software",C1103="230 Office equipment",C1103="240 Office furniture"),
         E1103-(E1103/(1+Dashboard!$F$4)),
         0
      ),
      IF(C1103="750 Business promotion",
         E1103-(E1103/(1+4.793/100)),
         E1103-(E1103/(1+Dashboard!$F$4))
      )
   )
)</f>
        <v>0</v>
      </c>
      <c r="J1103" s="25">
        <f>Bank1[[#This Row],[Money in/ (Money out)]]-Bank1[[#This Row],[GST/HST]]</f>
        <v>0</v>
      </c>
      <c r="L1103" s="23">
        <f t="shared" si="51"/>
        <v>0</v>
      </c>
    </row>
    <row r="1104" spans="1:12" x14ac:dyDescent="0.2">
      <c r="A1104" s="399"/>
      <c r="D1104" s="397">
        <f>_xlfn.XLOOKUP(C:C,Table1[for Import to Bank Register dropdown],Table1[for Pivot],0,0,1)</f>
        <v>0</v>
      </c>
      <c r="E1104" s="400"/>
      <c r="F1104" s="146">
        <f t="shared" si="53"/>
        <v>1111111</v>
      </c>
      <c r="G1104" s="375">
        <f t="shared" si="52"/>
        <v>0</v>
      </c>
      <c r="I1104" s="378">
        <f>IF(OR(C1104="150 Directors advances", C1104="120 accounts receivable", C1104="720.2 Automobile - Insurance", C1104="720.3 Automobile - License", C1104="870.4 Rent - Insurance", C1104="870.6 Rent - Property Tax", C1104="870.7 Rent - Homeoffice", C1104="870.9 Rent - Water"),
   0,
   IF(Dashboard!$F$5="Quick",
      IF(OR(C1104="190 Automobile",C1104="200 computer hardware",C1104="210 Computer software",C1104="220 Quickbooks software",C1104="230 Office equipment",C1104="240 Office furniture"),
         E1104-(E1104/(1+Dashboard!$F$4)),
         0
      ),
      IF(C1104="750 Business promotion",
         E1104-(E1104/(1+4.793/100)),
         E1104-(E1104/(1+Dashboard!$F$4))
      )
   )
)</f>
        <v>0</v>
      </c>
      <c r="J1104" s="25">
        <f>Bank1[[#This Row],[Money in/ (Money out)]]-Bank1[[#This Row],[GST/HST]]</f>
        <v>0</v>
      </c>
      <c r="L1104" s="23">
        <f t="shared" si="51"/>
        <v>0</v>
      </c>
    </row>
    <row r="1105" spans="1:12" x14ac:dyDescent="0.2">
      <c r="A1105" s="399"/>
      <c r="D1105" s="397">
        <f>_xlfn.XLOOKUP(C:C,Table1[for Import to Bank Register dropdown],Table1[for Pivot],0,0,1)</f>
        <v>0</v>
      </c>
      <c r="E1105" s="400"/>
      <c r="F1105" s="146">
        <f t="shared" si="53"/>
        <v>1111111</v>
      </c>
      <c r="G1105" s="375">
        <f t="shared" si="52"/>
        <v>0</v>
      </c>
      <c r="I1105" s="378">
        <f>IF(OR(C1105="150 Directors advances", C1105="120 accounts receivable", C1105="720.2 Automobile - Insurance", C1105="720.3 Automobile - License", C1105="870.4 Rent - Insurance", C1105="870.6 Rent - Property Tax", C1105="870.7 Rent - Homeoffice", C1105="870.9 Rent - Water"),
   0,
   IF(Dashboard!$F$5="Quick",
      IF(OR(C1105="190 Automobile",C1105="200 computer hardware",C1105="210 Computer software",C1105="220 Quickbooks software",C1105="230 Office equipment",C1105="240 Office furniture"),
         E1105-(E1105/(1+Dashboard!$F$4)),
         0
      ),
      IF(C1105="750 Business promotion",
         E1105-(E1105/(1+4.793/100)),
         E1105-(E1105/(1+Dashboard!$F$4))
      )
   )
)</f>
        <v>0</v>
      </c>
      <c r="J1105" s="25">
        <f>Bank1[[#This Row],[Money in/ (Money out)]]-Bank1[[#This Row],[GST/HST]]</f>
        <v>0</v>
      </c>
      <c r="L1105" s="23">
        <f t="shared" si="51"/>
        <v>0</v>
      </c>
    </row>
    <row r="1106" spans="1:12" x14ac:dyDescent="0.2">
      <c r="A1106" s="399"/>
      <c r="D1106" s="397">
        <f>_xlfn.XLOOKUP(C:C,Table1[for Import to Bank Register dropdown],Table1[for Pivot],0,0,1)</f>
        <v>0</v>
      </c>
      <c r="E1106" s="400"/>
      <c r="F1106" s="146">
        <f t="shared" si="53"/>
        <v>1111111</v>
      </c>
      <c r="G1106" s="375">
        <f t="shared" si="52"/>
        <v>0</v>
      </c>
      <c r="I1106" s="378">
        <f>IF(OR(C1106="150 Directors advances", C1106="120 accounts receivable", C1106="720.2 Automobile - Insurance", C1106="720.3 Automobile - License", C1106="870.4 Rent - Insurance", C1106="870.6 Rent - Property Tax", C1106="870.7 Rent - Homeoffice", C1106="870.9 Rent - Water"),
   0,
   IF(Dashboard!$F$5="Quick",
      IF(OR(C1106="190 Automobile",C1106="200 computer hardware",C1106="210 Computer software",C1106="220 Quickbooks software",C1106="230 Office equipment",C1106="240 Office furniture"),
         E1106-(E1106/(1+Dashboard!$F$4)),
         0
      ),
      IF(C1106="750 Business promotion",
         E1106-(E1106/(1+4.793/100)),
         E1106-(E1106/(1+Dashboard!$F$4))
      )
   )
)</f>
        <v>0</v>
      </c>
      <c r="J1106" s="25">
        <f>Bank1[[#This Row],[Money in/ (Money out)]]-Bank1[[#This Row],[GST/HST]]</f>
        <v>0</v>
      </c>
      <c r="L1106" s="23">
        <f t="shared" si="51"/>
        <v>0</v>
      </c>
    </row>
    <row r="1107" spans="1:12" x14ac:dyDescent="0.2">
      <c r="A1107" s="399"/>
      <c r="D1107" s="397">
        <f>_xlfn.XLOOKUP(C:C,Table1[for Import to Bank Register dropdown],Table1[for Pivot],0,0,1)</f>
        <v>0</v>
      </c>
      <c r="E1107" s="400"/>
      <c r="F1107" s="146">
        <f t="shared" si="53"/>
        <v>1111111</v>
      </c>
      <c r="G1107" s="375">
        <f t="shared" si="52"/>
        <v>0</v>
      </c>
      <c r="I1107" s="378">
        <f>IF(OR(C1107="150 Directors advances", C1107="120 accounts receivable", C1107="720.2 Automobile - Insurance", C1107="720.3 Automobile - License", C1107="870.4 Rent - Insurance", C1107="870.6 Rent - Property Tax", C1107="870.7 Rent - Homeoffice", C1107="870.9 Rent - Water"),
   0,
   IF(Dashboard!$F$5="Quick",
      IF(OR(C1107="190 Automobile",C1107="200 computer hardware",C1107="210 Computer software",C1107="220 Quickbooks software",C1107="230 Office equipment",C1107="240 Office furniture"),
         E1107-(E1107/(1+Dashboard!$F$4)),
         0
      ),
      IF(C1107="750 Business promotion",
         E1107-(E1107/(1+4.793/100)),
         E1107-(E1107/(1+Dashboard!$F$4))
      )
   )
)</f>
        <v>0</v>
      </c>
      <c r="J1107" s="25">
        <f>Bank1[[#This Row],[Money in/ (Money out)]]-Bank1[[#This Row],[GST/HST]]</f>
        <v>0</v>
      </c>
      <c r="L1107" s="23">
        <f t="shared" si="51"/>
        <v>0</v>
      </c>
    </row>
    <row r="1108" spans="1:12" x14ac:dyDescent="0.2">
      <c r="A1108" s="399"/>
      <c r="D1108" s="397">
        <f>_xlfn.XLOOKUP(C:C,Table1[for Import to Bank Register dropdown],Table1[for Pivot],0,0,1)</f>
        <v>0</v>
      </c>
      <c r="E1108" s="400"/>
      <c r="F1108" s="146">
        <f t="shared" si="53"/>
        <v>1111111</v>
      </c>
      <c r="G1108" s="375">
        <f t="shared" si="52"/>
        <v>0</v>
      </c>
      <c r="I1108" s="378">
        <f>IF(OR(C1108="150 Directors advances", C1108="120 accounts receivable", C1108="720.2 Automobile - Insurance", C1108="720.3 Automobile - License", C1108="870.4 Rent - Insurance", C1108="870.6 Rent - Property Tax", C1108="870.7 Rent - Homeoffice", C1108="870.9 Rent - Water"),
   0,
   IF(Dashboard!$F$5="Quick",
      IF(OR(C1108="190 Automobile",C1108="200 computer hardware",C1108="210 Computer software",C1108="220 Quickbooks software",C1108="230 Office equipment",C1108="240 Office furniture"),
         E1108-(E1108/(1+Dashboard!$F$4)),
         0
      ),
      IF(C1108="750 Business promotion",
         E1108-(E1108/(1+4.793/100)),
         E1108-(E1108/(1+Dashboard!$F$4))
      )
   )
)</f>
        <v>0</v>
      </c>
      <c r="J1108" s="25">
        <f>Bank1[[#This Row],[Money in/ (Money out)]]-Bank1[[#This Row],[GST/HST]]</f>
        <v>0</v>
      </c>
      <c r="L1108" s="23">
        <f t="shared" si="51"/>
        <v>0</v>
      </c>
    </row>
    <row r="1109" spans="1:12" x14ac:dyDescent="0.2">
      <c r="A1109" s="399"/>
      <c r="D1109" s="397">
        <f>_xlfn.XLOOKUP(C:C,Table1[for Import to Bank Register dropdown],Table1[for Pivot],0,0,1)</f>
        <v>0</v>
      </c>
      <c r="E1109" s="400"/>
      <c r="F1109" s="146">
        <f t="shared" si="53"/>
        <v>1111111</v>
      </c>
      <c r="G1109" s="375">
        <f t="shared" si="52"/>
        <v>0</v>
      </c>
      <c r="I1109" s="378">
        <f>IF(OR(C1109="150 Directors advances", C1109="120 accounts receivable", C1109="720.2 Automobile - Insurance", C1109="720.3 Automobile - License", C1109="870.4 Rent - Insurance", C1109="870.6 Rent - Property Tax", C1109="870.7 Rent - Homeoffice", C1109="870.9 Rent - Water"),
   0,
   IF(Dashboard!$F$5="Quick",
      IF(OR(C1109="190 Automobile",C1109="200 computer hardware",C1109="210 Computer software",C1109="220 Quickbooks software",C1109="230 Office equipment",C1109="240 Office furniture"),
         E1109-(E1109/(1+Dashboard!$F$4)),
         0
      ),
      IF(C1109="750 Business promotion",
         E1109-(E1109/(1+4.793/100)),
         E1109-(E1109/(1+Dashboard!$F$4))
      )
   )
)</f>
        <v>0</v>
      </c>
      <c r="J1109" s="25">
        <f>Bank1[[#This Row],[Money in/ (Money out)]]-Bank1[[#This Row],[GST/HST]]</f>
        <v>0</v>
      </c>
      <c r="L1109" s="23">
        <f t="shared" si="51"/>
        <v>0</v>
      </c>
    </row>
    <row r="1110" spans="1:12" x14ac:dyDescent="0.2">
      <c r="A1110" s="399"/>
      <c r="D1110" s="397">
        <f>_xlfn.XLOOKUP(C:C,Table1[for Import to Bank Register dropdown],Table1[for Pivot],0,0,1)</f>
        <v>0</v>
      </c>
      <c r="E1110" s="400"/>
      <c r="F1110" s="146">
        <f t="shared" si="53"/>
        <v>1111111</v>
      </c>
      <c r="G1110" s="375">
        <f t="shared" si="52"/>
        <v>0</v>
      </c>
      <c r="I1110" s="378">
        <f>IF(OR(C1110="150 Directors advances", C1110="120 accounts receivable", C1110="720.2 Automobile - Insurance", C1110="720.3 Automobile - License", C1110="870.4 Rent - Insurance", C1110="870.6 Rent - Property Tax", C1110="870.7 Rent - Homeoffice", C1110="870.9 Rent - Water"),
   0,
   IF(Dashboard!$F$5="Quick",
      IF(OR(C1110="190 Automobile",C1110="200 computer hardware",C1110="210 Computer software",C1110="220 Quickbooks software",C1110="230 Office equipment",C1110="240 Office furniture"),
         E1110-(E1110/(1+Dashboard!$F$4)),
         0
      ),
      IF(C1110="750 Business promotion",
         E1110-(E1110/(1+4.793/100)),
         E1110-(E1110/(1+Dashboard!$F$4))
      )
   )
)</f>
        <v>0</v>
      </c>
      <c r="J1110" s="25">
        <f>Bank1[[#This Row],[Money in/ (Money out)]]-Bank1[[#This Row],[GST/HST]]</f>
        <v>0</v>
      </c>
      <c r="L1110" s="23">
        <f t="shared" si="51"/>
        <v>0</v>
      </c>
    </row>
    <row r="1111" spans="1:12" x14ac:dyDescent="0.2">
      <c r="A1111" s="399"/>
      <c r="D1111" s="397">
        <f>_xlfn.XLOOKUP(C:C,Table1[for Import to Bank Register dropdown],Table1[for Pivot],0,0,1)</f>
        <v>0</v>
      </c>
      <c r="E1111" s="400"/>
      <c r="F1111" s="146">
        <f t="shared" si="53"/>
        <v>1111111</v>
      </c>
      <c r="G1111" s="375">
        <f t="shared" si="52"/>
        <v>0</v>
      </c>
      <c r="I1111" s="378">
        <f>IF(OR(C1111="150 Directors advances", C1111="120 accounts receivable", C1111="720.2 Automobile - Insurance", C1111="720.3 Automobile - License", C1111="870.4 Rent - Insurance", C1111="870.6 Rent - Property Tax", C1111="870.7 Rent - Homeoffice", C1111="870.9 Rent - Water"),
   0,
   IF(Dashboard!$F$5="Quick",
      IF(OR(C1111="190 Automobile",C1111="200 computer hardware",C1111="210 Computer software",C1111="220 Quickbooks software",C1111="230 Office equipment",C1111="240 Office furniture"),
         E1111-(E1111/(1+Dashboard!$F$4)),
         0
      ),
      IF(C1111="750 Business promotion",
         E1111-(E1111/(1+4.793/100)),
         E1111-(E1111/(1+Dashboard!$F$4))
      )
   )
)</f>
        <v>0</v>
      </c>
      <c r="J1111" s="25">
        <f>Bank1[[#This Row],[Money in/ (Money out)]]-Bank1[[#This Row],[GST/HST]]</f>
        <v>0</v>
      </c>
      <c r="L1111" s="23">
        <f t="shared" si="51"/>
        <v>0</v>
      </c>
    </row>
    <row r="1112" spans="1:12" x14ac:dyDescent="0.2">
      <c r="A1112" s="399"/>
      <c r="D1112" s="397">
        <f>_xlfn.XLOOKUP(C:C,Table1[for Import to Bank Register dropdown],Table1[for Pivot],0,0,1)</f>
        <v>0</v>
      </c>
      <c r="E1112" s="400"/>
      <c r="F1112" s="146">
        <f t="shared" si="53"/>
        <v>1111111</v>
      </c>
      <c r="G1112" s="375">
        <f t="shared" si="52"/>
        <v>0</v>
      </c>
      <c r="I1112" s="378">
        <f>IF(OR(C1112="150 Directors advances", C1112="120 accounts receivable", C1112="720.2 Automobile - Insurance", C1112="720.3 Automobile - License", C1112="870.4 Rent - Insurance", C1112="870.6 Rent - Property Tax", C1112="870.7 Rent - Homeoffice", C1112="870.9 Rent - Water"),
   0,
   IF(Dashboard!$F$5="Quick",
      IF(OR(C1112="190 Automobile",C1112="200 computer hardware",C1112="210 Computer software",C1112="220 Quickbooks software",C1112="230 Office equipment",C1112="240 Office furniture"),
         E1112-(E1112/(1+Dashboard!$F$4)),
         0
      ),
      IF(C1112="750 Business promotion",
         E1112-(E1112/(1+4.793/100)),
         E1112-(E1112/(1+Dashboard!$F$4))
      )
   )
)</f>
        <v>0</v>
      </c>
      <c r="J1112" s="25">
        <f>Bank1[[#This Row],[Money in/ (Money out)]]-Bank1[[#This Row],[GST/HST]]</f>
        <v>0</v>
      </c>
      <c r="L1112" s="23">
        <f t="shared" si="51"/>
        <v>0</v>
      </c>
    </row>
    <row r="1113" spans="1:12" x14ac:dyDescent="0.2">
      <c r="A1113" s="399"/>
      <c r="D1113" s="397">
        <f>_xlfn.XLOOKUP(C:C,Table1[for Import to Bank Register dropdown],Table1[for Pivot],0,0,1)</f>
        <v>0</v>
      </c>
      <c r="E1113" s="400"/>
      <c r="F1113" s="146">
        <f t="shared" si="53"/>
        <v>1111111</v>
      </c>
      <c r="G1113" s="375">
        <f t="shared" si="52"/>
        <v>0</v>
      </c>
      <c r="I1113" s="378">
        <f>IF(OR(C1113="150 Directors advances", C1113="120 accounts receivable", C1113="720.2 Automobile - Insurance", C1113="720.3 Automobile - License", C1113="870.4 Rent - Insurance", C1113="870.6 Rent - Property Tax", C1113="870.7 Rent - Homeoffice", C1113="870.9 Rent - Water"),
   0,
   IF(Dashboard!$F$5="Quick",
      IF(OR(C1113="190 Automobile",C1113="200 computer hardware",C1113="210 Computer software",C1113="220 Quickbooks software",C1113="230 Office equipment",C1113="240 Office furniture"),
         E1113-(E1113/(1+Dashboard!$F$4)),
         0
      ),
      IF(C1113="750 Business promotion",
         E1113-(E1113/(1+4.793/100)),
         E1113-(E1113/(1+Dashboard!$F$4))
      )
   )
)</f>
        <v>0</v>
      </c>
      <c r="J1113" s="25">
        <f>Bank1[[#This Row],[Money in/ (Money out)]]-Bank1[[#This Row],[GST/HST]]</f>
        <v>0</v>
      </c>
      <c r="L1113" s="23">
        <f t="shared" si="51"/>
        <v>0</v>
      </c>
    </row>
    <row r="1114" spans="1:12" x14ac:dyDescent="0.2">
      <c r="A1114" s="399"/>
      <c r="D1114" s="397">
        <f>_xlfn.XLOOKUP(C:C,Table1[for Import to Bank Register dropdown],Table1[for Pivot],0,0,1)</f>
        <v>0</v>
      </c>
      <c r="E1114" s="400"/>
      <c r="F1114" s="146">
        <f t="shared" si="53"/>
        <v>1111111</v>
      </c>
      <c r="G1114" s="375">
        <f t="shared" si="52"/>
        <v>0</v>
      </c>
      <c r="I1114" s="378">
        <f>IF(OR(C1114="150 Directors advances", C1114="120 accounts receivable", C1114="720.2 Automobile - Insurance", C1114="720.3 Automobile - License", C1114="870.4 Rent - Insurance", C1114="870.6 Rent - Property Tax", C1114="870.7 Rent - Homeoffice", C1114="870.9 Rent - Water"),
   0,
   IF(Dashboard!$F$5="Quick",
      IF(OR(C1114="190 Automobile",C1114="200 computer hardware",C1114="210 Computer software",C1114="220 Quickbooks software",C1114="230 Office equipment",C1114="240 Office furniture"),
         E1114-(E1114/(1+Dashboard!$F$4)),
         0
      ),
      IF(C1114="750 Business promotion",
         E1114-(E1114/(1+4.793/100)),
         E1114-(E1114/(1+Dashboard!$F$4))
      )
   )
)</f>
        <v>0</v>
      </c>
      <c r="J1114" s="25">
        <f>Bank1[[#This Row],[Money in/ (Money out)]]-Bank1[[#This Row],[GST/HST]]</f>
        <v>0</v>
      </c>
      <c r="L1114" s="23">
        <f t="shared" si="51"/>
        <v>0</v>
      </c>
    </row>
    <row r="1115" spans="1:12" x14ac:dyDescent="0.2">
      <c r="A1115" s="399"/>
      <c r="D1115" s="397">
        <f>_xlfn.XLOOKUP(C:C,Table1[for Import to Bank Register dropdown],Table1[for Pivot],0,0,1)</f>
        <v>0</v>
      </c>
      <c r="E1115" s="400"/>
      <c r="F1115" s="146">
        <f t="shared" si="53"/>
        <v>1111111</v>
      </c>
      <c r="G1115" s="375">
        <f t="shared" si="52"/>
        <v>0</v>
      </c>
      <c r="I1115" s="378">
        <f>IF(OR(C1115="150 Directors advances", C1115="120 accounts receivable", C1115="720.2 Automobile - Insurance", C1115="720.3 Automobile - License", C1115="870.4 Rent - Insurance", C1115="870.6 Rent - Property Tax", C1115="870.7 Rent - Homeoffice", C1115="870.9 Rent - Water"),
   0,
   IF(Dashboard!$F$5="Quick",
      IF(OR(C1115="190 Automobile",C1115="200 computer hardware",C1115="210 Computer software",C1115="220 Quickbooks software",C1115="230 Office equipment",C1115="240 Office furniture"),
         E1115-(E1115/(1+Dashboard!$F$4)),
         0
      ),
      IF(C1115="750 Business promotion",
         E1115-(E1115/(1+4.793/100)),
         E1115-(E1115/(1+Dashboard!$F$4))
      )
   )
)</f>
        <v>0</v>
      </c>
      <c r="J1115" s="25">
        <f>Bank1[[#This Row],[Money in/ (Money out)]]-Bank1[[#This Row],[GST/HST]]</f>
        <v>0</v>
      </c>
      <c r="L1115" s="23">
        <f t="shared" si="51"/>
        <v>0</v>
      </c>
    </row>
    <row r="1116" spans="1:12" x14ac:dyDescent="0.2">
      <c r="A1116" s="399"/>
      <c r="D1116" s="397">
        <f>_xlfn.XLOOKUP(C:C,Table1[for Import to Bank Register dropdown],Table1[for Pivot],0,0,1)</f>
        <v>0</v>
      </c>
      <c r="E1116" s="400"/>
      <c r="F1116" s="146">
        <f t="shared" si="53"/>
        <v>1111111</v>
      </c>
      <c r="G1116" s="375">
        <f t="shared" si="52"/>
        <v>0</v>
      </c>
      <c r="I1116" s="378">
        <f>IF(OR(C1116="150 Directors advances", C1116="120 accounts receivable", C1116="720.2 Automobile - Insurance", C1116="720.3 Automobile - License", C1116="870.4 Rent - Insurance", C1116="870.6 Rent - Property Tax", C1116="870.7 Rent - Homeoffice", C1116="870.9 Rent - Water"),
   0,
   IF(Dashboard!$F$5="Quick",
      IF(OR(C1116="190 Automobile",C1116="200 computer hardware",C1116="210 Computer software",C1116="220 Quickbooks software",C1116="230 Office equipment",C1116="240 Office furniture"),
         E1116-(E1116/(1+Dashboard!$F$4)),
         0
      ),
      IF(C1116="750 Business promotion",
         E1116-(E1116/(1+4.793/100)),
         E1116-(E1116/(1+Dashboard!$F$4))
      )
   )
)</f>
        <v>0</v>
      </c>
      <c r="J1116" s="25">
        <f>Bank1[[#This Row],[Money in/ (Money out)]]-Bank1[[#This Row],[GST/HST]]</f>
        <v>0</v>
      </c>
      <c r="L1116" s="23">
        <f t="shared" si="51"/>
        <v>0</v>
      </c>
    </row>
    <row r="1117" spans="1:12" x14ac:dyDescent="0.2">
      <c r="A1117" s="399"/>
      <c r="D1117" s="397">
        <f>_xlfn.XLOOKUP(C:C,Table1[for Import to Bank Register dropdown],Table1[for Pivot],0,0,1)</f>
        <v>0</v>
      </c>
      <c r="E1117" s="400"/>
      <c r="F1117" s="146">
        <f t="shared" si="53"/>
        <v>1111111</v>
      </c>
      <c r="G1117" s="375">
        <f t="shared" si="52"/>
        <v>0</v>
      </c>
      <c r="I1117" s="378">
        <f>IF(OR(C1117="150 Directors advances", C1117="120 accounts receivable", C1117="720.2 Automobile - Insurance", C1117="720.3 Automobile - License", C1117="870.4 Rent - Insurance", C1117="870.6 Rent - Property Tax", C1117="870.7 Rent - Homeoffice", C1117="870.9 Rent - Water"),
   0,
   IF(Dashboard!$F$5="Quick",
      IF(OR(C1117="190 Automobile",C1117="200 computer hardware",C1117="210 Computer software",C1117="220 Quickbooks software",C1117="230 Office equipment",C1117="240 Office furniture"),
         E1117-(E1117/(1+Dashboard!$F$4)),
         0
      ),
      IF(C1117="750 Business promotion",
         E1117-(E1117/(1+4.793/100)),
         E1117-(E1117/(1+Dashboard!$F$4))
      )
   )
)</f>
        <v>0</v>
      </c>
      <c r="J1117" s="25">
        <f>Bank1[[#This Row],[Money in/ (Money out)]]-Bank1[[#This Row],[GST/HST]]</f>
        <v>0</v>
      </c>
      <c r="L1117" s="23">
        <f t="shared" si="51"/>
        <v>0</v>
      </c>
    </row>
    <row r="1118" spans="1:12" x14ac:dyDescent="0.2">
      <c r="A1118" s="399"/>
      <c r="D1118" s="397">
        <f>_xlfn.XLOOKUP(C:C,Table1[for Import to Bank Register dropdown],Table1[for Pivot],0,0,1)</f>
        <v>0</v>
      </c>
      <c r="E1118" s="400"/>
      <c r="F1118" s="146">
        <f t="shared" si="53"/>
        <v>1111111</v>
      </c>
      <c r="G1118" s="375">
        <f t="shared" si="52"/>
        <v>0</v>
      </c>
      <c r="I1118" s="378">
        <f>IF(OR(C1118="150 Directors advances", C1118="120 accounts receivable", C1118="720.2 Automobile - Insurance", C1118="720.3 Automobile - License", C1118="870.4 Rent - Insurance", C1118="870.6 Rent - Property Tax", C1118="870.7 Rent - Homeoffice", C1118="870.9 Rent - Water"),
   0,
   IF(Dashboard!$F$5="Quick",
      IF(OR(C1118="190 Automobile",C1118="200 computer hardware",C1118="210 Computer software",C1118="220 Quickbooks software",C1118="230 Office equipment",C1118="240 Office furniture"),
         E1118-(E1118/(1+Dashboard!$F$4)),
         0
      ),
      IF(C1118="750 Business promotion",
         E1118-(E1118/(1+4.793/100)),
         E1118-(E1118/(1+Dashboard!$F$4))
      )
   )
)</f>
        <v>0</v>
      </c>
      <c r="J1118" s="25">
        <f>Bank1[[#This Row],[Money in/ (Money out)]]-Bank1[[#This Row],[GST/HST]]</f>
        <v>0</v>
      </c>
      <c r="L1118" s="23">
        <f t="shared" si="51"/>
        <v>0</v>
      </c>
    </row>
    <row r="1119" spans="1:12" x14ac:dyDescent="0.2">
      <c r="A1119" s="399"/>
      <c r="D1119" s="397">
        <f>_xlfn.XLOOKUP(C:C,Table1[for Import to Bank Register dropdown],Table1[for Pivot],0,0,1)</f>
        <v>0</v>
      </c>
      <c r="E1119" s="400"/>
      <c r="F1119" s="146">
        <f t="shared" si="53"/>
        <v>1111111</v>
      </c>
      <c r="G1119" s="375">
        <f t="shared" si="52"/>
        <v>0</v>
      </c>
      <c r="I1119" s="378">
        <f>IF(OR(C1119="150 Directors advances", C1119="120 accounts receivable", C1119="720.2 Automobile - Insurance", C1119="720.3 Automobile - License", C1119="870.4 Rent - Insurance", C1119="870.6 Rent - Property Tax", C1119="870.7 Rent - Homeoffice", C1119="870.9 Rent - Water"),
   0,
   IF(Dashboard!$F$5="Quick",
      IF(OR(C1119="190 Automobile",C1119="200 computer hardware",C1119="210 Computer software",C1119="220 Quickbooks software",C1119="230 Office equipment",C1119="240 Office furniture"),
         E1119-(E1119/(1+Dashboard!$F$4)),
         0
      ),
      IF(C1119="750 Business promotion",
         E1119-(E1119/(1+4.793/100)),
         E1119-(E1119/(1+Dashboard!$F$4))
      )
   )
)</f>
        <v>0</v>
      </c>
      <c r="J1119" s="25">
        <f>Bank1[[#This Row],[Money in/ (Money out)]]-Bank1[[#This Row],[GST/HST]]</f>
        <v>0</v>
      </c>
      <c r="L1119" s="23">
        <f t="shared" si="51"/>
        <v>0</v>
      </c>
    </row>
    <row r="1120" spans="1:12" x14ac:dyDescent="0.2">
      <c r="A1120" s="399"/>
      <c r="D1120" s="397">
        <f>_xlfn.XLOOKUP(C:C,Table1[for Import to Bank Register dropdown],Table1[for Pivot],0,0,1)</f>
        <v>0</v>
      </c>
      <c r="E1120" s="400"/>
      <c r="F1120" s="146">
        <f t="shared" si="53"/>
        <v>1111111</v>
      </c>
      <c r="G1120" s="375">
        <f t="shared" si="52"/>
        <v>0</v>
      </c>
      <c r="I1120" s="378">
        <f>IF(OR(C1120="150 Directors advances", C1120="120 accounts receivable", C1120="720.2 Automobile - Insurance", C1120="720.3 Automobile - License", C1120="870.4 Rent - Insurance", C1120="870.6 Rent - Property Tax", C1120="870.7 Rent - Homeoffice", C1120="870.9 Rent - Water"),
   0,
   IF(Dashboard!$F$5="Quick",
      IF(OR(C1120="190 Automobile",C1120="200 computer hardware",C1120="210 Computer software",C1120="220 Quickbooks software",C1120="230 Office equipment",C1120="240 Office furniture"),
         E1120-(E1120/(1+Dashboard!$F$4)),
         0
      ),
      IF(C1120="750 Business promotion",
         E1120-(E1120/(1+4.793/100)),
         E1120-(E1120/(1+Dashboard!$F$4))
      )
   )
)</f>
        <v>0</v>
      </c>
      <c r="J1120" s="25">
        <f>Bank1[[#This Row],[Money in/ (Money out)]]-Bank1[[#This Row],[GST/HST]]</f>
        <v>0</v>
      </c>
      <c r="L1120" s="23">
        <f t="shared" si="51"/>
        <v>0</v>
      </c>
    </row>
    <row r="1121" spans="1:12" x14ac:dyDescent="0.2">
      <c r="A1121" s="399"/>
      <c r="D1121" s="397">
        <f>_xlfn.XLOOKUP(C:C,Table1[for Import to Bank Register dropdown],Table1[for Pivot],0,0,1)</f>
        <v>0</v>
      </c>
      <c r="E1121" s="400"/>
      <c r="F1121" s="146">
        <f t="shared" si="53"/>
        <v>1111111</v>
      </c>
      <c r="G1121" s="375">
        <f t="shared" si="52"/>
        <v>0</v>
      </c>
      <c r="I1121" s="378">
        <f>IF(OR(C1121="150 Directors advances", C1121="120 accounts receivable", C1121="720.2 Automobile - Insurance", C1121="720.3 Automobile - License", C1121="870.4 Rent - Insurance", C1121="870.6 Rent - Property Tax", C1121="870.7 Rent - Homeoffice", C1121="870.9 Rent - Water"),
   0,
   IF(Dashboard!$F$5="Quick",
      IF(OR(C1121="190 Automobile",C1121="200 computer hardware",C1121="210 Computer software",C1121="220 Quickbooks software",C1121="230 Office equipment",C1121="240 Office furniture"),
         E1121-(E1121/(1+Dashboard!$F$4)),
         0
      ),
      IF(C1121="750 Business promotion",
         E1121-(E1121/(1+4.793/100)),
         E1121-(E1121/(1+Dashboard!$F$4))
      )
   )
)</f>
        <v>0</v>
      </c>
      <c r="J1121" s="25">
        <f>Bank1[[#This Row],[Money in/ (Money out)]]-Bank1[[#This Row],[GST/HST]]</f>
        <v>0</v>
      </c>
      <c r="L1121" s="23">
        <f t="shared" si="51"/>
        <v>0</v>
      </c>
    </row>
    <row r="1122" spans="1:12" x14ac:dyDescent="0.2">
      <c r="A1122" s="399"/>
      <c r="D1122" s="397">
        <f>_xlfn.XLOOKUP(C:C,Table1[for Import to Bank Register dropdown],Table1[for Pivot],0,0,1)</f>
        <v>0</v>
      </c>
      <c r="E1122" s="400"/>
      <c r="F1122" s="146">
        <f t="shared" si="53"/>
        <v>1111111</v>
      </c>
      <c r="G1122" s="375">
        <f t="shared" si="52"/>
        <v>0</v>
      </c>
      <c r="I1122" s="378">
        <f>IF(OR(C1122="150 Directors advances", C1122="120 accounts receivable", C1122="720.2 Automobile - Insurance", C1122="720.3 Automobile - License", C1122="870.4 Rent - Insurance", C1122="870.6 Rent - Property Tax", C1122="870.7 Rent - Homeoffice", C1122="870.9 Rent - Water"),
   0,
   IF(Dashboard!$F$5="Quick",
      IF(OR(C1122="190 Automobile",C1122="200 computer hardware",C1122="210 Computer software",C1122="220 Quickbooks software",C1122="230 Office equipment",C1122="240 Office furniture"),
         E1122-(E1122/(1+Dashboard!$F$4)),
         0
      ),
      IF(C1122="750 Business promotion",
         E1122-(E1122/(1+4.793/100)),
         E1122-(E1122/(1+Dashboard!$F$4))
      )
   )
)</f>
        <v>0</v>
      </c>
      <c r="J1122" s="25">
        <f>Bank1[[#This Row],[Money in/ (Money out)]]-Bank1[[#This Row],[GST/HST]]</f>
        <v>0</v>
      </c>
      <c r="L1122" s="23">
        <f t="shared" si="51"/>
        <v>0</v>
      </c>
    </row>
    <row r="1123" spans="1:12" x14ac:dyDescent="0.2">
      <c r="A1123" s="399"/>
      <c r="D1123" s="397">
        <f>_xlfn.XLOOKUP(C:C,Table1[for Import to Bank Register dropdown],Table1[for Pivot],0,0,1)</f>
        <v>0</v>
      </c>
      <c r="E1123" s="400"/>
      <c r="F1123" s="146">
        <f t="shared" si="53"/>
        <v>1111111</v>
      </c>
      <c r="G1123" s="375">
        <f t="shared" si="52"/>
        <v>0</v>
      </c>
      <c r="I1123" s="378">
        <f>IF(OR(C1123="150 Directors advances", C1123="120 accounts receivable", C1123="720.2 Automobile - Insurance", C1123="720.3 Automobile - License", C1123="870.4 Rent - Insurance", C1123="870.6 Rent - Property Tax", C1123="870.7 Rent - Homeoffice", C1123="870.9 Rent - Water"),
   0,
   IF(Dashboard!$F$5="Quick",
      IF(OR(C1123="190 Automobile",C1123="200 computer hardware",C1123="210 Computer software",C1123="220 Quickbooks software",C1123="230 Office equipment",C1123="240 Office furniture"),
         E1123-(E1123/(1+Dashboard!$F$4)),
         0
      ),
      IF(C1123="750 Business promotion",
         E1123-(E1123/(1+4.793/100)),
         E1123-(E1123/(1+Dashboard!$F$4))
      )
   )
)</f>
        <v>0</v>
      </c>
      <c r="J1123" s="25">
        <f>Bank1[[#This Row],[Money in/ (Money out)]]-Bank1[[#This Row],[GST/HST]]</f>
        <v>0</v>
      </c>
      <c r="L1123" s="23">
        <f t="shared" si="51"/>
        <v>0</v>
      </c>
    </row>
    <row r="1124" spans="1:12" x14ac:dyDescent="0.2">
      <c r="A1124" s="399"/>
      <c r="D1124" s="397">
        <f>_xlfn.XLOOKUP(C:C,Table1[for Import to Bank Register dropdown],Table1[for Pivot],0,0,1)</f>
        <v>0</v>
      </c>
      <c r="E1124" s="400"/>
      <c r="F1124" s="146">
        <f t="shared" si="53"/>
        <v>1111111</v>
      </c>
      <c r="G1124" s="375">
        <f t="shared" si="52"/>
        <v>0</v>
      </c>
      <c r="I1124" s="378">
        <f>IF(OR(C1124="150 Directors advances", C1124="120 accounts receivable", C1124="720.2 Automobile - Insurance", C1124="720.3 Automobile - License", C1124="870.4 Rent - Insurance", C1124="870.6 Rent - Property Tax", C1124="870.7 Rent - Homeoffice", C1124="870.9 Rent - Water"),
   0,
   IF(Dashboard!$F$5="Quick",
      IF(OR(C1124="190 Automobile",C1124="200 computer hardware",C1124="210 Computer software",C1124="220 Quickbooks software",C1124="230 Office equipment",C1124="240 Office furniture"),
         E1124-(E1124/(1+Dashboard!$F$4)),
         0
      ),
      IF(C1124="750 Business promotion",
         E1124-(E1124/(1+4.793/100)),
         E1124-(E1124/(1+Dashboard!$F$4))
      )
   )
)</f>
        <v>0</v>
      </c>
      <c r="J1124" s="25">
        <f>Bank1[[#This Row],[Money in/ (Money out)]]-Bank1[[#This Row],[GST/HST]]</f>
        <v>0</v>
      </c>
      <c r="L1124" s="23">
        <f t="shared" si="51"/>
        <v>0</v>
      </c>
    </row>
    <row r="1125" spans="1:12" x14ac:dyDescent="0.2">
      <c r="A1125" s="399"/>
      <c r="D1125" s="397">
        <f>_xlfn.XLOOKUP(C:C,Table1[for Import to Bank Register dropdown],Table1[for Pivot],0,0,1)</f>
        <v>0</v>
      </c>
      <c r="E1125" s="400"/>
      <c r="F1125" s="146">
        <f t="shared" si="53"/>
        <v>1111111</v>
      </c>
      <c r="G1125" s="375">
        <f t="shared" si="52"/>
        <v>0</v>
      </c>
      <c r="I1125" s="378">
        <f>IF(OR(C1125="150 Directors advances", C1125="120 accounts receivable", C1125="720.2 Automobile - Insurance", C1125="720.3 Automobile - License", C1125="870.4 Rent - Insurance", C1125="870.6 Rent - Property Tax", C1125="870.7 Rent - Homeoffice", C1125="870.9 Rent - Water"),
   0,
   IF(Dashboard!$F$5="Quick",
      IF(OR(C1125="190 Automobile",C1125="200 computer hardware",C1125="210 Computer software",C1125="220 Quickbooks software",C1125="230 Office equipment",C1125="240 Office furniture"),
         E1125-(E1125/(1+Dashboard!$F$4)),
         0
      ),
      IF(C1125="750 Business promotion",
         E1125-(E1125/(1+4.793/100)),
         E1125-(E1125/(1+Dashboard!$F$4))
      )
   )
)</f>
        <v>0</v>
      </c>
      <c r="J1125" s="25">
        <f>Bank1[[#This Row],[Money in/ (Money out)]]-Bank1[[#This Row],[GST/HST]]</f>
        <v>0</v>
      </c>
      <c r="L1125" s="23">
        <f t="shared" si="51"/>
        <v>0</v>
      </c>
    </row>
    <row r="1126" spans="1:12" x14ac:dyDescent="0.2">
      <c r="A1126" s="399"/>
      <c r="D1126" s="397">
        <f>_xlfn.XLOOKUP(C:C,Table1[for Import to Bank Register dropdown],Table1[for Pivot],0,0,1)</f>
        <v>0</v>
      </c>
      <c r="E1126" s="400"/>
      <c r="F1126" s="146">
        <f t="shared" si="53"/>
        <v>1111111</v>
      </c>
      <c r="G1126" s="375">
        <f t="shared" si="52"/>
        <v>0</v>
      </c>
      <c r="I1126" s="378">
        <f>IF(OR(C1126="150 Directors advances", C1126="120 accounts receivable", C1126="720.2 Automobile - Insurance", C1126="720.3 Automobile - License", C1126="870.4 Rent - Insurance", C1126="870.6 Rent - Property Tax", C1126="870.7 Rent - Homeoffice", C1126="870.9 Rent - Water"),
   0,
   IF(Dashboard!$F$5="Quick",
      IF(OR(C1126="190 Automobile",C1126="200 computer hardware",C1126="210 Computer software",C1126="220 Quickbooks software",C1126="230 Office equipment",C1126="240 Office furniture"),
         E1126-(E1126/(1+Dashboard!$F$4)),
         0
      ),
      IF(C1126="750 Business promotion",
         E1126-(E1126/(1+4.793/100)),
         E1126-(E1126/(1+Dashboard!$F$4))
      )
   )
)</f>
        <v>0</v>
      </c>
      <c r="J1126" s="25">
        <f>Bank1[[#This Row],[Money in/ (Money out)]]-Bank1[[#This Row],[GST/HST]]</f>
        <v>0</v>
      </c>
      <c r="L1126" s="23">
        <f t="shared" si="51"/>
        <v>0</v>
      </c>
    </row>
    <row r="1127" spans="1:12" x14ac:dyDescent="0.2">
      <c r="A1127" s="399"/>
      <c r="D1127" s="397">
        <f>_xlfn.XLOOKUP(C:C,Table1[for Import to Bank Register dropdown],Table1[for Pivot],0,0,1)</f>
        <v>0</v>
      </c>
      <c r="E1127" s="400"/>
      <c r="F1127" s="146">
        <f t="shared" si="53"/>
        <v>1111111</v>
      </c>
      <c r="G1127" s="375">
        <f t="shared" si="52"/>
        <v>0</v>
      </c>
      <c r="I1127" s="378">
        <f>IF(OR(C1127="150 Directors advances", C1127="120 accounts receivable", C1127="720.2 Automobile - Insurance", C1127="720.3 Automobile - License", C1127="870.4 Rent - Insurance", C1127="870.6 Rent - Property Tax", C1127="870.7 Rent - Homeoffice", C1127="870.9 Rent - Water"),
   0,
   IF(Dashboard!$F$5="Quick",
      IF(OR(C1127="190 Automobile",C1127="200 computer hardware",C1127="210 Computer software",C1127="220 Quickbooks software",C1127="230 Office equipment",C1127="240 Office furniture"),
         E1127-(E1127/(1+Dashboard!$F$4)),
         0
      ),
      IF(C1127="750 Business promotion",
         E1127-(E1127/(1+4.793/100)),
         E1127-(E1127/(1+Dashboard!$F$4))
      )
   )
)</f>
        <v>0</v>
      </c>
      <c r="J1127" s="25">
        <f>Bank1[[#This Row],[Money in/ (Money out)]]-Bank1[[#This Row],[GST/HST]]</f>
        <v>0</v>
      </c>
      <c r="L1127" s="23">
        <f t="shared" si="51"/>
        <v>0</v>
      </c>
    </row>
    <row r="1128" spans="1:12" x14ac:dyDescent="0.2">
      <c r="A1128" s="399"/>
      <c r="D1128" s="397">
        <f>_xlfn.XLOOKUP(C:C,Table1[for Import to Bank Register dropdown],Table1[for Pivot],0,0,1)</f>
        <v>0</v>
      </c>
      <c r="E1128" s="400"/>
      <c r="F1128" s="146">
        <f t="shared" si="53"/>
        <v>1111111</v>
      </c>
      <c r="G1128" s="375">
        <f t="shared" si="52"/>
        <v>0</v>
      </c>
      <c r="I1128" s="378">
        <f>IF(OR(C1128="150 Directors advances", C1128="120 accounts receivable", C1128="720.2 Automobile - Insurance", C1128="720.3 Automobile - License", C1128="870.4 Rent - Insurance", C1128="870.6 Rent - Property Tax", C1128="870.7 Rent - Homeoffice", C1128="870.9 Rent - Water"),
   0,
   IF(Dashboard!$F$5="Quick",
      IF(OR(C1128="190 Automobile",C1128="200 computer hardware",C1128="210 Computer software",C1128="220 Quickbooks software",C1128="230 Office equipment",C1128="240 Office furniture"),
         E1128-(E1128/(1+Dashboard!$F$4)),
         0
      ),
      IF(C1128="750 Business promotion",
         E1128-(E1128/(1+4.793/100)),
         E1128-(E1128/(1+Dashboard!$F$4))
      )
   )
)</f>
        <v>0</v>
      </c>
      <c r="J1128" s="25">
        <f>Bank1[[#This Row],[Money in/ (Money out)]]-Bank1[[#This Row],[GST/HST]]</f>
        <v>0</v>
      </c>
      <c r="L1128" s="23">
        <f t="shared" si="51"/>
        <v>0</v>
      </c>
    </row>
    <row r="1129" spans="1:12" x14ac:dyDescent="0.2">
      <c r="A1129" s="399"/>
      <c r="D1129" s="397">
        <f>_xlfn.XLOOKUP(C:C,Table1[for Import to Bank Register dropdown],Table1[for Pivot],0,0,1)</f>
        <v>0</v>
      </c>
      <c r="E1129" s="400"/>
      <c r="F1129" s="146">
        <f t="shared" si="53"/>
        <v>1111111</v>
      </c>
      <c r="G1129" s="375">
        <f t="shared" si="52"/>
        <v>0</v>
      </c>
      <c r="I1129" s="378">
        <f>IF(OR(C1129="150 Directors advances", C1129="120 accounts receivable", C1129="720.2 Automobile - Insurance", C1129="720.3 Automobile - License", C1129="870.4 Rent - Insurance", C1129="870.6 Rent - Property Tax", C1129="870.7 Rent - Homeoffice", C1129="870.9 Rent - Water"),
   0,
   IF(Dashboard!$F$5="Quick",
      IF(OR(C1129="190 Automobile",C1129="200 computer hardware",C1129="210 Computer software",C1129="220 Quickbooks software",C1129="230 Office equipment",C1129="240 Office furniture"),
         E1129-(E1129/(1+Dashboard!$F$4)),
         0
      ),
      IF(C1129="750 Business promotion",
         E1129-(E1129/(1+4.793/100)),
         E1129-(E1129/(1+Dashboard!$F$4))
      )
   )
)</f>
        <v>0</v>
      </c>
      <c r="J1129" s="25">
        <f>Bank1[[#This Row],[Money in/ (Money out)]]-Bank1[[#This Row],[GST/HST]]</f>
        <v>0</v>
      </c>
      <c r="L1129" s="23">
        <f t="shared" si="51"/>
        <v>0</v>
      </c>
    </row>
    <row r="1130" spans="1:12" x14ac:dyDescent="0.2">
      <c r="A1130" s="399"/>
      <c r="D1130" s="397">
        <f>_xlfn.XLOOKUP(C:C,Table1[for Import to Bank Register dropdown],Table1[for Pivot],0,0,1)</f>
        <v>0</v>
      </c>
      <c r="E1130" s="400"/>
      <c r="F1130" s="146">
        <f t="shared" si="53"/>
        <v>1111111</v>
      </c>
      <c r="G1130" s="375">
        <f t="shared" si="52"/>
        <v>0</v>
      </c>
      <c r="I1130" s="378">
        <f>IF(OR(C1130="150 Directors advances", C1130="120 accounts receivable", C1130="720.2 Automobile - Insurance", C1130="720.3 Automobile - License", C1130="870.4 Rent - Insurance", C1130="870.6 Rent - Property Tax", C1130="870.7 Rent - Homeoffice", C1130="870.9 Rent - Water"),
   0,
   IF(Dashboard!$F$5="Quick",
      IF(OR(C1130="190 Automobile",C1130="200 computer hardware",C1130="210 Computer software",C1130="220 Quickbooks software",C1130="230 Office equipment",C1130="240 Office furniture"),
         E1130-(E1130/(1+Dashboard!$F$4)),
         0
      ),
      IF(C1130="750 Business promotion",
         E1130-(E1130/(1+4.793/100)),
         E1130-(E1130/(1+Dashboard!$F$4))
      )
   )
)</f>
        <v>0</v>
      </c>
      <c r="J1130" s="25">
        <f>Bank1[[#This Row],[Money in/ (Money out)]]-Bank1[[#This Row],[GST/HST]]</f>
        <v>0</v>
      </c>
      <c r="L1130" s="23">
        <f t="shared" si="51"/>
        <v>0</v>
      </c>
    </row>
    <row r="1131" spans="1:12" x14ac:dyDescent="0.2">
      <c r="A1131" s="399"/>
      <c r="D1131" s="397">
        <f>_xlfn.XLOOKUP(C:C,Table1[for Import to Bank Register dropdown],Table1[for Pivot],0,0,1)</f>
        <v>0</v>
      </c>
      <c r="E1131" s="400"/>
      <c r="F1131" s="146">
        <f t="shared" si="53"/>
        <v>1111111</v>
      </c>
      <c r="G1131" s="375">
        <f t="shared" si="52"/>
        <v>0</v>
      </c>
      <c r="I1131" s="378">
        <f>IF(OR(C1131="150 Directors advances", C1131="120 accounts receivable", C1131="720.2 Automobile - Insurance", C1131="720.3 Automobile - License", C1131="870.4 Rent - Insurance", C1131="870.6 Rent - Property Tax", C1131="870.7 Rent - Homeoffice", C1131="870.9 Rent - Water"),
   0,
   IF(Dashboard!$F$5="Quick",
      IF(OR(C1131="190 Automobile",C1131="200 computer hardware",C1131="210 Computer software",C1131="220 Quickbooks software",C1131="230 Office equipment",C1131="240 Office furniture"),
         E1131-(E1131/(1+Dashboard!$F$4)),
         0
      ),
      IF(C1131="750 Business promotion",
         E1131-(E1131/(1+4.793/100)),
         E1131-(E1131/(1+Dashboard!$F$4))
      )
   )
)</f>
        <v>0</v>
      </c>
      <c r="J1131" s="25">
        <f>Bank1[[#This Row],[Money in/ (Money out)]]-Bank1[[#This Row],[GST/HST]]</f>
        <v>0</v>
      </c>
      <c r="L1131" s="23">
        <f t="shared" si="51"/>
        <v>0</v>
      </c>
    </row>
    <row r="1132" spans="1:12" x14ac:dyDescent="0.2">
      <c r="A1132" s="399"/>
      <c r="D1132" s="397">
        <f>_xlfn.XLOOKUP(C:C,Table1[for Import to Bank Register dropdown],Table1[for Pivot],0,0,1)</f>
        <v>0</v>
      </c>
      <c r="E1132" s="400"/>
      <c r="F1132" s="146">
        <f t="shared" si="53"/>
        <v>1111111</v>
      </c>
      <c r="G1132" s="375">
        <f t="shared" si="52"/>
        <v>0</v>
      </c>
      <c r="I1132" s="378">
        <f>IF(OR(C1132="150 Directors advances", C1132="120 accounts receivable", C1132="720.2 Automobile - Insurance", C1132="720.3 Automobile - License", C1132="870.4 Rent - Insurance", C1132="870.6 Rent - Property Tax", C1132="870.7 Rent - Homeoffice", C1132="870.9 Rent - Water"),
   0,
   IF(Dashboard!$F$5="Quick",
      IF(OR(C1132="190 Automobile",C1132="200 computer hardware",C1132="210 Computer software",C1132="220 Quickbooks software",C1132="230 Office equipment",C1132="240 Office furniture"),
         E1132-(E1132/(1+Dashboard!$F$4)),
         0
      ),
      IF(C1132="750 Business promotion",
         E1132-(E1132/(1+4.793/100)),
         E1132-(E1132/(1+Dashboard!$F$4))
      )
   )
)</f>
        <v>0</v>
      </c>
      <c r="J1132" s="25">
        <f>Bank1[[#This Row],[Money in/ (Money out)]]-Bank1[[#This Row],[GST/HST]]</f>
        <v>0</v>
      </c>
      <c r="L1132" s="23">
        <f t="shared" si="51"/>
        <v>0</v>
      </c>
    </row>
    <row r="1133" spans="1:12" x14ac:dyDescent="0.2">
      <c r="A1133" s="399"/>
      <c r="D1133" s="397">
        <f>_xlfn.XLOOKUP(C:C,Table1[for Import to Bank Register dropdown],Table1[for Pivot],0,0,1)</f>
        <v>0</v>
      </c>
      <c r="E1133" s="400"/>
      <c r="F1133" s="146">
        <f t="shared" si="53"/>
        <v>1111111</v>
      </c>
      <c r="G1133" s="375">
        <f t="shared" si="52"/>
        <v>0</v>
      </c>
      <c r="I1133" s="378">
        <f>IF(OR(C1133="150 Directors advances", C1133="120 accounts receivable", C1133="720.2 Automobile - Insurance", C1133="720.3 Automobile - License", C1133="870.4 Rent - Insurance", C1133="870.6 Rent - Property Tax", C1133="870.7 Rent - Homeoffice", C1133="870.9 Rent - Water"),
   0,
   IF(Dashboard!$F$5="Quick",
      IF(OR(C1133="190 Automobile",C1133="200 computer hardware",C1133="210 Computer software",C1133="220 Quickbooks software",C1133="230 Office equipment",C1133="240 Office furniture"),
         E1133-(E1133/(1+Dashboard!$F$4)),
         0
      ),
      IF(C1133="750 Business promotion",
         E1133-(E1133/(1+4.793/100)),
         E1133-(E1133/(1+Dashboard!$F$4))
      )
   )
)</f>
        <v>0</v>
      </c>
      <c r="J1133" s="25">
        <f>Bank1[[#This Row],[Money in/ (Money out)]]-Bank1[[#This Row],[GST/HST]]</f>
        <v>0</v>
      </c>
      <c r="L1133" s="23">
        <f t="shared" si="51"/>
        <v>0</v>
      </c>
    </row>
    <row r="1134" spans="1:12" x14ac:dyDescent="0.2">
      <c r="A1134" s="399"/>
      <c r="D1134" s="397">
        <f>_xlfn.XLOOKUP(C:C,Table1[for Import to Bank Register dropdown],Table1[for Pivot],0,0,1)</f>
        <v>0</v>
      </c>
      <c r="E1134" s="400"/>
      <c r="F1134" s="146">
        <f t="shared" si="53"/>
        <v>1111111</v>
      </c>
      <c r="G1134" s="375">
        <f t="shared" si="52"/>
        <v>0</v>
      </c>
      <c r="I1134" s="378">
        <f>IF(OR(C1134="150 Directors advances", C1134="120 accounts receivable", C1134="720.2 Automobile - Insurance", C1134="720.3 Automobile - License", C1134="870.4 Rent - Insurance", C1134="870.6 Rent - Property Tax", C1134="870.7 Rent - Homeoffice", C1134="870.9 Rent - Water"),
   0,
   IF(Dashboard!$F$5="Quick",
      IF(OR(C1134="190 Automobile",C1134="200 computer hardware",C1134="210 Computer software",C1134="220 Quickbooks software",C1134="230 Office equipment",C1134="240 Office furniture"),
         E1134-(E1134/(1+Dashboard!$F$4)),
         0
      ),
      IF(C1134="750 Business promotion",
         E1134-(E1134/(1+4.793/100)),
         E1134-(E1134/(1+Dashboard!$F$4))
      )
   )
)</f>
        <v>0</v>
      </c>
      <c r="J1134" s="25">
        <f>Bank1[[#This Row],[Money in/ (Money out)]]-Bank1[[#This Row],[GST/HST]]</f>
        <v>0</v>
      </c>
      <c r="L1134" s="23">
        <f t="shared" si="51"/>
        <v>0</v>
      </c>
    </row>
    <row r="1135" spans="1:12" x14ac:dyDescent="0.2">
      <c r="A1135" s="399"/>
      <c r="D1135" s="397">
        <f>_xlfn.XLOOKUP(C:C,Table1[for Import to Bank Register dropdown],Table1[for Pivot],0,0,1)</f>
        <v>0</v>
      </c>
      <c r="E1135" s="400"/>
      <c r="F1135" s="146">
        <f t="shared" si="53"/>
        <v>1111111</v>
      </c>
      <c r="G1135" s="375">
        <f t="shared" si="52"/>
        <v>0</v>
      </c>
      <c r="I1135" s="378">
        <f>IF(OR(C1135="150 Directors advances", C1135="120 accounts receivable", C1135="720.2 Automobile - Insurance", C1135="720.3 Automobile - License", C1135="870.4 Rent - Insurance", C1135="870.6 Rent - Property Tax", C1135="870.7 Rent - Homeoffice", C1135="870.9 Rent - Water"),
   0,
   IF(Dashboard!$F$5="Quick",
      IF(OR(C1135="190 Automobile",C1135="200 computer hardware",C1135="210 Computer software",C1135="220 Quickbooks software",C1135="230 Office equipment",C1135="240 Office furniture"),
         E1135-(E1135/(1+Dashboard!$F$4)),
         0
      ),
      IF(C1135="750 Business promotion",
         E1135-(E1135/(1+4.793/100)),
         E1135-(E1135/(1+Dashboard!$F$4))
      )
   )
)</f>
        <v>0</v>
      </c>
      <c r="J1135" s="25">
        <f>Bank1[[#This Row],[Money in/ (Money out)]]-Bank1[[#This Row],[GST/HST]]</f>
        <v>0</v>
      </c>
      <c r="L1135" s="23">
        <f t="shared" si="51"/>
        <v>0</v>
      </c>
    </row>
    <row r="1136" spans="1:12" x14ac:dyDescent="0.2">
      <c r="A1136" s="399"/>
      <c r="D1136" s="397">
        <f>_xlfn.XLOOKUP(C:C,Table1[for Import to Bank Register dropdown],Table1[for Pivot],0,0,1)</f>
        <v>0</v>
      </c>
      <c r="E1136" s="400"/>
      <c r="F1136" s="146">
        <f t="shared" si="53"/>
        <v>1111111</v>
      </c>
      <c r="G1136" s="375">
        <f t="shared" si="52"/>
        <v>0</v>
      </c>
      <c r="I1136" s="378">
        <f>IF(OR(C1136="150 Directors advances", C1136="120 accounts receivable", C1136="720.2 Automobile - Insurance", C1136="720.3 Automobile - License", C1136="870.4 Rent - Insurance", C1136="870.6 Rent - Property Tax", C1136="870.7 Rent - Homeoffice", C1136="870.9 Rent - Water"),
   0,
   IF(Dashboard!$F$5="Quick",
      IF(OR(C1136="190 Automobile",C1136="200 computer hardware",C1136="210 Computer software",C1136="220 Quickbooks software",C1136="230 Office equipment",C1136="240 Office furniture"),
         E1136-(E1136/(1+Dashboard!$F$4)),
         0
      ),
      IF(C1136="750 Business promotion",
         E1136-(E1136/(1+4.793/100)),
         E1136-(E1136/(1+Dashboard!$F$4))
      )
   )
)</f>
        <v>0</v>
      </c>
      <c r="J1136" s="25">
        <f>Bank1[[#This Row],[Money in/ (Money out)]]-Bank1[[#This Row],[GST/HST]]</f>
        <v>0</v>
      </c>
      <c r="L1136" s="23">
        <f t="shared" si="51"/>
        <v>0</v>
      </c>
    </row>
    <row r="1137" spans="1:12" x14ac:dyDescent="0.2">
      <c r="A1137" s="399"/>
      <c r="D1137" s="397">
        <f>_xlfn.XLOOKUP(C:C,Table1[for Import to Bank Register dropdown],Table1[for Pivot],0,0,1)</f>
        <v>0</v>
      </c>
      <c r="E1137" s="400"/>
      <c r="F1137" s="146">
        <f t="shared" si="53"/>
        <v>1111111</v>
      </c>
      <c r="G1137" s="375">
        <f t="shared" si="52"/>
        <v>0</v>
      </c>
      <c r="I1137" s="378">
        <f>IF(OR(C1137="150 Directors advances", C1137="120 accounts receivable", C1137="720.2 Automobile - Insurance", C1137="720.3 Automobile - License", C1137="870.4 Rent - Insurance", C1137="870.6 Rent - Property Tax", C1137="870.7 Rent - Homeoffice", C1137="870.9 Rent - Water"),
   0,
   IF(Dashboard!$F$5="Quick",
      IF(OR(C1137="190 Automobile",C1137="200 computer hardware",C1137="210 Computer software",C1137="220 Quickbooks software",C1137="230 Office equipment",C1137="240 Office furniture"),
         E1137-(E1137/(1+Dashboard!$F$4)),
         0
      ),
      IF(C1137="750 Business promotion",
         E1137-(E1137/(1+4.793/100)),
         E1137-(E1137/(1+Dashboard!$F$4))
      )
   )
)</f>
        <v>0</v>
      </c>
      <c r="J1137" s="25">
        <f>Bank1[[#This Row],[Money in/ (Money out)]]-Bank1[[#This Row],[GST/HST]]</f>
        <v>0</v>
      </c>
      <c r="L1137" s="23">
        <f t="shared" si="51"/>
        <v>0</v>
      </c>
    </row>
    <row r="1138" spans="1:12" x14ac:dyDescent="0.2">
      <c r="A1138" s="399"/>
      <c r="D1138" s="397">
        <f>_xlfn.XLOOKUP(C:C,Table1[for Import to Bank Register dropdown],Table1[for Pivot],0,0,1)</f>
        <v>0</v>
      </c>
      <c r="E1138" s="400"/>
      <c r="F1138" s="146">
        <f t="shared" si="53"/>
        <v>1111111</v>
      </c>
      <c r="G1138" s="375">
        <f t="shared" si="52"/>
        <v>0</v>
      </c>
      <c r="I1138" s="378">
        <f>IF(OR(C1138="150 Directors advances", C1138="120 accounts receivable", C1138="720.2 Automobile - Insurance", C1138="720.3 Automobile - License", C1138="870.4 Rent - Insurance", C1138="870.6 Rent - Property Tax", C1138="870.7 Rent - Homeoffice", C1138="870.9 Rent - Water"),
   0,
   IF(Dashboard!$F$5="Quick",
      IF(OR(C1138="190 Automobile",C1138="200 computer hardware",C1138="210 Computer software",C1138="220 Quickbooks software",C1138="230 Office equipment",C1138="240 Office furniture"),
         E1138-(E1138/(1+Dashboard!$F$4)),
         0
      ),
      IF(C1138="750 Business promotion",
         E1138-(E1138/(1+4.793/100)),
         E1138-(E1138/(1+Dashboard!$F$4))
      )
   )
)</f>
        <v>0</v>
      </c>
      <c r="J1138" s="25">
        <f>Bank1[[#This Row],[Money in/ (Money out)]]-Bank1[[#This Row],[GST/HST]]</f>
        <v>0</v>
      </c>
      <c r="L1138" s="23">
        <f t="shared" si="51"/>
        <v>0</v>
      </c>
    </row>
    <row r="1139" spans="1:12" x14ac:dyDescent="0.2">
      <c r="A1139" s="399"/>
      <c r="D1139" s="397">
        <f>_xlfn.XLOOKUP(C:C,Table1[for Import to Bank Register dropdown],Table1[for Pivot],0,0,1)</f>
        <v>0</v>
      </c>
      <c r="E1139" s="400"/>
      <c r="F1139" s="146">
        <f t="shared" si="53"/>
        <v>1111111</v>
      </c>
      <c r="G1139" s="375">
        <f t="shared" si="52"/>
        <v>0</v>
      </c>
      <c r="I1139" s="378">
        <f>IF(OR(C1139="150 Directors advances", C1139="120 accounts receivable", C1139="720.2 Automobile - Insurance", C1139="720.3 Automobile - License", C1139="870.4 Rent - Insurance", C1139="870.6 Rent - Property Tax", C1139="870.7 Rent - Homeoffice", C1139="870.9 Rent - Water"),
   0,
   IF(Dashboard!$F$5="Quick",
      IF(OR(C1139="190 Automobile",C1139="200 computer hardware",C1139="210 Computer software",C1139="220 Quickbooks software",C1139="230 Office equipment",C1139="240 Office furniture"),
         E1139-(E1139/(1+Dashboard!$F$4)),
         0
      ),
      IF(C1139="750 Business promotion",
         E1139-(E1139/(1+4.793/100)),
         E1139-(E1139/(1+Dashboard!$F$4))
      )
   )
)</f>
        <v>0</v>
      </c>
      <c r="J1139" s="25">
        <f>Bank1[[#This Row],[Money in/ (Money out)]]-Bank1[[#This Row],[GST/HST]]</f>
        <v>0</v>
      </c>
      <c r="L1139" s="23">
        <f t="shared" si="51"/>
        <v>0</v>
      </c>
    </row>
    <row r="1140" spans="1:12" x14ac:dyDescent="0.2">
      <c r="A1140" s="399"/>
      <c r="D1140" s="397">
        <f>_xlfn.XLOOKUP(C:C,Table1[for Import to Bank Register dropdown],Table1[for Pivot],0,0,1)</f>
        <v>0</v>
      </c>
      <c r="E1140" s="400"/>
      <c r="F1140" s="146">
        <f t="shared" si="53"/>
        <v>1111111</v>
      </c>
      <c r="G1140" s="375">
        <f t="shared" si="52"/>
        <v>0</v>
      </c>
      <c r="I1140" s="378">
        <f>IF(OR(C1140="150 Directors advances", C1140="120 accounts receivable", C1140="720.2 Automobile - Insurance", C1140="720.3 Automobile - License", C1140="870.4 Rent - Insurance", C1140="870.6 Rent - Property Tax", C1140="870.7 Rent - Homeoffice", C1140="870.9 Rent - Water"),
   0,
   IF(Dashboard!$F$5="Quick",
      IF(OR(C1140="190 Automobile",C1140="200 computer hardware",C1140="210 Computer software",C1140="220 Quickbooks software",C1140="230 Office equipment",C1140="240 Office furniture"),
         E1140-(E1140/(1+Dashboard!$F$4)),
         0
      ),
      IF(C1140="750 Business promotion",
         E1140-(E1140/(1+4.793/100)),
         E1140-(E1140/(1+Dashboard!$F$4))
      )
   )
)</f>
        <v>0</v>
      </c>
      <c r="J1140" s="25">
        <f>Bank1[[#This Row],[Money in/ (Money out)]]-Bank1[[#This Row],[GST/HST]]</f>
        <v>0</v>
      </c>
      <c r="L1140" s="23">
        <f t="shared" si="51"/>
        <v>0</v>
      </c>
    </row>
    <row r="1141" spans="1:12" x14ac:dyDescent="0.2">
      <c r="A1141" s="399"/>
      <c r="D1141" s="397">
        <f>_xlfn.XLOOKUP(C:C,Table1[for Import to Bank Register dropdown],Table1[for Pivot],0,0,1)</f>
        <v>0</v>
      </c>
      <c r="E1141" s="400"/>
      <c r="F1141" s="146">
        <f t="shared" si="53"/>
        <v>1111111</v>
      </c>
      <c r="G1141" s="375">
        <f t="shared" si="52"/>
        <v>0</v>
      </c>
      <c r="I1141" s="378">
        <f>IF(OR(C1141="150 Directors advances", C1141="120 accounts receivable", C1141="720.2 Automobile - Insurance", C1141="720.3 Automobile - License", C1141="870.4 Rent - Insurance", C1141="870.6 Rent - Property Tax", C1141="870.7 Rent - Homeoffice", C1141="870.9 Rent - Water"),
   0,
   IF(Dashboard!$F$5="Quick",
      IF(OR(C1141="190 Automobile",C1141="200 computer hardware",C1141="210 Computer software",C1141="220 Quickbooks software",C1141="230 Office equipment",C1141="240 Office furniture"),
         E1141-(E1141/(1+Dashboard!$F$4)),
         0
      ),
      IF(C1141="750 Business promotion",
         E1141-(E1141/(1+4.793/100)),
         E1141-(E1141/(1+Dashboard!$F$4))
      )
   )
)</f>
        <v>0</v>
      </c>
      <c r="J1141" s="25">
        <f>Bank1[[#This Row],[Money in/ (Money out)]]-Bank1[[#This Row],[GST/HST]]</f>
        <v>0</v>
      </c>
      <c r="L1141" s="23">
        <f t="shared" si="51"/>
        <v>0</v>
      </c>
    </row>
    <row r="1142" spans="1:12" x14ac:dyDescent="0.2">
      <c r="A1142" s="399"/>
      <c r="D1142" s="397">
        <f>_xlfn.XLOOKUP(C:C,Table1[for Import to Bank Register dropdown],Table1[for Pivot],0,0,1)</f>
        <v>0</v>
      </c>
      <c r="E1142" s="400"/>
      <c r="F1142" s="146">
        <f t="shared" si="53"/>
        <v>1111111</v>
      </c>
      <c r="G1142" s="375">
        <f t="shared" si="52"/>
        <v>0</v>
      </c>
      <c r="I1142" s="378">
        <f>IF(OR(C1142="150 Directors advances", C1142="120 accounts receivable", C1142="720.2 Automobile - Insurance", C1142="720.3 Automobile - License", C1142="870.4 Rent - Insurance", C1142="870.6 Rent - Property Tax", C1142="870.7 Rent - Homeoffice", C1142="870.9 Rent - Water"),
   0,
   IF(Dashboard!$F$5="Quick",
      IF(OR(C1142="190 Automobile",C1142="200 computer hardware",C1142="210 Computer software",C1142="220 Quickbooks software",C1142="230 Office equipment",C1142="240 Office furniture"),
         E1142-(E1142/(1+Dashboard!$F$4)),
         0
      ),
      IF(C1142="750 Business promotion",
         E1142-(E1142/(1+4.793/100)),
         E1142-(E1142/(1+Dashboard!$F$4))
      )
   )
)</f>
        <v>0</v>
      </c>
      <c r="J1142" s="25">
        <f>Bank1[[#This Row],[Money in/ (Money out)]]-Bank1[[#This Row],[GST/HST]]</f>
        <v>0</v>
      </c>
      <c r="L1142" s="23">
        <f t="shared" si="51"/>
        <v>0</v>
      </c>
    </row>
    <row r="1143" spans="1:12" x14ac:dyDescent="0.2">
      <c r="A1143" s="399"/>
      <c r="D1143" s="397">
        <f>_xlfn.XLOOKUP(C:C,Table1[for Import to Bank Register dropdown],Table1[for Pivot],0,0,1)</f>
        <v>0</v>
      </c>
      <c r="E1143" s="400"/>
      <c r="F1143" s="146">
        <f t="shared" si="53"/>
        <v>1111111</v>
      </c>
      <c r="G1143" s="375">
        <f t="shared" si="52"/>
        <v>0</v>
      </c>
      <c r="I1143" s="378">
        <f>IF(OR(C1143="150 Directors advances", C1143="120 accounts receivable", C1143="720.2 Automobile - Insurance", C1143="720.3 Automobile - License", C1143="870.4 Rent - Insurance", C1143="870.6 Rent - Property Tax", C1143="870.7 Rent - Homeoffice", C1143="870.9 Rent - Water"),
   0,
   IF(Dashboard!$F$5="Quick",
      IF(OR(C1143="190 Automobile",C1143="200 computer hardware",C1143="210 Computer software",C1143="220 Quickbooks software",C1143="230 Office equipment",C1143="240 Office furniture"),
         E1143-(E1143/(1+Dashboard!$F$4)),
         0
      ),
      IF(C1143="750 Business promotion",
         E1143-(E1143/(1+4.793/100)),
         E1143-(E1143/(1+Dashboard!$F$4))
      )
   )
)</f>
        <v>0</v>
      </c>
      <c r="J1143" s="25">
        <f>Bank1[[#This Row],[Money in/ (Money out)]]-Bank1[[#This Row],[GST/HST]]</f>
        <v>0</v>
      </c>
      <c r="L1143" s="23">
        <f t="shared" si="51"/>
        <v>0</v>
      </c>
    </row>
    <row r="1144" spans="1:12" x14ac:dyDescent="0.2">
      <c r="A1144" s="399"/>
      <c r="D1144" s="397">
        <f>_xlfn.XLOOKUP(C:C,Table1[for Import to Bank Register dropdown],Table1[for Pivot],0,0,1)</f>
        <v>0</v>
      </c>
      <c r="E1144" s="400"/>
      <c r="F1144" s="146">
        <f t="shared" si="53"/>
        <v>1111111</v>
      </c>
      <c r="G1144" s="375">
        <f t="shared" si="52"/>
        <v>0</v>
      </c>
      <c r="I1144" s="378">
        <f>IF(OR(C1144="150 Directors advances", C1144="120 accounts receivable", C1144="720.2 Automobile - Insurance", C1144="720.3 Automobile - License", C1144="870.4 Rent - Insurance", C1144="870.6 Rent - Property Tax", C1144="870.7 Rent - Homeoffice", C1144="870.9 Rent - Water"),
   0,
   IF(Dashboard!$F$5="Quick",
      IF(OR(C1144="190 Automobile",C1144="200 computer hardware",C1144="210 Computer software",C1144="220 Quickbooks software",C1144="230 Office equipment",C1144="240 Office furniture"),
         E1144-(E1144/(1+Dashboard!$F$4)),
         0
      ),
      IF(C1144="750 Business promotion",
         E1144-(E1144/(1+4.793/100)),
         E1144-(E1144/(1+Dashboard!$F$4))
      )
   )
)</f>
        <v>0</v>
      </c>
      <c r="J1144" s="25">
        <f>Bank1[[#This Row],[Money in/ (Money out)]]-Bank1[[#This Row],[GST/HST]]</f>
        <v>0</v>
      </c>
      <c r="L1144" s="23">
        <f t="shared" si="51"/>
        <v>0</v>
      </c>
    </row>
    <row r="1145" spans="1:12" x14ac:dyDescent="0.2">
      <c r="A1145" s="399"/>
      <c r="D1145" s="397">
        <f>_xlfn.XLOOKUP(C:C,Table1[for Import to Bank Register dropdown],Table1[for Pivot],0,0,1)</f>
        <v>0</v>
      </c>
      <c r="E1145" s="400"/>
      <c r="F1145" s="146">
        <f t="shared" si="53"/>
        <v>1111111</v>
      </c>
      <c r="G1145" s="375">
        <f t="shared" si="52"/>
        <v>0</v>
      </c>
      <c r="I1145" s="378">
        <f>IF(OR(C1145="150 Directors advances", C1145="120 accounts receivable", C1145="720.2 Automobile - Insurance", C1145="720.3 Automobile - License", C1145="870.4 Rent - Insurance", C1145="870.6 Rent - Property Tax", C1145="870.7 Rent - Homeoffice", C1145="870.9 Rent - Water"),
   0,
   IF(Dashboard!$F$5="Quick",
      IF(OR(C1145="190 Automobile",C1145="200 computer hardware",C1145="210 Computer software",C1145="220 Quickbooks software",C1145="230 Office equipment",C1145="240 Office furniture"),
         E1145-(E1145/(1+Dashboard!$F$4)),
         0
      ),
      IF(C1145="750 Business promotion",
         E1145-(E1145/(1+4.793/100)),
         E1145-(E1145/(1+Dashboard!$F$4))
      )
   )
)</f>
        <v>0</v>
      </c>
      <c r="J1145" s="25">
        <f>Bank1[[#This Row],[Money in/ (Money out)]]-Bank1[[#This Row],[GST/HST]]</f>
        <v>0</v>
      </c>
      <c r="L1145" s="23">
        <f t="shared" si="51"/>
        <v>0</v>
      </c>
    </row>
    <row r="1146" spans="1:12" x14ac:dyDescent="0.2">
      <c r="A1146" s="399"/>
      <c r="D1146" s="397">
        <f>_xlfn.XLOOKUP(C:C,Table1[for Import to Bank Register dropdown],Table1[for Pivot],0,0,1)</f>
        <v>0</v>
      </c>
      <c r="E1146" s="400"/>
      <c r="F1146" s="146">
        <f t="shared" si="53"/>
        <v>1111111</v>
      </c>
      <c r="G1146" s="375">
        <f t="shared" si="52"/>
        <v>0</v>
      </c>
      <c r="I1146" s="378">
        <f>IF(OR(C1146="150 Directors advances", C1146="120 accounts receivable", C1146="720.2 Automobile - Insurance", C1146="720.3 Automobile - License", C1146="870.4 Rent - Insurance", C1146="870.6 Rent - Property Tax", C1146="870.7 Rent - Homeoffice", C1146="870.9 Rent - Water"),
   0,
   IF(Dashboard!$F$5="Quick",
      IF(OR(C1146="190 Automobile",C1146="200 computer hardware",C1146="210 Computer software",C1146="220 Quickbooks software",C1146="230 Office equipment",C1146="240 Office furniture"),
         E1146-(E1146/(1+Dashboard!$F$4)),
         0
      ),
      IF(C1146="750 Business promotion",
         E1146-(E1146/(1+4.793/100)),
         E1146-(E1146/(1+Dashboard!$F$4))
      )
   )
)</f>
        <v>0</v>
      </c>
      <c r="J1146" s="25">
        <f>Bank1[[#This Row],[Money in/ (Money out)]]-Bank1[[#This Row],[GST/HST]]</f>
        <v>0</v>
      </c>
      <c r="L1146" s="23">
        <f t="shared" si="51"/>
        <v>0</v>
      </c>
    </row>
    <row r="1147" spans="1:12" x14ac:dyDescent="0.2">
      <c r="A1147" s="399"/>
      <c r="D1147" s="397">
        <f>_xlfn.XLOOKUP(C:C,Table1[for Import to Bank Register dropdown],Table1[for Pivot],0,0,1)</f>
        <v>0</v>
      </c>
      <c r="E1147" s="400"/>
      <c r="F1147" s="146">
        <f t="shared" si="53"/>
        <v>1111111</v>
      </c>
      <c r="G1147" s="375">
        <f t="shared" si="52"/>
        <v>0</v>
      </c>
      <c r="I1147" s="378">
        <f>IF(OR(C1147="150 Directors advances", C1147="120 accounts receivable", C1147="720.2 Automobile - Insurance", C1147="720.3 Automobile - License", C1147="870.4 Rent - Insurance", C1147="870.6 Rent - Property Tax", C1147="870.7 Rent - Homeoffice", C1147="870.9 Rent - Water"),
   0,
   IF(Dashboard!$F$5="Quick",
      IF(OR(C1147="190 Automobile",C1147="200 computer hardware",C1147="210 Computer software",C1147="220 Quickbooks software",C1147="230 Office equipment",C1147="240 Office furniture"),
         E1147-(E1147/(1+Dashboard!$F$4)),
         0
      ),
      IF(C1147="750 Business promotion",
         E1147-(E1147/(1+4.793/100)),
         E1147-(E1147/(1+Dashboard!$F$4))
      )
   )
)</f>
        <v>0</v>
      </c>
      <c r="J1147" s="25">
        <f>Bank1[[#This Row],[Money in/ (Money out)]]-Bank1[[#This Row],[GST/HST]]</f>
        <v>0</v>
      </c>
      <c r="L1147" s="23">
        <f t="shared" si="51"/>
        <v>0</v>
      </c>
    </row>
    <row r="1148" spans="1:12" x14ac:dyDescent="0.2">
      <c r="A1148" s="399"/>
      <c r="D1148" s="397">
        <f>_xlfn.XLOOKUP(C:C,Table1[for Import to Bank Register dropdown],Table1[for Pivot],0,0,1)</f>
        <v>0</v>
      </c>
      <c r="E1148" s="400"/>
      <c r="F1148" s="146">
        <f t="shared" si="53"/>
        <v>1111111</v>
      </c>
      <c r="G1148" s="375">
        <f t="shared" si="52"/>
        <v>0</v>
      </c>
      <c r="I1148" s="378">
        <f>IF(OR(C1148="150 Directors advances", C1148="120 accounts receivable", C1148="720.2 Automobile - Insurance", C1148="720.3 Automobile - License", C1148="870.4 Rent - Insurance", C1148="870.6 Rent - Property Tax", C1148="870.7 Rent - Homeoffice", C1148="870.9 Rent - Water"),
   0,
   IF(Dashboard!$F$5="Quick",
      IF(OR(C1148="190 Automobile",C1148="200 computer hardware",C1148="210 Computer software",C1148="220 Quickbooks software",C1148="230 Office equipment",C1148="240 Office furniture"),
         E1148-(E1148/(1+Dashboard!$F$4)),
         0
      ),
      IF(C1148="750 Business promotion",
         E1148-(E1148/(1+4.793/100)),
         E1148-(E1148/(1+Dashboard!$F$4))
      )
   )
)</f>
        <v>0</v>
      </c>
      <c r="J1148" s="25">
        <f>Bank1[[#This Row],[Money in/ (Money out)]]-Bank1[[#This Row],[GST/HST]]</f>
        <v>0</v>
      </c>
      <c r="L1148" s="23">
        <f t="shared" si="51"/>
        <v>0</v>
      </c>
    </row>
    <row r="1149" spans="1:12" x14ac:dyDescent="0.2">
      <c r="A1149" s="399"/>
      <c r="D1149" s="397">
        <f>_xlfn.XLOOKUP(C:C,Table1[for Import to Bank Register dropdown],Table1[for Pivot],0,0,1)</f>
        <v>0</v>
      </c>
      <c r="E1149" s="400"/>
      <c r="F1149" s="146">
        <f t="shared" si="53"/>
        <v>1111111</v>
      </c>
      <c r="G1149" s="375">
        <f t="shared" si="52"/>
        <v>0</v>
      </c>
      <c r="I1149" s="378">
        <f>IF(OR(C1149="150 Directors advances", C1149="120 accounts receivable", C1149="720.2 Automobile - Insurance", C1149="720.3 Automobile - License", C1149="870.4 Rent - Insurance", C1149="870.6 Rent - Property Tax", C1149="870.7 Rent - Homeoffice", C1149="870.9 Rent - Water"),
   0,
   IF(Dashboard!$F$5="Quick",
      IF(OR(C1149="190 Automobile",C1149="200 computer hardware",C1149="210 Computer software",C1149="220 Quickbooks software",C1149="230 Office equipment",C1149="240 Office furniture"),
         E1149-(E1149/(1+Dashboard!$F$4)),
         0
      ),
      IF(C1149="750 Business promotion",
         E1149-(E1149/(1+4.793/100)),
         E1149-(E1149/(1+Dashboard!$F$4))
      )
   )
)</f>
        <v>0</v>
      </c>
      <c r="J1149" s="25">
        <f>Bank1[[#This Row],[Money in/ (Money out)]]-Bank1[[#This Row],[GST/HST]]</f>
        <v>0</v>
      </c>
      <c r="L1149" s="23">
        <f t="shared" si="51"/>
        <v>0</v>
      </c>
    </row>
    <row r="1150" spans="1:12" x14ac:dyDescent="0.2">
      <c r="A1150" s="399"/>
      <c r="D1150" s="397">
        <f>_xlfn.XLOOKUP(C:C,Table1[for Import to Bank Register dropdown],Table1[for Pivot],0,0,1)</f>
        <v>0</v>
      </c>
      <c r="E1150" s="400"/>
      <c r="F1150" s="146">
        <f t="shared" si="53"/>
        <v>1111111</v>
      </c>
      <c r="G1150" s="375">
        <f t="shared" si="52"/>
        <v>0</v>
      </c>
      <c r="I1150" s="378">
        <f>IF(OR(C1150="150 Directors advances", C1150="120 accounts receivable", C1150="720.2 Automobile - Insurance", C1150="720.3 Automobile - License", C1150="870.4 Rent - Insurance", C1150="870.6 Rent - Property Tax", C1150="870.7 Rent - Homeoffice", C1150="870.9 Rent - Water"),
   0,
   IF(Dashboard!$F$5="Quick",
      IF(OR(C1150="190 Automobile",C1150="200 computer hardware",C1150="210 Computer software",C1150="220 Quickbooks software",C1150="230 Office equipment",C1150="240 Office furniture"),
         E1150-(E1150/(1+Dashboard!$F$4)),
         0
      ),
      IF(C1150="750 Business promotion",
         E1150-(E1150/(1+4.793/100)),
         E1150-(E1150/(1+Dashboard!$F$4))
      )
   )
)</f>
        <v>0</v>
      </c>
      <c r="J1150" s="25">
        <f>Bank1[[#This Row],[Money in/ (Money out)]]-Bank1[[#This Row],[GST/HST]]</f>
        <v>0</v>
      </c>
      <c r="L1150" s="23">
        <f t="shared" si="51"/>
        <v>0</v>
      </c>
    </row>
    <row r="1151" spans="1:12" x14ac:dyDescent="0.2">
      <c r="A1151" s="399"/>
      <c r="D1151" s="397">
        <f>_xlfn.XLOOKUP(C:C,Table1[for Import to Bank Register dropdown],Table1[for Pivot],0,0,1)</f>
        <v>0</v>
      </c>
      <c r="E1151" s="400"/>
      <c r="F1151" s="146">
        <f t="shared" si="53"/>
        <v>1111111</v>
      </c>
      <c r="G1151" s="375">
        <f t="shared" si="52"/>
        <v>0</v>
      </c>
      <c r="I1151" s="378">
        <f>IF(OR(C1151="150 Directors advances", C1151="120 accounts receivable", C1151="720.2 Automobile - Insurance", C1151="720.3 Automobile - License", C1151="870.4 Rent - Insurance", C1151="870.6 Rent - Property Tax", C1151="870.7 Rent - Homeoffice", C1151="870.9 Rent - Water"),
   0,
   IF(Dashboard!$F$5="Quick",
      IF(OR(C1151="190 Automobile",C1151="200 computer hardware",C1151="210 Computer software",C1151="220 Quickbooks software",C1151="230 Office equipment",C1151="240 Office furniture"),
         E1151-(E1151/(1+Dashboard!$F$4)),
         0
      ),
      IF(C1151="750 Business promotion",
         E1151-(E1151/(1+4.793/100)),
         E1151-(E1151/(1+Dashboard!$F$4))
      )
   )
)</f>
        <v>0</v>
      </c>
      <c r="J1151" s="25">
        <f>Bank1[[#This Row],[Money in/ (Money out)]]-Bank1[[#This Row],[GST/HST]]</f>
        <v>0</v>
      </c>
      <c r="L1151" s="23">
        <f t="shared" si="51"/>
        <v>0</v>
      </c>
    </row>
    <row r="1152" spans="1:12" x14ac:dyDescent="0.2">
      <c r="A1152" s="399"/>
      <c r="D1152" s="397">
        <f>_xlfn.XLOOKUP(C:C,Table1[for Import to Bank Register dropdown],Table1[for Pivot],0,0,1)</f>
        <v>0</v>
      </c>
      <c r="E1152" s="400"/>
      <c r="F1152" s="146">
        <f t="shared" si="53"/>
        <v>1111111</v>
      </c>
      <c r="G1152" s="375">
        <f t="shared" si="52"/>
        <v>0</v>
      </c>
      <c r="I1152" s="378">
        <f>IF(OR(C1152="150 Directors advances", C1152="120 accounts receivable", C1152="720.2 Automobile - Insurance", C1152="720.3 Automobile - License", C1152="870.4 Rent - Insurance", C1152="870.6 Rent - Property Tax", C1152="870.7 Rent - Homeoffice", C1152="870.9 Rent - Water"),
   0,
   IF(Dashboard!$F$5="Quick",
      IF(OR(C1152="190 Automobile",C1152="200 computer hardware",C1152="210 Computer software",C1152="220 Quickbooks software",C1152="230 Office equipment",C1152="240 Office furniture"),
         E1152-(E1152/(1+Dashboard!$F$4)),
         0
      ),
      IF(C1152="750 Business promotion",
         E1152-(E1152/(1+4.793/100)),
         E1152-(E1152/(1+Dashboard!$F$4))
      )
   )
)</f>
        <v>0</v>
      </c>
      <c r="J1152" s="25">
        <f>Bank1[[#This Row],[Money in/ (Money out)]]-Bank1[[#This Row],[GST/HST]]</f>
        <v>0</v>
      </c>
      <c r="L1152" s="23">
        <f t="shared" si="51"/>
        <v>0</v>
      </c>
    </row>
    <row r="1153" spans="1:12" x14ac:dyDescent="0.2">
      <c r="A1153" s="399"/>
      <c r="D1153" s="397">
        <f>_xlfn.XLOOKUP(C:C,Table1[for Import to Bank Register dropdown],Table1[for Pivot],0,0,1)</f>
        <v>0</v>
      </c>
      <c r="E1153" s="400"/>
      <c r="F1153" s="146">
        <f t="shared" si="53"/>
        <v>1111111</v>
      </c>
      <c r="G1153" s="375">
        <f t="shared" si="52"/>
        <v>0</v>
      </c>
      <c r="I1153" s="378">
        <f>IF(OR(C1153="150 Directors advances", C1153="120 accounts receivable", C1153="720.2 Automobile - Insurance", C1153="720.3 Automobile - License", C1153="870.4 Rent - Insurance", C1153="870.6 Rent - Property Tax", C1153="870.7 Rent - Homeoffice", C1153="870.9 Rent - Water"),
   0,
   IF(Dashboard!$F$5="Quick",
      IF(OR(C1153="190 Automobile",C1153="200 computer hardware",C1153="210 Computer software",C1153="220 Quickbooks software",C1153="230 Office equipment",C1153="240 Office furniture"),
         E1153-(E1153/(1+Dashboard!$F$4)),
         0
      ),
      IF(C1153="750 Business promotion",
         E1153-(E1153/(1+4.793/100)),
         E1153-(E1153/(1+Dashboard!$F$4))
      )
   )
)</f>
        <v>0</v>
      </c>
      <c r="J1153" s="25">
        <f>Bank1[[#This Row],[Money in/ (Money out)]]-Bank1[[#This Row],[GST/HST]]</f>
        <v>0</v>
      </c>
      <c r="L1153" s="23">
        <f t="shared" si="51"/>
        <v>0</v>
      </c>
    </row>
    <row r="1154" spans="1:12" x14ac:dyDescent="0.2">
      <c r="A1154" s="399"/>
      <c r="D1154" s="397">
        <f>_xlfn.XLOOKUP(C:C,Table1[for Import to Bank Register dropdown],Table1[for Pivot],0,0,1)</f>
        <v>0</v>
      </c>
      <c r="E1154" s="400"/>
      <c r="F1154" s="146">
        <f t="shared" si="53"/>
        <v>1111111</v>
      </c>
      <c r="G1154" s="375">
        <f t="shared" si="52"/>
        <v>0</v>
      </c>
      <c r="I1154" s="378">
        <f>IF(OR(C1154="150 Directors advances", C1154="120 accounts receivable", C1154="720.2 Automobile - Insurance", C1154="720.3 Automobile - License", C1154="870.4 Rent - Insurance", C1154="870.6 Rent - Property Tax", C1154="870.7 Rent - Homeoffice", C1154="870.9 Rent - Water"),
   0,
   IF(Dashboard!$F$5="Quick",
      IF(OR(C1154="190 Automobile",C1154="200 computer hardware",C1154="210 Computer software",C1154="220 Quickbooks software",C1154="230 Office equipment",C1154="240 Office furniture"),
         E1154-(E1154/(1+Dashboard!$F$4)),
         0
      ),
      IF(C1154="750 Business promotion",
         E1154-(E1154/(1+4.793/100)),
         E1154-(E1154/(1+Dashboard!$F$4))
      )
   )
)</f>
        <v>0</v>
      </c>
      <c r="J1154" s="25">
        <f>Bank1[[#This Row],[Money in/ (Money out)]]-Bank1[[#This Row],[GST/HST]]</f>
        <v>0</v>
      </c>
      <c r="L1154" s="23">
        <f t="shared" si="51"/>
        <v>0</v>
      </c>
    </row>
    <row r="1155" spans="1:12" x14ac:dyDescent="0.2">
      <c r="A1155" s="399"/>
      <c r="D1155" s="397">
        <f>_xlfn.XLOOKUP(C:C,Table1[for Import to Bank Register dropdown],Table1[for Pivot],0,0,1)</f>
        <v>0</v>
      </c>
      <c r="E1155" s="400"/>
      <c r="F1155" s="146">
        <f t="shared" si="53"/>
        <v>1111111</v>
      </c>
      <c r="G1155" s="375">
        <f t="shared" si="52"/>
        <v>0</v>
      </c>
      <c r="I1155" s="378">
        <f>IF(OR(C1155="150 Directors advances", C1155="120 accounts receivable", C1155="720.2 Automobile - Insurance", C1155="720.3 Automobile - License", C1155="870.4 Rent - Insurance", C1155="870.6 Rent - Property Tax", C1155="870.7 Rent - Homeoffice", C1155="870.9 Rent - Water"),
   0,
   IF(Dashboard!$F$5="Quick",
      IF(OR(C1155="190 Automobile",C1155="200 computer hardware",C1155="210 Computer software",C1155="220 Quickbooks software",C1155="230 Office equipment",C1155="240 Office furniture"),
         E1155-(E1155/(1+Dashboard!$F$4)),
         0
      ),
      IF(C1155="750 Business promotion",
         E1155-(E1155/(1+4.793/100)),
         E1155-(E1155/(1+Dashboard!$F$4))
      )
   )
)</f>
        <v>0</v>
      </c>
      <c r="J1155" s="25">
        <f>Bank1[[#This Row],[Money in/ (Money out)]]-Bank1[[#This Row],[GST/HST]]</f>
        <v>0</v>
      </c>
      <c r="L1155" s="23">
        <f t="shared" si="51"/>
        <v>0</v>
      </c>
    </row>
    <row r="1156" spans="1:12" x14ac:dyDescent="0.2">
      <c r="A1156" s="399"/>
      <c r="D1156" s="397">
        <f>_xlfn.XLOOKUP(C:C,Table1[for Import to Bank Register dropdown],Table1[for Pivot],0,0,1)</f>
        <v>0</v>
      </c>
      <c r="E1156" s="400"/>
      <c r="F1156" s="146">
        <f t="shared" si="53"/>
        <v>1111111</v>
      </c>
      <c r="G1156" s="375">
        <f t="shared" si="52"/>
        <v>0</v>
      </c>
      <c r="I1156" s="378">
        <f>IF(OR(C1156="150 Directors advances", C1156="120 accounts receivable", C1156="720.2 Automobile - Insurance", C1156="720.3 Automobile - License", C1156="870.4 Rent - Insurance", C1156="870.6 Rent - Property Tax", C1156="870.7 Rent - Homeoffice", C1156="870.9 Rent - Water"),
   0,
   IF(Dashboard!$F$5="Quick",
      IF(OR(C1156="190 Automobile",C1156="200 computer hardware",C1156="210 Computer software",C1156="220 Quickbooks software",C1156="230 Office equipment",C1156="240 Office furniture"),
         E1156-(E1156/(1+Dashboard!$F$4)),
         0
      ),
      IF(C1156="750 Business promotion",
         E1156-(E1156/(1+4.793/100)),
         E1156-(E1156/(1+Dashboard!$F$4))
      )
   )
)</f>
        <v>0</v>
      </c>
      <c r="J1156" s="25">
        <f>Bank1[[#This Row],[Money in/ (Money out)]]-Bank1[[#This Row],[GST/HST]]</f>
        <v>0</v>
      </c>
      <c r="L1156" s="23">
        <f t="shared" si="51"/>
        <v>0</v>
      </c>
    </row>
    <row r="1157" spans="1:12" x14ac:dyDescent="0.2">
      <c r="A1157" s="399"/>
      <c r="D1157" s="397">
        <f>_xlfn.XLOOKUP(C:C,Table1[for Import to Bank Register dropdown],Table1[for Pivot],0,0,1)</f>
        <v>0</v>
      </c>
      <c r="E1157" s="400"/>
      <c r="F1157" s="146">
        <f t="shared" si="53"/>
        <v>1111111</v>
      </c>
      <c r="G1157" s="375">
        <f t="shared" si="52"/>
        <v>0</v>
      </c>
      <c r="I1157" s="378">
        <f>IF(OR(C1157="150 Directors advances", C1157="120 accounts receivable", C1157="720.2 Automobile - Insurance", C1157="720.3 Automobile - License", C1157="870.4 Rent - Insurance", C1157="870.6 Rent - Property Tax", C1157="870.7 Rent - Homeoffice", C1157="870.9 Rent - Water"),
   0,
   IF(Dashboard!$F$5="Quick",
      IF(OR(C1157="190 Automobile",C1157="200 computer hardware",C1157="210 Computer software",C1157="220 Quickbooks software",C1157="230 Office equipment",C1157="240 Office furniture"),
         E1157-(E1157/(1+Dashboard!$F$4)),
         0
      ),
      IF(C1157="750 Business promotion",
         E1157-(E1157/(1+4.793/100)),
         E1157-(E1157/(1+Dashboard!$F$4))
      )
   )
)</f>
        <v>0</v>
      </c>
      <c r="J1157" s="25">
        <f>Bank1[[#This Row],[Money in/ (Money out)]]-Bank1[[#This Row],[GST/HST]]</f>
        <v>0</v>
      </c>
      <c r="L1157" s="23">
        <f t="shared" si="51"/>
        <v>0</v>
      </c>
    </row>
    <row r="1158" spans="1:12" x14ac:dyDescent="0.2">
      <c r="A1158" s="399"/>
      <c r="D1158" s="397">
        <f>_xlfn.XLOOKUP(C:C,Table1[for Import to Bank Register dropdown],Table1[for Pivot],0,0,1)</f>
        <v>0</v>
      </c>
      <c r="E1158" s="400"/>
      <c r="F1158" s="146">
        <f t="shared" si="53"/>
        <v>1111111</v>
      </c>
      <c r="G1158" s="375">
        <f t="shared" si="52"/>
        <v>0</v>
      </c>
      <c r="I1158" s="378">
        <f>IF(OR(C1158="150 Directors advances", C1158="120 accounts receivable", C1158="720.2 Automobile - Insurance", C1158="720.3 Automobile - License", C1158="870.4 Rent - Insurance", C1158="870.6 Rent - Property Tax", C1158="870.7 Rent - Homeoffice", C1158="870.9 Rent - Water"),
   0,
   IF(Dashboard!$F$5="Quick",
      IF(OR(C1158="190 Automobile",C1158="200 computer hardware",C1158="210 Computer software",C1158="220 Quickbooks software",C1158="230 Office equipment",C1158="240 Office furniture"),
         E1158-(E1158/(1+Dashboard!$F$4)),
         0
      ),
      IF(C1158="750 Business promotion",
         E1158-(E1158/(1+4.793/100)),
         E1158-(E1158/(1+Dashboard!$F$4))
      )
   )
)</f>
        <v>0</v>
      </c>
      <c r="J1158" s="25">
        <f>Bank1[[#This Row],[Money in/ (Money out)]]-Bank1[[#This Row],[GST/HST]]</f>
        <v>0</v>
      </c>
      <c r="L1158" s="23">
        <f t="shared" ref="L1158:L1221" si="54">$L$3</f>
        <v>0</v>
      </c>
    </row>
    <row r="1159" spans="1:12" x14ac:dyDescent="0.2">
      <c r="A1159" s="399"/>
      <c r="D1159" s="397">
        <f>_xlfn.XLOOKUP(C:C,Table1[for Import to Bank Register dropdown],Table1[for Pivot],0,0,1)</f>
        <v>0</v>
      </c>
      <c r="E1159" s="400"/>
      <c r="F1159" s="146">
        <f t="shared" si="53"/>
        <v>1111111</v>
      </c>
      <c r="G1159" s="375">
        <f t="shared" ref="G1159:G1222" si="55">G1158+E1159</f>
        <v>0</v>
      </c>
      <c r="I1159" s="378">
        <f>IF(OR(C1159="150 Directors advances", C1159="120 accounts receivable", C1159="720.2 Automobile - Insurance", C1159="720.3 Automobile - License", C1159="870.4 Rent - Insurance", C1159="870.6 Rent - Property Tax", C1159="870.7 Rent - Homeoffice", C1159="870.9 Rent - Water"),
   0,
   IF(Dashboard!$F$5="Quick",
      IF(OR(C1159="190 Automobile",C1159="200 computer hardware",C1159="210 Computer software",C1159="220 Quickbooks software",C1159="230 Office equipment",C1159="240 Office furniture"),
         E1159-(E1159/(1+Dashboard!$F$4)),
         0
      ),
      IF(C1159="750 Business promotion",
         E1159-(E1159/(1+4.793/100)),
         E1159-(E1159/(1+Dashboard!$F$4))
      )
   )
)</f>
        <v>0</v>
      </c>
      <c r="J1159" s="25">
        <f>Bank1[[#This Row],[Money in/ (Money out)]]-Bank1[[#This Row],[GST/HST]]</f>
        <v>0</v>
      </c>
      <c r="L1159" s="23">
        <f t="shared" si="54"/>
        <v>0</v>
      </c>
    </row>
    <row r="1160" spans="1:12" x14ac:dyDescent="0.2">
      <c r="A1160" s="399"/>
      <c r="D1160" s="397">
        <f>_xlfn.XLOOKUP(C:C,Table1[for Import to Bank Register dropdown],Table1[for Pivot],0,0,1)</f>
        <v>0</v>
      </c>
      <c r="E1160" s="400"/>
      <c r="F1160" s="146">
        <f t="shared" ref="F1160:F1223" si="56">$E$2</f>
        <v>1111111</v>
      </c>
      <c r="G1160" s="375">
        <f t="shared" si="55"/>
        <v>0</v>
      </c>
      <c r="I1160" s="378">
        <f>IF(OR(C1160="150 Directors advances", C1160="120 accounts receivable", C1160="720.2 Automobile - Insurance", C1160="720.3 Automobile - License", C1160="870.4 Rent - Insurance", C1160="870.6 Rent - Property Tax", C1160="870.7 Rent - Homeoffice", C1160="870.9 Rent - Water"),
   0,
   IF(Dashboard!$F$5="Quick",
      IF(OR(C1160="190 Automobile",C1160="200 computer hardware",C1160="210 Computer software",C1160="220 Quickbooks software",C1160="230 Office equipment",C1160="240 Office furniture"),
         E1160-(E1160/(1+Dashboard!$F$4)),
         0
      ),
      IF(C1160="750 Business promotion",
         E1160-(E1160/(1+4.793/100)),
         E1160-(E1160/(1+Dashboard!$F$4))
      )
   )
)</f>
        <v>0</v>
      </c>
      <c r="J1160" s="25">
        <f>Bank1[[#This Row],[Money in/ (Money out)]]-Bank1[[#This Row],[GST/HST]]</f>
        <v>0</v>
      </c>
      <c r="L1160" s="23">
        <f t="shared" si="54"/>
        <v>0</v>
      </c>
    </row>
    <row r="1161" spans="1:12" x14ac:dyDescent="0.2">
      <c r="A1161" s="399"/>
      <c r="D1161" s="397">
        <f>_xlfn.XLOOKUP(C:C,Table1[for Import to Bank Register dropdown],Table1[for Pivot],0,0,1)</f>
        <v>0</v>
      </c>
      <c r="E1161" s="400"/>
      <c r="F1161" s="146">
        <f t="shared" si="56"/>
        <v>1111111</v>
      </c>
      <c r="G1161" s="375">
        <f t="shared" si="55"/>
        <v>0</v>
      </c>
      <c r="I1161" s="378">
        <f>IF(OR(C1161="150 Directors advances", C1161="120 accounts receivable", C1161="720.2 Automobile - Insurance", C1161="720.3 Automobile - License", C1161="870.4 Rent - Insurance", C1161="870.6 Rent - Property Tax", C1161="870.7 Rent - Homeoffice", C1161="870.9 Rent - Water"),
   0,
   IF(Dashboard!$F$5="Quick",
      IF(OR(C1161="190 Automobile",C1161="200 computer hardware",C1161="210 Computer software",C1161="220 Quickbooks software",C1161="230 Office equipment",C1161="240 Office furniture"),
         E1161-(E1161/(1+Dashboard!$F$4)),
         0
      ),
      IF(C1161="750 Business promotion",
         E1161-(E1161/(1+4.793/100)),
         E1161-(E1161/(1+Dashboard!$F$4))
      )
   )
)</f>
        <v>0</v>
      </c>
      <c r="J1161" s="25">
        <f>Bank1[[#This Row],[Money in/ (Money out)]]-Bank1[[#This Row],[GST/HST]]</f>
        <v>0</v>
      </c>
      <c r="L1161" s="23">
        <f t="shared" si="54"/>
        <v>0</v>
      </c>
    </row>
    <row r="1162" spans="1:12" x14ac:dyDescent="0.2">
      <c r="A1162" s="399"/>
      <c r="D1162" s="397">
        <f>_xlfn.XLOOKUP(C:C,Table1[for Import to Bank Register dropdown],Table1[for Pivot],0,0,1)</f>
        <v>0</v>
      </c>
      <c r="E1162" s="400"/>
      <c r="F1162" s="146">
        <f t="shared" si="56"/>
        <v>1111111</v>
      </c>
      <c r="G1162" s="375">
        <f t="shared" si="55"/>
        <v>0</v>
      </c>
      <c r="I1162" s="378">
        <f>IF(OR(C1162="150 Directors advances", C1162="120 accounts receivable", C1162="720.2 Automobile - Insurance", C1162="720.3 Automobile - License", C1162="870.4 Rent - Insurance", C1162="870.6 Rent - Property Tax", C1162="870.7 Rent - Homeoffice", C1162="870.9 Rent - Water"),
   0,
   IF(Dashboard!$F$5="Quick",
      IF(OR(C1162="190 Automobile",C1162="200 computer hardware",C1162="210 Computer software",C1162="220 Quickbooks software",C1162="230 Office equipment",C1162="240 Office furniture"),
         E1162-(E1162/(1+Dashboard!$F$4)),
         0
      ),
      IF(C1162="750 Business promotion",
         E1162-(E1162/(1+4.793/100)),
         E1162-(E1162/(1+Dashboard!$F$4))
      )
   )
)</f>
        <v>0</v>
      </c>
      <c r="J1162" s="25">
        <f>Bank1[[#This Row],[Money in/ (Money out)]]-Bank1[[#This Row],[GST/HST]]</f>
        <v>0</v>
      </c>
      <c r="L1162" s="23">
        <f t="shared" si="54"/>
        <v>0</v>
      </c>
    </row>
    <row r="1163" spans="1:12" x14ac:dyDescent="0.2">
      <c r="A1163" s="399"/>
      <c r="D1163" s="397">
        <f>_xlfn.XLOOKUP(C:C,Table1[for Import to Bank Register dropdown],Table1[for Pivot],0,0,1)</f>
        <v>0</v>
      </c>
      <c r="E1163" s="400"/>
      <c r="F1163" s="146">
        <f t="shared" si="56"/>
        <v>1111111</v>
      </c>
      <c r="G1163" s="375">
        <f t="shared" si="55"/>
        <v>0</v>
      </c>
      <c r="I1163" s="378">
        <f>IF(OR(C1163="150 Directors advances", C1163="120 accounts receivable", C1163="720.2 Automobile - Insurance", C1163="720.3 Automobile - License", C1163="870.4 Rent - Insurance", C1163="870.6 Rent - Property Tax", C1163="870.7 Rent - Homeoffice", C1163="870.9 Rent - Water"),
   0,
   IF(Dashboard!$F$5="Quick",
      IF(OR(C1163="190 Automobile",C1163="200 computer hardware",C1163="210 Computer software",C1163="220 Quickbooks software",C1163="230 Office equipment",C1163="240 Office furniture"),
         E1163-(E1163/(1+Dashboard!$F$4)),
         0
      ),
      IF(C1163="750 Business promotion",
         E1163-(E1163/(1+4.793/100)),
         E1163-(E1163/(1+Dashboard!$F$4))
      )
   )
)</f>
        <v>0</v>
      </c>
      <c r="J1163" s="25">
        <f>Bank1[[#This Row],[Money in/ (Money out)]]-Bank1[[#This Row],[GST/HST]]</f>
        <v>0</v>
      </c>
      <c r="L1163" s="23">
        <f t="shared" si="54"/>
        <v>0</v>
      </c>
    </row>
    <row r="1164" spans="1:12" x14ac:dyDescent="0.2">
      <c r="A1164" s="399"/>
      <c r="D1164" s="397">
        <f>_xlfn.XLOOKUP(C:C,Table1[for Import to Bank Register dropdown],Table1[for Pivot],0,0,1)</f>
        <v>0</v>
      </c>
      <c r="E1164" s="400"/>
      <c r="F1164" s="146">
        <f t="shared" si="56"/>
        <v>1111111</v>
      </c>
      <c r="G1164" s="375">
        <f t="shared" si="55"/>
        <v>0</v>
      </c>
      <c r="I1164" s="378">
        <f>IF(OR(C1164="150 Directors advances", C1164="120 accounts receivable", C1164="720.2 Automobile - Insurance", C1164="720.3 Automobile - License", C1164="870.4 Rent - Insurance", C1164="870.6 Rent - Property Tax", C1164="870.7 Rent - Homeoffice", C1164="870.9 Rent - Water"),
   0,
   IF(Dashboard!$F$5="Quick",
      IF(OR(C1164="190 Automobile",C1164="200 computer hardware",C1164="210 Computer software",C1164="220 Quickbooks software",C1164="230 Office equipment",C1164="240 Office furniture"),
         E1164-(E1164/(1+Dashboard!$F$4)),
         0
      ),
      IF(C1164="750 Business promotion",
         E1164-(E1164/(1+4.793/100)),
         E1164-(E1164/(1+Dashboard!$F$4))
      )
   )
)</f>
        <v>0</v>
      </c>
      <c r="J1164" s="25">
        <f>Bank1[[#This Row],[Money in/ (Money out)]]-Bank1[[#This Row],[GST/HST]]</f>
        <v>0</v>
      </c>
      <c r="L1164" s="23">
        <f t="shared" si="54"/>
        <v>0</v>
      </c>
    </row>
    <row r="1165" spans="1:12" x14ac:dyDescent="0.2">
      <c r="A1165" s="399"/>
      <c r="D1165" s="397">
        <f>_xlfn.XLOOKUP(C:C,Table1[for Import to Bank Register dropdown],Table1[for Pivot],0,0,1)</f>
        <v>0</v>
      </c>
      <c r="E1165" s="400"/>
      <c r="F1165" s="146">
        <f t="shared" si="56"/>
        <v>1111111</v>
      </c>
      <c r="G1165" s="375">
        <f t="shared" si="55"/>
        <v>0</v>
      </c>
      <c r="I1165" s="378">
        <f>IF(OR(C1165="150 Directors advances", C1165="120 accounts receivable", C1165="720.2 Automobile - Insurance", C1165="720.3 Automobile - License", C1165="870.4 Rent - Insurance", C1165="870.6 Rent - Property Tax", C1165="870.7 Rent - Homeoffice", C1165="870.9 Rent - Water"),
   0,
   IF(Dashboard!$F$5="Quick",
      IF(OR(C1165="190 Automobile",C1165="200 computer hardware",C1165="210 Computer software",C1165="220 Quickbooks software",C1165="230 Office equipment",C1165="240 Office furniture"),
         E1165-(E1165/(1+Dashboard!$F$4)),
         0
      ),
      IF(C1165="750 Business promotion",
         E1165-(E1165/(1+4.793/100)),
         E1165-(E1165/(1+Dashboard!$F$4))
      )
   )
)</f>
        <v>0</v>
      </c>
      <c r="J1165" s="25">
        <f>Bank1[[#This Row],[Money in/ (Money out)]]-Bank1[[#This Row],[GST/HST]]</f>
        <v>0</v>
      </c>
      <c r="L1165" s="23">
        <f t="shared" si="54"/>
        <v>0</v>
      </c>
    </row>
    <row r="1166" spans="1:12" x14ac:dyDescent="0.2">
      <c r="A1166" s="399"/>
      <c r="D1166" s="397">
        <f>_xlfn.XLOOKUP(C:C,Table1[for Import to Bank Register dropdown],Table1[for Pivot],0,0,1)</f>
        <v>0</v>
      </c>
      <c r="E1166" s="400"/>
      <c r="F1166" s="146">
        <f t="shared" si="56"/>
        <v>1111111</v>
      </c>
      <c r="G1166" s="375">
        <f t="shared" si="55"/>
        <v>0</v>
      </c>
      <c r="I1166" s="378">
        <f>IF(OR(C1166="150 Directors advances", C1166="120 accounts receivable", C1166="720.2 Automobile - Insurance", C1166="720.3 Automobile - License", C1166="870.4 Rent - Insurance", C1166="870.6 Rent - Property Tax", C1166="870.7 Rent - Homeoffice", C1166="870.9 Rent - Water"),
   0,
   IF(Dashboard!$F$5="Quick",
      IF(OR(C1166="190 Automobile",C1166="200 computer hardware",C1166="210 Computer software",C1166="220 Quickbooks software",C1166="230 Office equipment",C1166="240 Office furniture"),
         E1166-(E1166/(1+Dashboard!$F$4)),
         0
      ),
      IF(C1166="750 Business promotion",
         E1166-(E1166/(1+4.793/100)),
         E1166-(E1166/(1+Dashboard!$F$4))
      )
   )
)</f>
        <v>0</v>
      </c>
      <c r="J1166" s="25">
        <f>Bank1[[#This Row],[Money in/ (Money out)]]-Bank1[[#This Row],[GST/HST]]</f>
        <v>0</v>
      </c>
      <c r="L1166" s="23">
        <f t="shared" si="54"/>
        <v>0</v>
      </c>
    </row>
    <row r="1167" spans="1:12" x14ac:dyDescent="0.2">
      <c r="A1167" s="399"/>
      <c r="D1167" s="397">
        <f>_xlfn.XLOOKUP(C:C,Table1[for Import to Bank Register dropdown],Table1[for Pivot],0,0,1)</f>
        <v>0</v>
      </c>
      <c r="E1167" s="400"/>
      <c r="F1167" s="146">
        <f t="shared" si="56"/>
        <v>1111111</v>
      </c>
      <c r="G1167" s="375">
        <f t="shared" si="55"/>
        <v>0</v>
      </c>
      <c r="I1167" s="378">
        <f>IF(OR(C1167="150 Directors advances", C1167="120 accounts receivable", C1167="720.2 Automobile - Insurance", C1167="720.3 Automobile - License", C1167="870.4 Rent - Insurance", C1167="870.6 Rent - Property Tax", C1167="870.7 Rent - Homeoffice", C1167="870.9 Rent - Water"),
   0,
   IF(Dashboard!$F$5="Quick",
      IF(OR(C1167="190 Automobile",C1167="200 computer hardware",C1167="210 Computer software",C1167="220 Quickbooks software",C1167="230 Office equipment",C1167="240 Office furniture"),
         E1167-(E1167/(1+Dashboard!$F$4)),
         0
      ),
      IF(C1167="750 Business promotion",
         E1167-(E1167/(1+4.793/100)),
         E1167-(E1167/(1+Dashboard!$F$4))
      )
   )
)</f>
        <v>0</v>
      </c>
      <c r="J1167" s="25">
        <f>Bank1[[#This Row],[Money in/ (Money out)]]-Bank1[[#This Row],[GST/HST]]</f>
        <v>0</v>
      </c>
      <c r="L1167" s="23">
        <f t="shared" si="54"/>
        <v>0</v>
      </c>
    </row>
    <row r="1168" spans="1:12" x14ac:dyDescent="0.2">
      <c r="A1168" s="399"/>
      <c r="D1168" s="397">
        <f>_xlfn.XLOOKUP(C:C,Table1[for Import to Bank Register dropdown],Table1[for Pivot],0,0,1)</f>
        <v>0</v>
      </c>
      <c r="E1168" s="400"/>
      <c r="F1168" s="146">
        <f t="shared" si="56"/>
        <v>1111111</v>
      </c>
      <c r="G1168" s="375">
        <f t="shared" si="55"/>
        <v>0</v>
      </c>
      <c r="I1168" s="378">
        <f>IF(OR(C1168="150 Directors advances", C1168="120 accounts receivable", C1168="720.2 Automobile - Insurance", C1168="720.3 Automobile - License", C1168="870.4 Rent - Insurance", C1168="870.6 Rent - Property Tax", C1168="870.7 Rent - Homeoffice", C1168="870.9 Rent - Water"),
   0,
   IF(Dashboard!$F$5="Quick",
      IF(OR(C1168="190 Automobile",C1168="200 computer hardware",C1168="210 Computer software",C1168="220 Quickbooks software",C1168="230 Office equipment",C1168="240 Office furniture"),
         E1168-(E1168/(1+Dashboard!$F$4)),
         0
      ),
      IF(C1168="750 Business promotion",
         E1168-(E1168/(1+4.793/100)),
         E1168-(E1168/(1+Dashboard!$F$4))
      )
   )
)</f>
        <v>0</v>
      </c>
      <c r="J1168" s="25">
        <f>Bank1[[#This Row],[Money in/ (Money out)]]-Bank1[[#This Row],[GST/HST]]</f>
        <v>0</v>
      </c>
      <c r="L1168" s="23">
        <f t="shared" si="54"/>
        <v>0</v>
      </c>
    </row>
    <row r="1169" spans="1:12" x14ac:dyDescent="0.2">
      <c r="A1169" s="399"/>
      <c r="D1169" s="397">
        <f>_xlfn.XLOOKUP(C:C,Table1[for Import to Bank Register dropdown],Table1[for Pivot],0,0,1)</f>
        <v>0</v>
      </c>
      <c r="E1169" s="400"/>
      <c r="F1169" s="146">
        <f t="shared" si="56"/>
        <v>1111111</v>
      </c>
      <c r="G1169" s="375">
        <f t="shared" si="55"/>
        <v>0</v>
      </c>
      <c r="I1169" s="378">
        <f>IF(OR(C1169="150 Directors advances", C1169="120 accounts receivable", C1169="720.2 Automobile - Insurance", C1169="720.3 Automobile - License", C1169="870.4 Rent - Insurance", C1169="870.6 Rent - Property Tax", C1169="870.7 Rent - Homeoffice", C1169="870.9 Rent - Water"),
   0,
   IF(Dashboard!$F$5="Quick",
      IF(OR(C1169="190 Automobile",C1169="200 computer hardware",C1169="210 Computer software",C1169="220 Quickbooks software",C1169="230 Office equipment",C1169="240 Office furniture"),
         E1169-(E1169/(1+Dashboard!$F$4)),
         0
      ),
      IF(C1169="750 Business promotion",
         E1169-(E1169/(1+4.793/100)),
         E1169-(E1169/(1+Dashboard!$F$4))
      )
   )
)</f>
        <v>0</v>
      </c>
      <c r="J1169" s="25">
        <f>Bank1[[#This Row],[Money in/ (Money out)]]-Bank1[[#This Row],[GST/HST]]</f>
        <v>0</v>
      </c>
      <c r="L1169" s="23">
        <f t="shared" si="54"/>
        <v>0</v>
      </c>
    </row>
    <row r="1170" spans="1:12" x14ac:dyDescent="0.2">
      <c r="A1170" s="399"/>
      <c r="D1170" s="397">
        <f>_xlfn.XLOOKUP(C:C,Table1[for Import to Bank Register dropdown],Table1[for Pivot],0,0,1)</f>
        <v>0</v>
      </c>
      <c r="E1170" s="400"/>
      <c r="F1170" s="146">
        <f t="shared" si="56"/>
        <v>1111111</v>
      </c>
      <c r="G1170" s="375">
        <f t="shared" si="55"/>
        <v>0</v>
      </c>
      <c r="I1170" s="378">
        <f>IF(OR(C1170="150 Directors advances", C1170="120 accounts receivable", C1170="720.2 Automobile - Insurance", C1170="720.3 Automobile - License", C1170="870.4 Rent - Insurance", C1170="870.6 Rent - Property Tax", C1170="870.7 Rent - Homeoffice", C1170="870.9 Rent - Water"),
   0,
   IF(Dashboard!$F$5="Quick",
      IF(OR(C1170="190 Automobile",C1170="200 computer hardware",C1170="210 Computer software",C1170="220 Quickbooks software",C1170="230 Office equipment",C1170="240 Office furniture"),
         E1170-(E1170/(1+Dashboard!$F$4)),
         0
      ),
      IF(C1170="750 Business promotion",
         E1170-(E1170/(1+4.793/100)),
         E1170-(E1170/(1+Dashboard!$F$4))
      )
   )
)</f>
        <v>0</v>
      </c>
      <c r="J1170" s="25">
        <f>Bank1[[#This Row],[Money in/ (Money out)]]-Bank1[[#This Row],[GST/HST]]</f>
        <v>0</v>
      </c>
      <c r="L1170" s="23">
        <f t="shared" si="54"/>
        <v>0</v>
      </c>
    </row>
    <row r="1171" spans="1:12" x14ac:dyDescent="0.2">
      <c r="A1171" s="399"/>
      <c r="D1171" s="397">
        <f>_xlfn.XLOOKUP(C:C,Table1[for Import to Bank Register dropdown],Table1[for Pivot],0,0,1)</f>
        <v>0</v>
      </c>
      <c r="E1171" s="400"/>
      <c r="F1171" s="146">
        <f t="shared" si="56"/>
        <v>1111111</v>
      </c>
      <c r="G1171" s="375">
        <f t="shared" si="55"/>
        <v>0</v>
      </c>
      <c r="I1171" s="378">
        <f>IF(OR(C1171="150 Directors advances", C1171="120 accounts receivable", C1171="720.2 Automobile - Insurance", C1171="720.3 Automobile - License", C1171="870.4 Rent - Insurance", C1171="870.6 Rent - Property Tax", C1171="870.7 Rent - Homeoffice", C1171="870.9 Rent - Water"),
   0,
   IF(Dashboard!$F$5="Quick",
      IF(OR(C1171="190 Automobile",C1171="200 computer hardware",C1171="210 Computer software",C1171="220 Quickbooks software",C1171="230 Office equipment",C1171="240 Office furniture"),
         E1171-(E1171/(1+Dashboard!$F$4)),
         0
      ),
      IF(C1171="750 Business promotion",
         E1171-(E1171/(1+4.793/100)),
         E1171-(E1171/(1+Dashboard!$F$4))
      )
   )
)</f>
        <v>0</v>
      </c>
      <c r="J1171" s="25">
        <f>Bank1[[#This Row],[Money in/ (Money out)]]-Bank1[[#This Row],[GST/HST]]</f>
        <v>0</v>
      </c>
      <c r="L1171" s="23">
        <f t="shared" si="54"/>
        <v>0</v>
      </c>
    </row>
    <row r="1172" spans="1:12" x14ac:dyDescent="0.2">
      <c r="A1172" s="399"/>
      <c r="D1172" s="397">
        <f>_xlfn.XLOOKUP(C:C,Table1[for Import to Bank Register dropdown],Table1[for Pivot],0,0,1)</f>
        <v>0</v>
      </c>
      <c r="E1172" s="400"/>
      <c r="F1172" s="146">
        <f t="shared" si="56"/>
        <v>1111111</v>
      </c>
      <c r="G1172" s="375">
        <f t="shared" si="55"/>
        <v>0</v>
      </c>
      <c r="I1172" s="378">
        <f>IF(OR(C1172="150 Directors advances", C1172="120 accounts receivable", C1172="720.2 Automobile - Insurance", C1172="720.3 Automobile - License", C1172="870.4 Rent - Insurance", C1172="870.6 Rent - Property Tax", C1172="870.7 Rent - Homeoffice", C1172="870.9 Rent - Water"),
   0,
   IF(Dashboard!$F$5="Quick",
      IF(OR(C1172="190 Automobile",C1172="200 computer hardware",C1172="210 Computer software",C1172="220 Quickbooks software",C1172="230 Office equipment",C1172="240 Office furniture"),
         E1172-(E1172/(1+Dashboard!$F$4)),
         0
      ),
      IF(C1172="750 Business promotion",
         E1172-(E1172/(1+4.793/100)),
         E1172-(E1172/(1+Dashboard!$F$4))
      )
   )
)</f>
        <v>0</v>
      </c>
      <c r="J1172" s="25">
        <f>Bank1[[#This Row],[Money in/ (Money out)]]-Bank1[[#This Row],[GST/HST]]</f>
        <v>0</v>
      </c>
      <c r="L1172" s="23">
        <f t="shared" si="54"/>
        <v>0</v>
      </c>
    </row>
    <row r="1173" spans="1:12" x14ac:dyDescent="0.2">
      <c r="A1173" s="399"/>
      <c r="D1173" s="397">
        <f>_xlfn.XLOOKUP(C:C,Table1[for Import to Bank Register dropdown],Table1[for Pivot],0,0,1)</f>
        <v>0</v>
      </c>
      <c r="E1173" s="400"/>
      <c r="F1173" s="146">
        <f t="shared" si="56"/>
        <v>1111111</v>
      </c>
      <c r="G1173" s="375">
        <f t="shared" si="55"/>
        <v>0</v>
      </c>
      <c r="I1173" s="378">
        <f>IF(OR(C1173="150 Directors advances", C1173="120 accounts receivable", C1173="720.2 Automobile - Insurance", C1173="720.3 Automobile - License", C1173="870.4 Rent - Insurance", C1173="870.6 Rent - Property Tax", C1173="870.7 Rent - Homeoffice", C1173="870.9 Rent - Water"),
   0,
   IF(Dashboard!$F$5="Quick",
      IF(OR(C1173="190 Automobile",C1173="200 computer hardware",C1173="210 Computer software",C1173="220 Quickbooks software",C1173="230 Office equipment",C1173="240 Office furniture"),
         E1173-(E1173/(1+Dashboard!$F$4)),
         0
      ),
      IF(C1173="750 Business promotion",
         E1173-(E1173/(1+4.793/100)),
         E1173-(E1173/(1+Dashboard!$F$4))
      )
   )
)</f>
        <v>0</v>
      </c>
      <c r="J1173" s="25">
        <f>Bank1[[#This Row],[Money in/ (Money out)]]-Bank1[[#This Row],[GST/HST]]</f>
        <v>0</v>
      </c>
      <c r="L1173" s="23">
        <f t="shared" si="54"/>
        <v>0</v>
      </c>
    </row>
    <row r="1174" spans="1:12" x14ac:dyDescent="0.2">
      <c r="A1174" s="399"/>
      <c r="D1174" s="397">
        <f>_xlfn.XLOOKUP(C:C,Table1[for Import to Bank Register dropdown],Table1[for Pivot],0,0,1)</f>
        <v>0</v>
      </c>
      <c r="E1174" s="400"/>
      <c r="F1174" s="146">
        <f t="shared" si="56"/>
        <v>1111111</v>
      </c>
      <c r="G1174" s="375">
        <f t="shared" si="55"/>
        <v>0</v>
      </c>
      <c r="I1174" s="378">
        <f>IF(OR(C1174="150 Directors advances", C1174="120 accounts receivable", C1174="720.2 Automobile - Insurance", C1174="720.3 Automobile - License", C1174="870.4 Rent - Insurance", C1174="870.6 Rent - Property Tax", C1174="870.7 Rent - Homeoffice", C1174="870.9 Rent - Water"),
   0,
   IF(Dashboard!$F$5="Quick",
      IF(OR(C1174="190 Automobile",C1174="200 computer hardware",C1174="210 Computer software",C1174="220 Quickbooks software",C1174="230 Office equipment",C1174="240 Office furniture"),
         E1174-(E1174/(1+Dashboard!$F$4)),
         0
      ),
      IF(C1174="750 Business promotion",
         E1174-(E1174/(1+4.793/100)),
         E1174-(E1174/(1+Dashboard!$F$4))
      )
   )
)</f>
        <v>0</v>
      </c>
      <c r="J1174" s="25">
        <f>Bank1[[#This Row],[Money in/ (Money out)]]-Bank1[[#This Row],[GST/HST]]</f>
        <v>0</v>
      </c>
      <c r="L1174" s="23">
        <f t="shared" si="54"/>
        <v>0</v>
      </c>
    </row>
    <row r="1175" spans="1:12" x14ac:dyDescent="0.2">
      <c r="A1175" s="399"/>
      <c r="D1175" s="397">
        <f>_xlfn.XLOOKUP(C:C,Table1[for Import to Bank Register dropdown],Table1[for Pivot],0,0,1)</f>
        <v>0</v>
      </c>
      <c r="E1175" s="400"/>
      <c r="F1175" s="146">
        <f t="shared" si="56"/>
        <v>1111111</v>
      </c>
      <c r="G1175" s="375">
        <f t="shared" si="55"/>
        <v>0</v>
      </c>
      <c r="I1175" s="378">
        <f>IF(OR(C1175="150 Directors advances", C1175="120 accounts receivable", C1175="720.2 Automobile - Insurance", C1175="720.3 Automobile - License", C1175="870.4 Rent - Insurance", C1175="870.6 Rent - Property Tax", C1175="870.7 Rent - Homeoffice", C1175="870.9 Rent - Water"),
   0,
   IF(Dashboard!$F$5="Quick",
      IF(OR(C1175="190 Automobile",C1175="200 computer hardware",C1175="210 Computer software",C1175="220 Quickbooks software",C1175="230 Office equipment",C1175="240 Office furniture"),
         E1175-(E1175/(1+Dashboard!$F$4)),
         0
      ),
      IF(C1175="750 Business promotion",
         E1175-(E1175/(1+4.793/100)),
         E1175-(E1175/(1+Dashboard!$F$4))
      )
   )
)</f>
        <v>0</v>
      </c>
      <c r="J1175" s="25">
        <f>Bank1[[#This Row],[Money in/ (Money out)]]-Bank1[[#This Row],[GST/HST]]</f>
        <v>0</v>
      </c>
      <c r="L1175" s="23">
        <f t="shared" si="54"/>
        <v>0</v>
      </c>
    </row>
    <row r="1176" spans="1:12" x14ac:dyDescent="0.2">
      <c r="A1176" s="399"/>
      <c r="D1176" s="397">
        <f>_xlfn.XLOOKUP(C:C,Table1[for Import to Bank Register dropdown],Table1[for Pivot],0,0,1)</f>
        <v>0</v>
      </c>
      <c r="E1176" s="400"/>
      <c r="F1176" s="146">
        <f t="shared" si="56"/>
        <v>1111111</v>
      </c>
      <c r="G1176" s="375">
        <f t="shared" si="55"/>
        <v>0</v>
      </c>
      <c r="I1176" s="378">
        <f>IF(OR(C1176="150 Directors advances", C1176="120 accounts receivable", C1176="720.2 Automobile - Insurance", C1176="720.3 Automobile - License", C1176="870.4 Rent - Insurance", C1176="870.6 Rent - Property Tax", C1176="870.7 Rent - Homeoffice", C1176="870.9 Rent - Water"),
   0,
   IF(Dashboard!$F$5="Quick",
      IF(OR(C1176="190 Automobile",C1176="200 computer hardware",C1176="210 Computer software",C1176="220 Quickbooks software",C1176="230 Office equipment",C1176="240 Office furniture"),
         E1176-(E1176/(1+Dashboard!$F$4)),
         0
      ),
      IF(C1176="750 Business promotion",
         E1176-(E1176/(1+4.793/100)),
         E1176-(E1176/(1+Dashboard!$F$4))
      )
   )
)</f>
        <v>0</v>
      </c>
      <c r="J1176" s="25">
        <f>Bank1[[#This Row],[Money in/ (Money out)]]-Bank1[[#This Row],[GST/HST]]</f>
        <v>0</v>
      </c>
      <c r="L1176" s="23">
        <f t="shared" si="54"/>
        <v>0</v>
      </c>
    </row>
    <row r="1177" spans="1:12" x14ac:dyDescent="0.2">
      <c r="A1177" s="399"/>
      <c r="D1177" s="397">
        <f>_xlfn.XLOOKUP(C:C,Table1[for Import to Bank Register dropdown],Table1[for Pivot],0,0,1)</f>
        <v>0</v>
      </c>
      <c r="E1177" s="400"/>
      <c r="F1177" s="146">
        <f t="shared" si="56"/>
        <v>1111111</v>
      </c>
      <c r="G1177" s="375">
        <f t="shared" si="55"/>
        <v>0</v>
      </c>
      <c r="I1177" s="378">
        <f>IF(OR(C1177="150 Directors advances", C1177="120 accounts receivable", C1177="720.2 Automobile - Insurance", C1177="720.3 Automobile - License", C1177="870.4 Rent - Insurance", C1177="870.6 Rent - Property Tax", C1177="870.7 Rent - Homeoffice", C1177="870.9 Rent - Water"),
   0,
   IF(Dashboard!$F$5="Quick",
      IF(OR(C1177="190 Automobile",C1177="200 computer hardware",C1177="210 Computer software",C1177="220 Quickbooks software",C1177="230 Office equipment",C1177="240 Office furniture"),
         E1177-(E1177/(1+Dashboard!$F$4)),
         0
      ),
      IF(C1177="750 Business promotion",
         E1177-(E1177/(1+4.793/100)),
         E1177-(E1177/(1+Dashboard!$F$4))
      )
   )
)</f>
        <v>0</v>
      </c>
      <c r="J1177" s="25">
        <f>Bank1[[#This Row],[Money in/ (Money out)]]-Bank1[[#This Row],[GST/HST]]</f>
        <v>0</v>
      </c>
      <c r="L1177" s="23">
        <f t="shared" si="54"/>
        <v>0</v>
      </c>
    </row>
    <row r="1178" spans="1:12" x14ac:dyDescent="0.2">
      <c r="A1178" s="399"/>
      <c r="D1178" s="397">
        <f>_xlfn.XLOOKUP(C:C,Table1[for Import to Bank Register dropdown],Table1[for Pivot],0,0,1)</f>
        <v>0</v>
      </c>
      <c r="E1178" s="400"/>
      <c r="F1178" s="146">
        <f t="shared" si="56"/>
        <v>1111111</v>
      </c>
      <c r="G1178" s="375">
        <f t="shared" si="55"/>
        <v>0</v>
      </c>
      <c r="I1178" s="378">
        <f>IF(OR(C1178="150 Directors advances", C1178="120 accounts receivable", C1178="720.2 Automobile - Insurance", C1178="720.3 Automobile - License", C1178="870.4 Rent - Insurance", C1178="870.6 Rent - Property Tax", C1178="870.7 Rent - Homeoffice", C1178="870.9 Rent - Water"),
   0,
   IF(Dashboard!$F$5="Quick",
      IF(OR(C1178="190 Automobile",C1178="200 computer hardware",C1178="210 Computer software",C1178="220 Quickbooks software",C1178="230 Office equipment",C1178="240 Office furniture"),
         E1178-(E1178/(1+Dashboard!$F$4)),
         0
      ),
      IF(C1178="750 Business promotion",
         E1178-(E1178/(1+4.793/100)),
         E1178-(E1178/(1+Dashboard!$F$4))
      )
   )
)</f>
        <v>0</v>
      </c>
      <c r="J1178" s="25">
        <f>Bank1[[#This Row],[Money in/ (Money out)]]-Bank1[[#This Row],[GST/HST]]</f>
        <v>0</v>
      </c>
      <c r="L1178" s="23">
        <f t="shared" si="54"/>
        <v>0</v>
      </c>
    </row>
    <row r="1179" spans="1:12" x14ac:dyDescent="0.2">
      <c r="A1179" s="399"/>
      <c r="D1179" s="397">
        <f>_xlfn.XLOOKUP(C:C,Table1[for Import to Bank Register dropdown],Table1[for Pivot],0,0,1)</f>
        <v>0</v>
      </c>
      <c r="E1179" s="400"/>
      <c r="F1179" s="146">
        <f t="shared" si="56"/>
        <v>1111111</v>
      </c>
      <c r="G1179" s="375">
        <f t="shared" si="55"/>
        <v>0</v>
      </c>
      <c r="I1179" s="378">
        <f>IF(OR(C1179="150 Directors advances", C1179="120 accounts receivable", C1179="720.2 Automobile - Insurance", C1179="720.3 Automobile - License", C1179="870.4 Rent - Insurance", C1179="870.6 Rent - Property Tax", C1179="870.7 Rent - Homeoffice", C1179="870.9 Rent - Water"),
   0,
   IF(Dashboard!$F$5="Quick",
      IF(OR(C1179="190 Automobile",C1179="200 computer hardware",C1179="210 Computer software",C1179="220 Quickbooks software",C1179="230 Office equipment",C1179="240 Office furniture"),
         E1179-(E1179/(1+Dashboard!$F$4)),
         0
      ),
      IF(C1179="750 Business promotion",
         E1179-(E1179/(1+4.793/100)),
         E1179-(E1179/(1+Dashboard!$F$4))
      )
   )
)</f>
        <v>0</v>
      </c>
      <c r="J1179" s="25">
        <f>Bank1[[#This Row],[Money in/ (Money out)]]-Bank1[[#This Row],[GST/HST]]</f>
        <v>0</v>
      </c>
      <c r="L1179" s="23">
        <f t="shared" si="54"/>
        <v>0</v>
      </c>
    </row>
    <row r="1180" spans="1:12" x14ac:dyDescent="0.2">
      <c r="A1180" s="399"/>
      <c r="D1180" s="397">
        <f>_xlfn.XLOOKUP(C:C,Table1[for Import to Bank Register dropdown],Table1[for Pivot],0,0,1)</f>
        <v>0</v>
      </c>
      <c r="E1180" s="400"/>
      <c r="F1180" s="146">
        <f t="shared" si="56"/>
        <v>1111111</v>
      </c>
      <c r="G1180" s="375">
        <f t="shared" si="55"/>
        <v>0</v>
      </c>
      <c r="I1180" s="378">
        <f>IF(OR(C1180="150 Directors advances", C1180="120 accounts receivable", C1180="720.2 Automobile - Insurance", C1180="720.3 Automobile - License", C1180="870.4 Rent - Insurance", C1180="870.6 Rent - Property Tax", C1180="870.7 Rent - Homeoffice", C1180="870.9 Rent - Water"),
   0,
   IF(Dashboard!$F$5="Quick",
      IF(OR(C1180="190 Automobile",C1180="200 computer hardware",C1180="210 Computer software",C1180="220 Quickbooks software",C1180="230 Office equipment",C1180="240 Office furniture"),
         E1180-(E1180/(1+Dashboard!$F$4)),
         0
      ),
      IF(C1180="750 Business promotion",
         E1180-(E1180/(1+4.793/100)),
         E1180-(E1180/(1+Dashboard!$F$4))
      )
   )
)</f>
        <v>0</v>
      </c>
      <c r="J1180" s="25">
        <f>Bank1[[#This Row],[Money in/ (Money out)]]-Bank1[[#This Row],[GST/HST]]</f>
        <v>0</v>
      </c>
      <c r="L1180" s="23">
        <f t="shared" si="54"/>
        <v>0</v>
      </c>
    </row>
    <row r="1181" spans="1:12" x14ac:dyDescent="0.2">
      <c r="A1181" s="399"/>
      <c r="D1181" s="397">
        <f>_xlfn.XLOOKUP(C:C,Table1[for Import to Bank Register dropdown],Table1[for Pivot],0,0,1)</f>
        <v>0</v>
      </c>
      <c r="E1181" s="400"/>
      <c r="F1181" s="146">
        <f t="shared" si="56"/>
        <v>1111111</v>
      </c>
      <c r="G1181" s="375">
        <f t="shared" si="55"/>
        <v>0</v>
      </c>
      <c r="I1181" s="378">
        <f>IF(OR(C1181="150 Directors advances", C1181="120 accounts receivable", C1181="720.2 Automobile - Insurance", C1181="720.3 Automobile - License", C1181="870.4 Rent - Insurance", C1181="870.6 Rent - Property Tax", C1181="870.7 Rent - Homeoffice", C1181="870.9 Rent - Water"),
   0,
   IF(Dashboard!$F$5="Quick",
      IF(OR(C1181="190 Automobile",C1181="200 computer hardware",C1181="210 Computer software",C1181="220 Quickbooks software",C1181="230 Office equipment",C1181="240 Office furniture"),
         E1181-(E1181/(1+Dashboard!$F$4)),
         0
      ),
      IF(C1181="750 Business promotion",
         E1181-(E1181/(1+4.793/100)),
         E1181-(E1181/(1+Dashboard!$F$4))
      )
   )
)</f>
        <v>0</v>
      </c>
      <c r="J1181" s="25">
        <f>Bank1[[#This Row],[Money in/ (Money out)]]-Bank1[[#This Row],[GST/HST]]</f>
        <v>0</v>
      </c>
      <c r="L1181" s="23">
        <f t="shared" si="54"/>
        <v>0</v>
      </c>
    </row>
    <row r="1182" spans="1:12" x14ac:dyDescent="0.2">
      <c r="A1182" s="399"/>
      <c r="D1182" s="397">
        <f>_xlfn.XLOOKUP(C:C,Table1[for Import to Bank Register dropdown],Table1[for Pivot],0,0,1)</f>
        <v>0</v>
      </c>
      <c r="E1182" s="400"/>
      <c r="F1182" s="146">
        <f t="shared" si="56"/>
        <v>1111111</v>
      </c>
      <c r="G1182" s="375">
        <f t="shared" si="55"/>
        <v>0</v>
      </c>
      <c r="I1182" s="378">
        <f>IF(OR(C1182="150 Directors advances", C1182="120 accounts receivable", C1182="720.2 Automobile - Insurance", C1182="720.3 Automobile - License", C1182="870.4 Rent - Insurance", C1182="870.6 Rent - Property Tax", C1182="870.7 Rent - Homeoffice", C1182="870.9 Rent - Water"),
   0,
   IF(Dashboard!$F$5="Quick",
      IF(OR(C1182="190 Automobile",C1182="200 computer hardware",C1182="210 Computer software",C1182="220 Quickbooks software",C1182="230 Office equipment",C1182="240 Office furniture"),
         E1182-(E1182/(1+Dashboard!$F$4)),
         0
      ),
      IF(C1182="750 Business promotion",
         E1182-(E1182/(1+4.793/100)),
         E1182-(E1182/(1+Dashboard!$F$4))
      )
   )
)</f>
        <v>0</v>
      </c>
      <c r="J1182" s="25">
        <f>Bank1[[#This Row],[Money in/ (Money out)]]-Bank1[[#This Row],[GST/HST]]</f>
        <v>0</v>
      </c>
      <c r="L1182" s="23">
        <f t="shared" si="54"/>
        <v>0</v>
      </c>
    </row>
    <row r="1183" spans="1:12" x14ac:dyDescent="0.2">
      <c r="A1183" s="399"/>
      <c r="D1183" s="397">
        <f>_xlfn.XLOOKUP(C:C,Table1[for Import to Bank Register dropdown],Table1[for Pivot],0,0,1)</f>
        <v>0</v>
      </c>
      <c r="E1183" s="400"/>
      <c r="F1183" s="146">
        <f t="shared" si="56"/>
        <v>1111111</v>
      </c>
      <c r="G1183" s="375">
        <f t="shared" si="55"/>
        <v>0</v>
      </c>
      <c r="I1183" s="378">
        <f>IF(OR(C1183="150 Directors advances", C1183="120 accounts receivable", C1183="720.2 Automobile - Insurance", C1183="720.3 Automobile - License", C1183="870.4 Rent - Insurance", C1183="870.6 Rent - Property Tax", C1183="870.7 Rent - Homeoffice", C1183="870.9 Rent - Water"),
   0,
   IF(Dashboard!$F$5="Quick",
      IF(OR(C1183="190 Automobile",C1183="200 computer hardware",C1183="210 Computer software",C1183="220 Quickbooks software",C1183="230 Office equipment",C1183="240 Office furniture"),
         E1183-(E1183/(1+Dashboard!$F$4)),
         0
      ),
      IF(C1183="750 Business promotion",
         E1183-(E1183/(1+4.793/100)),
         E1183-(E1183/(1+Dashboard!$F$4))
      )
   )
)</f>
        <v>0</v>
      </c>
      <c r="J1183" s="25">
        <f>Bank1[[#This Row],[Money in/ (Money out)]]-Bank1[[#This Row],[GST/HST]]</f>
        <v>0</v>
      </c>
      <c r="L1183" s="23">
        <f t="shared" si="54"/>
        <v>0</v>
      </c>
    </row>
    <row r="1184" spans="1:12" x14ac:dyDescent="0.2">
      <c r="A1184" s="399"/>
      <c r="D1184" s="397">
        <f>_xlfn.XLOOKUP(C:C,Table1[for Import to Bank Register dropdown],Table1[for Pivot],0,0,1)</f>
        <v>0</v>
      </c>
      <c r="E1184" s="400"/>
      <c r="F1184" s="146">
        <f t="shared" si="56"/>
        <v>1111111</v>
      </c>
      <c r="G1184" s="375">
        <f t="shared" si="55"/>
        <v>0</v>
      </c>
      <c r="I1184" s="378">
        <f>IF(OR(C1184="150 Directors advances", C1184="120 accounts receivable", C1184="720.2 Automobile - Insurance", C1184="720.3 Automobile - License", C1184="870.4 Rent - Insurance", C1184="870.6 Rent - Property Tax", C1184="870.7 Rent - Homeoffice", C1184="870.9 Rent - Water"),
   0,
   IF(Dashboard!$F$5="Quick",
      IF(OR(C1184="190 Automobile",C1184="200 computer hardware",C1184="210 Computer software",C1184="220 Quickbooks software",C1184="230 Office equipment",C1184="240 Office furniture"),
         E1184-(E1184/(1+Dashboard!$F$4)),
         0
      ),
      IF(C1184="750 Business promotion",
         E1184-(E1184/(1+4.793/100)),
         E1184-(E1184/(1+Dashboard!$F$4))
      )
   )
)</f>
        <v>0</v>
      </c>
      <c r="J1184" s="25">
        <f>Bank1[[#This Row],[Money in/ (Money out)]]-Bank1[[#This Row],[GST/HST]]</f>
        <v>0</v>
      </c>
      <c r="L1184" s="23">
        <f t="shared" si="54"/>
        <v>0</v>
      </c>
    </row>
    <row r="1185" spans="1:12" x14ac:dyDescent="0.2">
      <c r="A1185" s="399"/>
      <c r="D1185" s="397">
        <f>_xlfn.XLOOKUP(C:C,Table1[for Import to Bank Register dropdown],Table1[for Pivot],0,0,1)</f>
        <v>0</v>
      </c>
      <c r="E1185" s="400"/>
      <c r="F1185" s="146">
        <f t="shared" si="56"/>
        <v>1111111</v>
      </c>
      <c r="G1185" s="375">
        <f t="shared" si="55"/>
        <v>0</v>
      </c>
      <c r="I1185" s="378">
        <f>IF(OR(C1185="150 Directors advances", C1185="120 accounts receivable", C1185="720.2 Automobile - Insurance", C1185="720.3 Automobile - License", C1185="870.4 Rent - Insurance", C1185="870.6 Rent - Property Tax", C1185="870.7 Rent - Homeoffice", C1185="870.9 Rent - Water"),
   0,
   IF(Dashboard!$F$5="Quick",
      IF(OR(C1185="190 Automobile",C1185="200 computer hardware",C1185="210 Computer software",C1185="220 Quickbooks software",C1185="230 Office equipment",C1185="240 Office furniture"),
         E1185-(E1185/(1+Dashboard!$F$4)),
         0
      ),
      IF(C1185="750 Business promotion",
         E1185-(E1185/(1+4.793/100)),
         E1185-(E1185/(1+Dashboard!$F$4))
      )
   )
)</f>
        <v>0</v>
      </c>
      <c r="J1185" s="25">
        <f>Bank1[[#This Row],[Money in/ (Money out)]]-Bank1[[#This Row],[GST/HST]]</f>
        <v>0</v>
      </c>
      <c r="L1185" s="23">
        <f t="shared" si="54"/>
        <v>0</v>
      </c>
    </row>
    <row r="1186" spans="1:12" x14ac:dyDescent="0.2">
      <c r="A1186" s="399"/>
      <c r="D1186" s="397">
        <f>_xlfn.XLOOKUP(C:C,Table1[for Import to Bank Register dropdown],Table1[for Pivot],0,0,1)</f>
        <v>0</v>
      </c>
      <c r="E1186" s="400"/>
      <c r="F1186" s="146">
        <f t="shared" si="56"/>
        <v>1111111</v>
      </c>
      <c r="G1186" s="375">
        <f t="shared" si="55"/>
        <v>0</v>
      </c>
      <c r="I1186" s="378">
        <f>IF(OR(C1186="150 Directors advances", C1186="120 accounts receivable", C1186="720.2 Automobile - Insurance", C1186="720.3 Automobile - License", C1186="870.4 Rent - Insurance", C1186="870.6 Rent - Property Tax", C1186="870.7 Rent - Homeoffice", C1186="870.9 Rent - Water"),
   0,
   IF(Dashboard!$F$5="Quick",
      IF(OR(C1186="190 Automobile",C1186="200 computer hardware",C1186="210 Computer software",C1186="220 Quickbooks software",C1186="230 Office equipment",C1186="240 Office furniture"),
         E1186-(E1186/(1+Dashboard!$F$4)),
         0
      ),
      IF(C1186="750 Business promotion",
         E1186-(E1186/(1+4.793/100)),
         E1186-(E1186/(1+Dashboard!$F$4))
      )
   )
)</f>
        <v>0</v>
      </c>
      <c r="J1186" s="25">
        <f>Bank1[[#This Row],[Money in/ (Money out)]]-Bank1[[#This Row],[GST/HST]]</f>
        <v>0</v>
      </c>
      <c r="L1186" s="23">
        <f t="shared" si="54"/>
        <v>0</v>
      </c>
    </row>
    <row r="1187" spans="1:12" x14ac:dyDescent="0.2">
      <c r="A1187" s="399"/>
      <c r="D1187" s="397">
        <f>_xlfn.XLOOKUP(C:C,Table1[for Import to Bank Register dropdown],Table1[for Pivot],0,0,1)</f>
        <v>0</v>
      </c>
      <c r="E1187" s="400"/>
      <c r="F1187" s="146">
        <f t="shared" si="56"/>
        <v>1111111</v>
      </c>
      <c r="G1187" s="375">
        <f t="shared" si="55"/>
        <v>0</v>
      </c>
      <c r="I1187" s="378">
        <f>IF(OR(C1187="150 Directors advances", C1187="120 accounts receivable", C1187="720.2 Automobile - Insurance", C1187="720.3 Automobile - License", C1187="870.4 Rent - Insurance", C1187="870.6 Rent - Property Tax", C1187="870.7 Rent - Homeoffice", C1187="870.9 Rent - Water"),
   0,
   IF(Dashboard!$F$5="Quick",
      IF(OR(C1187="190 Automobile",C1187="200 computer hardware",C1187="210 Computer software",C1187="220 Quickbooks software",C1187="230 Office equipment",C1187="240 Office furniture"),
         E1187-(E1187/(1+Dashboard!$F$4)),
         0
      ),
      IF(C1187="750 Business promotion",
         E1187-(E1187/(1+4.793/100)),
         E1187-(E1187/(1+Dashboard!$F$4))
      )
   )
)</f>
        <v>0</v>
      </c>
      <c r="J1187" s="25">
        <f>Bank1[[#This Row],[Money in/ (Money out)]]-Bank1[[#This Row],[GST/HST]]</f>
        <v>0</v>
      </c>
      <c r="L1187" s="23">
        <f t="shared" si="54"/>
        <v>0</v>
      </c>
    </row>
    <row r="1188" spans="1:12" x14ac:dyDescent="0.2">
      <c r="A1188" s="399"/>
      <c r="D1188" s="397">
        <f>_xlfn.XLOOKUP(C:C,Table1[for Import to Bank Register dropdown],Table1[for Pivot],0,0,1)</f>
        <v>0</v>
      </c>
      <c r="E1188" s="400"/>
      <c r="F1188" s="146">
        <f t="shared" si="56"/>
        <v>1111111</v>
      </c>
      <c r="G1188" s="375">
        <f t="shared" si="55"/>
        <v>0</v>
      </c>
      <c r="I1188" s="378">
        <f>IF(OR(C1188="150 Directors advances", C1188="120 accounts receivable", C1188="720.2 Automobile - Insurance", C1188="720.3 Automobile - License", C1188="870.4 Rent - Insurance", C1188="870.6 Rent - Property Tax", C1188="870.7 Rent - Homeoffice", C1188="870.9 Rent - Water"),
   0,
   IF(Dashboard!$F$5="Quick",
      IF(OR(C1188="190 Automobile",C1188="200 computer hardware",C1188="210 Computer software",C1188="220 Quickbooks software",C1188="230 Office equipment",C1188="240 Office furniture"),
         E1188-(E1188/(1+Dashboard!$F$4)),
         0
      ),
      IF(C1188="750 Business promotion",
         E1188-(E1188/(1+4.793/100)),
         E1188-(E1188/(1+Dashboard!$F$4))
      )
   )
)</f>
        <v>0</v>
      </c>
      <c r="J1188" s="25">
        <f>Bank1[[#This Row],[Money in/ (Money out)]]-Bank1[[#This Row],[GST/HST]]</f>
        <v>0</v>
      </c>
      <c r="L1188" s="23">
        <f t="shared" si="54"/>
        <v>0</v>
      </c>
    </row>
    <row r="1189" spans="1:12" x14ac:dyDescent="0.2">
      <c r="A1189" s="399"/>
      <c r="D1189" s="397">
        <f>_xlfn.XLOOKUP(C:C,Table1[for Import to Bank Register dropdown],Table1[for Pivot],0,0,1)</f>
        <v>0</v>
      </c>
      <c r="E1189" s="400"/>
      <c r="F1189" s="146">
        <f t="shared" si="56"/>
        <v>1111111</v>
      </c>
      <c r="G1189" s="375">
        <f t="shared" si="55"/>
        <v>0</v>
      </c>
      <c r="I1189" s="378">
        <f>IF(OR(C1189="150 Directors advances", C1189="120 accounts receivable", C1189="720.2 Automobile - Insurance", C1189="720.3 Automobile - License", C1189="870.4 Rent - Insurance", C1189="870.6 Rent - Property Tax", C1189="870.7 Rent - Homeoffice", C1189="870.9 Rent - Water"),
   0,
   IF(Dashboard!$F$5="Quick",
      IF(OR(C1189="190 Automobile",C1189="200 computer hardware",C1189="210 Computer software",C1189="220 Quickbooks software",C1189="230 Office equipment",C1189="240 Office furniture"),
         E1189-(E1189/(1+Dashboard!$F$4)),
         0
      ),
      IF(C1189="750 Business promotion",
         E1189-(E1189/(1+4.793/100)),
         E1189-(E1189/(1+Dashboard!$F$4))
      )
   )
)</f>
        <v>0</v>
      </c>
      <c r="J1189" s="25">
        <f>Bank1[[#This Row],[Money in/ (Money out)]]-Bank1[[#This Row],[GST/HST]]</f>
        <v>0</v>
      </c>
      <c r="L1189" s="23">
        <f t="shared" si="54"/>
        <v>0</v>
      </c>
    </row>
    <row r="1190" spans="1:12" x14ac:dyDescent="0.2">
      <c r="A1190" s="399"/>
      <c r="D1190" s="397">
        <f>_xlfn.XLOOKUP(C:C,Table1[for Import to Bank Register dropdown],Table1[for Pivot],0,0,1)</f>
        <v>0</v>
      </c>
      <c r="E1190" s="400"/>
      <c r="F1190" s="146">
        <f t="shared" si="56"/>
        <v>1111111</v>
      </c>
      <c r="G1190" s="375">
        <f t="shared" si="55"/>
        <v>0</v>
      </c>
      <c r="I1190" s="378">
        <f>IF(OR(C1190="150 Directors advances", C1190="120 accounts receivable", C1190="720.2 Automobile - Insurance", C1190="720.3 Automobile - License", C1190="870.4 Rent - Insurance", C1190="870.6 Rent - Property Tax", C1190="870.7 Rent - Homeoffice", C1190="870.9 Rent - Water"),
   0,
   IF(Dashboard!$F$5="Quick",
      IF(OR(C1190="190 Automobile",C1190="200 computer hardware",C1190="210 Computer software",C1190="220 Quickbooks software",C1190="230 Office equipment",C1190="240 Office furniture"),
         E1190-(E1190/(1+Dashboard!$F$4)),
         0
      ),
      IF(C1190="750 Business promotion",
         E1190-(E1190/(1+4.793/100)),
         E1190-(E1190/(1+Dashboard!$F$4))
      )
   )
)</f>
        <v>0</v>
      </c>
      <c r="J1190" s="25">
        <f>Bank1[[#This Row],[Money in/ (Money out)]]-Bank1[[#This Row],[GST/HST]]</f>
        <v>0</v>
      </c>
      <c r="L1190" s="23">
        <f t="shared" si="54"/>
        <v>0</v>
      </c>
    </row>
    <row r="1191" spans="1:12" x14ac:dyDescent="0.2">
      <c r="A1191" s="399"/>
      <c r="D1191" s="397">
        <f>_xlfn.XLOOKUP(C:C,Table1[for Import to Bank Register dropdown],Table1[for Pivot],0,0,1)</f>
        <v>0</v>
      </c>
      <c r="E1191" s="400"/>
      <c r="F1191" s="146">
        <f t="shared" si="56"/>
        <v>1111111</v>
      </c>
      <c r="G1191" s="375">
        <f t="shared" si="55"/>
        <v>0</v>
      </c>
      <c r="I1191" s="378">
        <f>IF(OR(C1191="150 Directors advances", C1191="120 accounts receivable", C1191="720.2 Automobile - Insurance", C1191="720.3 Automobile - License", C1191="870.4 Rent - Insurance", C1191="870.6 Rent - Property Tax", C1191="870.7 Rent - Homeoffice", C1191="870.9 Rent - Water"),
   0,
   IF(Dashboard!$F$5="Quick",
      IF(OR(C1191="190 Automobile",C1191="200 computer hardware",C1191="210 Computer software",C1191="220 Quickbooks software",C1191="230 Office equipment",C1191="240 Office furniture"),
         E1191-(E1191/(1+Dashboard!$F$4)),
         0
      ),
      IF(C1191="750 Business promotion",
         E1191-(E1191/(1+4.793/100)),
         E1191-(E1191/(1+Dashboard!$F$4))
      )
   )
)</f>
        <v>0</v>
      </c>
      <c r="J1191" s="25">
        <f>Bank1[[#This Row],[Money in/ (Money out)]]-Bank1[[#This Row],[GST/HST]]</f>
        <v>0</v>
      </c>
      <c r="L1191" s="23">
        <f t="shared" si="54"/>
        <v>0</v>
      </c>
    </row>
    <row r="1192" spans="1:12" x14ac:dyDescent="0.2">
      <c r="A1192" s="399"/>
      <c r="D1192" s="397">
        <f>_xlfn.XLOOKUP(C:C,Table1[for Import to Bank Register dropdown],Table1[for Pivot],0,0,1)</f>
        <v>0</v>
      </c>
      <c r="E1192" s="400"/>
      <c r="F1192" s="146">
        <f t="shared" si="56"/>
        <v>1111111</v>
      </c>
      <c r="G1192" s="375">
        <f t="shared" si="55"/>
        <v>0</v>
      </c>
      <c r="I1192" s="378">
        <f>IF(OR(C1192="150 Directors advances", C1192="120 accounts receivable", C1192="720.2 Automobile - Insurance", C1192="720.3 Automobile - License", C1192="870.4 Rent - Insurance", C1192="870.6 Rent - Property Tax", C1192="870.7 Rent - Homeoffice", C1192="870.9 Rent - Water"),
   0,
   IF(Dashboard!$F$5="Quick",
      IF(OR(C1192="190 Automobile",C1192="200 computer hardware",C1192="210 Computer software",C1192="220 Quickbooks software",C1192="230 Office equipment",C1192="240 Office furniture"),
         E1192-(E1192/(1+Dashboard!$F$4)),
         0
      ),
      IF(C1192="750 Business promotion",
         E1192-(E1192/(1+4.793/100)),
         E1192-(E1192/(1+Dashboard!$F$4))
      )
   )
)</f>
        <v>0</v>
      </c>
      <c r="J1192" s="25">
        <f>Bank1[[#This Row],[Money in/ (Money out)]]-Bank1[[#This Row],[GST/HST]]</f>
        <v>0</v>
      </c>
      <c r="L1192" s="23">
        <f t="shared" si="54"/>
        <v>0</v>
      </c>
    </row>
    <row r="1193" spans="1:12" x14ac:dyDescent="0.2">
      <c r="A1193" s="399"/>
      <c r="D1193" s="397">
        <f>_xlfn.XLOOKUP(C:C,Table1[for Import to Bank Register dropdown],Table1[for Pivot],0,0,1)</f>
        <v>0</v>
      </c>
      <c r="E1193" s="400"/>
      <c r="F1193" s="146">
        <f t="shared" si="56"/>
        <v>1111111</v>
      </c>
      <c r="G1193" s="375">
        <f t="shared" si="55"/>
        <v>0</v>
      </c>
      <c r="I1193" s="378">
        <f>IF(OR(C1193="150 Directors advances", C1193="120 accounts receivable", C1193="720.2 Automobile - Insurance", C1193="720.3 Automobile - License", C1193="870.4 Rent - Insurance", C1193="870.6 Rent - Property Tax", C1193="870.7 Rent - Homeoffice", C1193="870.9 Rent - Water"),
   0,
   IF(Dashboard!$F$5="Quick",
      IF(OR(C1193="190 Automobile",C1193="200 computer hardware",C1193="210 Computer software",C1193="220 Quickbooks software",C1193="230 Office equipment",C1193="240 Office furniture"),
         E1193-(E1193/(1+Dashboard!$F$4)),
         0
      ),
      IF(C1193="750 Business promotion",
         E1193-(E1193/(1+4.793/100)),
         E1193-(E1193/(1+Dashboard!$F$4))
      )
   )
)</f>
        <v>0</v>
      </c>
      <c r="J1193" s="25">
        <f>Bank1[[#This Row],[Money in/ (Money out)]]-Bank1[[#This Row],[GST/HST]]</f>
        <v>0</v>
      </c>
      <c r="L1193" s="23">
        <f t="shared" si="54"/>
        <v>0</v>
      </c>
    </row>
    <row r="1194" spans="1:12" x14ac:dyDescent="0.2">
      <c r="A1194" s="399"/>
      <c r="D1194" s="397">
        <f>_xlfn.XLOOKUP(C:C,Table1[for Import to Bank Register dropdown],Table1[for Pivot],0,0,1)</f>
        <v>0</v>
      </c>
      <c r="E1194" s="400"/>
      <c r="F1194" s="146">
        <f t="shared" si="56"/>
        <v>1111111</v>
      </c>
      <c r="G1194" s="375">
        <f t="shared" si="55"/>
        <v>0</v>
      </c>
      <c r="I1194" s="378">
        <f>IF(OR(C1194="150 Directors advances", C1194="120 accounts receivable", C1194="720.2 Automobile - Insurance", C1194="720.3 Automobile - License", C1194="870.4 Rent - Insurance", C1194="870.6 Rent - Property Tax", C1194="870.7 Rent - Homeoffice", C1194="870.9 Rent - Water"),
   0,
   IF(Dashboard!$F$5="Quick",
      IF(OR(C1194="190 Automobile",C1194="200 computer hardware",C1194="210 Computer software",C1194="220 Quickbooks software",C1194="230 Office equipment",C1194="240 Office furniture"),
         E1194-(E1194/(1+Dashboard!$F$4)),
         0
      ),
      IF(C1194="750 Business promotion",
         E1194-(E1194/(1+4.793/100)),
         E1194-(E1194/(1+Dashboard!$F$4))
      )
   )
)</f>
        <v>0</v>
      </c>
      <c r="J1194" s="25">
        <f>Bank1[[#This Row],[Money in/ (Money out)]]-Bank1[[#This Row],[GST/HST]]</f>
        <v>0</v>
      </c>
      <c r="L1194" s="23">
        <f t="shared" si="54"/>
        <v>0</v>
      </c>
    </row>
    <row r="1195" spans="1:12" x14ac:dyDescent="0.2">
      <c r="A1195" s="399"/>
      <c r="D1195" s="397">
        <f>_xlfn.XLOOKUP(C:C,Table1[for Import to Bank Register dropdown],Table1[for Pivot],0,0,1)</f>
        <v>0</v>
      </c>
      <c r="E1195" s="400"/>
      <c r="F1195" s="146">
        <f t="shared" si="56"/>
        <v>1111111</v>
      </c>
      <c r="G1195" s="375">
        <f t="shared" si="55"/>
        <v>0</v>
      </c>
      <c r="I1195" s="378">
        <f>IF(OR(C1195="150 Directors advances", C1195="120 accounts receivable", C1195="720.2 Automobile - Insurance", C1195="720.3 Automobile - License", C1195="870.4 Rent - Insurance", C1195="870.6 Rent - Property Tax", C1195="870.7 Rent - Homeoffice", C1195="870.9 Rent - Water"),
   0,
   IF(Dashboard!$F$5="Quick",
      IF(OR(C1195="190 Automobile",C1195="200 computer hardware",C1195="210 Computer software",C1195="220 Quickbooks software",C1195="230 Office equipment",C1195="240 Office furniture"),
         E1195-(E1195/(1+Dashboard!$F$4)),
         0
      ),
      IF(C1195="750 Business promotion",
         E1195-(E1195/(1+4.793/100)),
         E1195-(E1195/(1+Dashboard!$F$4))
      )
   )
)</f>
        <v>0</v>
      </c>
      <c r="J1195" s="25">
        <f>Bank1[[#This Row],[Money in/ (Money out)]]-Bank1[[#This Row],[GST/HST]]</f>
        <v>0</v>
      </c>
      <c r="L1195" s="23">
        <f t="shared" si="54"/>
        <v>0</v>
      </c>
    </row>
    <row r="1196" spans="1:12" x14ac:dyDescent="0.2">
      <c r="A1196" s="399"/>
      <c r="D1196" s="397">
        <f>_xlfn.XLOOKUP(C:C,Table1[for Import to Bank Register dropdown],Table1[for Pivot],0,0,1)</f>
        <v>0</v>
      </c>
      <c r="E1196" s="400"/>
      <c r="F1196" s="146">
        <f t="shared" si="56"/>
        <v>1111111</v>
      </c>
      <c r="G1196" s="375">
        <f t="shared" si="55"/>
        <v>0</v>
      </c>
      <c r="I1196" s="378">
        <f>IF(OR(C1196="150 Directors advances", C1196="120 accounts receivable", C1196="720.2 Automobile - Insurance", C1196="720.3 Automobile - License", C1196="870.4 Rent - Insurance", C1196="870.6 Rent - Property Tax", C1196="870.7 Rent - Homeoffice", C1196="870.9 Rent - Water"),
   0,
   IF(Dashboard!$F$5="Quick",
      IF(OR(C1196="190 Automobile",C1196="200 computer hardware",C1196="210 Computer software",C1196="220 Quickbooks software",C1196="230 Office equipment",C1196="240 Office furniture"),
         E1196-(E1196/(1+Dashboard!$F$4)),
         0
      ),
      IF(C1196="750 Business promotion",
         E1196-(E1196/(1+4.793/100)),
         E1196-(E1196/(1+Dashboard!$F$4))
      )
   )
)</f>
        <v>0</v>
      </c>
      <c r="J1196" s="25">
        <f>Bank1[[#This Row],[Money in/ (Money out)]]-Bank1[[#This Row],[GST/HST]]</f>
        <v>0</v>
      </c>
      <c r="L1196" s="23">
        <f t="shared" si="54"/>
        <v>0</v>
      </c>
    </row>
    <row r="1197" spans="1:12" x14ac:dyDescent="0.2">
      <c r="A1197" s="399"/>
      <c r="D1197" s="397">
        <f>_xlfn.XLOOKUP(C:C,Table1[for Import to Bank Register dropdown],Table1[for Pivot],0,0,1)</f>
        <v>0</v>
      </c>
      <c r="E1197" s="400"/>
      <c r="F1197" s="146">
        <f t="shared" si="56"/>
        <v>1111111</v>
      </c>
      <c r="G1197" s="375">
        <f t="shared" si="55"/>
        <v>0</v>
      </c>
      <c r="I1197" s="378">
        <f>IF(OR(C1197="150 Directors advances", C1197="120 accounts receivable", C1197="720.2 Automobile - Insurance", C1197="720.3 Automobile - License", C1197="870.4 Rent - Insurance", C1197="870.6 Rent - Property Tax", C1197="870.7 Rent - Homeoffice", C1197="870.9 Rent - Water"),
   0,
   IF(Dashboard!$F$5="Quick",
      IF(OR(C1197="190 Automobile",C1197="200 computer hardware",C1197="210 Computer software",C1197="220 Quickbooks software",C1197="230 Office equipment",C1197="240 Office furniture"),
         E1197-(E1197/(1+Dashboard!$F$4)),
         0
      ),
      IF(C1197="750 Business promotion",
         E1197-(E1197/(1+4.793/100)),
         E1197-(E1197/(1+Dashboard!$F$4))
      )
   )
)</f>
        <v>0</v>
      </c>
      <c r="J1197" s="25">
        <f>Bank1[[#This Row],[Money in/ (Money out)]]-Bank1[[#This Row],[GST/HST]]</f>
        <v>0</v>
      </c>
      <c r="L1197" s="23">
        <f t="shared" si="54"/>
        <v>0</v>
      </c>
    </row>
    <row r="1198" spans="1:12" x14ac:dyDescent="0.2">
      <c r="A1198" s="399"/>
      <c r="D1198" s="397">
        <f>_xlfn.XLOOKUP(C:C,Table1[for Import to Bank Register dropdown],Table1[for Pivot],0,0,1)</f>
        <v>0</v>
      </c>
      <c r="E1198" s="400"/>
      <c r="F1198" s="146">
        <f t="shared" si="56"/>
        <v>1111111</v>
      </c>
      <c r="G1198" s="375">
        <f t="shared" si="55"/>
        <v>0</v>
      </c>
      <c r="I1198" s="378">
        <f>IF(OR(C1198="150 Directors advances", C1198="120 accounts receivable", C1198="720.2 Automobile - Insurance", C1198="720.3 Automobile - License", C1198="870.4 Rent - Insurance", C1198="870.6 Rent - Property Tax", C1198="870.7 Rent - Homeoffice", C1198="870.9 Rent - Water"),
   0,
   IF(Dashboard!$F$5="Quick",
      IF(OR(C1198="190 Automobile",C1198="200 computer hardware",C1198="210 Computer software",C1198="220 Quickbooks software",C1198="230 Office equipment",C1198="240 Office furniture"),
         E1198-(E1198/(1+Dashboard!$F$4)),
         0
      ),
      IF(C1198="750 Business promotion",
         E1198-(E1198/(1+4.793/100)),
         E1198-(E1198/(1+Dashboard!$F$4))
      )
   )
)</f>
        <v>0</v>
      </c>
      <c r="J1198" s="25">
        <f>Bank1[[#This Row],[Money in/ (Money out)]]-Bank1[[#This Row],[GST/HST]]</f>
        <v>0</v>
      </c>
      <c r="L1198" s="23">
        <f t="shared" si="54"/>
        <v>0</v>
      </c>
    </row>
    <row r="1199" spans="1:12" x14ac:dyDescent="0.2">
      <c r="A1199" s="399"/>
      <c r="D1199" s="397">
        <f>_xlfn.XLOOKUP(C:C,Table1[for Import to Bank Register dropdown],Table1[for Pivot],0,0,1)</f>
        <v>0</v>
      </c>
      <c r="E1199" s="400"/>
      <c r="F1199" s="146">
        <f t="shared" si="56"/>
        <v>1111111</v>
      </c>
      <c r="G1199" s="375">
        <f t="shared" si="55"/>
        <v>0</v>
      </c>
      <c r="I1199" s="378">
        <f>IF(OR(C1199="150 Directors advances", C1199="120 accounts receivable", C1199="720.2 Automobile - Insurance", C1199="720.3 Automobile - License", C1199="870.4 Rent - Insurance", C1199="870.6 Rent - Property Tax", C1199="870.7 Rent - Homeoffice", C1199="870.9 Rent - Water"),
   0,
   IF(Dashboard!$F$5="Quick",
      IF(OR(C1199="190 Automobile",C1199="200 computer hardware",C1199="210 Computer software",C1199="220 Quickbooks software",C1199="230 Office equipment",C1199="240 Office furniture"),
         E1199-(E1199/(1+Dashboard!$F$4)),
         0
      ),
      IF(C1199="750 Business promotion",
         E1199-(E1199/(1+4.793/100)),
         E1199-(E1199/(1+Dashboard!$F$4))
      )
   )
)</f>
        <v>0</v>
      </c>
      <c r="J1199" s="25">
        <f>Bank1[[#This Row],[Money in/ (Money out)]]-Bank1[[#This Row],[GST/HST]]</f>
        <v>0</v>
      </c>
      <c r="L1199" s="23">
        <f t="shared" si="54"/>
        <v>0</v>
      </c>
    </row>
    <row r="1200" spans="1:12" x14ac:dyDescent="0.2">
      <c r="A1200" s="399"/>
      <c r="D1200" s="397">
        <f>_xlfn.XLOOKUP(C:C,Table1[for Import to Bank Register dropdown],Table1[for Pivot],0,0,1)</f>
        <v>0</v>
      </c>
      <c r="E1200" s="400"/>
      <c r="F1200" s="146">
        <f t="shared" si="56"/>
        <v>1111111</v>
      </c>
      <c r="G1200" s="375">
        <f t="shared" si="55"/>
        <v>0</v>
      </c>
      <c r="I1200" s="378">
        <f>IF(OR(C1200="150 Directors advances", C1200="120 accounts receivable", C1200="720.2 Automobile - Insurance", C1200="720.3 Automobile - License", C1200="870.4 Rent - Insurance", C1200="870.6 Rent - Property Tax", C1200="870.7 Rent - Homeoffice", C1200="870.9 Rent - Water"),
   0,
   IF(Dashboard!$F$5="Quick",
      IF(OR(C1200="190 Automobile",C1200="200 computer hardware",C1200="210 Computer software",C1200="220 Quickbooks software",C1200="230 Office equipment",C1200="240 Office furniture"),
         E1200-(E1200/(1+Dashboard!$F$4)),
         0
      ),
      IF(C1200="750 Business promotion",
         E1200-(E1200/(1+4.793/100)),
         E1200-(E1200/(1+Dashboard!$F$4))
      )
   )
)</f>
        <v>0</v>
      </c>
      <c r="J1200" s="25">
        <f>Bank1[[#This Row],[Money in/ (Money out)]]-Bank1[[#This Row],[GST/HST]]</f>
        <v>0</v>
      </c>
      <c r="L1200" s="23">
        <f t="shared" si="54"/>
        <v>0</v>
      </c>
    </row>
    <row r="1201" spans="1:12" x14ac:dyDescent="0.2">
      <c r="A1201" s="399"/>
      <c r="D1201" s="397">
        <f>_xlfn.XLOOKUP(C:C,Table1[for Import to Bank Register dropdown],Table1[for Pivot],0,0,1)</f>
        <v>0</v>
      </c>
      <c r="E1201" s="400"/>
      <c r="F1201" s="146">
        <f t="shared" si="56"/>
        <v>1111111</v>
      </c>
      <c r="G1201" s="375">
        <f t="shared" si="55"/>
        <v>0</v>
      </c>
      <c r="I1201" s="378">
        <f>IF(OR(C1201="150 Directors advances", C1201="120 accounts receivable", C1201="720.2 Automobile - Insurance", C1201="720.3 Automobile - License", C1201="870.4 Rent - Insurance", C1201="870.6 Rent - Property Tax", C1201="870.7 Rent - Homeoffice", C1201="870.9 Rent - Water"),
   0,
   IF(Dashboard!$F$5="Quick",
      IF(OR(C1201="190 Automobile",C1201="200 computer hardware",C1201="210 Computer software",C1201="220 Quickbooks software",C1201="230 Office equipment",C1201="240 Office furniture"),
         E1201-(E1201/(1+Dashboard!$F$4)),
         0
      ),
      IF(C1201="750 Business promotion",
         E1201-(E1201/(1+4.793/100)),
         E1201-(E1201/(1+Dashboard!$F$4))
      )
   )
)</f>
        <v>0</v>
      </c>
      <c r="J1201" s="25">
        <f>Bank1[[#This Row],[Money in/ (Money out)]]-Bank1[[#This Row],[GST/HST]]</f>
        <v>0</v>
      </c>
      <c r="L1201" s="23">
        <f t="shared" si="54"/>
        <v>0</v>
      </c>
    </row>
    <row r="1202" spans="1:12" x14ac:dyDescent="0.2">
      <c r="A1202" s="399"/>
      <c r="D1202" s="397">
        <f>_xlfn.XLOOKUP(C:C,Table1[for Import to Bank Register dropdown],Table1[for Pivot],0,0,1)</f>
        <v>0</v>
      </c>
      <c r="E1202" s="400"/>
      <c r="F1202" s="146">
        <f t="shared" si="56"/>
        <v>1111111</v>
      </c>
      <c r="G1202" s="375">
        <f t="shared" si="55"/>
        <v>0</v>
      </c>
      <c r="I1202" s="378">
        <f>IF(OR(C1202="150 Directors advances", C1202="120 accounts receivable", C1202="720.2 Automobile - Insurance", C1202="720.3 Automobile - License", C1202="870.4 Rent - Insurance", C1202="870.6 Rent - Property Tax", C1202="870.7 Rent - Homeoffice", C1202="870.9 Rent - Water"),
   0,
   IF(Dashboard!$F$5="Quick",
      IF(OR(C1202="190 Automobile",C1202="200 computer hardware",C1202="210 Computer software",C1202="220 Quickbooks software",C1202="230 Office equipment",C1202="240 Office furniture"),
         E1202-(E1202/(1+Dashboard!$F$4)),
         0
      ),
      IF(C1202="750 Business promotion",
         E1202-(E1202/(1+4.793/100)),
         E1202-(E1202/(1+Dashboard!$F$4))
      )
   )
)</f>
        <v>0</v>
      </c>
      <c r="J1202" s="25">
        <f>Bank1[[#This Row],[Money in/ (Money out)]]-Bank1[[#This Row],[GST/HST]]</f>
        <v>0</v>
      </c>
      <c r="L1202" s="23">
        <f t="shared" si="54"/>
        <v>0</v>
      </c>
    </row>
    <row r="1203" spans="1:12" x14ac:dyDescent="0.2">
      <c r="A1203" s="399"/>
      <c r="D1203" s="397">
        <f>_xlfn.XLOOKUP(C:C,Table1[for Import to Bank Register dropdown],Table1[for Pivot],0,0,1)</f>
        <v>0</v>
      </c>
      <c r="E1203" s="400"/>
      <c r="F1203" s="146">
        <f t="shared" si="56"/>
        <v>1111111</v>
      </c>
      <c r="G1203" s="375">
        <f t="shared" si="55"/>
        <v>0</v>
      </c>
      <c r="I1203" s="378">
        <f>IF(OR(C1203="150 Directors advances", C1203="120 accounts receivable", C1203="720.2 Automobile - Insurance", C1203="720.3 Automobile - License", C1203="870.4 Rent - Insurance", C1203="870.6 Rent - Property Tax", C1203="870.7 Rent - Homeoffice", C1203="870.9 Rent - Water"),
   0,
   IF(Dashboard!$F$5="Quick",
      IF(OR(C1203="190 Automobile",C1203="200 computer hardware",C1203="210 Computer software",C1203="220 Quickbooks software",C1203="230 Office equipment",C1203="240 Office furniture"),
         E1203-(E1203/(1+Dashboard!$F$4)),
         0
      ),
      IF(C1203="750 Business promotion",
         E1203-(E1203/(1+4.793/100)),
         E1203-(E1203/(1+Dashboard!$F$4))
      )
   )
)</f>
        <v>0</v>
      </c>
      <c r="J1203" s="25">
        <f>Bank1[[#This Row],[Money in/ (Money out)]]-Bank1[[#This Row],[GST/HST]]</f>
        <v>0</v>
      </c>
      <c r="L1203" s="23">
        <f t="shared" si="54"/>
        <v>0</v>
      </c>
    </row>
    <row r="1204" spans="1:12" x14ac:dyDescent="0.2">
      <c r="A1204" s="399"/>
      <c r="D1204" s="397">
        <f>_xlfn.XLOOKUP(C:C,Table1[for Import to Bank Register dropdown],Table1[for Pivot],0,0,1)</f>
        <v>0</v>
      </c>
      <c r="E1204" s="400"/>
      <c r="F1204" s="146">
        <f t="shared" si="56"/>
        <v>1111111</v>
      </c>
      <c r="G1204" s="375">
        <f t="shared" si="55"/>
        <v>0</v>
      </c>
      <c r="I1204" s="378">
        <f>IF(OR(C1204="150 Directors advances", C1204="120 accounts receivable", C1204="720.2 Automobile - Insurance", C1204="720.3 Automobile - License", C1204="870.4 Rent - Insurance", C1204="870.6 Rent - Property Tax", C1204="870.7 Rent - Homeoffice", C1204="870.9 Rent - Water"),
   0,
   IF(Dashboard!$F$5="Quick",
      IF(OR(C1204="190 Automobile",C1204="200 computer hardware",C1204="210 Computer software",C1204="220 Quickbooks software",C1204="230 Office equipment",C1204="240 Office furniture"),
         E1204-(E1204/(1+Dashboard!$F$4)),
         0
      ),
      IF(C1204="750 Business promotion",
         E1204-(E1204/(1+4.793/100)),
         E1204-(E1204/(1+Dashboard!$F$4))
      )
   )
)</f>
        <v>0</v>
      </c>
      <c r="J1204" s="25">
        <f>Bank1[[#This Row],[Money in/ (Money out)]]-Bank1[[#This Row],[GST/HST]]</f>
        <v>0</v>
      </c>
      <c r="L1204" s="23">
        <f t="shared" si="54"/>
        <v>0</v>
      </c>
    </row>
    <row r="1205" spans="1:12" x14ac:dyDescent="0.2">
      <c r="A1205" s="399"/>
      <c r="D1205" s="397">
        <f>_xlfn.XLOOKUP(C:C,Table1[for Import to Bank Register dropdown],Table1[for Pivot],0,0,1)</f>
        <v>0</v>
      </c>
      <c r="E1205" s="400"/>
      <c r="F1205" s="146">
        <f t="shared" si="56"/>
        <v>1111111</v>
      </c>
      <c r="G1205" s="375">
        <f t="shared" si="55"/>
        <v>0</v>
      </c>
      <c r="I1205" s="378">
        <f>IF(OR(C1205="150 Directors advances", C1205="120 accounts receivable", C1205="720.2 Automobile - Insurance", C1205="720.3 Automobile - License", C1205="870.4 Rent - Insurance", C1205="870.6 Rent - Property Tax", C1205="870.7 Rent - Homeoffice", C1205="870.9 Rent - Water"),
   0,
   IF(Dashboard!$F$5="Quick",
      IF(OR(C1205="190 Automobile",C1205="200 computer hardware",C1205="210 Computer software",C1205="220 Quickbooks software",C1205="230 Office equipment",C1205="240 Office furniture"),
         E1205-(E1205/(1+Dashboard!$F$4)),
         0
      ),
      IF(C1205="750 Business promotion",
         E1205-(E1205/(1+4.793/100)),
         E1205-(E1205/(1+Dashboard!$F$4))
      )
   )
)</f>
        <v>0</v>
      </c>
      <c r="J1205" s="25">
        <f>Bank1[[#This Row],[Money in/ (Money out)]]-Bank1[[#This Row],[GST/HST]]</f>
        <v>0</v>
      </c>
      <c r="L1205" s="23">
        <f t="shared" si="54"/>
        <v>0</v>
      </c>
    </row>
    <row r="1206" spans="1:12" x14ac:dyDescent="0.2">
      <c r="A1206" s="399"/>
      <c r="D1206" s="397">
        <f>_xlfn.XLOOKUP(C:C,Table1[for Import to Bank Register dropdown],Table1[for Pivot],0,0,1)</f>
        <v>0</v>
      </c>
      <c r="E1206" s="400"/>
      <c r="F1206" s="146">
        <f t="shared" si="56"/>
        <v>1111111</v>
      </c>
      <c r="G1206" s="375">
        <f t="shared" si="55"/>
        <v>0</v>
      </c>
      <c r="I1206" s="378">
        <f>IF(OR(C1206="150 Directors advances", C1206="120 accounts receivable", C1206="720.2 Automobile - Insurance", C1206="720.3 Automobile - License", C1206="870.4 Rent - Insurance", C1206="870.6 Rent - Property Tax", C1206="870.7 Rent - Homeoffice", C1206="870.9 Rent - Water"),
   0,
   IF(Dashboard!$F$5="Quick",
      IF(OR(C1206="190 Automobile",C1206="200 computer hardware",C1206="210 Computer software",C1206="220 Quickbooks software",C1206="230 Office equipment",C1206="240 Office furniture"),
         E1206-(E1206/(1+Dashboard!$F$4)),
         0
      ),
      IF(C1206="750 Business promotion",
         E1206-(E1206/(1+4.793/100)),
         E1206-(E1206/(1+Dashboard!$F$4))
      )
   )
)</f>
        <v>0</v>
      </c>
      <c r="J1206" s="25">
        <f>Bank1[[#This Row],[Money in/ (Money out)]]-Bank1[[#This Row],[GST/HST]]</f>
        <v>0</v>
      </c>
      <c r="L1206" s="23">
        <f t="shared" si="54"/>
        <v>0</v>
      </c>
    </row>
    <row r="1207" spans="1:12" x14ac:dyDescent="0.2">
      <c r="A1207" s="399"/>
      <c r="D1207" s="397">
        <f>_xlfn.XLOOKUP(C:C,Table1[for Import to Bank Register dropdown],Table1[for Pivot],0,0,1)</f>
        <v>0</v>
      </c>
      <c r="E1207" s="400"/>
      <c r="F1207" s="146">
        <f t="shared" si="56"/>
        <v>1111111</v>
      </c>
      <c r="G1207" s="375">
        <f t="shared" si="55"/>
        <v>0</v>
      </c>
      <c r="I1207" s="378">
        <f>IF(OR(C1207="150 Directors advances", C1207="120 accounts receivable", C1207="720.2 Automobile - Insurance", C1207="720.3 Automobile - License", C1207="870.4 Rent - Insurance", C1207="870.6 Rent - Property Tax", C1207="870.7 Rent - Homeoffice", C1207="870.9 Rent - Water"),
   0,
   IF(Dashboard!$F$5="Quick",
      IF(OR(C1207="190 Automobile",C1207="200 computer hardware",C1207="210 Computer software",C1207="220 Quickbooks software",C1207="230 Office equipment",C1207="240 Office furniture"),
         E1207-(E1207/(1+Dashboard!$F$4)),
         0
      ),
      IF(C1207="750 Business promotion",
         E1207-(E1207/(1+4.793/100)),
         E1207-(E1207/(1+Dashboard!$F$4))
      )
   )
)</f>
        <v>0</v>
      </c>
      <c r="J1207" s="25">
        <f>Bank1[[#This Row],[Money in/ (Money out)]]-Bank1[[#This Row],[GST/HST]]</f>
        <v>0</v>
      </c>
      <c r="L1207" s="23">
        <f t="shared" si="54"/>
        <v>0</v>
      </c>
    </row>
    <row r="1208" spans="1:12" x14ac:dyDescent="0.2">
      <c r="A1208" s="399"/>
      <c r="D1208" s="397">
        <f>_xlfn.XLOOKUP(C:C,Table1[for Import to Bank Register dropdown],Table1[for Pivot],0,0,1)</f>
        <v>0</v>
      </c>
      <c r="E1208" s="400"/>
      <c r="F1208" s="146">
        <f t="shared" si="56"/>
        <v>1111111</v>
      </c>
      <c r="G1208" s="375">
        <f t="shared" si="55"/>
        <v>0</v>
      </c>
      <c r="I1208" s="378">
        <f>IF(OR(C1208="150 Directors advances", C1208="120 accounts receivable", C1208="720.2 Automobile - Insurance", C1208="720.3 Automobile - License", C1208="870.4 Rent - Insurance", C1208="870.6 Rent - Property Tax", C1208="870.7 Rent - Homeoffice", C1208="870.9 Rent - Water"),
   0,
   IF(Dashboard!$F$5="Quick",
      IF(OR(C1208="190 Automobile",C1208="200 computer hardware",C1208="210 Computer software",C1208="220 Quickbooks software",C1208="230 Office equipment",C1208="240 Office furniture"),
         E1208-(E1208/(1+Dashboard!$F$4)),
         0
      ),
      IF(C1208="750 Business promotion",
         E1208-(E1208/(1+4.793/100)),
         E1208-(E1208/(1+Dashboard!$F$4))
      )
   )
)</f>
        <v>0</v>
      </c>
      <c r="J1208" s="25">
        <f>Bank1[[#This Row],[Money in/ (Money out)]]-Bank1[[#This Row],[GST/HST]]</f>
        <v>0</v>
      </c>
      <c r="L1208" s="23">
        <f t="shared" si="54"/>
        <v>0</v>
      </c>
    </row>
    <row r="1209" spans="1:12" x14ac:dyDescent="0.2">
      <c r="A1209" s="399"/>
      <c r="D1209" s="397">
        <f>_xlfn.XLOOKUP(C:C,Table1[for Import to Bank Register dropdown],Table1[for Pivot],0,0,1)</f>
        <v>0</v>
      </c>
      <c r="E1209" s="400"/>
      <c r="F1209" s="146">
        <f t="shared" si="56"/>
        <v>1111111</v>
      </c>
      <c r="G1209" s="375">
        <f t="shared" si="55"/>
        <v>0</v>
      </c>
      <c r="I1209" s="378">
        <f>IF(OR(C1209="150 Directors advances", C1209="120 accounts receivable", C1209="720.2 Automobile - Insurance", C1209="720.3 Automobile - License", C1209="870.4 Rent - Insurance", C1209="870.6 Rent - Property Tax", C1209="870.7 Rent - Homeoffice", C1209="870.9 Rent - Water"),
   0,
   IF(Dashboard!$F$5="Quick",
      IF(OR(C1209="190 Automobile",C1209="200 computer hardware",C1209="210 Computer software",C1209="220 Quickbooks software",C1209="230 Office equipment",C1209="240 Office furniture"),
         E1209-(E1209/(1+Dashboard!$F$4)),
         0
      ),
      IF(C1209="750 Business promotion",
         E1209-(E1209/(1+4.793/100)),
         E1209-(E1209/(1+Dashboard!$F$4))
      )
   )
)</f>
        <v>0</v>
      </c>
      <c r="J1209" s="25">
        <f>Bank1[[#This Row],[Money in/ (Money out)]]-Bank1[[#This Row],[GST/HST]]</f>
        <v>0</v>
      </c>
      <c r="L1209" s="23">
        <f t="shared" si="54"/>
        <v>0</v>
      </c>
    </row>
    <row r="1210" spans="1:12" x14ac:dyDescent="0.2">
      <c r="A1210" s="399"/>
      <c r="D1210" s="397">
        <f>_xlfn.XLOOKUP(C:C,Table1[for Import to Bank Register dropdown],Table1[for Pivot],0,0,1)</f>
        <v>0</v>
      </c>
      <c r="E1210" s="400"/>
      <c r="F1210" s="146">
        <f t="shared" si="56"/>
        <v>1111111</v>
      </c>
      <c r="G1210" s="375">
        <f t="shared" si="55"/>
        <v>0</v>
      </c>
      <c r="I1210" s="378">
        <f>IF(OR(C1210="150 Directors advances", C1210="120 accounts receivable", C1210="720.2 Automobile - Insurance", C1210="720.3 Automobile - License", C1210="870.4 Rent - Insurance", C1210="870.6 Rent - Property Tax", C1210="870.7 Rent - Homeoffice", C1210="870.9 Rent - Water"),
   0,
   IF(Dashboard!$F$5="Quick",
      IF(OR(C1210="190 Automobile",C1210="200 computer hardware",C1210="210 Computer software",C1210="220 Quickbooks software",C1210="230 Office equipment",C1210="240 Office furniture"),
         E1210-(E1210/(1+Dashboard!$F$4)),
         0
      ),
      IF(C1210="750 Business promotion",
         E1210-(E1210/(1+4.793/100)),
         E1210-(E1210/(1+Dashboard!$F$4))
      )
   )
)</f>
        <v>0</v>
      </c>
      <c r="J1210" s="25">
        <f>Bank1[[#This Row],[Money in/ (Money out)]]-Bank1[[#This Row],[GST/HST]]</f>
        <v>0</v>
      </c>
      <c r="L1210" s="23">
        <f t="shared" si="54"/>
        <v>0</v>
      </c>
    </row>
    <row r="1211" spans="1:12" x14ac:dyDescent="0.2">
      <c r="A1211" s="399"/>
      <c r="D1211" s="397">
        <f>_xlfn.XLOOKUP(C:C,Table1[for Import to Bank Register dropdown],Table1[for Pivot],0,0,1)</f>
        <v>0</v>
      </c>
      <c r="E1211" s="400"/>
      <c r="F1211" s="146">
        <f t="shared" si="56"/>
        <v>1111111</v>
      </c>
      <c r="G1211" s="375">
        <f t="shared" si="55"/>
        <v>0</v>
      </c>
      <c r="I1211" s="378">
        <f>IF(OR(C1211="150 Directors advances", C1211="120 accounts receivable", C1211="720.2 Automobile - Insurance", C1211="720.3 Automobile - License", C1211="870.4 Rent - Insurance", C1211="870.6 Rent - Property Tax", C1211="870.7 Rent - Homeoffice", C1211="870.9 Rent - Water"),
   0,
   IF(Dashboard!$F$5="Quick",
      IF(OR(C1211="190 Automobile",C1211="200 computer hardware",C1211="210 Computer software",C1211="220 Quickbooks software",C1211="230 Office equipment",C1211="240 Office furniture"),
         E1211-(E1211/(1+Dashboard!$F$4)),
         0
      ),
      IF(C1211="750 Business promotion",
         E1211-(E1211/(1+4.793/100)),
         E1211-(E1211/(1+Dashboard!$F$4))
      )
   )
)</f>
        <v>0</v>
      </c>
      <c r="J1211" s="25">
        <f>Bank1[[#This Row],[Money in/ (Money out)]]-Bank1[[#This Row],[GST/HST]]</f>
        <v>0</v>
      </c>
      <c r="L1211" s="23">
        <f t="shared" si="54"/>
        <v>0</v>
      </c>
    </row>
    <row r="1212" spans="1:12" x14ac:dyDescent="0.2">
      <c r="A1212" s="399"/>
      <c r="D1212" s="397">
        <f>_xlfn.XLOOKUP(C:C,Table1[for Import to Bank Register dropdown],Table1[for Pivot],0,0,1)</f>
        <v>0</v>
      </c>
      <c r="E1212" s="400"/>
      <c r="F1212" s="146">
        <f t="shared" si="56"/>
        <v>1111111</v>
      </c>
      <c r="G1212" s="375">
        <f t="shared" si="55"/>
        <v>0</v>
      </c>
      <c r="I1212" s="378">
        <f>IF(OR(C1212="150 Directors advances", C1212="120 accounts receivable", C1212="720.2 Automobile - Insurance", C1212="720.3 Automobile - License", C1212="870.4 Rent - Insurance", C1212="870.6 Rent - Property Tax", C1212="870.7 Rent - Homeoffice", C1212="870.9 Rent - Water"),
   0,
   IF(Dashboard!$F$5="Quick",
      IF(OR(C1212="190 Automobile",C1212="200 computer hardware",C1212="210 Computer software",C1212="220 Quickbooks software",C1212="230 Office equipment",C1212="240 Office furniture"),
         E1212-(E1212/(1+Dashboard!$F$4)),
         0
      ),
      IF(C1212="750 Business promotion",
         E1212-(E1212/(1+4.793/100)),
         E1212-(E1212/(1+Dashboard!$F$4))
      )
   )
)</f>
        <v>0</v>
      </c>
      <c r="J1212" s="25">
        <f>Bank1[[#This Row],[Money in/ (Money out)]]-Bank1[[#This Row],[GST/HST]]</f>
        <v>0</v>
      </c>
      <c r="L1212" s="23">
        <f t="shared" si="54"/>
        <v>0</v>
      </c>
    </row>
    <row r="1213" spans="1:12" x14ac:dyDescent="0.2">
      <c r="A1213" s="399"/>
      <c r="D1213" s="397">
        <f>_xlfn.XLOOKUP(C:C,Table1[for Import to Bank Register dropdown],Table1[for Pivot],0,0,1)</f>
        <v>0</v>
      </c>
      <c r="E1213" s="400"/>
      <c r="F1213" s="146">
        <f t="shared" si="56"/>
        <v>1111111</v>
      </c>
      <c r="G1213" s="375">
        <f t="shared" si="55"/>
        <v>0</v>
      </c>
      <c r="I1213" s="378">
        <f>IF(OR(C1213="150 Directors advances", C1213="120 accounts receivable", C1213="720.2 Automobile - Insurance", C1213="720.3 Automobile - License", C1213="870.4 Rent - Insurance", C1213="870.6 Rent - Property Tax", C1213="870.7 Rent - Homeoffice", C1213="870.9 Rent - Water"),
   0,
   IF(Dashboard!$F$5="Quick",
      IF(OR(C1213="190 Automobile",C1213="200 computer hardware",C1213="210 Computer software",C1213="220 Quickbooks software",C1213="230 Office equipment",C1213="240 Office furniture"),
         E1213-(E1213/(1+Dashboard!$F$4)),
         0
      ),
      IF(C1213="750 Business promotion",
         E1213-(E1213/(1+4.793/100)),
         E1213-(E1213/(1+Dashboard!$F$4))
      )
   )
)</f>
        <v>0</v>
      </c>
      <c r="J1213" s="25">
        <f>Bank1[[#This Row],[Money in/ (Money out)]]-Bank1[[#This Row],[GST/HST]]</f>
        <v>0</v>
      </c>
      <c r="L1213" s="23">
        <f t="shared" si="54"/>
        <v>0</v>
      </c>
    </row>
    <row r="1214" spans="1:12" x14ac:dyDescent="0.2">
      <c r="A1214" s="399"/>
      <c r="D1214" s="397">
        <f>_xlfn.XLOOKUP(C:C,Table1[for Import to Bank Register dropdown],Table1[for Pivot],0,0,1)</f>
        <v>0</v>
      </c>
      <c r="E1214" s="400"/>
      <c r="F1214" s="146">
        <f t="shared" si="56"/>
        <v>1111111</v>
      </c>
      <c r="G1214" s="375">
        <f t="shared" si="55"/>
        <v>0</v>
      </c>
      <c r="I1214" s="378">
        <f>IF(OR(C1214="150 Directors advances", C1214="120 accounts receivable", C1214="720.2 Automobile - Insurance", C1214="720.3 Automobile - License", C1214="870.4 Rent - Insurance", C1214="870.6 Rent - Property Tax", C1214="870.7 Rent - Homeoffice", C1214="870.9 Rent - Water"),
   0,
   IF(Dashboard!$F$5="Quick",
      IF(OR(C1214="190 Automobile",C1214="200 computer hardware",C1214="210 Computer software",C1214="220 Quickbooks software",C1214="230 Office equipment",C1214="240 Office furniture"),
         E1214-(E1214/(1+Dashboard!$F$4)),
         0
      ),
      IF(C1214="750 Business promotion",
         E1214-(E1214/(1+4.793/100)),
         E1214-(E1214/(1+Dashboard!$F$4))
      )
   )
)</f>
        <v>0</v>
      </c>
      <c r="J1214" s="25">
        <f>Bank1[[#This Row],[Money in/ (Money out)]]-Bank1[[#This Row],[GST/HST]]</f>
        <v>0</v>
      </c>
      <c r="L1214" s="23">
        <f t="shared" si="54"/>
        <v>0</v>
      </c>
    </row>
    <row r="1215" spans="1:12" x14ac:dyDescent="0.2">
      <c r="A1215" s="399"/>
      <c r="D1215" s="397">
        <f>_xlfn.XLOOKUP(C:C,Table1[for Import to Bank Register dropdown],Table1[for Pivot],0,0,1)</f>
        <v>0</v>
      </c>
      <c r="E1215" s="400"/>
      <c r="F1215" s="146">
        <f t="shared" si="56"/>
        <v>1111111</v>
      </c>
      <c r="G1215" s="375">
        <f t="shared" si="55"/>
        <v>0</v>
      </c>
      <c r="I1215" s="378">
        <f>IF(OR(C1215="150 Directors advances", C1215="120 accounts receivable", C1215="720.2 Automobile - Insurance", C1215="720.3 Automobile - License", C1215="870.4 Rent - Insurance", C1215="870.6 Rent - Property Tax", C1215="870.7 Rent - Homeoffice", C1215="870.9 Rent - Water"),
   0,
   IF(Dashboard!$F$5="Quick",
      IF(OR(C1215="190 Automobile",C1215="200 computer hardware",C1215="210 Computer software",C1215="220 Quickbooks software",C1215="230 Office equipment",C1215="240 Office furniture"),
         E1215-(E1215/(1+Dashboard!$F$4)),
         0
      ),
      IF(C1215="750 Business promotion",
         E1215-(E1215/(1+4.793/100)),
         E1215-(E1215/(1+Dashboard!$F$4))
      )
   )
)</f>
        <v>0</v>
      </c>
      <c r="J1215" s="25">
        <f>Bank1[[#This Row],[Money in/ (Money out)]]-Bank1[[#This Row],[GST/HST]]</f>
        <v>0</v>
      </c>
      <c r="L1215" s="23">
        <f t="shared" si="54"/>
        <v>0</v>
      </c>
    </row>
    <row r="1216" spans="1:12" x14ac:dyDescent="0.2">
      <c r="A1216" s="399"/>
      <c r="D1216" s="397">
        <f>_xlfn.XLOOKUP(C:C,Table1[for Import to Bank Register dropdown],Table1[for Pivot],0,0,1)</f>
        <v>0</v>
      </c>
      <c r="E1216" s="400"/>
      <c r="F1216" s="146">
        <f t="shared" si="56"/>
        <v>1111111</v>
      </c>
      <c r="G1216" s="375">
        <f t="shared" si="55"/>
        <v>0</v>
      </c>
      <c r="I1216" s="378">
        <f>IF(OR(C1216="150 Directors advances", C1216="120 accounts receivable", C1216="720.2 Automobile - Insurance", C1216="720.3 Automobile - License", C1216="870.4 Rent - Insurance", C1216="870.6 Rent - Property Tax", C1216="870.7 Rent - Homeoffice", C1216="870.9 Rent - Water"),
   0,
   IF(Dashboard!$F$5="Quick",
      IF(OR(C1216="190 Automobile",C1216="200 computer hardware",C1216="210 Computer software",C1216="220 Quickbooks software",C1216="230 Office equipment",C1216="240 Office furniture"),
         E1216-(E1216/(1+Dashboard!$F$4)),
         0
      ),
      IF(C1216="750 Business promotion",
         E1216-(E1216/(1+4.793/100)),
         E1216-(E1216/(1+Dashboard!$F$4))
      )
   )
)</f>
        <v>0</v>
      </c>
      <c r="J1216" s="25">
        <f>Bank1[[#This Row],[Money in/ (Money out)]]-Bank1[[#This Row],[GST/HST]]</f>
        <v>0</v>
      </c>
      <c r="L1216" s="23">
        <f t="shared" si="54"/>
        <v>0</v>
      </c>
    </row>
    <row r="1217" spans="1:12" x14ac:dyDescent="0.2">
      <c r="A1217" s="399"/>
      <c r="D1217" s="397">
        <f>_xlfn.XLOOKUP(C:C,Table1[for Import to Bank Register dropdown],Table1[for Pivot],0,0,1)</f>
        <v>0</v>
      </c>
      <c r="E1217" s="400"/>
      <c r="F1217" s="146">
        <f t="shared" si="56"/>
        <v>1111111</v>
      </c>
      <c r="G1217" s="375">
        <f t="shared" si="55"/>
        <v>0</v>
      </c>
      <c r="I1217" s="378">
        <f>IF(OR(C1217="150 Directors advances", C1217="120 accounts receivable", C1217="720.2 Automobile - Insurance", C1217="720.3 Automobile - License", C1217="870.4 Rent - Insurance", C1217="870.6 Rent - Property Tax", C1217="870.7 Rent - Homeoffice", C1217="870.9 Rent - Water"),
   0,
   IF(Dashboard!$F$5="Quick",
      IF(OR(C1217="190 Automobile",C1217="200 computer hardware",C1217="210 Computer software",C1217="220 Quickbooks software",C1217="230 Office equipment",C1217="240 Office furniture"),
         E1217-(E1217/(1+Dashboard!$F$4)),
         0
      ),
      IF(C1217="750 Business promotion",
         E1217-(E1217/(1+4.793/100)),
         E1217-(E1217/(1+Dashboard!$F$4))
      )
   )
)</f>
        <v>0</v>
      </c>
      <c r="J1217" s="25">
        <f>Bank1[[#This Row],[Money in/ (Money out)]]-Bank1[[#This Row],[GST/HST]]</f>
        <v>0</v>
      </c>
      <c r="L1217" s="23">
        <f t="shared" si="54"/>
        <v>0</v>
      </c>
    </row>
    <row r="1218" spans="1:12" x14ac:dyDescent="0.2">
      <c r="A1218" s="399"/>
      <c r="D1218" s="397">
        <f>_xlfn.XLOOKUP(C:C,Table1[for Import to Bank Register dropdown],Table1[for Pivot],0,0,1)</f>
        <v>0</v>
      </c>
      <c r="E1218" s="400"/>
      <c r="F1218" s="146">
        <f t="shared" si="56"/>
        <v>1111111</v>
      </c>
      <c r="G1218" s="375">
        <f t="shared" si="55"/>
        <v>0</v>
      </c>
      <c r="I1218" s="378">
        <f>IF(OR(C1218="150 Directors advances", C1218="120 accounts receivable", C1218="720.2 Automobile - Insurance", C1218="720.3 Automobile - License", C1218="870.4 Rent - Insurance", C1218="870.6 Rent - Property Tax", C1218="870.7 Rent - Homeoffice", C1218="870.9 Rent - Water"),
   0,
   IF(Dashboard!$F$5="Quick",
      IF(OR(C1218="190 Automobile",C1218="200 computer hardware",C1218="210 Computer software",C1218="220 Quickbooks software",C1218="230 Office equipment",C1218="240 Office furniture"),
         E1218-(E1218/(1+Dashboard!$F$4)),
         0
      ),
      IF(C1218="750 Business promotion",
         E1218-(E1218/(1+4.793/100)),
         E1218-(E1218/(1+Dashboard!$F$4))
      )
   )
)</f>
        <v>0</v>
      </c>
      <c r="J1218" s="25">
        <f>Bank1[[#This Row],[Money in/ (Money out)]]-Bank1[[#This Row],[GST/HST]]</f>
        <v>0</v>
      </c>
      <c r="L1218" s="23">
        <f t="shared" si="54"/>
        <v>0</v>
      </c>
    </row>
    <row r="1219" spans="1:12" x14ac:dyDescent="0.2">
      <c r="A1219" s="399"/>
      <c r="D1219" s="397">
        <f>_xlfn.XLOOKUP(C:C,Table1[for Import to Bank Register dropdown],Table1[for Pivot],0,0,1)</f>
        <v>0</v>
      </c>
      <c r="E1219" s="400"/>
      <c r="F1219" s="146">
        <f t="shared" si="56"/>
        <v>1111111</v>
      </c>
      <c r="G1219" s="375">
        <f t="shared" si="55"/>
        <v>0</v>
      </c>
      <c r="I1219" s="378">
        <f>IF(OR(C1219="150 Directors advances", C1219="120 accounts receivable", C1219="720.2 Automobile - Insurance", C1219="720.3 Automobile - License", C1219="870.4 Rent - Insurance", C1219="870.6 Rent - Property Tax", C1219="870.7 Rent - Homeoffice", C1219="870.9 Rent - Water"),
   0,
   IF(Dashboard!$F$5="Quick",
      IF(OR(C1219="190 Automobile",C1219="200 computer hardware",C1219="210 Computer software",C1219="220 Quickbooks software",C1219="230 Office equipment",C1219="240 Office furniture"),
         E1219-(E1219/(1+Dashboard!$F$4)),
         0
      ),
      IF(C1219="750 Business promotion",
         E1219-(E1219/(1+4.793/100)),
         E1219-(E1219/(1+Dashboard!$F$4))
      )
   )
)</f>
        <v>0</v>
      </c>
      <c r="J1219" s="25">
        <f>Bank1[[#This Row],[Money in/ (Money out)]]-Bank1[[#This Row],[GST/HST]]</f>
        <v>0</v>
      </c>
      <c r="L1219" s="23">
        <f t="shared" si="54"/>
        <v>0</v>
      </c>
    </row>
    <row r="1220" spans="1:12" x14ac:dyDescent="0.2">
      <c r="A1220" s="399"/>
      <c r="D1220" s="397">
        <f>_xlfn.XLOOKUP(C:C,Table1[for Import to Bank Register dropdown],Table1[for Pivot],0,0,1)</f>
        <v>0</v>
      </c>
      <c r="E1220" s="400"/>
      <c r="F1220" s="146">
        <f t="shared" si="56"/>
        <v>1111111</v>
      </c>
      <c r="G1220" s="375">
        <f t="shared" si="55"/>
        <v>0</v>
      </c>
      <c r="I1220" s="378">
        <f>IF(OR(C1220="150 Directors advances", C1220="120 accounts receivable", C1220="720.2 Automobile - Insurance", C1220="720.3 Automobile - License", C1220="870.4 Rent - Insurance", C1220="870.6 Rent - Property Tax", C1220="870.7 Rent - Homeoffice", C1220="870.9 Rent - Water"),
   0,
   IF(Dashboard!$F$5="Quick",
      IF(OR(C1220="190 Automobile",C1220="200 computer hardware",C1220="210 Computer software",C1220="220 Quickbooks software",C1220="230 Office equipment",C1220="240 Office furniture"),
         E1220-(E1220/(1+Dashboard!$F$4)),
         0
      ),
      IF(C1220="750 Business promotion",
         E1220-(E1220/(1+4.793/100)),
         E1220-(E1220/(1+Dashboard!$F$4))
      )
   )
)</f>
        <v>0</v>
      </c>
      <c r="J1220" s="25">
        <f>Bank1[[#This Row],[Money in/ (Money out)]]-Bank1[[#This Row],[GST/HST]]</f>
        <v>0</v>
      </c>
      <c r="L1220" s="23">
        <f t="shared" si="54"/>
        <v>0</v>
      </c>
    </row>
    <row r="1221" spans="1:12" x14ac:dyDescent="0.2">
      <c r="A1221" s="399"/>
      <c r="D1221" s="397">
        <f>_xlfn.XLOOKUP(C:C,Table1[for Import to Bank Register dropdown],Table1[for Pivot],0,0,1)</f>
        <v>0</v>
      </c>
      <c r="E1221" s="400"/>
      <c r="F1221" s="146">
        <f t="shared" si="56"/>
        <v>1111111</v>
      </c>
      <c r="G1221" s="375">
        <f t="shared" si="55"/>
        <v>0</v>
      </c>
      <c r="I1221" s="378">
        <f>IF(OR(C1221="150 Directors advances", C1221="120 accounts receivable", C1221="720.2 Automobile - Insurance", C1221="720.3 Automobile - License", C1221="870.4 Rent - Insurance", C1221="870.6 Rent - Property Tax", C1221="870.7 Rent - Homeoffice", C1221="870.9 Rent - Water"),
   0,
   IF(Dashboard!$F$5="Quick",
      IF(OR(C1221="190 Automobile",C1221="200 computer hardware",C1221="210 Computer software",C1221="220 Quickbooks software",C1221="230 Office equipment",C1221="240 Office furniture"),
         E1221-(E1221/(1+Dashboard!$F$4)),
         0
      ),
      IF(C1221="750 Business promotion",
         E1221-(E1221/(1+4.793/100)),
         E1221-(E1221/(1+Dashboard!$F$4))
      )
   )
)</f>
        <v>0</v>
      </c>
      <c r="J1221" s="25">
        <f>Bank1[[#This Row],[Money in/ (Money out)]]-Bank1[[#This Row],[GST/HST]]</f>
        <v>0</v>
      </c>
      <c r="L1221" s="23">
        <f t="shared" si="54"/>
        <v>0</v>
      </c>
    </row>
    <row r="1222" spans="1:12" x14ac:dyDescent="0.2">
      <c r="A1222" s="399"/>
      <c r="D1222" s="397">
        <f>_xlfn.XLOOKUP(C:C,Table1[for Import to Bank Register dropdown],Table1[for Pivot],0,0,1)</f>
        <v>0</v>
      </c>
      <c r="E1222" s="400"/>
      <c r="F1222" s="146">
        <f t="shared" si="56"/>
        <v>1111111</v>
      </c>
      <c r="G1222" s="375">
        <f t="shared" si="55"/>
        <v>0</v>
      </c>
      <c r="I1222" s="378">
        <f>IF(OR(C1222="150 Directors advances", C1222="120 accounts receivable", C1222="720.2 Automobile - Insurance", C1222="720.3 Automobile - License", C1222="870.4 Rent - Insurance", C1222="870.6 Rent - Property Tax", C1222="870.7 Rent - Homeoffice", C1222="870.9 Rent - Water"),
   0,
   IF(Dashboard!$F$5="Quick",
      IF(OR(C1222="190 Automobile",C1222="200 computer hardware",C1222="210 Computer software",C1222="220 Quickbooks software",C1222="230 Office equipment",C1222="240 Office furniture"),
         E1222-(E1222/(1+Dashboard!$F$4)),
         0
      ),
      IF(C1222="750 Business promotion",
         E1222-(E1222/(1+4.793/100)),
         E1222-(E1222/(1+Dashboard!$F$4))
      )
   )
)</f>
        <v>0</v>
      </c>
      <c r="J1222" s="25">
        <f>Bank1[[#This Row],[Money in/ (Money out)]]-Bank1[[#This Row],[GST/HST]]</f>
        <v>0</v>
      </c>
      <c r="L1222" s="23">
        <f t="shared" ref="L1222:L1285" si="57">$L$3</f>
        <v>0</v>
      </c>
    </row>
    <row r="1223" spans="1:12" x14ac:dyDescent="0.2">
      <c r="A1223" s="399"/>
      <c r="D1223" s="397">
        <f>_xlfn.XLOOKUP(C:C,Table1[for Import to Bank Register dropdown],Table1[for Pivot],0,0,1)</f>
        <v>0</v>
      </c>
      <c r="E1223" s="400"/>
      <c r="F1223" s="146">
        <f t="shared" si="56"/>
        <v>1111111</v>
      </c>
      <c r="G1223" s="375">
        <f t="shared" ref="G1223:G1286" si="58">G1222+E1223</f>
        <v>0</v>
      </c>
      <c r="I1223" s="378">
        <f>IF(OR(C1223="150 Directors advances", C1223="120 accounts receivable", C1223="720.2 Automobile - Insurance", C1223="720.3 Automobile - License", C1223="870.4 Rent - Insurance", C1223="870.6 Rent - Property Tax", C1223="870.7 Rent - Homeoffice", C1223="870.9 Rent - Water"),
   0,
   IF(Dashboard!$F$5="Quick",
      IF(OR(C1223="190 Automobile",C1223="200 computer hardware",C1223="210 Computer software",C1223="220 Quickbooks software",C1223="230 Office equipment",C1223="240 Office furniture"),
         E1223-(E1223/(1+Dashboard!$F$4)),
         0
      ),
      IF(C1223="750 Business promotion",
         E1223-(E1223/(1+4.793/100)),
         E1223-(E1223/(1+Dashboard!$F$4))
      )
   )
)</f>
        <v>0</v>
      </c>
      <c r="J1223" s="25">
        <f>Bank1[[#This Row],[Money in/ (Money out)]]-Bank1[[#This Row],[GST/HST]]</f>
        <v>0</v>
      </c>
      <c r="L1223" s="23">
        <f t="shared" si="57"/>
        <v>0</v>
      </c>
    </row>
    <row r="1224" spans="1:12" x14ac:dyDescent="0.2">
      <c r="A1224" s="399"/>
      <c r="D1224" s="397">
        <f>_xlfn.XLOOKUP(C:C,Table1[for Import to Bank Register dropdown],Table1[for Pivot],0,0,1)</f>
        <v>0</v>
      </c>
      <c r="E1224" s="400"/>
      <c r="F1224" s="146">
        <f t="shared" ref="F1224:F1287" si="59">$E$2</f>
        <v>1111111</v>
      </c>
      <c r="G1224" s="375">
        <f t="shared" si="58"/>
        <v>0</v>
      </c>
      <c r="I1224" s="378">
        <f>IF(OR(C1224="150 Directors advances", C1224="120 accounts receivable", C1224="720.2 Automobile - Insurance", C1224="720.3 Automobile - License", C1224="870.4 Rent - Insurance", C1224="870.6 Rent - Property Tax", C1224="870.7 Rent - Homeoffice", C1224="870.9 Rent - Water"),
   0,
   IF(Dashboard!$F$5="Quick",
      IF(OR(C1224="190 Automobile",C1224="200 computer hardware",C1224="210 Computer software",C1224="220 Quickbooks software",C1224="230 Office equipment",C1224="240 Office furniture"),
         E1224-(E1224/(1+Dashboard!$F$4)),
         0
      ),
      IF(C1224="750 Business promotion",
         E1224-(E1224/(1+4.793/100)),
         E1224-(E1224/(1+Dashboard!$F$4))
      )
   )
)</f>
        <v>0</v>
      </c>
      <c r="J1224" s="25">
        <f>Bank1[[#This Row],[Money in/ (Money out)]]-Bank1[[#This Row],[GST/HST]]</f>
        <v>0</v>
      </c>
      <c r="L1224" s="23">
        <f t="shared" si="57"/>
        <v>0</v>
      </c>
    </row>
    <row r="1225" spans="1:12" x14ac:dyDescent="0.2">
      <c r="A1225" s="399"/>
      <c r="D1225" s="397">
        <f>_xlfn.XLOOKUP(C:C,Table1[for Import to Bank Register dropdown],Table1[for Pivot],0,0,1)</f>
        <v>0</v>
      </c>
      <c r="E1225" s="400"/>
      <c r="F1225" s="146">
        <f t="shared" si="59"/>
        <v>1111111</v>
      </c>
      <c r="G1225" s="375">
        <f t="shared" si="58"/>
        <v>0</v>
      </c>
      <c r="I1225" s="378">
        <f>IF(OR(C1225="150 Directors advances", C1225="120 accounts receivable", C1225="720.2 Automobile - Insurance", C1225="720.3 Automobile - License", C1225="870.4 Rent - Insurance", C1225="870.6 Rent - Property Tax", C1225="870.7 Rent - Homeoffice", C1225="870.9 Rent - Water"),
   0,
   IF(Dashboard!$F$5="Quick",
      IF(OR(C1225="190 Automobile",C1225="200 computer hardware",C1225="210 Computer software",C1225="220 Quickbooks software",C1225="230 Office equipment",C1225="240 Office furniture"),
         E1225-(E1225/(1+Dashboard!$F$4)),
         0
      ),
      IF(C1225="750 Business promotion",
         E1225-(E1225/(1+4.793/100)),
         E1225-(E1225/(1+Dashboard!$F$4))
      )
   )
)</f>
        <v>0</v>
      </c>
      <c r="J1225" s="25">
        <f>Bank1[[#This Row],[Money in/ (Money out)]]-Bank1[[#This Row],[GST/HST]]</f>
        <v>0</v>
      </c>
      <c r="L1225" s="23">
        <f t="shared" si="57"/>
        <v>0</v>
      </c>
    </row>
    <row r="1226" spans="1:12" x14ac:dyDescent="0.2">
      <c r="A1226" s="399"/>
      <c r="D1226" s="397">
        <f>_xlfn.XLOOKUP(C:C,Table1[for Import to Bank Register dropdown],Table1[for Pivot],0,0,1)</f>
        <v>0</v>
      </c>
      <c r="E1226" s="400"/>
      <c r="F1226" s="146">
        <f t="shared" si="59"/>
        <v>1111111</v>
      </c>
      <c r="G1226" s="375">
        <f t="shared" si="58"/>
        <v>0</v>
      </c>
      <c r="I1226" s="378">
        <f>IF(OR(C1226="150 Directors advances", C1226="120 accounts receivable", C1226="720.2 Automobile - Insurance", C1226="720.3 Automobile - License", C1226="870.4 Rent - Insurance", C1226="870.6 Rent - Property Tax", C1226="870.7 Rent - Homeoffice", C1226="870.9 Rent - Water"),
   0,
   IF(Dashboard!$F$5="Quick",
      IF(OR(C1226="190 Automobile",C1226="200 computer hardware",C1226="210 Computer software",C1226="220 Quickbooks software",C1226="230 Office equipment",C1226="240 Office furniture"),
         E1226-(E1226/(1+Dashboard!$F$4)),
         0
      ),
      IF(C1226="750 Business promotion",
         E1226-(E1226/(1+4.793/100)),
         E1226-(E1226/(1+Dashboard!$F$4))
      )
   )
)</f>
        <v>0</v>
      </c>
      <c r="J1226" s="25">
        <f>Bank1[[#This Row],[Money in/ (Money out)]]-Bank1[[#This Row],[GST/HST]]</f>
        <v>0</v>
      </c>
      <c r="L1226" s="23">
        <f t="shared" si="57"/>
        <v>0</v>
      </c>
    </row>
    <row r="1227" spans="1:12" x14ac:dyDescent="0.2">
      <c r="A1227" s="399"/>
      <c r="D1227" s="397">
        <f>_xlfn.XLOOKUP(C:C,Table1[for Import to Bank Register dropdown],Table1[for Pivot],0,0,1)</f>
        <v>0</v>
      </c>
      <c r="E1227" s="400"/>
      <c r="F1227" s="146">
        <f t="shared" si="59"/>
        <v>1111111</v>
      </c>
      <c r="G1227" s="375">
        <f t="shared" si="58"/>
        <v>0</v>
      </c>
      <c r="I1227" s="378">
        <f>IF(OR(C1227="150 Directors advances", C1227="120 accounts receivable", C1227="720.2 Automobile - Insurance", C1227="720.3 Automobile - License", C1227="870.4 Rent - Insurance", C1227="870.6 Rent - Property Tax", C1227="870.7 Rent - Homeoffice", C1227="870.9 Rent - Water"),
   0,
   IF(Dashboard!$F$5="Quick",
      IF(OR(C1227="190 Automobile",C1227="200 computer hardware",C1227="210 Computer software",C1227="220 Quickbooks software",C1227="230 Office equipment",C1227="240 Office furniture"),
         E1227-(E1227/(1+Dashboard!$F$4)),
         0
      ),
      IF(C1227="750 Business promotion",
         E1227-(E1227/(1+4.793/100)),
         E1227-(E1227/(1+Dashboard!$F$4))
      )
   )
)</f>
        <v>0</v>
      </c>
      <c r="J1227" s="25">
        <f>Bank1[[#This Row],[Money in/ (Money out)]]-Bank1[[#This Row],[GST/HST]]</f>
        <v>0</v>
      </c>
      <c r="L1227" s="23">
        <f t="shared" si="57"/>
        <v>0</v>
      </c>
    </row>
    <row r="1228" spans="1:12" x14ac:dyDescent="0.2">
      <c r="A1228" s="399"/>
      <c r="D1228" s="397">
        <f>_xlfn.XLOOKUP(C:C,Table1[for Import to Bank Register dropdown],Table1[for Pivot],0,0,1)</f>
        <v>0</v>
      </c>
      <c r="E1228" s="400"/>
      <c r="F1228" s="146">
        <f t="shared" si="59"/>
        <v>1111111</v>
      </c>
      <c r="G1228" s="375">
        <f t="shared" si="58"/>
        <v>0</v>
      </c>
      <c r="I1228" s="378">
        <f>IF(OR(C1228="150 Directors advances", C1228="120 accounts receivable", C1228="720.2 Automobile - Insurance", C1228="720.3 Automobile - License", C1228="870.4 Rent - Insurance", C1228="870.6 Rent - Property Tax", C1228="870.7 Rent - Homeoffice", C1228="870.9 Rent - Water"),
   0,
   IF(Dashboard!$F$5="Quick",
      IF(OR(C1228="190 Automobile",C1228="200 computer hardware",C1228="210 Computer software",C1228="220 Quickbooks software",C1228="230 Office equipment",C1228="240 Office furniture"),
         E1228-(E1228/(1+Dashboard!$F$4)),
         0
      ),
      IF(C1228="750 Business promotion",
         E1228-(E1228/(1+4.793/100)),
         E1228-(E1228/(1+Dashboard!$F$4))
      )
   )
)</f>
        <v>0</v>
      </c>
      <c r="J1228" s="25">
        <f>Bank1[[#This Row],[Money in/ (Money out)]]-Bank1[[#This Row],[GST/HST]]</f>
        <v>0</v>
      </c>
      <c r="L1228" s="23">
        <f t="shared" si="57"/>
        <v>0</v>
      </c>
    </row>
    <row r="1229" spans="1:12" x14ac:dyDescent="0.2">
      <c r="A1229" s="399"/>
      <c r="D1229" s="397">
        <f>_xlfn.XLOOKUP(C:C,Table1[for Import to Bank Register dropdown],Table1[for Pivot],0,0,1)</f>
        <v>0</v>
      </c>
      <c r="E1229" s="400"/>
      <c r="F1229" s="146">
        <f t="shared" si="59"/>
        <v>1111111</v>
      </c>
      <c r="G1229" s="375">
        <f t="shared" si="58"/>
        <v>0</v>
      </c>
      <c r="I1229" s="378">
        <f>IF(OR(C1229="150 Directors advances", C1229="120 accounts receivable", C1229="720.2 Automobile - Insurance", C1229="720.3 Automobile - License", C1229="870.4 Rent - Insurance", C1229="870.6 Rent - Property Tax", C1229="870.7 Rent - Homeoffice", C1229="870.9 Rent - Water"),
   0,
   IF(Dashboard!$F$5="Quick",
      IF(OR(C1229="190 Automobile",C1229="200 computer hardware",C1229="210 Computer software",C1229="220 Quickbooks software",C1229="230 Office equipment",C1229="240 Office furniture"),
         E1229-(E1229/(1+Dashboard!$F$4)),
         0
      ),
      IF(C1229="750 Business promotion",
         E1229-(E1229/(1+4.793/100)),
         E1229-(E1229/(1+Dashboard!$F$4))
      )
   )
)</f>
        <v>0</v>
      </c>
      <c r="J1229" s="25">
        <f>Bank1[[#This Row],[Money in/ (Money out)]]-Bank1[[#This Row],[GST/HST]]</f>
        <v>0</v>
      </c>
      <c r="L1229" s="23">
        <f t="shared" si="57"/>
        <v>0</v>
      </c>
    </row>
    <row r="1230" spans="1:12" x14ac:dyDescent="0.2">
      <c r="A1230" s="399"/>
      <c r="D1230" s="397">
        <f>_xlfn.XLOOKUP(C:C,Table1[for Import to Bank Register dropdown],Table1[for Pivot],0,0,1)</f>
        <v>0</v>
      </c>
      <c r="E1230" s="400"/>
      <c r="F1230" s="146">
        <f t="shared" si="59"/>
        <v>1111111</v>
      </c>
      <c r="G1230" s="375">
        <f t="shared" si="58"/>
        <v>0</v>
      </c>
      <c r="I1230" s="378">
        <f>IF(OR(C1230="150 Directors advances", C1230="120 accounts receivable", C1230="720.2 Automobile - Insurance", C1230="720.3 Automobile - License", C1230="870.4 Rent - Insurance", C1230="870.6 Rent - Property Tax", C1230="870.7 Rent - Homeoffice", C1230="870.9 Rent - Water"),
   0,
   IF(Dashboard!$F$5="Quick",
      IF(OR(C1230="190 Automobile",C1230="200 computer hardware",C1230="210 Computer software",C1230="220 Quickbooks software",C1230="230 Office equipment",C1230="240 Office furniture"),
         E1230-(E1230/(1+Dashboard!$F$4)),
         0
      ),
      IF(C1230="750 Business promotion",
         E1230-(E1230/(1+4.793/100)),
         E1230-(E1230/(1+Dashboard!$F$4))
      )
   )
)</f>
        <v>0</v>
      </c>
      <c r="J1230" s="25">
        <f>Bank1[[#This Row],[Money in/ (Money out)]]-Bank1[[#This Row],[GST/HST]]</f>
        <v>0</v>
      </c>
      <c r="L1230" s="23">
        <f t="shared" si="57"/>
        <v>0</v>
      </c>
    </row>
    <row r="1231" spans="1:12" x14ac:dyDescent="0.2">
      <c r="A1231" s="399"/>
      <c r="D1231" s="397">
        <f>_xlfn.XLOOKUP(C:C,Table1[for Import to Bank Register dropdown],Table1[for Pivot],0,0,1)</f>
        <v>0</v>
      </c>
      <c r="E1231" s="400"/>
      <c r="F1231" s="146">
        <f t="shared" si="59"/>
        <v>1111111</v>
      </c>
      <c r="G1231" s="375">
        <f t="shared" si="58"/>
        <v>0</v>
      </c>
      <c r="I1231" s="378">
        <f>IF(OR(C1231="150 Directors advances", C1231="120 accounts receivable", C1231="720.2 Automobile - Insurance", C1231="720.3 Automobile - License", C1231="870.4 Rent - Insurance", C1231="870.6 Rent - Property Tax", C1231="870.7 Rent - Homeoffice", C1231="870.9 Rent - Water"),
   0,
   IF(Dashboard!$F$5="Quick",
      IF(OR(C1231="190 Automobile",C1231="200 computer hardware",C1231="210 Computer software",C1231="220 Quickbooks software",C1231="230 Office equipment",C1231="240 Office furniture"),
         E1231-(E1231/(1+Dashboard!$F$4)),
         0
      ),
      IF(C1231="750 Business promotion",
         E1231-(E1231/(1+4.793/100)),
         E1231-(E1231/(1+Dashboard!$F$4))
      )
   )
)</f>
        <v>0</v>
      </c>
      <c r="J1231" s="25">
        <f>Bank1[[#This Row],[Money in/ (Money out)]]-Bank1[[#This Row],[GST/HST]]</f>
        <v>0</v>
      </c>
      <c r="L1231" s="23">
        <f t="shared" si="57"/>
        <v>0</v>
      </c>
    </row>
    <row r="1232" spans="1:12" x14ac:dyDescent="0.2">
      <c r="A1232" s="399"/>
      <c r="D1232" s="397">
        <f>_xlfn.XLOOKUP(C:C,Table1[for Import to Bank Register dropdown],Table1[for Pivot],0,0,1)</f>
        <v>0</v>
      </c>
      <c r="E1232" s="400"/>
      <c r="F1232" s="146">
        <f t="shared" si="59"/>
        <v>1111111</v>
      </c>
      <c r="G1232" s="375">
        <f t="shared" si="58"/>
        <v>0</v>
      </c>
      <c r="I1232" s="378">
        <f>IF(OR(C1232="150 Directors advances", C1232="120 accounts receivable", C1232="720.2 Automobile - Insurance", C1232="720.3 Automobile - License", C1232="870.4 Rent - Insurance", C1232="870.6 Rent - Property Tax", C1232="870.7 Rent - Homeoffice", C1232="870.9 Rent - Water"),
   0,
   IF(Dashboard!$F$5="Quick",
      IF(OR(C1232="190 Automobile",C1232="200 computer hardware",C1232="210 Computer software",C1232="220 Quickbooks software",C1232="230 Office equipment",C1232="240 Office furniture"),
         E1232-(E1232/(1+Dashboard!$F$4)),
         0
      ),
      IF(C1232="750 Business promotion",
         E1232-(E1232/(1+4.793/100)),
         E1232-(E1232/(1+Dashboard!$F$4))
      )
   )
)</f>
        <v>0</v>
      </c>
      <c r="J1232" s="25">
        <f>Bank1[[#This Row],[Money in/ (Money out)]]-Bank1[[#This Row],[GST/HST]]</f>
        <v>0</v>
      </c>
      <c r="L1232" s="23">
        <f t="shared" si="57"/>
        <v>0</v>
      </c>
    </row>
    <row r="1233" spans="1:12" x14ac:dyDescent="0.2">
      <c r="A1233" s="399"/>
      <c r="D1233" s="397">
        <f>_xlfn.XLOOKUP(C:C,Table1[for Import to Bank Register dropdown],Table1[for Pivot],0,0,1)</f>
        <v>0</v>
      </c>
      <c r="E1233" s="400"/>
      <c r="F1233" s="146">
        <f t="shared" si="59"/>
        <v>1111111</v>
      </c>
      <c r="G1233" s="375">
        <f t="shared" si="58"/>
        <v>0</v>
      </c>
      <c r="I1233" s="378">
        <f>IF(OR(C1233="150 Directors advances", C1233="120 accounts receivable", C1233="720.2 Automobile - Insurance", C1233="720.3 Automobile - License", C1233="870.4 Rent - Insurance", C1233="870.6 Rent - Property Tax", C1233="870.7 Rent - Homeoffice", C1233="870.9 Rent - Water"),
   0,
   IF(Dashboard!$F$5="Quick",
      IF(OR(C1233="190 Automobile",C1233="200 computer hardware",C1233="210 Computer software",C1233="220 Quickbooks software",C1233="230 Office equipment",C1233="240 Office furniture"),
         E1233-(E1233/(1+Dashboard!$F$4)),
         0
      ),
      IF(C1233="750 Business promotion",
         E1233-(E1233/(1+4.793/100)),
         E1233-(E1233/(1+Dashboard!$F$4))
      )
   )
)</f>
        <v>0</v>
      </c>
      <c r="J1233" s="25">
        <f>Bank1[[#This Row],[Money in/ (Money out)]]-Bank1[[#This Row],[GST/HST]]</f>
        <v>0</v>
      </c>
      <c r="L1233" s="23">
        <f t="shared" si="57"/>
        <v>0</v>
      </c>
    </row>
    <row r="1234" spans="1:12" x14ac:dyDescent="0.2">
      <c r="A1234" s="399"/>
      <c r="D1234" s="397">
        <f>_xlfn.XLOOKUP(C:C,Table1[for Import to Bank Register dropdown],Table1[for Pivot],0,0,1)</f>
        <v>0</v>
      </c>
      <c r="E1234" s="400"/>
      <c r="F1234" s="146">
        <f t="shared" si="59"/>
        <v>1111111</v>
      </c>
      <c r="G1234" s="375">
        <f t="shared" si="58"/>
        <v>0</v>
      </c>
      <c r="I1234" s="378">
        <f>IF(OR(C1234="150 Directors advances", C1234="120 accounts receivable", C1234="720.2 Automobile - Insurance", C1234="720.3 Automobile - License", C1234="870.4 Rent - Insurance", C1234="870.6 Rent - Property Tax", C1234="870.7 Rent - Homeoffice", C1234="870.9 Rent - Water"),
   0,
   IF(Dashboard!$F$5="Quick",
      IF(OR(C1234="190 Automobile",C1234="200 computer hardware",C1234="210 Computer software",C1234="220 Quickbooks software",C1234="230 Office equipment",C1234="240 Office furniture"),
         E1234-(E1234/(1+Dashboard!$F$4)),
         0
      ),
      IF(C1234="750 Business promotion",
         E1234-(E1234/(1+4.793/100)),
         E1234-(E1234/(1+Dashboard!$F$4))
      )
   )
)</f>
        <v>0</v>
      </c>
      <c r="J1234" s="25">
        <f>Bank1[[#This Row],[Money in/ (Money out)]]-Bank1[[#This Row],[GST/HST]]</f>
        <v>0</v>
      </c>
      <c r="L1234" s="23">
        <f t="shared" si="57"/>
        <v>0</v>
      </c>
    </row>
    <row r="1235" spans="1:12" x14ac:dyDescent="0.2">
      <c r="A1235" s="399"/>
      <c r="D1235" s="397">
        <f>_xlfn.XLOOKUP(C:C,Table1[for Import to Bank Register dropdown],Table1[for Pivot],0,0,1)</f>
        <v>0</v>
      </c>
      <c r="E1235" s="400"/>
      <c r="F1235" s="146">
        <f t="shared" si="59"/>
        <v>1111111</v>
      </c>
      <c r="G1235" s="375">
        <f t="shared" si="58"/>
        <v>0</v>
      </c>
      <c r="I1235" s="378">
        <f>IF(OR(C1235="150 Directors advances", C1235="120 accounts receivable", C1235="720.2 Automobile - Insurance", C1235="720.3 Automobile - License", C1235="870.4 Rent - Insurance", C1235="870.6 Rent - Property Tax", C1235="870.7 Rent - Homeoffice", C1235="870.9 Rent - Water"),
   0,
   IF(Dashboard!$F$5="Quick",
      IF(OR(C1235="190 Automobile",C1235="200 computer hardware",C1235="210 Computer software",C1235="220 Quickbooks software",C1235="230 Office equipment",C1235="240 Office furniture"),
         E1235-(E1235/(1+Dashboard!$F$4)),
         0
      ),
      IF(C1235="750 Business promotion",
         E1235-(E1235/(1+4.793/100)),
         E1235-(E1235/(1+Dashboard!$F$4))
      )
   )
)</f>
        <v>0</v>
      </c>
      <c r="J1235" s="25">
        <f>Bank1[[#This Row],[Money in/ (Money out)]]-Bank1[[#This Row],[GST/HST]]</f>
        <v>0</v>
      </c>
      <c r="L1235" s="23">
        <f t="shared" si="57"/>
        <v>0</v>
      </c>
    </row>
    <row r="1236" spans="1:12" x14ac:dyDescent="0.2">
      <c r="A1236" s="399"/>
      <c r="D1236" s="397">
        <f>_xlfn.XLOOKUP(C:C,Table1[for Import to Bank Register dropdown],Table1[for Pivot],0,0,1)</f>
        <v>0</v>
      </c>
      <c r="E1236" s="400"/>
      <c r="F1236" s="146">
        <f t="shared" si="59"/>
        <v>1111111</v>
      </c>
      <c r="G1236" s="375">
        <f t="shared" si="58"/>
        <v>0</v>
      </c>
      <c r="I1236" s="378">
        <f>IF(OR(C1236="150 Directors advances", C1236="120 accounts receivable", C1236="720.2 Automobile - Insurance", C1236="720.3 Automobile - License", C1236="870.4 Rent - Insurance", C1236="870.6 Rent - Property Tax", C1236="870.7 Rent - Homeoffice", C1236="870.9 Rent - Water"),
   0,
   IF(Dashboard!$F$5="Quick",
      IF(OR(C1236="190 Automobile",C1236="200 computer hardware",C1236="210 Computer software",C1236="220 Quickbooks software",C1236="230 Office equipment",C1236="240 Office furniture"),
         E1236-(E1236/(1+Dashboard!$F$4)),
         0
      ),
      IF(C1236="750 Business promotion",
         E1236-(E1236/(1+4.793/100)),
         E1236-(E1236/(1+Dashboard!$F$4))
      )
   )
)</f>
        <v>0</v>
      </c>
      <c r="J1236" s="25">
        <f>Bank1[[#This Row],[Money in/ (Money out)]]-Bank1[[#This Row],[GST/HST]]</f>
        <v>0</v>
      </c>
      <c r="L1236" s="23">
        <f t="shared" si="57"/>
        <v>0</v>
      </c>
    </row>
    <row r="1237" spans="1:12" x14ac:dyDescent="0.2">
      <c r="A1237" s="399"/>
      <c r="D1237" s="397">
        <f>_xlfn.XLOOKUP(C:C,Table1[for Import to Bank Register dropdown],Table1[for Pivot],0,0,1)</f>
        <v>0</v>
      </c>
      <c r="E1237" s="400"/>
      <c r="F1237" s="146">
        <f t="shared" si="59"/>
        <v>1111111</v>
      </c>
      <c r="G1237" s="375">
        <f t="shared" si="58"/>
        <v>0</v>
      </c>
      <c r="I1237" s="378">
        <f>IF(OR(C1237="150 Directors advances", C1237="120 accounts receivable", C1237="720.2 Automobile - Insurance", C1237="720.3 Automobile - License", C1237="870.4 Rent - Insurance", C1237="870.6 Rent - Property Tax", C1237="870.7 Rent - Homeoffice", C1237="870.9 Rent - Water"),
   0,
   IF(Dashboard!$F$5="Quick",
      IF(OR(C1237="190 Automobile",C1237="200 computer hardware",C1237="210 Computer software",C1237="220 Quickbooks software",C1237="230 Office equipment",C1237="240 Office furniture"),
         E1237-(E1237/(1+Dashboard!$F$4)),
         0
      ),
      IF(C1237="750 Business promotion",
         E1237-(E1237/(1+4.793/100)),
         E1237-(E1237/(1+Dashboard!$F$4))
      )
   )
)</f>
        <v>0</v>
      </c>
      <c r="J1237" s="25">
        <f>Bank1[[#This Row],[Money in/ (Money out)]]-Bank1[[#This Row],[GST/HST]]</f>
        <v>0</v>
      </c>
      <c r="L1237" s="23">
        <f t="shared" si="57"/>
        <v>0</v>
      </c>
    </row>
    <row r="1238" spans="1:12" x14ac:dyDescent="0.2">
      <c r="A1238" s="399"/>
      <c r="D1238" s="397">
        <f>_xlfn.XLOOKUP(C:C,Table1[for Import to Bank Register dropdown],Table1[for Pivot],0,0,1)</f>
        <v>0</v>
      </c>
      <c r="E1238" s="400"/>
      <c r="F1238" s="146">
        <f t="shared" si="59"/>
        <v>1111111</v>
      </c>
      <c r="G1238" s="375">
        <f t="shared" si="58"/>
        <v>0</v>
      </c>
      <c r="I1238" s="378">
        <f>IF(OR(C1238="150 Directors advances", C1238="120 accounts receivable", C1238="720.2 Automobile - Insurance", C1238="720.3 Automobile - License", C1238="870.4 Rent - Insurance", C1238="870.6 Rent - Property Tax", C1238="870.7 Rent - Homeoffice", C1238="870.9 Rent - Water"),
   0,
   IF(Dashboard!$F$5="Quick",
      IF(OR(C1238="190 Automobile",C1238="200 computer hardware",C1238="210 Computer software",C1238="220 Quickbooks software",C1238="230 Office equipment",C1238="240 Office furniture"),
         E1238-(E1238/(1+Dashboard!$F$4)),
         0
      ),
      IF(C1238="750 Business promotion",
         E1238-(E1238/(1+4.793/100)),
         E1238-(E1238/(1+Dashboard!$F$4))
      )
   )
)</f>
        <v>0</v>
      </c>
      <c r="J1238" s="25">
        <f>Bank1[[#This Row],[Money in/ (Money out)]]-Bank1[[#This Row],[GST/HST]]</f>
        <v>0</v>
      </c>
      <c r="L1238" s="23">
        <f t="shared" si="57"/>
        <v>0</v>
      </c>
    </row>
    <row r="1239" spans="1:12" x14ac:dyDescent="0.2">
      <c r="A1239" s="399"/>
      <c r="D1239" s="397">
        <f>_xlfn.XLOOKUP(C:C,Table1[for Import to Bank Register dropdown],Table1[for Pivot],0,0,1)</f>
        <v>0</v>
      </c>
      <c r="E1239" s="400"/>
      <c r="F1239" s="146">
        <f t="shared" si="59"/>
        <v>1111111</v>
      </c>
      <c r="G1239" s="375">
        <f t="shared" si="58"/>
        <v>0</v>
      </c>
      <c r="I1239" s="378">
        <f>IF(OR(C1239="150 Directors advances", C1239="120 accounts receivable", C1239="720.2 Automobile - Insurance", C1239="720.3 Automobile - License", C1239="870.4 Rent - Insurance", C1239="870.6 Rent - Property Tax", C1239="870.7 Rent - Homeoffice", C1239="870.9 Rent - Water"),
   0,
   IF(Dashboard!$F$5="Quick",
      IF(OR(C1239="190 Automobile",C1239="200 computer hardware",C1239="210 Computer software",C1239="220 Quickbooks software",C1239="230 Office equipment",C1239="240 Office furniture"),
         E1239-(E1239/(1+Dashboard!$F$4)),
         0
      ),
      IF(C1239="750 Business promotion",
         E1239-(E1239/(1+4.793/100)),
         E1239-(E1239/(1+Dashboard!$F$4))
      )
   )
)</f>
        <v>0</v>
      </c>
      <c r="J1239" s="25">
        <f>Bank1[[#This Row],[Money in/ (Money out)]]-Bank1[[#This Row],[GST/HST]]</f>
        <v>0</v>
      </c>
      <c r="L1239" s="23">
        <f t="shared" si="57"/>
        <v>0</v>
      </c>
    </row>
    <row r="1240" spans="1:12" x14ac:dyDescent="0.2">
      <c r="A1240" s="399"/>
      <c r="D1240" s="397">
        <f>_xlfn.XLOOKUP(C:C,Table1[for Import to Bank Register dropdown],Table1[for Pivot],0,0,1)</f>
        <v>0</v>
      </c>
      <c r="E1240" s="400"/>
      <c r="F1240" s="146">
        <f t="shared" si="59"/>
        <v>1111111</v>
      </c>
      <c r="G1240" s="375">
        <f t="shared" si="58"/>
        <v>0</v>
      </c>
      <c r="I1240" s="378">
        <f>IF(OR(C1240="150 Directors advances", C1240="120 accounts receivable", C1240="720.2 Automobile - Insurance", C1240="720.3 Automobile - License", C1240="870.4 Rent - Insurance", C1240="870.6 Rent - Property Tax", C1240="870.7 Rent - Homeoffice", C1240="870.9 Rent - Water"),
   0,
   IF(Dashboard!$F$5="Quick",
      IF(OR(C1240="190 Automobile",C1240="200 computer hardware",C1240="210 Computer software",C1240="220 Quickbooks software",C1240="230 Office equipment",C1240="240 Office furniture"),
         E1240-(E1240/(1+Dashboard!$F$4)),
         0
      ),
      IF(C1240="750 Business promotion",
         E1240-(E1240/(1+4.793/100)),
         E1240-(E1240/(1+Dashboard!$F$4))
      )
   )
)</f>
        <v>0</v>
      </c>
      <c r="J1240" s="25">
        <f>Bank1[[#This Row],[Money in/ (Money out)]]-Bank1[[#This Row],[GST/HST]]</f>
        <v>0</v>
      </c>
      <c r="L1240" s="23">
        <f t="shared" si="57"/>
        <v>0</v>
      </c>
    </row>
    <row r="1241" spans="1:12" x14ac:dyDescent="0.2">
      <c r="A1241" s="399"/>
      <c r="D1241" s="397">
        <f>_xlfn.XLOOKUP(C:C,Table1[for Import to Bank Register dropdown],Table1[for Pivot],0,0,1)</f>
        <v>0</v>
      </c>
      <c r="E1241" s="400"/>
      <c r="F1241" s="146">
        <f t="shared" si="59"/>
        <v>1111111</v>
      </c>
      <c r="G1241" s="375">
        <f t="shared" si="58"/>
        <v>0</v>
      </c>
      <c r="I1241" s="378">
        <f>IF(OR(C1241="150 Directors advances", C1241="120 accounts receivable", C1241="720.2 Automobile - Insurance", C1241="720.3 Automobile - License", C1241="870.4 Rent - Insurance", C1241="870.6 Rent - Property Tax", C1241="870.7 Rent - Homeoffice", C1241="870.9 Rent - Water"),
   0,
   IF(Dashboard!$F$5="Quick",
      IF(OR(C1241="190 Automobile",C1241="200 computer hardware",C1241="210 Computer software",C1241="220 Quickbooks software",C1241="230 Office equipment",C1241="240 Office furniture"),
         E1241-(E1241/(1+Dashboard!$F$4)),
         0
      ),
      IF(C1241="750 Business promotion",
         E1241-(E1241/(1+4.793/100)),
         E1241-(E1241/(1+Dashboard!$F$4))
      )
   )
)</f>
        <v>0</v>
      </c>
      <c r="J1241" s="25">
        <f>Bank1[[#This Row],[Money in/ (Money out)]]-Bank1[[#This Row],[GST/HST]]</f>
        <v>0</v>
      </c>
      <c r="L1241" s="23">
        <f t="shared" si="57"/>
        <v>0</v>
      </c>
    </row>
    <row r="1242" spans="1:12" x14ac:dyDescent="0.2">
      <c r="A1242" s="399"/>
      <c r="D1242" s="397">
        <f>_xlfn.XLOOKUP(C:C,Table1[for Import to Bank Register dropdown],Table1[for Pivot],0,0,1)</f>
        <v>0</v>
      </c>
      <c r="E1242" s="400"/>
      <c r="F1242" s="146">
        <f t="shared" si="59"/>
        <v>1111111</v>
      </c>
      <c r="G1242" s="375">
        <f t="shared" si="58"/>
        <v>0</v>
      </c>
      <c r="I1242" s="378">
        <f>IF(OR(C1242="150 Directors advances", C1242="120 accounts receivable", C1242="720.2 Automobile - Insurance", C1242="720.3 Automobile - License", C1242="870.4 Rent - Insurance", C1242="870.6 Rent - Property Tax", C1242="870.7 Rent - Homeoffice", C1242="870.9 Rent - Water"),
   0,
   IF(Dashboard!$F$5="Quick",
      IF(OR(C1242="190 Automobile",C1242="200 computer hardware",C1242="210 Computer software",C1242="220 Quickbooks software",C1242="230 Office equipment",C1242="240 Office furniture"),
         E1242-(E1242/(1+Dashboard!$F$4)),
         0
      ),
      IF(C1242="750 Business promotion",
         E1242-(E1242/(1+4.793/100)),
         E1242-(E1242/(1+Dashboard!$F$4))
      )
   )
)</f>
        <v>0</v>
      </c>
      <c r="J1242" s="25">
        <f>Bank1[[#This Row],[Money in/ (Money out)]]-Bank1[[#This Row],[GST/HST]]</f>
        <v>0</v>
      </c>
      <c r="L1242" s="23">
        <f t="shared" si="57"/>
        <v>0</v>
      </c>
    </row>
    <row r="1243" spans="1:12" x14ac:dyDescent="0.2">
      <c r="A1243" s="399"/>
      <c r="D1243" s="397">
        <f>_xlfn.XLOOKUP(C:C,Table1[for Import to Bank Register dropdown],Table1[for Pivot],0,0,1)</f>
        <v>0</v>
      </c>
      <c r="E1243" s="400"/>
      <c r="F1243" s="146">
        <f t="shared" si="59"/>
        <v>1111111</v>
      </c>
      <c r="G1243" s="375">
        <f t="shared" si="58"/>
        <v>0</v>
      </c>
      <c r="I1243" s="378">
        <f>IF(OR(C1243="150 Directors advances", C1243="120 accounts receivable", C1243="720.2 Automobile - Insurance", C1243="720.3 Automobile - License", C1243="870.4 Rent - Insurance", C1243="870.6 Rent - Property Tax", C1243="870.7 Rent - Homeoffice", C1243="870.9 Rent - Water"),
   0,
   IF(Dashboard!$F$5="Quick",
      IF(OR(C1243="190 Automobile",C1243="200 computer hardware",C1243="210 Computer software",C1243="220 Quickbooks software",C1243="230 Office equipment",C1243="240 Office furniture"),
         E1243-(E1243/(1+Dashboard!$F$4)),
         0
      ),
      IF(C1243="750 Business promotion",
         E1243-(E1243/(1+4.793/100)),
         E1243-(E1243/(1+Dashboard!$F$4))
      )
   )
)</f>
        <v>0</v>
      </c>
      <c r="J1243" s="25">
        <f>Bank1[[#This Row],[Money in/ (Money out)]]-Bank1[[#This Row],[GST/HST]]</f>
        <v>0</v>
      </c>
      <c r="L1243" s="23">
        <f t="shared" si="57"/>
        <v>0</v>
      </c>
    </row>
    <row r="1244" spans="1:12" x14ac:dyDescent="0.2">
      <c r="A1244" s="399"/>
      <c r="D1244" s="397">
        <f>_xlfn.XLOOKUP(C:C,Table1[for Import to Bank Register dropdown],Table1[for Pivot],0,0,1)</f>
        <v>0</v>
      </c>
      <c r="E1244" s="400"/>
      <c r="F1244" s="146">
        <f t="shared" si="59"/>
        <v>1111111</v>
      </c>
      <c r="G1244" s="375">
        <f t="shared" si="58"/>
        <v>0</v>
      </c>
      <c r="I1244" s="378">
        <f>IF(OR(C1244="150 Directors advances", C1244="120 accounts receivable", C1244="720.2 Automobile - Insurance", C1244="720.3 Automobile - License", C1244="870.4 Rent - Insurance", C1244="870.6 Rent - Property Tax", C1244="870.7 Rent - Homeoffice", C1244="870.9 Rent - Water"),
   0,
   IF(Dashboard!$F$5="Quick",
      IF(OR(C1244="190 Automobile",C1244="200 computer hardware",C1244="210 Computer software",C1244="220 Quickbooks software",C1244="230 Office equipment",C1244="240 Office furniture"),
         E1244-(E1244/(1+Dashboard!$F$4)),
         0
      ),
      IF(C1244="750 Business promotion",
         E1244-(E1244/(1+4.793/100)),
         E1244-(E1244/(1+Dashboard!$F$4))
      )
   )
)</f>
        <v>0</v>
      </c>
      <c r="J1244" s="25">
        <f>Bank1[[#This Row],[Money in/ (Money out)]]-Bank1[[#This Row],[GST/HST]]</f>
        <v>0</v>
      </c>
      <c r="L1244" s="23">
        <f t="shared" si="57"/>
        <v>0</v>
      </c>
    </row>
    <row r="1245" spans="1:12" x14ac:dyDescent="0.2">
      <c r="A1245" s="399"/>
      <c r="D1245" s="397">
        <f>_xlfn.XLOOKUP(C:C,Table1[for Import to Bank Register dropdown],Table1[for Pivot],0,0,1)</f>
        <v>0</v>
      </c>
      <c r="E1245" s="400"/>
      <c r="F1245" s="146">
        <f t="shared" si="59"/>
        <v>1111111</v>
      </c>
      <c r="G1245" s="375">
        <f t="shared" si="58"/>
        <v>0</v>
      </c>
      <c r="I1245" s="378">
        <f>IF(OR(C1245="150 Directors advances", C1245="120 accounts receivable", C1245="720.2 Automobile - Insurance", C1245="720.3 Automobile - License", C1245="870.4 Rent - Insurance", C1245="870.6 Rent - Property Tax", C1245="870.7 Rent - Homeoffice", C1245="870.9 Rent - Water"),
   0,
   IF(Dashboard!$F$5="Quick",
      IF(OR(C1245="190 Automobile",C1245="200 computer hardware",C1245="210 Computer software",C1245="220 Quickbooks software",C1245="230 Office equipment",C1245="240 Office furniture"),
         E1245-(E1245/(1+Dashboard!$F$4)),
         0
      ),
      IF(C1245="750 Business promotion",
         E1245-(E1245/(1+4.793/100)),
         E1245-(E1245/(1+Dashboard!$F$4))
      )
   )
)</f>
        <v>0</v>
      </c>
      <c r="J1245" s="25">
        <f>Bank1[[#This Row],[Money in/ (Money out)]]-Bank1[[#This Row],[GST/HST]]</f>
        <v>0</v>
      </c>
      <c r="L1245" s="23">
        <f t="shared" si="57"/>
        <v>0</v>
      </c>
    </row>
    <row r="1246" spans="1:12" x14ac:dyDescent="0.2">
      <c r="A1246" s="399"/>
      <c r="D1246" s="397">
        <f>_xlfn.XLOOKUP(C:C,Table1[for Import to Bank Register dropdown],Table1[for Pivot],0,0,1)</f>
        <v>0</v>
      </c>
      <c r="E1246" s="400"/>
      <c r="F1246" s="146">
        <f t="shared" si="59"/>
        <v>1111111</v>
      </c>
      <c r="G1246" s="375">
        <f t="shared" si="58"/>
        <v>0</v>
      </c>
      <c r="I1246" s="378">
        <f>IF(OR(C1246="150 Directors advances", C1246="120 accounts receivable", C1246="720.2 Automobile - Insurance", C1246="720.3 Automobile - License", C1246="870.4 Rent - Insurance", C1246="870.6 Rent - Property Tax", C1246="870.7 Rent - Homeoffice", C1246="870.9 Rent - Water"),
   0,
   IF(Dashboard!$F$5="Quick",
      IF(OR(C1246="190 Automobile",C1246="200 computer hardware",C1246="210 Computer software",C1246="220 Quickbooks software",C1246="230 Office equipment",C1246="240 Office furniture"),
         E1246-(E1246/(1+Dashboard!$F$4)),
         0
      ),
      IF(C1246="750 Business promotion",
         E1246-(E1246/(1+4.793/100)),
         E1246-(E1246/(1+Dashboard!$F$4))
      )
   )
)</f>
        <v>0</v>
      </c>
      <c r="J1246" s="25">
        <f>Bank1[[#This Row],[Money in/ (Money out)]]-Bank1[[#This Row],[GST/HST]]</f>
        <v>0</v>
      </c>
      <c r="L1246" s="23">
        <f t="shared" si="57"/>
        <v>0</v>
      </c>
    </row>
    <row r="1247" spans="1:12" x14ac:dyDescent="0.2">
      <c r="A1247" s="399"/>
      <c r="D1247" s="397">
        <f>_xlfn.XLOOKUP(C:C,Table1[for Import to Bank Register dropdown],Table1[for Pivot],0,0,1)</f>
        <v>0</v>
      </c>
      <c r="E1247" s="400"/>
      <c r="F1247" s="146">
        <f t="shared" si="59"/>
        <v>1111111</v>
      </c>
      <c r="G1247" s="375">
        <f t="shared" si="58"/>
        <v>0</v>
      </c>
      <c r="I1247" s="378">
        <f>IF(OR(C1247="150 Directors advances", C1247="120 accounts receivable", C1247="720.2 Automobile - Insurance", C1247="720.3 Automobile - License", C1247="870.4 Rent - Insurance", C1247="870.6 Rent - Property Tax", C1247="870.7 Rent - Homeoffice", C1247="870.9 Rent - Water"),
   0,
   IF(Dashboard!$F$5="Quick",
      IF(OR(C1247="190 Automobile",C1247="200 computer hardware",C1247="210 Computer software",C1247="220 Quickbooks software",C1247="230 Office equipment",C1247="240 Office furniture"),
         E1247-(E1247/(1+Dashboard!$F$4)),
         0
      ),
      IF(C1247="750 Business promotion",
         E1247-(E1247/(1+4.793/100)),
         E1247-(E1247/(1+Dashboard!$F$4))
      )
   )
)</f>
        <v>0</v>
      </c>
      <c r="J1247" s="25">
        <f>Bank1[[#This Row],[Money in/ (Money out)]]-Bank1[[#This Row],[GST/HST]]</f>
        <v>0</v>
      </c>
      <c r="L1247" s="23">
        <f t="shared" si="57"/>
        <v>0</v>
      </c>
    </row>
    <row r="1248" spans="1:12" x14ac:dyDescent="0.2">
      <c r="A1248" s="399"/>
      <c r="D1248" s="397">
        <f>_xlfn.XLOOKUP(C:C,Table1[for Import to Bank Register dropdown],Table1[for Pivot],0,0,1)</f>
        <v>0</v>
      </c>
      <c r="E1248" s="400"/>
      <c r="F1248" s="146">
        <f t="shared" si="59"/>
        <v>1111111</v>
      </c>
      <c r="G1248" s="375">
        <f t="shared" si="58"/>
        <v>0</v>
      </c>
      <c r="I1248" s="378">
        <f>IF(OR(C1248="150 Directors advances", C1248="120 accounts receivable", C1248="720.2 Automobile - Insurance", C1248="720.3 Automobile - License", C1248="870.4 Rent - Insurance", C1248="870.6 Rent - Property Tax", C1248="870.7 Rent - Homeoffice", C1248="870.9 Rent - Water"),
   0,
   IF(Dashboard!$F$5="Quick",
      IF(OR(C1248="190 Automobile",C1248="200 computer hardware",C1248="210 Computer software",C1248="220 Quickbooks software",C1248="230 Office equipment",C1248="240 Office furniture"),
         E1248-(E1248/(1+Dashboard!$F$4)),
         0
      ),
      IF(C1248="750 Business promotion",
         E1248-(E1248/(1+4.793/100)),
         E1248-(E1248/(1+Dashboard!$F$4))
      )
   )
)</f>
        <v>0</v>
      </c>
      <c r="J1248" s="25">
        <f>Bank1[[#This Row],[Money in/ (Money out)]]-Bank1[[#This Row],[GST/HST]]</f>
        <v>0</v>
      </c>
      <c r="L1248" s="23">
        <f t="shared" si="57"/>
        <v>0</v>
      </c>
    </row>
    <row r="1249" spans="1:12" x14ac:dyDescent="0.2">
      <c r="A1249" s="399"/>
      <c r="D1249" s="397">
        <f>_xlfn.XLOOKUP(C:C,Table1[for Import to Bank Register dropdown],Table1[for Pivot],0,0,1)</f>
        <v>0</v>
      </c>
      <c r="E1249" s="400"/>
      <c r="F1249" s="146">
        <f t="shared" si="59"/>
        <v>1111111</v>
      </c>
      <c r="G1249" s="375">
        <f t="shared" si="58"/>
        <v>0</v>
      </c>
      <c r="I1249" s="378">
        <f>IF(OR(C1249="150 Directors advances", C1249="120 accounts receivable", C1249="720.2 Automobile - Insurance", C1249="720.3 Automobile - License", C1249="870.4 Rent - Insurance", C1249="870.6 Rent - Property Tax", C1249="870.7 Rent - Homeoffice", C1249="870.9 Rent - Water"),
   0,
   IF(Dashboard!$F$5="Quick",
      IF(OR(C1249="190 Automobile",C1249="200 computer hardware",C1249="210 Computer software",C1249="220 Quickbooks software",C1249="230 Office equipment",C1249="240 Office furniture"),
         E1249-(E1249/(1+Dashboard!$F$4)),
         0
      ),
      IF(C1249="750 Business promotion",
         E1249-(E1249/(1+4.793/100)),
         E1249-(E1249/(1+Dashboard!$F$4))
      )
   )
)</f>
        <v>0</v>
      </c>
      <c r="J1249" s="25">
        <f>Bank1[[#This Row],[Money in/ (Money out)]]-Bank1[[#This Row],[GST/HST]]</f>
        <v>0</v>
      </c>
      <c r="L1249" s="23">
        <f t="shared" si="57"/>
        <v>0</v>
      </c>
    </row>
    <row r="1250" spans="1:12" x14ac:dyDescent="0.2">
      <c r="A1250" s="399"/>
      <c r="D1250" s="397">
        <f>_xlfn.XLOOKUP(C:C,Table1[for Import to Bank Register dropdown],Table1[for Pivot],0,0,1)</f>
        <v>0</v>
      </c>
      <c r="E1250" s="400"/>
      <c r="F1250" s="146">
        <f t="shared" si="59"/>
        <v>1111111</v>
      </c>
      <c r="G1250" s="375">
        <f t="shared" si="58"/>
        <v>0</v>
      </c>
      <c r="I1250" s="378">
        <f>IF(OR(C1250="150 Directors advances", C1250="120 accounts receivable", C1250="720.2 Automobile - Insurance", C1250="720.3 Automobile - License", C1250="870.4 Rent - Insurance", C1250="870.6 Rent - Property Tax", C1250="870.7 Rent - Homeoffice", C1250="870.9 Rent - Water"),
   0,
   IF(Dashboard!$F$5="Quick",
      IF(OR(C1250="190 Automobile",C1250="200 computer hardware",C1250="210 Computer software",C1250="220 Quickbooks software",C1250="230 Office equipment",C1250="240 Office furniture"),
         E1250-(E1250/(1+Dashboard!$F$4)),
         0
      ),
      IF(C1250="750 Business promotion",
         E1250-(E1250/(1+4.793/100)),
         E1250-(E1250/(1+Dashboard!$F$4))
      )
   )
)</f>
        <v>0</v>
      </c>
      <c r="J1250" s="25">
        <f>Bank1[[#This Row],[Money in/ (Money out)]]-Bank1[[#This Row],[GST/HST]]</f>
        <v>0</v>
      </c>
      <c r="L1250" s="23">
        <f t="shared" si="57"/>
        <v>0</v>
      </c>
    </row>
    <row r="1251" spans="1:12" x14ac:dyDescent="0.2">
      <c r="A1251" s="399"/>
      <c r="D1251" s="397">
        <f>_xlfn.XLOOKUP(C:C,Table1[for Import to Bank Register dropdown],Table1[for Pivot],0,0,1)</f>
        <v>0</v>
      </c>
      <c r="E1251" s="400"/>
      <c r="F1251" s="146">
        <f t="shared" si="59"/>
        <v>1111111</v>
      </c>
      <c r="G1251" s="375">
        <f t="shared" si="58"/>
        <v>0</v>
      </c>
      <c r="I1251" s="378">
        <f>IF(OR(C1251="150 Directors advances", C1251="120 accounts receivable", C1251="720.2 Automobile - Insurance", C1251="720.3 Automobile - License", C1251="870.4 Rent - Insurance", C1251="870.6 Rent - Property Tax", C1251="870.7 Rent - Homeoffice", C1251="870.9 Rent - Water"),
   0,
   IF(Dashboard!$F$5="Quick",
      IF(OR(C1251="190 Automobile",C1251="200 computer hardware",C1251="210 Computer software",C1251="220 Quickbooks software",C1251="230 Office equipment",C1251="240 Office furniture"),
         E1251-(E1251/(1+Dashboard!$F$4)),
         0
      ),
      IF(C1251="750 Business promotion",
         E1251-(E1251/(1+4.793/100)),
         E1251-(E1251/(1+Dashboard!$F$4))
      )
   )
)</f>
        <v>0</v>
      </c>
      <c r="J1251" s="25">
        <f>Bank1[[#This Row],[Money in/ (Money out)]]-Bank1[[#This Row],[GST/HST]]</f>
        <v>0</v>
      </c>
      <c r="L1251" s="23">
        <f t="shared" si="57"/>
        <v>0</v>
      </c>
    </row>
    <row r="1252" spans="1:12" x14ac:dyDescent="0.2">
      <c r="A1252" s="399"/>
      <c r="D1252" s="397">
        <f>_xlfn.XLOOKUP(C:C,Table1[for Import to Bank Register dropdown],Table1[for Pivot],0,0,1)</f>
        <v>0</v>
      </c>
      <c r="E1252" s="400"/>
      <c r="F1252" s="146">
        <f t="shared" si="59"/>
        <v>1111111</v>
      </c>
      <c r="G1252" s="375">
        <f t="shared" si="58"/>
        <v>0</v>
      </c>
      <c r="I1252" s="378">
        <f>IF(OR(C1252="150 Directors advances", C1252="120 accounts receivable", C1252="720.2 Automobile - Insurance", C1252="720.3 Automobile - License", C1252="870.4 Rent - Insurance", C1252="870.6 Rent - Property Tax", C1252="870.7 Rent - Homeoffice", C1252="870.9 Rent - Water"),
   0,
   IF(Dashboard!$F$5="Quick",
      IF(OR(C1252="190 Automobile",C1252="200 computer hardware",C1252="210 Computer software",C1252="220 Quickbooks software",C1252="230 Office equipment",C1252="240 Office furniture"),
         E1252-(E1252/(1+Dashboard!$F$4)),
         0
      ),
      IF(C1252="750 Business promotion",
         E1252-(E1252/(1+4.793/100)),
         E1252-(E1252/(1+Dashboard!$F$4))
      )
   )
)</f>
        <v>0</v>
      </c>
      <c r="J1252" s="25">
        <f>Bank1[[#This Row],[Money in/ (Money out)]]-Bank1[[#This Row],[GST/HST]]</f>
        <v>0</v>
      </c>
      <c r="L1252" s="23">
        <f t="shared" si="57"/>
        <v>0</v>
      </c>
    </row>
    <row r="1253" spans="1:12" x14ac:dyDescent="0.2">
      <c r="A1253" s="399"/>
      <c r="D1253" s="397">
        <f>_xlfn.XLOOKUP(C:C,Table1[for Import to Bank Register dropdown],Table1[for Pivot],0,0,1)</f>
        <v>0</v>
      </c>
      <c r="E1253" s="400"/>
      <c r="F1253" s="146">
        <f t="shared" si="59"/>
        <v>1111111</v>
      </c>
      <c r="G1253" s="375">
        <f t="shared" si="58"/>
        <v>0</v>
      </c>
      <c r="I1253" s="378">
        <f>IF(OR(C1253="150 Directors advances", C1253="120 accounts receivable", C1253="720.2 Automobile - Insurance", C1253="720.3 Automobile - License", C1253="870.4 Rent - Insurance", C1253="870.6 Rent - Property Tax", C1253="870.7 Rent - Homeoffice", C1253="870.9 Rent - Water"),
   0,
   IF(Dashboard!$F$5="Quick",
      IF(OR(C1253="190 Automobile",C1253="200 computer hardware",C1253="210 Computer software",C1253="220 Quickbooks software",C1253="230 Office equipment",C1253="240 Office furniture"),
         E1253-(E1253/(1+Dashboard!$F$4)),
         0
      ),
      IF(C1253="750 Business promotion",
         E1253-(E1253/(1+4.793/100)),
         E1253-(E1253/(1+Dashboard!$F$4))
      )
   )
)</f>
        <v>0</v>
      </c>
      <c r="J1253" s="25">
        <f>Bank1[[#This Row],[Money in/ (Money out)]]-Bank1[[#This Row],[GST/HST]]</f>
        <v>0</v>
      </c>
      <c r="L1253" s="23">
        <f t="shared" si="57"/>
        <v>0</v>
      </c>
    </row>
    <row r="1254" spans="1:12" x14ac:dyDescent="0.2">
      <c r="A1254" s="399"/>
      <c r="D1254" s="397">
        <f>_xlfn.XLOOKUP(C:C,Table1[for Import to Bank Register dropdown],Table1[for Pivot],0,0,1)</f>
        <v>0</v>
      </c>
      <c r="E1254" s="400"/>
      <c r="F1254" s="146">
        <f t="shared" si="59"/>
        <v>1111111</v>
      </c>
      <c r="G1254" s="375">
        <f t="shared" si="58"/>
        <v>0</v>
      </c>
      <c r="I1254" s="378">
        <f>IF(OR(C1254="150 Directors advances", C1254="120 accounts receivable", C1254="720.2 Automobile - Insurance", C1254="720.3 Automobile - License", C1254="870.4 Rent - Insurance", C1254="870.6 Rent - Property Tax", C1254="870.7 Rent - Homeoffice", C1254="870.9 Rent - Water"),
   0,
   IF(Dashboard!$F$5="Quick",
      IF(OR(C1254="190 Automobile",C1254="200 computer hardware",C1254="210 Computer software",C1254="220 Quickbooks software",C1254="230 Office equipment",C1254="240 Office furniture"),
         E1254-(E1254/(1+Dashboard!$F$4)),
         0
      ),
      IF(C1254="750 Business promotion",
         E1254-(E1254/(1+4.793/100)),
         E1254-(E1254/(1+Dashboard!$F$4))
      )
   )
)</f>
        <v>0</v>
      </c>
      <c r="J1254" s="25">
        <f>Bank1[[#This Row],[Money in/ (Money out)]]-Bank1[[#This Row],[GST/HST]]</f>
        <v>0</v>
      </c>
      <c r="L1254" s="23">
        <f t="shared" si="57"/>
        <v>0</v>
      </c>
    </row>
    <row r="1255" spans="1:12" x14ac:dyDescent="0.2">
      <c r="A1255" s="399"/>
      <c r="D1255" s="397">
        <f>_xlfn.XLOOKUP(C:C,Table1[for Import to Bank Register dropdown],Table1[for Pivot],0,0,1)</f>
        <v>0</v>
      </c>
      <c r="E1255" s="400"/>
      <c r="F1255" s="146">
        <f t="shared" si="59"/>
        <v>1111111</v>
      </c>
      <c r="G1255" s="375">
        <f t="shared" si="58"/>
        <v>0</v>
      </c>
      <c r="I1255" s="378">
        <f>IF(OR(C1255="150 Directors advances", C1255="120 accounts receivable", C1255="720.2 Automobile - Insurance", C1255="720.3 Automobile - License", C1255="870.4 Rent - Insurance", C1255="870.6 Rent - Property Tax", C1255="870.7 Rent - Homeoffice", C1255="870.9 Rent - Water"),
   0,
   IF(Dashboard!$F$5="Quick",
      IF(OR(C1255="190 Automobile",C1255="200 computer hardware",C1255="210 Computer software",C1255="220 Quickbooks software",C1255="230 Office equipment",C1255="240 Office furniture"),
         E1255-(E1255/(1+Dashboard!$F$4)),
         0
      ),
      IF(C1255="750 Business promotion",
         E1255-(E1255/(1+4.793/100)),
         E1255-(E1255/(1+Dashboard!$F$4))
      )
   )
)</f>
        <v>0</v>
      </c>
      <c r="J1255" s="25">
        <f>Bank1[[#This Row],[Money in/ (Money out)]]-Bank1[[#This Row],[GST/HST]]</f>
        <v>0</v>
      </c>
      <c r="L1255" s="23">
        <f t="shared" si="57"/>
        <v>0</v>
      </c>
    </row>
    <row r="1256" spans="1:12" x14ac:dyDescent="0.2">
      <c r="A1256" s="399"/>
      <c r="D1256" s="397">
        <f>_xlfn.XLOOKUP(C:C,Table1[for Import to Bank Register dropdown],Table1[for Pivot],0,0,1)</f>
        <v>0</v>
      </c>
      <c r="E1256" s="400"/>
      <c r="F1256" s="146">
        <f t="shared" si="59"/>
        <v>1111111</v>
      </c>
      <c r="G1256" s="375">
        <f t="shared" si="58"/>
        <v>0</v>
      </c>
      <c r="I1256" s="378">
        <f>IF(OR(C1256="150 Directors advances", C1256="120 accounts receivable", C1256="720.2 Automobile - Insurance", C1256="720.3 Automobile - License", C1256="870.4 Rent - Insurance", C1256="870.6 Rent - Property Tax", C1256="870.7 Rent - Homeoffice", C1256="870.9 Rent - Water"),
   0,
   IF(Dashboard!$F$5="Quick",
      IF(OR(C1256="190 Automobile",C1256="200 computer hardware",C1256="210 Computer software",C1256="220 Quickbooks software",C1256="230 Office equipment",C1256="240 Office furniture"),
         E1256-(E1256/(1+Dashboard!$F$4)),
         0
      ),
      IF(C1256="750 Business promotion",
         E1256-(E1256/(1+4.793/100)),
         E1256-(E1256/(1+Dashboard!$F$4))
      )
   )
)</f>
        <v>0</v>
      </c>
      <c r="J1256" s="25">
        <f>Bank1[[#This Row],[Money in/ (Money out)]]-Bank1[[#This Row],[GST/HST]]</f>
        <v>0</v>
      </c>
      <c r="L1256" s="23">
        <f t="shared" si="57"/>
        <v>0</v>
      </c>
    </row>
    <row r="1257" spans="1:12" x14ac:dyDescent="0.2">
      <c r="A1257" s="399"/>
      <c r="D1257" s="397">
        <f>_xlfn.XLOOKUP(C:C,Table1[for Import to Bank Register dropdown],Table1[for Pivot],0,0,1)</f>
        <v>0</v>
      </c>
      <c r="E1257" s="400"/>
      <c r="F1257" s="146">
        <f t="shared" si="59"/>
        <v>1111111</v>
      </c>
      <c r="G1257" s="375">
        <f t="shared" si="58"/>
        <v>0</v>
      </c>
      <c r="I1257" s="378">
        <f>IF(OR(C1257="150 Directors advances", C1257="120 accounts receivable", C1257="720.2 Automobile - Insurance", C1257="720.3 Automobile - License", C1257="870.4 Rent - Insurance", C1257="870.6 Rent - Property Tax", C1257="870.7 Rent - Homeoffice", C1257="870.9 Rent - Water"),
   0,
   IF(Dashboard!$F$5="Quick",
      IF(OR(C1257="190 Automobile",C1257="200 computer hardware",C1257="210 Computer software",C1257="220 Quickbooks software",C1257="230 Office equipment",C1257="240 Office furniture"),
         E1257-(E1257/(1+Dashboard!$F$4)),
         0
      ),
      IF(C1257="750 Business promotion",
         E1257-(E1257/(1+4.793/100)),
         E1257-(E1257/(1+Dashboard!$F$4))
      )
   )
)</f>
        <v>0</v>
      </c>
      <c r="J1257" s="25">
        <f>Bank1[[#This Row],[Money in/ (Money out)]]-Bank1[[#This Row],[GST/HST]]</f>
        <v>0</v>
      </c>
      <c r="L1257" s="23">
        <f t="shared" si="57"/>
        <v>0</v>
      </c>
    </row>
    <row r="1258" spans="1:12" x14ac:dyDescent="0.2">
      <c r="A1258" s="399"/>
      <c r="D1258" s="397">
        <f>_xlfn.XLOOKUP(C:C,Table1[for Import to Bank Register dropdown],Table1[for Pivot],0,0,1)</f>
        <v>0</v>
      </c>
      <c r="E1258" s="400"/>
      <c r="F1258" s="146">
        <f t="shared" si="59"/>
        <v>1111111</v>
      </c>
      <c r="G1258" s="375">
        <f t="shared" si="58"/>
        <v>0</v>
      </c>
      <c r="I1258" s="378">
        <f>IF(OR(C1258="150 Directors advances", C1258="120 accounts receivable", C1258="720.2 Automobile - Insurance", C1258="720.3 Automobile - License", C1258="870.4 Rent - Insurance", C1258="870.6 Rent - Property Tax", C1258="870.7 Rent - Homeoffice", C1258="870.9 Rent - Water"),
   0,
   IF(Dashboard!$F$5="Quick",
      IF(OR(C1258="190 Automobile",C1258="200 computer hardware",C1258="210 Computer software",C1258="220 Quickbooks software",C1258="230 Office equipment",C1258="240 Office furniture"),
         E1258-(E1258/(1+Dashboard!$F$4)),
         0
      ),
      IF(C1258="750 Business promotion",
         E1258-(E1258/(1+4.793/100)),
         E1258-(E1258/(1+Dashboard!$F$4))
      )
   )
)</f>
        <v>0</v>
      </c>
      <c r="J1258" s="25">
        <f>Bank1[[#This Row],[Money in/ (Money out)]]-Bank1[[#This Row],[GST/HST]]</f>
        <v>0</v>
      </c>
      <c r="L1258" s="23">
        <f t="shared" si="57"/>
        <v>0</v>
      </c>
    </row>
    <row r="1259" spans="1:12" x14ac:dyDescent="0.2">
      <c r="A1259" s="399"/>
      <c r="D1259" s="397">
        <f>_xlfn.XLOOKUP(C:C,Table1[for Import to Bank Register dropdown],Table1[for Pivot],0,0,1)</f>
        <v>0</v>
      </c>
      <c r="E1259" s="400"/>
      <c r="F1259" s="146">
        <f t="shared" si="59"/>
        <v>1111111</v>
      </c>
      <c r="G1259" s="375">
        <f t="shared" si="58"/>
        <v>0</v>
      </c>
      <c r="I1259" s="378">
        <f>IF(OR(C1259="150 Directors advances", C1259="120 accounts receivable", C1259="720.2 Automobile - Insurance", C1259="720.3 Automobile - License", C1259="870.4 Rent - Insurance", C1259="870.6 Rent - Property Tax", C1259="870.7 Rent - Homeoffice", C1259="870.9 Rent - Water"),
   0,
   IF(Dashboard!$F$5="Quick",
      IF(OR(C1259="190 Automobile",C1259="200 computer hardware",C1259="210 Computer software",C1259="220 Quickbooks software",C1259="230 Office equipment",C1259="240 Office furniture"),
         E1259-(E1259/(1+Dashboard!$F$4)),
         0
      ),
      IF(C1259="750 Business promotion",
         E1259-(E1259/(1+4.793/100)),
         E1259-(E1259/(1+Dashboard!$F$4))
      )
   )
)</f>
        <v>0</v>
      </c>
      <c r="J1259" s="25">
        <f>Bank1[[#This Row],[Money in/ (Money out)]]-Bank1[[#This Row],[GST/HST]]</f>
        <v>0</v>
      </c>
      <c r="L1259" s="23">
        <f t="shared" si="57"/>
        <v>0</v>
      </c>
    </row>
    <row r="1260" spans="1:12" x14ac:dyDescent="0.2">
      <c r="A1260" s="399"/>
      <c r="D1260" s="397">
        <f>_xlfn.XLOOKUP(C:C,Table1[for Import to Bank Register dropdown],Table1[for Pivot],0,0,1)</f>
        <v>0</v>
      </c>
      <c r="E1260" s="400"/>
      <c r="F1260" s="146">
        <f t="shared" si="59"/>
        <v>1111111</v>
      </c>
      <c r="G1260" s="375">
        <f t="shared" si="58"/>
        <v>0</v>
      </c>
      <c r="I1260" s="378">
        <f>IF(OR(C1260="150 Directors advances", C1260="120 accounts receivable", C1260="720.2 Automobile - Insurance", C1260="720.3 Automobile - License", C1260="870.4 Rent - Insurance", C1260="870.6 Rent - Property Tax", C1260="870.7 Rent - Homeoffice", C1260="870.9 Rent - Water"),
   0,
   IF(Dashboard!$F$5="Quick",
      IF(OR(C1260="190 Automobile",C1260="200 computer hardware",C1260="210 Computer software",C1260="220 Quickbooks software",C1260="230 Office equipment",C1260="240 Office furniture"),
         E1260-(E1260/(1+Dashboard!$F$4)),
         0
      ),
      IF(C1260="750 Business promotion",
         E1260-(E1260/(1+4.793/100)),
         E1260-(E1260/(1+Dashboard!$F$4))
      )
   )
)</f>
        <v>0</v>
      </c>
      <c r="J1260" s="25">
        <f>Bank1[[#This Row],[Money in/ (Money out)]]-Bank1[[#This Row],[GST/HST]]</f>
        <v>0</v>
      </c>
      <c r="L1260" s="23">
        <f t="shared" si="57"/>
        <v>0</v>
      </c>
    </row>
    <row r="1261" spans="1:12" x14ac:dyDescent="0.2">
      <c r="A1261" s="399"/>
      <c r="D1261" s="397">
        <f>_xlfn.XLOOKUP(C:C,Table1[for Import to Bank Register dropdown],Table1[for Pivot],0,0,1)</f>
        <v>0</v>
      </c>
      <c r="E1261" s="400"/>
      <c r="F1261" s="146">
        <f t="shared" si="59"/>
        <v>1111111</v>
      </c>
      <c r="G1261" s="375">
        <f t="shared" si="58"/>
        <v>0</v>
      </c>
      <c r="I1261" s="378">
        <f>IF(OR(C1261="150 Directors advances", C1261="120 accounts receivable", C1261="720.2 Automobile - Insurance", C1261="720.3 Automobile - License", C1261="870.4 Rent - Insurance", C1261="870.6 Rent - Property Tax", C1261="870.7 Rent - Homeoffice", C1261="870.9 Rent - Water"),
   0,
   IF(Dashboard!$F$5="Quick",
      IF(OR(C1261="190 Automobile",C1261="200 computer hardware",C1261="210 Computer software",C1261="220 Quickbooks software",C1261="230 Office equipment",C1261="240 Office furniture"),
         E1261-(E1261/(1+Dashboard!$F$4)),
         0
      ),
      IF(C1261="750 Business promotion",
         E1261-(E1261/(1+4.793/100)),
         E1261-(E1261/(1+Dashboard!$F$4))
      )
   )
)</f>
        <v>0</v>
      </c>
      <c r="J1261" s="25">
        <f>Bank1[[#This Row],[Money in/ (Money out)]]-Bank1[[#This Row],[GST/HST]]</f>
        <v>0</v>
      </c>
      <c r="L1261" s="23">
        <f t="shared" si="57"/>
        <v>0</v>
      </c>
    </row>
    <row r="1262" spans="1:12" x14ac:dyDescent="0.2">
      <c r="A1262" s="399"/>
      <c r="D1262" s="397">
        <f>_xlfn.XLOOKUP(C:C,Table1[for Import to Bank Register dropdown],Table1[for Pivot],0,0,1)</f>
        <v>0</v>
      </c>
      <c r="E1262" s="400"/>
      <c r="F1262" s="146">
        <f t="shared" si="59"/>
        <v>1111111</v>
      </c>
      <c r="G1262" s="375">
        <f t="shared" si="58"/>
        <v>0</v>
      </c>
      <c r="I1262" s="378">
        <f>IF(OR(C1262="150 Directors advances", C1262="120 accounts receivable", C1262="720.2 Automobile - Insurance", C1262="720.3 Automobile - License", C1262="870.4 Rent - Insurance", C1262="870.6 Rent - Property Tax", C1262="870.7 Rent - Homeoffice", C1262="870.9 Rent - Water"),
   0,
   IF(Dashboard!$F$5="Quick",
      IF(OR(C1262="190 Automobile",C1262="200 computer hardware",C1262="210 Computer software",C1262="220 Quickbooks software",C1262="230 Office equipment",C1262="240 Office furniture"),
         E1262-(E1262/(1+Dashboard!$F$4)),
         0
      ),
      IF(C1262="750 Business promotion",
         E1262-(E1262/(1+4.793/100)),
         E1262-(E1262/(1+Dashboard!$F$4))
      )
   )
)</f>
        <v>0</v>
      </c>
      <c r="J1262" s="25">
        <f>Bank1[[#This Row],[Money in/ (Money out)]]-Bank1[[#This Row],[GST/HST]]</f>
        <v>0</v>
      </c>
      <c r="L1262" s="23">
        <f t="shared" si="57"/>
        <v>0</v>
      </c>
    </row>
    <row r="1263" spans="1:12" x14ac:dyDescent="0.2">
      <c r="A1263" s="399"/>
      <c r="D1263" s="397">
        <f>_xlfn.XLOOKUP(C:C,Table1[for Import to Bank Register dropdown],Table1[for Pivot],0,0,1)</f>
        <v>0</v>
      </c>
      <c r="E1263" s="400"/>
      <c r="F1263" s="146">
        <f t="shared" si="59"/>
        <v>1111111</v>
      </c>
      <c r="G1263" s="375">
        <f t="shared" si="58"/>
        <v>0</v>
      </c>
      <c r="I1263" s="378">
        <f>IF(OR(C1263="150 Directors advances", C1263="120 accounts receivable", C1263="720.2 Automobile - Insurance", C1263="720.3 Automobile - License", C1263="870.4 Rent - Insurance", C1263="870.6 Rent - Property Tax", C1263="870.7 Rent - Homeoffice", C1263="870.9 Rent - Water"),
   0,
   IF(Dashboard!$F$5="Quick",
      IF(OR(C1263="190 Automobile",C1263="200 computer hardware",C1263="210 Computer software",C1263="220 Quickbooks software",C1263="230 Office equipment",C1263="240 Office furniture"),
         E1263-(E1263/(1+Dashboard!$F$4)),
         0
      ),
      IF(C1263="750 Business promotion",
         E1263-(E1263/(1+4.793/100)),
         E1263-(E1263/(1+Dashboard!$F$4))
      )
   )
)</f>
        <v>0</v>
      </c>
      <c r="J1263" s="25">
        <f>Bank1[[#This Row],[Money in/ (Money out)]]-Bank1[[#This Row],[GST/HST]]</f>
        <v>0</v>
      </c>
      <c r="L1263" s="23">
        <f t="shared" si="57"/>
        <v>0</v>
      </c>
    </row>
    <row r="1264" spans="1:12" x14ac:dyDescent="0.2">
      <c r="A1264" s="399"/>
      <c r="D1264" s="397">
        <f>_xlfn.XLOOKUP(C:C,Table1[for Import to Bank Register dropdown],Table1[for Pivot],0,0,1)</f>
        <v>0</v>
      </c>
      <c r="E1264" s="400"/>
      <c r="F1264" s="146">
        <f t="shared" si="59"/>
        <v>1111111</v>
      </c>
      <c r="G1264" s="375">
        <f t="shared" si="58"/>
        <v>0</v>
      </c>
      <c r="I1264" s="378">
        <f>IF(OR(C1264="150 Directors advances", C1264="120 accounts receivable", C1264="720.2 Automobile - Insurance", C1264="720.3 Automobile - License", C1264="870.4 Rent - Insurance", C1264="870.6 Rent - Property Tax", C1264="870.7 Rent - Homeoffice", C1264="870.9 Rent - Water"),
   0,
   IF(Dashboard!$F$5="Quick",
      IF(OR(C1264="190 Automobile",C1264="200 computer hardware",C1264="210 Computer software",C1264="220 Quickbooks software",C1264="230 Office equipment",C1264="240 Office furniture"),
         E1264-(E1264/(1+Dashboard!$F$4)),
         0
      ),
      IF(C1264="750 Business promotion",
         E1264-(E1264/(1+4.793/100)),
         E1264-(E1264/(1+Dashboard!$F$4))
      )
   )
)</f>
        <v>0</v>
      </c>
      <c r="J1264" s="25">
        <f>Bank1[[#This Row],[Money in/ (Money out)]]-Bank1[[#This Row],[GST/HST]]</f>
        <v>0</v>
      </c>
      <c r="L1264" s="23">
        <f t="shared" si="57"/>
        <v>0</v>
      </c>
    </row>
    <row r="1265" spans="1:12" x14ac:dyDescent="0.2">
      <c r="A1265" s="399"/>
      <c r="D1265" s="397">
        <f>_xlfn.XLOOKUP(C:C,Table1[for Import to Bank Register dropdown],Table1[for Pivot],0,0,1)</f>
        <v>0</v>
      </c>
      <c r="E1265" s="400"/>
      <c r="F1265" s="146">
        <f t="shared" si="59"/>
        <v>1111111</v>
      </c>
      <c r="G1265" s="375">
        <f t="shared" si="58"/>
        <v>0</v>
      </c>
      <c r="I1265" s="378">
        <f>IF(OR(C1265="150 Directors advances", C1265="120 accounts receivable", C1265="720.2 Automobile - Insurance", C1265="720.3 Automobile - License", C1265="870.4 Rent - Insurance", C1265="870.6 Rent - Property Tax", C1265="870.7 Rent - Homeoffice", C1265="870.9 Rent - Water"),
   0,
   IF(Dashboard!$F$5="Quick",
      IF(OR(C1265="190 Automobile",C1265="200 computer hardware",C1265="210 Computer software",C1265="220 Quickbooks software",C1265="230 Office equipment",C1265="240 Office furniture"),
         E1265-(E1265/(1+Dashboard!$F$4)),
         0
      ),
      IF(C1265="750 Business promotion",
         E1265-(E1265/(1+4.793/100)),
         E1265-(E1265/(1+Dashboard!$F$4))
      )
   )
)</f>
        <v>0</v>
      </c>
      <c r="J1265" s="25">
        <f>Bank1[[#This Row],[Money in/ (Money out)]]-Bank1[[#This Row],[GST/HST]]</f>
        <v>0</v>
      </c>
      <c r="L1265" s="23">
        <f t="shared" si="57"/>
        <v>0</v>
      </c>
    </row>
    <row r="1266" spans="1:12" x14ac:dyDescent="0.2">
      <c r="A1266" s="399"/>
      <c r="D1266" s="397">
        <f>_xlfn.XLOOKUP(C:C,Table1[for Import to Bank Register dropdown],Table1[for Pivot],0,0,1)</f>
        <v>0</v>
      </c>
      <c r="E1266" s="400"/>
      <c r="F1266" s="146">
        <f t="shared" si="59"/>
        <v>1111111</v>
      </c>
      <c r="G1266" s="375">
        <f t="shared" si="58"/>
        <v>0</v>
      </c>
      <c r="I1266" s="378">
        <f>IF(OR(C1266="150 Directors advances", C1266="120 accounts receivable", C1266="720.2 Automobile - Insurance", C1266="720.3 Automobile - License", C1266="870.4 Rent - Insurance", C1266="870.6 Rent - Property Tax", C1266="870.7 Rent - Homeoffice", C1266="870.9 Rent - Water"),
   0,
   IF(Dashboard!$F$5="Quick",
      IF(OR(C1266="190 Automobile",C1266="200 computer hardware",C1266="210 Computer software",C1266="220 Quickbooks software",C1266="230 Office equipment",C1266="240 Office furniture"),
         E1266-(E1266/(1+Dashboard!$F$4)),
         0
      ),
      IF(C1266="750 Business promotion",
         E1266-(E1266/(1+4.793/100)),
         E1266-(E1266/(1+Dashboard!$F$4))
      )
   )
)</f>
        <v>0</v>
      </c>
      <c r="J1266" s="25">
        <f>Bank1[[#This Row],[Money in/ (Money out)]]-Bank1[[#This Row],[GST/HST]]</f>
        <v>0</v>
      </c>
      <c r="L1266" s="23">
        <f t="shared" si="57"/>
        <v>0</v>
      </c>
    </row>
    <row r="1267" spans="1:12" x14ac:dyDescent="0.2">
      <c r="A1267" s="399"/>
      <c r="D1267" s="397">
        <f>_xlfn.XLOOKUP(C:C,Table1[for Import to Bank Register dropdown],Table1[for Pivot],0,0,1)</f>
        <v>0</v>
      </c>
      <c r="E1267" s="400"/>
      <c r="F1267" s="146">
        <f t="shared" si="59"/>
        <v>1111111</v>
      </c>
      <c r="G1267" s="375">
        <f t="shared" si="58"/>
        <v>0</v>
      </c>
      <c r="I1267" s="378">
        <f>IF(OR(C1267="150 Directors advances", C1267="120 accounts receivable", C1267="720.2 Automobile - Insurance", C1267="720.3 Automobile - License", C1267="870.4 Rent - Insurance", C1267="870.6 Rent - Property Tax", C1267="870.7 Rent - Homeoffice", C1267="870.9 Rent - Water"),
   0,
   IF(Dashboard!$F$5="Quick",
      IF(OR(C1267="190 Automobile",C1267="200 computer hardware",C1267="210 Computer software",C1267="220 Quickbooks software",C1267="230 Office equipment",C1267="240 Office furniture"),
         E1267-(E1267/(1+Dashboard!$F$4)),
         0
      ),
      IF(C1267="750 Business promotion",
         E1267-(E1267/(1+4.793/100)),
         E1267-(E1267/(1+Dashboard!$F$4))
      )
   )
)</f>
        <v>0</v>
      </c>
      <c r="J1267" s="25">
        <f>Bank1[[#This Row],[Money in/ (Money out)]]-Bank1[[#This Row],[GST/HST]]</f>
        <v>0</v>
      </c>
      <c r="L1267" s="23">
        <f t="shared" si="57"/>
        <v>0</v>
      </c>
    </row>
    <row r="1268" spans="1:12" x14ac:dyDescent="0.2">
      <c r="A1268" s="399"/>
      <c r="D1268" s="397">
        <f>_xlfn.XLOOKUP(C:C,Table1[for Import to Bank Register dropdown],Table1[for Pivot],0,0,1)</f>
        <v>0</v>
      </c>
      <c r="E1268" s="400"/>
      <c r="F1268" s="146">
        <f t="shared" si="59"/>
        <v>1111111</v>
      </c>
      <c r="G1268" s="375">
        <f t="shared" si="58"/>
        <v>0</v>
      </c>
      <c r="I1268" s="378">
        <f>IF(OR(C1268="150 Directors advances", C1268="120 accounts receivable", C1268="720.2 Automobile - Insurance", C1268="720.3 Automobile - License", C1268="870.4 Rent - Insurance", C1268="870.6 Rent - Property Tax", C1268="870.7 Rent - Homeoffice", C1268="870.9 Rent - Water"),
   0,
   IF(Dashboard!$F$5="Quick",
      IF(OR(C1268="190 Automobile",C1268="200 computer hardware",C1268="210 Computer software",C1268="220 Quickbooks software",C1268="230 Office equipment",C1268="240 Office furniture"),
         E1268-(E1268/(1+Dashboard!$F$4)),
         0
      ),
      IF(C1268="750 Business promotion",
         E1268-(E1268/(1+4.793/100)),
         E1268-(E1268/(1+Dashboard!$F$4))
      )
   )
)</f>
        <v>0</v>
      </c>
      <c r="J1268" s="25">
        <f>Bank1[[#This Row],[Money in/ (Money out)]]-Bank1[[#This Row],[GST/HST]]</f>
        <v>0</v>
      </c>
      <c r="L1268" s="23">
        <f t="shared" si="57"/>
        <v>0</v>
      </c>
    </row>
    <row r="1269" spans="1:12" x14ac:dyDescent="0.2">
      <c r="A1269" s="399"/>
      <c r="D1269" s="397">
        <f>_xlfn.XLOOKUP(C:C,Table1[for Import to Bank Register dropdown],Table1[for Pivot],0,0,1)</f>
        <v>0</v>
      </c>
      <c r="E1269" s="400"/>
      <c r="F1269" s="146">
        <f t="shared" si="59"/>
        <v>1111111</v>
      </c>
      <c r="G1269" s="375">
        <f t="shared" si="58"/>
        <v>0</v>
      </c>
      <c r="I1269" s="378">
        <f>IF(OR(C1269="150 Directors advances", C1269="120 accounts receivable", C1269="720.2 Automobile - Insurance", C1269="720.3 Automobile - License", C1269="870.4 Rent - Insurance", C1269="870.6 Rent - Property Tax", C1269="870.7 Rent - Homeoffice", C1269="870.9 Rent - Water"),
   0,
   IF(Dashboard!$F$5="Quick",
      IF(OR(C1269="190 Automobile",C1269="200 computer hardware",C1269="210 Computer software",C1269="220 Quickbooks software",C1269="230 Office equipment",C1269="240 Office furniture"),
         E1269-(E1269/(1+Dashboard!$F$4)),
         0
      ),
      IF(C1269="750 Business promotion",
         E1269-(E1269/(1+4.793/100)),
         E1269-(E1269/(1+Dashboard!$F$4))
      )
   )
)</f>
        <v>0</v>
      </c>
      <c r="J1269" s="25">
        <f>Bank1[[#This Row],[Money in/ (Money out)]]-Bank1[[#This Row],[GST/HST]]</f>
        <v>0</v>
      </c>
      <c r="L1269" s="23">
        <f t="shared" si="57"/>
        <v>0</v>
      </c>
    </row>
    <row r="1270" spans="1:12" x14ac:dyDescent="0.2">
      <c r="A1270" s="399"/>
      <c r="D1270" s="397">
        <f>_xlfn.XLOOKUP(C:C,Table1[for Import to Bank Register dropdown],Table1[for Pivot],0,0,1)</f>
        <v>0</v>
      </c>
      <c r="E1270" s="400"/>
      <c r="F1270" s="146">
        <f t="shared" si="59"/>
        <v>1111111</v>
      </c>
      <c r="G1270" s="375">
        <f t="shared" si="58"/>
        <v>0</v>
      </c>
      <c r="I1270" s="378">
        <f>IF(OR(C1270="150 Directors advances", C1270="120 accounts receivable", C1270="720.2 Automobile - Insurance", C1270="720.3 Automobile - License", C1270="870.4 Rent - Insurance", C1270="870.6 Rent - Property Tax", C1270="870.7 Rent - Homeoffice", C1270="870.9 Rent - Water"),
   0,
   IF(Dashboard!$F$5="Quick",
      IF(OR(C1270="190 Automobile",C1270="200 computer hardware",C1270="210 Computer software",C1270="220 Quickbooks software",C1270="230 Office equipment",C1270="240 Office furniture"),
         E1270-(E1270/(1+Dashboard!$F$4)),
         0
      ),
      IF(C1270="750 Business promotion",
         E1270-(E1270/(1+4.793/100)),
         E1270-(E1270/(1+Dashboard!$F$4))
      )
   )
)</f>
        <v>0</v>
      </c>
      <c r="J1270" s="25">
        <f>Bank1[[#This Row],[Money in/ (Money out)]]-Bank1[[#This Row],[GST/HST]]</f>
        <v>0</v>
      </c>
      <c r="L1270" s="23">
        <f t="shared" si="57"/>
        <v>0</v>
      </c>
    </row>
    <row r="1271" spans="1:12" x14ac:dyDescent="0.2">
      <c r="A1271" s="399"/>
      <c r="D1271" s="397">
        <f>_xlfn.XLOOKUP(C:C,Table1[for Import to Bank Register dropdown],Table1[for Pivot],0,0,1)</f>
        <v>0</v>
      </c>
      <c r="E1271" s="400"/>
      <c r="F1271" s="146">
        <f t="shared" si="59"/>
        <v>1111111</v>
      </c>
      <c r="G1271" s="375">
        <f t="shared" si="58"/>
        <v>0</v>
      </c>
      <c r="I1271" s="378">
        <f>IF(OR(C1271="150 Directors advances", C1271="120 accounts receivable", C1271="720.2 Automobile - Insurance", C1271="720.3 Automobile - License", C1271="870.4 Rent - Insurance", C1271="870.6 Rent - Property Tax", C1271="870.7 Rent - Homeoffice", C1271="870.9 Rent - Water"),
   0,
   IF(Dashboard!$F$5="Quick",
      IF(OR(C1271="190 Automobile",C1271="200 computer hardware",C1271="210 Computer software",C1271="220 Quickbooks software",C1271="230 Office equipment",C1271="240 Office furniture"),
         E1271-(E1271/(1+Dashboard!$F$4)),
         0
      ),
      IF(C1271="750 Business promotion",
         E1271-(E1271/(1+4.793/100)),
         E1271-(E1271/(1+Dashboard!$F$4))
      )
   )
)</f>
        <v>0</v>
      </c>
      <c r="J1271" s="25">
        <f>Bank1[[#This Row],[Money in/ (Money out)]]-Bank1[[#This Row],[GST/HST]]</f>
        <v>0</v>
      </c>
      <c r="L1271" s="23">
        <f t="shared" si="57"/>
        <v>0</v>
      </c>
    </row>
    <row r="1272" spans="1:12" x14ac:dyDescent="0.2">
      <c r="A1272" s="399"/>
      <c r="D1272" s="397">
        <f>_xlfn.XLOOKUP(C:C,Table1[for Import to Bank Register dropdown],Table1[for Pivot],0,0,1)</f>
        <v>0</v>
      </c>
      <c r="E1272" s="400"/>
      <c r="F1272" s="146">
        <f t="shared" si="59"/>
        <v>1111111</v>
      </c>
      <c r="G1272" s="375">
        <f t="shared" si="58"/>
        <v>0</v>
      </c>
      <c r="I1272" s="378">
        <f>IF(OR(C1272="150 Directors advances", C1272="120 accounts receivable", C1272="720.2 Automobile - Insurance", C1272="720.3 Automobile - License", C1272="870.4 Rent - Insurance", C1272="870.6 Rent - Property Tax", C1272="870.7 Rent - Homeoffice", C1272="870.9 Rent - Water"),
   0,
   IF(Dashboard!$F$5="Quick",
      IF(OR(C1272="190 Automobile",C1272="200 computer hardware",C1272="210 Computer software",C1272="220 Quickbooks software",C1272="230 Office equipment",C1272="240 Office furniture"),
         E1272-(E1272/(1+Dashboard!$F$4)),
         0
      ),
      IF(C1272="750 Business promotion",
         E1272-(E1272/(1+4.793/100)),
         E1272-(E1272/(1+Dashboard!$F$4))
      )
   )
)</f>
        <v>0</v>
      </c>
      <c r="J1272" s="25">
        <f>Bank1[[#This Row],[Money in/ (Money out)]]-Bank1[[#This Row],[GST/HST]]</f>
        <v>0</v>
      </c>
      <c r="L1272" s="23">
        <f t="shared" si="57"/>
        <v>0</v>
      </c>
    </row>
    <row r="1273" spans="1:12" x14ac:dyDescent="0.2">
      <c r="A1273" s="399"/>
      <c r="D1273" s="397">
        <f>_xlfn.XLOOKUP(C:C,Table1[for Import to Bank Register dropdown],Table1[for Pivot],0,0,1)</f>
        <v>0</v>
      </c>
      <c r="E1273" s="400"/>
      <c r="F1273" s="146">
        <f t="shared" si="59"/>
        <v>1111111</v>
      </c>
      <c r="G1273" s="375">
        <f t="shared" si="58"/>
        <v>0</v>
      </c>
      <c r="I1273" s="378">
        <f>IF(OR(C1273="150 Directors advances", C1273="120 accounts receivable", C1273="720.2 Automobile - Insurance", C1273="720.3 Automobile - License", C1273="870.4 Rent - Insurance", C1273="870.6 Rent - Property Tax", C1273="870.7 Rent - Homeoffice", C1273="870.9 Rent - Water"),
   0,
   IF(Dashboard!$F$5="Quick",
      IF(OR(C1273="190 Automobile",C1273="200 computer hardware",C1273="210 Computer software",C1273="220 Quickbooks software",C1273="230 Office equipment",C1273="240 Office furniture"),
         E1273-(E1273/(1+Dashboard!$F$4)),
         0
      ),
      IF(C1273="750 Business promotion",
         E1273-(E1273/(1+4.793/100)),
         E1273-(E1273/(1+Dashboard!$F$4))
      )
   )
)</f>
        <v>0</v>
      </c>
      <c r="J1273" s="25">
        <f>Bank1[[#This Row],[Money in/ (Money out)]]-Bank1[[#This Row],[GST/HST]]</f>
        <v>0</v>
      </c>
      <c r="L1273" s="23">
        <f t="shared" si="57"/>
        <v>0</v>
      </c>
    </row>
    <row r="1274" spans="1:12" x14ac:dyDescent="0.2">
      <c r="A1274" s="399"/>
      <c r="D1274" s="397">
        <f>_xlfn.XLOOKUP(C:C,Table1[for Import to Bank Register dropdown],Table1[for Pivot],0,0,1)</f>
        <v>0</v>
      </c>
      <c r="E1274" s="400"/>
      <c r="F1274" s="146">
        <f t="shared" si="59"/>
        <v>1111111</v>
      </c>
      <c r="G1274" s="375">
        <f t="shared" si="58"/>
        <v>0</v>
      </c>
      <c r="I1274" s="378">
        <f>IF(OR(C1274="150 Directors advances", C1274="120 accounts receivable", C1274="720.2 Automobile - Insurance", C1274="720.3 Automobile - License", C1274="870.4 Rent - Insurance", C1274="870.6 Rent - Property Tax", C1274="870.7 Rent - Homeoffice", C1274="870.9 Rent - Water"),
   0,
   IF(Dashboard!$F$5="Quick",
      IF(OR(C1274="190 Automobile",C1274="200 computer hardware",C1274="210 Computer software",C1274="220 Quickbooks software",C1274="230 Office equipment",C1274="240 Office furniture"),
         E1274-(E1274/(1+Dashboard!$F$4)),
         0
      ),
      IF(C1274="750 Business promotion",
         E1274-(E1274/(1+4.793/100)),
         E1274-(E1274/(1+Dashboard!$F$4))
      )
   )
)</f>
        <v>0</v>
      </c>
      <c r="J1274" s="25">
        <f>Bank1[[#This Row],[Money in/ (Money out)]]-Bank1[[#This Row],[GST/HST]]</f>
        <v>0</v>
      </c>
      <c r="L1274" s="23">
        <f t="shared" si="57"/>
        <v>0</v>
      </c>
    </row>
    <row r="1275" spans="1:12" x14ac:dyDescent="0.2">
      <c r="A1275" s="399"/>
      <c r="D1275" s="397">
        <f>_xlfn.XLOOKUP(C:C,Table1[for Import to Bank Register dropdown],Table1[for Pivot],0,0,1)</f>
        <v>0</v>
      </c>
      <c r="E1275" s="400"/>
      <c r="F1275" s="146">
        <f t="shared" si="59"/>
        <v>1111111</v>
      </c>
      <c r="G1275" s="375">
        <f t="shared" si="58"/>
        <v>0</v>
      </c>
      <c r="I1275" s="378">
        <f>IF(OR(C1275="150 Directors advances", C1275="120 accounts receivable", C1275="720.2 Automobile - Insurance", C1275="720.3 Automobile - License", C1275="870.4 Rent - Insurance", C1275="870.6 Rent - Property Tax", C1275="870.7 Rent - Homeoffice", C1275="870.9 Rent - Water"),
   0,
   IF(Dashboard!$F$5="Quick",
      IF(OR(C1275="190 Automobile",C1275="200 computer hardware",C1275="210 Computer software",C1275="220 Quickbooks software",C1275="230 Office equipment",C1275="240 Office furniture"),
         E1275-(E1275/(1+Dashboard!$F$4)),
         0
      ),
      IF(C1275="750 Business promotion",
         E1275-(E1275/(1+4.793/100)),
         E1275-(E1275/(1+Dashboard!$F$4))
      )
   )
)</f>
        <v>0</v>
      </c>
      <c r="J1275" s="25">
        <f>Bank1[[#This Row],[Money in/ (Money out)]]-Bank1[[#This Row],[GST/HST]]</f>
        <v>0</v>
      </c>
      <c r="L1275" s="23">
        <f t="shared" si="57"/>
        <v>0</v>
      </c>
    </row>
    <row r="1276" spans="1:12" x14ac:dyDescent="0.2">
      <c r="A1276" s="399"/>
      <c r="D1276" s="397">
        <f>_xlfn.XLOOKUP(C:C,Table1[for Import to Bank Register dropdown],Table1[for Pivot],0,0,1)</f>
        <v>0</v>
      </c>
      <c r="E1276" s="400"/>
      <c r="F1276" s="146">
        <f t="shared" si="59"/>
        <v>1111111</v>
      </c>
      <c r="G1276" s="375">
        <f t="shared" si="58"/>
        <v>0</v>
      </c>
      <c r="I1276" s="378">
        <f>IF(OR(C1276="150 Directors advances", C1276="120 accounts receivable", C1276="720.2 Automobile - Insurance", C1276="720.3 Automobile - License", C1276="870.4 Rent - Insurance", C1276="870.6 Rent - Property Tax", C1276="870.7 Rent - Homeoffice", C1276="870.9 Rent - Water"),
   0,
   IF(Dashboard!$F$5="Quick",
      IF(OR(C1276="190 Automobile",C1276="200 computer hardware",C1276="210 Computer software",C1276="220 Quickbooks software",C1276="230 Office equipment",C1276="240 Office furniture"),
         E1276-(E1276/(1+Dashboard!$F$4)),
         0
      ),
      IF(C1276="750 Business promotion",
         E1276-(E1276/(1+4.793/100)),
         E1276-(E1276/(1+Dashboard!$F$4))
      )
   )
)</f>
        <v>0</v>
      </c>
      <c r="J1276" s="25">
        <f>Bank1[[#This Row],[Money in/ (Money out)]]-Bank1[[#This Row],[GST/HST]]</f>
        <v>0</v>
      </c>
      <c r="L1276" s="23">
        <f t="shared" si="57"/>
        <v>0</v>
      </c>
    </row>
    <row r="1277" spans="1:12" x14ac:dyDescent="0.2">
      <c r="A1277" s="399"/>
      <c r="D1277" s="397">
        <f>_xlfn.XLOOKUP(C:C,Table1[for Import to Bank Register dropdown],Table1[for Pivot],0,0,1)</f>
        <v>0</v>
      </c>
      <c r="E1277" s="400"/>
      <c r="F1277" s="146">
        <f t="shared" si="59"/>
        <v>1111111</v>
      </c>
      <c r="G1277" s="375">
        <f t="shared" si="58"/>
        <v>0</v>
      </c>
      <c r="I1277" s="378">
        <f>IF(OR(C1277="150 Directors advances", C1277="120 accounts receivable", C1277="720.2 Automobile - Insurance", C1277="720.3 Automobile - License", C1277="870.4 Rent - Insurance", C1277="870.6 Rent - Property Tax", C1277="870.7 Rent - Homeoffice", C1277="870.9 Rent - Water"),
   0,
   IF(Dashboard!$F$5="Quick",
      IF(OR(C1277="190 Automobile",C1277="200 computer hardware",C1277="210 Computer software",C1277="220 Quickbooks software",C1277="230 Office equipment",C1277="240 Office furniture"),
         E1277-(E1277/(1+Dashboard!$F$4)),
         0
      ),
      IF(C1277="750 Business promotion",
         E1277-(E1277/(1+4.793/100)),
         E1277-(E1277/(1+Dashboard!$F$4))
      )
   )
)</f>
        <v>0</v>
      </c>
      <c r="J1277" s="25">
        <f>Bank1[[#This Row],[Money in/ (Money out)]]-Bank1[[#This Row],[GST/HST]]</f>
        <v>0</v>
      </c>
      <c r="L1277" s="23">
        <f t="shared" si="57"/>
        <v>0</v>
      </c>
    </row>
    <row r="1278" spans="1:12" x14ac:dyDescent="0.2">
      <c r="A1278" s="399"/>
      <c r="D1278" s="397">
        <f>_xlfn.XLOOKUP(C:C,Table1[for Import to Bank Register dropdown],Table1[for Pivot],0,0,1)</f>
        <v>0</v>
      </c>
      <c r="E1278" s="400"/>
      <c r="F1278" s="146">
        <f t="shared" si="59"/>
        <v>1111111</v>
      </c>
      <c r="G1278" s="375">
        <f t="shared" si="58"/>
        <v>0</v>
      </c>
      <c r="I1278" s="378">
        <f>IF(OR(C1278="150 Directors advances", C1278="120 accounts receivable", C1278="720.2 Automobile - Insurance", C1278="720.3 Automobile - License", C1278="870.4 Rent - Insurance", C1278="870.6 Rent - Property Tax", C1278="870.7 Rent - Homeoffice", C1278="870.9 Rent - Water"),
   0,
   IF(Dashboard!$F$5="Quick",
      IF(OR(C1278="190 Automobile",C1278="200 computer hardware",C1278="210 Computer software",C1278="220 Quickbooks software",C1278="230 Office equipment",C1278="240 Office furniture"),
         E1278-(E1278/(1+Dashboard!$F$4)),
         0
      ),
      IF(C1278="750 Business promotion",
         E1278-(E1278/(1+4.793/100)),
         E1278-(E1278/(1+Dashboard!$F$4))
      )
   )
)</f>
        <v>0</v>
      </c>
      <c r="J1278" s="25">
        <f>Bank1[[#This Row],[Money in/ (Money out)]]-Bank1[[#This Row],[GST/HST]]</f>
        <v>0</v>
      </c>
      <c r="L1278" s="23">
        <f t="shared" si="57"/>
        <v>0</v>
      </c>
    </row>
    <row r="1279" spans="1:12" x14ac:dyDescent="0.2">
      <c r="A1279" s="399"/>
      <c r="D1279" s="397">
        <f>_xlfn.XLOOKUP(C:C,Table1[for Import to Bank Register dropdown],Table1[for Pivot],0,0,1)</f>
        <v>0</v>
      </c>
      <c r="E1279" s="400"/>
      <c r="F1279" s="146">
        <f t="shared" si="59"/>
        <v>1111111</v>
      </c>
      <c r="G1279" s="375">
        <f t="shared" si="58"/>
        <v>0</v>
      </c>
      <c r="I1279" s="378">
        <f>IF(OR(C1279="150 Directors advances", C1279="120 accounts receivable", C1279="720.2 Automobile - Insurance", C1279="720.3 Automobile - License", C1279="870.4 Rent - Insurance", C1279="870.6 Rent - Property Tax", C1279="870.7 Rent - Homeoffice", C1279="870.9 Rent - Water"),
   0,
   IF(Dashboard!$F$5="Quick",
      IF(OR(C1279="190 Automobile",C1279="200 computer hardware",C1279="210 Computer software",C1279="220 Quickbooks software",C1279="230 Office equipment",C1279="240 Office furniture"),
         E1279-(E1279/(1+Dashboard!$F$4)),
         0
      ),
      IF(C1279="750 Business promotion",
         E1279-(E1279/(1+4.793/100)),
         E1279-(E1279/(1+Dashboard!$F$4))
      )
   )
)</f>
        <v>0</v>
      </c>
      <c r="J1279" s="25">
        <f>Bank1[[#This Row],[Money in/ (Money out)]]-Bank1[[#This Row],[GST/HST]]</f>
        <v>0</v>
      </c>
      <c r="L1279" s="23">
        <f t="shared" si="57"/>
        <v>0</v>
      </c>
    </row>
    <row r="1280" spans="1:12" x14ac:dyDescent="0.2">
      <c r="A1280" s="399"/>
      <c r="D1280" s="397">
        <f>_xlfn.XLOOKUP(C:C,Table1[for Import to Bank Register dropdown],Table1[for Pivot],0,0,1)</f>
        <v>0</v>
      </c>
      <c r="E1280" s="400"/>
      <c r="F1280" s="146">
        <f t="shared" si="59"/>
        <v>1111111</v>
      </c>
      <c r="G1280" s="375">
        <f t="shared" si="58"/>
        <v>0</v>
      </c>
      <c r="I1280" s="378">
        <f>IF(OR(C1280="150 Directors advances", C1280="120 accounts receivable", C1280="720.2 Automobile - Insurance", C1280="720.3 Automobile - License", C1280="870.4 Rent - Insurance", C1280="870.6 Rent - Property Tax", C1280="870.7 Rent - Homeoffice", C1280="870.9 Rent - Water"),
   0,
   IF(Dashboard!$F$5="Quick",
      IF(OR(C1280="190 Automobile",C1280="200 computer hardware",C1280="210 Computer software",C1280="220 Quickbooks software",C1280="230 Office equipment",C1280="240 Office furniture"),
         E1280-(E1280/(1+Dashboard!$F$4)),
         0
      ),
      IF(C1280="750 Business promotion",
         E1280-(E1280/(1+4.793/100)),
         E1280-(E1280/(1+Dashboard!$F$4))
      )
   )
)</f>
        <v>0</v>
      </c>
      <c r="J1280" s="25">
        <f>Bank1[[#This Row],[Money in/ (Money out)]]-Bank1[[#This Row],[GST/HST]]</f>
        <v>0</v>
      </c>
      <c r="L1280" s="23">
        <f t="shared" si="57"/>
        <v>0</v>
      </c>
    </row>
    <row r="1281" spans="1:12" x14ac:dyDescent="0.2">
      <c r="A1281" s="399"/>
      <c r="D1281" s="397">
        <f>_xlfn.XLOOKUP(C:C,Table1[for Import to Bank Register dropdown],Table1[for Pivot],0,0,1)</f>
        <v>0</v>
      </c>
      <c r="E1281" s="400"/>
      <c r="F1281" s="146">
        <f t="shared" si="59"/>
        <v>1111111</v>
      </c>
      <c r="G1281" s="375">
        <f t="shared" si="58"/>
        <v>0</v>
      </c>
      <c r="I1281" s="378">
        <f>IF(OR(C1281="150 Directors advances", C1281="120 accounts receivable", C1281="720.2 Automobile - Insurance", C1281="720.3 Automobile - License", C1281="870.4 Rent - Insurance", C1281="870.6 Rent - Property Tax", C1281="870.7 Rent - Homeoffice", C1281="870.9 Rent - Water"),
   0,
   IF(Dashboard!$F$5="Quick",
      IF(OR(C1281="190 Automobile",C1281="200 computer hardware",C1281="210 Computer software",C1281="220 Quickbooks software",C1281="230 Office equipment",C1281="240 Office furniture"),
         E1281-(E1281/(1+Dashboard!$F$4)),
         0
      ),
      IF(C1281="750 Business promotion",
         E1281-(E1281/(1+4.793/100)),
         E1281-(E1281/(1+Dashboard!$F$4))
      )
   )
)</f>
        <v>0</v>
      </c>
      <c r="J1281" s="25">
        <f>Bank1[[#This Row],[Money in/ (Money out)]]-Bank1[[#This Row],[GST/HST]]</f>
        <v>0</v>
      </c>
      <c r="L1281" s="23">
        <f t="shared" si="57"/>
        <v>0</v>
      </c>
    </row>
    <row r="1282" spans="1:12" x14ac:dyDescent="0.2">
      <c r="A1282" s="399"/>
      <c r="D1282" s="397">
        <f>_xlfn.XLOOKUP(C:C,Table1[for Import to Bank Register dropdown],Table1[for Pivot],0,0,1)</f>
        <v>0</v>
      </c>
      <c r="E1282" s="400"/>
      <c r="F1282" s="146">
        <f t="shared" si="59"/>
        <v>1111111</v>
      </c>
      <c r="G1282" s="375">
        <f t="shared" si="58"/>
        <v>0</v>
      </c>
      <c r="I1282" s="378">
        <f>IF(OR(C1282="150 Directors advances", C1282="120 accounts receivable", C1282="720.2 Automobile - Insurance", C1282="720.3 Automobile - License", C1282="870.4 Rent - Insurance", C1282="870.6 Rent - Property Tax", C1282="870.7 Rent - Homeoffice", C1282="870.9 Rent - Water"),
   0,
   IF(Dashboard!$F$5="Quick",
      IF(OR(C1282="190 Automobile",C1282="200 computer hardware",C1282="210 Computer software",C1282="220 Quickbooks software",C1282="230 Office equipment",C1282="240 Office furniture"),
         E1282-(E1282/(1+Dashboard!$F$4)),
         0
      ),
      IF(C1282="750 Business promotion",
         E1282-(E1282/(1+4.793/100)),
         E1282-(E1282/(1+Dashboard!$F$4))
      )
   )
)</f>
        <v>0</v>
      </c>
      <c r="J1282" s="25">
        <f>Bank1[[#This Row],[Money in/ (Money out)]]-Bank1[[#This Row],[GST/HST]]</f>
        <v>0</v>
      </c>
      <c r="L1282" s="23">
        <f t="shared" si="57"/>
        <v>0</v>
      </c>
    </row>
    <row r="1283" spans="1:12" x14ac:dyDescent="0.2">
      <c r="A1283" s="399"/>
      <c r="D1283" s="397">
        <f>_xlfn.XLOOKUP(C:C,Table1[for Import to Bank Register dropdown],Table1[for Pivot],0,0,1)</f>
        <v>0</v>
      </c>
      <c r="E1283" s="400"/>
      <c r="F1283" s="146">
        <f t="shared" si="59"/>
        <v>1111111</v>
      </c>
      <c r="G1283" s="375">
        <f t="shared" si="58"/>
        <v>0</v>
      </c>
      <c r="I1283" s="378">
        <f>IF(OR(C1283="150 Directors advances", C1283="120 accounts receivable", C1283="720.2 Automobile - Insurance", C1283="720.3 Automobile - License", C1283="870.4 Rent - Insurance", C1283="870.6 Rent - Property Tax", C1283="870.7 Rent - Homeoffice", C1283="870.9 Rent - Water"),
   0,
   IF(Dashboard!$F$5="Quick",
      IF(OR(C1283="190 Automobile",C1283="200 computer hardware",C1283="210 Computer software",C1283="220 Quickbooks software",C1283="230 Office equipment",C1283="240 Office furniture"),
         E1283-(E1283/(1+Dashboard!$F$4)),
         0
      ),
      IF(C1283="750 Business promotion",
         E1283-(E1283/(1+4.793/100)),
         E1283-(E1283/(1+Dashboard!$F$4))
      )
   )
)</f>
        <v>0</v>
      </c>
      <c r="J1283" s="25">
        <f>Bank1[[#This Row],[Money in/ (Money out)]]-Bank1[[#This Row],[GST/HST]]</f>
        <v>0</v>
      </c>
      <c r="L1283" s="23">
        <f t="shared" si="57"/>
        <v>0</v>
      </c>
    </row>
    <row r="1284" spans="1:12" x14ac:dyDescent="0.2">
      <c r="A1284" s="399"/>
      <c r="D1284" s="397">
        <f>_xlfn.XLOOKUP(C:C,Table1[for Import to Bank Register dropdown],Table1[for Pivot],0,0,1)</f>
        <v>0</v>
      </c>
      <c r="E1284" s="400"/>
      <c r="F1284" s="146">
        <f t="shared" si="59"/>
        <v>1111111</v>
      </c>
      <c r="G1284" s="375">
        <f t="shared" si="58"/>
        <v>0</v>
      </c>
      <c r="I1284" s="378">
        <f>IF(OR(C1284="150 Directors advances", C1284="120 accounts receivable", C1284="720.2 Automobile - Insurance", C1284="720.3 Automobile - License", C1284="870.4 Rent - Insurance", C1284="870.6 Rent - Property Tax", C1284="870.7 Rent - Homeoffice", C1284="870.9 Rent - Water"),
   0,
   IF(Dashboard!$F$5="Quick",
      IF(OR(C1284="190 Automobile",C1284="200 computer hardware",C1284="210 Computer software",C1284="220 Quickbooks software",C1284="230 Office equipment",C1284="240 Office furniture"),
         E1284-(E1284/(1+Dashboard!$F$4)),
         0
      ),
      IF(C1284="750 Business promotion",
         E1284-(E1284/(1+4.793/100)),
         E1284-(E1284/(1+Dashboard!$F$4))
      )
   )
)</f>
        <v>0</v>
      </c>
      <c r="J1284" s="25">
        <f>Bank1[[#This Row],[Money in/ (Money out)]]-Bank1[[#This Row],[GST/HST]]</f>
        <v>0</v>
      </c>
      <c r="L1284" s="23">
        <f t="shared" si="57"/>
        <v>0</v>
      </c>
    </row>
    <row r="1285" spans="1:12" x14ac:dyDescent="0.2">
      <c r="A1285" s="399"/>
      <c r="D1285" s="397">
        <f>_xlfn.XLOOKUP(C:C,Table1[for Import to Bank Register dropdown],Table1[for Pivot],0,0,1)</f>
        <v>0</v>
      </c>
      <c r="E1285" s="400"/>
      <c r="F1285" s="146">
        <f t="shared" si="59"/>
        <v>1111111</v>
      </c>
      <c r="G1285" s="375">
        <f t="shared" si="58"/>
        <v>0</v>
      </c>
      <c r="I1285" s="378">
        <f>IF(OR(C1285="150 Directors advances", C1285="120 accounts receivable", C1285="720.2 Automobile - Insurance", C1285="720.3 Automobile - License", C1285="870.4 Rent - Insurance", C1285="870.6 Rent - Property Tax", C1285="870.7 Rent - Homeoffice", C1285="870.9 Rent - Water"),
   0,
   IF(Dashboard!$F$5="Quick",
      IF(OR(C1285="190 Automobile",C1285="200 computer hardware",C1285="210 Computer software",C1285="220 Quickbooks software",C1285="230 Office equipment",C1285="240 Office furniture"),
         E1285-(E1285/(1+Dashboard!$F$4)),
         0
      ),
      IF(C1285="750 Business promotion",
         E1285-(E1285/(1+4.793/100)),
         E1285-(E1285/(1+Dashboard!$F$4))
      )
   )
)</f>
        <v>0</v>
      </c>
      <c r="J1285" s="25">
        <f>Bank1[[#This Row],[Money in/ (Money out)]]-Bank1[[#This Row],[GST/HST]]</f>
        <v>0</v>
      </c>
      <c r="L1285" s="23">
        <f t="shared" si="57"/>
        <v>0</v>
      </c>
    </row>
    <row r="1286" spans="1:12" x14ac:dyDescent="0.2">
      <c r="A1286" s="399"/>
      <c r="D1286" s="397">
        <f>_xlfn.XLOOKUP(C:C,Table1[for Import to Bank Register dropdown],Table1[for Pivot],0,0,1)</f>
        <v>0</v>
      </c>
      <c r="E1286" s="400"/>
      <c r="F1286" s="146">
        <f t="shared" si="59"/>
        <v>1111111</v>
      </c>
      <c r="G1286" s="375">
        <f t="shared" si="58"/>
        <v>0</v>
      </c>
      <c r="I1286" s="378">
        <f>IF(OR(C1286="150 Directors advances", C1286="120 accounts receivable", C1286="720.2 Automobile - Insurance", C1286="720.3 Automobile - License", C1286="870.4 Rent - Insurance", C1286="870.6 Rent - Property Tax", C1286="870.7 Rent - Homeoffice", C1286="870.9 Rent - Water"),
   0,
   IF(Dashboard!$F$5="Quick",
      IF(OR(C1286="190 Automobile",C1286="200 computer hardware",C1286="210 Computer software",C1286="220 Quickbooks software",C1286="230 Office equipment",C1286="240 Office furniture"),
         E1286-(E1286/(1+Dashboard!$F$4)),
         0
      ),
      IF(C1286="750 Business promotion",
         E1286-(E1286/(1+4.793/100)),
         E1286-(E1286/(1+Dashboard!$F$4))
      )
   )
)</f>
        <v>0</v>
      </c>
      <c r="J1286" s="25">
        <f>Bank1[[#This Row],[Money in/ (Money out)]]-Bank1[[#This Row],[GST/HST]]</f>
        <v>0</v>
      </c>
      <c r="L1286" s="23">
        <f t="shared" ref="L1286:L1349" si="60">$L$3</f>
        <v>0</v>
      </c>
    </row>
    <row r="1287" spans="1:12" x14ac:dyDescent="0.2">
      <c r="A1287" s="399"/>
      <c r="D1287" s="397">
        <f>_xlfn.XLOOKUP(C:C,Table1[for Import to Bank Register dropdown],Table1[for Pivot],0,0,1)</f>
        <v>0</v>
      </c>
      <c r="E1287" s="400"/>
      <c r="F1287" s="146">
        <f t="shared" si="59"/>
        <v>1111111</v>
      </c>
      <c r="G1287" s="375">
        <f t="shared" ref="G1287:G1350" si="61">G1286+E1287</f>
        <v>0</v>
      </c>
      <c r="I1287" s="378">
        <f>IF(OR(C1287="150 Directors advances", C1287="120 accounts receivable", C1287="720.2 Automobile - Insurance", C1287="720.3 Automobile - License", C1287="870.4 Rent - Insurance", C1287="870.6 Rent - Property Tax", C1287="870.7 Rent - Homeoffice", C1287="870.9 Rent - Water"),
   0,
   IF(Dashboard!$F$5="Quick",
      IF(OR(C1287="190 Automobile",C1287="200 computer hardware",C1287="210 Computer software",C1287="220 Quickbooks software",C1287="230 Office equipment",C1287="240 Office furniture"),
         E1287-(E1287/(1+Dashboard!$F$4)),
         0
      ),
      IF(C1287="750 Business promotion",
         E1287-(E1287/(1+4.793/100)),
         E1287-(E1287/(1+Dashboard!$F$4))
      )
   )
)</f>
        <v>0</v>
      </c>
      <c r="J1287" s="25">
        <f>Bank1[[#This Row],[Money in/ (Money out)]]-Bank1[[#This Row],[GST/HST]]</f>
        <v>0</v>
      </c>
      <c r="L1287" s="23">
        <f t="shared" si="60"/>
        <v>0</v>
      </c>
    </row>
    <row r="1288" spans="1:12" x14ac:dyDescent="0.2">
      <c r="A1288" s="399"/>
      <c r="D1288" s="397">
        <f>_xlfn.XLOOKUP(C:C,Table1[for Import to Bank Register dropdown],Table1[for Pivot],0,0,1)</f>
        <v>0</v>
      </c>
      <c r="E1288" s="400"/>
      <c r="F1288" s="146">
        <f t="shared" ref="F1288:F1351" si="62">$E$2</f>
        <v>1111111</v>
      </c>
      <c r="G1288" s="375">
        <f t="shared" si="61"/>
        <v>0</v>
      </c>
      <c r="I1288" s="378">
        <f>IF(OR(C1288="150 Directors advances", C1288="120 accounts receivable", C1288="720.2 Automobile - Insurance", C1288="720.3 Automobile - License", C1288="870.4 Rent - Insurance", C1288="870.6 Rent - Property Tax", C1288="870.7 Rent - Homeoffice", C1288="870.9 Rent - Water"),
   0,
   IF(Dashboard!$F$5="Quick",
      IF(OR(C1288="190 Automobile",C1288="200 computer hardware",C1288="210 Computer software",C1288="220 Quickbooks software",C1288="230 Office equipment",C1288="240 Office furniture"),
         E1288-(E1288/(1+Dashboard!$F$4)),
         0
      ),
      IF(C1288="750 Business promotion",
         E1288-(E1288/(1+4.793/100)),
         E1288-(E1288/(1+Dashboard!$F$4))
      )
   )
)</f>
        <v>0</v>
      </c>
      <c r="J1288" s="25">
        <f>Bank1[[#This Row],[Money in/ (Money out)]]-Bank1[[#This Row],[GST/HST]]</f>
        <v>0</v>
      </c>
      <c r="L1288" s="23">
        <f t="shared" si="60"/>
        <v>0</v>
      </c>
    </row>
    <row r="1289" spans="1:12" x14ac:dyDescent="0.2">
      <c r="A1289" s="399"/>
      <c r="D1289" s="397">
        <f>_xlfn.XLOOKUP(C:C,Table1[for Import to Bank Register dropdown],Table1[for Pivot],0,0,1)</f>
        <v>0</v>
      </c>
      <c r="E1289" s="400"/>
      <c r="F1289" s="146">
        <f t="shared" si="62"/>
        <v>1111111</v>
      </c>
      <c r="G1289" s="375">
        <f t="shared" si="61"/>
        <v>0</v>
      </c>
      <c r="I1289" s="378">
        <f>IF(OR(C1289="150 Directors advances", C1289="120 accounts receivable", C1289="720.2 Automobile - Insurance", C1289="720.3 Automobile - License", C1289="870.4 Rent - Insurance", C1289="870.6 Rent - Property Tax", C1289="870.7 Rent - Homeoffice", C1289="870.9 Rent - Water"),
   0,
   IF(Dashboard!$F$5="Quick",
      IF(OR(C1289="190 Automobile",C1289="200 computer hardware",C1289="210 Computer software",C1289="220 Quickbooks software",C1289="230 Office equipment",C1289="240 Office furniture"),
         E1289-(E1289/(1+Dashboard!$F$4)),
         0
      ),
      IF(C1289="750 Business promotion",
         E1289-(E1289/(1+4.793/100)),
         E1289-(E1289/(1+Dashboard!$F$4))
      )
   )
)</f>
        <v>0</v>
      </c>
      <c r="J1289" s="25">
        <f>Bank1[[#This Row],[Money in/ (Money out)]]-Bank1[[#This Row],[GST/HST]]</f>
        <v>0</v>
      </c>
      <c r="L1289" s="23">
        <f t="shared" si="60"/>
        <v>0</v>
      </c>
    </row>
    <row r="1290" spans="1:12" x14ac:dyDescent="0.2">
      <c r="A1290" s="399"/>
      <c r="D1290" s="397">
        <f>_xlfn.XLOOKUP(C:C,Table1[for Import to Bank Register dropdown],Table1[for Pivot],0,0,1)</f>
        <v>0</v>
      </c>
      <c r="E1290" s="400"/>
      <c r="F1290" s="146">
        <f t="shared" si="62"/>
        <v>1111111</v>
      </c>
      <c r="G1290" s="375">
        <f t="shared" si="61"/>
        <v>0</v>
      </c>
      <c r="I1290" s="378">
        <f>IF(OR(C1290="150 Directors advances", C1290="120 accounts receivable", C1290="720.2 Automobile - Insurance", C1290="720.3 Automobile - License", C1290="870.4 Rent - Insurance", C1290="870.6 Rent - Property Tax", C1290="870.7 Rent - Homeoffice", C1290="870.9 Rent - Water"),
   0,
   IF(Dashboard!$F$5="Quick",
      IF(OR(C1290="190 Automobile",C1290="200 computer hardware",C1290="210 Computer software",C1290="220 Quickbooks software",C1290="230 Office equipment",C1290="240 Office furniture"),
         E1290-(E1290/(1+Dashboard!$F$4)),
         0
      ),
      IF(C1290="750 Business promotion",
         E1290-(E1290/(1+4.793/100)),
         E1290-(E1290/(1+Dashboard!$F$4))
      )
   )
)</f>
        <v>0</v>
      </c>
      <c r="J1290" s="25">
        <f>Bank1[[#This Row],[Money in/ (Money out)]]-Bank1[[#This Row],[GST/HST]]</f>
        <v>0</v>
      </c>
      <c r="L1290" s="23">
        <f t="shared" si="60"/>
        <v>0</v>
      </c>
    </row>
    <row r="1291" spans="1:12" x14ac:dyDescent="0.2">
      <c r="A1291" s="399"/>
      <c r="D1291" s="397">
        <f>_xlfn.XLOOKUP(C:C,Table1[for Import to Bank Register dropdown],Table1[for Pivot],0,0,1)</f>
        <v>0</v>
      </c>
      <c r="E1291" s="400"/>
      <c r="F1291" s="146">
        <f t="shared" si="62"/>
        <v>1111111</v>
      </c>
      <c r="G1291" s="375">
        <f t="shared" si="61"/>
        <v>0</v>
      </c>
      <c r="I1291" s="378">
        <f>IF(OR(C1291="150 Directors advances", C1291="120 accounts receivable", C1291="720.2 Automobile - Insurance", C1291="720.3 Automobile - License", C1291="870.4 Rent - Insurance", C1291="870.6 Rent - Property Tax", C1291="870.7 Rent - Homeoffice", C1291="870.9 Rent - Water"),
   0,
   IF(Dashboard!$F$5="Quick",
      IF(OR(C1291="190 Automobile",C1291="200 computer hardware",C1291="210 Computer software",C1291="220 Quickbooks software",C1291="230 Office equipment",C1291="240 Office furniture"),
         E1291-(E1291/(1+Dashboard!$F$4)),
         0
      ),
      IF(C1291="750 Business promotion",
         E1291-(E1291/(1+4.793/100)),
         E1291-(E1291/(1+Dashboard!$F$4))
      )
   )
)</f>
        <v>0</v>
      </c>
      <c r="J1291" s="25">
        <f>Bank1[[#This Row],[Money in/ (Money out)]]-Bank1[[#This Row],[GST/HST]]</f>
        <v>0</v>
      </c>
      <c r="L1291" s="23">
        <f t="shared" si="60"/>
        <v>0</v>
      </c>
    </row>
    <row r="1292" spans="1:12" x14ac:dyDescent="0.2">
      <c r="A1292" s="399"/>
      <c r="D1292" s="397">
        <f>_xlfn.XLOOKUP(C:C,Table1[for Import to Bank Register dropdown],Table1[for Pivot],0,0,1)</f>
        <v>0</v>
      </c>
      <c r="E1292" s="400"/>
      <c r="F1292" s="146">
        <f t="shared" si="62"/>
        <v>1111111</v>
      </c>
      <c r="G1292" s="375">
        <f t="shared" si="61"/>
        <v>0</v>
      </c>
      <c r="I1292" s="378">
        <f>IF(OR(C1292="150 Directors advances", C1292="120 accounts receivable", C1292="720.2 Automobile - Insurance", C1292="720.3 Automobile - License", C1292="870.4 Rent - Insurance", C1292="870.6 Rent - Property Tax", C1292="870.7 Rent - Homeoffice", C1292="870.9 Rent - Water"),
   0,
   IF(Dashboard!$F$5="Quick",
      IF(OR(C1292="190 Automobile",C1292="200 computer hardware",C1292="210 Computer software",C1292="220 Quickbooks software",C1292="230 Office equipment",C1292="240 Office furniture"),
         E1292-(E1292/(1+Dashboard!$F$4)),
         0
      ),
      IF(C1292="750 Business promotion",
         E1292-(E1292/(1+4.793/100)),
         E1292-(E1292/(1+Dashboard!$F$4))
      )
   )
)</f>
        <v>0</v>
      </c>
      <c r="J1292" s="25">
        <f>Bank1[[#This Row],[Money in/ (Money out)]]-Bank1[[#This Row],[GST/HST]]</f>
        <v>0</v>
      </c>
      <c r="L1292" s="23">
        <f t="shared" si="60"/>
        <v>0</v>
      </c>
    </row>
    <row r="1293" spans="1:12" x14ac:dyDescent="0.2">
      <c r="A1293" s="399"/>
      <c r="D1293" s="397">
        <f>_xlfn.XLOOKUP(C:C,Table1[for Import to Bank Register dropdown],Table1[for Pivot],0,0,1)</f>
        <v>0</v>
      </c>
      <c r="E1293" s="400"/>
      <c r="F1293" s="146">
        <f t="shared" si="62"/>
        <v>1111111</v>
      </c>
      <c r="G1293" s="375">
        <f t="shared" si="61"/>
        <v>0</v>
      </c>
      <c r="I1293" s="378">
        <f>IF(OR(C1293="150 Directors advances", C1293="120 accounts receivable", C1293="720.2 Automobile - Insurance", C1293="720.3 Automobile - License", C1293="870.4 Rent - Insurance", C1293="870.6 Rent - Property Tax", C1293="870.7 Rent - Homeoffice", C1293="870.9 Rent - Water"),
   0,
   IF(Dashboard!$F$5="Quick",
      IF(OR(C1293="190 Automobile",C1293="200 computer hardware",C1293="210 Computer software",C1293="220 Quickbooks software",C1293="230 Office equipment",C1293="240 Office furniture"),
         E1293-(E1293/(1+Dashboard!$F$4)),
         0
      ),
      IF(C1293="750 Business promotion",
         E1293-(E1293/(1+4.793/100)),
         E1293-(E1293/(1+Dashboard!$F$4))
      )
   )
)</f>
        <v>0</v>
      </c>
      <c r="J1293" s="25">
        <f>Bank1[[#This Row],[Money in/ (Money out)]]-Bank1[[#This Row],[GST/HST]]</f>
        <v>0</v>
      </c>
      <c r="L1293" s="23">
        <f t="shared" si="60"/>
        <v>0</v>
      </c>
    </row>
    <row r="1294" spans="1:12" x14ac:dyDescent="0.2">
      <c r="A1294" s="399"/>
      <c r="D1294" s="397">
        <f>_xlfn.XLOOKUP(C:C,Table1[for Import to Bank Register dropdown],Table1[for Pivot],0,0,1)</f>
        <v>0</v>
      </c>
      <c r="E1294" s="400"/>
      <c r="F1294" s="146">
        <f t="shared" si="62"/>
        <v>1111111</v>
      </c>
      <c r="G1294" s="375">
        <f t="shared" si="61"/>
        <v>0</v>
      </c>
      <c r="I1294" s="378">
        <f>IF(OR(C1294="150 Directors advances", C1294="120 accounts receivable", C1294="720.2 Automobile - Insurance", C1294="720.3 Automobile - License", C1294="870.4 Rent - Insurance", C1294="870.6 Rent - Property Tax", C1294="870.7 Rent - Homeoffice", C1294="870.9 Rent - Water"),
   0,
   IF(Dashboard!$F$5="Quick",
      IF(OR(C1294="190 Automobile",C1294="200 computer hardware",C1294="210 Computer software",C1294="220 Quickbooks software",C1294="230 Office equipment",C1294="240 Office furniture"),
         E1294-(E1294/(1+Dashboard!$F$4)),
         0
      ),
      IF(C1294="750 Business promotion",
         E1294-(E1294/(1+4.793/100)),
         E1294-(E1294/(1+Dashboard!$F$4))
      )
   )
)</f>
        <v>0</v>
      </c>
      <c r="J1294" s="25">
        <f>Bank1[[#This Row],[Money in/ (Money out)]]-Bank1[[#This Row],[GST/HST]]</f>
        <v>0</v>
      </c>
      <c r="L1294" s="23">
        <f t="shared" si="60"/>
        <v>0</v>
      </c>
    </row>
    <row r="1295" spans="1:12" x14ac:dyDescent="0.2">
      <c r="A1295" s="399"/>
      <c r="D1295" s="397">
        <f>_xlfn.XLOOKUP(C:C,Table1[for Import to Bank Register dropdown],Table1[for Pivot],0,0,1)</f>
        <v>0</v>
      </c>
      <c r="E1295" s="400"/>
      <c r="F1295" s="146">
        <f t="shared" si="62"/>
        <v>1111111</v>
      </c>
      <c r="G1295" s="375">
        <f t="shared" si="61"/>
        <v>0</v>
      </c>
      <c r="I1295" s="378">
        <f>IF(OR(C1295="150 Directors advances", C1295="120 accounts receivable", C1295="720.2 Automobile - Insurance", C1295="720.3 Automobile - License", C1295="870.4 Rent - Insurance", C1295="870.6 Rent - Property Tax", C1295="870.7 Rent - Homeoffice", C1295="870.9 Rent - Water"),
   0,
   IF(Dashboard!$F$5="Quick",
      IF(OR(C1295="190 Automobile",C1295="200 computer hardware",C1295="210 Computer software",C1295="220 Quickbooks software",C1295="230 Office equipment",C1295="240 Office furniture"),
         E1295-(E1295/(1+Dashboard!$F$4)),
         0
      ),
      IF(C1295="750 Business promotion",
         E1295-(E1295/(1+4.793/100)),
         E1295-(E1295/(1+Dashboard!$F$4))
      )
   )
)</f>
        <v>0</v>
      </c>
      <c r="J1295" s="25">
        <f>Bank1[[#This Row],[Money in/ (Money out)]]-Bank1[[#This Row],[GST/HST]]</f>
        <v>0</v>
      </c>
      <c r="L1295" s="23">
        <f t="shared" si="60"/>
        <v>0</v>
      </c>
    </row>
    <row r="1296" spans="1:12" x14ac:dyDescent="0.2">
      <c r="A1296" s="399"/>
      <c r="D1296" s="397">
        <f>_xlfn.XLOOKUP(C:C,Table1[for Import to Bank Register dropdown],Table1[for Pivot],0,0,1)</f>
        <v>0</v>
      </c>
      <c r="E1296" s="400"/>
      <c r="F1296" s="146">
        <f t="shared" si="62"/>
        <v>1111111</v>
      </c>
      <c r="G1296" s="375">
        <f t="shared" si="61"/>
        <v>0</v>
      </c>
      <c r="I1296" s="378">
        <f>IF(OR(C1296="150 Directors advances", C1296="120 accounts receivable", C1296="720.2 Automobile - Insurance", C1296="720.3 Automobile - License", C1296="870.4 Rent - Insurance", C1296="870.6 Rent - Property Tax", C1296="870.7 Rent - Homeoffice", C1296="870.9 Rent - Water"),
   0,
   IF(Dashboard!$F$5="Quick",
      IF(OR(C1296="190 Automobile",C1296="200 computer hardware",C1296="210 Computer software",C1296="220 Quickbooks software",C1296="230 Office equipment",C1296="240 Office furniture"),
         E1296-(E1296/(1+Dashboard!$F$4)),
         0
      ),
      IF(C1296="750 Business promotion",
         E1296-(E1296/(1+4.793/100)),
         E1296-(E1296/(1+Dashboard!$F$4))
      )
   )
)</f>
        <v>0</v>
      </c>
      <c r="J1296" s="25">
        <f>Bank1[[#This Row],[Money in/ (Money out)]]-Bank1[[#This Row],[GST/HST]]</f>
        <v>0</v>
      </c>
      <c r="L1296" s="23">
        <f t="shared" si="60"/>
        <v>0</v>
      </c>
    </row>
    <row r="1297" spans="1:12" x14ac:dyDescent="0.2">
      <c r="A1297" s="399"/>
      <c r="D1297" s="397">
        <f>_xlfn.XLOOKUP(C:C,Table1[for Import to Bank Register dropdown],Table1[for Pivot],0,0,1)</f>
        <v>0</v>
      </c>
      <c r="E1297" s="400"/>
      <c r="F1297" s="146">
        <f t="shared" si="62"/>
        <v>1111111</v>
      </c>
      <c r="G1297" s="375">
        <f t="shared" si="61"/>
        <v>0</v>
      </c>
      <c r="I1297" s="378">
        <f>IF(OR(C1297="150 Directors advances", C1297="120 accounts receivable", C1297="720.2 Automobile - Insurance", C1297="720.3 Automobile - License", C1297="870.4 Rent - Insurance", C1297="870.6 Rent - Property Tax", C1297="870.7 Rent - Homeoffice", C1297="870.9 Rent - Water"),
   0,
   IF(Dashboard!$F$5="Quick",
      IF(OR(C1297="190 Automobile",C1297="200 computer hardware",C1297="210 Computer software",C1297="220 Quickbooks software",C1297="230 Office equipment",C1297="240 Office furniture"),
         E1297-(E1297/(1+Dashboard!$F$4)),
         0
      ),
      IF(C1297="750 Business promotion",
         E1297-(E1297/(1+4.793/100)),
         E1297-(E1297/(1+Dashboard!$F$4))
      )
   )
)</f>
        <v>0</v>
      </c>
      <c r="J1297" s="25">
        <f>Bank1[[#This Row],[Money in/ (Money out)]]-Bank1[[#This Row],[GST/HST]]</f>
        <v>0</v>
      </c>
      <c r="L1297" s="23">
        <f t="shared" si="60"/>
        <v>0</v>
      </c>
    </row>
    <row r="1298" spans="1:12" x14ac:dyDescent="0.2">
      <c r="A1298" s="399"/>
      <c r="D1298" s="397">
        <f>_xlfn.XLOOKUP(C:C,Table1[for Import to Bank Register dropdown],Table1[for Pivot],0,0,1)</f>
        <v>0</v>
      </c>
      <c r="E1298" s="400"/>
      <c r="F1298" s="146">
        <f t="shared" si="62"/>
        <v>1111111</v>
      </c>
      <c r="G1298" s="375">
        <f t="shared" si="61"/>
        <v>0</v>
      </c>
      <c r="I1298" s="378">
        <f>IF(OR(C1298="150 Directors advances", C1298="120 accounts receivable", C1298="720.2 Automobile - Insurance", C1298="720.3 Automobile - License", C1298="870.4 Rent - Insurance", C1298="870.6 Rent - Property Tax", C1298="870.7 Rent - Homeoffice", C1298="870.9 Rent - Water"),
   0,
   IF(Dashboard!$F$5="Quick",
      IF(OR(C1298="190 Automobile",C1298="200 computer hardware",C1298="210 Computer software",C1298="220 Quickbooks software",C1298="230 Office equipment",C1298="240 Office furniture"),
         E1298-(E1298/(1+Dashboard!$F$4)),
         0
      ),
      IF(C1298="750 Business promotion",
         E1298-(E1298/(1+4.793/100)),
         E1298-(E1298/(1+Dashboard!$F$4))
      )
   )
)</f>
        <v>0</v>
      </c>
      <c r="J1298" s="25">
        <f>Bank1[[#This Row],[Money in/ (Money out)]]-Bank1[[#This Row],[GST/HST]]</f>
        <v>0</v>
      </c>
      <c r="L1298" s="23">
        <f t="shared" si="60"/>
        <v>0</v>
      </c>
    </row>
    <row r="1299" spans="1:12" x14ac:dyDescent="0.2">
      <c r="A1299" s="399"/>
      <c r="D1299" s="397">
        <f>_xlfn.XLOOKUP(C:C,Table1[for Import to Bank Register dropdown],Table1[for Pivot],0,0,1)</f>
        <v>0</v>
      </c>
      <c r="E1299" s="400"/>
      <c r="F1299" s="146">
        <f t="shared" si="62"/>
        <v>1111111</v>
      </c>
      <c r="G1299" s="375">
        <f t="shared" si="61"/>
        <v>0</v>
      </c>
      <c r="I1299" s="378">
        <f>IF(OR(C1299="150 Directors advances", C1299="120 accounts receivable", C1299="720.2 Automobile - Insurance", C1299="720.3 Automobile - License", C1299="870.4 Rent - Insurance", C1299="870.6 Rent - Property Tax", C1299="870.7 Rent - Homeoffice", C1299="870.9 Rent - Water"),
   0,
   IF(Dashboard!$F$5="Quick",
      IF(OR(C1299="190 Automobile",C1299="200 computer hardware",C1299="210 Computer software",C1299="220 Quickbooks software",C1299="230 Office equipment",C1299="240 Office furniture"),
         E1299-(E1299/(1+Dashboard!$F$4)),
         0
      ),
      IF(C1299="750 Business promotion",
         E1299-(E1299/(1+4.793/100)),
         E1299-(E1299/(1+Dashboard!$F$4))
      )
   )
)</f>
        <v>0</v>
      </c>
      <c r="J1299" s="25">
        <f>Bank1[[#This Row],[Money in/ (Money out)]]-Bank1[[#This Row],[GST/HST]]</f>
        <v>0</v>
      </c>
      <c r="L1299" s="23">
        <f t="shared" si="60"/>
        <v>0</v>
      </c>
    </row>
    <row r="1300" spans="1:12" x14ac:dyDescent="0.2">
      <c r="A1300" s="399"/>
      <c r="D1300" s="397">
        <f>_xlfn.XLOOKUP(C:C,Table1[for Import to Bank Register dropdown],Table1[for Pivot],0,0,1)</f>
        <v>0</v>
      </c>
      <c r="E1300" s="400"/>
      <c r="F1300" s="146">
        <f t="shared" si="62"/>
        <v>1111111</v>
      </c>
      <c r="G1300" s="375">
        <f t="shared" si="61"/>
        <v>0</v>
      </c>
      <c r="I1300" s="378">
        <f>IF(OR(C1300="150 Directors advances", C1300="120 accounts receivable", C1300="720.2 Automobile - Insurance", C1300="720.3 Automobile - License", C1300="870.4 Rent - Insurance", C1300="870.6 Rent - Property Tax", C1300="870.7 Rent - Homeoffice", C1300="870.9 Rent - Water"),
   0,
   IF(Dashboard!$F$5="Quick",
      IF(OR(C1300="190 Automobile",C1300="200 computer hardware",C1300="210 Computer software",C1300="220 Quickbooks software",C1300="230 Office equipment",C1300="240 Office furniture"),
         E1300-(E1300/(1+Dashboard!$F$4)),
         0
      ),
      IF(C1300="750 Business promotion",
         E1300-(E1300/(1+4.793/100)),
         E1300-(E1300/(1+Dashboard!$F$4))
      )
   )
)</f>
        <v>0</v>
      </c>
      <c r="J1300" s="25">
        <f>Bank1[[#This Row],[Money in/ (Money out)]]-Bank1[[#This Row],[GST/HST]]</f>
        <v>0</v>
      </c>
      <c r="L1300" s="23">
        <f t="shared" si="60"/>
        <v>0</v>
      </c>
    </row>
    <row r="1301" spans="1:12" x14ac:dyDescent="0.2">
      <c r="A1301" s="399"/>
      <c r="D1301" s="397">
        <f>_xlfn.XLOOKUP(C:C,Table1[for Import to Bank Register dropdown],Table1[for Pivot],0,0,1)</f>
        <v>0</v>
      </c>
      <c r="E1301" s="400"/>
      <c r="F1301" s="146">
        <f t="shared" si="62"/>
        <v>1111111</v>
      </c>
      <c r="G1301" s="375">
        <f t="shared" si="61"/>
        <v>0</v>
      </c>
      <c r="I1301" s="378">
        <f>IF(OR(C1301="150 Directors advances", C1301="120 accounts receivable", C1301="720.2 Automobile - Insurance", C1301="720.3 Automobile - License", C1301="870.4 Rent - Insurance", C1301="870.6 Rent - Property Tax", C1301="870.7 Rent - Homeoffice", C1301="870.9 Rent - Water"),
   0,
   IF(Dashboard!$F$5="Quick",
      IF(OR(C1301="190 Automobile",C1301="200 computer hardware",C1301="210 Computer software",C1301="220 Quickbooks software",C1301="230 Office equipment",C1301="240 Office furniture"),
         E1301-(E1301/(1+Dashboard!$F$4)),
         0
      ),
      IF(C1301="750 Business promotion",
         E1301-(E1301/(1+4.793/100)),
         E1301-(E1301/(1+Dashboard!$F$4))
      )
   )
)</f>
        <v>0</v>
      </c>
      <c r="J1301" s="25">
        <f>Bank1[[#This Row],[Money in/ (Money out)]]-Bank1[[#This Row],[GST/HST]]</f>
        <v>0</v>
      </c>
      <c r="L1301" s="23">
        <f t="shared" si="60"/>
        <v>0</v>
      </c>
    </row>
    <row r="1302" spans="1:12" x14ac:dyDescent="0.2">
      <c r="A1302" s="399"/>
      <c r="D1302" s="397">
        <f>_xlfn.XLOOKUP(C:C,Table1[for Import to Bank Register dropdown],Table1[for Pivot],0,0,1)</f>
        <v>0</v>
      </c>
      <c r="E1302" s="400"/>
      <c r="F1302" s="146">
        <f t="shared" si="62"/>
        <v>1111111</v>
      </c>
      <c r="G1302" s="375">
        <f t="shared" si="61"/>
        <v>0</v>
      </c>
      <c r="I1302" s="378">
        <f>IF(OR(C1302="150 Directors advances", C1302="120 accounts receivable", C1302="720.2 Automobile - Insurance", C1302="720.3 Automobile - License", C1302="870.4 Rent - Insurance", C1302="870.6 Rent - Property Tax", C1302="870.7 Rent - Homeoffice", C1302="870.9 Rent - Water"),
   0,
   IF(Dashboard!$F$5="Quick",
      IF(OR(C1302="190 Automobile",C1302="200 computer hardware",C1302="210 Computer software",C1302="220 Quickbooks software",C1302="230 Office equipment",C1302="240 Office furniture"),
         E1302-(E1302/(1+Dashboard!$F$4)),
         0
      ),
      IF(C1302="750 Business promotion",
         E1302-(E1302/(1+4.793/100)),
         E1302-(E1302/(1+Dashboard!$F$4))
      )
   )
)</f>
        <v>0</v>
      </c>
      <c r="J1302" s="25">
        <f>Bank1[[#This Row],[Money in/ (Money out)]]-Bank1[[#This Row],[GST/HST]]</f>
        <v>0</v>
      </c>
      <c r="L1302" s="23">
        <f t="shared" si="60"/>
        <v>0</v>
      </c>
    </row>
    <row r="1303" spans="1:12" x14ac:dyDescent="0.2">
      <c r="A1303" s="399"/>
      <c r="D1303" s="397">
        <f>_xlfn.XLOOKUP(C:C,Table1[for Import to Bank Register dropdown],Table1[for Pivot],0,0,1)</f>
        <v>0</v>
      </c>
      <c r="E1303" s="400"/>
      <c r="F1303" s="146">
        <f t="shared" si="62"/>
        <v>1111111</v>
      </c>
      <c r="G1303" s="375">
        <f t="shared" si="61"/>
        <v>0</v>
      </c>
      <c r="I1303" s="378">
        <f>IF(OR(C1303="150 Directors advances", C1303="120 accounts receivable", C1303="720.2 Automobile - Insurance", C1303="720.3 Automobile - License", C1303="870.4 Rent - Insurance", C1303="870.6 Rent - Property Tax", C1303="870.7 Rent - Homeoffice", C1303="870.9 Rent - Water"),
   0,
   IF(Dashboard!$F$5="Quick",
      IF(OR(C1303="190 Automobile",C1303="200 computer hardware",C1303="210 Computer software",C1303="220 Quickbooks software",C1303="230 Office equipment",C1303="240 Office furniture"),
         E1303-(E1303/(1+Dashboard!$F$4)),
         0
      ),
      IF(C1303="750 Business promotion",
         E1303-(E1303/(1+4.793/100)),
         E1303-(E1303/(1+Dashboard!$F$4))
      )
   )
)</f>
        <v>0</v>
      </c>
      <c r="J1303" s="25">
        <f>Bank1[[#This Row],[Money in/ (Money out)]]-Bank1[[#This Row],[GST/HST]]</f>
        <v>0</v>
      </c>
      <c r="L1303" s="23">
        <f t="shared" si="60"/>
        <v>0</v>
      </c>
    </row>
    <row r="1304" spans="1:12" x14ac:dyDescent="0.2">
      <c r="A1304" s="399"/>
      <c r="D1304" s="397">
        <f>_xlfn.XLOOKUP(C:C,Table1[for Import to Bank Register dropdown],Table1[for Pivot],0,0,1)</f>
        <v>0</v>
      </c>
      <c r="E1304" s="400"/>
      <c r="F1304" s="146">
        <f t="shared" si="62"/>
        <v>1111111</v>
      </c>
      <c r="G1304" s="375">
        <f t="shared" si="61"/>
        <v>0</v>
      </c>
      <c r="I1304" s="378">
        <f>IF(OR(C1304="150 Directors advances", C1304="120 accounts receivable", C1304="720.2 Automobile - Insurance", C1304="720.3 Automobile - License", C1304="870.4 Rent - Insurance", C1304="870.6 Rent - Property Tax", C1304="870.7 Rent - Homeoffice", C1304="870.9 Rent - Water"),
   0,
   IF(Dashboard!$F$5="Quick",
      IF(OR(C1304="190 Automobile",C1304="200 computer hardware",C1304="210 Computer software",C1304="220 Quickbooks software",C1304="230 Office equipment",C1304="240 Office furniture"),
         E1304-(E1304/(1+Dashboard!$F$4)),
         0
      ),
      IF(C1304="750 Business promotion",
         E1304-(E1304/(1+4.793/100)),
         E1304-(E1304/(1+Dashboard!$F$4))
      )
   )
)</f>
        <v>0</v>
      </c>
      <c r="J1304" s="25">
        <f>Bank1[[#This Row],[Money in/ (Money out)]]-Bank1[[#This Row],[GST/HST]]</f>
        <v>0</v>
      </c>
      <c r="L1304" s="23">
        <f t="shared" si="60"/>
        <v>0</v>
      </c>
    </row>
    <row r="1305" spans="1:12" x14ac:dyDescent="0.2">
      <c r="A1305" s="399"/>
      <c r="D1305" s="397">
        <f>_xlfn.XLOOKUP(C:C,Table1[for Import to Bank Register dropdown],Table1[for Pivot],0,0,1)</f>
        <v>0</v>
      </c>
      <c r="E1305" s="400"/>
      <c r="F1305" s="146">
        <f t="shared" si="62"/>
        <v>1111111</v>
      </c>
      <c r="G1305" s="375">
        <f t="shared" si="61"/>
        <v>0</v>
      </c>
      <c r="I1305" s="378">
        <f>IF(OR(C1305="150 Directors advances", C1305="120 accounts receivable", C1305="720.2 Automobile - Insurance", C1305="720.3 Automobile - License", C1305="870.4 Rent - Insurance", C1305="870.6 Rent - Property Tax", C1305="870.7 Rent - Homeoffice", C1305="870.9 Rent - Water"),
   0,
   IF(Dashboard!$F$5="Quick",
      IF(OR(C1305="190 Automobile",C1305="200 computer hardware",C1305="210 Computer software",C1305="220 Quickbooks software",C1305="230 Office equipment",C1305="240 Office furniture"),
         E1305-(E1305/(1+Dashboard!$F$4)),
         0
      ),
      IF(C1305="750 Business promotion",
         E1305-(E1305/(1+4.793/100)),
         E1305-(E1305/(1+Dashboard!$F$4))
      )
   )
)</f>
        <v>0</v>
      </c>
      <c r="J1305" s="25">
        <f>Bank1[[#This Row],[Money in/ (Money out)]]-Bank1[[#This Row],[GST/HST]]</f>
        <v>0</v>
      </c>
      <c r="L1305" s="23">
        <f t="shared" si="60"/>
        <v>0</v>
      </c>
    </row>
    <row r="1306" spans="1:12" x14ac:dyDescent="0.2">
      <c r="A1306" s="399"/>
      <c r="D1306" s="397">
        <f>_xlfn.XLOOKUP(C:C,Table1[for Import to Bank Register dropdown],Table1[for Pivot],0,0,1)</f>
        <v>0</v>
      </c>
      <c r="E1306" s="400"/>
      <c r="F1306" s="146">
        <f t="shared" si="62"/>
        <v>1111111</v>
      </c>
      <c r="G1306" s="375">
        <f t="shared" si="61"/>
        <v>0</v>
      </c>
      <c r="I1306" s="378">
        <f>IF(OR(C1306="150 Directors advances", C1306="120 accounts receivable", C1306="720.2 Automobile - Insurance", C1306="720.3 Automobile - License", C1306="870.4 Rent - Insurance", C1306="870.6 Rent - Property Tax", C1306="870.7 Rent - Homeoffice", C1306="870.9 Rent - Water"),
   0,
   IF(Dashboard!$F$5="Quick",
      IF(OR(C1306="190 Automobile",C1306="200 computer hardware",C1306="210 Computer software",C1306="220 Quickbooks software",C1306="230 Office equipment",C1306="240 Office furniture"),
         E1306-(E1306/(1+Dashboard!$F$4)),
         0
      ),
      IF(C1306="750 Business promotion",
         E1306-(E1306/(1+4.793/100)),
         E1306-(E1306/(1+Dashboard!$F$4))
      )
   )
)</f>
        <v>0</v>
      </c>
      <c r="J1306" s="25">
        <f>Bank1[[#This Row],[Money in/ (Money out)]]-Bank1[[#This Row],[GST/HST]]</f>
        <v>0</v>
      </c>
      <c r="L1306" s="23">
        <f t="shared" si="60"/>
        <v>0</v>
      </c>
    </row>
    <row r="1307" spans="1:12" x14ac:dyDescent="0.2">
      <c r="A1307" s="399"/>
      <c r="D1307" s="397">
        <f>_xlfn.XLOOKUP(C:C,Table1[for Import to Bank Register dropdown],Table1[for Pivot],0,0,1)</f>
        <v>0</v>
      </c>
      <c r="E1307" s="400"/>
      <c r="F1307" s="146">
        <f t="shared" si="62"/>
        <v>1111111</v>
      </c>
      <c r="G1307" s="375">
        <f t="shared" si="61"/>
        <v>0</v>
      </c>
      <c r="I1307" s="378">
        <f>IF(OR(C1307="150 Directors advances", C1307="120 accounts receivable", C1307="720.2 Automobile - Insurance", C1307="720.3 Automobile - License", C1307="870.4 Rent - Insurance", C1307="870.6 Rent - Property Tax", C1307="870.7 Rent - Homeoffice", C1307="870.9 Rent - Water"),
   0,
   IF(Dashboard!$F$5="Quick",
      IF(OR(C1307="190 Automobile",C1307="200 computer hardware",C1307="210 Computer software",C1307="220 Quickbooks software",C1307="230 Office equipment",C1307="240 Office furniture"),
         E1307-(E1307/(1+Dashboard!$F$4)),
         0
      ),
      IF(C1307="750 Business promotion",
         E1307-(E1307/(1+4.793/100)),
         E1307-(E1307/(1+Dashboard!$F$4))
      )
   )
)</f>
        <v>0</v>
      </c>
      <c r="J1307" s="25">
        <f>Bank1[[#This Row],[Money in/ (Money out)]]-Bank1[[#This Row],[GST/HST]]</f>
        <v>0</v>
      </c>
      <c r="L1307" s="23">
        <f t="shared" si="60"/>
        <v>0</v>
      </c>
    </row>
    <row r="1308" spans="1:12" x14ac:dyDescent="0.2">
      <c r="A1308" s="399"/>
      <c r="D1308" s="397">
        <f>_xlfn.XLOOKUP(C:C,Table1[for Import to Bank Register dropdown],Table1[for Pivot],0,0,1)</f>
        <v>0</v>
      </c>
      <c r="E1308" s="400"/>
      <c r="F1308" s="146">
        <f t="shared" si="62"/>
        <v>1111111</v>
      </c>
      <c r="G1308" s="375">
        <f t="shared" si="61"/>
        <v>0</v>
      </c>
      <c r="I1308" s="378">
        <f>IF(OR(C1308="150 Directors advances", C1308="120 accounts receivable", C1308="720.2 Automobile - Insurance", C1308="720.3 Automobile - License", C1308="870.4 Rent - Insurance", C1308="870.6 Rent - Property Tax", C1308="870.7 Rent - Homeoffice", C1308="870.9 Rent - Water"),
   0,
   IF(Dashboard!$F$5="Quick",
      IF(OR(C1308="190 Automobile",C1308="200 computer hardware",C1308="210 Computer software",C1308="220 Quickbooks software",C1308="230 Office equipment",C1308="240 Office furniture"),
         E1308-(E1308/(1+Dashboard!$F$4)),
         0
      ),
      IF(C1308="750 Business promotion",
         E1308-(E1308/(1+4.793/100)),
         E1308-(E1308/(1+Dashboard!$F$4))
      )
   )
)</f>
        <v>0</v>
      </c>
      <c r="J1308" s="25">
        <f>Bank1[[#This Row],[Money in/ (Money out)]]-Bank1[[#This Row],[GST/HST]]</f>
        <v>0</v>
      </c>
      <c r="L1308" s="23">
        <f t="shared" si="60"/>
        <v>0</v>
      </c>
    </row>
    <row r="1309" spans="1:12" x14ac:dyDescent="0.2">
      <c r="A1309" s="399"/>
      <c r="D1309" s="397">
        <f>_xlfn.XLOOKUP(C:C,Table1[for Import to Bank Register dropdown],Table1[for Pivot],0,0,1)</f>
        <v>0</v>
      </c>
      <c r="E1309" s="400"/>
      <c r="F1309" s="146">
        <f t="shared" si="62"/>
        <v>1111111</v>
      </c>
      <c r="G1309" s="375">
        <f t="shared" si="61"/>
        <v>0</v>
      </c>
      <c r="I1309" s="378">
        <f>IF(OR(C1309="150 Directors advances", C1309="120 accounts receivable", C1309="720.2 Automobile - Insurance", C1309="720.3 Automobile - License", C1309="870.4 Rent - Insurance", C1309="870.6 Rent - Property Tax", C1309="870.7 Rent - Homeoffice", C1309="870.9 Rent - Water"),
   0,
   IF(Dashboard!$F$5="Quick",
      IF(OR(C1309="190 Automobile",C1309="200 computer hardware",C1309="210 Computer software",C1309="220 Quickbooks software",C1309="230 Office equipment",C1309="240 Office furniture"),
         E1309-(E1309/(1+Dashboard!$F$4)),
         0
      ),
      IF(C1309="750 Business promotion",
         E1309-(E1309/(1+4.793/100)),
         E1309-(E1309/(1+Dashboard!$F$4))
      )
   )
)</f>
        <v>0</v>
      </c>
      <c r="J1309" s="25">
        <f>Bank1[[#This Row],[Money in/ (Money out)]]-Bank1[[#This Row],[GST/HST]]</f>
        <v>0</v>
      </c>
      <c r="L1309" s="23">
        <f t="shared" si="60"/>
        <v>0</v>
      </c>
    </row>
    <row r="1310" spans="1:12" x14ac:dyDescent="0.2">
      <c r="A1310" s="399"/>
      <c r="D1310" s="397">
        <f>_xlfn.XLOOKUP(C:C,Table1[for Import to Bank Register dropdown],Table1[for Pivot],0,0,1)</f>
        <v>0</v>
      </c>
      <c r="E1310" s="400"/>
      <c r="F1310" s="146">
        <f t="shared" si="62"/>
        <v>1111111</v>
      </c>
      <c r="G1310" s="375">
        <f t="shared" si="61"/>
        <v>0</v>
      </c>
      <c r="I1310" s="378">
        <f>IF(OR(C1310="150 Directors advances", C1310="120 accounts receivable", C1310="720.2 Automobile - Insurance", C1310="720.3 Automobile - License", C1310="870.4 Rent - Insurance", C1310="870.6 Rent - Property Tax", C1310="870.7 Rent - Homeoffice", C1310="870.9 Rent - Water"),
   0,
   IF(Dashboard!$F$5="Quick",
      IF(OR(C1310="190 Automobile",C1310="200 computer hardware",C1310="210 Computer software",C1310="220 Quickbooks software",C1310="230 Office equipment",C1310="240 Office furniture"),
         E1310-(E1310/(1+Dashboard!$F$4)),
         0
      ),
      IF(C1310="750 Business promotion",
         E1310-(E1310/(1+4.793/100)),
         E1310-(E1310/(1+Dashboard!$F$4))
      )
   )
)</f>
        <v>0</v>
      </c>
      <c r="J1310" s="25">
        <f>Bank1[[#This Row],[Money in/ (Money out)]]-Bank1[[#This Row],[GST/HST]]</f>
        <v>0</v>
      </c>
      <c r="L1310" s="23">
        <f t="shared" si="60"/>
        <v>0</v>
      </c>
    </row>
    <row r="1311" spans="1:12" x14ac:dyDescent="0.2">
      <c r="A1311" s="399"/>
      <c r="D1311" s="397">
        <f>_xlfn.XLOOKUP(C:C,Table1[for Import to Bank Register dropdown],Table1[for Pivot],0,0,1)</f>
        <v>0</v>
      </c>
      <c r="E1311" s="400"/>
      <c r="F1311" s="146">
        <f t="shared" si="62"/>
        <v>1111111</v>
      </c>
      <c r="G1311" s="375">
        <f t="shared" si="61"/>
        <v>0</v>
      </c>
      <c r="I1311" s="378">
        <f>IF(OR(C1311="150 Directors advances", C1311="120 accounts receivable", C1311="720.2 Automobile - Insurance", C1311="720.3 Automobile - License", C1311="870.4 Rent - Insurance", C1311="870.6 Rent - Property Tax", C1311="870.7 Rent - Homeoffice", C1311="870.9 Rent - Water"),
   0,
   IF(Dashboard!$F$5="Quick",
      IF(OR(C1311="190 Automobile",C1311="200 computer hardware",C1311="210 Computer software",C1311="220 Quickbooks software",C1311="230 Office equipment",C1311="240 Office furniture"),
         E1311-(E1311/(1+Dashboard!$F$4)),
         0
      ),
      IF(C1311="750 Business promotion",
         E1311-(E1311/(1+4.793/100)),
         E1311-(E1311/(1+Dashboard!$F$4))
      )
   )
)</f>
        <v>0</v>
      </c>
      <c r="J1311" s="25">
        <f>Bank1[[#This Row],[Money in/ (Money out)]]-Bank1[[#This Row],[GST/HST]]</f>
        <v>0</v>
      </c>
      <c r="L1311" s="23">
        <f t="shared" si="60"/>
        <v>0</v>
      </c>
    </row>
    <row r="1312" spans="1:12" x14ac:dyDescent="0.2">
      <c r="A1312" s="399"/>
      <c r="D1312" s="397">
        <f>_xlfn.XLOOKUP(C:C,Table1[for Import to Bank Register dropdown],Table1[for Pivot],0,0,1)</f>
        <v>0</v>
      </c>
      <c r="E1312" s="400"/>
      <c r="F1312" s="146">
        <f t="shared" si="62"/>
        <v>1111111</v>
      </c>
      <c r="G1312" s="375">
        <f t="shared" si="61"/>
        <v>0</v>
      </c>
      <c r="I1312" s="378">
        <f>IF(OR(C1312="150 Directors advances", C1312="120 accounts receivable", C1312="720.2 Automobile - Insurance", C1312="720.3 Automobile - License", C1312="870.4 Rent - Insurance", C1312="870.6 Rent - Property Tax", C1312="870.7 Rent - Homeoffice", C1312="870.9 Rent - Water"),
   0,
   IF(Dashboard!$F$5="Quick",
      IF(OR(C1312="190 Automobile",C1312="200 computer hardware",C1312="210 Computer software",C1312="220 Quickbooks software",C1312="230 Office equipment",C1312="240 Office furniture"),
         E1312-(E1312/(1+Dashboard!$F$4)),
         0
      ),
      IF(C1312="750 Business promotion",
         E1312-(E1312/(1+4.793/100)),
         E1312-(E1312/(1+Dashboard!$F$4))
      )
   )
)</f>
        <v>0</v>
      </c>
      <c r="J1312" s="25">
        <f>Bank1[[#This Row],[Money in/ (Money out)]]-Bank1[[#This Row],[GST/HST]]</f>
        <v>0</v>
      </c>
      <c r="L1312" s="23">
        <f t="shared" si="60"/>
        <v>0</v>
      </c>
    </row>
    <row r="1313" spans="1:12" x14ac:dyDescent="0.2">
      <c r="A1313" s="399"/>
      <c r="D1313" s="397">
        <f>_xlfn.XLOOKUP(C:C,Table1[for Import to Bank Register dropdown],Table1[for Pivot],0,0,1)</f>
        <v>0</v>
      </c>
      <c r="E1313" s="400"/>
      <c r="F1313" s="146">
        <f t="shared" si="62"/>
        <v>1111111</v>
      </c>
      <c r="G1313" s="375">
        <f t="shared" si="61"/>
        <v>0</v>
      </c>
      <c r="I1313" s="378">
        <f>IF(OR(C1313="150 Directors advances", C1313="120 accounts receivable", C1313="720.2 Automobile - Insurance", C1313="720.3 Automobile - License", C1313="870.4 Rent - Insurance", C1313="870.6 Rent - Property Tax", C1313="870.7 Rent - Homeoffice", C1313="870.9 Rent - Water"),
   0,
   IF(Dashboard!$F$5="Quick",
      IF(OR(C1313="190 Automobile",C1313="200 computer hardware",C1313="210 Computer software",C1313="220 Quickbooks software",C1313="230 Office equipment",C1313="240 Office furniture"),
         E1313-(E1313/(1+Dashboard!$F$4)),
         0
      ),
      IF(C1313="750 Business promotion",
         E1313-(E1313/(1+4.793/100)),
         E1313-(E1313/(1+Dashboard!$F$4))
      )
   )
)</f>
        <v>0</v>
      </c>
      <c r="J1313" s="25">
        <f>Bank1[[#This Row],[Money in/ (Money out)]]-Bank1[[#This Row],[GST/HST]]</f>
        <v>0</v>
      </c>
      <c r="L1313" s="23">
        <f t="shared" si="60"/>
        <v>0</v>
      </c>
    </row>
    <row r="1314" spans="1:12" x14ac:dyDescent="0.2">
      <c r="A1314" s="399"/>
      <c r="D1314" s="397">
        <f>_xlfn.XLOOKUP(C:C,Table1[for Import to Bank Register dropdown],Table1[for Pivot],0,0,1)</f>
        <v>0</v>
      </c>
      <c r="E1314" s="400"/>
      <c r="F1314" s="146">
        <f t="shared" si="62"/>
        <v>1111111</v>
      </c>
      <c r="G1314" s="375">
        <f t="shared" si="61"/>
        <v>0</v>
      </c>
      <c r="I1314" s="378">
        <f>IF(OR(C1314="150 Directors advances", C1314="120 accounts receivable", C1314="720.2 Automobile - Insurance", C1314="720.3 Automobile - License", C1314="870.4 Rent - Insurance", C1314="870.6 Rent - Property Tax", C1314="870.7 Rent - Homeoffice", C1314="870.9 Rent - Water"),
   0,
   IF(Dashboard!$F$5="Quick",
      IF(OR(C1314="190 Automobile",C1314="200 computer hardware",C1314="210 Computer software",C1314="220 Quickbooks software",C1314="230 Office equipment",C1314="240 Office furniture"),
         E1314-(E1314/(1+Dashboard!$F$4)),
         0
      ),
      IF(C1314="750 Business promotion",
         E1314-(E1314/(1+4.793/100)),
         E1314-(E1314/(1+Dashboard!$F$4))
      )
   )
)</f>
        <v>0</v>
      </c>
      <c r="J1314" s="25">
        <f>Bank1[[#This Row],[Money in/ (Money out)]]-Bank1[[#This Row],[GST/HST]]</f>
        <v>0</v>
      </c>
      <c r="L1314" s="23">
        <f t="shared" si="60"/>
        <v>0</v>
      </c>
    </row>
    <row r="1315" spans="1:12" x14ac:dyDescent="0.2">
      <c r="A1315" s="399"/>
      <c r="D1315" s="397">
        <f>_xlfn.XLOOKUP(C:C,Table1[for Import to Bank Register dropdown],Table1[for Pivot],0,0,1)</f>
        <v>0</v>
      </c>
      <c r="E1315" s="400"/>
      <c r="F1315" s="146">
        <f t="shared" si="62"/>
        <v>1111111</v>
      </c>
      <c r="G1315" s="375">
        <f t="shared" si="61"/>
        <v>0</v>
      </c>
      <c r="I1315" s="378">
        <f>IF(OR(C1315="150 Directors advances", C1315="120 accounts receivable", C1315="720.2 Automobile - Insurance", C1315="720.3 Automobile - License", C1315="870.4 Rent - Insurance", C1315="870.6 Rent - Property Tax", C1315="870.7 Rent - Homeoffice", C1315="870.9 Rent - Water"),
   0,
   IF(Dashboard!$F$5="Quick",
      IF(OR(C1315="190 Automobile",C1315="200 computer hardware",C1315="210 Computer software",C1315="220 Quickbooks software",C1315="230 Office equipment",C1315="240 Office furniture"),
         E1315-(E1315/(1+Dashboard!$F$4)),
         0
      ),
      IF(C1315="750 Business promotion",
         E1315-(E1315/(1+4.793/100)),
         E1315-(E1315/(1+Dashboard!$F$4))
      )
   )
)</f>
        <v>0</v>
      </c>
      <c r="J1315" s="25">
        <f>Bank1[[#This Row],[Money in/ (Money out)]]-Bank1[[#This Row],[GST/HST]]</f>
        <v>0</v>
      </c>
      <c r="L1315" s="23">
        <f t="shared" si="60"/>
        <v>0</v>
      </c>
    </row>
    <row r="1316" spans="1:12" x14ac:dyDescent="0.2">
      <c r="A1316" s="399"/>
      <c r="D1316" s="397">
        <f>_xlfn.XLOOKUP(C:C,Table1[for Import to Bank Register dropdown],Table1[for Pivot],0,0,1)</f>
        <v>0</v>
      </c>
      <c r="E1316" s="400"/>
      <c r="F1316" s="146">
        <f t="shared" si="62"/>
        <v>1111111</v>
      </c>
      <c r="G1316" s="375">
        <f t="shared" si="61"/>
        <v>0</v>
      </c>
      <c r="I1316" s="378">
        <f>IF(OR(C1316="150 Directors advances", C1316="120 accounts receivable", C1316="720.2 Automobile - Insurance", C1316="720.3 Automobile - License", C1316="870.4 Rent - Insurance", C1316="870.6 Rent - Property Tax", C1316="870.7 Rent - Homeoffice", C1316="870.9 Rent - Water"),
   0,
   IF(Dashboard!$F$5="Quick",
      IF(OR(C1316="190 Automobile",C1316="200 computer hardware",C1316="210 Computer software",C1316="220 Quickbooks software",C1316="230 Office equipment",C1316="240 Office furniture"),
         E1316-(E1316/(1+Dashboard!$F$4)),
         0
      ),
      IF(C1316="750 Business promotion",
         E1316-(E1316/(1+4.793/100)),
         E1316-(E1316/(1+Dashboard!$F$4))
      )
   )
)</f>
        <v>0</v>
      </c>
      <c r="J1316" s="25">
        <f>Bank1[[#This Row],[Money in/ (Money out)]]-Bank1[[#This Row],[GST/HST]]</f>
        <v>0</v>
      </c>
      <c r="L1316" s="23">
        <f t="shared" si="60"/>
        <v>0</v>
      </c>
    </row>
    <row r="1317" spans="1:12" x14ac:dyDescent="0.2">
      <c r="A1317" s="399"/>
      <c r="D1317" s="397">
        <f>_xlfn.XLOOKUP(C:C,Table1[for Import to Bank Register dropdown],Table1[for Pivot],0,0,1)</f>
        <v>0</v>
      </c>
      <c r="E1317" s="400"/>
      <c r="F1317" s="146">
        <f t="shared" si="62"/>
        <v>1111111</v>
      </c>
      <c r="G1317" s="375">
        <f t="shared" si="61"/>
        <v>0</v>
      </c>
      <c r="I1317" s="378">
        <f>IF(OR(C1317="150 Directors advances", C1317="120 accounts receivable", C1317="720.2 Automobile - Insurance", C1317="720.3 Automobile - License", C1317="870.4 Rent - Insurance", C1317="870.6 Rent - Property Tax", C1317="870.7 Rent - Homeoffice", C1317="870.9 Rent - Water"),
   0,
   IF(Dashboard!$F$5="Quick",
      IF(OR(C1317="190 Automobile",C1317="200 computer hardware",C1317="210 Computer software",C1317="220 Quickbooks software",C1317="230 Office equipment",C1317="240 Office furniture"),
         E1317-(E1317/(1+Dashboard!$F$4)),
         0
      ),
      IF(C1317="750 Business promotion",
         E1317-(E1317/(1+4.793/100)),
         E1317-(E1317/(1+Dashboard!$F$4))
      )
   )
)</f>
        <v>0</v>
      </c>
      <c r="J1317" s="25">
        <f>Bank1[[#This Row],[Money in/ (Money out)]]-Bank1[[#This Row],[GST/HST]]</f>
        <v>0</v>
      </c>
      <c r="L1317" s="23">
        <f t="shared" si="60"/>
        <v>0</v>
      </c>
    </row>
    <row r="1318" spans="1:12" x14ac:dyDescent="0.2">
      <c r="A1318" s="399"/>
      <c r="D1318" s="397">
        <f>_xlfn.XLOOKUP(C:C,Table1[for Import to Bank Register dropdown],Table1[for Pivot],0,0,1)</f>
        <v>0</v>
      </c>
      <c r="E1318" s="400"/>
      <c r="F1318" s="146">
        <f t="shared" si="62"/>
        <v>1111111</v>
      </c>
      <c r="G1318" s="375">
        <f t="shared" si="61"/>
        <v>0</v>
      </c>
      <c r="I1318" s="378">
        <f>IF(OR(C1318="150 Directors advances", C1318="120 accounts receivable", C1318="720.2 Automobile - Insurance", C1318="720.3 Automobile - License", C1318="870.4 Rent - Insurance", C1318="870.6 Rent - Property Tax", C1318="870.7 Rent - Homeoffice", C1318="870.9 Rent - Water"),
   0,
   IF(Dashboard!$F$5="Quick",
      IF(OR(C1318="190 Automobile",C1318="200 computer hardware",C1318="210 Computer software",C1318="220 Quickbooks software",C1318="230 Office equipment",C1318="240 Office furniture"),
         E1318-(E1318/(1+Dashboard!$F$4)),
         0
      ),
      IF(C1318="750 Business promotion",
         E1318-(E1318/(1+4.793/100)),
         E1318-(E1318/(1+Dashboard!$F$4))
      )
   )
)</f>
        <v>0</v>
      </c>
      <c r="J1318" s="25">
        <f>Bank1[[#This Row],[Money in/ (Money out)]]-Bank1[[#This Row],[GST/HST]]</f>
        <v>0</v>
      </c>
      <c r="L1318" s="23">
        <f t="shared" si="60"/>
        <v>0</v>
      </c>
    </row>
    <row r="1319" spans="1:12" x14ac:dyDescent="0.2">
      <c r="A1319" s="399"/>
      <c r="D1319" s="397">
        <f>_xlfn.XLOOKUP(C:C,Table1[for Import to Bank Register dropdown],Table1[for Pivot],0,0,1)</f>
        <v>0</v>
      </c>
      <c r="E1319" s="400"/>
      <c r="F1319" s="146">
        <f t="shared" si="62"/>
        <v>1111111</v>
      </c>
      <c r="G1319" s="375">
        <f t="shared" si="61"/>
        <v>0</v>
      </c>
      <c r="I1319" s="378">
        <f>IF(OR(C1319="150 Directors advances", C1319="120 accounts receivable", C1319="720.2 Automobile - Insurance", C1319="720.3 Automobile - License", C1319="870.4 Rent - Insurance", C1319="870.6 Rent - Property Tax", C1319="870.7 Rent - Homeoffice", C1319="870.9 Rent - Water"),
   0,
   IF(Dashboard!$F$5="Quick",
      IF(OR(C1319="190 Automobile",C1319="200 computer hardware",C1319="210 Computer software",C1319="220 Quickbooks software",C1319="230 Office equipment",C1319="240 Office furniture"),
         E1319-(E1319/(1+Dashboard!$F$4)),
         0
      ),
      IF(C1319="750 Business promotion",
         E1319-(E1319/(1+4.793/100)),
         E1319-(E1319/(1+Dashboard!$F$4))
      )
   )
)</f>
        <v>0</v>
      </c>
      <c r="J1319" s="25">
        <f>Bank1[[#This Row],[Money in/ (Money out)]]-Bank1[[#This Row],[GST/HST]]</f>
        <v>0</v>
      </c>
      <c r="L1319" s="23">
        <f t="shared" si="60"/>
        <v>0</v>
      </c>
    </row>
    <row r="1320" spans="1:12" x14ac:dyDescent="0.2">
      <c r="A1320" s="399"/>
      <c r="D1320" s="397">
        <f>_xlfn.XLOOKUP(C:C,Table1[for Import to Bank Register dropdown],Table1[for Pivot],0,0,1)</f>
        <v>0</v>
      </c>
      <c r="E1320" s="400"/>
      <c r="F1320" s="146">
        <f t="shared" si="62"/>
        <v>1111111</v>
      </c>
      <c r="G1320" s="375">
        <f t="shared" si="61"/>
        <v>0</v>
      </c>
      <c r="I1320" s="378">
        <f>IF(OR(C1320="150 Directors advances", C1320="120 accounts receivable", C1320="720.2 Automobile - Insurance", C1320="720.3 Automobile - License", C1320="870.4 Rent - Insurance", C1320="870.6 Rent - Property Tax", C1320="870.7 Rent - Homeoffice", C1320="870.9 Rent - Water"),
   0,
   IF(Dashboard!$F$5="Quick",
      IF(OR(C1320="190 Automobile",C1320="200 computer hardware",C1320="210 Computer software",C1320="220 Quickbooks software",C1320="230 Office equipment",C1320="240 Office furniture"),
         E1320-(E1320/(1+Dashboard!$F$4)),
         0
      ),
      IF(C1320="750 Business promotion",
         E1320-(E1320/(1+4.793/100)),
         E1320-(E1320/(1+Dashboard!$F$4))
      )
   )
)</f>
        <v>0</v>
      </c>
      <c r="J1320" s="25">
        <f>Bank1[[#This Row],[Money in/ (Money out)]]-Bank1[[#This Row],[GST/HST]]</f>
        <v>0</v>
      </c>
      <c r="L1320" s="23">
        <f t="shared" si="60"/>
        <v>0</v>
      </c>
    </row>
    <row r="1321" spans="1:12" x14ac:dyDescent="0.2">
      <c r="A1321" s="399"/>
      <c r="D1321" s="397">
        <f>_xlfn.XLOOKUP(C:C,Table1[for Import to Bank Register dropdown],Table1[for Pivot],0,0,1)</f>
        <v>0</v>
      </c>
      <c r="E1321" s="400"/>
      <c r="F1321" s="146">
        <f t="shared" si="62"/>
        <v>1111111</v>
      </c>
      <c r="G1321" s="375">
        <f t="shared" si="61"/>
        <v>0</v>
      </c>
      <c r="I1321" s="378">
        <f>IF(OR(C1321="150 Directors advances", C1321="120 accounts receivable", C1321="720.2 Automobile - Insurance", C1321="720.3 Automobile - License", C1321="870.4 Rent - Insurance", C1321="870.6 Rent - Property Tax", C1321="870.7 Rent - Homeoffice", C1321="870.9 Rent - Water"),
   0,
   IF(Dashboard!$F$5="Quick",
      IF(OR(C1321="190 Automobile",C1321="200 computer hardware",C1321="210 Computer software",C1321="220 Quickbooks software",C1321="230 Office equipment",C1321="240 Office furniture"),
         E1321-(E1321/(1+Dashboard!$F$4)),
         0
      ),
      IF(C1321="750 Business promotion",
         E1321-(E1321/(1+4.793/100)),
         E1321-(E1321/(1+Dashboard!$F$4))
      )
   )
)</f>
        <v>0</v>
      </c>
      <c r="J1321" s="25">
        <f>Bank1[[#This Row],[Money in/ (Money out)]]-Bank1[[#This Row],[GST/HST]]</f>
        <v>0</v>
      </c>
      <c r="L1321" s="23">
        <f t="shared" si="60"/>
        <v>0</v>
      </c>
    </row>
    <row r="1322" spans="1:12" x14ac:dyDescent="0.2">
      <c r="A1322" s="399"/>
      <c r="D1322" s="397">
        <f>_xlfn.XLOOKUP(C:C,Table1[for Import to Bank Register dropdown],Table1[for Pivot],0,0,1)</f>
        <v>0</v>
      </c>
      <c r="E1322" s="400"/>
      <c r="F1322" s="146">
        <f t="shared" si="62"/>
        <v>1111111</v>
      </c>
      <c r="G1322" s="375">
        <f t="shared" si="61"/>
        <v>0</v>
      </c>
      <c r="I1322" s="378">
        <f>IF(OR(C1322="150 Directors advances", C1322="120 accounts receivable", C1322="720.2 Automobile - Insurance", C1322="720.3 Automobile - License", C1322="870.4 Rent - Insurance", C1322="870.6 Rent - Property Tax", C1322="870.7 Rent - Homeoffice", C1322="870.9 Rent - Water"),
   0,
   IF(Dashboard!$F$5="Quick",
      IF(OR(C1322="190 Automobile",C1322="200 computer hardware",C1322="210 Computer software",C1322="220 Quickbooks software",C1322="230 Office equipment",C1322="240 Office furniture"),
         E1322-(E1322/(1+Dashboard!$F$4)),
         0
      ),
      IF(C1322="750 Business promotion",
         E1322-(E1322/(1+4.793/100)),
         E1322-(E1322/(1+Dashboard!$F$4))
      )
   )
)</f>
        <v>0</v>
      </c>
      <c r="J1322" s="25">
        <f>Bank1[[#This Row],[Money in/ (Money out)]]-Bank1[[#This Row],[GST/HST]]</f>
        <v>0</v>
      </c>
      <c r="L1322" s="23">
        <f t="shared" si="60"/>
        <v>0</v>
      </c>
    </row>
    <row r="1323" spans="1:12" x14ac:dyDescent="0.2">
      <c r="A1323" s="399"/>
      <c r="D1323" s="397">
        <f>_xlfn.XLOOKUP(C:C,Table1[for Import to Bank Register dropdown],Table1[for Pivot],0,0,1)</f>
        <v>0</v>
      </c>
      <c r="E1323" s="400"/>
      <c r="F1323" s="146">
        <f t="shared" si="62"/>
        <v>1111111</v>
      </c>
      <c r="G1323" s="375">
        <f t="shared" si="61"/>
        <v>0</v>
      </c>
      <c r="I1323" s="378">
        <f>IF(OR(C1323="150 Directors advances", C1323="120 accounts receivable", C1323="720.2 Automobile - Insurance", C1323="720.3 Automobile - License", C1323="870.4 Rent - Insurance", C1323="870.6 Rent - Property Tax", C1323="870.7 Rent - Homeoffice", C1323="870.9 Rent - Water"),
   0,
   IF(Dashboard!$F$5="Quick",
      IF(OR(C1323="190 Automobile",C1323="200 computer hardware",C1323="210 Computer software",C1323="220 Quickbooks software",C1323="230 Office equipment",C1323="240 Office furniture"),
         E1323-(E1323/(1+Dashboard!$F$4)),
         0
      ),
      IF(C1323="750 Business promotion",
         E1323-(E1323/(1+4.793/100)),
         E1323-(E1323/(1+Dashboard!$F$4))
      )
   )
)</f>
        <v>0</v>
      </c>
      <c r="J1323" s="25">
        <f>Bank1[[#This Row],[Money in/ (Money out)]]-Bank1[[#This Row],[GST/HST]]</f>
        <v>0</v>
      </c>
      <c r="L1323" s="23">
        <f t="shared" si="60"/>
        <v>0</v>
      </c>
    </row>
    <row r="1324" spans="1:12" x14ac:dyDescent="0.2">
      <c r="A1324" s="399"/>
      <c r="D1324" s="397">
        <f>_xlfn.XLOOKUP(C:C,Table1[for Import to Bank Register dropdown],Table1[for Pivot],0,0,1)</f>
        <v>0</v>
      </c>
      <c r="E1324" s="400"/>
      <c r="F1324" s="146">
        <f t="shared" si="62"/>
        <v>1111111</v>
      </c>
      <c r="G1324" s="375">
        <f t="shared" si="61"/>
        <v>0</v>
      </c>
      <c r="I1324" s="378">
        <f>IF(OR(C1324="150 Directors advances", C1324="120 accounts receivable", C1324="720.2 Automobile - Insurance", C1324="720.3 Automobile - License", C1324="870.4 Rent - Insurance", C1324="870.6 Rent - Property Tax", C1324="870.7 Rent - Homeoffice", C1324="870.9 Rent - Water"),
   0,
   IF(Dashboard!$F$5="Quick",
      IF(OR(C1324="190 Automobile",C1324="200 computer hardware",C1324="210 Computer software",C1324="220 Quickbooks software",C1324="230 Office equipment",C1324="240 Office furniture"),
         E1324-(E1324/(1+Dashboard!$F$4)),
         0
      ),
      IF(C1324="750 Business promotion",
         E1324-(E1324/(1+4.793/100)),
         E1324-(E1324/(1+Dashboard!$F$4))
      )
   )
)</f>
        <v>0</v>
      </c>
      <c r="J1324" s="25">
        <f>Bank1[[#This Row],[Money in/ (Money out)]]-Bank1[[#This Row],[GST/HST]]</f>
        <v>0</v>
      </c>
      <c r="L1324" s="23">
        <f t="shared" si="60"/>
        <v>0</v>
      </c>
    </row>
    <row r="1325" spans="1:12" x14ac:dyDescent="0.2">
      <c r="A1325" s="399"/>
      <c r="D1325" s="397">
        <f>_xlfn.XLOOKUP(C:C,Table1[for Import to Bank Register dropdown],Table1[for Pivot],0,0,1)</f>
        <v>0</v>
      </c>
      <c r="E1325" s="400"/>
      <c r="F1325" s="146">
        <f t="shared" si="62"/>
        <v>1111111</v>
      </c>
      <c r="G1325" s="375">
        <f t="shared" si="61"/>
        <v>0</v>
      </c>
      <c r="I1325" s="378">
        <f>IF(OR(C1325="150 Directors advances", C1325="120 accounts receivable", C1325="720.2 Automobile - Insurance", C1325="720.3 Automobile - License", C1325="870.4 Rent - Insurance", C1325="870.6 Rent - Property Tax", C1325="870.7 Rent - Homeoffice", C1325="870.9 Rent - Water"),
   0,
   IF(Dashboard!$F$5="Quick",
      IF(OR(C1325="190 Automobile",C1325="200 computer hardware",C1325="210 Computer software",C1325="220 Quickbooks software",C1325="230 Office equipment",C1325="240 Office furniture"),
         E1325-(E1325/(1+Dashboard!$F$4)),
         0
      ),
      IF(C1325="750 Business promotion",
         E1325-(E1325/(1+4.793/100)),
         E1325-(E1325/(1+Dashboard!$F$4))
      )
   )
)</f>
        <v>0</v>
      </c>
      <c r="J1325" s="25">
        <f>Bank1[[#This Row],[Money in/ (Money out)]]-Bank1[[#This Row],[GST/HST]]</f>
        <v>0</v>
      </c>
      <c r="L1325" s="23">
        <f t="shared" si="60"/>
        <v>0</v>
      </c>
    </row>
    <row r="1326" spans="1:12" x14ac:dyDescent="0.2">
      <c r="A1326" s="399"/>
      <c r="D1326" s="397">
        <f>_xlfn.XLOOKUP(C:C,Table1[for Import to Bank Register dropdown],Table1[for Pivot],0,0,1)</f>
        <v>0</v>
      </c>
      <c r="E1326" s="400"/>
      <c r="F1326" s="146">
        <f t="shared" si="62"/>
        <v>1111111</v>
      </c>
      <c r="G1326" s="375">
        <f t="shared" si="61"/>
        <v>0</v>
      </c>
      <c r="I1326" s="378">
        <f>IF(OR(C1326="150 Directors advances", C1326="120 accounts receivable", C1326="720.2 Automobile - Insurance", C1326="720.3 Automobile - License", C1326="870.4 Rent - Insurance", C1326="870.6 Rent - Property Tax", C1326="870.7 Rent - Homeoffice", C1326="870.9 Rent - Water"),
   0,
   IF(Dashboard!$F$5="Quick",
      IF(OR(C1326="190 Automobile",C1326="200 computer hardware",C1326="210 Computer software",C1326="220 Quickbooks software",C1326="230 Office equipment",C1326="240 Office furniture"),
         E1326-(E1326/(1+Dashboard!$F$4)),
         0
      ),
      IF(C1326="750 Business promotion",
         E1326-(E1326/(1+4.793/100)),
         E1326-(E1326/(1+Dashboard!$F$4))
      )
   )
)</f>
        <v>0</v>
      </c>
      <c r="J1326" s="25">
        <f>Bank1[[#This Row],[Money in/ (Money out)]]-Bank1[[#This Row],[GST/HST]]</f>
        <v>0</v>
      </c>
      <c r="L1326" s="23">
        <f t="shared" si="60"/>
        <v>0</v>
      </c>
    </row>
    <row r="1327" spans="1:12" x14ac:dyDescent="0.2">
      <c r="A1327" s="399"/>
      <c r="D1327" s="397">
        <f>_xlfn.XLOOKUP(C:C,Table1[for Import to Bank Register dropdown],Table1[for Pivot],0,0,1)</f>
        <v>0</v>
      </c>
      <c r="E1327" s="400"/>
      <c r="F1327" s="146">
        <f t="shared" si="62"/>
        <v>1111111</v>
      </c>
      <c r="G1327" s="375">
        <f t="shared" si="61"/>
        <v>0</v>
      </c>
      <c r="I1327" s="378">
        <f>IF(OR(C1327="150 Directors advances", C1327="120 accounts receivable", C1327="720.2 Automobile - Insurance", C1327="720.3 Automobile - License", C1327="870.4 Rent - Insurance", C1327="870.6 Rent - Property Tax", C1327="870.7 Rent - Homeoffice", C1327="870.9 Rent - Water"),
   0,
   IF(Dashboard!$F$5="Quick",
      IF(OR(C1327="190 Automobile",C1327="200 computer hardware",C1327="210 Computer software",C1327="220 Quickbooks software",C1327="230 Office equipment",C1327="240 Office furniture"),
         E1327-(E1327/(1+Dashboard!$F$4)),
         0
      ),
      IF(C1327="750 Business promotion",
         E1327-(E1327/(1+4.793/100)),
         E1327-(E1327/(1+Dashboard!$F$4))
      )
   )
)</f>
        <v>0</v>
      </c>
      <c r="J1327" s="25">
        <f>Bank1[[#This Row],[Money in/ (Money out)]]-Bank1[[#This Row],[GST/HST]]</f>
        <v>0</v>
      </c>
      <c r="L1327" s="23">
        <f t="shared" si="60"/>
        <v>0</v>
      </c>
    </row>
    <row r="1328" spans="1:12" x14ac:dyDescent="0.2">
      <c r="A1328" s="399"/>
      <c r="D1328" s="397">
        <f>_xlfn.XLOOKUP(C:C,Table1[for Import to Bank Register dropdown],Table1[for Pivot],0,0,1)</f>
        <v>0</v>
      </c>
      <c r="E1328" s="400"/>
      <c r="F1328" s="146">
        <f t="shared" si="62"/>
        <v>1111111</v>
      </c>
      <c r="G1328" s="375">
        <f t="shared" si="61"/>
        <v>0</v>
      </c>
      <c r="I1328" s="378">
        <f>IF(OR(C1328="150 Directors advances", C1328="120 accounts receivable", C1328="720.2 Automobile - Insurance", C1328="720.3 Automobile - License", C1328="870.4 Rent - Insurance", C1328="870.6 Rent - Property Tax", C1328="870.7 Rent - Homeoffice", C1328="870.9 Rent - Water"),
   0,
   IF(Dashboard!$F$5="Quick",
      IF(OR(C1328="190 Automobile",C1328="200 computer hardware",C1328="210 Computer software",C1328="220 Quickbooks software",C1328="230 Office equipment",C1328="240 Office furniture"),
         E1328-(E1328/(1+Dashboard!$F$4)),
         0
      ),
      IF(C1328="750 Business promotion",
         E1328-(E1328/(1+4.793/100)),
         E1328-(E1328/(1+Dashboard!$F$4))
      )
   )
)</f>
        <v>0</v>
      </c>
      <c r="J1328" s="25">
        <f>Bank1[[#This Row],[Money in/ (Money out)]]-Bank1[[#This Row],[GST/HST]]</f>
        <v>0</v>
      </c>
      <c r="L1328" s="23">
        <f t="shared" si="60"/>
        <v>0</v>
      </c>
    </row>
    <row r="1329" spans="1:12" x14ac:dyDescent="0.2">
      <c r="A1329" s="399"/>
      <c r="D1329" s="397">
        <f>_xlfn.XLOOKUP(C:C,Table1[for Import to Bank Register dropdown],Table1[for Pivot],0,0,1)</f>
        <v>0</v>
      </c>
      <c r="E1329" s="400"/>
      <c r="F1329" s="146">
        <f t="shared" si="62"/>
        <v>1111111</v>
      </c>
      <c r="G1329" s="375">
        <f t="shared" si="61"/>
        <v>0</v>
      </c>
      <c r="I1329" s="378">
        <f>IF(OR(C1329="150 Directors advances", C1329="120 accounts receivable", C1329="720.2 Automobile - Insurance", C1329="720.3 Automobile - License", C1329="870.4 Rent - Insurance", C1329="870.6 Rent - Property Tax", C1329="870.7 Rent - Homeoffice", C1329="870.9 Rent - Water"),
   0,
   IF(Dashboard!$F$5="Quick",
      IF(OR(C1329="190 Automobile",C1329="200 computer hardware",C1329="210 Computer software",C1329="220 Quickbooks software",C1329="230 Office equipment",C1329="240 Office furniture"),
         E1329-(E1329/(1+Dashboard!$F$4)),
         0
      ),
      IF(C1329="750 Business promotion",
         E1329-(E1329/(1+4.793/100)),
         E1329-(E1329/(1+Dashboard!$F$4))
      )
   )
)</f>
        <v>0</v>
      </c>
      <c r="J1329" s="25">
        <f>Bank1[[#This Row],[Money in/ (Money out)]]-Bank1[[#This Row],[GST/HST]]</f>
        <v>0</v>
      </c>
      <c r="L1329" s="23">
        <f t="shared" si="60"/>
        <v>0</v>
      </c>
    </row>
    <row r="1330" spans="1:12" x14ac:dyDescent="0.2">
      <c r="A1330" s="399"/>
      <c r="D1330" s="397">
        <f>_xlfn.XLOOKUP(C:C,Table1[for Import to Bank Register dropdown],Table1[for Pivot],0,0,1)</f>
        <v>0</v>
      </c>
      <c r="E1330" s="400"/>
      <c r="F1330" s="146">
        <f t="shared" si="62"/>
        <v>1111111</v>
      </c>
      <c r="G1330" s="375">
        <f t="shared" si="61"/>
        <v>0</v>
      </c>
      <c r="I1330" s="378">
        <f>IF(OR(C1330="150 Directors advances", C1330="120 accounts receivable", C1330="720.2 Automobile - Insurance", C1330="720.3 Automobile - License", C1330="870.4 Rent - Insurance", C1330="870.6 Rent - Property Tax", C1330="870.7 Rent - Homeoffice", C1330="870.9 Rent - Water"),
   0,
   IF(Dashboard!$F$5="Quick",
      IF(OR(C1330="190 Automobile",C1330="200 computer hardware",C1330="210 Computer software",C1330="220 Quickbooks software",C1330="230 Office equipment",C1330="240 Office furniture"),
         E1330-(E1330/(1+Dashboard!$F$4)),
         0
      ),
      IF(C1330="750 Business promotion",
         E1330-(E1330/(1+4.793/100)),
         E1330-(E1330/(1+Dashboard!$F$4))
      )
   )
)</f>
        <v>0</v>
      </c>
      <c r="J1330" s="25">
        <f>Bank1[[#This Row],[Money in/ (Money out)]]-Bank1[[#This Row],[GST/HST]]</f>
        <v>0</v>
      </c>
      <c r="L1330" s="23">
        <f t="shared" si="60"/>
        <v>0</v>
      </c>
    </row>
    <row r="1331" spans="1:12" x14ac:dyDescent="0.2">
      <c r="A1331" s="399"/>
      <c r="D1331" s="397">
        <f>_xlfn.XLOOKUP(C:C,Table1[for Import to Bank Register dropdown],Table1[for Pivot],0,0,1)</f>
        <v>0</v>
      </c>
      <c r="E1331" s="400"/>
      <c r="F1331" s="146">
        <f t="shared" si="62"/>
        <v>1111111</v>
      </c>
      <c r="G1331" s="375">
        <f t="shared" si="61"/>
        <v>0</v>
      </c>
      <c r="I1331" s="378">
        <f>IF(OR(C1331="150 Directors advances", C1331="120 accounts receivable", C1331="720.2 Automobile - Insurance", C1331="720.3 Automobile - License", C1331="870.4 Rent - Insurance", C1331="870.6 Rent - Property Tax", C1331="870.7 Rent - Homeoffice", C1331="870.9 Rent - Water"),
   0,
   IF(Dashboard!$F$5="Quick",
      IF(OR(C1331="190 Automobile",C1331="200 computer hardware",C1331="210 Computer software",C1331="220 Quickbooks software",C1331="230 Office equipment",C1331="240 Office furniture"),
         E1331-(E1331/(1+Dashboard!$F$4)),
         0
      ),
      IF(C1331="750 Business promotion",
         E1331-(E1331/(1+4.793/100)),
         E1331-(E1331/(1+Dashboard!$F$4))
      )
   )
)</f>
        <v>0</v>
      </c>
      <c r="J1331" s="25">
        <f>Bank1[[#This Row],[Money in/ (Money out)]]-Bank1[[#This Row],[GST/HST]]</f>
        <v>0</v>
      </c>
      <c r="L1331" s="23">
        <f t="shared" si="60"/>
        <v>0</v>
      </c>
    </row>
    <row r="1332" spans="1:12" x14ac:dyDescent="0.2">
      <c r="A1332" s="399"/>
      <c r="D1332" s="397">
        <f>_xlfn.XLOOKUP(C:C,Table1[for Import to Bank Register dropdown],Table1[for Pivot],0,0,1)</f>
        <v>0</v>
      </c>
      <c r="E1332" s="400"/>
      <c r="F1332" s="146">
        <f t="shared" si="62"/>
        <v>1111111</v>
      </c>
      <c r="G1332" s="375">
        <f t="shared" si="61"/>
        <v>0</v>
      </c>
      <c r="I1332" s="378">
        <f>IF(OR(C1332="150 Directors advances", C1332="120 accounts receivable", C1332="720.2 Automobile - Insurance", C1332="720.3 Automobile - License", C1332="870.4 Rent - Insurance", C1332="870.6 Rent - Property Tax", C1332="870.7 Rent - Homeoffice", C1332="870.9 Rent - Water"),
   0,
   IF(Dashboard!$F$5="Quick",
      IF(OR(C1332="190 Automobile",C1332="200 computer hardware",C1332="210 Computer software",C1332="220 Quickbooks software",C1332="230 Office equipment",C1332="240 Office furniture"),
         E1332-(E1332/(1+Dashboard!$F$4)),
         0
      ),
      IF(C1332="750 Business promotion",
         E1332-(E1332/(1+4.793/100)),
         E1332-(E1332/(1+Dashboard!$F$4))
      )
   )
)</f>
        <v>0</v>
      </c>
      <c r="J1332" s="25">
        <f>Bank1[[#This Row],[Money in/ (Money out)]]-Bank1[[#This Row],[GST/HST]]</f>
        <v>0</v>
      </c>
      <c r="L1332" s="23">
        <f t="shared" si="60"/>
        <v>0</v>
      </c>
    </row>
    <row r="1333" spans="1:12" x14ac:dyDescent="0.2">
      <c r="A1333" s="399"/>
      <c r="D1333" s="397">
        <f>_xlfn.XLOOKUP(C:C,Table1[for Import to Bank Register dropdown],Table1[for Pivot],0,0,1)</f>
        <v>0</v>
      </c>
      <c r="E1333" s="400"/>
      <c r="F1333" s="146">
        <f t="shared" si="62"/>
        <v>1111111</v>
      </c>
      <c r="G1333" s="375">
        <f t="shared" si="61"/>
        <v>0</v>
      </c>
      <c r="I1333" s="378">
        <f>IF(OR(C1333="150 Directors advances", C1333="120 accounts receivable", C1333="720.2 Automobile - Insurance", C1333="720.3 Automobile - License", C1333="870.4 Rent - Insurance", C1333="870.6 Rent - Property Tax", C1333="870.7 Rent - Homeoffice", C1333="870.9 Rent - Water"),
   0,
   IF(Dashboard!$F$5="Quick",
      IF(OR(C1333="190 Automobile",C1333="200 computer hardware",C1333="210 Computer software",C1333="220 Quickbooks software",C1333="230 Office equipment",C1333="240 Office furniture"),
         E1333-(E1333/(1+Dashboard!$F$4)),
         0
      ),
      IF(C1333="750 Business promotion",
         E1333-(E1333/(1+4.793/100)),
         E1333-(E1333/(1+Dashboard!$F$4))
      )
   )
)</f>
        <v>0</v>
      </c>
      <c r="J1333" s="25">
        <f>Bank1[[#This Row],[Money in/ (Money out)]]-Bank1[[#This Row],[GST/HST]]</f>
        <v>0</v>
      </c>
      <c r="L1333" s="23">
        <f t="shared" si="60"/>
        <v>0</v>
      </c>
    </row>
    <row r="1334" spans="1:12" x14ac:dyDescent="0.2">
      <c r="A1334" s="399"/>
      <c r="D1334" s="397">
        <f>_xlfn.XLOOKUP(C:C,Table1[for Import to Bank Register dropdown],Table1[for Pivot],0,0,1)</f>
        <v>0</v>
      </c>
      <c r="E1334" s="400"/>
      <c r="F1334" s="146">
        <f t="shared" si="62"/>
        <v>1111111</v>
      </c>
      <c r="G1334" s="375">
        <f t="shared" si="61"/>
        <v>0</v>
      </c>
      <c r="I1334" s="378">
        <f>IF(OR(C1334="150 Directors advances", C1334="120 accounts receivable", C1334="720.2 Automobile - Insurance", C1334="720.3 Automobile - License", C1334="870.4 Rent - Insurance", C1334="870.6 Rent - Property Tax", C1334="870.7 Rent - Homeoffice", C1334="870.9 Rent - Water"),
   0,
   IF(Dashboard!$F$5="Quick",
      IF(OR(C1334="190 Automobile",C1334="200 computer hardware",C1334="210 Computer software",C1334="220 Quickbooks software",C1334="230 Office equipment",C1334="240 Office furniture"),
         E1334-(E1334/(1+Dashboard!$F$4)),
         0
      ),
      IF(C1334="750 Business promotion",
         E1334-(E1334/(1+4.793/100)),
         E1334-(E1334/(1+Dashboard!$F$4))
      )
   )
)</f>
        <v>0</v>
      </c>
      <c r="J1334" s="25">
        <f>Bank1[[#This Row],[Money in/ (Money out)]]-Bank1[[#This Row],[GST/HST]]</f>
        <v>0</v>
      </c>
      <c r="L1334" s="23">
        <f t="shared" si="60"/>
        <v>0</v>
      </c>
    </row>
    <row r="1335" spans="1:12" x14ac:dyDescent="0.2">
      <c r="A1335" s="399"/>
      <c r="D1335" s="397">
        <f>_xlfn.XLOOKUP(C:C,Table1[for Import to Bank Register dropdown],Table1[for Pivot],0,0,1)</f>
        <v>0</v>
      </c>
      <c r="E1335" s="400"/>
      <c r="F1335" s="146">
        <f t="shared" si="62"/>
        <v>1111111</v>
      </c>
      <c r="G1335" s="375">
        <f t="shared" si="61"/>
        <v>0</v>
      </c>
      <c r="I1335" s="378">
        <f>IF(OR(C1335="150 Directors advances", C1335="120 accounts receivable", C1335="720.2 Automobile - Insurance", C1335="720.3 Automobile - License", C1335="870.4 Rent - Insurance", C1335="870.6 Rent - Property Tax", C1335="870.7 Rent - Homeoffice", C1335="870.9 Rent - Water"),
   0,
   IF(Dashboard!$F$5="Quick",
      IF(OR(C1335="190 Automobile",C1335="200 computer hardware",C1335="210 Computer software",C1335="220 Quickbooks software",C1335="230 Office equipment",C1335="240 Office furniture"),
         E1335-(E1335/(1+Dashboard!$F$4)),
         0
      ),
      IF(C1335="750 Business promotion",
         E1335-(E1335/(1+4.793/100)),
         E1335-(E1335/(1+Dashboard!$F$4))
      )
   )
)</f>
        <v>0</v>
      </c>
      <c r="J1335" s="25">
        <f>Bank1[[#This Row],[Money in/ (Money out)]]-Bank1[[#This Row],[GST/HST]]</f>
        <v>0</v>
      </c>
      <c r="L1335" s="23">
        <f t="shared" si="60"/>
        <v>0</v>
      </c>
    </row>
    <row r="1336" spans="1:12" x14ac:dyDescent="0.2">
      <c r="A1336" s="399"/>
      <c r="D1336" s="397">
        <f>_xlfn.XLOOKUP(C:C,Table1[for Import to Bank Register dropdown],Table1[for Pivot],0,0,1)</f>
        <v>0</v>
      </c>
      <c r="E1336" s="400"/>
      <c r="F1336" s="146">
        <f t="shared" si="62"/>
        <v>1111111</v>
      </c>
      <c r="G1336" s="375">
        <f t="shared" si="61"/>
        <v>0</v>
      </c>
      <c r="I1336" s="378">
        <f>IF(OR(C1336="150 Directors advances", C1336="120 accounts receivable", C1336="720.2 Automobile - Insurance", C1336="720.3 Automobile - License", C1336="870.4 Rent - Insurance", C1336="870.6 Rent - Property Tax", C1336="870.7 Rent - Homeoffice", C1336="870.9 Rent - Water"),
   0,
   IF(Dashboard!$F$5="Quick",
      IF(OR(C1336="190 Automobile",C1336="200 computer hardware",C1336="210 Computer software",C1336="220 Quickbooks software",C1336="230 Office equipment",C1336="240 Office furniture"),
         E1336-(E1336/(1+Dashboard!$F$4)),
         0
      ),
      IF(C1336="750 Business promotion",
         E1336-(E1336/(1+4.793/100)),
         E1336-(E1336/(1+Dashboard!$F$4))
      )
   )
)</f>
        <v>0</v>
      </c>
      <c r="J1336" s="25">
        <f>Bank1[[#This Row],[Money in/ (Money out)]]-Bank1[[#This Row],[GST/HST]]</f>
        <v>0</v>
      </c>
      <c r="L1336" s="23">
        <f t="shared" si="60"/>
        <v>0</v>
      </c>
    </row>
    <row r="1337" spans="1:12" x14ac:dyDescent="0.2">
      <c r="A1337" s="399"/>
      <c r="D1337" s="397">
        <f>_xlfn.XLOOKUP(C:C,Table1[for Import to Bank Register dropdown],Table1[for Pivot],0,0,1)</f>
        <v>0</v>
      </c>
      <c r="E1337" s="400"/>
      <c r="F1337" s="146">
        <f t="shared" si="62"/>
        <v>1111111</v>
      </c>
      <c r="G1337" s="375">
        <f t="shared" si="61"/>
        <v>0</v>
      </c>
      <c r="I1337" s="378">
        <f>IF(OR(C1337="150 Directors advances", C1337="120 accounts receivable", C1337="720.2 Automobile - Insurance", C1337="720.3 Automobile - License", C1337="870.4 Rent - Insurance", C1337="870.6 Rent - Property Tax", C1337="870.7 Rent - Homeoffice", C1337="870.9 Rent - Water"),
   0,
   IF(Dashboard!$F$5="Quick",
      IF(OR(C1337="190 Automobile",C1337="200 computer hardware",C1337="210 Computer software",C1337="220 Quickbooks software",C1337="230 Office equipment",C1337="240 Office furniture"),
         E1337-(E1337/(1+Dashboard!$F$4)),
         0
      ),
      IF(C1337="750 Business promotion",
         E1337-(E1337/(1+4.793/100)),
         E1337-(E1337/(1+Dashboard!$F$4))
      )
   )
)</f>
        <v>0</v>
      </c>
      <c r="J1337" s="25">
        <f>Bank1[[#This Row],[Money in/ (Money out)]]-Bank1[[#This Row],[GST/HST]]</f>
        <v>0</v>
      </c>
      <c r="L1337" s="23">
        <f t="shared" si="60"/>
        <v>0</v>
      </c>
    </row>
    <row r="1338" spans="1:12" x14ac:dyDescent="0.2">
      <c r="A1338" s="399"/>
      <c r="D1338" s="397">
        <f>_xlfn.XLOOKUP(C:C,Table1[for Import to Bank Register dropdown],Table1[for Pivot],0,0,1)</f>
        <v>0</v>
      </c>
      <c r="E1338" s="400"/>
      <c r="F1338" s="146">
        <f t="shared" si="62"/>
        <v>1111111</v>
      </c>
      <c r="G1338" s="375">
        <f t="shared" si="61"/>
        <v>0</v>
      </c>
      <c r="I1338" s="378">
        <f>IF(OR(C1338="150 Directors advances", C1338="120 accounts receivable", C1338="720.2 Automobile - Insurance", C1338="720.3 Automobile - License", C1338="870.4 Rent - Insurance", C1338="870.6 Rent - Property Tax", C1338="870.7 Rent - Homeoffice", C1338="870.9 Rent - Water"),
   0,
   IF(Dashboard!$F$5="Quick",
      IF(OR(C1338="190 Automobile",C1338="200 computer hardware",C1338="210 Computer software",C1338="220 Quickbooks software",C1338="230 Office equipment",C1338="240 Office furniture"),
         E1338-(E1338/(1+Dashboard!$F$4)),
         0
      ),
      IF(C1338="750 Business promotion",
         E1338-(E1338/(1+4.793/100)),
         E1338-(E1338/(1+Dashboard!$F$4))
      )
   )
)</f>
        <v>0</v>
      </c>
      <c r="J1338" s="25">
        <f>Bank1[[#This Row],[Money in/ (Money out)]]-Bank1[[#This Row],[GST/HST]]</f>
        <v>0</v>
      </c>
      <c r="L1338" s="23">
        <f t="shared" si="60"/>
        <v>0</v>
      </c>
    </row>
    <row r="1339" spans="1:12" x14ac:dyDescent="0.2">
      <c r="A1339" s="399"/>
      <c r="D1339" s="397">
        <f>_xlfn.XLOOKUP(C:C,Table1[for Import to Bank Register dropdown],Table1[for Pivot],0,0,1)</f>
        <v>0</v>
      </c>
      <c r="E1339" s="400"/>
      <c r="F1339" s="146">
        <f t="shared" si="62"/>
        <v>1111111</v>
      </c>
      <c r="G1339" s="375">
        <f t="shared" si="61"/>
        <v>0</v>
      </c>
      <c r="I1339" s="378">
        <f>IF(OR(C1339="150 Directors advances", C1339="120 accounts receivable", C1339="720.2 Automobile - Insurance", C1339="720.3 Automobile - License", C1339="870.4 Rent - Insurance", C1339="870.6 Rent - Property Tax", C1339="870.7 Rent - Homeoffice", C1339="870.9 Rent - Water"),
   0,
   IF(Dashboard!$F$5="Quick",
      IF(OR(C1339="190 Automobile",C1339="200 computer hardware",C1339="210 Computer software",C1339="220 Quickbooks software",C1339="230 Office equipment",C1339="240 Office furniture"),
         E1339-(E1339/(1+Dashboard!$F$4)),
         0
      ),
      IF(C1339="750 Business promotion",
         E1339-(E1339/(1+4.793/100)),
         E1339-(E1339/(1+Dashboard!$F$4))
      )
   )
)</f>
        <v>0</v>
      </c>
      <c r="J1339" s="25">
        <f>Bank1[[#This Row],[Money in/ (Money out)]]-Bank1[[#This Row],[GST/HST]]</f>
        <v>0</v>
      </c>
      <c r="L1339" s="23">
        <f t="shared" si="60"/>
        <v>0</v>
      </c>
    </row>
    <row r="1340" spans="1:12" x14ac:dyDescent="0.2">
      <c r="A1340" s="399"/>
      <c r="D1340" s="397">
        <f>_xlfn.XLOOKUP(C:C,Table1[for Import to Bank Register dropdown],Table1[for Pivot],0,0,1)</f>
        <v>0</v>
      </c>
      <c r="E1340" s="400"/>
      <c r="F1340" s="146">
        <f t="shared" si="62"/>
        <v>1111111</v>
      </c>
      <c r="G1340" s="375">
        <f t="shared" si="61"/>
        <v>0</v>
      </c>
      <c r="I1340" s="378">
        <f>IF(OR(C1340="150 Directors advances", C1340="120 accounts receivable", C1340="720.2 Automobile - Insurance", C1340="720.3 Automobile - License", C1340="870.4 Rent - Insurance", C1340="870.6 Rent - Property Tax", C1340="870.7 Rent - Homeoffice", C1340="870.9 Rent - Water"),
   0,
   IF(Dashboard!$F$5="Quick",
      IF(OR(C1340="190 Automobile",C1340="200 computer hardware",C1340="210 Computer software",C1340="220 Quickbooks software",C1340="230 Office equipment",C1340="240 Office furniture"),
         E1340-(E1340/(1+Dashboard!$F$4)),
         0
      ),
      IF(C1340="750 Business promotion",
         E1340-(E1340/(1+4.793/100)),
         E1340-(E1340/(1+Dashboard!$F$4))
      )
   )
)</f>
        <v>0</v>
      </c>
      <c r="J1340" s="25">
        <f>Bank1[[#This Row],[Money in/ (Money out)]]-Bank1[[#This Row],[GST/HST]]</f>
        <v>0</v>
      </c>
      <c r="L1340" s="23">
        <f t="shared" si="60"/>
        <v>0</v>
      </c>
    </row>
    <row r="1341" spans="1:12" x14ac:dyDescent="0.2">
      <c r="A1341" s="399"/>
      <c r="D1341" s="397">
        <f>_xlfn.XLOOKUP(C:C,Table1[for Import to Bank Register dropdown],Table1[for Pivot],0,0,1)</f>
        <v>0</v>
      </c>
      <c r="E1341" s="400"/>
      <c r="F1341" s="146">
        <f t="shared" si="62"/>
        <v>1111111</v>
      </c>
      <c r="G1341" s="375">
        <f t="shared" si="61"/>
        <v>0</v>
      </c>
      <c r="I1341" s="378">
        <f>IF(OR(C1341="150 Directors advances", C1341="120 accounts receivable", C1341="720.2 Automobile - Insurance", C1341="720.3 Automobile - License", C1341="870.4 Rent - Insurance", C1341="870.6 Rent - Property Tax", C1341="870.7 Rent - Homeoffice", C1341="870.9 Rent - Water"),
   0,
   IF(Dashboard!$F$5="Quick",
      IF(OR(C1341="190 Automobile",C1341="200 computer hardware",C1341="210 Computer software",C1341="220 Quickbooks software",C1341="230 Office equipment",C1341="240 Office furniture"),
         E1341-(E1341/(1+Dashboard!$F$4)),
         0
      ),
      IF(C1341="750 Business promotion",
         E1341-(E1341/(1+4.793/100)),
         E1341-(E1341/(1+Dashboard!$F$4))
      )
   )
)</f>
        <v>0</v>
      </c>
      <c r="J1341" s="25">
        <f>Bank1[[#This Row],[Money in/ (Money out)]]-Bank1[[#This Row],[GST/HST]]</f>
        <v>0</v>
      </c>
      <c r="L1341" s="23">
        <f t="shared" si="60"/>
        <v>0</v>
      </c>
    </row>
    <row r="1342" spans="1:12" x14ac:dyDescent="0.2">
      <c r="A1342" s="399"/>
      <c r="D1342" s="397">
        <f>_xlfn.XLOOKUP(C:C,Table1[for Import to Bank Register dropdown],Table1[for Pivot],0,0,1)</f>
        <v>0</v>
      </c>
      <c r="E1342" s="400"/>
      <c r="F1342" s="146">
        <f t="shared" si="62"/>
        <v>1111111</v>
      </c>
      <c r="G1342" s="375">
        <f t="shared" si="61"/>
        <v>0</v>
      </c>
      <c r="I1342" s="378">
        <f>IF(OR(C1342="150 Directors advances", C1342="120 accounts receivable", C1342="720.2 Automobile - Insurance", C1342="720.3 Automobile - License", C1342="870.4 Rent - Insurance", C1342="870.6 Rent - Property Tax", C1342="870.7 Rent - Homeoffice", C1342="870.9 Rent - Water"),
   0,
   IF(Dashboard!$F$5="Quick",
      IF(OR(C1342="190 Automobile",C1342="200 computer hardware",C1342="210 Computer software",C1342="220 Quickbooks software",C1342="230 Office equipment",C1342="240 Office furniture"),
         E1342-(E1342/(1+Dashboard!$F$4)),
         0
      ),
      IF(C1342="750 Business promotion",
         E1342-(E1342/(1+4.793/100)),
         E1342-(E1342/(1+Dashboard!$F$4))
      )
   )
)</f>
        <v>0</v>
      </c>
      <c r="J1342" s="25">
        <f>Bank1[[#This Row],[Money in/ (Money out)]]-Bank1[[#This Row],[GST/HST]]</f>
        <v>0</v>
      </c>
      <c r="L1342" s="23">
        <f t="shared" si="60"/>
        <v>0</v>
      </c>
    </row>
    <row r="1343" spans="1:12" x14ac:dyDescent="0.2">
      <c r="A1343" s="399"/>
      <c r="D1343" s="397">
        <f>_xlfn.XLOOKUP(C:C,Table1[for Import to Bank Register dropdown],Table1[for Pivot],0,0,1)</f>
        <v>0</v>
      </c>
      <c r="E1343" s="400"/>
      <c r="F1343" s="146">
        <f t="shared" si="62"/>
        <v>1111111</v>
      </c>
      <c r="G1343" s="375">
        <f t="shared" si="61"/>
        <v>0</v>
      </c>
      <c r="I1343" s="378">
        <f>IF(OR(C1343="150 Directors advances", C1343="120 accounts receivable", C1343="720.2 Automobile - Insurance", C1343="720.3 Automobile - License", C1343="870.4 Rent - Insurance", C1343="870.6 Rent - Property Tax", C1343="870.7 Rent - Homeoffice", C1343="870.9 Rent - Water"),
   0,
   IF(Dashboard!$F$5="Quick",
      IF(OR(C1343="190 Automobile",C1343="200 computer hardware",C1343="210 Computer software",C1343="220 Quickbooks software",C1343="230 Office equipment",C1343="240 Office furniture"),
         E1343-(E1343/(1+Dashboard!$F$4)),
         0
      ),
      IF(C1343="750 Business promotion",
         E1343-(E1343/(1+4.793/100)),
         E1343-(E1343/(1+Dashboard!$F$4))
      )
   )
)</f>
        <v>0</v>
      </c>
      <c r="J1343" s="25">
        <f>Bank1[[#This Row],[Money in/ (Money out)]]-Bank1[[#This Row],[GST/HST]]</f>
        <v>0</v>
      </c>
      <c r="L1343" s="23">
        <f t="shared" si="60"/>
        <v>0</v>
      </c>
    </row>
    <row r="1344" spans="1:12" x14ac:dyDescent="0.2">
      <c r="A1344" s="399"/>
      <c r="D1344" s="397">
        <f>_xlfn.XLOOKUP(C:C,Table1[for Import to Bank Register dropdown],Table1[for Pivot],0,0,1)</f>
        <v>0</v>
      </c>
      <c r="E1344" s="400"/>
      <c r="F1344" s="146">
        <f t="shared" si="62"/>
        <v>1111111</v>
      </c>
      <c r="G1344" s="375">
        <f t="shared" si="61"/>
        <v>0</v>
      </c>
      <c r="I1344" s="378">
        <f>IF(OR(C1344="150 Directors advances", C1344="120 accounts receivable", C1344="720.2 Automobile - Insurance", C1344="720.3 Automobile - License", C1344="870.4 Rent - Insurance", C1344="870.6 Rent - Property Tax", C1344="870.7 Rent - Homeoffice", C1344="870.9 Rent - Water"),
   0,
   IF(Dashboard!$F$5="Quick",
      IF(OR(C1344="190 Automobile",C1344="200 computer hardware",C1344="210 Computer software",C1344="220 Quickbooks software",C1344="230 Office equipment",C1344="240 Office furniture"),
         E1344-(E1344/(1+Dashboard!$F$4)),
         0
      ),
      IF(C1344="750 Business promotion",
         E1344-(E1344/(1+4.793/100)),
         E1344-(E1344/(1+Dashboard!$F$4))
      )
   )
)</f>
        <v>0</v>
      </c>
      <c r="J1344" s="25">
        <f>Bank1[[#This Row],[Money in/ (Money out)]]-Bank1[[#This Row],[GST/HST]]</f>
        <v>0</v>
      </c>
      <c r="L1344" s="23">
        <f t="shared" si="60"/>
        <v>0</v>
      </c>
    </row>
    <row r="1345" spans="1:12" x14ac:dyDescent="0.2">
      <c r="A1345" s="399"/>
      <c r="D1345" s="397">
        <f>_xlfn.XLOOKUP(C:C,Table1[for Import to Bank Register dropdown],Table1[for Pivot],0,0,1)</f>
        <v>0</v>
      </c>
      <c r="E1345" s="400"/>
      <c r="F1345" s="146">
        <f t="shared" si="62"/>
        <v>1111111</v>
      </c>
      <c r="G1345" s="375">
        <f t="shared" si="61"/>
        <v>0</v>
      </c>
      <c r="I1345" s="378">
        <f>IF(OR(C1345="150 Directors advances", C1345="120 accounts receivable", C1345="720.2 Automobile - Insurance", C1345="720.3 Automobile - License", C1345="870.4 Rent - Insurance", C1345="870.6 Rent - Property Tax", C1345="870.7 Rent - Homeoffice", C1345="870.9 Rent - Water"),
   0,
   IF(Dashboard!$F$5="Quick",
      IF(OR(C1345="190 Automobile",C1345="200 computer hardware",C1345="210 Computer software",C1345="220 Quickbooks software",C1345="230 Office equipment",C1345="240 Office furniture"),
         E1345-(E1345/(1+Dashboard!$F$4)),
         0
      ),
      IF(C1345="750 Business promotion",
         E1345-(E1345/(1+4.793/100)),
         E1345-(E1345/(1+Dashboard!$F$4))
      )
   )
)</f>
        <v>0</v>
      </c>
      <c r="J1345" s="25">
        <f>Bank1[[#This Row],[Money in/ (Money out)]]-Bank1[[#This Row],[GST/HST]]</f>
        <v>0</v>
      </c>
      <c r="L1345" s="23">
        <f t="shared" si="60"/>
        <v>0</v>
      </c>
    </row>
    <row r="1346" spans="1:12" x14ac:dyDescent="0.2">
      <c r="A1346" s="399"/>
      <c r="D1346" s="397">
        <f>_xlfn.XLOOKUP(C:C,Table1[for Import to Bank Register dropdown],Table1[for Pivot],0,0,1)</f>
        <v>0</v>
      </c>
      <c r="E1346" s="400"/>
      <c r="F1346" s="146">
        <f t="shared" si="62"/>
        <v>1111111</v>
      </c>
      <c r="G1346" s="375">
        <f t="shared" si="61"/>
        <v>0</v>
      </c>
      <c r="I1346" s="378">
        <f>IF(OR(C1346="150 Directors advances", C1346="120 accounts receivable", C1346="720.2 Automobile - Insurance", C1346="720.3 Automobile - License", C1346="870.4 Rent - Insurance", C1346="870.6 Rent - Property Tax", C1346="870.7 Rent - Homeoffice", C1346="870.9 Rent - Water"),
   0,
   IF(Dashboard!$F$5="Quick",
      IF(OR(C1346="190 Automobile",C1346="200 computer hardware",C1346="210 Computer software",C1346="220 Quickbooks software",C1346="230 Office equipment",C1346="240 Office furniture"),
         E1346-(E1346/(1+Dashboard!$F$4)),
         0
      ),
      IF(C1346="750 Business promotion",
         E1346-(E1346/(1+4.793/100)),
         E1346-(E1346/(1+Dashboard!$F$4))
      )
   )
)</f>
        <v>0</v>
      </c>
      <c r="J1346" s="25">
        <f>Bank1[[#This Row],[Money in/ (Money out)]]-Bank1[[#This Row],[GST/HST]]</f>
        <v>0</v>
      </c>
      <c r="L1346" s="23">
        <f t="shared" si="60"/>
        <v>0</v>
      </c>
    </row>
    <row r="1347" spans="1:12" x14ac:dyDescent="0.2">
      <c r="A1347" s="399"/>
      <c r="D1347" s="397">
        <f>_xlfn.XLOOKUP(C:C,Table1[for Import to Bank Register dropdown],Table1[for Pivot],0,0,1)</f>
        <v>0</v>
      </c>
      <c r="E1347" s="400"/>
      <c r="F1347" s="146">
        <f t="shared" si="62"/>
        <v>1111111</v>
      </c>
      <c r="G1347" s="375">
        <f t="shared" si="61"/>
        <v>0</v>
      </c>
      <c r="I1347" s="378">
        <f>IF(OR(C1347="150 Directors advances", C1347="120 accounts receivable", C1347="720.2 Automobile - Insurance", C1347="720.3 Automobile - License", C1347="870.4 Rent - Insurance", C1347="870.6 Rent - Property Tax", C1347="870.7 Rent - Homeoffice", C1347="870.9 Rent - Water"),
   0,
   IF(Dashboard!$F$5="Quick",
      IF(OR(C1347="190 Automobile",C1347="200 computer hardware",C1347="210 Computer software",C1347="220 Quickbooks software",C1347="230 Office equipment",C1347="240 Office furniture"),
         E1347-(E1347/(1+Dashboard!$F$4)),
         0
      ),
      IF(C1347="750 Business promotion",
         E1347-(E1347/(1+4.793/100)),
         E1347-(E1347/(1+Dashboard!$F$4))
      )
   )
)</f>
        <v>0</v>
      </c>
      <c r="J1347" s="25">
        <f>Bank1[[#This Row],[Money in/ (Money out)]]-Bank1[[#This Row],[GST/HST]]</f>
        <v>0</v>
      </c>
      <c r="L1347" s="23">
        <f t="shared" si="60"/>
        <v>0</v>
      </c>
    </row>
    <row r="1348" spans="1:12" x14ac:dyDescent="0.2">
      <c r="A1348" s="399"/>
      <c r="D1348" s="397">
        <f>_xlfn.XLOOKUP(C:C,Table1[for Import to Bank Register dropdown],Table1[for Pivot],0,0,1)</f>
        <v>0</v>
      </c>
      <c r="E1348" s="400"/>
      <c r="F1348" s="146">
        <f t="shared" si="62"/>
        <v>1111111</v>
      </c>
      <c r="G1348" s="375">
        <f t="shared" si="61"/>
        <v>0</v>
      </c>
      <c r="I1348" s="378">
        <f>IF(OR(C1348="150 Directors advances", C1348="120 accounts receivable", C1348="720.2 Automobile - Insurance", C1348="720.3 Automobile - License", C1348="870.4 Rent - Insurance", C1348="870.6 Rent - Property Tax", C1348="870.7 Rent - Homeoffice", C1348="870.9 Rent - Water"),
   0,
   IF(Dashboard!$F$5="Quick",
      IF(OR(C1348="190 Automobile",C1348="200 computer hardware",C1348="210 Computer software",C1348="220 Quickbooks software",C1348="230 Office equipment",C1348="240 Office furniture"),
         E1348-(E1348/(1+Dashboard!$F$4)),
         0
      ),
      IF(C1348="750 Business promotion",
         E1348-(E1348/(1+4.793/100)),
         E1348-(E1348/(1+Dashboard!$F$4))
      )
   )
)</f>
        <v>0</v>
      </c>
      <c r="J1348" s="25">
        <f>Bank1[[#This Row],[Money in/ (Money out)]]-Bank1[[#This Row],[GST/HST]]</f>
        <v>0</v>
      </c>
      <c r="L1348" s="23">
        <f t="shared" si="60"/>
        <v>0</v>
      </c>
    </row>
    <row r="1349" spans="1:12" x14ac:dyDescent="0.2">
      <c r="A1349" s="399"/>
      <c r="D1349" s="397">
        <f>_xlfn.XLOOKUP(C:C,Table1[for Import to Bank Register dropdown],Table1[for Pivot],0,0,1)</f>
        <v>0</v>
      </c>
      <c r="E1349" s="400"/>
      <c r="F1349" s="146">
        <f t="shared" si="62"/>
        <v>1111111</v>
      </c>
      <c r="G1349" s="375">
        <f t="shared" si="61"/>
        <v>0</v>
      </c>
      <c r="I1349" s="378">
        <f>IF(OR(C1349="150 Directors advances", C1349="120 accounts receivable", C1349="720.2 Automobile - Insurance", C1349="720.3 Automobile - License", C1349="870.4 Rent - Insurance", C1349="870.6 Rent - Property Tax", C1349="870.7 Rent - Homeoffice", C1349="870.9 Rent - Water"),
   0,
   IF(Dashboard!$F$5="Quick",
      IF(OR(C1349="190 Automobile",C1349="200 computer hardware",C1349="210 Computer software",C1349="220 Quickbooks software",C1349="230 Office equipment",C1349="240 Office furniture"),
         E1349-(E1349/(1+Dashboard!$F$4)),
         0
      ),
      IF(C1349="750 Business promotion",
         E1349-(E1349/(1+4.793/100)),
         E1349-(E1349/(1+Dashboard!$F$4))
      )
   )
)</f>
        <v>0</v>
      </c>
      <c r="J1349" s="25">
        <f>Bank1[[#This Row],[Money in/ (Money out)]]-Bank1[[#This Row],[GST/HST]]</f>
        <v>0</v>
      </c>
      <c r="L1349" s="23">
        <f t="shared" si="60"/>
        <v>0</v>
      </c>
    </row>
    <row r="1350" spans="1:12" x14ac:dyDescent="0.2">
      <c r="A1350" s="399"/>
      <c r="D1350" s="397">
        <f>_xlfn.XLOOKUP(C:C,Table1[for Import to Bank Register dropdown],Table1[for Pivot],0,0,1)</f>
        <v>0</v>
      </c>
      <c r="E1350" s="400"/>
      <c r="F1350" s="146">
        <f t="shared" si="62"/>
        <v>1111111</v>
      </c>
      <c r="G1350" s="375">
        <f t="shared" si="61"/>
        <v>0</v>
      </c>
      <c r="I1350" s="378">
        <f>IF(OR(C1350="150 Directors advances", C1350="120 accounts receivable", C1350="720.2 Automobile - Insurance", C1350="720.3 Automobile - License", C1350="870.4 Rent - Insurance", C1350="870.6 Rent - Property Tax", C1350="870.7 Rent - Homeoffice", C1350="870.9 Rent - Water"),
   0,
   IF(Dashboard!$F$5="Quick",
      IF(OR(C1350="190 Automobile",C1350="200 computer hardware",C1350="210 Computer software",C1350="220 Quickbooks software",C1350="230 Office equipment",C1350="240 Office furniture"),
         E1350-(E1350/(1+Dashboard!$F$4)),
         0
      ),
      IF(C1350="750 Business promotion",
         E1350-(E1350/(1+4.793/100)),
         E1350-(E1350/(1+Dashboard!$F$4))
      )
   )
)</f>
        <v>0</v>
      </c>
      <c r="J1350" s="25">
        <f>Bank1[[#This Row],[Money in/ (Money out)]]-Bank1[[#This Row],[GST/HST]]</f>
        <v>0</v>
      </c>
      <c r="L1350" s="23">
        <f t="shared" ref="L1350:L1413" si="63">$L$3</f>
        <v>0</v>
      </c>
    </row>
    <row r="1351" spans="1:12" x14ac:dyDescent="0.2">
      <c r="A1351" s="399"/>
      <c r="D1351" s="397">
        <f>_xlfn.XLOOKUP(C:C,Table1[for Import to Bank Register dropdown],Table1[for Pivot],0,0,1)</f>
        <v>0</v>
      </c>
      <c r="E1351" s="400"/>
      <c r="F1351" s="146">
        <f t="shared" si="62"/>
        <v>1111111</v>
      </c>
      <c r="G1351" s="375">
        <f t="shared" ref="G1351:G1414" si="64">G1350+E1351</f>
        <v>0</v>
      </c>
      <c r="I1351" s="378">
        <f>IF(OR(C1351="150 Directors advances", C1351="120 accounts receivable", C1351="720.2 Automobile - Insurance", C1351="720.3 Automobile - License", C1351="870.4 Rent - Insurance", C1351="870.6 Rent - Property Tax", C1351="870.7 Rent - Homeoffice", C1351="870.9 Rent - Water"),
   0,
   IF(Dashboard!$F$5="Quick",
      IF(OR(C1351="190 Automobile",C1351="200 computer hardware",C1351="210 Computer software",C1351="220 Quickbooks software",C1351="230 Office equipment",C1351="240 Office furniture"),
         E1351-(E1351/(1+Dashboard!$F$4)),
         0
      ),
      IF(C1351="750 Business promotion",
         E1351-(E1351/(1+4.793/100)),
         E1351-(E1351/(1+Dashboard!$F$4))
      )
   )
)</f>
        <v>0</v>
      </c>
      <c r="J1351" s="25">
        <f>Bank1[[#This Row],[Money in/ (Money out)]]-Bank1[[#This Row],[GST/HST]]</f>
        <v>0</v>
      </c>
      <c r="L1351" s="23">
        <f t="shared" si="63"/>
        <v>0</v>
      </c>
    </row>
    <row r="1352" spans="1:12" x14ac:dyDescent="0.2">
      <c r="A1352" s="399"/>
      <c r="D1352" s="397">
        <f>_xlfn.XLOOKUP(C:C,Table1[for Import to Bank Register dropdown],Table1[for Pivot],0,0,1)</f>
        <v>0</v>
      </c>
      <c r="E1352" s="400"/>
      <c r="F1352" s="146">
        <f t="shared" ref="F1352:F1415" si="65">$E$2</f>
        <v>1111111</v>
      </c>
      <c r="G1352" s="375">
        <f t="shared" si="64"/>
        <v>0</v>
      </c>
      <c r="I1352" s="378">
        <f>IF(OR(C1352="150 Directors advances", C1352="120 accounts receivable", C1352="720.2 Automobile - Insurance", C1352="720.3 Automobile - License", C1352="870.4 Rent - Insurance", C1352="870.6 Rent - Property Tax", C1352="870.7 Rent - Homeoffice", C1352="870.9 Rent - Water"),
   0,
   IF(Dashboard!$F$5="Quick",
      IF(OR(C1352="190 Automobile",C1352="200 computer hardware",C1352="210 Computer software",C1352="220 Quickbooks software",C1352="230 Office equipment",C1352="240 Office furniture"),
         E1352-(E1352/(1+Dashboard!$F$4)),
         0
      ),
      IF(C1352="750 Business promotion",
         E1352-(E1352/(1+4.793/100)),
         E1352-(E1352/(1+Dashboard!$F$4))
      )
   )
)</f>
        <v>0</v>
      </c>
      <c r="J1352" s="25">
        <f>Bank1[[#This Row],[Money in/ (Money out)]]-Bank1[[#This Row],[GST/HST]]</f>
        <v>0</v>
      </c>
      <c r="L1352" s="23">
        <f t="shared" si="63"/>
        <v>0</v>
      </c>
    </row>
    <row r="1353" spans="1:12" x14ac:dyDescent="0.2">
      <c r="A1353" s="399"/>
      <c r="D1353" s="397">
        <f>_xlfn.XLOOKUP(C:C,Table1[for Import to Bank Register dropdown],Table1[for Pivot],0,0,1)</f>
        <v>0</v>
      </c>
      <c r="E1353" s="400"/>
      <c r="F1353" s="146">
        <f t="shared" si="65"/>
        <v>1111111</v>
      </c>
      <c r="G1353" s="375">
        <f t="shared" si="64"/>
        <v>0</v>
      </c>
      <c r="I1353" s="378">
        <f>IF(OR(C1353="150 Directors advances", C1353="120 accounts receivable", C1353="720.2 Automobile - Insurance", C1353="720.3 Automobile - License", C1353="870.4 Rent - Insurance", C1353="870.6 Rent - Property Tax", C1353="870.7 Rent - Homeoffice", C1353="870.9 Rent - Water"),
   0,
   IF(Dashboard!$F$5="Quick",
      IF(OR(C1353="190 Automobile",C1353="200 computer hardware",C1353="210 Computer software",C1353="220 Quickbooks software",C1353="230 Office equipment",C1353="240 Office furniture"),
         E1353-(E1353/(1+Dashboard!$F$4)),
         0
      ),
      IF(C1353="750 Business promotion",
         E1353-(E1353/(1+4.793/100)),
         E1353-(E1353/(1+Dashboard!$F$4))
      )
   )
)</f>
        <v>0</v>
      </c>
      <c r="J1353" s="25">
        <f>Bank1[[#This Row],[Money in/ (Money out)]]-Bank1[[#This Row],[GST/HST]]</f>
        <v>0</v>
      </c>
      <c r="L1353" s="23">
        <f t="shared" si="63"/>
        <v>0</v>
      </c>
    </row>
    <row r="1354" spans="1:12" x14ac:dyDescent="0.2">
      <c r="A1354" s="399"/>
      <c r="D1354" s="397">
        <f>_xlfn.XLOOKUP(C:C,Table1[for Import to Bank Register dropdown],Table1[for Pivot],0,0,1)</f>
        <v>0</v>
      </c>
      <c r="E1354" s="400"/>
      <c r="F1354" s="146">
        <f t="shared" si="65"/>
        <v>1111111</v>
      </c>
      <c r="G1354" s="375">
        <f t="shared" si="64"/>
        <v>0</v>
      </c>
      <c r="I1354" s="378">
        <f>IF(OR(C1354="150 Directors advances", C1354="120 accounts receivable", C1354="720.2 Automobile - Insurance", C1354="720.3 Automobile - License", C1354="870.4 Rent - Insurance", C1354="870.6 Rent - Property Tax", C1354="870.7 Rent - Homeoffice", C1354="870.9 Rent - Water"),
   0,
   IF(Dashboard!$F$5="Quick",
      IF(OR(C1354="190 Automobile",C1354="200 computer hardware",C1354="210 Computer software",C1354="220 Quickbooks software",C1354="230 Office equipment",C1354="240 Office furniture"),
         E1354-(E1354/(1+Dashboard!$F$4)),
         0
      ),
      IF(C1354="750 Business promotion",
         E1354-(E1354/(1+4.793/100)),
         E1354-(E1354/(1+Dashboard!$F$4))
      )
   )
)</f>
        <v>0</v>
      </c>
      <c r="J1354" s="25">
        <f>Bank1[[#This Row],[Money in/ (Money out)]]-Bank1[[#This Row],[GST/HST]]</f>
        <v>0</v>
      </c>
      <c r="L1354" s="23">
        <f t="shared" si="63"/>
        <v>0</v>
      </c>
    </row>
    <row r="1355" spans="1:12" x14ac:dyDescent="0.2">
      <c r="A1355" s="399"/>
      <c r="D1355" s="397">
        <f>_xlfn.XLOOKUP(C:C,Table1[for Import to Bank Register dropdown],Table1[for Pivot],0,0,1)</f>
        <v>0</v>
      </c>
      <c r="E1355" s="400"/>
      <c r="F1355" s="146">
        <f t="shared" si="65"/>
        <v>1111111</v>
      </c>
      <c r="G1355" s="375">
        <f t="shared" si="64"/>
        <v>0</v>
      </c>
      <c r="I1355" s="378">
        <f>IF(OR(C1355="150 Directors advances", C1355="120 accounts receivable", C1355="720.2 Automobile - Insurance", C1355="720.3 Automobile - License", C1355="870.4 Rent - Insurance", C1355="870.6 Rent - Property Tax", C1355="870.7 Rent - Homeoffice", C1355="870.9 Rent - Water"),
   0,
   IF(Dashboard!$F$5="Quick",
      IF(OR(C1355="190 Automobile",C1355="200 computer hardware",C1355="210 Computer software",C1355="220 Quickbooks software",C1355="230 Office equipment",C1355="240 Office furniture"),
         E1355-(E1355/(1+Dashboard!$F$4)),
         0
      ),
      IF(C1355="750 Business promotion",
         E1355-(E1355/(1+4.793/100)),
         E1355-(E1355/(1+Dashboard!$F$4))
      )
   )
)</f>
        <v>0</v>
      </c>
      <c r="J1355" s="25">
        <f>Bank1[[#This Row],[Money in/ (Money out)]]-Bank1[[#This Row],[GST/HST]]</f>
        <v>0</v>
      </c>
      <c r="L1355" s="23">
        <f t="shared" si="63"/>
        <v>0</v>
      </c>
    </row>
    <row r="1356" spans="1:12" x14ac:dyDescent="0.2">
      <c r="A1356" s="399"/>
      <c r="D1356" s="397">
        <f>_xlfn.XLOOKUP(C:C,Table1[for Import to Bank Register dropdown],Table1[for Pivot],0,0,1)</f>
        <v>0</v>
      </c>
      <c r="E1356" s="400"/>
      <c r="F1356" s="146">
        <f t="shared" si="65"/>
        <v>1111111</v>
      </c>
      <c r="G1356" s="375">
        <f t="shared" si="64"/>
        <v>0</v>
      </c>
      <c r="I1356" s="378">
        <f>IF(OR(C1356="150 Directors advances", C1356="120 accounts receivable", C1356="720.2 Automobile - Insurance", C1356="720.3 Automobile - License", C1356="870.4 Rent - Insurance", C1356="870.6 Rent - Property Tax", C1356="870.7 Rent - Homeoffice", C1356="870.9 Rent - Water"),
   0,
   IF(Dashboard!$F$5="Quick",
      IF(OR(C1356="190 Automobile",C1356="200 computer hardware",C1356="210 Computer software",C1356="220 Quickbooks software",C1356="230 Office equipment",C1356="240 Office furniture"),
         E1356-(E1356/(1+Dashboard!$F$4)),
         0
      ),
      IF(C1356="750 Business promotion",
         E1356-(E1356/(1+4.793/100)),
         E1356-(E1356/(1+Dashboard!$F$4))
      )
   )
)</f>
        <v>0</v>
      </c>
      <c r="J1356" s="25">
        <f>Bank1[[#This Row],[Money in/ (Money out)]]-Bank1[[#This Row],[GST/HST]]</f>
        <v>0</v>
      </c>
      <c r="L1356" s="23">
        <f t="shared" si="63"/>
        <v>0</v>
      </c>
    </row>
    <row r="1357" spans="1:12" x14ac:dyDescent="0.2">
      <c r="A1357" s="399"/>
      <c r="D1357" s="397">
        <f>_xlfn.XLOOKUP(C:C,Table1[for Import to Bank Register dropdown],Table1[for Pivot],0,0,1)</f>
        <v>0</v>
      </c>
      <c r="E1357" s="400"/>
      <c r="F1357" s="146">
        <f t="shared" si="65"/>
        <v>1111111</v>
      </c>
      <c r="G1357" s="375">
        <f t="shared" si="64"/>
        <v>0</v>
      </c>
      <c r="I1357" s="378">
        <f>IF(OR(C1357="150 Directors advances", C1357="120 accounts receivable", C1357="720.2 Automobile - Insurance", C1357="720.3 Automobile - License", C1357="870.4 Rent - Insurance", C1357="870.6 Rent - Property Tax", C1357="870.7 Rent - Homeoffice", C1357="870.9 Rent - Water"),
   0,
   IF(Dashboard!$F$5="Quick",
      IF(OR(C1357="190 Automobile",C1357="200 computer hardware",C1357="210 Computer software",C1357="220 Quickbooks software",C1357="230 Office equipment",C1357="240 Office furniture"),
         E1357-(E1357/(1+Dashboard!$F$4)),
         0
      ),
      IF(C1357="750 Business promotion",
         E1357-(E1357/(1+4.793/100)),
         E1357-(E1357/(1+Dashboard!$F$4))
      )
   )
)</f>
        <v>0</v>
      </c>
      <c r="J1357" s="25">
        <f>Bank1[[#This Row],[Money in/ (Money out)]]-Bank1[[#This Row],[GST/HST]]</f>
        <v>0</v>
      </c>
      <c r="L1357" s="23">
        <f t="shared" si="63"/>
        <v>0</v>
      </c>
    </row>
    <row r="1358" spans="1:12" x14ac:dyDescent="0.2">
      <c r="A1358" s="399"/>
      <c r="D1358" s="397">
        <f>_xlfn.XLOOKUP(C:C,Table1[for Import to Bank Register dropdown],Table1[for Pivot],0,0,1)</f>
        <v>0</v>
      </c>
      <c r="E1358" s="400"/>
      <c r="F1358" s="146">
        <f t="shared" si="65"/>
        <v>1111111</v>
      </c>
      <c r="G1358" s="375">
        <f t="shared" si="64"/>
        <v>0</v>
      </c>
      <c r="I1358" s="378">
        <f>IF(OR(C1358="150 Directors advances", C1358="120 accounts receivable", C1358="720.2 Automobile - Insurance", C1358="720.3 Automobile - License", C1358="870.4 Rent - Insurance", C1358="870.6 Rent - Property Tax", C1358="870.7 Rent - Homeoffice", C1358="870.9 Rent - Water"),
   0,
   IF(Dashboard!$F$5="Quick",
      IF(OR(C1358="190 Automobile",C1358="200 computer hardware",C1358="210 Computer software",C1358="220 Quickbooks software",C1358="230 Office equipment",C1358="240 Office furniture"),
         E1358-(E1358/(1+Dashboard!$F$4)),
         0
      ),
      IF(C1358="750 Business promotion",
         E1358-(E1358/(1+4.793/100)),
         E1358-(E1358/(1+Dashboard!$F$4))
      )
   )
)</f>
        <v>0</v>
      </c>
      <c r="J1358" s="25">
        <f>Bank1[[#This Row],[Money in/ (Money out)]]-Bank1[[#This Row],[GST/HST]]</f>
        <v>0</v>
      </c>
      <c r="L1358" s="23">
        <f t="shared" si="63"/>
        <v>0</v>
      </c>
    </row>
    <row r="1359" spans="1:12" x14ac:dyDescent="0.2">
      <c r="A1359" s="399"/>
      <c r="D1359" s="397">
        <f>_xlfn.XLOOKUP(C:C,Table1[for Import to Bank Register dropdown],Table1[for Pivot],0,0,1)</f>
        <v>0</v>
      </c>
      <c r="E1359" s="400"/>
      <c r="F1359" s="146">
        <f t="shared" si="65"/>
        <v>1111111</v>
      </c>
      <c r="G1359" s="375">
        <f t="shared" si="64"/>
        <v>0</v>
      </c>
      <c r="I1359" s="378">
        <f>IF(OR(C1359="150 Directors advances", C1359="120 accounts receivable", C1359="720.2 Automobile - Insurance", C1359="720.3 Automobile - License", C1359="870.4 Rent - Insurance", C1359="870.6 Rent - Property Tax", C1359="870.7 Rent - Homeoffice", C1359="870.9 Rent - Water"),
   0,
   IF(Dashboard!$F$5="Quick",
      IF(OR(C1359="190 Automobile",C1359="200 computer hardware",C1359="210 Computer software",C1359="220 Quickbooks software",C1359="230 Office equipment",C1359="240 Office furniture"),
         E1359-(E1359/(1+Dashboard!$F$4)),
         0
      ),
      IF(C1359="750 Business promotion",
         E1359-(E1359/(1+4.793/100)),
         E1359-(E1359/(1+Dashboard!$F$4))
      )
   )
)</f>
        <v>0</v>
      </c>
      <c r="J1359" s="25">
        <f>Bank1[[#This Row],[Money in/ (Money out)]]-Bank1[[#This Row],[GST/HST]]</f>
        <v>0</v>
      </c>
      <c r="L1359" s="23">
        <f t="shared" si="63"/>
        <v>0</v>
      </c>
    </row>
    <row r="1360" spans="1:12" x14ac:dyDescent="0.2">
      <c r="A1360" s="399"/>
      <c r="D1360" s="397">
        <f>_xlfn.XLOOKUP(C:C,Table1[for Import to Bank Register dropdown],Table1[for Pivot],0,0,1)</f>
        <v>0</v>
      </c>
      <c r="E1360" s="400"/>
      <c r="F1360" s="146">
        <f t="shared" si="65"/>
        <v>1111111</v>
      </c>
      <c r="G1360" s="375">
        <f t="shared" si="64"/>
        <v>0</v>
      </c>
      <c r="I1360" s="378">
        <f>IF(OR(C1360="150 Directors advances", C1360="120 accounts receivable", C1360="720.2 Automobile - Insurance", C1360="720.3 Automobile - License", C1360="870.4 Rent - Insurance", C1360="870.6 Rent - Property Tax", C1360="870.7 Rent - Homeoffice", C1360="870.9 Rent - Water"),
   0,
   IF(Dashboard!$F$5="Quick",
      IF(OR(C1360="190 Automobile",C1360="200 computer hardware",C1360="210 Computer software",C1360="220 Quickbooks software",C1360="230 Office equipment",C1360="240 Office furniture"),
         E1360-(E1360/(1+Dashboard!$F$4)),
         0
      ),
      IF(C1360="750 Business promotion",
         E1360-(E1360/(1+4.793/100)),
         E1360-(E1360/(1+Dashboard!$F$4))
      )
   )
)</f>
        <v>0</v>
      </c>
      <c r="J1360" s="25">
        <f>Bank1[[#This Row],[Money in/ (Money out)]]-Bank1[[#This Row],[GST/HST]]</f>
        <v>0</v>
      </c>
      <c r="L1360" s="23">
        <f t="shared" si="63"/>
        <v>0</v>
      </c>
    </row>
    <row r="1361" spans="1:12" x14ac:dyDescent="0.2">
      <c r="A1361" s="399"/>
      <c r="D1361" s="397">
        <f>_xlfn.XLOOKUP(C:C,Table1[for Import to Bank Register dropdown],Table1[for Pivot],0,0,1)</f>
        <v>0</v>
      </c>
      <c r="E1361" s="400"/>
      <c r="F1361" s="146">
        <f t="shared" si="65"/>
        <v>1111111</v>
      </c>
      <c r="G1361" s="375">
        <f t="shared" si="64"/>
        <v>0</v>
      </c>
      <c r="I1361" s="378">
        <f>IF(OR(C1361="150 Directors advances", C1361="120 accounts receivable", C1361="720.2 Automobile - Insurance", C1361="720.3 Automobile - License", C1361="870.4 Rent - Insurance", C1361="870.6 Rent - Property Tax", C1361="870.7 Rent - Homeoffice", C1361="870.9 Rent - Water"),
   0,
   IF(Dashboard!$F$5="Quick",
      IF(OR(C1361="190 Automobile",C1361="200 computer hardware",C1361="210 Computer software",C1361="220 Quickbooks software",C1361="230 Office equipment",C1361="240 Office furniture"),
         E1361-(E1361/(1+Dashboard!$F$4)),
         0
      ),
      IF(C1361="750 Business promotion",
         E1361-(E1361/(1+4.793/100)),
         E1361-(E1361/(1+Dashboard!$F$4))
      )
   )
)</f>
        <v>0</v>
      </c>
      <c r="J1361" s="25">
        <f>Bank1[[#This Row],[Money in/ (Money out)]]-Bank1[[#This Row],[GST/HST]]</f>
        <v>0</v>
      </c>
      <c r="L1361" s="23">
        <f t="shared" si="63"/>
        <v>0</v>
      </c>
    </row>
    <row r="1362" spans="1:12" x14ac:dyDescent="0.2">
      <c r="A1362" s="399"/>
      <c r="D1362" s="397">
        <f>_xlfn.XLOOKUP(C:C,Table1[for Import to Bank Register dropdown],Table1[for Pivot],0,0,1)</f>
        <v>0</v>
      </c>
      <c r="E1362" s="400"/>
      <c r="F1362" s="146">
        <f t="shared" si="65"/>
        <v>1111111</v>
      </c>
      <c r="G1362" s="375">
        <f t="shared" si="64"/>
        <v>0</v>
      </c>
      <c r="I1362" s="378">
        <f>IF(OR(C1362="150 Directors advances", C1362="120 accounts receivable", C1362="720.2 Automobile - Insurance", C1362="720.3 Automobile - License", C1362="870.4 Rent - Insurance", C1362="870.6 Rent - Property Tax", C1362="870.7 Rent - Homeoffice", C1362="870.9 Rent - Water"),
   0,
   IF(Dashboard!$F$5="Quick",
      IF(OR(C1362="190 Automobile",C1362="200 computer hardware",C1362="210 Computer software",C1362="220 Quickbooks software",C1362="230 Office equipment",C1362="240 Office furniture"),
         E1362-(E1362/(1+Dashboard!$F$4)),
         0
      ),
      IF(C1362="750 Business promotion",
         E1362-(E1362/(1+4.793/100)),
         E1362-(E1362/(1+Dashboard!$F$4))
      )
   )
)</f>
        <v>0</v>
      </c>
      <c r="J1362" s="25">
        <f>Bank1[[#This Row],[Money in/ (Money out)]]-Bank1[[#This Row],[GST/HST]]</f>
        <v>0</v>
      </c>
      <c r="L1362" s="23">
        <f t="shared" si="63"/>
        <v>0</v>
      </c>
    </row>
    <row r="1363" spans="1:12" x14ac:dyDescent="0.2">
      <c r="A1363" s="399"/>
      <c r="D1363" s="397">
        <f>_xlfn.XLOOKUP(C:C,Table1[for Import to Bank Register dropdown],Table1[for Pivot],0,0,1)</f>
        <v>0</v>
      </c>
      <c r="E1363" s="400"/>
      <c r="F1363" s="146">
        <f t="shared" si="65"/>
        <v>1111111</v>
      </c>
      <c r="G1363" s="375">
        <f t="shared" si="64"/>
        <v>0</v>
      </c>
      <c r="I1363" s="378">
        <f>IF(OR(C1363="150 Directors advances", C1363="120 accounts receivable", C1363="720.2 Automobile - Insurance", C1363="720.3 Automobile - License", C1363="870.4 Rent - Insurance", C1363="870.6 Rent - Property Tax", C1363="870.7 Rent - Homeoffice", C1363="870.9 Rent - Water"),
   0,
   IF(Dashboard!$F$5="Quick",
      IF(OR(C1363="190 Automobile",C1363="200 computer hardware",C1363="210 Computer software",C1363="220 Quickbooks software",C1363="230 Office equipment",C1363="240 Office furniture"),
         E1363-(E1363/(1+Dashboard!$F$4)),
         0
      ),
      IF(C1363="750 Business promotion",
         E1363-(E1363/(1+4.793/100)),
         E1363-(E1363/(1+Dashboard!$F$4))
      )
   )
)</f>
        <v>0</v>
      </c>
      <c r="J1363" s="25">
        <f>Bank1[[#This Row],[Money in/ (Money out)]]-Bank1[[#This Row],[GST/HST]]</f>
        <v>0</v>
      </c>
      <c r="L1363" s="23">
        <f t="shared" si="63"/>
        <v>0</v>
      </c>
    </row>
    <row r="1364" spans="1:12" x14ac:dyDescent="0.2">
      <c r="A1364" s="399"/>
      <c r="D1364" s="397">
        <f>_xlfn.XLOOKUP(C:C,Table1[for Import to Bank Register dropdown],Table1[for Pivot],0,0,1)</f>
        <v>0</v>
      </c>
      <c r="E1364" s="400"/>
      <c r="F1364" s="146">
        <f t="shared" si="65"/>
        <v>1111111</v>
      </c>
      <c r="G1364" s="375">
        <f t="shared" si="64"/>
        <v>0</v>
      </c>
      <c r="I1364" s="378">
        <f>IF(OR(C1364="150 Directors advances", C1364="120 accounts receivable", C1364="720.2 Automobile - Insurance", C1364="720.3 Automobile - License", C1364="870.4 Rent - Insurance", C1364="870.6 Rent - Property Tax", C1364="870.7 Rent - Homeoffice", C1364="870.9 Rent - Water"),
   0,
   IF(Dashboard!$F$5="Quick",
      IF(OR(C1364="190 Automobile",C1364="200 computer hardware",C1364="210 Computer software",C1364="220 Quickbooks software",C1364="230 Office equipment",C1364="240 Office furniture"),
         E1364-(E1364/(1+Dashboard!$F$4)),
         0
      ),
      IF(C1364="750 Business promotion",
         E1364-(E1364/(1+4.793/100)),
         E1364-(E1364/(1+Dashboard!$F$4))
      )
   )
)</f>
        <v>0</v>
      </c>
      <c r="J1364" s="25">
        <f>Bank1[[#This Row],[Money in/ (Money out)]]-Bank1[[#This Row],[GST/HST]]</f>
        <v>0</v>
      </c>
      <c r="L1364" s="23">
        <f t="shared" si="63"/>
        <v>0</v>
      </c>
    </row>
    <row r="1365" spans="1:12" x14ac:dyDescent="0.2">
      <c r="A1365" s="399"/>
      <c r="D1365" s="397">
        <f>_xlfn.XLOOKUP(C:C,Table1[for Import to Bank Register dropdown],Table1[for Pivot],0,0,1)</f>
        <v>0</v>
      </c>
      <c r="E1365" s="400"/>
      <c r="F1365" s="146">
        <f t="shared" si="65"/>
        <v>1111111</v>
      </c>
      <c r="G1365" s="375">
        <f t="shared" si="64"/>
        <v>0</v>
      </c>
      <c r="I1365" s="378">
        <f>IF(OR(C1365="150 Directors advances", C1365="120 accounts receivable", C1365="720.2 Automobile - Insurance", C1365="720.3 Automobile - License", C1365="870.4 Rent - Insurance", C1365="870.6 Rent - Property Tax", C1365="870.7 Rent - Homeoffice", C1365="870.9 Rent - Water"),
   0,
   IF(Dashboard!$F$5="Quick",
      IF(OR(C1365="190 Automobile",C1365="200 computer hardware",C1365="210 Computer software",C1365="220 Quickbooks software",C1365="230 Office equipment",C1365="240 Office furniture"),
         E1365-(E1365/(1+Dashboard!$F$4)),
         0
      ),
      IF(C1365="750 Business promotion",
         E1365-(E1365/(1+4.793/100)),
         E1365-(E1365/(1+Dashboard!$F$4))
      )
   )
)</f>
        <v>0</v>
      </c>
      <c r="J1365" s="25">
        <f>Bank1[[#This Row],[Money in/ (Money out)]]-Bank1[[#This Row],[GST/HST]]</f>
        <v>0</v>
      </c>
      <c r="L1365" s="23">
        <f t="shared" si="63"/>
        <v>0</v>
      </c>
    </row>
    <row r="1366" spans="1:12" x14ac:dyDescent="0.2">
      <c r="A1366" s="399"/>
      <c r="D1366" s="397">
        <f>_xlfn.XLOOKUP(C:C,Table1[for Import to Bank Register dropdown],Table1[for Pivot],0,0,1)</f>
        <v>0</v>
      </c>
      <c r="E1366" s="400"/>
      <c r="F1366" s="146">
        <f t="shared" si="65"/>
        <v>1111111</v>
      </c>
      <c r="G1366" s="375">
        <f t="shared" si="64"/>
        <v>0</v>
      </c>
      <c r="I1366" s="378">
        <f>IF(OR(C1366="150 Directors advances", C1366="120 accounts receivable", C1366="720.2 Automobile - Insurance", C1366="720.3 Automobile - License", C1366="870.4 Rent - Insurance", C1366="870.6 Rent - Property Tax", C1366="870.7 Rent - Homeoffice", C1366="870.9 Rent - Water"),
   0,
   IF(Dashboard!$F$5="Quick",
      IF(OR(C1366="190 Automobile",C1366="200 computer hardware",C1366="210 Computer software",C1366="220 Quickbooks software",C1366="230 Office equipment",C1366="240 Office furniture"),
         E1366-(E1366/(1+Dashboard!$F$4)),
         0
      ),
      IF(C1366="750 Business promotion",
         E1366-(E1366/(1+4.793/100)),
         E1366-(E1366/(1+Dashboard!$F$4))
      )
   )
)</f>
        <v>0</v>
      </c>
      <c r="J1366" s="25">
        <f>Bank1[[#This Row],[Money in/ (Money out)]]-Bank1[[#This Row],[GST/HST]]</f>
        <v>0</v>
      </c>
      <c r="L1366" s="23">
        <f t="shared" si="63"/>
        <v>0</v>
      </c>
    </row>
    <row r="1367" spans="1:12" x14ac:dyDescent="0.2">
      <c r="A1367" s="399"/>
      <c r="D1367" s="397">
        <f>_xlfn.XLOOKUP(C:C,Table1[for Import to Bank Register dropdown],Table1[for Pivot],0,0,1)</f>
        <v>0</v>
      </c>
      <c r="E1367" s="400"/>
      <c r="F1367" s="146">
        <f t="shared" si="65"/>
        <v>1111111</v>
      </c>
      <c r="G1367" s="375">
        <f t="shared" si="64"/>
        <v>0</v>
      </c>
      <c r="I1367" s="378">
        <f>IF(OR(C1367="150 Directors advances", C1367="120 accounts receivable", C1367="720.2 Automobile - Insurance", C1367="720.3 Automobile - License", C1367="870.4 Rent - Insurance", C1367="870.6 Rent - Property Tax", C1367="870.7 Rent - Homeoffice", C1367="870.9 Rent - Water"),
   0,
   IF(Dashboard!$F$5="Quick",
      IF(OR(C1367="190 Automobile",C1367="200 computer hardware",C1367="210 Computer software",C1367="220 Quickbooks software",C1367="230 Office equipment",C1367="240 Office furniture"),
         E1367-(E1367/(1+Dashboard!$F$4)),
         0
      ),
      IF(C1367="750 Business promotion",
         E1367-(E1367/(1+4.793/100)),
         E1367-(E1367/(1+Dashboard!$F$4))
      )
   )
)</f>
        <v>0</v>
      </c>
      <c r="J1367" s="25">
        <f>Bank1[[#This Row],[Money in/ (Money out)]]-Bank1[[#This Row],[GST/HST]]</f>
        <v>0</v>
      </c>
      <c r="L1367" s="23">
        <f t="shared" si="63"/>
        <v>0</v>
      </c>
    </row>
    <row r="1368" spans="1:12" x14ac:dyDescent="0.2">
      <c r="A1368" s="399"/>
      <c r="D1368" s="397">
        <f>_xlfn.XLOOKUP(C:C,Table1[for Import to Bank Register dropdown],Table1[for Pivot],0,0,1)</f>
        <v>0</v>
      </c>
      <c r="E1368" s="400"/>
      <c r="F1368" s="146">
        <f t="shared" si="65"/>
        <v>1111111</v>
      </c>
      <c r="G1368" s="375">
        <f t="shared" si="64"/>
        <v>0</v>
      </c>
      <c r="I1368" s="378">
        <f>IF(OR(C1368="150 Directors advances", C1368="120 accounts receivable", C1368="720.2 Automobile - Insurance", C1368="720.3 Automobile - License", C1368="870.4 Rent - Insurance", C1368="870.6 Rent - Property Tax", C1368="870.7 Rent - Homeoffice", C1368="870.9 Rent - Water"),
   0,
   IF(Dashboard!$F$5="Quick",
      IF(OR(C1368="190 Automobile",C1368="200 computer hardware",C1368="210 Computer software",C1368="220 Quickbooks software",C1368="230 Office equipment",C1368="240 Office furniture"),
         E1368-(E1368/(1+Dashboard!$F$4)),
         0
      ),
      IF(C1368="750 Business promotion",
         E1368-(E1368/(1+4.793/100)),
         E1368-(E1368/(1+Dashboard!$F$4))
      )
   )
)</f>
        <v>0</v>
      </c>
      <c r="J1368" s="25">
        <f>Bank1[[#This Row],[Money in/ (Money out)]]-Bank1[[#This Row],[GST/HST]]</f>
        <v>0</v>
      </c>
      <c r="L1368" s="23">
        <f t="shared" si="63"/>
        <v>0</v>
      </c>
    </row>
    <row r="1369" spans="1:12" x14ac:dyDescent="0.2">
      <c r="A1369" s="399"/>
      <c r="D1369" s="397">
        <f>_xlfn.XLOOKUP(C:C,Table1[for Import to Bank Register dropdown],Table1[for Pivot],0,0,1)</f>
        <v>0</v>
      </c>
      <c r="E1369" s="400"/>
      <c r="F1369" s="146">
        <f t="shared" si="65"/>
        <v>1111111</v>
      </c>
      <c r="G1369" s="375">
        <f t="shared" si="64"/>
        <v>0</v>
      </c>
      <c r="I1369" s="378">
        <f>IF(OR(C1369="150 Directors advances", C1369="120 accounts receivable", C1369="720.2 Automobile - Insurance", C1369="720.3 Automobile - License", C1369="870.4 Rent - Insurance", C1369="870.6 Rent - Property Tax", C1369="870.7 Rent - Homeoffice", C1369="870.9 Rent - Water"),
   0,
   IF(Dashboard!$F$5="Quick",
      IF(OR(C1369="190 Automobile",C1369="200 computer hardware",C1369="210 Computer software",C1369="220 Quickbooks software",C1369="230 Office equipment",C1369="240 Office furniture"),
         E1369-(E1369/(1+Dashboard!$F$4)),
         0
      ),
      IF(C1369="750 Business promotion",
         E1369-(E1369/(1+4.793/100)),
         E1369-(E1369/(1+Dashboard!$F$4))
      )
   )
)</f>
        <v>0</v>
      </c>
      <c r="J1369" s="25">
        <f>Bank1[[#This Row],[Money in/ (Money out)]]-Bank1[[#This Row],[GST/HST]]</f>
        <v>0</v>
      </c>
      <c r="L1369" s="23">
        <f t="shared" si="63"/>
        <v>0</v>
      </c>
    </row>
    <row r="1370" spans="1:12" x14ac:dyDescent="0.2">
      <c r="A1370" s="399"/>
      <c r="D1370" s="397">
        <f>_xlfn.XLOOKUP(C:C,Table1[for Import to Bank Register dropdown],Table1[for Pivot],0,0,1)</f>
        <v>0</v>
      </c>
      <c r="E1370" s="400"/>
      <c r="F1370" s="146">
        <f t="shared" si="65"/>
        <v>1111111</v>
      </c>
      <c r="G1370" s="375">
        <f t="shared" si="64"/>
        <v>0</v>
      </c>
      <c r="I1370" s="378">
        <f>IF(OR(C1370="150 Directors advances", C1370="120 accounts receivable", C1370="720.2 Automobile - Insurance", C1370="720.3 Automobile - License", C1370="870.4 Rent - Insurance", C1370="870.6 Rent - Property Tax", C1370="870.7 Rent - Homeoffice", C1370="870.9 Rent - Water"),
   0,
   IF(Dashboard!$F$5="Quick",
      IF(OR(C1370="190 Automobile",C1370="200 computer hardware",C1370="210 Computer software",C1370="220 Quickbooks software",C1370="230 Office equipment",C1370="240 Office furniture"),
         E1370-(E1370/(1+Dashboard!$F$4)),
         0
      ),
      IF(C1370="750 Business promotion",
         E1370-(E1370/(1+4.793/100)),
         E1370-(E1370/(1+Dashboard!$F$4))
      )
   )
)</f>
        <v>0</v>
      </c>
      <c r="J1370" s="25">
        <f>Bank1[[#This Row],[Money in/ (Money out)]]-Bank1[[#This Row],[GST/HST]]</f>
        <v>0</v>
      </c>
      <c r="L1370" s="23">
        <f t="shared" si="63"/>
        <v>0</v>
      </c>
    </row>
    <row r="1371" spans="1:12" x14ac:dyDescent="0.2">
      <c r="A1371" s="399"/>
      <c r="D1371" s="397">
        <f>_xlfn.XLOOKUP(C:C,Table1[for Import to Bank Register dropdown],Table1[for Pivot],0,0,1)</f>
        <v>0</v>
      </c>
      <c r="E1371" s="400"/>
      <c r="F1371" s="146">
        <f t="shared" si="65"/>
        <v>1111111</v>
      </c>
      <c r="G1371" s="375">
        <f t="shared" si="64"/>
        <v>0</v>
      </c>
      <c r="I1371" s="378">
        <f>IF(OR(C1371="150 Directors advances", C1371="120 accounts receivable", C1371="720.2 Automobile - Insurance", C1371="720.3 Automobile - License", C1371="870.4 Rent - Insurance", C1371="870.6 Rent - Property Tax", C1371="870.7 Rent - Homeoffice", C1371="870.9 Rent - Water"),
   0,
   IF(Dashboard!$F$5="Quick",
      IF(OR(C1371="190 Automobile",C1371="200 computer hardware",C1371="210 Computer software",C1371="220 Quickbooks software",C1371="230 Office equipment",C1371="240 Office furniture"),
         E1371-(E1371/(1+Dashboard!$F$4)),
         0
      ),
      IF(C1371="750 Business promotion",
         E1371-(E1371/(1+4.793/100)),
         E1371-(E1371/(1+Dashboard!$F$4))
      )
   )
)</f>
        <v>0</v>
      </c>
      <c r="J1371" s="25">
        <f>Bank1[[#This Row],[Money in/ (Money out)]]-Bank1[[#This Row],[GST/HST]]</f>
        <v>0</v>
      </c>
      <c r="L1371" s="23">
        <f t="shared" si="63"/>
        <v>0</v>
      </c>
    </row>
    <row r="1372" spans="1:12" x14ac:dyDescent="0.2">
      <c r="A1372" s="399"/>
      <c r="D1372" s="397">
        <f>_xlfn.XLOOKUP(C:C,Table1[for Import to Bank Register dropdown],Table1[for Pivot],0,0,1)</f>
        <v>0</v>
      </c>
      <c r="E1372" s="400"/>
      <c r="F1372" s="146">
        <f t="shared" si="65"/>
        <v>1111111</v>
      </c>
      <c r="G1372" s="375">
        <f t="shared" si="64"/>
        <v>0</v>
      </c>
      <c r="I1372" s="378">
        <f>IF(OR(C1372="150 Directors advances", C1372="120 accounts receivable", C1372="720.2 Automobile - Insurance", C1372="720.3 Automobile - License", C1372="870.4 Rent - Insurance", C1372="870.6 Rent - Property Tax", C1372="870.7 Rent - Homeoffice", C1372="870.9 Rent - Water"),
   0,
   IF(Dashboard!$F$5="Quick",
      IF(OR(C1372="190 Automobile",C1372="200 computer hardware",C1372="210 Computer software",C1372="220 Quickbooks software",C1372="230 Office equipment",C1372="240 Office furniture"),
         E1372-(E1372/(1+Dashboard!$F$4)),
         0
      ),
      IF(C1372="750 Business promotion",
         E1372-(E1372/(1+4.793/100)),
         E1372-(E1372/(1+Dashboard!$F$4))
      )
   )
)</f>
        <v>0</v>
      </c>
      <c r="J1372" s="25">
        <f>Bank1[[#This Row],[Money in/ (Money out)]]-Bank1[[#This Row],[GST/HST]]</f>
        <v>0</v>
      </c>
      <c r="L1372" s="23">
        <f t="shared" si="63"/>
        <v>0</v>
      </c>
    </row>
    <row r="1373" spans="1:12" x14ac:dyDescent="0.2">
      <c r="A1373" s="399"/>
      <c r="D1373" s="397">
        <f>_xlfn.XLOOKUP(C:C,Table1[for Import to Bank Register dropdown],Table1[for Pivot],0,0,1)</f>
        <v>0</v>
      </c>
      <c r="E1373" s="400"/>
      <c r="F1373" s="146">
        <f t="shared" si="65"/>
        <v>1111111</v>
      </c>
      <c r="G1373" s="375">
        <f t="shared" si="64"/>
        <v>0</v>
      </c>
      <c r="I1373" s="378">
        <f>IF(OR(C1373="150 Directors advances", C1373="120 accounts receivable", C1373="720.2 Automobile - Insurance", C1373="720.3 Automobile - License", C1373="870.4 Rent - Insurance", C1373="870.6 Rent - Property Tax", C1373="870.7 Rent - Homeoffice", C1373="870.9 Rent - Water"),
   0,
   IF(Dashboard!$F$5="Quick",
      IF(OR(C1373="190 Automobile",C1373="200 computer hardware",C1373="210 Computer software",C1373="220 Quickbooks software",C1373="230 Office equipment",C1373="240 Office furniture"),
         E1373-(E1373/(1+Dashboard!$F$4)),
         0
      ),
      IF(C1373="750 Business promotion",
         E1373-(E1373/(1+4.793/100)),
         E1373-(E1373/(1+Dashboard!$F$4))
      )
   )
)</f>
        <v>0</v>
      </c>
      <c r="J1373" s="25">
        <f>Bank1[[#This Row],[Money in/ (Money out)]]-Bank1[[#This Row],[GST/HST]]</f>
        <v>0</v>
      </c>
      <c r="L1373" s="23">
        <f t="shared" si="63"/>
        <v>0</v>
      </c>
    </row>
    <row r="1374" spans="1:12" x14ac:dyDescent="0.2">
      <c r="A1374" s="399"/>
      <c r="D1374" s="397">
        <f>_xlfn.XLOOKUP(C:C,Table1[for Import to Bank Register dropdown],Table1[for Pivot],0,0,1)</f>
        <v>0</v>
      </c>
      <c r="E1374" s="400"/>
      <c r="F1374" s="146">
        <f t="shared" si="65"/>
        <v>1111111</v>
      </c>
      <c r="G1374" s="375">
        <f t="shared" si="64"/>
        <v>0</v>
      </c>
      <c r="I1374" s="378">
        <f>IF(OR(C1374="150 Directors advances", C1374="120 accounts receivable", C1374="720.2 Automobile - Insurance", C1374="720.3 Automobile - License", C1374="870.4 Rent - Insurance", C1374="870.6 Rent - Property Tax", C1374="870.7 Rent - Homeoffice", C1374="870.9 Rent - Water"),
   0,
   IF(Dashboard!$F$5="Quick",
      IF(OR(C1374="190 Automobile",C1374="200 computer hardware",C1374="210 Computer software",C1374="220 Quickbooks software",C1374="230 Office equipment",C1374="240 Office furniture"),
         E1374-(E1374/(1+Dashboard!$F$4)),
         0
      ),
      IF(C1374="750 Business promotion",
         E1374-(E1374/(1+4.793/100)),
         E1374-(E1374/(1+Dashboard!$F$4))
      )
   )
)</f>
        <v>0</v>
      </c>
      <c r="J1374" s="25">
        <f>Bank1[[#This Row],[Money in/ (Money out)]]-Bank1[[#This Row],[GST/HST]]</f>
        <v>0</v>
      </c>
      <c r="L1374" s="23">
        <f t="shared" si="63"/>
        <v>0</v>
      </c>
    </row>
    <row r="1375" spans="1:12" x14ac:dyDescent="0.2">
      <c r="A1375" s="399"/>
      <c r="D1375" s="397">
        <f>_xlfn.XLOOKUP(C:C,Table1[for Import to Bank Register dropdown],Table1[for Pivot],0,0,1)</f>
        <v>0</v>
      </c>
      <c r="E1375" s="400"/>
      <c r="F1375" s="146">
        <f t="shared" si="65"/>
        <v>1111111</v>
      </c>
      <c r="G1375" s="375">
        <f t="shared" si="64"/>
        <v>0</v>
      </c>
      <c r="I1375" s="378">
        <f>IF(OR(C1375="150 Directors advances", C1375="120 accounts receivable", C1375="720.2 Automobile - Insurance", C1375="720.3 Automobile - License", C1375="870.4 Rent - Insurance", C1375="870.6 Rent - Property Tax", C1375="870.7 Rent - Homeoffice", C1375="870.9 Rent - Water"),
   0,
   IF(Dashboard!$F$5="Quick",
      IF(OR(C1375="190 Automobile",C1375="200 computer hardware",C1375="210 Computer software",C1375="220 Quickbooks software",C1375="230 Office equipment",C1375="240 Office furniture"),
         E1375-(E1375/(1+Dashboard!$F$4)),
         0
      ),
      IF(C1375="750 Business promotion",
         E1375-(E1375/(1+4.793/100)),
         E1375-(E1375/(1+Dashboard!$F$4))
      )
   )
)</f>
        <v>0</v>
      </c>
      <c r="J1375" s="25">
        <f>Bank1[[#This Row],[Money in/ (Money out)]]-Bank1[[#This Row],[GST/HST]]</f>
        <v>0</v>
      </c>
      <c r="L1375" s="23">
        <f t="shared" si="63"/>
        <v>0</v>
      </c>
    </row>
    <row r="1376" spans="1:12" x14ac:dyDescent="0.2">
      <c r="A1376" s="399"/>
      <c r="D1376" s="397">
        <f>_xlfn.XLOOKUP(C:C,Table1[for Import to Bank Register dropdown],Table1[for Pivot],0,0,1)</f>
        <v>0</v>
      </c>
      <c r="E1376" s="400"/>
      <c r="F1376" s="146">
        <f t="shared" si="65"/>
        <v>1111111</v>
      </c>
      <c r="G1376" s="375">
        <f t="shared" si="64"/>
        <v>0</v>
      </c>
      <c r="I1376" s="378">
        <f>IF(OR(C1376="150 Directors advances", C1376="120 accounts receivable", C1376="720.2 Automobile - Insurance", C1376="720.3 Automobile - License", C1376="870.4 Rent - Insurance", C1376="870.6 Rent - Property Tax", C1376="870.7 Rent - Homeoffice", C1376="870.9 Rent - Water"),
   0,
   IF(Dashboard!$F$5="Quick",
      IF(OR(C1376="190 Automobile",C1376="200 computer hardware",C1376="210 Computer software",C1376="220 Quickbooks software",C1376="230 Office equipment",C1376="240 Office furniture"),
         E1376-(E1376/(1+Dashboard!$F$4)),
         0
      ),
      IF(C1376="750 Business promotion",
         E1376-(E1376/(1+4.793/100)),
         E1376-(E1376/(1+Dashboard!$F$4))
      )
   )
)</f>
        <v>0</v>
      </c>
      <c r="J1376" s="25">
        <f>Bank1[[#This Row],[Money in/ (Money out)]]-Bank1[[#This Row],[GST/HST]]</f>
        <v>0</v>
      </c>
      <c r="L1376" s="23">
        <f t="shared" si="63"/>
        <v>0</v>
      </c>
    </row>
    <row r="1377" spans="1:12" x14ac:dyDescent="0.2">
      <c r="A1377" s="399"/>
      <c r="D1377" s="397">
        <f>_xlfn.XLOOKUP(C:C,Table1[for Import to Bank Register dropdown],Table1[for Pivot],0,0,1)</f>
        <v>0</v>
      </c>
      <c r="E1377" s="400"/>
      <c r="F1377" s="146">
        <f t="shared" si="65"/>
        <v>1111111</v>
      </c>
      <c r="G1377" s="375">
        <f t="shared" si="64"/>
        <v>0</v>
      </c>
      <c r="I1377" s="378">
        <f>IF(OR(C1377="150 Directors advances", C1377="120 accounts receivable", C1377="720.2 Automobile - Insurance", C1377="720.3 Automobile - License", C1377="870.4 Rent - Insurance", C1377="870.6 Rent - Property Tax", C1377="870.7 Rent - Homeoffice", C1377="870.9 Rent - Water"),
   0,
   IF(Dashboard!$F$5="Quick",
      IF(OR(C1377="190 Automobile",C1377="200 computer hardware",C1377="210 Computer software",C1377="220 Quickbooks software",C1377="230 Office equipment",C1377="240 Office furniture"),
         E1377-(E1377/(1+Dashboard!$F$4)),
         0
      ),
      IF(C1377="750 Business promotion",
         E1377-(E1377/(1+4.793/100)),
         E1377-(E1377/(1+Dashboard!$F$4))
      )
   )
)</f>
        <v>0</v>
      </c>
      <c r="J1377" s="25">
        <f>Bank1[[#This Row],[Money in/ (Money out)]]-Bank1[[#This Row],[GST/HST]]</f>
        <v>0</v>
      </c>
      <c r="L1377" s="23">
        <f t="shared" si="63"/>
        <v>0</v>
      </c>
    </row>
    <row r="1378" spans="1:12" x14ac:dyDescent="0.2">
      <c r="A1378" s="399"/>
      <c r="D1378" s="397">
        <f>_xlfn.XLOOKUP(C:C,Table1[for Import to Bank Register dropdown],Table1[for Pivot],0,0,1)</f>
        <v>0</v>
      </c>
      <c r="E1378" s="400"/>
      <c r="F1378" s="146">
        <f t="shared" si="65"/>
        <v>1111111</v>
      </c>
      <c r="G1378" s="375">
        <f t="shared" si="64"/>
        <v>0</v>
      </c>
      <c r="I1378" s="378">
        <f>IF(OR(C1378="150 Directors advances", C1378="120 accounts receivable", C1378="720.2 Automobile - Insurance", C1378="720.3 Automobile - License", C1378="870.4 Rent - Insurance", C1378="870.6 Rent - Property Tax", C1378="870.7 Rent - Homeoffice", C1378="870.9 Rent - Water"),
   0,
   IF(Dashboard!$F$5="Quick",
      IF(OR(C1378="190 Automobile",C1378="200 computer hardware",C1378="210 Computer software",C1378="220 Quickbooks software",C1378="230 Office equipment",C1378="240 Office furniture"),
         E1378-(E1378/(1+Dashboard!$F$4)),
         0
      ),
      IF(C1378="750 Business promotion",
         E1378-(E1378/(1+4.793/100)),
         E1378-(E1378/(1+Dashboard!$F$4))
      )
   )
)</f>
        <v>0</v>
      </c>
      <c r="J1378" s="25">
        <f>Bank1[[#This Row],[Money in/ (Money out)]]-Bank1[[#This Row],[GST/HST]]</f>
        <v>0</v>
      </c>
      <c r="L1378" s="23">
        <f t="shared" si="63"/>
        <v>0</v>
      </c>
    </row>
    <row r="1379" spans="1:12" x14ac:dyDescent="0.2">
      <c r="A1379" s="399"/>
      <c r="D1379" s="397">
        <f>_xlfn.XLOOKUP(C:C,Table1[for Import to Bank Register dropdown],Table1[for Pivot],0,0,1)</f>
        <v>0</v>
      </c>
      <c r="E1379" s="400"/>
      <c r="F1379" s="146">
        <f t="shared" si="65"/>
        <v>1111111</v>
      </c>
      <c r="G1379" s="375">
        <f t="shared" si="64"/>
        <v>0</v>
      </c>
      <c r="I1379" s="378">
        <f>IF(OR(C1379="150 Directors advances", C1379="120 accounts receivable", C1379="720.2 Automobile - Insurance", C1379="720.3 Automobile - License", C1379="870.4 Rent - Insurance", C1379="870.6 Rent - Property Tax", C1379="870.7 Rent - Homeoffice", C1379="870.9 Rent - Water"),
   0,
   IF(Dashboard!$F$5="Quick",
      IF(OR(C1379="190 Automobile",C1379="200 computer hardware",C1379="210 Computer software",C1379="220 Quickbooks software",C1379="230 Office equipment",C1379="240 Office furniture"),
         E1379-(E1379/(1+Dashboard!$F$4)),
         0
      ),
      IF(C1379="750 Business promotion",
         E1379-(E1379/(1+4.793/100)),
         E1379-(E1379/(1+Dashboard!$F$4))
      )
   )
)</f>
        <v>0</v>
      </c>
      <c r="J1379" s="25">
        <f>Bank1[[#This Row],[Money in/ (Money out)]]-Bank1[[#This Row],[GST/HST]]</f>
        <v>0</v>
      </c>
      <c r="L1379" s="23">
        <f t="shared" si="63"/>
        <v>0</v>
      </c>
    </row>
    <row r="1380" spans="1:12" x14ac:dyDescent="0.2">
      <c r="A1380" s="399"/>
      <c r="D1380" s="397">
        <f>_xlfn.XLOOKUP(C:C,Table1[for Import to Bank Register dropdown],Table1[for Pivot],0,0,1)</f>
        <v>0</v>
      </c>
      <c r="E1380" s="400"/>
      <c r="F1380" s="146">
        <f t="shared" si="65"/>
        <v>1111111</v>
      </c>
      <c r="G1380" s="375">
        <f t="shared" si="64"/>
        <v>0</v>
      </c>
      <c r="I1380" s="378">
        <f>IF(OR(C1380="150 Directors advances", C1380="120 accounts receivable", C1380="720.2 Automobile - Insurance", C1380="720.3 Automobile - License", C1380="870.4 Rent - Insurance", C1380="870.6 Rent - Property Tax", C1380="870.7 Rent - Homeoffice", C1380="870.9 Rent - Water"),
   0,
   IF(Dashboard!$F$5="Quick",
      IF(OR(C1380="190 Automobile",C1380="200 computer hardware",C1380="210 Computer software",C1380="220 Quickbooks software",C1380="230 Office equipment",C1380="240 Office furniture"),
         E1380-(E1380/(1+Dashboard!$F$4)),
         0
      ),
      IF(C1380="750 Business promotion",
         E1380-(E1380/(1+4.793/100)),
         E1380-(E1380/(1+Dashboard!$F$4))
      )
   )
)</f>
        <v>0</v>
      </c>
      <c r="J1380" s="25">
        <f>Bank1[[#This Row],[Money in/ (Money out)]]-Bank1[[#This Row],[GST/HST]]</f>
        <v>0</v>
      </c>
      <c r="L1380" s="23">
        <f t="shared" si="63"/>
        <v>0</v>
      </c>
    </row>
    <row r="1381" spans="1:12" x14ac:dyDescent="0.2">
      <c r="A1381" s="399"/>
      <c r="D1381" s="397">
        <f>_xlfn.XLOOKUP(C:C,Table1[for Import to Bank Register dropdown],Table1[for Pivot],0,0,1)</f>
        <v>0</v>
      </c>
      <c r="E1381" s="400"/>
      <c r="F1381" s="146">
        <f t="shared" si="65"/>
        <v>1111111</v>
      </c>
      <c r="G1381" s="375">
        <f t="shared" si="64"/>
        <v>0</v>
      </c>
      <c r="I1381" s="378">
        <f>IF(OR(C1381="150 Directors advances", C1381="120 accounts receivable", C1381="720.2 Automobile - Insurance", C1381="720.3 Automobile - License", C1381="870.4 Rent - Insurance", C1381="870.6 Rent - Property Tax", C1381="870.7 Rent - Homeoffice", C1381="870.9 Rent - Water"),
   0,
   IF(Dashboard!$F$5="Quick",
      IF(OR(C1381="190 Automobile",C1381="200 computer hardware",C1381="210 Computer software",C1381="220 Quickbooks software",C1381="230 Office equipment",C1381="240 Office furniture"),
         E1381-(E1381/(1+Dashboard!$F$4)),
         0
      ),
      IF(C1381="750 Business promotion",
         E1381-(E1381/(1+4.793/100)),
         E1381-(E1381/(1+Dashboard!$F$4))
      )
   )
)</f>
        <v>0</v>
      </c>
      <c r="J1381" s="25">
        <f>Bank1[[#This Row],[Money in/ (Money out)]]-Bank1[[#This Row],[GST/HST]]</f>
        <v>0</v>
      </c>
      <c r="L1381" s="23">
        <f t="shared" si="63"/>
        <v>0</v>
      </c>
    </row>
    <row r="1382" spans="1:12" x14ac:dyDescent="0.2">
      <c r="A1382" s="399"/>
      <c r="D1382" s="397">
        <f>_xlfn.XLOOKUP(C:C,Table1[for Import to Bank Register dropdown],Table1[for Pivot],0,0,1)</f>
        <v>0</v>
      </c>
      <c r="E1382" s="400"/>
      <c r="F1382" s="146">
        <f t="shared" si="65"/>
        <v>1111111</v>
      </c>
      <c r="G1382" s="375">
        <f t="shared" si="64"/>
        <v>0</v>
      </c>
      <c r="I1382" s="378">
        <f>IF(OR(C1382="150 Directors advances", C1382="120 accounts receivable", C1382="720.2 Automobile - Insurance", C1382="720.3 Automobile - License", C1382="870.4 Rent - Insurance", C1382="870.6 Rent - Property Tax", C1382="870.7 Rent - Homeoffice", C1382="870.9 Rent - Water"),
   0,
   IF(Dashboard!$F$5="Quick",
      IF(OR(C1382="190 Automobile",C1382="200 computer hardware",C1382="210 Computer software",C1382="220 Quickbooks software",C1382="230 Office equipment",C1382="240 Office furniture"),
         E1382-(E1382/(1+Dashboard!$F$4)),
         0
      ),
      IF(C1382="750 Business promotion",
         E1382-(E1382/(1+4.793/100)),
         E1382-(E1382/(1+Dashboard!$F$4))
      )
   )
)</f>
        <v>0</v>
      </c>
      <c r="J1382" s="25">
        <f>Bank1[[#This Row],[Money in/ (Money out)]]-Bank1[[#This Row],[GST/HST]]</f>
        <v>0</v>
      </c>
      <c r="L1382" s="23">
        <f t="shared" si="63"/>
        <v>0</v>
      </c>
    </row>
    <row r="1383" spans="1:12" x14ac:dyDescent="0.2">
      <c r="A1383" s="399"/>
      <c r="D1383" s="397">
        <f>_xlfn.XLOOKUP(C:C,Table1[for Import to Bank Register dropdown],Table1[for Pivot],0,0,1)</f>
        <v>0</v>
      </c>
      <c r="E1383" s="400"/>
      <c r="F1383" s="146">
        <f t="shared" si="65"/>
        <v>1111111</v>
      </c>
      <c r="G1383" s="375">
        <f t="shared" si="64"/>
        <v>0</v>
      </c>
      <c r="I1383" s="378">
        <f>IF(OR(C1383="150 Directors advances", C1383="120 accounts receivable", C1383="720.2 Automobile - Insurance", C1383="720.3 Automobile - License", C1383="870.4 Rent - Insurance", C1383="870.6 Rent - Property Tax", C1383="870.7 Rent - Homeoffice", C1383="870.9 Rent - Water"),
   0,
   IF(Dashboard!$F$5="Quick",
      IF(OR(C1383="190 Automobile",C1383="200 computer hardware",C1383="210 Computer software",C1383="220 Quickbooks software",C1383="230 Office equipment",C1383="240 Office furniture"),
         E1383-(E1383/(1+Dashboard!$F$4)),
         0
      ),
      IF(C1383="750 Business promotion",
         E1383-(E1383/(1+4.793/100)),
         E1383-(E1383/(1+Dashboard!$F$4))
      )
   )
)</f>
        <v>0</v>
      </c>
      <c r="J1383" s="25">
        <f>Bank1[[#This Row],[Money in/ (Money out)]]-Bank1[[#This Row],[GST/HST]]</f>
        <v>0</v>
      </c>
      <c r="L1383" s="23">
        <f t="shared" si="63"/>
        <v>0</v>
      </c>
    </row>
    <row r="1384" spans="1:12" x14ac:dyDescent="0.2">
      <c r="A1384" s="399"/>
      <c r="D1384" s="397">
        <f>_xlfn.XLOOKUP(C:C,Table1[for Import to Bank Register dropdown],Table1[for Pivot],0,0,1)</f>
        <v>0</v>
      </c>
      <c r="E1384" s="400"/>
      <c r="F1384" s="146">
        <f t="shared" si="65"/>
        <v>1111111</v>
      </c>
      <c r="G1384" s="375">
        <f t="shared" si="64"/>
        <v>0</v>
      </c>
      <c r="I1384" s="378">
        <f>IF(OR(C1384="150 Directors advances", C1384="120 accounts receivable", C1384="720.2 Automobile - Insurance", C1384="720.3 Automobile - License", C1384="870.4 Rent - Insurance", C1384="870.6 Rent - Property Tax", C1384="870.7 Rent - Homeoffice", C1384="870.9 Rent - Water"),
   0,
   IF(Dashboard!$F$5="Quick",
      IF(OR(C1384="190 Automobile",C1384="200 computer hardware",C1384="210 Computer software",C1384="220 Quickbooks software",C1384="230 Office equipment",C1384="240 Office furniture"),
         E1384-(E1384/(1+Dashboard!$F$4)),
         0
      ),
      IF(C1384="750 Business promotion",
         E1384-(E1384/(1+4.793/100)),
         E1384-(E1384/(1+Dashboard!$F$4))
      )
   )
)</f>
        <v>0</v>
      </c>
      <c r="J1384" s="25">
        <f>Bank1[[#This Row],[Money in/ (Money out)]]-Bank1[[#This Row],[GST/HST]]</f>
        <v>0</v>
      </c>
      <c r="L1384" s="23">
        <f t="shared" si="63"/>
        <v>0</v>
      </c>
    </row>
    <row r="1385" spans="1:12" x14ac:dyDescent="0.2">
      <c r="A1385" s="399"/>
      <c r="D1385" s="397">
        <f>_xlfn.XLOOKUP(C:C,Table1[for Import to Bank Register dropdown],Table1[for Pivot],0,0,1)</f>
        <v>0</v>
      </c>
      <c r="E1385" s="400"/>
      <c r="F1385" s="146">
        <f t="shared" si="65"/>
        <v>1111111</v>
      </c>
      <c r="G1385" s="375">
        <f t="shared" si="64"/>
        <v>0</v>
      </c>
      <c r="I1385" s="378">
        <f>IF(OR(C1385="150 Directors advances", C1385="120 accounts receivable", C1385="720.2 Automobile - Insurance", C1385="720.3 Automobile - License", C1385="870.4 Rent - Insurance", C1385="870.6 Rent - Property Tax", C1385="870.7 Rent - Homeoffice", C1385="870.9 Rent - Water"),
   0,
   IF(Dashboard!$F$5="Quick",
      IF(OR(C1385="190 Automobile",C1385="200 computer hardware",C1385="210 Computer software",C1385="220 Quickbooks software",C1385="230 Office equipment",C1385="240 Office furniture"),
         E1385-(E1385/(1+Dashboard!$F$4)),
         0
      ),
      IF(C1385="750 Business promotion",
         E1385-(E1385/(1+4.793/100)),
         E1385-(E1385/(1+Dashboard!$F$4))
      )
   )
)</f>
        <v>0</v>
      </c>
      <c r="J1385" s="25">
        <f>Bank1[[#This Row],[Money in/ (Money out)]]-Bank1[[#This Row],[GST/HST]]</f>
        <v>0</v>
      </c>
      <c r="L1385" s="23">
        <f t="shared" si="63"/>
        <v>0</v>
      </c>
    </row>
    <row r="1386" spans="1:12" x14ac:dyDescent="0.2">
      <c r="A1386" s="399"/>
      <c r="D1386" s="397">
        <f>_xlfn.XLOOKUP(C:C,Table1[for Import to Bank Register dropdown],Table1[for Pivot],0,0,1)</f>
        <v>0</v>
      </c>
      <c r="E1386" s="400"/>
      <c r="F1386" s="146">
        <f t="shared" si="65"/>
        <v>1111111</v>
      </c>
      <c r="G1386" s="375">
        <f t="shared" si="64"/>
        <v>0</v>
      </c>
      <c r="I1386" s="378">
        <f>IF(OR(C1386="150 Directors advances", C1386="120 accounts receivable", C1386="720.2 Automobile - Insurance", C1386="720.3 Automobile - License", C1386="870.4 Rent - Insurance", C1386="870.6 Rent - Property Tax", C1386="870.7 Rent - Homeoffice", C1386="870.9 Rent - Water"),
   0,
   IF(Dashboard!$F$5="Quick",
      IF(OR(C1386="190 Automobile",C1386="200 computer hardware",C1386="210 Computer software",C1386="220 Quickbooks software",C1386="230 Office equipment",C1386="240 Office furniture"),
         E1386-(E1386/(1+Dashboard!$F$4)),
         0
      ),
      IF(C1386="750 Business promotion",
         E1386-(E1386/(1+4.793/100)),
         E1386-(E1386/(1+Dashboard!$F$4))
      )
   )
)</f>
        <v>0</v>
      </c>
      <c r="J1386" s="25">
        <f>Bank1[[#This Row],[Money in/ (Money out)]]-Bank1[[#This Row],[GST/HST]]</f>
        <v>0</v>
      </c>
      <c r="L1386" s="23">
        <f t="shared" si="63"/>
        <v>0</v>
      </c>
    </row>
    <row r="1387" spans="1:12" x14ac:dyDescent="0.2">
      <c r="A1387" s="399"/>
      <c r="D1387" s="397">
        <f>_xlfn.XLOOKUP(C:C,Table1[for Import to Bank Register dropdown],Table1[for Pivot],0,0,1)</f>
        <v>0</v>
      </c>
      <c r="E1387" s="400"/>
      <c r="F1387" s="146">
        <f t="shared" si="65"/>
        <v>1111111</v>
      </c>
      <c r="G1387" s="375">
        <f t="shared" si="64"/>
        <v>0</v>
      </c>
      <c r="I1387" s="378">
        <f>IF(OR(C1387="150 Directors advances", C1387="120 accounts receivable", C1387="720.2 Automobile - Insurance", C1387="720.3 Automobile - License", C1387="870.4 Rent - Insurance", C1387="870.6 Rent - Property Tax", C1387="870.7 Rent - Homeoffice", C1387="870.9 Rent - Water"),
   0,
   IF(Dashboard!$F$5="Quick",
      IF(OR(C1387="190 Automobile",C1387="200 computer hardware",C1387="210 Computer software",C1387="220 Quickbooks software",C1387="230 Office equipment",C1387="240 Office furniture"),
         E1387-(E1387/(1+Dashboard!$F$4)),
         0
      ),
      IF(C1387="750 Business promotion",
         E1387-(E1387/(1+4.793/100)),
         E1387-(E1387/(1+Dashboard!$F$4))
      )
   )
)</f>
        <v>0</v>
      </c>
      <c r="J1387" s="25">
        <f>Bank1[[#This Row],[Money in/ (Money out)]]-Bank1[[#This Row],[GST/HST]]</f>
        <v>0</v>
      </c>
      <c r="L1387" s="23">
        <f t="shared" si="63"/>
        <v>0</v>
      </c>
    </row>
    <row r="1388" spans="1:12" x14ac:dyDescent="0.2">
      <c r="A1388" s="399"/>
      <c r="D1388" s="397">
        <f>_xlfn.XLOOKUP(C:C,Table1[for Import to Bank Register dropdown],Table1[for Pivot],0,0,1)</f>
        <v>0</v>
      </c>
      <c r="E1388" s="400"/>
      <c r="F1388" s="146">
        <f t="shared" si="65"/>
        <v>1111111</v>
      </c>
      <c r="G1388" s="375">
        <f t="shared" si="64"/>
        <v>0</v>
      </c>
      <c r="I1388" s="378">
        <f>IF(OR(C1388="150 Directors advances", C1388="120 accounts receivable", C1388="720.2 Automobile - Insurance", C1388="720.3 Automobile - License", C1388="870.4 Rent - Insurance", C1388="870.6 Rent - Property Tax", C1388="870.7 Rent - Homeoffice", C1388="870.9 Rent - Water"),
   0,
   IF(Dashboard!$F$5="Quick",
      IF(OR(C1388="190 Automobile",C1388="200 computer hardware",C1388="210 Computer software",C1388="220 Quickbooks software",C1388="230 Office equipment",C1388="240 Office furniture"),
         E1388-(E1388/(1+Dashboard!$F$4)),
         0
      ),
      IF(C1388="750 Business promotion",
         E1388-(E1388/(1+4.793/100)),
         E1388-(E1388/(1+Dashboard!$F$4))
      )
   )
)</f>
        <v>0</v>
      </c>
      <c r="J1388" s="25">
        <f>Bank1[[#This Row],[Money in/ (Money out)]]-Bank1[[#This Row],[GST/HST]]</f>
        <v>0</v>
      </c>
      <c r="L1388" s="23">
        <f t="shared" si="63"/>
        <v>0</v>
      </c>
    </row>
    <row r="1389" spans="1:12" x14ac:dyDescent="0.2">
      <c r="A1389" s="399"/>
      <c r="D1389" s="397">
        <f>_xlfn.XLOOKUP(C:C,Table1[for Import to Bank Register dropdown],Table1[for Pivot],0,0,1)</f>
        <v>0</v>
      </c>
      <c r="E1389" s="400"/>
      <c r="F1389" s="146">
        <f t="shared" si="65"/>
        <v>1111111</v>
      </c>
      <c r="G1389" s="375">
        <f t="shared" si="64"/>
        <v>0</v>
      </c>
      <c r="I1389" s="378">
        <f>IF(OR(C1389="150 Directors advances", C1389="120 accounts receivable", C1389="720.2 Automobile - Insurance", C1389="720.3 Automobile - License", C1389="870.4 Rent - Insurance", C1389="870.6 Rent - Property Tax", C1389="870.7 Rent - Homeoffice", C1389="870.9 Rent - Water"),
   0,
   IF(Dashboard!$F$5="Quick",
      IF(OR(C1389="190 Automobile",C1389="200 computer hardware",C1389="210 Computer software",C1389="220 Quickbooks software",C1389="230 Office equipment",C1389="240 Office furniture"),
         E1389-(E1389/(1+Dashboard!$F$4)),
         0
      ),
      IF(C1389="750 Business promotion",
         E1389-(E1389/(1+4.793/100)),
         E1389-(E1389/(1+Dashboard!$F$4))
      )
   )
)</f>
        <v>0</v>
      </c>
      <c r="J1389" s="25">
        <f>Bank1[[#This Row],[Money in/ (Money out)]]-Bank1[[#This Row],[GST/HST]]</f>
        <v>0</v>
      </c>
      <c r="L1389" s="23">
        <f t="shared" si="63"/>
        <v>0</v>
      </c>
    </row>
    <row r="1390" spans="1:12" x14ac:dyDescent="0.2">
      <c r="A1390" s="399"/>
      <c r="D1390" s="397">
        <f>_xlfn.XLOOKUP(C:C,Table1[for Import to Bank Register dropdown],Table1[for Pivot],0,0,1)</f>
        <v>0</v>
      </c>
      <c r="E1390" s="400"/>
      <c r="F1390" s="146">
        <f t="shared" si="65"/>
        <v>1111111</v>
      </c>
      <c r="G1390" s="375">
        <f t="shared" si="64"/>
        <v>0</v>
      </c>
      <c r="I1390" s="378">
        <f>IF(OR(C1390="150 Directors advances", C1390="120 accounts receivable", C1390="720.2 Automobile - Insurance", C1390="720.3 Automobile - License", C1390="870.4 Rent - Insurance", C1390="870.6 Rent - Property Tax", C1390="870.7 Rent - Homeoffice", C1390="870.9 Rent - Water"),
   0,
   IF(Dashboard!$F$5="Quick",
      IF(OR(C1390="190 Automobile",C1390="200 computer hardware",C1390="210 Computer software",C1390="220 Quickbooks software",C1390="230 Office equipment",C1390="240 Office furniture"),
         E1390-(E1390/(1+Dashboard!$F$4)),
         0
      ),
      IF(C1390="750 Business promotion",
         E1390-(E1390/(1+4.793/100)),
         E1390-(E1390/(1+Dashboard!$F$4))
      )
   )
)</f>
        <v>0</v>
      </c>
      <c r="J1390" s="25">
        <f>Bank1[[#This Row],[Money in/ (Money out)]]-Bank1[[#This Row],[GST/HST]]</f>
        <v>0</v>
      </c>
      <c r="L1390" s="23">
        <f t="shared" si="63"/>
        <v>0</v>
      </c>
    </row>
    <row r="1391" spans="1:12" x14ac:dyDescent="0.2">
      <c r="A1391" s="399"/>
      <c r="D1391" s="397">
        <f>_xlfn.XLOOKUP(C:C,Table1[for Import to Bank Register dropdown],Table1[for Pivot],0,0,1)</f>
        <v>0</v>
      </c>
      <c r="E1391" s="400"/>
      <c r="F1391" s="146">
        <f t="shared" si="65"/>
        <v>1111111</v>
      </c>
      <c r="G1391" s="375">
        <f t="shared" si="64"/>
        <v>0</v>
      </c>
      <c r="I1391" s="378">
        <f>IF(OR(C1391="150 Directors advances", C1391="120 accounts receivable", C1391="720.2 Automobile - Insurance", C1391="720.3 Automobile - License", C1391="870.4 Rent - Insurance", C1391="870.6 Rent - Property Tax", C1391="870.7 Rent - Homeoffice", C1391="870.9 Rent - Water"),
   0,
   IF(Dashboard!$F$5="Quick",
      IF(OR(C1391="190 Automobile",C1391="200 computer hardware",C1391="210 Computer software",C1391="220 Quickbooks software",C1391="230 Office equipment",C1391="240 Office furniture"),
         E1391-(E1391/(1+Dashboard!$F$4)),
         0
      ),
      IF(C1391="750 Business promotion",
         E1391-(E1391/(1+4.793/100)),
         E1391-(E1391/(1+Dashboard!$F$4))
      )
   )
)</f>
        <v>0</v>
      </c>
      <c r="J1391" s="25">
        <f>Bank1[[#This Row],[Money in/ (Money out)]]-Bank1[[#This Row],[GST/HST]]</f>
        <v>0</v>
      </c>
      <c r="L1391" s="23">
        <f t="shared" si="63"/>
        <v>0</v>
      </c>
    </row>
    <row r="1392" spans="1:12" x14ac:dyDescent="0.2">
      <c r="A1392" s="399"/>
      <c r="D1392" s="397">
        <f>_xlfn.XLOOKUP(C:C,Table1[for Import to Bank Register dropdown],Table1[for Pivot],0,0,1)</f>
        <v>0</v>
      </c>
      <c r="E1392" s="400"/>
      <c r="F1392" s="146">
        <f t="shared" si="65"/>
        <v>1111111</v>
      </c>
      <c r="G1392" s="375">
        <f t="shared" si="64"/>
        <v>0</v>
      </c>
      <c r="I1392" s="378">
        <f>IF(OR(C1392="150 Directors advances", C1392="120 accounts receivable", C1392="720.2 Automobile - Insurance", C1392="720.3 Automobile - License", C1392="870.4 Rent - Insurance", C1392="870.6 Rent - Property Tax", C1392="870.7 Rent - Homeoffice", C1392="870.9 Rent - Water"),
   0,
   IF(Dashboard!$F$5="Quick",
      IF(OR(C1392="190 Automobile",C1392="200 computer hardware",C1392="210 Computer software",C1392="220 Quickbooks software",C1392="230 Office equipment",C1392="240 Office furniture"),
         E1392-(E1392/(1+Dashboard!$F$4)),
         0
      ),
      IF(C1392="750 Business promotion",
         E1392-(E1392/(1+4.793/100)),
         E1392-(E1392/(1+Dashboard!$F$4))
      )
   )
)</f>
        <v>0</v>
      </c>
      <c r="J1392" s="25">
        <f>Bank1[[#This Row],[Money in/ (Money out)]]-Bank1[[#This Row],[GST/HST]]</f>
        <v>0</v>
      </c>
      <c r="L1392" s="23">
        <f t="shared" si="63"/>
        <v>0</v>
      </c>
    </row>
    <row r="1393" spans="1:12" x14ac:dyDescent="0.2">
      <c r="A1393" s="399"/>
      <c r="D1393" s="397">
        <f>_xlfn.XLOOKUP(C:C,Table1[for Import to Bank Register dropdown],Table1[for Pivot],0,0,1)</f>
        <v>0</v>
      </c>
      <c r="E1393" s="400"/>
      <c r="F1393" s="146">
        <f t="shared" si="65"/>
        <v>1111111</v>
      </c>
      <c r="G1393" s="375">
        <f t="shared" si="64"/>
        <v>0</v>
      </c>
      <c r="I1393" s="378">
        <f>IF(OR(C1393="150 Directors advances", C1393="120 accounts receivable", C1393="720.2 Automobile - Insurance", C1393="720.3 Automobile - License", C1393="870.4 Rent - Insurance", C1393="870.6 Rent - Property Tax", C1393="870.7 Rent - Homeoffice", C1393="870.9 Rent - Water"),
   0,
   IF(Dashboard!$F$5="Quick",
      IF(OR(C1393="190 Automobile",C1393="200 computer hardware",C1393="210 Computer software",C1393="220 Quickbooks software",C1393="230 Office equipment",C1393="240 Office furniture"),
         E1393-(E1393/(1+Dashboard!$F$4)),
         0
      ),
      IF(C1393="750 Business promotion",
         E1393-(E1393/(1+4.793/100)),
         E1393-(E1393/(1+Dashboard!$F$4))
      )
   )
)</f>
        <v>0</v>
      </c>
      <c r="J1393" s="25">
        <f>Bank1[[#This Row],[Money in/ (Money out)]]-Bank1[[#This Row],[GST/HST]]</f>
        <v>0</v>
      </c>
      <c r="L1393" s="23">
        <f t="shared" si="63"/>
        <v>0</v>
      </c>
    </row>
    <row r="1394" spans="1:12" x14ac:dyDescent="0.2">
      <c r="A1394" s="399"/>
      <c r="D1394" s="397">
        <f>_xlfn.XLOOKUP(C:C,Table1[for Import to Bank Register dropdown],Table1[for Pivot],0,0,1)</f>
        <v>0</v>
      </c>
      <c r="E1394" s="400"/>
      <c r="F1394" s="146">
        <f t="shared" si="65"/>
        <v>1111111</v>
      </c>
      <c r="G1394" s="375">
        <f t="shared" si="64"/>
        <v>0</v>
      </c>
      <c r="I1394" s="378">
        <f>IF(OR(C1394="150 Directors advances", C1394="120 accounts receivable", C1394="720.2 Automobile - Insurance", C1394="720.3 Automobile - License", C1394="870.4 Rent - Insurance", C1394="870.6 Rent - Property Tax", C1394="870.7 Rent - Homeoffice", C1394="870.9 Rent - Water"),
   0,
   IF(Dashboard!$F$5="Quick",
      IF(OR(C1394="190 Automobile",C1394="200 computer hardware",C1394="210 Computer software",C1394="220 Quickbooks software",C1394="230 Office equipment",C1394="240 Office furniture"),
         E1394-(E1394/(1+Dashboard!$F$4)),
         0
      ),
      IF(C1394="750 Business promotion",
         E1394-(E1394/(1+4.793/100)),
         E1394-(E1394/(1+Dashboard!$F$4))
      )
   )
)</f>
        <v>0</v>
      </c>
      <c r="J1394" s="25">
        <f>Bank1[[#This Row],[Money in/ (Money out)]]-Bank1[[#This Row],[GST/HST]]</f>
        <v>0</v>
      </c>
      <c r="L1394" s="23">
        <f t="shared" si="63"/>
        <v>0</v>
      </c>
    </row>
    <row r="1395" spans="1:12" x14ac:dyDescent="0.2">
      <c r="A1395" s="399"/>
      <c r="D1395" s="397">
        <f>_xlfn.XLOOKUP(C:C,Table1[for Import to Bank Register dropdown],Table1[for Pivot],0,0,1)</f>
        <v>0</v>
      </c>
      <c r="E1395" s="400"/>
      <c r="F1395" s="146">
        <f t="shared" si="65"/>
        <v>1111111</v>
      </c>
      <c r="G1395" s="375">
        <f t="shared" si="64"/>
        <v>0</v>
      </c>
      <c r="I1395" s="378">
        <f>IF(OR(C1395="150 Directors advances", C1395="120 accounts receivable", C1395="720.2 Automobile - Insurance", C1395="720.3 Automobile - License", C1395="870.4 Rent - Insurance", C1395="870.6 Rent - Property Tax", C1395="870.7 Rent - Homeoffice", C1395="870.9 Rent - Water"),
   0,
   IF(Dashboard!$F$5="Quick",
      IF(OR(C1395="190 Automobile",C1395="200 computer hardware",C1395="210 Computer software",C1395="220 Quickbooks software",C1395="230 Office equipment",C1395="240 Office furniture"),
         E1395-(E1395/(1+Dashboard!$F$4)),
         0
      ),
      IF(C1395="750 Business promotion",
         E1395-(E1395/(1+4.793/100)),
         E1395-(E1395/(1+Dashboard!$F$4))
      )
   )
)</f>
        <v>0</v>
      </c>
      <c r="J1395" s="25">
        <f>Bank1[[#This Row],[Money in/ (Money out)]]-Bank1[[#This Row],[GST/HST]]</f>
        <v>0</v>
      </c>
      <c r="L1395" s="23">
        <f t="shared" si="63"/>
        <v>0</v>
      </c>
    </row>
    <row r="1396" spans="1:12" x14ac:dyDescent="0.2">
      <c r="A1396" s="399"/>
      <c r="D1396" s="397">
        <f>_xlfn.XLOOKUP(C:C,Table1[for Import to Bank Register dropdown],Table1[for Pivot],0,0,1)</f>
        <v>0</v>
      </c>
      <c r="E1396" s="400"/>
      <c r="F1396" s="146">
        <f t="shared" si="65"/>
        <v>1111111</v>
      </c>
      <c r="G1396" s="375">
        <f t="shared" si="64"/>
        <v>0</v>
      </c>
      <c r="I1396" s="378">
        <f>IF(OR(C1396="150 Directors advances", C1396="120 accounts receivable", C1396="720.2 Automobile - Insurance", C1396="720.3 Automobile - License", C1396="870.4 Rent - Insurance", C1396="870.6 Rent - Property Tax", C1396="870.7 Rent - Homeoffice", C1396="870.9 Rent - Water"),
   0,
   IF(Dashboard!$F$5="Quick",
      IF(OR(C1396="190 Automobile",C1396="200 computer hardware",C1396="210 Computer software",C1396="220 Quickbooks software",C1396="230 Office equipment",C1396="240 Office furniture"),
         E1396-(E1396/(1+Dashboard!$F$4)),
         0
      ),
      IF(C1396="750 Business promotion",
         E1396-(E1396/(1+4.793/100)),
         E1396-(E1396/(1+Dashboard!$F$4))
      )
   )
)</f>
        <v>0</v>
      </c>
      <c r="J1396" s="25">
        <f>Bank1[[#This Row],[Money in/ (Money out)]]-Bank1[[#This Row],[GST/HST]]</f>
        <v>0</v>
      </c>
      <c r="L1396" s="23">
        <f t="shared" si="63"/>
        <v>0</v>
      </c>
    </row>
    <row r="1397" spans="1:12" x14ac:dyDescent="0.2">
      <c r="A1397" s="399"/>
      <c r="D1397" s="397">
        <f>_xlfn.XLOOKUP(C:C,Table1[for Import to Bank Register dropdown],Table1[for Pivot],0,0,1)</f>
        <v>0</v>
      </c>
      <c r="E1397" s="400"/>
      <c r="F1397" s="146">
        <f t="shared" si="65"/>
        <v>1111111</v>
      </c>
      <c r="G1397" s="375">
        <f t="shared" si="64"/>
        <v>0</v>
      </c>
      <c r="I1397" s="378">
        <f>IF(OR(C1397="150 Directors advances", C1397="120 accounts receivable", C1397="720.2 Automobile - Insurance", C1397="720.3 Automobile - License", C1397="870.4 Rent - Insurance", C1397="870.6 Rent - Property Tax", C1397="870.7 Rent - Homeoffice", C1397="870.9 Rent - Water"),
   0,
   IF(Dashboard!$F$5="Quick",
      IF(OR(C1397="190 Automobile",C1397="200 computer hardware",C1397="210 Computer software",C1397="220 Quickbooks software",C1397="230 Office equipment",C1397="240 Office furniture"),
         E1397-(E1397/(1+Dashboard!$F$4)),
         0
      ),
      IF(C1397="750 Business promotion",
         E1397-(E1397/(1+4.793/100)),
         E1397-(E1397/(1+Dashboard!$F$4))
      )
   )
)</f>
        <v>0</v>
      </c>
      <c r="J1397" s="25">
        <f>Bank1[[#This Row],[Money in/ (Money out)]]-Bank1[[#This Row],[GST/HST]]</f>
        <v>0</v>
      </c>
      <c r="L1397" s="23">
        <f t="shared" si="63"/>
        <v>0</v>
      </c>
    </row>
    <row r="1398" spans="1:12" x14ac:dyDescent="0.2">
      <c r="A1398" s="399"/>
      <c r="D1398" s="397">
        <f>_xlfn.XLOOKUP(C:C,Table1[for Import to Bank Register dropdown],Table1[for Pivot],0,0,1)</f>
        <v>0</v>
      </c>
      <c r="E1398" s="400"/>
      <c r="F1398" s="146">
        <f t="shared" si="65"/>
        <v>1111111</v>
      </c>
      <c r="G1398" s="375">
        <f t="shared" si="64"/>
        <v>0</v>
      </c>
      <c r="I1398" s="378">
        <f>IF(OR(C1398="150 Directors advances", C1398="120 accounts receivable", C1398="720.2 Automobile - Insurance", C1398="720.3 Automobile - License", C1398="870.4 Rent - Insurance", C1398="870.6 Rent - Property Tax", C1398="870.7 Rent - Homeoffice", C1398="870.9 Rent - Water"),
   0,
   IF(Dashboard!$F$5="Quick",
      IF(OR(C1398="190 Automobile",C1398="200 computer hardware",C1398="210 Computer software",C1398="220 Quickbooks software",C1398="230 Office equipment",C1398="240 Office furniture"),
         E1398-(E1398/(1+Dashboard!$F$4)),
         0
      ),
      IF(C1398="750 Business promotion",
         E1398-(E1398/(1+4.793/100)),
         E1398-(E1398/(1+Dashboard!$F$4))
      )
   )
)</f>
        <v>0</v>
      </c>
      <c r="J1398" s="25">
        <f>Bank1[[#This Row],[Money in/ (Money out)]]-Bank1[[#This Row],[GST/HST]]</f>
        <v>0</v>
      </c>
      <c r="L1398" s="23">
        <f t="shared" si="63"/>
        <v>0</v>
      </c>
    </row>
    <row r="1399" spans="1:12" x14ac:dyDescent="0.2">
      <c r="A1399" s="399"/>
      <c r="D1399" s="397">
        <f>_xlfn.XLOOKUP(C:C,Table1[for Import to Bank Register dropdown],Table1[for Pivot],0,0,1)</f>
        <v>0</v>
      </c>
      <c r="E1399" s="400"/>
      <c r="F1399" s="146">
        <f t="shared" si="65"/>
        <v>1111111</v>
      </c>
      <c r="G1399" s="375">
        <f t="shared" si="64"/>
        <v>0</v>
      </c>
      <c r="I1399" s="378">
        <f>IF(OR(C1399="150 Directors advances", C1399="120 accounts receivable", C1399="720.2 Automobile - Insurance", C1399="720.3 Automobile - License", C1399="870.4 Rent - Insurance", C1399="870.6 Rent - Property Tax", C1399="870.7 Rent - Homeoffice", C1399="870.9 Rent - Water"),
   0,
   IF(Dashboard!$F$5="Quick",
      IF(OR(C1399="190 Automobile",C1399="200 computer hardware",C1399="210 Computer software",C1399="220 Quickbooks software",C1399="230 Office equipment",C1399="240 Office furniture"),
         E1399-(E1399/(1+Dashboard!$F$4)),
         0
      ),
      IF(C1399="750 Business promotion",
         E1399-(E1399/(1+4.793/100)),
         E1399-(E1399/(1+Dashboard!$F$4))
      )
   )
)</f>
        <v>0</v>
      </c>
      <c r="J1399" s="25">
        <f>Bank1[[#This Row],[Money in/ (Money out)]]-Bank1[[#This Row],[GST/HST]]</f>
        <v>0</v>
      </c>
      <c r="L1399" s="23">
        <f t="shared" si="63"/>
        <v>0</v>
      </c>
    </row>
    <row r="1400" spans="1:12" x14ac:dyDescent="0.2">
      <c r="A1400" s="399"/>
      <c r="D1400" s="397">
        <f>_xlfn.XLOOKUP(C:C,Table1[for Import to Bank Register dropdown],Table1[for Pivot],0,0,1)</f>
        <v>0</v>
      </c>
      <c r="E1400" s="400"/>
      <c r="F1400" s="146">
        <f t="shared" si="65"/>
        <v>1111111</v>
      </c>
      <c r="G1400" s="375">
        <f t="shared" si="64"/>
        <v>0</v>
      </c>
      <c r="I1400" s="378">
        <f>IF(OR(C1400="150 Directors advances", C1400="120 accounts receivable", C1400="720.2 Automobile - Insurance", C1400="720.3 Automobile - License", C1400="870.4 Rent - Insurance", C1400="870.6 Rent - Property Tax", C1400="870.7 Rent - Homeoffice", C1400="870.9 Rent - Water"),
   0,
   IF(Dashboard!$F$5="Quick",
      IF(OR(C1400="190 Automobile",C1400="200 computer hardware",C1400="210 Computer software",C1400="220 Quickbooks software",C1400="230 Office equipment",C1400="240 Office furniture"),
         E1400-(E1400/(1+Dashboard!$F$4)),
         0
      ),
      IF(C1400="750 Business promotion",
         E1400-(E1400/(1+4.793/100)),
         E1400-(E1400/(1+Dashboard!$F$4))
      )
   )
)</f>
        <v>0</v>
      </c>
      <c r="J1400" s="25">
        <f>Bank1[[#This Row],[Money in/ (Money out)]]-Bank1[[#This Row],[GST/HST]]</f>
        <v>0</v>
      </c>
      <c r="L1400" s="23">
        <f t="shared" si="63"/>
        <v>0</v>
      </c>
    </row>
    <row r="1401" spans="1:12" x14ac:dyDescent="0.2">
      <c r="A1401" s="399"/>
      <c r="D1401" s="397">
        <f>_xlfn.XLOOKUP(C:C,Table1[for Import to Bank Register dropdown],Table1[for Pivot],0,0,1)</f>
        <v>0</v>
      </c>
      <c r="E1401" s="400"/>
      <c r="F1401" s="146">
        <f t="shared" si="65"/>
        <v>1111111</v>
      </c>
      <c r="G1401" s="375">
        <f t="shared" si="64"/>
        <v>0</v>
      </c>
      <c r="I1401" s="378">
        <f>IF(OR(C1401="150 Directors advances", C1401="120 accounts receivable", C1401="720.2 Automobile - Insurance", C1401="720.3 Automobile - License", C1401="870.4 Rent - Insurance", C1401="870.6 Rent - Property Tax", C1401="870.7 Rent - Homeoffice", C1401="870.9 Rent - Water"),
   0,
   IF(Dashboard!$F$5="Quick",
      IF(OR(C1401="190 Automobile",C1401="200 computer hardware",C1401="210 Computer software",C1401="220 Quickbooks software",C1401="230 Office equipment",C1401="240 Office furniture"),
         E1401-(E1401/(1+Dashboard!$F$4)),
         0
      ),
      IF(C1401="750 Business promotion",
         E1401-(E1401/(1+4.793/100)),
         E1401-(E1401/(1+Dashboard!$F$4))
      )
   )
)</f>
        <v>0</v>
      </c>
      <c r="J1401" s="25">
        <f>Bank1[[#This Row],[Money in/ (Money out)]]-Bank1[[#This Row],[GST/HST]]</f>
        <v>0</v>
      </c>
      <c r="L1401" s="23">
        <f t="shared" si="63"/>
        <v>0</v>
      </c>
    </row>
    <row r="1402" spans="1:12" x14ac:dyDescent="0.2">
      <c r="A1402" s="399"/>
      <c r="D1402" s="397">
        <f>_xlfn.XLOOKUP(C:C,Table1[for Import to Bank Register dropdown],Table1[for Pivot],0,0,1)</f>
        <v>0</v>
      </c>
      <c r="E1402" s="400"/>
      <c r="F1402" s="146">
        <f t="shared" si="65"/>
        <v>1111111</v>
      </c>
      <c r="G1402" s="375">
        <f t="shared" si="64"/>
        <v>0</v>
      </c>
      <c r="I1402" s="378">
        <f>IF(OR(C1402="150 Directors advances", C1402="120 accounts receivable", C1402="720.2 Automobile - Insurance", C1402="720.3 Automobile - License", C1402="870.4 Rent - Insurance", C1402="870.6 Rent - Property Tax", C1402="870.7 Rent - Homeoffice", C1402="870.9 Rent - Water"),
   0,
   IF(Dashboard!$F$5="Quick",
      IF(OR(C1402="190 Automobile",C1402="200 computer hardware",C1402="210 Computer software",C1402="220 Quickbooks software",C1402="230 Office equipment",C1402="240 Office furniture"),
         E1402-(E1402/(1+Dashboard!$F$4)),
         0
      ),
      IF(C1402="750 Business promotion",
         E1402-(E1402/(1+4.793/100)),
         E1402-(E1402/(1+Dashboard!$F$4))
      )
   )
)</f>
        <v>0</v>
      </c>
      <c r="J1402" s="25">
        <f>Bank1[[#This Row],[Money in/ (Money out)]]-Bank1[[#This Row],[GST/HST]]</f>
        <v>0</v>
      </c>
      <c r="L1402" s="23">
        <f t="shared" si="63"/>
        <v>0</v>
      </c>
    </row>
    <row r="1403" spans="1:12" x14ac:dyDescent="0.2">
      <c r="A1403" s="399"/>
      <c r="D1403" s="397">
        <f>_xlfn.XLOOKUP(C:C,Table1[for Import to Bank Register dropdown],Table1[for Pivot],0,0,1)</f>
        <v>0</v>
      </c>
      <c r="E1403" s="400"/>
      <c r="F1403" s="146">
        <f t="shared" si="65"/>
        <v>1111111</v>
      </c>
      <c r="G1403" s="375">
        <f t="shared" si="64"/>
        <v>0</v>
      </c>
      <c r="I1403" s="378">
        <f>IF(OR(C1403="150 Directors advances", C1403="120 accounts receivable", C1403="720.2 Automobile - Insurance", C1403="720.3 Automobile - License", C1403="870.4 Rent - Insurance", C1403="870.6 Rent - Property Tax", C1403="870.7 Rent - Homeoffice", C1403="870.9 Rent - Water"),
   0,
   IF(Dashboard!$F$5="Quick",
      IF(OR(C1403="190 Automobile",C1403="200 computer hardware",C1403="210 Computer software",C1403="220 Quickbooks software",C1403="230 Office equipment",C1403="240 Office furniture"),
         E1403-(E1403/(1+Dashboard!$F$4)),
         0
      ),
      IF(C1403="750 Business promotion",
         E1403-(E1403/(1+4.793/100)),
         E1403-(E1403/(1+Dashboard!$F$4))
      )
   )
)</f>
        <v>0</v>
      </c>
      <c r="J1403" s="25">
        <f>Bank1[[#This Row],[Money in/ (Money out)]]-Bank1[[#This Row],[GST/HST]]</f>
        <v>0</v>
      </c>
      <c r="L1403" s="23">
        <f t="shared" si="63"/>
        <v>0</v>
      </c>
    </row>
    <row r="1404" spans="1:12" x14ac:dyDescent="0.2">
      <c r="A1404" s="399"/>
      <c r="D1404" s="397">
        <f>_xlfn.XLOOKUP(C:C,Table1[for Import to Bank Register dropdown],Table1[for Pivot],0,0,1)</f>
        <v>0</v>
      </c>
      <c r="E1404" s="400"/>
      <c r="F1404" s="146">
        <f t="shared" si="65"/>
        <v>1111111</v>
      </c>
      <c r="G1404" s="375">
        <f t="shared" si="64"/>
        <v>0</v>
      </c>
      <c r="I1404" s="378">
        <f>IF(OR(C1404="150 Directors advances", C1404="120 accounts receivable", C1404="720.2 Automobile - Insurance", C1404="720.3 Automobile - License", C1404="870.4 Rent - Insurance", C1404="870.6 Rent - Property Tax", C1404="870.7 Rent - Homeoffice", C1404="870.9 Rent - Water"),
   0,
   IF(Dashboard!$F$5="Quick",
      IF(OR(C1404="190 Automobile",C1404="200 computer hardware",C1404="210 Computer software",C1404="220 Quickbooks software",C1404="230 Office equipment",C1404="240 Office furniture"),
         E1404-(E1404/(1+Dashboard!$F$4)),
         0
      ),
      IF(C1404="750 Business promotion",
         E1404-(E1404/(1+4.793/100)),
         E1404-(E1404/(1+Dashboard!$F$4))
      )
   )
)</f>
        <v>0</v>
      </c>
      <c r="J1404" s="25">
        <f>Bank1[[#This Row],[Money in/ (Money out)]]-Bank1[[#This Row],[GST/HST]]</f>
        <v>0</v>
      </c>
      <c r="L1404" s="23">
        <f t="shared" si="63"/>
        <v>0</v>
      </c>
    </row>
    <row r="1405" spans="1:12" x14ac:dyDescent="0.2">
      <c r="A1405" s="399"/>
      <c r="D1405" s="397">
        <f>_xlfn.XLOOKUP(C:C,Table1[for Import to Bank Register dropdown],Table1[for Pivot],0,0,1)</f>
        <v>0</v>
      </c>
      <c r="E1405" s="400"/>
      <c r="F1405" s="146">
        <f t="shared" si="65"/>
        <v>1111111</v>
      </c>
      <c r="G1405" s="375">
        <f t="shared" si="64"/>
        <v>0</v>
      </c>
      <c r="I1405" s="378">
        <f>IF(OR(C1405="150 Directors advances", C1405="120 accounts receivable", C1405="720.2 Automobile - Insurance", C1405="720.3 Automobile - License", C1405="870.4 Rent - Insurance", C1405="870.6 Rent - Property Tax", C1405="870.7 Rent - Homeoffice", C1405="870.9 Rent - Water"),
   0,
   IF(Dashboard!$F$5="Quick",
      IF(OR(C1405="190 Automobile",C1405="200 computer hardware",C1405="210 Computer software",C1405="220 Quickbooks software",C1405="230 Office equipment",C1405="240 Office furniture"),
         E1405-(E1405/(1+Dashboard!$F$4)),
         0
      ),
      IF(C1405="750 Business promotion",
         E1405-(E1405/(1+4.793/100)),
         E1405-(E1405/(1+Dashboard!$F$4))
      )
   )
)</f>
        <v>0</v>
      </c>
      <c r="J1405" s="25">
        <f>Bank1[[#This Row],[Money in/ (Money out)]]-Bank1[[#This Row],[GST/HST]]</f>
        <v>0</v>
      </c>
      <c r="L1405" s="23">
        <f t="shared" si="63"/>
        <v>0</v>
      </c>
    </row>
    <row r="1406" spans="1:12" x14ac:dyDescent="0.2">
      <c r="A1406" s="399"/>
      <c r="D1406" s="397">
        <f>_xlfn.XLOOKUP(C:C,Table1[for Import to Bank Register dropdown],Table1[for Pivot],0,0,1)</f>
        <v>0</v>
      </c>
      <c r="E1406" s="400"/>
      <c r="F1406" s="146">
        <f t="shared" si="65"/>
        <v>1111111</v>
      </c>
      <c r="G1406" s="375">
        <f t="shared" si="64"/>
        <v>0</v>
      </c>
      <c r="I1406" s="378">
        <f>IF(OR(C1406="150 Directors advances", C1406="120 accounts receivable", C1406="720.2 Automobile - Insurance", C1406="720.3 Automobile - License", C1406="870.4 Rent - Insurance", C1406="870.6 Rent - Property Tax", C1406="870.7 Rent - Homeoffice", C1406="870.9 Rent - Water"),
   0,
   IF(Dashboard!$F$5="Quick",
      IF(OR(C1406="190 Automobile",C1406="200 computer hardware",C1406="210 Computer software",C1406="220 Quickbooks software",C1406="230 Office equipment",C1406="240 Office furniture"),
         E1406-(E1406/(1+Dashboard!$F$4)),
         0
      ),
      IF(C1406="750 Business promotion",
         E1406-(E1406/(1+4.793/100)),
         E1406-(E1406/(1+Dashboard!$F$4))
      )
   )
)</f>
        <v>0</v>
      </c>
      <c r="J1406" s="25">
        <f>Bank1[[#This Row],[Money in/ (Money out)]]-Bank1[[#This Row],[GST/HST]]</f>
        <v>0</v>
      </c>
      <c r="L1406" s="23">
        <f t="shared" si="63"/>
        <v>0</v>
      </c>
    </row>
    <row r="1407" spans="1:12" x14ac:dyDescent="0.2">
      <c r="A1407" s="399"/>
      <c r="D1407" s="397">
        <f>_xlfn.XLOOKUP(C:C,Table1[for Import to Bank Register dropdown],Table1[for Pivot],0,0,1)</f>
        <v>0</v>
      </c>
      <c r="E1407" s="400"/>
      <c r="F1407" s="146">
        <f t="shared" si="65"/>
        <v>1111111</v>
      </c>
      <c r="G1407" s="375">
        <f t="shared" si="64"/>
        <v>0</v>
      </c>
      <c r="I1407" s="378">
        <f>IF(OR(C1407="150 Directors advances", C1407="120 accounts receivable", C1407="720.2 Automobile - Insurance", C1407="720.3 Automobile - License", C1407="870.4 Rent - Insurance", C1407="870.6 Rent - Property Tax", C1407="870.7 Rent - Homeoffice", C1407="870.9 Rent - Water"),
   0,
   IF(Dashboard!$F$5="Quick",
      IF(OR(C1407="190 Automobile",C1407="200 computer hardware",C1407="210 Computer software",C1407="220 Quickbooks software",C1407="230 Office equipment",C1407="240 Office furniture"),
         E1407-(E1407/(1+Dashboard!$F$4)),
         0
      ),
      IF(C1407="750 Business promotion",
         E1407-(E1407/(1+4.793/100)),
         E1407-(E1407/(1+Dashboard!$F$4))
      )
   )
)</f>
        <v>0</v>
      </c>
      <c r="J1407" s="25">
        <f>Bank1[[#This Row],[Money in/ (Money out)]]-Bank1[[#This Row],[GST/HST]]</f>
        <v>0</v>
      </c>
      <c r="L1407" s="23">
        <f t="shared" si="63"/>
        <v>0</v>
      </c>
    </row>
    <row r="1408" spans="1:12" x14ac:dyDescent="0.2">
      <c r="A1408" s="399"/>
      <c r="D1408" s="397">
        <f>_xlfn.XLOOKUP(C:C,Table1[for Import to Bank Register dropdown],Table1[for Pivot],0,0,1)</f>
        <v>0</v>
      </c>
      <c r="E1408" s="400"/>
      <c r="F1408" s="146">
        <f t="shared" si="65"/>
        <v>1111111</v>
      </c>
      <c r="G1408" s="375">
        <f t="shared" si="64"/>
        <v>0</v>
      </c>
      <c r="I1408" s="378">
        <f>IF(OR(C1408="150 Directors advances", C1408="120 accounts receivable", C1408="720.2 Automobile - Insurance", C1408="720.3 Automobile - License", C1408="870.4 Rent - Insurance", C1408="870.6 Rent - Property Tax", C1408="870.7 Rent - Homeoffice", C1408="870.9 Rent - Water"),
   0,
   IF(Dashboard!$F$5="Quick",
      IF(OR(C1408="190 Automobile",C1408="200 computer hardware",C1408="210 Computer software",C1408="220 Quickbooks software",C1408="230 Office equipment",C1408="240 Office furniture"),
         E1408-(E1408/(1+Dashboard!$F$4)),
         0
      ),
      IF(C1408="750 Business promotion",
         E1408-(E1408/(1+4.793/100)),
         E1408-(E1408/(1+Dashboard!$F$4))
      )
   )
)</f>
        <v>0</v>
      </c>
      <c r="J1408" s="25">
        <f>Bank1[[#This Row],[Money in/ (Money out)]]-Bank1[[#This Row],[GST/HST]]</f>
        <v>0</v>
      </c>
      <c r="L1408" s="23">
        <f t="shared" si="63"/>
        <v>0</v>
      </c>
    </row>
    <row r="1409" spans="1:12" x14ac:dyDescent="0.2">
      <c r="A1409" s="399"/>
      <c r="D1409" s="397">
        <f>_xlfn.XLOOKUP(C:C,Table1[for Import to Bank Register dropdown],Table1[for Pivot],0,0,1)</f>
        <v>0</v>
      </c>
      <c r="E1409" s="400"/>
      <c r="F1409" s="146">
        <f t="shared" si="65"/>
        <v>1111111</v>
      </c>
      <c r="G1409" s="375">
        <f t="shared" si="64"/>
        <v>0</v>
      </c>
      <c r="I1409" s="378">
        <f>IF(OR(C1409="150 Directors advances", C1409="120 accounts receivable", C1409="720.2 Automobile - Insurance", C1409="720.3 Automobile - License", C1409="870.4 Rent - Insurance", C1409="870.6 Rent - Property Tax", C1409="870.7 Rent - Homeoffice", C1409="870.9 Rent - Water"),
   0,
   IF(Dashboard!$F$5="Quick",
      IF(OR(C1409="190 Automobile",C1409="200 computer hardware",C1409="210 Computer software",C1409="220 Quickbooks software",C1409="230 Office equipment",C1409="240 Office furniture"),
         E1409-(E1409/(1+Dashboard!$F$4)),
         0
      ),
      IF(C1409="750 Business promotion",
         E1409-(E1409/(1+4.793/100)),
         E1409-(E1409/(1+Dashboard!$F$4))
      )
   )
)</f>
        <v>0</v>
      </c>
      <c r="J1409" s="25">
        <f>Bank1[[#This Row],[Money in/ (Money out)]]-Bank1[[#This Row],[GST/HST]]</f>
        <v>0</v>
      </c>
      <c r="L1409" s="23">
        <f t="shared" si="63"/>
        <v>0</v>
      </c>
    </row>
    <row r="1410" spans="1:12" x14ac:dyDescent="0.2">
      <c r="A1410" s="399"/>
      <c r="D1410" s="397">
        <f>_xlfn.XLOOKUP(C:C,Table1[for Import to Bank Register dropdown],Table1[for Pivot],0,0,1)</f>
        <v>0</v>
      </c>
      <c r="E1410" s="400"/>
      <c r="F1410" s="146">
        <f t="shared" si="65"/>
        <v>1111111</v>
      </c>
      <c r="G1410" s="375">
        <f t="shared" si="64"/>
        <v>0</v>
      </c>
      <c r="I1410" s="378">
        <f>IF(OR(C1410="150 Directors advances", C1410="120 accounts receivable", C1410="720.2 Automobile - Insurance", C1410="720.3 Automobile - License", C1410="870.4 Rent - Insurance", C1410="870.6 Rent - Property Tax", C1410="870.7 Rent - Homeoffice", C1410="870.9 Rent - Water"),
   0,
   IF(Dashboard!$F$5="Quick",
      IF(OR(C1410="190 Automobile",C1410="200 computer hardware",C1410="210 Computer software",C1410="220 Quickbooks software",C1410="230 Office equipment",C1410="240 Office furniture"),
         E1410-(E1410/(1+Dashboard!$F$4)),
         0
      ),
      IF(C1410="750 Business promotion",
         E1410-(E1410/(1+4.793/100)),
         E1410-(E1410/(1+Dashboard!$F$4))
      )
   )
)</f>
        <v>0</v>
      </c>
      <c r="J1410" s="25">
        <f>Bank1[[#This Row],[Money in/ (Money out)]]-Bank1[[#This Row],[GST/HST]]</f>
        <v>0</v>
      </c>
      <c r="L1410" s="23">
        <f t="shared" si="63"/>
        <v>0</v>
      </c>
    </row>
    <row r="1411" spans="1:12" x14ac:dyDescent="0.2">
      <c r="A1411" s="399"/>
      <c r="D1411" s="397">
        <f>_xlfn.XLOOKUP(C:C,Table1[for Import to Bank Register dropdown],Table1[for Pivot],0,0,1)</f>
        <v>0</v>
      </c>
      <c r="E1411" s="400"/>
      <c r="F1411" s="146">
        <f t="shared" si="65"/>
        <v>1111111</v>
      </c>
      <c r="G1411" s="375">
        <f t="shared" si="64"/>
        <v>0</v>
      </c>
      <c r="I1411" s="378">
        <f>IF(OR(C1411="150 Directors advances", C1411="120 accounts receivable", C1411="720.2 Automobile - Insurance", C1411="720.3 Automobile - License", C1411="870.4 Rent - Insurance", C1411="870.6 Rent - Property Tax", C1411="870.7 Rent - Homeoffice", C1411="870.9 Rent - Water"),
   0,
   IF(Dashboard!$F$5="Quick",
      IF(OR(C1411="190 Automobile",C1411="200 computer hardware",C1411="210 Computer software",C1411="220 Quickbooks software",C1411="230 Office equipment",C1411="240 Office furniture"),
         E1411-(E1411/(1+Dashboard!$F$4)),
         0
      ),
      IF(C1411="750 Business promotion",
         E1411-(E1411/(1+4.793/100)),
         E1411-(E1411/(1+Dashboard!$F$4))
      )
   )
)</f>
        <v>0</v>
      </c>
      <c r="J1411" s="25">
        <f>Bank1[[#This Row],[Money in/ (Money out)]]-Bank1[[#This Row],[GST/HST]]</f>
        <v>0</v>
      </c>
      <c r="L1411" s="23">
        <f t="shared" si="63"/>
        <v>0</v>
      </c>
    </row>
    <row r="1412" spans="1:12" x14ac:dyDescent="0.2">
      <c r="A1412" s="399"/>
      <c r="D1412" s="397">
        <f>_xlfn.XLOOKUP(C:C,Table1[for Import to Bank Register dropdown],Table1[for Pivot],0,0,1)</f>
        <v>0</v>
      </c>
      <c r="E1412" s="400"/>
      <c r="F1412" s="146">
        <f t="shared" si="65"/>
        <v>1111111</v>
      </c>
      <c r="G1412" s="375">
        <f t="shared" si="64"/>
        <v>0</v>
      </c>
      <c r="I1412" s="378">
        <f>IF(OR(C1412="150 Directors advances", C1412="120 accounts receivable", C1412="720.2 Automobile - Insurance", C1412="720.3 Automobile - License", C1412="870.4 Rent - Insurance", C1412="870.6 Rent - Property Tax", C1412="870.7 Rent - Homeoffice", C1412="870.9 Rent - Water"),
   0,
   IF(Dashboard!$F$5="Quick",
      IF(OR(C1412="190 Automobile",C1412="200 computer hardware",C1412="210 Computer software",C1412="220 Quickbooks software",C1412="230 Office equipment",C1412="240 Office furniture"),
         E1412-(E1412/(1+Dashboard!$F$4)),
         0
      ),
      IF(C1412="750 Business promotion",
         E1412-(E1412/(1+4.793/100)),
         E1412-(E1412/(1+Dashboard!$F$4))
      )
   )
)</f>
        <v>0</v>
      </c>
      <c r="J1412" s="25">
        <f>Bank1[[#This Row],[Money in/ (Money out)]]-Bank1[[#This Row],[GST/HST]]</f>
        <v>0</v>
      </c>
      <c r="L1412" s="23">
        <f t="shared" si="63"/>
        <v>0</v>
      </c>
    </row>
    <row r="1413" spans="1:12" x14ac:dyDescent="0.2">
      <c r="A1413" s="399"/>
      <c r="D1413" s="397">
        <f>_xlfn.XLOOKUP(C:C,Table1[for Import to Bank Register dropdown],Table1[for Pivot],0,0,1)</f>
        <v>0</v>
      </c>
      <c r="E1413" s="400"/>
      <c r="F1413" s="146">
        <f t="shared" si="65"/>
        <v>1111111</v>
      </c>
      <c r="G1413" s="375">
        <f t="shared" si="64"/>
        <v>0</v>
      </c>
      <c r="I1413" s="378">
        <f>IF(OR(C1413="150 Directors advances", C1413="120 accounts receivable", C1413="720.2 Automobile - Insurance", C1413="720.3 Automobile - License", C1413="870.4 Rent - Insurance", C1413="870.6 Rent - Property Tax", C1413="870.7 Rent - Homeoffice", C1413="870.9 Rent - Water"),
   0,
   IF(Dashboard!$F$5="Quick",
      IF(OR(C1413="190 Automobile",C1413="200 computer hardware",C1413="210 Computer software",C1413="220 Quickbooks software",C1413="230 Office equipment",C1413="240 Office furniture"),
         E1413-(E1413/(1+Dashboard!$F$4)),
         0
      ),
      IF(C1413="750 Business promotion",
         E1413-(E1413/(1+4.793/100)),
         E1413-(E1413/(1+Dashboard!$F$4))
      )
   )
)</f>
        <v>0</v>
      </c>
      <c r="J1413" s="25">
        <f>Bank1[[#This Row],[Money in/ (Money out)]]-Bank1[[#This Row],[GST/HST]]</f>
        <v>0</v>
      </c>
      <c r="L1413" s="23">
        <f t="shared" si="63"/>
        <v>0</v>
      </c>
    </row>
    <row r="1414" spans="1:12" x14ac:dyDescent="0.2">
      <c r="A1414" s="399"/>
      <c r="D1414" s="397">
        <f>_xlfn.XLOOKUP(C:C,Table1[for Import to Bank Register dropdown],Table1[for Pivot],0,0,1)</f>
        <v>0</v>
      </c>
      <c r="E1414" s="400"/>
      <c r="F1414" s="146">
        <f t="shared" si="65"/>
        <v>1111111</v>
      </c>
      <c r="G1414" s="375">
        <f t="shared" si="64"/>
        <v>0</v>
      </c>
      <c r="I1414" s="378">
        <f>IF(OR(C1414="150 Directors advances", C1414="120 accounts receivable", C1414="720.2 Automobile - Insurance", C1414="720.3 Automobile - License", C1414="870.4 Rent - Insurance", C1414="870.6 Rent - Property Tax", C1414="870.7 Rent - Homeoffice", C1414="870.9 Rent - Water"),
   0,
   IF(Dashboard!$F$5="Quick",
      IF(OR(C1414="190 Automobile",C1414="200 computer hardware",C1414="210 Computer software",C1414="220 Quickbooks software",C1414="230 Office equipment",C1414="240 Office furniture"),
         E1414-(E1414/(1+Dashboard!$F$4)),
         0
      ),
      IF(C1414="750 Business promotion",
         E1414-(E1414/(1+4.793/100)),
         E1414-(E1414/(1+Dashboard!$F$4))
      )
   )
)</f>
        <v>0</v>
      </c>
      <c r="J1414" s="25">
        <f>Bank1[[#This Row],[Money in/ (Money out)]]-Bank1[[#This Row],[GST/HST]]</f>
        <v>0</v>
      </c>
      <c r="L1414" s="23">
        <f t="shared" ref="L1414:L1477" si="66">$L$3</f>
        <v>0</v>
      </c>
    </row>
    <row r="1415" spans="1:12" x14ac:dyDescent="0.2">
      <c r="A1415" s="399"/>
      <c r="D1415" s="397">
        <f>_xlfn.XLOOKUP(C:C,Table1[for Import to Bank Register dropdown],Table1[for Pivot],0,0,1)</f>
        <v>0</v>
      </c>
      <c r="E1415" s="400"/>
      <c r="F1415" s="146">
        <f t="shared" si="65"/>
        <v>1111111</v>
      </c>
      <c r="G1415" s="375">
        <f t="shared" ref="G1415:G1478" si="67">G1414+E1415</f>
        <v>0</v>
      </c>
      <c r="I1415" s="378">
        <f>IF(OR(C1415="150 Directors advances", C1415="120 accounts receivable", C1415="720.2 Automobile - Insurance", C1415="720.3 Automobile - License", C1415="870.4 Rent - Insurance", C1415="870.6 Rent - Property Tax", C1415="870.7 Rent - Homeoffice", C1415="870.9 Rent - Water"),
   0,
   IF(Dashboard!$F$5="Quick",
      IF(OR(C1415="190 Automobile",C1415="200 computer hardware",C1415="210 Computer software",C1415="220 Quickbooks software",C1415="230 Office equipment",C1415="240 Office furniture"),
         E1415-(E1415/(1+Dashboard!$F$4)),
         0
      ),
      IF(C1415="750 Business promotion",
         E1415-(E1415/(1+4.793/100)),
         E1415-(E1415/(1+Dashboard!$F$4))
      )
   )
)</f>
        <v>0</v>
      </c>
      <c r="J1415" s="25">
        <f>Bank1[[#This Row],[Money in/ (Money out)]]-Bank1[[#This Row],[GST/HST]]</f>
        <v>0</v>
      </c>
      <c r="L1415" s="23">
        <f t="shared" si="66"/>
        <v>0</v>
      </c>
    </row>
    <row r="1416" spans="1:12" x14ac:dyDescent="0.2">
      <c r="A1416" s="399"/>
      <c r="D1416" s="397">
        <f>_xlfn.XLOOKUP(C:C,Table1[for Import to Bank Register dropdown],Table1[for Pivot],0,0,1)</f>
        <v>0</v>
      </c>
      <c r="E1416" s="400"/>
      <c r="F1416" s="146">
        <f t="shared" ref="F1416:F1479" si="68">$E$2</f>
        <v>1111111</v>
      </c>
      <c r="G1416" s="375">
        <f t="shared" si="67"/>
        <v>0</v>
      </c>
      <c r="I1416" s="378">
        <f>IF(OR(C1416="150 Directors advances", C1416="120 accounts receivable", C1416="720.2 Automobile - Insurance", C1416="720.3 Automobile - License", C1416="870.4 Rent - Insurance", C1416="870.6 Rent - Property Tax", C1416="870.7 Rent - Homeoffice", C1416="870.9 Rent - Water"),
   0,
   IF(Dashboard!$F$5="Quick",
      IF(OR(C1416="190 Automobile",C1416="200 computer hardware",C1416="210 Computer software",C1416="220 Quickbooks software",C1416="230 Office equipment",C1416="240 Office furniture"),
         E1416-(E1416/(1+Dashboard!$F$4)),
         0
      ),
      IF(C1416="750 Business promotion",
         E1416-(E1416/(1+4.793/100)),
         E1416-(E1416/(1+Dashboard!$F$4))
      )
   )
)</f>
        <v>0</v>
      </c>
      <c r="J1416" s="25">
        <f>Bank1[[#This Row],[Money in/ (Money out)]]-Bank1[[#This Row],[GST/HST]]</f>
        <v>0</v>
      </c>
      <c r="L1416" s="23">
        <f t="shared" si="66"/>
        <v>0</v>
      </c>
    </row>
    <row r="1417" spans="1:12" x14ac:dyDescent="0.2">
      <c r="A1417" s="399"/>
      <c r="D1417" s="397">
        <f>_xlfn.XLOOKUP(C:C,Table1[for Import to Bank Register dropdown],Table1[for Pivot],0,0,1)</f>
        <v>0</v>
      </c>
      <c r="E1417" s="400"/>
      <c r="F1417" s="146">
        <f t="shared" si="68"/>
        <v>1111111</v>
      </c>
      <c r="G1417" s="375">
        <f t="shared" si="67"/>
        <v>0</v>
      </c>
      <c r="I1417" s="378">
        <f>IF(OR(C1417="150 Directors advances", C1417="120 accounts receivable", C1417="720.2 Automobile - Insurance", C1417="720.3 Automobile - License", C1417="870.4 Rent - Insurance", C1417="870.6 Rent - Property Tax", C1417="870.7 Rent - Homeoffice", C1417="870.9 Rent - Water"),
   0,
   IF(Dashboard!$F$5="Quick",
      IF(OR(C1417="190 Automobile",C1417="200 computer hardware",C1417="210 Computer software",C1417="220 Quickbooks software",C1417="230 Office equipment",C1417="240 Office furniture"),
         E1417-(E1417/(1+Dashboard!$F$4)),
         0
      ),
      IF(C1417="750 Business promotion",
         E1417-(E1417/(1+4.793/100)),
         E1417-(E1417/(1+Dashboard!$F$4))
      )
   )
)</f>
        <v>0</v>
      </c>
      <c r="J1417" s="25">
        <f>Bank1[[#This Row],[Money in/ (Money out)]]-Bank1[[#This Row],[GST/HST]]</f>
        <v>0</v>
      </c>
      <c r="L1417" s="23">
        <f t="shared" si="66"/>
        <v>0</v>
      </c>
    </row>
    <row r="1418" spans="1:12" x14ac:dyDescent="0.2">
      <c r="A1418" s="399"/>
      <c r="D1418" s="397">
        <f>_xlfn.XLOOKUP(C:C,Table1[for Import to Bank Register dropdown],Table1[for Pivot],0,0,1)</f>
        <v>0</v>
      </c>
      <c r="E1418" s="400"/>
      <c r="F1418" s="146">
        <f t="shared" si="68"/>
        <v>1111111</v>
      </c>
      <c r="G1418" s="375">
        <f t="shared" si="67"/>
        <v>0</v>
      </c>
      <c r="I1418" s="378">
        <f>IF(OR(C1418="150 Directors advances", C1418="120 accounts receivable", C1418="720.2 Automobile - Insurance", C1418="720.3 Automobile - License", C1418="870.4 Rent - Insurance", C1418="870.6 Rent - Property Tax", C1418="870.7 Rent - Homeoffice", C1418="870.9 Rent - Water"),
   0,
   IF(Dashboard!$F$5="Quick",
      IF(OR(C1418="190 Automobile",C1418="200 computer hardware",C1418="210 Computer software",C1418="220 Quickbooks software",C1418="230 Office equipment",C1418="240 Office furniture"),
         E1418-(E1418/(1+Dashboard!$F$4)),
         0
      ),
      IF(C1418="750 Business promotion",
         E1418-(E1418/(1+4.793/100)),
         E1418-(E1418/(1+Dashboard!$F$4))
      )
   )
)</f>
        <v>0</v>
      </c>
      <c r="J1418" s="25">
        <f>Bank1[[#This Row],[Money in/ (Money out)]]-Bank1[[#This Row],[GST/HST]]</f>
        <v>0</v>
      </c>
      <c r="L1418" s="23">
        <f t="shared" si="66"/>
        <v>0</v>
      </c>
    </row>
    <row r="1419" spans="1:12" x14ac:dyDescent="0.2">
      <c r="A1419" s="399"/>
      <c r="D1419" s="397">
        <f>_xlfn.XLOOKUP(C:C,Table1[for Import to Bank Register dropdown],Table1[for Pivot],0,0,1)</f>
        <v>0</v>
      </c>
      <c r="E1419" s="400"/>
      <c r="F1419" s="146">
        <f t="shared" si="68"/>
        <v>1111111</v>
      </c>
      <c r="G1419" s="375">
        <f t="shared" si="67"/>
        <v>0</v>
      </c>
      <c r="I1419" s="378">
        <f>IF(OR(C1419="150 Directors advances", C1419="120 accounts receivable", C1419="720.2 Automobile - Insurance", C1419="720.3 Automobile - License", C1419="870.4 Rent - Insurance", C1419="870.6 Rent - Property Tax", C1419="870.7 Rent - Homeoffice", C1419="870.9 Rent - Water"),
   0,
   IF(Dashboard!$F$5="Quick",
      IF(OR(C1419="190 Automobile",C1419="200 computer hardware",C1419="210 Computer software",C1419="220 Quickbooks software",C1419="230 Office equipment",C1419="240 Office furniture"),
         E1419-(E1419/(1+Dashboard!$F$4)),
         0
      ),
      IF(C1419="750 Business promotion",
         E1419-(E1419/(1+4.793/100)),
         E1419-(E1419/(1+Dashboard!$F$4))
      )
   )
)</f>
        <v>0</v>
      </c>
      <c r="J1419" s="25">
        <f>Bank1[[#This Row],[Money in/ (Money out)]]-Bank1[[#This Row],[GST/HST]]</f>
        <v>0</v>
      </c>
      <c r="L1419" s="23">
        <f t="shared" si="66"/>
        <v>0</v>
      </c>
    </row>
    <row r="1420" spans="1:12" x14ac:dyDescent="0.2">
      <c r="A1420" s="399"/>
      <c r="D1420" s="397">
        <f>_xlfn.XLOOKUP(C:C,Table1[for Import to Bank Register dropdown],Table1[for Pivot],0,0,1)</f>
        <v>0</v>
      </c>
      <c r="E1420" s="400"/>
      <c r="F1420" s="146">
        <f t="shared" si="68"/>
        <v>1111111</v>
      </c>
      <c r="G1420" s="375">
        <f t="shared" si="67"/>
        <v>0</v>
      </c>
      <c r="I1420" s="378">
        <f>IF(OR(C1420="150 Directors advances", C1420="120 accounts receivable", C1420="720.2 Automobile - Insurance", C1420="720.3 Automobile - License", C1420="870.4 Rent - Insurance", C1420="870.6 Rent - Property Tax", C1420="870.7 Rent - Homeoffice", C1420="870.9 Rent - Water"),
   0,
   IF(Dashboard!$F$5="Quick",
      IF(OR(C1420="190 Automobile",C1420="200 computer hardware",C1420="210 Computer software",C1420="220 Quickbooks software",C1420="230 Office equipment",C1420="240 Office furniture"),
         E1420-(E1420/(1+Dashboard!$F$4)),
         0
      ),
      IF(C1420="750 Business promotion",
         E1420-(E1420/(1+4.793/100)),
         E1420-(E1420/(1+Dashboard!$F$4))
      )
   )
)</f>
        <v>0</v>
      </c>
      <c r="J1420" s="25">
        <f>Bank1[[#This Row],[Money in/ (Money out)]]-Bank1[[#This Row],[GST/HST]]</f>
        <v>0</v>
      </c>
      <c r="L1420" s="23">
        <f t="shared" si="66"/>
        <v>0</v>
      </c>
    </row>
    <row r="1421" spans="1:12" x14ac:dyDescent="0.2">
      <c r="A1421" s="399"/>
      <c r="D1421" s="397">
        <f>_xlfn.XLOOKUP(C:C,Table1[for Import to Bank Register dropdown],Table1[for Pivot],0,0,1)</f>
        <v>0</v>
      </c>
      <c r="E1421" s="400"/>
      <c r="F1421" s="146">
        <f t="shared" si="68"/>
        <v>1111111</v>
      </c>
      <c r="G1421" s="375">
        <f t="shared" si="67"/>
        <v>0</v>
      </c>
      <c r="I1421" s="378">
        <f>IF(OR(C1421="150 Directors advances", C1421="120 accounts receivable", C1421="720.2 Automobile - Insurance", C1421="720.3 Automobile - License", C1421="870.4 Rent - Insurance", C1421="870.6 Rent - Property Tax", C1421="870.7 Rent - Homeoffice", C1421="870.9 Rent - Water"),
   0,
   IF(Dashboard!$F$5="Quick",
      IF(OR(C1421="190 Automobile",C1421="200 computer hardware",C1421="210 Computer software",C1421="220 Quickbooks software",C1421="230 Office equipment",C1421="240 Office furniture"),
         E1421-(E1421/(1+Dashboard!$F$4)),
         0
      ),
      IF(C1421="750 Business promotion",
         E1421-(E1421/(1+4.793/100)),
         E1421-(E1421/(1+Dashboard!$F$4))
      )
   )
)</f>
        <v>0</v>
      </c>
      <c r="J1421" s="25">
        <f>Bank1[[#This Row],[Money in/ (Money out)]]-Bank1[[#This Row],[GST/HST]]</f>
        <v>0</v>
      </c>
      <c r="L1421" s="23">
        <f t="shared" si="66"/>
        <v>0</v>
      </c>
    </row>
    <row r="1422" spans="1:12" x14ac:dyDescent="0.2">
      <c r="A1422" s="399"/>
      <c r="D1422" s="397">
        <f>_xlfn.XLOOKUP(C:C,Table1[for Import to Bank Register dropdown],Table1[for Pivot],0,0,1)</f>
        <v>0</v>
      </c>
      <c r="E1422" s="400"/>
      <c r="F1422" s="146">
        <f t="shared" si="68"/>
        <v>1111111</v>
      </c>
      <c r="G1422" s="375">
        <f t="shared" si="67"/>
        <v>0</v>
      </c>
      <c r="I1422" s="378">
        <f>IF(OR(C1422="150 Directors advances", C1422="120 accounts receivable", C1422="720.2 Automobile - Insurance", C1422="720.3 Automobile - License", C1422="870.4 Rent - Insurance", C1422="870.6 Rent - Property Tax", C1422="870.7 Rent - Homeoffice", C1422="870.9 Rent - Water"),
   0,
   IF(Dashboard!$F$5="Quick",
      IF(OR(C1422="190 Automobile",C1422="200 computer hardware",C1422="210 Computer software",C1422="220 Quickbooks software",C1422="230 Office equipment",C1422="240 Office furniture"),
         E1422-(E1422/(1+Dashboard!$F$4)),
         0
      ),
      IF(C1422="750 Business promotion",
         E1422-(E1422/(1+4.793/100)),
         E1422-(E1422/(1+Dashboard!$F$4))
      )
   )
)</f>
        <v>0</v>
      </c>
      <c r="J1422" s="25">
        <f>Bank1[[#This Row],[Money in/ (Money out)]]-Bank1[[#This Row],[GST/HST]]</f>
        <v>0</v>
      </c>
      <c r="L1422" s="23">
        <f t="shared" si="66"/>
        <v>0</v>
      </c>
    </row>
    <row r="1423" spans="1:12" x14ac:dyDescent="0.2">
      <c r="A1423" s="399"/>
      <c r="D1423" s="397">
        <f>_xlfn.XLOOKUP(C:C,Table1[for Import to Bank Register dropdown],Table1[for Pivot],0,0,1)</f>
        <v>0</v>
      </c>
      <c r="E1423" s="400"/>
      <c r="F1423" s="146">
        <f t="shared" si="68"/>
        <v>1111111</v>
      </c>
      <c r="G1423" s="375">
        <f t="shared" si="67"/>
        <v>0</v>
      </c>
      <c r="I1423" s="378">
        <f>IF(OR(C1423="150 Directors advances", C1423="120 accounts receivable", C1423="720.2 Automobile - Insurance", C1423="720.3 Automobile - License", C1423="870.4 Rent - Insurance", C1423="870.6 Rent - Property Tax", C1423="870.7 Rent - Homeoffice", C1423="870.9 Rent - Water"),
   0,
   IF(Dashboard!$F$5="Quick",
      IF(OR(C1423="190 Automobile",C1423="200 computer hardware",C1423="210 Computer software",C1423="220 Quickbooks software",C1423="230 Office equipment",C1423="240 Office furniture"),
         E1423-(E1423/(1+Dashboard!$F$4)),
         0
      ),
      IF(C1423="750 Business promotion",
         E1423-(E1423/(1+4.793/100)),
         E1423-(E1423/(1+Dashboard!$F$4))
      )
   )
)</f>
        <v>0</v>
      </c>
      <c r="J1423" s="25">
        <f>Bank1[[#This Row],[Money in/ (Money out)]]-Bank1[[#This Row],[GST/HST]]</f>
        <v>0</v>
      </c>
      <c r="L1423" s="23">
        <f t="shared" si="66"/>
        <v>0</v>
      </c>
    </row>
    <row r="1424" spans="1:12" x14ac:dyDescent="0.2">
      <c r="A1424" s="399"/>
      <c r="D1424" s="397">
        <f>_xlfn.XLOOKUP(C:C,Table1[for Import to Bank Register dropdown],Table1[for Pivot],0,0,1)</f>
        <v>0</v>
      </c>
      <c r="E1424" s="400"/>
      <c r="F1424" s="146">
        <f t="shared" si="68"/>
        <v>1111111</v>
      </c>
      <c r="G1424" s="375">
        <f t="shared" si="67"/>
        <v>0</v>
      </c>
      <c r="I1424" s="378">
        <f>IF(OR(C1424="150 Directors advances", C1424="120 accounts receivable", C1424="720.2 Automobile - Insurance", C1424="720.3 Automobile - License", C1424="870.4 Rent - Insurance", C1424="870.6 Rent - Property Tax", C1424="870.7 Rent - Homeoffice", C1424="870.9 Rent - Water"),
   0,
   IF(Dashboard!$F$5="Quick",
      IF(OR(C1424="190 Automobile",C1424="200 computer hardware",C1424="210 Computer software",C1424="220 Quickbooks software",C1424="230 Office equipment",C1424="240 Office furniture"),
         E1424-(E1424/(1+Dashboard!$F$4)),
         0
      ),
      IF(C1424="750 Business promotion",
         E1424-(E1424/(1+4.793/100)),
         E1424-(E1424/(1+Dashboard!$F$4))
      )
   )
)</f>
        <v>0</v>
      </c>
      <c r="J1424" s="25">
        <f>Bank1[[#This Row],[Money in/ (Money out)]]-Bank1[[#This Row],[GST/HST]]</f>
        <v>0</v>
      </c>
      <c r="L1424" s="23">
        <f t="shared" si="66"/>
        <v>0</v>
      </c>
    </row>
    <row r="1425" spans="1:12" x14ac:dyDescent="0.2">
      <c r="A1425" s="399"/>
      <c r="D1425" s="397">
        <f>_xlfn.XLOOKUP(C:C,Table1[for Import to Bank Register dropdown],Table1[for Pivot],0,0,1)</f>
        <v>0</v>
      </c>
      <c r="E1425" s="400"/>
      <c r="F1425" s="146">
        <f t="shared" si="68"/>
        <v>1111111</v>
      </c>
      <c r="G1425" s="375">
        <f t="shared" si="67"/>
        <v>0</v>
      </c>
      <c r="I1425" s="378">
        <f>IF(OR(C1425="150 Directors advances", C1425="120 accounts receivable", C1425="720.2 Automobile - Insurance", C1425="720.3 Automobile - License", C1425="870.4 Rent - Insurance", C1425="870.6 Rent - Property Tax", C1425="870.7 Rent - Homeoffice", C1425="870.9 Rent - Water"),
   0,
   IF(Dashboard!$F$5="Quick",
      IF(OR(C1425="190 Automobile",C1425="200 computer hardware",C1425="210 Computer software",C1425="220 Quickbooks software",C1425="230 Office equipment",C1425="240 Office furniture"),
         E1425-(E1425/(1+Dashboard!$F$4)),
         0
      ),
      IF(C1425="750 Business promotion",
         E1425-(E1425/(1+4.793/100)),
         E1425-(E1425/(1+Dashboard!$F$4))
      )
   )
)</f>
        <v>0</v>
      </c>
      <c r="J1425" s="25">
        <f>Bank1[[#This Row],[Money in/ (Money out)]]-Bank1[[#This Row],[GST/HST]]</f>
        <v>0</v>
      </c>
      <c r="L1425" s="23">
        <f t="shared" si="66"/>
        <v>0</v>
      </c>
    </row>
    <row r="1426" spans="1:12" x14ac:dyDescent="0.2">
      <c r="A1426" s="399"/>
      <c r="D1426" s="397">
        <f>_xlfn.XLOOKUP(C:C,Table1[for Import to Bank Register dropdown],Table1[for Pivot],0,0,1)</f>
        <v>0</v>
      </c>
      <c r="E1426" s="400"/>
      <c r="F1426" s="146">
        <f t="shared" si="68"/>
        <v>1111111</v>
      </c>
      <c r="G1426" s="375">
        <f t="shared" si="67"/>
        <v>0</v>
      </c>
      <c r="I1426" s="378">
        <f>IF(OR(C1426="150 Directors advances", C1426="120 accounts receivable", C1426="720.2 Automobile - Insurance", C1426="720.3 Automobile - License", C1426="870.4 Rent - Insurance", C1426="870.6 Rent - Property Tax", C1426="870.7 Rent - Homeoffice", C1426="870.9 Rent - Water"),
   0,
   IF(Dashboard!$F$5="Quick",
      IF(OR(C1426="190 Automobile",C1426="200 computer hardware",C1426="210 Computer software",C1426="220 Quickbooks software",C1426="230 Office equipment",C1426="240 Office furniture"),
         E1426-(E1426/(1+Dashboard!$F$4)),
         0
      ),
      IF(C1426="750 Business promotion",
         E1426-(E1426/(1+4.793/100)),
         E1426-(E1426/(1+Dashboard!$F$4))
      )
   )
)</f>
        <v>0</v>
      </c>
      <c r="J1426" s="25">
        <f>Bank1[[#This Row],[Money in/ (Money out)]]-Bank1[[#This Row],[GST/HST]]</f>
        <v>0</v>
      </c>
      <c r="L1426" s="23">
        <f t="shared" si="66"/>
        <v>0</v>
      </c>
    </row>
    <row r="1427" spans="1:12" x14ac:dyDescent="0.2">
      <c r="A1427" s="399"/>
      <c r="D1427" s="397">
        <f>_xlfn.XLOOKUP(C:C,Table1[for Import to Bank Register dropdown],Table1[for Pivot],0,0,1)</f>
        <v>0</v>
      </c>
      <c r="E1427" s="400"/>
      <c r="F1427" s="146">
        <f t="shared" si="68"/>
        <v>1111111</v>
      </c>
      <c r="G1427" s="375">
        <f t="shared" si="67"/>
        <v>0</v>
      </c>
      <c r="I1427" s="378">
        <f>IF(OR(C1427="150 Directors advances", C1427="120 accounts receivable", C1427="720.2 Automobile - Insurance", C1427="720.3 Automobile - License", C1427="870.4 Rent - Insurance", C1427="870.6 Rent - Property Tax", C1427="870.7 Rent - Homeoffice", C1427="870.9 Rent - Water"),
   0,
   IF(Dashboard!$F$5="Quick",
      IF(OR(C1427="190 Automobile",C1427="200 computer hardware",C1427="210 Computer software",C1427="220 Quickbooks software",C1427="230 Office equipment",C1427="240 Office furniture"),
         E1427-(E1427/(1+Dashboard!$F$4)),
         0
      ),
      IF(C1427="750 Business promotion",
         E1427-(E1427/(1+4.793/100)),
         E1427-(E1427/(1+Dashboard!$F$4))
      )
   )
)</f>
        <v>0</v>
      </c>
      <c r="J1427" s="25">
        <f>Bank1[[#This Row],[Money in/ (Money out)]]-Bank1[[#This Row],[GST/HST]]</f>
        <v>0</v>
      </c>
      <c r="L1427" s="23">
        <f t="shared" si="66"/>
        <v>0</v>
      </c>
    </row>
    <row r="1428" spans="1:12" x14ac:dyDescent="0.2">
      <c r="A1428" s="399"/>
      <c r="D1428" s="397">
        <f>_xlfn.XLOOKUP(C:C,Table1[for Import to Bank Register dropdown],Table1[for Pivot],0,0,1)</f>
        <v>0</v>
      </c>
      <c r="E1428" s="400"/>
      <c r="F1428" s="146">
        <f t="shared" si="68"/>
        <v>1111111</v>
      </c>
      <c r="G1428" s="375">
        <f t="shared" si="67"/>
        <v>0</v>
      </c>
      <c r="I1428" s="378">
        <f>IF(OR(C1428="150 Directors advances", C1428="120 accounts receivable", C1428="720.2 Automobile - Insurance", C1428="720.3 Automobile - License", C1428="870.4 Rent - Insurance", C1428="870.6 Rent - Property Tax", C1428="870.7 Rent - Homeoffice", C1428="870.9 Rent - Water"),
   0,
   IF(Dashboard!$F$5="Quick",
      IF(OR(C1428="190 Automobile",C1428="200 computer hardware",C1428="210 Computer software",C1428="220 Quickbooks software",C1428="230 Office equipment",C1428="240 Office furniture"),
         E1428-(E1428/(1+Dashboard!$F$4)),
         0
      ),
      IF(C1428="750 Business promotion",
         E1428-(E1428/(1+4.793/100)),
         E1428-(E1428/(1+Dashboard!$F$4))
      )
   )
)</f>
        <v>0</v>
      </c>
      <c r="J1428" s="25">
        <f>Bank1[[#This Row],[Money in/ (Money out)]]-Bank1[[#This Row],[GST/HST]]</f>
        <v>0</v>
      </c>
      <c r="L1428" s="23">
        <f t="shared" si="66"/>
        <v>0</v>
      </c>
    </row>
    <row r="1429" spans="1:12" x14ac:dyDescent="0.2">
      <c r="A1429" s="399"/>
      <c r="D1429" s="397">
        <f>_xlfn.XLOOKUP(C:C,Table1[for Import to Bank Register dropdown],Table1[for Pivot],0,0,1)</f>
        <v>0</v>
      </c>
      <c r="E1429" s="400"/>
      <c r="F1429" s="146">
        <f t="shared" si="68"/>
        <v>1111111</v>
      </c>
      <c r="G1429" s="375">
        <f t="shared" si="67"/>
        <v>0</v>
      </c>
      <c r="I1429" s="378">
        <f>IF(OR(C1429="150 Directors advances", C1429="120 accounts receivable", C1429="720.2 Automobile - Insurance", C1429="720.3 Automobile - License", C1429="870.4 Rent - Insurance", C1429="870.6 Rent - Property Tax", C1429="870.7 Rent - Homeoffice", C1429="870.9 Rent - Water"),
   0,
   IF(Dashboard!$F$5="Quick",
      IF(OR(C1429="190 Automobile",C1429="200 computer hardware",C1429="210 Computer software",C1429="220 Quickbooks software",C1429="230 Office equipment",C1429="240 Office furniture"),
         E1429-(E1429/(1+Dashboard!$F$4)),
         0
      ),
      IF(C1429="750 Business promotion",
         E1429-(E1429/(1+4.793/100)),
         E1429-(E1429/(1+Dashboard!$F$4))
      )
   )
)</f>
        <v>0</v>
      </c>
      <c r="J1429" s="25">
        <f>Bank1[[#This Row],[Money in/ (Money out)]]-Bank1[[#This Row],[GST/HST]]</f>
        <v>0</v>
      </c>
      <c r="L1429" s="23">
        <f t="shared" si="66"/>
        <v>0</v>
      </c>
    </row>
    <row r="1430" spans="1:12" x14ac:dyDescent="0.2">
      <c r="A1430" s="399"/>
      <c r="D1430" s="397">
        <f>_xlfn.XLOOKUP(C:C,Table1[for Import to Bank Register dropdown],Table1[for Pivot],0,0,1)</f>
        <v>0</v>
      </c>
      <c r="E1430" s="400"/>
      <c r="F1430" s="146">
        <f t="shared" si="68"/>
        <v>1111111</v>
      </c>
      <c r="G1430" s="375">
        <f t="shared" si="67"/>
        <v>0</v>
      </c>
      <c r="I1430" s="378">
        <f>IF(OR(C1430="150 Directors advances", C1430="120 accounts receivable", C1430="720.2 Automobile - Insurance", C1430="720.3 Automobile - License", C1430="870.4 Rent - Insurance", C1430="870.6 Rent - Property Tax", C1430="870.7 Rent - Homeoffice", C1430="870.9 Rent - Water"),
   0,
   IF(Dashboard!$F$5="Quick",
      IF(OR(C1430="190 Automobile",C1430="200 computer hardware",C1430="210 Computer software",C1430="220 Quickbooks software",C1430="230 Office equipment",C1430="240 Office furniture"),
         E1430-(E1430/(1+Dashboard!$F$4)),
         0
      ),
      IF(C1430="750 Business promotion",
         E1430-(E1430/(1+4.793/100)),
         E1430-(E1430/(1+Dashboard!$F$4))
      )
   )
)</f>
        <v>0</v>
      </c>
      <c r="J1430" s="25">
        <f>Bank1[[#This Row],[Money in/ (Money out)]]-Bank1[[#This Row],[GST/HST]]</f>
        <v>0</v>
      </c>
      <c r="L1430" s="23">
        <f t="shared" si="66"/>
        <v>0</v>
      </c>
    </row>
    <row r="1431" spans="1:12" x14ac:dyDescent="0.2">
      <c r="A1431" s="399"/>
      <c r="D1431" s="397">
        <f>_xlfn.XLOOKUP(C:C,Table1[for Import to Bank Register dropdown],Table1[for Pivot],0,0,1)</f>
        <v>0</v>
      </c>
      <c r="E1431" s="400"/>
      <c r="F1431" s="146">
        <f t="shared" si="68"/>
        <v>1111111</v>
      </c>
      <c r="G1431" s="375">
        <f t="shared" si="67"/>
        <v>0</v>
      </c>
      <c r="I1431" s="378">
        <f>IF(OR(C1431="150 Directors advances", C1431="120 accounts receivable", C1431="720.2 Automobile - Insurance", C1431="720.3 Automobile - License", C1431="870.4 Rent - Insurance", C1431="870.6 Rent - Property Tax", C1431="870.7 Rent - Homeoffice", C1431="870.9 Rent - Water"),
   0,
   IF(Dashboard!$F$5="Quick",
      IF(OR(C1431="190 Automobile",C1431="200 computer hardware",C1431="210 Computer software",C1431="220 Quickbooks software",C1431="230 Office equipment",C1431="240 Office furniture"),
         E1431-(E1431/(1+Dashboard!$F$4)),
         0
      ),
      IF(C1431="750 Business promotion",
         E1431-(E1431/(1+4.793/100)),
         E1431-(E1431/(1+Dashboard!$F$4))
      )
   )
)</f>
        <v>0</v>
      </c>
      <c r="J1431" s="25">
        <f>Bank1[[#This Row],[Money in/ (Money out)]]-Bank1[[#This Row],[GST/HST]]</f>
        <v>0</v>
      </c>
      <c r="L1431" s="23">
        <f t="shared" si="66"/>
        <v>0</v>
      </c>
    </row>
    <row r="1432" spans="1:12" x14ac:dyDescent="0.2">
      <c r="A1432" s="399"/>
      <c r="D1432" s="397">
        <f>_xlfn.XLOOKUP(C:C,Table1[for Import to Bank Register dropdown],Table1[for Pivot],0,0,1)</f>
        <v>0</v>
      </c>
      <c r="E1432" s="400"/>
      <c r="F1432" s="146">
        <f t="shared" si="68"/>
        <v>1111111</v>
      </c>
      <c r="G1432" s="375">
        <f t="shared" si="67"/>
        <v>0</v>
      </c>
      <c r="I1432" s="378">
        <f>IF(OR(C1432="150 Directors advances", C1432="120 accounts receivable", C1432="720.2 Automobile - Insurance", C1432="720.3 Automobile - License", C1432="870.4 Rent - Insurance", C1432="870.6 Rent - Property Tax", C1432="870.7 Rent - Homeoffice", C1432="870.9 Rent - Water"),
   0,
   IF(Dashboard!$F$5="Quick",
      IF(OR(C1432="190 Automobile",C1432="200 computer hardware",C1432="210 Computer software",C1432="220 Quickbooks software",C1432="230 Office equipment",C1432="240 Office furniture"),
         E1432-(E1432/(1+Dashboard!$F$4)),
         0
      ),
      IF(C1432="750 Business promotion",
         E1432-(E1432/(1+4.793/100)),
         E1432-(E1432/(1+Dashboard!$F$4))
      )
   )
)</f>
        <v>0</v>
      </c>
      <c r="J1432" s="25">
        <f>Bank1[[#This Row],[Money in/ (Money out)]]-Bank1[[#This Row],[GST/HST]]</f>
        <v>0</v>
      </c>
      <c r="L1432" s="23">
        <f t="shared" si="66"/>
        <v>0</v>
      </c>
    </row>
    <row r="1433" spans="1:12" x14ac:dyDescent="0.2">
      <c r="A1433" s="399"/>
      <c r="D1433" s="397">
        <f>_xlfn.XLOOKUP(C:C,Table1[for Import to Bank Register dropdown],Table1[for Pivot],0,0,1)</f>
        <v>0</v>
      </c>
      <c r="E1433" s="400"/>
      <c r="F1433" s="146">
        <f t="shared" si="68"/>
        <v>1111111</v>
      </c>
      <c r="G1433" s="375">
        <f t="shared" si="67"/>
        <v>0</v>
      </c>
      <c r="I1433" s="378">
        <f>IF(OR(C1433="150 Directors advances", C1433="120 accounts receivable", C1433="720.2 Automobile - Insurance", C1433="720.3 Automobile - License", C1433="870.4 Rent - Insurance", C1433="870.6 Rent - Property Tax", C1433="870.7 Rent - Homeoffice", C1433="870.9 Rent - Water"),
   0,
   IF(Dashboard!$F$5="Quick",
      IF(OR(C1433="190 Automobile",C1433="200 computer hardware",C1433="210 Computer software",C1433="220 Quickbooks software",C1433="230 Office equipment",C1433="240 Office furniture"),
         E1433-(E1433/(1+Dashboard!$F$4)),
         0
      ),
      IF(C1433="750 Business promotion",
         E1433-(E1433/(1+4.793/100)),
         E1433-(E1433/(1+Dashboard!$F$4))
      )
   )
)</f>
        <v>0</v>
      </c>
      <c r="J1433" s="25">
        <f>Bank1[[#This Row],[Money in/ (Money out)]]-Bank1[[#This Row],[GST/HST]]</f>
        <v>0</v>
      </c>
      <c r="L1433" s="23">
        <f t="shared" si="66"/>
        <v>0</v>
      </c>
    </row>
    <row r="1434" spans="1:12" x14ac:dyDescent="0.2">
      <c r="A1434" s="399"/>
      <c r="D1434" s="397">
        <f>_xlfn.XLOOKUP(C:C,Table1[for Import to Bank Register dropdown],Table1[for Pivot],0,0,1)</f>
        <v>0</v>
      </c>
      <c r="E1434" s="400"/>
      <c r="F1434" s="146">
        <f t="shared" si="68"/>
        <v>1111111</v>
      </c>
      <c r="G1434" s="375">
        <f t="shared" si="67"/>
        <v>0</v>
      </c>
      <c r="I1434" s="378">
        <f>IF(OR(C1434="150 Directors advances", C1434="120 accounts receivable", C1434="720.2 Automobile - Insurance", C1434="720.3 Automobile - License", C1434="870.4 Rent - Insurance", C1434="870.6 Rent - Property Tax", C1434="870.7 Rent - Homeoffice", C1434="870.9 Rent - Water"),
   0,
   IF(Dashboard!$F$5="Quick",
      IF(OR(C1434="190 Automobile",C1434="200 computer hardware",C1434="210 Computer software",C1434="220 Quickbooks software",C1434="230 Office equipment",C1434="240 Office furniture"),
         E1434-(E1434/(1+Dashboard!$F$4)),
         0
      ),
      IF(C1434="750 Business promotion",
         E1434-(E1434/(1+4.793/100)),
         E1434-(E1434/(1+Dashboard!$F$4))
      )
   )
)</f>
        <v>0</v>
      </c>
      <c r="J1434" s="25">
        <f>Bank1[[#This Row],[Money in/ (Money out)]]-Bank1[[#This Row],[GST/HST]]</f>
        <v>0</v>
      </c>
      <c r="L1434" s="23">
        <f t="shared" si="66"/>
        <v>0</v>
      </c>
    </row>
    <row r="1435" spans="1:12" x14ac:dyDescent="0.2">
      <c r="A1435" s="399"/>
      <c r="D1435" s="397">
        <f>_xlfn.XLOOKUP(C:C,Table1[for Import to Bank Register dropdown],Table1[for Pivot],0,0,1)</f>
        <v>0</v>
      </c>
      <c r="E1435" s="400"/>
      <c r="F1435" s="146">
        <f t="shared" si="68"/>
        <v>1111111</v>
      </c>
      <c r="G1435" s="375">
        <f t="shared" si="67"/>
        <v>0</v>
      </c>
      <c r="I1435" s="378">
        <f>IF(OR(C1435="150 Directors advances", C1435="120 accounts receivable", C1435="720.2 Automobile - Insurance", C1435="720.3 Automobile - License", C1435="870.4 Rent - Insurance", C1435="870.6 Rent - Property Tax", C1435="870.7 Rent - Homeoffice", C1435="870.9 Rent - Water"),
   0,
   IF(Dashboard!$F$5="Quick",
      IF(OR(C1435="190 Automobile",C1435="200 computer hardware",C1435="210 Computer software",C1435="220 Quickbooks software",C1435="230 Office equipment",C1435="240 Office furniture"),
         E1435-(E1435/(1+Dashboard!$F$4)),
         0
      ),
      IF(C1435="750 Business promotion",
         E1435-(E1435/(1+4.793/100)),
         E1435-(E1435/(1+Dashboard!$F$4))
      )
   )
)</f>
        <v>0</v>
      </c>
      <c r="J1435" s="25">
        <f>Bank1[[#This Row],[Money in/ (Money out)]]-Bank1[[#This Row],[GST/HST]]</f>
        <v>0</v>
      </c>
      <c r="L1435" s="23">
        <f t="shared" si="66"/>
        <v>0</v>
      </c>
    </row>
    <row r="1436" spans="1:12" x14ac:dyDescent="0.2">
      <c r="A1436" s="399"/>
      <c r="D1436" s="397">
        <f>_xlfn.XLOOKUP(C:C,Table1[for Import to Bank Register dropdown],Table1[for Pivot],0,0,1)</f>
        <v>0</v>
      </c>
      <c r="E1436" s="400"/>
      <c r="F1436" s="146">
        <f t="shared" si="68"/>
        <v>1111111</v>
      </c>
      <c r="G1436" s="375">
        <f t="shared" si="67"/>
        <v>0</v>
      </c>
      <c r="I1436" s="378">
        <f>IF(OR(C1436="150 Directors advances", C1436="120 accounts receivable", C1436="720.2 Automobile - Insurance", C1436="720.3 Automobile - License", C1436="870.4 Rent - Insurance", C1436="870.6 Rent - Property Tax", C1436="870.7 Rent - Homeoffice", C1436="870.9 Rent - Water"),
   0,
   IF(Dashboard!$F$5="Quick",
      IF(OR(C1436="190 Automobile",C1436="200 computer hardware",C1436="210 Computer software",C1436="220 Quickbooks software",C1436="230 Office equipment",C1436="240 Office furniture"),
         E1436-(E1436/(1+Dashboard!$F$4)),
         0
      ),
      IF(C1436="750 Business promotion",
         E1436-(E1436/(1+4.793/100)),
         E1436-(E1436/(1+Dashboard!$F$4))
      )
   )
)</f>
        <v>0</v>
      </c>
      <c r="J1436" s="25">
        <f>Bank1[[#This Row],[Money in/ (Money out)]]-Bank1[[#This Row],[GST/HST]]</f>
        <v>0</v>
      </c>
      <c r="L1436" s="23">
        <f t="shared" si="66"/>
        <v>0</v>
      </c>
    </row>
    <row r="1437" spans="1:12" x14ac:dyDescent="0.2">
      <c r="A1437" s="399"/>
      <c r="D1437" s="397">
        <f>_xlfn.XLOOKUP(C:C,Table1[for Import to Bank Register dropdown],Table1[for Pivot],0,0,1)</f>
        <v>0</v>
      </c>
      <c r="E1437" s="400"/>
      <c r="F1437" s="146">
        <f t="shared" si="68"/>
        <v>1111111</v>
      </c>
      <c r="G1437" s="375">
        <f t="shared" si="67"/>
        <v>0</v>
      </c>
      <c r="I1437" s="378">
        <f>IF(OR(C1437="150 Directors advances", C1437="120 accounts receivable", C1437="720.2 Automobile - Insurance", C1437="720.3 Automobile - License", C1437="870.4 Rent - Insurance", C1437="870.6 Rent - Property Tax", C1437="870.7 Rent - Homeoffice", C1437="870.9 Rent - Water"),
   0,
   IF(Dashboard!$F$5="Quick",
      IF(OR(C1437="190 Automobile",C1437="200 computer hardware",C1437="210 Computer software",C1437="220 Quickbooks software",C1437="230 Office equipment",C1437="240 Office furniture"),
         E1437-(E1437/(1+Dashboard!$F$4)),
         0
      ),
      IF(C1437="750 Business promotion",
         E1437-(E1437/(1+4.793/100)),
         E1437-(E1437/(1+Dashboard!$F$4))
      )
   )
)</f>
        <v>0</v>
      </c>
      <c r="J1437" s="25">
        <f>Bank1[[#This Row],[Money in/ (Money out)]]-Bank1[[#This Row],[GST/HST]]</f>
        <v>0</v>
      </c>
      <c r="L1437" s="23">
        <f t="shared" si="66"/>
        <v>0</v>
      </c>
    </row>
    <row r="1438" spans="1:12" x14ac:dyDescent="0.2">
      <c r="A1438" s="399"/>
      <c r="D1438" s="397">
        <f>_xlfn.XLOOKUP(C:C,Table1[for Import to Bank Register dropdown],Table1[for Pivot],0,0,1)</f>
        <v>0</v>
      </c>
      <c r="E1438" s="400"/>
      <c r="F1438" s="146">
        <f t="shared" si="68"/>
        <v>1111111</v>
      </c>
      <c r="G1438" s="375">
        <f t="shared" si="67"/>
        <v>0</v>
      </c>
      <c r="I1438" s="378">
        <f>IF(OR(C1438="150 Directors advances", C1438="120 accounts receivable", C1438="720.2 Automobile - Insurance", C1438="720.3 Automobile - License", C1438="870.4 Rent - Insurance", C1438="870.6 Rent - Property Tax", C1438="870.7 Rent - Homeoffice", C1438="870.9 Rent - Water"),
   0,
   IF(Dashboard!$F$5="Quick",
      IF(OR(C1438="190 Automobile",C1438="200 computer hardware",C1438="210 Computer software",C1438="220 Quickbooks software",C1438="230 Office equipment",C1438="240 Office furniture"),
         E1438-(E1438/(1+Dashboard!$F$4)),
         0
      ),
      IF(C1438="750 Business promotion",
         E1438-(E1438/(1+4.793/100)),
         E1438-(E1438/(1+Dashboard!$F$4))
      )
   )
)</f>
        <v>0</v>
      </c>
      <c r="J1438" s="25">
        <f>Bank1[[#This Row],[Money in/ (Money out)]]-Bank1[[#This Row],[GST/HST]]</f>
        <v>0</v>
      </c>
      <c r="L1438" s="23">
        <f t="shared" si="66"/>
        <v>0</v>
      </c>
    </row>
    <row r="1439" spans="1:12" x14ac:dyDescent="0.2">
      <c r="A1439" s="399"/>
      <c r="D1439" s="397">
        <f>_xlfn.XLOOKUP(C:C,Table1[for Import to Bank Register dropdown],Table1[for Pivot],0,0,1)</f>
        <v>0</v>
      </c>
      <c r="E1439" s="400"/>
      <c r="F1439" s="146">
        <f t="shared" si="68"/>
        <v>1111111</v>
      </c>
      <c r="G1439" s="375">
        <f t="shared" si="67"/>
        <v>0</v>
      </c>
      <c r="I1439" s="378">
        <f>IF(OR(C1439="150 Directors advances", C1439="120 accounts receivable", C1439="720.2 Automobile - Insurance", C1439="720.3 Automobile - License", C1439="870.4 Rent - Insurance", C1439="870.6 Rent - Property Tax", C1439="870.7 Rent - Homeoffice", C1439="870.9 Rent - Water"),
   0,
   IF(Dashboard!$F$5="Quick",
      IF(OR(C1439="190 Automobile",C1439="200 computer hardware",C1439="210 Computer software",C1439="220 Quickbooks software",C1439="230 Office equipment",C1439="240 Office furniture"),
         E1439-(E1439/(1+Dashboard!$F$4)),
         0
      ),
      IF(C1439="750 Business promotion",
         E1439-(E1439/(1+4.793/100)),
         E1439-(E1439/(1+Dashboard!$F$4))
      )
   )
)</f>
        <v>0</v>
      </c>
      <c r="J1439" s="25">
        <f>Bank1[[#This Row],[Money in/ (Money out)]]-Bank1[[#This Row],[GST/HST]]</f>
        <v>0</v>
      </c>
      <c r="L1439" s="23">
        <f t="shared" si="66"/>
        <v>0</v>
      </c>
    </row>
    <row r="1440" spans="1:12" x14ac:dyDescent="0.2">
      <c r="A1440" s="399"/>
      <c r="D1440" s="397">
        <f>_xlfn.XLOOKUP(C:C,Table1[for Import to Bank Register dropdown],Table1[for Pivot],0,0,1)</f>
        <v>0</v>
      </c>
      <c r="E1440" s="400"/>
      <c r="F1440" s="146">
        <f t="shared" si="68"/>
        <v>1111111</v>
      </c>
      <c r="G1440" s="375">
        <f t="shared" si="67"/>
        <v>0</v>
      </c>
      <c r="I1440" s="378">
        <f>IF(OR(C1440="150 Directors advances", C1440="120 accounts receivable", C1440="720.2 Automobile - Insurance", C1440="720.3 Automobile - License", C1440="870.4 Rent - Insurance", C1440="870.6 Rent - Property Tax", C1440="870.7 Rent - Homeoffice", C1440="870.9 Rent - Water"),
   0,
   IF(Dashboard!$F$5="Quick",
      IF(OR(C1440="190 Automobile",C1440="200 computer hardware",C1440="210 Computer software",C1440="220 Quickbooks software",C1440="230 Office equipment",C1440="240 Office furniture"),
         E1440-(E1440/(1+Dashboard!$F$4)),
         0
      ),
      IF(C1440="750 Business promotion",
         E1440-(E1440/(1+4.793/100)),
         E1440-(E1440/(1+Dashboard!$F$4))
      )
   )
)</f>
        <v>0</v>
      </c>
      <c r="J1440" s="25">
        <f>Bank1[[#This Row],[Money in/ (Money out)]]-Bank1[[#This Row],[GST/HST]]</f>
        <v>0</v>
      </c>
      <c r="L1440" s="23">
        <f t="shared" si="66"/>
        <v>0</v>
      </c>
    </row>
    <row r="1441" spans="1:12" x14ac:dyDescent="0.2">
      <c r="A1441" s="399"/>
      <c r="D1441" s="397">
        <f>_xlfn.XLOOKUP(C:C,Table1[for Import to Bank Register dropdown],Table1[for Pivot],0,0,1)</f>
        <v>0</v>
      </c>
      <c r="E1441" s="400"/>
      <c r="F1441" s="146">
        <f t="shared" si="68"/>
        <v>1111111</v>
      </c>
      <c r="G1441" s="375">
        <f t="shared" si="67"/>
        <v>0</v>
      </c>
      <c r="I1441" s="378">
        <f>IF(OR(C1441="150 Directors advances", C1441="120 accounts receivable", C1441="720.2 Automobile - Insurance", C1441="720.3 Automobile - License", C1441="870.4 Rent - Insurance", C1441="870.6 Rent - Property Tax", C1441="870.7 Rent - Homeoffice", C1441="870.9 Rent - Water"),
   0,
   IF(Dashboard!$F$5="Quick",
      IF(OR(C1441="190 Automobile",C1441="200 computer hardware",C1441="210 Computer software",C1441="220 Quickbooks software",C1441="230 Office equipment",C1441="240 Office furniture"),
         E1441-(E1441/(1+Dashboard!$F$4)),
         0
      ),
      IF(C1441="750 Business promotion",
         E1441-(E1441/(1+4.793/100)),
         E1441-(E1441/(1+Dashboard!$F$4))
      )
   )
)</f>
        <v>0</v>
      </c>
      <c r="J1441" s="25">
        <f>Bank1[[#This Row],[Money in/ (Money out)]]-Bank1[[#This Row],[GST/HST]]</f>
        <v>0</v>
      </c>
      <c r="L1441" s="23">
        <f t="shared" si="66"/>
        <v>0</v>
      </c>
    </row>
    <row r="1442" spans="1:12" x14ac:dyDescent="0.2">
      <c r="A1442" s="399"/>
      <c r="D1442" s="397">
        <f>_xlfn.XLOOKUP(C:C,Table1[for Import to Bank Register dropdown],Table1[for Pivot],0,0,1)</f>
        <v>0</v>
      </c>
      <c r="E1442" s="400"/>
      <c r="F1442" s="146">
        <f t="shared" si="68"/>
        <v>1111111</v>
      </c>
      <c r="G1442" s="375">
        <f t="shared" si="67"/>
        <v>0</v>
      </c>
      <c r="I1442" s="378">
        <f>IF(OR(C1442="150 Directors advances", C1442="120 accounts receivable", C1442="720.2 Automobile - Insurance", C1442="720.3 Automobile - License", C1442="870.4 Rent - Insurance", C1442="870.6 Rent - Property Tax", C1442="870.7 Rent - Homeoffice", C1442="870.9 Rent - Water"),
   0,
   IF(Dashboard!$F$5="Quick",
      IF(OR(C1442="190 Automobile",C1442="200 computer hardware",C1442="210 Computer software",C1442="220 Quickbooks software",C1442="230 Office equipment",C1442="240 Office furniture"),
         E1442-(E1442/(1+Dashboard!$F$4)),
         0
      ),
      IF(C1442="750 Business promotion",
         E1442-(E1442/(1+4.793/100)),
         E1442-(E1442/(1+Dashboard!$F$4))
      )
   )
)</f>
        <v>0</v>
      </c>
      <c r="J1442" s="25">
        <f>Bank1[[#This Row],[Money in/ (Money out)]]-Bank1[[#This Row],[GST/HST]]</f>
        <v>0</v>
      </c>
      <c r="L1442" s="23">
        <f t="shared" si="66"/>
        <v>0</v>
      </c>
    </row>
    <row r="1443" spans="1:12" x14ac:dyDescent="0.2">
      <c r="A1443" s="399"/>
      <c r="D1443" s="397">
        <f>_xlfn.XLOOKUP(C:C,Table1[for Import to Bank Register dropdown],Table1[for Pivot],0,0,1)</f>
        <v>0</v>
      </c>
      <c r="E1443" s="400"/>
      <c r="F1443" s="146">
        <f t="shared" si="68"/>
        <v>1111111</v>
      </c>
      <c r="G1443" s="375">
        <f t="shared" si="67"/>
        <v>0</v>
      </c>
      <c r="I1443" s="378">
        <f>IF(OR(C1443="150 Directors advances", C1443="120 accounts receivable", C1443="720.2 Automobile - Insurance", C1443="720.3 Automobile - License", C1443="870.4 Rent - Insurance", C1443="870.6 Rent - Property Tax", C1443="870.7 Rent - Homeoffice", C1443="870.9 Rent - Water"),
   0,
   IF(Dashboard!$F$5="Quick",
      IF(OR(C1443="190 Automobile",C1443="200 computer hardware",C1443="210 Computer software",C1443="220 Quickbooks software",C1443="230 Office equipment",C1443="240 Office furniture"),
         E1443-(E1443/(1+Dashboard!$F$4)),
         0
      ),
      IF(C1443="750 Business promotion",
         E1443-(E1443/(1+4.793/100)),
         E1443-(E1443/(1+Dashboard!$F$4))
      )
   )
)</f>
        <v>0</v>
      </c>
      <c r="J1443" s="25">
        <f>Bank1[[#This Row],[Money in/ (Money out)]]-Bank1[[#This Row],[GST/HST]]</f>
        <v>0</v>
      </c>
      <c r="L1443" s="23">
        <f t="shared" si="66"/>
        <v>0</v>
      </c>
    </row>
    <row r="1444" spans="1:12" x14ac:dyDescent="0.2">
      <c r="A1444" s="399"/>
      <c r="D1444" s="397">
        <f>_xlfn.XLOOKUP(C:C,Table1[for Import to Bank Register dropdown],Table1[for Pivot],0,0,1)</f>
        <v>0</v>
      </c>
      <c r="E1444" s="400"/>
      <c r="F1444" s="146">
        <f t="shared" si="68"/>
        <v>1111111</v>
      </c>
      <c r="G1444" s="375">
        <f t="shared" si="67"/>
        <v>0</v>
      </c>
      <c r="I1444" s="378">
        <f>IF(OR(C1444="150 Directors advances", C1444="120 accounts receivable", C1444="720.2 Automobile - Insurance", C1444="720.3 Automobile - License", C1444="870.4 Rent - Insurance", C1444="870.6 Rent - Property Tax", C1444="870.7 Rent - Homeoffice", C1444="870.9 Rent - Water"),
   0,
   IF(Dashboard!$F$5="Quick",
      IF(OR(C1444="190 Automobile",C1444="200 computer hardware",C1444="210 Computer software",C1444="220 Quickbooks software",C1444="230 Office equipment",C1444="240 Office furniture"),
         E1444-(E1444/(1+Dashboard!$F$4)),
         0
      ),
      IF(C1444="750 Business promotion",
         E1444-(E1444/(1+4.793/100)),
         E1444-(E1444/(1+Dashboard!$F$4))
      )
   )
)</f>
        <v>0</v>
      </c>
      <c r="J1444" s="25">
        <f>Bank1[[#This Row],[Money in/ (Money out)]]-Bank1[[#This Row],[GST/HST]]</f>
        <v>0</v>
      </c>
      <c r="L1444" s="23">
        <f t="shared" si="66"/>
        <v>0</v>
      </c>
    </row>
    <row r="1445" spans="1:12" x14ac:dyDescent="0.2">
      <c r="A1445" s="399"/>
      <c r="D1445" s="397">
        <f>_xlfn.XLOOKUP(C:C,Table1[for Import to Bank Register dropdown],Table1[for Pivot],0,0,1)</f>
        <v>0</v>
      </c>
      <c r="E1445" s="400"/>
      <c r="F1445" s="146">
        <f t="shared" si="68"/>
        <v>1111111</v>
      </c>
      <c r="G1445" s="375">
        <f t="shared" si="67"/>
        <v>0</v>
      </c>
      <c r="I1445" s="378">
        <f>IF(OR(C1445="150 Directors advances", C1445="120 accounts receivable", C1445="720.2 Automobile - Insurance", C1445="720.3 Automobile - License", C1445="870.4 Rent - Insurance", C1445="870.6 Rent - Property Tax", C1445="870.7 Rent - Homeoffice", C1445="870.9 Rent - Water"),
   0,
   IF(Dashboard!$F$5="Quick",
      IF(OR(C1445="190 Automobile",C1445="200 computer hardware",C1445="210 Computer software",C1445="220 Quickbooks software",C1445="230 Office equipment",C1445="240 Office furniture"),
         E1445-(E1445/(1+Dashboard!$F$4)),
         0
      ),
      IF(C1445="750 Business promotion",
         E1445-(E1445/(1+4.793/100)),
         E1445-(E1445/(1+Dashboard!$F$4))
      )
   )
)</f>
        <v>0</v>
      </c>
      <c r="J1445" s="25">
        <f>Bank1[[#This Row],[Money in/ (Money out)]]-Bank1[[#This Row],[GST/HST]]</f>
        <v>0</v>
      </c>
      <c r="L1445" s="23">
        <f t="shared" si="66"/>
        <v>0</v>
      </c>
    </row>
    <row r="1446" spans="1:12" x14ac:dyDescent="0.2">
      <c r="A1446" s="399"/>
      <c r="D1446" s="397">
        <f>_xlfn.XLOOKUP(C:C,Table1[for Import to Bank Register dropdown],Table1[for Pivot],0,0,1)</f>
        <v>0</v>
      </c>
      <c r="E1446" s="400"/>
      <c r="F1446" s="146">
        <f t="shared" si="68"/>
        <v>1111111</v>
      </c>
      <c r="G1446" s="375">
        <f t="shared" si="67"/>
        <v>0</v>
      </c>
      <c r="I1446" s="378">
        <f>IF(OR(C1446="150 Directors advances", C1446="120 accounts receivable", C1446="720.2 Automobile - Insurance", C1446="720.3 Automobile - License", C1446="870.4 Rent - Insurance", C1446="870.6 Rent - Property Tax", C1446="870.7 Rent - Homeoffice", C1446="870.9 Rent - Water"),
   0,
   IF(Dashboard!$F$5="Quick",
      IF(OR(C1446="190 Automobile",C1446="200 computer hardware",C1446="210 Computer software",C1446="220 Quickbooks software",C1446="230 Office equipment",C1446="240 Office furniture"),
         E1446-(E1446/(1+Dashboard!$F$4)),
         0
      ),
      IF(C1446="750 Business promotion",
         E1446-(E1446/(1+4.793/100)),
         E1446-(E1446/(1+Dashboard!$F$4))
      )
   )
)</f>
        <v>0</v>
      </c>
      <c r="J1446" s="25">
        <f>Bank1[[#This Row],[Money in/ (Money out)]]-Bank1[[#This Row],[GST/HST]]</f>
        <v>0</v>
      </c>
      <c r="L1446" s="23">
        <f t="shared" si="66"/>
        <v>0</v>
      </c>
    </row>
    <row r="1447" spans="1:12" x14ac:dyDescent="0.2">
      <c r="A1447" s="399"/>
      <c r="D1447" s="397">
        <f>_xlfn.XLOOKUP(C:C,Table1[for Import to Bank Register dropdown],Table1[for Pivot],0,0,1)</f>
        <v>0</v>
      </c>
      <c r="E1447" s="400"/>
      <c r="F1447" s="146">
        <f t="shared" si="68"/>
        <v>1111111</v>
      </c>
      <c r="G1447" s="375">
        <f t="shared" si="67"/>
        <v>0</v>
      </c>
      <c r="I1447" s="378">
        <f>IF(OR(C1447="150 Directors advances", C1447="120 accounts receivable", C1447="720.2 Automobile - Insurance", C1447="720.3 Automobile - License", C1447="870.4 Rent - Insurance", C1447="870.6 Rent - Property Tax", C1447="870.7 Rent - Homeoffice", C1447="870.9 Rent - Water"),
   0,
   IF(Dashboard!$F$5="Quick",
      IF(OR(C1447="190 Automobile",C1447="200 computer hardware",C1447="210 Computer software",C1447="220 Quickbooks software",C1447="230 Office equipment",C1447="240 Office furniture"),
         E1447-(E1447/(1+Dashboard!$F$4)),
         0
      ),
      IF(C1447="750 Business promotion",
         E1447-(E1447/(1+4.793/100)),
         E1447-(E1447/(1+Dashboard!$F$4))
      )
   )
)</f>
        <v>0</v>
      </c>
      <c r="J1447" s="25">
        <f>Bank1[[#This Row],[Money in/ (Money out)]]-Bank1[[#This Row],[GST/HST]]</f>
        <v>0</v>
      </c>
      <c r="L1447" s="23">
        <f t="shared" si="66"/>
        <v>0</v>
      </c>
    </row>
    <row r="1448" spans="1:12" x14ac:dyDescent="0.2">
      <c r="A1448" s="399"/>
      <c r="D1448" s="397">
        <f>_xlfn.XLOOKUP(C:C,Table1[for Import to Bank Register dropdown],Table1[for Pivot],0,0,1)</f>
        <v>0</v>
      </c>
      <c r="E1448" s="400"/>
      <c r="F1448" s="146">
        <f t="shared" si="68"/>
        <v>1111111</v>
      </c>
      <c r="G1448" s="375">
        <f t="shared" si="67"/>
        <v>0</v>
      </c>
      <c r="I1448" s="378">
        <f>IF(OR(C1448="150 Directors advances", C1448="120 accounts receivable", C1448="720.2 Automobile - Insurance", C1448="720.3 Automobile - License", C1448="870.4 Rent - Insurance", C1448="870.6 Rent - Property Tax", C1448="870.7 Rent - Homeoffice", C1448="870.9 Rent - Water"),
   0,
   IF(Dashboard!$F$5="Quick",
      IF(OR(C1448="190 Automobile",C1448="200 computer hardware",C1448="210 Computer software",C1448="220 Quickbooks software",C1448="230 Office equipment",C1448="240 Office furniture"),
         E1448-(E1448/(1+Dashboard!$F$4)),
         0
      ),
      IF(C1448="750 Business promotion",
         E1448-(E1448/(1+4.793/100)),
         E1448-(E1448/(1+Dashboard!$F$4))
      )
   )
)</f>
        <v>0</v>
      </c>
      <c r="J1448" s="25">
        <f>Bank1[[#This Row],[Money in/ (Money out)]]-Bank1[[#This Row],[GST/HST]]</f>
        <v>0</v>
      </c>
      <c r="L1448" s="23">
        <f t="shared" si="66"/>
        <v>0</v>
      </c>
    </row>
    <row r="1449" spans="1:12" x14ac:dyDescent="0.2">
      <c r="A1449" s="399"/>
      <c r="D1449" s="397">
        <f>_xlfn.XLOOKUP(C:C,Table1[for Import to Bank Register dropdown],Table1[for Pivot],0,0,1)</f>
        <v>0</v>
      </c>
      <c r="E1449" s="400"/>
      <c r="F1449" s="146">
        <f t="shared" si="68"/>
        <v>1111111</v>
      </c>
      <c r="G1449" s="375">
        <f t="shared" si="67"/>
        <v>0</v>
      </c>
      <c r="I1449" s="378">
        <f>IF(OR(C1449="150 Directors advances", C1449="120 accounts receivable", C1449="720.2 Automobile - Insurance", C1449="720.3 Automobile - License", C1449="870.4 Rent - Insurance", C1449="870.6 Rent - Property Tax", C1449="870.7 Rent - Homeoffice", C1449="870.9 Rent - Water"),
   0,
   IF(Dashboard!$F$5="Quick",
      IF(OR(C1449="190 Automobile",C1449="200 computer hardware",C1449="210 Computer software",C1449="220 Quickbooks software",C1449="230 Office equipment",C1449="240 Office furniture"),
         E1449-(E1449/(1+Dashboard!$F$4)),
         0
      ),
      IF(C1449="750 Business promotion",
         E1449-(E1449/(1+4.793/100)),
         E1449-(E1449/(1+Dashboard!$F$4))
      )
   )
)</f>
        <v>0</v>
      </c>
      <c r="J1449" s="25">
        <f>Bank1[[#This Row],[Money in/ (Money out)]]-Bank1[[#This Row],[GST/HST]]</f>
        <v>0</v>
      </c>
      <c r="L1449" s="23">
        <f t="shared" si="66"/>
        <v>0</v>
      </c>
    </row>
    <row r="1450" spans="1:12" x14ac:dyDescent="0.2">
      <c r="A1450" s="399"/>
      <c r="D1450" s="397">
        <f>_xlfn.XLOOKUP(C:C,Table1[for Import to Bank Register dropdown],Table1[for Pivot],0,0,1)</f>
        <v>0</v>
      </c>
      <c r="E1450" s="400"/>
      <c r="F1450" s="146">
        <f t="shared" si="68"/>
        <v>1111111</v>
      </c>
      <c r="G1450" s="375">
        <f t="shared" si="67"/>
        <v>0</v>
      </c>
      <c r="I1450" s="378">
        <f>IF(OR(C1450="150 Directors advances", C1450="120 accounts receivable", C1450="720.2 Automobile - Insurance", C1450="720.3 Automobile - License", C1450="870.4 Rent - Insurance", C1450="870.6 Rent - Property Tax", C1450="870.7 Rent - Homeoffice", C1450="870.9 Rent - Water"),
   0,
   IF(Dashboard!$F$5="Quick",
      IF(OR(C1450="190 Automobile",C1450="200 computer hardware",C1450="210 Computer software",C1450="220 Quickbooks software",C1450="230 Office equipment",C1450="240 Office furniture"),
         E1450-(E1450/(1+Dashboard!$F$4)),
         0
      ),
      IF(C1450="750 Business promotion",
         E1450-(E1450/(1+4.793/100)),
         E1450-(E1450/(1+Dashboard!$F$4))
      )
   )
)</f>
        <v>0</v>
      </c>
      <c r="J1450" s="25">
        <f>Bank1[[#This Row],[Money in/ (Money out)]]-Bank1[[#This Row],[GST/HST]]</f>
        <v>0</v>
      </c>
      <c r="L1450" s="23">
        <f t="shared" si="66"/>
        <v>0</v>
      </c>
    </row>
    <row r="1451" spans="1:12" x14ac:dyDescent="0.2">
      <c r="A1451" s="399"/>
      <c r="D1451" s="397">
        <f>_xlfn.XLOOKUP(C:C,Table1[for Import to Bank Register dropdown],Table1[for Pivot],0,0,1)</f>
        <v>0</v>
      </c>
      <c r="E1451" s="400"/>
      <c r="F1451" s="146">
        <f t="shared" si="68"/>
        <v>1111111</v>
      </c>
      <c r="G1451" s="375">
        <f t="shared" si="67"/>
        <v>0</v>
      </c>
      <c r="I1451" s="378">
        <f>IF(OR(C1451="150 Directors advances", C1451="120 accounts receivable", C1451="720.2 Automobile - Insurance", C1451="720.3 Automobile - License", C1451="870.4 Rent - Insurance", C1451="870.6 Rent - Property Tax", C1451="870.7 Rent - Homeoffice", C1451="870.9 Rent - Water"),
   0,
   IF(Dashboard!$F$5="Quick",
      IF(OR(C1451="190 Automobile",C1451="200 computer hardware",C1451="210 Computer software",C1451="220 Quickbooks software",C1451="230 Office equipment",C1451="240 Office furniture"),
         E1451-(E1451/(1+Dashboard!$F$4)),
         0
      ),
      IF(C1451="750 Business promotion",
         E1451-(E1451/(1+4.793/100)),
         E1451-(E1451/(1+Dashboard!$F$4))
      )
   )
)</f>
        <v>0</v>
      </c>
      <c r="J1451" s="25">
        <f>Bank1[[#This Row],[Money in/ (Money out)]]-Bank1[[#This Row],[GST/HST]]</f>
        <v>0</v>
      </c>
      <c r="L1451" s="23">
        <f t="shared" si="66"/>
        <v>0</v>
      </c>
    </row>
    <row r="1452" spans="1:12" x14ac:dyDescent="0.2">
      <c r="A1452" s="399"/>
      <c r="D1452" s="397">
        <f>_xlfn.XLOOKUP(C:C,Table1[for Import to Bank Register dropdown],Table1[for Pivot],0,0,1)</f>
        <v>0</v>
      </c>
      <c r="E1452" s="400"/>
      <c r="F1452" s="146">
        <f t="shared" si="68"/>
        <v>1111111</v>
      </c>
      <c r="G1452" s="375">
        <f t="shared" si="67"/>
        <v>0</v>
      </c>
      <c r="I1452" s="378">
        <f>IF(OR(C1452="150 Directors advances", C1452="120 accounts receivable", C1452="720.2 Automobile - Insurance", C1452="720.3 Automobile - License", C1452="870.4 Rent - Insurance", C1452="870.6 Rent - Property Tax", C1452="870.7 Rent - Homeoffice", C1452="870.9 Rent - Water"),
   0,
   IF(Dashboard!$F$5="Quick",
      IF(OR(C1452="190 Automobile",C1452="200 computer hardware",C1452="210 Computer software",C1452="220 Quickbooks software",C1452="230 Office equipment",C1452="240 Office furniture"),
         E1452-(E1452/(1+Dashboard!$F$4)),
         0
      ),
      IF(C1452="750 Business promotion",
         E1452-(E1452/(1+4.793/100)),
         E1452-(E1452/(1+Dashboard!$F$4))
      )
   )
)</f>
        <v>0</v>
      </c>
      <c r="J1452" s="25">
        <f>Bank1[[#This Row],[Money in/ (Money out)]]-Bank1[[#This Row],[GST/HST]]</f>
        <v>0</v>
      </c>
      <c r="L1452" s="23">
        <f t="shared" si="66"/>
        <v>0</v>
      </c>
    </row>
    <row r="1453" spans="1:12" x14ac:dyDescent="0.2">
      <c r="A1453" s="399"/>
      <c r="D1453" s="397">
        <f>_xlfn.XLOOKUP(C:C,Table1[for Import to Bank Register dropdown],Table1[for Pivot],0,0,1)</f>
        <v>0</v>
      </c>
      <c r="E1453" s="400"/>
      <c r="F1453" s="146">
        <f t="shared" si="68"/>
        <v>1111111</v>
      </c>
      <c r="G1453" s="375">
        <f t="shared" si="67"/>
        <v>0</v>
      </c>
      <c r="I1453" s="378">
        <f>IF(OR(C1453="150 Directors advances", C1453="120 accounts receivable", C1453="720.2 Automobile - Insurance", C1453="720.3 Automobile - License", C1453="870.4 Rent - Insurance", C1453="870.6 Rent - Property Tax", C1453="870.7 Rent - Homeoffice", C1453="870.9 Rent - Water"),
   0,
   IF(Dashboard!$F$5="Quick",
      IF(OR(C1453="190 Automobile",C1453="200 computer hardware",C1453="210 Computer software",C1453="220 Quickbooks software",C1453="230 Office equipment",C1453="240 Office furniture"),
         E1453-(E1453/(1+Dashboard!$F$4)),
         0
      ),
      IF(C1453="750 Business promotion",
         E1453-(E1453/(1+4.793/100)),
         E1453-(E1453/(1+Dashboard!$F$4))
      )
   )
)</f>
        <v>0</v>
      </c>
      <c r="J1453" s="25">
        <f>Bank1[[#This Row],[Money in/ (Money out)]]-Bank1[[#This Row],[GST/HST]]</f>
        <v>0</v>
      </c>
      <c r="L1453" s="23">
        <f t="shared" si="66"/>
        <v>0</v>
      </c>
    </row>
    <row r="1454" spans="1:12" x14ac:dyDescent="0.2">
      <c r="A1454" s="399"/>
      <c r="D1454" s="397">
        <f>_xlfn.XLOOKUP(C:C,Table1[for Import to Bank Register dropdown],Table1[for Pivot],0,0,1)</f>
        <v>0</v>
      </c>
      <c r="E1454" s="400"/>
      <c r="F1454" s="146">
        <f t="shared" si="68"/>
        <v>1111111</v>
      </c>
      <c r="G1454" s="375">
        <f t="shared" si="67"/>
        <v>0</v>
      </c>
      <c r="I1454" s="378">
        <f>IF(OR(C1454="150 Directors advances", C1454="120 accounts receivable", C1454="720.2 Automobile - Insurance", C1454="720.3 Automobile - License", C1454="870.4 Rent - Insurance", C1454="870.6 Rent - Property Tax", C1454="870.7 Rent - Homeoffice", C1454="870.9 Rent - Water"),
   0,
   IF(Dashboard!$F$5="Quick",
      IF(OR(C1454="190 Automobile",C1454="200 computer hardware",C1454="210 Computer software",C1454="220 Quickbooks software",C1454="230 Office equipment",C1454="240 Office furniture"),
         E1454-(E1454/(1+Dashboard!$F$4)),
         0
      ),
      IF(C1454="750 Business promotion",
         E1454-(E1454/(1+4.793/100)),
         E1454-(E1454/(1+Dashboard!$F$4))
      )
   )
)</f>
        <v>0</v>
      </c>
      <c r="J1454" s="25">
        <f>Bank1[[#This Row],[Money in/ (Money out)]]-Bank1[[#This Row],[GST/HST]]</f>
        <v>0</v>
      </c>
      <c r="L1454" s="23">
        <f t="shared" si="66"/>
        <v>0</v>
      </c>
    </row>
    <row r="1455" spans="1:12" x14ac:dyDescent="0.2">
      <c r="A1455" s="399"/>
      <c r="D1455" s="397">
        <f>_xlfn.XLOOKUP(C:C,Table1[for Import to Bank Register dropdown],Table1[for Pivot],0,0,1)</f>
        <v>0</v>
      </c>
      <c r="E1455" s="400"/>
      <c r="F1455" s="146">
        <f t="shared" si="68"/>
        <v>1111111</v>
      </c>
      <c r="G1455" s="375">
        <f t="shared" si="67"/>
        <v>0</v>
      </c>
      <c r="I1455" s="378">
        <f>IF(OR(C1455="150 Directors advances", C1455="120 accounts receivable", C1455="720.2 Automobile - Insurance", C1455="720.3 Automobile - License", C1455="870.4 Rent - Insurance", C1455="870.6 Rent - Property Tax", C1455="870.7 Rent - Homeoffice", C1455="870.9 Rent - Water"),
   0,
   IF(Dashboard!$F$5="Quick",
      IF(OR(C1455="190 Automobile",C1455="200 computer hardware",C1455="210 Computer software",C1455="220 Quickbooks software",C1455="230 Office equipment",C1455="240 Office furniture"),
         E1455-(E1455/(1+Dashboard!$F$4)),
         0
      ),
      IF(C1455="750 Business promotion",
         E1455-(E1455/(1+4.793/100)),
         E1455-(E1455/(1+Dashboard!$F$4))
      )
   )
)</f>
        <v>0</v>
      </c>
      <c r="J1455" s="25">
        <f>Bank1[[#This Row],[Money in/ (Money out)]]-Bank1[[#This Row],[GST/HST]]</f>
        <v>0</v>
      </c>
      <c r="L1455" s="23">
        <f t="shared" si="66"/>
        <v>0</v>
      </c>
    </row>
    <row r="1456" spans="1:12" x14ac:dyDescent="0.2">
      <c r="A1456" s="399"/>
      <c r="D1456" s="397">
        <f>_xlfn.XLOOKUP(C:C,Table1[for Import to Bank Register dropdown],Table1[for Pivot],0,0,1)</f>
        <v>0</v>
      </c>
      <c r="E1456" s="400"/>
      <c r="F1456" s="146">
        <f t="shared" si="68"/>
        <v>1111111</v>
      </c>
      <c r="G1456" s="375">
        <f t="shared" si="67"/>
        <v>0</v>
      </c>
      <c r="I1456" s="378">
        <f>IF(OR(C1456="150 Directors advances", C1456="120 accounts receivable", C1456="720.2 Automobile - Insurance", C1456="720.3 Automobile - License", C1456="870.4 Rent - Insurance", C1456="870.6 Rent - Property Tax", C1456="870.7 Rent - Homeoffice", C1456="870.9 Rent - Water"),
   0,
   IF(Dashboard!$F$5="Quick",
      IF(OR(C1456="190 Automobile",C1456="200 computer hardware",C1456="210 Computer software",C1456="220 Quickbooks software",C1456="230 Office equipment",C1456="240 Office furniture"),
         E1456-(E1456/(1+Dashboard!$F$4)),
         0
      ),
      IF(C1456="750 Business promotion",
         E1456-(E1456/(1+4.793/100)),
         E1456-(E1456/(1+Dashboard!$F$4))
      )
   )
)</f>
        <v>0</v>
      </c>
      <c r="J1456" s="25">
        <f>Bank1[[#This Row],[Money in/ (Money out)]]-Bank1[[#This Row],[GST/HST]]</f>
        <v>0</v>
      </c>
      <c r="L1456" s="23">
        <f t="shared" si="66"/>
        <v>0</v>
      </c>
    </row>
    <row r="1457" spans="1:12" x14ac:dyDescent="0.2">
      <c r="A1457" s="399"/>
      <c r="D1457" s="397">
        <f>_xlfn.XLOOKUP(C:C,Table1[for Import to Bank Register dropdown],Table1[for Pivot],0,0,1)</f>
        <v>0</v>
      </c>
      <c r="E1457" s="400"/>
      <c r="F1457" s="146">
        <f t="shared" si="68"/>
        <v>1111111</v>
      </c>
      <c r="G1457" s="375">
        <f t="shared" si="67"/>
        <v>0</v>
      </c>
      <c r="I1457" s="378">
        <f>IF(OR(C1457="150 Directors advances", C1457="120 accounts receivable", C1457="720.2 Automobile - Insurance", C1457="720.3 Automobile - License", C1457="870.4 Rent - Insurance", C1457="870.6 Rent - Property Tax", C1457="870.7 Rent - Homeoffice", C1457="870.9 Rent - Water"),
   0,
   IF(Dashboard!$F$5="Quick",
      IF(OR(C1457="190 Automobile",C1457="200 computer hardware",C1457="210 Computer software",C1457="220 Quickbooks software",C1457="230 Office equipment",C1457="240 Office furniture"),
         E1457-(E1457/(1+Dashboard!$F$4)),
         0
      ),
      IF(C1457="750 Business promotion",
         E1457-(E1457/(1+4.793/100)),
         E1457-(E1457/(1+Dashboard!$F$4))
      )
   )
)</f>
        <v>0</v>
      </c>
      <c r="J1457" s="25">
        <f>Bank1[[#This Row],[Money in/ (Money out)]]-Bank1[[#This Row],[GST/HST]]</f>
        <v>0</v>
      </c>
      <c r="L1457" s="23">
        <f t="shared" si="66"/>
        <v>0</v>
      </c>
    </row>
    <row r="1458" spans="1:12" x14ac:dyDescent="0.2">
      <c r="A1458" s="399"/>
      <c r="D1458" s="397">
        <f>_xlfn.XLOOKUP(C:C,Table1[for Import to Bank Register dropdown],Table1[for Pivot],0,0,1)</f>
        <v>0</v>
      </c>
      <c r="E1458" s="400"/>
      <c r="F1458" s="146">
        <f t="shared" si="68"/>
        <v>1111111</v>
      </c>
      <c r="G1458" s="375">
        <f t="shared" si="67"/>
        <v>0</v>
      </c>
      <c r="I1458" s="378">
        <f>IF(OR(C1458="150 Directors advances", C1458="120 accounts receivable", C1458="720.2 Automobile - Insurance", C1458="720.3 Automobile - License", C1458="870.4 Rent - Insurance", C1458="870.6 Rent - Property Tax", C1458="870.7 Rent - Homeoffice", C1458="870.9 Rent - Water"),
   0,
   IF(Dashboard!$F$5="Quick",
      IF(OR(C1458="190 Automobile",C1458="200 computer hardware",C1458="210 Computer software",C1458="220 Quickbooks software",C1458="230 Office equipment",C1458="240 Office furniture"),
         E1458-(E1458/(1+Dashboard!$F$4)),
         0
      ),
      IF(C1458="750 Business promotion",
         E1458-(E1458/(1+4.793/100)),
         E1458-(E1458/(1+Dashboard!$F$4))
      )
   )
)</f>
        <v>0</v>
      </c>
      <c r="J1458" s="25">
        <f>Bank1[[#This Row],[Money in/ (Money out)]]-Bank1[[#This Row],[GST/HST]]</f>
        <v>0</v>
      </c>
      <c r="L1458" s="23">
        <f t="shared" si="66"/>
        <v>0</v>
      </c>
    </row>
    <row r="1459" spans="1:12" x14ac:dyDescent="0.2">
      <c r="A1459" s="399"/>
      <c r="D1459" s="397">
        <f>_xlfn.XLOOKUP(C:C,Table1[for Import to Bank Register dropdown],Table1[for Pivot],0,0,1)</f>
        <v>0</v>
      </c>
      <c r="E1459" s="400"/>
      <c r="F1459" s="146">
        <f t="shared" si="68"/>
        <v>1111111</v>
      </c>
      <c r="G1459" s="375">
        <f t="shared" si="67"/>
        <v>0</v>
      </c>
      <c r="I1459" s="378">
        <f>IF(OR(C1459="150 Directors advances", C1459="120 accounts receivable", C1459="720.2 Automobile - Insurance", C1459="720.3 Automobile - License", C1459="870.4 Rent - Insurance", C1459="870.6 Rent - Property Tax", C1459="870.7 Rent - Homeoffice", C1459="870.9 Rent - Water"),
   0,
   IF(Dashboard!$F$5="Quick",
      IF(OR(C1459="190 Automobile",C1459="200 computer hardware",C1459="210 Computer software",C1459="220 Quickbooks software",C1459="230 Office equipment",C1459="240 Office furniture"),
         E1459-(E1459/(1+Dashboard!$F$4)),
         0
      ),
      IF(C1459="750 Business promotion",
         E1459-(E1459/(1+4.793/100)),
         E1459-(E1459/(1+Dashboard!$F$4))
      )
   )
)</f>
        <v>0</v>
      </c>
      <c r="J1459" s="25">
        <f>Bank1[[#This Row],[Money in/ (Money out)]]-Bank1[[#This Row],[GST/HST]]</f>
        <v>0</v>
      </c>
      <c r="L1459" s="23">
        <f t="shared" si="66"/>
        <v>0</v>
      </c>
    </row>
    <row r="1460" spans="1:12" x14ac:dyDescent="0.2">
      <c r="A1460" s="399"/>
      <c r="D1460" s="397">
        <f>_xlfn.XLOOKUP(C:C,Table1[for Import to Bank Register dropdown],Table1[for Pivot],0,0,1)</f>
        <v>0</v>
      </c>
      <c r="E1460" s="400"/>
      <c r="F1460" s="146">
        <f t="shared" si="68"/>
        <v>1111111</v>
      </c>
      <c r="G1460" s="375">
        <f t="shared" si="67"/>
        <v>0</v>
      </c>
      <c r="I1460" s="378">
        <f>IF(OR(C1460="150 Directors advances", C1460="120 accounts receivable", C1460="720.2 Automobile - Insurance", C1460="720.3 Automobile - License", C1460="870.4 Rent - Insurance", C1460="870.6 Rent - Property Tax", C1460="870.7 Rent - Homeoffice", C1460="870.9 Rent - Water"),
   0,
   IF(Dashboard!$F$5="Quick",
      IF(OR(C1460="190 Automobile",C1460="200 computer hardware",C1460="210 Computer software",C1460="220 Quickbooks software",C1460="230 Office equipment",C1460="240 Office furniture"),
         E1460-(E1460/(1+Dashboard!$F$4)),
         0
      ),
      IF(C1460="750 Business promotion",
         E1460-(E1460/(1+4.793/100)),
         E1460-(E1460/(1+Dashboard!$F$4))
      )
   )
)</f>
        <v>0</v>
      </c>
      <c r="J1460" s="25">
        <f>Bank1[[#This Row],[Money in/ (Money out)]]-Bank1[[#This Row],[GST/HST]]</f>
        <v>0</v>
      </c>
      <c r="L1460" s="23">
        <f t="shared" si="66"/>
        <v>0</v>
      </c>
    </row>
    <row r="1461" spans="1:12" x14ac:dyDescent="0.2">
      <c r="A1461" s="399"/>
      <c r="D1461" s="397">
        <f>_xlfn.XLOOKUP(C:C,Table1[for Import to Bank Register dropdown],Table1[for Pivot],0,0,1)</f>
        <v>0</v>
      </c>
      <c r="E1461" s="400"/>
      <c r="F1461" s="146">
        <f t="shared" si="68"/>
        <v>1111111</v>
      </c>
      <c r="G1461" s="375">
        <f t="shared" si="67"/>
        <v>0</v>
      </c>
      <c r="I1461" s="378">
        <f>IF(OR(C1461="150 Directors advances", C1461="120 accounts receivable", C1461="720.2 Automobile - Insurance", C1461="720.3 Automobile - License", C1461="870.4 Rent - Insurance", C1461="870.6 Rent - Property Tax", C1461="870.7 Rent - Homeoffice", C1461="870.9 Rent - Water"),
   0,
   IF(Dashboard!$F$5="Quick",
      IF(OR(C1461="190 Automobile",C1461="200 computer hardware",C1461="210 Computer software",C1461="220 Quickbooks software",C1461="230 Office equipment",C1461="240 Office furniture"),
         E1461-(E1461/(1+Dashboard!$F$4)),
         0
      ),
      IF(C1461="750 Business promotion",
         E1461-(E1461/(1+4.793/100)),
         E1461-(E1461/(1+Dashboard!$F$4))
      )
   )
)</f>
        <v>0</v>
      </c>
      <c r="J1461" s="25">
        <f>Bank1[[#This Row],[Money in/ (Money out)]]-Bank1[[#This Row],[GST/HST]]</f>
        <v>0</v>
      </c>
      <c r="L1461" s="23">
        <f t="shared" si="66"/>
        <v>0</v>
      </c>
    </row>
    <row r="1462" spans="1:12" x14ac:dyDescent="0.2">
      <c r="A1462" s="399"/>
      <c r="D1462" s="397">
        <f>_xlfn.XLOOKUP(C:C,Table1[for Import to Bank Register dropdown],Table1[for Pivot],0,0,1)</f>
        <v>0</v>
      </c>
      <c r="E1462" s="400"/>
      <c r="F1462" s="146">
        <f t="shared" si="68"/>
        <v>1111111</v>
      </c>
      <c r="G1462" s="375">
        <f t="shared" si="67"/>
        <v>0</v>
      </c>
      <c r="I1462" s="378">
        <f>IF(OR(C1462="150 Directors advances", C1462="120 accounts receivable", C1462="720.2 Automobile - Insurance", C1462="720.3 Automobile - License", C1462="870.4 Rent - Insurance", C1462="870.6 Rent - Property Tax", C1462="870.7 Rent - Homeoffice", C1462="870.9 Rent - Water"),
   0,
   IF(Dashboard!$F$5="Quick",
      IF(OR(C1462="190 Automobile",C1462="200 computer hardware",C1462="210 Computer software",C1462="220 Quickbooks software",C1462="230 Office equipment",C1462="240 Office furniture"),
         E1462-(E1462/(1+Dashboard!$F$4)),
         0
      ),
      IF(C1462="750 Business promotion",
         E1462-(E1462/(1+4.793/100)),
         E1462-(E1462/(1+Dashboard!$F$4))
      )
   )
)</f>
        <v>0</v>
      </c>
      <c r="J1462" s="25">
        <f>Bank1[[#This Row],[Money in/ (Money out)]]-Bank1[[#This Row],[GST/HST]]</f>
        <v>0</v>
      </c>
      <c r="L1462" s="23">
        <f t="shared" si="66"/>
        <v>0</v>
      </c>
    </row>
    <row r="1463" spans="1:12" x14ac:dyDescent="0.2">
      <c r="A1463" s="399"/>
      <c r="D1463" s="397">
        <f>_xlfn.XLOOKUP(C:C,Table1[for Import to Bank Register dropdown],Table1[for Pivot],0,0,1)</f>
        <v>0</v>
      </c>
      <c r="E1463" s="400"/>
      <c r="F1463" s="146">
        <f t="shared" si="68"/>
        <v>1111111</v>
      </c>
      <c r="G1463" s="375">
        <f t="shared" si="67"/>
        <v>0</v>
      </c>
      <c r="I1463" s="378">
        <f>IF(OR(C1463="150 Directors advances", C1463="120 accounts receivable", C1463="720.2 Automobile - Insurance", C1463="720.3 Automobile - License", C1463="870.4 Rent - Insurance", C1463="870.6 Rent - Property Tax", C1463="870.7 Rent - Homeoffice", C1463="870.9 Rent - Water"),
   0,
   IF(Dashboard!$F$5="Quick",
      IF(OR(C1463="190 Automobile",C1463="200 computer hardware",C1463="210 Computer software",C1463="220 Quickbooks software",C1463="230 Office equipment",C1463="240 Office furniture"),
         E1463-(E1463/(1+Dashboard!$F$4)),
         0
      ),
      IF(C1463="750 Business promotion",
         E1463-(E1463/(1+4.793/100)),
         E1463-(E1463/(1+Dashboard!$F$4))
      )
   )
)</f>
        <v>0</v>
      </c>
      <c r="J1463" s="25">
        <f>Bank1[[#This Row],[Money in/ (Money out)]]-Bank1[[#This Row],[GST/HST]]</f>
        <v>0</v>
      </c>
      <c r="L1463" s="23">
        <f t="shared" si="66"/>
        <v>0</v>
      </c>
    </row>
    <row r="1464" spans="1:12" x14ac:dyDescent="0.2">
      <c r="A1464" s="399"/>
      <c r="D1464" s="397">
        <f>_xlfn.XLOOKUP(C:C,Table1[for Import to Bank Register dropdown],Table1[for Pivot],0,0,1)</f>
        <v>0</v>
      </c>
      <c r="E1464" s="400"/>
      <c r="F1464" s="146">
        <f t="shared" si="68"/>
        <v>1111111</v>
      </c>
      <c r="G1464" s="375">
        <f t="shared" si="67"/>
        <v>0</v>
      </c>
      <c r="I1464" s="378">
        <f>IF(OR(C1464="150 Directors advances", C1464="120 accounts receivable", C1464="720.2 Automobile - Insurance", C1464="720.3 Automobile - License", C1464="870.4 Rent - Insurance", C1464="870.6 Rent - Property Tax", C1464="870.7 Rent - Homeoffice", C1464="870.9 Rent - Water"),
   0,
   IF(Dashboard!$F$5="Quick",
      IF(OR(C1464="190 Automobile",C1464="200 computer hardware",C1464="210 Computer software",C1464="220 Quickbooks software",C1464="230 Office equipment",C1464="240 Office furniture"),
         E1464-(E1464/(1+Dashboard!$F$4)),
         0
      ),
      IF(C1464="750 Business promotion",
         E1464-(E1464/(1+4.793/100)),
         E1464-(E1464/(1+Dashboard!$F$4))
      )
   )
)</f>
        <v>0</v>
      </c>
      <c r="J1464" s="25">
        <f>Bank1[[#This Row],[Money in/ (Money out)]]-Bank1[[#This Row],[GST/HST]]</f>
        <v>0</v>
      </c>
      <c r="L1464" s="23">
        <f t="shared" si="66"/>
        <v>0</v>
      </c>
    </row>
    <row r="1465" spans="1:12" x14ac:dyDescent="0.2">
      <c r="A1465" s="399"/>
      <c r="D1465" s="397">
        <f>_xlfn.XLOOKUP(C:C,Table1[for Import to Bank Register dropdown],Table1[for Pivot],0,0,1)</f>
        <v>0</v>
      </c>
      <c r="E1465" s="400"/>
      <c r="F1465" s="146">
        <f t="shared" si="68"/>
        <v>1111111</v>
      </c>
      <c r="G1465" s="375">
        <f t="shared" si="67"/>
        <v>0</v>
      </c>
      <c r="I1465" s="378">
        <f>IF(OR(C1465="150 Directors advances", C1465="120 accounts receivable", C1465="720.2 Automobile - Insurance", C1465="720.3 Automobile - License", C1465="870.4 Rent - Insurance", C1465="870.6 Rent - Property Tax", C1465="870.7 Rent - Homeoffice", C1465="870.9 Rent - Water"),
   0,
   IF(Dashboard!$F$5="Quick",
      IF(OR(C1465="190 Automobile",C1465="200 computer hardware",C1465="210 Computer software",C1465="220 Quickbooks software",C1465="230 Office equipment",C1465="240 Office furniture"),
         E1465-(E1465/(1+Dashboard!$F$4)),
         0
      ),
      IF(C1465="750 Business promotion",
         E1465-(E1465/(1+4.793/100)),
         E1465-(E1465/(1+Dashboard!$F$4))
      )
   )
)</f>
        <v>0</v>
      </c>
      <c r="J1465" s="25">
        <f>Bank1[[#This Row],[Money in/ (Money out)]]-Bank1[[#This Row],[GST/HST]]</f>
        <v>0</v>
      </c>
      <c r="L1465" s="23">
        <f t="shared" si="66"/>
        <v>0</v>
      </c>
    </row>
    <row r="1466" spans="1:12" x14ac:dyDescent="0.2">
      <c r="A1466" s="399"/>
      <c r="D1466" s="397">
        <f>_xlfn.XLOOKUP(C:C,Table1[for Import to Bank Register dropdown],Table1[for Pivot],0,0,1)</f>
        <v>0</v>
      </c>
      <c r="E1466" s="400"/>
      <c r="F1466" s="146">
        <f t="shared" si="68"/>
        <v>1111111</v>
      </c>
      <c r="G1466" s="375">
        <f t="shared" si="67"/>
        <v>0</v>
      </c>
      <c r="I1466" s="378">
        <f>IF(OR(C1466="150 Directors advances", C1466="120 accounts receivable", C1466="720.2 Automobile - Insurance", C1466="720.3 Automobile - License", C1466="870.4 Rent - Insurance", C1466="870.6 Rent - Property Tax", C1466="870.7 Rent - Homeoffice", C1466="870.9 Rent - Water"),
   0,
   IF(Dashboard!$F$5="Quick",
      IF(OR(C1466="190 Automobile",C1466="200 computer hardware",C1466="210 Computer software",C1466="220 Quickbooks software",C1466="230 Office equipment",C1466="240 Office furniture"),
         E1466-(E1466/(1+Dashboard!$F$4)),
         0
      ),
      IF(C1466="750 Business promotion",
         E1466-(E1466/(1+4.793/100)),
         E1466-(E1466/(1+Dashboard!$F$4))
      )
   )
)</f>
        <v>0</v>
      </c>
      <c r="J1466" s="25">
        <f>Bank1[[#This Row],[Money in/ (Money out)]]-Bank1[[#This Row],[GST/HST]]</f>
        <v>0</v>
      </c>
      <c r="L1466" s="23">
        <f t="shared" si="66"/>
        <v>0</v>
      </c>
    </row>
    <row r="1467" spans="1:12" x14ac:dyDescent="0.2">
      <c r="A1467" s="399"/>
      <c r="D1467" s="397">
        <f>_xlfn.XLOOKUP(C:C,Table1[for Import to Bank Register dropdown],Table1[for Pivot],0,0,1)</f>
        <v>0</v>
      </c>
      <c r="E1467" s="400"/>
      <c r="F1467" s="146">
        <f t="shared" si="68"/>
        <v>1111111</v>
      </c>
      <c r="G1467" s="375">
        <f t="shared" si="67"/>
        <v>0</v>
      </c>
      <c r="I1467" s="378">
        <f>IF(OR(C1467="150 Directors advances", C1467="120 accounts receivable", C1467="720.2 Automobile - Insurance", C1467="720.3 Automobile - License", C1467="870.4 Rent - Insurance", C1467="870.6 Rent - Property Tax", C1467="870.7 Rent - Homeoffice", C1467="870.9 Rent - Water"),
   0,
   IF(Dashboard!$F$5="Quick",
      IF(OR(C1467="190 Automobile",C1467="200 computer hardware",C1467="210 Computer software",C1467="220 Quickbooks software",C1467="230 Office equipment",C1467="240 Office furniture"),
         E1467-(E1467/(1+Dashboard!$F$4)),
         0
      ),
      IF(C1467="750 Business promotion",
         E1467-(E1467/(1+4.793/100)),
         E1467-(E1467/(1+Dashboard!$F$4))
      )
   )
)</f>
        <v>0</v>
      </c>
      <c r="J1467" s="25">
        <f>Bank1[[#This Row],[Money in/ (Money out)]]-Bank1[[#This Row],[GST/HST]]</f>
        <v>0</v>
      </c>
      <c r="L1467" s="23">
        <f t="shared" si="66"/>
        <v>0</v>
      </c>
    </row>
    <row r="1468" spans="1:12" x14ac:dyDescent="0.2">
      <c r="A1468" s="399"/>
      <c r="D1468" s="397">
        <f>_xlfn.XLOOKUP(C:C,Table1[for Import to Bank Register dropdown],Table1[for Pivot],0,0,1)</f>
        <v>0</v>
      </c>
      <c r="E1468" s="400"/>
      <c r="F1468" s="146">
        <f t="shared" si="68"/>
        <v>1111111</v>
      </c>
      <c r="G1468" s="375">
        <f t="shared" si="67"/>
        <v>0</v>
      </c>
      <c r="I1468" s="378">
        <f>IF(OR(C1468="150 Directors advances", C1468="120 accounts receivable", C1468="720.2 Automobile - Insurance", C1468="720.3 Automobile - License", C1468="870.4 Rent - Insurance", C1468="870.6 Rent - Property Tax", C1468="870.7 Rent - Homeoffice", C1468="870.9 Rent - Water"),
   0,
   IF(Dashboard!$F$5="Quick",
      IF(OR(C1468="190 Automobile",C1468="200 computer hardware",C1468="210 Computer software",C1468="220 Quickbooks software",C1468="230 Office equipment",C1468="240 Office furniture"),
         E1468-(E1468/(1+Dashboard!$F$4)),
         0
      ),
      IF(C1468="750 Business promotion",
         E1468-(E1468/(1+4.793/100)),
         E1468-(E1468/(1+Dashboard!$F$4))
      )
   )
)</f>
        <v>0</v>
      </c>
      <c r="J1468" s="25">
        <f>Bank1[[#This Row],[Money in/ (Money out)]]-Bank1[[#This Row],[GST/HST]]</f>
        <v>0</v>
      </c>
      <c r="L1468" s="23">
        <f t="shared" si="66"/>
        <v>0</v>
      </c>
    </row>
    <row r="1469" spans="1:12" x14ac:dyDescent="0.2">
      <c r="A1469" s="399"/>
      <c r="D1469" s="397">
        <f>_xlfn.XLOOKUP(C:C,Table1[for Import to Bank Register dropdown],Table1[for Pivot],0,0,1)</f>
        <v>0</v>
      </c>
      <c r="E1469" s="400"/>
      <c r="F1469" s="146">
        <f t="shared" si="68"/>
        <v>1111111</v>
      </c>
      <c r="G1469" s="375">
        <f t="shared" si="67"/>
        <v>0</v>
      </c>
      <c r="I1469" s="378">
        <f>IF(OR(C1469="150 Directors advances", C1469="120 accounts receivable", C1469="720.2 Automobile - Insurance", C1469="720.3 Automobile - License", C1469="870.4 Rent - Insurance", C1469="870.6 Rent - Property Tax", C1469="870.7 Rent - Homeoffice", C1469="870.9 Rent - Water"),
   0,
   IF(Dashboard!$F$5="Quick",
      IF(OR(C1469="190 Automobile",C1469="200 computer hardware",C1469="210 Computer software",C1469="220 Quickbooks software",C1469="230 Office equipment",C1469="240 Office furniture"),
         E1469-(E1469/(1+Dashboard!$F$4)),
         0
      ),
      IF(C1469="750 Business promotion",
         E1469-(E1469/(1+4.793/100)),
         E1469-(E1469/(1+Dashboard!$F$4))
      )
   )
)</f>
        <v>0</v>
      </c>
      <c r="J1469" s="25">
        <f>Bank1[[#This Row],[Money in/ (Money out)]]-Bank1[[#This Row],[GST/HST]]</f>
        <v>0</v>
      </c>
      <c r="L1469" s="23">
        <f t="shared" si="66"/>
        <v>0</v>
      </c>
    </row>
    <row r="1470" spans="1:12" x14ac:dyDescent="0.2">
      <c r="A1470" s="399"/>
      <c r="D1470" s="397">
        <f>_xlfn.XLOOKUP(C:C,Table1[for Import to Bank Register dropdown],Table1[for Pivot],0,0,1)</f>
        <v>0</v>
      </c>
      <c r="E1470" s="400"/>
      <c r="F1470" s="146">
        <f t="shared" si="68"/>
        <v>1111111</v>
      </c>
      <c r="G1470" s="375">
        <f t="shared" si="67"/>
        <v>0</v>
      </c>
      <c r="I1470" s="378">
        <f>IF(OR(C1470="150 Directors advances", C1470="120 accounts receivable", C1470="720.2 Automobile - Insurance", C1470="720.3 Automobile - License", C1470="870.4 Rent - Insurance", C1470="870.6 Rent - Property Tax", C1470="870.7 Rent - Homeoffice", C1470="870.9 Rent - Water"),
   0,
   IF(Dashboard!$F$5="Quick",
      IF(OR(C1470="190 Automobile",C1470="200 computer hardware",C1470="210 Computer software",C1470="220 Quickbooks software",C1470="230 Office equipment",C1470="240 Office furniture"),
         E1470-(E1470/(1+Dashboard!$F$4)),
         0
      ),
      IF(C1470="750 Business promotion",
         E1470-(E1470/(1+4.793/100)),
         E1470-(E1470/(1+Dashboard!$F$4))
      )
   )
)</f>
        <v>0</v>
      </c>
      <c r="J1470" s="25">
        <f>Bank1[[#This Row],[Money in/ (Money out)]]-Bank1[[#This Row],[GST/HST]]</f>
        <v>0</v>
      </c>
      <c r="L1470" s="23">
        <f t="shared" si="66"/>
        <v>0</v>
      </c>
    </row>
    <row r="1471" spans="1:12" x14ac:dyDescent="0.2">
      <c r="A1471" s="399"/>
      <c r="D1471" s="397">
        <f>_xlfn.XLOOKUP(C:C,Table1[for Import to Bank Register dropdown],Table1[for Pivot],0,0,1)</f>
        <v>0</v>
      </c>
      <c r="E1471" s="400"/>
      <c r="F1471" s="146">
        <f t="shared" si="68"/>
        <v>1111111</v>
      </c>
      <c r="G1471" s="375">
        <f t="shared" si="67"/>
        <v>0</v>
      </c>
      <c r="I1471" s="378">
        <f>IF(OR(C1471="150 Directors advances", C1471="120 accounts receivable", C1471="720.2 Automobile - Insurance", C1471="720.3 Automobile - License", C1471="870.4 Rent - Insurance", C1471="870.6 Rent - Property Tax", C1471="870.7 Rent - Homeoffice", C1471="870.9 Rent - Water"),
   0,
   IF(Dashboard!$F$5="Quick",
      IF(OR(C1471="190 Automobile",C1471="200 computer hardware",C1471="210 Computer software",C1471="220 Quickbooks software",C1471="230 Office equipment",C1471="240 Office furniture"),
         E1471-(E1471/(1+Dashboard!$F$4)),
         0
      ),
      IF(C1471="750 Business promotion",
         E1471-(E1471/(1+4.793/100)),
         E1471-(E1471/(1+Dashboard!$F$4))
      )
   )
)</f>
        <v>0</v>
      </c>
      <c r="J1471" s="25">
        <f>Bank1[[#This Row],[Money in/ (Money out)]]-Bank1[[#This Row],[GST/HST]]</f>
        <v>0</v>
      </c>
      <c r="L1471" s="23">
        <f t="shared" si="66"/>
        <v>0</v>
      </c>
    </row>
    <row r="1472" spans="1:12" x14ac:dyDescent="0.2">
      <c r="A1472" s="399"/>
      <c r="D1472" s="397">
        <f>_xlfn.XLOOKUP(C:C,Table1[for Import to Bank Register dropdown],Table1[for Pivot],0,0,1)</f>
        <v>0</v>
      </c>
      <c r="E1472" s="400"/>
      <c r="F1472" s="146">
        <f t="shared" si="68"/>
        <v>1111111</v>
      </c>
      <c r="G1472" s="375">
        <f t="shared" si="67"/>
        <v>0</v>
      </c>
      <c r="I1472" s="378">
        <f>IF(OR(C1472="150 Directors advances", C1472="120 accounts receivable", C1472="720.2 Automobile - Insurance", C1472="720.3 Automobile - License", C1472="870.4 Rent - Insurance", C1472="870.6 Rent - Property Tax", C1472="870.7 Rent - Homeoffice", C1472="870.9 Rent - Water"),
   0,
   IF(Dashboard!$F$5="Quick",
      IF(OR(C1472="190 Automobile",C1472="200 computer hardware",C1472="210 Computer software",C1472="220 Quickbooks software",C1472="230 Office equipment",C1472="240 Office furniture"),
         E1472-(E1472/(1+Dashboard!$F$4)),
         0
      ),
      IF(C1472="750 Business promotion",
         E1472-(E1472/(1+4.793/100)),
         E1472-(E1472/(1+Dashboard!$F$4))
      )
   )
)</f>
        <v>0</v>
      </c>
      <c r="J1472" s="25">
        <f>Bank1[[#This Row],[Money in/ (Money out)]]-Bank1[[#This Row],[GST/HST]]</f>
        <v>0</v>
      </c>
      <c r="L1472" s="23">
        <f t="shared" si="66"/>
        <v>0</v>
      </c>
    </row>
    <row r="1473" spans="1:12" x14ac:dyDescent="0.2">
      <c r="A1473" s="399"/>
      <c r="D1473" s="397">
        <f>_xlfn.XLOOKUP(C:C,Table1[for Import to Bank Register dropdown],Table1[for Pivot],0,0,1)</f>
        <v>0</v>
      </c>
      <c r="E1473" s="400"/>
      <c r="F1473" s="146">
        <f t="shared" si="68"/>
        <v>1111111</v>
      </c>
      <c r="G1473" s="375">
        <f t="shared" si="67"/>
        <v>0</v>
      </c>
      <c r="I1473" s="378">
        <f>IF(OR(C1473="150 Directors advances", C1473="120 accounts receivable", C1473="720.2 Automobile - Insurance", C1473="720.3 Automobile - License", C1473="870.4 Rent - Insurance", C1473="870.6 Rent - Property Tax", C1473="870.7 Rent - Homeoffice", C1473="870.9 Rent - Water"),
   0,
   IF(Dashboard!$F$5="Quick",
      IF(OR(C1473="190 Automobile",C1473="200 computer hardware",C1473="210 Computer software",C1473="220 Quickbooks software",C1473="230 Office equipment",C1473="240 Office furniture"),
         E1473-(E1473/(1+Dashboard!$F$4)),
         0
      ),
      IF(C1473="750 Business promotion",
         E1473-(E1473/(1+4.793/100)),
         E1473-(E1473/(1+Dashboard!$F$4))
      )
   )
)</f>
        <v>0</v>
      </c>
      <c r="J1473" s="25">
        <f>Bank1[[#This Row],[Money in/ (Money out)]]-Bank1[[#This Row],[GST/HST]]</f>
        <v>0</v>
      </c>
      <c r="L1473" s="23">
        <f t="shared" si="66"/>
        <v>0</v>
      </c>
    </row>
    <row r="1474" spans="1:12" x14ac:dyDescent="0.2">
      <c r="A1474" s="399"/>
      <c r="D1474" s="397">
        <f>_xlfn.XLOOKUP(C:C,Table1[for Import to Bank Register dropdown],Table1[for Pivot],0,0,1)</f>
        <v>0</v>
      </c>
      <c r="E1474" s="400"/>
      <c r="F1474" s="146">
        <f t="shared" si="68"/>
        <v>1111111</v>
      </c>
      <c r="G1474" s="375">
        <f t="shared" si="67"/>
        <v>0</v>
      </c>
      <c r="I1474" s="378">
        <f>IF(OR(C1474="150 Directors advances", C1474="120 accounts receivable", C1474="720.2 Automobile - Insurance", C1474="720.3 Automobile - License", C1474="870.4 Rent - Insurance", C1474="870.6 Rent - Property Tax", C1474="870.7 Rent - Homeoffice", C1474="870.9 Rent - Water"),
   0,
   IF(Dashboard!$F$5="Quick",
      IF(OR(C1474="190 Automobile",C1474="200 computer hardware",C1474="210 Computer software",C1474="220 Quickbooks software",C1474="230 Office equipment",C1474="240 Office furniture"),
         E1474-(E1474/(1+Dashboard!$F$4)),
         0
      ),
      IF(C1474="750 Business promotion",
         E1474-(E1474/(1+4.793/100)),
         E1474-(E1474/(1+Dashboard!$F$4))
      )
   )
)</f>
        <v>0</v>
      </c>
      <c r="J1474" s="25">
        <f>Bank1[[#This Row],[Money in/ (Money out)]]-Bank1[[#This Row],[GST/HST]]</f>
        <v>0</v>
      </c>
      <c r="L1474" s="23">
        <f t="shared" si="66"/>
        <v>0</v>
      </c>
    </row>
    <row r="1475" spans="1:12" x14ac:dyDescent="0.2">
      <c r="A1475" s="399"/>
      <c r="D1475" s="397">
        <f>_xlfn.XLOOKUP(C:C,Table1[for Import to Bank Register dropdown],Table1[for Pivot],0,0,1)</f>
        <v>0</v>
      </c>
      <c r="E1475" s="400"/>
      <c r="F1475" s="146">
        <f t="shared" si="68"/>
        <v>1111111</v>
      </c>
      <c r="G1475" s="375">
        <f t="shared" si="67"/>
        <v>0</v>
      </c>
      <c r="I1475" s="378">
        <f>IF(OR(C1475="150 Directors advances", C1475="120 accounts receivable", C1475="720.2 Automobile - Insurance", C1475="720.3 Automobile - License", C1475="870.4 Rent - Insurance", C1475="870.6 Rent - Property Tax", C1475="870.7 Rent - Homeoffice", C1475="870.9 Rent - Water"),
   0,
   IF(Dashboard!$F$5="Quick",
      IF(OR(C1475="190 Automobile",C1475="200 computer hardware",C1475="210 Computer software",C1475="220 Quickbooks software",C1475="230 Office equipment",C1475="240 Office furniture"),
         E1475-(E1475/(1+Dashboard!$F$4)),
         0
      ),
      IF(C1475="750 Business promotion",
         E1475-(E1475/(1+4.793/100)),
         E1475-(E1475/(1+Dashboard!$F$4))
      )
   )
)</f>
        <v>0</v>
      </c>
      <c r="J1475" s="25">
        <f>Bank1[[#This Row],[Money in/ (Money out)]]-Bank1[[#This Row],[GST/HST]]</f>
        <v>0</v>
      </c>
      <c r="L1475" s="23">
        <f t="shared" si="66"/>
        <v>0</v>
      </c>
    </row>
    <row r="1476" spans="1:12" x14ac:dyDescent="0.2">
      <c r="A1476" s="399"/>
      <c r="D1476" s="397">
        <f>_xlfn.XLOOKUP(C:C,Table1[for Import to Bank Register dropdown],Table1[for Pivot],0,0,1)</f>
        <v>0</v>
      </c>
      <c r="E1476" s="400"/>
      <c r="F1476" s="146">
        <f t="shared" si="68"/>
        <v>1111111</v>
      </c>
      <c r="G1476" s="375">
        <f t="shared" si="67"/>
        <v>0</v>
      </c>
      <c r="I1476" s="378">
        <f>IF(OR(C1476="150 Directors advances", C1476="120 accounts receivable", C1476="720.2 Automobile - Insurance", C1476="720.3 Automobile - License", C1476="870.4 Rent - Insurance", C1476="870.6 Rent - Property Tax", C1476="870.7 Rent - Homeoffice", C1476="870.9 Rent - Water"),
   0,
   IF(Dashboard!$F$5="Quick",
      IF(OR(C1476="190 Automobile",C1476="200 computer hardware",C1476="210 Computer software",C1476="220 Quickbooks software",C1476="230 Office equipment",C1476="240 Office furniture"),
         E1476-(E1476/(1+Dashboard!$F$4)),
         0
      ),
      IF(C1476="750 Business promotion",
         E1476-(E1476/(1+4.793/100)),
         E1476-(E1476/(1+Dashboard!$F$4))
      )
   )
)</f>
        <v>0</v>
      </c>
      <c r="J1476" s="25">
        <f>Bank1[[#This Row],[Money in/ (Money out)]]-Bank1[[#This Row],[GST/HST]]</f>
        <v>0</v>
      </c>
      <c r="L1476" s="23">
        <f t="shared" si="66"/>
        <v>0</v>
      </c>
    </row>
    <row r="1477" spans="1:12" x14ac:dyDescent="0.2">
      <c r="A1477" s="399"/>
      <c r="D1477" s="397">
        <f>_xlfn.XLOOKUP(C:C,Table1[for Import to Bank Register dropdown],Table1[for Pivot],0,0,1)</f>
        <v>0</v>
      </c>
      <c r="E1477" s="400"/>
      <c r="F1477" s="146">
        <f t="shared" si="68"/>
        <v>1111111</v>
      </c>
      <c r="G1477" s="375">
        <f t="shared" si="67"/>
        <v>0</v>
      </c>
      <c r="I1477" s="378">
        <f>IF(OR(C1477="150 Directors advances", C1477="120 accounts receivable", C1477="720.2 Automobile - Insurance", C1477="720.3 Automobile - License", C1477="870.4 Rent - Insurance", C1477="870.6 Rent - Property Tax", C1477="870.7 Rent - Homeoffice", C1477="870.9 Rent - Water"),
   0,
   IF(Dashboard!$F$5="Quick",
      IF(OR(C1477="190 Automobile",C1477="200 computer hardware",C1477="210 Computer software",C1477="220 Quickbooks software",C1477="230 Office equipment",C1477="240 Office furniture"),
         E1477-(E1477/(1+Dashboard!$F$4)),
         0
      ),
      IF(C1477="750 Business promotion",
         E1477-(E1477/(1+4.793/100)),
         E1477-(E1477/(1+Dashboard!$F$4))
      )
   )
)</f>
        <v>0</v>
      </c>
      <c r="J1477" s="25">
        <f>Bank1[[#This Row],[Money in/ (Money out)]]-Bank1[[#This Row],[GST/HST]]</f>
        <v>0</v>
      </c>
      <c r="L1477" s="23">
        <f t="shared" si="66"/>
        <v>0</v>
      </c>
    </row>
    <row r="1478" spans="1:12" x14ac:dyDescent="0.2">
      <c r="A1478" s="399"/>
      <c r="D1478" s="397">
        <f>_xlfn.XLOOKUP(C:C,Table1[for Import to Bank Register dropdown],Table1[for Pivot],0,0,1)</f>
        <v>0</v>
      </c>
      <c r="E1478" s="400"/>
      <c r="F1478" s="146">
        <f t="shared" si="68"/>
        <v>1111111</v>
      </c>
      <c r="G1478" s="375">
        <f t="shared" si="67"/>
        <v>0</v>
      </c>
      <c r="I1478" s="378">
        <f>IF(OR(C1478="150 Directors advances", C1478="120 accounts receivable", C1478="720.2 Automobile - Insurance", C1478="720.3 Automobile - License", C1478="870.4 Rent - Insurance", C1478="870.6 Rent - Property Tax", C1478="870.7 Rent - Homeoffice", C1478="870.9 Rent - Water"),
   0,
   IF(Dashboard!$F$5="Quick",
      IF(OR(C1478="190 Automobile",C1478="200 computer hardware",C1478="210 Computer software",C1478="220 Quickbooks software",C1478="230 Office equipment",C1478="240 Office furniture"),
         E1478-(E1478/(1+Dashboard!$F$4)),
         0
      ),
      IF(C1478="750 Business promotion",
         E1478-(E1478/(1+4.793/100)),
         E1478-(E1478/(1+Dashboard!$F$4))
      )
   )
)</f>
        <v>0</v>
      </c>
      <c r="J1478" s="25">
        <f>Bank1[[#This Row],[Money in/ (Money out)]]-Bank1[[#This Row],[GST/HST]]</f>
        <v>0</v>
      </c>
      <c r="L1478" s="23">
        <f t="shared" ref="L1478:L1500" si="69">$L$3</f>
        <v>0</v>
      </c>
    </row>
    <row r="1479" spans="1:12" x14ac:dyDescent="0.2">
      <c r="A1479" s="399"/>
      <c r="D1479" s="397">
        <f>_xlfn.XLOOKUP(C:C,Table1[for Import to Bank Register dropdown],Table1[for Pivot],0,0,1)</f>
        <v>0</v>
      </c>
      <c r="E1479" s="400"/>
      <c r="F1479" s="146">
        <f t="shared" si="68"/>
        <v>1111111</v>
      </c>
      <c r="G1479" s="375">
        <f t="shared" ref="G1479:G1500" si="70">G1478+E1479</f>
        <v>0</v>
      </c>
      <c r="I1479" s="378">
        <f>IF(OR(C1479="150 Directors advances", C1479="120 accounts receivable", C1479="720.2 Automobile - Insurance", C1479="720.3 Automobile - License", C1479="870.4 Rent - Insurance", C1479="870.6 Rent - Property Tax", C1479="870.7 Rent - Homeoffice", C1479="870.9 Rent - Water"),
   0,
   IF(Dashboard!$F$5="Quick",
      IF(OR(C1479="190 Automobile",C1479="200 computer hardware",C1479="210 Computer software",C1479="220 Quickbooks software",C1479="230 Office equipment",C1479="240 Office furniture"),
         E1479-(E1479/(1+Dashboard!$F$4)),
         0
      ),
      IF(C1479="750 Business promotion",
         E1479-(E1479/(1+4.793/100)),
         E1479-(E1479/(1+Dashboard!$F$4))
      )
   )
)</f>
        <v>0</v>
      </c>
      <c r="J1479" s="25">
        <f>Bank1[[#This Row],[Money in/ (Money out)]]-Bank1[[#This Row],[GST/HST]]</f>
        <v>0</v>
      </c>
      <c r="L1479" s="23">
        <f t="shared" si="69"/>
        <v>0</v>
      </c>
    </row>
    <row r="1480" spans="1:12" x14ac:dyDescent="0.2">
      <c r="A1480" s="399"/>
      <c r="D1480" s="397">
        <f>_xlfn.XLOOKUP(C:C,Table1[for Import to Bank Register dropdown],Table1[for Pivot],0,0,1)</f>
        <v>0</v>
      </c>
      <c r="E1480" s="400"/>
      <c r="F1480" s="146">
        <f t="shared" ref="F1480:F1500" si="71">$E$2</f>
        <v>1111111</v>
      </c>
      <c r="G1480" s="375">
        <f t="shared" si="70"/>
        <v>0</v>
      </c>
      <c r="I1480" s="378">
        <f>IF(OR(C1480="150 Directors advances", C1480="120 accounts receivable", C1480="720.2 Automobile - Insurance", C1480="720.3 Automobile - License", C1480="870.4 Rent - Insurance", C1480="870.6 Rent - Property Tax", C1480="870.7 Rent - Homeoffice", C1480="870.9 Rent - Water"),
   0,
   IF(Dashboard!$F$5="Quick",
      IF(OR(C1480="190 Automobile",C1480="200 computer hardware",C1480="210 Computer software",C1480="220 Quickbooks software",C1480="230 Office equipment",C1480="240 Office furniture"),
         E1480-(E1480/(1+Dashboard!$F$4)),
         0
      ),
      IF(C1480="750 Business promotion",
         E1480-(E1480/(1+4.793/100)),
         E1480-(E1480/(1+Dashboard!$F$4))
      )
   )
)</f>
        <v>0</v>
      </c>
      <c r="J1480" s="25">
        <f>Bank1[[#This Row],[Money in/ (Money out)]]-Bank1[[#This Row],[GST/HST]]</f>
        <v>0</v>
      </c>
      <c r="L1480" s="23">
        <f t="shared" si="69"/>
        <v>0</v>
      </c>
    </row>
    <row r="1481" spans="1:12" x14ac:dyDescent="0.2">
      <c r="A1481" s="399"/>
      <c r="D1481" s="397">
        <f>_xlfn.XLOOKUP(C:C,Table1[for Import to Bank Register dropdown],Table1[for Pivot],0,0,1)</f>
        <v>0</v>
      </c>
      <c r="E1481" s="400"/>
      <c r="F1481" s="146">
        <f t="shared" si="71"/>
        <v>1111111</v>
      </c>
      <c r="G1481" s="375">
        <f t="shared" si="70"/>
        <v>0</v>
      </c>
      <c r="I1481" s="378">
        <f>IF(OR(C1481="150 Directors advances", C1481="120 accounts receivable", C1481="720.2 Automobile - Insurance", C1481="720.3 Automobile - License", C1481="870.4 Rent - Insurance", C1481="870.6 Rent - Property Tax", C1481="870.7 Rent - Homeoffice", C1481="870.9 Rent - Water"),
   0,
   IF(Dashboard!$F$5="Quick",
      IF(OR(C1481="190 Automobile",C1481="200 computer hardware",C1481="210 Computer software",C1481="220 Quickbooks software",C1481="230 Office equipment",C1481="240 Office furniture"),
         E1481-(E1481/(1+Dashboard!$F$4)),
         0
      ),
      IF(C1481="750 Business promotion",
         E1481-(E1481/(1+4.793/100)),
         E1481-(E1481/(1+Dashboard!$F$4))
      )
   )
)</f>
        <v>0</v>
      </c>
      <c r="J1481" s="25">
        <f>Bank1[[#This Row],[Money in/ (Money out)]]-Bank1[[#This Row],[GST/HST]]</f>
        <v>0</v>
      </c>
      <c r="L1481" s="23">
        <f t="shared" si="69"/>
        <v>0</v>
      </c>
    </row>
    <row r="1482" spans="1:12" x14ac:dyDescent="0.2">
      <c r="A1482" s="399"/>
      <c r="D1482" s="397">
        <f>_xlfn.XLOOKUP(C:C,Table1[for Import to Bank Register dropdown],Table1[for Pivot],0,0,1)</f>
        <v>0</v>
      </c>
      <c r="E1482" s="400"/>
      <c r="F1482" s="146">
        <f t="shared" si="71"/>
        <v>1111111</v>
      </c>
      <c r="G1482" s="375">
        <f t="shared" si="70"/>
        <v>0</v>
      </c>
      <c r="I1482" s="378">
        <f>IF(OR(C1482="150 Directors advances", C1482="120 accounts receivable", C1482="720.2 Automobile - Insurance", C1482="720.3 Automobile - License", C1482="870.4 Rent - Insurance", C1482="870.6 Rent - Property Tax", C1482="870.7 Rent - Homeoffice", C1482="870.9 Rent - Water"),
   0,
   IF(Dashboard!$F$5="Quick",
      IF(OR(C1482="190 Automobile",C1482="200 computer hardware",C1482="210 Computer software",C1482="220 Quickbooks software",C1482="230 Office equipment",C1482="240 Office furniture"),
         E1482-(E1482/(1+Dashboard!$F$4)),
         0
      ),
      IF(C1482="750 Business promotion",
         E1482-(E1482/(1+4.793/100)),
         E1482-(E1482/(1+Dashboard!$F$4))
      )
   )
)</f>
        <v>0</v>
      </c>
      <c r="J1482" s="25">
        <f>Bank1[[#This Row],[Money in/ (Money out)]]-Bank1[[#This Row],[GST/HST]]</f>
        <v>0</v>
      </c>
      <c r="L1482" s="23">
        <f t="shared" si="69"/>
        <v>0</v>
      </c>
    </row>
    <row r="1483" spans="1:12" x14ac:dyDescent="0.2">
      <c r="A1483" s="399"/>
      <c r="D1483" s="397">
        <f>_xlfn.XLOOKUP(C:C,Table1[for Import to Bank Register dropdown],Table1[for Pivot],0,0,1)</f>
        <v>0</v>
      </c>
      <c r="E1483" s="400"/>
      <c r="F1483" s="146">
        <f t="shared" si="71"/>
        <v>1111111</v>
      </c>
      <c r="G1483" s="375">
        <f t="shared" si="70"/>
        <v>0</v>
      </c>
      <c r="I1483" s="378">
        <f>IF(OR(C1483="150 Directors advances", C1483="120 accounts receivable", C1483="720.2 Automobile - Insurance", C1483="720.3 Automobile - License", C1483="870.4 Rent - Insurance", C1483="870.6 Rent - Property Tax", C1483="870.7 Rent - Homeoffice", C1483="870.9 Rent - Water"),
   0,
   IF(Dashboard!$F$5="Quick",
      IF(OR(C1483="190 Automobile",C1483="200 computer hardware",C1483="210 Computer software",C1483="220 Quickbooks software",C1483="230 Office equipment",C1483="240 Office furniture"),
         E1483-(E1483/(1+Dashboard!$F$4)),
         0
      ),
      IF(C1483="750 Business promotion",
         E1483-(E1483/(1+4.793/100)),
         E1483-(E1483/(1+Dashboard!$F$4))
      )
   )
)</f>
        <v>0</v>
      </c>
      <c r="J1483" s="25">
        <f>Bank1[[#This Row],[Money in/ (Money out)]]-Bank1[[#This Row],[GST/HST]]</f>
        <v>0</v>
      </c>
      <c r="L1483" s="23">
        <f t="shared" si="69"/>
        <v>0</v>
      </c>
    </row>
    <row r="1484" spans="1:12" x14ac:dyDescent="0.2">
      <c r="A1484" s="399"/>
      <c r="D1484" s="397">
        <f>_xlfn.XLOOKUP(C:C,Table1[for Import to Bank Register dropdown],Table1[for Pivot],0,0,1)</f>
        <v>0</v>
      </c>
      <c r="E1484" s="400"/>
      <c r="F1484" s="146">
        <f t="shared" si="71"/>
        <v>1111111</v>
      </c>
      <c r="G1484" s="375">
        <f t="shared" si="70"/>
        <v>0</v>
      </c>
      <c r="I1484" s="378">
        <f>IF(OR(C1484="150 Directors advances", C1484="120 accounts receivable", C1484="720.2 Automobile - Insurance", C1484="720.3 Automobile - License", C1484="870.4 Rent - Insurance", C1484="870.6 Rent - Property Tax", C1484="870.7 Rent - Homeoffice", C1484="870.9 Rent - Water"),
   0,
   IF(Dashboard!$F$5="Quick",
      IF(OR(C1484="190 Automobile",C1484="200 computer hardware",C1484="210 Computer software",C1484="220 Quickbooks software",C1484="230 Office equipment",C1484="240 Office furniture"),
         E1484-(E1484/(1+Dashboard!$F$4)),
         0
      ),
      IF(C1484="750 Business promotion",
         E1484-(E1484/(1+4.793/100)),
         E1484-(E1484/(1+Dashboard!$F$4))
      )
   )
)</f>
        <v>0</v>
      </c>
      <c r="J1484" s="25">
        <f>Bank1[[#This Row],[Money in/ (Money out)]]-Bank1[[#This Row],[GST/HST]]</f>
        <v>0</v>
      </c>
      <c r="L1484" s="23">
        <f t="shared" si="69"/>
        <v>0</v>
      </c>
    </row>
    <row r="1485" spans="1:12" x14ac:dyDescent="0.2">
      <c r="A1485" s="399"/>
      <c r="D1485" s="397">
        <f>_xlfn.XLOOKUP(C:C,Table1[for Import to Bank Register dropdown],Table1[for Pivot],0,0,1)</f>
        <v>0</v>
      </c>
      <c r="E1485" s="400"/>
      <c r="F1485" s="146">
        <f t="shared" si="71"/>
        <v>1111111</v>
      </c>
      <c r="G1485" s="375">
        <f t="shared" si="70"/>
        <v>0</v>
      </c>
      <c r="I1485" s="378">
        <f>IF(OR(C1485="150 Directors advances", C1485="120 accounts receivable", C1485="720.2 Automobile - Insurance", C1485="720.3 Automobile - License", C1485="870.4 Rent - Insurance", C1485="870.6 Rent - Property Tax", C1485="870.7 Rent - Homeoffice", C1485="870.9 Rent - Water"),
   0,
   IF(Dashboard!$F$5="Quick",
      IF(OR(C1485="190 Automobile",C1485="200 computer hardware",C1485="210 Computer software",C1485="220 Quickbooks software",C1485="230 Office equipment",C1485="240 Office furniture"),
         E1485-(E1485/(1+Dashboard!$F$4)),
         0
      ),
      IF(C1485="750 Business promotion",
         E1485-(E1485/(1+4.793/100)),
         E1485-(E1485/(1+Dashboard!$F$4))
      )
   )
)</f>
        <v>0</v>
      </c>
      <c r="J1485" s="25">
        <f>Bank1[[#This Row],[Money in/ (Money out)]]-Bank1[[#This Row],[GST/HST]]</f>
        <v>0</v>
      </c>
      <c r="L1485" s="23">
        <f t="shared" si="69"/>
        <v>0</v>
      </c>
    </row>
    <row r="1486" spans="1:12" x14ac:dyDescent="0.2">
      <c r="A1486" s="399"/>
      <c r="D1486" s="397">
        <f>_xlfn.XLOOKUP(C:C,Table1[for Import to Bank Register dropdown],Table1[for Pivot],0,0,1)</f>
        <v>0</v>
      </c>
      <c r="E1486" s="400"/>
      <c r="F1486" s="146">
        <f t="shared" si="71"/>
        <v>1111111</v>
      </c>
      <c r="G1486" s="375">
        <f t="shared" si="70"/>
        <v>0</v>
      </c>
      <c r="I1486" s="378">
        <f>IF(OR(C1486="150 Directors advances", C1486="120 accounts receivable", C1486="720.2 Automobile - Insurance", C1486="720.3 Automobile - License", C1486="870.4 Rent - Insurance", C1486="870.6 Rent - Property Tax", C1486="870.7 Rent - Homeoffice", C1486="870.9 Rent - Water"),
   0,
   IF(Dashboard!$F$5="Quick",
      IF(OR(C1486="190 Automobile",C1486="200 computer hardware",C1486="210 Computer software",C1486="220 Quickbooks software",C1486="230 Office equipment",C1486="240 Office furniture"),
         E1486-(E1486/(1+Dashboard!$F$4)),
         0
      ),
      IF(C1486="750 Business promotion",
         E1486-(E1486/(1+4.793/100)),
         E1486-(E1486/(1+Dashboard!$F$4))
      )
   )
)</f>
        <v>0</v>
      </c>
      <c r="J1486" s="25">
        <f>Bank1[[#This Row],[Money in/ (Money out)]]-Bank1[[#This Row],[GST/HST]]</f>
        <v>0</v>
      </c>
      <c r="L1486" s="23">
        <f t="shared" si="69"/>
        <v>0</v>
      </c>
    </row>
    <row r="1487" spans="1:12" x14ac:dyDescent="0.2">
      <c r="A1487" s="399"/>
      <c r="D1487" s="397">
        <f>_xlfn.XLOOKUP(C:C,Table1[for Import to Bank Register dropdown],Table1[for Pivot],0,0,1)</f>
        <v>0</v>
      </c>
      <c r="E1487" s="400"/>
      <c r="F1487" s="146">
        <f t="shared" si="71"/>
        <v>1111111</v>
      </c>
      <c r="G1487" s="375">
        <f t="shared" si="70"/>
        <v>0</v>
      </c>
      <c r="I1487" s="378">
        <f>IF(OR(C1487="150 Directors advances", C1487="120 accounts receivable", C1487="720.2 Automobile - Insurance", C1487="720.3 Automobile - License", C1487="870.4 Rent - Insurance", C1487="870.6 Rent - Property Tax", C1487="870.7 Rent - Homeoffice", C1487="870.9 Rent - Water"),
   0,
   IF(Dashboard!$F$5="Quick",
      IF(OR(C1487="190 Automobile",C1487="200 computer hardware",C1487="210 Computer software",C1487="220 Quickbooks software",C1487="230 Office equipment",C1487="240 Office furniture"),
         E1487-(E1487/(1+Dashboard!$F$4)),
         0
      ),
      IF(C1487="750 Business promotion",
         E1487-(E1487/(1+4.793/100)),
         E1487-(E1487/(1+Dashboard!$F$4))
      )
   )
)</f>
        <v>0</v>
      </c>
      <c r="J1487" s="25">
        <f>Bank1[[#This Row],[Money in/ (Money out)]]-Bank1[[#This Row],[GST/HST]]</f>
        <v>0</v>
      </c>
      <c r="L1487" s="23">
        <f t="shared" si="69"/>
        <v>0</v>
      </c>
    </row>
    <row r="1488" spans="1:12" x14ac:dyDescent="0.2">
      <c r="A1488" s="399"/>
      <c r="D1488" s="397">
        <f>_xlfn.XLOOKUP(C:C,Table1[for Import to Bank Register dropdown],Table1[for Pivot],0,0,1)</f>
        <v>0</v>
      </c>
      <c r="E1488" s="400"/>
      <c r="F1488" s="146">
        <f t="shared" si="71"/>
        <v>1111111</v>
      </c>
      <c r="G1488" s="375">
        <f t="shared" si="70"/>
        <v>0</v>
      </c>
      <c r="I1488" s="378">
        <f>IF(OR(C1488="150 Directors advances", C1488="120 accounts receivable", C1488="720.2 Automobile - Insurance", C1488="720.3 Automobile - License", C1488="870.4 Rent - Insurance", C1488="870.6 Rent - Property Tax", C1488="870.7 Rent - Homeoffice", C1488="870.9 Rent - Water"),
   0,
   IF(Dashboard!$F$5="Quick",
      IF(OR(C1488="190 Automobile",C1488="200 computer hardware",C1488="210 Computer software",C1488="220 Quickbooks software",C1488="230 Office equipment",C1488="240 Office furniture"),
         E1488-(E1488/(1+Dashboard!$F$4)),
         0
      ),
      IF(C1488="750 Business promotion",
         E1488-(E1488/(1+4.793/100)),
         E1488-(E1488/(1+Dashboard!$F$4))
      )
   )
)</f>
        <v>0</v>
      </c>
      <c r="J1488" s="25">
        <f>Bank1[[#This Row],[Money in/ (Money out)]]-Bank1[[#This Row],[GST/HST]]</f>
        <v>0</v>
      </c>
      <c r="L1488" s="23">
        <f t="shared" si="69"/>
        <v>0</v>
      </c>
    </row>
    <row r="1489" spans="1:12" x14ac:dyDescent="0.2">
      <c r="A1489" s="399"/>
      <c r="D1489" s="397">
        <f>_xlfn.XLOOKUP(C:C,Table1[for Import to Bank Register dropdown],Table1[for Pivot],0,0,1)</f>
        <v>0</v>
      </c>
      <c r="E1489" s="400"/>
      <c r="F1489" s="146">
        <f t="shared" si="71"/>
        <v>1111111</v>
      </c>
      <c r="G1489" s="375">
        <f t="shared" si="70"/>
        <v>0</v>
      </c>
      <c r="I1489" s="378">
        <f>IF(OR(C1489="150 Directors advances", C1489="120 accounts receivable", C1489="720.2 Automobile - Insurance", C1489="720.3 Automobile - License", C1489="870.4 Rent - Insurance", C1489="870.6 Rent - Property Tax", C1489="870.7 Rent - Homeoffice", C1489="870.9 Rent - Water"),
   0,
   IF(Dashboard!$F$5="Quick",
      IF(OR(C1489="190 Automobile",C1489="200 computer hardware",C1489="210 Computer software",C1489="220 Quickbooks software",C1489="230 Office equipment",C1489="240 Office furniture"),
         E1489-(E1489/(1+Dashboard!$F$4)),
         0
      ),
      IF(C1489="750 Business promotion",
         E1489-(E1489/(1+4.793/100)),
         E1489-(E1489/(1+Dashboard!$F$4))
      )
   )
)</f>
        <v>0</v>
      </c>
      <c r="J1489" s="25">
        <f>Bank1[[#This Row],[Money in/ (Money out)]]-Bank1[[#This Row],[GST/HST]]</f>
        <v>0</v>
      </c>
      <c r="L1489" s="23">
        <f t="shared" si="69"/>
        <v>0</v>
      </c>
    </row>
    <row r="1490" spans="1:12" x14ac:dyDescent="0.2">
      <c r="A1490" s="399"/>
      <c r="D1490" s="397">
        <f>_xlfn.XLOOKUP(C:C,Table1[for Import to Bank Register dropdown],Table1[for Pivot],0,0,1)</f>
        <v>0</v>
      </c>
      <c r="E1490" s="400"/>
      <c r="F1490" s="146">
        <f t="shared" si="71"/>
        <v>1111111</v>
      </c>
      <c r="G1490" s="375">
        <f t="shared" si="70"/>
        <v>0</v>
      </c>
      <c r="I1490" s="378">
        <f>IF(OR(C1490="150 Directors advances", C1490="120 accounts receivable", C1490="720.2 Automobile - Insurance", C1490="720.3 Automobile - License", C1490="870.4 Rent - Insurance", C1490="870.6 Rent - Property Tax", C1490="870.7 Rent - Homeoffice", C1490="870.9 Rent - Water"),
   0,
   IF(Dashboard!$F$5="Quick",
      IF(OR(C1490="190 Automobile",C1490="200 computer hardware",C1490="210 Computer software",C1490="220 Quickbooks software",C1490="230 Office equipment",C1490="240 Office furniture"),
         E1490-(E1490/(1+Dashboard!$F$4)),
         0
      ),
      IF(C1490="750 Business promotion",
         E1490-(E1490/(1+4.793/100)),
         E1490-(E1490/(1+Dashboard!$F$4))
      )
   )
)</f>
        <v>0</v>
      </c>
      <c r="J1490" s="25">
        <f>Bank1[[#This Row],[Money in/ (Money out)]]-Bank1[[#This Row],[GST/HST]]</f>
        <v>0</v>
      </c>
      <c r="L1490" s="23">
        <f t="shared" si="69"/>
        <v>0</v>
      </c>
    </row>
    <row r="1491" spans="1:12" x14ac:dyDescent="0.2">
      <c r="A1491" s="399"/>
      <c r="D1491" s="397">
        <f>_xlfn.XLOOKUP(C:C,Table1[for Import to Bank Register dropdown],Table1[for Pivot],0,0,1)</f>
        <v>0</v>
      </c>
      <c r="E1491" s="400"/>
      <c r="F1491" s="146">
        <f t="shared" si="71"/>
        <v>1111111</v>
      </c>
      <c r="G1491" s="375">
        <f t="shared" si="70"/>
        <v>0</v>
      </c>
      <c r="I1491" s="378">
        <f>IF(OR(C1491="150 Directors advances", C1491="120 accounts receivable", C1491="720.2 Automobile - Insurance", C1491="720.3 Automobile - License", C1491="870.4 Rent - Insurance", C1491="870.6 Rent - Property Tax", C1491="870.7 Rent - Homeoffice", C1491="870.9 Rent - Water"),
   0,
   IF(Dashboard!$F$5="Quick",
      IF(OR(C1491="190 Automobile",C1491="200 computer hardware",C1491="210 Computer software",C1491="220 Quickbooks software",C1491="230 Office equipment",C1491="240 Office furniture"),
         E1491-(E1491/(1+Dashboard!$F$4)),
         0
      ),
      IF(C1491="750 Business promotion",
         E1491-(E1491/(1+4.793/100)),
         E1491-(E1491/(1+Dashboard!$F$4))
      )
   )
)</f>
        <v>0</v>
      </c>
      <c r="J1491" s="25">
        <f>Bank1[[#This Row],[Money in/ (Money out)]]-Bank1[[#This Row],[GST/HST]]</f>
        <v>0</v>
      </c>
      <c r="L1491" s="23">
        <f t="shared" si="69"/>
        <v>0</v>
      </c>
    </row>
    <row r="1492" spans="1:12" x14ac:dyDescent="0.2">
      <c r="A1492" s="399"/>
      <c r="D1492" s="397">
        <f>_xlfn.XLOOKUP(C:C,Table1[for Import to Bank Register dropdown],Table1[for Pivot],0,0,1)</f>
        <v>0</v>
      </c>
      <c r="E1492" s="400"/>
      <c r="F1492" s="146">
        <f t="shared" si="71"/>
        <v>1111111</v>
      </c>
      <c r="G1492" s="375">
        <f t="shared" si="70"/>
        <v>0</v>
      </c>
      <c r="I1492" s="378">
        <f>IF(OR(C1492="150 Directors advances", C1492="120 accounts receivable", C1492="720.2 Automobile - Insurance", C1492="720.3 Automobile - License", C1492="870.4 Rent - Insurance", C1492="870.6 Rent - Property Tax", C1492="870.7 Rent - Homeoffice", C1492="870.9 Rent - Water"),
   0,
   IF(Dashboard!$F$5="Quick",
      IF(OR(C1492="190 Automobile",C1492="200 computer hardware",C1492="210 Computer software",C1492="220 Quickbooks software",C1492="230 Office equipment",C1492="240 Office furniture"),
         E1492-(E1492/(1+Dashboard!$F$4)),
         0
      ),
      IF(C1492="750 Business promotion",
         E1492-(E1492/(1+4.793/100)),
         E1492-(E1492/(1+Dashboard!$F$4))
      )
   )
)</f>
        <v>0</v>
      </c>
      <c r="J1492" s="25">
        <f>Bank1[[#This Row],[Money in/ (Money out)]]-Bank1[[#This Row],[GST/HST]]</f>
        <v>0</v>
      </c>
      <c r="L1492" s="23">
        <f t="shared" si="69"/>
        <v>0</v>
      </c>
    </row>
    <row r="1493" spans="1:12" x14ac:dyDescent="0.2">
      <c r="A1493" s="399"/>
      <c r="D1493" s="397">
        <f>_xlfn.XLOOKUP(C:C,Table1[for Import to Bank Register dropdown],Table1[for Pivot],0,0,1)</f>
        <v>0</v>
      </c>
      <c r="E1493" s="400"/>
      <c r="F1493" s="146">
        <f t="shared" si="71"/>
        <v>1111111</v>
      </c>
      <c r="G1493" s="375">
        <f t="shared" si="70"/>
        <v>0</v>
      </c>
      <c r="I1493" s="378">
        <f>IF(OR(C1493="150 Directors advances", C1493="120 accounts receivable", C1493="720.2 Automobile - Insurance", C1493="720.3 Automobile - License", C1493="870.4 Rent - Insurance", C1493="870.6 Rent - Property Tax", C1493="870.7 Rent - Homeoffice", C1493="870.9 Rent - Water"),
   0,
   IF(Dashboard!$F$5="Quick",
      IF(OR(C1493="190 Automobile",C1493="200 computer hardware",C1493="210 Computer software",C1493="220 Quickbooks software",C1493="230 Office equipment",C1493="240 Office furniture"),
         E1493-(E1493/(1+Dashboard!$F$4)),
         0
      ),
      IF(C1493="750 Business promotion",
         E1493-(E1493/(1+4.793/100)),
         E1493-(E1493/(1+Dashboard!$F$4))
      )
   )
)</f>
        <v>0</v>
      </c>
      <c r="J1493" s="25">
        <f>Bank1[[#This Row],[Money in/ (Money out)]]-Bank1[[#This Row],[GST/HST]]</f>
        <v>0</v>
      </c>
      <c r="L1493" s="23">
        <f t="shared" si="69"/>
        <v>0</v>
      </c>
    </row>
    <row r="1494" spans="1:12" x14ac:dyDescent="0.2">
      <c r="A1494" s="399"/>
      <c r="D1494" s="397">
        <f>_xlfn.XLOOKUP(C:C,Table1[for Import to Bank Register dropdown],Table1[for Pivot],0,0,1)</f>
        <v>0</v>
      </c>
      <c r="E1494" s="400"/>
      <c r="F1494" s="146">
        <f t="shared" si="71"/>
        <v>1111111</v>
      </c>
      <c r="G1494" s="375">
        <f t="shared" si="70"/>
        <v>0</v>
      </c>
      <c r="I1494" s="378">
        <f>IF(OR(C1494="150 Directors advances", C1494="120 accounts receivable", C1494="720.2 Automobile - Insurance", C1494="720.3 Automobile - License", C1494="870.4 Rent - Insurance", C1494="870.6 Rent - Property Tax", C1494="870.7 Rent - Homeoffice", C1494="870.9 Rent - Water"),
   0,
   IF(Dashboard!$F$5="Quick",
      IF(OR(C1494="190 Automobile",C1494="200 computer hardware",C1494="210 Computer software",C1494="220 Quickbooks software",C1494="230 Office equipment",C1494="240 Office furniture"),
         E1494-(E1494/(1+Dashboard!$F$4)),
         0
      ),
      IF(C1494="750 Business promotion",
         E1494-(E1494/(1+4.793/100)),
         E1494-(E1494/(1+Dashboard!$F$4))
      )
   )
)</f>
        <v>0</v>
      </c>
      <c r="J1494" s="25">
        <f>Bank1[[#This Row],[Money in/ (Money out)]]-Bank1[[#This Row],[GST/HST]]</f>
        <v>0</v>
      </c>
      <c r="L1494" s="23">
        <f t="shared" si="69"/>
        <v>0</v>
      </c>
    </row>
    <row r="1495" spans="1:12" x14ac:dyDescent="0.2">
      <c r="A1495" s="399"/>
      <c r="D1495" s="397">
        <f>_xlfn.XLOOKUP(C:C,Table1[for Import to Bank Register dropdown],Table1[for Pivot],0,0,1)</f>
        <v>0</v>
      </c>
      <c r="E1495" s="400"/>
      <c r="F1495" s="146">
        <f t="shared" si="71"/>
        <v>1111111</v>
      </c>
      <c r="G1495" s="375">
        <f t="shared" si="70"/>
        <v>0</v>
      </c>
      <c r="I1495" s="378">
        <f>IF(OR(C1495="150 Directors advances", C1495="120 accounts receivable", C1495="720.2 Automobile - Insurance", C1495="720.3 Automobile - License", C1495="870.4 Rent - Insurance", C1495="870.6 Rent - Property Tax", C1495="870.7 Rent - Homeoffice", C1495="870.9 Rent - Water"),
   0,
   IF(Dashboard!$F$5="Quick",
      IF(OR(C1495="190 Automobile",C1495="200 computer hardware",C1495="210 Computer software",C1495="220 Quickbooks software",C1495="230 Office equipment",C1495="240 Office furniture"),
         E1495-(E1495/(1+Dashboard!$F$4)),
         0
      ),
      IF(C1495="750 Business promotion",
         E1495-(E1495/(1+4.793/100)),
         E1495-(E1495/(1+Dashboard!$F$4))
      )
   )
)</f>
        <v>0</v>
      </c>
      <c r="J1495" s="25">
        <f>Bank1[[#This Row],[Money in/ (Money out)]]-Bank1[[#This Row],[GST/HST]]</f>
        <v>0</v>
      </c>
      <c r="L1495" s="23">
        <f t="shared" si="69"/>
        <v>0</v>
      </c>
    </row>
    <row r="1496" spans="1:12" x14ac:dyDescent="0.2">
      <c r="A1496" s="399"/>
      <c r="D1496" s="397">
        <f>_xlfn.XLOOKUP(C:C,Table1[for Import to Bank Register dropdown],Table1[for Pivot],0,0,1)</f>
        <v>0</v>
      </c>
      <c r="E1496" s="400"/>
      <c r="F1496" s="146">
        <f t="shared" si="71"/>
        <v>1111111</v>
      </c>
      <c r="G1496" s="375">
        <f t="shared" si="70"/>
        <v>0</v>
      </c>
      <c r="I1496" s="378">
        <f>IF(OR(C1496="150 Directors advances", C1496="120 accounts receivable", C1496="720.2 Automobile - Insurance", C1496="720.3 Automobile - License", C1496="870.4 Rent - Insurance", C1496="870.6 Rent - Property Tax", C1496="870.7 Rent - Homeoffice", C1496="870.9 Rent - Water"),
   0,
   IF(Dashboard!$F$5="Quick",
      IF(OR(C1496="190 Automobile",C1496="200 computer hardware",C1496="210 Computer software",C1496="220 Quickbooks software",C1496="230 Office equipment",C1496="240 Office furniture"),
         E1496-(E1496/(1+Dashboard!$F$4)),
         0
      ),
      IF(C1496="750 Business promotion",
         E1496-(E1496/(1+4.793/100)),
         E1496-(E1496/(1+Dashboard!$F$4))
      )
   )
)</f>
        <v>0</v>
      </c>
      <c r="J1496" s="25">
        <f>Bank1[[#This Row],[Money in/ (Money out)]]-Bank1[[#This Row],[GST/HST]]</f>
        <v>0</v>
      </c>
      <c r="L1496" s="23">
        <f t="shared" si="69"/>
        <v>0</v>
      </c>
    </row>
    <row r="1497" spans="1:12" x14ac:dyDescent="0.2">
      <c r="A1497" s="399"/>
      <c r="D1497" s="397">
        <f>_xlfn.XLOOKUP(C:C,Table1[for Import to Bank Register dropdown],Table1[for Pivot],0,0,1)</f>
        <v>0</v>
      </c>
      <c r="E1497" s="400"/>
      <c r="F1497" s="146">
        <f t="shared" si="71"/>
        <v>1111111</v>
      </c>
      <c r="G1497" s="375">
        <f t="shared" si="70"/>
        <v>0</v>
      </c>
      <c r="I1497" s="378">
        <f>IF(OR(C1497="150 Directors advances", C1497="120 accounts receivable", C1497="720.2 Automobile - Insurance", C1497="720.3 Automobile - License", C1497="870.4 Rent - Insurance", C1497="870.6 Rent - Property Tax", C1497="870.7 Rent - Homeoffice", C1497="870.9 Rent - Water"),
   0,
   IF(Dashboard!$F$5="Quick",
      IF(OR(C1497="190 Automobile",C1497="200 computer hardware",C1497="210 Computer software",C1497="220 Quickbooks software",C1497="230 Office equipment",C1497="240 Office furniture"),
         E1497-(E1497/(1+Dashboard!$F$4)),
         0
      ),
      IF(C1497="750 Business promotion",
         E1497-(E1497/(1+4.793/100)),
         E1497-(E1497/(1+Dashboard!$F$4))
      )
   )
)</f>
        <v>0</v>
      </c>
      <c r="J1497" s="25">
        <f>Bank1[[#This Row],[Money in/ (Money out)]]-Bank1[[#This Row],[GST/HST]]</f>
        <v>0</v>
      </c>
      <c r="L1497" s="23">
        <f t="shared" si="69"/>
        <v>0</v>
      </c>
    </row>
    <row r="1498" spans="1:12" x14ac:dyDescent="0.2">
      <c r="A1498" s="399"/>
      <c r="D1498" s="397">
        <f>_xlfn.XLOOKUP(C:C,Table1[for Import to Bank Register dropdown],Table1[for Pivot],0,0,1)</f>
        <v>0</v>
      </c>
      <c r="E1498" s="400"/>
      <c r="F1498" s="146">
        <f t="shared" si="71"/>
        <v>1111111</v>
      </c>
      <c r="G1498" s="375">
        <f t="shared" si="70"/>
        <v>0</v>
      </c>
      <c r="I1498" s="378">
        <f>IF(OR(C1498="150 Directors advances", C1498="120 accounts receivable", C1498="720.2 Automobile - Insurance", C1498="720.3 Automobile - License", C1498="870.4 Rent - Insurance", C1498="870.6 Rent - Property Tax", C1498="870.7 Rent - Homeoffice", C1498="870.9 Rent - Water"),
   0,
   IF(Dashboard!$F$5="Quick",
      IF(OR(C1498="190 Automobile",C1498="200 computer hardware",C1498="210 Computer software",C1498="220 Quickbooks software",C1498="230 Office equipment",C1498="240 Office furniture"),
         E1498-(E1498/(1+Dashboard!$F$4)),
         0
      ),
      IF(C1498="750 Business promotion",
         E1498-(E1498/(1+4.793/100)),
         E1498-(E1498/(1+Dashboard!$F$4))
      )
   )
)</f>
        <v>0</v>
      </c>
      <c r="J1498" s="25">
        <f>Bank1[[#This Row],[Money in/ (Money out)]]-Bank1[[#This Row],[GST/HST]]</f>
        <v>0</v>
      </c>
      <c r="L1498" s="23">
        <f t="shared" si="69"/>
        <v>0</v>
      </c>
    </row>
    <row r="1499" spans="1:12" x14ac:dyDescent="0.2">
      <c r="A1499" s="399"/>
      <c r="D1499" s="397">
        <f>_xlfn.XLOOKUP(C:C,Table1[for Import to Bank Register dropdown],Table1[for Pivot],0,0,1)</f>
        <v>0</v>
      </c>
      <c r="E1499" s="400"/>
      <c r="F1499" s="146">
        <f t="shared" si="71"/>
        <v>1111111</v>
      </c>
      <c r="G1499" s="375">
        <f t="shared" si="70"/>
        <v>0</v>
      </c>
      <c r="I1499" s="378">
        <f>IF(OR(C1499="150 Directors advances", C1499="120 accounts receivable", C1499="720.2 Automobile - Insurance", C1499="720.3 Automobile - License", C1499="870.4 Rent - Insurance", C1499="870.6 Rent - Property Tax", C1499="870.7 Rent - Homeoffice", C1499="870.9 Rent - Water"),
   0,
   IF(Dashboard!$F$5="Quick",
      IF(OR(C1499="190 Automobile",C1499="200 computer hardware",C1499="210 Computer software",C1499="220 Quickbooks software",C1499="230 Office equipment",C1499="240 Office furniture"),
         E1499-(E1499/(1+Dashboard!$F$4)),
         0
      ),
      IF(C1499="750 Business promotion",
         E1499-(E1499/(1+4.793/100)),
         E1499-(E1499/(1+Dashboard!$F$4))
      )
   )
)</f>
        <v>0</v>
      </c>
      <c r="J1499" s="25">
        <f>Bank1[[#This Row],[Money in/ (Money out)]]-Bank1[[#This Row],[GST/HST]]</f>
        <v>0</v>
      </c>
      <c r="L1499" s="23">
        <f t="shared" si="69"/>
        <v>0</v>
      </c>
    </row>
    <row r="1500" spans="1:12" x14ac:dyDescent="0.2">
      <c r="A1500" s="399"/>
      <c r="D1500" s="397">
        <f>_xlfn.XLOOKUP(C:C,Table1[for Import to Bank Register dropdown],Table1[for Pivot],0,0,1)</f>
        <v>0</v>
      </c>
      <c r="E1500" s="400"/>
      <c r="F1500" s="146">
        <f t="shared" si="71"/>
        <v>1111111</v>
      </c>
      <c r="G1500" s="375">
        <f t="shared" si="70"/>
        <v>0</v>
      </c>
      <c r="I1500" s="378">
        <f>IF(OR(C1500="150 Directors advances", C1500="120 accounts receivable", C1500="720.2 Automobile - Insurance", C1500="720.3 Automobile - License", C1500="870.4 Rent - Insurance", C1500="870.6 Rent - Property Tax", C1500="870.7 Rent - Homeoffice", C1500="870.9 Rent - Water"),
   0,
   IF(Dashboard!$F$5="Quick",
      IF(OR(C1500="190 Automobile",C1500="200 computer hardware",C1500="210 Computer software",C1500="220 Quickbooks software",C1500="230 Office equipment",C1500="240 Office furniture"),
         E1500-(E1500/(1+Dashboard!$F$4)),
         0
      ),
      IF(C1500="750 Business promotion",
         E1500-(E1500/(1+4.793/100)),
         E1500-(E1500/(1+Dashboard!$F$4))
      )
   )
)</f>
        <v>0</v>
      </c>
      <c r="J1500" s="25">
        <f>Bank1[[#This Row],[Money in/ (Money out)]]-Bank1[[#This Row],[GST/HST]]</f>
        <v>0</v>
      </c>
      <c r="L1500" s="23">
        <f t="shared" si="69"/>
        <v>0</v>
      </c>
    </row>
  </sheetData>
  <sheetProtection algorithmName="SHA-512" hashValue="ra3+V5IQh7VpLXxqMZQa6sZQ3tUexbSatUOOuusEv1uMIUXsaOtVHEpWPcE7qE9Zet6pKMy3AAyUJrUWKGUAjg==" saltValue="S5UWAf2tv0rM4iXXhgjsFg==" spinCount="100000" sheet="1" formatCells="0" formatColumns="0" formatRows="0" sort="0" autoFilter="0" pivotTables="0"/>
  <pageMargins left="0.7" right="0.7" top="0.75" bottom="0.75" header="0.3" footer="0.3"/>
  <pageSetup orientation="portrait" horizontalDpi="1200" verticalDpi="1200" r:id="rId1"/>
  <tableParts count="1">
    <tablePart r:id="rId2"/>
  </tableParts>
  <extLst>
    <ext xmlns:x14="http://schemas.microsoft.com/office/spreadsheetml/2009/9/main" uri="{CCE6A557-97BC-4b89-ADB6-D9C93CAAB3DF}">
      <x14:dataValidations xmlns:xm="http://schemas.microsoft.com/office/excel/2006/main" count="2">
        <x14:dataValidation type="date" allowBlank="1" showInputMessage="1" showErrorMessage="1" errorTitle="Invalid date" error="Please enter a date between your Fiscal year entered on the Dashboard Sheet" xr:uid="{12F5ADD0-ED93-4AD9-AF72-E0C3DBB507FD}">
          <x14:formula1>
            <xm:f>Dashboard!$B$4</xm:f>
          </x14:formula1>
          <x14:formula2>
            <xm:f>Dashboard!$B$5</xm:f>
          </x14:formula2>
          <xm:sqref>A7 A8:A1500</xm:sqref>
        </x14:dataValidation>
        <x14:dataValidation type="list" errorStyle="warning" allowBlank="1" showInputMessage="1" showErrorMessage="1" errorTitle="Enter from list" error="Please select an option from Drop-down menu. If desired account not found, please enter new account in &quot;Chart of Accounts&quot;" xr:uid="{3144C077-497A-427E-B748-E15583502368}">
          <x14:formula1>
            <xm:f>'Chart of Accounts'!$D$3:$D$121</xm:f>
          </x14:formula1>
          <xm:sqref>C7:C1500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9C65EA-172D-469E-B749-58AF103475FF}">
  <sheetPr codeName="Sheet5">
    <tabColor rgb="FF92D050"/>
  </sheetPr>
  <dimension ref="A1:L1500"/>
  <sheetViews>
    <sheetView zoomScaleNormal="100" workbookViewId="0">
      <pane ySplit="5" topLeftCell="A6" activePane="bottomLeft" state="frozen"/>
      <selection pane="bottomLeft" activeCell="G3" sqref="G3"/>
    </sheetView>
  </sheetViews>
  <sheetFormatPr baseColWidth="10" defaultColWidth="8.83203125" defaultRowHeight="15" x14ac:dyDescent="0.2"/>
  <cols>
    <col min="1" max="1" width="12.83203125" style="398" customWidth="1"/>
    <col min="2" max="2" width="24.83203125" style="398" customWidth="1"/>
    <col min="3" max="3" width="28.83203125" style="398" customWidth="1"/>
    <col min="4" max="4" width="19.83203125" style="397" hidden="1" customWidth="1"/>
    <col min="5" max="5" width="20.83203125" style="398" customWidth="1"/>
    <col min="6" max="6" width="20.83203125" hidden="1" customWidth="1"/>
    <col min="7" max="7" width="14.83203125" style="374" customWidth="1"/>
    <col min="8" max="8" width="16" style="398" customWidth="1"/>
    <col min="9" max="9" width="11.83203125" style="374" customWidth="1"/>
    <col min="10" max="10" width="11.83203125" hidden="1" customWidth="1"/>
    <col min="11" max="11" width="30.83203125" style="398" customWidth="1"/>
    <col min="12" max="12" width="33" style="23" hidden="1" customWidth="1"/>
    <col min="13" max="16384" width="8.83203125" style="23"/>
  </cols>
  <sheetData>
    <row r="1" spans="1:12" x14ac:dyDescent="0.2">
      <c r="A1" s="1" t="s">
        <v>19</v>
      </c>
      <c r="B1" s="401" t="str">
        <f>Dashboard!B3</f>
        <v>(Enter Company name)</v>
      </c>
      <c r="C1" s="388" t="s">
        <v>20</v>
      </c>
      <c r="D1" s="389"/>
      <c r="E1" s="382" t="str">
        <f>Dashboard!A16</f>
        <v>Bank 1</v>
      </c>
      <c r="G1" s="388" t="s">
        <v>21</v>
      </c>
      <c r="H1" s="383">
        <f>SUMIF(E7:E1048576,"&gt;0")</f>
        <v>0</v>
      </c>
      <c r="I1" s="394"/>
      <c r="J1" s="394"/>
      <c r="K1" s="23"/>
      <c r="L1" s="197" t="s">
        <v>306</v>
      </c>
    </row>
    <row r="2" spans="1:12" x14ac:dyDescent="0.2">
      <c r="A2" s="1" t="s">
        <v>22</v>
      </c>
      <c r="B2" s="402">
        <f>Dashboard!B5</f>
        <v>46234</v>
      </c>
      <c r="C2" s="390" t="s">
        <v>23</v>
      </c>
      <c r="D2"/>
      <c r="E2" s="384">
        <f>Dashboard!B16</f>
        <v>2222222</v>
      </c>
      <c r="G2" s="390" t="s">
        <v>24</v>
      </c>
      <c r="H2" s="385">
        <f>SUMIF(E7:E1048576,"&lt;0")</f>
        <v>0</v>
      </c>
      <c r="I2" s="394"/>
      <c r="J2" s="394"/>
      <c r="K2" s="23"/>
      <c r="L2" s="197" t="s">
        <v>307</v>
      </c>
    </row>
    <row r="3" spans="1:12" ht="16" thickBot="1" x14ac:dyDescent="0.25">
      <c r="A3"/>
      <c r="B3" s="1"/>
      <c r="C3" s="391" t="s">
        <v>25</v>
      </c>
      <c r="D3" s="392"/>
      <c r="E3" s="386">
        <f>Dashboard!E16</f>
        <v>0</v>
      </c>
      <c r="G3" s="391" t="s">
        <v>26</v>
      </c>
      <c r="H3" s="387">
        <f>E3+H1+H2</f>
        <v>0</v>
      </c>
      <c r="I3" s="19"/>
      <c r="J3" s="19"/>
      <c r="K3" s="23"/>
      <c r="L3" s="23">
        <f>Dashboard!C16</f>
        <v>0</v>
      </c>
    </row>
    <row r="4" spans="1:12" x14ac:dyDescent="0.2">
      <c r="A4" s="23" t="s">
        <v>336</v>
      </c>
      <c r="B4" s="23"/>
      <c r="C4" s="23"/>
      <c r="D4"/>
      <c r="E4" s="23"/>
      <c r="G4"/>
      <c r="H4" s="23"/>
      <c r="I4" s="395">
        <f>SUBTOTAL(9,Bank2[GST/HST])</f>
        <v>0</v>
      </c>
      <c r="K4" s="23"/>
    </row>
    <row r="5" spans="1:12" x14ac:dyDescent="0.2">
      <c r="A5" s="405" t="s">
        <v>12</v>
      </c>
      <c r="B5" s="405" t="s">
        <v>13</v>
      </c>
      <c r="C5" s="405" t="s">
        <v>27</v>
      </c>
      <c r="D5" s="1" t="s">
        <v>3</v>
      </c>
      <c r="E5" s="405" t="s">
        <v>15</v>
      </c>
      <c r="F5" s="1" t="s">
        <v>16</v>
      </c>
      <c r="G5" s="1" t="s">
        <v>17</v>
      </c>
      <c r="H5" s="405" t="s">
        <v>18</v>
      </c>
      <c r="I5" s="1" t="s">
        <v>254</v>
      </c>
      <c r="J5" s="1" t="s">
        <v>257</v>
      </c>
      <c r="K5" s="405" t="s">
        <v>28</v>
      </c>
      <c r="L5" s="405" t="s">
        <v>305</v>
      </c>
    </row>
    <row r="6" spans="1:12" x14ac:dyDescent="0.2">
      <c r="A6" s="373"/>
      <c r="B6" s="373" t="s">
        <v>6</v>
      </c>
      <c r="C6" s="373"/>
      <c r="D6" s="374"/>
      <c r="E6" s="373"/>
      <c r="F6" s="374"/>
      <c r="G6" s="375">
        <f>E3</f>
        <v>0</v>
      </c>
      <c r="H6" s="373"/>
      <c r="I6" s="376">
        <f>IF(OR(C6="150 Directors advances", C6="120 accounts receivable", C6="720.2 Automobile - Insurance", C6="720.3 Automobile - License", C6="870.4 Rent - Insurance", C6="870.6 Rent - Property Tax", C6="870.7 Rent - Homeoffice", C6="870.9 Rent - Water"),
   0,
   IF(Dashboard!$F$5="Quick",
      IF(OR(C6="190 Automobile",C6="200 computer hardware",C6="210 Computer software",C6="220 Quickbooks software",C6="230 Office equipment",C6="240 Office furniture"),
         E6-(E6/(1+Dashboard!$F$4)),
         0
      ),
      IF(C6="750 Business promotion",
         E6-(E6/(1+4.793/100)),
         E6-(E6/(1+Dashboard!$F$4))
      )
   )
)</f>
        <v>0</v>
      </c>
      <c r="J6" s="393">
        <f>Bank2[[#This Row],[Money in/ (Money out)]]-Bank2[[#This Row],[GST/HST]]</f>
        <v>0</v>
      </c>
      <c r="K6" s="373"/>
      <c r="L6" s="23">
        <f>$L$3</f>
        <v>0</v>
      </c>
    </row>
    <row r="7" spans="1:12" hidden="1" x14ac:dyDescent="0.2">
      <c r="A7" s="399"/>
      <c r="B7" s="398" t="s">
        <v>273</v>
      </c>
      <c r="C7" s="398" t="s">
        <v>266</v>
      </c>
      <c r="D7" s="397" t="str">
        <f>_xlfn.XLOOKUP(C:C,Table1[for Import to Bank Register dropdown],Table1[for Pivot],0,0,1)</f>
        <v>999 Uncategorized expenses</v>
      </c>
      <c r="E7" s="400">
        <v>0</v>
      </c>
      <c r="F7" s="146">
        <f>$E$2</f>
        <v>2222222</v>
      </c>
      <c r="G7" s="375">
        <f>G6+E7</f>
        <v>0</v>
      </c>
      <c r="I7" s="376">
        <f>IF(OR(C7="150 Directors advances", C7="120 accounts receivable", C7="720.2 Automobile - Insurance", C7="720.3 Automobile - License", C7="870.4 Rent - Insurance", C7="870.6 Rent - Property Tax", C7="870.7 Rent - Homeoffice", C7="870.9 Rent - Water"),
   0,
   IF(Dashboard!$F$5="Quick",
      IF(OR(C7="190 Automobile",C7="200 computer hardware",C7="210 Computer software",C7="220 Quickbooks software",C7="230 Office equipment",C7="240 Office furniture"),
         E7-(E7/(1+Dashboard!$F$4)),
         0
      ),
      IF(C7="750 Business promotion",
         E7-(E7/(1+4.793/100)),
         E7-(E7/(1+Dashboard!$F$4))
      )
   )
)</f>
        <v>0</v>
      </c>
      <c r="J7" s="26">
        <f>Bank2[[#This Row],[Money in/ (Money out)]]-Bank2[[#This Row],[GST/HST]]</f>
        <v>0</v>
      </c>
      <c r="L7" s="23">
        <f t="shared" ref="L7:L70" si="0">$L$3</f>
        <v>0</v>
      </c>
    </row>
    <row r="8" spans="1:12" x14ac:dyDescent="0.2">
      <c r="A8" s="399"/>
      <c r="D8" s="397">
        <f>_xlfn.XLOOKUP(C:C,Table1[for Import to Bank Register dropdown],Table1[for Pivot],0,0,1)</f>
        <v>0</v>
      </c>
      <c r="E8" s="400"/>
      <c r="F8" s="146">
        <f>$E$2</f>
        <v>2222222</v>
      </c>
      <c r="G8" s="375">
        <f>G7+E8</f>
        <v>0</v>
      </c>
      <c r="I8" s="377">
        <f>IF(OR(C8="150 Directors advances", C8="120 accounts receivable", C8="720.2 Automobile - Insurance", C8="720.3 Automobile - License", C8="870.4 Rent - Insurance", C8="870.6 Rent - Property Tax", C8="870.7 Rent - Homeoffice", C8="870.9 Rent - Water"),
   0,
   IF(Dashboard!$F$5="Quick",
      IF(OR(C8="190 Automobile",C8="200 computer hardware",C8="210 Computer software",C8="220 Quickbooks software",C8="230 Office equipment",C8="240 Office furniture"),
         E8-(E8/(1+Dashboard!$F$4)),
         0
      ),
      IF(C8="750 Business promotion",
         E8-(E8/(1+4.793/100)),
         E8-(E8/(1+Dashboard!$F$4))
      )
   )
)</f>
        <v>0</v>
      </c>
      <c r="J8" s="26">
        <f>Bank2[[#This Row],[Money in/ (Money out)]]-Bank2[[#This Row],[GST/HST]]</f>
        <v>0</v>
      </c>
      <c r="L8" s="23">
        <f t="shared" si="0"/>
        <v>0</v>
      </c>
    </row>
    <row r="9" spans="1:12" x14ac:dyDescent="0.2">
      <c r="A9" s="399"/>
      <c r="D9" s="397">
        <f>_xlfn.XLOOKUP(C:C,Table1[for Import to Bank Register dropdown],Table1[for Pivot],0,0,1)</f>
        <v>0</v>
      </c>
      <c r="E9" s="400"/>
      <c r="F9" s="146">
        <f>$E$2</f>
        <v>2222222</v>
      </c>
      <c r="G9" s="375">
        <f>G8+E9</f>
        <v>0</v>
      </c>
      <c r="I9" s="376">
        <f>IF(OR(C9="150 Directors advances", C9="120 accounts receivable", C9="720.2 Automobile - Insurance", C9="720.3 Automobile - License", C9="870.4 Rent - Insurance", C9="870.6 Rent - Property Tax", C9="870.7 Rent - Homeoffice", C9="870.9 Rent - Water"),
   0,
   IF(Dashboard!$F$5="Quick",
      IF(OR(C9="190 Automobile",C9="200 computer hardware",C9="210 Computer software",C9="220 Quickbooks software",C9="230 Office equipment",C9="240 Office furniture"),
         E9-(E9/(1+Dashboard!$F$4)),
         0
      ),
      IF(C9="750 Business promotion",
         E9-(E9/(1+4.793/100)),
         E9-(E9/(1+Dashboard!$F$4))
      )
   )
)</f>
        <v>0</v>
      </c>
      <c r="J9" s="26">
        <f>Bank2[[#This Row],[Money in/ (Money out)]]-Bank2[[#This Row],[GST/HST]]</f>
        <v>0</v>
      </c>
      <c r="L9" s="23">
        <f t="shared" si="0"/>
        <v>0</v>
      </c>
    </row>
    <row r="10" spans="1:12" x14ac:dyDescent="0.2">
      <c r="A10" s="399"/>
      <c r="D10" s="397">
        <f>_xlfn.XLOOKUP(C:C,Table1[for Import to Bank Register dropdown],Table1[for Pivot],0,0,1)</f>
        <v>0</v>
      </c>
      <c r="E10" s="400"/>
      <c r="F10" s="146">
        <f>$E$2</f>
        <v>2222222</v>
      </c>
      <c r="G10" s="375">
        <f t="shared" ref="G10:G73" si="1">G9+E10</f>
        <v>0</v>
      </c>
      <c r="I10" s="376">
        <f>IF(OR(C10="150 Directors advances", C10="120 accounts receivable", C10="720.2 Automobile - Insurance", C10="720.3 Automobile - License", C10="870.4 Rent - Insurance", C10="870.6 Rent - Property Tax", C10="870.7 Rent - Homeoffice", C10="870.9 Rent - Water"),
   0,
   IF(Dashboard!$F$5="Quick",
      IF(OR(C10="190 Automobile",C10="200 computer hardware",C10="210 Computer software",C10="220 Quickbooks software",C10="230 Office equipment",C10="240 Office furniture"),
         E10-(E10/(1+Dashboard!$F$4)),
         0
      ),
      IF(C10="750 Business promotion",
         E10-(E10/(1+4.793/100)),
         E10-(E10/(1+Dashboard!$F$4))
      )
   )
)</f>
        <v>0</v>
      </c>
      <c r="J10" s="26">
        <f>Bank2[[#This Row],[Money in/ (Money out)]]-Bank2[[#This Row],[GST/HST]]</f>
        <v>0</v>
      </c>
      <c r="L10" s="23">
        <f t="shared" si="0"/>
        <v>0</v>
      </c>
    </row>
    <row r="11" spans="1:12" x14ac:dyDescent="0.2">
      <c r="A11" s="399"/>
      <c r="D11" s="397">
        <f>_xlfn.XLOOKUP(C:C,Table1[for Import to Bank Register dropdown],Table1[for Pivot],0,0,1)</f>
        <v>0</v>
      </c>
      <c r="E11" s="400"/>
      <c r="F11" s="146">
        <f t="shared" ref="F11:F74" si="2">$E$2</f>
        <v>2222222</v>
      </c>
      <c r="G11" s="375">
        <f t="shared" si="1"/>
        <v>0</v>
      </c>
      <c r="I11" s="376">
        <f>IF(OR(C11="150 Directors advances", C11="120 accounts receivable", C11="720.2 Automobile - Insurance", C11="720.3 Automobile - License", C11="870.4 Rent - Insurance", C11="870.6 Rent - Property Tax", C11="870.7 Rent - Homeoffice", C11="870.9 Rent - Water"),
   0,
   IF(Dashboard!$F$5="Quick",
      IF(OR(C11="190 Automobile",C11="200 computer hardware",C11="210 Computer software",C11="220 Quickbooks software",C11="230 Office equipment",C11="240 Office furniture"),
         E11-(E11/(1+Dashboard!$F$4)),
         0
      ),
      IF(C11="750 Business promotion",
         E11-(E11/(1+4.793/100)),
         E11-(E11/(1+Dashboard!$F$4))
      )
   )
)</f>
        <v>0</v>
      </c>
      <c r="J11" s="26">
        <f>Bank2[[#This Row],[Money in/ (Money out)]]-Bank2[[#This Row],[GST/HST]]</f>
        <v>0</v>
      </c>
      <c r="L11" s="23">
        <f t="shared" si="0"/>
        <v>0</v>
      </c>
    </row>
    <row r="12" spans="1:12" x14ac:dyDescent="0.2">
      <c r="A12" s="399"/>
      <c r="D12" s="397">
        <f>_xlfn.XLOOKUP(C:C,Table1[for Import to Bank Register dropdown],Table1[for Pivot],0,0,1)</f>
        <v>0</v>
      </c>
      <c r="E12" s="400"/>
      <c r="F12" s="146">
        <f t="shared" si="2"/>
        <v>2222222</v>
      </c>
      <c r="G12" s="375">
        <f t="shared" si="1"/>
        <v>0</v>
      </c>
      <c r="I12" s="376">
        <f>IF(OR(C12="150 Directors advances", C12="120 accounts receivable", C12="720.2 Automobile - Insurance", C12="720.3 Automobile - License", C12="870.4 Rent - Insurance", C12="870.6 Rent - Property Tax", C12="870.7 Rent - Homeoffice", C12="870.9 Rent - Water"),
   0,
   IF(Dashboard!$F$5="Quick",
      IF(OR(C12="190 Automobile",C12="200 computer hardware",C12="210 Computer software",C12="220 Quickbooks software",C12="230 Office equipment",C12="240 Office furniture"),
         E12-(E12/(1+Dashboard!$F$4)),
         0
      ),
      IF(C12="750 Business promotion",
         E12-(E12/(1+4.793/100)),
         E12-(E12/(1+Dashboard!$F$4))
      )
   )
)</f>
        <v>0</v>
      </c>
      <c r="J12" s="26">
        <f>Bank2[[#This Row],[Money in/ (Money out)]]-Bank2[[#This Row],[GST/HST]]</f>
        <v>0</v>
      </c>
      <c r="L12" s="23">
        <f t="shared" si="0"/>
        <v>0</v>
      </c>
    </row>
    <row r="13" spans="1:12" x14ac:dyDescent="0.2">
      <c r="A13" s="399"/>
      <c r="D13" s="397">
        <f>_xlfn.XLOOKUP(C:C,Table1[for Import to Bank Register dropdown],Table1[for Pivot],0,0,1)</f>
        <v>0</v>
      </c>
      <c r="E13" s="400"/>
      <c r="F13" s="146">
        <f t="shared" si="2"/>
        <v>2222222</v>
      </c>
      <c r="G13" s="375">
        <f t="shared" si="1"/>
        <v>0</v>
      </c>
      <c r="I13" s="376">
        <f>IF(OR(C13="150 Directors advances", C13="120 accounts receivable", C13="720.2 Automobile - Insurance", C13="720.3 Automobile - License", C13="870.4 Rent - Insurance", C13="870.6 Rent - Property Tax", C13="870.7 Rent - Homeoffice", C13="870.9 Rent - Water"),
   0,
   IF(Dashboard!$F$5="Quick",
      IF(OR(C13="190 Automobile",C13="200 computer hardware",C13="210 Computer software",C13="220 Quickbooks software",C13="230 Office equipment",C13="240 Office furniture"),
         E13-(E13/(1+Dashboard!$F$4)),
         0
      ),
      IF(C13="750 Business promotion",
         E13-(E13/(1+4.793/100)),
         E13-(E13/(1+Dashboard!$F$4))
      )
   )
)</f>
        <v>0</v>
      </c>
      <c r="J13" s="26">
        <f>Bank2[[#This Row],[Money in/ (Money out)]]-Bank2[[#This Row],[GST/HST]]</f>
        <v>0</v>
      </c>
      <c r="L13" s="23">
        <f t="shared" si="0"/>
        <v>0</v>
      </c>
    </row>
    <row r="14" spans="1:12" x14ac:dyDescent="0.2">
      <c r="A14" s="399"/>
      <c r="D14" s="397">
        <f>_xlfn.XLOOKUP(C:C,Table1[for Import to Bank Register dropdown],Table1[for Pivot],0,0,1)</f>
        <v>0</v>
      </c>
      <c r="E14" s="400"/>
      <c r="F14" s="146">
        <f t="shared" si="2"/>
        <v>2222222</v>
      </c>
      <c r="G14" s="375">
        <f t="shared" si="1"/>
        <v>0</v>
      </c>
      <c r="I14" s="376">
        <f>IF(OR(C14="150 Directors advances", C14="120 accounts receivable", C14="720.2 Automobile - Insurance", C14="720.3 Automobile - License", C14="870.4 Rent - Insurance", C14="870.6 Rent - Property Tax", C14="870.7 Rent - Homeoffice", C14="870.9 Rent - Water"),
   0,
   IF(Dashboard!$F$5="Quick",
      IF(OR(C14="190 Automobile",C14="200 computer hardware",C14="210 Computer software",C14="220 Quickbooks software",C14="230 Office equipment",C14="240 Office furniture"),
         E14-(E14/(1+Dashboard!$F$4)),
         0
      ),
      IF(C14="750 Business promotion",
         E14-(E14/(1+4.793/100)),
         E14-(E14/(1+Dashboard!$F$4))
      )
   )
)</f>
        <v>0</v>
      </c>
      <c r="J14" s="26">
        <f>Bank2[[#This Row],[Money in/ (Money out)]]-Bank2[[#This Row],[GST/HST]]</f>
        <v>0</v>
      </c>
      <c r="L14" s="23">
        <f t="shared" si="0"/>
        <v>0</v>
      </c>
    </row>
    <row r="15" spans="1:12" x14ac:dyDescent="0.2">
      <c r="A15" s="399"/>
      <c r="D15" s="397">
        <f>_xlfn.XLOOKUP(C:C,Table1[for Import to Bank Register dropdown],Table1[for Pivot],0,0,1)</f>
        <v>0</v>
      </c>
      <c r="E15" s="400"/>
      <c r="F15" s="146">
        <f t="shared" si="2"/>
        <v>2222222</v>
      </c>
      <c r="G15" s="375">
        <f t="shared" si="1"/>
        <v>0</v>
      </c>
      <c r="I15" s="376">
        <f>IF(OR(C15="150 Directors advances", C15="120 accounts receivable", C15="720.2 Automobile - Insurance", C15="720.3 Automobile - License", C15="870.4 Rent - Insurance", C15="870.6 Rent - Property Tax", C15="870.7 Rent - Homeoffice", C15="870.9 Rent - Water"),
   0,
   IF(Dashboard!$F$5="Quick",
      IF(OR(C15="190 Automobile",C15="200 computer hardware",C15="210 Computer software",C15="220 Quickbooks software",C15="230 Office equipment",C15="240 Office furniture"),
         E15-(E15/(1+Dashboard!$F$4)),
         0
      ),
      IF(C15="750 Business promotion",
         E15-(E15/(1+4.793/100)),
         E15-(E15/(1+Dashboard!$F$4))
      )
   )
)</f>
        <v>0</v>
      </c>
      <c r="J15" s="26">
        <f>Bank2[[#This Row],[Money in/ (Money out)]]-Bank2[[#This Row],[GST/HST]]</f>
        <v>0</v>
      </c>
      <c r="L15" s="23">
        <f t="shared" si="0"/>
        <v>0</v>
      </c>
    </row>
    <row r="16" spans="1:12" x14ac:dyDescent="0.2">
      <c r="A16" s="399"/>
      <c r="D16" s="397">
        <f>_xlfn.XLOOKUP(C:C,Table1[for Import to Bank Register dropdown],Table1[for Pivot],0,0,1)</f>
        <v>0</v>
      </c>
      <c r="E16" s="400"/>
      <c r="F16" s="146">
        <f t="shared" si="2"/>
        <v>2222222</v>
      </c>
      <c r="G16" s="375">
        <f t="shared" si="1"/>
        <v>0</v>
      </c>
      <c r="I16" s="376">
        <f>IF(OR(C16="150 Directors advances", C16="120 accounts receivable", C16="720.2 Automobile - Insurance", C16="720.3 Automobile - License", C16="870.4 Rent - Insurance", C16="870.6 Rent - Property Tax", C16="870.7 Rent - Homeoffice", C16="870.9 Rent - Water"),
   0,
   IF(Dashboard!$F$5="Quick",
      IF(OR(C16="190 Automobile",C16="200 computer hardware",C16="210 Computer software",C16="220 Quickbooks software",C16="230 Office equipment",C16="240 Office furniture"),
         E16-(E16/(1+Dashboard!$F$4)),
         0
      ),
      IF(C16="750 Business promotion",
         E16-(E16/(1+4.793/100)),
         E16-(E16/(1+Dashboard!$F$4))
      )
   )
)</f>
        <v>0</v>
      </c>
      <c r="J16" s="26">
        <f>Bank2[[#This Row],[Money in/ (Money out)]]-Bank2[[#This Row],[GST/HST]]</f>
        <v>0</v>
      </c>
      <c r="L16" s="23">
        <f t="shared" si="0"/>
        <v>0</v>
      </c>
    </row>
    <row r="17" spans="1:12" x14ac:dyDescent="0.2">
      <c r="A17" s="399"/>
      <c r="D17" s="397">
        <f>_xlfn.XLOOKUP(C:C,Table1[for Import to Bank Register dropdown],Table1[for Pivot],0,0,1)</f>
        <v>0</v>
      </c>
      <c r="E17" s="400"/>
      <c r="F17" s="146">
        <f t="shared" si="2"/>
        <v>2222222</v>
      </c>
      <c r="G17" s="375">
        <f t="shared" si="1"/>
        <v>0</v>
      </c>
      <c r="I17" s="376">
        <f>IF(OR(C17="150 Directors advances", C17="120 accounts receivable", C17="720.2 Automobile - Insurance", C17="720.3 Automobile - License", C17="870.4 Rent - Insurance", C17="870.6 Rent - Property Tax", C17="870.7 Rent - Homeoffice", C17="870.9 Rent - Water"),
   0,
   IF(Dashboard!$F$5="Quick",
      IF(OR(C17="190 Automobile",C17="200 computer hardware",C17="210 Computer software",C17="220 Quickbooks software",C17="230 Office equipment",C17="240 Office furniture"),
         E17-(E17/(1+Dashboard!$F$4)),
         0
      ),
      IF(C17="750 Business promotion",
         E17-(E17/(1+4.793/100)),
         E17-(E17/(1+Dashboard!$F$4))
      )
   )
)</f>
        <v>0</v>
      </c>
      <c r="J17" s="26">
        <f>Bank2[[#This Row],[Money in/ (Money out)]]-Bank2[[#This Row],[GST/HST]]</f>
        <v>0</v>
      </c>
      <c r="L17" s="23">
        <f t="shared" si="0"/>
        <v>0</v>
      </c>
    </row>
    <row r="18" spans="1:12" x14ac:dyDescent="0.2">
      <c r="A18" s="399"/>
      <c r="D18" s="397">
        <f>_xlfn.XLOOKUP(C:C,Table1[for Import to Bank Register dropdown],Table1[for Pivot],0,0,1)</f>
        <v>0</v>
      </c>
      <c r="E18" s="400"/>
      <c r="F18" s="146">
        <f t="shared" si="2"/>
        <v>2222222</v>
      </c>
      <c r="G18" s="375">
        <f t="shared" si="1"/>
        <v>0</v>
      </c>
      <c r="I18" s="376">
        <f>IF(OR(C18="150 Directors advances", C18="120 accounts receivable", C18="720.2 Automobile - Insurance", C18="720.3 Automobile - License", C18="870.4 Rent - Insurance", C18="870.6 Rent - Property Tax", C18="870.7 Rent - Homeoffice", C18="870.9 Rent - Water"),
   0,
   IF(Dashboard!$F$5="Quick",
      IF(OR(C18="190 Automobile",C18="200 computer hardware",C18="210 Computer software",C18="220 Quickbooks software",C18="230 Office equipment",C18="240 Office furniture"),
         E18-(E18/(1+Dashboard!$F$4)),
         0
      ),
      IF(C18="750 Business promotion",
         E18-(E18/(1+4.793/100)),
         E18-(E18/(1+Dashboard!$F$4))
      )
   )
)</f>
        <v>0</v>
      </c>
      <c r="J18" s="26">
        <f>Bank2[[#This Row],[Money in/ (Money out)]]-Bank2[[#This Row],[GST/HST]]</f>
        <v>0</v>
      </c>
      <c r="L18" s="23">
        <f t="shared" si="0"/>
        <v>0</v>
      </c>
    </row>
    <row r="19" spans="1:12" x14ac:dyDescent="0.2">
      <c r="A19" s="399"/>
      <c r="D19" s="397">
        <f>_xlfn.XLOOKUP(C:C,Table1[for Import to Bank Register dropdown],Table1[for Pivot],0,0,1)</f>
        <v>0</v>
      </c>
      <c r="E19" s="400"/>
      <c r="F19" s="146">
        <f t="shared" si="2"/>
        <v>2222222</v>
      </c>
      <c r="G19" s="375">
        <f t="shared" si="1"/>
        <v>0</v>
      </c>
      <c r="I19" s="378">
        <f>IF(OR(C19="150 Directors advances", C19="120 accounts receivable", C19="720.2 Automobile - Insurance", C19="720.3 Automobile - License", C19="870.4 Rent - Insurance", C19="870.6 Rent - Property Tax", C19="870.7 Rent - Homeoffice", C19="870.9 Rent - Water"),
   0,
   IF(Dashboard!$F$5="Quick",
      IF(OR(C19="190 Automobile",C19="200 computer hardware",C19="210 Computer software",C19="220 Quickbooks software",C19="230 Office equipment",C19="240 Office furniture"),
         E19-(E19/(1+Dashboard!$F$4)),
         0
      ),
      IF(C19="750 Business promotion",
         E19-(E19/(1+4.793/100)),
         E19-(E19/(1+Dashboard!$F$4))
      )
   )
)</f>
        <v>0</v>
      </c>
      <c r="J19" s="26">
        <f>Bank2[[#This Row],[Money in/ (Money out)]]-Bank2[[#This Row],[GST/HST]]</f>
        <v>0</v>
      </c>
      <c r="L19" s="23">
        <f t="shared" si="0"/>
        <v>0</v>
      </c>
    </row>
    <row r="20" spans="1:12" x14ac:dyDescent="0.2">
      <c r="A20" s="399"/>
      <c r="D20" s="397">
        <f>_xlfn.XLOOKUP(C:C,Table1[for Import to Bank Register dropdown],Table1[for Pivot],0,0,1)</f>
        <v>0</v>
      </c>
      <c r="E20" s="400"/>
      <c r="F20" s="146">
        <f t="shared" si="2"/>
        <v>2222222</v>
      </c>
      <c r="G20" s="375">
        <f t="shared" si="1"/>
        <v>0</v>
      </c>
      <c r="I20" s="376">
        <f>IF(OR(C20="150 Directors advances", C20="120 accounts receivable", C20="720.2 Automobile - Insurance", C20="720.3 Automobile - License", C20="870.4 Rent - Insurance", C20="870.6 Rent - Property Tax", C20="870.7 Rent - Homeoffice", C20="870.9 Rent - Water"),
   0,
   IF(Dashboard!$F$5="Quick",
      IF(OR(C20="190 Automobile",C20="200 computer hardware",C20="210 Computer software",C20="220 Quickbooks software",C20="230 Office equipment",C20="240 Office furniture"),
         E20-(E20/(1+Dashboard!$F$4)),
         0
      ),
      IF(C20="750 Business promotion",
         E20-(E20/(1+4.793/100)),
         E20-(E20/(1+Dashboard!$F$4))
      )
   )
)</f>
        <v>0</v>
      </c>
      <c r="J20" s="26">
        <f>Bank2[[#This Row],[Money in/ (Money out)]]-Bank2[[#This Row],[GST/HST]]</f>
        <v>0</v>
      </c>
      <c r="L20" s="23">
        <f t="shared" si="0"/>
        <v>0</v>
      </c>
    </row>
    <row r="21" spans="1:12" x14ac:dyDescent="0.2">
      <c r="A21" s="399"/>
      <c r="D21" s="397">
        <f>_xlfn.XLOOKUP(C:C,Table1[for Import to Bank Register dropdown],Table1[for Pivot],0,0,1)</f>
        <v>0</v>
      </c>
      <c r="E21" s="400"/>
      <c r="F21" s="146">
        <f t="shared" si="2"/>
        <v>2222222</v>
      </c>
      <c r="G21" s="375">
        <f t="shared" si="1"/>
        <v>0</v>
      </c>
      <c r="I21" s="376">
        <f>IF(OR(C21="150 Directors advances", C21="120 accounts receivable", C21="720.2 Automobile - Insurance", C21="720.3 Automobile - License", C21="870.4 Rent - Insurance", C21="870.6 Rent - Property Tax", C21="870.7 Rent - Homeoffice", C21="870.9 Rent - Water"),
   0,
   IF(Dashboard!$F$5="Quick",
      IF(OR(C21="190 Automobile",C21="200 computer hardware",C21="210 Computer software",C21="220 Quickbooks software",C21="230 Office equipment",C21="240 Office furniture"),
         E21-(E21/(1+Dashboard!$F$4)),
         0
      ),
      IF(C21="750 Business promotion",
         E21-(E21/(1+4.793/100)),
         E21-(E21/(1+Dashboard!$F$4))
      )
   )
)</f>
        <v>0</v>
      </c>
      <c r="J21" s="26">
        <f>Bank2[[#This Row],[Money in/ (Money out)]]-Bank2[[#This Row],[GST/HST]]</f>
        <v>0</v>
      </c>
      <c r="L21" s="23">
        <f t="shared" si="0"/>
        <v>0</v>
      </c>
    </row>
    <row r="22" spans="1:12" x14ac:dyDescent="0.2">
      <c r="A22" s="399"/>
      <c r="D22" s="397">
        <f>_xlfn.XLOOKUP(C:C,Table1[for Import to Bank Register dropdown],Table1[for Pivot],0,0,1)</f>
        <v>0</v>
      </c>
      <c r="E22" s="400"/>
      <c r="F22" s="146">
        <f t="shared" si="2"/>
        <v>2222222</v>
      </c>
      <c r="G22" s="375">
        <f t="shared" si="1"/>
        <v>0</v>
      </c>
      <c r="I22" s="376">
        <f>IF(OR(C22="150 Directors advances", C22="120 accounts receivable", C22="720.2 Automobile - Insurance", C22="720.3 Automobile - License", C22="870.4 Rent - Insurance", C22="870.6 Rent - Property Tax", C22="870.7 Rent - Homeoffice", C22="870.9 Rent - Water"),
   0,
   IF(Dashboard!$F$5="Quick",
      IF(OR(C22="190 Automobile",C22="200 computer hardware",C22="210 Computer software",C22="220 Quickbooks software",C22="230 Office equipment",C22="240 Office furniture"),
         E22-(E22/(1+Dashboard!$F$4)),
         0
      ),
      IF(C22="750 Business promotion",
         E22-(E22/(1+4.793/100)),
         E22-(E22/(1+Dashboard!$F$4))
      )
   )
)</f>
        <v>0</v>
      </c>
      <c r="J22" s="26">
        <f>Bank2[[#This Row],[Money in/ (Money out)]]-Bank2[[#This Row],[GST/HST]]</f>
        <v>0</v>
      </c>
      <c r="L22" s="23">
        <f t="shared" si="0"/>
        <v>0</v>
      </c>
    </row>
    <row r="23" spans="1:12" x14ac:dyDescent="0.2">
      <c r="A23" s="399"/>
      <c r="D23" s="397">
        <f>_xlfn.XLOOKUP(C:C,Table1[for Import to Bank Register dropdown],Table1[for Pivot],0,0,1)</f>
        <v>0</v>
      </c>
      <c r="E23" s="403"/>
      <c r="F23" s="146">
        <f t="shared" si="2"/>
        <v>2222222</v>
      </c>
      <c r="G23" s="375">
        <f t="shared" si="1"/>
        <v>0</v>
      </c>
      <c r="I23" s="376">
        <f>IF(OR(C23="150 Directors advances", C23="120 accounts receivable", C23="720.2 Automobile - Insurance", C23="720.3 Automobile - License", C23="870.4 Rent - Insurance", C23="870.6 Rent - Property Tax", C23="870.7 Rent - Homeoffice", C23="870.9 Rent - Water"),
   0,
   IF(Dashboard!$F$5="Quick",
      IF(OR(C23="190 Automobile",C23="200 computer hardware",C23="210 Computer software",C23="220 Quickbooks software",C23="230 Office equipment",C23="240 Office furniture"),
         E23-(E23/(1+Dashboard!$F$4)),
         0
      ),
      IF(C23="750 Business promotion",
         E23-(E23/(1+4.793/100)),
         E23-(E23/(1+Dashboard!$F$4))
      )
   )
)</f>
        <v>0</v>
      </c>
      <c r="J23" s="26">
        <f>Bank2[[#This Row],[Money in/ (Money out)]]-Bank2[[#This Row],[GST/HST]]</f>
        <v>0</v>
      </c>
      <c r="L23" s="23">
        <f t="shared" si="0"/>
        <v>0</v>
      </c>
    </row>
    <row r="24" spans="1:12" x14ac:dyDescent="0.2">
      <c r="A24" s="399"/>
      <c r="D24" s="397">
        <f>_xlfn.XLOOKUP(C:C,Table1[for Import to Bank Register dropdown],Table1[for Pivot],0,0,1)</f>
        <v>0</v>
      </c>
      <c r="E24" s="403"/>
      <c r="F24" s="146">
        <f t="shared" si="2"/>
        <v>2222222</v>
      </c>
      <c r="G24" s="375">
        <f t="shared" si="1"/>
        <v>0</v>
      </c>
      <c r="I24" s="376">
        <f>IF(OR(C24="150 Directors advances", C24="120 accounts receivable", C24="720.2 Automobile - Insurance", C24="720.3 Automobile - License", C24="870.4 Rent - Insurance", C24="870.6 Rent - Property Tax", C24="870.7 Rent - Homeoffice", C24="870.9 Rent - Water"),
   0,
   IF(Dashboard!$F$5="Quick",
      IF(OR(C24="190 Automobile",C24="200 computer hardware",C24="210 Computer software",C24="220 Quickbooks software",C24="230 Office equipment",C24="240 Office furniture"),
         E24-(E24/(1+Dashboard!$F$4)),
         0
      ),
      IF(C24="750 Business promotion",
         E24-(E24/(1+4.793/100)),
         E24-(E24/(1+Dashboard!$F$4))
      )
   )
)</f>
        <v>0</v>
      </c>
      <c r="J24" s="26">
        <f>Bank2[[#This Row],[Money in/ (Money out)]]-Bank2[[#This Row],[GST/HST]]</f>
        <v>0</v>
      </c>
      <c r="L24" s="23">
        <f t="shared" si="0"/>
        <v>0</v>
      </c>
    </row>
    <row r="25" spans="1:12" x14ac:dyDescent="0.2">
      <c r="A25" s="399"/>
      <c r="D25" s="397">
        <f>_xlfn.XLOOKUP(C:C,Table1[for Import to Bank Register dropdown],Table1[for Pivot],0,0,1)</f>
        <v>0</v>
      </c>
      <c r="E25" s="403"/>
      <c r="F25" s="146">
        <f t="shared" si="2"/>
        <v>2222222</v>
      </c>
      <c r="G25" s="375">
        <f t="shared" si="1"/>
        <v>0</v>
      </c>
      <c r="I25" s="376">
        <f>IF(OR(C25="150 Directors advances", C25="120 accounts receivable", C25="720.2 Automobile - Insurance", C25="720.3 Automobile - License", C25="870.4 Rent - Insurance", C25="870.6 Rent - Property Tax", C25="870.7 Rent - Homeoffice", C25="870.9 Rent - Water"),
   0,
   IF(Dashboard!$F$5="Quick",
      IF(OR(C25="190 Automobile",C25="200 computer hardware",C25="210 Computer software",C25="220 Quickbooks software",C25="230 Office equipment",C25="240 Office furniture"),
         E25-(E25/(1+Dashboard!$F$4)),
         0
      ),
      IF(C25="750 Business promotion",
         E25-(E25/(1+4.793/100)),
         E25-(E25/(1+Dashboard!$F$4))
      )
   )
)</f>
        <v>0</v>
      </c>
      <c r="J25" s="26">
        <f>Bank2[[#This Row],[Money in/ (Money out)]]-Bank2[[#This Row],[GST/HST]]</f>
        <v>0</v>
      </c>
      <c r="L25" s="23">
        <f t="shared" si="0"/>
        <v>0</v>
      </c>
    </row>
    <row r="26" spans="1:12" x14ac:dyDescent="0.2">
      <c r="A26" s="399"/>
      <c r="D26" s="397">
        <f>_xlfn.XLOOKUP(C:C,Table1[for Import to Bank Register dropdown],Table1[for Pivot],0,0,1)</f>
        <v>0</v>
      </c>
      <c r="E26" s="403"/>
      <c r="F26" s="146">
        <f t="shared" si="2"/>
        <v>2222222</v>
      </c>
      <c r="G26" s="375">
        <f t="shared" si="1"/>
        <v>0</v>
      </c>
      <c r="I26" s="376">
        <f>IF(OR(C26="150 Directors advances", C26="120 accounts receivable", C26="720.2 Automobile - Insurance", C26="720.3 Automobile - License", C26="870.4 Rent - Insurance", C26="870.6 Rent - Property Tax", C26="870.7 Rent - Homeoffice", C26="870.9 Rent - Water"),
   0,
   IF(Dashboard!$F$5="Quick",
      IF(OR(C26="190 Automobile",C26="200 computer hardware",C26="210 Computer software",C26="220 Quickbooks software",C26="230 Office equipment",C26="240 Office furniture"),
         E26-(E26/(1+Dashboard!$F$4)),
         0
      ),
      IF(C26="750 Business promotion",
         E26-(E26/(1+4.793/100)),
         E26-(E26/(1+Dashboard!$F$4))
      )
   )
)</f>
        <v>0</v>
      </c>
      <c r="J26" s="26">
        <f>Bank2[[#This Row],[Money in/ (Money out)]]-Bank2[[#This Row],[GST/HST]]</f>
        <v>0</v>
      </c>
      <c r="L26" s="23">
        <f t="shared" si="0"/>
        <v>0</v>
      </c>
    </row>
    <row r="27" spans="1:12" x14ac:dyDescent="0.2">
      <c r="A27" s="399"/>
      <c r="D27" s="397">
        <f>_xlfn.XLOOKUP(C:C,Table1[for Import to Bank Register dropdown],Table1[for Pivot],0,0,1)</f>
        <v>0</v>
      </c>
      <c r="E27" s="403"/>
      <c r="F27" s="146">
        <f t="shared" si="2"/>
        <v>2222222</v>
      </c>
      <c r="G27" s="375">
        <f t="shared" si="1"/>
        <v>0</v>
      </c>
      <c r="I27" s="376">
        <f>IF(OR(C27="150 Directors advances", C27="120 accounts receivable", C27="720.2 Automobile - Insurance", C27="720.3 Automobile - License", C27="870.4 Rent - Insurance", C27="870.6 Rent - Property Tax", C27="870.7 Rent - Homeoffice", C27="870.9 Rent - Water"),
   0,
   IF(Dashboard!$F$5="Quick",
      IF(OR(C27="190 Automobile",C27="200 computer hardware",C27="210 Computer software",C27="220 Quickbooks software",C27="230 Office equipment",C27="240 Office furniture"),
         E27-(E27/(1+Dashboard!$F$4)),
         0
      ),
      IF(C27="750 Business promotion",
         E27-(E27/(1+4.793/100)),
         E27-(E27/(1+Dashboard!$F$4))
      )
   )
)</f>
        <v>0</v>
      </c>
      <c r="J27" s="26">
        <f>Bank2[[#This Row],[Money in/ (Money out)]]-Bank2[[#This Row],[GST/HST]]</f>
        <v>0</v>
      </c>
      <c r="L27" s="23">
        <f t="shared" si="0"/>
        <v>0</v>
      </c>
    </row>
    <row r="28" spans="1:12" x14ac:dyDescent="0.2">
      <c r="A28" s="399"/>
      <c r="D28" s="397">
        <f>_xlfn.XLOOKUP(C:C,Table1[for Import to Bank Register dropdown],Table1[for Pivot],0,0,1)</f>
        <v>0</v>
      </c>
      <c r="E28" s="403"/>
      <c r="F28" s="146">
        <f t="shared" si="2"/>
        <v>2222222</v>
      </c>
      <c r="G28" s="375">
        <f t="shared" si="1"/>
        <v>0</v>
      </c>
      <c r="I28" s="376">
        <f>IF(OR(C28="150 Directors advances", C28="120 accounts receivable", C28="720.2 Automobile - Insurance", C28="720.3 Automobile - License", C28="870.4 Rent - Insurance", C28="870.6 Rent - Property Tax", C28="870.7 Rent - Homeoffice", C28="870.9 Rent - Water"),
   0,
   IF(Dashboard!$F$5="Quick",
      IF(OR(C28="190 Automobile",C28="200 computer hardware",C28="210 Computer software",C28="220 Quickbooks software",C28="230 Office equipment",C28="240 Office furniture"),
         E28-(E28/(1+Dashboard!$F$4)),
         0
      ),
      IF(C28="750 Business promotion",
         E28-(E28/(1+4.793/100)),
         E28-(E28/(1+Dashboard!$F$4))
      )
   )
)</f>
        <v>0</v>
      </c>
      <c r="J28" s="26">
        <f>Bank2[[#This Row],[Money in/ (Money out)]]-Bank2[[#This Row],[GST/HST]]</f>
        <v>0</v>
      </c>
      <c r="L28" s="23">
        <f t="shared" si="0"/>
        <v>0</v>
      </c>
    </row>
    <row r="29" spans="1:12" x14ac:dyDescent="0.2">
      <c r="A29" s="399"/>
      <c r="D29" s="397">
        <f>_xlfn.XLOOKUP(C:C,Table1[for Import to Bank Register dropdown],Table1[for Pivot],0,0,1)</f>
        <v>0</v>
      </c>
      <c r="E29" s="403"/>
      <c r="F29" s="146">
        <f t="shared" si="2"/>
        <v>2222222</v>
      </c>
      <c r="G29" s="375">
        <f t="shared" si="1"/>
        <v>0</v>
      </c>
      <c r="I29" s="376">
        <f>IF(OR(C29="150 Directors advances", C29="120 accounts receivable", C29="720.2 Automobile - Insurance", C29="720.3 Automobile - License", C29="870.4 Rent - Insurance", C29="870.6 Rent - Property Tax", C29="870.7 Rent - Homeoffice", C29="870.9 Rent - Water"),
   0,
   IF(Dashboard!$F$5="Quick",
      IF(OR(C29="190 Automobile",C29="200 computer hardware",C29="210 Computer software",C29="220 Quickbooks software",C29="230 Office equipment",C29="240 Office furniture"),
         E29-(E29/(1+Dashboard!$F$4)),
         0
      ),
      IF(C29="750 Business promotion",
         E29-(E29/(1+4.793/100)),
         E29-(E29/(1+Dashboard!$F$4))
      )
   )
)</f>
        <v>0</v>
      </c>
      <c r="J29" s="26">
        <f>Bank2[[#This Row],[Money in/ (Money out)]]-Bank2[[#This Row],[GST/HST]]</f>
        <v>0</v>
      </c>
      <c r="L29" s="23">
        <f t="shared" si="0"/>
        <v>0</v>
      </c>
    </row>
    <row r="30" spans="1:12" x14ac:dyDescent="0.2">
      <c r="A30" s="399"/>
      <c r="D30" s="397">
        <f>_xlfn.XLOOKUP(C:C,Table1[for Import to Bank Register dropdown],Table1[for Pivot],0,0,1)</f>
        <v>0</v>
      </c>
      <c r="E30" s="403"/>
      <c r="F30" s="146">
        <f t="shared" si="2"/>
        <v>2222222</v>
      </c>
      <c r="G30" s="375">
        <f t="shared" si="1"/>
        <v>0</v>
      </c>
      <c r="I30" s="376">
        <f>IF(OR(C30="150 Directors advances", C30="120 accounts receivable", C30="720.2 Automobile - Insurance", C30="720.3 Automobile - License", C30="870.4 Rent - Insurance", C30="870.6 Rent - Property Tax", C30="870.7 Rent - Homeoffice", C30="870.9 Rent - Water"),
   0,
   IF(Dashboard!$F$5="Quick",
      IF(OR(C30="190 Automobile",C30="200 computer hardware",C30="210 Computer software",C30="220 Quickbooks software",C30="230 Office equipment",C30="240 Office furniture"),
         E30-(E30/(1+Dashboard!$F$4)),
         0
      ),
      IF(C30="750 Business promotion",
         E30-(E30/(1+4.793/100)),
         E30-(E30/(1+Dashboard!$F$4))
      )
   )
)</f>
        <v>0</v>
      </c>
      <c r="J30" s="26">
        <f>Bank2[[#This Row],[Money in/ (Money out)]]-Bank2[[#This Row],[GST/HST]]</f>
        <v>0</v>
      </c>
      <c r="L30" s="23">
        <f t="shared" si="0"/>
        <v>0</v>
      </c>
    </row>
    <row r="31" spans="1:12" x14ac:dyDescent="0.2">
      <c r="A31" s="399"/>
      <c r="D31" s="397">
        <f>_xlfn.XLOOKUP(C:C,Table1[for Import to Bank Register dropdown],Table1[for Pivot],0,0,1)</f>
        <v>0</v>
      </c>
      <c r="E31" s="403"/>
      <c r="F31" s="146">
        <f t="shared" si="2"/>
        <v>2222222</v>
      </c>
      <c r="G31" s="375">
        <f t="shared" si="1"/>
        <v>0</v>
      </c>
      <c r="I31" s="376">
        <f>IF(OR(C31="150 Directors advances", C31="120 accounts receivable", C31="720.2 Automobile - Insurance", C31="720.3 Automobile - License", C31="870.4 Rent - Insurance", C31="870.6 Rent - Property Tax", C31="870.7 Rent - Homeoffice", C31="870.9 Rent - Water"),
   0,
   IF(Dashboard!$F$5="Quick",
      IF(OR(C31="190 Automobile",C31="200 computer hardware",C31="210 Computer software",C31="220 Quickbooks software",C31="230 Office equipment",C31="240 Office furniture"),
         E31-(E31/(1+Dashboard!$F$4)),
         0
      ),
      IF(C31="750 Business promotion",
         E31-(E31/(1+4.793/100)),
         E31-(E31/(1+Dashboard!$F$4))
      )
   )
)</f>
        <v>0</v>
      </c>
      <c r="J31" s="26">
        <f>Bank2[[#This Row],[Money in/ (Money out)]]-Bank2[[#This Row],[GST/HST]]</f>
        <v>0</v>
      </c>
      <c r="L31" s="23">
        <f t="shared" si="0"/>
        <v>0</v>
      </c>
    </row>
    <row r="32" spans="1:12" x14ac:dyDescent="0.2">
      <c r="A32" s="399"/>
      <c r="D32" s="397">
        <f>_xlfn.XLOOKUP(C:C,Table1[for Import to Bank Register dropdown],Table1[for Pivot],0,0,1)</f>
        <v>0</v>
      </c>
      <c r="E32" s="403"/>
      <c r="F32" s="146">
        <f t="shared" si="2"/>
        <v>2222222</v>
      </c>
      <c r="G32" s="375">
        <f t="shared" si="1"/>
        <v>0</v>
      </c>
      <c r="I32" s="376">
        <f>IF(OR(C32="150 Directors advances", C32="120 accounts receivable", C32="720.2 Automobile - Insurance", C32="720.3 Automobile - License", C32="870.4 Rent - Insurance", C32="870.6 Rent - Property Tax", C32="870.7 Rent - Homeoffice", C32="870.9 Rent - Water"),
   0,
   IF(Dashboard!$F$5="Quick",
      IF(OR(C32="190 Automobile",C32="200 computer hardware",C32="210 Computer software",C32="220 Quickbooks software",C32="230 Office equipment",C32="240 Office furniture"),
         E32-(E32/(1+Dashboard!$F$4)),
         0
      ),
      IF(C32="750 Business promotion",
         E32-(E32/(1+4.793/100)),
         E32-(E32/(1+Dashboard!$F$4))
      )
   )
)</f>
        <v>0</v>
      </c>
      <c r="J32" s="26">
        <f>Bank2[[#This Row],[Money in/ (Money out)]]-Bank2[[#This Row],[GST/HST]]</f>
        <v>0</v>
      </c>
      <c r="L32" s="23">
        <f t="shared" si="0"/>
        <v>0</v>
      </c>
    </row>
    <row r="33" spans="1:12" x14ac:dyDescent="0.2">
      <c r="A33" s="399"/>
      <c r="D33" s="397">
        <f>_xlfn.XLOOKUP(C:C,Table1[for Import to Bank Register dropdown],Table1[for Pivot],0,0,1)</f>
        <v>0</v>
      </c>
      <c r="E33" s="403"/>
      <c r="F33" s="146">
        <f t="shared" si="2"/>
        <v>2222222</v>
      </c>
      <c r="G33" s="375">
        <f t="shared" si="1"/>
        <v>0</v>
      </c>
      <c r="I33" s="376">
        <f>IF(OR(C33="150 Directors advances", C33="120 accounts receivable", C33="720.2 Automobile - Insurance", C33="720.3 Automobile - License", C33="870.4 Rent - Insurance", C33="870.6 Rent - Property Tax", C33="870.7 Rent - Homeoffice", C33="870.9 Rent - Water"),
   0,
   IF(Dashboard!$F$5="Quick",
      IF(OR(C33="190 Automobile",C33="200 computer hardware",C33="210 Computer software",C33="220 Quickbooks software",C33="230 Office equipment",C33="240 Office furniture"),
         E33-(E33/(1+Dashboard!$F$4)),
         0
      ),
      IF(C33="750 Business promotion",
         E33-(E33/(1+4.793/100)),
         E33-(E33/(1+Dashboard!$F$4))
      )
   )
)</f>
        <v>0</v>
      </c>
      <c r="J33" s="26">
        <f>Bank2[[#This Row],[Money in/ (Money out)]]-Bank2[[#This Row],[GST/HST]]</f>
        <v>0</v>
      </c>
      <c r="L33" s="23">
        <f t="shared" si="0"/>
        <v>0</v>
      </c>
    </row>
    <row r="34" spans="1:12" x14ac:dyDescent="0.2">
      <c r="A34" s="399"/>
      <c r="D34" s="397">
        <f>_xlfn.XLOOKUP(C:C,Table1[for Import to Bank Register dropdown],Table1[for Pivot],0,0,1)</f>
        <v>0</v>
      </c>
      <c r="E34" s="403"/>
      <c r="F34" s="146">
        <f t="shared" si="2"/>
        <v>2222222</v>
      </c>
      <c r="G34" s="375">
        <f t="shared" si="1"/>
        <v>0</v>
      </c>
      <c r="I34" s="376">
        <f>IF(OR(C34="150 Directors advances", C34="120 accounts receivable", C34="720.2 Automobile - Insurance", C34="720.3 Automobile - License", C34="870.4 Rent - Insurance", C34="870.6 Rent - Property Tax", C34="870.7 Rent - Homeoffice", C34="870.9 Rent - Water"),
   0,
   IF(Dashboard!$F$5="Quick",
      IF(OR(C34="190 Automobile",C34="200 computer hardware",C34="210 Computer software",C34="220 Quickbooks software",C34="230 Office equipment",C34="240 Office furniture"),
         E34-(E34/(1+Dashboard!$F$4)),
         0
      ),
      IF(C34="750 Business promotion",
         E34-(E34/(1+4.793/100)),
         E34-(E34/(1+Dashboard!$F$4))
      )
   )
)</f>
        <v>0</v>
      </c>
      <c r="J34" s="26">
        <f>Bank2[[#This Row],[Money in/ (Money out)]]-Bank2[[#This Row],[GST/HST]]</f>
        <v>0</v>
      </c>
      <c r="L34" s="23">
        <f t="shared" si="0"/>
        <v>0</v>
      </c>
    </row>
    <row r="35" spans="1:12" x14ac:dyDescent="0.2">
      <c r="D35" s="397">
        <f>_xlfn.XLOOKUP(C:C,Table1[for Import to Bank Register dropdown],Table1[for Pivot],0,0,1)</f>
        <v>0</v>
      </c>
      <c r="E35" s="403"/>
      <c r="F35" s="146">
        <f t="shared" si="2"/>
        <v>2222222</v>
      </c>
      <c r="G35" s="375">
        <f t="shared" si="1"/>
        <v>0</v>
      </c>
      <c r="I35" s="376">
        <f>IF(OR(C35="150 Directors advances", C35="120 accounts receivable", C35="720.2 Automobile - Insurance", C35="720.3 Automobile - License", C35="870.4 Rent - Insurance", C35="870.6 Rent - Property Tax", C35="870.7 Rent - Homeoffice", C35="870.9 Rent - Water"),
   0,
   IF(Dashboard!$F$5="Quick",
      IF(OR(C35="190 Automobile",C35="200 computer hardware",C35="210 Computer software",C35="220 Quickbooks software",C35="230 Office equipment",C35="240 Office furniture"),
         E35-(E35/(1+Dashboard!$F$4)),
         0
      ),
      IF(C35="750 Business promotion",
         E35-(E35/(1+4.793/100)),
         E35-(E35/(1+Dashboard!$F$4))
      )
   )
)</f>
        <v>0</v>
      </c>
      <c r="J35" s="26">
        <f>Bank2[[#This Row],[Money in/ (Money out)]]-Bank2[[#This Row],[GST/HST]]</f>
        <v>0</v>
      </c>
      <c r="L35" s="23">
        <f t="shared" si="0"/>
        <v>0</v>
      </c>
    </row>
    <row r="36" spans="1:12" x14ac:dyDescent="0.2">
      <c r="D36" s="397">
        <f>_xlfn.XLOOKUP(C:C,Table1[for Import to Bank Register dropdown],Table1[for Pivot],0,0,1)</f>
        <v>0</v>
      </c>
      <c r="E36" s="403"/>
      <c r="F36" s="146">
        <f t="shared" si="2"/>
        <v>2222222</v>
      </c>
      <c r="G36" s="375">
        <f t="shared" si="1"/>
        <v>0</v>
      </c>
      <c r="I36" s="376">
        <f>IF(OR(C36="150 Directors advances", C36="120 accounts receivable", C36="720.2 Automobile - Insurance", C36="720.3 Automobile - License", C36="870.4 Rent - Insurance", C36="870.6 Rent - Property Tax", C36="870.7 Rent - Homeoffice", C36="870.9 Rent - Water"),
   0,
   IF(Dashboard!$F$5="Quick",
      IF(OR(C36="190 Automobile",C36="200 computer hardware",C36="210 Computer software",C36="220 Quickbooks software",C36="230 Office equipment",C36="240 Office furniture"),
         E36-(E36/(1+Dashboard!$F$4)),
         0
      ),
      IF(C36="750 Business promotion",
         E36-(E36/(1+4.793/100)),
         E36-(E36/(1+Dashboard!$F$4))
      )
   )
)</f>
        <v>0</v>
      </c>
      <c r="J36" s="26">
        <f>Bank2[[#This Row],[Money in/ (Money out)]]-Bank2[[#This Row],[GST/HST]]</f>
        <v>0</v>
      </c>
      <c r="L36" s="23">
        <f t="shared" si="0"/>
        <v>0</v>
      </c>
    </row>
    <row r="37" spans="1:12" x14ac:dyDescent="0.2">
      <c r="D37" s="397">
        <f>_xlfn.XLOOKUP(C:C,Table1[for Import to Bank Register dropdown],Table1[for Pivot],0,0,1)</f>
        <v>0</v>
      </c>
      <c r="E37" s="403"/>
      <c r="F37" s="146">
        <f t="shared" si="2"/>
        <v>2222222</v>
      </c>
      <c r="G37" s="375">
        <f t="shared" si="1"/>
        <v>0</v>
      </c>
      <c r="I37" s="376">
        <f>IF(OR(C37="150 Directors advances", C37="120 accounts receivable", C37="720.2 Automobile - Insurance", C37="720.3 Automobile - License", C37="870.4 Rent - Insurance", C37="870.6 Rent - Property Tax", C37="870.7 Rent - Homeoffice", C37="870.9 Rent - Water"),
   0,
   IF(Dashboard!$F$5="Quick",
      IF(OR(C37="190 Automobile",C37="200 computer hardware",C37="210 Computer software",C37="220 Quickbooks software",C37="230 Office equipment",C37="240 Office furniture"),
         E37-(E37/(1+Dashboard!$F$4)),
         0
      ),
      IF(C37="750 Business promotion",
         E37-(E37/(1+4.793/100)),
         E37-(E37/(1+Dashboard!$F$4))
      )
   )
)</f>
        <v>0</v>
      </c>
      <c r="J37" s="26">
        <f>Bank2[[#This Row],[Money in/ (Money out)]]-Bank2[[#This Row],[GST/HST]]</f>
        <v>0</v>
      </c>
      <c r="L37" s="23">
        <f t="shared" si="0"/>
        <v>0</v>
      </c>
    </row>
    <row r="38" spans="1:12" x14ac:dyDescent="0.2">
      <c r="D38" s="397">
        <f>_xlfn.XLOOKUP(C:C,Table1[for Import to Bank Register dropdown],Table1[for Pivot],0,0,1)</f>
        <v>0</v>
      </c>
      <c r="E38" s="403"/>
      <c r="F38" s="146">
        <f t="shared" si="2"/>
        <v>2222222</v>
      </c>
      <c r="G38" s="375">
        <f t="shared" si="1"/>
        <v>0</v>
      </c>
      <c r="I38" s="376">
        <f>IF(OR(C38="150 Directors advances", C38="120 accounts receivable", C38="720.2 Automobile - Insurance", C38="720.3 Automobile - License", C38="870.4 Rent - Insurance", C38="870.6 Rent - Property Tax", C38="870.7 Rent - Homeoffice", C38="870.9 Rent - Water"),
   0,
   IF(Dashboard!$F$5="Quick",
      IF(OR(C38="190 Automobile",C38="200 computer hardware",C38="210 Computer software",C38="220 Quickbooks software",C38="230 Office equipment",C38="240 Office furniture"),
         E38-(E38/(1+Dashboard!$F$4)),
         0
      ),
      IF(C38="750 Business promotion",
         E38-(E38/(1+4.793/100)),
         E38-(E38/(1+Dashboard!$F$4))
      )
   )
)</f>
        <v>0</v>
      </c>
      <c r="J38" s="26">
        <f>Bank2[[#This Row],[Money in/ (Money out)]]-Bank2[[#This Row],[GST/HST]]</f>
        <v>0</v>
      </c>
      <c r="L38" s="23">
        <f t="shared" si="0"/>
        <v>0</v>
      </c>
    </row>
    <row r="39" spans="1:12" x14ac:dyDescent="0.2">
      <c r="D39" s="397">
        <f>_xlfn.XLOOKUP(C:C,Table1[for Import to Bank Register dropdown],Table1[for Pivot],0,0,1)</f>
        <v>0</v>
      </c>
      <c r="E39" s="403"/>
      <c r="F39" s="146">
        <f t="shared" si="2"/>
        <v>2222222</v>
      </c>
      <c r="G39" s="375">
        <f t="shared" si="1"/>
        <v>0</v>
      </c>
      <c r="I39" s="376">
        <f>IF(OR(C39="150 Directors advances", C39="120 accounts receivable", C39="720.2 Automobile - Insurance", C39="720.3 Automobile - License", C39="870.4 Rent - Insurance", C39="870.6 Rent - Property Tax", C39="870.7 Rent - Homeoffice", C39="870.9 Rent - Water"),
   0,
   IF(Dashboard!$F$5="Quick",
      IF(OR(C39="190 Automobile",C39="200 computer hardware",C39="210 Computer software",C39="220 Quickbooks software",C39="230 Office equipment",C39="240 Office furniture"),
         E39-(E39/(1+Dashboard!$F$4)),
         0
      ),
      IF(C39="750 Business promotion",
         E39-(E39/(1+4.793/100)),
         E39-(E39/(1+Dashboard!$F$4))
      )
   )
)</f>
        <v>0</v>
      </c>
      <c r="J39" s="26">
        <f>Bank2[[#This Row],[Money in/ (Money out)]]-Bank2[[#This Row],[GST/HST]]</f>
        <v>0</v>
      </c>
      <c r="L39" s="23">
        <f t="shared" si="0"/>
        <v>0</v>
      </c>
    </row>
    <row r="40" spans="1:12" x14ac:dyDescent="0.2">
      <c r="D40" s="397">
        <f>_xlfn.XLOOKUP(C:C,Table1[for Import to Bank Register dropdown],Table1[for Pivot],0,0,1)</f>
        <v>0</v>
      </c>
      <c r="E40" s="403"/>
      <c r="F40" s="146">
        <f t="shared" si="2"/>
        <v>2222222</v>
      </c>
      <c r="G40" s="375">
        <f t="shared" si="1"/>
        <v>0</v>
      </c>
      <c r="I40" s="376">
        <f>IF(OR(C40="150 Directors advances", C40="120 accounts receivable", C40="720.2 Automobile - Insurance", C40="720.3 Automobile - License", C40="870.4 Rent - Insurance", C40="870.6 Rent - Property Tax", C40="870.7 Rent - Homeoffice", C40="870.9 Rent - Water"),
   0,
   IF(Dashboard!$F$5="Quick",
      IF(OR(C40="190 Automobile",C40="200 computer hardware",C40="210 Computer software",C40="220 Quickbooks software",C40="230 Office equipment",C40="240 Office furniture"),
         E40-(E40/(1+Dashboard!$F$4)),
         0
      ),
      IF(C40="750 Business promotion",
         E40-(E40/(1+4.793/100)),
         E40-(E40/(1+Dashboard!$F$4))
      )
   )
)</f>
        <v>0</v>
      </c>
      <c r="J40" s="26">
        <f>Bank2[[#This Row],[Money in/ (Money out)]]-Bank2[[#This Row],[GST/HST]]</f>
        <v>0</v>
      </c>
      <c r="L40" s="23">
        <f t="shared" si="0"/>
        <v>0</v>
      </c>
    </row>
    <row r="41" spans="1:12" x14ac:dyDescent="0.2">
      <c r="D41" s="397">
        <f>_xlfn.XLOOKUP(C:C,Table1[for Import to Bank Register dropdown],Table1[for Pivot],0,0,1)</f>
        <v>0</v>
      </c>
      <c r="E41" s="403"/>
      <c r="F41" s="146">
        <f t="shared" si="2"/>
        <v>2222222</v>
      </c>
      <c r="G41" s="375">
        <f t="shared" si="1"/>
        <v>0</v>
      </c>
      <c r="I41" s="376">
        <f>IF(OR(C41="150 Directors advances", C41="120 accounts receivable", C41="720.2 Automobile - Insurance", C41="720.3 Automobile - License", C41="870.4 Rent - Insurance", C41="870.6 Rent - Property Tax", C41="870.7 Rent - Homeoffice", C41="870.9 Rent - Water"),
   0,
   IF(Dashboard!$F$5="Quick",
      IF(OR(C41="190 Automobile",C41="200 computer hardware",C41="210 Computer software",C41="220 Quickbooks software",C41="230 Office equipment",C41="240 Office furniture"),
         E41-(E41/(1+Dashboard!$F$4)),
         0
      ),
      IF(C41="750 Business promotion",
         E41-(E41/(1+4.793/100)),
         E41-(E41/(1+Dashboard!$F$4))
      )
   )
)</f>
        <v>0</v>
      </c>
      <c r="J41" s="26">
        <f>Bank2[[#This Row],[Money in/ (Money out)]]-Bank2[[#This Row],[GST/HST]]</f>
        <v>0</v>
      </c>
      <c r="L41" s="23">
        <f t="shared" si="0"/>
        <v>0</v>
      </c>
    </row>
    <row r="42" spans="1:12" x14ac:dyDescent="0.2">
      <c r="D42" s="397">
        <f>_xlfn.XLOOKUP(C:C,Table1[for Import to Bank Register dropdown],Table1[for Pivot],0,0,1)</f>
        <v>0</v>
      </c>
      <c r="E42" s="403"/>
      <c r="F42" s="146">
        <f t="shared" si="2"/>
        <v>2222222</v>
      </c>
      <c r="G42" s="375">
        <f t="shared" si="1"/>
        <v>0</v>
      </c>
      <c r="I42" s="376">
        <f>IF(OR(C42="150 Directors advances", C42="120 accounts receivable", C42="720.2 Automobile - Insurance", C42="720.3 Automobile - License", C42="870.4 Rent - Insurance", C42="870.6 Rent - Property Tax", C42="870.7 Rent - Homeoffice", C42="870.9 Rent - Water"),
   0,
   IF(Dashboard!$F$5="Quick",
      IF(OR(C42="190 Automobile",C42="200 computer hardware",C42="210 Computer software",C42="220 Quickbooks software",C42="230 Office equipment",C42="240 Office furniture"),
         E42-(E42/(1+Dashboard!$F$4)),
         0
      ),
      IF(C42="750 Business promotion",
         E42-(E42/(1+4.793/100)),
         E42-(E42/(1+Dashboard!$F$4))
      )
   )
)</f>
        <v>0</v>
      </c>
      <c r="J42" s="26">
        <f>Bank2[[#This Row],[Money in/ (Money out)]]-Bank2[[#This Row],[GST/HST]]</f>
        <v>0</v>
      </c>
      <c r="L42" s="23">
        <f t="shared" si="0"/>
        <v>0</v>
      </c>
    </row>
    <row r="43" spans="1:12" x14ac:dyDescent="0.2">
      <c r="D43" s="397">
        <f>_xlfn.XLOOKUP(C:C,Table1[for Import to Bank Register dropdown],Table1[for Pivot],0,0,1)</f>
        <v>0</v>
      </c>
      <c r="E43" s="403"/>
      <c r="F43" s="146">
        <f t="shared" si="2"/>
        <v>2222222</v>
      </c>
      <c r="G43" s="375">
        <f t="shared" si="1"/>
        <v>0</v>
      </c>
      <c r="I43" s="376">
        <f>IF(OR(C43="150 Directors advances", C43="120 accounts receivable", C43="720.2 Automobile - Insurance", C43="720.3 Automobile - License", C43="870.4 Rent - Insurance", C43="870.6 Rent - Property Tax", C43="870.7 Rent - Homeoffice", C43="870.9 Rent - Water"),
   0,
   IF(Dashboard!$F$5="Quick",
      IF(OR(C43="190 Automobile",C43="200 computer hardware",C43="210 Computer software",C43="220 Quickbooks software",C43="230 Office equipment",C43="240 Office furniture"),
         E43-(E43/(1+Dashboard!$F$4)),
         0
      ),
      IF(C43="750 Business promotion",
         E43-(E43/(1+4.793/100)),
         E43-(E43/(1+Dashboard!$F$4))
      )
   )
)</f>
        <v>0</v>
      </c>
      <c r="J43" s="26">
        <f>Bank2[[#This Row],[Money in/ (Money out)]]-Bank2[[#This Row],[GST/HST]]</f>
        <v>0</v>
      </c>
      <c r="L43" s="23">
        <f t="shared" si="0"/>
        <v>0</v>
      </c>
    </row>
    <row r="44" spans="1:12" x14ac:dyDescent="0.2">
      <c r="D44" s="397">
        <f>_xlfn.XLOOKUP(C:C,Table1[for Import to Bank Register dropdown],Table1[for Pivot],0,0,1)</f>
        <v>0</v>
      </c>
      <c r="E44" s="403"/>
      <c r="F44" s="146">
        <f t="shared" si="2"/>
        <v>2222222</v>
      </c>
      <c r="G44" s="375">
        <f t="shared" si="1"/>
        <v>0</v>
      </c>
      <c r="I44" s="376">
        <f>IF(OR(C44="150 Directors advances", C44="120 accounts receivable", C44="720.2 Automobile - Insurance", C44="720.3 Automobile - License", C44="870.4 Rent - Insurance", C44="870.6 Rent - Property Tax", C44="870.7 Rent - Homeoffice", C44="870.9 Rent - Water"),
   0,
   IF(Dashboard!$F$5="Quick",
      IF(OR(C44="190 Automobile",C44="200 computer hardware",C44="210 Computer software",C44="220 Quickbooks software",C44="230 Office equipment",C44="240 Office furniture"),
         E44-(E44/(1+Dashboard!$F$4)),
         0
      ),
      IF(C44="750 Business promotion",
         E44-(E44/(1+4.793/100)),
         E44-(E44/(1+Dashboard!$F$4))
      )
   )
)</f>
        <v>0</v>
      </c>
      <c r="J44" s="26">
        <f>Bank2[[#This Row],[Money in/ (Money out)]]-Bank2[[#This Row],[GST/HST]]</f>
        <v>0</v>
      </c>
      <c r="L44" s="23">
        <f t="shared" si="0"/>
        <v>0</v>
      </c>
    </row>
    <row r="45" spans="1:12" x14ac:dyDescent="0.2">
      <c r="D45" s="397">
        <f>_xlfn.XLOOKUP(C:C,Table1[for Import to Bank Register dropdown],Table1[for Pivot],0,0,1)</f>
        <v>0</v>
      </c>
      <c r="E45" s="403"/>
      <c r="F45" s="146">
        <f t="shared" si="2"/>
        <v>2222222</v>
      </c>
      <c r="G45" s="375">
        <f t="shared" si="1"/>
        <v>0</v>
      </c>
      <c r="I45" s="376">
        <f>IF(OR(C45="150 Directors advances", C45="120 accounts receivable", C45="720.2 Automobile - Insurance", C45="720.3 Automobile - License", C45="870.4 Rent - Insurance", C45="870.6 Rent - Property Tax", C45="870.7 Rent - Homeoffice", C45="870.9 Rent - Water"),
   0,
   IF(Dashboard!$F$5="Quick",
      IF(OR(C45="190 Automobile",C45="200 computer hardware",C45="210 Computer software",C45="220 Quickbooks software",C45="230 Office equipment",C45="240 Office furniture"),
         E45-(E45/(1+Dashboard!$F$4)),
         0
      ),
      IF(C45="750 Business promotion",
         E45-(E45/(1+4.793/100)),
         E45-(E45/(1+Dashboard!$F$4))
      )
   )
)</f>
        <v>0</v>
      </c>
      <c r="J45" s="26">
        <f>Bank2[[#This Row],[Money in/ (Money out)]]-Bank2[[#This Row],[GST/HST]]</f>
        <v>0</v>
      </c>
      <c r="L45" s="23">
        <f t="shared" si="0"/>
        <v>0</v>
      </c>
    </row>
    <row r="46" spans="1:12" x14ac:dyDescent="0.2">
      <c r="D46" s="397">
        <f>_xlfn.XLOOKUP(C:C,Table1[for Import to Bank Register dropdown],Table1[for Pivot],0,0,1)</f>
        <v>0</v>
      </c>
      <c r="E46" s="403"/>
      <c r="F46" s="146">
        <f t="shared" si="2"/>
        <v>2222222</v>
      </c>
      <c r="G46" s="375">
        <f t="shared" si="1"/>
        <v>0</v>
      </c>
      <c r="I46" s="376">
        <f>IF(OR(C46="150 Directors advances", C46="120 accounts receivable", C46="720.2 Automobile - Insurance", C46="720.3 Automobile - License", C46="870.4 Rent - Insurance", C46="870.6 Rent - Property Tax", C46="870.7 Rent - Homeoffice", C46="870.9 Rent - Water"),
   0,
   IF(Dashboard!$F$5="Quick",
      IF(OR(C46="190 Automobile",C46="200 computer hardware",C46="210 Computer software",C46="220 Quickbooks software",C46="230 Office equipment",C46="240 Office furniture"),
         E46-(E46/(1+Dashboard!$F$4)),
         0
      ),
      IF(C46="750 Business promotion",
         E46-(E46/(1+4.793/100)),
         E46-(E46/(1+Dashboard!$F$4))
      )
   )
)</f>
        <v>0</v>
      </c>
      <c r="J46" s="26">
        <f>Bank2[[#This Row],[Money in/ (Money out)]]-Bank2[[#This Row],[GST/HST]]</f>
        <v>0</v>
      </c>
      <c r="L46" s="23">
        <f t="shared" si="0"/>
        <v>0</v>
      </c>
    </row>
    <row r="47" spans="1:12" x14ac:dyDescent="0.2">
      <c r="D47" s="397">
        <f>_xlfn.XLOOKUP(C:C,Table1[for Import to Bank Register dropdown],Table1[for Pivot],0,0,1)</f>
        <v>0</v>
      </c>
      <c r="E47" s="403"/>
      <c r="F47" s="146">
        <f t="shared" si="2"/>
        <v>2222222</v>
      </c>
      <c r="G47" s="375">
        <f t="shared" si="1"/>
        <v>0</v>
      </c>
      <c r="I47" s="376">
        <f>IF(OR(C47="150 Directors advances", C47="120 accounts receivable", C47="720.2 Automobile - Insurance", C47="720.3 Automobile - License", C47="870.4 Rent - Insurance", C47="870.6 Rent - Property Tax", C47="870.7 Rent - Homeoffice", C47="870.9 Rent - Water"),
   0,
   IF(Dashboard!$F$5="Quick",
      IF(OR(C47="190 Automobile",C47="200 computer hardware",C47="210 Computer software",C47="220 Quickbooks software",C47="230 Office equipment",C47="240 Office furniture"),
         E47-(E47/(1+Dashboard!$F$4)),
         0
      ),
      IF(C47="750 Business promotion",
         E47-(E47/(1+4.793/100)),
         E47-(E47/(1+Dashboard!$F$4))
      )
   )
)</f>
        <v>0</v>
      </c>
      <c r="J47" s="26">
        <f>Bank2[[#This Row],[Money in/ (Money out)]]-Bank2[[#This Row],[GST/HST]]</f>
        <v>0</v>
      </c>
      <c r="L47" s="23">
        <f t="shared" si="0"/>
        <v>0</v>
      </c>
    </row>
    <row r="48" spans="1:12" x14ac:dyDescent="0.2">
      <c r="D48" s="397">
        <f>_xlfn.XLOOKUP(C:C,Table1[for Import to Bank Register dropdown],Table1[for Pivot],0,0,1)</f>
        <v>0</v>
      </c>
      <c r="E48" s="403"/>
      <c r="F48" s="146">
        <f t="shared" si="2"/>
        <v>2222222</v>
      </c>
      <c r="G48" s="375">
        <f t="shared" si="1"/>
        <v>0</v>
      </c>
      <c r="I48" s="376">
        <f>IF(OR(C48="150 Directors advances", C48="120 accounts receivable", C48="720.2 Automobile - Insurance", C48="720.3 Automobile - License", C48="870.4 Rent - Insurance", C48="870.6 Rent - Property Tax", C48="870.7 Rent - Homeoffice", C48="870.9 Rent - Water"),
   0,
   IF(Dashboard!$F$5="Quick",
      IF(OR(C48="190 Automobile",C48="200 computer hardware",C48="210 Computer software",C48="220 Quickbooks software",C48="230 Office equipment",C48="240 Office furniture"),
         E48-(E48/(1+Dashboard!$F$4)),
         0
      ),
      IF(C48="750 Business promotion",
         E48-(E48/(1+4.793/100)),
         E48-(E48/(1+Dashboard!$F$4))
      )
   )
)</f>
        <v>0</v>
      </c>
      <c r="J48" s="26">
        <f>Bank2[[#This Row],[Money in/ (Money out)]]-Bank2[[#This Row],[GST/HST]]</f>
        <v>0</v>
      </c>
      <c r="L48" s="23">
        <f t="shared" si="0"/>
        <v>0</v>
      </c>
    </row>
    <row r="49" spans="4:12" x14ac:dyDescent="0.2">
      <c r="D49" s="397">
        <f>_xlfn.XLOOKUP(C:C,Table1[for Import to Bank Register dropdown],Table1[for Pivot],0,0,1)</f>
        <v>0</v>
      </c>
      <c r="E49" s="403"/>
      <c r="F49" s="146">
        <f t="shared" si="2"/>
        <v>2222222</v>
      </c>
      <c r="G49" s="375">
        <f t="shared" si="1"/>
        <v>0</v>
      </c>
      <c r="I49" s="376">
        <f>IF(OR(C49="150 Directors advances", C49="120 accounts receivable", C49="720.2 Automobile - Insurance", C49="720.3 Automobile - License", C49="870.4 Rent - Insurance", C49="870.6 Rent - Property Tax", C49="870.7 Rent - Homeoffice", C49="870.9 Rent - Water"),
   0,
   IF(Dashboard!$F$5="Quick",
      IF(OR(C49="190 Automobile",C49="200 computer hardware",C49="210 Computer software",C49="220 Quickbooks software",C49="230 Office equipment",C49="240 Office furniture"),
         E49-(E49/(1+Dashboard!$F$4)),
         0
      ),
      IF(C49="750 Business promotion",
         E49-(E49/(1+4.793/100)),
         E49-(E49/(1+Dashboard!$F$4))
      )
   )
)</f>
        <v>0</v>
      </c>
      <c r="J49" s="26">
        <f>Bank2[[#This Row],[Money in/ (Money out)]]-Bank2[[#This Row],[GST/HST]]</f>
        <v>0</v>
      </c>
      <c r="L49" s="23">
        <f t="shared" si="0"/>
        <v>0</v>
      </c>
    </row>
    <row r="50" spans="4:12" x14ac:dyDescent="0.2">
      <c r="D50" s="397">
        <f>_xlfn.XLOOKUP(C:C,Table1[for Import to Bank Register dropdown],Table1[for Pivot],0,0,1)</f>
        <v>0</v>
      </c>
      <c r="E50" s="403"/>
      <c r="F50" s="146">
        <f t="shared" si="2"/>
        <v>2222222</v>
      </c>
      <c r="G50" s="375">
        <f t="shared" si="1"/>
        <v>0</v>
      </c>
      <c r="I50" s="376">
        <f>IF(OR(C50="150 Directors advances", C50="120 accounts receivable", C50="720.2 Automobile - Insurance", C50="720.3 Automobile - License", C50="870.4 Rent - Insurance", C50="870.6 Rent - Property Tax", C50="870.7 Rent - Homeoffice", C50="870.9 Rent - Water"),
   0,
   IF(Dashboard!$F$5="Quick",
      IF(OR(C50="190 Automobile",C50="200 computer hardware",C50="210 Computer software",C50="220 Quickbooks software",C50="230 Office equipment",C50="240 Office furniture"),
         E50-(E50/(1+Dashboard!$F$4)),
         0
      ),
      IF(C50="750 Business promotion",
         E50-(E50/(1+4.793/100)),
         E50-(E50/(1+Dashboard!$F$4))
      )
   )
)</f>
        <v>0</v>
      </c>
      <c r="J50" s="26">
        <f>Bank2[[#This Row],[Money in/ (Money out)]]-Bank2[[#This Row],[GST/HST]]</f>
        <v>0</v>
      </c>
      <c r="L50" s="23">
        <f t="shared" si="0"/>
        <v>0</v>
      </c>
    </row>
    <row r="51" spans="4:12" x14ac:dyDescent="0.2">
      <c r="D51" s="397">
        <f>_xlfn.XLOOKUP(C:C,Table1[for Import to Bank Register dropdown],Table1[for Pivot],0,0,1)</f>
        <v>0</v>
      </c>
      <c r="E51" s="403"/>
      <c r="F51" s="146">
        <f t="shared" si="2"/>
        <v>2222222</v>
      </c>
      <c r="G51" s="375">
        <f t="shared" si="1"/>
        <v>0</v>
      </c>
      <c r="I51" s="376">
        <f>IF(OR(C51="150 Directors advances", C51="120 accounts receivable", C51="720.2 Automobile - Insurance", C51="720.3 Automobile - License", C51="870.4 Rent - Insurance", C51="870.6 Rent - Property Tax", C51="870.7 Rent - Homeoffice", C51="870.9 Rent - Water"),
   0,
   IF(Dashboard!$F$5="Quick",
      IF(OR(C51="190 Automobile",C51="200 computer hardware",C51="210 Computer software",C51="220 Quickbooks software",C51="230 Office equipment",C51="240 Office furniture"),
         E51-(E51/(1+Dashboard!$F$4)),
         0
      ),
      IF(C51="750 Business promotion",
         E51-(E51/(1+4.793/100)),
         E51-(E51/(1+Dashboard!$F$4))
      )
   )
)</f>
        <v>0</v>
      </c>
      <c r="J51" s="26">
        <f>Bank2[[#This Row],[Money in/ (Money out)]]-Bank2[[#This Row],[GST/HST]]</f>
        <v>0</v>
      </c>
      <c r="L51" s="23">
        <f t="shared" si="0"/>
        <v>0</v>
      </c>
    </row>
    <row r="52" spans="4:12" x14ac:dyDescent="0.2">
      <c r="D52" s="397">
        <f>_xlfn.XLOOKUP(C:C,Table1[for Import to Bank Register dropdown],Table1[for Pivot],0,0,1)</f>
        <v>0</v>
      </c>
      <c r="E52" s="403"/>
      <c r="F52" s="146">
        <f t="shared" si="2"/>
        <v>2222222</v>
      </c>
      <c r="G52" s="375">
        <f t="shared" si="1"/>
        <v>0</v>
      </c>
      <c r="I52" s="376">
        <f>IF(OR(C52="150 Directors advances", C52="120 accounts receivable", C52="720.2 Automobile - Insurance", C52="720.3 Automobile - License", C52="870.4 Rent - Insurance", C52="870.6 Rent - Property Tax", C52="870.7 Rent - Homeoffice", C52="870.9 Rent - Water"),
   0,
   IF(Dashboard!$F$5="Quick",
      IF(OR(C52="190 Automobile",C52="200 computer hardware",C52="210 Computer software",C52="220 Quickbooks software",C52="230 Office equipment",C52="240 Office furniture"),
         E52-(E52/(1+Dashboard!$F$4)),
         0
      ),
      IF(C52="750 Business promotion",
         E52-(E52/(1+4.793/100)),
         E52-(E52/(1+Dashboard!$F$4))
      )
   )
)</f>
        <v>0</v>
      </c>
      <c r="J52" s="26">
        <f>Bank2[[#This Row],[Money in/ (Money out)]]-Bank2[[#This Row],[GST/HST]]</f>
        <v>0</v>
      </c>
      <c r="L52" s="23">
        <f t="shared" si="0"/>
        <v>0</v>
      </c>
    </row>
    <row r="53" spans="4:12" x14ac:dyDescent="0.2">
      <c r="D53" s="397">
        <f>_xlfn.XLOOKUP(C:C,Table1[for Import to Bank Register dropdown],Table1[for Pivot],0,0,1)</f>
        <v>0</v>
      </c>
      <c r="E53" s="403"/>
      <c r="F53" s="146">
        <f t="shared" si="2"/>
        <v>2222222</v>
      </c>
      <c r="G53" s="375">
        <f t="shared" si="1"/>
        <v>0</v>
      </c>
      <c r="I53" s="376">
        <f>IF(OR(C53="150 Directors advances", C53="120 accounts receivable", C53="720.2 Automobile - Insurance", C53="720.3 Automobile - License", C53="870.4 Rent - Insurance", C53="870.6 Rent - Property Tax", C53="870.7 Rent - Homeoffice", C53="870.9 Rent - Water"),
   0,
   IF(Dashboard!$F$5="Quick",
      IF(OR(C53="190 Automobile",C53="200 computer hardware",C53="210 Computer software",C53="220 Quickbooks software",C53="230 Office equipment",C53="240 Office furniture"),
         E53-(E53/(1+Dashboard!$F$4)),
         0
      ),
      IF(C53="750 Business promotion",
         E53-(E53/(1+4.793/100)),
         E53-(E53/(1+Dashboard!$F$4))
      )
   )
)</f>
        <v>0</v>
      </c>
      <c r="J53" s="26">
        <f>Bank2[[#This Row],[Money in/ (Money out)]]-Bank2[[#This Row],[GST/HST]]</f>
        <v>0</v>
      </c>
      <c r="L53" s="23">
        <f t="shared" si="0"/>
        <v>0</v>
      </c>
    </row>
    <row r="54" spans="4:12" x14ac:dyDescent="0.2">
      <c r="D54" s="397">
        <f>_xlfn.XLOOKUP(C:C,Table1[for Import to Bank Register dropdown],Table1[for Pivot],0,0,1)</f>
        <v>0</v>
      </c>
      <c r="E54" s="403"/>
      <c r="F54" s="146">
        <f t="shared" si="2"/>
        <v>2222222</v>
      </c>
      <c r="G54" s="375">
        <f t="shared" si="1"/>
        <v>0</v>
      </c>
      <c r="I54" s="376">
        <f>IF(OR(C54="150 Directors advances", C54="120 accounts receivable", C54="720.2 Automobile - Insurance", C54="720.3 Automobile - License", C54="870.4 Rent - Insurance", C54="870.6 Rent - Property Tax", C54="870.7 Rent - Homeoffice", C54="870.9 Rent - Water"),
   0,
   IF(Dashboard!$F$5="Quick",
      IF(OR(C54="190 Automobile",C54="200 computer hardware",C54="210 Computer software",C54="220 Quickbooks software",C54="230 Office equipment",C54="240 Office furniture"),
         E54-(E54/(1+Dashboard!$F$4)),
         0
      ),
      IF(C54="750 Business promotion",
         E54-(E54/(1+4.793/100)),
         E54-(E54/(1+Dashboard!$F$4))
      )
   )
)</f>
        <v>0</v>
      </c>
      <c r="J54" s="26">
        <f>Bank2[[#This Row],[Money in/ (Money out)]]-Bank2[[#This Row],[GST/HST]]</f>
        <v>0</v>
      </c>
      <c r="L54" s="23">
        <f t="shared" si="0"/>
        <v>0</v>
      </c>
    </row>
    <row r="55" spans="4:12" x14ac:dyDescent="0.2">
      <c r="D55" s="397">
        <f>_xlfn.XLOOKUP(C:C,Table1[for Import to Bank Register dropdown],Table1[for Pivot],0,0,1)</f>
        <v>0</v>
      </c>
      <c r="E55" s="403"/>
      <c r="F55" s="146">
        <f t="shared" si="2"/>
        <v>2222222</v>
      </c>
      <c r="G55" s="375">
        <f t="shared" si="1"/>
        <v>0</v>
      </c>
      <c r="I55" s="376">
        <f>IF(OR(C55="150 Directors advances", C55="120 accounts receivable", C55="720.2 Automobile - Insurance", C55="720.3 Automobile - License", C55="870.4 Rent - Insurance", C55="870.6 Rent - Property Tax", C55="870.7 Rent - Homeoffice", C55="870.9 Rent - Water"),
   0,
   IF(Dashboard!$F$5="Quick",
      IF(OR(C55="190 Automobile",C55="200 computer hardware",C55="210 Computer software",C55="220 Quickbooks software",C55="230 Office equipment",C55="240 Office furniture"),
         E55-(E55/(1+Dashboard!$F$4)),
         0
      ),
      IF(C55="750 Business promotion",
         E55-(E55/(1+4.793/100)),
         E55-(E55/(1+Dashboard!$F$4))
      )
   )
)</f>
        <v>0</v>
      </c>
      <c r="J55" s="26">
        <f>Bank2[[#This Row],[Money in/ (Money out)]]-Bank2[[#This Row],[GST/HST]]</f>
        <v>0</v>
      </c>
      <c r="L55" s="23">
        <f t="shared" si="0"/>
        <v>0</v>
      </c>
    </row>
    <row r="56" spans="4:12" x14ac:dyDescent="0.2">
      <c r="D56" s="397">
        <f>_xlfn.XLOOKUP(C:C,Table1[for Import to Bank Register dropdown],Table1[for Pivot],0,0,1)</f>
        <v>0</v>
      </c>
      <c r="E56" s="403"/>
      <c r="F56" s="146">
        <f t="shared" si="2"/>
        <v>2222222</v>
      </c>
      <c r="G56" s="375">
        <f t="shared" si="1"/>
        <v>0</v>
      </c>
      <c r="I56" s="376">
        <f>IF(OR(C56="150 Directors advances", C56="120 accounts receivable", C56="720.2 Automobile - Insurance", C56="720.3 Automobile - License", C56="870.4 Rent - Insurance", C56="870.6 Rent - Property Tax", C56="870.7 Rent - Homeoffice", C56="870.9 Rent - Water"),
   0,
   IF(Dashboard!$F$5="Quick",
      IF(OR(C56="190 Automobile",C56="200 computer hardware",C56="210 Computer software",C56="220 Quickbooks software",C56="230 Office equipment",C56="240 Office furniture"),
         E56-(E56/(1+Dashboard!$F$4)),
         0
      ),
      IF(C56="750 Business promotion",
         E56-(E56/(1+4.793/100)),
         E56-(E56/(1+Dashboard!$F$4))
      )
   )
)</f>
        <v>0</v>
      </c>
      <c r="J56" s="26">
        <f>Bank2[[#This Row],[Money in/ (Money out)]]-Bank2[[#This Row],[GST/HST]]</f>
        <v>0</v>
      </c>
      <c r="L56" s="23">
        <f t="shared" si="0"/>
        <v>0</v>
      </c>
    </row>
    <row r="57" spans="4:12" x14ac:dyDescent="0.2">
      <c r="D57" s="397">
        <f>_xlfn.XLOOKUP(C:C,Table1[for Import to Bank Register dropdown],Table1[for Pivot],0,0,1)</f>
        <v>0</v>
      </c>
      <c r="E57" s="403"/>
      <c r="F57" s="146">
        <f t="shared" si="2"/>
        <v>2222222</v>
      </c>
      <c r="G57" s="375">
        <f t="shared" si="1"/>
        <v>0</v>
      </c>
      <c r="I57" s="376">
        <f>IF(OR(C57="150 Directors advances", C57="120 accounts receivable", C57="720.2 Automobile - Insurance", C57="720.3 Automobile - License", C57="870.4 Rent - Insurance", C57="870.6 Rent - Property Tax", C57="870.7 Rent - Homeoffice", C57="870.9 Rent - Water"),
   0,
   IF(Dashboard!$F$5="Quick",
      IF(OR(C57="190 Automobile",C57="200 computer hardware",C57="210 Computer software",C57="220 Quickbooks software",C57="230 Office equipment",C57="240 Office furniture"),
         E57-(E57/(1+Dashboard!$F$4)),
         0
      ),
      IF(C57="750 Business promotion",
         E57-(E57/(1+4.793/100)),
         E57-(E57/(1+Dashboard!$F$4))
      )
   )
)</f>
        <v>0</v>
      </c>
      <c r="J57" s="26">
        <f>Bank2[[#This Row],[Money in/ (Money out)]]-Bank2[[#This Row],[GST/HST]]</f>
        <v>0</v>
      </c>
      <c r="L57" s="23">
        <f t="shared" si="0"/>
        <v>0</v>
      </c>
    </row>
    <row r="58" spans="4:12" x14ac:dyDescent="0.2">
      <c r="D58" s="397">
        <f>_xlfn.XLOOKUP(C:C,Table1[for Import to Bank Register dropdown],Table1[for Pivot],0,0,1)</f>
        <v>0</v>
      </c>
      <c r="E58" s="403"/>
      <c r="F58" s="146">
        <f t="shared" si="2"/>
        <v>2222222</v>
      </c>
      <c r="G58" s="375">
        <f t="shared" si="1"/>
        <v>0</v>
      </c>
      <c r="I58" s="376">
        <f>IF(OR(C58="150 Directors advances", C58="120 accounts receivable", C58="720.2 Automobile - Insurance", C58="720.3 Automobile - License", C58="870.4 Rent - Insurance", C58="870.6 Rent - Property Tax", C58="870.7 Rent - Homeoffice", C58="870.9 Rent - Water"),
   0,
   IF(Dashboard!$F$5="Quick",
      IF(OR(C58="190 Automobile",C58="200 computer hardware",C58="210 Computer software",C58="220 Quickbooks software",C58="230 Office equipment",C58="240 Office furniture"),
         E58-(E58/(1+Dashboard!$F$4)),
         0
      ),
      IF(C58="750 Business promotion",
         E58-(E58/(1+4.793/100)),
         E58-(E58/(1+Dashboard!$F$4))
      )
   )
)</f>
        <v>0</v>
      </c>
      <c r="J58" s="26">
        <f>Bank2[[#This Row],[Money in/ (Money out)]]-Bank2[[#This Row],[GST/HST]]</f>
        <v>0</v>
      </c>
      <c r="L58" s="23">
        <f t="shared" si="0"/>
        <v>0</v>
      </c>
    </row>
    <row r="59" spans="4:12" x14ac:dyDescent="0.2">
      <c r="D59" s="397">
        <f>_xlfn.XLOOKUP(C:C,Table1[for Import to Bank Register dropdown],Table1[for Pivot],0,0,1)</f>
        <v>0</v>
      </c>
      <c r="E59" s="403"/>
      <c r="F59" s="146">
        <f t="shared" si="2"/>
        <v>2222222</v>
      </c>
      <c r="G59" s="375">
        <f t="shared" si="1"/>
        <v>0</v>
      </c>
      <c r="I59" s="376">
        <f>IF(OR(C59="150 Directors advances", C59="120 accounts receivable", C59="720.2 Automobile - Insurance", C59="720.3 Automobile - License", C59="870.4 Rent - Insurance", C59="870.6 Rent - Property Tax", C59="870.7 Rent - Homeoffice", C59="870.9 Rent - Water"),
   0,
   IF(Dashboard!$F$5="Quick",
      IF(OR(C59="190 Automobile",C59="200 computer hardware",C59="210 Computer software",C59="220 Quickbooks software",C59="230 Office equipment",C59="240 Office furniture"),
         E59-(E59/(1+Dashboard!$F$4)),
         0
      ),
      IF(C59="750 Business promotion",
         E59-(E59/(1+4.793/100)),
         E59-(E59/(1+Dashboard!$F$4))
      )
   )
)</f>
        <v>0</v>
      </c>
      <c r="J59" s="26">
        <f>Bank2[[#This Row],[Money in/ (Money out)]]-Bank2[[#This Row],[GST/HST]]</f>
        <v>0</v>
      </c>
      <c r="L59" s="23">
        <f t="shared" si="0"/>
        <v>0</v>
      </c>
    </row>
    <row r="60" spans="4:12" x14ac:dyDescent="0.2">
      <c r="D60" s="397">
        <f>_xlfn.XLOOKUP(C:C,Table1[for Import to Bank Register dropdown],Table1[for Pivot],0,0,1)</f>
        <v>0</v>
      </c>
      <c r="E60" s="403"/>
      <c r="F60" s="146">
        <f t="shared" si="2"/>
        <v>2222222</v>
      </c>
      <c r="G60" s="375">
        <f t="shared" si="1"/>
        <v>0</v>
      </c>
      <c r="I60" s="376">
        <f>IF(OR(C60="150 Directors advances", C60="120 accounts receivable", C60="720.2 Automobile - Insurance", C60="720.3 Automobile - License", C60="870.4 Rent - Insurance", C60="870.6 Rent - Property Tax", C60="870.7 Rent - Homeoffice", C60="870.9 Rent - Water"),
   0,
   IF(Dashboard!$F$5="Quick",
      IF(OR(C60="190 Automobile",C60="200 computer hardware",C60="210 Computer software",C60="220 Quickbooks software",C60="230 Office equipment",C60="240 Office furniture"),
         E60-(E60/(1+Dashboard!$F$4)),
         0
      ),
      IF(C60="750 Business promotion",
         E60-(E60/(1+4.793/100)),
         E60-(E60/(1+Dashboard!$F$4))
      )
   )
)</f>
        <v>0</v>
      </c>
      <c r="J60" s="26">
        <f>Bank2[[#This Row],[Money in/ (Money out)]]-Bank2[[#This Row],[GST/HST]]</f>
        <v>0</v>
      </c>
      <c r="L60" s="23">
        <f t="shared" si="0"/>
        <v>0</v>
      </c>
    </row>
    <row r="61" spans="4:12" x14ac:dyDescent="0.2">
      <c r="D61" s="397">
        <f>_xlfn.XLOOKUP(C:C,Table1[for Import to Bank Register dropdown],Table1[for Pivot],0,0,1)</f>
        <v>0</v>
      </c>
      <c r="E61" s="403"/>
      <c r="F61" s="146">
        <f t="shared" si="2"/>
        <v>2222222</v>
      </c>
      <c r="G61" s="375">
        <f t="shared" si="1"/>
        <v>0</v>
      </c>
      <c r="I61" s="376">
        <f>IF(OR(C61="150 Directors advances", C61="120 accounts receivable", C61="720.2 Automobile - Insurance", C61="720.3 Automobile - License", C61="870.4 Rent - Insurance", C61="870.6 Rent - Property Tax", C61="870.7 Rent - Homeoffice", C61="870.9 Rent - Water"),
   0,
   IF(Dashboard!$F$5="Quick",
      IF(OR(C61="190 Automobile",C61="200 computer hardware",C61="210 Computer software",C61="220 Quickbooks software",C61="230 Office equipment",C61="240 Office furniture"),
         E61-(E61/(1+Dashboard!$F$4)),
         0
      ),
      IF(C61="750 Business promotion",
         E61-(E61/(1+4.793/100)),
         E61-(E61/(1+Dashboard!$F$4))
      )
   )
)</f>
        <v>0</v>
      </c>
      <c r="J61" s="26">
        <f>Bank2[[#This Row],[Money in/ (Money out)]]-Bank2[[#This Row],[GST/HST]]</f>
        <v>0</v>
      </c>
      <c r="L61" s="23">
        <f t="shared" si="0"/>
        <v>0</v>
      </c>
    </row>
    <row r="62" spans="4:12" x14ac:dyDescent="0.2">
      <c r="D62" s="397">
        <f>_xlfn.XLOOKUP(C:C,Table1[for Import to Bank Register dropdown],Table1[for Pivot],0,0,1)</f>
        <v>0</v>
      </c>
      <c r="E62" s="403"/>
      <c r="F62" s="146">
        <f t="shared" si="2"/>
        <v>2222222</v>
      </c>
      <c r="G62" s="375">
        <f t="shared" si="1"/>
        <v>0</v>
      </c>
      <c r="I62" s="376">
        <f>IF(OR(C62="150 Directors advances", C62="120 accounts receivable", C62="720.2 Automobile - Insurance", C62="720.3 Automobile - License", C62="870.4 Rent - Insurance", C62="870.6 Rent - Property Tax", C62="870.7 Rent - Homeoffice", C62="870.9 Rent - Water"),
   0,
   IF(Dashboard!$F$5="Quick",
      IF(OR(C62="190 Automobile",C62="200 computer hardware",C62="210 Computer software",C62="220 Quickbooks software",C62="230 Office equipment",C62="240 Office furniture"),
         E62-(E62/(1+Dashboard!$F$4)),
         0
      ),
      IF(C62="750 Business promotion",
         E62-(E62/(1+4.793/100)),
         E62-(E62/(1+Dashboard!$F$4))
      )
   )
)</f>
        <v>0</v>
      </c>
      <c r="J62" s="26">
        <f>Bank2[[#This Row],[Money in/ (Money out)]]-Bank2[[#This Row],[GST/HST]]</f>
        <v>0</v>
      </c>
      <c r="L62" s="23">
        <f t="shared" si="0"/>
        <v>0</v>
      </c>
    </row>
    <row r="63" spans="4:12" x14ac:dyDescent="0.2">
      <c r="D63" s="397">
        <f>_xlfn.XLOOKUP(C:C,Table1[for Import to Bank Register dropdown],Table1[for Pivot],0,0,1)</f>
        <v>0</v>
      </c>
      <c r="E63" s="403"/>
      <c r="F63" s="146">
        <f t="shared" si="2"/>
        <v>2222222</v>
      </c>
      <c r="G63" s="375">
        <f t="shared" si="1"/>
        <v>0</v>
      </c>
      <c r="I63" s="376">
        <f>IF(OR(C63="150 Directors advances", C63="120 accounts receivable", C63="720.2 Automobile - Insurance", C63="720.3 Automobile - License", C63="870.4 Rent - Insurance", C63="870.6 Rent - Property Tax", C63="870.7 Rent - Homeoffice", C63="870.9 Rent - Water"),
   0,
   IF(Dashboard!$F$5="Quick",
      IF(OR(C63="190 Automobile",C63="200 computer hardware",C63="210 Computer software",C63="220 Quickbooks software",C63="230 Office equipment",C63="240 Office furniture"),
         E63-(E63/(1+Dashboard!$F$4)),
         0
      ),
      IF(C63="750 Business promotion",
         E63-(E63/(1+4.793/100)),
         E63-(E63/(1+Dashboard!$F$4))
      )
   )
)</f>
        <v>0</v>
      </c>
      <c r="J63" s="26">
        <f>Bank2[[#This Row],[Money in/ (Money out)]]-Bank2[[#This Row],[GST/HST]]</f>
        <v>0</v>
      </c>
      <c r="L63" s="23">
        <f t="shared" si="0"/>
        <v>0</v>
      </c>
    </row>
    <row r="64" spans="4:12" x14ac:dyDescent="0.2">
      <c r="D64" s="397">
        <f>_xlfn.XLOOKUP(C:C,Table1[for Import to Bank Register dropdown],Table1[for Pivot],0,0,1)</f>
        <v>0</v>
      </c>
      <c r="E64" s="403"/>
      <c r="F64" s="146">
        <f t="shared" si="2"/>
        <v>2222222</v>
      </c>
      <c r="G64" s="375">
        <f t="shared" si="1"/>
        <v>0</v>
      </c>
      <c r="I64" s="376">
        <f>IF(OR(C64="150 Directors advances", C64="120 accounts receivable", C64="720.2 Automobile - Insurance", C64="720.3 Automobile - License", C64="870.4 Rent - Insurance", C64="870.6 Rent - Property Tax", C64="870.7 Rent - Homeoffice", C64="870.9 Rent - Water"),
   0,
   IF(Dashboard!$F$5="Quick",
      IF(OR(C64="190 Automobile",C64="200 computer hardware",C64="210 Computer software",C64="220 Quickbooks software",C64="230 Office equipment",C64="240 Office furniture"),
         E64-(E64/(1+Dashboard!$F$4)),
         0
      ),
      IF(C64="750 Business promotion",
         E64-(E64/(1+4.793/100)),
         E64-(E64/(1+Dashboard!$F$4))
      )
   )
)</f>
        <v>0</v>
      </c>
      <c r="J64" s="26">
        <f>Bank2[[#This Row],[Money in/ (Money out)]]-Bank2[[#This Row],[GST/HST]]</f>
        <v>0</v>
      </c>
      <c r="L64" s="23">
        <f t="shared" si="0"/>
        <v>0</v>
      </c>
    </row>
    <row r="65" spans="4:12" x14ac:dyDescent="0.2">
      <c r="D65" s="397">
        <f>_xlfn.XLOOKUP(C:C,Table1[for Import to Bank Register dropdown],Table1[for Pivot],0,0,1)</f>
        <v>0</v>
      </c>
      <c r="E65" s="403"/>
      <c r="F65" s="146">
        <f t="shared" si="2"/>
        <v>2222222</v>
      </c>
      <c r="G65" s="375">
        <f t="shared" si="1"/>
        <v>0</v>
      </c>
      <c r="I65" s="376">
        <f>IF(OR(C65="150 Directors advances", C65="120 accounts receivable", C65="720.2 Automobile - Insurance", C65="720.3 Automobile - License", C65="870.4 Rent - Insurance", C65="870.6 Rent - Property Tax", C65="870.7 Rent - Homeoffice", C65="870.9 Rent - Water"),
   0,
   IF(Dashboard!$F$5="Quick",
      IF(OR(C65="190 Automobile",C65="200 computer hardware",C65="210 Computer software",C65="220 Quickbooks software",C65="230 Office equipment",C65="240 Office furniture"),
         E65-(E65/(1+Dashboard!$F$4)),
         0
      ),
      IF(C65="750 Business promotion",
         E65-(E65/(1+4.793/100)),
         E65-(E65/(1+Dashboard!$F$4))
      )
   )
)</f>
        <v>0</v>
      </c>
      <c r="J65" s="26">
        <f>Bank2[[#This Row],[Money in/ (Money out)]]-Bank2[[#This Row],[GST/HST]]</f>
        <v>0</v>
      </c>
      <c r="L65" s="23">
        <f t="shared" si="0"/>
        <v>0</v>
      </c>
    </row>
    <row r="66" spans="4:12" x14ac:dyDescent="0.2">
      <c r="D66" s="397">
        <f>_xlfn.XLOOKUP(C:C,Table1[for Import to Bank Register dropdown],Table1[for Pivot],0,0,1)</f>
        <v>0</v>
      </c>
      <c r="E66" s="403"/>
      <c r="F66" s="146">
        <f t="shared" si="2"/>
        <v>2222222</v>
      </c>
      <c r="G66" s="375">
        <f t="shared" si="1"/>
        <v>0</v>
      </c>
      <c r="I66" s="376">
        <f>IF(OR(C66="150 Directors advances", C66="120 accounts receivable", C66="720.2 Automobile - Insurance", C66="720.3 Automobile - License", C66="870.4 Rent - Insurance", C66="870.6 Rent - Property Tax", C66="870.7 Rent - Homeoffice", C66="870.9 Rent - Water"),
   0,
   IF(Dashboard!$F$5="Quick",
      IF(OR(C66="190 Automobile",C66="200 computer hardware",C66="210 Computer software",C66="220 Quickbooks software",C66="230 Office equipment",C66="240 Office furniture"),
         E66-(E66/(1+Dashboard!$F$4)),
         0
      ),
      IF(C66="750 Business promotion",
         E66-(E66/(1+4.793/100)),
         E66-(E66/(1+Dashboard!$F$4))
      )
   )
)</f>
        <v>0</v>
      </c>
      <c r="J66" s="26">
        <f>Bank2[[#This Row],[Money in/ (Money out)]]-Bank2[[#This Row],[GST/HST]]</f>
        <v>0</v>
      </c>
      <c r="L66" s="23">
        <f t="shared" si="0"/>
        <v>0</v>
      </c>
    </row>
    <row r="67" spans="4:12" x14ac:dyDescent="0.2">
      <c r="D67" s="397">
        <f>_xlfn.XLOOKUP(C:C,Table1[for Import to Bank Register dropdown],Table1[for Pivot],0,0,1)</f>
        <v>0</v>
      </c>
      <c r="E67" s="403"/>
      <c r="F67" s="146">
        <f t="shared" si="2"/>
        <v>2222222</v>
      </c>
      <c r="G67" s="375">
        <f t="shared" si="1"/>
        <v>0</v>
      </c>
      <c r="I67" s="376">
        <f>IF(OR(C67="150 Directors advances", C67="120 accounts receivable", C67="720.2 Automobile - Insurance", C67="720.3 Automobile - License", C67="870.4 Rent - Insurance", C67="870.6 Rent - Property Tax", C67="870.7 Rent - Homeoffice", C67="870.9 Rent - Water"),
   0,
   IF(Dashboard!$F$5="Quick",
      IF(OR(C67="190 Automobile",C67="200 computer hardware",C67="210 Computer software",C67="220 Quickbooks software",C67="230 Office equipment",C67="240 Office furniture"),
         E67-(E67/(1+Dashboard!$F$4)),
         0
      ),
      IF(C67="750 Business promotion",
         E67-(E67/(1+4.793/100)),
         E67-(E67/(1+Dashboard!$F$4))
      )
   )
)</f>
        <v>0</v>
      </c>
      <c r="J67" s="26">
        <f>Bank2[[#This Row],[Money in/ (Money out)]]-Bank2[[#This Row],[GST/HST]]</f>
        <v>0</v>
      </c>
      <c r="L67" s="23">
        <f t="shared" si="0"/>
        <v>0</v>
      </c>
    </row>
    <row r="68" spans="4:12" x14ac:dyDescent="0.2">
      <c r="D68" s="397">
        <f>_xlfn.XLOOKUP(C:C,Table1[for Import to Bank Register dropdown],Table1[for Pivot],0,0,1)</f>
        <v>0</v>
      </c>
      <c r="E68" s="403"/>
      <c r="F68" s="146">
        <f t="shared" si="2"/>
        <v>2222222</v>
      </c>
      <c r="G68" s="375">
        <f t="shared" si="1"/>
        <v>0</v>
      </c>
      <c r="I68" s="376">
        <f>IF(OR(C68="150 Directors advances", C68="120 accounts receivable", C68="720.2 Automobile - Insurance", C68="720.3 Automobile - License", C68="870.4 Rent - Insurance", C68="870.6 Rent - Property Tax", C68="870.7 Rent - Homeoffice", C68="870.9 Rent - Water"),
   0,
   IF(Dashboard!$F$5="Quick",
      IF(OR(C68="190 Automobile",C68="200 computer hardware",C68="210 Computer software",C68="220 Quickbooks software",C68="230 Office equipment",C68="240 Office furniture"),
         E68-(E68/(1+Dashboard!$F$4)),
         0
      ),
      IF(C68="750 Business promotion",
         E68-(E68/(1+4.793/100)),
         E68-(E68/(1+Dashboard!$F$4))
      )
   )
)</f>
        <v>0</v>
      </c>
      <c r="J68" s="26">
        <f>Bank2[[#This Row],[Money in/ (Money out)]]-Bank2[[#This Row],[GST/HST]]</f>
        <v>0</v>
      </c>
      <c r="L68" s="23">
        <f t="shared" si="0"/>
        <v>0</v>
      </c>
    </row>
    <row r="69" spans="4:12" x14ac:dyDescent="0.2">
      <c r="D69" s="397">
        <f>_xlfn.XLOOKUP(C:C,Table1[for Import to Bank Register dropdown],Table1[for Pivot],0,0,1)</f>
        <v>0</v>
      </c>
      <c r="E69" s="403"/>
      <c r="F69" s="146">
        <f t="shared" si="2"/>
        <v>2222222</v>
      </c>
      <c r="G69" s="375">
        <f t="shared" si="1"/>
        <v>0</v>
      </c>
      <c r="I69" s="376">
        <f>IF(OR(C69="150 Directors advances", C69="120 accounts receivable", C69="720.2 Automobile - Insurance", C69="720.3 Automobile - License", C69="870.4 Rent - Insurance", C69="870.6 Rent - Property Tax", C69="870.7 Rent - Homeoffice", C69="870.9 Rent - Water"),
   0,
   IF(Dashboard!$F$5="Quick",
      IF(OR(C69="190 Automobile",C69="200 computer hardware",C69="210 Computer software",C69="220 Quickbooks software",C69="230 Office equipment",C69="240 Office furniture"),
         E69-(E69/(1+Dashboard!$F$4)),
         0
      ),
      IF(C69="750 Business promotion",
         E69-(E69/(1+4.793/100)),
         E69-(E69/(1+Dashboard!$F$4))
      )
   )
)</f>
        <v>0</v>
      </c>
      <c r="J69" s="26">
        <f>Bank2[[#This Row],[Money in/ (Money out)]]-Bank2[[#This Row],[GST/HST]]</f>
        <v>0</v>
      </c>
      <c r="L69" s="23">
        <f t="shared" si="0"/>
        <v>0</v>
      </c>
    </row>
    <row r="70" spans="4:12" x14ac:dyDescent="0.2">
      <c r="D70" s="397">
        <f>_xlfn.XLOOKUP(C:C,Table1[for Import to Bank Register dropdown],Table1[for Pivot],0,0,1)</f>
        <v>0</v>
      </c>
      <c r="E70" s="403"/>
      <c r="F70" s="146">
        <f t="shared" si="2"/>
        <v>2222222</v>
      </c>
      <c r="G70" s="375">
        <f t="shared" si="1"/>
        <v>0</v>
      </c>
      <c r="I70" s="376">
        <f>IF(OR(C70="150 Directors advances", C70="120 accounts receivable", C70="720.2 Automobile - Insurance", C70="720.3 Automobile - License", C70="870.4 Rent - Insurance", C70="870.6 Rent - Property Tax", C70="870.7 Rent - Homeoffice", C70="870.9 Rent - Water"),
   0,
   IF(Dashboard!$F$5="Quick",
      IF(OR(C70="190 Automobile",C70="200 computer hardware",C70="210 Computer software",C70="220 Quickbooks software",C70="230 Office equipment",C70="240 Office furniture"),
         E70-(E70/(1+Dashboard!$F$4)),
         0
      ),
      IF(C70="750 Business promotion",
         E70-(E70/(1+4.793/100)),
         E70-(E70/(1+Dashboard!$F$4))
      )
   )
)</f>
        <v>0</v>
      </c>
      <c r="J70" s="26">
        <f>Bank2[[#This Row],[Money in/ (Money out)]]-Bank2[[#This Row],[GST/HST]]</f>
        <v>0</v>
      </c>
      <c r="L70" s="23">
        <f t="shared" si="0"/>
        <v>0</v>
      </c>
    </row>
    <row r="71" spans="4:12" x14ac:dyDescent="0.2">
      <c r="D71" s="397">
        <f>_xlfn.XLOOKUP(C:C,Table1[for Import to Bank Register dropdown],Table1[for Pivot],0,0,1)</f>
        <v>0</v>
      </c>
      <c r="E71" s="403"/>
      <c r="F71" s="146">
        <f t="shared" si="2"/>
        <v>2222222</v>
      </c>
      <c r="G71" s="375">
        <f t="shared" si="1"/>
        <v>0</v>
      </c>
      <c r="I71" s="376">
        <f>IF(OR(C71="150 Directors advances", C71="120 accounts receivable", C71="720.2 Automobile - Insurance", C71="720.3 Automobile - License", C71="870.4 Rent - Insurance", C71="870.6 Rent - Property Tax", C71="870.7 Rent - Homeoffice", C71="870.9 Rent - Water"),
   0,
   IF(Dashboard!$F$5="Quick",
      IF(OR(C71="190 Automobile",C71="200 computer hardware",C71="210 Computer software",C71="220 Quickbooks software",C71="230 Office equipment",C71="240 Office furniture"),
         E71-(E71/(1+Dashboard!$F$4)),
         0
      ),
      IF(C71="750 Business promotion",
         E71-(E71/(1+4.793/100)),
         E71-(E71/(1+Dashboard!$F$4))
      )
   )
)</f>
        <v>0</v>
      </c>
      <c r="J71" s="26">
        <f>Bank2[[#This Row],[Money in/ (Money out)]]-Bank2[[#This Row],[GST/HST]]</f>
        <v>0</v>
      </c>
      <c r="L71" s="23">
        <f t="shared" ref="L71:L134" si="3">$L$3</f>
        <v>0</v>
      </c>
    </row>
    <row r="72" spans="4:12" x14ac:dyDescent="0.2">
      <c r="D72" s="397">
        <f>_xlfn.XLOOKUP(C:C,Table1[for Import to Bank Register dropdown],Table1[for Pivot],0,0,1)</f>
        <v>0</v>
      </c>
      <c r="E72" s="403"/>
      <c r="F72" s="146">
        <f t="shared" si="2"/>
        <v>2222222</v>
      </c>
      <c r="G72" s="375">
        <f t="shared" si="1"/>
        <v>0</v>
      </c>
      <c r="I72" s="376">
        <f>IF(OR(C72="150 Directors advances", C72="120 accounts receivable", C72="720.2 Automobile - Insurance", C72="720.3 Automobile - License", C72="870.4 Rent - Insurance", C72="870.6 Rent - Property Tax", C72="870.7 Rent - Homeoffice", C72="870.9 Rent - Water"),
   0,
   IF(Dashboard!$F$5="Quick",
      IF(OR(C72="190 Automobile",C72="200 computer hardware",C72="210 Computer software",C72="220 Quickbooks software",C72="230 Office equipment",C72="240 Office furniture"),
         E72-(E72/(1+Dashboard!$F$4)),
         0
      ),
      IF(C72="750 Business promotion",
         E72-(E72/(1+4.793/100)),
         E72-(E72/(1+Dashboard!$F$4))
      )
   )
)</f>
        <v>0</v>
      </c>
      <c r="J72" s="26">
        <f>Bank2[[#This Row],[Money in/ (Money out)]]-Bank2[[#This Row],[GST/HST]]</f>
        <v>0</v>
      </c>
      <c r="L72" s="23">
        <f t="shared" si="3"/>
        <v>0</v>
      </c>
    </row>
    <row r="73" spans="4:12" x14ac:dyDescent="0.2">
      <c r="D73" s="397">
        <f>_xlfn.XLOOKUP(C:C,Table1[for Import to Bank Register dropdown],Table1[for Pivot],0,0,1)</f>
        <v>0</v>
      </c>
      <c r="E73" s="403"/>
      <c r="F73" s="146">
        <f t="shared" si="2"/>
        <v>2222222</v>
      </c>
      <c r="G73" s="375">
        <f t="shared" si="1"/>
        <v>0</v>
      </c>
      <c r="I73" s="376">
        <f>IF(OR(C73="150 Directors advances", C73="120 accounts receivable", C73="720.2 Automobile - Insurance", C73="720.3 Automobile - License", C73="870.4 Rent - Insurance", C73="870.6 Rent - Property Tax", C73="870.7 Rent - Homeoffice", C73="870.9 Rent - Water"),
   0,
   IF(Dashboard!$F$5="Quick",
      IF(OR(C73="190 Automobile",C73="200 computer hardware",C73="210 Computer software",C73="220 Quickbooks software",C73="230 Office equipment",C73="240 Office furniture"),
         E73-(E73/(1+Dashboard!$F$4)),
         0
      ),
      IF(C73="750 Business promotion",
         E73-(E73/(1+4.793/100)),
         E73-(E73/(1+Dashboard!$F$4))
      )
   )
)</f>
        <v>0</v>
      </c>
      <c r="J73" s="26">
        <f>Bank2[[#This Row],[Money in/ (Money out)]]-Bank2[[#This Row],[GST/HST]]</f>
        <v>0</v>
      </c>
      <c r="L73" s="23">
        <f t="shared" si="3"/>
        <v>0</v>
      </c>
    </row>
    <row r="74" spans="4:12" x14ac:dyDescent="0.2">
      <c r="D74" s="397">
        <f>_xlfn.XLOOKUP(C:C,Table1[for Import to Bank Register dropdown],Table1[for Pivot],0,0,1)</f>
        <v>0</v>
      </c>
      <c r="E74" s="403"/>
      <c r="F74" s="146">
        <f t="shared" si="2"/>
        <v>2222222</v>
      </c>
      <c r="G74" s="375">
        <f t="shared" ref="G74:G137" si="4">G73+E74</f>
        <v>0</v>
      </c>
      <c r="I74" s="376">
        <f>IF(OR(C74="150 Directors advances", C74="120 accounts receivable", C74="720.2 Automobile - Insurance", C74="720.3 Automobile - License", C74="870.4 Rent - Insurance", C74="870.6 Rent - Property Tax", C74="870.7 Rent - Homeoffice", C74="870.9 Rent - Water"),
   0,
   IF(Dashboard!$F$5="Quick",
      IF(OR(C74="190 Automobile",C74="200 computer hardware",C74="210 Computer software",C74="220 Quickbooks software",C74="230 Office equipment",C74="240 Office furniture"),
         E74-(E74/(1+Dashboard!$F$4)),
         0
      ),
      IF(C74="750 Business promotion",
         E74-(E74/(1+4.793/100)),
         E74-(E74/(1+Dashboard!$F$4))
      )
   )
)</f>
        <v>0</v>
      </c>
      <c r="J74" s="26">
        <f>Bank2[[#This Row],[Money in/ (Money out)]]-Bank2[[#This Row],[GST/HST]]</f>
        <v>0</v>
      </c>
      <c r="L74" s="23">
        <f t="shared" si="3"/>
        <v>0</v>
      </c>
    </row>
    <row r="75" spans="4:12" x14ac:dyDescent="0.2">
      <c r="D75" s="397">
        <f>_xlfn.XLOOKUP(C:C,Table1[for Import to Bank Register dropdown],Table1[for Pivot],0,0,1)</f>
        <v>0</v>
      </c>
      <c r="E75" s="403"/>
      <c r="F75" s="146">
        <f t="shared" ref="F75:F138" si="5">$E$2</f>
        <v>2222222</v>
      </c>
      <c r="G75" s="375">
        <f t="shared" si="4"/>
        <v>0</v>
      </c>
      <c r="I75" s="376">
        <f>IF(OR(C75="150 Directors advances", C75="120 accounts receivable", C75="720.2 Automobile - Insurance", C75="720.3 Automobile - License", C75="870.4 Rent - Insurance", C75="870.6 Rent - Property Tax", C75="870.7 Rent - Homeoffice", C75="870.9 Rent - Water"),
   0,
   IF(Dashboard!$F$5="Quick",
      IF(OR(C75="190 Automobile",C75="200 computer hardware",C75="210 Computer software",C75="220 Quickbooks software",C75="230 Office equipment",C75="240 Office furniture"),
         E75-(E75/(1+Dashboard!$F$4)),
         0
      ),
      IF(C75="750 Business promotion",
         E75-(E75/(1+4.793/100)),
         E75-(E75/(1+Dashboard!$F$4))
      )
   )
)</f>
        <v>0</v>
      </c>
      <c r="J75" s="26">
        <f>Bank2[[#This Row],[Money in/ (Money out)]]-Bank2[[#This Row],[GST/HST]]</f>
        <v>0</v>
      </c>
      <c r="L75" s="23">
        <f t="shared" si="3"/>
        <v>0</v>
      </c>
    </row>
    <row r="76" spans="4:12" x14ac:dyDescent="0.2">
      <c r="D76" s="397">
        <f>_xlfn.XLOOKUP(C:C,Table1[for Import to Bank Register dropdown],Table1[for Pivot],0,0,1)</f>
        <v>0</v>
      </c>
      <c r="E76" s="403"/>
      <c r="F76" s="146">
        <f t="shared" si="5"/>
        <v>2222222</v>
      </c>
      <c r="G76" s="375">
        <f t="shared" si="4"/>
        <v>0</v>
      </c>
      <c r="I76" s="376">
        <f>IF(OR(C76="150 Directors advances", C76="120 accounts receivable", C76="720.2 Automobile - Insurance", C76="720.3 Automobile - License", C76="870.4 Rent - Insurance", C76="870.6 Rent - Property Tax", C76="870.7 Rent - Homeoffice", C76="870.9 Rent - Water"),
   0,
   IF(Dashboard!$F$5="Quick",
      IF(OR(C76="190 Automobile",C76="200 computer hardware",C76="210 Computer software",C76="220 Quickbooks software",C76="230 Office equipment",C76="240 Office furniture"),
         E76-(E76/(1+Dashboard!$F$4)),
         0
      ),
      IF(C76="750 Business promotion",
         E76-(E76/(1+4.793/100)),
         E76-(E76/(1+Dashboard!$F$4))
      )
   )
)</f>
        <v>0</v>
      </c>
      <c r="J76" s="26">
        <f>Bank2[[#This Row],[Money in/ (Money out)]]-Bank2[[#This Row],[GST/HST]]</f>
        <v>0</v>
      </c>
      <c r="L76" s="23">
        <f t="shared" si="3"/>
        <v>0</v>
      </c>
    </row>
    <row r="77" spans="4:12" x14ac:dyDescent="0.2">
      <c r="D77" s="397">
        <f>_xlfn.XLOOKUP(C:C,Table1[for Import to Bank Register dropdown],Table1[for Pivot],0,0,1)</f>
        <v>0</v>
      </c>
      <c r="E77" s="403"/>
      <c r="F77" s="146">
        <f t="shared" si="5"/>
        <v>2222222</v>
      </c>
      <c r="G77" s="375">
        <f t="shared" si="4"/>
        <v>0</v>
      </c>
      <c r="I77" s="376">
        <f>IF(OR(C77="150 Directors advances", C77="120 accounts receivable", C77="720.2 Automobile - Insurance", C77="720.3 Automobile - License", C77="870.4 Rent - Insurance", C77="870.6 Rent - Property Tax", C77="870.7 Rent - Homeoffice", C77="870.9 Rent - Water"),
   0,
   IF(Dashboard!$F$5="Quick",
      IF(OR(C77="190 Automobile",C77="200 computer hardware",C77="210 Computer software",C77="220 Quickbooks software",C77="230 Office equipment",C77="240 Office furniture"),
         E77-(E77/(1+Dashboard!$F$4)),
         0
      ),
      IF(C77="750 Business promotion",
         E77-(E77/(1+4.793/100)),
         E77-(E77/(1+Dashboard!$F$4))
      )
   )
)</f>
        <v>0</v>
      </c>
      <c r="J77" s="26">
        <f>Bank2[[#This Row],[Money in/ (Money out)]]-Bank2[[#This Row],[GST/HST]]</f>
        <v>0</v>
      </c>
      <c r="L77" s="23">
        <f t="shared" si="3"/>
        <v>0</v>
      </c>
    </row>
    <row r="78" spans="4:12" x14ac:dyDescent="0.2">
      <c r="D78" s="397">
        <f>_xlfn.XLOOKUP(C:C,Table1[for Import to Bank Register dropdown],Table1[for Pivot],0,0,1)</f>
        <v>0</v>
      </c>
      <c r="E78" s="403"/>
      <c r="F78" s="146">
        <f t="shared" si="5"/>
        <v>2222222</v>
      </c>
      <c r="G78" s="375">
        <f t="shared" si="4"/>
        <v>0</v>
      </c>
      <c r="I78" s="376">
        <f>IF(OR(C78="150 Directors advances", C78="120 accounts receivable", C78="720.2 Automobile - Insurance", C78="720.3 Automobile - License", C78="870.4 Rent - Insurance", C78="870.6 Rent - Property Tax", C78="870.7 Rent - Homeoffice", C78="870.9 Rent - Water"),
   0,
   IF(Dashboard!$F$5="Quick",
      IF(OR(C78="190 Automobile",C78="200 computer hardware",C78="210 Computer software",C78="220 Quickbooks software",C78="230 Office equipment",C78="240 Office furniture"),
         E78-(E78/(1+Dashboard!$F$4)),
         0
      ),
      IF(C78="750 Business promotion",
         E78-(E78/(1+4.793/100)),
         E78-(E78/(1+Dashboard!$F$4))
      )
   )
)</f>
        <v>0</v>
      </c>
      <c r="J78" s="26">
        <f>Bank2[[#This Row],[Money in/ (Money out)]]-Bank2[[#This Row],[GST/HST]]</f>
        <v>0</v>
      </c>
      <c r="L78" s="23">
        <f t="shared" si="3"/>
        <v>0</v>
      </c>
    </row>
    <row r="79" spans="4:12" x14ac:dyDescent="0.2">
      <c r="D79" s="397">
        <f>_xlfn.XLOOKUP(C:C,Table1[for Import to Bank Register dropdown],Table1[for Pivot],0,0,1)</f>
        <v>0</v>
      </c>
      <c r="E79" s="403"/>
      <c r="F79" s="146">
        <f t="shared" si="5"/>
        <v>2222222</v>
      </c>
      <c r="G79" s="375">
        <f t="shared" si="4"/>
        <v>0</v>
      </c>
      <c r="I79" s="376">
        <f>IF(OR(C79="150 Directors advances", C79="120 accounts receivable", C79="720.2 Automobile - Insurance", C79="720.3 Automobile - License", C79="870.4 Rent - Insurance", C79="870.6 Rent - Property Tax", C79="870.7 Rent - Homeoffice", C79="870.9 Rent - Water"),
   0,
   IF(Dashboard!$F$5="Quick",
      IF(OR(C79="190 Automobile",C79="200 computer hardware",C79="210 Computer software",C79="220 Quickbooks software",C79="230 Office equipment",C79="240 Office furniture"),
         E79-(E79/(1+Dashboard!$F$4)),
         0
      ),
      IF(C79="750 Business promotion",
         E79-(E79/(1+4.793/100)),
         E79-(E79/(1+Dashboard!$F$4))
      )
   )
)</f>
        <v>0</v>
      </c>
      <c r="J79" s="26">
        <f>Bank2[[#This Row],[Money in/ (Money out)]]-Bank2[[#This Row],[GST/HST]]</f>
        <v>0</v>
      </c>
      <c r="L79" s="23">
        <f t="shared" si="3"/>
        <v>0</v>
      </c>
    </row>
    <row r="80" spans="4:12" x14ac:dyDescent="0.2">
      <c r="D80" s="397">
        <f>_xlfn.XLOOKUP(C:C,Table1[for Import to Bank Register dropdown],Table1[for Pivot],0,0,1)</f>
        <v>0</v>
      </c>
      <c r="E80" s="403"/>
      <c r="F80" s="146">
        <f t="shared" si="5"/>
        <v>2222222</v>
      </c>
      <c r="G80" s="375">
        <f t="shared" si="4"/>
        <v>0</v>
      </c>
      <c r="I80" s="376">
        <f>IF(OR(C80="150 Directors advances", C80="120 accounts receivable", C80="720.2 Automobile - Insurance", C80="720.3 Automobile - License", C80="870.4 Rent - Insurance", C80="870.6 Rent - Property Tax", C80="870.7 Rent - Homeoffice", C80="870.9 Rent - Water"),
   0,
   IF(Dashboard!$F$5="Quick",
      IF(OR(C80="190 Automobile",C80="200 computer hardware",C80="210 Computer software",C80="220 Quickbooks software",C80="230 Office equipment",C80="240 Office furniture"),
         E80-(E80/(1+Dashboard!$F$4)),
         0
      ),
      IF(C80="750 Business promotion",
         E80-(E80/(1+4.793/100)),
         E80-(E80/(1+Dashboard!$F$4))
      )
   )
)</f>
        <v>0</v>
      </c>
      <c r="J80" s="26">
        <f>Bank2[[#This Row],[Money in/ (Money out)]]-Bank2[[#This Row],[GST/HST]]</f>
        <v>0</v>
      </c>
      <c r="L80" s="23">
        <f t="shared" si="3"/>
        <v>0</v>
      </c>
    </row>
    <row r="81" spans="4:12" x14ac:dyDescent="0.2">
      <c r="D81" s="397">
        <f>_xlfn.XLOOKUP(C:C,Table1[for Import to Bank Register dropdown],Table1[for Pivot],0,0,1)</f>
        <v>0</v>
      </c>
      <c r="E81" s="403"/>
      <c r="F81" s="146">
        <f t="shared" si="5"/>
        <v>2222222</v>
      </c>
      <c r="G81" s="375">
        <f t="shared" si="4"/>
        <v>0</v>
      </c>
      <c r="I81" s="376">
        <f>IF(OR(C81="150 Directors advances", C81="120 accounts receivable", C81="720.2 Automobile - Insurance", C81="720.3 Automobile - License", C81="870.4 Rent - Insurance", C81="870.6 Rent - Property Tax", C81="870.7 Rent - Homeoffice", C81="870.9 Rent - Water"),
   0,
   IF(Dashboard!$F$5="Quick",
      IF(OR(C81="190 Automobile",C81="200 computer hardware",C81="210 Computer software",C81="220 Quickbooks software",C81="230 Office equipment",C81="240 Office furniture"),
         E81-(E81/(1+Dashboard!$F$4)),
         0
      ),
      IF(C81="750 Business promotion",
         E81-(E81/(1+4.793/100)),
         E81-(E81/(1+Dashboard!$F$4))
      )
   )
)</f>
        <v>0</v>
      </c>
      <c r="J81" s="26">
        <f>Bank2[[#This Row],[Money in/ (Money out)]]-Bank2[[#This Row],[GST/HST]]</f>
        <v>0</v>
      </c>
      <c r="L81" s="23">
        <f t="shared" si="3"/>
        <v>0</v>
      </c>
    </row>
    <row r="82" spans="4:12" x14ac:dyDescent="0.2">
      <c r="D82" s="397">
        <f>_xlfn.XLOOKUP(C:C,Table1[for Import to Bank Register dropdown],Table1[for Pivot],0,0,1)</f>
        <v>0</v>
      </c>
      <c r="E82" s="403"/>
      <c r="F82" s="146">
        <f t="shared" si="5"/>
        <v>2222222</v>
      </c>
      <c r="G82" s="375">
        <f t="shared" si="4"/>
        <v>0</v>
      </c>
      <c r="I82" s="376">
        <f>IF(OR(C82="150 Directors advances", C82="120 accounts receivable", C82="720.2 Automobile - Insurance", C82="720.3 Automobile - License", C82="870.4 Rent - Insurance", C82="870.6 Rent - Property Tax", C82="870.7 Rent - Homeoffice", C82="870.9 Rent - Water"),
   0,
   IF(Dashboard!$F$5="Quick",
      IF(OR(C82="190 Automobile",C82="200 computer hardware",C82="210 Computer software",C82="220 Quickbooks software",C82="230 Office equipment",C82="240 Office furniture"),
         E82-(E82/(1+Dashboard!$F$4)),
         0
      ),
      IF(C82="750 Business promotion",
         E82-(E82/(1+4.793/100)),
         E82-(E82/(1+Dashboard!$F$4))
      )
   )
)</f>
        <v>0</v>
      </c>
      <c r="J82" s="26">
        <f>Bank2[[#This Row],[Money in/ (Money out)]]-Bank2[[#This Row],[GST/HST]]</f>
        <v>0</v>
      </c>
      <c r="L82" s="23">
        <f t="shared" si="3"/>
        <v>0</v>
      </c>
    </row>
    <row r="83" spans="4:12" x14ac:dyDescent="0.2">
      <c r="D83" s="397">
        <f>_xlfn.XLOOKUP(C:C,Table1[for Import to Bank Register dropdown],Table1[for Pivot],0,0,1)</f>
        <v>0</v>
      </c>
      <c r="E83" s="403"/>
      <c r="F83" s="146">
        <f t="shared" si="5"/>
        <v>2222222</v>
      </c>
      <c r="G83" s="375">
        <f t="shared" si="4"/>
        <v>0</v>
      </c>
      <c r="I83" s="376">
        <f>IF(OR(C83="150 Directors advances", C83="120 accounts receivable", C83="720.2 Automobile - Insurance", C83="720.3 Automobile - License", C83="870.4 Rent - Insurance", C83="870.6 Rent - Property Tax", C83="870.7 Rent - Homeoffice", C83="870.9 Rent - Water"),
   0,
   IF(Dashboard!$F$5="Quick",
      IF(OR(C83="190 Automobile",C83="200 computer hardware",C83="210 Computer software",C83="220 Quickbooks software",C83="230 Office equipment",C83="240 Office furniture"),
         E83-(E83/(1+Dashboard!$F$4)),
         0
      ),
      IF(C83="750 Business promotion",
         E83-(E83/(1+4.793/100)),
         E83-(E83/(1+Dashboard!$F$4))
      )
   )
)</f>
        <v>0</v>
      </c>
      <c r="J83" s="26">
        <f>Bank2[[#This Row],[Money in/ (Money out)]]-Bank2[[#This Row],[GST/HST]]</f>
        <v>0</v>
      </c>
      <c r="L83" s="23">
        <f t="shared" si="3"/>
        <v>0</v>
      </c>
    </row>
    <row r="84" spans="4:12" x14ac:dyDescent="0.2">
      <c r="D84" s="397">
        <f>_xlfn.XLOOKUP(C:C,Table1[for Import to Bank Register dropdown],Table1[for Pivot],0,0,1)</f>
        <v>0</v>
      </c>
      <c r="E84" s="403"/>
      <c r="F84" s="146">
        <f t="shared" si="5"/>
        <v>2222222</v>
      </c>
      <c r="G84" s="375">
        <f t="shared" si="4"/>
        <v>0</v>
      </c>
      <c r="I84" s="376">
        <f>IF(OR(C84="150 Directors advances", C84="120 accounts receivable", C84="720.2 Automobile - Insurance", C84="720.3 Automobile - License", C84="870.4 Rent - Insurance", C84="870.6 Rent - Property Tax", C84="870.7 Rent - Homeoffice", C84="870.9 Rent - Water"),
   0,
   IF(Dashboard!$F$5="Quick",
      IF(OR(C84="190 Automobile",C84="200 computer hardware",C84="210 Computer software",C84="220 Quickbooks software",C84="230 Office equipment",C84="240 Office furniture"),
         E84-(E84/(1+Dashboard!$F$4)),
         0
      ),
      IF(C84="750 Business promotion",
         E84-(E84/(1+4.793/100)),
         E84-(E84/(1+Dashboard!$F$4))
      )
   )
)</f>
        <v>0</v>
      </c>
      <c r="J84" s="26">
        <f>Bank2[[#This Row],[Money in/ (Money out)]]-Bank2[[#This Row],[GST/HST]]</f>
        <v>0</v>
      </c>
      <c r="L84" s="23">
        <f t="shared" si="3"/>
        <v>0</v>
      </c>
    </row>
    <row r="85" spans="4:12" x14ac:dyDescent="0.2">
      <c r="D85" s="397">
        <f>_xlfn.XLOOKUP(C:C,Table1[for Import to Bank Register dropdown],Table1[for Pivot],0,0,1)</f>
        <v>0</v>
      </c>
      <c r="E85" s="403"/>
      <c r="F85" s="146">
        <f t="shared" si="5"/>
        <v>2222222</v>
      </c>
      <c r="G85" s="375">
        <f t="shared" si="4"/>
        <v>0</v>
      </c>
      <c r="I85" s="376">
        <f>IF(OR(C85="150 Directors advances", C85="120 accounts receivable", C85="720.2 Automobile - Insurance", C85="720.3 Automobile - License", C85="870.4 Rent - Insurance", C85="870.6 Rent - Property Tax", C85="870.7 Rent - Homeoffice", C85="870.9 Rent - Water"),
   0,
   IF(Dashboard!$F$5="Quick",
      IF(OR(C85="190 Automobile",C85="200 computer hardware",C85="210 Computer software",C85="220 Quickbooks software",C85="230 Office equipment",C85="240 Office furniture"),
         E85-(E85/(1+Dashboard!$F$4)),
         0
      ),
      IF(C85="750 Business promotion",
         E85-(E85/(1+4.793/100)),
         E85-(E85/(1+Dashboard!$F$4))
      )
   )
)</f>
        <v>0</v>
      </c>
      <c r="J85" s="26">
        <f>Bank2[[#This Row],[Money in/ (Money out)]]-Bank2[[#This Row],[GST/HST]]</f>
        <v>0</v>
      </c>
      <c r="L85" s="23">
        <f t="shared" si="3"/>
        <v>0</v>
      </c>
    </row>
    <row r="86" spans="4:12" x14ac:dyDescent="0.2">
      <c r="D86" s="397">
        <f>_xlfn.XLOOKUP(C:C,Table1[for Import to Bank Register dropdown],Table1[for Pivot],0,0,1)</f>
        <v>0</v>
      </c>
      <c r="E86" s="403"/>
      <c r="F86" s="146">
        <f t="shared" si="5"/>
        <v>2222222</v>
      </c>
      <c r="G86" s="375">
        <f t="shared" si="4"/>
        <v>0</v>
      </c>
      <c r="I86" s="376">
        <f>IF(OR(C86="150 Directors advances", C86="120 accounts receivable", C86="720.2 Automobile - Insurance", C86="720.3 Automobile - License", C86="870.4 Rent - Insurance", C86="870.6 Rent - Property Tax", C86="870.7 Rent - Homeoffice", C86="870.9 Rent - Water"),
   0,
   IF(Dashboard!$F$5="Quick",
      IF(OR(C86="190 Automobile",C86="200 computer hardware",C86="210 Computer software",C86="220 Quickbooks software",C86="230 Office equipment",C86="240 Office furniture"),
         E86-(E86/(1+Dashboard!$F$4)),
         0
      ),
      IF(C86="750 Business promotion",
         E86-(E86/(1+4.793/100)),
         E86-(E86/(1+Dashboard!$F$4))
      )
   )
)</f>
        <v>0</v>
      </c>
      <c r="J86" s="26">
        <f>Bank2[[#This Row],[Money in/ (Money out)]]-Bank2[[#This Row],[GST/HST]]</f>
        <v>0</v>
      </c>
      <c r="L86" s="23">
        <f t="shared" si="3"/>
        <v>0</v>
      </c>
    </row>
    <row r="87" spans="4:12" x14ac:dyDescent="0.2">
      <c r="D87" s="397">
        <f>_xlfn.XLOOKUP(C:C,Table1[for Import to Bank Register dropdown],Table1[for Pivot],0,0,1)</f>
        <v>0</v>
      </c>
      <c r="E87" s="403"/>
      <c r="F87" s="146">
        <f t="shared" si="5"/>
        <v>2222222</v>
      </c>
      <c r="G87" s="375">
        <f t="shared" si="4"/>
        <v>0</v>
      </c>
      <c r="I87" s="376">
        <f>IF(OR(C87="150 Directors advances", C87="120 accounts receivable", C87="720.2 Automobile - Insurance", C87="720.3 Automobile - License", C87="870.4 Rent - Insurance", C87="870.6 Rent - Property Tax", C87="870.7 Rent - Homeoffice", C87="870.9 Rent - Water"),
   0,
   IF(Dashboard!$F$5="Quick",
      IF(OR(C87="190 Automobile",C87="200 computer hardware",C87="210 Computer software",C87="220 Quickbooks software",C87="230 Office equipment",C87="240 Office furniture"),
         E87-(E87/(1+Dashboard!$F$4)),
         0
      ),
      IF(C87="750 Business promotion",
         E87-(E87/(1+4.793/100)),
         E87-(E87/(1+Dashboard!$F$4))
      )
   )
)</f>
        <v>0</v>
      </c>
      <c r="J87" s="26">
        <f>Bank2[[#This Row],[Money in/ (Money out)]]-Bank2[[#This Row],[GST/HST]]</f>
        <v>0</v>
      </c>
      <c r="L87" s="23">
        <f t="shared" si="3"/>
        <v>0</v>
      </c>
    </row>
    <row r="88" spans="4:12" x14ac:dyDescent="0.2">
      <c r="D88" s="397">
        <f>_xlfn.XLOOKUP(C:C,Table1[for Import to Bank Register dropdown],Table1[for Pivot],0,0,1)</f>
        <v>0</v>
      </c>
      <c r="E88" s="403"/>
      <c r="F88" s="146">
        <f t="shared" si="5"/>
        <v>2222222</v>
      </c>
      <c r="G88" s="375">
        <f t="shared" si="4"/>
        <v>0</v>
      </c>
      <c r="I88" s="376">
        <f>IF(OR(C88="150 Directors advances", C88="120 accounts receivable", C88="720.2 Automobile - Insurance", C88="720.3 Automobile - License", C88="870.4 Rent - Insurance", C88="870.6 Rent - Property Tax", C88="870.7 Rent - Homeoffice", C88="870.9 Rent - Water"),
   0,
   IF(Dashboard!$F$5="Quick",
      IF(OR(C88="190 Automobile",C88="200 computer hardware",C88="210 Computer software",C88="220 Quickbooks software",C88="230 Office equipment",C88="240 Office furniture"),
         E88-(E88/(1+Dashboard!$F$4)),
         0
      ),
      IF(C88="750 Business promotion",
         E88-(E88/(1+4.793/100)),
         E88-(E88/(1+Dashboard!$F$4))
      )
   )
)</f>
        <v>0</v>
      </c>
      <c r="J88" s="26">
        <f>Bank2[[#This Row],[Money in/ (Money out)]]-Bank2[[#This Row],[GST/HST]]</f>
        <v>0</v>
      </c>
      <c r="L88" s="23">
        <f t="shared" si="3"/>
        <v>0</v>
      </c>
    </row>
    <row r="89" spans="4:12" x14ac:dyDescent="0.2">
      <c r="D89" s="397">
        <f>_xlfn.XLOOKUP(C:C,Table1[for Import to Bank Register dropdown],Table1[for Pivot],0,0,1)</f>
        <v>0</v>
      </c>
      <c r="E89" s="403"/>
      <c r="F89" s="146">
        <f t="shared" si="5"/>
        <v>2222222</v>
      </c>
      <c r="G89" s="375">
        <f t="shared" si="4"/>
        <v>0</v>
      </c>
      <c r="I89" s="376">
        <f>IF(OR(C89="150 Directors advances", C89="120 accounts receivable", C89="720.2 Automobile - Insurance", C89="720.3 Automobile - License", C89="870.4 Rent - Insurance", C89="870.6 Rent - Property Tax", C89="870.7 Rent - Homeoffice", C89="870.9 Rent - Water"),
   0,
   IF(Dashboard!$F$5="Quick",
      IF(OR(C89="190 Automobile",C89="200 computer hardware",C89="210 Computer software",C89="220 Quickbooks software",C89="230 Office equipment",C89="240 Office furniture"),
         E89-(E89/(1+Dashboard!$F$4)),
         0
      ),
      IF(C89="750 Business promotion",
         E89-(E89/(1+4.793/100)),
         E89-(E89/(1+Dashboard!$F$4))
      )
   )
)</f>
        <v>0</v>
      </c>
      <c r="J89" s="26">
        <f>Bank2[[#This Row],[Money in/ (Money out)]]-Bank2[[#This Row],[GST/HST]]</f>
        <v>0</v>
      </c>
      <c r="L89" s="23">
        <f t="shared" si="3"/>
        <v>0</v>
      </c>
    </row>
    <row r="90" spans="4:12" x14ac:dyDescent="0.2">
      <c r="D90" s="397">
        <f>_xlfn.XLOOKUP(C:C,Table1[for Import to Bank Register dropdown],Table1[for Pivot],0,0,1)</f>
        <v>0</v>
      </c>
      <c r="E90" s="403"/>
      <c r="F90" s="146">
        <f t="shared" si="5"/>
        <v>2222222</v>
      </c>
      <c r="G90" s="375">
        <f t="shared" si="4"/>
        <v>0</v>
      </c>
      <c r="I90" s="376">
        <f>IF(OR(C90="150 Directors advances", C90="120 accounts receivable", C90="720.2 Automobile - Insurance", C90="720.3 Automobile - License", C90="870.4 Rent - Insurance", C90="870.6 Rent - Property Tax", C90="870.7 Rent - Homeoffice", C90="870.9 Rent - Water"),
   0,
   IF(Dashboard!$F$5="Quick",
      IF(OR(C90="190 Automobile",C90="200 computer hardware",C90="210 Computer software",C90="220 Quickbooks software",C90="230 Office equipment",C90="240 Office furniture"),
         E90-(E90/(1+Dashboard!$F$4)),
         0
      ),
      IF(C90="750 Business promotion",
         E90-(E90/(1+4.793/100)),
         E90-(E90/(1+Dashboard!$F$4))
      )
   )
)</f>
        <v>0</v>
      </c>
      <c r="J90" s="26">
        <f>Bank2[[#This Row],[Money in/ (Money out)]]-Bank2[[#This Row],[GST/HST]]</f>
        <v>0</v>
      </c>
      <c r="L90" s="23">
        <f t="shared" si="3"/>
        <v>0</v>
      </c>
    </row>
    <row r="91" spans="4:12" x14ac:dyDescent="0.2">
      <c r="D91" s="397">
        <f>_xlfn.XLOOKUP(C:C,Table1[for Import to Bank Register dropdown],Table1[for Pivot],0,0,1)</f>
        <v>0</v>
      </c>
      <c r="E91" s="403"/>
      <c r="F91" s="146">
        <f t="shared" si="5"/>
        <v>2222222</v>
      </c>
      <c r="G91" s="375">
        <f t="shared" si="4"/>
        <v>0</v>
      </c>
      <c r="I91" s="376">
        <f>IF(OR(C91="150 Directors advances", C91="120 accounts receivable", C91="720.2 Automobile - Insurance", C91="720.3 Automobile - License", C91="870.4 Rent - Insurance", C91="870.6 Rent - Property Tax", C91="870.7 Rent - Homeoffice", C91="870.9 Rent - Water"),
   0,
   IF(Dashboard!$F$5="Quick",
      IF(OR(C91="190 Automobile",C91="200 computer hardware",C91="210 Computer software",C91="220 Quickbooks software",C91="230 Office equipment",C91="240 Office furniture"),
         E91-(E91/(1+Dashboard!$F$4)),
         0
      ),
      IF(C91="750 Business promotion",
         E91-(E91/(1+4.793/100)),
         E91-(E91/(1+Dashboard!$F$4))
      )
   )
)</f>
        <v>0</v>
      </c>
      <c r="J91" s="26">
        <f>Bank2[[#This Row],[Money in/ (Money out)]]-Bank2[[#This Row],[GST/HST]]</f>
        <v>0</v>
      </c>
      <c r="L91" s="23">
        <f t="shared" si="3"/>
        <v>0</v>
      </c>
    </row>
    <row r="92" spans="4:12" x14ac:dyDescent="0.2">
      <c r="D92" s="397">
        <f>_xlfn.XLOOKUP(C:C,Table1[for Import to Bank Register dropdown],Table1[for Pivot],0,0,1)</f>
        <v>0</v>
      </c>
      <c r="E92" s="403"/>
      <c r="F92" s="146">
        <f t="shared" si="5"/>
        <v>2222222</v>
      </c>
      <c r="G92" s="375">
        <f t="shared" si="4"/>
        <v>0</v>
      </c>
      <c r="I92" s="376">
        <f>IF(OR(C92="150 Directors advances", C92="120 accounts receivable", C92="720.2 Automobile - Insurance", C92="720.3 Automobile - License", C92="870.4 Rent - Insurance", C92="870.6 Rent - Property Tax", C92="870.7 Rent - Homeoffice", C92="870.9 Rent - Water"),
   0,
   IF(Dashboard!$F$5="Quick",
      IF(OR(C92="190 Automobile",C92="200 computer hardware",C92="210 Computer software",C92="220 Quickbooks software",C92="230 Office equipment",C92="240 Office furniture"),
         E92-(E92/(1+Dashboard!$F$4)),
         0
      ),
      IF(C92="750 Business promotion",
         E92-(E92/(1+4.793/100)),
         E92-(E92/(1+Dashboard!$F$4))
      )
   )
)</f>
        <v>0</v>
      </c>
      <c r="J92" s="26">
        <f>Bank2[[#This Row],[Money in/ (Money out)]]-Bank2[[#This Row],[GST/HST]]</f>
        <v>0</v>
      </c>
      <c r="L92" s="23">
        <f t="shared" si="3"/>
        <v>0</v>
      </c>
    </row>
    <row r="93" spans="4:12" x14ac:dyDescent="0.2">
      <c r="D93" s="397">
        <f>_xlfn.XLOOKUP(C:C,Table1[for Import to Bank Register dropdown],Table1[for Pivot],0,0,1)</f>
        <v>0</v>
      </c>
      <c r="E93" s="403"/>
      <c r="F93" s="146">
        <f t="shared" si="5"/>
        <v>2222222</v>
      </c>
      <c r="G93" s="375">
        <f t="shared" si="4"/>
        <v>0</v>
      </c>
      <c r="I93" s="376">
        <f>IF(OR(C93="150 Directors advances", C93="120 accounts receivable", C93="720.2 Automobile - Insurance", C93="720.3 Automobile - License", C93="870.4 Rent - Insurance", C93="870.6 Rent - Property Tax", C93="870.7 Rent - Homeoffice", C93="870.9 Rent - Water"),
   0,
   IF(Dashboard!$F$5="Quick",
      IF(OR(C93="190 Automobile",C93="200 computer hardware",C93="210 Computer software",C93="220 Quickbooks software",C93="230 Office equipment",C93="240 Office furniture"),
         E93-(E93/(1+Dashboard!$F$4)),
         0
      ),
      IF(C93="750 Business promotion",
         E93-(E93/(1+4.793/100)),
         E93-(E93/(1+Dashboard!$F$4))
      )
   )
)</f>
        <v>0</v>
      </c>
      <c r="J93" s="26">
        <f>Bank2[[#This Row],[Money in/ (Money out)]]-Bank2[[#This Row],[GST/HST]]</f>
        <v>0</v>
      </c>
      <c r="L93" s="23">
        <f t="shared" si="3"/>
        <v>0</v>
      </c>
    </row>
    <row r="94" spans="4:12" x14ac:dyDescent="0.2">
      <c r="D94" s="397">
        <f>_xlfn.XLOOKUP(C:C,Table1[for Import to Bank Register dropdown],Table1[for Pivot],0,0,1)</f>
        <v>0</v>
      </c>
      <c r="E94" s="403"/>
      <c r="F94" s="146">
        <f t="shared" si="5"/>
        <v>2222222</v>
      </c>
      <c r="G94" s="375">
        <f t="shared" si="4"/>
        <v>0</v>
      </c>
      <c r="I94" s="376">
        <f>IF(OR(C94="150 Directors advances", C94="120 accounts receivable", C94="720.2 Automobile - Insurance", C94="720.3 Automobile - License", C94="870.4 Rent - Insurance", C94="870.6 Rent - Property Tax", C94="870.7 Rent - Homeoffice", C94="870.9 Rent - Water"),
   0,
   IF(Dashboard!$F$5="Quick",
      IF(OR(C94="190 Automobile",C94="200 computer hardware",C94="210 Computer software",C94="220 Quickbooks software",C94="230 Office equipment",C94="240 Office furniture"),
         E94-(E94/(1+Dashboard!$F$4)),
         0
      ),
      IF(C94="750 Business promotion",
         E94-(E94/(1+4.793/100)),
         E94-(E94/(1+Dashboard!$F$4))
      )
   )
)</f>
        <v>0</v>
      </c>
      <c r="J94" s="26">
        <f>Bank2[[#This Row],[Money in/ (Money out)]]-Bank2[[#This Row],[GST/HST]]</f>
        <v>0</v>
      </c>
      <c r="L94" s="23">
        <f t="shared" si="3"/>
        <v>0</v>
      </c>
    </row>
    <row r="95" spans="4:12" x14ac:dyDescent="0.2">
      <c r="D95" s="397">
        <f>_xlfn.XLOOKUP(C:C,Table1[for Import to Bank Register dropdown],Table1[for Pivot],0,0,1)</f>
        <v>0</v>
      </c>
      <c r="E95" s="403"/>
      <c r="F95" s="146">
        <f t="shared" si="5"/>
        <v>2222222</v>
      </c>
      <c r="G95" s="375">
        <f t="shared" si="4"/>
        <v>0</v>
      </c>
      <c r="I95" s="376">
        <f>IF(OR(C95="150 Directors advances", C95="120 accounts receivable", C95="720.2 Automobile - Insurance", C95="720.3 Automobile - License", C95="870.4 Rent - Insurance", C95="870.6 Rent - Property Tax", C95="870.7 Rent - Homeoffice", C95="870.9 Rent - Water"),
   0,
   IF(Dashboard!$F$5="Quick",
      IF(OR(C95="190 Automobile",C95="200 computer hardware",C95="210 Computer software",C95="220 Quickbooks software",C95="230 Office equipment",C95="240 Office furniture"),
         E95-(E95/(1+Dashboard!$F$4)),
         0
      ),
      IF(C95="750 Business promotion",
         E95-(E95/(1+4.793/100)),
         E95-(E95/(1+Dashboard!$F$4))
      )
   )
)</f>
        <v>0</v>
      </c>
      <c r="J95" s="26">
        <f>Bank2[[#This Row],[Money in/ (Money out)]]-Bank2[[#This Row],[GST/HST]]</f>
        <v>0</v>
      </c>
      <c r="L95" s="23">
        <f t="shared" si="3"/>
        <v>0</v>
      </c>
    </row>
    <row r="96" spans="4:12" x14ac:dyDescent="0.2">
      <c r="D96" s="397">
        <f>_xlfn.XLOOKUP(C:C,Table1[for Import to Bank Register dropdown],Table1[for Pivot],0,0,1)</f>
        <v>0</v>
      </c>
      <c r="E96" s="403"/>
      <c r="F96" s="146">
        <f t="shared" si="5"/>
        <v>2222222</v>
      </c>
      <c r="G96" s="375">
        <f t="shared" si="4"/>
        <v>0</v>
      </c>
      <c r="I96" s="376">
        <f>IF(OR(C96="150 Directors advances", C96="120 accounts receivable", C96="720.2 Automobile - Insurance", C96="720.3 Automobile - License", C96="870.4 Rent - Insurance", C96="870.6 Rent - Property Tax", C96="870.7 Rent - Homeoffice", C96="870.9 Rent - Water"),
   0,
   IF(Dashboard!$F$5="Quick",
      IF(OR(C96="190 Automobile",C96="200 computer hardware",C96="210 Computer software",C96="220 Quickbooks software",C96="230 Office equipment",C96="240 Office furniture"),
         E96-(E96/(1+Dashboard!$F$4)),
         0
      ),
      IF(C96="750 Business promotion",
         E96-(E96/(1+4.793/100)),
         E96-(E96/(1+Dashboard!$F$4))
      )
   )
)</f>
        <v>0</v>
      </c>
      <c r="J96" s="26">
        <f>Bank2[[#This Row],[Money in/ (Money out)]]-Bank2[[#This Row],[GST/HST]]</f>
        <v>0</v>
      </c>
      <c r="L96" s="23">
        <f t="shared" si="3"/>
        <v>0</v>
      </c>
    </row>
    <row r="97" spans="4:12" x14ac:dyDescent="0.2">
      <c r="D97" s="397">
        <f>_xlfn.XLOOKUP(C:C,Table1[for Import to Bank Register dropdown],Table1[for Pivot],0,0,1)</f>
        <v>0</v>
      </c>
      <c r="E97" s="403"/>
      <c r="F97" s="146">
        <f t="shared" si="5"/>
        <v>2222222</v>
      </c>
      <c r="G97" s="375">
        <f t="shared" si="4"/>
        <v>0</v>
      </c>
      <c r="I97" s="376">
        <f>IF(OR(C97="150 Directors advances", C97="120 accounts receivable", C97="720.2 Automobile - Insurance", C97="720.3 Automobile - License", C97="870.4 Rent - Insurance", C97="870.6 Rent - Property Tax", C97="870.7 Rent - Homeoffice", C97="870.9 Rent - Water"),
   0,
   IF(Dashboard!$F$5="Quick",
      IF(OR(C97="190 Automobile",C97="200 computer hardware",C97="210 Computer software",C97="220 Quickbooks software",C97="230 Office equipment",C97="240 Office furniture"),
         E97-(E97/(1+Dashboard!$F$4)),
         0
      ),
      IF(C97="750 Business promotion",
         E97-(E97/(1+4.793/100)),
         E97-(E97/(1+Dashboard!$F$4))
      )
   )
)</f>
        <v>0</v>
      </c>
      <c r="J97" s="26">
        <f>Bank2[[#This Row],[Money in/ (Money out)]]-Bank2[[#This Row],[GST/HST]]</f>
        <v>0</v>
      </c>
      <c r="L97" s="23">
        <f t="shared" si="3"/>
        <v>0</v>
      </c>
    </row>
    <row r="98" spans="4:12" x14ac:dyDescent="0.2">
      <c r="D98" s="397">
        <f>_xlfn.XLOOKUP(C:C,Table1[for Import to Bank Register dropdown],Table1[for Pivot],0,0,1)</f>
        <v>0</v>
      </c>
      <c r="E98" s="403"/>
      <c r="F98" s="146">
        <f t="shared" si="5"/>
        <v>2222222</v>
      </c>
      <c r="G98" s="375">
        <f t="shared" si="4"/>
        <v>0</v>
      </c>
      <c r="I98" s="376">
        <f>IF(OR(C98="150 Directors advances", C98="120 accounts receivable", C98="720.2 Automobile - Insurance", C98="720.3 Automobile - License", C98="870.4 Rent - Insurance", C98="870.6 Rent - Property Tax", C98="870.7 Rent - Homeoffice", C98="870.9 Rent - Water"),
   0,
   IF(Dashboard!$F$5="Quick",
      IF(OR(C98="190 Automobile",C98="200 computer hardware",C98="210 Computer software",C98="220 Quickbooks software",C98="230 Office equipment",C98="240 Office furniture"),
         E98-(E98/(1+Dashboard!$F$4)),
         0
      ),
      IF(C98="750 Business promotion",
         E98-(E98/(1+4.793/100)),
         E98-(E98/(1+Dashboard!$F$4))
      )
   )
)</f>
        <v>0</v>
      </c>
      <c r="J98" s="26">
        <f>Bank2[[#This Row],[Money in/ (Money out)]]-Bank2[[#This Row],[GST/HST]]</f>
        <v>0</v>
      </c>
      <c r="L98" s="23">
        <f t="shared" si="3"/>
        <v>0</v>
      </c>
    </row>
    <row r="99" spans="4:12" x14ac:dyDescent="0.2">
      <c r="D99" s="397">
        <f>_xlfn.XLOOKUP(C:C,Table1[for Import to Bank Register dropdown],Table1[for Pivot],0,0,1)</f>
        <v>0</v>
      </c>
      <c r="E99" s="403"/>
      <c r="F99" s="146">
        <f t="shared" si="5"/>
        <v>2222222</v>
      </c>
      <c r="G99" s="375">
        <f t="shared" si="4"/>
        <v>0</v>
      </c>
      <c r="I99" s="376">
        <f>IF(OR(C99="150 Directors advances", C99="120 accounts receivable", C99="720.2 Automobile - Insurance", C99="720.3 Automobile - License", C99="870.4 Rent - Insurance", C99="870.6 Rent - Property Tax", C99="870.7 Rent - Homeoffice", C99="870.9 Rent - Water"),
   0,
   IF(Dashboard!$F$5="Quick",
      IF(OR(C99="190 Automobile",C99="200 computer hardware",C99="210 Computer software",C99="220 Quickbooks software",C99="230 Office equipment",C99="240 Office furniture"),
         E99-(E99/(1+Dashboard!$F$4)),
         0
      ),
      IF(C99="750 Business promotion",
         E99-(E99/(1+4.793/100)),
         E99-(E99/(1+Dashboard!$F$4))
      )
   )
)</f>
        <v>0</v>
      </c>
      <c r="J99" s="26">
        <f>Bank2[[#This Row],[Money in/ (Money out)]]-Bank2[[#This Row],[GST/HST]]</f>
        <v>0</v>
      </c>
      <c r="L99" s="23">
        <f t="shared" si="3"/>
        <v>0</v>
      </c>
    </row>
    <row r="100" spans="4:12" x14ac:dyDescent="0.2">
      <c r="D100" s="397">
        <f>_xlfn.XLOOKUP(C:C,Table1[for Import to Bank Register dropdown],Table1[for Pivot],0,0,1)</f>
        <v>0</v>
      </c>
      <c r="E100" s="403"/>
      <c r="F100" s="146">
        <f t="shared" si="5"/>
        <v>2222222</v>
      </c>
      <c r="G100" s="375">
        <f t="shared" si="4"/>
        <v>0</v>
      </c>
      <c r="I100" s="376">
        <f>IF(OR(C100="150 Directors advances", C100="120 accounts receivable", C100="720.2 Automobile - Insurance", C100="720.3 Automobile - License", C100="870.4 Rent - Insurance", C100="870.6 Rent - Property Tax", C100="870.7 Rent - Homeoffice", C100="870.9 Rent - Water"),
   0,
   IF(Dashboard!$F$5="Quick",
      IF(OR(C100="190 Automobile",C100="200 computer hardware",C100="210 Computer software",C100="220 Quickbooks software",C100="230 Office equipment",C100="240 Office furniture"),
         E100-(E100/(1+Dashboard!$F$4)),
         0
      ),
      IF(C100="750 Business promotion",
         E100-(E100/(1+4.793/100)),
         E100-(E100/(1+Dashboard!$F$4))
      )
   )
)</f>
        <v>0</v>
      </c>
      <c r="J100" s="26">
        <f>Bank2[[#This Row],[Money in/ (Money out)]]-Bank2[[#This Row],[GST/HST]]</f>
        <v>0</v>
      </c>
      <c r="L100" s="23">
        <f t="shared" si="3"/>
        <v>0</v>
      </c>
    </row>
    <row r="101" spans="4:12" x14ac:dyDescent="0.2">
      <c r="D101" s="397">
        <f>_xlfn.XLOOKUP(C:C,Table1[for Import to Bank Register dropdown],Table1[for Pivot],0,0,1)</f>
        <v>0</v>
      </c>
      <c r="E101" s="403"/>
      <c r="F101" s="146">
        <f t="shared" si="5"/>
        <v>2222222</v>
      </c>
      <c r="G101" s="375">
        <f t="shared" si="4"/>
        <v>0</v>
      </c>
      <c r="I101" s="376">
        <f>IF(OR(C101="150 Directors advances", C101="120 accounts receivable", C101="720.2 Automobile - Insurance", C101="720.3 Automobile - License", C101="870.4 Rent - Insurance", C101="870.6 Rent - Property Tax", C101="870.7 Rent - Homeoffice", C101="870.9 Rent - Water"),
   0,
   IF(Dashboard!$F$5="Quick",
      IF(OR(C101="190 Automobile",C101="200 computer hardware",C101="210 Computer software",C101="220 Quickbooks software",C101="230 Office equipment",C101="240 Office furniture"),
         E101-(E101/(1+Dashboard!$F$4)),
         0
      ),
      IF(C101="750 Business promotion",
         E101-(E101/(1+4.793/100)),
         E101-(E101/(1+Dashboard!$F$4))
      )
   )
)</f>
        <v>0</v>
      </c>
      <c r="J101" s="26">
        <f>Bank2[[#This Row],[Money in/ (Money out)]]-Bank2[[#This Row],[GST/HST]]</f>
        <v>0</v>
      </c>
      <c r="L101" s="23">
        <f t="shared" si="3"/>
        <v>0</v>
      </c>
    </row>
    <row r="102" spans="4:12" x14ac:dyDescent="0.2">
      <c r="D102" s="397">
        <f>_xlfn.XLOOKUP(C:C,Table1[for Import to Bank Register dropdown],Table1[for Pivot],0,0,1)</f>
        <v>0</v>
      </c>
      <c r="E102" s="403"/>
      <c r="F102" s="146">
        <f t="shared" si="5"/>
        <v>2222222</v>
      </c>
      <c r="G102" s="375">
        <f t="shared" si="4"/>
        <v>0</v>
      </c>
      <c r="I102" s="376">
        <f>IF(OR(C102="150 Directors advances", C102="120 accounts receivable", C102="720.2 Automobile - Insurance", C102="720.3 Automobile - License", C102="870.4 Rent - Insurance", C102="870.6 Rent - Property Tax", C102="870.7 Rent - Homeoffice", C102="870.9 Rent - Water"),
   0,
   IF(Dashboard!$F$5="Quick",
      IF(OR(C102="190 Automobile",C102="200 computer hardware",C102="210 Computer software",C102="220 Quickbooks software",C102="230 Office equipment",C102="240 Office furniture"),
         E102-(E102/(1+Dashboard!$F$4)),
         0
      ),
      IF(C102="750 Business promotion",
         E102-(E102/(1+4.793/100)),
         E102-(E102/(1+Dashboard!$F$4))
      )
   )
)</f>
        <v>0</v>
      </c>
      <c r="J102" s="26">
        <f>Bank2[[#This Row],[Money in/ (Money out)]]-Bank2[[#This Row],[GST/HST]]</f>
        <v>0</v>
      </c>
      <c r="L102" s="23">
        <f t="shared" si="3"/>
        <v>0</v>
      </c>
    </row>
    <row r="103" spans="4:12" x14ac:dyDescent="0.2">
      <c r="D103" s="397">
        <f>_xlfn.XLOOKUP(C:C,Table1[for Import to Bank Register dropdown],Table1[for Pivot],0,0,1)</f>
        <v>0</v>
      </c>
      <c r="E103" s="403"/>
      <c r="F103" s="146">
        <f t="shared" si="5"/>
        <v>2222222</v>
      </c>
      <c r="G103" s="375">
        <f t="shared" si="4"/>
        <v>0</v>
      </c>
      <c r="I103" s="376">
        <f>IF(OR(C103="150 Directors advances", C103="120 accounts receivable", C103="720.2 Automobile - Insurance", C103="720.3 Automobile - License", C103="870.4 Rent - Insurance", C103="870.6 Rent - Property Tax", C103="870.7 Rent - Homeoffice", C103="870.9 Rent - Water"),
   0,
   IF(Dashboard!$F$5="Quick",
      IF(OR(C103="190 Automobile",C103="200 computer hardware",C103="210 Computer software",C103="220 Quickbooks software",C103="230 Office equipment",C103="240 Office furniture"),
         E103-(E103/(1+Dashboard!$F$4)),
         0
      ),
      IF(C103="750 Business promotion",
         E103-(E103/(1+4.793/100)),
         E103-(E103/(1+Dashboard!$F$4))
      )
   )
)</f>
        <v>0</v>
      </c>
      <c r="J103" s="26">
        <f>Bank2[[#This Row],[Money in/ (Money out)]]-Bank2[[#This Row],[GST/HST]]</f>
        <v>0</v>
      </c>
      <c r="L103" s="23">
        <f t="shared" si="3"/>
        <v>0</v>
      </c>
    </row>
    <row r="104" spans="4:12" x14ac:dyDescent="0.2">
      <c r="D104" s="397">
        <f>_xlfn.XLOOKUP(C:C,Table1[for Import to Bank Register dropdown],Table1[for Pivot],0,0,1)</f>
        <v>0</v>
      </c>
      <c r="E104" s="403"/>
      <c r="F104" s="146">
        <f t="shared" si="5"/>
        <v>2222222</v>
      </c>
      <c r="G104" s="375">
        <f t="shared" si="4"/>
        <v>0</v>
      </c>
      <c r="I104" s="376">
        <f>IF(OR(C104="150 Directors advances", C104="120 accounts receivable", C104="720.2 Automobile - Insurance", C104="720.3 Automobile - License", C104="870.4 Rent - Insurance", C104="870.6 Rent - Property Tax", C104="870.7 Rent - Homeoffice", C104="870.9 Rent - Water"),
   0,
   IF(Dashboard!$F$5="Quick",
      IF(OR(C104="190 Automobile",C104="200 computer hardware",C104="210 Computer software",C104="220 Quickbooks software",C104="230 Office equipment",C104="240 Office furniture"),
         E104-(E104/(1+Dashboard!$F$4)),
         0
      ),
      IF(C104="750 Business promotion",
         E104-(E104/(1+4.793/100)),
         E104-(E104/(1+Dashboard!$F$4))
      )
   )
)</f>
        <v>0</v>
      </c>
      <c r="J104" s="26">
        <f>Bank2[[#This Row],[Money in/ (Money out)]]-Bank2[[#This Row],[GST/HST]]</f>
        <v>0</v>
      </c>
      <c r="L104" s="23">
        <f t="shared" si="3"/>
        <v>0</v>
      </c>
    </row>
    <row r="105" spans="4:12" x14ac:dyDescent="0.2">
      <c r="D105" s="397">
        <f>_xlfn.XLOOKUP(C:C,Table1[for Import to Bank Register dropdown],Table1[for Pivot],0,0,1)</f>
        <v>0</v>
      </c>
      <c r="E105" s="403"/>
      <c r="F105" s="146">
        <f t="shared" si="5"/>
        <v>2222222</v>
      </c>
      <c r="G105" s="375">
        <f t="shared" si="4"/>
        <v>0</v>
      </c>
      <c r="I105" s="376">
        <f>IF(OR(C105="150 Directors advances", C105="120 accounts receivable", C105="720.2 Automobile - Insurance", C105="720.3 Automobile - License", C105="870.4 Rent - Insurance", C105="870.6 Rent - Property Tax", C105="870.7 Rent - Homeoffice", C105="870.9 Rent - Water"),
   0,
   IF(Dashboard!$F$5="Quick",
      IF(OR(C105="190 Automobile",C105="200 computer hardware",C105="210 Computer software",C105="220 Quickbooks software",C105="230 Office equipment",C105="240 Office furniture"),
         E105-(E105/(1+Dashboard!$F$4)),
         0
      ),
      IF(C105="750 Business promotion",
         E105-(E105/(1+4.793/100)),
         E105-(E105/(1+Dashboard!$F$4))
      )
   )
)</f>
        <v>0</v>
      </c>
      <c r="J105" s="26">
        <f>Bank2[[#This Row],[Money in/ (Money out)]]-Bank2[[#This Row],[GST/HST]]</f>
        <v>0</v>
      </c>
      <c r="L105" s="23">
        <f t="shared" si="3"/>
        <v>0</v>
      </c>
    </row>
    <row r="106" spans="4:12" x14ac:dyDescent="0.2">
      <c r="D106" s="397">
        <f>_xlfn.XLOOKUP(C:C,Table1[for Import to Bank Register dropdown],Table1[for Pivot],0,0,1)</f>
        <v>0</v>
      </c>
      <c r="E106" s="403"/>
      <c r="F106" s="146">
        <f t="shared" si="5"/>
        <v>2222222</v>
      </c>
      <c r="G106" s="375">
        <f t="shared" si="4"/>
        <v>0</v>
      </c>
      <c r="I106" s="376">
        <f>IF(OR(C106="150 Directors advances", C106="120 accounts receivable", C106="720.2 Automobile - Insurance", C106="720.3 Automobile - License", C106="870.4 Rent - Insurance", C106="870.6 Rent - Property Tax", C106="870.7 Rent - Homeoffice", C106="870.9 Rent - Water"),
   0,
   IF(Dashboard!$F$5="Quick",
      IF(OR(C106="190 Automobile",C106="200 computer hardware",C106="210 Computer software",C106="220 Quickbooks software",C106="230 Office equipment",C106="240 Office furniture"),
         E106-(E106/(1+Dashboard!$F$4)),
         0
      ),
      IF(C106="750 Business promotion",
         E106-(E106/(1+4.793/100)),
         E106-(E106/(1+Dashboard!$F$4))
      )
   )
)</f>
        <v>0</v>
      </c>
      <c r="J106" s="26">
        <f>Bank2[[#This Row],[Money in/ (Money out)]]-Bank2[[#This Row],[GST/HST]]</f>
        <v>0</v>
      </c>
      <c r="L106" s="23">
        <f t="shared" si="3"/>
        <v>0</v>
      </c>
    </row>
    <row r="107" spans="4:12" x14ac:dyDescent="0.2">
      <c r="D107" s="397">
        <f>_xlfn.XLOOKUP(C:C,Table1[for Import to Bank Register dropdown],Table1[for Pivot],0,0,1)</f>
        <v>0</v>
      </c>
      <c r="E107" s="403"/>
      <c r="F107" s="146">
        <f t="shared" si="5"/>
        <v>2222222</v>
      </c>
      <c r="G107" s="375">
        <f t="shared" si="4"/>
        <v>0</v>
      </c>
      <c r="I107" s="376">
        <f>IF(OR(C107="150 Directors advances", C107="120 accounts receivable", C107="720.2 Automobile - Insurance", C107="720.3 Automobile - License", C107="870.4 Rent - Insurance", C107="870.6 Rent - Property Tax", C107="870.7 Rent - Homeoffice", C107="870.9 Rent - Water"),
   0,
   IF(Dashboard!$F$5="Quick",
      IF(OR(C107="190 Automobile",C107="200 computer hardware",C107="210 Computer software",C107="220 Quickbooks software",C107="230 Office equipment",C107="240 Office furniture"),
         E107-(E107/(1+Dashboard!$F$4)),
         0
      ),
      IF(C107="750 Business promotion",
         E107-(E107/(1+4.793/100)),
         E107-(E107/(1+Dashboard!$F$4))
      )
   )
)</f>
        <v>0</v>
      </c>
      <c r="J107" s="26">
        <f>Bank2[[#This Row],[Money in/ (Money out)]]-Bank2[[#This Row],[GST/HST]]</f>
        <v>0</v>
      </c>
      <c r="L107" s="23">
        <f t="shared" si="3"/>
        <v>0</v>
      </c>
    </row>
    <row r="108" spans="4:12" x14ac:dyDescent="0.2">
      <c r="D108" s="397">
        <f>_xlfn.XLOOKUP(C:C,Table1[for Import to Bank Register dropdown],Table1[for Pivot],0,0,1)</f>
        <v>0</v>
      </c>
      <c r="E108" s="403"/>
      <c r="F108" s="146">
        <f t="shared" si="5"/>
        <v>2222222</v>
      </c>
      <c r="G108" s="375">
        <f t="shared" si="4"/>
        <v>0</v>
      </c>
      <c r="I108" s="376">
        <f>IF(OR(C108="150 Directors advances", C108="120 accounts receivable", C108="720.2 Automobile - Insurance", C108="720.3 Automobile - License", C108="870.4 Rent - Insurance", C108="870.6 Rent - Property Tax", C108="870.7 Rent - Homeoffice", C108="870.9 Rent - Water"),
   0,
   IF(Dashboard!$F$5="Quick",
      IF(OR(C108="190 Automobile",C108="200 computer hardware",C108="210 Computer software",C108="220 Quickbooks software",C108="230 Office equipment",C108="240 Office furniture"),
         E108-(E108/(1+Dashboard!$F$4)),
         0
      ),
      IF(C108="750 Business promotion",
         E108-(E108/(1+4.793/100)),
         E108-(E108/(1+Dashboard!$F$4))
      )
   )
)</f>
        <v>0</v>
      </c>
      <c r="J108" s="26">
        <f>Bank2[[#This Row],[Money in/ (Money out)]]-Bank2[[#This Row],[GST/HST]]</f>
        <v>0</v>
      </c>
      <c r="L108" s="23">
        <f t="shared" si="3"/>
        <v>0</v>
      </c>
    </row>
    <row r="109" spans="4:12" x14ac:dyDescent="0.2">
      <c r="D109" s="397">
        <f>_xlfn.XLOOKUP(C:C,Table1[for Import to Bank Register dropdown],Table1[for Pivot],0,0,1)</f>
        <v>0</v>
      </c>
      <c r="E109" s="403"/>
      <c r="F109" s="146">
        <f t="shared" si="5"/>
        <v>2222222</v>
      </c>
      <c r="G109" s="375">
        <f t="shared" si="4"/>
        <v>0</v>
      </c>
      <c r="I109" s="376">
        <f>IF(OR(C109="150 Directors advances", C109="120 accounts receivable", C109="720.2 Automobile - Insurance", C109="720.3 Automobile - License", C109="870.4 Rent - Insurance", C109="870.6 Rent - Property Tax", C109="870.7 Rent - Homeoffice", C109="870.9 Rent - Water"),
   0,
   IF(Dashboard!$F$5="Quick",
      IF(OR(C109="190 Automobile",C109="200 computer hardware",C109="210 Computer software",C109="220 Quickbooks software",C109="230 Office equipment",C109="240 Office furniture"),
         E109-(E109/(1+Dashboard!$F$4)),
         0
      ),
      IF(C109="750 Business promotion",
         E109-(E109/(1+4.793/100)),
         E109-(E109/(1+Dashboard!$F$4))
      )
   )
)</f>
        <v>0</v>
      </c>
      <c r="J109" s="26">
        <f>Bank2[[#This Row],[Money in/ (Money out)]]-Bank2[[#This Row],[GST/HST]]</f>
        <v>0</v>
      </c>
      <c r="L109" s="23">
        <f t="shared" si="3"/>
        <v>0</v>
      </c>
    </row>
    <row r="110" spans="4:12" x14ac:dyDescent="0.2">
      <c r="D110" s="397">
        <f>_xlfn.XLOOKUP(C:C,Table1[for Import to Bank Register dropdown],Table1[for Pivot],0,0,1)</f>
        <v>0</v>
      </c>
      <c r="E110" s="403"/>
      <c r="F110" s="146">
        <f t="shared" si="5"/>
        <v>2222222</v>
      </c>
      <c r="G110" s="375">
        <f t="shared" si="4"/>
        <v>0</v>
      </c>
      <c r="I110" s="376">
        <f>IF(OR(C110="150 Directors advances", C110="120 accounts receivable", C110="720.2 Automobile - Insurance", C110="720.3 Automobile - License", C110="870.4 Rent - Insurance", C110="870.6 Rent - Property Tax", C110="870.7 Rent - Homeoffice", C110="870.9 Rent - Water"),
   0,
   IF(Dashboard!$F$5="Quick",
      IF(OR(C110="190 Automobile",C110="200 computer hardware",C110="210 Computer software",C110="220 Quickbooks software",C110="230 Office equipment",C110="240 Office furniture"),
         E110-(E110/(1+Dashboard!$F$4)),
         0
      ),
      IF(C110="750 Business promotion",
         E110-(E110/(1+4.793/100)),
         E110-(E110/(1+Dashboard!$F$4))
      )
   )
)</f>
        <v>0</v>
      </c>
      <c r="J110" s="26">
        <f>Bank2[[#This Row],[Money in/ (Money out)]]-Bank2[[#This Row],[GST/HST]]</f>
        <v>0</v>
      </c>
      <c r="L110" s="23">
        <f t="shared" si="3"/>
        <v>0</v>
      </c>
    </row>
    <row r="111" spans="4:12" x14ac:dyDescent="0.2">
      <c r="D111" s="397">
        <f>_xlfn.XLOOKUP(C:C,Table1[for Import to Bank Register dropdown],Table1[for Pivot],0,0,1)</f>
        <v>0</v>
      </c>
      <c r="E111" s="403"/>
      <c r="F111" s="146">
        <f t="shared" si="5"/>
        <v>2222222</v>
      </c>
      <c r="G111" s="375">
        <f t="shared" si="4"/>
        <v>0</v>
      </c>
      <c r="I111" s="376">
        <f>IF(OR(C111="150 Directors advances", C111="120 accounts receivable", C111="720.2 Automobile - Insurance", C111="720.3 Automobile - License", C111="870.4 Rent - Insurance", C111="870.6 Rent - Property Tax", C111="870.7 Rent - Homeoffice", C111="870.9 Rent - Water"),
   0,
   IF(Dashboard!$F$5="Quick",
      IF(OR(C111="190 Automobile",C111="200 computer hardware",C111="210 Computer software",C111="220 Quickbooks software",C111="230 Office equipment",C111="240 Office furniture"),
         E111-(E111/(1+Dashboard!$F$4)),
         0
      ),
      IF(C111="750 Business promotion",
         E111-(E111/(1+4.793/100)),
         E111-(E111/(1+Dashboard!$F$4))
      )
   )
)</f>
        <v>0</v>
      </c>
      <c r="J111" s="26">
        <f>Bank2[[#This Row],[Money in/ (Money out)]]-Bank2[[#This Row],[GST/HST]]</f>
        <v>0</v>
      </c>
      <c r="L111" s="23">
        <f t="shared" si="3"/>
        <v>0</v>
      </c>
    </row>
    <row r="112" spans="4:12" x14ac:dyDescent="0.2">
      <c r="D112" s="397">
        <f>_xlfn.XLOOKUP(C:C,Table1[for Import to Bank Register dropdown],Table1[for Pivot],0,0,1)</f>
        <v>0</v>
      </c>
      <c r="E112" s="403"/>
      <c r="F112" s="146">
        <f t="shared" si="5"/>
        <v>2222222</v>
      </c>
      <c r="G112" s="375">
        <f t="shared" si="4"/>
        <v>0</v>
      </c>
      <c r="I112" s="376">
        <f>IF(OR(C112="150 Directors advances", C112="120 accounts receivable", C112="720.2 Automobile - Insurance", C112="720.3 Automobile - License", C112="870.4 Rent - Insurance", C112="870.6 Rent - Property Tax", C112="870.7 Rent - Homeoffice", C112="870.9 Rent - Water"),
   0,
   IF(Dashboard!$F$5="Quick",
      IF(OR(C112="190 Automobile",C112="200 computer hardware",C112="210 Computer software",C112="220 Quickbooks software",C112="230 Office equipment",C112="240 Office furniture"),
         E112-(E112/(1+Dashboard!$F$4)),
         0
      ),
      IF(C112="750 Business promotion",
         E112-(E112/(1+4.793/100)),
         E112-(E112/(1+Dashboard!$F$4))
      )
   )
)</f>
        <v>0</v>
      </c>
      <c r="J112" s="26">
        <f>Bank2[[#This Row],[Money in/ (Money out)]]-Bank2[[#This Row],[GST/HST]]</f>
        <v>0</v>
      </c>
      <c r="L112" s="23">
        <f t="shared" si="3"/>
        <v>0</v>
      </c>
    </row>
    <row r="113" spans="4:12" x14ac:dyDescent="0.2">
      <c r="D113" s="397">
        <f>_xlfn.XLOOKUP(C:C,Table1[for Import to Bank Register dropdown],Table1[for Pivot],0,0,1)</f>
        <v>0</v>
      </c>
      <c r="E113" s="403"/>
      <c r="F113" s="146">
        <f t="shared" si="5"/>
        <v>2222222</v>
      </c>
      <c r="G113" s="375">
        <f t="shared" si="4"/>
        <v>0</v>
      </c>
      <c r="I113" s="376">
        <f>IF(OR(C113="150 Directors advances", C113="120 accounts receivable", C113="720.2 Automobile - Insurance", C113="720.3 Automobile - License", C113="870.4 Rent - Insurance", C113="870.6 Rent - Property Tax", C113="870.7 Rent - Homeoffice", C113="870.9 Rent - Water"),
   0,
   IF(Dashboard!$F$5="Quick",
      IF(OR(C113="190 Automobile",C113="200 computer hardware",C113="210 Computer software",C113="220 Quickbooks software",C113="230 Office equipment",C113="240 Office furniture"),
         E113-(E113/(1+Dashboard!$F$4)),
         0
      ),
      IF(C113="750 Business promotion",
         E113-(E113/(1+4.793/100)),
         E113-(E113/(1+Dashboard!$F$4))
      )
   )
)</f>
        <v>0</v>
      </c>
      <c r="J113" s="26">
        <f>Bank2[[#This Row],[Money in/ (Money out)]]-Bank2[[#This Row],[GST/HST]]</f>
        <v>0</v>
      </c>
      <c r="L113" s="23">
        <f t="shared" si="3"/>
        <v>0</v>
      </c>
    </row>
    <row r="114" spans="4:12" x14ac:dyDescent="0.2">
      <c r="D114" s="397">
        <f>_xlfn.XLOOKUP(C:C,Table1[for Import to Bank Register dropdown],Table1[for Pivot],0,0,1)</f>
        <v>0</v>
      </c>
      <c r="E114" s="403"/>
      <c r="F114" s="146">
        <f t="shared" si="5"/>
        <v>2222222</v>
      </c>
      <c r="G114" s="375">
        <f t="shared" si="4"/>
        <v>0</v>
      </c>
      <c r="I114" s="376">
        <f>IF(OR(C114="150 Directors advances", C114="120 accounts receivable", C114="720.2 Automobile - Insurance", C114="720.3 Automobile - License", C114="870.4 Rent - Insurance", C114="870.6 Rent - Property Tax", C114="870.7 Rent - Homeoffice", C114="870.9 Rent - Water"),
   0,
   IF(Dashboard!$F$5="Quick",
      IF(OR(C114="190 Automobile",C114="200 computer hardware",C114="210 Computer software",C114="220 Quickbooks software",C114="230 Office equipment",C114="240 Office furniture"),
         E114-(E114/(1+Dashboard!$F$4)),
         0
      ),
      IF(C114="750 Business promotion",
         E114-(E114/(1+4.793/100)),
         E114-(E114/(1+Dashboard!$F$4))
      )
   )
)</f>
        <v>0</v>
      </c>
      <c r="J114" s="26">
        <f>Bank2[[#This Row],[Money in/ (Money out)]]-Bank2[[#This Row],[GST/HST]]</f>
        <v>0</v>
      </c>
      <c r="L114" s="23">
        <f t="shared" si="3"/>
        <v>0</v>
      </c>
    </row>
    <row r="115" spans="4:12" x14ac:dyDescent="0.2">
      <c r="D115" s="397">
        <f>_xlfn.XLOOKUP(C:C,Table1[for Import to Bank Register dropdown],Table1[for Pivot],0,0,1)</f>
        <v>0</v>
      </c>
      <c r="E115" s="403"/>
      <c r="F115" s="146">
        <f t="shared" si="5"/>
        <v>2222222</v>
      </c>
      <c r="G115" s="375">
        <f t="shared" si="4"/>
        <v>0</v>
      </c>
      <c r="I115" s="376">
        <f>IF(OR(C115="150 Directors advances", C115="120 accounts receivable", C115="720.2 Automobile - Insurance", C115="720.3 Automobile - License", C115="870.4 Rent - Insurance", C115="870.6 Rent - Property Tax", C115="870.7 Rent - Homeoffice", C115="870.9 Rent - Water"),
   0,
   IF(Dashboard!$F$5="Quick",
      IF(OR(C115="190 Automobile",C115="200 computer hardware",C115="210 Computer software",C115="220 Quickbooks software",C115="230 Office equipment",C115="240 Office furniture"),
         E115-(E115/(1+Dashboard!$F$4)),
         0
      ),
      IF(C115="750 Business promotion",
         E115-(E115/(1+4.793/100)),
         E115-(E115/(1+Dashboard!$F$4))
      )
   )
)</f>
        <v>0</v>
      </c>
      <c r="J115" s="26">
        <f>Bank2[[#This Row],[Money in/ (Money out)]]-Bank2[[#This Row],[GST/HST]]</f>
        <v>0</v>
      </c>
      <c r="L115" s="23">
        <f t="shared" si="3"/>
        <v>0</v>
      </c>
    </row>
    <row r="116" spans="4:12" x14ac:dyDescent="0.2">
      <c r="D116" s="397">
        <f>_xlfn.XLOOKUP(C:C,Table1[for Import to Bank Register dropdown],Table1[for Pivot],0,0,1)</f>
        <v>0</v>
      </c>
      <c r="E116" s="403"/>
      <c r="F116" s="146">
        <f t="shared" si="5"/>
        <v>2222222</v>
      </c>
      <c r="G116" s="375">
        <f t="shared" si="4"/>
        <v>0</v>
      </c>
      <c r="I116" s="376">
        <f>IF(OR(C116="150 Directors advances", C116="120 accounts receivable", C116="720.2 Automobile - Insurance", C116="720.3 Automobile - License", C116="870.4 Rent - Insurance", C116="870.6 Rent - Property Tax", C116="870.7 Rent - Homeoffice", C116="870.9 Rent - Water"),
   0,
   IF(Dashboard!$F$5="Quick",
      IF(OR(C116="190 Automobile",C116="200 computer hardware",C116="210 Computer software",C116="220 Quickbooks software",C116="230 Office equipment",C116="240 Office furniture"),
         E116-(E116/(1+Dashboard!$F$4)),
         0
      ),
      IF(C116="750 Business promotion",
         E116-(E116/(1+4.793/100)),
         E116-(E116/(1+Dashboard!$F$4))
      )
   )
)</f>
        <v>0</v>
      </c>
      <c r="J116" s="26">
        <f>Bank2[[#This Row],[Money in/ (Money out)]]-Bank2[[#This Row],[GST/HST]]</f>
        <v>0</v>
      </c>
      <c r="L116" s="23">
        <f t="shared" si="3"/>
        <v>0</v>
      </c>
    </row>
    <row r="117" spans="4:12" x14ac:dyDescent="0.2">
      <c r="D117" s="397">
        <f>_xlfn.XLOOKUP(C:C,Table1[for Import to Bank Register dropdown],Table1[for Pivot],0,0,1)</f>
        <v>0</v>
      </c>
      <c r="E117" s="403"/>
      <c r="F117" s="146">
        <f t="shared" si="5"/>
        <v>2222222</v>
      </c>
      <c r="G117" s="375">
        <f t="shared" si="4"/>
        <v>0</v>
      </c>
      <c r="I117" s="376">
        <f>IF(OR(C117="150 Directors advances", C117="120 accounts receivable", C117="720.2 Automobile - Insurance", C117="720.3 Automobile - License", C117="870.4 Rent - Insurance", C117="870.6 Rent - Property Tax", C117="870.7 Rent - Homeoffice", C117="870.9 Rent - Water"),
   0,
   IF(Dashboard!$F$5="Quick",
      IF(OR(C117="190 Automobile",C117="200 computer hardware",C117="210 Computer software",C117="220 Quickbooks software",C117="230 Office equipment",C117="240 Office furniture"),
         E117-(E117/(1+Dashboard!$F$4)),
         0
      ),
      IF(C117="750 Business promotion",
         E117-(E117/(1+4.793/100)),
         E117-(E117/(1+Dashboard!$F$4))
      )
   )
)</f>
        <v>0</v>
      </c>
      <c r="J117" s="26">
        <f>Bank2[[#This Row],[Money in/ (Money out)]]-Bank2[[#This Row],[GST/HST]]</f>
        <v>0</v>
      </c>
      <c r="L117" s="23">
        <f t="shared" si="3"/>
        <v>0</v>
      </c>
    </row>
    <row r="118" spans="4:12" x14ac:dyDescent="0.2">
      <c r="D118" s="397">
        <f>_xlfn.XLOOKUP(C:C,Table1[for Import to Bank Register dropdown],Table1[for Pivot],0,0,1)</f>
        <v>0</v>
      </c>
      <c r="E118" s="403"/>
      <c r="F118" s="146">
        <f t="shared" si="5"/>
        <v>2222222</v>
      </c>
      <c r="G118" s="375">
        <f t="shared" si="4"/>
        <v>0</v>
      </c>
      <c r="I118" s="376">
        <f>IF(OR(C118="150 Directors advances", C118="120 accounts receivable", C118="720.2 Automobile - Insurance", C118="720.3 Automobile - License", C118="870.4 Rent - Insurance", C118="870.6 Rent - Property Tax", C118="870.7 Rent - Homeoffice", C118="870.9 Rent - Water"),
   0,
   IF(Dashboard!$F$5="Quick",
      IF(OR(C118="190 Automobile",C118="200 computer hardware",C118="210 Computer software",C118="220 Quickbooks software",C118="230 Office equipment",C118="240 Office furniture"),
         E118-(E118/(1+Dashboard!$F$4)),
         0
      ),
      IF(C118="750 Business promotion",
         E118-(E118/(1+4.793/100)),
         E118-(E118/(1+Dashboard!$F$4))
      )
   )
)</f>
        <v>0</v>
      </c>
      <c r="J118" s="26">
        <f>Bank2[[#This Row],[Money in/ (Money out)]]-Bank2[[#This Row],[GST/HST]]</f>
        <v>0</v>
      </c>
      <c r="L118" s="23">
        <f t="shared" si="3"/>
        <v>0</v>
      </c>
    </row>
    <row r="119" spans="4:12" x14ac:dyDescent="0.2">
      <c r="D119" s="397">
        <f>_xlfn.XLOOKUP(C:C,Table1[for Import to Bank Register dropdown],Table1[for Pivot],0,0,1)</f>
        <v>0</v>
      </c>
      <c r="E119" s="403"/>
      <c r="F119" s="146">
        <f t="shared" si="5"/>
        <v>2222222</v>
      </c>
      <c r="G119" s="375">
        <f t="shared" si="4"/>
        <v>0</v>
      </c>
      <c r="I119" s="376">
        <f>IF(OR(C119="150 Directors advances", C119="120 accounts receivable", C119="720.2 Automobile - Insurance", C119="720.3 Automobile - License", C119="870.4 Rent - Insurance", C119="870.6 Rent - Property Tax", C119="870.7 Rent - Homeoffice", C119="870.9 Rent - Water"),
   0,
   IF(Dashboard!$F$5="Quick",
      IF(OR(C119="190 Automobile",C119="200 computer hardware",C119="210 Computer software",C119="220 Quickbooks software",C119="230 Office equipment",C119="240 Office furniture"),
         E119-(E119/(1+Dashboard!$F$4)),
         0
      ),
      IF(C119="750 Business promotion",
         E119-(E119/(1+4.793/100)),
         E119-(E119/(1+Dashboard!$F$4))
      )
   )
)</f>
        <v>0</v>
      </c>
      <c r="J119" s="26">
        <f>Bank2[[#This Row],[Money in/ (Money out)]]-Bank2[[#This Row],[GST/HST]]</f>
        <v>0</v>
      </c>
      <c r="L119" s="23">
        <f t="shared" si="3"/>
        <v>0</v>
      </c>
    </row>
    <row r="120" spans="4:12" x14ac:dyDescent="0.2">
      <c r="D120" s="397">
        <f>_xlfn.XLOOKUP(C:C,Table1[for Import to Bank Register dropdown],Table1[for Pivot],0,0,1)</f>
        <v>0</v>
      </c>
      <c r="E120" s="403"/>
      <c r="F120" s="146">
        <f t="shared" si="5"/>
        <v>2222222</v>
      </c>
      <c r="G120" s="375">
        <f t="shared" si="4"/>
        <v>0</v>
      </c>
      <c r="I120" s="376">
        <f>IF(OR(C120="150 Directors advances", C120="120 accounts receivable", C120="720.2 Automobile - Insurance", C120="720.3 Automobile - License", C120="870.4 Rent - Insurance", C120="870.6 Rent - Property Tax", C120="870.7 Rent - Homeoffice", C120="870.9 Rent - Water"),
   0,
   IF(Dashboard!$F$5="Quick",
      IF(OR(C120="190 Automobile",C120="200 computer hardware",C120="210 Computer software",C120="220 Quickbooks software",C120="230 Office equipment",C120="240 Office furniture"),
         E120-(E120/(1+Dashboard!$F$4)),
         0
      ),
      IF(C120="750 Business promotion",
         E120-(E120/(1+4.793/100)),
         E120-(E120/(1+Dashboard!$F$4))
      )
   )
)</f>
        <v>0</v>
      </c>
      <c r="J120" s="26">
        <f>Bank2[[#This Row],[Money in/ (Money out)]]-Bank2[[#This Row],[GST/HST]]</f>
        <v>0</v>
      </c>
      <c r="L120" s="23">
        <f t="shared" si="3"/>
        <v>0</v>
      </c>
    </row>
    <row r="121" spans="4:12" x14ac:dyDescent="0.2">
      <c r="D121" s="397">
        <f>_xlfn.XLOOKUP(C:C,Table1[for Import to Bank Register dropdown],Table1[for Pivot],0,0,1)</f>
        <v>0</v>
      </c>
      <c r="E121" s="403"/>
      <c r="F121" s="146">
        <f t="shared" si="5"/>
        <v>2222222</v>
      </c>
      <c r="G121" s="375">
        <f t="shared" si="4"/>
        <v>0</v>
      </c>
      <c r="I121" s="376">
        <f>IF(OR(C121="150 Directors advances", C121="120 accounts receivable", C121="720.2 Automobile - Insurance", C121="720.3 Automobile - License", C121="870.4 Rent - Insurance", C121="870.6 Rent - Property Tax", C121="870.7 Rent - Homeoffice", C121="870.9 Rent - Water"),
   0,
   IF(Dashboard!$F$5="Quick",
      IF(OR(C121="190 Automobile",C121="200 computer hardware",C121="210 Computer software",C121="220 Quickbooks software",C121="230 Office equipment",C121="240 Office furniture"),
         E121-(E121/(1+Dashboard!$F$4)),
         0
      ),
      IF(C121="750 Business promotion",
         E121-(E121/(1+4.793/100)),
         E121-(E121/(1+Dashboard!$F$4))
      )
   )
)</f>
        <v>0</v>
      </c>
      <c r="J121" s="26">
        <f>Bank2[[#This Row],[Money in/ (Money out)]]-Bank2[[#This Row],[GST/HST]]</f>
        <v>0</v>
      </c>
      <c r="L121" s="23">
        <f t="shared" si="3"/>
        <v>0</v>
      </c>
    </row>
    <row r="122" spans="4:12" x14ac:dyDescent="0.2">
      <c r="D122" s="397">
        <f>_xlfn.XLOOKUP(C:C,Table1[for Import to Bank Register dropdown],Table1[for Pivot],0,0,1)</f>
        <v>0</v>
      </c>
      <c r="E122" s="403"/>
      <c r="F122" s="146">
        <f t="shared" si="5"/>
        <v>2222222</v>
      </c>
      <c r="G122" s="375">
        <f t="shared" si="4"/>
        <v>0</v>
      </c>
      <c r="I122" s="376">
        <f>IF(OR(C122="150 Directors advances", C122="120 accounts receivable", C122="720.2 Automobile - Insurance", C122="720.3 Automobile - License", C122="870.4 Rent - Insurance", C122="870.6 Rent - Property Tax", C122="870.7 Rent - Homeoffice", C122="870.9 Rent - Water"),
   0,
   IF(Dashboard!$F$5="Quick",
      IF(OR(C122="190 Automobile",C122="200 computer hardware",C122="210 Computer software",C122="220 Quickbooks software",C122="230 Office equipment",C122="240 Office furniture"),
         E122-(E122/(1+Dashboard!$F$4)),
         0
      ),
      IF(C122="750 Business promotion",
         E122-(E122/(1+4.793/100)),
         E122-(E122/(1+Dashboard!$F$4))
      )
   )
)</f>
        <v>0</v>
      </c>
      <c r="J122" s="26">
        <f>Bank2[[#This Row],[Money in/ (Money out)]]-Bank2[[#This Row],[GST/HST]]</f>
        <v>0</v>
      </c>
      <c r="L122" s="23">
        <f t="shared" si="3"/>
        <v>0</v>
      </c>
    </row>
    <row r="123" spans="4:12" x14ac:dyDescent="0.2">
      <c r="D123" s="397">
        <f>_xlfn.XLOOKUP(C:C,Table1[for Import to Bank Register dropdown],Table1[for Pivot],0,0,1)</f>
        <v>0</v>
      </c>
      <c r="E123" s="403"/>
      <c r="F123" s="146">
        <f t="shared" si="5"/>
        <v>2222222</v>
      </c>
      <c r="G123" s="375">
        <f t="shared" si="4"/>
        <v>0</v>
      </c>
      <c r="I123" s="376">
        <f>IF(OR(C123="150 Directors advances", C123="120 accounts receivable", C123="720.2 Automobile - Insurance", C123="720.3 Automobile - License", C123="870.4 Rent - Insurance", C123="870.6 Rent - Property Tax", C123="870.7 Rent - Homeoffice", C123="870.9 Rent - Water"),
   0,
   IF(Dashboard!$F$5="Quick",
      IF(OR(C123="190 Automobile",C123="200 computer hardware",C123="210 Computer software",C123="220 Quickbooks software",C123="230 Office equipment",C123="240 Office furniture"),
         E123-(E123/(1+Dashboard!$F$4)),
         0
      ),
      IF(C123="750 Business promotion",
         E123-(E123/(1+4.793/100)),
         E123-(E123/(1+Dashboard!$F$4))
      )
   )
)</f>
        <v>0</v>
      </c>
      <c r="J123" s="26">
        <f>Bank2[[#This Row],[Money in/ (Money out)]]-Bank2[[#This Row],[GST/HST]]</f>
        <v>0</v>
      </c>
      <c r="L123" s="23">
        <f t="shared" si="3"/>
        <v>0</v>
      </c>
    </row>
    <row r="124" spans="4:12" x14ac:dyDescent="0.2">
      <c r="D124" s="397">
        <f>_xlfn.XLOOKUP(C:C,Table1[for Import to Bank Register dropdown],Table1[for Pivot],0,0,1)</f>
        <v>0</v>
      </c>
      <c r="E124" s="403"/>
      <c r="F124" s="146">
        <f t="shared" si="5"/>
        <v>2222222</v>
      </c>
      <c r="G124" s="375">
        <f t="shared" si="4"/>
        <v>0</v>
      </c>
      <c r="I124" s="376">
        <f>IF(OR(C124="150 Directors advances", C124="120 accounts receivable", C124="720.2 Automobile - Insurance", C124="720.3 Automobile - License", C124="870.4 Rent - Insurance", C124="870.6 Rent - Property Tax", C124="870.7 Rent - Homeoffice", C124="870.9 Rent - Water"),
   0,
   IF(Dashboard!$F$5="Quick",
      IF(OR(C124="190 Automobile",C124="200 computer hardware",C124="210 Computer software",C124="220 Quickbooks software",C124="230 Office equipment",C124="240 Office furniture"),
         E124-(E124/(1+Dashboard!$F$4)),
         0
      ),
      IF(C124="750 Business promotion",
         E124-(E124/(1+4.793/100)),
         E124-(E124/(1+Dashboard!$F$4))
      )
   )
)</f>
        <v>0</v>
      </c>
      <c r="J124" s="26">
        <f>Bank2[[#This Row],[Money in/ (Money out)]]-Bank2[[#This Row],[GST/HST]]</f>
        <v>0</v>
      </c>
      <c r="L124" s="23">
        <f t="shared" si="3"/>
        <v>0</v>
      </c>
    </row>
    <row r="125" spans="4:12" x14ac:dyDescent="0.2">
      <c r="D125" s="397">
        <f>_xlfn.XLOOKUP(C:C,Table1[for Import to Bank Register dropdown],Table1[for Pivot],0,0,1)</f>
        <v>0</v>
      </c>
      <c r="E125" s="403"/>
      <c r="F125" s="146">
        <f t="shared" si="5"/>
        <v>2222222</v>
      </c>
      <c r="G125" s="375">
        <f t="shared" si="4"/>
        <v>0</v>
      </c>
      <c r="I125" s="376">
        <f>IF(OR(C125="150 Directors advances", C125="120 accounts receivable", C125="720.2 Automobile - Insurance", C125="720.3 Automobile - License", C125="870.4 Rent - Insurance", C125="870.6 Rent - Property Tax", C125="870.7 Rent - Homeoffice", C125="870.9 Rent - Water"),
   0,
   IF(Dashboard!$F$5="Quick",
      IF(OR(C125="190 Automobile",C125="200 computer hardware",C125="210 Computer software",C125="220 Quickbooks software",C125="230 Office equipment",C125="240 Office furniture"),
         E125-(E125/(1+Dashboard!$F$4)),
         0
      ),
      IF(C125="750 Business promotion",
         E125-(E125/(1+4.793/100)),
         E125-(E125/(1+Dashboard!$F$4))
      )
   )
)</f>
        <v>0</v>
      </c>
      <c r="J125" s="26">
        <f>Bank2[[#This Row],[Money in/ (Money out)]]-Bank2[[#This Row],[GST/HST]]</f>
        <v>0</v>
      </c>
      <c r="L125" s="23">
        <f t="shared" si="3"/>
        <v>0</v>
      </c>
    </row>
    <row r="126" spans="4:12" x14ac:dyDescent="0.2">
      <c r="D126" s="397">
        <f>_xlfn.XLOOKUP(C:C,Table1[for Import to Bank Register dropdown],Table1[for Pivot],0,0,1)</f>
        <v>0</v>
      </c>
      <c r="E126" s="403"/>
      <c r="F126" s="146">
        <f t="shared" si="5"/>
        <v>2222222</v>
      </c>
      <c r="G126" s="375">
        <f t="shared" si="4"/>
        <v>0</v>
      </c>
      <c r="I126" s="376">
        <f>IF(OR(C126="150 Directors advances", C126="120 accounts receivable", C126="720.2 Automobile - Insurance", C126="720.3 Automobile - License", C126="870.4 Rent - Insurance", C126="870.6 Rent - Property Tax", C126="870.7 Rent - Homeoffice", C126="870.9 Rent - Water"),
   0,
   IF(Dashboard!$F$5="Quick",
      IF(OR(C126="190 Automobile",C126="200 computer hardware",C126="210 Computer software",C126="220 Quickbooks software",C126="230 Office equipment",C126="240 Office furniture"),
         E126-(E126/(1+Dashboard!$F$4)),
         0
      ),
      IF(C126="750 Business promotion",
         E126-(E126/(1+4.793/100)),
         E126-(E126/(1+Dashboard!$F$4))
      )
   )
)</f>
        <v>0</v>
      </c>
      <c r="J126" s="26">
        <f>Bank2[[#This Row],[Money in/ (Money out)]]-Bank2[[#This Row],[GST/HST]]</f>
        <v>0</v>
      </c>
      <c r="L126" s="23">
        <f t="shared" si="3"/>
        <v>0</v>
      </c>
    </row>
    <row r="127" spans="4:12" x14ac:dyDescent="0.2">
      <c r="D127" s="397">
        <f>_xlfn.XLOOKUP(C:C,Table1[for Import to Bank Register dropdown],Table1[for Pivot],0,0,1)</f>
        <v>0</v>
      </c>
      <c r="E127" s="403"/>
      <c r="F127" s="146">
        <f t="shared" si="5"/>
        <v>2222222</v>
      </c>
      <c r="G127" s="375">
        <f t="shared" si="4"/>
        <v>0</v>
      </c>
      <c r="I127" s="376">
        <f>IF(OR(C127="150 Directors advances", C127="120 accounts receivable", C127="720.2 Automobile - Insurance", C127="720.3 Automobile - License", C127="870.4 Rent - Insurance", C127="870.6 Rent - Property Tax", C127="870.7 Rent - Homeoffice", C127="870.9 Rent - Water"),
   0,
   IF(Dashboard!$F$5="Quick",
      IF(OR(C127="190 Automobile",C127="200 computer hardware",C127="210 Computer software",C127="220 Quickbooks software",C127="230 Office equipment",C127="240 Office furniture"),
         E127-(E127/(1+Dashboard!$F$4)),
         0
      ),
      IF(C127="750 Business promotion",
         E127-(E127/(1+4.793/100)),
         E127-(E127/(1+Dashboard!$F$4))
      )
   )
)</f>
        <v>0</v>
      </c>
      <c r="J127" s="26">
        <f>Bank2[[#This Row],[Money in/ (Money out)]]-Bank2[[#This Row],[GST/HST]]</f>
        <v>0</v>
      </c>
      <c r="L127" s="23">
        <f t="shared" si="3"/>
        <v>0</v>
      </c>
    </row>
    <row r="128" spans="4:12" x14ac:dyDescent="0.2">
      <c r="D128" s="397">
        <f>_xlfn.XLOOKUP(C:C,Table1[for Import to Bank Register dropdown],Table1[for Pivot],0,0,1)</f>
        <v>0</v>
      </c>
      <c r="E128" s="403"/>
      <c r="F128" s="146">
        <f t="shared" si="5"/>
        <v>2222222</v>
      </c>
      <c r="G128" s="375">
        <f t="shared" si="4"/>
        <v>0</v>
      </c>
      <c r="I128" s="376">
        <f>IF(OR(C128="150 Directors advances", C128="120 accounts receivable", C128="720.2 Automobile - Insurance", C128="720.3 Automobile - License", C128="870.4 Rent - Insurance", C128="870.6 Rent - Property Tax", C128="870.7 Rent - Homeoffice", C128="870.9 Rent - Water"),
   0,
   IF(Dashboard!$F$5="Quick",
      IF(OR(C128="190 Automobile",C128="200 computer hardware",C128="210 Computer software",C128="220 Quickbooks software",C128="230 Office equipment",C128="240 Office furniture"),
         E128-(E128/(1+Dashboard!$F$4)),
         0
      ),
      IF(C128="750 Business promotion",
         E128-(E128/(1+4.793/100)),
         E128-(E128/(1+Dashboard!$F$4))
      )
   )
)</f>
        <v>0</v>
      </c>
      <c r="J128" s="26">
        <f>Bank2[[#This Row],[Money in/ (Money out)]]-Bank2[[#This Row],[GST/HST]]</f>
        <v>0</v>
      </c>
      <c r="L128" s="23">
        <f t="shared" si="3"/>
        <v>0</v>
      </c>
    </row>
    <row r="129" spans="4:12" x14ac:dyDescent="0.2">
      <c r="D129" s="397">
        <f>_xlfn.XLOOKUP(C:C,Table1[for Import to Bank Register dropdown],Table1[for Pivot],0,0,1)</f>
        <v>0</v>
      </c>
      <c r="E129" s="403"/>
      <c r="F129" s="146">
        <f t="shared" si="5"/>
        <v>2222222</v>
      </c>
      <c r="G129" s="375">
        <f t="shared" si="4"/>
        <v>0</v>
      </c>
      <c r="I129" s="376">
        <f>IF(OR(C129="150 Directors advances", C129="120 accounts receivable", C129="720.2 Automobile - Insurance", C129="720.3 Automobile - License", C129="870.4 Rent - Insurance", C129="870.6 Rent - Property Tax", C129="870.7 Rent - Homeoffice", C129="870.9 Rent - Water"),
   0,
   IF(Dashboard!$F$5="Quick",
      IF(OR(C129="190 Automobile",C129="200 computer hardware",C129="210 Computer software",C129="220 Quickbooks software",C129="230 Office equipment",C129="240 Office furniture"),
         E129-(E129/(1+Dashboard!$F$4)),
         0
      ),
      IF(C129="750 Business promotion",
         E129-(E129/(1+4.793/100)),
         E129-(E129/(1+Dashboard!$F$4))
      )
   )
)</f>
        <v>0</v>
      </c>
      <c r="J129" s="26">
        <f>Bank2[[#This Row],[Money in/ (Money out)]]-Bank2[[#This Row],[GST/HST]]</f>
        <v>0</v>
      </c>
      <c r="L129" s="23">
        <f t="shared" si="3"/>
        <v>0</v>
      </c>
    </row>
    <row r="130" spans="4:12" x14ac:dyDescent="0.2">
      <c r="D130" s="397">
        <f>_xlfn.XLOOKUP(C:C,Table1[for Import to Bank Register dropdown],Table1[for Pivot],0,0,1)</f>
        <v>0</v>
      </c>
      <c r="E130" s="403"/>
      <c r="F130" s="146">
        <f t="shared" si="5"/>
        <v>2222222</v>
      </c>
      <c r="G130" s="375">
        <f t="shared" si="4"/>
        <v>0</v>
      </c>
      <c r="I130" s="376">
        <f>IF(OR(C130="150 Directors advances", C130="120 accounts receivable", C130="720.2 Automobile - Insurance", C130="720.3 Automobile - License", C130="870.4 Rent - Insurance", C130="870.6 Rent - Property Tax", C130="870.7 Rent - Homeoffice", C130="870.9 Rent - Water"),
   0,
   IF(Dashboard!$F$5="Quick",
      IF(OR(C130="190 Automobile",C130="200 computer hardware",C130="210 Computer software",C130="220 Quickbooks software",C130="230 Office equipment",C130="240 Office furniture"),
         E130-(E130/(1+Dashboard!$F$4)),
         0
      ),
      IF(C130="750 Business promotion",
         E130-(E130/(1+4.793/100)),
         E130-(E130/(1+Dashboard!$F$4))
      )
   )
)</f>
        <v>0</v>
      </c>
      <c r="J130" s="26">
        <f>Bank2[[#This Row],[Money in/ (Money out)]]-Bank2[[#This Row],[GST/HST]]</f>
        <v>0</v>
      </c>
      <c r="L130" s="23">
        <f t="shared" si="3"/>
        <v>0</v>
      </c>
    </row>
    <row r="131" spans="4:12" x14ac:dyDescent="0.2">
      <c r="D131" s="397">
        <f>_xlfn.XLOOKUP(C:C,Table1[for Import to Bank Register dropdown],Table1[for Pivot],0,0,1)</f>
        <v>0</v>
      </c>
      <c r="E131" s="403"/>
      <c r="F131" s="146">
        <f t="shared" si="5"/>
        <v>2222222</v>
      </c>
      <c r="G131" s="375">
        <f t="shared" si="4"/>
        <v>0</v>
      </c>
      <c r="I131" s="376">
        <f>IF(OR(C131="150 Directors advances", C131="120 accounts receivable", C131="720.2 Automobile - Insurance", C131="720.3 Automobile - License", C131="870.4 Rent - Insurance", C131="870.6 Rent - Property Tax", C131="870.7 Rent - Homeoffice", C131="870.9 Rent - Water"),
   0,
   IF(Dashboard!$F$5="Quick",
      IF(OR(C131="190 Automobile",C131="200 computer hardware",C131="210 Computer software",C131="220 Quickbooks software",C131="230 Office equipment",C131="240 Office furniture"),
         E131-(E131/(1+Dashboard!$F$4)),
         0
      ),
      IF(C131="750 Business promotion",
         E131-(E131/(1+4.793/100)),
         E131-(E131/(1+Dashboard!$F$4))
      )
   )
)</f>
        <v>0</v>
      </c>
      <c r="J131" s="26">
        <f>Bank2[[#This Row],[Money in/ (Money out)]]-Bank2[[#This Row],[GST/HST]]</f>
        <v>0</v>
      </c>
      <c r="L131" s="23">
        <f t="shared" si="3"/>
        <v>0</v>
      </c>
    </row>
    <row r="132" spans="4:12" x14ac:dyDescent="0.2">
      <c r="D132" s="397">
        <f>_xlfn.XLOOKUP(C:C,Table1[for Import to Bank Register dropdown],Table1[for Pivot],0,0,1)</f>
        <v>0</v>
      </c>
      <c r="E132" s="403"/>
      <c r="F132" s="146">
        <f t="shared" si="5"/>
        <v>2222222</v>
      </c>
      <c r="G132" s="375">
        <f t="shared" si="4"/>
        <v>0</v>
      </c>
      <c r="I132" s="376">
        <f>IF(OR(C132="150 Directors advances", C132="120 accounts receivable", C132="720.2 Automobile - Insurance", C132="720.3 Automobile - License", C132="870.4 Rent - Insurance", C132="870.6 Rent - Property Tax", C132="870.7 Rent - Homeoffice", C132="870.9 Rent - Water"),
   0,
   IF(Dashboard!$F$5="Quick",
      IF(OR(C132="190 Automobile",C132="200 computer hardware",C132="210 Computer software",C132="220 Quickbooks software",C132="230 Office equipment",C132="240 Office furniture"),
         E132-(E132/(1+Dashboard!$F$4)),
         0
      ),
      IF(C132="750 Business promotion",
         E132-(E132/(1+4.793/100)),
         E132-(E132/(1+Dashboard!$F$4))
      )
   )
)</f>
        <v>0</v>
      </c>
      <c r="J132" s="26">
        <f>Bank2[[#This Row],[Money in/ (Money out)]]-Bank2[[#This Row],[GST/HST]]</f>
        <v>0</v>
      </c>
      <c r="L132" s="23">
        <f t="shared" si="3"/>
        <v>0</v>
      </c>
    </row>
    <row r="133" spans="4:12" x14ac:dyDescent="0.2">
      <c r="D133" s="397">
        <f>_xlfn.XLOOKUP(C:C,Table1[for Import to Bank Register dropdown],Table1[for Pivot],0,0,1)</f>
        <v>0</v>
      </c>
      <c r="E133" s="403"/>
      <c r="F133" s="146">
        <f t="shared" si="5"/>
        <v>2222222</v>
      </c>
      <c r="G133" s="375">
        <f t="shared" si="4"/>
        <v>0</v>
      </c>
      <c r="I133" s="376">
        <f>IF(OR(C133="150 Directors advances", C133="120 accounts receivable", C133="720.2 Automobile - Insurance", C133="720.3 Automobile - License", C133="870.4 Rent - Insurance", C133="870.6 Rent - Property Tax", C133="870.7 Rent - Homeoffice", C133="870.9 Rent - Water"),
   0,
   IF(Dashboard!$F$5="Quick",
      IF(OR(C133="190 Automobile",C133="200 computer hardware",C133="210 Computer software",C133="220 Quickbooks software",C133="230 Office equipment",C133="240 Office furniture"),
         E133-(E133/(1+Dashboard!$F$4)),
         0
      ),
      IF(C133="750 Business promotion",
         E133-(E133/(1+4.793/100)),
         E133-(E133/(1+Dashboard!$F$4))
      )
   )
)</f>
        <v>0</v>
      </c>
      <c r="J133" s="26">
        <f>Bank2[[#This Row],[Money in/ (Money out)]]-Bank2[[#This Row],[GST/HST]]</f>
        <v>0</v>
      </c>
      <c r="L133" s="23">
        <f t="shared" si="3"/>
        <v>0</v>
      </c>
    </row>
    <row r="134" spans="4:12" x14ac:dyDescent="0.2">
      <c r="D134" s="397">
        <f>_xlfn.XLOOKUP(C:C,Table1[for Import to Bank Register dropdown],Table1[for Pivot],0,0,1)</f>
        <v>0</v>
      </c>
      <c r="E134" s="403"/>
      <c r="F134" s="146">
        <f t="shared" si="5"/>
        <v>2222222</v>
      </c>
      <c r="G134" s="375">
        <f t="shared" si="4"/>
        <v>0</v>
      </c>
      <c r="I134" s="376">
        <f>IF(OR(C134="150 Directors advances", C134="120 accounts receivable", C134="720.2 Automobile - Insurance", C134="720.3 Automobile - License", C134="870.4 Rent - Insurance", C134="870.6 Rent - Property Tax", C134="870.7 Rent - Homeoffice", C134="870.9 Rent - Water"),
   0,
   IF(Dashboard!$F$5="Quick",
      IF(OR(C134="190 Automobile",C134="200 computer hardware",C134="210 Computer software",C134="220 Quickbooks software",C134="230 Office equipment",C134="240 Office furniture"),
         E134-(E134/(1+Dashboard!$F$4)),
         0
      ),
      IF(C134="750 Business promotion",
         E134-(E134/(1+4.793/100)),
         E134-(E134/(1+Dashboard!$F$4))
      )
   )
)</f>
        <v>0</v>
      </c>
      <c r="J134" s="26">
        <f>Bank2[[#This Row],[Money in/ (Money out)]]-Bank2[[#This Row],[GST/HST]]</f>
        <v>0</v>
      </c>
      <c r="L134" s="23">
        <f t="shared" si="3"/>
        <v>0</v>
      </c>
    </row>
    <row r="135" spans="4:12" x14ac:dyDescent="0.2">
      <c r="D135" s="397">
        <f>_xlfn.XLOOKUP(C:C,Table1[for Import to Bank Register dropdown],Table1[for Pivot],0,0,1)</f>
        <v>0</v>
      </c>
      <c r="E135" s="403"/>
      <c r="F135" s="146">
        <f t="shared" si="5"/>
        <v>2222222</v>
      </c>
      <c r="G135" s="375">
        <f t="shared" si="4"/>
        <v>0</v>
      </c>
      <c r="I135" s="376">
        <f>IF(OR(C135="150 Directors advances", C135="120 accounts receivable", C135="720.2 Automobile - Insurance", C135="720.3 Automobile - License", C135="870.4 Rent - Insurance", C135="870.6 Rent - Property Tax", C135="870.7 Rent - Homeoffice", C135="870.9 Rent - Water"),
   0,
   IF(Dashboard!$F$5="Quick",
      IF(OR(C135="190 Automobile",C135="200 computer hardware",C135="210 Computer software",C135="220 Quickbooks software",C135="230 Office equipment",C135="240 Office furniture"),
         E135-(E135/(1+Dashboard!$F$4)),
         0
      ),
      IF(C135="750 Business promotion",
         E135-(E135/(1+4.793/100)),
         E135-(E135/(1+Dashboard!$F$4))
      )
   )
)</f>
        <v>0</v>
      </c>
      <c r="J135" s="26">
        <f>Bank2[[#This Row],[Money in/ (Money out)]]-Bank2[[#This Row],[GST/HST]]</f>
        <v>0</v>
      </c>
      <c r="L135" s="23">
        <f t="shared" ref="L135:L198" si="6">$L$3</f>
        <v>0</v>
      </c>
    </row>
    <row r="136" spans="4:12" x14ac:dyDescent="0.2">
      <c r="D136" s="397">
        <f>_xlfn.XLOOKUP(C:C,Table1[for Import to Bank Register dropdown],Table1[for Pivot],0,0,1)</f>
        <v>0</v>
      </c>
      <c r="E136" s="403"/>
      <c r="F136" s="146">
        <f t="shared" si="5"/>
        <v>2222222</v>
      </c>
      <c r="G136" s="375">
        <f t="shared" si="4"/>
        <v>0</v>
      </c>
      <c r="I136" s="376">
        <f>IF(OR(C136="150 Directors advances", C136="120 accounts receivable", C136="720.2 Automobile - Insurance", C136="720.3 Automobile - License", C136="870.4 Rent - Insurance", C136="870.6 Rent - Property Tax", C136="870.7 Rent - Homeoffice", C136="870.9 Rent - Water"),
   0,
   IF(Dashboard!$F$5="Quick",
      IF(OR(C136="190 Automobile",C136="200 computer hardware",C136="210 Computer software",C136="220 Quickbooks software",C136="230 Office equipment",C136="240 Office furniture"),
         E136-(E136/(1+Dashboard!$F$4)),
         0
      ),
      IF(C136="750 Business promotion",
         E136-(E136/(1+4.793/100)),
         E136-(E136/(1+Dashboard!$F$4))
      )
   )
)</f>
        <v>0</v>
      </c>
      <c r="J136" s="26">
        <f>Bank2[[#This Row],[Money in/ (Money out)]]-Bank2[[#This Row],[GST/HST]]</f>
        <v>0</v>
      </c>
      <c r="L136" s="23">
        <f t="shared" si="6"/>
        <v>0</v>
      </c>
    </row>
    <row r="137" spans="4:12" x14ac:dyDescent="0.2">
      <c r="D137" s="397">
        <f>_xlfn.XLOOKUP(C:C,Table1[for Import to Bank Register dropdown],Table1[for Pivot],0,0,1)</f>
        <v>0</v>
      </c>
      <c r="E137" s="403"/>
      <c r="F137" s="146">
        <f t="shared" si="5"/>
        <v>2222222</v>
      </c>
      <c r="G137" s="375">
        <f t="shared" si="4"/>
        <v>0</v>
      </c>
      <c r="I137" s="376">
        <f>IF(OR(C137="150 Directors advances", C137="120 accounts receivable", C137="720.2 Automobile - Insurance", C137="720.3 Automobile - License", C137="870.4 Rent - Insurance", C137="870.6 Rent - Property Tax", C137="870.7 Rent - Homeoffice", C137="870.9 Rent - Water"),
   0,
   IF(Dashboard!$F$5="Quick",
      IF(OR(C137="190 Automobile",C137="200 computer hardware",C137="210 Computer software",C137="220 Quickbooks software",C137="230 Office equipment",C137="240 Office furniture"),
         E137-(E137/(1+Dashboard!$F$4)),
         0
      ),
      IF(C137="750 Business promotion",
         E137-(E137/(1+4.793/100)),
         E137-(E137/(1+Dashboard!$F$4))
      )
   )
)</f>
        <v>0</v>
      </c>
      <c r="J137" s="26">
        <f>Bank2[[#This Row],[Money in/ (Money out)]]-Bank2[[#This Row],[GST/HST]]</f>
        <v>0</v>
      </c>
      <c r="L137" s="23">
        <f t="shared" si="6"/>
        <v>0</v>
      </c>
    </row>
    <row r="138" spans="4:12" x14ac:dyDescent="0.2">
      <c r="D138" s="397">
        <f>_xlfn.XLOOKUP(C:C,Table1[for Import to Bank Register dropdown],Table1[for Pivot],0,0,1)</f>
        <v>0</v>
      </c>
      <c r="E138" s="403"/>
      <c r="F138" s="146">
        <f t="shared" si="5"/>
        <v>2222222</v>
      </c>
      <c r="G138" s="375">
        <f t="shared" ref="G138:G201" si="7">G137+E138</f>
        <v>0</v>
      </c>
      <c r="I138" s="376">
        <f>IF(OR(C138="150 Directors advances", C138="120 accounts receivable", C138="720.2 Automobile - Insurance", C138="720.3 Automobile - License", C138="870.4 Rent - Insurance", C138="870.6 Rent - Property Tax", C138="870.7 Rent - Homeoffice", C138="870.9 Rent - Water"),
   0,
   IF(Dashboard!$F$5="Quick",
      IF(OR(C138="190 Automobile",C138="200 computer hardware",C138="210 Computer software",C138="220 Quickbooks software",C138="230 Office equipment",C138="240 Office furniture"),
         E138-(E138/(1+Dashboard!$F$4)),
         0
      ),
      IF(C138="750 Business promotion",
         E138-(E138/(1+4.793/100)),
         E138-(E138/(1+Dashboard!$F$4))
      )
   )
)</f>
        <v>0</v>
      </c>
      <c r="J138" s="26">
        <f>Bank2[[#This Row],[Money in/ (Money out)]]-Bank2[[#This Row],[GST/HST]]</f>
        <v>0</v>
      </c>
      <c r="L138" s="23">
        <f t="shared" si="6"/>
        <v>0</v>
      </c>
    </row>
    <row r="139" spans="4:12" x14ac:dyDescent="0.2">
      <c r="D139" s="397">
        <f>_xlfn.XLOOKUP(C:C,Table1[for Import to Bank Register dropdown],Table1[for Pivot],0,0,1)</f>
        <v>0</v>
      </c>
      <c r="E139" s="403"/>
      <c r="F139" s="146">
        <f t="shared" ref="F139:F202" si="8">$E$2</f>
        <v>2222222</v>
      </c>
      <c r="G139" s="375">
        <f t="shared" si="7"/>
        <v>0</v>
      </c>
      <c r="I139" s="376">
        <f>IF(OR(C139="150 Directors advances", C139="120 accounts receivable", C139="720.2 Automobile - Insurance", C139="720.3 Automobile - License", C139="870.4 Rent - Insurance", C139="870.6 Rent - Property Tax", C139="870.7 Rent - Homeoffice", C139="870.9 Rent - Water"),
   0,
   IF(Dashboard!$F$5="Quick",
      IF(OR(C139="190 Automobile",C139="200 computer hardware",C139="210 Computer software",C139="220 Quickbooks software",C139="230 Office equipment",C139="240 Office furniture"),
         E139-(E139/(1+Dashboard!$F$4)),
         0
      ),
      IF(C139="750 Business promotion",
         E139-(E139/(1+4.793/100)),
         E139-(E139/(1+Dashboard!$F$4))
      )
   )
)</f>
        <v>0</v>
      </c>
      <c r="J139" s="26">
        <f>Bank2[[#This Row],[Money in/ (Money out)]]-Bank2[[#This Row],[GST/HST]]</f>
        <v>0</v>
      </c>
      <c r="L139" s="23">
        <f t="shared" si="6"/>
        <v>0</v>
      </c>
    </row>
    <row r="140" spans="4:12" x14ac:dyDescent="0.2">
      <c r="D140" s="397">
        <f>_xlfn.XLOOKUP(C:C,Table1[for Import to Bank Register dropdown],Table1[for Pivot],0,0,1)</f>
        <v>0</v>
      </c>
      <c r="E140" s="403"/>
      <c r="F140" s="146">
        <f t="shared" si="8"/>
        <v>2222222</v>
      </c>
      <c r="G140" s="375">
        <f t="shared" si="7"/>
        <v>0</v>
      </c>
      <c r="I140" s="376">
        <f>IF(OR(C140="150 Directors advances", C140="120 accounts receivable", C140="720.2 Automobile - Insurance", C140="720.3 Automobile - License", C140="870.4 Rent - Insurance", C140="870.6 Rent - Property Tax", C140="870.7 Rent - Homeoffice", C140="870.9 Rent - Water"),
   0,
   IF(Dashboard!$F$5="Quick",
      IF(OR(C140="190 Automobile",C140="200 computer hardware",C140="210 Computer software",C140="220 Quickbooks software",C140="230 Office equipment",C140="240 Office furniture"),
         E140-(E140/(1+Dashboard!$F$4)),
         0
      ),
      IF(C140="750 Business promotion",
         E140-(E140/(1+4.793/100)),
         E140-(E140/(1+Dashboard!$F$4))
      )
   )
)</f>
        <v>0</v>
      </c>
      <c r="J140" s="26">
        <f>Bank2[[#This Row],[Money in/ (Money out)]]-Bank2[[#This Row],[GST/HST]]</f>
        <v>0</v>
      </c>
      <c r="L140" s="23">
        <f t="shared" si="6"/>
        <v>0</v>
      </c>
    </row>
    <row r="141" spans="4:12" x14ac:dyDescent="0.2">
      <c r="D141" s="397">
        <f>_xlfn.XLOOKUP(C:C,Table1[for Import to Bank Register dropdown],Table1[for Pivot],0,0,1)</f>
        <v>0</v>
      </c>
      <c r="E141" s="403"/>
      <c r="F141" s="146">
        <f t="shared" si="8"/>
        <v>2222222</v>
      </c>
      <c r="G141" s="375">
        <f t="shared" si="7"/>
        <v>0</v>
      </c>
      <c r="I141" s="376">
        <f>IF(OR(C141="150 Directors advances", C141="120 accounts receivable", C141="720.2 Automobile - Insurance", C141="720.3 Automobile - License", C141="870.4 Rent - Insurance", C141="870.6 Rent - Property Tax", C141="870.7 Rent - Homeoffice", C141="870.9 Rent - Water"),
   0,
   IF(Dashboard!$F$5="Quick",
      IF(OR(C141="190 Automobile",C141="200 computer hardware",C141="210 Computer software",C141="220 Quickbooks software",C141="230 Office equipment",C141="240 Office furniture"),
         E141-(E141/(1+Dashboard!$F$4)),
         0
      ),
      IF(C141="750 Business promotion",
         E141-(E141/(1+4.793/100)),
         E141-(E141/(1+Dashboard!$F$4))
      )
   )
)</f>
        <v>0</v>
      </c>
      <c r="J141" s="26">
        <f>Bank2[[#This Row],[Money in/ (Money out)]]-Bank2[[#This Row],[GST/HST]]</f>
        <v>0</v>
      </c>
      <c r="L141" s="23">
        <f t="shared" si="6"/>
        <v>0</v>
      </c>
    </row>
    <row r="142" spans="4:12" x14ac:dyDescent="0.2">
      <c r="D142" s="397">
        <f>_xlfn.XLOOKUP(C:C,Table1[for Import to Bank Register dropdown],Table1[for Pivot],0,0,1)</f>
        <v>0</v>
      </c>
      <c r="E142" s="403"/>
      <c r="F142" s="146">
        <f t="shared" si="8"/>
        <v>2222222</v>
      </c>
      <c r="G142" s="375">
        <f t="shared" si="7"/>
        <v>0</v>
      </c>
      <c r="I142" s="376">
        <f>IF(OR(C142="150 Directors advances", C142="120 accounts receivable", C142="720.2 Automobile - Insurance", C142="720.3 Automobile - License", C142="870.4 Rent - Insurance", C142="870.6 Rent - Property Tax", C142="870.7 Rent - Homeoffice", C142="870.9 Rent - Water"),
   0,
   IF(Dashboard!$F$5="Quick",
      IF(OR(C142="190 Automobile",C142="200 computer hardware",C142="210 Computer software",C142="220 Quickbooks software",C142="230 Office equipment",C142="240 Office furniture"),
         E142-(E142/(1+Dashboard!$F$4)),
         0
      ),
      IF(C142="750 Business promotion",
         E142-(E142/(1+4.793/100)),
         E142-(E142/(1+Dashboard!$F$4))
      )
   )
)</f>
        <v>0</v>
      </c>
      <c r="J142" s="26">
        <f>Bank2[[#This Row],[Money in/ (Money out)]]-Bank2[[#This Row],[GST/HST]]</f>
        <v>0</v>
      </c>
      <c r="L142" s="23">
        <f t="shared" si="6"/>
        <v>0</v>
      </c>
    </row>
    <row r="143" spans="4:12" x14ac:dyDescent="0.2">
      <c r="D143" s="397">
        <f>_xlfn.XLOOKUP(C:C,Table1[for Import to Bank Register dropdown],Table1[for Pivot],0,0,1)</f>
        <v>0</v>
      </c>
      <c r="E143" s="403"/>
      <c r="F143" s="146">
        <f t="shared" si="8"/>
        <v>2222222</v>
      </c>
      <c r="G143" s="375">
        <f t="shared" si="7"/>
        <v>0</v>
      </c>
      <c r="I143" s="376">
        <f>IF(OR(C143="150 Directors advances", C143="120 accounts receivable", C143="720.2 Automobile - Insurance", C143="720.3 Automobile - License", C143="870.4 Rent - Insurance", C143="870.6 Rent - Property Tax", C143="870.7 Rent - Homeoffice", C143="870.9 Rent - Water"),
   0,
   IF(Dashboard!$F$5="Quick",
      IF(OR(C143="190 Automobile",C143="200 computer hardware",C143="210 Computer software",C143="220 Quickbooks software",C143="230 Office equipment",C143="240 Office furniture"),
         E143-(E143/(1+Dashboard!$F$4)),
         0
      ),
      IF(C143="750 Business promotion",
         E143-(E143/(1+4.793/100)),
         E143-(E143/(1+Dashboard!$F$4))
      )
   )
)</f>
        <v>0</v>
      </c>
      <c r="J143" s="26">
        <f>Bank2[[#This Row],[Money in/ (Money out)]]-Bank2[[#This Row],[GST/HST]]</f>
        <v>0</v>
      </c>
      <c r="L143" s="23">
        <f t="shared" si="6"/>
        <v>0</v>
      </c>
    </row>
    <row r="144" spans="4:12" x14ac:dyDescent="0.2">
      <c r="D144" s="397">
        <f>_xlfn.XLOOKUP(C:C,Table1[for Import to Bank Register dropdown],Table1[for Pivot],0,0,1)</f>
        <v>0</v>
      </c>
      <c r="E144" s="403"/>
      <c r="F144" s="146">
        <f t="shared" si="8"/>
        <v>2222222</v>
      </c>
      <c r="G144" s="375">
        <f t="shared" si="7"/>
        <v>0</v>
      </c>
      <c r="I144" s="376">
        <f>IF(OR(C144="150 Directors advances", C144="120 accounts receivable", C144="720.2 Automobile - Insurance", C144="720.3 Automobile - License", C144="870.4 Rent - Insurance", C144="870.6 Rent - Property Tax", C144="870.7 Rent - Homeoffice", C144="870.9 Rent - Water"),
   0,
   IF(Dashboard!$F$5="Quick",
      IF(OR(C144="190 Automobile",C144="200 computer hardware",C144="210 Computer software",C144="220 Quickbooks software",C144="230 Office equipment",C144="240 Office furniture"),
         E144-(E144/(1+Dashboard!$F$4)),
         0
      ),
      IF(C144="750 Business promotion",
         E144-(E144/(1+4.793/100)),
         E144-(E144/(1+Dashboard!$F$4))
      )
   )
)</f>
        <v>0</v>
      </c>
      <c r="J144" s="26">
        <f>Bank2[[#This Row],[Money in/ (Money out)]]-Bank2[[#This Row],[GST/HST]]</f>
        <v>0</v>
      </c>
      <c r="L144" s="23">
        <f t="shared" si="6"/>
        <v>0</v>
      </c>
    </row>
    <row r="145" spans="4:12" x14ac:dyDescent="0.2">
      <c r="D145" s="397">
        <f>_xlfn.XLOOKUP(C:C,Table1[for Import to Bank Register dropdown],Table1[for Pivot],0,0,1)</f>
        <v>0</v>
      </c>
      <c r="E145" s="403"/>
      <c r="F145" s="146">
        <f t="shared" si="8"/>
        <v>2222222</v>
      </c>
      <c r="G145" s="375">
        <f t="shared" si="7"/>
        <v>0</v>
      </c>
      <c r="I145" s="376">
        <f>IF(OR(C145="150 Directors advances", C145="120 accounts receivable", C145="720.2 Automobile - Insurance", C145="720.3 Automobile - License", C145="870.4 Rent - Insurance", C145="870.6 Rent - Property Tax", C145="870.7 Rent - Homeoffice", C145="870.9 Rent - Water"),
   0,
   IF(Dashboard!$F$5="Quick",
      IF(OR(C145="190 Automobile",C145="200 computer hardware",C145="210 Computer software",C145="220 Quickbooks software",C145="230 Office equipment",C145="240 Office furniture"),
         E145-(E145/(1+Dashboard!$F$4)),
         0
      ),
      IF(C145="750 Business promotion",
         E145-(E145/(1+4.793/100)),
         E145-(E145/(1+Dashboard!$F$4))
      )
   )
)</f>
        <v>0</v>
      </c>
      <c r="J145" s="26">
        <f>Bank2[[#This Row],[Money in/ (Money out)]]-Bank2[[#This Row],[GST/HST]]</f>
        <v>0</v>
      </c>
      <c r="L145" s="23">
        <f t="shared" si="6"/>
        <v>0</v>
      </c>
    </row>
    <row r="146" spans="4:12" x14ac:dyDescent="0.2">
      <c r="D146" s="397">
        <f>_xlfn.XLOOKUP(C:C,Table1[for Import to Bank Register dropdown],Table1[for Pivot],0,0,1)</f>
        <v>0</v>
      </c>
      <c r="E146" s="403"/>
      <c r="F146" s="146">
        <f t="shared" si="8"/>
        <v>2222222</v>
      </c>
      <c r="G146" s="375">
        <f t="shared" si="7"/>
        <v>0</v>
      </c>
      <c r="I146" s="376">
        <f>IF(OR(C146="150 Directors advances", C146="120 accounts receivable", C146="720.2 Automobile - Insurance", C146="720.3 Automobile - License", C146="870.4 Rent - Insurance", C146="870.6 Rent - Property Tax", C146="870.7 Rent - Homeoffice", C146="870.9 Rent - Water"),
   0,
   IF(Dashboard!$F$5="Quick",
      IF(OR(C146="190 Automobile",C146="200 computer hardware",C146="210 Computer software",C146="220 Quickbooks software",C146="230 Office equipment",C146="240 Office furniture"),
         E146-(E146/(1+Dashboard!$F$4)),
         0
      ),
      IF(C146="750 Business promotion",
         E146-(E146/(1+4.793/100)),
         E146-(E146/(1+Dashboard!$F$4))
      )
   )
)</f>
        <v>0</v>
      </c>
      <c r="J146" s="26">
        <f>Bank2[[#This Row],[Money in/ (Money out)]]-Bank2[[#This Row],[GST/HST]]</f>
        <v>0</v>
      </c>
      <c r="L146" s="23">
        <f t="shared" si="6"/>
        <v>0</v>
      </c>
    </row>
    <row r="147" spans="4:12" x14ac:dyDescent="0.2">
      <c r="D147" s="397">
        <f>_xlfn.XLOOKUP(C:C,Table1[for Import to Bank Register dropdown],Table1[for Pivot],0,0,1)</f>
        <v>0</v>
      </c>
      <c r="E147" s="403"/>
      <c r="F147" s="146">
        <f t="shared" si="8"/>
        <v>2222222</v>
      </c>
      <c r="G147" s="375">
        <f t="shared" si="7"/>
        <v>0</v>
      </c>
      <c r="I147" s="376">
        <f>IF(OR(C147="150 Directors advances", C147="120 accounts receivable", C147="720.2 Automobile - Insurance", C147="720.3 Automobile - License", C147="870.4 Rent - Insurance", C147="870.6 Rent - Property Tax", C147="870.7 Rent - Homeoffice", C147="870.9 Rent - Water"),
   0,
   IF(Dashboard!$F$5="Quick",
      IF(OR(C147="190 Automobile",C147="200 computer hardware",C147="210 Computer software",C147="220 Quickbooks software",C147="230 Office equipment",C147="240 Office furniture"),
         E147-(E147/(1+Dashboard!$F$4)),
         0
      ),
      IF(C147="750 Business promotion",
         E147-(E147/(1+4.793/100)),
         E147-(E147/(1+Dashboard!$F$4))
      )
   )
)</f>
        <v>0</v>
      </c>
      <c r="J147" s="26">
        <f>Bank2[[#This Row],[Money in/ (Money out)]]-Bank2[[#This Row],[GST/HST]]</f>
        <v>0</v>
      </c>
      <c r="L147" s="23">
        <f t="shared" si="6"/>
        <v>0</v>
      </c>
    </row>
    <row r="148" spans="4:12" x14ac:dyDescent="0.2">
      <c r="D148" s="397">
        <f>_xlfn.XLOOKUP(C:C,Table1[for Import to Bank Register dropdown],Table1[for Pivot],0,0,1)</f>
        <v>0</v>
      </c>
      <c r="E148" s="403"/>
      <c r="F148" s="146">
        <f t="shared" si="8"/>
        <v>2222222</v>
      </c>
      <c r="G148" s="375">
        <f t="shared" si="7"/>
        <v>0</v>
      </c>
      <c r="I148" s="376">
        <f>IF(OR(C148="150 Directors advances", C148="120 accounts receivable", C148="720.2 Automobile - Insurance", C148="720.3 Automobile - License", C148="870.4 Rent - Insurance", C148="870.6 Rent - Property Tax", C148="870.7 Rent - Homeoffice", C148="870.9 Rent - Water"),
   0,
   IF(Dashboard!$F$5="Quick",
      IF(OR(C148="190 Automobile",C148="200 computer hardware",C148="210 Computer software",C148="220 Quickbooks software",C148="230 Office equipment",C148="240 Office furniture"),
         E148-(E148/(1+Dashboard!$F$4)),
         0
      ),
      IF(C148="750 Business promotion",
         E148-(E148/(1+4.793/100)),
         E148-(E148/(1+Dashboard!$F$4))
      )
   )
)</f>
        <v>0</v>
      </c>
      <c r="J148" s="26">
        <f>Bank2[[#This Row],[Money in/ (Money out)]]-Bank2[[#This Row],[GST/HST]]</f>
        <v>0</v>
      </c>
      <c r="L148" s="23">
        <f t="shared" si="6"/>
        <v>0</v>
      </c>
    </row>
    <row r="149" spans="4:12" x14ac:dyDescent="0.2">
      <c r="D149" s="397">
        <f>_xlfn.XLOOKUP(C:C,Table1[for Import to Bank Register dropdown],Table1[for Pivot],0,0,1)</f>
        <v>0</v>
      </c>
      <c r="E149" s="403"/>
      <c r="F149" s="146">
        <f t="shared" si="8"/>
        <v>2222222</v>
      </c>
      <c r="G149" s="375">
        <f t="shared" si="7"/>
        <v>0</v>
      </c>
      <c r="I149" s="376">
        <f>IF(OR(C149="150 Directors advances", C149="120 accounts receivable", C149="720.2 Automobile - Insurance", C149="720.3 Automobile - License", C149="870.4 Rent - Insurance", C149="870.6 Rent - Property Tax", C149="870.7 Rent - Homeoffice", C149="870.9 Rent - Water"),
   0,
   IF(Dashboard!$F$5="Quick",
      IF(OR(C149="190 Automobile",C149="200 computer hardware",C149="210 Computer software",C149="220 Quickbooks software",C149="230 Office equipment",C149="240 Office furniture"),
         E149-(E149/(1+Dashboard!$F$4)),
         0
      ),
      IF(C149="750 Business promotion",
         E149-(E149/(1+4.793/100)),
         E149-(E149/(1+Dashboard!$F$4))
      )
   )
)</f>
        <v>0</v>
      </c>
      <c r="J149" s="26">
        <f>Bank2[[#This Row],[Money in/ (Money out)]]-Bank2[[#This Row],[GST/HST]]</f>
        <v>0</v>
      </c>
      <c r="L149" s="23">
        <f t="shared" si="6"/>
        <v>0</v>
      </c>
    </row>
    <row r="150" spans="4:12" x14ac:dyDescent="0.2">
      <c r="D150" s="397">
        <f>_xlfn.XLOOKUP(C:C,Table1[for Import to Bank Register dropdown],Table1[for Pivot],0,0,1)</f>
        <v>0</v>
      </c>
      <c r="E150" s="403"/>
      <c r="F150" s="146">
        <f t="shared" si="8"/>
        <v>2222222</v>
      </c>
      <c r="G150" s="375">
        <f t="shared" si="7"/>
        <v>0</v>
      </c>
      <c r="I150" s="376">
        <f>IF(OR(C150="150 Directors advances", C150="120 accounts receivable", C150="720.2 Automobile - Insurance", C150="720.3 Automobile - License", C150="870.4 Rent - Insurance", C150="870.6 Rent - Property Tax", C150="870.7 Rent - Homeoffice", C150="870.9 Rent - Water"),
   0,
   IF(Dashboard!$F$5="Quick",
      IF(OR(C150="190 Automobile",C150="200 computer hardware",C150="210 Computer software",C150="220 Quickbooks software",C150="230 Office equipment",C150="240 Office furniture"),
         E150-(E150/(1+Dashboard!$F$4)),
         0
      ),
      IF(C150="750 Business promotion",
         E150-(E150/(1+4.793/100)),
         E150-(E150/(1+Dashboard!$F$4))
      )
   )
)</f>
        <v>0</v>
      </c>
      <c r="J150" s="26">
        <f>Bank2[[#This Row],[Money in/ (Money out)]]-Bank2[[#This Row],[GST/HST]]</f>
        <v>0</v>
      </c>
      <c r="L150" s="23">
        <f t="shared" si="6"/>
        <v>0</v>
      </c>
    </row>
    <row r="151" spans="4:12" x14ac:dyDescent="0.2">
      <c r="D151" s="397">
        <f>_xlfn.XLOOKUP(C:C,Table1[for Import to Bank Register dropdown],Table1[for Pivot],0,0,1)</f>
        <v>0</v>
      </c>
      <c r="E151" s="403"/>
      <c r="F151" s="146">
        <f t="shared" si="8"/>
        <v>2222222</v>
      </c>
      <c r="G151" s="375">
        <f t="shared" si="7"/>
        <v>0</v>
      </c>
      <c r="I151" s="376">
        <f>IF(OR(C151="150 Directors advances", C151="120 accounts receivable", C151="720.2 Automobile - Insurance", C151="720.3 Automobile - License", C151="870.4 Rent - Insurance", C151="870.6 Rent - Property Tax", C151="870.7 Rent - Homeoffice", C151="870.9 Rent - Water"),
   0,
   IF(Dashboard!$F$5="Quick",
      IF(OR(C151="190 Automobile",C151="200 computer hardware",C151="210 Computer software",C151="220 Quickbooks software",C151="230 Office equipment",C151="240 Office furniture"),
         E151-(E151/(1+Dashboard!$F$4)),
         0
      ),
      IF(C151="750 Business promotion",
         E151-(E151/(1+4.793/100)),
         E151-(E151/(1+Dashboard!$F$4))
      )
   )
)</f>
        <v>0</v>
      </c>
      <c r="J151" s="26">
        <f>Bank2[[#This Row],[Money in/ (Money out)]]-Bank2[[#This Row],[GST/HST]]</f>
        <v>0</v>
      </c>
      <c r="L151" s="23">
        <f t="shared" si="6"/>
        <v>0</v>
      </c>
    </row>
    <row r="152" spans="4:12" x14ac:dyDescent="0.2">
      <c r="D152" s="397">
        <f>_xlfn.XLOOKUP(C:C,Table1[for Import to Bank Register dropdown],Table1[for Pivot],0,0,1)</f>
        <v>0</v>
      </c>
      <c r="E152" s="403"/>
      <c r="F152" s="146">
        <f t="shared" si="8"/>
        <v>2222222</v>
      </c>
      <c r="G152" s="375">
        <f t="shared" si="7"/>
        <v>0</v>
      </c>
      <c r="I152" s="376">
        <f>IF(OR(C152="150 Directors advances", C152="120 accounts receivable", C152="720.2 Automobile - Insurance", C152="720.3 Automobile - License", C152="870.4 Rent - Insurance", C152="870.6 Rent - Property Tax", C152="870.7 Rent - Homeoffice", C152="870.9 Rent - Water"),
   0,
   IF(Dashboard!$F$5="Quick",
      IF(OR(C152="190 Automobile",C152="200 computer hardware",C152="210 Computer software",C152="220 Quickbooks software",C152="230 Office equipment",C152="240 Office furniture"),
         E152-(E152/(1+Dashboard!$F$4)),
         0
      ),
      IF(C152="750 Business promotion",
         E152-(E152/(1+4.793/100)),
         E152-(E152/(1+Dashboard!$F$4))
      )
   )
)</f>
        <v>0</v>
      </c>
      <c r="J152" s="26">
        <f>Bank2[[#This Row],[Money in/ (Money out)]]-Bank2[[#This Row],[GST/HST]]</f>
        <v>0</v>
      </c>
      <c r="L152" s="23">
        <f t="shared" si="6"/>
        <v>0</v>
      </c>
    </row>
    <row r="153" spans="4:12" x14ac:dyDescent="0.2">
      <c r="D153" s="397">
        <f>_xlfn.XLOOKUP(C:C,Table1[for Import to Bank Register dropdown],Table1[for Pivot],0,0,1)</f>
        <v>0</v>
      </c>
      <c r="E153" s="403"/>
      <c r="F153" s="146">
        <f t="shared" si="8"/>
        <v>2222222</v>
      </c>
      <c r="G153" s="375">
        <f t="shared" si="7"/>
        <v>0</v>
      </c>
      <c r="I153" s="376">
        <f>IF(OR(C153="150 Directors advances", C153="120 accounts receivable", C153="720.2 Automobile - Insurance", C153="720.3 Automobile - License", C153="870.4 Rent - Insurance", C153="870.6 Rent - Property Tax", C153="870.7 Rent - Homeoffice", C153="870.9 Rent - Water"),
   0,
   IF(Dashboard!$F$5="Quick",
      IF(OR(C153="190 Automobile",C153="200 computer hardware",C153="210 Computer software",C153="220 Quickbooks software",C153="230 Office equipment",C153="240 Office furniture"),
         E153-(E153/(1+Dashboard!$F$4)),
         0
      ),
      IF(C153="750 Business promotion",
         E153-(E153/(1+4.793/100)),
         E153-(E153/(1+Dashboard!$F$4))
      )
   )
)</f>
        <v>0</v>
      </c>
      <c r="J153" s="26">
        <f>Bank2[[#This Row],[Money in/ (Money out)]]-Bank2[[#This Row],[GST/HST]]</f>
        <v>0</v>
      </c>
      <c r="L153" s="23">
        <f t="shared" si="6"/>
        <v>0</v>
      </c>
    </row>
    <row r="154" spans="4:12" x14ac:dyDescent="0.2">
      <c r="D154" s="397">
        <f>_xlfn.XLOOKUP(C:C,Table1[for Import to Bank Register dropdown],Table1[for Pivot],0,0,1)</f>
        <v>0</v>
      </c>
      <c r="E154" s="403"/>
      <c r="F154" s="146">
        <f t="shared" si="8"/>
        <v>2222222</v>
      </c>
      <c r="G154" s="375">
        <f t="shared" si="7"/>
        <v>0</v>
      </c>
      <c r="I154" s="376">
        <f>IF(OR(C154="150 Directors advances", C154="120 accounts receivable", C154="720.2 Automobile - Insurance", C154="720.3 Automobile - License", C154="870.4 Rent - Insurance", C154="870.6 Rent - Property Tax", C154="870.7 Rent - Homeoffice", C154="870.9 Rent - Water"),
   0,
   IF(Dashboard!$F$5="Quick",
      IF(OR(C154="190 Automobile",C154="200 computer hardware",C154="210 Computer software",C154="220 Quickbooks software",C154="230 Office equipment",C154="240 Office furniture"),
         E154-(E154/(1+Dashboard!$F$4)),
         0
      ),
      IF(C154="750 Business promotion",
         E154-(E154/(1+4.793/100)),
         E154-(E154/(1+Dashboard!$F$4))
      )
   )
)</f>
        <v>0</v>
      </c>
      <c r="J154" s="26">
        <f>Bank2[[#This Row],[Money in/ (Money out)]]-Bank2[[#This Row],[GST/HST]]</f>
        <v>0</v>
      </c>
      <c r="L154" s="23">
        <f t="shared" si="6"/>
        <v>0</v>
      </c>
    </row>
    <row r="155" spans="4:12" x14ac:dyDescent="0.2">
      <c r="D155" s="397">
        <f>_xlfn.XLOOKUP(C:C,Table1[for Import to Bank Register dropdown],Table1[for Pivot],0,0,1)</f>
        <v>0</v>
      </c>
      <c r="E155" s="403"/>
      <c r="F155" s="146">
        <f t="shared" si="8"/>
        <v>2222222</v>
      </c>
      <c r="G155" s="375">
        <f t="shared" si="7"/>
        <v>0</v>
      </c>
      <c r="I155" s="376">
        <f>IF(OR(C155="150 Directors advances", C155="120 accounts receivable", C155="720.2 Automobile - Insurance", C155="720.3 Automobile - License", C155="870.4 Rent - Insurance", C155="870.6 Rent - Property Tax", C155="870.7 Rent - Homeoffice", C155="870.9 Rent - Water"),
   0,
   IF(Dashboard!$F$5="Quick",
      IF(OR(C155="190 Automobile",C155="200 computer hardware",C155="210 Computer software",C155="220 Quickbooks software",C155="230 Office equipment",C155="240 Office furniture"),
         E155-(E155/(1+Dashboard!$F$4)),
         0
      ),
      IF(C155="750 Business promotion",
         E155-(E155/(1+4.793/100)),
         E155-(E155/(1+Dashboard!$F$4))
      )
   )
)</f>
        <v>0</v>
      </c>
      <c r="J155" s="26">
        <f>Bank2[[#This Row],[Money in/ (Money out)]]-Bank2[[#This Row],[GST/HST]]</f>
        <v>0</v>
      </c>
      <c r="L155" s="23">
        <f t="shared" si="6"/>
        <v>0</v>
      </c>
    </row>
    <row r="156" spans="4:12" x14ac:dyDescent="0.2">
      <c r="D156" s="397">
        <f>_xlfn.XLOOKUP(C:C,Table1[for Import to Bank Register dropdown],Table1[for Pivot],0,0,1)</f>
        <v>0</v>
      </c>
      <c r="E156" s="403"/>
      <c r="F156" s="146">
        <f t="shared" si="8"/>
        <v>2222222</v>
      </c>
      <c r="G156" s="375">
        <f t="shared" si="7"/>
        <v>0</v>
      </c>
      <c r="I156" s="376">
        <f>IF(OR(C156="150 Directors advances", C156="120 accounts receivable", C156="720.2 Automobile - Insurance", C156="720.3 Automobile - License", C156="870.4 Rent - Insurance", C156="870.6 Rent - Property Tax", C156="870.7 Rent - Homeoffice", C156="870.9 Rent - Water"),
   0,
   IF(Dashboard!$F$5="Quick",
      IF(OR(C156="190 Automobile",C156="200 computer hardware",C156="210 Computer software",C156="220 Quickbooks software",C156="230 Office equipment",C156="240 Office furniture"),
         E156-(E156/(1+Dashboard!$F$4)),
         0
      ),
      IF(C156="750 Business promotion",
         E156-(E156/(1+4.793/100)),
         E156-(E156/(1+Dashboard!$F$4))
      )
   )
)</f>
        <v>0</v>
      </c>
      <c r="J156" s="26">
        <f>Bank2[[#This Row],[Money in/ (Money out)]]-Bank2[[#This Row],[GST/HST]]</f>
        <v>0</v>
      </c>
      <c r="L156" s="23">
        <f t="shared" si="6"/>
        <v>0</v>
      </c>
    </row>
    <row r="157" spans="4:12" x14ac:dyDescent="0.2">
      <c r="D157" s="397">
        <f>_xlfn.XLOOKUP(C:C,Table1[for Import to Bank Register dropdown],Table1[for Pivot],0,0,1)</f>
        <v>0</v>
      </c>
      <c r="E157" s="403"/>
      <c r="F157" s="146">
        <f t="shared" si="8"/>
        <v>2222222</v>
      </c>
      <c r="G157" s="375">
        <f t="shared" si="7"/>
        <v>0</v>
      </c>
      <c r="I157" s="376">
        <f>IF(OR(C157="150 Directors advances", C157="120 accounts receivable", C157="720.2 Automobile - Insurance", C157="720.3 Automobile - License", C157="870.4 Rent - Insurance", C157="870.6 Rent - Property Tax", C157="870.7 Rent - Homeoffice", C157="870.9 Rent - Water"),
   0,
   IF(Dashboard!$F$5="Quick",
      IF(OR(C157="190 Automobile",C157="200 computer hardware",C157="210 Computer software",C157="220 Quickbooks software",C157="230 Office equipment",C157="240 Office furniture"),
         E157-(E157/(1+Dashboard!$F$4)),
         0
      ),
      IF(C157="750 Business promotion",
         E157-(E157/(1+4.793/100)),
         E157-(E157/(1+Dashboard!$F$4))
      )
   )
)</f>
        <v>0</v>
      </c>
      <c r="J157" s="26">
        <f>Bank2[[#This Row],[Money in/ (Money out)]]-Bank2[[#This Row],[GST/HST]]</f>
        <v>0</v>
      </c>
      <c r="L157" s="23">
        <f t="shared" si="6"/>
        <v>0</v>
      </c>
    </row>
    <row r="158" spans="4:12" x14ac:dyDescent="0.2">
      <c r="D158" s="397">
        <f>_xlfn.XLOOKUP(C:C,Table1[for Import to Bank Register dropdown],Table1[for Pivot],0,0,1)</f>
        <v>0</v>
      </c>
      <c r="E158" s="403"/>
      <c r="F158" s="146">
        <f t="shared" si="8"/>
        <v>2222222</v>
      </c>
      <c r="G158" s="375">
        <f t="shared" si="7"/>
        <v>0</v>
      </c>
      <c r="I158" s="376">
        <f>IF(OR(C158="150 Directors advances", C158="120 accounts receivable", C158="720.2 Automobile - Insurance", C158="720.3 Automobile - License", C158="870.4 Rent - Insurance", C158="870.6 Rent - Property Tax", C158="870.7 Rent - Homeoffice", C158="870.9 Rent - Water"),
   0,
   IF(Dashboard!$F$5="Quick",
      IF(OR(C158="190 Automobile",C158="200 computer hardware",C158="210 Computer software",C158="220 Quickbooks software",C158="230 Office equipment",C158="240 Office furniture"),
         E158-(E158/(1+Dashboard!$F$4)),
         0
      ),
      IF(C158="750 Business promotion",
         E158-(E158/(1+4.793/100)),
         E158-(E158/(1+Dashboard!$F$4))
      )
   )
)</f>
        <v>0</v>
      </c>
      <c r="J158" s="26">
        <f>Bank2[[#This Row],[Money in/ (Money out)]]-Bank2[[#This Row],[GST/HST]]</f>
        <v>0</v>
      </c>
      <c r="L158" s="23">
        <f t="shared" si="6"/>
        <v>0</v>
      </c>
    </row>
    <row r="159" spans="4:12" x14ac:dyDescent="0.2">
      <c r="D159" s="397">
        <f>_xlfn.XLOOKUP(C:C,Table1[for Import to Bank Register dropdown],Table1[for Pivot],0,0,1)</f>
        <v>0</v>
      </c>
      <c r="E159" s="403"/>
      <c r="F159" s="146">
        <f t="shared" si="8"/>
        <v>2222222</v>
      </c>
      <c r="G159" s="375">
        <f t="shared" si="7"/>
        <v>0</v>
      </c>
      <c r="I159" s="376">
        <f>IF(OR(C159="150 Directors advances", C159="120 accounts receivable", C159="720.2 Automobile - Insurance", C159="720.3 Automobile - License", C159="870.4 Rent - Insurance", C159="870.6 Rent - Property Tax", C159="870.7 Rent - Homeoffice", C159="870.9 Rent - Water"),
   0,
   IF(Dashboard!$F$5="Quick",
      IF(OR(C159="190 Automobile",C159="200 computer hardware",C159="210 Computer software",C159="220 Quickbooks software",C159="230 Office equipment",C159="240 Office furniture"),
         E159-(E159/(1+Dashboard!$F$4)),
         0
      ),
      IF(C159="750 Business promotion",
         E159-(E159/(1+4.793/100)),
         E159-(E159/(1+Dashboard!$F$4))
      )
   )
)</f>
        <v>0</v>
      </c>
      <c r="J159" s="26">
        <f>Bank2[[#This Row],[Money in/ (Money out)]]-Bank2[[#This Row],[GST/HST]]</f>
        <v>0</v>
      </c>
      <c r="L159" s="23">
        <f t="shared" si="6"/>
        <v>0</v>
      </c>
    </row>
    <row r="160" spans="4:12" x14ac:dyDescent="0.2">
      <c r="D160" s="397">
        <f>_xlfn.XLOOKUP(C:C,Table1[for Import to Bank Register dropdown],Table1[for Pivot],0,0,1)</f>
        <v>0</v>
      </c>
      <c r="E160" s="403"/>
      <c r="F160" s="146">
        <f t="shared" si="8"/>
        <v>2222222</v>
      </c>
      <c r="G160" s="375">
        <f t="shared" si="7"/>
        <v>0</v>
      </c>
      <c r="I160" s="376">
        <f>IF(OR(C160="150 Directors advances", C160="120 accounts receivable", C160="720.2 Automobile - Insurance", C160="720.3 Automobile - License", C160="870.4 Rent - Insurance", C160="870.6 Rent - Property Tax", C160="870.7 Rent - Homeoffice", C160="870.9 Rent - Water"),
   0,
   IF(Dashboard!$F$5="Quick",
      IF(OR(C160="190 Automobile",C160="200 computer hardware",C160="210 Computer software",C160="220 Quickbooks software",C160="230 Office equipment",C160="240 Office furniture"),
         E160-(E160/(1+Dashboard!$F$4)),
         0
      ),
      IF(C160="750 Business promotion",
         E160-(E160/(1+4.793/100)),
         E160-(E160/(1+Dashboard!$F$4))
      )
   )
)</f>
        <v>0</v>
      </c>
      <c r="J160" s="26">
        <f>Bank2[[#This Row],[Money in/ (Money out)]]-Bank2[[#This Row],[GST/HST]]</f>
        <v>0</v>
      </c>
      <c r="L160" s="23">
        <f t="shared" si="6"/>
        <v>0</v>
      </c>
    </row>
    <row r="161" spans="4:12" x14ac:dyDescent="0.2">
      <c r="D161" s="397">
        <f>_xlfn.XLOOKUP(C:C,Table1[for Import to Bank Register dropdown],Table1[for Pivot],0,0,1)</f>
        <v>0</v>
      </c>
      <c r="E161" s="403"/>
      <c r="F161" s="146">
        <f t="shared" si="8"/>
        <v>2222222</v>
      </c>
      <c r="G161" s="375">
        <f t="shared" si="7"/>
        <v>0</v>
      </c>
      <c r="I161" s="376">
        <f>IF(OR(C161="150 Directors advances", C161="120 accounts receivable", C161="720.2 Automobile - Insurance", C161="720.3 Automobile - License", C161="870.4 Rent - Insurance", C161="870.6 Rent - Property Tax", C161="870.7 Rent - Homeoffice", C161="870.9 Rent - Water"),
   0,
   IF(Dashboard!$F$5="Quick",
      IF(OR(C161="190 Automobile",C161="200 computer hardware",C161="210 Computer software",C161="220 Quickbooks software",C161="230 Office equipment",C161="240 Office furniture"),
         E161-(E161/(1+Dashboard!$F$4)),
         0
      ),
      IF(C161="750 Business promotion",
         E161-(E161/(1+4.793/100)),
         E161-(E161/(1+Dashboard!$F$4))
      )
   )
)</f>
        <v>0</v>
      </c>
      <c r="J161" s="26">
        <f>Bank2[[#This Row],[Money in/ (Money out)]]-Bank2[[#This Row],[GST/HST]]</f>
        <v>0</v>
      </c>
      <c r="L161" s="23">
        <f t="shared" si="6"/>
        <v>0</v>
      </c>
    </row>
    <row r="162" spans="4:12" x14ac:dyDescent="0.2">
      <c r="D162" s="397">
        <f>_xlfn.XLOOKUP(C:C,Table1[for Import to Bank Register dropdown],Table1[for Pivot],0,0,1)</f>
        <v>0</v>
      </c>
      <c r="E162" s="403"/>
      <c r="F162" s="146">
        <f t="shared" si="8"/>
        <v>2222222</v>
      </c>
      <c r="G162" s="375">
        <f t="shared" si="7"/>
        <v>0</v>
      </c>
      <c r="I162" s="376">
        <f>IF(OR(C162="150 Directors advances", C162="120 accounts receivable", C162="720.2 Automobile - Insurance", C162="720.3 Automobile - License", C162="870.4 Rent - Insurance", C162="870.6 Rent - Property Tax", C162="870.7 Rent - Homeoffice", C162="870.9 Rent - Water"),
   0,
   IF(Dashboard!$F$5="Quick",
      IF(OR(C162="190 Automobile",C162="200 computer hardware",C162="210 Computer software",C162="220 Quickbooks software",C162="230 Office equipment",C162="240 Office furniture"),
         E162-(E162/(1+Dashboard!$F$4)),
         0
      ),
      IF(C162="750 Business promotion",
         E162-(E162/(1+4.793/100)),
         E162-(E162/(1+Dashboard!$F$4))
      )
   )
)</f>
        <v>0</v>
      </c>
      <c r="J162" s="26">
        <f>Bank2[[#This Row],[Money in/ (Money out)]]-Bank2[[#This Row],[GST/HST]]</f>
        <v>0</v>
      </c>
      <c r="L162" s="23">
        <f t="shared" si="6"/>
        <v>0</v>
      </c>
    </row>
    <row r="163" spans="4:12" x14ac:dyDescent="0.2">
      <c r="D163" s="397">
        <f>_xlfn.XLOOKUP(C:C,Table1[for Import to Bank Register dropdown],Table1[for Pivot],0,0,1)</f>
        <v>0</v>
      </c>
      <c r="E163" s="403"/>
      <c r="F163" s="146">
        <f t="shared" si="8"/>
        <v>2222222</v>
      </c>
      <c r="G163" s="375">
        <f t="shared" si="7"/>
        <v>0</v>
      </c>
      <c r="I163" s="376">
        <f>IF(OR(C163="150 Directors advances", C163="120 accounts receivable", C163="720.2 Automobile - Insurance", C163="720.3 Automobile - License", C163="870.4 Rent - Insurance", C163="870.6 Rent - Property Tax", C163="870.7 Rent - Homeoffice", C163="870.9 Rent - Water"),
   0,
   IF(Dashboard!$F$5="Quick",
      IF(OR(C163="190 Automobile",C163="200 computer hardware",C163="210 Computer software",C163="220 Quickbooks software",C163="230 Office equipment",C163="240 Office furniture"),
         E163-(E163/(1+Dashboard!$F$4)),
         0
      ),
      IF(C163="750 Business promotion",
         E163-(E163/(1+4.793/100)),
         E163-(E163/(1+Dashboard!$F$4))
      )
   )
)</f>
        <v>0</v>
      </c>
      <c r="J163" s="26">
        <f>Bank2[[#This Row],[Money in/ (Money out)]]-Bank2[[#This Row],[GST/HST]]</f>
        <v>0</v>
      </c>
      <c r="L163" s="23">
        <f t="shared" si="6"/>
        <v>0</v>
      </c>
    </row>
    <row r="164" spans="4:12" x14ac:dyDescent="0.2">
      <c r="D164" s="397">
        <f>_xlfn.XLOOKUP(C:C,Table1[for Import to Bank Register dropdown],Table1[for Pivot],0,0,1)</f>
        <v>0</v>
      </c>
      <c r="E164" s="403"/>
      <c r="F164" s="146">
        <f t="shared" si="8"/>
        <v>2222222</v>
      </c>
      <c r="G164" s="375">
        <f t="shared" si="7"/>
        <v>0</v>
      </c>
      <c r="I164" s="376">
        <f>IF(OR(C164="150 Directors advances", C164="120 accounts receivable", C164="720.2 Automobile - Insurance", C164="720.3 Automobile - License", C164="870.4 Rent - Insurance", C164="870.6 Rent - Property Tax", C164="870.7 Rent - Homeoffice", C164="870.9 Rent - Water"),
   0,
   IF(Dashboard!$F$5="Quick",
      IF(OR(C164="190 Automobile",C164="200 computer hardware",C164="210 Computer software",C164="220 Quickbooks software",C164="230 Office equipment",C164="240 Office furniture"),
         E164-(E164/(1+Dashboard!$F$4)),
         0
      ),
      IF(C164="750 Business promotion",
         E164-(E164/(1+4.793/100)),
         E164-(E164/(1+Dashboard!$F$4))
      )
   )
)</f>
        <v>0</v>
      </c>
      <c r="J164" s="26">
        <f>Bank2[[#This Row],[Money in/ (Money out)]]-Bank2[[#This Row],[GST/HST]]</f>
        <v>0</v>
      </c>
      <c r="L164" s="23">
        <f t="shared" si="6"/>
        <v>0</v>
      </c>
    </row>
    <row r="165" spans="4:12" x14ac:dyDescent="0.2">
      <c r="D165" s="397">
        <f>_xlfn.XLOOKUP(C:C,Table1[for Import to Bank Register dropdown],Table1[for Pivot],0,0,1)</f>
        <v>0</v>
      </c>
      <c r="E165" s="403"/>
      <c r="F165" s="146">
        <f t="shared" si="8"/>
        <v>2222222</v>
      </c>
      <c r="G165" s="375">
        <f t="shared" si="7"/>
        <v>0</v>
      </c>
      <c r="I165" s="376">
        <f>IF(OR(C165="150 Directors advances", C165="120 accounts receivable", C165="720.2 Automobile - Insurance", C165="720.3 Automobile - License", C165="870.4 Rent - Insurance", C165="870.6 Rent - Property Tax", C165="870.7 Rent - Homeoffice", C165="870.9 Rent - Water"),
   0,
   IF(Dashboard!$F$5="Quick",
      IF(OR(C165="190 Automobile",C165="200 computer hardware",C165="210 Computer software",C165="220 Quickbooks software",C165="230 Office equipment",C165="240 Office furniture"),
         E165-(E165/(1+Dashboard!$F$4)),
         0
      ),
      IF(C165="750 Business promotion",
         E165-(E165/(1+4.793/100)),
         E165-(E165/(1+Dashboard!$F$4))
      )
   )
)</f>
        <v>0</v>
      </c>
      <c r="J165" s="26">
        <f>Bank2[[#This Row],[Money in/ (Money out)]]-Bank2[[#This Row],[GST/HST]]</f>
        <v>0</v>
      </c>
      <c r="L165" s="23">
        <f t="shared" si="6"/>
        <v>0</v>
      </c>
    </row>
    <row r="166" spans="4:12" x14ac:dyDescent="0.2">
      <c r="D166" s="397">
        <f>_xlfn.XLOOKUP(C:C,Table1[for Import to Bank Register dropdown],Table1[for Pivot],0,0,1)</f>
        <v>0</v>
      </c>
      <c r="E166" s="403"/>
      <c r="F166" s="146">
        <f t="shared" si="8"/>
        <v>2222222</v>
      </c>
      <c r="G166" s="375">
        <f t="shared" si="7"/>
        <v>0</v>
      </c>
      <c r="I166" s="376">
        <f>IF(OR(C166="150 Directors advances", C166="120 accounts receivable", C166="720.2 Automobile - Insurance", C166="720.3 Automobile - License", C166="870.4 Rent - Insurance", C166="870.6 Rent - Property Tax", C166="870.7 Rent - Homeoffice", C166="870.9 Rent - Water"),
   0,
   IF(Dashboard!$F$5="Quick",
      IF(OR(C166="190 Automobile",C166="200 computer hardware",C166="210 Computer software",C166="220 Quickbooks software",C166="230 Office equipment",C166="240 Office furniture"),
         E166-(E166/(1+Dashboard!$F$4)),
         0
      ),
      IF(C166="750 Business promotion",
         E166-(E166/(1+4.793/100)),
         E166-(E166/(1+Dashboard!$F$4))
      )
   )
)</f>
        <v>0</v>
      </c>
      <c r="J166" s="26">
        <f>Bank2[[#This Row],[Money in/ (Money out)]]-Bank2[[#This Row],[GST/HST]]</f>
        <v>0</v>
      </c>
      <c r="L166" s="23">
        <f t="shared" si="6"/>
        <v>0</v>
      </c>
    </row>
    <row r="167" spans="4:12" x14ac:dyDescent="0.2">
      <c r="D167" s="397">
        <f>_xlfn.XLOOKUP(C:C,Table1[for Import to Bank Register dropdown],Table1[for Pivot],0,0,1)</f>
        <v>0</v>
      </c>
      <c r="E167" s="403"/>
      <c r="F167" s="146">
        <f t="shared" si="8"/>
        <v>2222222</v>
      </c>
      <c r="G167" s="375">
        <f t="shared" si="7"/>
        <v>0</v>
      </c>
      <c r="I167" s="376">
        <f>IF(OR(C167="150 Directors advances", C167="120 accounts receivable", C167="720.2 Automobile - Insurance", C167="720.3 Automobile - License", C167="870.4 Rent - Insurance", C167="870.6 Rent - Property Tax", C167="870.7 Rent - Homeoffice", C167="870.9 Rent - Water"),
   0,
   IF(Dashboard!$F$5="Quick",
      IF(OR(C167="190 Automobile",C167="200 computer hardware",C167="210 Computer software",C167="220 Quickbooks software",C167="230 Office equipment",C167="240 Office furniture"),
         E167-(E167/(1+Dashboard!$F$4)),
         0
      ),
      IF(C167="750 Business promotion",
         E167-(E167/(1+4.793/100)),
         E167-(E167/(1+Dashboard!$F$4))
      )
   )
)</f>
        <v>0</v>
      </c>
      <c r="J167" s="26">
        <f>Bank2[[#This Row],[Money in/ (Money out)]]-Bank2[[#This Row],[GST/HST]]</f>
        <v>0</v>
      </c>
      <c r="L167" s="23">
        <f t="shared" si="6"/>
        <v>0</v>
      </c>
    </row>
    <row r="168" spans="4:12" x14ac:dyDescent="0.2">
      <c r="D168" s="397">
        <f>_xlfn.XLOOKUP(C:C,Table1[for Import to Bank Register dropdown],Table1[for Pivot],0,0,1)</f>
        <v>0</v>
      </c>
      <c r="E168" s="403"/>
      <c r="F168" s="146">
        <f t="shared" si="8"/>
        <v>2222222</v>
      </c>
      <c r="G168" s="375">
        <f t="shared" si="7"/>
        <v>0</v>
      </c>
      <c r="I168" s="376">
        <f>IF(OR(C168="150 Directors advances", C168="120 accounts receivable", C168="720.2 Automobile - Insurance", C168="720.3 Automobile - License", C168="870.4 Rent - Insurance", C168="870.6 Rent - Property Tax", C168="870.7 Rent - Homeoffice", C168="870.9 Rent - Water"),
   0,
   IF(Dashboard!$F$5="Quick",
      IF(OR(C168="190 Automobile",C168="200 computer hardware",C168="210 Computer software",C168="220 Quickbooks software",C168="230 Office equipment",C168="240 Office furniture"),
         E168-(E168/(1+Dashboard!$F$4)),
         0
      ),
      IF(C168="750 Business promotion",
         E168-(E168/(1+4.793/100)),
         E168-(E168/(1+Dashboard!$F$4))
      )
   )
)</f>
        <v>0</v>
      </c>
      <c r="J168" s="26">
        <f>Bank2[[#This Row],[Money in/ (Money out)]]-Bank2[[#This Row],[GST/HST]]</f>
        <v>0</v>
      </c>
      <c r="L168" s="23">
        <f t="shared" si="6"/>
        <v>0</v>
      </c>
    </row>
    <row r="169" spans="4:12" x14ac:dyDescent="0.2">
      <c r="D169" s="397">
        <f>_xlfn.XLOOKUP(C:C,Table1[for Import to Bank Register dropdown],Table1[for Pivot],0,0,1)</f>
        <v>0</v>
      </c>
      <c r="E169" s="403"/>
      <c r="F169" s="146">
        <f t="shared" si="8"/>
        <v>2222222</v>
      </c>
      <c r="G169" s="375">
        <f t="shared" si="7"/>
        <v>0</v>
      </c>
      <c r="I169" s="376">
        <f>IF(OR(C169="150 Directors advances", C169="120 accounts receivable", C169="720.2 Automobile - Insurance", C169="720.3 Automobile - License", C169="870.4 Rent - Insurance", C169="870.6 Rent - Property Tax", C169="870.7 Rent - Homeoffice", C169="870.9 Rent - Water"),
   0,
   IF(Dashboard!$F$5="Quick",
      IF(OR(C169="190 Automobile",C169="200 computer hardware",C169="210 Computer software",C169="220 Quickbooks software",C169="230 Office equipment",C169="240 Office furniture"),
         E169-(E169/(1+Dashboard!$F$4)),
         0
      ),
      IF(C169="750 Business promotion",
         E169-(E169/(1+4.793/100)),
         E169-(E169/(1+Dashboard!$F$4))
      )
   )
)</f>
        <v>0</v>
      </c>
      <c r="J169" s="26">
        <f>Bank2[[#This Row],[Money in/ (Money out)]]-Bank2[[#This Row],[GST/HST]]</f>
        <v>0</v>
      </c>
      <c r="L169" s="23">
        <f t="shared" si="6"/>
        <v>0</v>
      </c>
    </row>
    <row r="170" spans="4:12" x14ac:dyDescent="0.2">
      <c r="D170" s="397">
        <f>_xlfn.XLOOKUP(C:C,Table1[for Import to Bank Register dropdown],Table1[for Pivot],0,0,1)</f>
        <v>0</v>
      </c>
      <c r="E170" s="403"/>
      <c r="F170" s="146">
        <f t="shared" si="8"/>
        <v>2222222</v>
      </c>
      <c r="G170" s="375">
        <f t="shared" si="7"/>
        <v>0</v>
      </c>
      <c r="I170" s="376">
        <f>IF(OR(C170="150 Directors advances", C170="120 accounts receivable", C170="720.2 Automobile - Insurance", C170="720.3 Automobile - License", C170="870.4 Rent - Insurance", C170="870.6 Rent - Property Tax", C170="870.7 Rent - Homeoffice", C170="870.9 Rent - Water"),
   0,
   IF(Dashboard!$F$5="Quick",
      IF(OR(C170="190 Automobile",C170="200 computer hardware",C170="210 Computer software",C170="220 Quickbooks software",C170="230 Office equipment",C170="240 Office furniture"),
         E170-(E170/(1+Dashboard!$F$4)),
         0
      ),
      IF(C170="750 Business promotion",
         E170-(E170/(1+4.793/100)),
         E170-(E170/(1+Dashboard!$F$4))
      )
   )
)</f>
        <v>0</v>
      </c>
      <c r="J170" s="26">
        <f>Bank2[[#This Row],[Money in/ (Money out)]]-Bank2[[#This Row],[GST/HST]]</f>
        <v>0</v>
      </c>
      <c r="L170" s="23">
        <f t="shared" si="6"/>
        <v>0</v>
      </c>
    </row>
    <row r="171" spans="4:12" x14ac:dyDescent="0.2">
      <c r="D171" s="397">
        <f>_xlfn.XLOOKUP(C:C,Table1[for Import to Bank Register dropdown],Table1[for Pivot],0,0,1)</f>
        <v>0</v>
      </c>
      <c r="E171" s="403"/>
      <c r="F171" s="146">
        <f t="shared" si="8"/>
        <v>2222222</v>
      </c>
      <c r="G171" s="375">
        <f t="shared" si="7"/>
        <v>0</v>
      </c>
      <c r="I171" s="376">
        <f>IF(OR(C171="150 Directors advances", C171="120 accounts receivable", C171="720.2 Automobile - Insurance", C171="720.3 Automobile - License", C171="870.4 Rent - Insurance", C171="870.6 Rent - Property Tax", C171="870.7 Rent - Homeoffice", C171="870.9 Rent - Water"),
   0,
   IF(Dashboard!$F$5="Quick",
      IF(OR(C171="190 Automobile",C171="200 computer hardware",C171="210 Computer software",C171="220 Quickbooks software",C171="230 Office equipment",C171="240 Office furniture"),
         E171-(E171/(1+Dashboard!$F$4)),
         0
      ),
      IF(C171="750 Business promotion",
         E171-(E171/(1+4.793/100)),
         E171-(E171/(1+Dashboard!$F$4))
      )
   )
)</f>
        <v>0</v>
      </c>
      <c r="J171" s="26">
        <f>Bank2[[#This Row],[Money in/ (Money out)]]-Bank2[[#This Row],[GST/HST]]</f>
        <v>0</v>
      </c>
      <c r="L171" s="23">
        <f t="shared" si="6"/>
        <v>0</v>
      </c>
    </row>
    <row r="172" spans="4:12" x14ac:dyDescent="0.2">
      <c r="D172" s="397">
        <f>_xlfn.XLOOKUP(C:C,Table1[for Import to Bank Register dropdown],Table1[for Pivot],0,0,1)</f>
        <v>0</v>
      </c>
      <c r="E172" s="403"/>
      <c r="F172" s="146">
        <f t="shared" si="8"/>
        <v>2222222</v>
      </c>
      <c r="G172" s="375">
        <f t="shared" si="7"/>
        <v>0</v>
      </c>
      <c r="I172" s="376">
        <f>IF(OR(C172="150 Directors advances", C172="120 accounts receivable", C172="720.2 Automobile - Insurance", C172="720.3 Automobile - License", C172="870.4 Rent - Insurance", C172="870.6 Rent - Property Tax", C172="870.7 Rent - Homeoffice", C172="870.9 Rent - Water"),
   0,
   IF(Dashboard!$F$5="Quick",
      IF(OR(C172="190 Automobile",C172="200 computer hardware",C172="210 Computer software",C172="220 Quickbooks software",C172="230 Office equipment",C172="240 Office furniture"),
         E172-(E172/(1+Dashboard!$F$4)),
         0
      ),
      IF(C172="750 Business promotion",
         E172-(E172/(1+4.793/100)),
         E172-(E172/(1+Dashboard!$F$4))
      )
   )
)</f>
        <v>0</v>
      </c>
      <c r="J172" s="26">
        <f>Bank2[[#This Row],[Money in/ (Money out)]]-Bank2[[#This Row],[GST/HST]]</f>
        <v>0</v>
      </c>
      <c r="L172" s="23">
        <f t="shared" si="6"/>
        <v>0</v>
      </c>
    </row>
    <row r="173" spans="4:12" x14ac:dyDescent="0.2">
      <c r="D173" s="397">
        <f>_xlfn.XLOOKUP(C:C,Table1[for Import to Bank Register dropdown],Table1[for Pivot],0,0,1)</f>
        <v>0</v>
      </c>
      <c r="E173" s="403"/>
      <c r="F173" s="146">
        <f t="shared" si="8"/>
        <v>2222222</v>
      </c>
      <c r="G173" s="375">
        <f t="shared" si="7"/>
        <v>0</v>
      </c>
      <c r="I173" s="376">
        <f>IF(OR(C173="150 Directors advances", C173="120 accounts receivable", C173="720.2 Automobile - Insurance", C173="720.3 Automobile - License", C173="870.4 Rent - Insurance", C173="870.6 Rent - Property Tax", C173="870.7 Rent - Homeoffice", C173="870.9 Rent - Water"),
   0,
   IF(Dashboard!$F$5="Quick",
      IF(OR(C173="190 Automobile",C173="200 computer hardware",C173="210 Computer software",C173="220 Quickbooks software",C173="230 Office equipment",C173="240 Office furniture"),
         E173-(E173/(1+Dashboard!$F$4)),
         0
      ),
      IF(C173="750 Business promotion",
         E173-(E173/(1+4.793/100)),
         E173-(E173/(1+Dashboard!$F$4))
      )
   )
)</f>
        <v>0</v>
      </c>
      <c r="J173" s="26">
        <f>Bank2[[#This Row],[Money in/ (Money out)]]-Bank2[[#This Row],[GST/HST]]</f>
        <v>0</v>
      </c>
      <c r="L173" s="23">
        <f t="shared" si="6"/>
        <v>0</v>
      </c>
    </row>
    <row r="174" spans="4:12" x14ac:dyDescent="0.2">
      <c r="D174" s="397">
        <f>_xlfn.XLOOKUP(C:C,Table1[for Import to Bank Register dropdown],Table1[for Pivot],0,0,1)</f>
        <v>0</v>
      </c>
      <c r="E174" s="403"/>
      <c r="F174" s="146">
        <f t="shared" si="8"/>
        <v>2222222</v>
      </c>
      <c r="G174" s="375">
        <f t="shared" si="7"/>
        <v>0</v>
      </c>
      <c r="I174" s="376">
        <f>IF(OR(C174="150 Directors advances", C174="120 accounts receivable", C174="720.2 Automobile - Insurance", C174="720.3 Automobile - License", C174="870.4 Rent - Insurance", C174="870.6 Rent - Property Tax", C174="870.7 Rent - Homeoffice", C174="870.9 Rent - Water"),
   0,
   IF(Dashboard!$F$5="Quick",
      IF(OR(C174="190 Automobile",C174="200 computer hardware",C174="210 Computer software",C174="220 Quickbooks software",C174="230 Office equipment",C174="240 Office furniture"),
         E174-(E174/(1+Dashboard!$F$4)),
         0
      ),
      IF(C174="750 Business promotion",
         E174-(E174/(1+4.793/100)),
         E174-(E174/(1+Dashboard!$F$4))
      )
   )
)</f>
        <v>0</v>
      </c>
      <c r="J174" s="26">
        <f>Bank2[[#This Row],[Money in/ (Money out)]]-Bank2[[#This Row],[GST/HST]]</f>
        <v>0</v>
      </c>
      <c r="L174" s="23">
        <f t="shared" si="6"/>
        <v>0</v>
      </c>
    </row>
    <row r="175" spans="4:12" x14ac:dyDescent="0.2">
      <c r="D175" s="397">
        <f>_xlfn.XLOOKUP(C:C,Table1[for Import to Bank Register dropdown],Table1[for Pivot],0,0,1)</f>
        <v>0</v>
      </c>
      <c r="E175" s="403"/>
      <c r="F175" s="146">
        <f t="shared" si="8"/>
        <v>2222222</v>
      </c>
      <c r="G175" s="375">
        <f t="shared" si="7"/>
        <v>0</v>
      </c>
      <c r="I175" s="376">
        <f>IF(OR(C175="150 Directors advances", C175="120 accounts receivable", C175="720.2 Automobile - Insurance", C175="720.3 Automobile - License", C175="870.4 Rent - Insurance", C175="870.6 Rent - Property Tax", C175="870.7 Rent - Homeoffice", C175="870.9 Rent - Water"),
   0,
   IF(Dashboard!$F$5="Quick",
      IF(OR(C175="190 Automobile",C175="200 computer hardware",C175="210 Computer software",C175="220 Quickbooks software",C175="230 Office equipment",C175="240 Office furniture"),
         E175-(E175/(1+Dashboard!$F$4)),
         0
      ),
      IF(C175="750 Business promotion",
         E175-(E175/(1+4.793/100)),
         E175-(E175/(1+Dashboard!$F$4))
      )
   )
)</f>
        <v>0</v>
      </c>
      <c r="J175" s="26">
        <f>Bank2[[#This Row],[Money in/ (Money out)]]-Bank2[[#This Row],[GST/HST]]</f>
        <v>0</v>
      </c>
      <c r="L175" s="23">
        <f t="shared" si="6"/>
        <v>0</v>
      </c>
    </row>
    <row r="176" spans="4:12" x14ac:dyDescent="0.2">
      <c r="D176" s="397">
        <f>_xlfn.XLOOKUP(C:C,Table1[for Import to Bank Register dropdown],Table1[for Pivot],0,0,1)</f>
        <v>0</v>
      </c>
      <c r="E176" s="403"/>
      <c r="F176" s="146">
        <f t="shared" si="8"/>
        <v>2222222</v>
      </c>
      <c r="G176" s="375">
        <f t="shared" si="7"/>
        <v>0</v>
      </c>
      <c r="I176" s="376">
        <f>IF(OR(C176="150 Directors advances", C176="120 accounts receivable", C176="720.2 Automobile - Insurance", C176="720.3 Automobile - License", C176="870.4 Rent - Insurance", C176="870.6 Rent - Property Tax", C176="870.7 Rent - Homeoffice", C176="870.9 Rent - Water"),
   0,
   IF(Dashboard!$F$5="Quick",
      IF(OR(C176="190 Automobile",C176="200 computer hardware",C176="210 Computer software",C176="220 Quickbooks software",C176="230 Office equipment",C176="240 Office furniture"),
         E176-(E176/(1+Dashboard!$F$4)),
         0
      ),
      IF(C176="750 Business promotion",
         E176-(E176/(1+4.793/100)),
         E176-(E176/(1+Dashboard!$F$4))
      )
   )
)</f>
        <v>0</v>
      </c>
      <c r="J176" s="26">
        <f>Bank2[[#This Row],[Money in/ (Money out)]]-Bank2[[#This Row],[GST/HST]]</f>
        <v>0</v>
      </c>
      <c r="L176" s="23">
        <f t="shared" si="6"/>
        <v>0</v>
      </c>
    </row>
    <row r="177" spans="4:12" x14ac:dyDescent="0.2">
      <c r="D177" s="397">
        <f>_xlfn.XLOOKUP(C:C,Table1[for Import to Bank Register dropdown],Table1[for Pivot],0,0,1)</f>
        <v>0</v>
      </c>
      <c r="E177" s="403"/>
      <c r="F177" s="146">
        <f t="shared" si="8"/>
        <v>2222222</v>
      </c>
      <c r="G177" s="375">
        <f t="shared" si="7"/>
        <v>0</v>
      </c>
      <c r="I177" s="376">
        <f>IF(OR(C177="150 Directors advances", C177="120 accounts receivable", C177="720.2 Automobile - Insurance", C177="720.3 Automobile - License", C177="870.4 Rent - Insurance", C177="870.6 Rent - Property Tax", C177="870.7 Rent - Homeoffice", C177="870.9 Rent - Water"),
   0,
   IF(Dashboard!$F$5="Quick",
      IF(OR(C177="190 Automobile",C177="200 computer hardware",C177="210 Computer software",C177="220 Quickbooks software",C177="230 Office equipment",C177="240 Office furniture"),
         E177-(E177/(1+Dashboard!$F$4)),
         0
      ),
      IF(C177="750 Business promotion",
         E177-(E177/(1+4.793/100)),
         E177-(E177/(1+Dashboard!$F$4))
      )
   )
)</f>
        <v>0</v>
      </c>
      <c r="J177" s="26">
        <f>Bank2[[#This Row],[Money in/ (Money out)]]-Bank2[[#This Row],[GST/HST]]</f>
        <v>0</v>
      </c>
      <c r="L177" s="23">
        <f t="shared" si="6"/>
        <v>0</v>
      </c>
    </row>
    <row r="178" spans="4:12" x14ac:dyDescent="0.2">
      <c r="D178" s="397">
        <f>_xlfn.XLOOKUP(C:C,Table1[for Import to Bank Register dropdown],Table1[for Pivot],0,0,1)</f>
        <v>0</v>
      </c>
      <c r="E178" s="403"/>
      <c r="F178" s="146">
        <f t="shared" si="8"/>
        <v>2222222</v>
      </c>
      <c r="G178" s="375">
        <f t="shared" si="7"/>
        <v>0</v>
      </c>
      <c r="I178" s="376">
        <f>IF(OR(C178="150 Directors advances", C178="120 accounts receivable", C178="720.2 Automobile - Insurance", C178="720.3 Automobile - License", C178="870.4 Rent - Insurance", C178="870.6 Rent - Property Tax", C178="870.7 Rent - Homeoffice", C178="870.9 Rent - Water"),
   0,
   IF(Dashboard!$F$5="Quick",
      IF(OR(C178="190 Automobile",C178="200 computer hardware",C178="210 Computer software",C178="220 Quickbooks software",C178="230 Office equipment",C178="240 Office furniture"),
         E178-(E178/(1+Dashboard!$F$4)),
         0
      ),
      IF(C178="750 Business promotion",
         E178-(E178/(1+4.793/100)),
         E178-(E178/(1+Dashboard!$F$4))
      )
   )
)</f>
        <v>0</v>
      </c>
      <c r="J178" s="26">
        <f>Bank2[[#This Row],[Money in/ (Money out)]]-Bank2[[#This Row],[GST/HST]]</f>
        <v>0</v>
      </c>
      <c r="L178" s="23">
        <f t="shared" si="6"/>
        <v>0</v>
      </c>
    </row>
    <row r="179" spans="4:12" x14ac:dyDescent="0.2">
      <c r="D179" s="397">
        <f>_xlfn.XLOOKUP(C:C,Table1[for Import to Bank Register dropdown],Table1[for Pivot],0,0,1)</f>
        <v>0</v>
      </c>
      <c r="E179" s="403"/>
      <c r="F179" s="146">
        <f t="shared" si="8"/>
        <v>2222222</v>
      </c>
      <c r="G179" s="375">
        <f t="shared" si="7"/>
        <v>0</v>
      </c>
      <c r="I179" s="376">
        <f>IF(OR(C179="150 Directors advances", C179="120 accounts receivable", C179="720.2 Automobile - Insurance", C179="720.3 Automobile - License", C179="870.4 Rent - Insurance", C179="870.6 Rent - Property Tax", C179="870.7 Rent - Homeoffice", C179="870.9 Rent - Water"),
   0,
   IF(Dashboard!$F$5="Quick",
      IF(OR(C179="190 Automobile",C179="200 computer hardware",C179="210 Computer software",C179="220 Quickbooks software",C179="230 Office equipment",C179="240 Office furniture"),
         E179-(E179/(1+Dashboard!$F$4)),
         0
      ),
      IF(C179="750 Business promotion",
         E179-(E179/(1+4.793/100)),
         E179-(E179/(1+Dashboard!$F$4))
      )
   )
)</f>
        <v>0</v>
      </c>
      <c r="J179" s="26">
        <f>Bank2[[#This Row],[Money in/ (Money out)]]-Bank2[[#This Row],[GST/HST]]</f>
        <v>0</v>
      </c>
      <c r="L179" s="23">
        <f t="shared" si="6"/>
        <v>0</v>
      </c>
    </row>
    <row r="180" spans="4:12" x14ac:dyDescent="0.2">
      <c r="D180" s="397">
        <f>_xlfn.XLOOKUP(C:C,Table1[for Import to Bank Register dropdown],Table1[for Pivot],0,0,1)</f>
        <v>0</v>
      </c>
      <c r="E180" s="403"/>
      <c r="F180" s="146">
        <f t="shared" si="8"/>
        <v>2222222</v>
      </c>
      <c r="G180" s="375">
        <f t="shared" si="7"/>
        <v>0</v>
      </c>
      <c r="I180" s="376">
        <f>IF(OR(C180="150 Directors advances", C180="120 accounts receivable", C180="720.2 Automobile - Insurance", C180="720.3 Automobile - License", C180="870.4 Rent - Insurance", C180="870.6 Rent - Property Tax", C180="870.7 Rent - Homeoffice", C180="870.9 Rent - Water"),
   0,
   IF(Dashboard!$F$5="Quick",
      IF(OR(C180="190 Automobile",C180="200 computer hardware",C180="210 Computer software",C180="220 Quickbooks software",C180="230 Office equipment",C180="240 Office furniture"),
         E180-(E180/(1+Dashboard!$F$4)),
         0
      ),
      IF(C180="750 Business promotion",
         E180-(E180/(1+4.793/100)),
         E180-(E180/(1+Dashboard!$F$4))
      )
   )
)</f>
        <v>0</v>
      </c>
      <c r="J180" s="26">
        <f>Bank2[[#This Row],[Money in/ (Money out)]]-Bank2[[#This Row],[GST/HST]]</f>
        <v>0</v>
      </c>
      <c r="L180" s="23">
        <f t="shared" si="6"/>
        <v>0</v>
      </c>
    </row>
    <row r="181" spans="4:12" x14ac:dyDescent="0.2">
      <c r="D181" s="397">
        <f>_xlfn.XLOOKUP(C:C,Table1[for Import to Bank Register dropdown],Table1[for Pivot],0,0,1)</f>
        <v>0</v>
      </c>
      <c r="E181" s="403"/>
      <c r="F181" s="146">
        <f t="shared" si="8"/>
        <v>2222222</v>
      </c>
      <c r="G181" s="375">
        <f t="shared" si="7"/>
        <v>0</v>
      </c>
      <c r="I181" s="376">
        <f>IF(OR(C181="150 Directors advances", C181="120 accounts receivable", C181="720.2 Automobile - Insurance", C181="720.3 Automobile - License", C181="870.4 Rent - Insurance", C181="870.6 Rent - Property Tax", C181="870.7 Rent - Homeoffice", C181="870.9 Rent - Water"),
   0,
   IF(Dashboard!$F$5="Quick",
      IF(OR(C181="190 Automobile",C181="200 computer hardware",C181="210 Computer software",C181="220 Quickbooks software",C181="230 Office equipment",C181="240 Office furniture"),
         E181-(E181/(1+Dashboard!$F$4)),
         0
      ),
      IF(C181="750 Business promotion",
         E181-(E181/(1+4.793/100)),
         E181-(E181/(1+Dashboard!$F$4))
      )
   )
)</f>
        <v>0</v>
      </c>
      <c r="J181" s="26">
        <f>Bank2[[#This Row],[Money in/ (Money out)]]-Bank2[[#This Row],[GST/HST]]</f>
        <v>0</v>
      </c>
      <c r="L181" s="23">
        <f t="shared" si="6"/>
        <v>0</v>
      </c>
    </row>
    <row r="182" spans="4:12" x14ac:dyDescent="0.2">
      <c r="D182" s="397">
        <f>_xlfn.XLOOKUP(C:C,Table1[for Import to Bank Register dropdown],Table1[for Pivot],0,0,1)</f>
        <v>0</v>
      </c>
      <c r="E182" s="403"/>
      <c r="F182" s="146">
        <f t="shared" si="8"/>
        <v>2222222</v>
      </c>
      <c r="G182" s="375">
        <f t="shared" si="7"/>
        <v>0</v>
      </c>
      <c r="I182" s="376">
        <f>IF(OR(C182="150 Directors advances", C182="120 accounts receivable", C182="720.2 Automobile - Insurance", C182="720.3 Automobile - License", C182="870.4 Rent - Insurance", C182="870.6 Rent - Property Tax", C182="870.7 Rent - Homeoffice", C182="870.9 Rent - Water"),
   0,
   IF(Dashboard!$F$5="Quick",
      IF(OR(C182="190 Automobile",C182="200 computer hardware",C182="210 Computer software",C182="220 Quickbooks software",C182="230 Office equipment",C182="240 Office furniture"),
         E182-(E182/(1+Dashboard!$F$4)),
         0
      ),
      IF(C182="750 Business promotion",
         E182-(E182/(1+4.793/100)),
         E182-(E182/(1+Dashboard!$F$4))
      )
   )
)</f>
        <v>0</v>
      </c>
      <c r="J182" s="26">
        <f>Bank2[[#This Row],[Money in/ (Money out)]]-Bank2[[#This Row],[GST/HST]]</f>
        <v>0</v>
      </c>
      <c r="L182" s="23">
        <f t="shared" si="6"/>
        <v>0</v>
      </c>
    </row>
    <row r="183" spans="4:12" x14ac:dyDescent="0.2">
      <c r="D183" s="397">
        <f>_xlfn.XLOOKUP(C:C,Table1[for Import to Bank Register dropdown],Table1[for Pivot],0,0,1)</f>
        <v>0</v>
      </c>
      <c r="E183" s="403"/>
      <c r="F183" s="146">
        <f t="shared" si="8"/>
        <v>2222222</v>
      </c>
      <c r="G183" s="375">
        <f t="shared" si="7"/>
        <v>0</v>
      </c>
      <c r="I183" s="376">
        <f>IF(OR(C183="150 Directors advances", C183="120 accounts receivable", C183="720.2 Automobile - Insurance", C183="720.3 Automobile - License", C183="870.4 Rent - Insurance", C183="870.6 Rent - Property Tax", C183="870.7 Rent - Homeoffice", C183="870.9 Rent - Water"),
   0,
   IF(Dashboard!$F$5="Quick",
      IF(OR(C183="190 Automobile",C183="200 computer hardware",C183="210 Computer software",C183="220 Quickbooks software",C183="230 Office equipment",C183="240 Office furniture"),
         E183-(E183/(1+Dashboard!$F$4)),
         0
      ),
      IF(C183="750 Business promotion",
         E183-(E183/(1+4.793/100)),
         E183-(E183/(1+Dashboard!$F$4))
      )
   )
)</f>
        <v>0</v>
      </c>
      <c r="J183" s="26">
        <f>Bank2[[#This Row],[Money in/ (Money out)]]-Bank2[[#This Row],[GST/HST]]</f>
        <v>0</v>
      </c>
      <c r="L183" s="23">
        <f t="shared" si="6"/>
        <v>0</v>
      </c>
    </row>
    <row r="184" spans="4:12" x14ac:dyDescent="0.2">
      <c r="D184" s="397">
        <f>_xlfn.XLOOKUP(C:C,Table1[for Import to Bank Register dropdown],Table1[for Pivot],0,0,1)</f>
        <v>0</v>
      </c>
      <c r="E184" s="403"/>
      <c r="F184" s="146">
        <f t="shared" si="8"/>
        <v>2222222</v>
      </c>
      <c r="G184" s="375">
        <f t="shared" si="7"/>
        <v>0</v>
      </c>
      <c r="I184" s="376">
        <f>IF(OR(C184="150 Directors advances", C184="120 accounts receivable", C184="720.2 Automobile - Insurance", C184="720.3 Automobile - License", C184="870.4 Rent - Insurance", C184="870.6 Rent - Property Tax", C184="870.7 Rent - Homeoffice", C184="870.9 Rent - Water"),
   0,
   IF(Dashboard!$F$5="Quick",
      IF(OR(C184="190 Automobile",C184="200 computer hardware",C184="210 Computer software",C184="220 Quickbooks software",C184="230 Office equipment",C184="240 Office furniture"),
         E184-(E184/(1+Dashboard!$F$4)),
         0
      ),
      IF(C184="750 Business promotion",
         E184-(E184/(1+4.793/100)),
         E184-(E184/(1+Dashboard!$F$4))
      )
   )
)</f>
        <v>0</v>
      </c>
      <c r="J184" s="26">
        <f>Bank2[[#This Row],[Money in/ (Money out)]]-Bank2[[#This Row],[GST/HST]]</f>
        <v>0</v>
      </c>
      <c r="L184" s="23">
        <f t="shared" si="6"/>
        <v>0</v>
      </c>
    </row>
    <row r="185" spans="4:12" x14ac:dyDescent="0.2">
      <c r="D185" s="397">
        <f>_xlfn.XLOOKUP(C:C,Table1[for Import to Bank Register dropdown],Table1[for Pivot],0,0,1)</f>
        <v>0</v>
      </c>
      <c r="E185" s="403"/>
      <c r="F185" s="146">
        <f t="shared" si="8"/>
        <v>2222222</v>
      </c>
      <c r="G185" s="375">
        <f t="shared" si="7"/>
        <v>0</v>
      </c>
      <c r="I185" s="376">
        <f>IF(OR(C185="150 Directors advances", C185="120 accounts receivable", C185="720.2 Automobile - Insurance", C185="720.3 Automobile - License", C185="870.4 Rent - Insurance", C185="870.6 Rent - Property Tax", C185="870.7 Rent - Homeoffice", C185="870.9 Rent - Water"),
   0,
   IF(Dashboard!$F$5="Quick",
      IF(OR(C185="190 Automobile",C185="200 computer hardware",C185="210 Computer software",C185="220 Quickbooks software",C185="230 Office equipment",C185="240 Office furniture"),
         E185-(E185/(1+Dashboard!$F$4)),
         0
      ),
      IF(C185="750 Business promotion",
         E185-(E185/(1+4.793/100)),
         E185-(E185/(1+Dashboard!$F$4))
      )
   )
)</f>
        <v>0</v>
      </c>
      <c r="J185" s="26">
        <f>Bank2[[#This Row],[Money in/ (Money out)]]-Bank2[[#This Row],[GST/HST]]</f>
        <v>0</v>
      </c>
      <c r="L185" s="23">
        <f t="shared" si="6"/>
        <v>0</v>
      </c>
    </row>
    <row r="186" spans="4:12" x14ac:dyDescent="0.2">
      <c r="D186" s="397">
        <f>_xlfn.XLOOKUP(C:C,Table1[for Import to Bank Register dropdown],Table1[for Pivot],0,0,1)</f>
        <v>0</v>
      </c>
      <c r="E186" s="403"/>
      <c r="F186" s="146">
        <f t="shared" si="8"/>
        <v>2222222</v>
      </c>
      <c r="G186" s="375">
        <f t="shared" si="7"/>
        <v>0</v>
      </c>
      <c r="I186" s="376">
        <f>IF(OR(C186="150 Directors advances", C186="120 accounts receivable", C186="720.2 Automobile - Insurance", C186="720.3 Automobile - License", C186="870.4 Rent - Insurance", C186="870.6 Rent - Property Tax", C186="870.7 Rent - Homeoffice", C186="870.9 Rent - Water"),
   0,
   IF(Dashboard!$F$5="Quick",
      IF(OR(C186="190 Automobile",C186="200 computer hardware",C186="210 Computer software",C186="220 Quickbooks software",C186="230 Office equipment",C186="240 Office furniture"),
         E186-(E186/(1+Dashboard!$F$4)),
         0
      ),
      IF(C186="750 Business promotion",
         E186-(E186/(1+4.793/100)),
         E186-(E186/(1+Dashboard!$F$4))
      )
   )
)</f>
        <v>0</v>
      </c>
      <c r="J186" s="26">
        <f>Bank2[[#This Row],[Money in/ (Money out)]]-Bank2[[#This Row],[GST/HST]]</f>
        <v>0</v>
      </c>
      <c r="L186" s="23">
        <f t="shared" si="6"/>
        <v>0</v>
      </c>
    </row>
    <row r="187" spans="4:12" x14ac:dyDescent="0.2">
      <c r="D187" s="397">
        <f>_xlfn.XLOOKUP(C:C,Table1[for Import to Bank Register dropdown],Table1[for Pivot],0,0,1)</f>
        <v>0</v>
      </c>
      <c r="E187" s="403"/>
      <c r="F187" s="146">
        <f t="shared" si="8"/>
        <v>2222222</v>
      </c>
      <c r="G187" s="375">
        <f t="shared" si="7"/>
        <v>0</v>
      </c>
      <c r="I187" s="376">
        <f>IF(OR(C187="150 Directors advances", C187="120 accounts receivable", C187="720.2 Automobile - Insurance", C187="720.3 Automobile - License", C187="870.4 Rent - Insurance", C187="870.6 Rent - Property Tax", C187="870.7 Rent - Homeoffice", C187="870.9 Rent - Water"),
   0,
   IF(Dashboard!$F$5="Quick",
      IF(OR(C187="190 Automobile",C187="200 computer hardware",C187="210 Computer software",C187="220 Quickbooks software",C187="230 Office equipment",C187="240 Office furniture"),
         E187-(E187/(1+Dashboard!$F$4)),
         0
      ),
      IF(C187="750 Business promotion",
         E187-(E187/(1+4.793/100)),
         E187-(E187/(1+Dashboard!$F$4))
      )
   )
)</f>
        <v>0</v>
      </c>
      <c r="J187" s="26">
        <f>Bank2[[#This Row],[Money in/ (Money out)]]-Bank2[[#This Row],[GST/HST]]</f>
        <v>0</v>
      </c>
      <c r="L187" s="23">
        <f t="shared" si="6"/>
        <v>0</v>
      </c>
    </row>
    <row r="188" spans="4:12" x14ac:dyDescent="0.2">
      <c r="D188" s="397">
        <f>_xlfn.XLOOKUP(C:C,Table1[for Import to Bank Register dropdown],Table1[for Pivot],0,0,1)</f>
        <v>0</v>
      </c>
      <c r="E188" s="403"/>
      <c r="F188" s="146">
        <f t="shared" si="8"/>
        <v>2222222</v>
      </c>
      <c r="G188" s="375">
        <f t="shared" si="7"/>
        <v>0</v>
      </c>
      <c r="I188" s="376">
        <f>IF(OR(C188="150 Directors advances", C188="120 accounts receivable", C188="720.2 Automobile - Insurance", C188="720.3 Automobile - License", C188="870.4 Rent - Insurance", C188="870.6 Rent - Property Tax", C188="870.7 Rent - Homeoffice", C188="870.9 Rent - Water"),
   0,
   IF(Dashboard!$F$5="Quick",
      IF(OR(C188="190 Automobile",C188="200 computer hardware",C188="210 Computer software",C188="220 Quickbooks software",C188="230 Office equipment",C188="240 Office furniture"),
         E188-(E188/(1+Dashboard!$F$4)),
         0
      ),
      IF(C188="750 Business promotion",
         E188-(E188/(1+4.793/100)),
         E188-(E188/(1+Dashboard!$F$4))
      )
   )
)</f>
        <v>0</v>
      </c>
      <c r="J188" s="26">
        <f>Bank2[[#This Row],[Money in/ (Money out)]]-Bank2[[#This Row],[GST/HST]]</f>
        <v>0</v>
      </c>
      <c r="L188" s="23">
        <f t="shared" si="6"/>
        <v>0</v>
      </c>
    </row>
    <row r="189" spans="4:12" x14ac:dyDescent="0.2">
      <c r="D189" s="397">
        <f>_xlfn.XLOOKUP(C:C,Table1[for Import to Bank Register dropdown],Table1[for Pivot],0,0,1)</f>
        <v>0</v>
      </c>
      <c r="E189" s="403"/>
      <c r="F189" s="146">
        <f t="shared" si="8"/>
        <v>2222222</v>
      </c>
      <c r="G189" s="375">
        <f t="shared" si="7"/>
        <v>0</v>
      </c>
      <c r="I189" s="376">
        <f>IF(OR(C189="150 Directors advances", C189="120 accounts receivable", C189="720.2 Automobile - Insurance", C189="720.3 Automobile - License", C189="870.4 Rent - Insurance", C189="870.6 Rent - Property Tax", C189="870.7 Rent - Homeoffice", C189="870.9 Rent - Water"),
   0,
   IF(Dashboard!$F$5="Quick",
      IF(OR(C189="190 Automobile",C189="200 computer hardware",C189="210 Computer software",C189="220 Quickbooks software",C189="230 Office equipment",C189="240 Office furniture"),
         E189-(E189/(1+Dashboard!$F$4)),
         0
      ),
      IF(C189="750 Business promotion",
         E189-(E189/(1+4.793/100)),
         E189-(E189/(1+Dashboard!$F$4))
      )
   )
)</f>
        <v>0</v>
      </c>
      <c r="J189" s="26">
        <f>Bank2[[#This Row],[Money in/ (Money out)]]-Bank2[[#This Row],[GST/HST]]</f>
        <v>0</v>
      </c>
      <c r="L189" s="23">
        <f t="shared" si="6"/>
        <v>0</v>
      </c>
    </row>
    <row r="190" spans="4:12" x14ac:dyDescent="0.2">
      <c r="D190" s="397">
        <f>_xlfn.XLOOKUP(C:C,Table1[for Import to Bank Register dropdown],Table1[for Pivot],0,0,1)</f>
        <v>0</v>
      </c>
      <c r="E190" s="403"/>
      <c r="F190" s="146">
        <f t="shared" si="8"/>
        <v>2222222</v>
      </c>
      <c r="G190" s="375">
        <f t="shared" si="7"/>
        <v>0</v>
      </c>
      <c r="I190" s="376">
        <f>IF(OR(C190="150 Directors advances", C190="120 accounts receivable", C190="720.2 Automobile - Insurance", C190="720.3 Automobile - License", C190="870.4 Rent - Insurance", C190="870.6 Rent - Property Tax", C190="870.7 Rent - Homeoffice", C190="870.9 Rent - Water"),
   0,
   IF(Dashboard!$F$5="Quick",
      IF(OR(C190="190 Automobile",C190="200 computer hardware",C190="210 Computer software",C190="220 Quickbooks software",C190="230 Office equipment",C190="240 Office furniture"),
         E190-(E190/(1+Dashboard!$F$4)),
         0
      ),
      IF(C190="750 Business promotion",
         E190-(E190/(1+4.793/100)),
         E190-(E190/(1+Dashboard!$F$4))
      )
   )
)</f>
        <v>0</v>
      </c>
      <c r="J190" s="26">
        <f>Bank2[[#This Row],[Money in/ (Money out)]]-Bank2[[#This Row],[GST/HST]]</f>
        <v>0</v>
      </c>
      <c r="L190" s="23">
        <f t="shared" si="6"/>
        <v>0</v>
      </c>
    </row>
    <row r="191" spans="4:12" x14ac:dyDescent="0.2">
      <c r="D191" s="397">
        <f>_xlfn.XLOOKUP(C:C,Table1[for Import to Bank Register dropdown],Table1[for Pivot],0,0,1)</f>
        <v>0</v>
      </c>
      <c r="E191" s="403"/>
      <c r="F191" s="146">
        <f t="shared" si="8"/>
        <v>2222222</v>
      </c>
      <c r="G191" s="375">
        <f t="shared" si="7"/>
        <v>0</v>
      </c>
      <c r="I191" s="376">
        <f>IF(OR(C191="150 Directors advances", C191="120 accounts receivable", C191="720.2 Automobile - Insurance", C191="720.3 Automobile - License", C191="870.4 Rent - Insurance", C191="870.6 Rent - Property Tax", C191="870.7 Rent - Homeoffice", C191="870.9 Rent - Water"),
   0,
   IF(Dashboard!$F$5="Quick",
      IF(OR(C191="190 Automobile",C191="200 computer hardware",C191="210 Computer software",C191="220 Quickbooks software",C191="230 Office equipment",C191="240 Office furniture"),
         E191-(E191/(1+Dashboard!$F$4)),
         0
      ),
      IF(C191="750 Business promotion",
         E191-(E191/(1+4.793/100)),
         E191-(E191/(1+Dashboard!$F$4))
      )
   )
)</f>
        <v>0</v>
      </c>
      <c r="J191" s="26">
        <f>Bank2[[#This Row],[Money in/ (Money out)]]-Bank2[[#This Row],[GST/HST]]</f>
        <v>0</v>
      </c>
      <c r="L191" s="23">
        <f t="shared" si="6"/>
        <v>0</v>
      </c>
    </row>
    <row r="192" spans="4:12" x14ac:dyDescent="0.2">
      <c r="D192" s="397">
        <f>_xlfn.XLOOKUP(C:C,Table1[for Import to Bank Register dropdown],Table1[for Pivot],0,0,1)</f>
        <v>0</v>
      </c>
      <c r="E192" s="403"/>
      <c r="F192" s="146">
        <f t="shared" si="8"/>
        <v>2222222</v>
      </c>
      <c r="G192" s="375">
        <f t="shared" si="7"/>
        <v>0</v>
      </c>
      <c r="I192" s="376">
        <f>IF(OR(C192="150 Directors advances", C192="120 accounts receivable", C192="720.2 Automobile - Insurance", C192="720.3 Automobile - License", C192="870.4 Rent - Insurance", C192="870.6 Rent - Property Tax", C192="870.7 Rent - Homeoffice", C192="870.9 Rent - Water"),
   0,
   IF(Dashboard!$F$5="Quick",
      IF(OR(C192="190 Automobile",C192="200 computer hardware",C192="210 Computer software",C192="220 Quickbooks software",C192="230 Office equipment",C192="240 Office furniture"),
         E192-(E192/(1+Dashboard!$F$4)),
         0
      ),
      IF(C192="750 Business promotion",
         E192-(E192/(1+4.793/100)),
         E192-(E192/(1+Dashboard!$F$4))
      )
   )
)</f>
        <v>0</v>
      </c>
      <c r="J192" s="26">
        <f>Bank2[[#This Row],[Money in/ (Money out)]]-Bank2[[#This Row],[GST/HST]]</f>
        <v>0</v>
      </c>
      <c r="L192" s="23">
        <f t="shared" si="6"/>
        <v>0</v>
      </c>
    </row>
    <row r="193" spans="4:12" x14ac:dyDescent="0.2">
      <c r="D193" s="397">
        <f>_xlfn.XLOOKUP(C:C,Table1[for Import to Bank Register dropdown],Table1[for Pivot],0,0,1)</f>
        <v>0</v>
      </c>
      <c r="E193" s="403"/>
      <c r="F193" s="146">
        <f t="shared" si="8"/>
        <v>2222222</v>
      </c>
      <c r="G193" s="375">
        <f t="shared" si="7"/>
        <v>0</v>
      </c>
      <c r="I193" s="376">
        <f>IF(OR(C193="150 Directors advances", C193="120 accounts receivable", C193="720.2 Automobile - Insurance", C193="720.3 Automobile - License", C193="870.4 Rent - Insurance", C193="870.6 Rent - Property Tax", C193="870.7 Rent - Homeoffice", C193="870.9 Rent - Water"),
   0,
   IF(Dashboard!$F$5="Quick",
      IF(OR(C193="190 Automobile",C193="200 computer hardware",C193="210 Computer software",C193="220 Quickbooks software",C193="230 Office equipment",C193="240 Office furniture"),
         E193-(E193/(1+Dashboard!$F$4)),
         0
      ),
      IF(C193="750 Business promotion",
         E193-(E193/(1+4.793/100)),
         E193-(E193/(1+Dashboard!$F$4))
      )
   )
)</f>
        <v>0</v>
      </c>
      <c r="J193" s="26">
        <f>Bank2[[#This Row],[Money in/ (Money out)]]-Bank2[[#This Row],[GST/HST]]</f>
        <v>0</v>
      </c>
      <c r="L193" s="23">
        <f t="shared" si="6"/>
        <v>0</v>
      </c>
    </row>
    <row r="194" spans="4:12" x14ac:dyDescent="0.2">
      <c r="D194" s="397">
        <f>_xlfn.XLOOKUP(C:C,Table1[for Import to Bank Register dropdown],Table1[for Pivot],0,0,1)</f>
        <v>0</v>
      </c>
      <c r="E194" s="403"/>
      <c r="F194" s="146">
        <f t="shared" si="8"/>
        <v>2222222</v>
      </c>
      <c r="G194" s="375">
        <f t="shared" si="7"/>
        <v>0</v>
      </c>
      <c r="I194" s="376">
        <f>IF(OR(C194="150 Directors advances", C194="120 accounts receivable", C194="720.2 Automobile - Insurance", C194="720.3 Automobile - License", C194="870.4 Rent - Insurance", C194="870.6 Rent - Property Tax", C194="870.7 Rent - Homeoffice", C194="870.9 Rent - Water"),
   0,
   IF(Dashboard!$F$5="Quick",
      IF(OR(C194="190 Automobile",C194="200 computer hardware",C194="210 Computer software",C194="220 Quickbooks software",C194="230 Office equipment",C194="240 Office furniture"),
         E194-(E194/(1+Dashboard!$F$4)),
         0
      ),
      IF(C194="750 Business promotion",
         E194-(E194/(1+4.793/100)),
         E194-(E194/(1+Dashboard!$F$4))
      )
   )
)</f>
        <v>0</v>
      </c>
      <c r="J194" s="26">
        <f>Bank2[[#This Row],[Money in/ (Money out)]]-Bank2[[#This Row],[GST/HST]]</f>
        <v>0</v>
      </c>
      <c r="L194" s="23">
        <f t="shared" si="6"/>
        <v>0</v>
      </c>
    </row>
    <row r="195" spans="4:12" x14ac:dyDescent="0.2">
      <c r="D195" s="397">
        <f>_xlfn.XLOOKUP(C:C,Table1[for Import to Bank Register dropdown],Table1[for Pivot],0,0,1)</f>
        <v>0</v>
      </c>
      <c r="E195" s="403"/>
      <c r="F195" s="146">
        <f t="shared" si="8"/>
        <v>2222222</v>
      </c>
      <c r="G195" s="375">
        <f t="shared" si="7"/>
        <v>0</v>
      </c>
      <c r="I195" s="376">
        <f>IF(OR(C195="150 Directors advances", C195="120 accounts receivable", C195="720.2 Automobile - Insurance", C195="720.3 Automobile - License", C195="870.4 Rent - Insurance", C195="870.6 Rent - Property Tax", C195="870.7 Rent - Homeoffice", C195="870.9 Rent - Water"),
   0,
   IF(Dashboard!$F$5="Quick",
      IF(OR(C195="190 Automobile",C195="200 computer hardware",C195="210 Computer software",C195="220 Quickbooks software",C195="230 Office equipment",C195="240 Office furniture"),
         E195-(E195/(1+Dashboard!$F$4)),
         0
      ),
      IF(C195="750 Business promotion",
         E195-(E195/(1+4.793/100)),
         E195-(E195/(1+Dashboard!$F$4))
      )
   )
)</f>
        <v>0</v>
      </c>
      <c r="J195" s="26">
        <f>Bank2[[#This Row],[Money in/ (Money out)]]-Bank2[[#This Row],[GST/HST]]</f>
        <v>0</v>
      </c>
      <c r="L195" s="23">
        <f t="shared" si="6"/>
        <v>0</v>
      </c>
    </row>
    <row r="196" spans="4:12" x14ac:dyDescent="0.2">
      <c r="D196" s="397">
        <f>_xlfn.XLOOKUP(C:C,Table1[for Import to Bank Register dropdown],Table1[for Pivot],0,0,1)</f>
        <v>0</v>
      </c>
      <c r="E196" s="403"/>
      <c r="F196" s="146">
        <f t="shared" si="8"/>
        <v>2222222</v>
      </c>
      <c r="G196" s="375">
        <f t="shared" si="7"/>
        <v>0</v>
      </c>
      <c r="I196" s="376">
        <f>IF(OR(C196="150 Directors advances", C196="120 accounts receivable", C196="720.2 Automobile - Insurance", C196="720.3 Automobile - License", C196="870.4 Rent - Insurance", C196="870.6 Rent - Property Tax", C196="870.7 Rent - Homeoffice", C196="870.9 Rent - Water"),
   0,
   IF(Dashboard!$F$5="Quick",
      IF(OR(C196="190 Automobile",C196="200 computer hardware",C196="210 Computer software",C196="220 Quickbooks software",C196="230 Office equipment",C196="240 Office furniture"),
         E196-(E196/(1+Dashboard!$F$4)),
         0
      ),
      IF(C196="750 Business promotion",
         E196-(E196/(1+4.793/100)),
         E196-(E196/(1+Dashboard!$F$4))
      )
   )
)</f>
        <v>0</v>
      </c>
      <c r="J196" s="26">
        <f>Bank2[[#This Row],[Money in/ (Money out)]]-Bank2[[#This Row],[GST/HST]]</f>
        <v>0</v>
      </c>
      <c r="L196" s="23">
        <f t="shared" si="6"/>
        <v>0</v>
      </c>
    </row>
    <row r="197" spans="4:12" x14ac:dyDescent="0.2">
      <c r="D197" s="397">
        <f>_xlfn.XLOOKUP(C:C,Table1[for Import to Bank Register dropdown],Table1[for Pivot],0,0,1)</f>
        <v>0</v>
      </c>
      <c r="E197" s="403"/>
      <c r="F197" s="146">
        <f t="shared" si="8"/>
        <v>2222222</v>
      </c>
      <c r="G197" s="375">
        <f t="shared" si="7"/>
        <v>0</v>
      </c>
      <c r="I197" s="376">
        <f>IF(OR(C197="150 Directors advances", C197="120 accounts receivable", C197="720.2 Automobile - Insurance", C197="720.3 Automobile - License", C197="870.4 Rent - Insurance", C197="870.6 Rent - Property Tax", C197="870.7 Rent - Homeoffice", C197="870.9 Rent - Water"),
   0,
   IF(Dashboard!$F$5="Quick",
      IF(OR(C197="190 Automobile",C197="200 computer hardware",C197="210 Computer software",C197="220 Quickbooks software",C197="230 Office equipment",C197="240 Office furniture"),
         E197-(E197/(1+Dashboard!$F$4)),
         0
      ),
      IF(C197="750 Business promotion",
         E197-(E197/(1+4.793/100)),
         E197-(E197/(1+Dashboard!$F$4))
      )
   )
)</f>
        <v>0</v>
      </c>
      <c r="J197" s="26">
        <f>Bank2[[#This Row],[Money in/ (Money out)]]-Bank2[[#This Row],[GST/HST]]</f>
        <v>0</v>
      </c>
      <c r="L197" s="23">
        <f t="shared" si="6"/>
        <v>0</v>
      </c>
    </row>
    <row r="198" spans="4:12" x14ac:dyDescent="0.2">
      <c r="D198" s="397">
        <f>_xlfn.XLOOKUP(C:C,Table1[for Import to Bank Register dropdown],Table1[for Pivot],0,0,1)</f>
        <v>0</v>
      </c>
      <c r="E198" s="403"/>
      <c r="F198" s="146">
        <f t="shared" si="8"/>
        <v>2222222</v>
      </c>
      <c r="G198" s="375">
        <f t="shared" si="7"/>
        <v>0</v>
      </c>
      <c r="I198" s="376">
        <f>IF(OR(C198="150 Directors advances", C198="120 accounts receivable", C198="720.2 Automobile - Insurance", C198="720.3 Automobile - License", C198="870.4 Rent - Insurance", C198="870.6 Rent - Property Tax", C198="870.7 Rent - Homeoffice", C198="870.9 Rent - Water"),
   0,
   IF(Dashboard!$F$5="Quick",
      IF(OR(C198="190 Automobile",C198="200 computer hardware",C198="210 Computer software",C198="220 Quickbooks software",C198="230 Office equipment",C198="240 Office furniture"),
         E198-(E198/(1+Dashboard!$F$4)),
         0
      ),
      IF(C198="750 Business promotion",
         E198-(E198/(1+4.793/100)),
         E198-(E198/(1+Dashboard!$F$4))
      )
   )
)</f>
        <v>0</v>
      </c>
      <c r="J198" s="26">
        <f>Bank2[[#This Row],[Money in/ (Money out)]]-Bank2[[#This Row],[GST/HST]]</f>
        <v>0</v>
      </c>
      <c r="L198" s="23">
        <f t="shared" si="6"/>
        <v>0</v>
      </c>
    </row>
    <row r="199" spans="4:12" x14ac:dyDescent="0.2">
      <c r="D199" s="397">
        <f>_xlfn.XLOOKUP(C:C,Table1[for Import to Bank Register dropdown],Table1[for Pivot],0,0,1)</f>
        <v>0</v>
      </c>
      <c r="E199" s="403"/>
      <c r="F199" s="146">
        <f t="shared" si="8"/>
        <v>2222222</v>
      </c>
      <c r="G199" s="375">
        <f t="shared" si="7"/>
        <v>0</v>
      </c>
      <c r="I199" s="376">
        <f>IF(OR(C199="150 Directors advances", C199="120 accounts receivable", C199="720.2 Automobile - Insurance", C199="720.3 Automobile - License", C199="870.4 Rent - Insurance", C199="870.6 Rent - Property Tax", C199="870.7 Rent - Homeoffice", C199="870.9 Rent - Water"),
   0,
   IF(Dashboard!$F$5="Quick",
      IF(OR(C199="190 Automobile",C199="200 computer hardware",C199="210 Computer software",C199="220 Quickbooks software",C199="230 Office equipment",C199="240 Office furniture"),
         E199-(E199/(1+Dashboard!$F$4)),
         0
      ),
      IF(C199="750 Business promotion",
         E199-(E199/(1+4.793/100)),
         E199-(E199/(1+Dashboard!$F$4))
      )
   )
)</f>
        <v>0</v>
      </c>
      <c r="J199" s="26">
        <f>Bank2[[#This Row],[Money in/ (Money out)]]-Bank2[[#This Row],[GST/HST]]</f>
        <v>0</v>
      </c>
      <c r="L199" s="23">
        <f t="shared" ref="L199:L262" si="9">$L$3</f>
        <v>0</v>
      </c>
    </row>
    <row r="200" spans="4:12" x14ac:dyDescent="0.2">
      <c r="D200" s="397">
        <f>_xlfn.XLOOKUP(C:C,Table1[for Import to Bank Register dropdown],Table1[for Pivot],0,0,1)</f>
        <v>0</v>
      </c>
      <c r="E200" s="403"/>
      <c r="F200" s="146">
        <f t="shared" si="8"/>
        <v>2222222</v>
      </c>
      <c r="G200" s="375">
        <f t="shared" si="7"/>
        <v>0</v>
      </c>
      <c r="I200" s="376">
        <f>IF(OR(C200="150 Directors advances", C200="120 accounts receivable", C200="720.2 Automobile - Insurance", C200="720.3 Automobile - License", C200="870.4 Rent - Insurance", C200="870.6 Rent - Property Tax", C200="870.7 Rent - Homeoffice", C200="870.9 Rent - Water"),
   0,
   IF(Dashboard!$F$5="Quick",
      IF(OR(C200="190 Automobile",C200="200 computer hardware",C200="210 Computer software",C200="220 Quickbooks software",C200="230 Office equipment",C200="240 Office furniture"),
         E200-(E200/(1+Dashboard!$F$4)),
         0
      ),
      IF(C200="750 Business promotion",
         E200-(E200/(1+4.793/100)),
         E200-(E200/(1+Dashboard!$F$4))
      )
   )
)</f>
        <v>0</v>
      </c>
      <c r="J200" s="26">
        <f>Bank2[[#This Row],[Money in/ (Money out)]]-Bank2[[#This Row],[GST/HST]]</f>
        <v>0</v>
      </c>
      <c r="L200" s="23">
        <f t="shared" si="9"/>
        <v>0</v>
      </c>
    </row>
    <row r="201" spans="4:12" x14ac:dyDescent="0.2">
      <c r="D201" s="397">
        <f>_xlfn.XLOOKUP(C:C,Table1[for Import to Bank Register dropdown],Table1[for Pivot],0,0,1)</f>
        <v>0</v>
      </c>
      <c r="E201" s="403"/>
      <c r="F201" s="146">
        <f t="shared" si="8"/>
        <v>2222222</v>
      </c>
      <c r="G201" s="375">
        <f t="shared" si="7"/>
        <v>0</v>
      </c>
      <c r="I201" s="376">
        <f>IF(OR(C201="150 Directors advances", C201="120 accounts receivable", C201="720.2 Automobile - Insurance", C201="720.3 Automobile - License", C201="870.4 Rent - Insurance", C201="870.6 Rent - Property Tax", C201="870.7 Rent - Homeoffice", C201="870.9 Rent - Water"),
   0,
   IF(Dashboard!$F$5="Quick",
      IF(OR(C201="190 Automobile",C201="200 computer hardware",C201="210 Computer software",C201="220 Quickbooks software",C201="230 Office equipment",C201="240 Office furniture"),
         E201-(E201/(1+Dashboard!$F$4)),
         0
      ),
      IF(C201="750 Business promotion",
         E201-(E201/(1+4.793/100)),
         E201-(E201/(1+Dashboard!$F$4))
      )
   )
)</f>
        <v>0</v>
      </c>
      <c r="J201" s="26">
        <f>Bank2[[#This Row],[Money in/ (Money out)]]-Bank2[[#This Row],[GST/HST]]</f>
        <v>0</v>
      </c>
      <c r="L201" s="23">
        <f t="shared" si="9"/>
        <v>0</v>
      </c>
    </row>
    <row r="202" spans="4:12" x14ac:dyDescent="0.2">
      <c r="D202" s="397">
        <f>_xlfn.XLOOKUP(C:C,Table1[for Import to Bank Register dropdown],Table1[for Pivot],0,0,1)</f>
        <v>0</v>
      </c>
      <c r="E202" s="403"/>
      <c r="F202" s="146">
        <f t="shared" si="8"/>
        <v>2222222</v>
      </c>
      <c r="G202" s="375">
        <f t="shared" ref="G202:G265" si="10">G201+E202</f>
        <v>0</v>
      </c>
      <c r="I202" s="376">
        <f>IF(OR(C202="150 Directors advances", C202="120 accounts receivable", C202="720.2 Automobile - Insurance", C202="720.3 Automobile - License", C202="870.4 Rent - Insurance", C202="870.6 Rent - Property Tax", C202="870.7 Rent - Homeoffice", C202="870.9 Rent - Water"),
   0,
   IF(Dashboard!$F$5="Quick",
      IF(OR(C202="190 Automobile",C202="200 computer hardware",C202="210 Computer software",C202="220 Quickbooks software",C202="230 Office equipment",C202="240 Office furniture"),
         E202-(E202/(1+Dashboard!$F$4)),
         0
      ),
      IF(C202="750 Business promotion",
         E202-(E202/(1+4.793/100)),
         E202-(E202/(1+Dashboard!$F$4))
      )
   )
)</f>
        <v>0</v>
      </c>
      <c r="J202" s="26">
        <f>Bank2[[#This Row],[Money in/ (Money out)]]-Bank2[[#This Row],[GST/HST]]</f>
        <v>0</v>
      </c>
      <c r="L202" s="23">
        <f t="shared" si="9"/>
        <v>0</v>
      </c>
    </row>
    <row r="203" spans="4:12" x14ac:dyDescent="0.2">
      <c r="D203" s="397">
        <f>_xlfn.XLOOKUP(C:C,Table1[for Import to Bank Register dropdown],Table1[for Pivot],0,0,1)</f>
        <v>0</v>
      </c>
      <c r="E203" s="403"/>
      <c r="F203" s="146">
        <f t="shared" ref="F203:F266" si="11">$E$2</f>
        <v>2222222</v>
      </c>
      <c r="G203" s="375">
        <f t="shared" si="10"/>
        <v>0</v>
      </c>
      <c r="I203" s="376">
        <f>IF(OR(C203="150 Directors advances", C203="120 accounts receivable", C203="720.2 Automobile - Insurance", C203="720.3 Automobile - License", C203="870.4 Rent - Insurance", C203="870.6 Rent - Property Tax", C203="870.7 Rent - Homeoffice", C203="870.9 Rent - Water"),
   0,
   IF(Dashboard!$F$5="Quick",
      IF(OR(C203="190 Automobile",C203="200 computer hardware",C203="210 Computer software",C203="220 Quickbooks software",C203="230 Office equipment",C203="240 Office furniture"),
         E203-(E203/(1+Dashboard!$F$4)),
         0
      ),
      IF(C203="750 Business promotion",
         E203-(E203/(1+4.793/100)),
         E203-(E203/(1+Dashboard!$F$4))
      )
   )
)</f>
        <v>0</v>
      </c>
      <c r="J203" s="26">
        <f>Bank2[[#This Row],[Money in/ (Money out)]]-Bank2[[#This Row],[GST/HST]]</f>
        <v>0</v>
      </c>
      <c r="L203" s="23">
        <f t="shared" si="9"/>
        <v>0</v>
      </c>
    </row>
    <row r="204" spans="4:12" x14ac:dyDescent="0.2">
      <c r="D204" s="397">
        <f>_xlfn.XLOOKUP(C:C,Table1[for Import to Bank Register dropdown],Table1[for Pivot],0,0,1)</f>
        <v>0</v>
      </c>
      <c r="E204" s="403"/>
      <c r="F204" s="146">
        <f t="shared" si="11"/>
        <v>2222222</v>
      </c>
      <c r="G204" s="375">
        <f t="shared" si="10"/>
        <v>0</v>
      </c>
      <c r="I204" s="376">
        <f>IF(OR(C204="150 Directors advances", C204="120 accounts receivable", C204="720.2 Automobile - Insurance", C204="720.3 Automobile - License", C204="870.4 Rent - Insurance", C204="870.6 Rent - Property Tax", C204="870.7 Rent - Homeoffice", C204="870.9 Rent - Water"),
   0,
   IF(Dashboard!$F$5="Quick",
      IF(OR(C204="190 Automobile",C204="200 computer hardware",C204="210 Computer software",C204="220 Quickbooks software",C204="230 Office equipment",C204="240 Office furniture"),
         E204-(E204/(1+Dashboard!$F$4)),
         0
      ),
      IF(C204="750 Business promotion",
         E204-(E204/(1+4.793/100)),
         E204-(E204/(1+Dashboard!$F$4))
      )
   )
)</f>
        <v>0</v>
      </c>
      <c r="J204" s="26">
        <f>Bank2[[#This Row],[Money in/ (Money out)]]-Bank2[[#This Row],[GST/HST]]</f>
        <v>0</v>
      </c>
      <c r="L204" s="23">
        <f t="shared" si="9"/>
        <v>0</v>
      </c>
    </row>
    <row r="205" spans="4:12" x14ac:dyDescent="0.2">
      <c r="D205" s="397">
        <f>_xlfn.XLOOKUP(C:C,Table1[for Import to Bank Register dropdown],Table1[for Pivot],0,0,1)</f>
        <v>0</v>
      </c>
      <c r="E205" s="403"/>
      <c r="F205" s="146">
        <f t="shared" si="11"/>
        <v>2222222</v>
      </c>
      <c r="G205" s="375">
        <f t="shared" si="10"/>
        <v>0</v>
      </c>
      <c r="I205" s="376">
        <f>IF(OR(C205="150 Directors advances", C205="120 accounts receivable", C205="720.2 Automobile - Insurance", C205="720.3 Automobile - License", C205="870.4 Rent - Insurance", C205="870.6 Rent - Property Tax", C205="870.7 Rent - Homeoffice", C205="870.9 Rent - Water"),
   0,
   IF(Dashboard!$F$5="Quick",
      IF(OR(C205="190 Automobile",C205="200 computer hardware",C205="210 Computer software",C205="220 Quickbooks software",C205="230 Office equipment",C205="240 Office furniture"),
         E205-(E205/(1+Dashboard!$F$4)),
         0
      ),
      IF(C205="750 Business promotion",
         E205-(E205/(1+4.793/100)),
         E205-(E205/(1+Dashboard!$F$4))
      )
   )
)</f>
        <v>0</v>
      </c>
      <c r="J205" s="26">
        <f>Bank2[[#This Row],[Money in/ (Money out)]]-Bank2[[#This Row],[GST/HST]]</f>
        <v>0</v>
      </c>
      <c r="L205" s="23">
        <f t="shared" si="9"/>
        <v>0</v>
      </c>
    </row>
    <row r="206" spans="4:12" x14ac:dyDescent="0.2">
      <c r="D206" s="397">
        <f>_xlfn.XLOOKUP(C:C,Table1[for Import to Bank Register dropdown],Table1[for Pivot],0,0,1)</f>
        <v>0</v>
      </c>
      <c r="E206" s="403"/>
      <c r="F206" s="146">
        <f t="shared" si="11"/>
        <v>2222222</v>
      </c>
      <c r="G206" s="375">
        <f t="shared" si="10"/>
        <v>0</v>
      </c>
      <c r="I206" s="376">
        <f>IF(OR(C206="150 Directors advances", C206="120 accounts receivable", C206="720.2 Automobile - Insurance", C206="720.3 Automobile - License", C206="870.4 Rent - Insurance", C206="870.6 Rent - Property Tax", C206="870.7 Rent - Homeoffice", C206="870.9 Rent - Water"),
   0,
   IF(Dashboard!$F$5="Quick",
      IF(OR(C206="190 Automobile",C206="200 computer hardware",C206="210 Computer software",C206="220 Quickbooks software",C206="230 Office equipment",C206="240 Office furniture"),
         E206-(E206/(1+Dashboard!$F$4)),
         0
      ),
      IF(C206="750 Business promotion",
         E206-(E206/(1+4.793/100)),
         E206-(E206/(1+Dashboard!$F$4))
      )
   )
)</f>
        <v>0</v>
      </c>
      <c r="J206" s="26">
        <f>Bank2[[#This Row],[Money in/ (Money out)]]-Bank2[[#This Row],[GST/HST]]</f>
        <v>0</v>
      </c>
      <c r="L206" s="23">
        <f t="shared" si="9"/>
        <v>0</v>
      </c>
    </row>
    <row r="207" spans="4:12" x14ac:dyDescent="0.2">
      <c r="D207" s="397">
        <f>_xlfn.XLOOKUP(C:C,Table1[for Import to Bank Register dropdown],Table1[for Pivot],0,0,1)</f>
        <v>0</v>
      </c>
      <c r="E207" s="403"/>
      <c r="F207" s="146">
        <f t="shared" si="11"/>
        <v>2222222</v>
      </c>
      <c r="G207" s="375">
        <f t="shared" si="10"/>
        <v>0</v>
      </c>
      <c r="I207" s="376">
        <f>IF(OR(C207="150 Directors advances", C207="120 accounts receivable", C207="720.2 Automobile - Insurance", C207="720.3 Automobile - License", C207="870.4 Rent - Insurance", C207="870.6 Rent - Property Tax", C207="870.7 Rent - Homeoffice", C207="870.9 Rent - Water"),
   0,
   IF(Dashboard!$F$5="Quick",
      IF(OR(C207="190 Automobile",C207="200 computer hardware",C207="210 Computer software",C207="220 Quickbooks software",C207="230 Office equipment",C207="240 Office furniture"),
         E207-(E207/(1+Dashboard!$F$4)),
         0
      ),
      IF(C207="750 Business promotion",
         E207-(E207/(1+4.793/100)),
         E207-(E207/(1+Dashboard!$F$4))
      )
   )
)</f>
        <v>0</v>
      </c>
      <c r="J207" s="26">
        <f>Bank2[[#This Row],[Money in/ (Money out)]]-Bank2[[#This Row],[GST/HST]]</f>
        <v>0</v>
      </c>
      <c r="L207" s="23">
        <f t="shared" si="9"/>
        <v>0</v>
      </c>
    </row>
    <row r="208" spans="4:12" x14ac:dyDescent="0.2">
      <c r="D208" s="397">
        <f>_xlfn.XLOOKUP(C:C,Table1[for Import to Bank Register dropdown],Table1[for Pivot],0,0,1)</f>
        <v>0</v>
      </c>
      <c r="E208" s="403"/>
      <c r="F208" s="146">
        <f t="shared" si="11"/>
        <v>2222222</v>
      </c>
      <c r="G208" s="375">
        <f t="shared" si="10"/>
        <v>0</v>
      </c>
      <c r="I208" s="376">
        <f>IF(OR(C208="150 Directors advances", C208="120 accounts receivable", C208="720.2 Automobile - Insurance", C208="720.3 Automobile - License", C208="870.4 Rent - Insurance", C208="870.6 Rent - Property Tax", C208="870.7 Rent - Homeoffice", C208="870.9 Rent - Water"),
   0,
   IF(Dashboard!$F$5="Quick",
      IF(OR(C208="190 Automobile",C208="200 computer hardware",C208="210 Computer software",C208="220 Quickbooks software",C208="230 Office equipment",C208="240 Office furniture"),
         E208-(E208/(1+Dashboard!$F$4)),
         0
      ),
      IF(C208="750 Business promotion",
         E208-(E208/(1+4.793/100)),
         E208-(E208/(1+Dashboard!$F$4))
      )
   )
)</f>
        <v>0</v>
      </c>
      <c r="J208" s="26">
        <f>Bank2[[#This Row],[Money in/ (Money out)]]-Bank2[[#This Row],[GST/HST]]</f>
        <v>0</v>
      </c>
      <c r="L208" s="23">
        <f t="shared" si="9"/>
        <v>0</v>
      </c>
    </row>
    <row r="209" spans="4:12" x14ac:dyDescent="0.2">
      <c r="D209" s="397">
        <f>_xlfn.XLOOKUP(C:C,Table1[for Import to Bank Register dropdown],Table1[for Pivot],0,0,1)</f>
        <v>0</v>
      </c>
      <c r="E209" s="403"/>
      <c r="F209" s="146">
        <f t="shared" si="11"/>
        <v>2222222</v>
      </c>
      <c r="G209" s="375">
        <f t="shared" si="10"/>
        <v>0</v>
      </c>
      <c r="I209" s="376">
        <f>IF(OR(C209="150 Directors advances", C209="120 accounts receivable", C209="720.2 Automobile - Insurance", C209="720.3 Automobile - License", C209="870.4 Rent - Insurance", C209="870.6 Rent - Property Tax", C209="870.7 Rent - Homeoffice", C209="870.9 Rent - Water"),
   0,
   IF(Dashboard!$F$5="Quick",
      IF(OR(C209="190 Automobile",C209="200 computer hardware",C209="210 Computer software",C209="220 Quickbooks software",C209="230 Office equipment",C209="240 Office furniture"),
         E209-(E209/(1+Dashboard!$F$4)),
         0
      ),
      IF(C209="750 Business promotion",
         E209-(E209/(1+4.793/100)),
         E209-(E209/(1+Dashboard!$F$4))
      )
   )
)</f>
        <v>0</v>
      </c>
      <c r="J209" s="26">
        <f>Bank2[[#This Row],[Money in/ (Money out)]]-Bank2[[#This Row],[GST/HST]]</f>
        <v>0</v>
      </c>
      <c r="L209" s="23">
        <f t="shared" si="9"/>
        <v>0</v>
      </c>
    </row>
    <row r="210" spans="4:12" x14ac:dyDescent="0.2">
      <c r="D210" s="397">
        <f>_xlfn.XLOOKUP(C:C,Table1[for Import to Bank Register dropdown],Table1[for Pivot],0,0,1)</f>
        <v>0</v>
      </c>
      <c r="E210" s="403"/>
      <c r="F210" s="146">
        <f t="shared" si="11"/>
        <v>2222222</v>
      </c>
      <c r="G210" s="375">
        <f t="shared" si="10"/>
        <v>0</v>
      </c>
      <c r="I210" s="376">
        <f>IF(OR(C210="150 Directors advances", C210="120 accounts receivable", C210="720.2 Automobile - Insurance", C210="720.3 Automobile - License", C210="870.4 Rent - Insurance", C210="870.6 Rent - Property Tax", C210="870.7 Rent - Homeoffice", C210="870.9 Rent - Water"),
   0,
   IF(Dashboard!$F$5="Quick",
      IF(OR(C210="190 Automobile",C210="200 computer hardware",C210="210 Computer software",C210="220 Quickbooks software",C210="230 Office equipment",C210="240 Office furniture"),
         E210-(E210/(1+Dashboard!$F$4)),
         0
      ),
      IF(C210="750 Business promotion",
         E210-(E210/(1+4.793/100)),
         E210-(E210/(1+Dashboard!$F$4))
      )
   )
)</f>
        <v>0</v>
      </c>
      <c r="J210" s="26">
        <f>Bank2[[#This Row],[Money in/ (Money out)]]-Bank2[[#This Row],[GST/HST]]</f>
        <v>0</v>
      </c>
      <c r="L210" s="23">
        <f t="shared" si="9"/>
        <v>0</v>
      </c>
    </row>
    <row r="211" spans="4:12" x14ac:dyDescent="0.2">
      <c r="D211" s="397">
        <f>_xlfn.XLOOKUP(C:C,Table1[for Import to Bank Register dropdown],Table1[for Pivot],0,0,1)</f>
        <v>0</v>
      </c>
      <c r="E211" s="403"/>
      <c r="F211" s="146">
        <f t="shared" si="11"/>
        <v>2222222</v>
      </c>
      <c r="G211" s="375">
        <f t="shared" si="10"/>
        <v>0</v>
      </c>
      <c r="I211" s="376">
        <f>IF(OR(C211="150 Directors advances", C211="120 accounts receivable", C211="720.2 Automobile - Insurance", C211="720.3 Automobile - License", C211="870.4 Rent - Insurance", C211="870.6 Rent - Property Tax", C211="870.7 Rent - Homeoffice", C211="870.9 Rent - Water"),
   0,
   IF(Dashboard!$F$5="Quick",
      IF(OR(C211="190 Automobile",C211="200 computer hardware",C211="210 Computer software",C211="220 Quickbooks software",C211="230 Office equipment",C211="240 Office furniture"),
         E211-(E211/(1+Dashboard!$F$4)),
         0
      ),
      IF(C211="750 Business promotion",
         E211-(E211/(1+4.793/100)),
         E211-(E211/(1+Dashboard!$F$4))
      )
   )
)</f>
        <v>0</v>
      </c>
      <c r="J211" s="26">
        <f>Bank2[[#This Row],[Money in/ (Money out)]]-Bank2[[#This Row],[GST/HST]]</f>
        <v>0</v>
      </c>
      <c r="L211" s="23">
        <f t="shared" si="9"/>
        <v>0</v>
      </c>
    </row>
    <row r="212" spans="4:12" x14ac:dyDescent="0.2">
      <c r="D212" s="397">
        <f>_xlfn.XLOOKUP(C:C,Table1[for Import to Bank Register dropdown],Table1[for Pivot],0,0,1)</f>
        <v>0</v>
      </c>
      <c r="E212" s="403"/>
      <c r="F212" s="146">
        <f t="shared" si="11"/>
        <v>2222222</v>
      </c>
      <c r="G212" s="375">
        <f t="shared" si="10"/>
        <v>0</v>
      </c>
      <c r="I212" s="376">
        <f>IF(OR(C212="150 Directors advances", C212="120 accounts receivable", C212="720.2 Automobile - Insurance", C212="720.3 Automobile - License", C212="870.4 Rent - Insurance", C212="870.6 Rent - Property Tax", C212="870.7 Rent - Homeoffice", C212="870.9 Rent - Water"),
   0,
   IF(Dashboard!$F$5="Quick",
      IF(OR(C212="190 Automobile",C212="200 computer hardware",C212="210 Computer software",C212="220 Quickbooks software",C212="230 Office equipment",C212="240 Office furniture"),
         E212-(E212/(1+Dashboard!$F$4)),
         0
      ),
      IF(C212="750 Business promotion",
         E212-(E212/(1+4.793/100)),
         E212-(E212/(1+Dashboard!$F$4))
      )
   )
)</f>
        <v>0</v>
      </c>
      <c r="J212" s="26">
        <f>Bank2[[#This Row],[Money in/ (Money out)]]-Bank2[[#This Row],[GST/HST]]</f>
        <v>0</v>
      </c>
      <c r="L212" s="23">
        <f t="shared" si="9"/>
        <v>0</v>
      </c>
    </row>
    <row r="213" spans="4:12" x14ac:dyDescent="0.2">
      <c r="D213" s="397">
        <f>_xlfn.XLOOKUP(C:C,Table1[for Import to Bank Register dropdown],Table1[for Pivot],0,0,1)</f>
        <v>0</v>
      </c>
      <c r="E213" s="403"/>
      <c r="F213" s="146">
        <f t="shared" si="11"/>
        <v>2222222</v>
      </c>
      <c r="G213" s="375">
        <f t="shared" si="10"/>
        <v>0</v>
      </c>
      <c r="I213" s="376">
        <f>IF(OR(C213="150 Directors advances", C213="120 accounts receivable", C213="720.2 Automobile - Insurance", C213="720.3 Automobile - License", C213="870.4 Rent - Insurance", C213="870.6 Rent - Property Tax", C213="870.7 Rent - Homeoffice", C213="870.9 Rent - Water"),
   0,
   IF(Dashboard!$F$5="Quick",
      IF(OR(C213="190 Automobile",C213="200 computer hardware",C213="210 Computer software",C213="220 Quickbooks software",C213="230 Office equipment",C213="240 Office furniture"),
         E213-(E213/(1+Dashboard!$F$4)),
         0
      ),
      IF(C213="750 Business promotion",
         E213-(E213/(1+4.793/100)),
         E213-(E213/(1+Dashboard!$F$4))
      )
   )
)</f>
        <v>0</v>
      </c>
      <c r="J213" s="26">
        <f>Bank2[[#This Row],[Money in/ (Money out)]]-Bank2[[#This Row],[GST/HST]]</f>
        <v>0</v>
      </c>
      <c r="L213" s="23">
        <f t="shared" si="9"/>
        <v>0</v>
      </c>
    </row>
    <row r="214" spans="4:12" x14ac:dyDescent="0.2">
      <c r="D214" s="397">
        <f>_xlfn.XLOOKUP(C:C,Table1[for Import to Bank Register dropdown],Table1[for Pivot],0,0,1)</f>
        <v>0</v>
      </c>
      <c r="E214" s="403"/>
      <c r="F214" s="146">
        <f t="shared" si="11"/>
        <v>2222222</v>
      </c>
      <c r="G214" s="375">
        <f t="shared" si="10"/>
        <v>0</v>
      </c>
      <c r="I214" s="376">
        <f>IF(OR(C214="150 Directors advances", C214="120 accounts receivable", C214="720.2 Automobile - Insurance", C214="720.3 Automobile - License", C214="870.4 Rent - Insurance", C214="870.6 Rent - Property Tax", C214="870.7 Rent - Homeoffice", C214="870.9 Rent - Water"),
   0,
   IF(Dashboard!$F$5="Quick",
      IF(OR(C214="190 Automobile",C214="200 computer hardware",C214="210 Computer software",C214="220 Quickbooks software",C214="230 Office equipment",C214="240 Office furniture"),
         E214-(E214/(1+Dashboard!$F$4)),
         0
      ),
      IF(C214="750 Business promotion",
         E214-(E214/(1+4.793/100)),
         E214-(E214/(1+Dashboard!$F$4))
      )
   )
)</f>
        <v>0</v>
      </c>
      <c r="J214" s="26">
        <f>Bank2[[#This Row],[Money in/ (Money out)]]-Bank2[[#This Row],[GST/HST]]</f>
        <v>0</v>
      </c>
      <c r="L214" s="23">
        <f t="shared" si="9"/>
        <v>0</v>
      </c>
    </row>
    <row r="215" spans="4:12" x14ac:dyDescent="0.2">
      <c r="D215" s="397">
        <f>_xlfn.XLOOKUP(C:C,Table1[for Import to Bank Register dropdown],Table1[for Pivot],0,0,1)</f>
        <v>0</v>
      </c>
      <c r="E215" s="403"/>
      <c r="F215" s="146">
        <f t="shared" si="11"/>
        <v>2222222</v>
      </c>
      <c r="G215" s="375">
        <f t="shared" si="10"/>
        <v>0</v>
      </c>
      <c r="I215" s="376">
        <f>IF(OR(C215="150 Directors advances", C215="120 accounts receivable", C215="720.2 Automobile - Insurance", C215="720.3 Automobile - License", C215="870.4 Rent - Insurance", C215="870.6 Rent - Property Tax", C215="870.7 Rent - Homeoffice", C215="870.9 Rent - Water"),
   0,
   IF(Dashboard!$F$5="Quick",
      IF(OR(C215="190 Automobile",C215="200 computer hardware",C215="210 Computer software",C215="220 Quickbooks software",C215="230 Office equipment",C215="240 Office furniture"),
         E215-(E215/(1+Dashboard!$F$4)),
         0
      ),
      IF(C215="750 Business promotion",
         E215-(E215/(1+4.793/100)),
         E215-(E215/(1+Dashboard!$F$4))
      )
   )
)</f>
        <v>0</v>
      </c>
      <c r="J215" s="26">
        <f>Bank2[[#This Row],[Money in/ (Money out)]]-Bank2[[#This Row],[GST/HST]]</f>
        <v>0</v>
      </c>
      <c r="L215" s="23">
        <f t="shared" si="9"/>
        <v>0</v>
      </c>
    </row>
    <row r="216" spans="4:12" x14ac:dyDescent="0.2">
      <c r="D216" s="397">
        <f>_xlfn.XLOOKUP(C:C,Table1[for Import to Bank Register dropdown],Table1[for Pivot],0,0,1)</f>
        <v>0</v>
      </c>
      <c r="E216" s="403"/>
      <c r="F216" s="146">
        <f t="shared" si="11"/>
        <v>2222222</v>
      </c>
      <c r="G216" s="375">
        <f t="shared" si="10"/>
        <v>0</v>
      </c>
      <c r="I216" s="376">
        <f>IF(OR(C216="150 Directors advances", C216="120 accounts receivable", C216="720.2 Automobile - Insurance", C216="720.3 Automobile - License", C216="870.4 Rent - Insurance", C216="870.6 Rent - Property Tax", C216="870.7 Rent - Homeoffice", C216="870.9 Rent - Water"),
   0,
   IF(Dashboard!$F$5="Quick",
      IF(OR(C216="190 Automobile",C216="200 computer hardware",C216="210 Computer software",C216="220 Quickbooks software",C216="230 Office equipment",C216="240 Office furniture"),
         E216-(E216/(1+Dashboard!$F$4)),
         0
      ),
      IF(C216="750 Business promotion",
         E216-(E216/(1+4.793/100)),
         E216-(E216/(1+Dashboard!$F$4))
      )
   )
)</f>
        <v>0</v>
      </c>
      <c r="J216" s="26">
        <f>Bank2[[#This Row],[Money in/ (Money out)]]-Bank2[[#This Row],[GST/HST]]</f>
        <v>0</v>
      </c>
      <c r="L216" s="23">
        <f t="shared" si="9"/>
        <v>0</v>
      </c>
    </row>
    <row r="217" spans="4:12" x14ac:dyDescent="0.2">
      <c r="D217" s="397">
        <f>_xlfn.XLOOKUP(C:C,Table1[for Import to Bank Register dropdown],Table1[for Pivot],0,0,1)</f>
        <v>0</v>
      </c>
      <c r="E217" s="403"/>
      <c r="F217" s="146">
        <f t="shared" si="11"/>
        <v>2222222</v>
      </c>
      <c r="G217" s="375">
        <f t="shared" si="10"/>
        <v>0</v>
      </c>
      <c r="I217" s="376">
        <f>IF(OR(C217="150 Directors advances", C217="120 accounts receivable", C217="720.2 Automobile - Insurance", C217="720.3 Automobile - License", C217="870.4 Rent - Insurance", C217="870.6 Rent - Property Tax", C217="870.7 Rent - Homeoffice", C217="870.9 Rent - Water"),
   0,
   IF(Dashboard!$F$5="Quick",
      IF(OR(C217="190 Automobile",C217="200 computer hardware",C217="210 Computer software",C217="220 Quickbooks software",C217="230 Office equipment",C217="240 Office furniture"),
         E217-(E217/(1+Dashboard!$F$4)),
         0
      ),
      IF(C217="750 Business promotion",
         E217-(E217/(1+4.793/100)),
         E217-(E217/(1+Dashboard!$F$4))
      )
   )
)</f>
        <v>0</v>
      </c>
      <c r="J217" s="26">
        <f>Bank2[[#This Row],[Money in/ (Money out)]]-Bank2[[#This Row],[GST/HST]]</f>
        <v>0</v>
      </c>
      <c r="L217" s="23">
        <f t="shared" si="9"/>
        <v>0</v>
      </c>
    </row>
    <row r="218" spans="4:12" x14ac:dyDescent="0.2">
      <c r="D218" s="397">
        <f>_xlfn.XLOOKUP(C:C,Table1[for Import to Bank Register dropdown],Table1[for Pivot],0,0,1)</f>
        <v>0</v>
      </c>
      <c r="E218" s="403"/>
      <c r="F218" s="146">
        <f t="shared" si="11"/>
        <v>2222222</v>
      </c>
      <c r="G218" s="375">
        <f t="shared" si="10"/>
        <v>0</v>
      </c>
      <c r="I218" s="376">
        <f>IF(OR(C218="150 Directors advances", C218="120 accounts receivable", C218="720.2 Automobile - Insurance", C218="720.3 Automobile - License", C218="870.4 Rent - Insurance", C218="870.6 Rent - Property Tax", C218="870.7 Rent - Homeoffice", C218="870.9 Rent - Water"),
   0,
   IF(Dashboard!$F$5="Quick",
      IF(OR(C218="190 Automobile",C218="200 computer hardware",C218="210 Computer software",C218="220 Quickbooks software",C218="230 Office equipment",C218="240 Office furniture"),
         E218-(E218/(1+Dashboard!$F$4)),
         0
      ),
      IF(C218="750 Business promotion",
         E218-(E218/(1+4.793/100)),
         E218-(E218/(1+Dashboard!$F$4))
      )
   )
)</f>
        <v>0</v>
      </c>
      <c r="J218" s="26">
        <f>Bank2[[#This Row],[Money in/ (Money out)]]-Bank2[[#This Row],[GST/HST]]</f>
        <v>0</v>
      </c>
      <c r="L218" s="23">
        <f t="shared" si="9"/>
        <v>0</v>
      </c>
    </row>
    <row r="219" spans="4:12" x14ac:dyDescent="0.2">
      <c r="D219" s="397">
        <f>_xlfn.XLOOKUP(C:C,Table1[for Import to Bank Register dropdown],Table1[for Pivot],0,0,1)</f>
        <v>0</v>
      </c>
      <c r="E219" s="403"/>
      <c r="F219" s="146">
        <f t="shared" si="11"/>
        <v>2222222</v>
      </c>
      <c r="G219" s="375">
        <f t="shared" si="10"/>
        <v>0</v>
      </c>
      <c r="I219" s="376">
        <f>IF(OR(C219="150 Directors advances", C219="120 accounts receivable", C219="720.2 Automobile - Insurance", C219="720.3 Automobile - License", C219="870.4 Rent - Insurance", C219="870.6 Rent - Property Tax", C219="870.7 Rent - Homeoffice", C219="870.9 Rent - Water"),
   0,
   IF(Dashboard!$F$5="Quick",
      IF(OR(C219="190 Automobile",C219="200 computer hardware",C219="210 Computer software",C219="220 Quickbooks software",C219="230 Office equipment",C219="240 Office furniture"),
         E219-(E219/(1+Dashboard!$F$4)),
         0
      ),
      IF(C219="750 Business promotion",
         E219-(E219/(1+4.793/100)),
         E219-(E219/(1+Dashboard!$F$4))
      )
   )
)</f>
        <v>0</v>
      </c>
      <c r="J219" s="26">
        <f>Bank2[[#This Row],[Money in/ (Money out)]]-Bank2[[#This Row],[GST/HST]]</f>
        <v>0</v>
      </c>
      <c r="L219" s="23">
        <f t="shared" si="9"/>
        <v>0</v>
      </c>
    </row>
    <row r="220" spans="4:12" x14ac:dyDescent="0.2">
      <c r="D220" s="397">
        <f>_xlfn.XLOOKUP(C:C,Table1[for Import to Bank Register dropdown],Table1[for Pivot],0,0,1)</f>
        <v>0</v>
      </c>
      <c r="E220" s="403"/>
      <c r="F220" s="146">
        <f t="shared" si="11"/>
        <v>2222222</v>
      </c>
      <c r="G220" s="375">
        <f t="shared" si="10"/>
        <v>0</v>
      </c>
      <c r="I220" s="376">
        <f>IF(OR(C220="150 Directors advances", C220="120 accounts receivable", C220="720.2 Automobile - Insurance", C220="720.3 Automobile - License", C220="870.4 Rent - Insurance", C220="870.6 Rent - Property Tax", C220="870.7 Rent - Homeoffice", C220="870.9 Rent - Water"),
   0,
   IF(Dashboard!$F$5="Quick",
      IF(OR(C220="190 Automobile",C220="200 computer hardware",C220="210 Computer software",C220="220 Quickbooks software",C220="230 Office equipment",C220="240 Office furniture"),
         E220-(E220/(1+Dashboard!$F$4)),
         0
      ),
      IF(C220="750 Business promotion",
         E220-(E220/(1+4.793/100)),
         E220-(E220/(1+Dashboard!$F$4))
      )
   )
)</f>
        <v>0</v>
      </c>
      <c r="J220" s="26">
        <f>Bank2[[#This Row],[Money in/ (Money out)]]-Bank2[[#This Row],[GST/HST]]</f>
        <v>0</v>
      </c>
      <c r="L220" s="23">
        <f t="shared" si="9"/>
        <v>0</v>
      </c>
    </row>
    <row r="221" spans="4:12" x14ac:dyDescent="0.2">
      <c r="D221" s="397">
        <f>_xlfn.XLOOKUP(C:C,Table1[for Import to Bank Register dropdown],Table1[for Pivot],0,0,1)</f>
        <v>0</v>
      </c>
      <c r="E221" s="403"/>
      <c r="F221" s="146">
        <f t="shared" si="11"/>
        <v>2222222</v>
      </c>
      <c r="G221" s="375">
        <f t="shared" si="10"/>
        <v>0</v>
      </c>
      <c r="I221" s="376">
        <f>IF(OR(C221="150 Directors advances", C221="120 accounts receivable", C221="720.2 Automobile - Insurance", C221="720.3 Automobile - License", C221="870.4 Rent - Insurance", C221="870.6 Rent - Property Tax", C221="870.7 Rent - Homeoffice", C221="870.9 Rent - Water"),
   0,
   IF(Dashboard!$F$5="Quick",
      IF(OR(C221="190 Automobile",C221="200 computer hardware",C221="210 Computer software",C221="220 Quickbooks software",C221="230 Office equipment",C221="240 Office furniture"),
         E221-(E221/(1+Dashboard!$F$4)),
         0
      ),
      IF(C221="750 Business promotion",
         E221-(E221/(1+4.793/100)),
         E221-(E221/(1+Dashboard!$F$4))
      )
   )
)</f>
        <v>0</v>
      </c>
      <c r="J221" s="26">
        <f>Bank2[[#This Row],[Money in/ (Money out)]]-Bank2[[#This Row],[GST/HST]]</f>
        <v>0</v>
      </c>
      <c r="L221" s="23">
        <f t="shared" si="9"/>
        <v>0</v>
      </c>
    </row>
    <row r="222" spans="4:12" x14ac:dyDescent="0.2">
      <c r="D222" s="397">
        <f>_xlfn.XLOOKUP(C:C,Table1[for Import to Bank Register dropdown],Table1[for Pivot],0,0,1)</f>
        <v>0</v>
      </c>
      <c r="E222" s="403"/>
      <c r="F222" s="146">
        <f t="shared" si="11"/>
        <v>2222222</v>
      </c>
      <c r="G222" s="375">
        <f t="shared" si="10"/>
        <v>0</v>
      </c>
      <c r="I222" s="376">
        <f>IF(OR(C222="150 Directors advances", C222="120 accounts receivable", C222="720.2 Automobile - Insurance", C222="720.3 Automobile - License", C222="870.4 Rent - Insurance", C222="870.6 Rent - Property Tax", C222="870.7 Rent - Homeoffice", C222="870.9 Rent - Water"),
   0,
   IF(Dashboard!$F$5="Quick",
      IF(OR(C222="190 Automobile",C222="200 computer hardware",C222="210 Computer software",C222="220 Quickbooks software",C222="230 Office equipment",C222="240 Office furniture"),
         E222-(E222/(1+Dashboard!$F$4)),
         0
      ),
      IF(C222="750 Business promotion",
         E222-(E222/(1+4.793/100)),
         E222-(E222/(1+Dashboard!$F$4))
      )
   )
)</f>
        <v>0</v>
      </c>
      <c r="J222" s="26">
        <f>Bank2[[#This Row],[Money in/ (Money out)]]-Bank2[[#This Row],[GST/HST]]</f>
        <v>0</v>
      </c>
      <c r="L222" s="23">
        <f t="shared" si="9"/>
        <v>0</v>
      </c>
    </row>
    <row r="223" spans="4:12" x14ac:dyDescent="0.2">
      <c r="D223" s="397">
        <f>_xlfn.XLOOKUP(C:C,Table1[for Import to Bank Register dropdown],Table1[for Pivot],0,0,1)</f>
        <v>0</v>
      </c>
      <c r="E223" s="403"/>
      <c r="F223" s="146">
        <f t="shared" si="11"/>
        <v>2222222</v>
      </c>
      <c r="G223" s="375">
        <f t="shared" si="10"/>
        <v>0</v>
      </c>
      <c r="I223" s="376">
        <f>IF(OR(C223="150 Directors advances", C223="120 accounts receivable", C223="720.2 Automobile - Insurance", C223="720.3 Automobile - License", C223="870.4 Rent - Insurance", C223="870.6 Rent - Property Tax", C223="870.7 Rent - Homeoffice", C223="870.9 Rent - Water"),
   0,
   IF(Dashboard!$F$5="Quick",
      IF(OR(C223="190 Automobile",C223="200 computer hardware",C223="210 Computer software",C223="220 Quickbooks software",C223="230 Office equipment",C223="240 Office furniture"),
         E223-(E223/(1+Dashboard!$F$4)),
         0
      ),
      IF(C223="750 Business promotion",
         E223-(E223/(1+4.793/100)),
         E223-(E223/(1+Dashboard!$F$4))
      )
   )
)</f>
        <v>0</v>
      </c>
      <c r="J223" s="26">
        <f>Bank2[[#This Row],[Money in/ (Money out)]]-Bank2[[#This Row],[GST/HST]]</f>
        <v>0</v>
      </c>
      <c r="L223" s="23">
        <f t="shared" si="9"/>
        <v>0</v>
      </c>
    </row>
    <row r="224" spans="4:12" x14ac:dyDescent="0.2">
      <c r="D224" s="397">
        <f>_xlfn.XLOOKUP(C:C,Table1[for Import to Bank Register dropdown],Table1[for Pivot],0,0,1)</f>
        <v>0</v>
      </c>
      <c r="E224" s="403"/>
      <c r="F224" s="146">
        <f t="shared" si="11"/>
        <v>2222222</v>
      </c>
      <c r="G224" s="375">
        <f t="shared" si="10"/>
        <v>0</v>
      </c>
      <c r="I224" s="376">
        <f>IF(OR(C224="150 Directors advances", C224="120 accounts receivable", C224="720.2 Automobile - Insurance", C224="720.3 Automobile - License", C224="870.4 Rent - Insurance", C224="870.6 Rent - Property Tax", C224="870.7 Rent - Homeoffice", C224="870.9 Rent - Water"),
   0,
   IF(Dashboard!$F$5="Quick",
      IF(OR(C224="190 Automobile",C224="200 computer hardware",C224="210 Computer software",C224="220 Quickbooks software",C224="230 Office equipment",C224="240 Office furniture"),
         E224-(E224/(1+Dashboard!$F$4)),
         0
      ),
      IF(C224="750 Business promotion",
         E224-(E224/(1+4.793/100)),
         E224-(E224/(1+Dashboard!$F$4))
      )
   )
)</f>
        <v>0</v>
      </c>
      <c r="J224" s="26">
        <f>Bank2[[#This Row],[Money in/ (Money out)]]-Bank2[[#This Row],[GST/HST]]</f>
        <v>0</v>
      </c>
      <c r="L224" s="23">
        <f t="shared" si="9"/>
        <v>0</v>
      </c>
    </row>
    <row r="225" spans="4:12" x14ac:dyDescent="0.2">
      <c r="D225" s="397">
        <f>_xlfn.XLOOKUP(C:C,Table1[for Import to Bank Register dropdown],Table1[for Pivot],0,0,1)</f>
        <v>0</v>
      </c>
      <c r="E225" s="403"/>
      <c r="F225" s="146">
        <f t="shared" si="11"/>
        <v>2222222</v>
      </c>
      <c r="G225" s="375">
        <f t="shared" si="10"/>
        <v>0</v>
      </c>
      <c r="I225" s="376">
        <f>IF(OR(C225="150 Directors advances", C225="120 accounts receivable", C225="720.2 Automobile - Insurance", C225="720.3 Automobile - License", C225="870.4 Rent - Insurance", C225="870.6 Rent - Property Tax", C225="870.7 Rent - Homeoffice", C225="870.9 Rent - Water"),
   0,
   IF(Dashboard!$F$5="Quick",
      IF(OR(C225="190 Automobile",C225="200 computer hardware",C225="210 Computer software",C225="220 Quickbooks software",C225="230 Office equipment",C225="240 Office furniture"),
         E225-(E225/(1+Dashboard!$F$4)),
         0
      ),
      IF(C225="750 Business promotion",
         E225-(E225/(1+4.793/100)),
         E225-(E225/(1+Dashboard!$F$4))
      )
   )
)</f>
        <v>0</v>
      </c>
      <c r="J225" s="26">
        <f>Bank2[[#This Row],[Money in/ (Money out)]]-Bank2[[#This Row],[GST/HST]]</f>
        <v>0</v>
      </c>
      <c r="L225" s="23">
        <f t="shared" si="9"/>
        <v>0</v>
      </c>
    </row>
    <row r="226" spans="4:12" x14ac:dyDescent="0.2">
      <c r="D226" s="397">
        <f>_xlfn.XLOOKUP(C:C,Table1[for Import to Bank Register dropdown],Table1[for Pivot],0,0,1)</f>
        <v>0</v>
      </c>
      <c r="E226" s="403"/>
      <c r="F226" s="146">
        <f t="shared" si="11"/>
        <v>2222222</v>
      </c>
      <c r="G226" s="375">
        <f t="shared" si="10"/>
        <v>0</v>
      </c>
      <c r="I226" s="376">
        <f>IF(OR(C226="150 Directors advances", C226="120 accounts receivable", C226="720.2 Automobile - Insurance", C226="720.3 Automobile - License", C226="870.4 Rent - Insurance", C226="870.6 Rent - Property Tax", C226="870.7 Rent - Homeoffice", C226="870.9 Rent - Water"),
   0,
   IF(Dashboard!$F$5="Quick",
      IF(OR(C226="190 Automobile",C226="200 computer hardware",C226="210 Computer software",C226="220 Quickbooks software",C226="230 Office equipment",C226="240 Office furniture"),
         E226-(E226/(1+Dashboard!$F$4)),
         0
      ),
      IF(C226="750 Business promotion",
         E226-(E226/(1+4.793/100)),
         E226-(E226/(1+Dashboard!$F$4))
      )
   )
)</f>
        <v>0</v>
      </c>
      <c r="J226" s="26">
        <f>Bank2[[#This Row],[Money in/ (Money out)]]-Bank2[[#This Row],[GST/HST]]</f>
        <v>0</v>
      </c>
      <c r="L226" s="23">
        <f t="shared" si="9"/>
        <v>0</v>
      </c>
    </row>
    <row r="227" spans="4:12" x14ac:dyDescent="0.2">
      <c r="D227" s="397">
        <f>_xlfn.XLOOKUP(C:C,Table1[for Import to Bank Register dropdown],Table1[for Pivot],0,0,1)</f>
        <v>0</v>
      </c>
      <c r="E227" s="403"/>
      <c r="F227" s="146">
        <f t="shared" si="11"/>
        <v>2222222</v>
      </c>
      <c r="G227" s="375">
        <f t="shared" si="10"/>
        <v>0</v>
      </c>
      <c r="I227" s="376">
        <f>IF(OR(C227="150 Directors advances", C227="120 accounts receivable", C227="720.2 Automobile - Insurance", C227="720.3 Automobile - License", C227="870.4 Rent - Insurance", C227="870.6 Rent - Property Tax", C227="870.7 Rent - Homeoffice", C227="870.9 Rent - Water"),
   0,
   IF(Dashboard!$F$5="Quick",
      IF(OR(C227="190 Automobile",C227="200 computer hardware",C227="210 Computer software",C227="220 Quickbooks software",C227="230 Office equipment",C227="240 Office furniture"),
         E227-(E227/(1+Dashboard!$F$4)),
         0
      ),
      IF(C227="750 Business promotion",
         E227-(E227/(1+4.793/100)),
         E227-(E227/(1+Dashboard!$F$4))
      )
   )
)</f>
        <v>0</v>
      </c>
      <c r="J227" s="26">
        <f>Bank2[[#This Row],[Money in/ (Money out)]]-Bank2[[#This Row],[GST/HST]]</f>
        <v>0</v>
      </c>
      <c r="L227" s="23">
        <f t="shared" si="9"/>
        <v>0</v>
      </c>
    </row>
    <row r="228" spans="4:12" x14ac:dyDescent="0.2">
      <c r="D228" s="397">
        <f>_xlfn.XLOOKUP(C:C,Table1[for Import to Bank Register dropdown],Table1[for Pivot],0,0,1)</f>
        <v>0</v>
      </c>
      <c r="E228" s="403"/>
      <c r="F228" s="146">
        <f t="shared" si="11"/>
        <v>2222222</v>
      </c>
      <c r="G228" s="375">
        <f t="shared" si="10"/>
        <v>0</v>
      </c>
      <c r="I228" s="376">
        <f>IF(OR(C228="150 Directors advances", C228="120 accounts receivable", C228="720.2 Automobile - Insurance", C228="720.3 Automobile - License", C228="870.4 Rent - Insurance", C228="870.6 Rent - Property Tax", C228="870.7 Rent - Homeoffice", C228="870.9 Rent - Water"),
   0,
   IF(Dashboard!$F$5="Quick",
      IF(OR(C228="190 Automobile",C228="200 computer hardware",C228="210 Computer software",C228="220 Quickbooks software",C228="230 Office equipment",C228="240 Office furniture"),
         E228-(E228/(1+Dashboard!$F$4)),
         0
      ),
      IF(C228="750 Business promotion",
         E228-(E228/(1+4.793/100)),
         E228-(E228/(1+Dashboard!$F$4))
      )
   )
)</f>
        <v>0</v>
      </c>
      <c r="J228" s="26">
        <f>Bank2[[#This Row],[Money in/ (Money out)]]-Bank2[[#This Row],[GST/HST]]</f>
        <v>0</v>
      </c>
      <c r="L228" s="23">
        <f t="shared" si="9"/>
        <v>0</v>
      </c>
    </row>
    <row r="229" spans="4:12" x14ac:dyDescent="0.2">
      <c r="D229" s="397">
        <f>_xlfn.XLOOKUP(C:C,Table1[for Import to Bank Register dropdown],Table1[for Pivot],0,0,1)</f>
        <v>0</v>
      </c>
      <c r="E229" s="403"/>
      <c r="F229" s="146">
        <f t="shared" si="11"/>
        <v>2222222</v>
      </c>
      <c r="G229" s="375">
        <f t="shared" si="10"/>
        <v>0</v>
      </c>
      <c r="I229" s="376">
        <f>IF(OR(C229="150 Directors advances", C229="120 accounts receivable", C229="720.2 Automobile - Insurance", C229="720.3 Automobile - License", C229="870.4 Rent - Insurance", C229="870.6 Rent - Property Tax", C229="870.7 Rent - Homeoffice", C229="870.9 Rent - Water"),
   0,
   IF(Dashboard!$F$5="Quick",
      IF(OR(C229="190 Automobile",C229="200 computer hardware",C229="210 Computer software",C229="220 Quickbooks software",C229="230 Office equipment",C229="240 Office furniture"),
         E229-(E229/(1+Dashboard!$F$4)),
         0
      ),
      IF(C229="750 Business promotion",
         E229-(E229/(1+4.793/100)),
         E229-(E229/(1+Dashboard!$F$4))
      )
   )
)</f>
        <v>0</v>
      </c>
      <c r="J229" s="26">
        <f>Bank2[[#This Row],[Money in/ (Money out)]]-Bank2[[#This Row],[GST/HST]]</f>
        <v>0</v>
      </c>
      <c r="L229" s="23">
        <f t="shared" si="9"/>
        <v>0</v>
      </c>
    </row>
    <row r="230" spans="4:12" x14ac:dyDescent="0.2">
      <c r="D230" s="397">
        <f>_xlfn.XLOOKUP(C:C,Table1[for Import to Bank Register dropdown],Table1[for Pivot],0,0,1)</f>
        <v>0</v>
      </c>
      <c r="E230" s="403"/>
      <c r="F230" s="146">
        <f t="shared" si="11"/>
        <v>2222222</v>
      </c>
      <c r="G230" s="375">
        <f t="shared" si="10"/>
        <v>0</v>
      </c>
      <c r="I230" s="376">
        <f>IF(OR(C230="150 Directors advances", C230="120 accounts receivable", C230="720.2 Automobile - Insurance", C230="720.3 Automobile - License", C230="870.4 Rent - Insurance", C230="870.6 Rent - Property Tax", C230="870.7 Rent - Homeoffice", C230="870.9 Rent - Water"),
   0,
   IF(Dashboard!$F$5="Quick",
      IF(OR(C230="190 Automobile",C230="200 computer hardware",C230="210 Computer software",C230="220 Quickbooks software",C230="230 Office equipment",C230="240 Office furniture"),
         E230-(E230/(1+Dashboard!$F$4)),
         0
      ),
      IF(C230="750 Business promotion",
         E230-(E230/(1+4.793/100)),
         E230-(E230/(1+Dashboard!$F$4))
      )
   )
)</f>
        <v>0</v>
      </c>
      <c r="J230" s="26">
        <f>Bank2[[#This Row],[Money in/ (Money out)]]-Bank2[[#This Row],[GST/HST]]</f>
        <v>0</v>
      </c>
      <c r="L230" s="23">
        <f t="shared" si="9"/>
        <v>0</v>
      </c>
    </row>
    <row r="231" spans="4:12" x14ac:dyDescent="0.2">
      <c r="D231" s="397">
        <f>_xlfn.XLOOKUP(C:C,Table1[for Import to Bank Register dropdown],Table1[for Pivot],0,0,1)</f>
        <v>0</v>
      </c>
      <c r="E231" s="403"/>
      <c r="F231" s="146">
        <f t="shared" si="11"/>
        <v>2222222</v>
      </c>
      <c r="G231" s="375">
        <f t="shared" si="10"/>
        <v>0</v>
      </c>
      <c r="I231" s="376">
        <f>IF(OR(C231="150 Directors advances", C231="120 accounts receivable", C231="720.2 Automobile - Insurance", C231="720.3 Automobile - License", C231="870.4 Rent - Insurance", C231="870.6 Rent - Property Tax", C231="870.7 Rent - Homeoffice", C231="870.9 Rent - Water"),
   0,
   IF(Dashboard!$F$5="Quick",
      IF(OR(C231="190 Automobile",C231="200 computer hardware",C231="210 Computer software",C231="220 Quickbooks software",C231="230 Office equipment",C231="240 Office furniture"),
         E231-(E231/(1+Dashboard!$F$4)),
         0
      ),
      IF(C231="750 Business promotion",
         E231-(E231/(1+4.793/100)),
         E231-(E231/(1+Dashboard!$F$4))
      )
   )
)</f>
        <v>0</v>
      </c>
      <c r="J231" s="26">
        <f>Bank2[[#This Row],[Money in/ (Money out)]]-Bank2[[#This Row],[GST/HST]]</f>
        <v>0</v>
      </c>
      <c r="L231" s="23">
        <f t="shared" si="9"/>
        <v>0</v>
      </c>
    </row>
    <row r="232" spans="4:12" x14ac:dyDescent="0.2">
      <c r="D232" s="397">
        <f>_xlfn.XLOOKUP(C:C,Table1[for Import to Bank Register dropdown],Table1[for Pivot],0,0,1)</f>
        <v>0</v>
      </c>
      <c r="E232" s="403"/>
      <c r="F232" s="146">
        <f t="shared" si="11"/>
        <v>2222222</v>
      </c>
      <c r="G232" s="375">
        <f t="shared" si="10"/>
        <v>0</v>
      </c>
      <c r="I232" s="376">
        <f>IF(OR(C232="150 Directors advances", C232="120 accounts receivable", C232="720.2 Automobile - Insurance", C232="720.3 Automobile - License", C232="870.4 Rent - Insurance", C232="870.6 Rent - Property Tax", C232="870.7 Rent - Homeoffice", C232="870.9 Rent - Water"),
   0,
   IF(Dashboard!$F$5="Quick",
      IF(OR(C232="190 Automobile",C232="200 computer hardware",C232="210 Computer software",C232="220 Quickbooks software",C232="230 Office equipment",C232="240 Office furniture"),
         E232-(E232/(1+Dashboard!$F$4)),
         0
      ),
      IF(C232="750 Business promotion",
         E232-(E232/(1+4.793/100)),
         E232-(E232/(1+Dashboard!$F$4))
      )
   )
)</f>
        <v>0</v>
      </c>
      <c r="J232" s="26">
        <f>Bank2[[#This Row],[Money in/ (Money out)]]-Bank2[[#This Row],[GST/HST]]</f>
        <v>0</v>
      </c>
      <c r="L232" s="23">
        <f t="shared" si="9"/>
        <v>0</v>
      </c>
    </row>
    <row r="233" spans="4:12" x14ac:dyDescent="0.2">
      <c r="D233" s="397">
        <f>_xlfn.XLOOKUP(C:C,Table1[for Import to Bank Register dropdown],Table1[for Pivot],0,0,1)</f>
        <v>0</v>
      </c>
      <c r="E233" s="403"/>
      <c r="F233" s="146">
        <f t="shared" si="11"/>
        <v>2222222</v>
      </c>
      <c r="G233" s="375">
        <f t="shared" si="10"/>
        <v>0</v>
      </c>
      <c r="I233" s="376">
        <f>IF(OR(C233="150 Directors advances", C233="120 accounts receivable", C233="720.2 Automobile - Insurance", C233="720.3 Automobile - License", C233="870.4 Rent - Insurance", C233="870.6 Rent - Property Tax", C233="870.7 Rent - Homeoffice", C233="870.9 Rent - Water"),
   0,
   IF(Dashboard!$F$5="Quick",
      IF(OR(C233="190 Automobile",C233="200 computer hardware",C233="210 Computer software",C233="220 Quickbooks software",C233="230 Office equipment",C233="240 Office furniture"),
         E233-(E233/(1+Dashboard!$F$4)),
         0
      ),
      IF(C233="750 Business promotion",
         E233-(E233/(1+4.793/100)),
         E233-(E233/(1+Dashboard!$F$4))
      )
   )
)</f>
        <v>0</v>
      </c>
      <c r="J233" s="26">
        <f>Bank2[[#This Row],[Money in/ (Money out)]]-Bank2[[#This Row],[GST/HST]]</f>
        <v>0</v>
      </c>
      <c r="L233" s="23">
        <f t="shared" si="9"/>
        <v>0</v>
      </c>
    </row>
    <row r="234" spans="4:12" x14ac:dyDescent="0.2">
      <c r="D234" s="397">
        <f>_xlfn.XLOOKUP(C:C,Table1[for Import to Bank Register dropdown],Table1[for Pivot],0,0,1)</f>
        <v>0</v>
      </c>
      <c r="E234" s="403"/>
      <c r="F234" s="146">
        <f t="shared" si="11"/>
        <v>2222222</v>
      </c>
      <c r="G234" s="375">
        <f t="shared" si="10"/>
        <v>0</v>
      </c>
      <c r="I234" s="376">
        <f>IF(OR(C234="150 Directors advances", C234="120 accounts receivable", C234="720.2 Automobile - Insurance", C234="720.3 Automobile - License", C234="870.4 Rent - Insurance", C234="870.6 Rent - Property Tax", C234="870.7 Rent - Homeoffice", C234="870.9 Rent - Water"),
   0,
   IF(Dashboard!$F$5="Quick",
      IF(OR(C234="190 Automobile",C234="200 computer hardware",C234="210 Computer software",C234="220 Quickbooks software",C234="230 Office equipment",C234="240 Office furniture"),
         E234-(E234/(1+Dashboard!$F$4)),
         0
      ),
      IF(C234="750 Business promotion",
         E234-(E234/(1+4.793/100)),
         E234-(E234/(1+Dashboard!$F$4))
      )
   )
)</f>
        <v>0</v>
      </c>
      <c r="J234" s="26">
        <f>Bank2[[#This Row],[Money in/ (Money out)]]-Bank2[[#This Row],[GST/HST]]</f>
        <v>0</v>
      </c>
      <c r="L234" s="23">
        <f t="shared" si="9"/>
        <v>0</v>
      </c>
    </row>
    <row r="235" spans="4:12" x14ac:dyDescent="0.2">
      <c r="D235" s="397">
        <f>_xlfn.XLOOKUP(C:C,Table1[for Import to Bank Register dropdown],Table1[for Pivot],0,0,1)</f>
        <v>0</v>
      </c>
      <c r="E235" s="403"/>
      <c r="F235" s="146">
        <f t="shared" si="11"/>
        <v>2222222</v>
      </c>
      <c r="G235" s="375">
        <f t="shared" si="10"/>
        <v>0</v>
      </c>
      <c r="I235" s="376">
        <f>IF(OR(C235="150 Directors advances", C235="120 accounts receivable", C235="720.2 Automobile - Insurance", C235="720.3 Automobile - License", C235="870.4 Rent - Insurance", C235="870.6 Rent - Property Tax", C235="870.7 Rent - Homeoffice", C235="870.9 Rent - Water"),
   0,
   IF(Dashboard!$F$5="Quick",
      IF(OR(C235="190 Automobile",C235="200 computer hardware",C235="210 Computer software",C235="220 Quickbooks software",C235="230 Office equipment",C235="240 Office furniture"),
         E235-(E235/(1+Dashboard!$F$4)),
         0
      ),
      IF(C235="750 Business promotion",
         E235-(E235/(1+4.793/100)),
         E235-(E235/(1+Dashboard!$F$4))
      )
   )
)</f>
        <v>0</v>
      </c>
      <c r="J235" s="26">
        <f>Bank2[[#This Row],[Money in/ (Money out)]]-Bank2[[#This Row],[GST/HST]]</f>
        <v>0</v>
      </c>
      <c r="L235" s="23">
        <f t="shared" si="9"/>
        <v>0</v>
      </c>
    </row>
    <row r="236" spans="4:12" x14ac:dyDescent="0.2">
      <c r="D236" s="397">
        <f>_xlfn.XLOOKUP(C:C,Table1[for Import to Bank Register dropdown],Table1[for Pivot],0,0,1)</f>
        <v>0</v>
      </c>
      <c r="E236" s="403"/>
      <c r="F236" s="146">
        <f t="shared" si="11"/>
        <v>2222222</v>
      </c>
      <c r="G236" s="375">
        <f t="shared" si="10"/>
        <v>0</v>
      </c>
      <c r="I236" s="376">
        <f>IF(OR(C236="150 Directors advances", C236="120 accounts receivable", C236="720.2 Automobile - Insurance", C236="720.3 Automobile - License", C236="870.4 Rent - Insurance", C236="870.6 Rent - Property Tax", C236="870.7 Rent - Homeoffice", C236="870.9 Rent - Water"),
   0,
   IF(Dashboard!$F$5="Quick",
      IF(OR(C236="190 Automobile",C236="200 computer hardware",C236="210 Computer software",C236="220 Quickbooks software",C236="230 Office equipment",C236="240 Office furniture"),
         E236-(E236/(1+Dashboard!$F$4)),
         0
      ),
      IF(C236="750 Business promotion",
         E236-(E236/(1+4.793/100)),
         E236-(E236/(1+Dashboard!$F$4))
      )
   )
)</f>
        <v>0</v>
      </c>
      <c r="J236" s="26">
        <f>Bank2[[#This Row],[Money in/ (Money out)]]-Bank2[[#This Row],[GST/HST]]</f>
        <v>0</v>
      </c>
      <c r="L236" s="23">
        <f t="shared" si="9"/>
        <v>0</v>
      </c>
    </row>
    <row r="237" spans="4:12" x14ac:dyDescent="0.2">
      <c r="D237" s="397">
        <f>_xlfn.XLOOKUP(C:C,Table1[for Import to Bank Register dropdown],Table1[for Pivot],0,0,1)</f>
        <v>0</v>
      </c>
      <c r="E237" s="403"/>
      <c r="F237" s="146">
        <f t="shared" si="11"/>
        <v>2222222</v>
      </c>
      <c r="G237" s="375">
        <f t="shared" si="10"/>
        <v>0</v>
      </c>
      <c r="I237" s="376">
        <f>IF(OR(C237="150 Directors advances", C237="120 accounts receivable", C237="720.2 Automobile - Insurance", C237="720.3 Automobile - License", C237="870.4 Rent - Insurance", C237="870.6 Rent - Property Tax", C237="870.7 Rent - Homeoffice", C237="870.9 Rent - Water"),
   0,
   IF(Dashboard!$F$5="Quick",
      IF(OR(C237="190 Automobile",C237="200 computer hardware",C237="210 Computer software",C237="220 Quickbooks software",C237="230 Office equipment",C237="240 Office furniture"),
         E237-(E237/(1+Dashboard!$F$4)),
         0
      ),
      IF(C237="750 Business promotion",
         E237-(E237/(1+4.793/100)),
         E237-(E237/(1+Dashboard!$F$4))
      )
   )
)</f>
        <v>0</v>
      </c>
      <c r="J237" s="26">
        <f>Bank2[[#This Row],[Money in/ (Money out)]]-Bank2[[#This Row],[GST/HST]]</f>
        <v>0</v>
      </c>
      <c r="L237" s="23">
        <f t="shared" si="9"/>
        <v>0</v>
      </c>
    </row>
    <row r="238" spans="4:12" x14ac:dyDescent="0.2">
      <c r="D238" s="397">
        <f>_xlfn.XLOOKUP(C:C,Table1[for Import to Bank Register dropdown],Table1[for Pivot],0,0,1)</f>
        <v>0</v>
      </c>
      <c r="E238" s="403"/>
      <c r="F238" s="146">
        <f t="shared" si="11"/>
        <v>2222222</v>
      </c>
      <c r="G238" s="375">
        <f t="shared" si="10"/>
        <v>0</v>
      </c>
      <c r="I238" s="376">
        <f>IF(OR(C238="150 Directors advances", C238="120 accounts receivable", C238="720.2 Automobile - Insurance", C238="720.3 Automobile - License", C238="870.4 Rent - Insurance", C238="870.6 Rent - Property Tax", C238="870.7 Rent - Homeoffice", C238="870.9 Rent - Water"),
   0,
   IF(Dashboard!$F$5="Quick",
      IF(OR(C238="190 Automobile",C238="200 computer hardware",C238="210 Computer software",C238="220 Quickbooks software",C238="230 Office equipment",C238="240 Office furniture"),
         E238-(E238/(1+Dashboard!$F$4)),
         0
      ),
      IF(C238="750 Business promotion",
         E238-(E238/(1+4.793/100)),
         E238-(E238/(1+Dashboard!$F$4))
      )
   )
)</f>
        <v>0</v>
      </c>
      <c r="J238" s="26">
        <f>Bank2[[#This Row],[Money in/ (Money out)]]-Bank2[[#This Row],[GST/HST]]</f>
        <v>0</v>
      </c>
      <c r="L238" s="23">
        <f t="shared" si="9"/>
        <v>0</v>
      </c>
    </row>
    <row r="239" spans="4:12" x14ac:dyDescent="0.2">
      <c r="D239" s="397">
        <f>_xlfn.XLOOKUP(C:C,Table1[for Import to Bank Register dropdown],Table1[for Pivot],0,0,1)</f>
        <v>0</v>
      </c>
      <c r="E239" s="403"/>
      <c r="F239" s="146">
        <f t="shared" si="11"/>
        <v>2222222</v>
      </c>
      <c r="G239" s="375">
        <f t="shared" si="10"/>
        <v>0</v>
      </c>
      <c r="I239" s="376">
        <f>IF(OR(C239="150 Directors advances", C239="120 accounts receivable", C239="720.2 Automobile - Insurance", C239="720.3 Automobile - License", C239="870.4 Rent - Insurance", C239="870.6 Rent - Property Tax", C239="870.7 Rent - Homeoffice", C239="870.9 Rent - Water"),
   0,
   IF(Dashboard!$F$5="Quick",
      IF(OR(C239="190 Automobile",C239="200 computer hardware",C239="210 Computer software",C239="220 Quickbooks software",C239="230 Office equipment",C239="240 Office furniture"),
         E239-(E239/(1+Dashboard!$F$4)),
         0
      ),
      IF(C239="750 Business promotion",
         E239-(E239/(1+4.793/100)),
         E239-(E239/(1+Dashboard!$F$4))
      )
   )
)</f>
        <v>0</v>
      </c>
      <c r="J239" s="26">
        <f>Bank2[[#This Row],[Money in/ (Money out)]]-Bank2[[#This Row],[GST/HST]]</f>
        <v>0</v>
      </c>
      <c r="L239" s="23">
        <f t="shared" si="9"/>
        <v>0</v>
      </c>
    </row>
    <row r="240" spans="4:12" x14ac:dyDescent="0.2">
      <c r="D240" s="397">
        <f>_xlfn.XLOOKUP(C:C,Table1[for Import to Bank Register dropdown],Table1[for Pivot],0,0,1)</f>
        <v>0</v>
      </c>
      <c r="E240" s="403"/>
      <c r="F240" s="146">
        <f t="shared" si="11"/>
        <v>2222222</v>
      </c>
      <c r="G240" s="375">
        <f t="shared" si="10"/>
        <v>0</v>
      </c>
      <c r="I240" s="376">
        <f>IF(OR(C240="150 Directors advances", C240="120 accounts receivable", C240="720.2 Automobile - Insurance", C240="720.3 Automobile - License", C240="870.4 Rent - Insurance", C240="870.6 Rent - Property Tax", C240="870.7 Rent - Homeoffice", C240="870.9 Rent - Water"),
   0,
   IF(Dashboard!$F$5="Quick",
      IF(OR(C240="190 Automobile",C240="200 computer hardware",C240="210 Computer software",C240="220 Quickbooks software",C240="230 Office equipment",C240="240 Office furniture"),
         E240-(E240/(1+Dashboard!$F$4)),
         0
      ),
      IF(C240="750 Business promotion",
         E240-(E240/(1+4.793/100)),
         E240-(E240/(1+Dashboard!$F$4))
      )
   )
)</f>
        <v>0</v>
      </c>
      <c r="J240" s="26">
        <f>Bank2[[#This Row],[Money in/ (Money out)]]-Bank2[[#This Row],[GST/HST]]</f>
        <v>0</v>
      </c>
      <c r="L240" s="23">
        <f t="shared" si="9"/>
        <v>0</v>
      </c>
    </row>
    <row r="241" spans="4:12" x14ac:dyDescent="0.2">
      <c r="D241" s="397">
        <f>_xlfn.XLOOKUP(C:C,Table1[for Import to Bank Register dropdown],Table1[for Pivot],0,0,1)</f>
        <v>0</v>
      </c>
      <c r="E241" s="403"/>
      <c r="F241" s="146">
        <f t="shared" si="11"/>
        <v>2222222</v>
      </c>
      <c r="G241" s="375">
        <f t="shared" si="10"/>
        <v>0</v>
      </c>
      <c r="I241" s="376">
        <f>IF(OR(C241="150 Directors advances", C241="120 accounts receivable", C241="720.2 Automobile - Insurance", C241="720.3 Automobile - License", C241="870.4 Rent - Insurance", C241="870.6 Rent - Property Tax", C241="870.7 Rent - Homeoffice", C241="870.9 Rent - Water"),
   0,
   IF(Dashboard!$F$5="Quick",
      IF(OR(C241="190 Automobile",C241="200 computer hardware",C241="210 Computer software",C241="220 Quickbooks software",C241="230 Office equipment",C241="240 Office furniture"),
         E241-(E241/(1+Dashboard!$F$4)),
         0
      ),
      IF(C241="750 Business promotion",
         E241-(E241/(1+4.793/100)),
         E241-(E241/(1+Dashboard!$F$4))
      )
   )
)</f>
        <v>0</v>
      </c>
      <c r="J241" s="26">
        <f>Bank2[[#This Row],[Money in/ (Money out)]]-Bank2[[#This Row],[GST/HST]]</f>
        <v>0</v>
      </c>
      <c r="L241" s="23">
        <f t="shared" si="9"/>
        <v>0</v>
      </c>
    </row>
    <row r="242" spans="4:12" x14ac:dyDescent="0.2">
      <c r="D242" s="397">
        <f>_xlfn.XLOOKUP(C:C,Table1[for Import to Bank Register dropdown],Table1[for Pivot],0,0,1)</f>
        <v>0</v>
      </c>
      <c r="E242" s="403"/>
      <c r="F242" s="146">
        <f t="shared" si="11"/>
        <v>2222222</v>
      </c>
      <c r="G242" s="375">
        <f t="shared" si="10"/>
        <v>0</v>
      </c>
      <c r="I242" s="376">
        <f>IF(OR(C242="150 Directors advances", C242="120 accounts receivable", C242="720.2 Automobile - Insurance", C242="720.3 Automobile - License", C242="870.4 Rent - Insurance", C242="870.6 Rent - Property Tax", C242="870.7 Rent - Homeoffice", C242="870.9 Rent - Water"),
   0,
   IF(Dashboard!$F$5="Quick",
      IF(OR(C242="190 Automobile",C242="200 computer hardware",C242="210 Computer software",C242="220 Quickbooks software",C242="230 Office equipment",C242="240 Office furniture"),
         E242-(E242/(1+Dashboard!$F$4)),
         0
      ),
      IF(C242="750 Business promotion",
         E242-(E242/(1+4.793/100)),
         E242-(E242/(1+Dashboard!$F$4))
      )
   )
)</f>
        <v>0</v>
      </c>
      <c r="J242" s="26">
        <f>Bank2[[#This Row],[Money in/ (Money out)]]-Bank2[[#This Row],[GST/HST]]</f>
        <v>0</v>
      </c>
      <c r="L242" s="23">
        <f t="shared" si="9"/>
        <v>0</v>
      </c>
    </row>
    <row r="243" spans="4:12" x14ac:dyDescent="0.2">
      <c r="D243" s="397">
        <f>_xlfn.XLOOKUP(C:C,Table1[for Import to Bank Register dropdown],Table1[for Pivot],0,0,1)</f>
        <v>0</v>
      </c>
      <c r="E243" s="403"/>
      <c r="F243" s="146">
        <f t="shared" si="11"/>
        <v>2222222</v>
      </c>
      <c r="G243" s="375">
        <f t="shared" si="10"/>
        <v>0</v>
      </c>
      <c r="I243" s="376">
        <f>IF(OR(C243="150 Directors advances", C243="120 accounts receivable", C243="720.2 Automobile - Insurance", C243="720.3 Automobile - License", C243="870.4 Rent - Insurance", C243="870.6 Rent - Property Tax", C243="870.7 Rent - Homeoffice", C243="870.9 Rent - Water"),
   0,
   IF(Dashboard!$F$5="Quick",
      IF(OR(C243="190 Automobile",C243="200 computer hardware",C243="210 Computer software",C243="220 Quickbooks software",C243="230 Office equipment",C243="240 Office furniture"),
         E243-(E243/(1+Dashboard!$F$4)),
         0
      ),
      IF(C243="750 Business promotion",
         E243-(E243/(1+4.793/100)),
         E243-(E243/(1+Dashboard!$F$4))
      )
   )
)</f>
        <v>0</v>
      </c>
      <c r="J243" s="26">
        <f>Bank2[[#This Row],[Money in/ (Money out)]]-Bank2[[#This Row],[GST/HST]]</f>
        <v>0</v>
      </c>
      <c r="L243" s="23">
        <f t="shared" si="9"/>
        <v>0</v>
      </c>
    </row>
    <row r="244" spans="4:12" x14ac:dyDescent="0.2">
      <c r="D244" s="397">
        <f>_xlfn.XLOOKUP(C:C,Table1[for Import to Bank Register dropdown],Table1[for Pivot],0,0,1)</f>
        <v>0</v>
      </c>
      <c r="E244" s="403"/>
      <c r="F244" s="146">
        <f t="shared" si="11"/>
        <v>2222222</v>
      </c>
      <c r="G244" s="375">
        <f t="shared" si="10"/>
        <v>0</v>
      </c>
      <c r="I244" s="376">
        <f>IF(OR(C244="150 Directors advances", C244="120 accounts receivable", C244="720.2 Automobile - Insurance", C244="720.3 Automobile - License", C244="870.4 Rent - Insurance", C244="870.6 Rent - Property Tax", C244="870.7 Rent - Homeoffice", C244="870.9 Rent - Water"),
   0,
   IF(Dashboard!$F$5="Quick",
      IF(OR(C244="190 Automobile",C244="200 computer hardware",C244="210 Computer software",C244="220 Quickbooks software",C244="230 Office equipment",C244="240 Office furniture"),
         E244-(E244/(1+Dashboard!$F$4)),
         0
      ),
      IF(C244="750 Business promotion",
         E244-(E244/(1+4.793/100)),
         E244-(E244/(1+Dashboard!$F$4))
      )
   )
)</f>
        <v>0</v>
      </c>
      <c r="J244" s="26">
        <f>Bank2[[#This Row],[Money in/ (Money out)]]-Bank2[[#This Row],[GST/HST]]</f>
        <v>0</v>
      </c>
      <c r="L244" s="23">
        <f t="shared" si="9"/>
        <v>0</v>
      </c>
    </row>
    <row r="245" spans="4:12" x14ac:dyDescent="0.2">
      <c r="D245" s="397">
        <f>_xlfn.XLOOKUP(C:C,Table1[for Import to Bank Register dropdown],Table1[for Pivot],0,0,1)</f>
        <v>0</v>
      </c>
      <c r="E245" s="403"/>
      <c r="F245" s="146">
        <f t="shared" si="11"/>
        <v>2222222</v>
      </c>
      <c r="G245" s="375">
        <f t="shared" si="10"/>
        <v>0</v>
      </c>
      <c r="I245" s="376">
        <f>IF(OR(C245="150 Directors advances", C245="120 accounts receivable", C245="720.2 Automobile - Insurance", C245="720.3 Automobile - License", C245="870.4 Rent - Insurance", C245="870.6 Rent - Property Tax", C245="870.7 Rent - Homeoffice", C245="870.9 Rent - Water"),
   0,
   IF(Dashboard!$F$5="Quick",
      IF(OR(C245="190 Automobile",C245="200 computer hardware",C245="210 Computer software",C245="220 Quickbooks software",C245="230 Office equipment",C245="240 Office furniture"),
         E245-(E245/(1+Dashboard!$F$4)),
         0
      ),
      IF(C245="750 Business promotion",
         E245-(E245/(1+4.793/100)),
         E245-(E245/(1+Dashboard!$F$4))
      )
   )
)</f>
        <v>0</v>
      </c>
      <c r="J245" s="26">
        <f>Bank2[[#This Row],[Money in/ (Money out)]]-Bank2[[#This Row],[GST/HST]]</f>
        <v>0</v>
      </c>
      <c r="L245" s="23">
        <f t="shared" si="9"/>
        <v>0</v>
      </c>
    </row>
    <row r="246" spans="4:12" x14ac:dyDescent="0.2">
      <c r="D246" s="397">
        <f>_xlfn.XLOOKUP(C:C,Table1[for Import to Bank Register dropdown],Table1[for Pivot],0,0,1)</f>
        <v>0</v>
      </c>
      <c r="E246" s="403"/>
      <c r="F246" s="146">
        <f t="shared" si="11"/>
        <v>2222222</v>
      </c>
      <c r="G246" s="375">
        <f t="shared" si="10"/>
        <v>0</v>
      </c>
      <c r="I246" s="376">
        <f>IF(OR(C246="150 Directors advances", C246="120 accounts receivable", C246="720.2 Automobile - Insurance", C246="720.3 Automobile - License", C246="870.4 Rent - Insurance", C246="870.6 Rent - Property Tax", C246="870.7 Rent - Homeoffice", C246="870.9 Rent - Water"),
   0,
   IF(Dashboard!$F$5="Quick",
      IF(OR(C246="190 Automobile",C246="200 computer hardware",C246="210 Computer software",C246="220 Quickbooks software",C246="230 Office equipment",C246="240 Office furniture"),
         E246-(E246/(1+Dashboard!$F$4)),
         0
      ),
      IF(C246="750 Business promotion",
         E246-(E246/(1+4.793/100)),
         E246-(E246/(1+Dashboard!$F$4))
      )
   )
)</f>
        <v>0</v>
      </c>
      <c r="J246" s="26">
        <f>Bank2[[#This Row],[Money in/ (Money out)]]-Bank2[[#This Row],[GST/HST]]</f>
        <v>0</v>
      </c>
      <c r="L246" s="23">
        <f t="shared" si="9"/>
        <v>0</v>
      </c>
    </row>
    <row r="247" spans="4:12" x14ac:dyDescent="0.2">
      <c r="D247" s="397">
        <f>_xlfn.XLOOKUP(C:C,Table1[for Import to Bank Register dropdown],Table1[for Pivot],0,0,1)</f>
        <v>0</v>
      </c>
      <c r="E247" s="403"/>
      <c r="F247" s="146">
        <f t="shared" si="11"/>
        <v>2222222</v>
      </c>
      <c r="G247" s="375">
        <f t="shared" si="10"/>
        <v>0</v>
      </c>
      <c r="I247" s="376">
        <f>IF(OR(C247="150 Directors advances", C247="120 accounts receivable", C247="720.2 Automobile - Insurance", C247="720.3 Automobile - License", C247="870.4 Rent - Insurance", C247="870.6 Rent - Property Tax", C247="870.7 Rent - Homeoffice", C247="870.9 Rent - Water"),
   0,
   IF(Dashboard!$F$5="Quick",
      IF(OR(C247="190 Automobile",C247="200 computer hardware",C247="210 Computer software",C247="220 Quickbooks software",C247="230 Office equipment",C247="240 Office furniture"),
         E247-(E247/(1+Dashboard!$F$4)),
         0
      ),
      IF(C247="750 Business promotion",
         E247-(E247/(1+4.793/100)),
         E247-(E247/(1+Dashboard!$F$4))
      )
   )
)</f>
        <v>0</v>
      </c>
      <c r="J247" s="26">
        <f>Bank2[[#This Row],[Money in/ (Money out)]]-Bank2[[#This Row],[GST/HST]]</f>
        <v>0</v>
      </c>
      <c r="L247" s="23">
        <f t="shared" si="9"/>
        <v>0</v>
      </c>
    </row>
    <row r="248" spans="4:12" x14ac:dyDescent="0.2">
      <c r="D248" s="397">
        <f>_xlfn.XLOOKUP(C:C,Table1[for Import to Bank Register dropdown],Table1[for Pivot],0,0,1)</f>
        <v>0</v>
      </c>
      <c r="E248" s="403"/>
      <c r="F248" s="146">
        <f t="shared" si="11"/>
        <v>2222222</v>
      </c>
      <c r="G248" s="375">
        <f t="shared" si="10"/>
        <v>0</v>
      </c>
      <c r="I248" s="376">
        <f>IF(OR(C248="150 Directors advances", C248="120 accounts receivable", C248="720.2 Automobile - Insurance", C248="720.3 Automobile - License", C248="870.4 Rent - Insurance", C248="870.6 Rent - Property Tax", C248="870.7 Rent - Homeoffice", C248="870.9 Rent - Water"),
   0,
   IF(Dashboard!$F$5="Quick",
      IF(OR(C248="190 Automobile",C248="200 computer hardware",C248="210 Computer software",C248="220 Quickbooks software",C248="230 Office equipment",C248="240 Office furniture"),
         E248-(E248/(1+Dashboard!$F$4)),
         0
      ),
      IF(C248="750 Business promotion",
         E248-(E248/(1+4.793/100)),
         E248-(E248/(1+Dashboard!$F$4))
      )
   )
)</f>
        <v>0</v>
      </c>
      <c r="J248" s="26">
        <f>Bank2[[#This Row],[Money in/ (Money out)]]-Bank2[[#This Row],[GST/HST]]</f>
        <v>0</v>
      </c>
      <c r="L248" s="23">
        <f t="shared" si="9"/>
        <v>0</v>
      </c>
    </row>
    <row r="249" spans="4:12" x14ac:dyDescent="0.2">
      <c r="D249" s="397">
        <f>_xlfn.XLOOKUP(C:C,Table1[for Import to Bank Register dropdown],Table1[for Pivot],0,0,1)</f>
        <v>0</v>
      </c>
      <c r="E249" s="403"/>
      <c r="F249" s="146">
        <f t="shared" si="11"/>
        <v>2222222</v>
      </c>
      <c r="G249" s="375">
        <f t="shared" si="10"/>
        <v>0</v>
      </c>
      <c r="I249" s="376">
        <f>IF(OR(C249="150 Directors advances", C249="120 accounts receivable", C249="720.2 Automobile - Insurance", C249="720.3 Automobile - License", C249="870.4 Rent - Insurance", C249="870.6 Rent - Property Tax", C249="870.7 Rent - Homeoffice", C249="870.9 Rent - Water"),
   0,
   IF(Dashboard!$F$5="Quick",
      IF(OR(C249="190 Automobile",C249="200 computer hardware",C249="210 Computer software",C249="220 Quickbooks software",C249="230 Office equipment",C249="240 Office furniture"),
         E249-(E249/(1+Dashboard!$F$4)),
         0
      ),
      IF(C249="750 Business promotion",
         E249-(E249/(1+4.793/100)),
         E249-(E249/(1+Dashboard!$F$4))
      )
   )
)</f>
        <v>0</v>
      </c>
      <c r="J249" s="26">
        <f>Bank2[[#This Row],[Money in/ (Money out)]]-Bank2[[#This Row],[GST/HST]]</f>
        <v>0</v>
      </c>
      <c r="L249" s="23">
        <f t="shared" si="9"/>
        <v>0</v>
      </c>
    </row>
    <row r="250" spans="4:12" x14ac:dyDescent="0.2">
      <c r="D250" s="397">
        <f>_xlfn.XLOOKUP(C:C,Table1[for Import to Bank Register dropdown],Table1[for Pivot],0,0,1)</f>
        <v>0</v>
      </c>
      <c r="E250" s="403"/>
      <c r="F250" s="146">
        <f t="shared" si="11"/>
        <v>2222222</v>
      </c>
      <c r="G250" s="375">
        <f t="shared" si="10"/>
        <v>0</v>
      </c>
      <c r="I250" s="376">
        <f>IF(OR(C250="150 Directors advances", C250="120 accounts receivable", C250="720.2 Automobile - Insurance", C250="720.3 Automobile - License", C250="870.4 Rent - Insurance", C250="870.6 Rent - Property Tax", C250="870.7 Rent - Homeoffice", C250="870.9 Rent - Water"),
   0,
   IF(Dashboard!$F$5="Quick",
      IF(OR(C250="190 Automobile",C250="200 computer hardware",C250="210 Computer software",C250="220 Quickbooks software",C250="230 Office equipment",C250="240 Office furniture"),
         E250-(E250/(1+Dashboard!$F$4)),
         0
      ),
      IF(C250="750 Business promotion",
         E250-(E250/(1+4.793/100)),
         E250-(E250/(1+Dashboard!$F$4))
      )
   )
)</f>
        <v>0</v>
      </c>
      <c r="J250" s="26">
        <f>Bank2[[#This Row],[Money in/ (Money out)]]-Bank2[[#This Row],[GST/HST]]</f>
        <v>0</v>
      </c>
      <c r="L250" s="23">
        <f t="shared" si="9"/>
        <v>0</v>
      </c>
    </row>
    <row r="251" spans="4:12" x14ac:dyDescent="0.2">
      <c r="D251" s="397">
        <f>_xlfn.XLOOKUP(C:C,Table1[for Import to Bank Register dropdown],Table1[for Pivot],0,0,1)</f>
        <v>0</v>
      </c>
      <c r="E251" s="403"/>
      <c r="F251" s="146">
        <f t="shared" si="11"/>
        <v>2222222</v>
      </c>
      <c r="G251" s="375">
        <f t="shared" si="10"/>
        <v>0</v>
      </c>
      <c r="I251" s="376">
        <f>IF(OR(C251="150 Directors advances", C251="120 accounts receivable", C251="720.2 Automobile - Insurance", C251="720.3 Automobile - License", C251="870.4 Rent - Insurance", C251="870.6 Rent - Property Tax", C251="870.7 Rent - Homeoffice", C251="870.9 Rent - Water"),
   0,
   IF(Dashboard!$F$5="Quick",
      IF(OR(C251="190 Automobile",C251="200 computer hardware",C251="210 Computer software",C251="220 Quickbooks software",C251="230 Office equipment",C251="240 Office furniture"),
         E251-(E251/(1+Dashboard!$F$4)),
         0
      ),
      IF(C251="750 Business promotion",
         E251-(E251/(1+4.793/100)),
         E251-(E251/(1+Dashboard!$F$4))
      )
   )
)</f>
        <v>0</v>
      </c>
      <c r="J251" s="26">
        <f>Bank2[[#This Row],[Money in/ (Money out)]]-Bank2[[#This Row],[GST/HST]]</f>
        <v>0</v>
      </c>
      <c r="L251" s="23">
        <f t="shared" si="9"/>
        <v>0</v>
      </c>
    </row>
    <row r="252" spans="4:12" x14ac:dyDescent="0.2">
      <c r="D252" s="397">
        <f>_xlfn.XLOOKUP(C:C,Table1[for Import to Bank Register dropdown],Table1[for Pivot],0,0,1)</f>
        <v>0</v>
      </c>
      <c r="E252" s="403"/>
      <c r="F252" s="146">
        <f t="shared" si="11"/>
        <v>2222222</v>
      </c>
      <c r="G252" s="375">
        <f t="shared" si="10"/>
        <v>0</v>
      </c>
      <c r="I252" s="376">
        <f>IF(OR(C252="150 Directors advances", C252="120 accounts receivable", C252="720.2 Automobile - Insurance", C252="720.3 Automobile - License", C252="870.4 Rent - Insurance", C252="870.6 Rent - Property Tax", C252="870.7 Rent - Homeoffice", C252="870.9 Rent - Water"),
   0,
   IF(Dashboard!$F$5="Quick",
      IF(OR(C252="190 Automobile",C252="200 computer hardware",C252="210 Computer software",C252="220 Quickbooks software",C252="230 Office equipment",C252="240 Office furniture"),
         E252-(E252/(1+Dashboard!$F$4)),
         0
      ),
      IF(C252="750 Business promotion",
         E252-(E252/(1+4.793/100)),
         E252-(E252/(1+Dashboard!$F$4))
      )
   )
)</f>
        <v>0</v>
      </c>
      <c r="J252" s="26">
        <f>Bank2[[#This Row],[Money in/ (Money out)]]-Bank2[[#This Row],[GST/HST]]</f>
        <v>0</v>
      </c>
      <c r="L252" s="23">
        <f t="shared" si="9"/>
        <v>0</v>
      </c>
    </row>
    <row r="253" spans="4:12" x14ac:dyDescent="0.2">
      <c r="D253" s="397">
        <f>_xlfn.XLOOKUP(C:C,Table1[for Import to Bank Register dropdown],Table1[for Pivot],0,0,1)</f>
        <v>0</v>
      </c>
      <c r="E253" s="403"/>
      <c r="F253" s="146">
        <f t="shared" si="11"/>
        <v>2222222</v>
      </c>
      <c r="G253" s="375">
        <f t="shared" si="10"/>
        <v>0</v>
      </c>
      <c r="I253" s="376">
        <f>IF(OR(C253="150 Directors advances", C253="120 accounts receivable", C253="720.2 Automobile - Insurance", C253="720.3 Automobile - License", C253="870.4 Rent - Insurance", C253="870.6 Rent - Property Tax", C253="870.7 Rent - Homeoffice", C253="870.9 Rent - Water"),
   0,
   IF(Dashboard!$F$5="Quick",
      IF(OR(C253="190 Automobile",C253="200 computer hardware",C253="210 Computer software",C253="220 Quickbooks software",C253="230 Office equipment",C253="240 Office furniture"),
         E253-(E253/(1+Dashboard!$F$4)),
         0
      ),
      IF(C253="750 Business promotion",
         E253-(E253/(1+4.793/100)),
         E253-(E253/(1+Dashboard!$F$4))
      )
   )
)</f>
        <v>0</v>
      </c>
      <c r="J253" s="26">
        <f>Bank2[[#This Row],[Money in/ (Money out)]]-Bank2[[#This Row],[GST/HST]]</f>
        <v>0</v>
      </c>
      <c r="L253" s="23">
        <f t="shared" si="9"/>
        <v>0</v>
      </c>
    </row>
    <row r="254" spans="4:12" x14ac:dyDescent="0.2">
      <c r="D254" s="397">
        <f>_xlfn.XLOOKUP(C:C,Table1[for Import to Bank Register dropdown],Table1[for Pivot],0,0,1)</f>
        <v>0</v>
      </c>
      <c r="E254" s="403"/>
      <c r="F254" s="146">
        <f t="shared" si="11"/>
        <v>2222222</v>
      </c>
      <c r="G254" s="375">
        <f t="shared" si="10"/>
        <v>0</v>
      </c>
      <c r="I254" s="376">
        <f>IF(OR(C254="150 Directors advances", C254="120 accounts receivable", C254="720.2 Automobile - Insurance", C254="720.3 Automobile - License", C254="870.4 Rent - Insurance", C254="870.6 Rent - Property Tax", C254="870.7 Rent - Homeoffice", C254="870.9 Rent - Water"),
   0,
   IF(Dashboard!$F$5="Quick",
      IF(OR(C254="190 Automobile",C254="200 computer hardware",C254="210 Computer software",C254="220 Quickbooks software",C254="230 Office equipment",C254="240 Office furniture"),
         E254-(E254/(1+Dashboard!$F$4)),
         0
      ),
      IF(C254="750 Business promotion",
         E254-(E254/(1+4.793/100)),
         E254-(E254/(1+Dashboard!$F$4))
      )
   )
)</f>
        <v>0</v>
      </c>
      <c r="J254" s="26">
        <f>Bank2[[#This Row],[Money in/ (Money out)]]-Bank2[[#This Row],[GST/HST]]</f>
        <v>0</v>
      </c>
      <c r="L254" s="23">
        <f t="shared" si="9"/>
        <v>0</v>
      </c>
    </row>
    <row r="255" spans="4:12" x14ac:dyDescent="0.2">
      <c r="D255" s="397">
        <f>_xlfn.XLOOKUP(C:C,Table1[for Import to Bank Register dropdown],Table1[for Pivot],0,0,1)</f>
        <v>0</v>
      </c>
      <c r="E255" s="403"/>
      <c r="F255" s="146">
        <f t="shared" si="11"/>
        <v>2222222</v>
      </c>
      <c r="G255" s="375">
        <f t="shared" si="10"/>
        <v>0</v>
      </c>
      <c r="I255" s="376">
        <f>IF(OR(C255="150 Directors advances", C255="120 accounts receivable", C255="720.2 Automobile - Insurance", C255="720.3 Automobile - License", C255="870.4 Rent - Insurance", C255="870.6 Rent - Property Tax", C255="870.7 Rent - Homeoffice", C255="870.9 Rent - Water"),
   0,
   IF(Dashboard!$F$5="Quick",
      IF(OR(C255="190 Automobile",C255="200 computer hardware",C255="210 Computer software",C255="220 Quickbooks software",C255="230 Office equipment",C255="240 Office furniture"),
         E255-(E255/(1+Dashboard!$F$4)),
         0
      ),
      IF(C255="750 Business promotion",
         E255-(E255/(1+4.793/100)),
         E255-(E255/(1+Dashboard!$F$4))
      )
   )
)</f>
        <v>0</v>
      </c>
      <c r="J255" s="26">
        <f>Bank2[[#This Row],[Money in/ (Money out)]]-Bank2[[#This Row],[GST/HST]]</f>
        <v>0</v>
      </c>
      <c r="L255" s="23">
        <f t="shared" si="9"/>
        <v>0</v>
      </c>
    </row>
    <row r="256" spans="4:12" x14ac:dyDescent="0.2">
      <c r="D256" s="397">
        <f>_xlfn.XLOOKUP(C:C,Table1[for Import to Bank Register dropdown],Table1[for Pivot],0,0,1)</f>
        <v>0</v>
      </c>
      <c r="E256" s="403"/>
      <c r="F256" s="146">
        <f t="shared" si="11"/>
        <v>2222222</v>
      </c>
      <c r="G256" s="375">
        <f t="shared" si="10"/>
        <v>0</v>
      </c>
      <c r="I256" s="376">
        <f>IF(OR(C256="150 Directors advances", C256="120 accounts receivable", C256="720.2 Automobile - Insurance", C256="720.3 Automobile - License", C256="870.4 Rent - Insurance", C256="870.6 Rent - Property Tax", C256="870.7 Rent - Homeoffice", C256="870.9 Rent - Water"),
   0,
   IF(Dashboard!$F$5="Quick",
      IF(OR(C256="190 Automobile",C256="200 computer hardware",C256="210 Computer software",C256="220 Quickbooks software",C256="230 Office equipment",C256="240 Office furniture"),
         E256-(E256/(1+Dashboard!$F$4)),
         0
      ),
      IF(C256="750 Business promotion",
         E256-(E256/(1+4.793/100)),
         E256-(E256/(1+Dashboard!$F$4))
      )
   )
)</f>
        <v>0</v>
      </c>
      <c r="J256" s="26">
        <f>Bank2[[#This Row],[Money in/ (Money out)]]-Bank2[[#This Row],[GST/HST]]</f>
        <v>0</v>
      </c>
      <c r="L256" s="23">
        <f t="shared" si="9"/>
        <v>0</v>
      </c>
    </row>
    <row r="257" spans="4:12" x14ac:dyDescent="0.2">
      <c r="D257" s="397">
        <f>_xlfn.XLOOKUP(C:C,Table1[for Import to Bank Register dropdown],Table1[for Pivot],0,0,1)</f>
        <v>0</v>
      </c>
      <c r="E257" s="403"/>
      <c r="F257" s="146">
        <f t="shared" si="11"/>
        <v>2222222</v>
      </c>
      <c r="G257" s="375">
        <f t="shared" si="10"/>
        <v>0</v>
      </c>
      <c r="I257" s="376">
        <f>IF(OR(C257="150 Directors advances", C257="120 accounts receivable", C257="720.2 Automobile - Insurance", C257="720.3 Automobile - License", C257="870.4 Rent - Insurance", C257="870.6 Rent - Property Tax", C257="870.7 Rent - Homeoffice", C257="870.9 Rent - Water"),
   0,
   IF(Dashboard!$F$5="Quick",
      IF(OR(C257="190 Automobile",C257="200 computer hardware",C257="210 Computer software",C257="220 Quickbooks software",C257="230 Office equipment",C257="240 Office furniture"),
         E257-(E257/(1+Dashboard!$F$4)),
         0
      ),
      IF(C257="750 Business promotion",
         E257-(E257/(1+4.793/100)),
         E257-(E257/(1+Dashboard!$F$4))
      )
   )
)</f>
        <v>0</v>
      </c>
      <c r="J257" s="26">
        <f>Bank2[[#This Row],[Money in/ (Money out)]]-Bank2[[#This Row],[GST/HST]]</f>
        <v>0</v>
      </c>
      <c r="L257" s="23">
        <f t="shared" si="9"/>
        <v>0</v>
      </c>
    </row>
    <row r="258" spans="4:12" x14ac:dyDescent="0.2">
      <c r="D258" s="397">
        <f>_xlfn.XLOOKUP(C:C,Table1[for Import to Bank Register dropdown],Table1[for Pivot],0,0,1)</f>
        <v>0</v>
      </c>
      <c r="E258" s="403"/>
      <c r="F258" s="146">
        <f t="shared" si="11"/>
        <v>2222222</v>
      </c>
      <c r="G258" s="375">
        <f t="shared" si="10"/>
        <v>0</v>
      </c>
      <c r="I258" s="376">
        <f>IF(OR(C258="150 Directors advances", C258="120 accounts receivable", C258="720.2 Automobile - Insurance", C258="720.3 Automobile - License", C258="870.4 Rent - Insurance", C258="870.6 Rent - Property Tax", C258="870.7 Rent - Homeoffice", C258="870.9 Rent - Water"),
   0,
   IF(Dashboard!$F$5="Quick",
      IF(OR(C258="190 Automobile",C258="200 computer hardware",C258="210 Computer software",C258="220 Quickbooks software",C258="230 Office equipment",C258="240 Office furniture"),
         E258-(E258/(1+Dashboard!$F$4)),
         0
      ),
      IF(C258="750 Business promotion",
         E258-(E258/(1+4.793/100)),
         E258-(E258/(1+Dashboard!$F$4))
      )
   )
)</f>
        <v>0</v>
      </c>
      <c r="J258" s="26">
        <f>Bank2[[#This Row],[Money in/ (Money out)]]-Bank2[[#This Row],[GST/HST]]</f>
        <v>0</v>
      </c>
      <c r="L258" s="23">
        <f t="shared" si="9"/>
        <v>0</v>
      </c>
    </row>
    <row r="259" spans="4:12" x14ac:dyDescent="0.2">
      <c r="D259" s="397">
        <f>_xlfn.XLOOKUP(C:C,Table1[for Import to Bank Register dropdown],Table1[for Pivot],0,0,1)</f>
        <v>0</v>
      </c>
      <c r="E259" s="403"/>
      <c r="F259" s="146">
        <f t="shared" si="11"/>
        <v>2222222</v>
      </c>
      <c r="G259" s="375">
        <f t="shared" si="10"/>
        <v>0</v>
      </c>
      <c r="I259" s="376">
        <f>IF(OR(C259="150 Directors advances", C259="120 accounts receivable", C259="720.2 Automobile - Insurance", C259="720.3 Automobile - License", C259="870.4 Rent - Insurance", C259="870.6 Rent - Property Tax", C259="870.7 Rent - Homeoffice", C259="870.9 Rent - Water"),
   0,
   IF(Dashboard!$F$5="Quick",
      IF(OR(C259="190 Automobile",C259="200 computer hardware",C259="210 Computer software",C259="220 Quickbooks software",C259="230 Office equipment",C259="240 Office furniture"),
         E259-(E259/(1+Dashboard!$F$4)),
         0
      ),
      IF(C259="750 Business promotion",
         E259-(E259/(1+4.793/100)),
         E259-(E259/(1+Dashboard!$F$4))
      )
   )
)</f>
        <v>0</v>
      </c>
      <c r="J259" s="26">
        <f>Bank2[[#This Row],[Money in/ (Money out)]]-Bank2[[#This Row],[GST/HST]]</f>
        <v>0</v>
      </c>
      <c r="L259" s="23">
        <f t="shared" si="9"/>
        <v>0</v>
      </c>
    </row>
    <row r="260" spans="4:12" x14ac:dyDescent="0.2">
      <c r="D260" s="397">
        <f>_xlfn.XLOOKUP(C:C,Table1[for Import to Bank Register dropdown],Table1[for Pivot],0,0,1)</f>
        <v>0</v>
      </c>
      <c r="E260" s="403"/>
      <c r="F260" s="146">
        <f t="shared" si="11"/>
        <v>2222222</v>
      </c>
      <c r="G260" s="375">
        <f t="shared" si="10"/>
        <v>0</v>
      </c>
      <c r="I260" s="376">
        <f>IF(OR(C260="150 Directors advances", C260="120 accounts receivable", C260="720.2 Automobile - Insurance", C260="720.3 Automobile - License", C260="870.4 Rent - Insurance", C260="870.6 Rent - Property Tax", C260="870.7 Rent - Homeoffice", C260="870.9 Rent - Water"),
   0,
   IF(Dashboard!$F$5="Quick",
      IF(OR(C260="190 Automobile",C260="200 computer hardware",C260="210 Computer software",C260="220 Quickbooks software",C260="230 Office equipment",C260="240 Office furniture"),
         E260-(E260/(1+Dashboard!$F$4)),
         0
      ),
      IF(C260="750 Business promotion",
         E260-(E260/(1+4.793/100)),
         E260-(E260/(1+Dashboard!$F$4))
      )
   )
)</f>
        <v>0</v>
      </c>
      <c r="J260" s="26">
        <f>Bank2[[#This Row],[Money in/ (Money out)]]-Bank2[[#This Row],[GST/HST]]</f>
        <v>0</v>
      </c>
      <c r="L260" s="23">
        <f t="shared" si="9"/>
        <v>0</v>
      </c>
    </row>
    <row r="261" spans="4:12" x14ac:dyDescent="0.2">
      <c r="D261" s="397">
        <f>_xlfn.XLOOKUP(C:C,Table1[for Import to Bank Register dropdown],Table1[for Pivot],0,0,1)</f>
        <v>0</v>
      </c>
      <c r="E261" s="403"/>
      <c r="F261" s="146">
        <f t="shared" si="11"/>
        <v>2222222</v>
      </c>
      <c r="G261" s="375">
        <f t="shared" si="10"/>
        <v>0</v>
      </c>
      <c r="I261" s="376">
        <f>IF(OR(C261="150 Directors advances", C261="120 accounts receivable", C261="720.2 Automobile - Insurance", C261="720.3 Automobile - License", C261="870.4 Rent - Insurance", C261="870.6 Rent - Property Tax", C261="870.7 Rent - Homeoffice", C261="870.9 Rent - Water"),
   0,
   IF(Dashboard!$F$5="Quick",
      IF(OR(C261="190 Automobile",C261="200 computer hardware",C261="210 Computer software",C261="220 Quickbooks software",C261="230 Office equipment",C261="240 Office furniture"),
         E261-(E261/(1+Dashboard!$F$4)),
         0
      ),
      IF(C261="750 Business promotion",
         E261-(E261/(1+4.793/100)),
         E261-(E261/(1+Dashboard!$F$4))
      )
   )
)</f>
        <v>0</v>
      </c>
      <c r="J261" s="26">
        <f>Bank2[[#This Row],[Money in/ (Money out)]]-Bank2[[#This Row],[GST/HST]]</f>
        <v>0</v>
      </c>
      <c r="L261" s="23">
        <f t="shared" si="9"/>
        <v>0</v>
      </c>
    </row>
    <row r="262" spans="4:12" x14ac:dyDescent="0.2">
      <c r="D262" s="397">
        <f>_xlfn.XLOOKUP(C:C,Table1[for Import to Bank Register dropdown],Table1[for Pivot],0,0,1)</f>
        <v>0</v>
      </c>
      <c r="E262" s="403"/>
      <c r="F262" s="146">
        <f t="shared" si="11"/>
        <v>2222222</v>
      </c>
      <c r="G262" s="375">
        <f t="shared" si="10"/>
        <v>0</v>
      </c>
      <c r="I262" s="376">
        <f>IF(OR(C262="150 Directors advances", C262="120 accounts receivable", C262="720.2 Automobile - Insurance", C262="720.3 Automobile - License", C262="870.4 Rent - Insurance", C262="870.6 Rent - Property Tax", C262="870.7 Rent - Homeoffice", C262="870.9 Rent - Water"),
   0,
   IF(Dashboard!$F$5="Quick",
      IF(OR(C262="190 Automobile",C262="200 computer hardware",C262="210 Computer software",C262="220 Quickbooks software",C262="230 Office equipment",C262="240 Office furniture"),
         E262-(E262/(1+Dashboard!$F$4)),
         0
      ),
      IF(C262="750 Business promotion",
         E262-(E262/(1+4.793/100)),
         E262-(E262/(1+Dashboard!$F$4))
      )
   )
)</f>
        <v>0</v>
      </c>
      <c r="J262" s="26">
        <f>Bank2[[#This Row],[Money in/ (Money out)]]-Bank2[[#This Row],[GST/HST]]</f>
        <v>0</v>
      </c>
      <c r="L262" s="23">
        <f t="shared" si="9"/>
        <v>0</v>
      </c>
    </row>
    <row r="263" spans="4:12" x14ac:dyDescent="0.2">
      <c r="D263" s="397">
        <f>_xlfn.XLOOKUP(C:C,Table1[for Import to Bank Register dropdown],Table1[for Pivot],0,0,1)</f>
        <v>0</v>
      </c>
      <c r="E263" s="403"/>
      <c r="F263" s="146">
        <f t="shared" si="11"/>
        <v>2222222</v>
      </c>
      <c r="G263" s="375">
        <f t="shared" si="10"/>
        <v>0</v>
      </c>
      <c r="I263" s="376">
        <f>IF(OR(C263="150 Directors advances", C263="120 accounts receivable", C263="720.2 Automobile - Insurance", C263="720.3 Automobile - License", C263="870.4 Rent - Insurance", C263="870.6 Rent - Property Tax", C263="870.7 Rent - Homeoffice", C263="870.9 Rent - Water"),
   0,
   IF(Dashboard!$F$5="Quick",
      IF(OR(C263="190 Automobile",C263="200 computer hardware",C263="210 Computer software",C263="220 Quickbooks software",C263="230 Office equipment",C263="240 Office furniture"),
         E263-(E263/(1+Dashboard!$F$4)),
         0
      ),
      IF(C263="750 Business promotion",
         E263-(E263/(1+4.793/100)),
         E263-(E263/(1+Dashboard!$F$4))
      )
   )
)</f>
        <v>0</v>
      </c>
      <c r="J263" s="26">
        <f>Bank2[[#This Row],[Money in/ (Money out)]]-Bank2[[#This Row],[GST/HST]]</f>
        <v>0</v>
      </c>
      <c r="L263" s="23">
        <f t="shared" ref="L263:L326" si="12">$L$3</f>
        <v>0</v>
      </c>
    </row>
    <row r="264" spans="4:12" x14ac:dyDescent="0.2">
      <c r="D264" s="397">
        <f>_xlfn.XLOOKUP(C:C,Table1[for Import to Bank Register dropdown],Table1[for Pivot],0,0,1)</f>
        <v>0</v>
      </c>
      <c r="E264" s="403"/>
      <c r="F264" s="146">
        <f t="shared" si="11"/>
        <v>2222222</v>
      </c>
      <c r="G264" s="375">
        <f t="shared" si="10"/>
        <v>0</v>
      </c>
      <c r="I264" s="376">
        <f>IF(OR(C264="150 Directors advances", C264="120 accounts receivable", C264="720.2 Automobile - Insurance", C264="720.3 Automobile - License", C264="870.4 Rent - Insurance", C264="870.6 Rent - Property Tax", C264="870.7 Rent - Homeoffice", C264="870.9 Rent - Water"),
   0,
   IF(Dashboard!$F$5="Quick",
      IF(OR(C264="190 Automobile",C264="200 computer hardware",C264="210 Computer software",C264="220 Quickbooks software",C264="230 Office equipment",C264="240 Office furniture"),
         E264-(E264/(1+Dashboard!$F$4)),
         0
      ),
      IF(C264="750 Business promotion",
         E264-(E264/(1+4.793/100)),
         E264-(E264/(1+Dashboard!$F$4))
      )
   )
)</f>
        <v>0</v>
      </c>
      <c r="J264" s="26">
        <f>Bank2[[#This Row],[Money in/ (Money out)]]-Bank2[[#This Row],[GST/HST]]</f>
        <v>0</v>
      </c>
      <c r="L264" s="23">
        <f t="shared" si="12"/>
        <v>0</v>
      </c>
    </row>
    <row r="265" spans="4:12" x14ac:dyDescent="0.2">
      <c r="D265" s="397">
        <f>_xlfn.XLOOKUP(C:C,Table1[for Import to Bank Register dropdown],Table1[for Pivot],0,0,1)</f>
        <v>0</v>
      </c>
      <c r="E265" s="403"/>
      <c r="F265" s="146">
        <f t="shared" si="11"/>
        <v>2222222</v>
      </c>
      <c r="G265" s="375">
        <f t="shared" si="10"/>
        <v>0</v>
      </c>
      <c r="I265" s="376">
        <f>IF(OR(C265="150 Directors advances", C265="120 accounts receivable", C265="720.2 Automobile - Insurance", C265="720.3 Automobile - License", C265="870.4 Rent - Insurance", C265="870.6 Rent - Property Tax", C265="870.7 Rent - Homeoffice", C265="870.9 Rent - Water"),
   0,
   IF(Dashboard!$F$5="Quick",
      IF(OR(C265="190 Automobile",C265="200 computer hardware",C265="210 Computer software",C265="220 Quickbooks software",C265="230 Office equipment",C265="240 Office furniture"),
         E265-(E265/(1+Dashboard!$F$4)),
         0
      ),
      IF(C265="750 Business promotion",
         E265-(E265/(1+4.793/100)),
         E265-(E265/(1+Dashboard!$F$4))
      )
   )
)</f>
        <v>0</v>
      </c>
      <c r="J265" s="26">
        <f>Bank2[[#This Row],[Money in/ (Money out)]]-Bank2[[#This Row],[GST/HST]]</f>
        <v>0</v>
      </c>
      <c r="L265" s="23">
        <f t="shared" si="12"/>
        <v>0</v>
      </c>
    </row>
    <row r="266" spans="4:12" x14ac:dyDescent="0.2">
      <c r="D266" s="397">
        <f>_xlfn.XLOOKUP(C:C,Table1[for Import to Bank Register dropdown],Table1[for Pivot],0,0,1)</f>
        <v>0</v>
      </c>
      <c r="E266" s="403"/>
      <c r="F266" s="146">
        <f t="shared" si="11"/>
        <v>2222222</v>
      </c>
      <c r="G266" s="375">
        <f t="shared" ref="G266:G329" si="13">G265+E266</f>
        <v>0</v>
      </c>
      <c r="I266" s="376">
        <f>IF(OR(C266="150 Directors advances", C266="120 accounts receivable", C266="720.2 Automobile - Insurance", C266="720.3 Automobile - License", C266="870.4 Rent - Insurance", C266="870.6 Rent - Property Tax", C266="870.7 Rent - Homeoffice", C266="870.9 Rent - Water"),
   0,
   IF(Dashboard!$F$5="Quick",
      IF(OR(C266="190 Automobile",C266="200 computer hardware",C266="210 Computer software",C266="220 Quickbooks software",C266="230 Office equipment",C266="240 Office furniture"),
         E266-(E266/(1+Dashboard!$F$4)),
         0
      ),
      IF(C266="750 Business promotion",
         E266-(E266/(1+4.793/100)),
         E266-(E266/(1+Dashboard!$F$4))
      )
   )
)</f>
        <v>0</v>
      </c>
      <c r="J266" s="26">
        <f>Bank2[[#This Row],[Money in/ (Money out)]]-Bank2[[#This Row],[GST/HST]]</f>
        <v>0</v>
      </c>
      <c r="L266" s="23">
        <f t="shared" si="12"/>
        <v>0</v>
      </c>
    </row>
    <row r="267" spans="4:12" x14ac:dyDescent="0.2">
      <c r="D267" s="397">
        <f>_xlfn.XLOOKUP(C:C,Table1[for Import to Bank Register dropdown],Table1[for Pivot],0,0,1)</f>
        <v>0</v>
      </c>
      <c r="E267" s="403"/>
      <c r="F267" s="146">
        <f t="shared" ref="F267:F330" si="14">$E$2</f>
        <v>2222222</v>
      </c>
      <c r="G267" s="375">
        <f t="shared" si="13"/>
        <v>0</v>
      </c>
      <c r="I267" s="376">
        <f>IF(OR(C267="150 Directors advances", C267="120 accounts receivable", C267="720.2 Automobile - Insurance", C267="720.3 Automobile - License", C267="870.4 Rent - Insurance", C267="870.6 Rent - Property Tax", C267="870.7 Rent - Homeoffice", C267="870.9 Rent - Water"),
   0,
   IF(Dashboard!$F$5="Quick",
      IF(OR(C267="190 Automobile",C267="200 computer hardware",C267="210 Computer software",C267="220 Quickbooks software",C267="230 Office equipment",C267="240 Office furniture"),
         E267-(E267/(1+Dashboard!$F$4)),
         0
      ),
      IF(C267="750 Business promotion",
         E267-(E267/(1+4.793/100)),
         E267-(E267/(1+Dashboard!$F$4))
      )
   )
)</f>
        <v>0</v>
      </c>
      <c r="J267" s="26">
        <f>Bank2[[#This Row],[Money in/ (Money out)]]-Bank2[[#This Row],[GST/HST]]</f>
        <v>0</v>
      </c>
      <c r="L267" s="23">
        <f t="shared" si="12"/>
        <v>0</v>
      </c>
    </row>
    <row r="268" spans="4:12" x14ac:dyDescent="0.2">
      <c r="D268" s="397">
        <f>_xlfn.XLOOKUP(C:C,Table1[for Import to Bank Register dropdown],Table1[for Pivot],0,0,1)</f>
        <v>0</v>
      </c>
      <c r="E268" s="403"/>
      <c r="F268" s="146">
        <f t="shared" si="14"/>
        <v>2222222</v>
      </c>
      <c r="G268" s="375">
        <f t="shared" si="13"/>
        <v>0</v>
      </c>
      <c r="I268" s="376">
        <f>IF(OR(C268="150 Directors advances", C268="120 accounts receivable", C268="720.2 Automobile - Insurance", C268="720.3 Automobile - License", C268="870.4 Rent - Insurance", C268="870.6 Rent - Property Tax", C268="870.7 Rent - Homeoffice", C268="870.9 Rent - Water"),
   0,
   IF(Dashboard!$F$5="Quick",
      IF(OR(C268="190 Automobile",C268="200 computer hardware",C268="210 Computer software",C268="220 Quickbooks software",C268="230 Office equipment",C268="240 Office furniture"),
         E268-(E268/(1+Dashboard!$F$4)),
         0
      ),
      IF(C268="750 Business promotion",
         E268-(E268/(1+4.793/100)),
         E268-(E268/(1+Dashboard!$F$4))
      )
   )
)</f>
        <v>0</v>
      </c>
      <c r="J268" s="26">
        <f>Bank2[[#This Row],[Money in/ (Money out)]]-Bank2[[#This Row],[GST/HST]]</f>
        <v>0</v>
      </c>
      <c r="L268" s="23">
        <f t="shared" si="12"/>
        <v>0</v>
      </c>
    </row>
    <row r="269" spans="4:12" x14ac:dyDescent="0.2">
      <c r="D269" s="397">
        <f>_xlfn.XLOOKUP(C:C,Table1[for Import to Bank Register dropdown],Table1[for Pivot],0,0,1)</f>
        <v>0</v>
      </c>
      <c r="E269" s="403"/>
      <c r="F269" s="146">
        <f t="shared" si="14"/>
        <v>2222222</v>
      </c>
      <c r="G269" s="375">
        <f t="shared" si="13"/>
        <v>0</v>
      </c>
      <c r="I269" s="376">
        <f>IF(OR(C269="150 Directors advances", C269="120 accounts receivable", C269="720.2 Automobile - Insurance", C269="720.3 Automobile - License", C269="870.4 Rent - Insurance", C269="870.6 Rent - Property Tax", C269="870.7 Rent - Homeoffice", C269="870.9 Rent - Water"),
   0,
   IF(Dashboard!$F$5="Quick",
      IF(OR(C269="190 Automobile",C269="200 computer hardware",C269="210 Computer software",C269="220 Quickbooks software",C269="230 Office equipment",C269="240 Office furniture"),
         E269-(E269/(1+Dashboard!$F$4)),
         0
      ),
      IF(C269="750 Business promotion",
         E269-(E269/(1+4.793/100)),
         E269-(E269/(1+Dashboard!$F$4))
      )
   )
)</f>
        <v>0</v>
      </c>
      <c r="J269" s="26">
        <f>Bank2[[#This Row],[Money in/ (Money out)]]-Bank2[[#This Row],[GST/HST]]</f>
        <v>0</v>
      </c>
      <c r="L269" s="23">
        <f t="shared" si="12"/>
        <v>0</v>
      </c>
    </row>
    <row r="270" spans="4:12" x14ac:dyDescent="0.2">
      <c r="D270" s="397">
        <f>_xlfn.XLOOKUP(C:C,Table1[for Import to Bank Register dropdown],Table1[for Pivot],0,0,1)</f>
        <v>0</v>
      </c>
      <c r="E270" s="403"/>
      <c r="F270" s="146">
        <f t="shared" si="14"/>
        <v>2222222</v>
      </c>
      <c r="G270" s="375">
        <f t="shared" si="13"/>
        <v>0</v>
      </c>
      <c r="I270" s="376">
        <f>IF(OR(C270="150 Directors advances", C270="120 accounts receivable", C270="720.2 Automobile - Insurance", C270="720.3 Automobile - License", C270="870.4 Rent - Insurance", C270="870.6 Rent - Property Tax", C270="870.7 Rent - Homeoffice", C270="870.9 Rent - Water"),
   0,
   IF(Dashboard!$F$5="Quick",
      IF(OR(C270="190 Automobile",C270="200 computer hardware",C270="210 Computer software",C270="220 Quickbooks software",C270="230 Office equipment",C270="240 Office furniture"),
         E270-(E270/(1+Dashboard!$F$4)),
         0
      ),
      IF(C270="750 Business promotion",
         E270-(E270/(1+4.793/100)),
         E270-(E270/(1+Dashboard!$F$4))
      )
   )
)</f>
        <v>0</v>
      </c>
      <c r="J270" s="26">
        <f>Bank2[[#This Row],[Money in/ (Money out)]]-Bank2[[#This Row],[GST/HST]]</f>
        <v>0</v>
      </c>
      <c r="L270" s="23">
        <f t="shared" si="12"/>
        <v>0</v>
      </c>
    </row>
    <row r="271" spans="4:12" x14ac:dyDescent="0.2">
      <c r="D271" s="397">
        <f>_xlfn.XLOOKUP(C:C,Table1[for Import to Bank Register dropdown],Table1[for Pivot],0,0,1)</f>
        <v>0</v>
      </c>
      <c r="E271" s="403"/>
      <c r="F271" s="146">
        <f t="shared" si="14"/>
        <v>2222222</v>
      </c>
      <c r="G271" s="375">
        <f t="shared" si="13"/>
        <v>0</v>
      </c>
      <c r="I271" s="376">
        <f>IF(OR(C271="150 Directors advances", C271="120 accounts receivable", C271="720.2 Automobile - Insurance", C271="720.3 Automobile - License", C271="870.4 Rent - Insurance", C271="870.6 Rent - Property Tax", C271="870.7 Rent - Homeoffice", C271="870.9 Rent - Water"),
   0,
   IF(Dashboard!$F$5="Quick",
      IF(OR(C271="190 Automobile",C271="200 computer hardware",C271="210 Computer software",C271="220 Quickbooks software",C271="230 Office equipment",C271="240 Office furniture"),
         E271-(E271/(1+Dashboard!$F$4)),
         0
      ),
      IF(C271="750 Business promotion",
         E271-(E271/(1+4.793/100)),
         E271-(E271/(1+Dashboard!$F$4))
      )
   )
)</f>
        <v>0</v>
      </c>
      <c r="J271" s="26">
        <f>Bank2[[#This Row],[Money in/ (Money out)]]-Bank2[[#This Row],[GST/HST]]</f>
        <v>0</v>
      </c>
      <c r="L271" s="23">
        <f t="shared" si="12"/>
        <v>0</v>
      </c>
    </row>
    <row r="272" spans="4:12" x14ac:dyDescent="0.2">
      <c r="D272" s="397">
        <f>_xlfn.XLOOKUP(C:C,Table1[for Import to Bank Register dropdown],Table1[for Pivot],0,0,1)</f>
        <v>0</v>
      </c>
      <c r="E272" s="403"/>
      <c r="F272" s="146">
        <f t="shared" si="14"/>
        <v>2222222</v>
      </c>
      <c r="G272" s="375">
        <f t="shared" si="13"/>
        <v>0</v>
      </c>
      <c r="I272" s="376">
        <f>IF(OR(C272="150 Directors advances", C272="120 accounts receivable", C272="720.2 Automobile - Insurance", C272="720.3 Automobile - License", C272="870.4 Rent - Insurance", C272="870.6 Rent - Property Tax", C272="870.7 Rent - Homeoffice", C272="870.9 Rent - Water"),
   0,
   IF(Dashboard!$F$5="Quick",
      IF(OR(C272="190 Automobile",C272="200 computer hardware",C272="210 Computer software",C272="220 Quickbooks software",C272="230 Office equipment",C272="240 Office furniture"),
         E272-(E272/(1+Dashboard!$F$4)),
         0
      ),
      IF(C272="750 Business promotion",
         E272-(E272/(1+4.793/100)),
         E272-(E272/(1+Dashboard!$F$4))
      )
   )
)</f>
        <v>0</v>
      </c>
      <c r="J272" s="26">
        <f>Bank2[[#This Row],[Money in/ (Money out)]]-Bank2[[#This Row],[GST/HST]]</f>
        <v>0</v>
      </c>
      <c r="L272" s="23">
        <f t="shared" si="12"/>
        <v>0</v>
      </c>
    </row>
    <row r="273" spans="4:12" x14ac:dyDescent="0.2">
      <c r="D273" s="397">
        <f>_xlfn.XLOOKUP(C:C,Table1[for Import to Bank Register dropdown],Table1[for Pivot],0,0,1)</f>
        <v>0</v>
      </c>
      <c r="E273" s="403"/>
      <c r="F273" s="146">
        <f t="shared" si="14"/>
        <v>2222222</v>
      </c>
      <c r="G273" s="375">
        <f t="shared" si="13"/>
        <v>0</v>
      </c>
      <c r="I273" s="376">
        <f>IF(OR(C273="150 Directors advances", C273="120 accounts receivable", C273="720.2 Automobile - Insurance", C273="720.3 Automobile - License", C273="870.4 Rent - Insurance", C273="870.6 Rent - Property Tax", C273="870.7 Rent - Homeoffice", C273="870.9 Rent - Water"),
   0,
   IF(Dashboard!$F$5="Quick",
      IF(OR(C273="190 Automobile",C273="200 computer hardware",C273="210 Computer software",C273="220 Quickbooks software",C273="230 Office equipment",C273="240 Office furniture"),
         E273-(E273/(1+Dashboard!$F$4)),
         0
      ),
      IF(C273="750 Business promotion",
         E273-(E273/(1+4.793/100)),
         E273-(E273/(1+Dashboard!$F$4))
      )
   )
)</f>
        <v>0</v>
      </c>
      <c r="J273" s="26">
        <f>Bank2[[#This Row],[Money in/ (Money out)]]-Bank2[[#This Row],[GST/HST]]</f>
        <v>0</v>
      </c>
      <c r="L273" s="23">
        <f t="shared" si="12"/>
        <v>0</v>
      </c>
    </row>
    <row r="274" spans="4:12" x14ac:dyDescent="0.2">
      <c r="D274" s="397">
        <f>_xlfn.XLOOKUP(C:C,Table1[for Import to Bank Register dropdown],Table1[for Pivot],0,0,1)</f>
        <v>0</v>
      </c>
      <c r="E274" s="403"/>
      <c r="F274" s="146">
        <f t="shared" si="14"/>
        <v>2222222</v>
      </c>
      <c r="G274" s="375">
        <f t="shared" si="13"/>
        <v>0</v>
      </c>
      <c r="I274" s="376">
        <f>IF(OR(C274="150 Directors advances", C274="120 accounts receivable", C274="720.2 Automobile - Insurance", C274="720.3 Automobile - License", C274="870.4 Rent - Insurance", C274="870.6 Rent - Property Tax", C274="870.7 Rent - Homeoffice", C274="870.9 Rent - Water"),
   0,
   IF(Dashboard!$F$5="Quick",
      IF(OR(C274="190 Automobile",C274="200 computer hardware",C274="210 Computer software",C274="220 Quickbooks software",C274="230 Office equipment",C274="240 Office furniture"),
         E274-(E274/(1+Dashboard!$F$4)),
         0
      ),
      IF(C274="750 Business promotion",
         E274-(E274/(1+4.793/100)),
         E274-(E274/(1+Dashboard!$F$4))
      )
   )
)</f>
        <v>0</v>
      </c>
      <c r="J274" s="26">
        <f>Bank2[[#This Row],[Money in/ (Money out)]]-Bank2[[#This Row],[GST/HST]]</f>
        <v>0</v>
      </c>
      <c r="L274" s="23">
        <f t="shared" si="12"/>
        <v>0</v>
      </c>
    </row>
    <row r="275" spans="4:12" x14ac:dyDescent="0.2">
      <c r="D275" s="397">
        <f>_xlfn.XLOOKUP(C:C,Table1[for Import to Bank Register dropdown],Table1[for Pivot],0,0,1)</f>
        <v>0</v>
      </c>
      <c r="E275" s="403"/>
      <c r="F275" s="146">
        <f t="shared" si="14"/>
        <v>2222222</v>
      </c>
      <c r="G275" s="375">
        <f t="shared" si="13"/>
        <v>0</v>
      </c>
      <c r="I275" s="376">
        <f>IF(OR(C275="150 Directors advances", C275="120 accounts receivable", C275="720.2 Automobile - Insurance", C275="720.3 Automobile - License", C275="870.4 Rent - Insurance", C275="870.6 Rent - Property Tax", C275="870.7 Rent - Homeoffice", C275="870.9 Rent - Water"),
   0,
   IF(Dashboard!$F$5="Quick",
      IF(OR(C275="190 Automobile",C275="200 computer hardware",C275="210 Computer software",C275="220 Quickbooks software",C275="230 Office equipment",C275="240 Office furniture"),
         E275-(E275/(1+Dashboard!$F$4)),
         0
      ),
      IF(C275="750 Business promotion",
         E275-(E275/(1+4.793/100)),
         E275-(E275/(1+Dashboard!$F$4))
      )
   )
)</f>
        <v>0</v>
      </c>
      <c r="J275" s="26">
        <f>Bank2[[#This Row],[Money in/ (Money out)]]-Bank2[[#This Row],[GST/HST]]</f>
        <v>0</v>
      </c>
      <c r="L275" s="23">
        <f t="shared" si="12"/>
        <v>0</v>
      </c>
    </row>
    <row r="276" spans="4:12" x14ac:dyDescent="0.2">
      <c r="D276" s="397">
        <f>_xlfn.XLOOKUP(C:C,Table1[for Import to Bank Register dropdown],Table1[for Pivot],0,0,1)</f>
        <v>0</v>
      </c>
      <c r="E276" s="403"/>
      <c r="F276" s="146">
        <f t="shared" si="14"/>
        <v>2222222</v>
      </c>
      <c r="G276" s="375">
        <f t="shared" si="13"/>
        <v>0</v>
      </c>
      <c r="I276" s="376">
        <f>IF(OR(C276="150 Directors advances", C276="120 accounts receivable", C276="720.2 Automobile - Insurance", C276="720.3 Automobile - License", C276="870.4 Rent - Insurance", C276="870.6 Rent - Property Tax", C276="870.7 Rent - Homeoffice", C276="870.9 Rent - Water"),
   0,
   IF(Dashboard!$F$5="Quick",
      IF(OR(C276="190 Automobile",C276="200 computer hardware",C276="210 Computer software",C276="220 Quickbooks software",C276="230 Office equipment",C276="240 Office furniture"),
         E276-(E276/(1+Dashboard!$F$4)),
         0
      ),
      IF(C276="750 Business promotion",
         E276-(E276/(1+4.793/100)),
         E276-(E276/(1+Dashboard!$F$4))
      )
   )
)</f>
        <v>0</v>
      </c>
      <c r="J276" s="26">
        <f>Bank2[[#This Row],[Money in/ (Money out)]]-Bank2[[#This Row],[GST/HST]]</f>
        <v>0</v>
      </c>
      <c r="L276" s="23">
        <f t="shared" si="12"/>
        <v>0</v>
      </c>
    </row>
    <row r="277" spans="4:12" x14ac:dyDescent="0.2">
      <c r="D277" s="397">
        <f>_xlfn.XLOOKUP(C:C,Table1[for Import to Bank Register dropdown],Table1[for Pivot],0,0,1)</f>
        <v>0</v>
      </c>
      <c r="E277" s="403"/>
      <c r="F277" s="146">
        <f t="shared" si="14"/>
        <v>2222222</v>
      </c>
      <c r="G277" s="375">
        <f t="shared" si="13"/>
        <v>0</v>
      </c>
      <c r="I277" s="376">
        <f>IF(OR(C277="150 Directors advances", C277="120 accounts receivable", C277="720.2 Automobile - Insurance", C277="720.3 Automobile - License", C277="870.4 Rent - Insurance", C277="870.6 Rent - Property Tax", C277="870.7 Rent - Homeoffice", C277="870.9 Rent - Water"),
   0,
   IF(Dashboard!$F$5="Quick",
      IF(OR(C277="190 Automobile",C277="200 computer hardware",C277="210 Computer software",C277="220 Quickbooks software",C277="230 Office equipment",C277="240 Office furniture"),
         E277-(E277/(1+Dashboard!$F$4)),
         0
      ),
      IF(C277="750 Business promotion",
         E277-(E277/(1+4.793/100)),
         E277-(E277/(1+Dashboard!$F$4))
      )
   )
)</f>
        <v>0</v>
      </c>
      <c r="J277" s="26">
        <f>Bank2[[#This Row],[Money in/ (Money out)]]-Bank2[[#This Row],[GST/HST]]</f>
        <v>0</v>
      </c>
      <c r="L277" s="23">
        <f t="shared" si="12"/>
        <v>0</v>
      </c>
    </row>
    <row r="278" spans="4:12" x14ac:dyDescent="0.2">
      <c r="D278" s="397">
        <f>_xlfn.XLOOKUP(C:C,Table1[for Import to Bank Register dropdown],Table1[for Pivot],0,0,1)</f>
        <v>0</v>
      </c>
      <c r="E278" s="403"/>
      <c r="F278" s="146">
        <f t="shared" si="14"/>
        <v>2222222</v>
      </c>
      <c r="G278" s="375">
        <f t="shared" si="13"/>
        <v>0</v>
      </c>
      <c r="I278" s="376">
        <f>IF(OR(C278="150 Directors advances", C278="120 accounts receivable", C278="720.2 Automobile - Insurance", C278="720.3 Automobile - License", C278="870.4 Rent - Insurance", C278="870.6 Rent - Property Tax", C278="870.7 Rent - Homeoffice", C278="870.9 Rent - Water"),
   0,
   IF(Dashboard!$F$5="Quick",
      IF(OR(C278="190 Automobile",C278="200 computer hardware",C278="210 Computer software",C278="220 Quickbooks software",C278="230 Office equipment",C278="240 Office furniture"),
         E278-(E278/(1+Dashboard!$F$4)),
         0
      ),
      IF(C278="750 Business promotion",
         E278-(E278/(1+4.793/100)),
         E278-(E278/(1+Dashboard!$F$4))
      )
   )
)</f>
        <v>0</v>
      </c>
      <c r="J278" s="26">
        <f>Bank2[[#This Row],[Money in/ (Money out)]]-Bank2[[#This Row],[GST/HST]]</f>
        <v>0</v>
      </c>
      <c r="L278" s="23">
        <f t="shared" si="12"/>
        <v>0</v>
      </c>
    </row>
    <row r="279" spans="4:12" x14ac:dyDescent="0.2">
      <c r="D279" s="397">
        <f>_xlfn.XLOOKUP(C:C,Table1[for Import to Bank Register dropdown],Table1[for Pivot],0,0,1)</f>
        <v>0</v>
      </c>
      <c r="E279" s="403"/>
      <c r="F279" s="146">
        <f t="shared" si="14"/>
        <v>2222222</v>
      </c>
      <c r="G279" s="375">
        <f t="shared" si="13"/>
        <v>0</v>
      </c>
      <c r="I279" s="376">
        <f>IF(OR(C279="150 Directors advances", C279="120 accounts receivable", C279="720.2 Automobile - Insurance", C279="720.3 Automobile - License", C279="870.4 Rent - Insurance", C279="870.6 Rent - Property Tax", C279="870.7 Rent - Homeoffice", C279="870.9 Rent - Water"),
   0,
   IF(Dashboard!$F$5="Quick",
      IF(OR(C279="190 Automobile",C279="200 computer hardware",C279="210 Computer software",C279="220 Quickbooks software",C279="230 Office equipment",C279="240 Office furniture"),
         E279-(E279/(1+Dashboard!$F$4)),
         0
      ),
      IF(C279="750 Business promotion",
         E279-(E279/(1+4.793/100)),
         E279-(E279/(1+Dashboard!$F$4))
      )
   )
)</f>
        <v>0</v>
      </c>
      <c r="J279" s="26">
        <f>Bank2[[#This Row],[Money in/ (Money out)]]-Bank2[[#This Row],[GST/HST]]</f>
        <v>0</v>
      </c>
      <c r="L279" s="23">
        <f t="shared" si="12"/>
        <v>0</v>
      </c>
    </row>
    <row r="280" spans="4:12" x14ac:dyDescent="0.2">
      <c r="D280" s="397">
        <f>_xlfn.XLOOKUP(C:C,Table1[for Import to Bank Register dropdown],Table1[for Pivot],0,0,1)</f>
        <v>0</v>
      </c>
      <c r="E280" s="403"/>
      <c r="F280" s="146">
        <f t="shared" si="14"/>
        <v>2222222</v>
      </c>
      <c r="G280" s="375">
        <f t="shared" si="13"/>
        <v>0</v>
      </c>
      <c r="I280" s="376">
        <f>IF(OR(C280="150 Directors advances", C280="120 accounts receivable", C280="720.2 Automobile - Insurance", C280="720.3 Automobile - License", C280="870.4 Rent - Insurance", C280="870.6 Rent - Property Tax", C280="870.7 Rent - Homeoffice", C280="870.9 Rent - Water"),
   0,
   IF(Dashboard!$F$5="Quick",
      IF(OR(C280="190 Automobile",C280="200 computer hardware",C280="210 Computer software",C280="220 Quickbooks software",C280="230 Office equipment",C280="240 Office furniture"),
         E280-(E280/(1+Dashboard!$F$4)),
         0
      ),
      IF(C280="750 Business promotion",
         E280-(E280/(1+4.793/100)),
         E280-(E280/(1+Dashboard!$F$4))
      )
   )
)</f>
        <v>0</v>
      </c>
      <c r="J280" s="26">
        <f>Bank2[[#This Row],[Money in/ (Money out)]]-Bank2[[#This Row],[GST/HST]]</f>
        <v>0</v>
      </c>
      <c r="L280" s="23">
        <f t="shared" si="12"/>
        <v>0</v>
      </c>
    </row>
    <row r="281" spans="4:12" x14ac:dyDescent="0.2">
      <c r="D281" s="397">
        <f>_xlfn.XLOOKUP(C:C,Table1[for Import to Bank Register dropdown],Table1[for Pivot],0,0,1)</f>
        <v>0</v>
      </c>
      <c r="E281" s="403"/>
      <c r="F281" s="146">
        <f t="shared" si="14"/>
        <v>2222222</v>
      </c>
      <c r="G281" s="375">
        <f t="shared" si="13"/>
        <v>0</v>
      </c>
      <c r="I281" s="376">
        <f>IF(OR(C281="150 Directors advances", C281="120 accounts receivable", C281="720.2 Automobile - Insurance", C281="720.3 Automobile - License", C281="870.4 Rent - Insurance", C281="870.6 Rent - Property Tax", C281="870.7 Rent - Homeoffice", C281="870.9 Rent - Water"),
   0,
   IF(Dashboard!$F$5="Quick",
      IF(OR(C281="190 Automobile",C281="200 computer hardware",C281="210 Computer software",C281="220 Quickbooks software",C281="230 Office equipment",C281="240 Office furniture"),
         E281-(E281/(1+Dashboard!$F$4)),
         0
      ),
      IF(C281="750 Business promotion",
         E281-(E281/(1+4.793/100)),
         E281-(E281/(1+Dashboard!$F$4))
      )
   )
)</f>
        <v>0</v>
      </c>
      <c r="J281" s="26">
        <f>Bank2[[#This Row],[Money in/ (Money out)]]-Bank2[[#This Row],[GST/HST]]</f>
        <v>0</v>
      </c>
      <c r="L281" s="23">
        <f t="shared" si="12"/>
        <v>0</v>
      </c>
    </row>
    <row r="282" spans="4:12" x14ac:dyDescent="0.2">
      <c r="D282" s="397">
        <f>_xlfn.XLOOKUP(C:C,Table1[for Import to Bank Register dropdown],Table1[for Pivot],0,0,1)</f>
        <v>0</v>
      </c>
      <c r="E282" s="403"/>
      <c r="F282" s="146">
        <f t="shared" si="14"/>
        <v>2222222</v>
      </c>
      <c r="G282" s="375">
        <f t="shared" si="13"/>
        <v>0</v>
      </c>
      <c r="I282" s="376">
        <f>IF(OR(C282="150 Directors advances", C282="120 accounts receivable", C282="720.2 Automobile - Insurance", C282="720.3 Automobile - License", C282="870.4 Rent - Insurance", C282="870.6 Rent - Property Tax", C282="870.7 Rent - Homeoffice", C282="870.9 Rent - Water"),
   0,
   IF(Dashboard!$F$5="Quick",
      IF(OR(C282="190 Automobile",C282="200 computer hardware",C282="210 Computer software",C282="220 Quickbooks software",C282="230 Office equipment",C282="240 Office furniture"),
         E282-(E282/(1+Dashboard!$F$4)),
         0
      ),
      IF(C282="750 Business promotion",
         E282-(E282/(1+4.793/100)),
         E282-(E282/(1+Dashboard!$F$4))
      )
   )
)</f>
        <v>0</v>
      </c>
      <c r="J282" s="26">
        <f>Bank2[[#This Row],[Money in/ (Money out)]]-Bank2[[#This Row],[GST/HST]]</f>
        <v>0</v>
      </c>
      <c r="L282" s="23">
        <f t="shared" si="12"/>
        <v>0</v>
      </c>
    </row>
    <row r="283" spans="4:12" x14ac:dyDescent="0.2">
      <c r="D283" s="397">
        <f>_xlfn.XLOOKUP(C:C,Table1[for Import to Bank Register dropdown],Table1[for Pivot],0,0,1)</f>
        <v>0</v>
      </c>
      <c r="E283" s="403"/>
      <c r="F283" s="146">
        <f t="shared" si="14"/>
        <v>2222222</v>
      </c>
      <c r="G283" s="375">
        <f t="shared" si="13"/>
        <v>0</v>
      </c>
      <c r="I283" s="376">
        <f>IF(OR(C283="150 Directors advances", C283="120 accounts receivable", C283="720.2 Automobile - Insurance", C283="720.3 Automobile - License", C283="870.4 Rent - Insurance", C283="870.6 Rent - Property Tax", C283="870.7 Rent - Homeoffice", C283="870.9 Rent - Water"),
   0,
   IF(Dashboard!$F$5="Quick",
      IF(OR(C283="190 Automobile",C283="200 computer hardware",C283="210 Computer software",C283="220 Quickbooks software",C283="230 Office equipment",C283="240 Office furniture"),
         E283-(E283/(1+Dashboard!$F$4)),
         0
      ),
      IF(C283="750 Business promotion",
         E283-(E283/(1+4.793/100)),
         E283-(E283/(1+Dashboard!$F$4))
      )
   )
)</f>
        <v>0</v>
      </c>
      <c r="J283" s="26">
        <f>Bank2[[#This Row],[Money in/ (Money out)]]-Bank2[[#This Row],[GST/HST]]</f>
        <v>0</v>
      </c>
      <c r="L283" s="23">
        <f t="shared" si="12"/>
        <v>0</v>
      </c>
    </row>
    <row r="284" spans="4:12" x14ac:dyDescent="0.2">
      <c r="D284" s="397">
        <f>_xlfn.XLOOKUP(C:C,Table1[for Import to Bank Register dropdown],Table1[for Pivot],0,0,1)</f>
        <v>0</v>
      </c>
      <c r="E284" s="403"/>
      <c r="F284" s="146">
        <f t="shared" si="14"/>
        <v>2222222</v>
      </c>
      <c r="G284" s="375">
        <f t="shared" si="13"/>
        <v>0</v>
      </c>
      <c r="I284" s="376">
        <f>IF(OR(C284="150 Directors advances", C284="120 accounts receivable", C284="720.2 Automobile - Insurance", C284="720.3 Automobile - License", C284="870.4 Rent - Insurance", C284="870.6 Rent - Property Tax", C284="870.7 Rent - Homeoffice", C284="870.9 Rent - Water"),
   0,
   IF(Dashboard!$F$5="Quick",
      IF(OR(C284="190 Automobile",C284="200 computer hardware",C284="210 Computer software",C284="220 Quickbooks software",C284="230 Office equipment",C284="240 Office furniture"),
         E284-(E284/(1+Dashboard!$F$4)),
         0
      ),
      IF(C284="750 Business promotion",
         E284-(E284/(1+4.793/100)),
         E284-(E284/(1+Dashboard!$F$4))
      )
   )
)</f>
        <v>0</v>
      </c>
      <c r="J284" s="26">
        <f>Bank2[[#This Row],[Money in/ (Money out)]]-Bank2[[#This Row],[GST/HST]]</f>
        <v>0</v>
      </c>
      <c r="L284" s="23">
        <f t="shared" si="12"/>
        <v>0</v>
      </c>
    </row>
    <row r="285" spans="4:12" x14ac:dyDescent="0.2">
      <c r="D285" s="397">
        <f>_xlfn.XLOOKUP(C:C,Table1[for Import to Bank Register dropdown],Table1[for Pivot],0,0,1)</f>
        <v>0</v>
      </c>
      <c r="E285" s="403"/>
      <c r="F285" s="146">
        <f t="shared" si="14"/>
        <v>2222222</v>
      </c>
      <c r="G285" s="375">
        <f t="shared" si="13"/>
        <v>0</v>
      </c>
      <c r="I285" s="376">
        <f>IF(OR(C285="150 Directors advances", C285="120 accounts receivable", C285="720.2 Automobile - Insurance", C285="720.3 Automobile - License", C285="870.4 Rent - Insurance", C285="870.6 Rent - Property Tax", C285="870.7 Rent - Homeoffice", C285="870.9 Rent - Water"),
   0,
   IF(Dashboard!$F$5="Quick",
      IF(OR(C285="190 Automobile",C285="200 computer hardware",C285="210 Computer software",C285="220 Quickbooks software",C285="230 Office equipment",C285="240 Office furniture"),
         E285-(E285/(1+Dashboard!$F$4)),
         0
      ),
      IF(C285="750 Business promotion",
         E285-(E285/(1+4.793/100)),
         E285-(E285/(1+Dashboard!$F$4))
      )
   )
)</f>
        <v>0</v>
      </c>
      <c r="J285" s="26">
        <f>Bank2[[#This Row],[Money in/ (Money out)]]-Bank2[[#This Row],[GST/HST]]</f>
        <v>0</v>
      </c>
      <c r="L285" s="23">
        <f t="shared" si="12"/>
        <v>0</v>
      </c>
    </row>
    <row r="286" spans="4:12" x14ac:dyDescent="0.2">
      <c r="D286" s="397">
        <f>_xlfn.XLOOKUP(C:C,Table1[for Import to Bank Register dropdown],Table1[for Pivot],0,0,1)</f>
        <v>0</v>
      </c>
      <c r="E286" s="403"/>
      <c r="F286" s="146">
        <f t="shared" si="14"/>
        <v>2222222</v>
      </c>
      <c r="G286" s="375">
        <f t="shared" si="13"/>
        <v>0</v>
      </c>
      <c r="I286" s="376">
        <f>IF(OR(C286="150 Directors advances", C286="120 accounts receivable", C286="720.2 Automobile - Insurance", C286="720.3 Automobile - License", C286="870.4 Rent - Insurance", C286="870.6 Rent - Property Tax", C286="870.7 Rent - Homeoffice", C286="870.9 Rent - Water"),
   0,
   IF(Dashboard!$F$5="Quick",
      IF(OR(C286="190 Automobile",C286="200 computer hardware",C286="210 Computer software",C286="220 Quickbooks software",C286="230 Office equipment",C286="240 Office furniture"),
         E286-(E286/(1+Dashboard!$F$4)),
         0
      ),
      IF(C286="750 Business promotion",
         E286-(E286/(1+4.793/100)),
         E286-(E286/(1+Dashboard!$F$4))
      )
   )
)</f>
        <v>0</v>
      </c>
      <c r="J286" s="26">
        <f>Bank2[[#This Row],[Money in/ (Money out)]]-Bank2[[#This Row],[GST/HST]]</f>
        <v>0</v>
      </c>
      <c r="L286" s="23">
        <f t="shared" si="12"/>
        <v>0</v>
      </c>
    </row>
    <row r="287" spans="4:12" x14ac:dyDescent="0.2">
      <c r="D287" s="397">
        <f>_xlfn.XLOOKUP(C:C,Table1[for Import to Bank Register dropdown],Table1[for Pivot],0,0,1)</f>
        <v>0</v>
      </c>
      <c r="E287" s="403"/>
      <c r="F287" s="146">
        <f t="shared" si="14"/>
        <v>2222222</v>
      </c>
      <c r="G287" s="375">
        <f t="shared" si="13"/>
        <v>0</v>
      </c>
      <c r="I287" s="376">
        <f>IF(OR(C287="150 Directors advances", C287="120 accounts receivable", C287="720.2 Automobile - Insurance", C287="720.3 Automobile - License", C287="870.4 Rent - Insurance", C287="870.6 Rent - Property Tax", C287="870.7 Rent - Homeoffice", C287="870.9 Rent - Water"),
   0,
   IF(Dashboard!$F$5="Quick",
      IF(OR(C287="190 Automobile",C287="200 computer hardware",C287="210 Computer software",C287="220 Quickbooks software",C287="230 Office equipment",C287="240 Office furniture"),
         E287-(E287/(1+Dashboard!$F$4)),
         0
      ),
      IF(C287="750 Business promotion",
         E287-(E287/(1+4.793/100)),
         E287-(E287/(1+Dashboard!$F$4))
      )
   )
)</f>
        <v>0</v>
      </c>
      <c r="J287" s="26">
        <f>Bank2[[#This Row],[Money in/ (Money out)]]-Bank2[[#This Row],[GST/HST]]</f>
        <v>0</v>
      </c>
      <c r="L287" s="23">
        <f t="shared" si="12"/>
        <v>0</v>
      </c>
    </row>
    <row r="288" spans="4:12" x14ac:dyDescent="0.2">
      <c r="D288" s="397">
        <f>_xlfn.XLOOKUP(C:C,Table1[for Import to Bank Register dropdown],Table1[for Pivot],0,0,1)</f>
        <v>0</v>
      </c>
      <c r="E288" s="403"/>
      <c r="F288" s="146">
        <f t="shared" si="14"/>
        <v>2222222</v>
      </c>
      <c r="G288" s="375">
        <f t="shared" si="13"/>
        <v>0</v>
      </c>
      <c r="I288" s="376">
        <f>IF(OR(C288="150 Directors advances", C288="120 accounts receivable", C288="720.2 Automobile - Insurance", C288="720.3 Automobile - License", C288="870.4 Rent - Insurance", C288="870.6 Rent - Property Tax", C288="870.7 Rent - Homeoffice", C288="870.9 Rent - Water"),
   0,
   IF(Dashboard!$F$5="Quick",
      IF(OR(C288="190 Automobile",C288="200 computer hardware",C288="210 Computer software",C288="220 Quickbooks software",C288="230 Office equipment",C288="240 Office furniture"),
         E288-(E288/(1+Dashboard!$F$4)),
         0
      ),
      IF(C288="750 Business promotion",
         E288-(E288/(1+4.793/100)),
         E288-(E288/(1+Dashboard!$F$4))
      )
   )
)</f>
        <v>0</v>
      </c>
      <c r="J288" s="26">
        <f>Bank2[[#This Row],[Money in/ (Money out)]]-Bank2[[#This Row],[GST/HST]]</f>
        <v>0</v>
      </c>
      <c r="L288" s="23">
        <f t="shared" si="12"/>
        <v>0</v>
      </c>
    </row>
    <row r="289" spans="4:12" x14ac:dyDescent="0.2">
      <c r="D289" s="397">
        <f>_xlfn.XLOOKUP(C:C,Table1[for Import to Bank Register dropdown],Table1[for Pivot],0,0,1)</f>
        <v>0</v>
      </c>
      <c r="E289" s="403"/>
      <c r="F289" s="146">
        <f t="shared" si="14"/>
        <v>2222222</v>
      </c>
      <c r="G289" s="375">
        <f t="shared" si="13"/>
        <v>0</v>
      </c>
      <c r="I289" s="376">
        <f>IF(OR(C289="150 Directors advances", C289="120 accounts receivable", C289="720.2 Automobile - Insurance", C289="720.3 Automobile - License", C289="870.4 Rent - Insurance", C289="870.6 Rent - Property Tax", C289="870.7 Rent - Homeoffice", C289="870.9 Rent - Water"),
   0,
   IF(Dashboard!$F$5="Quick",
      IF(OR(C289="190 Automobile",C289="200 computer hardware",C289="210 Computer software",C289="220 Quickbooks software",C289="230 Office equipment",C289="240 Office furniture"),
         E289-(E289/(1+Dashboard!$F$4)),
         0
      ),
      IF(C289="750 Business promotion",
         E289-(E289/(1+4.793/100)),
         E289-(E289/(1+Dashboard!$F$4))
      )
   )
)</f>
        <v>0</v>
      </c>
      <c r="J289" s="26">
        <f>Bank2[[#This Row],[Money in/ (Money out)]]-Bank2[[#This Row],[GST/HST]]</f>
        <v>0</v>
      </c>
      <c r="L289" s="23">
        <f t="shared" si="12"/>
        <v>0</v>
      </c>
    </row>
    <row r="290" spans="4:12" x14ac:dyDescent="0.2">
      <c r="D290" s="397">
        <f>_xlfn.XLOOKUP(C:C,Table1[for Import to Bank Register dropdown],Table1[for Pivot],0,0,1)</f>
        <v>0</v>
      </c>
      <c r="E290" s="403"/>
      <c r="F290" s="146">
        <f t="shared" si="14"/>
        <v>2222222</v>
      </c>
      <c r="G290" s="375">
        <f t="shared" si="13"/>
        <v>0</v>
      </c>
      <c r="I290" s="376">
        <f>IF(OR(C290="150 Directors advances", C290="120 accounts receivable", C290="720.2 Automobile - Insurance", C290="720.3 Automobile - License", C290="870.4 Rent - Insurance", C290="870.6 Rent - Property Tax", C290="870.7 Rent - Homeoffice", C290="870.9 Rent - Water"),
   0,
   IF(Dashboard!$F$5="Quick",
      IF(OR(C290="190 Automobile",C290="200 computer hardware",C290="210 Computer software",C290="220 Quickbooks software",C290="230 Office equipment",C290="240 Office furniture"),
         E290-(E290/(1+Dashboard!$F$4)),
         0
      ),
      IF(C290="750 Business promotion",
         E290-(E290/(1+4.793/100)),
         E290-(E290/(1+Dashboard!$F$4))
      )
   )
)</f>
        <v>0</v>
      </c>
      <c r="J290" s="26">
        <f>Bank2[[#This Row],[Money in/ (Money out)]]-Bank2[[#This Row],[GST/HST]]</f>
        <v>0</v>
      </c>
      <c r="L290" s="23">
        <f t="shared" si="12"/>
        <v>0</v>
      </c>
    </row>
    <row r="291" spans="4:12" x14ac:dyDescent="0.2">
      <c r="D291" s="397">
        <f>_xlfn.XLOOKUP(C:C,Table1[for Import to Bank Register dropdown],Table1[for Pivot],0,0,1)</f>
        <v>0</v>
      </c>
      <c r="E291" s="403"/>
      <c r="F291" s="146">
        <f t="shared" si="14"/>
        <v>2222222</v>
      </c>
      <c r="G291" s="375">
        <f t="shared" si="13"/>
        <v>0</v>
      </c>
      <c r="I291" s="376">
        <f>IF(OR(C291="150 Directors advances", C291="120 accounts receivable", C291="720.2 Automobile - Insurance", C291="720.3 Automobile - License", C291="870.4 Rent - Insurance", C291="870.6 Rent - Property Tax", C291="870.7 Rent - Homeoffice", C291="870.9 Rent - Water"),
   0,
   IF(Dashboard!$F$5="Quick",
      IF(OR(C291="190 Automobile",C291="200 computer hardware",C291="210 Computer software",C291="220 Quickbooks software",C291="230 Office equipment",C291="240 Office furniture"),
         E291-(E291/(1+Dashboard!$F$4)),
         0
      ),
      IF(C291="750 Business promotion",
         E291-(E291/(1+4.793/100)),
         E291-(E291/(1+Dashboard!$F$4))
      )
   )
)</f>
        <v>0</v>
      </c>
      <c r="J291" s="26">
        <f>Bank2[[#This Row],[Money in/ (Money out)]]-Bank2[[#This Row],[GST/HST]]</f>
        <v>0</v>
      </c>
      <c r="L291" s="23">
        <f t="shared" si="12"/>
        <v>0</v>
      </c>
    </row>
    <row r="292" spans="4:12" x14ac:dyDescent="0.2">
      <c r="D292" s="397">
        <f>_xlfn.XLOOKUP(C:C,Table1[for Import to Bank Register dropdown],Table1[for Pivot],0,0,1)</f>
        <v>0</v>
      </c>
      <c r="E292" s="403"/>
      <c r="F292" s="146">
        <f t="shared" si="14"/>
        <v>2222222</v>
      </c>
      <c r="G292" s="375">
        <f t="shared" si="13"/>
        <v>0</v>
      </c>
      <c r="I292" s="376">
        <f>IF(OR(C292="150 Directors advances", C292="120 accounts receivable", C292="720.2 Automobile - Insurance", C292="720.3 Automobile - License", C292="870.4 Rent - Insurance", C292="870.6 Rent - Property Tax", C292="870.7 Rent - Homeoffice", C292="870.9 Rent - Water"),
   0,
   IF(Dashboard!$F$5="Quick",
      IF(OR(C292="190 Automobile",C292="200 computer hardware",C292="210 Computer software",C292="220 Quickbooks software",C292="230 Office equipment",C292="240 Office furniture"),
         E292-(E292/(1+Dashboard!$F$4)),
         0
      ),
      IF(C292="750 Business promotion",
         E292-(E292/(1+4.793/100)),
         E292-(E292/(1+Dashboard!$F$4))
      )
   )
)</f>
        <v>0</v>
      </c>
      <c r="J292" s="26">
        <f>Bank2[[#This Row],[Money in/ (Money out)]]-Bank2[[#This Row],[GST/HST]]</f>
        <v>0</v>
      </c>
      <c r="L292" s="23">
        <f t="shared" si="12"/>
        <v>0</v>
      </c>
    </row>
    <row r="293" spans="4:12" x14ac:dyDescent="0.2">
      <c r="D293" s="397">
        <f>_xlfn.XLOOKUP(C:C,Table1[for Import to Bank Register dropdown],Table1[for Pivot],0,0,1)</f>
        <v>0</v>
      </c>
      <c r="E293" s="403"/>
      <c r="F293" s="146">
        <f t="shared" si="14"/>
        <v>2222222</v>
      </c>
      <c r="G293" s="375">
        <f t="shared" si="13"/>
        <v>0</v>
      </c>
      <c r="I293" s="376">
        <f>IF(OR(C293="150 Directors advances", C293="120 accounts receivable", C293="720.2 Automobile - Insurance", C293="720.3 Automobile - License", C293="870.4 Rent - Insurance", C293="870.6 Rent - Property Tax", C293="870.7 Rent - Homeoffice", C293="870.9 Rent - Water"),
   0,
   IF(Dashboard!$F$5="Quick",
      IF(OR(C293="190 Automobile",C293="200 computer hardware",C293="210 Computer software",C293="220 Quickbooks software",C293="230 Office equipment",C293="240 Office furniture"),
         E293-(E293/(1+Dashboard!$F$4)),
         0
      ),
      IF(C293="750 Business promotion",
         E293-(E293/(1+4.793/100)),
         E293-(E293/(1+Dashboard!$F$4))
      )
   )
)</f>
        <v>0</v>
      </c>
      <c r="J293" s="26">
        <f>Bank2[[#This Row],[Money in/ (Money out)]]-Bank2[[#This Row],[GST/HST]]</f>
        <v>0</v>
      </c>
      <c r="L293" s="23">
        <f t="shared" si="12"/>
        <v>0</v>
      </c>
    </row>
    <row r="294" spans="4:12" x14ac:dyDescent="0.2">
      <c r="D294" s="397">
        <f>_xlfn.XLOOKUP(C:C,Table1[for Import to Bank Register dropdown],Table1[for Pivot],0,0,1)</f>
        <v>0</v>
      </c>
      <c r="E294" s="403"/>
      <c r="F294" s="146">
        <f t="shared" si="14"/>
        <v>2222222</v>
      </c>
      <c r="G294" s="375">
        <f t="shared" si="13"/>
        <v>0</v>
      </c>
      <c r="I294" s="376">
        <f>IF(OR(C294="150 Directors advances", C294="120 accounts receivable", C294="720.2 Automobile - Insurance", C294="720.3 Automobile - License", C294="870.4 Rent - Insurance", C294="870.6 Rent - Property Tax", C294="870.7 Rent - Homeoffice", C294="870.9 Rent - Water"),
   0,
   IF(Dashboard!$F$5="Quick",
      IF(OR(C294="190 Automobile",C294="200 computer hardware",C294="210 Computer software",C294="220 Quickbooks software",C294="230 Office equipment",C294="240 Office furniture"),
         E294-(E294/(1+Dashboard!$F$4)),
         0
      ),
      IF(C294="750 Business promotion",
         E294-(E294/(1+4.793/100)),
         E294-(E294/(1+Dashboard!$F$4))
      )
   )
)</f>
        <v>0</v>
      </c>
      <c r="J294" s="26">
        <f>Bank2[[#This Row],[Money in/ (Money out)]]-Bank2[[#This Row],[GST/HST]]</f>
        <v>0</v>
      </c>
      <c r="L294" s="23">
        <f t="shared" si="12"/>
        <v>0</v>
      </c>
    </row>
    <row r="295" spans="4:12" x14ac:dyDescent="0.2">
      <c r="D295" s="397">
        <f>_xlfn.XLOOKUP(C:C,Table1[for Import to Bank Register dropdown],Table1[for Pivot],0,0,1)</f>
        <v>0</v>
      </c>
      <c r="E295" s="403"/>
      <c r="F295" s="146">
        <f t="shared" si="14"/>
        <v>2222222</v>
      </c>
      <c r="G295" s="375">
        <f t="shared" si="13"/>
        <v>0</v>
      </c>
      <c r="I295" s="376">
        <f>IF(OR(C295="150 Directors advances", C295="120 accounts receivable", C295="720.2 Automobile - Insurance", C295="720.3 Automobile - License", C295="870.4 Rent - Insurance", C295="870.6 Rent - Property Tax", C295="870.7 Rent - Homeoffice", C295="870.9 Rent - Water"),
   0,
   IF(Dashboard!$F$5="Quick",
      IF(OR(C295="190 Automobile",C295="200 computer hardware",C295="210 Computer software",C295="220 Quickbooks software",C295="230 Office equipment",C295="240 Office furniture"),
         E295-(E295/(1+Dashboard!$F$4)),
         0
      ),
      IF(C295="750 Business promotion",
         E295-(E295/(1+4.793/100)),
         E295-(E295/(1+Dashboard!$F$4))
      )
   )
)</f>
        <v>0</v>
      </c>
      <c r="J295" s="26">
        <f>Bank2[[#This Row],[Money in/ (Money out)]]-Bank2[[#This Row],[GST/HST]]</f>
        <v>0</v>
      </c>
      <c r="L295" s="23">
        <f t="shared" si="12"/>
        <v>0</v>
      </c>
    </row>
    <row r="296" spans="4:12" x14ac:dyDescent="0.2">
      <c r="D296" s="397">
        <f>_xlfn.XLOOKUP(C:C,Table1[for Import to Bank Register dropdown],Table1[for Pivot],0,0,1)</f>
        <v>0</v>
      </c>
      <c r="E296" s="403"/>
      <c r="F296" s="146">
        <f t="shared" si="14"/>
        <v>2222222</v>
      </c>
      <c r="G296" s="375">
        <f t="shared" si="13"/>
        <v>0</v>
      </c>
      <c r="I296" s="376">
        <f>IF(OR(C296="150 Directors advances", C296="120 accounts receivable", C296="720.2 Automobile - Insurance", C296="720.3 Automobile - License", C296="870.4 Rent - Insurance", C296="870.6 Rent - Property Tax", C296="870.7 Rent - Homeoffice", C296="870.9 Rent - Water"),
   0,
   IF(Dashboard!$F$5="Quick",
      IF(OR(C296="190 Automobile",C296="200 computer hardware",C296="210 Computer software",C296="220 Quickbooks software",C296="230 Office equipment",C296="240 Office furniture"),
         E296-(E296/(1+Dashboard!$F$4)),
         0
      ),
      IF(C296="750 Business promotion",
         E296-(E296/(1+4.793/100)),
         E296-(E296/(1+Dashboard!$F$4))
      )
   )
)</f>
        <v>0</v>
      </c>
      <c r="J296" s="26">
        <f>Bank2[[#This Row],[Money in/ (Money out)]]-Bank2[[#This Row],[GST/HST]]</f>
        <v>0</v>
      </c>
      <c r="L296" s="23">
        <f t="shared" si="12"/>
        <v>0</v>
      </c>
    </row>
    <row r="297" spans="4:12" x14ac:dyDescent="0.2">
      <c r="D297" s="397">
        <f>_xlfn.XLOOKUP(C:C,Table1[for Import to Bank Register dropdown],Table1[for Pivot],0,0,1)</f>
        <v>0</v>
      </c>
      <c r="E297" s="403"/>
      <c r="F297" s="146">
        <f t="shared" si="14"/>
        <v>2222222</v>
      </c>
      <c r="G297" s="375">
        <f t="shared" si="13"/>
        <v>0</v>
      </c>
      <c r="I297" s="376">
        <f>IF(OR(C297="150 Directors advances", C297="120 accounts receivable", C297="720.2 Automobile - Insurance", C297="720.3 Automobile - License", C297="870.4 Rent - Insurance", C297="870.6 Rent - Property Tax", C297="870.7 Rent - Homeoffice", C297="870.9 Rent - Water"),
   0,
   IF(Dashboard!$F$5="Quick",
      IF(OR(C297="190 Automobile",C297="200 computer hardware",C297="210 Computer software",C297="220 Quickbooks software",C297="230 Office equipment",C297="240 Office furniture"),
         E297-(E297/(1+Dashboard!$F$4)),
         0
      ),
      IF(C297="750 Business promotion",
         E297-(E297/(1+4.793/100)),
         E297-(E297/(1+Dashboard!$F$4))
      )
   )
)</f>
        <v>0</v>
      </c>
      <c r="J297" s="26">
        <f>Bank2[[#This Row],[Money in/ (Money out)]]-Bank2[[#This Row],[GST/HST]]</f>
        <v>0</v>
      </c>
      <c r="L297" s="23">
        <f t="shared" si="12"/>
        <v>0</v>
      </c>
    </row>
    <row r="298" spans="4:12" x14ac:dyDescent="0.2">
      <c r="D298" s="397">
        <f>_xlfn.XLOOKUP(C:C,Table1[for Import to Bank Register dropdown],Table1[for Pivot],0,0,1)</f>
        <v>0</v>
      </c>
      <c r="E298" s="403"/>
      <c r="F298" s="146">
        <f t="shared" si="14"/>
        <v>2222222</v>
      </c>
      <c r="G298" s="375">
        <f t="shared" si="13"/>
        <v>0</v>
      </c>
      <c r="I298" s="376">
        <f>IF(OR(C298="150 Directors advances", C298="120 accounts receivable", C298="720.2 Automobile - Insurance", C298="720.3 Automobile - License", C298="870.4 Rent - Insurance", C298="870.6 Rent - Property Tax", C298="870.7 Rent - Homeoffice", C298="870.9 Rent - Water"),
   0,
   IF(Dashboard!$F$5="Quick",
      IF(OR(C298="190 Automobile",C298="200 computer hardware",C298="210 Computer software",C298="220 Quickbooks software",C298="230 Office equipment",C298="240 Office furniture"),
         E298-(E298/(1+Dashboard!$F$4)),
         0
      ),
      IF(C298="750 Business promotion",
         E298-(E298/(1+4.793/100)),
         E298-(E298/(1+Dashboard!$F$4))
      )
   )
)</f>
        <v>0</v>
      </c>
      <c r="J298" s="26">
        <f>Bank2[[#This Row],[Money in/ (Money out)]]-Bank2[[#This Row],[GST/HST]]</f>
        <v>0</v>
      </c>
      <c r="L298" s="23">
        <f t="shared" si="12"/>
        <v>0</v>
      </c>
    </row>
    <row r="299" spans="4:12" x14ac:dyDescent="0.2">
      <c r="D299" s="397">
        <f>_xlfn.XLOOKUP(C:C,Table1[for Import to Bank Register dropdown],Table1[for Pivot],0,0,1)</f>
        <v>0</v>
      </c>
      <c r="E299" s="403"/>
      <c r="F299" s="146">
        <f t="shared" si="14"/>
        <v>2222222</v>
      </c>
      <c r="G299" s="375">
        <f t="shared" si="13"/>
        <v>0</v>
      </c>
      <c r="I299" s="376">
        <f>IF(OR(C299="150 Directors advances", C299="120 accounts receivable", C299="720.2 Automobile - Insurance", C299="720.3 Automobile - License", C299="870.4 Rent - Insurance", C299="870.6 Rent - Property Tax", C299="870.7 Rent - Homeoffice", C299="870.9 Rent - Water"),
   0,
   IF(Dashboard!$F$5="Quick",
      IF(OR(C299="190 Automobile",C299="200 computer hardware",C299="210 Computer software",C299="220 Quickbooks software",C299="230 Office equipment",C299="240 Office furniture"),
         E299-(E299/(1+Dashboard!$F$4)),
         0
      ),
      IF(C299="750 Business promotion",
         E299-(E299/(1+4.793/100)),
         E299-(E299/(1+Dashboard!$F$4))
      )
   )
)</f>
        <v>0</v>
      </c>
      <c r="J299" s="26">
        <f>Bank2[[#This Row],[Money in/ (Money out)]]-Bank2[[#This Row],[GST/HST]]</f>
        <v>0</v>
      </c>
      <c r="L299" s="23">
        <f t="shared" si="12"/>
        <v>0</v>
      </c>
    </row>
    <row r="300" spans="4:12" x14ac:dyDescent="0.2">
      <c r="D300" s="397">
        <f>_xlfn.XLOOKUP(C:C,Table1[for Import to Bank Register dropdown],Table1[for Pivot],0,0,1)</f>
        <v>0</v>
      </c>
      <c r="E300" s="403"/>
      <c r="F300" s="146">
        <f t="shared" si="14"/>
        <v>2222222</v>
      </c>
      <c r="G300" s="375">
        <f t="shared" si="13"/>
        <v>0</v>
      </c>
      <c r="I300" s="376">
        <f>IF(OR(C300="150 Directors advances", C300="120 accounts receivable", C300="720.2 Automobile - Insurance", C300="720.3 Automobile - License", C300="870.4 Rent - Insurance", C300="870.6 Rent - Property Tax", C300="870.7 Rent - Homeoffice", C300="870.9 Rent - Water"),
   0,
   IF(Dashboard!$F$5="Quick",
      IF(OR(C300="190 Automobile",C300="200 computer hardware",C300="210 Computer software",C300="220 Quickbooks software",C300="230 Office equipment",C300="240 Office furniture"),
         E300-(E300/(1+Dashboard!$F$4)),
         0
      ),
      IF(C300="750 Business promotion",
         E300-(E300/(1+4.793/100)),
         E300-(E300/(1+Dashboard!$F$4))
      )
   )
)</f>
        <v>0</v>
      </c>
      <c r="J300" s="26">
        <f>Bank2[[#This Row],[Money in/ (Money out)]]-Bank2[[#This Row],[GST/HST]]</f>
        <v>0</v>
      </c>
      <c r="L300" s="23">
        <f t="shared" si="12"/>
        <v>0</v>
      </c>
    </row>
    <row r="301" spans="4:12" x14ac:dyDescent="0.2">
      <c r="D301" s="397">
        <f>_xlfn.XLOOKUP(C:C,Table1[for Import to Bank Register dropdown],Table1[for Pivot],0,0,1)</f>
        <v>0</v>
      </c>
      <c r="E301" s="403"/>
      <c r="F301" s="146">
        <f t="shared" si="14"/>
        <v>2222222</v>
      </c>
      <c r="G301" s="375">
        <f t="shared" si="13"/>
        <v>0</v>
      </c>
      <c r="I301" s="376">
        <f>IF(OR(C301="150 Directors advances", C301="120 accounts receivable", C301="720.2 Automobile - Insurance", C301="720.3 Automobile - License", C301="870.4 Rent - Insurance", C301="870.6 Rent - Property Tax", C301="870.7 Rent - Homeoffice", C301="870.9 Rent - Water"),
   0,
   IF(Dashboard!$F$5="Quick",
      IF(OR(C301="190 Automobile",C301="200 computer hardware",C301="210 Computer software",C301="220 Quickbooks software",C301="230 Office equipment",C301="240 Office furniture"),
         E301-(E301/(1+Dashboard!$F$4)),
         0
      ),
      IF(C301="750 Business promotion",
         E301-(E301/(1+4.793/100)),
         E301-(E301/(1+Dashboard!$F$4))
      )
   )
)</f>
        <v>0</v>
      </c>
      <c r="J301" s="26">
        <f>Bank2[[#This Row],[Money in/ (Money out)]]-Bank2[[#This Row],[GST/HST]]</f>
        <v>0</v>
      </c>
      <c r="L301" s="23">
        <f t="shared" si="12"/>
        <v>0</v>
      </c>
    </row>
    <row r="302" spans="4:12" x14ac:dyDescent="0.2">
      <c r="D302" s="397">
        <f>_xlfn.XLOOKUP(C:C,Table1[for Import to Bank Register dropdown],Table1[for Pivot],0,0,1)</f>
        <v>0</v>
      </c>
      <c r="E302" s="403"/>
      <c r="F302" s="146">
        <f t="shared" si="14"/>
        <v>2222222</v>
      </c>
      <c r="G302" s="375">
        <f t="shared" si="13"/>
        <v>0</v>
      </c>
      <c r="I302" s="376">
        <f>IF(OR(C302="150 Directors advances", C302="120 accounts receivable", C302="720.2 Automobile - Insurance", C302="720.3 Automobile - License", C302="870.4 Rent - Insurance", C302="870.6 Rent - Property Tax", C302="870.7 Rent - Homeoffice", C302="870.9 Rent - Water"),
   0,
   IF(Dashboard!$F$5="Quick",
      IF(OR(C302="190 Automobile",C302="200 computer hardware",C302="210 Computer software",C302="220 Quickbooks software",C302="230 Office equipment",C302="240 Office furniture"),
         E302-(E302/(1+Dashboard!$F$4)),
         0
      ),
      IF(C302="750 Business promotion",
         E302-(E302/(1+4.793/100)),
         E302-(E302/(1+Dashboard!$F$4))
      )
   )
)</f>
        <v>0</v>
      </c>
      <c r="J302" s="26">
        <f>Bank2[[#This Row],[Money in/ (Money out)]]-Bank2[[#This Row],[GST/HST]]</f>
        <v>0</v>
      </c>
      <c r="L302" s="23">
        <f t="shared" si="12"/>
        <v>0</v>
      </c>
    </row>
    <row r="303" spans="4:12" x14ac:dyDescent="0.2">
      <c r="D303" s="397">
        <f>_xlfn.XLOOKUP(C:C,Table1[for Import to Bank Register dropdown],Table1[for Pivot],0,0,1)</f>
        <v>0</v>
      </c>
      <c r="E303" s="403"/>
      <c r="F303" s="146">
        <f t="shared" si="14"/>
        <v>2222222</v>
      </c>
      <c r="G303" s="375">
        <f t="shared" si="13"/>
        <v>0</v>
      </c>
      <c r="I303" s="376">
        <f>IF(OR(C303="150 Directors advances", C303="120 accounts receivable", C303="720.2 Automobile - Insurance", C303="720.3 Automobile - License", C303="870.4 Rent - Insurance", C303="870.6 Rent - Property Tax", C303="870.7 Rent - Homeoffice", C303="870.9 Rent - Water"),
   0,
   IF(Dashboard!$F$5="Quick",
      IF(OR(C303="190 Automobile",C303="200 computer hardware",C303="210 Computer software",C303="220 Quickbooks software",C303="230 Office equipment",C303="240 Office furniture"),
         E303-(E303/(1+Dashboard!$F$4)),
         0
      ),
      IF(C303="750 Business promotion",
         E303-(E303/(1+4.793/100)),
         E303-(E303/(1+Dashboard!$F$4))
      )
   )
)</f>
        <v>0</v>
      </c>
      <c r="J303" s="26">
        <f>Bank2[[#This Row],[Money in/ (Money out)]]-Bank2[[#This Row],[GST/HST]]</f>
        <v>0</v>
      </c>
      <c r="L303" s="23">
        <f t="shared" si="12"/>
        <v>0</v>
      </c>
    </row>
    <row r="304" spans="4:12" x14ac:dyDescent="0.2">
      <c r="D304" s="397">
        <f>_xlfn.XLOOKUP(C:C,Table1[for Import to Bank Register dropdown],Table1[for Pivot],0,0,1)</f>
        <v>0</v>
      </c>
      <c r="E304" s="403"/>
      <c r="F304" s="146">
        <f t="shared" si="14"/>
        <v>2222222</v>
      </c>
      <c r="G304" s="375">
        <f t="shared" si="13"/>
        <v>0</v>
      </c>
      <c r="I304" s="376">
        <f>IF(OR(C304="150 Directors advances", C304="120 accounts receivable", C304="720.2 Automobile - Insurance", C304="720.3 Automobile - License", C304="870.4 Rent - Insurance", C304="870.6 Rent - Property Tax", C304="870.7 Rent - Homeoffice", C304="870.9 Rent - Water"),
   0,
   IF(Dashboard!$F$5="Quick",
      IF(OR(C304="190 Automobile",C304="200 computer hardware",C304="210 Computer software",C304="220 Quickbooks software",C304="230 Office equipment",C304="240 Office furniture"),
         E304-(E304/(1+Dashboard!$F$4)),
         0
      ),
      IF(C304="750 Business promotion",
         E304-(E304/(1+4.793/100)),
         E304-(E304/(1+Dashboard!$F$4))
      )
   )
)</f>
        <v>0</v>
      </c>
      <c r="J304" s="26">
        <f>Bank2[[#This Row],[Money in/ (Money out)]]-Bank2[[#This Row],[GST/HST]]</f>
        <v>0</v>
      </c>
      <c r="L304" s="23">
        <f t="shared" si="12"/>
        <v>0</v>
      </c>
    </row>
    <row r="305" spans="4:12" x14ac:dyDescent="0.2">
      <c r="D305" s="397">
        <f>_xlfn.XLOOKUP(C:C,Table1[for Import to Bank Register dropdown],Table1[for Pivot],0,0,1)</f>
        <v>0</v>
      </c>
      <c r="E305" s="403"/>
      <c r="F305" s="146">
        <f t="shared" si="14"/>
        <v>2222222</v>
      </c>
      <c r="G305" s="375">
        <f t="shared" si="13"/>
        <v>0</v>
      </c>
      <c r="I305" s="376">
        <f>IF(OR(C305="150 Directors advances", C305="120 accounts receivable", C305="720.2 Automobile - Insurance", C305="720.3 Automobile - License", C305="870.4 Rent - Insurance", C305="870.6 Rent - Property Tax", C305="870.7 Rent - Homeoffice", C305="870.9 Rent - Water"),
   0,
   IF(Dashboard!$F$5="Quick",
      IF(OR(C305="190 Automobile",C305="200 computer hardware",C305="210 Computer software",C305="220 Quickbooks software",C305="230 Office equipment",C305="240 Office furniture"),
         E305-(E305/(1+Dashboard!$F$4)),
         0
      ),
      IF(C305="750 Business promotion",
         E305-(E305/(1+4.793/100)),
         E305-(E305/(1+Dashboard!$F$4))
      )
   )
)</f>
        <v>0</v>
      </c>
      <c r="J305" s="26">
        <f>Bank2[[#This Row],[Money in/ (Money out)]]-Bank2[[#This Row],[GST/HST]]</f>
        <v>0</v>
      </c>
      <c r="L305" s="23">
        <f t="shared" si="12"/>
        <v>0</v>
      </c>
    </row>
    <row r="306" spans="4:12" x14ac:dyDescent="0.2">
      <c r="D306" s="397">
        <f>_xlfn.XLOOKUP(C:C,Table1[for Import to Bank Register dropdown],Table1[for Pivot],0,0,1)</f>
        <v>0</v>
      </c>
      <c r="E306" s="403"/>
      <c r="F306" s="146">
        <f t="shared" si="14"/>
        <v>2222222</v>
      </c>
      <c r="G306" s="375">
        <f t="shared" si="13"/>
        <v>0</v>
      </c>
      <c r="I306" s="376">
        <f>IF(OR(C306="150 Directors advances", C306="120 accounts receivable", C306="720.2 Automobile - Insurance", C306="720.3 Automobile - License", C306="870.4 Rent - Insurance", C306="870.6 Rent - Property Tax", C306="870.7 Rent - Homeoffice", C306="870.9 Rent - Water"),
   0,
   IF(Dashboard!$F$5="Quick",
      IF(OR(C306="190 Automobile",C306="200 computer hardware",C306="210 Computer software",C306="220 Quickbooks software",C306="230 Office equipment",C306="240 Office furniture"),
         E306-(E306/(1+Dashboard!$F$4)),
         0
      ),
      IF(C306="750 Business promotion",
         E306-(E306/(1+4.793/100)),
         E306-(E306/(1+Dashboard!$F$4))
      )
   )
)</f>
        <v>0</v>
      </c>
      <c r="J306" s="26">
        <f>Bank2[[#This Row],[Money in/ (Money out)]]-Bank2[[#This Row],[GST/HST]]</f>
        <v>0</v>
      </c>
      <c r="L306" s="23">
        <f t="shared" si="12"/>
        <v>0</v>
      </c>
    </row>
    <row r="307" spans="4:12" x14ac:dyDescent="0.2">
      <c r="D307" s="397">
        <f>_xlfn.XLOOKUP(C:C,Table1[for Import to Bank Register dropdown],Table1[for Pivot],0,0,1)</f>
        <v>0</v>
      </c>
      <c r="E307" s="403"/>
      <c r="F307" s="146">
        <f t="shared" si="14"/>
        <v>2222222</v>
      </c>
      <c r="G307" s="375">
        <f t="shared" si="13"/>
        <v>0</v>
      </c>
      <c r="I307" s="376">
        <f>IF(OR(C307="150 Directors advances", C307="120 accounts receivable", C307="720.2 Automobile - Insurance", C307="720.3 Automobile - License", C307="870.4 Rent - Insurance", C307="870.6 Rent - Property Tax", C307="870.7 Rent - Homeoffice", C307="870.9 Rent - Water"),
   0,
   IF(Dashboard!$F$5="Quick",
      IF(OR(C307="190 Automobile",C307="200 computer hardware",C307="210 Computer software",C307="220 Quickbooks software",C307="230 Office equipment",C307="240 Office furniture"),
         E307-(E307/(1+Dashboard!$F$4)),
         0
      ),
      IF(C307="750 Business promotion",
         E307-(E307/(1+4.793/100)),
         E307-(E307/(1+Dashboard!$F$4))
      )
   )
)</f>
        <v>0</v>
      </c>
      <c r="J307" s="26">
        <f>Bank2[[#This Row],[Money in/ (Money out)]]-Bank2[[#This Row],[GST/HST]]</f>
        <v>0</v>
      </c>
      <c r="L307" s="23">
        <f t="shared" si="12"/>
        <v>0</v>
      </c>
    </row>
    <row r="308" spans="4:12" x14ac:dyDescent="0.2">
      <c r="D308" s="397">
        <f>_xlfn.XLOOKUP(C:C,Table1[for Import to Bank Register dropdown],Table1[for Pivot],0,0,1)</f>
        <v>0</v>
      </c>
      <c r="E308" s="403"/>
      <c r="F308" s="146">
        <f t="shared" si="14"/>
        <v>2222222</v>
      </c>
      <c r="G308" s="375">
        <f t="shared" si="13"/>
        <v>0</v>
      </c>
      <c r="I308" s="376">
        <f>IF(OR(C308="150 Directors advances", C308="120 accounts receivable", C308="720.2 Automobile - Insurance", C308="720.3 Automobile - License", C308="870.4 Rent - Insurance", C308="870.6 Rent - Property Tax", C308="870.7 Rent - Homeoffice", C308="870.9 Rent - Water"),
   0,
   IF(Dashboard!$F$5="Quick",
      IF(OR(C308="190 Automobile",C308="200 computer hardware",C308="210 Computer software",C308="220 Quickbooks software",C308="230 Office equipment",C308="240 Office furniture"),
         E308-(E308/(1+Dashboard!$F$4)),
         0
      ),
      IF(C308="750 Business promotion",
         E308-(E308/(1+4.793/100)),
         E308-(E308/(1+Dashboard!$F$4))
      )
   )
)</f>
        <v>0</v>
      </c>
      <c r="J308" s="26">
        <f>Bank2[[#This Row],[Money in/ (Money out)]]-Bank2[[#This Row],[GST/HST]]</f>
        <v>0</v>
      </c>
      <c r="L308" s="23">
        <f t="shared" si="12"/>
        <v>0</v>
      </c>
    </row>
    <row r="309" spans="4:12" x14ac:dyDescent="0.2">
      <c r="D309" s="397">
        <f>_xlfn.XLOOKUP(C:C,Table1[for Import to Bank Register dropdown],Table1[for Pivot],0,0,1)</f>
        <v>0</v>
      </c>
      <c r="E309" s="403"/>
      <c r="F309" s="146">
        <f t="shared" si="14"/>
        <v>2222222</v>
      </c>
      <c r="G309" s="375">
        <f t="shared" si="13"/>
        <v>0</v>
      </c>
      <c r="I309" s="376">
        <f>IF(OR(C309="150 Directors advances", C309="120 accounts receivable", C309="720.2 Automobile - Insurance", C309="720.3 Automobile - License", C309="870.4 Rent - Insurance", C309="870.6 Rent - Property Tax", C309="870.7 Rent - Homeoffice", C309="870.9 Rent - Water"),
   0,
   IF(Dashboard!$F$5="Quick",
      IF(OR(C309="190 Automobile",C309="200 computer hardware",C309="210 Computer software",C309="220 Quickbooks software",C309="230 Office equipment",C309="240 Office furniture"),
         E309-(E309/(1+Dashboard!$F$4)),
         0
      ),
      IF(C309="750 Business promotion",
         E309-(E309/(1+4.793/100)),
         E309-(E309/(1+Dashboard!$F$4))
      )
   )
)</f>
        <v>0</v>
      </c>
      <c r="J309" s="26">
        <f>Bank2[[#This Row],[Money in/ (Money out)]]-Bank2[[#This Row],[GST/HST]]</f>
        <v>0</v>
      </c>
      <c r="L309" s="23">
        <f t="shared" si="12"/>
        <v>0</v>
      </c>
    </row>
    <row r="310" spans="4:12" x14ac:dyDescent="0.2">
      <c r="D310" s="397">
        <f>_xlfn.XLOOKUP(C:C,Table1[for Import to Bank Register dropdown],Table1[for Pivot],0,0,1)</f>
        <v>0</v>
      </c>
      <c r="E310" s="403"/>
      <c r="F310" s="146">
        <f t="shared" si="14"/>
        <v>2222222</v>
      </c>
      <c r="G310" s="375">
        <f t="shared" si="13"/>
        <v>0</v>
      </c>
      <c r="I310" s="376">
        <f>IF(OR(C310="150 Directors advances", C310="120 accounts receivable", C310="720.2 Automobile - Insurance", C310="720.3 Automobile - License", C310="870.4 Rent - Insurance", C310="870.6 Rent - Property Tax", C310="870.7 Rent - Homeoffice", C310="870.9 Rent - Water"),
   0,
   IF(Dashboard!$F$5="Quick",
      IF(OR(C310="190 Automobile",C310="200 computer hardware",C310="210 Computer software",C310="220 Quickbooks software",C310="230 Office equipment",C310="240 Office furniture"),
         E310-(E310/(1+Dashboard!$F$4)),
         0
      ),
      IF(C310="750 Business promotion",
         E310-(E310/(1+4.793/100)),
         E310-(E310/(1+Dashboard!$F$4))
      )
   )
)</f>
        <v>0</v>
      </c>
      <c r="J310" s="26">
        <f>Bank2[[#This Row],[Money in/ (Money out)]]-Bank2[[#This Row],[GST/HST]]</f>
        <v>0</v>
      </c>
      <c r="L310" s="23">
        <f t="shared" si="12"/>
        <v>0</v>
      </c>
    </row>
    <row r="311" spans="4:12" x14ac:dyDescent="0.2">
      <c r="D311" s="397">
        <f>_xlfn.XLOOKUP(C:C,Table1[for Import to Bank Register dropdown],Table1[for Pivot],0,0,1)</f>
        <v>0</v>
      </c>
      <c r="E311" s="403"/>
      <c r="F311" s="146">
        <f t="shared" si="14"/>
        <v>2222222</v>
      </c>
      <c r="G311" s="375">
        <f t="shared" si="13"/>
        <v>0</v>
      </c>
      <c r="I311" s="376">
        <f>IF(OR(C311="150 Directors advances", C311="120 accounts receivable", C311="720.2 Automobile - Insurance", C311="720.3 Automobile - License", C311="870.4 Rent - Insurance", C311="870.6 Rent - Property Tax", C311="870.7 Rent - Homeoffice", C311="870.9 Rent - Water"),
   0,
   IF(Dashboard!$F$5="Quick",
      IF(OR(C311="190 Automobile",C311="200 computer hardware",C311="210 Computer software",C311="220 Quickbooks software",C311="230 Office equipment",C311="240 Office furniture"),
         E311-(E311/(1+Dashboard!$F$4)),
         0
      ),
      IF(C311="750 Business promotion",
         E311-(E311/(1+4.793/100)),
         E311-(E311/(1+Dashboard!$F$4))
      )
   )
)</f>
        <v>0</v>
      </c>
      <c r="J311" s="26">
        <f>Bank2[[#This Row],[Money in/ (Money out)]]-Bank2[[#This Row],[GST/HST]]</f>
        <v>0</v>
      </c>
      <c r="L311" s="23">
        <f t="shared" si="12"/>
        <v>0</v>
      </c>
    </row>
    <row r="312" spans="4:12" x14ac:dyDescent="0.2">
      <c r="D312" s="397">
        <f>_xlfn.XLOOKUP(C:C,Table1[for Import to Bank Register dropdown],Table1[for Pivot],0,0,1)</f>
        <v>0</v>
      </c>
      <c r="E312" s="403"/>
      <c r="F312" s="146">
        <f t="shared" si="14"/>
        <v>2222222</v>
      </c>
      <c r="G312" s="375">
        <f t="shared" si="13"/>
        <v>0</v>
      </c>
      <c r="I312" s="376">
        <f>IF(OR(C312="150 Directors advances", C312="120 accounts receivable", C312="720.2 Automobile - Insurance", C312="720.3 Automobile - License", C312="870.4 Rent - Insurance", C312="870.6 Rent - Property Tax", C312="870.7 Rent - Homeoffice", C312="870.9 Rent - Water"),
   0,
   IF(Dashboard!$F$5="Quick",
      IF(OR(C312="190 Automobile",C312="200 computer hardware",C312="210 Computer software",C312="220 Quickbooks software",C312="230 Office equipment",C312="240 Office furniture"),
         E312-(E312/(1+Dashboard!$F$4)),
         0
      ),
      IF(C312="750 Business promotion",
         E312-(E312/(1+4.793/100)),
         E312-(E312/(1+Dashboard!$F$4))
      )
   )
)</f>
        <v>0</v>
      </c>
      <c r="J312" s="26">
        <f>Bank2[[#This Row],[Money in/ (Money out)]]-Bank2[[#This Row],[GST/HST]]</f>
        <v>0</v>
      </c>
      <c r="L312" s="23">
        <f t="shared" si="12"/>
        <v>0</v>
      </c>
    </row>
    <row r="313" spans="4:12" x14ac:dyDescent="0.2">
      <c r="D313" s="397">
        <f>_xlfn.XLOOKUP(C:C,Table1[for Import to Bank Register dropdown],Table1[for Pivot],0,0,1)</f>
        <v>0</v>
      </c>
      <c r="E313" s="403"/>
      <c r="F313" s="146">
        <f t="shared" si="14"/>
        <v>2222222</v>
      </c>
      <c r="G313" s="375">
        <f t="shared" si="13"/>
        <v>0</v>
      </c>
      <c r="I313" s="376">
        <f>IF(OR(C313="150 Directors advances", C313="120 accounts receivable", C313="720.2 Automobile - Insurance", C313="720.3 Automobile - License", C313="870.4 Rent - Insurance", C313="870.6 Rent - Property Tax", C313="870.7 Rent - Homeoffice", C313="870.9 Rent - Water"),
   0,
   IF(Dashboard!$F$5="Quick",
      IF(OR(C313="190 Automobile",C313="200 computer hardware",C313="210 Computer software",C313="220 Quickbooks software",C313="230 Office equipment",C313="240 Office furniture"),
         E313-(E313/(1+Dashboard!$F$4)),
         0
      ),
      IF(C313="750 Business promotion",
         E313-(E313/(1+4.793/100)),
         E313-(E313/(1+Dashboard!$F$4))
      )
   )
)</f>
        <v>0</v>
      </c>
      <c r="J313" s="26">
        <f>Bank2[[#This Row],[Money in/ (Money out)]]-Bank2[[#This Row],[GST/HST]]</f>
        <v>0</v>
      </c>
      <c r="L313" s="23">
        <f t="shared" si="12"/>
        <v>0</v>
      </c>
    </row>
    <row r="314" spans="4:12" x14ac:dyDescent="0.2">
      <c r="D314" s="397">
        <f>_xlfn.XLOOKUP(C:C,Table1[for Import to Bank Register dropdown],Table1[for Pivot],0,0,1)</f>
        <v>0</v>
      </c>
      <c r="E314" s="403"/>
      <c r="F314" s="146">
        <f t="shared" si="14"/>
        <v>2222222</v>
      </c>
      <c r="G314" s="375">
        <f t="shared" si="13"/>
        <v>0</v>
      </c>
      <c r="I314" s="376">
        <f>IF(OR(C314="150 Directors advances", C314="120 accounts receivable", C314="720.2 Automobile - Insurance", C314="720.3 Automobile - License", C314="870.4 Rent - Insurance", C314="870.6 Rent - Property Tax", C314="870.7 Rent - Homeoffice", C314="870.9 Rent - Water"),
   0,
   IF(Dashboard!$F$5="Quick",
      IF(OR(C314="190 Automobile",C314="200 computer hardware",C314="210 Computer software",C314="220 Quickbooks software",C314="230 Office equipment",C314="240 Office furniture"),
         E314-(E314/(1+Dashboard!$F$4)),
         0
      ),
      IF(C314="750 Business promotion",
         E314-(E314/(1+4.793/100)),
         E314-(E314/(1+Dashboard!$F$4))
      )
   )
)</f>
        <v>0</v>
      </c>
      <c r="J314" s="26">
        <f>Bank2[[#This Row],[Money in/ (Money out)]]-Bank2[[#This Row],[GST/HST]]</f>
        <v>0</v>
      </c>
      <c r="L314" s="23">
        <f t="shared" si="12"/>
        <v>0</v>
      </c>
    </row>
    <row r="315" spans="4:12" x14ac:dyDescent="0.2">
      <c r="D315" s="397">
        <f>_xlfn.XLOOKUP(C:C,Table1[for Import to Bank Register dropdown],Table1[for Pivot],0,0,1)</f>
        <v>0</v>
      </c>
      <c r="E315" s="403"/>
      <c r="F315" s="146">
        <f t="shared" si="14"/>
        <v>2222222</v>
      </c>
      <c r="G315" s="375">
        <f t="shared" si="13"/>
        <v>0</v>
      </c>
      <c r="I315" s="376">
        <f>IF(OR(C315="150 Directors advances", C315="120 accounts receivable", C315="720.2 Automobile - Insurance", C315="720.3 Automobile - License", C315="870.4 Rent - Insurance", C315="870.6 Rent - Property Tax", C315="870.7 Rent - Homeoffice", C315="870.9 Rent - Water"),
   0,
   IF(Dashboard!$F$5="Quick",
      IF(OR(C315="190 Automobile",C315="200 computer hardware",C315="210 Computer software",C315="220 Quickbooks software",C315="230 Office equipment",C315="240 Office furniture"),
         E315-(E315/(1+Dashboard!$F$4)),
         0
      ),
      IF(C315="750 Business promotion",
         E315-(E315/(1+4.793/100)),
         E315-(E315/(1+Dashboard!$F$4))
      )
   )
)</f>
        <v>0</v>
      </c>
      <c r="J315" s="26">
        <f>Bank2[[#This Row],[Money in/ (Money out)]]-Bank2[[#This Row],[GST/HST]]</f>
        <v>0</v>
      </c>
      <c r="L315" s="23">
        <f t="shared" si="12"/>
        <v>0</v>
      </c>
    </row>
    <row r="316" spans="4:12" x14ac:dyDescent="0.2">
      <c r="D316" s="397">
        <f>_xlfn.XLOOKUP(C:C,Table1[for Import to Bank Register dropdown],Table1[for Pivot],0,0,1)</f>
        <v>0</v>
      </c>
      <c r="E316" s="403"/>
      <c r="F316" s="146">
        <f t="shared" si="14"/>
        <v>2222222</v>
      </c>
      <c r="G316" s="375">
        <f t="shared" si="13"/>
        <v>0</v>
      </c>
      <c r="I316" s="376">
        <f>IF(OR(C316="150 Directors advances", C316="120 accounts receivable", C316="720.2 Automobile - Insurance", C316="720.3 Automobile - License", C316="870.4 Rent - Insurance", C316="870.6 Rent - Property Tax", C316="870.7 Rent - Homeoffice", C316="870.9 Rent - Water"),
   0,
   IF(Dashboard!$F$5="Quick",
      IF(OR(C316="190 Automobile",C316="200 computer hardware",C316="210 Computer software",C316="220 Quickbooks software",C316="230 Office equipment",C316="240 Office furniture"),
         E316-(E316/(1+Dashboard!$F$4)),
         0
      ),
      IF(C316="750 Business promotion",
         E316-(E316/(1+4.793/100)),
         E316-(E316/(1+Dashboard!$F$4))
      )
   )
)</f>
        <v>0</v>
      </c>
      <c r="J316" s="26">
        <f>Bank2[[#This Row],[Money in/ (Money out)]]-Bank2[[#This Row],[GST/HST]]</f>
        <v>0</v>
      </c>
      <c r="L316" s="23">
        <f t="shared" si="12"/>
        <v>0</v>
      </c>
    </row>
    <row r="317" spans="4:12" x14ac:dyDescent="0.2">
      <c r="D317" s="397">
        <f>_xlfn.XLOOKUP(C:C,Table1[for Import to Bank Register dropdown],Table1[for Pivot],0,0,1)</f>
        <v>0</v>
      </c>
      <c r="E317" s="403"/>
      <c r="F317" s="146">
        <f t="shared" si="14"/>
        <v>2222222</v>
      </c>
      <c r="G317" s="375">
        <f t="shared" si="13"/>
        <v>0</v>
      </c>
      <c r="I317" s="376">
        <f>IF(OR(C317="150 Directors advances", C317="120 accounts receivable", C317="720.2 Automobile - Insurance", C317="720.3 Automobile - License", C317="870.4 Rent - Insurance", C317="870.6 Rent - Property Tax", C317="870.7 Rent - Homeoffice", C317="870.9 Rent - Water"),
   0,
   IF(Dashboard!$F$5="Quick",
      IF(OR(C317="190 Automobile",C317="200 computer hardware",C317="210 Computer software",C317="220 Quickbooks software",C317="230 Office equipment",C317="240 Office furniture"),
         E317-(E317/(1+Dashboard!$F$4)),
         0
      ),
      IF(C317="750 Business promotion",
         E317-(E317/(1+4.793/100)),
         E317-(E317/(1+Dashboard!$F$4))
      )
   )
)</f>
        <v>0</v>
      </c>
      <c r="J317" s="26">
        <f>Bank2[[#This Row],[Money in/ (Money out)]]-Bank2[[#This Row],[GST/HST]]</f>
        <v>0</v>
      </c>
      <c r="L317" s="23">
        <f t="shared" si="12"/>
        <v>0</v>
      </c>
    </row>
    <row r="318" spans="4:12" x14ac:dyDescent="0.2">
      <c r="D318" s="397">
        <f>_xlfn.XLOOKUP(C:C,Table1[for Import to Bank Register dropdown],Table1[for Pivot],0,0,1)</f>
        <v>0</v>
      </c>
      <c r="E318" s="403"/>
      <c r="F318" s="146">
        <f t="shared" si="14"/>
        <v>2222222</v>
      </c>
      <c r="G318" s="375">
        <f t="shared" si="13"/>
        <v>0</v>
      </c>
      <c r="I318" s="376">
        <f>IF(OR(C318="150 Directors advances", C318="120 accounts receivable", C318="720.2 Automobile - Insurance", C318="720.3 Automobile - License", C318="870.4 Rent - Insurance", C318="870.6 Rent - Property Tax", C318="870.7 Rent - Homeoffice", C318="870.9 Rent - Water"),
   0,
   IF(Dashboard!$F$5="Quick",
      IF(OR(C318="190 Automobile",C318="200 computer hardware",C318="210 Computer software",C318="220 Quickbooks software",C318="230 Office equipment",C318="240 Office furniture"),
         E318-(E318/(1+Dashboard!$F$4)),
         0
      ),
      IF(C318="750 Business promotion",
         E318-(E318/(1+4.793/100)),
         E318-(E318/(1+Dashboard!$F$4))
      )
   )
)</f>
        <v>0</v>
      </c>
      <c r="J318" s="26">
        <f>Bank2[[#This Row],[Money in/ (Money out)]]-Bank2[[#This Row],[GST/HST]]</f>
        <v>0</v>
      </c>
      <c r="L318" s="23">
        <f t="shared" si="12"/>
        <v>0</v>
      </c>
    </row>
    <row r="319" spans="4:12" x14ac:dyDescent="0.2">
      <c r="D319" s="397">
        <f>_xlfn.XLOOKUP(C:C,Table1[for Import to Bank Register dropdown],Table1[for Pivot],0,0,1)</f>
        <v>0</v>
      </c>
      <c r="E319" s="403"/>
      <c r="F319" s="146">
        <f t="shared" si="14"/>
        <v>2222222</v>
      </c>
      <c r="G319" s="375">
        <f t="shared" si="13"/>
        <v>0</v>
      </c>
      <c r="I319" s="376">
        <f>IF(OR(C319="150 Directors advances", C319="120 accounts receivable", C319="720.2 Automobile - Insurance", C319="720.3 Automobile - License", C319="870.4 Rent - Insurance", C319="870.6 Rent - Property Tax", C319="870.7 Rent - Homeoffice", C319="870.9 Rent - Water"),
   0,
   IF(Dashboard!$F$5="Quick",
      IF(OR(C319="190 Automobile",C319="200 computer hardware",C319="210 Computer software",C319="220 Quickbooks software",C319="230 Office equipment",C319="240 Office furniture"),
         E319-(E319/(1+Dashboard!$F$4)),
         0
      ),
      IF(C319="750 Business promotion",
         E319-(E319/(1+4.793/100)),
         E319-(E319/(1+Dashboard!$F$4))
      )
   )
)</f>
        <v>0</v>
      </c>
      <c r="J319" s="26">
        <f>Bank2[[#This Row],[Money in/ (Money out)]]-Bank2[[#This Row],[GST/HST]]</f>
        <v>0</v>
      </c>
      <c r="L319" s="23">
        <f t="shared" si="12"/>
        <v>0</v>
      </c>
    </row>
    <row r="320" spans="4:12" x14ac:dyDescent="0.2">
      <c r="D320" s="397">
        <f>_xlfn.XLOOKUP(C:C,Table1[for Import to Bank Register dropdown],Table1[for Pivot],0,0,1)</f>
        <v>0</v>
      </c>
      <c r="E320" s="403"/>
      <c r="F320" s="146">
        <f t="shared" si="14"/>
        <v>2222222</v>
      </c>
      <c r="G320" s="375">
        <f t="shared" si="13"/>
        <v>0</v>
      </c>
      <c r="I320" s="376">
        <f>IF(OR(C320="150 Directors advances", C320="120 accounts receivable", C320="720.2 Automobile - Insurance", C320="720.3 Automobile - License", C320="870.4 Rent - Insurance", C320="870.6 Rent - Property Tax", C320="870.7 Rent - Homeoffice", C320="870.9 Rent - Water"),
   0,
   IF(Dashboard!$F$5="Quick",
      IF(OR(C320="190 Automobile",C320="200 computer hardware",C320="210 Computer software",C320="220 Quickbooks software",C320="230 Office equipment",C320="240 Office furniture"),
         E320-(E320/(1+Dashboard!$F$4)),
         0
      ),
      IF(C320="750 Business promotion",
         E320-(E320/(1+4.793/100)),
         E320-(E320/(1+Dashboard!$F$4))
      )
   )
)</f>
        <v>0</v>
      </c>
      <c r="J320" s="26">
        <f>Bank2[[#This Row],[Money in/ (Money out)]]-Bank2[[#This Row],[GST/HST]]</f>
        <v>0</v>
      </c>
      <c r="L320" s="23">
        <f t="shared" si="12"/>
        <v>0</v>
      </c>
    </row>
    <row r="321" spans="4:12" x14ac:dyDescent="0.2">
      <c r="D321" s="397">
        <f>_xlfn.XLOOKUP(C:C,Table1[for Import to Bank Register dropdown],Table1[for Pivot],0,0,1)</f>
        <v>0</v>
      </c>
      <c r="E321" s="403"/>
      <c r="F321" s="146">
        <f t="shared" si="14"/>
        <v>2222222</v>
      </c>
      <c r="G321" s="375">
        <f t="shared" si="13"/>
        <v>0</v>
      </c>
      <c r="I321" s="376">
        <f>IF(OR(C321="150 Directors advances", C321="120 accounts receivable", C321="720.2 Automobile - Insurance", C321="720.3 Automobile - License", C321="870.4 Rent - Insurance", C321="870.6 Rent - Property Tax", C321="870.7 Rent - Homeoffice", C321="870.9 Rent - Water"),
   0,
   IF(Dashboard!$F$5="Quick",
      IF(OR(C321="190 Automobile",C321="200 computer hardware",C321="210 Computer software",C321="220 Quickbooks software",C321="230 Office equipment",C321="240 Office furniture"),
         E321-(E321/(1+Dashboard!$F$4)),
         0
      ),
      IF(C321="750 Business promotion",
         E321-(E321/(1+4.793/100)),
         E321-(E321/(1+Dashboard!$F$4))
      )
   )
)</f>
        <v>0</v>
      </c>
      <c r="J321" s="26">
        <f>Bank2[[#This Row],[Money in/ (Money out)]]-Bank2[[#This Row],[GST/HST]]</f>
        <v>0</v>
      </c>
      <c r="L321" s="23">
        <f t="shared" si="12"/>
        <v>0</v>
      </c>
    </row>
    <row r="322" spans="4:12" x14ac:dyDescent="0.2">
      <c r="D322" s="397">
        <f>_xlfn.XLOOKUP(C:C,Table1[for Import to Bank Register dropdown],Table1[for Pivot],0,0,1)</f>
        <v>0</v>
      </c>
      <c r="E322" s="403"/>
      <c r="F322" s="146">
        <f t="shared" si="14"/>
        <v>2222222</v>
      </c>
      <c r="G322" s="375">
        <f t="shared" si="13"/>
        <v>0</v>
      </c>
      <c r="I322" s="376">
        <f>IF(OR(C322="150 Directors advances", C322="120 accounts receivable", C322="720.2 Automobile - Insurance", C322="720.3 Automobile - License", C322="870.4 Rent - Insurance", C322="870.6 Rent - Property Tax", C322="870.7 Rent - Homeoffice", C322="870.9 Rent - Water"),
   0,
   IF(Dashboard!$F$5="Quick",
      IF(OR(C322="190 Automobile",C322="200 computer hardware",C322="210 Computer software",C322="220 Quickbooks software",C322="230 Office equipment",C322="240 Office furniture"),
         E322-(E322/(1+Dashboard!$F$4)),
         0
      ),
      IF(C322="750 Business promotion",
         E322-(E322/(1+4.793/100)),
         E322-(E322/(1+Dashboard!$F$4))
      )
   )
)</f>
        <v>0</v>
      </c>
      <c r="J322" s="26">
        <f>Bank2[[#This Row],[Money in/ (Money out)]]-Bank2[[#This Row],[GST/HST]]</f>
        <v>0</v>
      </c>
      <c r="L322" s="23">
        <f t="shared" si="12"/>
        <v>0</v>
      </c>
    </row>
    <row r="323" spans="4:12" x14ac:dyDescent="0.2">
      <c r="D323" s="397">
        <f>_xlfn.XLOOKUP(C:C,Table1[for Import to Bank Register dropdown],Table1[for Pivot],0,0,1)</f>
        <v>0</v>
      </c>
      <c r="E323" s="403"/>
      <c r="F323" s="146">
        <f t="shared" si="14"/>
        <v>2222222</v>
      </c>
      <c r="G323" s="375">
        <f t="shared" si="13"/>
        <v>0</v>
      </c>
      <c r="I323" s="376">
        <f>IF(OR(C323="150 Directors advances", C323="120 accounts receivable", C323="720.2 Automobile - Insurance", C323="720.3 Automobile - License", C323="870.4 Rent - Insurance", C323="870.6 Rent - Property Tax", C323="870.7 Rent - Homeoffice", C323="870.9 Rent - Water"),
   0,
   IF(Dashboard!$F$5="Quick",
      IF(OR(C323="190 Automobile",C323="200 computer hardware",C323="210 Computer software",C323="220 Quickbooks software",C323="230 Office equipment",C323="240 Office furniture"),
         E323-(E323/(1+Dashboard!$F$4)),
         0
      ),
      IF(C323="750 Business promotion",
         E323-(E323/(1+4.793/100)),
         E323-(E323/(1+Dashboard!$F$4))
      )
   )
)</f>
        <v>0</v>
      </c>
      <c r="J323" s="26">
        <f>Bank2[[#This Row],[Money in/ (Money out)]]-Bank2[[#This Row],[GST/HST]]</f>
        <v>0</v>
      </c>
      <c r="L323" s="23">
        <f t="shared" si="12"/>
        <v>0</v>
      </c>
    </row>
    <row r="324" spans="4:12" x14ac:dyDescent="0.2">
      <c r="D324" s="397">
        <f>_xlfn.XLOOKUP(C:C,Table1[for Import to Bank Register dropdown],Table1[for Pivot],0,0,1)</f>
        <v>0</v>
      </c>
      <c r="E324" s="403"/>
      <c r="F324" s="146">
        <f t="shared" si="14"/>
        <v>2222222</v>
      </c>
      <c r="G324" s="375">
        <f t="shared" si="13"/>
        <v>0</v>
      </c>
      <c r="I324" s="376">
        <f>IF(OR(C324="150 Directors advances", C324="120 accounts receivable", C324="720.2 Automobile - Insurance", C324="720.3 Automobile - License", C324="870.4 Rent - Insurance", C324="870.6 Rent - Property Tax", C324="870.7 Rent - Homeoffice", C324="870.9 Rent - Water"),
   0,
   IF(Dashboard!$F$5="Quick",
      IF(OR(C324="190 Automobile",C324="200 computer hardware",C324="210 Computer software",C324="220 Quickbooks software",C324="230 Office equipment",C324="240 Office furniture"),
         E324-(E324/(1+Dashboard!$F$4)),
         0
      ),
      IF(C324="750 Business promotion",
         E324-(E324/(1+4.793/100)),
         E324-(E324/(1+Dashboard!$F$4))
      )
   )
)</f>
        <v>0</v>
      </c>
      <c r="J324" s="26">
        <f>Bank2[[#This Row],[Money in/ (Money out)]]-Bank2[[#This Row],[GST/HST]]</f>
        <v>0</v>
      </c>
      <c r="L324" s="23">
        <f t="shared" si="12"/>
        <v>0</v>
      </c>
    </row>
    <row r="325" spans="4:12" x14ac:dyDescent="0.2">
      <c r="D325" s="397">
        <f>_xlfn.XLOOKUP(C:C,Table1[for Import to Bank Register dropdown],Table1[for Pivot],0,0,1)</f>
        <v>0</v>
      </c>
      <c r="E325" s="403"/>
      <c r="F325" s="146">
        <f t="shared" si="14"/>
        <v>2222222</v>
      </c>
      <c r="G325" s="375">
        <f t="shared" si="13"/>
        <v>0</v>
      </c>
      <c r="I325" s="376">
        <f>IF(OR(C325="150 Directors advances", C325="120 accounts receivable", C325="720.2 Automobile - Insurance", C325="720.3 Automobile - License", C325="870.4 Rent - Insurance", C325="870.6 Rent - Property Tax", C325="870.7 Rent - Homeoffice", C325="870.9 Rent - Water"),
   0,
   IF(Dashboard!$F$5="Quick",
      IF(OR(C325="190 Automobile",C325="200 computer hardware",C325="210 Computer software",C325="220 Quickbooks software",C325="230 Office equipment",C325="240 Office furniture"),
         E325-(E325/(1+Dashboard!$F$4)),
         0
      ),
      IF(C325="750 Business promotion",
         E325-(E325/(1+4.793/100)),
         E325-(E325/(1+Dashboard!$F$4))
      )
   )
)</f>
        <v>0</v>
      </c>
      <c r="J325" s="26">
        <f>Bank2[[#This Row],[Money in/ (Money out)]]-Bank2[[#This Row],[GST/HST]]</f>
        <v>0</v>
      </c>
      <c r="L325" s="23">
        <f t="shared" si="12"/>
        <v>0</v>
      </c>
    </row>
    <row r="326" spans="4:12" x14ac:dyDescent="0.2">
      <c r="D326" s="397">
        <f>_xlfn.XLOOKUP(C:C,Table1[for Import to Bank Register dropdown],Table1[for Pivot],0,0,1)</f>
        <v>0</v>
      </c>
      <c r="E326" s="403"/>
      <c r="F326" s="146">
        <f t="shared" si="14"/>
        <v>2222222</v>
      </c>
      <c r="G326" s="375">
        <f t="shared" si="13"/>
        <v>0</v>
      </c>
      <c r="I326" s="376">
        <f>IF(OR(C326="150 Directors advances", C326="120 accounts receivable", C326="720.2 Automobile - Insurance", C326="720.3 Automobile - License", C326="870.4 Rent - Insurance", C326="870.6 Rent - Property Tax", C326="870.7 Rent - Homeoffice", C326="870.9 Rent - Water"),
   0,
   IF(Dashboard!$F$5="Quick",
      IF(OR(C326="190 Automobile",C326="200 computer hardware",C326="210 Computer software",C326="220 Quickbooks software",C326="230 Office equipment",C326="240 Office furniture"),
         E326-(E326/(1+Dashboard!$F$4)),
         0
      ),
      IF(C326="750 Business promotion",
         E326-(E326/(1+4.793/100)),
         E326-(E326/(1+Dashboard!$F$4))
      )
   )
)</f>
        <v>0</v>
      </c>
      <c r="J326" s="26">
        <f>Bank2[[#This Row],[Money in/ (Money out)]]-Bank2[[#This Row],[GST/HST]]</f>
        <v>0</v>
      </c>
      <c r="L326" s="23">
        <f t="shared" si="12"/>
        <v>0</v>
      </c>
    </row>
    <row r="327" spans="4:12" x14ac:dyDescent="0.2">
      <c r="D327" s="397">
        <f>_xlfn.XLOOKUP(C:C,Table1[for Import to Bank Register dropdown],Table1[for Pivot],0,0,1)</f>
        <v>0</v>
      </c>
      <c r="E327" s="403"/>
      <c r="F327" s="146">
        <f t="shared" si="14"/>
        <v>2222222</v>
      </c>
      <c r="G327" s="375">
        <f t="shared" si="13"/>
        <v>0</v>
      </c>
      <c r="I327" s="376">
        <f>IF(OR(C327="150 Directors advances", C327="120 accounts receivable", C327="720.2 Automobile - Insurance", C327="720.3 Automobile - License", C327="870.4 Rent - Insurance", C327="870.6 Rent - Property Tax", C327="870.7 Rent - Homeoffice", C327="870.9 Rent - Water"),
   0,
   IF(Dashboard!$F$5="Quick",
      IF(OR(C327="190 Automobile",C327="200 computer hardware",C327="210 Computer software",C327="220 Quickbooks software",C327="230 Office equipment",C327="240 Office furniture"),
         E327-(E327/(1+Dashboard!$F$4)),
         0
      ),
      IF(C327="750 Business promotion",
         E327-(E327/(1+4.793/100)),
         E327-(E327/(1+Dashboard!$F$4))
      )
   )
)</f>
        <v>0</v>
      </c>
      <c r="J327" s="26">
        <f>Bank2[[#This Row],[Money in/ (Money out)]]-Bank2[[#This Row],[GST/HST]]</f>
        <v>0</v>
      </c>
      <c r="L327" s="23">
        <f t="shared" ref="L327:L390" si="15">$L$3</f>
        <v>0</v>
      </c>
    </row>
    <row r="328" spans="4:12" x14ac:dyDescent="0.2">
      <c r="D328" s="397">
        <f>_xlfn.XLOOKUP(C:C,Table1[for Import to Bank Register dropdown],Table1[for Pivot],0,0,1)</f>
        <v>0</v>
      </c>
      <c r="E328" s="403"/>
      <c r="F328" s="146">
        <f t="shared" si="14"/>
        <v>2222222</v>
      </c>
      <c r="G328" s="375">
        <f t="shared" si="13"/>
        <v>0</v>
      </c>
      <c r="I328" s="376">
        <f>IF(OR(C328="150 Directors advances", C328="120 accounts receivable", C328="720.2 Automobile - Insurance", C328="720.3 Automobile - License", C328="870.4 Rent - Insurance", C328="870.6 Rent - Property Tax", C328="870.7 Rent - Homeoffice", C328="870.9 Rent - Water"),
   0,
   IF(Dashboard!$F$5="Quick",
      IF(OR(C328="190 Automobile",C328="200 computer hardware",C328="210 Computer software",C328="220 Quickbooks software",C328="230 Office equipment",C328="240 Office furniture"),
         E328-(E328/(1+Dashboard!$F$4)),
         0
      ),
      IF(C328="750 Business promotion",
         E328-(E328/(1+4.793/100)),
         E328-(E328/(1+Dashboard!$F$4))
      )
   )
)</f>
        <v>0</v>
      </c>
      <c r="J328" s="26">
        <f>Bank2[[#This Row],[Money in/ (Money out)]]-Bank2[[#This Row],[GST/HST]]</f>
        <v>0</v>
      </c>
      <c r="L328" s="23">
        <f t="shared" si="15"/>
        <v>0</v>
      </c>
    </row>
    <row r="329" spans="4:12" x14ac:dyDescent="0.2">
      <c r="D329" s="397">
        <f>_xlfn.XLOOKUP(C:C,Table1[for Import to Bank Register dropdown],Table1[for Pivot],0,0,1)</f>
        <v>0</v>
      </c>
      <c r="E329" s="403"/>
      <c r="F329" s="146">
        <f t="shared" si="14"/>
        <v>2222222</v>
      </c>
      <c r="G329" s="375">
        <f t="shared" si="13"/>
        <v>0</v>
      </c>
      <c r="I329" s="376">
        <f>IF(OR(C329="150 Directors advances", C329="120 accounts receivable", C329="720.2 Automobile - Insurance", C329="720.3 Automobile - License", C329="870.4 Rent - Insurance", C329="870.6 Rent - Property Tax", C329="870.7 Rent - Homeoffice", C329="870.9 Rent - Water"),
   0,
   IF(Dashboard!$F$5="Quick",
      IF(OR(C329="190 Automobile",C329="200 computer hardware",C329="210 Computer software",C329="220 Quickbooks software",C329="230 Office equipment",C329="240 Office furniture"),
         E329-(E329/(1+Dashboard!$F$4)),
         0
      ),
      IF(C329="750 Business promotion",
         E329-(E329/(1+4.793/100)),
         E329-(E329/(1+Dashboard!$F$4))
      )
   )
)</f>
        <v>0</v>
      </c>
      <c r="J329" s="26">
        <f>Bank2[[#This Row],[Money in/ (Money out)]]-Bank2[[#This Row],[GST/HST]]</f>
        <v>0</v>
      </c>
      <c r="L329" s="23">
        <f t="shared" si="15"/>
        <v>0</v>
      </c>
    </row>
    <row r="330" spans="4:12" x14ac:dyDescent="0.2">
      <c r="D330" s="397">
        <f>_xlfn.XLOOKUP(C:C,Table1[for Import to Bank Register dropdown],Table1[for Pivot],0,0,1)</f>
        <v>0</v>
      </c>
      <c r="E330" s="403"/>
      <c r="F330" s="146">
        <f t="shared" si="14"/>
        <v>2222222</v>
      </c>
      <c r="G330" s="375">
        <f t="shared" ref="G330:G393" si="16">G329+E330</f>
        <v>0</v>
      </c>
      <c r="I330" s="376">
        <f>IF(OR(C330="150 Directors advances", C330="120 accounts receivable", C330="720.2 Automobile - Insurance", C330="720.3 Automobile - License", C330="870.4 Rent - Insurance", C330="870.6 Rent - Property Tax", C330="870.7 Rent - Homeoffice", C330="870.9 Rent - Water"),
   0,
   IF(Dashboard!$F$5="Quick",
      IF(OR(C330="190 Automobile",C330="200 computer hardware",C330="210 Computer software",C330="220 Quickbooks software",C330="230 Office equipment",C330="240 Office furniture"),
         E330-(E330/(1+Dashboard!$F$4)),
         0
      ),
      IF(C330="750 Business promotion",
         E330-(E330/(1+4.793/100)),
         E330-(E330/(1+Dashboard!$F$4))
      )
   )
)</f>
        <v>0</v>
      </c>
      <c r="J330" s="26">
        <f>Bank2[[#This Row],[Money in/ (Money out)]]-Bank2[[#This Row],[GST/HST]]</f>
        <v>0</v>
      </c>
      <c r="L330" s="23">
        <f t="shared" si="15"/>
        <v>0</v>
      </c>
    </row>
    <row r="331" spans="4:12" x14ac:dyDescent="0.2">
      <c r="D331" s="397">
        <f>_xlfn.XLOOKUP(C:C,Table1[for Import to Bank Register dropdown],Table1[for Pivot],0,0,1)</f>
        <v>0</v>
      </c>
      <c r="E331" s="403"/>
      <c r="F331" s="146">
        <f t="shared" ref="F331:F394" si="17">$E$2</f>
        <v>2222222</v>
      </c>
      <c r="G331" s="375">
        <f t="shared" si="16"/>
        <v>0</v>
      </c>
      <c r="I331" s="376">
        <f>IF(OR(C331="150 Directors advances", C331="120 accounts receivable", C331="720.2 Automobile - Insurance", C331="720.3 Automobile - License", C331="870.4 Rent - Insurance", C331="870.6 Rent - Property Tax", C331="870.7 Rent - Homeoffice", C331="870.9 Rent - Water"),
   0,
   IF(Dashboard!$F$5="Quick",
      IF(OR(C331="190 Automobile",C331="200 computer hardware",C331="210 Computer software",C331="220 Quickbooks software",C331="230 Office equipment",C331="240 Office furniture"),
         E331-(E331/(1+Dashboard!$F$4)),
         0
      ),
      IF(C331="750 Business promotion",
         E331-(E331/(1+4.793/100)),
         E331-(E331/(1+Dashboard!$F$4))
      )
   )
)</f>
        <v>0</v>
      </c>
      <c r="J331" s="26">
        <f>Bank2[[#This Row],[Money in/ (Money out)]]-Bank2[[#This Row],[GST/HST]]</f>
        <v>0</v>
      </c>
      <c r="L331" s="23">
        <f t="shared" si="15"/>
        <v>0</v>
      </c>
    </row>
    <row r="332" spans="4:12" x14ac:dyDescent="0.2">
      <c r="D332" s="397">
        <f>_xlfn.XLOOKUP(C:C,Table1[for Import to Bank Register dropdown],Table1[for Pivot],0,0,1)</f>
        <v>0</v>
      </c>
      <c r="E332" s="403"/>
      <c r="F332" s="146">
        <f t="shared" si="17"/>
        <v>2222222</v>
      </c>
      <c r="G332" s="375">
        <f t="shared" si="16"/>
        <v>0</v>
      </c>
      <c r="I332" s="376">
        <f>IF(OR(C332="150 Directors advances", C332="120 accounts receivable", C332="720.2 Automobile - Insurance", C332="720.3 Automobile - License", C332="870.4 Rent - Insurance", C332="870.6 Rent - Property Tax", C332="870.7 Rent - Homeoffice", C332="870.9 Rent - Water"),
   0,
   IF(Dashboard!$F$5="Quick",
      IF(OR(C332="190 Automobile",C332="200 computer hardware",C332="210 Computer software",C332="220 Quickbooks software",C332="230 Office equipment",C332="240 Office furniture"),
         E332-(E332/(1+Dashboard!$F$4)),
         0
      ),
      IF(C332="750 Business promotion",
         E332-(E332/(1+4.793/100)),
         E332-(E332/(1+Dashboard!$F$4))
      )
   )
)</f>
        <v>0</v>
      </c>
      <c r="J332" s="26">
        <f>Bank2[[#This Row],[Money in/ (Money out)]]-Bank2[[#This Row],[GST/HST]]</f>
        <v>0</v>
      </c>
      <c r="L332" s="23">
        <f t="shared" si="15"/>
        <v>0</v>
      </c>
    </row>
    <row r="333" spans="4:12" x14ac:dyDescent="0.2">
      <c r="D333" s="397">
        <f>_xlfn.XLOOKUP(C:C,Table1[for Import to Bank Register dropdown],Table1[for Pivot],0,0,1)</f>
        <v>0</v>
      </c>
      <c r="E333" s="403"/>
      <c r="F333" s="146">
        <f t="shared" si="17"/>
        <v>2222222</v>
      </c>
      <c r="G333" s="375">
        <f t="shared" si="16"/>
        <v>0</v>
      </c>
      <c r="I333" s="376">
        <f>IF(OR(C333="150 Directors advances", C333="120 accounts receivable", C333="720.2 Automobile - Insurance", C333="720.3 Automobile - License", C333="870.4 Rent - Insurance", C333="870.6 Rent - Property Tax", C333="870.7 Rent - Homeoffice", C333="870.9 Rent - Water"),
   0,
   IF(Dashboard!$F$5="Quick",
      IF(OR(C333="190 Automobile",C333="200 computer hardware",C333="210 Computer software",C333="220 Quickbooks software",C333="230 Office equipment",C333="240 Office furniture"),
         E333-(E333/(1+Dashboard!$F$4)),
         0
      ),
      IF(C333="750 Business promotion",
         E333-(E333/(1+4.793/100)),
         E333-(E333/(1+Dashboard!$F$4))
      )
   )
)</f>
        <v>0</v>
      </c>
      <c r="J333" s="26">
        <f>Bank2[[#This Row],[Money in/ (Money out)]]-Bank2[[#This Row],[GST/HST]]</f>
        <v>0</v>
      </c>
      <c r="L333" s="23">
        <f t="shared" si="15"/>
        <v>0</v>
      </c>
    </row>
    <row r="334" spans="4:12" x14ac:dyDescent="0.2">
      <c r="D334" s="397">
        <f>_xlfn.XLOOKUP(C:C,Table1[for Import to Bank Register dropdown],Table1[for Pivot],0,0,1)</f>
        <v>0</v>
      </c>
      <c r="E334" s="403"/>
      <c r="F334" s="146">
        <f t="shared" si="17"/>
        <v>2222222</v>
      </c>
      <c r="G334" s="375">
        <f t="shared" si="16"/>
        <v>0</v>
      </c>
      <c r="I334" s="376">
        <f>IF(OR(C334="150 Directors advances", C334="120 accounts receivable", C334="720.2 Automobile - Insurance", C334="720.3 Automobile - License", C334="870.4 Rent - Insurance", C334="870.6 Rent - Property Tax", C334="870.7 Rent - Homeoffice", C334="870.9 Rent - Water"),
   0,
   IF(Dashboard!$F$5="Quick",
      IF(OR(C334="190 Automobile",C334="200 computer hardware",C334="210 Computer software",C334="220 Quickbooks software",C334="230 Office equipment",C334="240 Office furniture"),
         E334-(E334/(1+Dashboard!$F$4)),
         0
      ),
      IF(C334="750 Business promotion",
         E334-(E334/(1+4.793/100)),
         E334-(E334/(1+Dashboard!$F$4))
      )
   )
)</f>
        <v>0</v>
      </c>
      <c r="J334" s="26">
        <f>Bank2[[#This Row],[Money in/ (Money out)]]-Bank2[[#This Row],[GST/HST]]</f>
        <v>0</v>
      </c>
      <c r="L334" s="23">
        <f t="shared" si="15"/>
        <v>0</v>
      </c>
    </row>
    <row r="335" spans="4:12" x14ac:dyDescent="0.2">
      <c r="D335" s="397">
        <f>_xlfn.XLOOKUP(C:C,Table1[for Import to Bank Register dropdown],Table1[for Pivot],0,0,1)</f>
        <v>0</v>
      </c>
      <c r="E335" s="403"/>
      <c r="F335" s="146">
        <f t="shared" si="17"/>
        <v>2222222</v>
      </c>
      <c r="G335" s="375">
        <f t="shared" si="16"/>
        <v>0</v>
      </c>
      <c r="I335" s="376">
        <f>IF(OR(C335="150 Directors advances", C335="120 accounts receivable", C335="720.2 Automobile - Insurance", C335="720.3 Automobile - License", C335="870.4 Rent - Insurance", C335="870.6 Rent - Property Tax", C335="870.7 Rent - Homeoffice", C335="870.9 Rent - Water"),
   0,
   IF(Dashboard!$F$5="Quick",
      IF(OR(C335="190 Automobile",C335="200 computer hardware",C335="210 Computer software",C335="220 Quickbooks software",C335="230 Office equipment",C335="240 Office furniture"),
         E335-(E335/(1+Dashboard!$F$4)),
         0
      ),
      IF(C335="750 Business promotion",
         E335-(E335/(1+4.793/100)),
         E335-(E335/(1+Dashboard!$F$4))
      )
   )
)</f>
        <v>0</v>
      </c>
      <c r="J335" s="26">
        <f>Bank2[[#This Row],[Money in/ (Money out)]]-Bank2[[#This Row],[GST/HST]]</f>
        <v>0</v>
      </c>
      <c r="L335" s="23">
        <f t="shared" si="15"/>
        <v>0</v>
      </c>
    </row>
    <row r="336" spans="4:12" x14ac:dyDescent="0.2">
      <c r="D336" s="397">
        <f>_xlfn.XLOOKUP(C:C,Table1[for Import to Bank Register dropdown],Table1[for Pivot],0,0,1)</f>
        <v>0</v>
      </c>
      <c r="E336" s="403"/>
      <c r="F336" s="146">
        <f t="shared" si="17"/>
        <v>2222222</v>
      </c>
      <c r="G336" s="375">
        <f t="shared" si="16"/>
        <v>0</v>
      </c>
      <c r="I336" s="376">
        <f>IF(OR(C336="150 Directors advances", C336="120 accounts receivable", C336="720.2 Automobile - Insurance", C336="720.3 Automobile - License", C336="870.4 Rent - Insurance", C336="870.6 Rent - Property Tax", C336="870.7 Rent - Homeoffice", C336="870.9 Rent - Water"),
   0,
   IF(Dashboard!$F$5="Quick",
      IF(OR(C336="190 Automobile",C336="200 computer hardware",C336="210 Computer software",C336="220 Quickbooks software",C336="230 Office equipment",C336="240 Office furniture"),
         E336-(E336/(1+Dashboard!$F$4)),
         0
      ),
      IF(C336="750 Business promotion",
         E336-(E336/(1+4.793/100)),
         E336-(E336/(1+Dashboard!$F$4))
      )
   )
)</f>
        <v>0</v>
      </c>
      <c r="J336" s="26">
        <f>Bank2[[#This Row],[Money in/ (Money out)]]-Bank2[[#This Row],[GST/HST]]</f>
        <v>0</v>
      </c>
      <c r="L336" s="23">
        <f t="shared" si="15"/>
        <v>0</v>
      </c>
    </row>
    <row r="337" spans="4:12" x14ac:dyDescent="0.2">
      <c r="D337" s="397">
        <f>_xlfn.XLOOKUP(C:C,Table1[for Import to Bank Register dropdown],Table1[for Pivot],0,0,1)</f>
        <v>0</v>
      </c>
      <c r="E337" s="403"/>
      <c r="F337" s="146">
        <f t="shared" si="17"/>
        <v>2222222</v>
      </c>
      <c r="G337" s="375">
        <f t="shared" si="16"/>
        <v>0</v>
      </c>
      <c r="I337" s="376">
        <f>IF(OR(C337="150 Directors advances", C337="120 accounts receivable", C337="720.2 Automobile - Insurance", C337="720.3 Automobile - License", C337="870.4 Rent - Insurance", C337="870.6 Rent - Property Tax", C337="870.7 Rent - Homeoffice", C337="870.9 Rent - Water"),
   0,
   IF(Dashboard!$F$5="Quick",
      IF(OR(C337="190 Automobile",C337="200 computer hardware",C337="210 Computer software",C337="220 Quickbooks software",C337="230 Office equipment",C337="240 Office furniture"),
         E337-(E337/(1+Dashboard!$F$4)),
         0
      ),
      IF(C337="750 Business promotion",
         E337-(E337/(1+4.793/100)),
         E337-(E337/(1+Dashboard!$F$4))
      )
   )
)</f>
        <v>0</v>
      </c>
      <c r="J337" s="26">
        <f>Bank2[[#This Row],[Money in/ (Money out)]]-Bank2[[#This Row],[GST/HST]]</f>
        <v>0</v>
      </c>
      <c r="L337" s="23">
        <f t="shared" si="15"/>
        <v>0</v>
      </c>
    </row>
    <row r="338" spans="4:12" x14ac:dyDescent="0.2">
      <c r="D338" s="397">
        <f>_xlfn.XLOOKUP(C:C,Table1[for Import to Bank Register dropdown],Table1[for Pivot],0,0,1)</f>
        <v>0</v>
      </c>
      <c r="E338" s="403"/>
      <c r="F338" s="146">
        <f t="shared" si="17"/>
        <v>2222222</v>
      </c>
      <c r="G338" s="375">
        <f t="shared" si="16"/>
        <v>0</v>
      </c>
      <c r="I338" s="376">
        <f>IF(OR(C338="150 Directors advances", C338="120 accounts receivable", C338="720.2 Automobile - Insurance", C338="720.3 Automobile - License", C338="870.4 Rent - Insurance", C338="870.6 Rent - Property Tax", C338="870.7 Rent - Homeoffice", C338="870.9 Rent - Water"),
   0,
   IF(Dashboard!$F$5="Quick",
      IF(OR(C338="190 Automobile",C338="200 computer hardware",C338="210 Computer software",C338="220 Quickbooks software",C338="230 Office equipment",C338="240 Office furniture"),
         E338-(E338/(1+Dashboard!$F$4)),
         0
      ),
      IF(C338="750 Business promotion",
         E338-(E338/(1+4.793/100)),
         E338-(E338/(1+Dashboard!$F$4))
      )
   )
)</f>
        <v>0</v>
      </c>
      <c r="J338" s="26">
        <f>Bank2[[#This Row],[Money in/ (Money out)]]-Bank2[[#This Row],[GST/HST]]</f>
        <v>0</v>
      </c>
      <c r="L338" s="23">
        <f t="shared" si="15"/>
        <v>0</v>
      </c>
    </row>
    <row r="339" spans="4:12" x14ac:dyDescent="0.2">
      <c r="D339" s="397">
        <f>_xlfn.XLOOKUP(C:C,Table1[for Import to Bank Register dropdown],Table1[for Pivot],0,0,1)</f>
        <v>0</v>
      </c>
      <c r="E339" s="403"/>
      <c r="F339" s="146">
        <f t="shared" si="17"/>
        <v>2222222</v>
      </c>
      <c r="G339" s="375">
        <f t="shared" si="16"/>
        <v>0</v>
      </c>
      <c r="I339" s="376">
        <f>IF(OR(C339="150 Directors advances", C339="120 accounts receivable", C339="720.2 Automobile - Insurance", C339="720.3 Automobile - License", C339="870.4 Rent - Insurance", C339="870.6 Rent - Property Tax", C339="870.7 Rent - Homeoffice", C339="870.9 Rent - Water"),
   0,
   IF(Dashboard!$F$5="Quick",
      IF(OR(C339="190 Automobile",C339="200 computer hardware",C339="210 Computer software",C339="220 Quickbooks software",C339="230 Office equipment",C339="240 Office furniture"),
         E339-(E339/(1+Dashboard!$F$4)),
         0
      ),
      IF(C339="750 Business promotion",
         E339-(E339/(1+4.793/100)),
         E339-(E339/(1+Dashboard!$F$4))
      )
   )
)</f>
        <v>0</v>
      </c>
      <c r="J339" s="26">
        <f>Bank2[[#This Row],[Money in/ (Money out)]]-Bank2[[#This Row],[GST/HST]]</f>
        <v>0</v>
      </c>
      <c r="L339" s="23">
        <f t="shared" si="15"/>
        <v>0</v>
      </c>
    </row>
    <row r="340" spans="4:12" x14ac:dyDescent="0.2">
      <c r="D340" s="397">
        <f>_xlfn.XLOOKUP(C:C,Table1[for Import to Bank Register dropdown],Table1[for Pivot],0,0,1)</f>
        <v>0</v>
      </c>
      <c r="E340" s="403"/>
      <c r="F340" s="146">
        <f t="shared" si="17"/>
        <v>2222222</v>
      </c>
      <c r="G340" s="375">
        <f t="shared" si="16"/>
        <v>0</v>
      </c>
      <c r="I340" s="376">
        <f>IF(OR(C340="150 Directors advances", C340="120 accounts receivable", C340="720.2 Automobile - Insurance", C340="720.3 Automobile - License", C340="870.4 Rent - Insurance", C340="870.6 Rent - Property Tax", C340="870.7 Rent - Homeoffice", C340="870.9 Rent - Water"),
   0,
   IF(Dashboard!$F$5="Quick",
      IF(OR(C340="190 Automobile",C340="200 computer hardware",C340="210 Computer software",C340="220 Quickbooks software",C340="230 Office equipment",C340="240 Office furniture"),
         E340-(E340/(1+Dashboard!$F$4)),
         0
      ),
      IF(C340="750 Business promotion",
         E340-(E340/(1+4.793/100)),
         E340-(E340/(1+Dashboard!$F$4))
      )
   )
)</f>
        <v>0</v>
      </c>
      <c r="J340" s="26">
        <f>Bank2[[#This Row],[Money in/ (Money out)]]-Bank2[[#This Row],[GST/HST]]</f>
        <v>0</v>
      </c>
      <c r="L340" s="23">
        <f t="shared" si="15"/>
        <v>0</v>
      </c>
    </row>
    <row r="341" spans="4:12" x14ac:dyDescent="0.2">
      <c r="D341" s="397">
        <f>_xlfn.XLOOKUP(C:C,Table1[for Import to Bank Register dropdown],Table1[for Pivot],0,0,1)</f>
        <v>0</v>
      </c>
      <c r="E341" s="403"/>
      <c r="F341" s="146">
        <f t="shared" si="17"/>
        <v>2222222</v>
      </c>
      <c r="G341" s="375">
        <f t="shared" si="16"/>
        <v>0</v>
      </c>
      <c r="I341" s="376">
        <f>IF(OR(C341="150 Directors advances", C341="120 accounts receivable", C341="720.2 Automobile - Insurance", C341="720.3 Automobile - License", C341="870.4 Rent - Insurance", C341="870.6 Rent - Property Tax", C341="870.7 Rent - Homeoffice", C341="870.9 Rent - Water"),
   0,
   IF(Dashboard!$F$5="Quick",
      IF(OR(C341="190 Automobile",C341="200 computer hardware",C341="210 Computer software",C341="220 Quickbooks software",C341="230 Office equipment",C341="240 Office furniture"),
         E341-(E341/(1+Dashboard!$F$4)),
         0
      ),
      IF(C341="750 Business promotion",
         E341-(E341/(1+4.793/100)),
         E341-(E341/(1+Dashboard!$F$4))
      )
   )
)</f>
        <v>0</v>
      </c>
      <c r="J341" s="26">
        <f>Bank2[[#This Row],[Money in/ (Money out)]]-Bank2[[#This Row],[GST/HST]]</f>
        <v>0</v>
      </c>
      <c r="L341" s="23">
        <f t="shared" si="15"/>
        <v>0</v>
      </c>
    </row>
    <row r="342" spans="4:12" x14ac:dyDescent="0.2">
      <c r="D342" s="397">
        <f>_xlfn.XLOOKUP(C:C,Table1[for Import to Bank Register dropdown],Table1[for Pivot],0,0,1)</f>
        <v>0</v>
      </c>
      <c r="E342" s="403"/>
      <c r="F342" s="146">
        <f t="shared" si="17"/>
        <v>2222222</v>
      </c>
      <c r="G342" s="375">
        <f t="shared" si="16"/>
        <v>0</v>
      </c>
      <c r="I342" s="376">
        <f>IF(OR(C342="150 Directors advances", C342="120 accounts receivable", C342="720.2 Automobile - Insurance", C342="720.3 Automobile - License", C342="870.4 Rent - Insurance", C342="870.6 Rent - Property Tax", C342="870.7 Rent - Homeoffice", C342="870.9 Rent - Water"),
   0,
   IF(Dashboard!$F$5="Quick",
      IF(OR(C342="190 Automobile",C342="200 computer hardware",C342="210 Computer software",C342="220 Quickbooks software",C342="230 Office equipment",C342="240 Office furniture"),
         E342-(E342/(1+Dashboard!$F$4)),
         0
      ),
      IF(C342="750 Business promotion",
         E342-(E342/(1+4.793/100)),
         E342-(E342/(1+Dashboard!$F$4))
      )
   )
)</f>
        <v>0</v>
      </c>
      <c r="J342" s="26">
        <f>Bank2[[#This Row],[Money in/ (Money out)]]-Bank2[[#This Row],[GST/HST]]</f>
        <v>0</v>
      </c>
      <c r="L342" s="23">
        <f t="shared" si="15"/>
        <v>0</v>
      </c>
    </row>
    <row r="343" spans="4:12" x14ac:dyDescent="0.2">
      <c r="D343" s="397">
        <f>_xlfn.XLOOKUP(C:C,Table1[for Import to Bank Register dropdown],Table1[for Pivot],0,0,1)</f>
        <v>0</v>
      </c>
      <c r="E343" s="403"/>
      <c r="F343" s="146">
        <f t="shared" si="17"/>
        <v>2222222</v>
      </c>
      <c r="G343" s="375">
        <f t="shared" si="16"/>
        <v>0</v>
      </c>
      <c r="I343" s="376">
        <f>IF(OR(C343="150 Directors advances", C343="120 accounts receivable", C343="720.2 Automobile - Insurance", C343="720.3 Automobile - License", C343="870.4 Rent - Insurance", C343="870.6 Rent - Property Tax", C343="870.7 Rent - Homeoffice", C343="870.9 Rent - Water"),
   0,
   IF(Dashboard!$F$5="Quick",
      IF(OR(C343="190 Automobile",C343="200 computer hardware",C343="210 Computer software",C343="220 Quickbooks software",C343="230 Office equipment",C343="240 Office furniture"),
         E343-(E343/(1+Dashboard!$F$4)),
         0
      ),
      IF(C343="750 Business promotion",
         E343-(E343/(1+4.793/100)),
         E343-(E343/(1+Dashboard!$F$4))
      )
   )
)</f>
        <v>0</v>
      </c>
      <c r="J343" s="26">
        <f>Bank2[[#This Row],[Money in/ (Money out)]]-Bank2[[#This Row],[GST/HST]]</f>
        <v>0</v>
      </c>
      <c r="L343" s="23">
        <f t="shared" si="15"/>
        <v>0</v>
      </c>
    </row>
    <row r="344" spans="4:12" x14ac:dyDescent="0.2">
      <c r="D344" s="397">
        <f>_xlfn.XLOOKUP(C:C,Table1[for Import to Bank Register dropdown],Table1[for Pivot],0,0,1)</f>
        <v>0</v>
      </c>
      <c r="E344" s="403"/>
      <c r="F344" s="146">
        <f t="shared" si="17"/>
        <v>2222222</v>
      </c>
      <c r="G344" s="375">
        <f t="shared" si="16"/>
        <v>0</v>
      </c>
      <c r="I344" s="376">
        <f>IF(OR(C344="150 Directors advances", C344="120 accounts receivable", C344="720.2 Automobile - Insurance", C344="720.3 Automobile - License", C344="870.4 Rent - Insurance", C344="870.6 Rent - Property Tax", C344="870.7 Rent - Homeoffice", C344="870.9 Rent - Water"),
   0,
   IF(Dashboard!$F$5="Quick",
      IF(OR(C344="190 Automobile",C344="200 computer hardware",C344="210 Computer software",C344="220 Quickbooks software",C344="230 Office equipment",C344="240 Office furniture"),
         E344-(E344/(1+Dashboard!$F$4)),
         0
      ),
      IF(C344="750 Business promotion",
         E344-(E344/(1+4.793/100)),
         E344-(E344/(1+Dashboard!$F$4))
      )
   )
)</f>
        <v>0</v>
      </c>
      <c r="J344" s="26">
        <f>Bank2[[#This Row],[Money in/ (Money out)]]-Bank2[[#This Row],[GST/HST]]</f>
        <v>0</v>
      </c>
      <c r="L344" s="23">
        <f t="shared" si="15"/>
        <v>0</v>
      </c>
    </row>
    <row r="345" spans="4:12" x14ac:dyDescent="0.2">
      <c r="D345" s="397">
        <f>_xlfn.XLOOKUP(C:C,Table1[for Import to Bank Register dropdown],Table1[for Pivot],0,0,1)</f>
        <v>0</v>
      </c>
      <c r="E345" s="403"/>
      <c r="F345" s="146">
        <f t="shared" si="17"/>
        <v>2222222</v>
      </c>
      <c r="G345" s="375">
        <f t="shared" si="16"/>
        <v>0</v>
      </c>
      <c r="I345" s="376">
        <f>IF(OR(C345="150 Directors advances", C345="120 accounts receivable", C345="720.2 Automobile - Insurance", C345="720.3 Automobile - License", C345="870.4 Rent - Insurance", C345="870.6 Rent - Property Tax", C345="870.7 Rent - Homeoffice", C345="870.9 Rent - Water"),
   0,
   IF(Dashboard!$F$5="Quick",
      IF(OR(C345="190 Automobile",C345="200 computer hardware",C345="210 Computer software",C345="220 Quickbooks software",C345="230 Office equipment",C345="240 Office furniture"),
         E345-(E345/(1+Dashboard!$F$4)),
         0
      ),
      IF(C345="750 Business promotion",
         E345-(E345/(1+4.793/100)),
         E345-(E345/(1+Dashboard!$F$4))
      )
   )
)</f>
        <v>0</v>
      </c>
      <c r="J345" s="26">
        <f>Bank2[[#This Row],[Money in/ (Money out)]]-Bank2[[#This Row],[GST/HST]]</f>
        <v>0</v>
      </c>
      <c r="L345" s="23">
        <f t="shared" si="15"/>
        <v>0</v>
      </c>
    </row>
    <row r="346" spans="4:12" x14ac:dyDescent="0.2">
      <c r="D346" s="397">
        <f>_xlfn.XLOOKUP(C:C,Table1[for Import to Bank Register dropdown],Table1[for Pivot],0,0,1)</f>
        <v>0</v>
      </c>
      <c r="E346" s="403"/>
      <c r="F346" s="146">
        <f t="shared" si="17"/>
        <v>2222222</v>
      </c>
      <c r="G346" s="375">
        <f t="shared" si="16"/>
        <v>0</v>
      </c>
      <c r="I346" s="376">
        <f>IF(OR(C346="150 Directors advances", C346="120 accounts receivable", C346="720.2 Automobile - Insurance", C346="720.3 Automobile - License", C346="870.4 Rent - Insurance", C346="870.6 Rent - Property Tax", C346="870.7 Rent - Homeoffice", C346="870.9 Rent - Water"),
   0,
   IF(Dashboard!$F$5="Quick",
      IF(OR(C346="190 Automobile",C346="200 computer hardware",C346="210 Computer software",C346="220 Quickbooks software",C346="230 Office equipment",C346="240 Office furniture"),
         E346-(E346/(1+Dashboard!$F$4)),
         0
      ),
      IF(C346="750 Business promotion",
         E346-(E346/(1+4.793/100)),
         E346-(E346/(1+Dashboard!$F$4))
      )
   )
)</f>
        <v>0</v>
      </c>
      <c r="J346" s="26">
        <f>Bank2[[#This Row],[Money in/ (Money out)]]-Bank2[[#This Row],[GST/HST]]</f>
        <v>0</v>
      </c>
      <c r="L346" s="23">
        <f t="shared" si="15"/>
        <v>0</v>
      </c>
    </row>
    <row r="347" spans="4:12" x14ac:dyDescent="0.2">
      <c r="D347" s="397">
        <f>_xlfn.XLOOKUP(C:C,Table1[for Import to Bank Register dropdown],Table1[for Pivot],0,0,1)</f>
        <v>0</v>
      </c>
      <c r="E347" s="403"/>
      <c r="F347" s="146">
        <f t="shared" si="17"/>
        <v>2222222</v>
      </c>
      <c r="G347" s="375">
        <f t="shared" si="16"/>
        <v>0</v>
      </c>
      <c r="I347" s="376">
        <f>IF(OR(C347="150 Directors advances", C347="120 accounts receivable", C347="720.2 Automobile - Insurance", C347="720.3 Automobile - License", C347="870.4 Rent - Insurance", C347="870.6 Rent - Property Tax", C347="870.7 Rent - Homeoffice", C347="870.9 Rent - Water"),
   0,
   IF(Dashboard!$F$5="Quick",
      IF(OR(C347="190 Automobile",C347="200 computer hardware",C347="210 Computer software",C347="220 Quickbooks software",C347="230 Office equipment",C347="240 Office furniture"),
         E347-(E347/(1+Dashboard!$F$4)),
         0
      ),
      IF(C347="750 Business promotion",
         E347-(E347/(1+4.793/100)),
         E347-(E347/(1+Dashboard!$F$4))
      )
   )
)</f>
        <v>0</v>
      </c>
      <c r="J347" s="26">
        <f>Bank2[[#This Row],[Money in/ (Money out)]]-Bank2[[#This Row],[GST/HST]]</f>
        <v>0</v>
      </c>
      <c r="L347" s="23">
        <f t="shared" si="15"/>
        <v>0</v>
      </c>
    </row>
    <row r="348" spans="4:12" x14ac:dyDescent="0.2">
      <c r="D348" s="397">
        <f>_xlfn.XLOOKUP(C:C,Table1[for Import to Bank Register dropdown],Table1[for Pivot],0,0,1)</f>
        <v>0</v>
      </c>
      <c r="E348" s="403"/>
      <c r="F348" s="146">
        <f t="shared" si="17"/>
        <v>2222222</v>
      </c>
      <c r="G348" s="375">
        <f t="shared" si="16"/>
        <v>0</v>
      </c>
      <c r="I348" s="376">
        <f>IF(OR(C348="150 Directors advances", C348="120 accounts receivable", C348="720.2 Automobile - Insurance", C348="720.3 Automobile - License", C348="870.4 Rent - Insurance", C348="870.6 Rent - Property Tax", C348="870.7 Rent - Homeoffice", C348="870.9 Rent - Water"),
   0,
   IF(Dashboard!$F$5="Quick",
      IF(OR(C348="190 Automobile",C348="200 computer hardware",C348="210 Computer software",C348="220 Quickbooks software",C348="230 Office equipment",C348="240 Office furniture"),
         E348-(E348/(1+Dashboard!$F$4)),
         0
      ),
      IF(C348="750 Business promotion",
         E348-(E348/(1+4.793/100)),
         E348-(E348/(1+Dashboard!$F$4))
      )
   )
)</f>
        <v>0</v>
      </c>
      <c r="J348" s="26">
        <f>Bank2[[#This Row],[Money in/ (Money out)]]-Bank2[[#This Row],[GST/HST]]</f>
        <v>0</v>
      </c>
      <c r="L348" s="23">
        <f t="shared" si="15"/>
        <v>0</v>
      </c>
    </row>
    <row r="349" spans="4:12" x14ac:dyDescent="0.2">
      <c r="D349" s="397">
        <f>_xlfn.XLOOKUP(C:C,Table1[for Import to Bank Register dropdown],Table1[for Pivot],0,0,1)</f>
        <v>0</v>
      </c>
      <c r="E349" s="403"/>
      <c r="F349" s="146">
        <f t="shared" si="17"/>
        <v>2222222</v>
      </c>
      <c r="G349" s="375">
        <f t="shared" si="16"/>
        <v>0</v>
      </c>
      <c r="I349" s="376">
        <f>IF(OR(C349="150 Directors advances", C349="120 accounts receivable", C349="720.2 Automobile - Insurance", C349="720.3 Automobile - License", C349="870.4 Rent - Insurance", C349="870.6 Rent - Property Tax", C349="870.7 Rent - Homeoffice", C349="870.9 Rent - Water"),
   0,
   IF(Dashboard!$F$5="Quick",
      IF(OR(C349="190 Automobile",C349="200 computer hardware",C349="210 Computer software",C349="220 Quickbooks software",C349="230 Office equipment",C349="240 Office furniture"),
         E349-(E349/(1+Dashboard!$F$4)),
         0
      ),
      IF(C349="750 Business promotion",
         E349-(E349/(1+4.793/100)),
         E349-(E349/(1+Dashboard!$F$4))
      )
   )
)</f>
        <v>0</v>
      </c>
      <c r="J349" s="26">
        <f>Bank2[[#This Row],[Money in/ (Money out)]]-Bank2[[#This Row],[GST/HST]]</f>
        <v>0</v>
      </c>
      <c r="L349" s="23">
        <f t="shared" si="15"/>
        <v>0</v>
      </c>
    </row>
    <row r="350" spans="4:12" x14ac:dyDescent="0.2">
      <c r="D350" s="397">
        <f>_xlfn.XLOOKUP(C:C,Table1[for Import to Bank Register dropdown],Table1[for Pivot],0,0,1)</f>
        <v>0</v>
      </c>
      <c r="E350" s="403"/>
      <c r="F350" s="146">
        <f t="shared" si="17"/>
        <v>2222222</v>
      </c>
      <c r="G350" s="375">
        <f t="shared" si="16"/>
        <v>0</v>
      </c>
      <c r="I350" s="376">
        <f>IF(OR(C350="150 Directors advances", C350="120 accounts receivable", C350="720.2 Automobile - Insurance", C350="720.3 Automobile - License", C350="870.4 Rent - Insurance", C350="870.6 Rent - Property Tax", C350="870.7 Rent - Homeoffice", C350="870.9 Rent - Water"),
   0,
   IF(Dashboard!$F$5="Quick",
      IF(OR(C350="190 Automobile",C350="200 computer hardware",C350="210 Computer software",C350="220 Quickbooks software",C350="230 Office equipment",C350="240 Office furniture"),
         E350-(E350/(1+Dashboard!$F$4)),
         0
      ),
      IF(C350="750 Business promotion",
         E350-(E350/(1+4.793/100)),
         E350-(E350/(1+Dashboard!$F$4))
      )
   )
)</f>
        <v>0</v>
      </c>
      <c r="J350" s="26">
        <f>Bank2[[#This Row],[Money in/ (Money out)]]-Bank2[[#This Row],[GST/HST]]</f>
        <v>0</v>
      </c>
      <c r="L350" s="23">
        <f t="shared" si="15"/>
        <v>0</v>
      </c>
    </row>
    <row r="351" spans="4:12" x14ac:dyDescent="0.2">
      <c r="D351" s="397">
        <f>_xlfn.XLOOKUP(C:C,Table1[for Import to Bank Register dropdown],Table1[for Pivot],0,0,1)</f>
        <v>0</v>
      </c>
      <c r="E351" s="403"/>
      <c r="F351" s="146">
        <f t="shared" si="17"/>
        <v>2222222</v>
      </c>
      <c r="G351" s="375">
        <f t="shared" si="16"/>
        <v>0</v>
      </c>
      <c r="I351" s="376">
        <f>IF(OR(C351="150 Directors advances", C351="120 accounts receivable", C351="720.2 Automobile - Insurance", C351="720.3 Automobile - License", C351="870.4 Rent - Insurance", C351="870.6 Rent - Property Tax", C351="870.7 Rent - Homeoffice", C351="870.9 Rent - Water"),
   0,
   IF(Dashboard!$F$5="Quick",
      IF(OR(C351="190 Automobile",C351="200 computer hardware",C351="210 Computer software",C351="220 Quickbooks software",C351="230 Office equipment",C351="240 Office furniture"),
         E351-(E351/(1+Dashboard!$F$4)),
         0
      ),
      IF(C351="750 Business promotion",
         E351-(E351/(1+4.793/100)),
         E351-(E351/(1+Dashboard!$F$4))
      )
   )
)</f>
        <v>0</v>
      </c>
      <c r="J351" s="26">
        <f>Bank2[[#This Row],[Money in/ (Money out)]]-Bank2[[#This Row],[GST/HST]]</f>
        <v>0</v>
      </c>
      <c r="L351" s="23">
        <f t="shared" si="15"/>
        <v>0</v>
      </c>
    </row>
    <row r="352" spans="4:12" x14ac:dyDescent="0.2">
      <c r="D352" s="397">
        <f>_xlfn.XLOOKUP(C:C,Table1[for Import to Bank Register dropdown],Table1[for Pivot],0,0,1)</f>
        <v>0</v>
      </c>
      <c r="E352" s="403"/>
      <c r="F352" s="146">
        <f t="shared" si="17"/>
        <v>2222222</v>
      </c>
      <c r="G352" s="375">
        <f t="shared" si="16"/>
        <v>0</v>
      </c>
      <c r="I352" s="376">
        <f>IF(OR(C352="150 Directors advances", C352="120 accounts receivable", C352="720.2 Automobile - Insurance", C352="720.3 Automobile - License", C352="870.4 Rent - Insurance", C352="870.6 Rent - Property Tax", C352="870.7 Rent - Homeoffice", C352="870.9 Rent - Water"),
   0,
   IF(Dashboard!$F$5="Quick",
      IF(OR(C352="190 Automobile",C352="200 computer hardware",C352="210 Computer software",C352="220 Quickbooks software",C352="230 Office equipment",C352="240 Office furniture"),
         E352-(E352/(1+Dashboard!$F$4)),
         0
      ),
      IF(C352="750 Business promotion",
         E352-(E352/(1+4.793/100)),
         E352-(E352/(1+Dashboard!$F$4))
      )
   )
)</f>
        <v>0</v>
      </c>
      <c r="J352" s="26">
        <f>Bank2[[#This Row],[Money in/ (Money out)]]-Bank2[[#This Row],[GST/HST]]</f>
        <v>0</v>
      </c>
      <c r="L352" s="23">
        <f t="shared" si="15"/>
        <v>0</v>
      </c>
    </row>
    <row r="353" spans="4:12" x14ac:dyDescent="0.2">
      <c r="D353" s="397">
        <f>_xlfn.XLOOKUP(C:C,Table1[for Import to Bank Register dropdown],Table1[for Pivot],0,0,1)</f>
        <v>0</v>
      </c>
      <c r="E353" s="403"/>
      <c r="F353" s="146">
        <f t="shared" si="17"/>
        <v>2222222</v>
      </c>
      <c r="G353" s="375">
        <f t="shared" si="16"/>
        <v>0</v>
      </c>
      <c r="I353" s="376">
        <f>IF(OR(C353="150 Directors advances", C353="120 accounts receivable", C353="720.2 Automobile - Insurance", C353="720.3 Automobile - License", C353="870.4 Rent - Insurance", C353="870.6 Rent - Property Tax", C353="870.7 Rent - Homeoffice", C353="870.9 Rent - Water"),
   0,
   IF(Dashboard!$F$5="Quick",
      IF(OR(C353="190 Automobile",C353="200 computer hardware",C353="210 Computer software",C353="220 Quickbooks software",C353="230 Office equipment",C353="240 Office furniture"),
         E353-(E353/(1+Dashboard!$F$4)),
         0
      ),
      IF(C353="750 Business promotion",
         E353-(E353/(1+4.793/100)),
         E353-(E353/(1+Dashboard!$F$4))
      )
   )
)</f>
        <v>0</v>
      </c>
      <c r="J353" s="26">
        <f>Bank2[[#This Row],[Money in/ (Money out)]]-Bank2[[#This Row],[GST/HST]]</f>
        <v>0</v>
      </c>
      <c r="L353" s="23">
        <f t="shared" si="15"/>
        <v>0</v>
      </c>
    </row>
    <row r="354" spans="4:12" x14ac:dyDescent="0.2">
      <c r="D354" s="397">
        <f>_xlfn.XLOOKUP(C:C,Table1[for Import to Bank Register dropdown],Table1[for Pivot],0,0,1)</f>
        <v>0</v>
      </c>
      <c r="E354" s="403"/>
      <c r="F354" s="146">
        <f t="shared" si="17"/>
        <v>2222222</v>
      </c>
      <c r="G354" s="375">
        <f t="shared" si="16"/>
        <v>0</v>
      </c>
      <c r="I354" s="376">
        <f>IF(OR(C354="150 Directors advances", C354="120 accounts receivable", C354="720.2 Automobile - Insurance", C354="720.3 Automobile - License", C354="870.4 Rent - Insurance", C354="870.6 Rent - Property Tax", C354="870.7 Rent - Homeoffice", C354="870.9 Rent - Water"),
   0,
   IF(Dashboard!$F$5="Quick",
      IF(OR(C354="190 Automobile",C354="200 computer hardware",C354="210 Computer software",C354="220 Quickbooks software",C354="230 Office equipment",C354="240 Office furniture"),
         E354-(E354/(1+Dashboard!$F$4)),
         0
      ),
      IF(C354="750 Business promotion",
         E354-(E354/(1+4.793/100)),
         E354-(E354/(1+Dashboard!$F$4))
      )
   )
)</f>
        <v>0</v>
      </c>
      <c r="J354" s="26">
        <f>Bank2[[#This Row],[Money in/ (Money out)]]-Bank2[[#This Row],[GST/HST]]</f>
        <v>0</v>
      </c>
      <c r="L354" s="23">
        <f t="shared" si="15"/>
        <v>0</v>
      </c>
    </row>
    <row r="355" spans="4:12" x14ac:dyDescent="0.2">
      <c r="D355" s="397">
        <f>_xlfn.XLOOKUP(C:C,Table1[for Import to Bank Register dropdown],Table1[for Pivot],0,0,1)</f>
        <v>0</v>
      </c>
      <c r="E355" s="403"/>
      <c r="F355" s="146">
        <f t="shared" si="17"/>
        <v>2222222</v>
      </c>
      <c r="G355" s="375">
        <f t="shared" si="16"/>
        <v>0</v>
      </c>
      <c r="I355" s="376">
        <f>IF(OR(C355="150 Directors advances", C355="120 accounts receivable", C355="720.2 Automobile - Insurance", C355="720.3 Automobile - License", C355="870.4 Rent - Insurance", C355="870.6 Rent - Property Tax", C355="870.7 Rent - Homeoffice", C355="870.9 Rent - Water"),
   0,
   IF(Dashboard!$F$5="Quick",
      IF(OR(C355="190 Automobile",C355="200 computer hardware",C355="210 Computer software",C355="220 Quickbooks software",C355="230 Office equipment",C355="240 Office furniture"),
         E355-(E355/(1+Dashboard!$F$4)),
         0
      ),
      IF(C355="750 Business promotion",
         E355-(E355/(1+4.793/100)),
         E355-(E355/(1+Dashboard!$F$4))
      )
   )
)</f>
        <v>0</v>
      </c>
      <c r="J355" s="26">
        <f>Bank2[[#This Row],[Money in/ (Money out)]]-Bank2[[#This Row],[GST/HST]]</f>
        <v>0</v>
      </c>
      <c r="L355" s="23">
        <f t="shared" si="15"/>
        <v>0</v>
      </c>
    </row>
    <row r="356" spans="4:12" x14ac:dyDescent="0.2">
      <c r="D356" s="397">
        <f>_xlfn.XLOOKUP(C:C,Table1[for Import to Bank Register dropdown],Table1[for Pivot],0,0,1)</f>
        <v>0</v>
      </c>
      <c r="E356" s="403"/>
      <c r="F356" s="146">
        <f t="shared" si="17"/>
        <v>2222222</v>
      </c>
      <c r="G356" s="375">
        <f t="shared" si="16"/>
        <v>0</v>
      </c>
      <c r="I356" s="376">
        <f>IF(OR(C356="150 Directors advances", C356="120 accounts receivable", C356="720.2 Automobile - Insurance", C356="720.3 Automobile - License", C356="870.4 Rent - Insurance", C356="870.6 Rent - Property Tax", C356="870.7 Rent - Homeoffice", C356="870.9 Rent - Water"),
   0,
   IF(Dashboard!$F$5="Quick",
      IF(OR(C356="190 Automobile",C356="200 computer hardware",C356="210 Computer software",C356="220 Quickbooks software",C356="230 Office equipment",C356="240 Office furniture"),
         E356-(E356/(1+Dashboard!$F$4)),
         0
      ),
      IF(C356="750 Business promotion",
         E356-(E356/(1+4.793/100)),
         E356-(E356/(1+Dashboard!$F$4))
      )
   )
)</f>
        <v>0</v>
      </c>
      <c r="J356" s="26">
        <f>Bank2[[#This Row],[Money in/ (Money out)]]-Bank2[[#This Row],[GST/HST]]</f>
        <v>0</v>
      </c>
      <c r="L356" s="23">
        <f t="shared" si="15"/>
        <v>0</v>
      </c>
    </row>
    <row r="357" spans="4:12" x14ac:dyDescent="0.2">
      <c r="D357" s="397">
        <f>_xlfn.XLOOKUP(C:C,Table1[for Import to Bank Register dropdown],Table1[for Pivot],0,0,1)</f>
        <v>0</v>
      </c>
      <c r="E357" s="403"/>
      <c r="F357" s="146">
        <f t="shared" si="17"/>
        <v>2222222</v>
      </c>
      <c r="G357" s="375">
        <f t="shared" si="16"/>
        <v>0</v>
      </c>
      <c r="I357" s="376">
        <f>IF(OR(C357="150 Directors advances", C357="120 accounts receivable", C357="720.2 Automobile - Insurance", C357="720.3 Automobile - License", C357="870.4 Rent - Insurance", C357="870.6 Rent - Property Tax", C357="870.7 Rent - Homeoffice", C357="870.9 Rent - Water"),
   0,
   IF(Dashboard!$F$5="Quick",
      IF(OR(C357="190 Automobile",C357="200 computer hardware",C357="210 Computer software",C357="220 Quickbooks software",C357="230 Office equipment",C357="240 Office furniture"),
         E357-(E357/(1+Dashboard!$F$4)),
         0
      ),
      IF(C357="750 Business promotion",
         E357-(E357/(1+4.793/100)),
         E357-(E357/(1+Dashboard!$F$4))
      )
   )
)</f>
        <v>0</v>
      </c>
      <c r="J357" s="26">
        <f>Bank2[[#This Row],[Money in/ (Money out)]]-Bank2[[#This Row],[GST/HST]]</f>
        <v>0</v>
      </c>
      <c r="L357" s="23">
        <f t="shared" si="15"/>
        <v>0</v>
      </c>
    </row>
    <row r="358" spans="4:12" x14ac:dyDescent="0.2">
      <c r="D358" s="397">
        <f>_xlfn.XLOOKUP(C:C,Table1[for Import to Bank Register dropdown],Table1[for Pivot],0,0,1)</f>
        <v>0</v>
      </c>
      <c r="E358" s="403"/>
      <c r="F358" s="146">
        <f t="shared" si="17"/>
        <v>2222222</v>
      </c>
      <c r="G358" s="375">
        <f t="shared" si="16"/>
        <v>0</v>
      </c>
      <c r="I358" s="376">
        <f>IF(OR(C358="150 Directors advances", C358="120 accounts receivable", C358="720.2 Automobile - Insurance", C358="720.3 Automobile - License", C358="870.4 Rent - Insurance", C358="870.6 Rent - Property Tax", C358="870.7 Rent - Homeoffice", C358="870.9 Rent - Water"),
   0,
   IF(Dashboard!$F$5="Quick",
      IF(OR(C358="190 Automobile",C358="200 computer hardware",C358="210 Computer software",C358="220 Quickbooks software",C358="230 Office equipment",C358="240 Office furniture"),
         E358-(E358/(1+Dashboard!$F$4)),
         0
      ),
      IF(C358="750 Business promotion",
         E358-(E358/(1+4.793/100)),
         E358-(E358/(1+Dashboard!$F$4))
      )
   )
)</f>
        <v>0</v>
      </c>
      <c r="J358" s="26">
        <f>Bank2[[#This Row],[Money in/ (Money out)]]-Bank2[[#This Row],[GST/HST]]</f>
        <v>0</v>
      </c>
      <c r="L358" s="23">
        <f t="shared" si="15"/>
        <v>0</v>
      </c>
    </row>
    <row r="359" spans="4:12" x14ac:dyDescent="0.2">
      <c r="D359" s="397">
        <f>_xlfn.XLOOKUP(C:C,Table1[for Import to Bank Register dropdown],Table1[for Pivot],0,0,1)</f>
        <v>0</v>
      </c>
      <c r="E359" s="403"/>
      <c r="F359" s="146">
        <f t="shared" si="17"/>
        <v>2222222</v>
      </c>
      <c r="G359" s="375">
        <f t="shared" si="16"/>
        <v>0</v>
      </c>
      <c r="I359" s="376">
        <f>IF(OR(C359="150 Directors advances", C359="120 accounts receivable", C359="720.2 Automobile - Insurance", C359="720.3 Automobile - License", C359="870.4 Rent - Insurance", C359="870.6 Rent - Property Tax", C359="870.7 Rent - Homeoffice", C359="870.9 Rent - Water"),
   0,
   IF(Dashboard!$F$5="Quick",
      IF(OR(C359="190 Automobile",C359="200 computer hardware",C359="210 Computer software",C359="220 Quickbooks software",C359="230 Office equipment",C359="240 Office furniture"),
         E359-(E359/(1+Dashboard!$F$4)),
         0
      ),
      IF(C359="750 Business promotion",
         E359-(E359/(1+4.793/100)),
         E359-(E359/(1+Dashboard!$F$4))
      )
   )
)</f>
        <v>0</v>
      </c>
      <c r="J359" s="26">
        <f>Bank2[[#This Row],[Money in/ (Money out)]]-Bank2[[#This Row],[GST/HST]]</f>
        <v>0</v>
      </c>
      <c r="L359" s="23">
        <f t="shared" si="15"/>
        <v>0</v>
      </c>
    </row>
    <row r="360" spans="4:12" x14ac:dyDescent="0.2">
      <c r="D360" s="397">
        <f>_xlfn.XLOOKUP(C:C,Table1[for Import to Bank Register dropdown],Table1[for Pivot],0,0,1)</f>
        <v>0</v>
      </c>
      <c r="E360" s="403"/>
      <c r="F360" s="146">
        <f t="shared" si="17"/>
        <v>2222222</v>
      </c>
      <c r="G360" s="375">
        <f t="shared" si="16"/>
        <v>0</v>
      </c>
      <c r="I360" s="376">
        <f>IF(OR(C360="150 Directors advances", C360="120 accounts receivable", C360="720.2 Automobile - Insurance", C360="720.3 Automobile - License", C360="870.4 Rent - Insurance", C360="870.6 Rent - Property Tax", C360="870.7 Rent - Homeoffice", C360="870.9 Rent - Water"),
   0,
   IF(Dashboard!$F$5="Quick",
      IF(OR(C360="190 Automobile",C360="200 computer hardware",C360="210 Computer software",C360="220 Quickbooks software",C360="230 Office equipment",C360="240 Office furniture"),
         E360-(E360/(1+Dashboard!$F$4)),
         0
      ),
      IF(C360="750 Business promotion",
         E360-(E360/(1+4.793/100)),
         E360-(E360/(1+Dashboard!$F$4))
      )
   )
)</f>
        <v>0</v>
      </c>
      <c r="J360" s="26">
        <f>Bank2[[#This Row],[Money in/ (Money out)]]-Bank2[[#This Row],[GST/HST]]</f>
        <v>0</v>
      </c>
      <c r="L360" s="23">
        <f t="shared" si="15"/>
        <v>0</v>
      </c>
    </row>
    <row r="361" spans="4:12" x14ac:dyDescent="0.2">
      <c r="D361" s="397">
        <f>_xlfn.XLOOKUP(C:C,Table1[for Import to Bank Register dropdown],Table1[for Pivot],0,0,1)</f>
        <v>0</v>
      </c>
      <c r="E361" s="403"/>
      <c r="F361" s="146">
        <f t="shared" si="17"/>
        <v>2222222</v>
      </c>
      <c r="G361" s="375">
        <f t="shared" si="16"/>
        <v>0</v>
      </c>
      <c r="I361" s="376">
        <f>IF(OR(C361="150 Directors advances", C361="120 accounts receivable", C361="720.2 Automobile - Insurance", C361="720.3 Automobile - License", C361="870.4 Rent - Insurance", C361="870.6 Rent - Property Tax", C361="870.7 Rent - Homeoffice", C361="870.9 Rent - Water"),
   0,
   IF(Dashboard!$F$5="Quick",
      IF(OR(C361="190 Automobile",C361="200 computer hardware",C361="210 Computer software",C361="220 Quickbooks software",C361="230 Office equipment",C361="240 Office furniture"),
         E361-(E361/(1+Dashboard!$F$4)),
         0
      ),
      IF(C361="750 Business promotion",
         E361-(E361/(1+4.793/100)),
         E361-(E361/(1+Dashboard!$F$4))
      )
   )
)</f>
        <v>0</v>
      </c>
      <c r="J361" s="26">
        <f>Bank2[[#This Row],[Money in/ (Money out)]]-Bank2[[#This Row],[GST/HST]]</f>
        <v>0</v>
      </c>
      <c r="L361" s="23">
        <f t="shared" si="15"/>
        <v>0</v>
      </c>
    </row>
    <row r="362" spans="4:12" x14ac:dyDescent="0.2">
      <c r="D362" s="397">
        <f>_xlfn.XLOOKUP(C:C,Table1[for Import to Bank Register dropdown],Table1[for Pivot],0,0,1)</f>
        <v>0</v>
      </c>
      <c r="E362" s="403"/>
      <c r="F362" s="146">
        <f t="shared" si="17"/>
        <v>2222222</v>
      </c>
      <c r="G362" s="375">
        <f t="shared" si="16"/>
        <v>0</v>
      </c>
      <c r="I362" s="376">
        <f>IF(OR(C362="150 Directors advances", C362="120 accounts receivable", C362="720.2 Automobile - Insurance", C362="720.3 Automobile - License", C362="870.4 Rent - Insurance", C362="870.6 Rent - Property Tax", C362="870.7 Rent - Homeoffice", C362="870.9 Rent - Water"),
   0,
   IF(Dashboard!$F$5="Quick",
      IF(OR(C362="190 Automobile",C362="200 computer hardware",C362="210 Computer software",C362="220 Quickbooks software",C362="230 Office equipment",C362="240 Office furniture"),
         E362-(E362/(1+Dashboard!$F$4)),
         0
      ),
      IF(C362="750 Business promotion",
         E362-(E362/(1+4.793/100)),
         E362-(E362/(1+Dashboard!$F$4))
      )
   )
)</f>
        <v>0</v>
      </c>
      <c r="J362" s="26">
        <f>Bank2[[#This Row],[Money in/ (Money out)]]-Bank2[[#This Row],[GST/HST]]</f>
        <v>0</v>
      </c>
      <c r="L362" s="23">
        <f t="shared" si="15"/>
        <v>0</v>
      </c>
    </row>
    <row r="363" spans="4:12" x14ac:dyDescent="0.2">
      <c r="D363" s="397">
        <f>_xlfn.XLOOKUP(C:C,Table1[for Import to Bank Register dropdown],Table1[for Pivot],0,0,1)</f>
        <v>0</v>
      </c>
      <c r="E363" s="403"/>
      <c r="F363" s="146">
        <f t="shared" si="17"/>
        <v>2222222</v>
      </c>
      <c r="G363" s="375">
        <f t="shared" si="16"/>
        <v>0</v>
      </c>
      <c r="I363" s="376">
        <f>IF(OR(C363="150 Directors advances", C363="120 accounts receivable", C363="720.2 Automobile - Insurance", C363="720.3 Automobile - License", C363="870.4 Rent - Insurance", C363="870.6 Rent - Property Tax", C363="870.7 Rent - Homeoffice", C363="870.9 Rent - Water"),
   0,
   IF(Dashboard!$F$5="Quick",
      IF(OR(C363="190 Automobile",C363="200 computer hardware",C363="210 Computer software",C363="220 Quickbooks software",C363="230 Office equipment",C363="240 Office furniture"),
         E363-(E363/(1+Dashboard!$F$4)),
         0
      ),
      IF(C363="750 Business promotion",
         E363-(E363/(1+4.793/100)),
         E363-(E363/(1+Dashboard!$F$4))
      )
   )
)</f>
        <v>0</v>
      </c>
      <c r="J363" s="26">
        <f>Bank2[[#This Row],[Money in/ (Money out)]]-Bank2[[#This Row],[GST/HST]]</f>
        <v>0</v>
      </c>
      <c r="L363" s="23">
        <f t="shared" si="15"/>
        <v>0</v>
      </c>
    </row>
    <row r="364" spans="4:12" x14ac:dyDescent="0.2">
      <c r="D364" s="397">
        <f>_xlfn.XLOOKUP(C:C,Table1[for Import to Bank Register dropdown],Table1[for Pivot],0,0,1)</f>
        <v>0</v>
      </c>
      <c r="E364" s="403"/>
      <c r="F364" s="146">
        <f t="shared" si="17"/>
        <v>2222222</v>
      </c>
      <c r="G364" s="375">
        <f t="shared" si="16"/>
        <v>0</v>
      </c>
      <c r="I364" s="376">
        <f>IF(OR(C364="150 Directors advances", C364="120 accounts receivable", C364="720.2 Automobile - Insurance", C364="720.3 Automobile - License", C364="870.4 Rent - Insurance", C364="870.6 Rent - Property Tax", C364="870.7 Rent - Homeoffice", C364="870.9 Rent - Water"),
   0,
   IF(Dashboard!$F$5="Quick",
      IF(OR(C364="190 Automobile",C364="200 computer hardware",C364="210 Computer software",C364="220 Quickbooks software",C364="230 Office equipment",C364="240 Office furniture"),
         E364-(E364/(1+Dashboard!$F$4)),
         0
      ),
      IF(C364="750 Business promotion",
         E364-(E364/(1+4.793/100)),
         E364-(E364/(1+Dashboard!$F$4))
      )
   )
)</f>
        <v>0</v>
      </c>
      <c r="J364" s="26">
        <f>Bank2[[#This Row],[Money in/ (Money out)]]-Bank2[[#This Row],[GST/HST]]</f>
        <v>0</v>
      </c>
      <c r="L364" s="23">
        <f t="shared" si="15"/>
        <v>0</v>
      </c>
    </row>
    <row r="365" spans="4:12" x14ac:dyDescent="0.2">
      <c r="D365" s="397">
        <f>_xlfn.XLOOKUP(C:C,Table1[for Import to Bank Register dropdown],Table1[for Pivot],0,0,1)</f>
        <v>0</v>
      </c>
      <c r="E365" s="403"/>
      <c r="F365" s="146">
        <f t="shared" si="17"/>
        <v>2222222</v>
      </c>
      <c r="G365" s="375">
        <f t="shared" si="16"/>
        <v>0</v>
      </c>
      <c r="I365" s="376">
        <f>IF(OR(C365="150 Directors advances", C365="120 accounts receivable", C365="720.2 Automobile - Insurance", C365="720.3 Automobile - License", C365="870.4 Rent - Insurance", C365="870.6 Rent - Property Tax", C365="870.7 Rent - Homeoffice", C365="870.9 Rent - Water"),
   0,
   IF(Dashboard!$F$5="Quick",
      IF(OR(C365="190 Automobile",C365="200 computer hardware",C365="210 Computer software",C365="220 Quickbooks software",C365="230 Office equipment",C365="240 Office furniture"),
         E365-(E365/(1+Dashboard!$F$4)),
         0
      ),
      IF(C365="750 Business promotion",
         E365-(E365/(1+4.793/100)),
         E365-(E365/(1+Dashboard!$F$4))
      )
   )
)</f>
        <v>0</v>
      </c>
      <c r="J365" s="26">
        <f>Bank2[[#This Row],[Money in/ (Money out)]]-Bank2[[#This Row],[GST/HST]]</f>
        <v>0</v>
      </c>
      <c r="L365" s="23">
        <f t="shared" si="15"/>
        <v>0</v>
      </c>
    </row>
    <row r="366" spans="4:12" x14ac:dyDescent="0.2">
      <c r="D366" s="397">
        <f>_xlfn.XLOOKUP(C:C,Table1[for Import to Bank Register dropdown],Table1[for Pivot],0,0,1)</f>
        <v>0</v>
      </c>
      <c r="E366" s="403"/>
      <c r="F366" s="146">
        <f t="shared" si="17"/>
        <v>2222222</v>
      </c>
      <c r="G366" s="375">
        <f t="shared" si="16"/>
        <v>0</v>
      </c>
      <c r="I366" s="376">
        <f>IF(OR(C366="150 Directors advances", C366="120 accounts receivable", C366="720.2 Automobile - Insurance", C366="720.3 Automobile - License", C366="870.4 Rent - Insurance", C366="870.6 Rent - Property Tax", C366="870.7 Rent - Homeoffice", C366="870.9 Rent - Water"),
   0,
   IF(Dashboard!$F$5="Quick",
      IF(OR(C366="190 Automobile",C366="200 computer hardware",C366="210 Computer software",C366="220 Quickbooks software",C366="230 Office equipment",C366="240 Office furniture"),
         E366-(E366/(1+Dashboard!$F$4)),
         0
      ),
      IF(C366="750 Business promotion",
         E366-(E366/(1+4.793/100)),
         E366-(E366/(1+Dashboard!$F$4))
      )
   )
)</f>
        <v>0</v>
      </c>
      <c r="J366" s="26">
        <f>Bank2[[#This Row],[Money in/ (Money out)]]-Bank2[[#This Row],[GST/HST]]</f>
        <v>0</v>
      </c>
      <c r="L366" s="23">
        <f t="shared" si="15"/>
        <v>0</v>
      </c>
    </row>
    <row r="367" spans="4:12" x14ac:dyDescent="0.2">
      <c r="D367" s="397">
        <f>_xlfn.XLOOKUP(C:C,Table1[for Import to Bank Register dropdown],Table1[for Pivot],0,0,1)</f>
        <v>0</v>
      </c>
      <c r="E367" s="403"/>
      <c r="F367" s="146">
        <f t="shared" si="17"/>
        <v>2222222</v>
      </c>
      <c r="G367" s="375">
        <f t="shared" si="16"/>
        <v>0</v>
      </c>
      <c r="I367" s="376">
        <f>IF(OR(C367="150 Directors advances", C367="120 accounts receivable", C367="720.2 Automobile - Insurance", C367="720.3 Automobile - License", C367="870.4 Rent - Insurance", C367="870.6 Rent - Property Tax", C367="870.7 Rent - Homeoffice", C367="870.9 Rent - Water"),
   0,
   IF(Dashboard!$F$5="Quick",
      IF(OR(C367="190 Automobile",C367="200 computer hardware",C367="210 Computer software",C367="220 Quickbooks software",C367="230 Office equipment",C367="240 Office furniture"),
         E367-(E367/(1+Dashboard!$F$4)),
         0
      ),
      IF(C367="750 Business promotion",
         E367-(E367/(1+4.793/100)),
         E367-(E367/(1+Dashboard!$F$4))
      )
   )
)</f>
        <v>0</v>
      </c>
      <c r="J367" s="26">
        <f>Bank2[[#This Row],[Money in/ (Money out)]]-Bank2[[#This Row],[GST/HST]]</f>
        <v>0</v>
      </c>
      <c r="L367" s="23">
        <f t="shared" si="15"/>
        <v>0</v>
      </c>
    </row>
    <row r="368" spans="4:12" x14ac:dyDescent="0.2">
      <c r="D368" s="397">
        <f>_xlfn.XLOOKUP(C:C,Table1[for Import to Bank Register dropdown],Table1[for Pivot],0,0,1)</f>
        <v>0</v>
      </c>
      <c r="E368" s="403"/>
      <c r="F368" s="146">
        <f t="shared" si="17"/>
        <v>2222222</v>
      </c>
      <c r="G368" s="375">
        <f t="shared" si="16"/>
        <v>0</v>
      </c>
      <c r="I368" s="376">
        <f>IF(OR(C368="150 Directors advances", C368="120 accounts receivable", C368="720.2 Automobile - Insurance", C368="720.3 Automobile - License", C368="870.4 Rent - Insurance", C368="870.6 Rent - Property Tax", C368="870.7 Rent - Homeoffice", C368="870.9 Rent - Water"),
   0,
   IF(Dashboard!$F$5="Quick",
      IF(OR(C368="190 Automobile",C368="200 computer hardware",C368="210 Computer software",C368="220 Quickbooks software",C368="230 Office equipment",C368="240 Office furniture"),
         E368-(E368/(1+Dashboard!$F$4)),
         0
      ),
      IF(C368="750 Business promotion",
         E368-(E368/(1+4.793/100)),
         E368-(E368/(1+Dashboard!$F$4))
      )
   )
)</f>
        <v>0</v>
      </c>
      <c r="J368" s="26">
        <f>Bank2[[#This Row],[Money in/ (Money out)]]-Bank2[[#This Row],[GST/HST]]</f>
        <v>0</v>
      </c>
      <c r="L368" s="23">
        <f t="shared" si="15"/>
        <v>0</v>
      </c>
    </row>
    <row r="369" spans="4:12" x14ac:dyDescent="0.2">
      <c r="D369" s="397">
        <f>_xlfn.XLOOKUP(C:C,Table1[for Import to Bank Register dropdown],Table1[for Pivot],0,0,1)</f>
        <v>0</v>
      </c>
      <c r="E369" s="403"/>
      <c r="F369" s="146">
        <f t="shared" si="17"/>
        <v>2222222</v>
      </c>
      <c r="G369" s="375">
        <f t="shared" si="16"/>
        <v>0</v>
      </c>
      <c r="I369" s="376">
        <f>IF(OR(C369="150 Directors advances", C369="120 accounts receivable", C369="720.2 Automobile - Insurance", C369="720.3 Automobile - License", C369="870.4 Rent - Insurance", C369="870.6 Rent - Property Tax", C369="870.7 Rent - Homeoffice", C369="870.9 Rent - Water"),
   0,
   IF(Dashboard!$F$5="Quick",
      IF(OR(C369="190 Automobile",C369="200 computer hardware",C369="210 Computer software",C369="220 Quickbooks software",C369="230 Office equipment",C369="240 Office furniture"),
         E369-(E369/(1+Dashboard!$F$4)),
         0
      ),
      IF(C369="750 Business promotion",
         E369-(E369/(1+4.793/100)),
         E369-(E369/(1+Dashboard!$F$4))
      )
   )
)</f>
        <v>0</v>
      </c>
      <c r="J369" s="26">
        <f>Bank2[[#This Row],[Money in/ (Money out)]]-Bank2[[#This Row],[GST/HST]]</f>
        <v>0</v>
      </c>
      <c r="L369" s="23">
        <f t="shared" si="15"/>
        <v>0</v>
      </c>
    </row>
    <row r="370" spans="4:12" x14ac:dyDescent="0.2">
      <c r="D370" s="397">
        <f>_xlfn.XLOOKUP(C:C,Table1[for Import to Bank Register dropdown],Table1[for Pivot],0,0,1)</f>
        <v>0</v>
      </c>
      <c r="E370" s="403"/>
      <c r="F370" s="146">
        <f t="shared" si="17"/>
        <v>2222222</v>
      </c>
      <c r="G370" s="375">
        <f t="shared" si="16"/>
        <v>0</v>
      </c>
      <c r="I370" s="376">
        <f>IF(OR(C370="150 Directors advances", C370="120 accounts receivable", C370="720.2 Automobile - Insurance", C370="720.3 Automobile - License", C370="870.4 Rent - Insurance", C370="870.6 Rent - Property Tax", C370="870.7 Rent - Homeoffice", C370="870.9 Rent - Water"),
   0,
   IF(Dashboard!$F$5="Quick",
      IF(OR(C370="190 Automobile",C370="200 computer hardware",C370="210 Computer software",C370="220 Quickbooks software",C370="230 Office equipment",C370="240 Office furniture"),
         E370-(E370/(1+Dashboard!$F$4)),
         0
      ),
      IF(C370="750 Business promotion",
         E370-(E370/(1+4.793/100)),
         E370-(E370/(1+Dashboard!$F$4))
      )
   )
)</f>
        <v>0</v>
      </c>
      <c r="J370" s="26">
        <f>Bank2[[#This Row],[Money in/ (Money out)]]-Bank2[[#This Row],[GST/HST]]</f>
        <v>0</v>
      </c>
      <c r="L370" s="23">
        <f t="shared" si="15"/>
        <v>0</v>
      </c>
    </row>
    <row r="371" spans="4:12" x14ac:dyDescent="0.2">
      <c r="D371" s="397">
        <f>_xlfn.XLOOKUP(C:C,Table1[for Import to Bank Register dropdown],Table1[for Pivot],0,0,1)</f>
        <v>0</v>
      </c>
      <c r="E371" s="403"/>
      <c r="F371" s="146">
        <f t="shared" si="17"/>
        <v>2222222</v>
      </c>
      <c r="G371" s="375">
        <f t="shared" si="16"/>
        <v>0</v>
      </c>
      <c r="I371" s="376">
        <f>IF(OR(C371="150 Directors advances", C371="120 accounts receivable", C371="720.2 Automobile - Insurance", C371="720.3 Automobile - License", C371="870.4 Rent - Insurance", C371="870.6 Rent - Property Tax", C371="870.7 Rent - Homeoffice", C371="870.9 Rent - Water"),
   0,
   IF(Dashboard!$F$5="Quick",
      IF(OR(C371="190 Automobile",C371="200 computer hardware",C371="210 Computer software",C371="220 Quickbooks software",C371="230 Office equipment",C371="240 Office furniture"),
         E371-(E371/(1+Dashboard!$F$4)),
         0
      ),
      IF(C371="750 Business promotion",
         E371-(E371/(1+4.793/100)),
         E371-(E371/(1+Dashboard!$F$4))
      )
   )
)</f>
        <v>0</v>
      </c>
      <c r="J371" s="26">
        <f>Bank2[[#This Row],[Money in/ (Money out)]]-Bank2[[#This Row],[GST/HST]]</f>
        <v>0</v>
      </c>
      <c r="L371" s="23">
        <f t="shared" si="15"/>
        <v>0</v>
      </c>
    </row>
    <row r="372" spans="4:12" x14ac:dyDescent="0.2">
      <c r="D372" s="397">
        <f>_xlfn.XLOOKUP(C:C,Table1[for Import to Bank Register dropdown],Table1[for Pivot],0,0,1)</f>
        <v>0</v>
      </c>
      <c r="E372" s="403"/>
      <c r="F372" s="146">
        <f t="shared" si="17"/>
        <v>2222222</v>
      </c>
      <c r="G372" s="375">
        <f t="shared" si="16"/>
        <v>0</v>
      </c>
      <c r="I372" s="376">
        <f>IF(OR(C372="150 Directors advances", C372="120 accounts receivable", C372="720.2 Automobile - Insurance", C372="720.3 Automobile - License", C372="870.4 Rent - Insurance", C372="870.6 Rent - Property Tax", C372="870.7 Rent - Homeoffice", C372="870.9 Rent - Water"),
   0,
   IF(Dashboard!$F$5="Quick",
      IF(OR(C372="190 Automobile",C372="200 computer hardware",C372="210 Computer software",C372="220 Quickbooks software",C372="230 Office equipment",C372="240 Office furniture"),
         E372-(E372/(1+Dashboard!$F$4)),
         0
      ),
      IF(C372="750 Business promotion",
         E372-(E372/(1+4.793/100)),
         E372-(E372/(1+Dashboard!$F$4))
      )
   )
)</f>
        <v>0</v>
      </c>
      <c r="J372" s="26">
        <f>Bank2[[#This Row],[Money in/ (Money out)]]-Bank2[[#This Row],[GST/HST]]</f>
        <v>0</v>
      </c>
      <c r="L372" s="23">
        <f t="shared" si="15"/>
        <v>0</v>
      </c>
    </row>
    <row r="373" spans="4:12" x14ac:dyDescent="0.2">
      <c r="D373" s="397">
        <f>_xlfn.XLOOKUP(C:C,Table1[for Import to Bank Register dropdown],Table1[for Pivot],0,0,1)</f>
        <v>0</v>
      </c>
      <c r="E373" s="403"/>
      <c r="F373" s="146">
        <f t="shared" si="17"/>
        <v>2222222</v>
      </c>
      <c r="G373" s="375">
        <f t="shared" si="16"/>
        <v>0</v>
      </c>
      <c r="I373" s="376">
        <f>IF(OR(C373="150 Directors advances", C373="120 accounts receivable", C373="720.2 Automobile - Insurance", C373="720.3 Automobile - License", C373="870.4 Rent - Insurance", C373="870.6 Rent - Property Tax", C373="870.7 Rent - Homeoffice", C373="870.9 Rent - Water"),
   0,
   IF(Dashboard!$F$5="Quick",
      IF(OR(C373="190 Automobile",C373="200 computer hardware",C373="210 Computer software",C373="220 Quickbooks software",C373="230 Office equipment",C373="240 Office furniture"),
         E373-(E373/(1+Dashboard!$F$4)),
         0
      ),
      IF(C373="750 Business promotion",
         E373-(E373/(1+4.793/100)),
         E373-(E373/(1+Dashboard!$F$4))
      )
   )
)</f>
        <v>0</v>
      </c>
      <c r="J373" s="26">
        <f>Bank2[[#This Row],[Money in/ (Money out)]]-Bank2[[#This Row],[GST/HST]]</f>
        <v>0</v>
      </c>
      <c r="L373" s="23">
        <f t="shared" si="15"/>
        <v>0</v>
      </c>
    </row>
    <row r="374" spans="4:12" x14ac:dyDescent="0.2">
      <c r="D374" s="397">
        <f>_xlfn.XLOOKUP(C:C,Table1[for Import to Bank Register dropdown],Table1[for Pivot],0,0,1)</f>
        <v>0</v>
      </c>
      <c r="E374" s="403"/>
      <c r="F374" s="146">
        <f t="shared" si="17"/>
        <v>2222222</v>
      </c>
      <c r="G374" s="375">
        <f t="shared" si="16"/>
        <v>0</v>
      </c>
      <c r="I374" s="376">
        <f>IF(OR(C374="150 Directors advances", C374="120 accounts receivable", C374="720.2 Automobile - Insurance", C374="720.3 Automobile - License", C374="870.4 Rent - Insurance", C374="870.6 Rent - Property Tax", C374="870.7 Rent - Homeoffice", C374="870.9 Rent - Water"),
   0,
   IF(Dashboard!$F$5="Quick",
      IF(OR(C374="190 Automobile",C374="200 computer hardware",C374="210 Computer software",C374="220 Quickbooks software",C374="230 Office equipment",C374="240 Office furniture"),
         E374-(E374/(1+Dashboard!$F$4)),
         0
      ),
      IF(C374="750 Business promotion",
         E374-(E374/(1+4.793/100)),
         E374-(E374/(1+Dashboard!$F$4))
      )
   )
)</f>
        <v>0</v>
      </c>
      <c r="J374" s="26">
        <f>Bank2[[#This Row],[Money in/ (Money out)]]-Bank2[[#This Row],[GST/HST]]</f>
        <v>0</v>
      </c>
      <c r="L374" s="23">
        <f t="shared" si="15"/>
        <v>0</v>
      </c>
    </row>
    <row r="375" spans="4:12" x14ac:dyDescent="0.2">
      <c r="D375" s="397">
        <f>_xlfn.XLOOKUP(C:C,Table1[for Import to Bank Register dropdown],Table1[for Pivot],0,0,1)</f>
        <v>0</v>
      </c>
      <c r="E375" s="403"/>
      <c r="F375" s="146">
        <f t="shared" si="17"/>
        <v>2222222</v>
      </c>
      <c r="G375" s="375">
        <f t="shared" si="16"/>
        <v>0</v>
      </c>
      <c r="I375" s="376">
        <f>IF(OR(C375="150 Directors advances", C375="120 accounts receivable", C375="720.2 Automobile - Insurance", C375="720.3 Automobile - License", C375="870.4 Rent - Insurance", C375="870.6 Rent - Property Tax", C375="870.7 Rent - Homeoffice", C375="870.9 Rent - Water"),
   0,
   IF(Dashboard!$F$5="Quick",
      IF(OR(C375="190 Automobile",C375="200 computer hardware",C375="210 Computer software",C375="220 Quickbooks software",C375="230 Office equipment",C375="240 Office furniture"),
         E375-(E375/(1+Dashboard!$F$4)),
         0
      ),
      IF(C375="750 Business promotion",
         E375-(E375/(1+4.793/100)),
         E375-(E375/(1+Dashboard!$F$4))
      )
   )
)</f>
        <v>0</v>
      </c>
      <c r="J375" s="26">
        <f>Bank2[[#This Row],[Money in/ (Money out)]]-Bank2[[#This Row],[GST/HST]]</f>
        <v>0</v>
      </c>
      <c r="L375" s="23">
        <f t="shared" si="15"/>
        <v>0</v>
      </c>
    </row>
    <row r="376" spans="4:12" x14ac:dyDescent="0.2">
      <c r="D376" s="397">
        <f>_xlfn.XLOOKUP(C:C,Table1[for Import to Bank Register dropdown],Table1[for Pivot],0,0,1)</f>
        <v>0</v>
      </c>
      <c r="E376" s="403"/>
      <c r="F376" s="146">
        <f t="shared" si="17"/>
        <v>2222222</v>
      </c>
      <c r="G376" s="375">
        <f t="shared" si="16"/>
        <v>0</v>
      </c>
      <c r="I376" s="376">
        <f>IF(OR(C376="150 Directors advances", C376="120 accounts receivable", C376="720.2 Automobile - Insurance", C376="720.3 Automobile - License", C376="870.4 Rent - Insurance", C376="870.6 Rent - Property Tax", C376="870.7 Rent - Homeoffice", C376="870.9 Rent - Water"),
   0,
   IF(Dashboard!$F$5="Quick",
      IF(OR(C376="190 Automobile",C376="200 computer hardware",C376="210 Computer software",C376="220 Quickbooks software",C376="230 Office equipment",C376="240 Office furniture"),
         E376-(E376/(1+Dashboard!$F$4)),
         0
      ),
      IF(C376="750 Business promotion",
         E376-(E376/(1+4.793/100)),
         E376-(E376/(1+Dashboard!$F$4))
      )
   )
)</f>
        <v>0</v>
      </c>
      <c r="J376" s="26">
        <f>Bank2[[#This Row],[Money in/ (Money out)]]-Bank2[[#This Row],[GST/HST]]</f>
        <v>0</v>
      </c>
      <c r="L376" s="23">
        <f t="shared" si="15"/>
        <v>0</v>
      </c>
    </row>
    <row r="377" spans="4:12" x14ac:dyDescent="0.2">
      <c r="D377" s="397">
        <f>_xlfn.XLOOKUP(C:C,Table1[for Import to Bank Register dropdown],Table1[for Pivot],0,0,1)</f>
        <v>0</v>
      </c>
      <c r="E377" s="403"/>
      <c r="F377" s="146">
        <f t="shared" si="17"/>
        <v>2222222</v>
      </c>
      <c r="G377" s="375">
        <f t="shared" si="16"/>
        <v>0</v>
      </c>
      <c r="I377" s="376">
        <f>IF(OR(C377="150 Directors advances", C377="120 accounts receivable", C377="720.2 Automobile - Insurance", C377="720.3 Automobile - License", C377="870.4 Rent - Insurance", C377="870.6 Rent - Property Tax", C377="870.7 Rent - Homeoffice", C377="870.9 Rent - Water"),
   0,
   IF(Dashboard!$F$5="Quick",
      IF(OR(C377="190 Automobile",C377="200 computer hardware",C377="210 Computer software",C377="220 Quickbooks software",C377="230 Office equipment",C377="240 Office furniture"),
         E377-(E377/(1+Dashboard!$F$4)),
         0
      ),
      IF(C377="750 Business promotion",
         E377-(E377/(1+4.793/100)),
         E377-(E377/(1+Dashboard!$F$4))
      )
   )
)</f>
        <v>0</v>
      </c>
      <c r="J377" s="26">
        <f>Bank2[[#This Row],[Money in/ (Money out)]]-Bank2[[#This Row],[GST/HST]]</f>
        <v>0</v>
      </c>
      <c r="L377" s="23">
        <f t="shared" si="15"/>
        <v>0</v>
      </c>
    </row>
    <row r="378" spans="4:12" x14ac:dyDescent="0.2">
      <c r="D378" s="397">
        <f>_xlfn.XLOOKUP(C:C,Table1[for Import to Bank Register dropdown],Table1[for Pivot],0,0,1)</f>
        <v>0</v>
      </c>
      <c r="E378" s="403"/>
      <c r="F378" s="146">
        <f t="shared" si="17"/>
        <v>2222222</v>
      </c>
      <c r="G378" s="375">
        <f t="shared" si="16"/>
        <v>0</v>
      </c>
      <c r="I378" s="376">
        <f>IF(OR(C378="150 Directors advances", C378="120 accounts receivable", C378="720.2 Automobile - Insurance", C378="720.3 Automobile - License", C378="870.4 Rent - Insurance", C378="870.6 Rent - Property Tax", C378="870.7 Rent - Homeoffice", C378="870.9 Rent - Water"),
   0,
   IF(Dashboard!$F$5="Quick",
      IF(OR(C378="190 Automobile",C378="200 computer hardware",C378="210 Computer software",C378="220 Quickbooks software",C378="230 Office equipment",C378="240 Office furniture"),
         E378-(E378/(1+Dashboard!$F$4)),
         0
      ),
      IF(C378="750 Business promotion",
         E378-(E378/(1+4.793/100)),
         E378-(E378/(1+Dashboard!$F$4))
      )
   )
)</f>
        <v>0</v>
      </c>
      <c r="J378" s="26">
        <f>Bank2[[#This Row],[Money in/ (Money out)]]-Bank2[[#This Row],[GST/HST]]</f>
        <v>0</v>
      </c>
      <c r="L378" s="23">
        <f t="shared" si="15"/>
        <v>0</v>
      </c>
    </row>
    <row r="379" spans="4:12" x14ac:dyDescent="0.2">
      <c r="D379" s="397">
        <f>_xlfn.XLOOKUP(C:C,Table1[for Import to Bank Register dropdown],Table1[for Pivot],0,0,1)</f>
        <v>0</v>
      </c>
      <c r="E379" s="403"/>
      <c r="F379" s="146">
        <f t="shared" si="17"/>
        <v>2222222</v>
      </c>
      <c r="G379" s="375">
        <f t="shared" si="16"/>
        <v>0</v>
      </c>
      <c r="I379" s="376">
        <f>IF(OR(C379="150 Directors advances", C379="120 accounts receivable", C379="720.2 Automobile - Insurance", C379="720.3 Automobile - License", C379="870.4 Rent - Insurance", C379="870.6 Rent - Property Tax", C379="870.7 Rent - Homeoffice", C379="870.9 Rent - Water"),
   0,
   IF(Dashboard!$F$5="Quick",
      IF(OR(C379="190 Automobile",C379="200 computer hardware",C379="210 Computer software",C379="220 Quickbooks software",C379="230 Office equipment",C379="240 Office furniture"),
         E379-(E379/(1+Dashboard!$F$4)),
         0
      ),
      IF(C379="750 Business promotion",
         E379-(E379/(1+4.793/100)),
         E379-(E379/(1+Dashboard!$F$4))
      )
   )
)</f>
        <v>0</v>
      </c>
      <c r="J379" s="26">
        <f>Bank2[[#This Row],[Money in/ (Money out)]]-Bank2[[#This Row],[GST/HST]]</f>
        <v>0</v>
      </c>
      <c r="L379" s="23">
        <f t="shared" si="15"/>
        <v>0</v>
      </c>
    </row>
    <row r="380" spans="4:12" x14ac:dyDescent="0.2">
      <c r="D380" s="397">
        <f>_xlfn.XLOOKUP(C:C,Table1[for Import to Bank Register dropdown],Table1[for Pivot],0,0,1)</f>
        <v>0</v>
      </c>
      <c r="E380" s="403"/>
      <c r="F380" s="146">
        <f t="shared" si="17"/>
        <v>2222222</v>
      </c>
      <c r="G380" s="375">
        <f t="shared" si="16"/>
        <v>0</v>
      </c>
      <c r="I380" s="376">
        <f>IF(OR(C380="150 Directors advances", C380="120 accounts receivable", C380="720.2 Automobile - Insurance", C380="720.3 Automobile - License", C380="870.4 Rent - Insurance", C380="870.6 Rent - Property Tax", C380="870.7 Rent - Homeoffice", C380="870.9 Rent - Water"),
   0,
   IF(Dashboard!$F$5="Quick",
      IF(OR(C380="190 Automobile",C380="200 computer hardware",C380="210 Computer software",C380="220 Quickbooks software",C380="230 Office equipment",C380="240 Office furniture"),
         E380-(E380/(1+Dashboard!$F$4)),
         0
      ),
      IF(C380="750 Business promotion",
         E380-(E380/(1+4.793/100)),
         E380-(E380/(1+Dashboard!$F$4))
      )
   )
)</f>
        <v>0</v>
      </c>
      <c r="J380" s="26">
        <f>Bank2[[#This Row],[Money in/ (Money out)]]-Bank2[[#This Row],[GST/HST]]</f>
        <v>0</v>
      </c>
      <c r="L380" s="23">
        <f t="shared" si="15"/>
        <v>0</v>
      </c>
    </row>
    <row r="381" spans="4:12" x14ac:dyDescent="0.2">
      <c r="D381" s="397">
        <f>_xlfn.XLOOKUP(C:C,Table1[for Import to Bank Register dropdown],Table1[for Pivot],0,0,1)</f>
        <v>0</v>
      </c>
      <c r="E381" s="403"/>
      <c r="F381" s="146">
        <f t="shared" si="17"/>
        <v>2222222</v>
      </c>
      <c r="G381" s="375">
        <f t="shared" si="16"/>
        <v>0</v>
      </c>
      <c r="I381" s="376">
        <f>IF(OR(C381="150 Directors advances", C381="120 accounts receivable", C381="720.2 Automobile - Insurance", C381="720.3 Automobile - License", C381="870.4 Rent - Insurance", C381="870.6 Rent - Property Tax", C381="870.7 Rent - Homeoffice", C381="870.9 Rent - Water"),
   0,
   IF(Dashboard!$F$5="Quick",
      IF(OR(C381="190 Automobile",C381="200 computer hardware",C381="210 Computer software",C381="220 Quickbooks software",C381="230 Office equipment",C381="240 Office furniture"),
         E381-(E381/(1+Dashboard!$F$4)),
         0
      ),
      IF(C381="750 Business promotion",
         E381-(E381/(1+4.793/100)),
         E381-(E381/(1+Dashboard!$F$4))
      )
   )
)</f>
        <v>0</v>
      </c>
      <c r="J381" s="26">
        <f>Bank2[[#This Row],[Money in/ (Money out)]]-Bank2[[#This Row],[GST/HST]]</f>
        <v>0</v>
      </c>
      <c r="L381" s="23">
        <f t="shared" si="15"/>
        <v>0</v>
      </c>
    </row>
    <row r="382" spans="4:12" x14ac:dyDescent="0.2">
      <c r="D382" s="397">
        <f>_xlfn.XLOOKUP(C:C,Table1[for Import to Bank Register dropdown],Table1[for Pivot],0,0,1)</f>
        <v>0</v>
      </c>
      <c r="E382" s="403"/>
      <c r="F382" s="146">
        <f t="shared" si="17"/>
        <v>2222222</v>
      </c>
      <c r="G382" s="375">
        <f t="shared" si="16"/>
        <v>0</v>
      </c>
      <c r="I382" s="376">
        <f>IF(OR(C382="150 Directors advances", C382="120 accounts receivable", C382="720.2 Automobile - Insurance", C382="720.3 Automobile - License", C382="870.4 Rent - Insurance", C382="870.6 Rent - Property Tax", C382="870.7 Rent - Homeoffice", C382="870.9 Rent - Water"),
   0,
   IF(Dashboard!$F$5="Quick",
      IF(OR(C382="190 Automobile",C382="200 computer hardware",C382="210 Computer software",C382="220 Quickbooks software",C382="230 Office equipment",C382="240 Office furniture"),
         E382-(E382/(1+Dashboard!$F$4)),
         0
      ),
      IF(C382="750 Business promotion",
         E382-(E382/(1+4.793/100)),
         E382-(E382/(1+Dashboard!$F$4))
      )
   )
)</f>
        <v>0</v>
      </c>
      <c r="J382" s="26">
        <f>Bank2[[#This Row],[Money in/ (Money out)]]-Bank2[[#This Row],[GST/HST]]</f>
        <v>0</v>
      </c>
      <c r="L382" s="23">
        <f t="shared" si="15"/>
        <v>0</v>
      </c>
    </row>
    <row r="383" spans="4:12" x14ac:dyDescent="0.2">
      <c r="D383" s="397">
        <f>_xlfn.XLOOKUP(C:C,Table1[for Import to Bank Register dropdown],Table1[for Pivot],0,0,1)</f>
        <v>0</v>
      </c>
      <c r="E383" s="403"/>
      <c r="F383" s="146">
        <f t="shared" si="17"/>
        <v>2222222</v>
      </c>
      <c r="G383" s="375">
        <f t="shared" si="16"/>
        <v>0</v>
      </c>
      <c r="I383" s="376">
        <f>IF(OR(C383="150 Directors advances", C383="120 accounts receivable", C383="720.2 Automobile - Insurance", C383="720.3 Automobile - License", C383="870.4 Rent - Insurance", C383="870.6 Rent - Property Tax", C383="870.7 Rent - Homeoffice", C383="870.9 Rent - Water"),
   0,
   IF(Dashboard!$F$5="Quick",
      IF(OR(C383="190 Automobile",C383="200 computer hardware",C383="210 Computer software",C383="220 Quickbooks software",C383="230 Office equipment",C383="240 Office furniture"),
         E383-(E383/(1+Dashboard!$F$4)),
         0
      ),
      IF(C383="750 Business promotion",
         E383-(E383/(1+4.793/100)),
         E383-(E383/(1+Dashboard!$F$4))
      )
   )
)</f>
        <v>0</v>
      </c>
      <c r="J383" s="26">
        <f>Bank2[[#This Row],[Money in/ (Money out)]]-Bank2[[#This Row],[GST/HST]]</f>
        <v>0</v>
      </c>
      <c r="L383" s="23">
        <f t="shared" si="15"/>
        <v>0</v>
      </c>
    </row>
    <row r="384" spans="4:12" x14ac:dyDescent="0.2">
      <c r="D384" s="397">
        <f>_xlfn.XLOOKUP(C:C,Table1[for Import to Bank Register dropdown],Table1[for Pivot],0,0,1)</f>
        <v>0</v>
      </c>
      <c r="E384" s="403"/>
      <c r="F384" s="146">
        <f t="shared" si="17"/>
        <v>2222222</v>
      </c>
      <c r="G384" s="375">
        <f t="shared" si="16"/>
        <v>0</v>
      </c>
      <c r="I384" s="376">
        <f>IF(OR(C384="150 Directors advances", C384="120 accounts receivable", C384="720.2 Automobile - Insurance", C384="720.3 Automobile - License", C384="870.4 Rent - Insurance", C384="870.6 Rent - Property Tax", C384="870.7 Rent - Homeoffice", C384="870.9 Rent - Water"),
   0,
   IF(Dashboard!$F$5="Quick",
      IF(OR(C384="190 Automobile",C384="200 computer hardware",C384="210 Computer software",C384="220 Quickbooks software",C384="230 Office equipment",C384="240 Office furniture"),
         E384-(E384/(1+Dashboard!$F$4)),
         0
      ),
      IF(C384="750 Business promotion",
         E384-(E384/(1+4.793/100)),
         E384-(E384/(1+Dashboard!$F$4))
      )
   )
)</f>
        <v>0</v>
      </c>
      <c r="J384" s="26">
        <f>Bank2[[#This Row],[Money in/ (Money out)]]-Bank2[[#This Row],[GST/HST]]</f>
        <v>0</v>
      </c>
      <c r="L384" s="23">
        <f t="shared" si="15"/>
        <v>0</v>
      </c>
    </row>
    <row r="385" spans="4:12" x14ac:dyDescent="0.2">
      <c r="D385" s="397">
        <f>_xlfn.XLOOKUP(C:C,Table1[for Import to Bank Register dropdown],Table1[for Pivot],0,0,1)</f>
        <v>0</v>
      </c>
      <c r="E385" s="403"/>
      <c r="F385" s="146">
        <f t="shared" si="17"/>
        <v>2222222</v>
      </c>
      <c r="G385" s="375">
        <f t="shared" si="16"/>
        <v>0</v>
      </c>
      <c r="I385" s="376">
        <f>IF(OR(C385="150 Directors advances", C385="120 accounts receivable", C385="720.2 Automobile - Insurance", C385="720.3 Automobile - License", C385="870.4 Rent - Insurance", C385="870.6 Rent - Property Tax", C385="870.7 Rent - Homeoffice", C385="870.9 Rent - Water"),
   0,
   IF(Dashboard!$F$5="Quick",
      IF(OR(C385="190 Automobile",C385="200 computer hardware",C385="210 Computer software",C385="220 Quickbooks software",C385="230 Office equipment",C385="240 Office furniture"),
         E385-(E385/(1+Dashboard!$F$4)),
         0
      ),
      IF(C385="750 Business promotion",
         E385-(E385/(1+4.793/100)),
         E385-(E385/(1+Dashboard!$F$4))
      )
   )
)</f>
        <v>0</v>
      </c>
      <c r="J385" s="26">
        <f>Bank2[[#This Row],[Money in/ (Money out)]]-Bank2[[#This Row],[GST/HST]]</f>
        <v>0</v>
      </c>
      <c r="L385" s="23">
        <f t="shared" si="15"/>
        <v>0</v>
      </c>
    </row>
    <row r="386" spans="4:12" x14ac:dyDescent="0.2">
      <c r="D386" s="397">
        <f>_xlfn.XLOOKUP(C:C,Table1[for Import to Bank Register dropdown],Table1[for Pivot],0,0,1)</f>
        <v>0</v>
      </c>
      <c r="E386" s="403"/>
      <c r="F386" s="146">
        <f t="shared" si="17"/>
        <v>2222222</v>
      </c>
      <c r="G386" s="375">
        <f t="shared" si="16"/>
        <v>0</v>
      </c>
      <c r="I386" s="376">
        <f>IF(OR(C386="150 Directors advances", C386="120 accounts receivable", C386="720.2 Automobile - Insurance", C386="720.3 Automobile - License", C386="870.4 Rent - Insurance", C386="870.6 Rent - Property Tax", C386="870.7 Rent - Homeoffice", C386="870.9 Rent - Water"),
   0,
   IF(Dashboard!$F$5="Quick",
      IF(OR(C386="190 Automobile",C386="200 computer hardware",C386="210 Computer software",C386="220 Quickbooks software",C386="230 Office equipment",C386="240 Office furniture"),
         E386-(E386/(1+Dashboard!$F$4)),
         0
      ),
      IF(C386="750 Business promotion",
         E386-(E386/(1+4.793/100)),
         E386-(E386/(1+Dashboard!$F$4))
      )
   )
)</f>
        <v>0</v>
      </c>
      <c r="J386" s="26">
        <f>Bank2[[#This Row],[Money in/ (Money out)]]-Bank2[[#This Row],[GST/HST]]</f>
        <v>0</v>
      </c>
      <c r="L386" s="23">
        <f t="shared" si="15"/>
        <v>0</v>
      </c>
    </row>
    <row r="387" spans="4:12" x14ac:dyDescent="0.2">
      <c r="D387" s="397">
        <f>_xlfn.XLOOKUP(C:C,Table1[for Import to Bank Register dropdown],Table1[for Pivot],0,0,1)</f>
        <v>0</v>
      </c>
      <c r="E387" s="403"/>
      <c r="F387" s="146">
        <f t="shared" si="17"/>
        <v>2222222</v>
      </c>
      <c r="G387" s="375">
        <f t="shared" si="16"/>
        <v>0</v>
      </c>
      <c r="I387" s="376">
        <f>IF(OR(C387="150 Directors advances", C387="120 accounts receivable", C387="720.2 Automobile - Insurance", C387="720.3 Automobile - License", C387="870.4 Rent - Insurance", C387="870.6 Rent - Property Tax", C387="870.7 Rent - Homeoffice", C387="870.9 Rent - Water"),
   0,
   IF(Dashboard!$F$5="Quick",
      IF(OR(C387="190 Automobile",C387="200 computer hardware",C387="210 Computer software",C387="220 Quickbooks software",C387="230 Office equipment",C387="240 Office furniture"),
         E387-(E387/(1+Dashboard!$F$4)),
         0
      ),
      IF(C387="750 Business promotion",
         E387-(E387/(1+4.793/100)),
         E387-(E387/(1+Dashboard!$F$4))
      )
   )
)</f>
        <v>0</v>
      </c>
      <c r="J387" s="26">
        <f>Bank2[[#This Row],[Money in/ (Money out)]]-Bank2[[#This Row],[GST/HST]]</f>
        <v>0</v>
      </c>
      <c r="L387" s="23">
        <f t="shared" si="15"/>
        <v>0</v>
      </c>
    </row>
    <row r="388" spans="4:12" x14ac:dyDescent="0.2">
      <c r="D388" s="397">
        <f>_xlfn.XLOOKUP(C:C,Table1[for Import to Bank Register dropdown],Table1[for Pivot],0,0,1)</f>
        <v>0</v>
      </c>
      <c r="E388" s="403"/>
      <c r="F388" s="146">
        <f t="shared" si="17"/>
        <v>2222222</v>
      </c>
      <c r="G388" s="375">
        <f t="shared" si="16"/>
        <v>0</v>
      </c>
      <c r="I388" s="376">
        <f>IF(OR(C388="150 Directors advances", C388="120 accounts receivable", C388="720.2 Automobile - Insurance", C388="720.3 Automobile - License", C388="870.4 Rent - Insurance", C388="870.6 Rent - Property Tax", C388="870.7 Rent - Homeoffice", C388="870.9 Rent - Water"),
   0,
   IF(Dashboard!$F$5="Quick",
      IF(OR(C388="190 Automobile",C388="200 computer hardware",C388="210 Computer software",C388="220 Quickbooks software",C388="230 Office equipment",C388="240 Office furniture"),
         E388-(E388/(1+Dashboard!$F$4)),
         0
      ),
      IF(C388="750 Business promotion",
         E388-(E388/(1+4.793/100)),
         E388-(E388/(1+Dashboard!$F$4))
      )
   )
)</f>
        <v>0</v>
      </c>
      <c r="J388" s="26">
        <f>Bank2[[#This Row],[Money in/ (Money out)]]-Bank2[[#This Row],[GST/HST]]</f>
        <v>0</v>
      </c>
      <c r="L388" s="23">
        <f t="shared" si="15"/>
        <v>0</v>
      </c>
    </row>
    <row r="389" spans="4:12" x14ac:dyDescent="0.2">
      <c r="D389" s="397">
        <f>_xlfn.XLOOKUP(C:C,Table1[for Import to Bank Register dropdown],Table1[for Pivot],0,0,1)</f>
        <v>0</v>
      </c>
      <c r="E389" s="403"/>
      <c r="F389" s="146">
        <f t="shared" si="17"/>
        <v>2222222</v>
      </c>
      <c r="G389" s="375">
        <f t="shared" si="16"/>
        <v>0</v>
      </c>
      <c r="I389" s="376">
        <f>IF(OR(C389="150 Directors advances", C389="120 accounts receivable", C389="720.2 Automobile - Insurance", C389="720.3 Automobile - License", C389="870.4 Rent - Insurance", C389="870.6 Rent - Property Tax", C389="870.7 Rent - Homeoffice", C389="870.9 Rent - Water"),
   0,
   IF(Dashboard!$F$5="Quick",
      IF(OR(C389="190 Automobile",C389="200 computer hardware",C389="210 Computer software",C389="220 Quickbooks software",C389="230 Office equipment",C389="240 Office furniture"),
         E389-(E389/(1+Dashboard!$F$4)),
         0
      ),
      IF(C389="750 Business promotion",
         E389-(E389/(1+4.793/100)),
         E389-(E389/(1+Dashboard!$F$4))
      )
   )
)</f>
        <v>0</v>
      </c>
      <c r="J389" s="26">
        <f>Bank2[[#This Row],[Money in/ (Money out)]]-Bank2[[#This Row],[GST/HST]]</f>
        <v>0</v>
      </c>
      <c r="L389" s="23">
        <f t="shared" si="15"/>
        <v>0</v>
      </c>
    </row>
    <row r="390" spans="4:12" x14ac:dyDescent="0.2">
      <c r="D390" s="397">
        <f>_xlfn.XLOOKUP(C:C,Table1[for Import to Bank Register dropdown],Table1[for Pivot],0,0,1)</f>
        <v>0</v>
      </c>
      <c r="E390" s="403"/>
      <c r="F390" s="146">
        <f t="shared" si="17"/>
        <v>2222222</v>
      </c>
      <c r="G390" s="375">
        <f t="shared" si="16"/>
        <v>0</v>
      </c>
      <c r="I390" s="376">
        <f>IF(OR(C390="150 Directors advances", C390="120 accounts receivable", C390="720.2 Automobile - Insurance", C390="720.3 Automobile - License", C390="870.4 Rent - Insurance", C390="870.6 Rent - Property Tax", C390="870.7 Rent - Homeoffice", C390="870.9 Rent - Water"),
   0,
   IF(Dashboard!$F$5="Quick",
      IF(OR(C390="190 Automobile",C390="200 computer hardware",C390="210 Computer software",C390="220 Quickbooks software",C390="230 Office equipment",C390="240 Office furniture"),
         E390-(E390/(1+Dashboard!$F$4)),
         0
      ),
      IF(C390="750 Business promotion",
         E390-(E390/(1+4.793/100)),
         E390-(E390/(1+Dashboard!$F$4))
      )
   )
)</f>
        <v>0</v>
      </c>
      <c r="J390" s="26">
        <f>Bank2[[#This Row],[Money in/ (Money out)]]-Bank2[[#This Row],[GST/HST]]</f>
        <v>0</v>
      </c>
      <c r="L390" s="23">
        <f t="shared" si="15"/>
        <v>0</v>
      </c>
    </row>
    <row r="391" spans="4:12" x14ac:dyDescent="0.2">
      <c r="D391" s="397">
        <f>_xlfn.XLOOKUP(C:C,Table1[for Import to Bank Register dropdown],Table1[for Pivot],0,0,1)</f>
        <v>0</v>
      </c>
      <c r="E391" s="403"/>
      <c r="F391" s="146">
        <f t="shared" si="17"/>
        <v>2222222</v>
      </c>
      <c r="G391" s="375">
        <f t="shared" si="16"/>
        <v>0</v>
      </c>
      <c r="I391" s="376">
        <f>IF(OR(C391="150 Directors advances", C391="120 accounts receivable", C391="720.2 Automobile - Insurance", C391="720.3 Automobile - License", C391="870.4 Rent - Insurance", C391="870.6 Rent - Property Tax", C391="870.7 Rent - Homeoffice", C391="870.9 Rent - Water"),
   0,
   IF(Dashboard!$F$5="Quick",
      IF(OR(C391="190 Automobile",C391="200 computer hardware",C391="210 Computer software",C391="220 Quickbooks software",C391="230 Office equipment",C391="240 Office furniture"),
         E391-(E391/(1+Dashboard!$F$4)),
         0
      ),
      IF(C391="750 Business promotion",
         E391-(E391/(1+4.793/100)),
         E391-(E391/(1+Dashboard!$F$4))
      )
   )
)</f>
        <v>0</v>
      </c>
      <c r="J391" s="26">
        <f>Bank2[[#This Row],[Money in/ (Money out)]]-Bank2[[#This Row],[GST/HST]]</f>
        <v>0</v>
      </c>
      <c r="L391" s="23">
        <f t="shared" ref="L391:L454" si="18">$L$3</f>
        <v>0</v>
      </c>
    </row>
    <row r="392" spans="4:12" x14ac:dyDescent="0.2">
      <c r="D392" s="397">
        <f>_xlfn.XLOOKUP(C:C,Table1[for Import to Bank Register dropdown],Table1[for Pivot],0,0,1)</f>
        <v>0</v>
      </c>
      <c r="E392" s="403"/>
      <c r="F392" s="146">
        <f t="shared" si="17"/>
        <v>2222222</v>
      </c>
      <c r="G392" s="375">
        <f t="shared" si="16"/>
        <v>0</v>
      </c>
      <c r="I392" s="376">
        <f>IF(OR(C392="150 Directors advances", C392="120 accounts receivable", C392="720.2 Automobile - Insurance", C392="720.3 Automobile - License", C392="870.4 Rent - Insurance", C392="870.6 Rent - Property Tax", C392="870.7 Rent - Homeoffice", C392="870.9 Rent - Water"),
   0,
   IF(Dashboard!$F$5="Quick",
      IF(OR(C392="190 Automobile",C392="200 computer hardware",C392="210 Computer software",C392="220 Quickbooks software",C392="230 Office equipment",C392="240 Office furniture"),
         E392-(E392/(1+Dashboard!$F$4)),
         0
      ),
      IF(C392="750 Business promotion",
         E392-(E392/(1+4.793/100)),
         E392-(E392/(1+Dashboard!$F$4))
      )
   )
)</f>
        <v>0</v>
      </c>
      <c r="J392" s="26">
        <f>Bank2[[#This Row],[Money in/ (Money out)]]-Bank2[[#This Row],[GST/HST]]</f>
        <v>0</v>
      </c>
      <c r="L392" s="23">
        <f t="shared" si="18"/>
        <v>0</v>
      </c>
    </row>
    <row r="393" spans="4:12" x14ac:dyDescent="0.2">
      <c r="D393" s="397">
        <f>_xlfn.XLOOKUP(C:C,Table1[for Import to Bank Register dropdown],Table1[for Pivot],0,0,1)</f>
        <v>0</v>
      </c>
      <c r="E393" s="403"/>
      <c r="F393" s="146">
        <f t="shared" si="17"/>
        <v>2222222</v>
      </c>
      <c r="G393" s="375">
        <f t="shared" si="16"/>
        <v>0</v>
      </c>
      <c r="I393" s="376">
        <f>IF(OR(C393="150 Directors advances", C393="120 accounts receivable", C393="720.2 Automobile - Insurance", C393="720.3 Automobile - License", C393="870.4 Rent - Insurance", C393="870.6 Rent - Property Tax", C393="870.7 Rent - Homeoffice", C393="870.9 Rent - Water"),
   0,
   IF(Dashboard!$F$5="Quick",
      IF(OR(C393="190 Automobile",C393="200 computer hardware",C393="210 Computer software",C393="220 Quickbooks software",C393="230 Office equipment",C393="240 Office furniture"),
         E393-(E393/(1+Dashboard!$F$4)),
         0
      ),
      IF(C393="750 Business promotion",
         E393-(E393/(1+4.793/100)),
         E393-(E393/(1+Dashboard!$F$4))
      )
   )
)</f>
        <v>0</v>
      </c>
      <c r="J393" s="26">
        <f>Bank2[[#This Row],[Money in/ (Money out)]]-Bank2[[#This Row],[GST/HST]]</f>
        <v>0</v>
      </c>
      <c r="L393" s="23">
        <f t="shared" si="18"/>
        <v>0</v>
      </c>
    </row>
    <row r="394" spans="4:12" x14ac:dyDescent="0.2">
      <c r="D394" s="397">
        <f>_xlfn.XLOOKUP(C:C,Table1[for Import to Bank Register dropdown],Table1[for Pivot],0,0,1)</f>
        <v>0</v>
      </c>
      <c r="E394" s="403"/>
      <c r="F394" s="146">
        <f t="shared" si="17"/>
        <v>2222222</v>
      </c>
      <c r="G394" s="375">
        <f t="shared" ref="G394:G457" si="19">G393+E394</f>
        <v>0</v>
      </c>
      <c r="I394" s="376">
        <f>IF(OR(C394="150 Directors advances", C394="120 accounts receivable", C394="720.2 Automobile - Insurance", C394="720.3 Automobile - License", C394="870.4 Rent - Insurance", C394="870.6 Rent - Property Tax", C394="870.7 Rent - Homeoffice", C394="870.9 Rent - Water"),
   0,
   IF(Dashboard!$F$5="Quick",
      IF(OR(C394="190 Automobile",C394="200 computer hardware",C394="210 Computer software",C394="220 Quickbooks software",C394="230 Office equipment",C394="240 Office furniture"),
         E394-(E394/(1+Dashboard!$F$4)),
         0
      ),
      IF(C394="750 Business promotion",
         E394-(E394/(1+4.793/100)),
         E394-(E394/(1+Dashboard!$F$4))
      )
   )
)</f>
        <v>0</v>
      </c>
      <c r="J394" s="26">
        <f>Bank2[[#This Row],[Money in/ (Money out)]]-Bank2[[#This Row],[GST/HST]]</f>
        <v>0</v>
      </c>
      <c r="L394" s="23">
        <f t="shared" si="18"/>
        <v>0</v>
      </c>
    </row>
    <row r="395" spans="4:12" x14ac:dyDescent="0.2">
      <c r="D395" s="397">
        <f>_xlfn.XLOOKUP(C:C,Table1[for Import to Bank Register dropdown],Table1[for Pivot],0,0,1)</f>
        <v>0</v>
      </c>
      <c r="E395" s="403"/>
      <c r="F395" s="146">
        <f t="shared" ref="F395:F458" si="20">$E$2</f>
        <v>2222222</v>
      </c>
      <c r="G395" s="375">
        <f t="shared" si="19"/>
        <v>0</v>
      </c>
      <c r="I395" s="376">
        <f>IF(OR(C395="150 Directors advances", C395="120 accounts receivable", C395="720.2 Automobile - Insurance", C395="720.3 Automobile - License", C395="870.4 Rent - Insurance", C395="870.6 Rent - Property Tax", C395="870.7 Rent - Homeoffice", C395="870.9 Rent - Water"),
   0,
   IF(Dashboard!$F$5="Quick",
      IF(OR(C395="190 Automobile",C395="200 computer hardware",C395="210 Computer software",C395="220 Quickbooks software",C395="230 Office equipment",C395="240 Office furniture"),
         E395-(E395/(1+Dashboard!$F$4)),
         0
      ),
      IF(C395="750 Business promotion",
         E395-(E395/(1+4.793/100)),
         E395-(E395/(1+Dashboard!$F$4))
      )
   )
)</f>
        <v>0</v>
      </c>
      <c r="J395" s="26">
        <f>Bank2[[#This Row],[Money in/ (Money out)]]-Bank2[[#This Row],[GST/HST]]</f>
        <v>0</v>
      </c>
      <c r="L395" s="23">
        <f t="shared" si="18"/>
        <v>0</v>
      </c>
    </row>
    <row r="396" spans="4:12" x14ac:dyDescent="0.2">
      <c r="D396" s="397">
        <f>_xlfn.XLOOKUP(C:C,Table1[for Import to Bank Register dropdown],Table1[for Pivot],0,0,1)</f>
        <v>0</v>
      </c>
      <c r="E396" s="403"/>
      <c r="F396" s="146">
        <f t="shared" si="20"/>
        <v>2222222</v>
      </c>
      <c r="G396" s="375">
        <f t="shared" si="19"/>
        <v>0</v>
      </c>
      <c r="I396" s="376">
        <f>IF(OR(C396="150 Directors advances", C396="120 accounts receivable", C396="720.2 Automobile - Insurance", C396="720.3 Automobile - License", C396="870.4 Rent - Insurance", C396="870.6 Rent - Property Tax", C396="870.7 Rent - Homeoffice", C396="870.9 Rent - Water"),
   0,
   IF(Dashboard!$F$5="Quick",
      IF(OR(C396="190 Automobile",C396="200 computer hardware",C396="210 Computer software",C396="220 Quickbooks software",C396="230 Office equipment",C396="240 Office furniture"),
         E396-(E396/(1+Dashboard!$F$4)),
         0
      ),
      IF(C396="750 Business promotion",
         E396-(E396/(1+4.793/100)),
         E396-(E396/(1+Dashboard!$F$4))
      )
   )
)</f>
        <v>0</v>
      </c>
      <c r="J396" s="26">
        <f>Bank2[[#This Row],[Money in/ (Money out)]]-Bank2[[#This Row],[GST/HST]]</f>
        <v>0</v>
      </c>
      <c r="L396" s="23">
        <f t="shared" si="18"/>
        <v>0</v>
      </c>
    </row>
    <row r="397" spans="4:12" x14ac:dyDescent="0.2">
      <c r="D397" s="397">
        <f>_xlfn.XLOOKUP(C:C,Table1[for Import to Bank Register dropdown],Table1[for Pivot],0,0,1)</f>
        <v>0</v>
      </c>
      <c r="E397" s="403"/>
      <c r="F397" s="146">
        <f t="shared" si="20"/>
        <v>2222222</v>
      </c>
      <c r="G397" s="375">
        <f t="shared" si="19"/>
        <v>0</v>
      </c>
      <c r="I397" s="376">
        <f>IF(OR(C397="150 Directors advances", C397="120 accounts receivable", C397="720.2 Automobile - Insurance", C397="720.3 Automobile - License", C397="870.4 Rent - Insurance", C397="870.6 Rent - Property Tax", C397="870.7 Rent - Homeoffice", C397="870.9 Rent - Water"),
   0,
   IF(Dashboard!$F$5="Quick",
      IF(OR(C397="190 Automobile",C397="200 computer hardware",C397="210 Computer software",C397="220 Quickbooks software",C397="230 Office equipment",C397="240 Office furniture"),
         E397-(E397/(1+Dashboard!$F$4)),
         0
      ),
      IF(C397="750 Business promotion",
         E397-(E397/(1+4.793/100)),
         E397-(E397/(1+Dashboard!$F$4))
      )
   )
)</f>
        <v>0</v>
      </c>
      <c r="J397" s="26">
        <f>Bank2[[#This Row],[Money in/ (Money out)]]-Bank2[[#This Row],[GST/HST]]</f>
        <v>0</v>
      </c>
      <c r="L397" s="23">
        <f t="shared" si="18"/>
        <v>0</v>
      </c>
    </row>
    <row r="398" spans="4:12" x14ac:dyDescent="0.2">
      <c r="D398" s="397">
        <f>_xlfn.XLOOKUP(C:C,Table1[for Import to Bank Register dropdown],Table1[for Pivot],0,0,1)</f>
        <v>0</v>
      </c>
      <c r="E398" s="403"/>
      <c r="F398" s="146">
        <f t="shared" si="20"/>
        <v>2222222</v>
      </c>
      <c r="G398" s="375">
        <f t="shared" si="19"/>
        <v>0</v>
      </c>
      <c r="I398" s="376">
        <f>IF(OR(C398="150 Directors advances", C398="120 accounts receivable", C398="720.2 Automobile - Insurance", C398="720.3 Automobile - License", C398="870.4 Rent - Insurance", C398="870.6 Rent - Property Tax", C398="870.7 Rent - Homeoffice", C398="870.9 Rent - Water"),
   0,
   IF(Dashboard!$F$5="Quick",
      IF(OR(C398="190 Automobile",C398="200 computer hardware",C398="210 Computer software",C398="220 Quickbooks software",C398="230 Office equipment",C398="240 Office furniture"),
         E398-(E398/(1+Dashboard!$F$4)),
         0
      ),
      IF(C398="750 Business promotion",
         E398-(E398/(1+4.793/100)),
         E398-(E398/(1+Dashboard!$F$4))
      )
   )
)</f>
        <v>0</v>
      </c>
      <c r="J398" s="26">
        <f>Bank2[[#This Row],[Money in/ (Money out)]]-Bank2[[#This Row],[GST/HST]]</f>
        <v>0</v>
      </c>
      <c r="L398" s="23">
        <f t="shared" si="18"/>
        <v>0</v>
      </c>
    </row>
    <row r="399" spans="4:12" x14ac:dyDescent="0.2">
      <c r="D399" s="397">
        <f>_xlfn.XLOOKUP(C:C,Table1[for Import to Bank Register dropdown],Table1[for Pivot],0,0,1)</f>
        <v>0</v>
      </c>
      <c r="E399" s="403"/>
      <c r="F399" s="146">
        <f t="shared" si="20"/>
        <v>2222222</v>
      </c>
      <c r="G399" s="375">
        <f t="shared" si="19"/>
        <v>0</v>
      </c>
      <c r="I399" s="376">
        <f>IF(OR(C399="150 Directors advances", C399="120 accounts receivable", C399="720.2 Automobile - Insurance", C399="720.3 Automobile - License", C399="870.4 Rent - Insurance", C399="870.6 Rent - Property Tax", C399="870.7 Rent - Homeoffice", C399="870.9 Rent - Water"),
   0,
   IF(Dashboard!$F$5="Quick",
      IF(OR(C399="190 Automobile",C399="200 computer hardware",C399="210 Computer software",C399="220 Quickbooks software",C399="230 Office equipment",C399="240 Office furniture"),
         E399-(E399/(1+Dashboard!$F$4)),
         0
      ),
      IF(C399="750 Business promotion",
         E399-(E399/(1+4.793/100)),
         E399-(E399/(1+Dashboard!$F$4))
      )
   )
)</f>
        <v>0</v>
      </c>
      <c r="J399" s="26">
        <f>Bank2[[#This Row],[Money in/ (Money out)]]-Bank2[[#This Row],[GST/HST]]</f>
        <v>0</v>
      </c>
      <c r="L399" s="23">
        <f t="shared" si="18"/>
        <v>0</v>
      </c>
    </row>
    <row r="400" spans="4:12" x14ac:dyDescent="0.2">
      <c r="D400" s="397">
        <f>_xlfn.XLOOKUP(C:C,Table1[for Import to Bank Register dropdown],Table1[for Pivot],0,0,1)</f>
        <v>0</v>
      </c>
      <c r="E400" s="403"/>
      <c r="F400" s="146">
        <f t="shared" si="20"/>
        <v>2222222</v>
      </c>
      <c r="G400" s="375">
        <f t="shared" si="19"/>
        <v>0</v>
      </c>
      <c r="I400" s="376">
        <f>IF(OR(C400="150 Directors advances", C400="120 accounts receivable", C400="720.2 Automobile - Insurance", C400="720.3 Automobile - License", C400="870.4 Rent - Insurance", C400="870.6 Rent - Property Tax", C400="870.7 Rent - Homeoffice", C400="870.9 Rent - Water"),
   0,
   IF(Dashboard!$F$5="Quick",
      IF(OR(C400="190 Automobile",C400="200 computer hardware",C400="210 Computer software",C400="220 Quickbooks software",C400="230 Office equipment",C400="240 Office furniture"),
         E400-(E400/(1+Dashboard!$F$4)),
         0
      ),
      IF(C400="750 Business promotion",
         E400-(E400/(1+4.793/100)),
         E400-(E400/(1+Dashboard!$F$4))
      )
   )
)</f>
        <v>0</v>
      </c>
      <c r="J400" s="26">
        <f>Bank2[[#This Row],[Money in/ (Money out)]]-Bank2[[#This Row],[GST/HST]]</f>
        <v>0</v>
      </c>
      <c r="L400" s="23">
        <f t="shared" si="18"/>
        <v>0</v>
      </c>
    </row>
    <row r="401" spans="4:12" x14ac:dyDescent="0.2">
      <c r="D401" s="397">
        <f>_xlfn.XLOOKUP(C:C,Table1[for Import to Bank Register dropdown],Table1[for Pivot],0,0,1)</f>
        <v>0</v>
      </c>
      <c r="E401" s="403"/>
      <c r="F401" s="146">
        <f t="shared" si="20"/>
        <v>2222222</v>
      </c>
      <c r="G401" s="375">
        <f t="shared" si="19"/>
        <v>0</v>
      </c>
      <c r="I401" s="376">
        <f>IF(OR(C401="150 Directors advances", C401="120 accounts receivable", C401="720.2 Automobile - Insurance", C401="720.3 Automobile - License", C401="870.4 Rent - Insurance", C401="870.6 Rent - Property Tax", C401="870.7 Rent - Homeoffice", C401="870.9 Rent - Water"),
   0,
   IF(Dashboard!$F$5="Quick",
      IF(OR(C401="190 Automobile",C401="200 computer hardware",C401="210 Computer software",C401="220 Quickbooks software",C401="230 Office equipment",C401="240 Office furniture"),
         E401-(E401/(1+Dashboard!$F$4)),
         0
      ),
      IF(C401="750 Business promotion",
         E401-(E401/(1+4.793/100)),
         E401-(E401/(1+Dashboard!$F$4))
      )
   )
)</f>
        <v>0</v>
      </c>
      <c r="J401" s="26">
        <f>Bank2[[#This Row],[Money in/ (Money out)]]-Bank2[[#This Row],[GST/HST]]</f>
        <v>0</v>
      </c>
      <c r="L401" s="23">
        <f t="shared" si="18"/>
        <v>0</v>
      </c>
    </row>
    <row r="402" spans="4:12" x14ac:dyDescent="0.2">
      <c r="D402" s="397">
        <f>_xlfn.XLOOKUP(C:C,Table1[for Import to Bank Register dropdown],Table1[for Pivot],0,0,1)</f>
        <v>0</v>
      </c>
      <c r="E402" s="403"/>
      <c r="F402" s="146">
        <f t="shared" si="20"/>
        <v>2222222</v>
      </c>
      <c r="G402" s="375">
        <f t="shared" si="19"/>
        <v>0</v>
      </c>
      <c r="I402" s="376">
        <f>IF(OR(C402="150 Directors advances", C402="120 accounts receivable", C402="720.2 Automobile - Insurance", C402="720.3 Automobile - License", C402="870.4 Rent - Insurance", C402="870.6 Rent - Property Tax", C402="870.7 Rent - Homeoffice", C402="870.9 Rent - Water"),
   0,
   IF(Dashboard!$F$5="Quick",
      IF(OR(C402="190 Automobile",C402="200 computer hardware",C402="210 Computer software",C402="220 Quickbooks software",C402="230 Office equipment",C402="240 Office furniture"),
         E402-(E402/(1+Dashboard!$F$4)),
         0
      ),
      IF(C402="750 Business promotion",
         E402-(E402/(1+4.793/100)),
         E402-(E402/(1+Dashboard!$F$4))
      )
   )
)</f>
        <v>0</v>
      </c>
      <c r="J402" s="26">
        <f>Bank2[[#This Row],[Money in/ (Money out)]]-Bank2[[#This Row],[GST/HST]]</f>
        <v>0</v>
      </c>
      <c r="L402" s="23">
        <f t="shared" si="18"/>
        <v>0</v>
      </c>
    </row>
    <row r="403" spans="4:12" x14ac:dyDescent="0.2">
      <c r="D403" s="397">
        <f>_xlfn.XLOOKUP(C:C,Table1[for Import to Bank Register dropdown],Table1[for Pivot],0,0,1)</f>
        <v>0</v>
      </c>
      <c r="E403" s="403"/>
      <c r="F403" s="146">
        <f t="shared" si="20"/>
        <v>2222222</v>
      </c>
      <c r="G403" s="375">
        <f t="shared" si="19"/>
        <v>0</v>
      </c>
      <c r="I403" s="376">
        <f>IF(OR(C403="150 Directors advances", C403="120 accounts receivable", C403="720.2 Automobile - Insurance", C403="720.3 Automobile - License", C403="870.4 Rent - Insurance", C403="870.6 Rent - Property Tax", C403="870.7 Rent - Homeoffice", C403="870.9 Rent - Water"),
   0,
   IF(Dashboard!$F$5="Quick",
      IF(OR(C403="190 Automobile",C403="200 computer hardware",C403="210 Computer software",C403="220 Quickbooks software",C403="230 Office equipment",C403="240 Office furniture"),
         E403-(E403/(1+Dashboard!$F$4)),
         0
      ),
      IF(C403="750 Business promotion",
         E403-(E403/(1+4.793/100)),
         E403-(E403/(1+Dashboard!$F$4))
      )
   )
)</f>
        <v>0</v>
      </c>
      <c r="J403" s="26">
        <f>Bank2[[#This Row],[Money in/ (Money out)]]-Bank2[[#This Row],[GST/HST]]</f>
        <v>0</v>
      </c>
      <c r="L403" s="23">
        <f t="shared" si="18"/>
        <v>0</v>
      </c>
    </row>
    <row r="404" spans="4:12" x14ac:dyDescent="0.2">
      <c r="D404" s="397">
        <f>_xlfn.XLOOKUP(C:C,Table1[for Import to Bank Register dropdown],Table1[for Pivot],0,0,1)</f>
        <v>0</v>
      </c>
      <c r="E404" s="403"/>
      <c r="F404" s="146">
        <f t="shared" si="20"/>
        <v>2222222</v>
      </c>
      <c r="G404" s="375">
        <f t="shared" si="19"/>
        <v>0</v>
      </c>
      <c r="I404" s="376">
        <f>IF(OR(C404="150 Directors advances", C404="120 accounts receivable", C404="720.2 Automobile - Insurance", C404="720.3 Automobile - License", C404="870.4 Rent - Insurance", C404="870.6 Rent - Property Tax", C404="870.7 Rent - Homeoffice", C404="870.9 Rent - Water"),
   0,
   IF(Dashboard!$F$5="Quick",
      IF(OR(C404="190 Automobile",C404="200 computer hardware",C404="210 Computer software",C404="220 Quickbooks software",C404="230 Office equipment",C404="240 Office furniture"),
         E404-(E404/(1+Dashboard!$F$4)),
         0
      ),
      IF(C404="750 Business promotion",
         E404-(E404/(1+4.793/100)),
         E404-(E404/(1+Dashboard!$F$4))
      )
   )
)</f>
        <v>0</v>
      </c>
      <c r="J404" s="26">
        <f>Bank2[[#This Row],[Money in/ (Money out)]]-Bank2[[#This Row],[GST/HST]]</f>
        <v>0</v>
      </c>
      <c r="L404" s="23">
        <f t="shared" si="18"/>
        <v>0</v>
      </c>
    </row>
    <row r="405" spans="4:12" x14ac:dyDescent="0.2">
      <c r="D405" s="397">
        <f>_xlfn.XLOOKUP(C:C,Table1[for Import to Bank Register dropdown],Table1[for Pivot],0,0,1)</f>
        <v>0</v>
      </c>
      <c r="E405" s="403"/>
      <c r="F405" s="146">
        <f t="shared" si="20"/>
        <v>2222222</v>
      </c>
      <c r="G405" s="375">
        <f t="shared" si="19"/>
        <v>0</v>
      </c>
      <c r="I405" s="376">
        <f>IF(OR(C405="150 Directors advances", C405="120 accounts receivable", C405="720.2 Automobile - Insurance", C405="720.3 Automobile - License", C405="870.4 Rent - Insurance", C405="870.6 Rent - Property Tax", C405="870.7 Rent - Homeoffice", C405="870.9 Rent - Water"),
   0,
   IF(Dashboard!$F$5="Quick",
      IF(OR(C405="190 Automobile",C405="200 computer hardware",C405="210 Computer software",C405="220 Quickbooks software",C405="230 Office equipment",C405="240 Office furniture"),
         E405-(E405/(1+Dashboard!$F$4)),
         0
      ),
      IF(C405="750 Business promotion",
         E405-(E405/(1+4.793/100)),
         E405-(E405/(1+Dashboard!$F$4))
      )
   )
)</f>
        <v>0</v>
      </c>
      <c r="J405" s="26">
        <f>Bank2[[#This Row],[Money in/ (Money out)]]-Bank2[[#This Row],[GST/HST]]</f>
        <v>0</v>
      </c>
      <c r="L405" s="23">
        <f t="shared" si="18"/>
        <v>0</v>
      </c>
    </row>
    <row r="406" spans="4:12" x14ac:dyDescent="0.2">
      <c r="D406" s="397">
        <f>_xlfn.XLOOKUP(C:C,Table1[for Import to Bank Register dropdown],Table1[for Pivot],0,0,1)</f>
        <v>0</v>
      </c>
      <c r="E406" s="403"/>
      <c r="F406" s="146">
        <f t="shared" si="20"/>
        <v>2222222</v>
      </c>
      <c r="G406" s="375">
        <f t="shared" si="19"/>
        <v>0</v>
      </c>
      <c r="I406" s="376">
        <f>IF(OR(C406="150 Directors advances", C406="120 accounts receivable", C406="720.2 Automobile - Insurance", C406="720.3 Automobile - License", C406="870.4 Rent - Insurance", C406="870.6 Rent - Property Tax", C406="870.7 Rent - Homeoffice", C406="870.9 Rent - Water"),
   0,
   IF(Dashboard!$F$5="Quick",
      IF(OR(C406="190 Automobile",C406="200 computer hardware",C406="210 Computer software",C406="220 Quickbooks software",C406="230 Office equipment",C406="240 Office furniture"),
         E406-(E406/(1+Dashboard!$F$4)),
         0
      ),
      IF(C406="750 Business promotion",
         E406-(E406/(1+4.793/100)),
         E406-(E406/(1+Dashboard!$F$4))
      )
   )
)</f>
        <v>0</v>
      </c>
      <c r="J406" s="26">
        <f>Bank2[[#This Row],[Money in/ (Money out)]]-Bank2[[#This Row],[GST/HST]]</f>
        <v>0</v>
      </c>
      <c r="L406" s="23">
        <f t="shared" si="18"/>
        <v>0</v>
      </c>
    </row>
    <row r="407" spans="4:12" x14ac:dyDescent="0.2">
      <c r="D407" s="397">
        <f>_xlfn.XLOOKUP(C:C,Table1[for Import to Bank Register dropdown],Table1[for Pivot],0,0,1)</f>
        <v>0</v>
      </c>
      <c r="E407" s="403"/>
      <c r="F407" s="146">
        <f t="shared" si="20"/>
        <v>2222222</v>
      </c>
      <c r="G407" s="375">
        <f t="shared" si="19"/>
        <v>0</v>
      </c>
      <c r="I407" s="376">
        <f>IF(OR(C407="150 Directors advances", C407="120 accounts receivable", C407="720.2 Automobile - Insurance", C407="720.3 Automobile - License", C407="870.4 Rent - Insurance", C407="870.6 Rent - Property Tax", C407="870.7 Rent - Homeoffice", C407="870.9 Rent - Water"),
   0,
   IF(Dashboard!$F$5="Quick",
      IF(OR(C407="190 Automobile",C407="200 computer hardware",C407="210 Computer software",C407="220 Quickbooks software",C407="230 Office equipment",C407="240 Office furniture"),
         E407-(E407/(1+Dashboard!$F$4)),
         0
      ),
      IF(C407="750 Business promotion",
         E407-(E407/(1+4.793/100)),
         E407-(E407/(1+Dashboard!$F$4))
      )
   )
)</f>
        <v>0</v>
      </c>
      <c r="J407" s="26">
        <f>Bank2[[#This Row],[Money in/ (Money out)]]-Bank2[[#This Row],[GST/HST]]</f>
        <v>0</v>
      </c>
      <c r="L407" s="23">
        <f t="shared" si="18"/>
        <v>0</v>
      </c>
    </row>
    <row r="408" spans="4:12" x14ac:dyDescent="0.2">
      <c r="D408" s="397">
        <f>_xlfn.XLOOKUP(C:C,Table1[for Import to Bank Register dropdown],Table1[for Pivot],0,0,1)</f>
        <v>0</v>
      </c>
      <c r="E408" s="403"/>
      <c r="F408" s="146">
        <f t="shared" si="20"/>
        <v>2222222</v>
      </c>
      <c r="G408" s="375">
        <f t="shared" si="19"/>
        <v>0</v>
      </c>
      <c r="I408" s="376">
        <f>IF(OR(C408="150 Directors advances", C408="120 accounts receivable", C408="720.2 Automobile - Insurance", C408="720.3 Automobile - License", C408="870.4 Rent - Insurance", C408="870.6 Rent - Property Tax", C408="870.7 Rent - Homeoffice", C408="870.9 Rent - Water"),
   0,
   IF(Dashboard!$F$5="Quick",
      IF(OR(C408="190 Automobile",C408="200 computer hardware",C408="210 Computer software",C408="220 Quickbooks software",C408="230 Office equipment",C408="240 Office furniture"),
         E408-(E408/(1+Dashboard!$F$4)),
         0
      ),
      IF(C408="750 Business promotion",
         E408-(E408/(1+4.793/100)),
         E408-(E408/(1+Dashboard!$F$4))
      )
   )
)</f>
        <v>0</v>
      </c>
      <c r="J408" s="26">
        <f>Bank2[[#This Row],[Money in/ (Money out)]]-Bank2[[#This Row],[GST/HST]]</f>
        <v>0</v>
      </c>
      <c r="L408" s="23">
        <f t="shared" si="18"/>
        <v>0</v>
      </c>
    </row>
    <row r="409" spans="4:12" x14ac:dyDescent="0.2">
      <c r="D409" s="397">
        <f>_xlfn.XLOOKUP(C:C,Table1[for Import to Bank Register dropdown],Table1[for Pivot],0,0,1)</f>
        <v>0</v>
      </c>
      <c r="E409" s="403"/>
      <c r="F409" s="146">
        <f t="shared" si="20"/>
        <v>2222222</v>
      </c>
      <c r="G409" s="375">
        <f t="shared" si="19"/>
        <v>0</v>
      </c>
      <c r="I409" s="376">
        <f>IF(OR(C409="150 Directors advances", C409="120 accounts receivable", C409="720.2 Automobile - Insurance", C409="720.3 Automobile - License", C409="870.4 Rent - Insurance", C409="870.6 Rent - Property Tax", C409="870.7 Rent - Homeoffice", C409="870.9 Rent - Water"),
   0,
   IF(Dashboard!$F$5="Quick",
      IF(OR(C409="190 Automobile",C409="200 computer hardware",C409="210 Computer software",C409="220 Quickbooks software",C409="230 Office equipment",C409="240 Office furniture"),
         E409-(E409/(1+Dashboard!$F$4)),
         0
      ),
      IF(C409="750 Business promotion",
         E409-(E409/(1+4.793/100)),
         E409-(E409/(1+Dashboard!$F$4))
      )
   )
)</f>
        <v>0</v>
      </c>
      <c r="J409" s="26">
        <f>Bank2[[#This Row],[Money in/ (Money out)]]-Bank2[[#This Row],[GST/HST]]</f>
        <v>0</v>
      </c>
      <c r="L409" s="23">
        <f t="shared" si="18"/>
        <v>0</v>
      </c>
    </row>
    <row r="410" spans="4:12" x14ac:dyDescent="0.2">
      <c r="D410" s="397">
        <f>_xlfn.XLOOKUP(C:C,Table1[for Import to Bank Register dropdown],Table1[for Pivot],0,0,1)</f>
        <v>0</v>
      </c>
      <c r="E410" s="403"/>
      <c r="F410" s="146">
        <f t="shared" si="20"/>
        <v>2222222</v>
      </c>
      <c r="G410" s="375">
        <f t="shared" si="19"/>
        <v>0</v>
      </c>
      <c r="I410" s="376">
        <f>IF(OR(C410="150 Directors advances", C410="120 accounts receivable", C410="720.2 Automobile - Insurance", C410="720.3 Automobile - License", C410="870.4 Rent - Insurance", C410="870.6 Rent - Property Tax", C410="870.7 Rent - Homeoffice", C410="870.9 Rent - Water"),
   0,
   IF(Dashboard!$F$5="Quick",
      IF(OR(C410="190 Automobile",C410="200 computer hardware",C410="210 Computer software",C410="220 Quickbooks software",C410="230 Office equipment",C410="240 Office furniture"),
         E410-(E410/(1+Dashboard!$F$4)),
         0
      ),
      IF(C410="750 Business promotion",
         E410-(E410/(1+4.793/100)),
         E410-(E410/(1+Dashboard!$F$4))
      )
   )
)</f>
        <v>0</v>
      </c>
      <c r="J410" s="26">
        <f>Bank2[[#This Row],[Money in/ (Money out)]]-Bank2[[#This Row],[GST/HST]]</f>
        <v>0</v>
      </c>
      <c r="L410" s="23">
        <f t="shared" si="18"/>
        <v>0</v>
      </c>
    </row>
    <row r="411" spans="4:12" x14ac:dyDescent="0.2">
      <c r="D411" s="397">
        <f>_xlfn.XLOOKUP(C:C,Table1[for Import to Bank Register dropdown],Table1[for Pivot],0,0,1)</f>
        <v>0</v>
      </c>
      <c r="E411" s="403"/>
      <c r="F411" s="146">
        <f t="shared" si="20"/>
        <v>2222222</v>
      </c>
      <c r="G411" s="375">
        <f t="shared" si="19"/>
        <v>0</v>
      </c>
      <c r="I411" s="376">
        <f>IF(OR(C411="150 Directors advances", C411="120 accounts receivable", C411="720.2 Automobile - Insurance", C411="720.3 Automobile - License", C411="870.4 Rent - Insurance", C411="870.6 Rent - Property Tax", C411="870.7 Rent - Homeoffice", C411="870.9 Rent - Water"),
   0,
   IF(Dashboard!$F$5="Quick",
      IF(OR(C411="190 Automobile",C411="200 computer hardware",C411="210 Computer software",C411="220 Quickbooks software",C411="230 Office equipment",C411="240 Office furniture"),
         E411-(E411/(1+Dashboard!$F$4)),
         0
      ),
      IF(C411="750 Business promotion",
         E411-(E411/(1+4.793/100)),
         E411-(E411/(1+Dashboard!$F$4))
      )
   )
)</f>
        <v>0</v>
      </c>
      <c r="J411" s="26">
        <f>Bank2[[#This Row],[Money in/ (Money out)]]-Bank2[[#This Row],[GST/HST]]</f>
        <v>0</v>
      </c>
      <c r="L411" s="23">
        <f t="shared" si="18"/>
        <v>0</v>
      </c>
    </row>
    <row r="412" spans="4:12" x14ac:dyDescent="0.2">
      <c r="D412" s="397">
        <f>_xlfn.XLOOKUP(C:C,Table1[for Import to Bank Register dropdown],Table1[for Pivot],0,0,1)</f>
        <v>0</v>
      </c>
      <c r="E412" s="403"/>
      <c r="F412" s="146">
        <f t="shared" si="20"/>
        <v>2222222</v>
      </c>
      <c r="G412" s="375">
        <f t="shared" si="19"/>
        <v>0</v>
      </c>
      <c r="I412" s="376">
        <f>IF(OR(C412="150 Directors advances", C412="120 accounts receivable", C412="720.2 Automobile - Insurance", C412="720.3 Automobile - License", C412="870.4 Rent - Insurance", C412="870.6 Rent - Property Tax", C412="870.7 Rent - Homeoffice", C412="870.9 Rent - Water"),
   0,
   IF(Dashboard!$F$5="Quick",
      IF(OR(C412="190 Automobile",C412="200 computer hardware",C412="210 Computer software",C412="220 Quickbooks software",C412="230 Office equipment",C412="240 Office furniture"),
         E412-(E412/(1+Dashboard!$F$4)),
         0
      ),
      IF(C412="750 Business promotion",
         E412-(E412/(1+4.793/100)),
         E412-(E412/(1+Dashboard!$F$4))
      )
   )
)</f>
        <v>0</v>
      </c>
      <c r="J412" s="26">
        <f>Bank2[[#This Row],[Money in/ (Money out)]]-Bank2[[#This Row],[GST/HST]]</f>
        <v>0</v>
      </c>
      <c r="L412" s="23">
        <f t="shared" si="18"/>
        <v>0</v>
      </c>
    </row>
    <row r="413" spans="4:12" x14ac:dyDescent="0.2">
      <c r="D413" s="397">
        <f>_xlfn.XLOOKUP(C:C,Table1[for Import to Bank Register dropdown],Table1[for Pivot],0,0,1)</f>
        <v>0</v>
      </c>
      <c r="E413" s="403"/>
      <c r="F413" s="146">
        <f t="shared" si="20"/>
        <v>2222222</v>
      </c>
      <c r="G413" s="375">
        <f t="shared" si="19"/>
        <v>0</v>
      </c>
      <c r="I413" s="376">
        <f>IF(OR(C413="150 Directors advances", C413="120 accounts receivable", C413="720.2 Automobile - Insurance", C413="720.3 Automobile - License", C413="870.4 Rent - Insurance", C413="870.6 Rent - Property Tax", C413="870.7 Rent - Homeoffice", C413="870.9 Rent - Water"),
   0,
   IF(Dashboard!$F$5="Quick",
      IF(OR(C413="190 Automobile",C413="200 computer hardware",C413="210 Computer software",C413="220 Quickbooks software",C413="230 Office equipment",C413="240 Office furniture"),
         E413-(E413/(1+Dashboard!$F$4)),
         0
      ),
      IF(C413="750 Business promotion",
         E413-(E413/(1+4.793/100)),
         E413-(E413/(1+Dashboard!$F$4))
      )
   )
)</f>
        <v>0</v>
      </c>
      <c r="J413" s="26">
        <f>Bank2[[#This Row],[Money in/ (Money out)]]-Bank2[[#This Row],[GST/HST]]</f>
        <v>0</v>
      </c>
      <c r="L413" s="23">
        <f t="shared" si="18"/>
        <v>0</v>
      </c>
    </row>
    <row r="414" spans="4:12" x14ac:dyDescent="0.2">
      <c r="D414" s="397">
        <f>_xlfn.XLOOKUP(C:C,Table1[for Import to Bank Register dropdown],Table1[for Pivot],0,0,1)</f>
        <v>0</v>
      </c>
      <c r="E414" s="403"/>
      <c r="F414" s="146">
        <f t="shared" si="20"/>
        <v>2222222</v>
      </c>
      <c r="G414" s="375">
        <f t="shared" si="19"/>
        <v>0</v>
      </c>
      <c r="I414" s="376">
        <f>IF(OR(C414="150 Directors advances", C414="120 accounts receivable", C414="720.2 Automobile - Insurance", C414="720.3 Automobile - License", C414="870.4 Rent - Insurance", C414="870.6 Rent - Property Tax", C414="870.7 Rent - Homeoffice", C414="870.9 Rent - Water"),
   0,
   IF(Dashboard!$F$5="Quick",
      IF(OR(C414="190 Automobile",C414="200 computer hardware",C414="210 Computer software",C414="220 Quickbooks software",C414="230 Office equipment",C414="240 Office furniture"),
         E414-(E414/(1+Dashboard!$F$4)),
         0
      ),
      IF(C414="750 Business promotion",
         E414-(E414/(1+4.793/100)),
         E414-(E414/(1+Dashboard!$F$4))
      )
   )
)</f>
        <v>0</v>
      </c>
      <c r="J414" s="26">
        <f>Bank2[[#This Row],[Money in/ (Money out)]]-Bank2[[#This Row],[GST/HST]]</f>
        <v>0</v>
      </c>
      <c r="L414" s="23">
        <f t="shared" si="18"/>
        <v>0</v>
      </c>
    </row>
    <row r="415" spans="4:12" x14ac:dyDescent="0.2">
      <c r="D415" s="397">
        <f>_xlfn.XLOOKUP(C:C,Table1[for Import to Bank Register dropdown],Table1[for Pivot],0,0,1)</f>
        <v>0</v>
      </c>
      <c r="E415" s="403"/>
      <c r="F415" s="146">
        <f t="shared" si="20"/>
        <v>2222222</v>
      </c>
      <c r="G415" s="375">
        <f t="shared" si="19"/>
        <v>0</v>
      </c>
      <c r="I415" s="376">
        <f>IF(OR(C415="150 Directors advances", C415="120 accounts receivable", C415="720.2 Automobile - Insurance", C415="720.3 Automobile - License", C415="870.4 Rent - Insurance", C415="870.6 Rent - Property Tax", C415="870.7 Rent - Homeoffice", C415="870.9 Rent - Water"),
   0,
   IF(Dashboard!$F$5="Quick",
      IF(OR(C415="190 Automobile",C415="200 computer hardware",C415="210 Computer software",C415="220 Quickbooks software",C415="230 Office equipment",C415="240 Office furniture"),
         E415-(E415/(1+Dashboard!$F$4)),
         0
      ),
      IF(C415="750 Business promotion",
         E415-(E415/(1+4.793/100)),
         E415-(E415/(1+Dashboard!$F$4))
      )
   )
)</f>
        <v>0</v>
      </c>
      <c r="J415" s="26">
        <f>Bank2[[#This Row],[Money in/ (Money out)]]-Bank2[[#This Row],[GST/HST]]</f>
        <v>0</v>
      </c>
      <c r="L415" s="23">
        <f t="shared" si="18"/>
        <v>0</v>
      </c>
    </row>
    <row r="416" spans="4:12" x14ac:dyDescent="0.2">
      <c r="D416" s="397">
        <f>_xlfn.XLOOKUP(C:C,Table1[for Import to Bank Register dropdown],Table1[for Pivot],0,0,1)</f>
        <v>0</v>
      </c>
      <c r="E416" s="403"/>
      <c r="F416" s="146">
        <f t="shared" si="20"/>
        <v>2222222</v>
      </c>
      <c r="G416" s="375">
        <f t="shared" si="19"/>
        <v>0</v>
      </c>
      <c r="I416" s="376">
        <f>IF(OR(C416="150 Directors advances", C416="120 accounts receivable", C416="720.2 Automobile - Insurance", C416="720.3 Automobile - License", C416="870.4 Rent - Insurance", C416="870.6 Rent - Property Tax", C416="870.7 Rent - Homeoffice", C416="870.9 Rent - Water"),
   0,
   IF(Dashboard!$F$5="Quick",
      IF(OR(C416="190 Automobile",C416="200 computer hardware",C416="210 Computer software",C416="220 Quickbooks software",C416="230 Office equipment",C416="240 Office furniture"),
         E416-(E416/(1+Dashboard!$F$4)),
         0
      ),
      IF(C416="750 Business promotion",
         E416-(E416/(1+4.793/100)),
         E416-(E416/(1+Dashboard!$F$4))
      )
   )
)</f>
        <v>0</v>
      </c>
      <c r="J416" s="26">
        <f>Bank2[[#This Row],[Money in/ (Money out)]]-Bank2[[#This Row],[GST/HST]]</f>
        <v>0</v>
      </c>
      <c r="L416" s="23">
        <f t="shared" si="18"/>
        <v>0</v>
      </c>
    </row>
    <row r="417" spans="4:12" x14ac:dyDescent="0.2">
      <c r="D417" s="397">
        <f>_xlfn.XLOOKUP(C:C,Table1[for Import to Bank Register dropdown],Table1[for Pivot],0,0,1)</f>
        <v>0</v>
      </c>
      <c r="E417" s="403"/>
      <c r="F417" s="146">
        <f t="shared" si="20"/>
        <v>2222222</v>
      </c>
      <c r="G417" s="375">
        <f t="shared" si="19"/>
        <v>0</v>
      </c>
      <c r="I417" s="376">
        <f>IF(OR(C417="150 Directors advances", C417="120 accounts receivable", C417="720.2 Automobile - Insurance", C417="720.3 Automobile - License", C417="870.4 Rent - Insurance", C417="870.6 Rent - Property Tax", C417="870.7 Rent - Homeoffice", C417="870.9 Rent - Water"),
   0,
   IF(Dashboard!$F$5="Quick",
      IF(OR(C417="190 Automobile",C417="200 computer hardware",C417="210 Computer software",C417="220 Quickbooks software",C417="230 Office equipment",C417="240 Office furniture"),
         E417-(E417/(1+Dashboard!$F$4)),
         0
      ),
      IF(C417="750 Business promotion",
         E417-(E417/(1+4.793/100)),
         E417-(E417/(1+Dashboard!$F$4))
      )
   )
)</f>
        <v>0</v>
      </c>
      <c r="J417" s="26">
        <f>Bank2[[#This Row],[Money in/ (Money out)]]-Bank2[[#This Row],[GST/HST]]</f>
        <v>0</v>
      </c>
      <c r="L417" s="23">
        <f t="shared" si="18"/>
        <v>0</v>
      </c>
    </row>
    <row r="418" spans="4:12" x14ac:dyDescent="0.2">
      <c r="D418" s="397">
        <f>_xlfn.XLOOKUP(C:C,Table1[for Import to Bank Register dropdown],Table1[for Pivot],0,0,1)</f>
        <v>0</v>
      </c>
      <c r="E418" s="403"/>
      <c r="F418" s="146">
        <f t="shared" si="20"/>
        <v>2222222</v>
      </c>
      <c r="G418" s="375">
        <f t="shared" si="19"/>
        <v>0</v>
      </c>
      <c r="I418" s="376">
        <f>IF(OR(C418="150 Directors advances", C418="120 accounts receivable", C418="720.2 Automobile - Insurance", C418="720.3 Automobile - License", C418="870.4 Rent - Insurance", C418="870.6 Rent - Property Tax", C418="870.7 Rent - Homeoffice", C418="870.9 Rent - Water"),
   0,
   IF(Dashboard!$F$5="Quick",
      IF(OR(C418="190 Automobile",C418="200 computer hardware",C418="210 Computer software",C418="220 Quickbooks software",C418="230 Office equipment",C418="240 Office furniture"),
         E418-(E418/(1+Dashboard!$F$4)),
         0
      ),
      IF(C418="750 Business promotion",
         E418-(E418/(1+4.793/100)),
         E418-(E418/(1+Dashboard!$F$4))
      )
   )
)</f>
        <v>0</v>
      </c>
      <c r="J418" s="26">
        <f>Bank2[[#This Row],[Money in/ (Money out)]]-Bank2[[#This Row],[GST/HST]]</f>
        <v>0</v>
      </c>
      <c r="L418" s="23">
        <f t="shared" si="18"/>
        <v>0</v>
      </c>
    </row>
    <row r="419" spans="4:12" x14ac:dyDescent="0.2">
      <c r="D419" s="397">
        <f>_xlfn.XLOOKUP(C:C,Table1[for Import to Bank Register dropdown],Table1[for Pivot],0,0,1)</f>
        <v>0</v>
      </c>
      <c r="E419" s="403"/>
      <c r="F419" s="146">
        <f t="shared" si="20"/>
        <v>2222222</v>
      </c>
      <c r="G419" s="375">
        <f t="shared" si="19"/>
        <v>0</v>
      </c>
      <c r="I419" s="376">
        <f>IF(OR(C419="150 Directors advances", C419="120 accounts receivable", C419="720.2 Automobile - Insurance", C419="720.3 Automobile - License", C419="870.4 Rent - Insurance", C419="870.6 Rent - Property Tax", C419="870.7 Rent - Homeoffice", C419="870.9 Rent - Water"),
   0,
   IF(Dashboard!$F$5="Quick",
      IF(OR(C419="190 Automobile",C419="200 computer hardware",C419="210 Computer software",C419="220 Quickbooks software",C419="230 Office equipment",C419="240 Office furniture"),
         E419-(E419/(1+Dashboard!$F$4)),
         0
      ),
      IF(C419="750 Business promotion",
         E419-(E419/(1+4.793/100)),
         E419-(E419/(1+Dashboard!$F$4))
      )
   )
)</f>
        <v>0</v>
      </c>
      <c r="J419" s="26">
        <f>Bank2[[#This Row],[Money in/ (Money out)]]-Bank2[[#This Row],[GST/HST]]</f>
        <v>0</v>
      </c>
      <c r="L419" s="23">
        <f t="shared" si="18"/>
        <v>0</v>
      </c>
    </row>
    <row r="420" spans="4:12" x14ac:dyDescent="0.2">
      <c r="D420" s="397">
        <f>_xlfn.XLOOKUP(C:C,Table1[for Import to Bank Register dropdown],Table1[for Pivot],0,0,1)</f>
        <v>0</v>
      </c>
      <c r="E420" s="403"/>
      <c r="F420" s="146">
        <f t="shared" si="20"/>
        <v>2222222</v>
      </c>
      <c r="G420" s="375">
        <f t="shared" si="19"/>
        <v>0</v>
      </c>
      <c r="I420" s="376">
        <f>IF(OR(C420="150 Directors advances", C420="120 accounts receivable", C420="720.2 Automobile - Insurance", C420="720.3 Automobile - License", C420="870.4 Rent - Insurance", C420="870.6 Rent - Property Tax", C420="870.7 Rent - Homeoffice", C420="870.9 Rent - Water"),
   0,
   IF(Dashboard!$F$5="Quick",
      IF(OR(C420="190 Automobile",C420="200 computer hardware",C420="210 Computer software",C420="220 Quickbooks software",C420="230 Office equipment",C420="240 Office furniture"),
         E420-(E420/(1+Dashboard!$F$4)),
         0
      ),
      IF(C420="750 Business promotion",
         E420-(E420/(1+4.793/100)),
         E420-(E420/(1+Dashboard!$F$4))
      )
   )
)</f>
        <v>0</v>
      </c>
      <c r="J420" s="26">
        <f>Bank2[[#This Row],[Money in/ (Money out)]]-Bank2[[#This Row],[GST/HST]]</f>
        <v>0</v>
      </c>
      <c r="L420" s="23">
        <f t="shared" si="18"/>
        <v>0</v>
      </c>
    </row>
    <row r="421" spans="4:12" x14ac:dyDescent="0.2">
      <c r="D421" s="397">
        <f>_xlfn.XLOOKUP(C:C,Table1[for Import to Bank Register dropdown],Table1[for Pivot],0,0,1)</f>
        <v>0</v>
      </c>
      <c r="E421" s="403"/>
      <c r="F421" s="146">
        <f t="shared" si="20"/>
        <v>2222222</v>
      </c>
      <c r="G421" s="375">
        <f t="shared" si="19"/>
        <v>0</v>
      </c>
      <c r="I421" s="376">
        <f>IF(OR(C421="150 Directors advances", C421="120 accounts receivable", C421="720.2 Automobile - Insurance", C421="720.3 Automobile - License", C421="870.4 Rent - Insurance", C421="870.6 Rent - Property Tax", C421="870.7 Rent - Homeoffice", C421="870.9 Rent - Water"),
   0,
   IF(Dashboard!$F$5="Quick",
      IF(OR(C421="190 Automobile",C421="200 computer hardware",C421="210 Computer software",C421="220 Quickbooks software",C421="230 Office equipment",C421="240 Office furniture"),
         E421-(E421/(1+Dashboard!$F$4)),
         0
      ),
      IF(C421="750 Business promotion",
         E421-(E421/(1+4.793/100)),
         E421-(E421/(1+Dashboard!$F$4))
      )
   )
)</f>
        <v>0</v>
      </c>
      <c r="J421" s="26">
        <f>Bank2[[#This Row],[Money in/ (Money out)]]-Bank2[[#This Row],[GST/HST]]</f>
        <v>0</v>
      </c>
      <c r="L421" s="23">
        <f t="shared" si="18"/>
        <v>0</v>
      </c>
    </row>
    <row r="422" spans="4:12" x14ac:dyDescent="0.2">
      <c r="D422" s="397">
        <f>_xlfn.XLOOKUP(C:C,Table1[for Import to Bank Register dropdown],Table1[for Pivot],0,0,1)</f>
        <v>0</v>
      </c>
      <c r="E422" s="403"/>
      <c r="F422" s="146">
        <f t="shared" si="20"/>
        <v>2222222</v>
      </c>
      <c r="G422" s="375">
        <f t="shared" si="19"/>
        <v>0</v>
      </c>
      <c r="I422" s="376">
        <f>IF(OR(C422="150 Directors advances", C422="120 accounts receivable", C422="720.2 Automobile - Insurance", C422="720.3 Automobile - License", C422="870.4 Rent - Insurance", C422="870.6 Rent - Property Tax", C422="870.7 Rent - Homeoffice", C422="870.9 Rent - Water"),
   0,
   IF(Dashboard!$F$5="Quick",
      IF(OR(C422="190 Automobile",C422="200 computer hardware",C422="210 Computer software",C422="220 Quickbooks software",C422="230 Office equipment",C422="240 Office furniture"),
         E422-(E422/(1+Dashboard!$F$4)),
         0
      ),
      IF(C422="750 Business promotion",
         E422-(E422/(1+4.793/100)),
         E422-(E422/(1+Dashboard!$F$4))
      )
   )
)</f>
        <v>0</v>
      </c>
      <c r="J422" s="26">
        <f>Bank2[[#This Row],[Money in/ (Money out)]]-Bank2[[#This Row],[GST/HST]]</f>
        <v>0</v>
      </c>
      <c r="L422" s="23">
        <f t="shared" si="18"/>
        <v>0</v>
      </c>
    </row>
    <row r="423" spans="4:12" x14ac:dyDescent="0.2">
      <c r="D423" s="397">
        <f>_xlfn.XLOOKUP(C:C,Table1[for Import to Bank Register dropdown],Table1[for Pivot],0,0,1)</f>
        <v>0</v>
      </c>
      <c r="E423" s="403"/>
      <c r="F423" s="146">
        <f t="shared" si="20"/>
        <v>2222222</v>
      </c>
      <c r="G423" s="375">
        <f t="shared" si="19"/>
        <v>0</v>
      </c>
      <c r="I423" s="376">
        <f>IF(OR(C423="150 Directors advances", C423="120 accounts receivable", C423="720.2 Automobile - Insurance", C423="720.3 Automobile - License", C423="870.4 Rent - Insurance", C423="870.6 Rent - Property Tax", C423="870.7 Rent - Homeoffice", C423="870.9 Rent - Water"),
   0,
   IF(Dashboard!$F$5="Quick",
      IF(OR(C423="190 Automobile",C423="200 computer hardware",C423="210 Computer software",C423="220 Quickbooks software",C423="230 Office equipment",C423="240 Office furniture"),
         E423-(E423/(1+Dashboard!$F$4)),
         0
      ),
      IF(C423="750 Business promotion",
         E423-(E423/(1+4.793/100)),
         E423-(E423/(1+Dashboard!$F$4))
      )
   )
)</f>
        <v>0</v>
      </c>
      <c r="J423" s="26">
        <f>Bank2[[#This Row],[Money in/ (Money out)]]-Bank2[[#This Row],[GST/HST]]</f>
        <v>0</v>
      </c>
      <c r="L423" s="23">
        <f t="shared" si="18"/>
        <v>0</v>
      </c>
    </row>
    <row r="424" spans="4:12" x14ac:dyDescent="0.2">
      <c r="D424" s="397">
        <f>_xlfn.XLOOKUP(C:C,Table1[for Import to Bank Register dropdown],Table1[for Pivot],0,0,1)</f>
        <v>0</v>
      </c>
      <c r="E424" s="403"/>
      <c r="F424" s="146">
        <f t="shared" si="20"/>
        <v>2222222</v>
      </c>
      <c r="G424" s="375">
        <f t="shared" si="19"/>
        <v>0</v>
      </c>
      <c r="I424" s="376">
        <f>IF(OR(C424="150 Directors advances", C424="120 accounts receivable", C424="720.2 Automobile - Insurance", C424="720.3 Automobile - License", C424="870.4 Rent - Insurance", C424="870.6 Rent - Property Tax", C424="870.7 Rent - Homeoffice", C424="870.9 Rent - Water"),
   0,
   IF(Dashboard!$F$5="Quick",
      IF(OR(C424="190 Automobile",C424="200 computer hardware",C424="210 Computer software",C424="220 Quickbooks software",C424="230 Office equipment",C424="240 Office furniture"),
         E424-(E424/(1+Dashboard!$F$4)),
         0
      ),
      IF(C424="750 Business promotion",
         E424-(E424/(1+4.793/100)),
         E424-(E424/(1+Dashboard!$F$4))
      )
   )
)</f>
        <v>0</v>
      </c>
      <c r="J424" s="26">
        <f>Bank2[[#This Row],[Money in/ (Money out)]]-Bank2[[#This Row],[GST/HST]]</f>
        <v>0</v>
      </c>
      <c r="L424" s="23">
        <f t="shared" si="18"/>
        <v>0</v>
      </c>
    </row>
    <row r="425" spans="4:12" x14ac:dyDescent="0.2">
      <c r="D425" s="397">
        <f>_xlfn.XLOOKUP(C:C,Table1[for Import to Bank Register dropdown],Table1[for Pivot],0,0,1)</f>
        <v>0</v>
      </c>
      <c r="E425" s="403"/>
      <c r="F425" s="146">
        <f t="shared" si="20"/>
        <v>2222222</v>
      </c>
      <c r="G425" s="375">
        <f t="shared" si="19"/>
        <v>0</v>
      </c>
      <c r="I425" s="376">
        <f>IF(OR(C425="150 Directors advances", C425="120 accounts receivable", C425="720.2 Automobile - Insurance", C425="720.3 Automobile - License", C425="870.4 Rent - Insurance", C425="870.6 Rent - Property Tax", C425="870.7 Rent - Homeoffice", C425="870.9 Rent - Water"),
   0,
   IF(Dashboard!$F$5="Quick",
      IF(OR(C425="190 Automobile",C425="200 computer hardware",C425="210 Computer software",C425="220 Quickbooks software",C425="230 Office equipment",C425="240 Office furniture"),
         E425-(E425/(1+Dashboard!$F$4)),
         0
      ),
      IF(C425="750 Business promotion",
         E425-(E425/(1+4.793/100)),
         E425-(E425/(1+Dashboard!$F$4))
      )
   )
)</f>
        <v>0</v>
      </c>
      <c r="J425" s="26">
        <f>Bank2[[#This Row],[Money in/ (Money out)]]-Bank2[[#This Row],[GST/HST]]</f>
        <v>0</v>
      </c>
      <c r="L425" s="23">
        <f t="shared" si="18"/>
        <v>0</v>
      </c>
    </row>
    <row r="426" spans="4:12" x14ac:dyDescent="0.2">
      <c r="D426" s="397">
        <f>_xlfn.XLOOKUP(C:C,Table1[for Import to Bank Register dropdown],Table1[for Pivot],0,0,1)</f>
        <v>0</v>
      </c>
      <c r="E426" s="403"/>
      <c r="F426" s="146">
        <f t="shared" si="20"/>
        <v>2222222</v>
      </c>
      <c r="G426" s="375">
        <f t="shared" si="19"/>
        <v>0</v>
      </c>
      <c r="I426" s="376">
        <f>IF(OR(C426="150 Directors advances", C426="120 accounts receivable", C426="720.2 Automobile - Insurance", C426="720.3 Automobile - License", C426="870.4 Rent - Insurance", C426="870.6 Rent - Property Tax", C426="870.7 Rent - Homeoffice", C426="870.9 Rent - Water"),
   0,
   IF(Dashboard!$F$5="Quick",
      IF(OR(C426="190 Automobile",C426="200 computer hardware",C426="210 Computer software",C426="220 Quickbooks software",C426="230 Office equipment",C426="240 Office furniture"),
         E426-(E426/(1+Dashboard!$F$4)),
         0
      ),
      IF(C426="750 Business promotion",
         E426-(E426/(1+4.793/100)),
         E426-(E426/(1+Dashboard!$F$4))
      )
   )
)</f>
        <v>0</v>
      </c>
      <c r="J426" s="26">
        <f>Bank2[[#This Row],[Money in/ (Money out)]]-Bank2[[#This Row],[GST/HST]]</f>
        <v>0</v>
      </c>
      <c r="L426" s="23">
        <f t="shared" si="18"/>
        <v>0</v>
      </c>
    </row>
    <row r="427" spans="4:12" x14ac:dyDescent="0.2">
      <c r="D427" s="397">
        <f>_xlfn.XLOOKUP(C:C,Table1[for Import to Bank Register dropdown],Table1[for Pivot],0,0,1)</f>
        <v>0</v>
      </c>
      <c r="E427" s="403"/>
      <c r="F427" s="146">
        <f t="shared" si="20"/>
        <v>2222222</v>
      </c>
      <c r="G427" s="375">
        <f t="shared" si="19"/>
        <v>0</v>
      </c>
      <c r="I427" s="376">
        <f>IF(OR(C427="150 Directors advances", C427="120 accounts receivable", C427="720.2 Automobile - Insurance", C427="720.3 Automobile - License", C427="870.4 Rent - Insurance", C427="870.6 Rent - Property Tax", C427="870.7 Rent - Homeoffice", C427="870.9 Rent - Water"),
   0,
   IF(Dashboard!$F$5="Quick",
      IF(OR(C427="190 Automobile",C427="200 computer hardware",C427="210 Computer software",C427="220 Quickbooks software",C427="230 Office equipment",C427="240 Office furniture"),
         E427-(E427/(1+Dashboard!$F$4)),
         0
      ),
      IF(C427="750 Business promotion",
         E427-(E427/(1+4.793/100)),
         E427-(E427/(1+Dashboard!$F$4))
      )
   )
)</f>
        <v>0</v>
      </c>
      <c r="J427" s="26">
        <f>Bank2[[#This Row],[Money in/ (Money out)]]-Bank2[[#This Row],[GST/HST]]</f>
        <v>0</v>
      </c>
      <c r="L427" s="23">
        <f t="shared" si="18"/>
        <v>0</v>
      </c>
    </row>
    <row r="428" spans="4:12" x14ac:dyDescent="0.2">
      <c r="D428" s="397">
        <f>_xlfn.XLOOKUP(C:C,Table1[for Import to Bank Register dropdown],Table1[for Pivot],0,0,1)</f>
        <v>0</v>
      </c>
      <c r="E428" s="403"/>
      <c r="F428" s="146">
        <f t="shared" si="20"/>
        <v>2222222</v>
      </c>
      <c r="G428" s="375">
        <f t="shared" si="19"/>
        <v>0</v>
      </c>
      <c r="I428" s="376">
        <f>IF(OR(C428="150 Directors advances", C428="120 accounts receivable", C428="720.2 Automobile - Insurance", C428="720.3 Automobile - License", C428="870.4 Rent - Insurance", C428="870.6 Rent - Property Tax", C428="870.7 Rent - Homeoffice", C428="870.9 Rent - Water"),
   0,
   IF(Dashboard!$F$5="Quick",
      IF(OR(C428="190 Automobile",C428="200 computer hardware",C428="210 Computer software",C428="220 Quickbooks software",C428="230 Office equipment",C428="240 Office furniture"),
         E428-(E428/(1+Dashboard!$F$4)),
         0
      ),
      IF(C428="750 Business promotion",
         E428-(E428/(1+4.793/100)),
         E428-(E428/(1+Dashboard!$F$4))
      )
   )
)</f>
        <v>0</v>
      </c>
      <c r="J428" s="26">
        <f>Bank2[[#This Row],[Money in/ (Money out)]]-Bank2[[#This Row],[GST/HST]]</f>
        <v>0</v>
      </c>
      <c r="L428" s="23">
        <f t="shared" si="18"/>
        <v>0</v>
      </c>
    </row>
    <row r="429" spans="4:12" x14ac:dyDescent="0.2">
      <c r="D429" s="397">
        <f>_xlfn.XLOOKUP(C:C,Table1[for Import to Bank Register dropdown],Table1[for Pivot],0,0,1)</f>
        <v>0</v>
      </c>
      <c r="E429" s="403"/>
      <c r="F429" s="146">
        <f t="shared" si="20"/>
        <v>2222222</v>
      </c>
      <c r="G429" s="375">
        <f t="shared" si="19"/>
        <v>0</v>
      </c>
      <c r="I429" s="376">
        <f>IF(OR(C429="150 Directors advances", C429="120 accounts receivable", C429="720.2 Automobile - Insurance", C429="720.3 Automobile - License", C429="870.4 Rent - Insurance", C429="870.6 Rent - Property Tax", C429="870.7 Rent - Homeoffice", C429="870.9 Rent - Water"),
   0,
   IF(Dashboard!$F$5="Quick",
      IF(OR(C429="190 Automobile",C429="200 computer hardware",C429="210 Computer software",C429="220 Quickbooks software",C429="230 Office equipment",C429="240 Office furniture"),
         E429-(E429/(1+Dashboard!$F$4)),
         0
      ),
      IF(C429="750 Business promotion",
         E429-(E429/(1+4.793/100)),
         E429-(E429/(1+Dashboard!$F$4))
      )
   )
)</f>
        <v>0</v>
      </c>
      <c r="J429" s="26">
        <f>Bank2[[#This Row],[Money in/ (Money out)]]-Bank2[[#This Row],[GST/HST]]</f>
        <v>0</v>
      </c>
      <c r="L429" s="23">
        <f t="shared" si="18"/>
        <v>0</v>
      </c>
    </row>
    <row r="430" spans="4:12" x14ac:dyDescent="0.2">
      <c r="D430" s="397">
        <f>_xlfn.XLOOKUP(C:C,Table1[for Import to Bank Register dropdown],Table1[for Pivot],0,0,1)</f>
        <v>0</v>
      </c>
      <c r="E430" s="403"/>
      <c r="F430" s="146">
        <f t="shared" si="20"/>
        <v>2222222</v>
      </c>
      <c r="G430" s="375">
        <f t="shared" si="19"/>
        <v>0</v>
      </c>
      <c r="I430" s="376">
        <f>IF(OR(C430="150 Directors advances", C430="120 accounts receivable", C430="720.2 Automobile - Insurance", C430="720.3 Automobile - License", C430="870.4 Rent - Insurance", C430="870.6 Rent - Property Tax", C430="870.7 Rent - Homeoffice", C430="870.9 Rent - Water"),
   0,
   IF(Dashboard!$F$5="Quick",
      IF(OR(C430="190 Automobile",C430="200 computer hardware",C430="210 Computer software",C430="220 Quickbooks software",C430="230 Office equipment",C430="240 Office furniture"),
         E430-(E430/(1+Dashboard!$F$4)),
         0
      ),
      IF(C430="750 Business promotion",
         E430-(E430/(1+4.793/100)),
         E430-(E430/(1+Dashboard!$F$4))
      )
   )
)</f>
        <v>0</v>
      </c>
      <c r="J430" s="26">
        <f>Bank2[[#This Row],[Money in/ (Money out)]]-Bank2[[#This Row],[GST/HST]]</f>
        <v>0</v>
      </c>
      <c r="L430" s="23">
        <f t="shared" si="18"/>
        <v>0</v>
      </c>
    </row>
    <row r="431" spans="4:12" x14ac:dyDescent="0.2">
      <c r="D431" s="397">
        <f>_xlfn.XLOOKUP(C:C,Table1[for Import to Bank Register dropdown],Table1[for Pivot],0,0,1)</f>
        <v>0</v>
      </c>
      <c r="E431" s="403"/>
      <c r="F431" s="146">
        <f t="shared" si="20"/>
        <v>2222222</v>
      </c>
      <c r="G431" s="375">
        <f t="shared" si="19"/>
        <v>0</v>
      </c>
      <c r="I431" s="376">
        <f>IF(OR(C431="150 Directors advances", C431="120 accounts receivable", C431="720.2 Automobile - Insurance", C431="720.3 Automobile - License", C431="870.4 Rent - Insurance", C431="870.6 Rent - Property Tax", C431="870.7 Rent - Homeoffice", C431="870.9 Rent - Water"),
   0,
   IF(Dashboard!$F$5="Quick",
      IF(OR(C431="190 Automobile",C431="200 computer hardware",C431="210 Computer software",C431="220 Quickbooks software",C431="230 Office equipment",C431="240 Office furniture"),
         E431-(E431/(1+Dashboard!$F$4)),
         0
      ),
      IF(C431="750 Business promotion",
         E431-(E431/(1+4.793/100)),
         E431-(E431/(1+Dashboard!$F$4))
      )
   )
)</f>
        <v>0</v>
      </c>
      <c r="J431" s="26">
        <f>Bank2[[#This Row],[Money in/ (Money out)]]-Bank2[[#This Row],[GST/HST]]</f>
        <v>0</v>
      </c>
      <c r="L431" s="23">
        <f t="shared" si="18"/>
        <v>0</v>
      </c>
    </row>
    <row r="432" spans="4:12" x14ac:dyDescent="0.2">
      <c r="D432" s="397">
        <f>_xlfn.XLOOKUP(C:C,Table1[for Import to Bank Register dropdown],Table1[for Pivot],0,0,1)</f>
        <v>0</v>
      </c>
      <c r="E432" s="403"/>
      <c r="F432" s="146">
        <f t="shared" si="20"/>
        <v>2222222</v>
      </c>
      <c r="G432" s="375">
        <f t="shared" si="19"/>
        <v>0</v>
      </c>
      <c r="I432" s="376">
        <f>IF(OR(C432="150 Directors advances", C432="120 accounts receivable", C432="720.2 Automobile - Insurance", C432="720.3 Automobile - License", C432="870.4 Rent - Insurance", C432="870.6 Rent - Property Tax", C432="870.7 Rent - Homeoffice", C432="870.9 Rent - Water"),
   0,
   IF(Dashboard!$F$5="Quick",
      IF(OR(C432="190 Automobile",C432="200 computer hardware",C432="210 Computer software",C432="220 Quickbooks software",C432="230 Office equipment",C432="240 Office furniture"),
         E432-(E432/(1+Dashboard!$F$4)),
         0
      ),
      IF(C432="750 Business promotion",
         E432-(E432/(1+4.793/100)),
         E432-(E432/(1+Dashboard!$F$4))
      )
   )
)</f>
        <v>0</v>
      </c>
      <c r="J432" s="26">
        <f>Bank2[[#This Row],[Money in/ (Money out)]]-Bank2[[#This Row],[GST/HST]]</f>
        <v>0</v>
      </c>
      <c r="L432" s="23">
        <f t="shared" si="18"/>
        <v>0</v>
      </c>
    </row>
    <row r="433" spans="4:12" x14ac:dyDescent="0.2">
      <c r="D433" s="397">
        <f>_xlfn.XLOOKUP(C:C,Table1[for Import to Bank Register dropdown],Table1[for Pivot],0,0,1)</f>
        <v>0</v>
      </c>
      <c r="E433" s="403"/>
      <c r="F433" s="146">
        <f t="shared" si="20"/>
        <v>2222222</v>
      </c>
      <c r="G433" s="375">
        <f t="shared" si="19"/>
        <v>0</v>
      </c>
      <c r="I433" s="376">
        <f>IF(OR(C433="150 Directors advances", C433="120 accounts receivable", C433="720.2 Automobile - Insurance", C433="720.3 Automobile - License", C433="870.4 Rent - Insurance", C433="870.6 Rent - Property Tax", C433="870.7 Rent - Homeoffice", C433="870.9 Rent - Water"),
   0,
   IF(Dashboard!$F$5="Quick",
      IF(OR(C433="190 Automobile",C433="200 computer hardware",C433="210 Computer software",C433="220 Quickbooks software",C433="230 Office equipment",C433="240 Office furniture"),
         E433-(E433/(1+Dashboard!$F$4)),
         0
      ),
      IF(C433="750 Business promotion",
         E433-(E433/(1+4.793/100)),
         E433-(E433/(1+Dashboard!$F$4))
      )
   )
)</f>
        <v>0</v>
      </c>
      <c r="J433" s="26">
        <f>Bank2[[#This Row],[Money in/ (Money out)]]-Bank2[[#This Row],[GST/HST]]</f>
        <v>0</v>
      </c>
      <c r="L433" s="23">
        <f t="shared" si="18"/>
        <v>0</v>
      </c>
    </row>
    <row r="434" spans="4:12" x14ac:dyDescent="0.2">
      <c r="D434" s="397">
        <f>_xlfn.XLOOKUP(C:C,Table1[for Import to Bank Register dropdown],Table1[for Pivot],0,0,1)</f>
        <v>0</v>
      </c>
      <c r="E434" s="403"/>
      <c r="F434" s="146">
        <f t="shared" si="20"/>
        <v>2222222</v>
      </c>
      <c r="G434" s="375">
        <f t="shared" si="19"/>
        <v>0</v>
      </c>
      <c r="I434" s="376">
        <f>IF(OR(C434="150 Directors advances", C434="120 accounts receivable", C434="720.2 Automobile - Insurance", C434="720.3 Automobile - License", C434="870.4 Rent - Insurance", C434="870.6 Rent - Property Tax", C434="870.7 Rent - Homeoffice", C434="870.9 Rent - Water"),
   0,
   IF(Dashboard!$F$5="Quick",
      IF(OR(C434="190 Automobile",C434="200 computer hardware",C434="210 Computer software",C434="220 Quickbooks software",C434="230 Office equipment",C434="240 Office furniture"),
         E434-(E434/(1+Dashboard!$F$4)),
         0
      ),
      IF(C434="750 Business promotion",
         E434-(E434/(1+4.793/100)),
         E434-(E434/(1+Dashboard!$F$4))
      )
   )
)</f>
        <v>0</v>
      </c>
      <c r="J434" s="26">
        <f>Bank2[[#This Row],[Money in/ (Money out)]]-Bank2[[#This Row],[GST/HST]]</f>
        <v>0</v>
      </c>
      <c r="L434" s="23">
        <f t="shared" si="18"/>
        <v>0</v>
      </c>
    </row>
    <row r="435" spans="4:12" x14ac:dyDescent="0.2">
      <c r="D435" s="397">
        <f>_xlfn.XLOOKUP(C:C,Table1[for Import to Bank Register dropdown],Table1[for Pivot],0,0,1)</f>
        <v>0</v>
      </c>
      <c r="E435" s="403"/>
      <c r="F435" s="146">
        <f t="shared" si="20"/>
        <v>2222222</v>
      </c>
      <c r="G435" s="375">
        <f t="shared" si="19"/>
        <v>0</v>
      </c>
      <c r="I435" s="376">
        <f>IF(OR(C435="150 Directors advances", C435="120 accounts receivable", C435="720.2 Automobile - Insurance", C435="720.3 Automobile - License", C435="870.4 Rent - Insurance", C435="870.6 Rent - Property Tax", C435="870.7 Rent - Homeoffice", C435="870.9 Rent - Water"),
   0,
   IF(Dashboard!$F$5="Quick",
      IF(OR(C435="190 Automobile",C435="200 computer hardware",C435="210 Computer software",C435="220 Quickbooks software",C435="230 Office equipment",C435="240 Office furniture"),
         E435-(E435/(1+Dashboard!$F$4)),
         0
      ),
      IF(C435="750 Business promotion",
         E435-(E435/(1+4.793/100)),
         E435-(E435/(1+Dashboard!$F$4))
      )
   )
)</f>
        <v>0</v>
      </c>
      <c r="J435" s="26">
        <f>Bank2[[#This Row],[Money in/ (Money out)]]-Bank2[[#This Row],[GST/HST]]</f>
        <v>0</v>
      </c>
      <c r="L435" s="23">
        <f t="shared" si="18"/>
        <v>0</v>
      </c>
    </row>
    <row r="436" spans="4:12" x14ac:dyDescent="0.2">
      <c r="D436" s="397">
        <f>_xlfn.XLOOKUP(C:C,Table1[for Import to Bank Register dropdown],Table1[for Pivot],0,0,1)</f>
        <v>0</v>
      </c>
      <c r="E436" s="403"/>
      <c r="F436" s="146">
        <f t="shared" si="20"/>
        <v>2222222</v>
      </c>
      <c r="G436" s="375">
        <f t="shared" si="19"/>
        <v>0</v>
      </c>
      <c r="I436" s="376">
        <f>IF(OR(C436="150 Directors advances", C436="120 accounts receivable", C436="720.2 Automobile - Insurance", C436="720.3 Automobile - License", C436="870.4 Rent - Insurance", C436="870.6 Rent - Property Tax", C436="870.7 Rent - Homeoffice", C436="870.9 Rent - Water"),
   0,
   IF(Dashboard!$F$5="Quick",
      IF(OR(C436="190 Automobile",C436="200 computer hardware",C436="210 Computer software",C436="220 Quickbooks software",C436="230 Office equipment",C436="240 Office furniture"),
         E436-(E436/(1+Dashboard!$F$4)),
         0
      ),
      IF(C436="750 Business promotion",
         E436-(E436/(1+4.793/100)),
         E436-(E436/(1+Dashboard!$F$4))
      )
   )
)</f>
        <v>0</v>
      </c>
      <c r="J436" s="26">
        <f>Bank2[[#This Row],[Money in/ (Money out)]]-Bank2[[#This Row],[GST/HST]]</f>
        <v>0</v>
      </c>
      <c r="L436" s="23">
        <f t="shared" si="18"/>
        <v>0</v>
      </c>
    </row>
    <row r="437" spans="4:12" x14ac:dyDescent="0.2">
      <c r="D437" s="397">
        <f>_xlfn.XLOOKUP(C:C,Table1[for Import to Bank Register dropdown],Table1[for Pivot],0,0,1)</f>
        <v>0</v>
      </c>
      <c r="E437" s="403"/>
      <c r="F437" s="146">
        <f t="shared" si="20"/>
        <v>2222222</v>
      </c>
      <c r="G437" s="375">
        <f t="shared" si="19"/>
        <v>0</v>
      </c>
      <c r="I437" s="376">
        <f>IF(OR(C437="150 Directors advances", C437="120 accounts receivable", C437="720.2 Automobile - Insurance", C437="720.3 Automobile - License", C437="870.4 Rent - Insurance", C437="870.6 Rent - Property Tax", C437="870.7 Rent - Homeoffice", C437="870.9 Rent - Water"),
   0,
   IF(Dashboard!$F$5="Quick",
      IF(OR(C437="190 Automobile",C437="200 computer hardware",C437="210 Computer software",C437="220 Quickbooks software",C437="230 Office equipment",C437="240 Office furniture"),
         E437-(E437/(1+Dashboard!$F$4)),
         0
      ),
      IF(C437="750 Business promotion",
         E437-(E437/(1+4.793/100)),
         E437-(E437/(1+Dashboard!$F$4))
      )
   )
)</f>
        <v>0</v>
      </c>
      <c r="J437" s="26">
        <f>Bank2[[#This Row],[Money in/ (Money out)]]-Bank2[[#This Row],[GST/HST]]</f>
        <v>0</v>
      </c>
      <c r="L437" s="23">
        <f t="shared" si="18"/>
        <v>0</v>
      </c>
    </row>
    <row r="438" spans="4:12" x14ac:dyDescent="0.2">
      <c r="D438" s="397">
        <f>_xlfn.XLOOKUP(C:C,Table1[for Import to Bank Register dropdown],Table1[for Pivot],0,0,1)</f>
        <v>0</v>
      </c>
      <c r="E438" s="403"/>
      <c r="F438" s="146">
        <f t="shared" si="20"/>
        <v>2222222</v>
      </c>
      <c r="G438" s="375">
        <f t="shared" si="19"/>
        <v>0</v>
      </c>
      <c r="I438" s="376">
        <f>IF(OR(C438="150 Directors advances", C438="120 accounts receivable", C438="720.2 Automobile - Insurance", C438="720.3 Automobile - License", C438="870.4 Rent - Insurance", C438="870.6 Rent - Property Tax", C438="870.7 Rent - Homeoffice", C438="870.9 Rent - Water"),
   0,
   IF(Dashboard!$F$5="Quick",
      IF(OR(C438="190 Automobile",C438="200 computer hardware",C438="210 Computer software",C438="220 Quickbooks software",C438="230 Office equipment",C438="240 Office furniture"),
         E438-(E438/(1+Dashboard!$F$4)),
         0
      ),
      IF(C438="750 Business promotion",
         E438-(E438/(1+4.793/100)),
         E438-(E438/(1+Dashboard!$F$4))
      )
   )
)</f>
        <v>0</v>
      </c>
      <c r="J438" s="26">
        <f>Bank2[[#This Row],[Money in/ (Money out)]]-Bank2[[#This Row],[GST/HST]]</f>
        <v>0</v>
      </c>
      <c r="L438" s="23">
        <f t="shared" si="18"/>
        <v>0</v>
      </c>
    </row>
    <row r="439" spans="4:12" x14ac:dyDescent="0.2">
      <c r="D439" s="397">
        <f>_xlfn.XLOOKUP(C:C,Table1[for Import to Bank Register dropdown],Table1[for Pivot],0,0,1)</f>
        <v>0</v>
      </c>
      <c r="E439" s="403"/>
      <c r="F439" s="146">
        <f t="shared" si="20"/>
        <v>2222222</v>
      </c>
      <c r="G439" s="375">
        <f t="shared" si="19"/>
        <v>0</v>
      </c>
      <c r="I439" s="376">
        <f>IF(OR(C439="150 Directors advances", C439="120 accounts receivable", C439="720.2 Automobile - Insurance", C439="720.3 Automobile - License", C439="870.4 Rent - Insurance", C439="870.6 Rent - Property Tax", C439="870.7 Rent - Homeoffice", C439="870.9 Rent - Water"),
   0,
   IF(Dashboard!$F$5="Quick",
      IF(OR(C439="190 Automobile",C439="200 computer hardware",C439="210 Computer software",C439="220 Quickbooks software",C439="230 Office equipment",C439="240 Office furniture"),
         E439-(E439/(1+Dashboard!$F$4)),
         0
      ),
      IF(C439="750 Business promotion",
         E439-(E439/(1+4.793/100)),
         E439-(E439/(1+Dashboard!$F$4))
      )
   )
)</f>
        <v>0</v>
      </c>
      <c r="J439" s="26">
        <f>Bank2[[#This Row],[Money in/ (Money out)]]-Bank2[[#This Row],[GST/HST]]</f>
        <v>0</v>
      </c>
      <c r="L439" s="23">
        <f t="shared" si="18"/>
        <v>0</v>
      </c>
    </row>
    <row r="440" spans="4:12" x14ac:dyDescent="0.2">
      <c r="D440" s="397">
        <f>_xlfn.XLOOKUP(C:C,Table1[for Import to Bank Register dropdown],Table1[for Pivot],0,0,1)</f>
        <v>0</v>
      </c>
      <c r="E440" s="403"/>
      <c r="F440" s="146">
        <f t="shared" si="20"/>
        <v>2222222</v>
      </c>
      <c r="G440" s="375">
        <f t="shared" si="19"/>
        <v>0</v>
      </c>
      <c r="I440" s="376">
        <f>IF(OR(C440="150 Directors advances", C440="120 accounts receivable", C440="720.2 Automobile - Insurance", C440="720.3 Automobile - License", C440="870.4 Rent - Insurance", C440="870.6 Rent - Property Tax", C440="870.7 Rent - Homeoffice", C440="870.9 Rent - Water"),
   0,
   IF(Dashboard!$F$5="Quick",
      IF(OR(C440="190 Automobile",C440="200 computer hardware",C440="210 Computer software",C440="220 Quickbooks software",C440="230 Office equipment",C440="240 Office furniture"),
         E440-(E440/(1+Dashboard!$F$4)),
         0
      ),
      IF(C440="750 Business promotion",
         E440-(E440/(1+4.793/100)),
         E440-(E440/(1+Dashboard!$F$4))
      )
   )
)</f>
        <v>0</v>
      </c>
      <c r="J440" s="26">
        <f>Bank2[[#This Row],[Money in/ (Money out)]]-Bank2[[#This Row],[GST/HST]]</f>
        <v>0</v>
      </c>
      <c r="L440" s="23">
        <f t="shared" si="18"/>
        <v>0</v>
      </c>
    </row>
    <row r="441" spans="4:12" x14ac:dyDescent="0.2">
      <c r="D441" s="397">
        <f>_xlfn.XLOOKUP(C:C,Table1[for Import to Bank Register dropdown],Table1[for Pivot],0,0,1)</f>
        <v>0</v>
      </c>
      <c r="E441" s="403"/>
      <c r="F441" s="146">
        <f t="shared" si="20"/>
        <v>2222222</v>
      </c>
      <c r="G441" s="375">
        <f t="shared" si="19"/>
        <v>0</v>
      </c>
      <c r="I441" s="376">
        <f>IF(OR(C441="150 Directors advances", C441="120 accounts receivable", C441="720.2 Automobile - Insurance", C441="720.3 Automobile - License", C441="870.4 Rent - Insurance", C441="870.6 Rent - Property Tax", C441="870.7 Rent - Homeoffice", C441="870.9 Rent - Water"),
   0,
   IF(Dashboard!$F$5="Quick",
      IF(OR(C441="190 Automobile",C441="200 computer hardware",C441="210 Computer software",C441="220 Quickbooks software",C441="230 Office equipment",C441="240 Office furniture"),
         E441-(E441/(1+Dashboard!$F$4)),
         0
      ),
      IF(C441="750 Business promotion",
         E441-(E441/(1+4.793/100)),
         E441-(E441/(1+Dashboard!$F$4))
      )
   )
)</f>
        <v>0</v>
      </c>
      <c r="J441" s="26">
        <f>Bank2[[#This Row],[Money in/ (Money out)]]-Bank2[[#This Row],[GST/HST]]</f>
        <v>0</v>
      </c>
      <c r="L441" s="23">
        <f t="shared" si="18"/>
        <v>0</v>
      </c>
    </row>
    <row r="442" spans="4:12" x14ac:dyDescent="0.2">
      <c r="D442" s="397">
        <f>_xlfn.XLOOKUP(C:C,Table1[for Import to Bank Register dropdown],Table1[for Pivot],0,0,1)</f>
        <v>0</v>
      </c>
      <c r="E442" s="403"/>
      <c r="F442" s="146">
        <f t="shared" si="20"/>
        <v>2222222</v>
      </c>
      <c r="G442" s="375">
        <f t="shared" si="19"/>
        <v>0</v>
      </c>
      <c r="I442" s="376">
        <f>IF(OR(C442="150 Directors advances", C442="120 accounts receivable", C442="720.2 Automobile - Insurance", C442="720.3 Automobile - License", C442="870.4 Rent - Insurance", C442="870.6 Rent - Property Tax", C442="870.7 Rent - Homeoffice", C442="870.9 Rent - Water"),
   0,
   IF(Dashboard!$F$5="Quick",
      IF(OR(C442="190 Automobile",C442="200 computer hardware",C442="210 Computer software",C442="220 Quickbooks software",C442="230 Office equipment",C442="240 Office furniture"),
         E442-(E442/(1+Dashboard!$F$4)),
         0
      ),
      IF(C442="750 Business promotion",
         E442-(E442/(1+4.793/100)),
         E442-(E442/(1+Dashboard!$F$4))
      )
   )
)</f>
        <v>0</v>
      </c>
      <c r="J442" s="26">
        <f>Bank2[[#This Row],[Money in/ (Money out)]]-Bank2[[#This Row],[GST/HST]]</f>
        <v>0</v>
      </c>
      <c r="L442" s="23">
        <f t="shared" si="18"/>
        <v>0</v>
      </c>
    </row>
    <row r="443" spans="4:12" x14ac:dyDescent="0.2">
      <c r="D443" s="397">
        <f>_xlfn.XLOOKUP(C:C,Table1[for Import to Bank Register dropdown],Table1[for Pivot],0,0,1)</f>
        <v>0</v>
      </c>
      <c r="E443" s="403"/>
      <c r="F443" s="146">
        <f t="shared" si="20"/>
        <v>2222222</v>
      </c>
      <c r="G443" s="375">
        <f t="shared" si="19"/>
        <v>0</v>
      </c>
      <c r="I443" s="376">
        <f>IF(OR(C443="150 Directors advances", C443="120 accounts receivable", C443="720.2 Automobile - Insurance", C443="720.3 Automobile - License", C443="870.4 Rent - Insurance", C443="870.6 Rent - Property Tax", C443="870.7 Rent - Homeoffice", C443="870.9 Rent - Water"),
   0,
   IF(Dashboard!$F$5="Quick",
      IF(OR(C443="190 Automobile",C443="200 computer hardware",C443="210 Computer software",C443="220 Quickbooks software",C443="230 Office equipment",C443="240 Office furniture"),
         E443-(E443/(1+Dashboard!$F$4)),
         0
      ),
      IF(C443="750 Business promotion",
         E443-(E443/(1+4.793/100)),
         E443-(E443/(1+Dashboard!$F$4))
      )
   )
)</f>
        <v>0</v>
      </c>
      <c r="J443" s="26">
        <f>Bank2[[#This Row],[Money in/ (Money out)]]-Bank2[[#This Row],[GST/HST]]</f>
        <v>0</v>
      </c>
      <c r="L443" s="23">
        <f t="shared" si="18"/>
        <v>0</v>
      </c>
    </row>
    <row r="444" spans="4:12" x14ac:dyDescent="0.2">
      <c r="D444" s="397">
        <f>_xlfn.XLOOKUP(C:C,Table1[for Import to Bank Register dropdown],Table1[for Pivot],0,0,1)</f>
        <v>0</v>
      </c>
      <c r="E444" s="403"/>
      <c r="F444" s="146">
        <f t="shared" si="20"/>
        <v>2222222</v>
      </c>
      <c r="G444" s="375">
        <f t="shared" si="19"/>
        <v>0</v>
      </c>
      <c r="I444" s="376">
        <f>IF(OR(C444="150 Directors advances", C444="120 accounts receivable", C444="720.2 Automobile - Insurance", C444="720.3 Automobile - License", C444="870.4 Rent - Insurance", C444="870.6 Rent - Property Tax", C444="870.7 Rent - Homeoffice", C444="870.9 Rent - Water"),
   0,
   IF(Dashboard!$F$5="Quick",
      IF(OR(C444="190 Automobile",C444="200 computer hardware",C444="210 Computer software",C444="220 Quickbooks software",C444="230 Office equipment",C444="240 Office furniture"),
         E444-(E444/(1+Dashboard!$F$4)),
         0
      ),
      IF(C444="750 Business promotion",
         E444-(E444/(1+4.793/100)),
         E444-(E444/(1+Dashboard!$F$4))
      )
   )
)</f>
        <v>0</v>
      </c>
      <c r="J444" s="26">
        <f>Bank2[[#This Row],[Money in/ (Money out)]]-Bank2[[#This Row],[GST/HST]]</f>
        <v>0</v>
      </c>
      <c r="L444" s="23">
        <f t="shared" si="18"/>
        <v>0</v>
      </c>
    </row>
    <row r="445" spans="4:12" x14ac:dyDescent="0.2">
      <c r="D445" s="397">
        <f>_xlfn.XLOOKUP(C:C,Table1[for Import to Bank Register dropdown],Table1[for Pivot],0,0,1)</f>
        <v>0</v>
      </c>
      <c r="E445" s="403"/>
      <c r="F445" s="146">
        <f t="shared" si="20"/>
        <v>2222222</v>
      </c>
      <c r="G445" s="375">
        <f t="shared" si="19"/>
        <v>0</v>
      </c>
      <c r="I445" s="376">
        <f>IF(OR(C445="150 Directors advances", C445="120 accounts receivable", C445="720.2 Automobile - Insurance", C445="720.3 Automobile - License", C445="870.4 Rent - Insurance", C445="870.6 Rent - Property Tax", C445="870.7 Rent - Homeoffice", C445="870.9 Rent - Water"),
   0,
   IF(Dashboard!$F$5="Quick",
      IF(OR(C445="190 Automobile",C445="200 computer hardware",C445="210 Computer software",C445="220 Quickbooks software",C445="230 Office equipment",C445="240 Office furniture"),
         E445-(E445/(1+Dashboard!$F$4)),
         0
      ),
      IF(C445="750 Business promotion",
         E445-(E445/(1+4.793/100)),
         E445-(E445/(1+Dashboard!$F$4))
      )
   )
)</f>
        <v>0</v>
      </c>
      <c r="J445" s="26">
        <f>Bank2[[#This Row],[Money in/ (Money out)]]-Bank2[[#This Row],[GST/HST]]</f>
        <v>0</v>
      </c>
      <c r="L445" s="23">
        <f t="shared" si="18"/>
        <v>0</v>
      </c>
    </row>
    <row r="446" spans="4:12" x14ac:dyDescent="0.2">
      <c r="D446" s="397">
        <f>_xlfn.XLOOKUP(C:C,Table1[for Import to Bank Register dropdown],Table1[for Pivot],0,0,1)</f>
        <v>0</v>
      </c>
      <c r="E446" s="403"/>
      <c r="F446" s="146">
        <f t="shared" si="20"/>
        <v>2222222</v>
      </c>
      <c r="G446" s="375">
        <f t="shared" si="19"/>
        <v>0</v>
      </c>
      <c r="I446" s="376">
        <f>IF(OR(C446="150 Directors advances", C446="120 accounts receivable", C446="720.2 Automobile - Insurance", C446="720.3 Automobile - License", C446="870.4 Rent - Insurance", C446="870.6 Rent - Property Tax", C446="870.7 Rent - Homeoffice", C446="870.9 Rent - Water"),
   0,
   IF(Dashboard!$F$5="Quick",
      IF(OR(C446="190 Automobile",C446="200 computer hardware",C446="210 Computer software",C446="220 Quickbooks software",C446="230 Office equipment",C446="240 Office furniture"),
         E446-(E446/(1+Dashboard!$F$4)),
         0
      ),
      IF(C446="750 Business promotion",
         E446-(E446/(1+4.793/100)),
         E446-(E446/(1+Dashboard!$F$4))
      )
   )
)</f>
        <v>0</v>
      </c>
      <c r="J446" s="26">
        <f>Bank2[[#This Row],[Money in/ (Money out)]]-Bank2[[#This Row],[GST/HST]]</f>
        <v>0</v>
      </c>
      <c r="L446" s="23">
        <f t="shared" si="18"/>
        <v>0</v>
      </c>
    </row>
    <row r="447" spans="4:12" x14ac:dyDescent="0.2">
      <c r="D447" s="397">
        <f>_xlfn.XLOOKUP(C:C,Table1[for Import to Bank Register dropdown],Table1[for Pivot],0,0,1)</f>
        <v>0</v>
      </c>
      <c r="E447" s="403"/>
      <c r="F447" s="146">
        <f t="shared" si="20"/>
        <v>2222222</v>
      </c>
      <c r="G447" s="375">
        <f t="shared" si="19"/>
        <v>0</v>
      </c>
      <c r="I447" s="376">
        <f>IF(OR(C447="150 Directors advances", C447="120 accounts receivable", C447="720.2 Automobile - Insurance", C447="720.3 Automobile - License", C447="870.4 Rent - Insurance", C447="870.6 Rent - Property Tax", C447="870.7 Rent - Homeoffice", C447="870.9 Rent - Water"),
   0,
   IF(Dashboard!$F$5="Quick",
      IF(OR(C447="190 Automobile",C447="200 computer hardware",C447="210 Computer software",C447="220 Quickbooks software",C447="230 Office equipment",C447="240 Office furniture"),
         E447-(E447/(1+Dashboard!$F$4)),
         0
      ),
      IF(C447="750 Business promotion",
         E447-(E447/(1+4.793/100)),
         E447-(E447/(1+Dashboard!$F$4))
      )
   )
)</f>
        <v>0</v>
      </c>
      <c r="J447" s="26">
        <f>Bank2[[#This Row],[Money in/ (Money out)]]-Bank2[[#This Row],[GST/HST]]</f>
        <v>0</v>
      </c>
      <c r="L447" s="23">
        <f t="shared" si="18"/>
        <v>0</v>
      </c>
    </row>
    <row r="448" spans="4:12" x14ac:dyDescent="0.2">
      <c r="D448" s="397">
        <f>_xlfn.XLOOKUP(C:C,Table1[for Import to Bank Register dropdown],Table1[for Pivot],0,0,1)</f>
        <v>0</v>
      </c>
      <c r="E448" s="403"/>
      <c r="F448" s="146">
        <f t="shared" si="20"/>
        <v>2222222</v>
      </c>
      <c r="G448" s="375">
        <f t="shared" si="19"/>
        <v>0</v>
      </c>
      <c r="I448" s="376">
        <f>IF(OR(C448="150 Directors advances", C448="120 accounts receivable", C448="720.2 Automobile - Insurance", C448="720.3 Automobile - License", C448="870.4 Rent - Insurance", C448="870.6 Rent - Property Tax", C448="870.7 Rent - Homeoffice", C448="870.9 Rent - Water"),
   0,
   IF(Dashboard!$F$5="Quick",
      IF(OR(C448="190 Automobile",C448="200 computer hardware",C448="210 Computer software",C448="220 Quickbooks software",C448="230 Office equipment",C448="240 Office furniture"),
         E448-(E448/(1+Dashboard!$F$4)),
         0
      ),
      IF(C448="750 Business promotion",
         E448-(E448/(1+4.793/100)),
         E448-(E448/(1+Dashboard!$F$4))
      )
   )
)</f>
        <v>0</v>
      </c>
      <c r="J448" s="26">
        <f>Bank2[[#This Row],[Money in/ (Money out)]]-Bank2[[#This Row],[GST/HST]]</f>
        <v>0</v>
      </c>
      <c r="L448" s="23">
        <f t="shared" si="18"/>
        <v>0</v>
      </c>
    </row>
    <row r="449" spans="4:12" x14ac:dyDescent="0.2">
      <c r="D449" s="397">
        <f>_xlfn.XLOOKUP(C:C,Table1[for Import to Bank Register dropdown],Table1[for Pivot],0,0,1)</f>
        <v>0</v>
      </c>
      <c r="E449" s="403"/>
      <c r="F449" s="146">
        <f t="shared" si="20"/>
        <v>2222222</v>
      </c>
      <c r="G449" s="375">
        <f t="shared" si="19"/>
        <v>0</v>
      </c>
      <c r="I449" s="376">
        <f>IF(OR(C449="150 Directors advances", C449="120 accounts receivable", C449="720.2 Automobile - Insurance", C449="720.3 Automobile - License", C449="870.4 Rent - Insurance", C449="870.6 Rent - Property Tax", C449="870.7 Rent - Homeoffice", C449="870.9 Rent - Water"),
   0,
   IF(Dashboard!$F$5="Quick",
      IF(OR(C449="190 Automobile",C449="200 computer hardware",C449="210 Computer software",C449="220 Quickbooks software",C449="230 Office equipment",C449="240 Office furniture"),
         E449-(E449/(1+Dashboard!$F$4)),
         0
      ),
      IF(C449="750 Business promotion",
         E449-(E449/(1+4.793/100)),
         E449-(E449/(1+Dashboard!$F$4))
      )
   )
)</f>
        <v>0</v>
      </c>
      <c r="J449" s="26">
        <f>Bank2[[#This Row],[Money in/ (Money out)]]-Bank2[[#This Row],[GST/HST]]</f>
        <v>0</v>
      </c>
      <c r="L449" s="23">
        <f t="shared" si="18"/>
        <v>0</v>
      </c>
    </row>
    <row r="450" spans="4:12" x14ac:dyDescent="0.2">
      <c r="D450" s="397">
        <f>_xlfn.XLOOKUP(C:C,Table1[for Import to Bank Register dropdown],Table1[for Pivot],0,0,1)</f>
        <v>0</v>
      </c>
      <c r="E450" s="403"/>
      <c r="F450" s="146">
        <f t="shared" si="20"/>
        <v>2222222</v>
      </c>
      <c r="G450" s="375">
        <f t="shared" si="19"/>
        <v>0</v>
      </c>
      <c r="I450" s="376">
        <f>IF(OR(C450="150 Directors advances", C450="120 accounts receivable", C450="720.2 Automobile - Insurance", C450="720.3 Automobile - License", C450="870.4 Rent - Insurance", C450="870.6 Rent - Property Tax", C450="870.7 Rent - Homeoffice", C450="870.9 Rent - Water"),
   0,
   IF(Dashboard!$F$5="Quick",
      IF(OR(C450="190 Automobile",C450="200 computer hardware",C450="210 Computer software",C450="220 Quickbooks software",C450="230 Office equipment",C450="240 Office furniture"),
         E450-(E450/(1+Dashboard!$F$4)),
         0
      ),
      IF(C450="750 Business promotion",
         E450-(E450/(1+4.793/100)),
         E450-(E450/(1+Dashboard!$F$4))
      )
   )
)</f>
        <v>0</v>
      </c>
      <c r="J450" s="26">
        <f>Bank2[[#This Row],[Money in/ (Money out)]]-Bank2[[#This Row],[GST/HST]]</f>
        <v>0</v>
      </c>
      <c r="L450" s="23">
        <f t="shared" si="18"/>
        <v>0</v>
      </c>
    </row>
    <row r="451" spans="4:12" x14ac:dyDescent="0.2">
      <c r="D451" s="397">
        <f>_xlfn.XLOOKUP(C:C,Table1[for Import to Bank Register dropdown],Table1[for Pivot],0,0,1)</f>
        <v>0</v>
      </c>
      <c r="E451" s="403"/>
      <c r="F451" s="146">
        <f t="shared" si="20"/>
        <v>2222222</v>
      </c>
      <c r="G451" s="375">
        <f t="shared" si="19"/>
        <v>0</v>
      </c>
      <c r="I451" s="376">
        <f>IF(OR(C451="150 Directors advances", C451="120 accounts receivable", C451="720.2 Automobile - Insurance", C451="720.3 Automobile - License", C451="870.4 Rent - Insurance", C451="870.6 Rent - Property Tax", C451="870.7 Rent - Homeoffice", C451="870.9 Rent - Water"),
   0,
   IF(Dashboard!$F$5="Quick",
      IF(OR(C451="190 Automobile",C451="200 computer hardware",C451="210 Computer software",C451="220 Quickbooks software",C451="230 Office equipment",C451="240 Office furniture"),
         E451-(E451/(1+Dashboard!$F$4)),
         0
      ),
      IF(C451="750 Business promotion",
         E451-(E451/(1+4.793/100)),
         E451-(E451/(1+Dashboard!$F$4))
      )
   )
)</f>
        <v>0</v>
      </c>
      <c r="J451" s="26">
        <f>Bank2[[#This Row],[Money in/ (Money out)]]-Bank2[[#This Row],[GST/HST]]</f>
        <v>0</v>
      </c>
      <c r="L451" s="23">
        <f t="shared" si="18"/>
        <v>0</v>
      </c>
    </row>
    <row r="452" spans="4:12" x14ac:dyDescent="0.2">
      <c r="D452" s="397">
        <f>_xlfn.XLOOKUP(C:C,Table1[for Import to Bank Register dropdown],Table1[for Pivot],0,0,1)</f>
        <v>0</v>
      </c>
      <c r="E452" s="403"/>
      <c r="F452" s="146">
        <f t="shared" si="20"/>
        <v>2222222</v>
      </c>
      <c r="G452" s="375">
        <f t="shared" si="19"/>
        <v>0</v>
      </c>
      <c r="I452" s="376">
        <f>IF(OR(C452="150 Directors advances", C452="120 accounts receivable", C452="720.2 Automobile - Insurance", C452="720.3 Automobile - License", C452="870.4 Rent - Insurance", C452="870.6 Rent - Property Tax", C452="870.7 Rent - Homeoffice", C452="870.9 Rent - Water"),
   0,
   IF(Dashboard!$F$5="Quick",
      IF(OR(C452="190 Automobile",C452="200 computer hardware",C452="210 Computer software",C452="220 Quickbooks software",C452="230 Office equipment",C452="240 Office furniture"),
         E452-(E452/(1+Dashboard!$F$4)),
         0
      ),
      IF(C452="750 Business promotion",
         E452-(E452/(1+4.793/100)),
         E452-(E452/(1+Dashboard!$F$4))
      )
   )
)</f>
        <v>0</v>
      </c>
      <c r="J452" s="26">
        <f>Bank2[[#This Row],[Money in/ (Money out)]]-Bank2[[#This Row],[GST/HST]]</f>
        <v>0</v>
      </c>
      <c r="L452" s="23">
        <f t="shared" si="18"/>
        <v>0</v>
      </c>
    </row>
    <row r="453" spans="4:12" x14ac:dyDescent="0.2">
      <c r="D453" s="397">
        <f>_xlfn.XLOOKUP(C:C,Table1[for Import to Bank Register dropdown],Table1[for Pivot],0,0,1)</f>
        <v>0</v>
      </c>
      <c r="E453" s="403"/>
      <c r="F453" s="146">
        <f t="shared" si="20"/>
        <v>2222222</v>
      </c>
      <c r="G453" s="375">
        <f t="shared" si="19"/>
        <v>0</v>
      </c>
      <c r="I453" s="376">
        <f>IF(OR(C453="150 Directors advances", C453="120 accounts receivable", C453="720.2 Automobile - Insurance", C453="720.3 Automobile - License", C453="870.4 Rent - Insurance", C453="870.6 Rent - Property Tax", C453="870.7 Rent - Homeoffice", C453="870.9 Rent - Water"),
   0,
   IF(Dashboard!$F$5="Quick",
      IF(OR(C453="190 Automobile",C453="200 computer hardware",C453="210 Computer software",C453="220 Quickbooks software",C453="230 Office equipment",C453="240 Office furniture"),
         E453-(E453/(1+Dashboard!$F$4)),
         0
      ),
      IF(C453="750 Business promotion",
         E453-(E453/(1+4.793/100)),
         E453-(E453/(1+Dashboard!$F$4))
      )
   )
)</f>
        <v>0</v>
      </c>
      <c r="J453" s="26">
        <f>Bank2[[#This Row],[Money in/ (Money out)]]-Bank2[[#This Row],[GST/HST]]</f>
        <v>0</v>
      </c>
      <c r="L453" s="23">
        <f t="shared" si="18"/>
        <v>0</v>
      </c>
    </row>
    <row r="454" spans="4:12" x14ac:dyDescent="0.2">
      <c r="D454" s="397">
        <f>_xlfn.XLOOKUP(C:C,Table1[for Import to Bank Register dropdown],Table1[for Pivot],0,0,1)</f>
        <v>0</v>
      </c>
      <c r="E454" s="403"/>
      <c r="F454" s="146">
        <f t="shared" si="20"/>
        <v>2222222</v>
      </c>
      <c r="G454" s="375">
        <f t="shared" si="19"/>
        <v>0</v>
      </c>
      <c r="I454" s="376">
        <f>IF(OR(C454="150 Directors advances", C454="120 accounts receivable", C454="720.2 Automobile - Insurance", C454="720.3 Automobile - License", C454="870.4 Rent - Insurance", C454="870.6 Rent - Property Tax", C454="870.7 Rent - Homeoffice", C454="870.9 Rent - Water"),
   0,
   IF(Dashboard!$F$5="Quick",
      IF(OR(C454="190 Automobile",C454="200 computer hardware",C454="210 Computer software",C454="220 Quickbooks software",C454="230 Office equipment",C454="240 Office furniture"),
         E454-(E454/(1+Dashboard!$F$4)),
         0
      ),
      IF(C454="750 Business promotion",
         E454-(E454/(1+4.793/100)),
         E454-(E454/(1+Dashboard!$F$4))
      )
   )
)</f>
        <v>0</v>
      </c>
      <c r="J454" s="26">
        <f>Bank2[[#This Row],[Money in/ (Money out)]]-Bank2[[#This Row],[GST/HST]]</f>
        <v>0</v>
      </c>
      <c r="L454" s="23">
        <f t="shared" si="18"/>
        <v>0</v>
      </c>
    </row>
    <row r="455" spans="4:12" x14ac:dyDescent="0.2">
      <c r="D455" s="397">
        <f>_xlfn.XLOOKUP(C:C,Table1[for Import to Bank Register dropdown],Table1[for Pivot],0,0,1)</f>
        <v>0</v>
      </c>
      <c r="E455" s="403"/>
      <c r="F455" s="146">
        <f t="shared" si="20"/>
        <v>2222222</v>
      </c>
      <c r="G455" s="375">
        <f t="shared" si="19"/>
        <v>0</v>
      </c>
      <c r="I455" s="376">
        <f>IF(OR(C455="150 Directors advances", C455="120 accounts receivable", C455="720.2 Automobile - Insurance", C455="720.3 Automobile - License", C455="870.4 Rent - Insurance", C455="870.6 Rent - Property Tax", C455="870.7 Rent - Homeoffice", C455="870.9 Rent - Water"),
   0,
   IF(Dashboard!$F$5="Quick",
      IF(OR(C455="190 Automobile",C455="200 computer hardware",C455="210 Computer software",C455="220 Quickbooks software",C455="230 Office equipment",C455="240 Office furniture"),
         E455-(E455/(1+Dashboard!$F$4)),
         0
      ),
      IF(C455="750 Business promotion",
         E455-(E455/(1+4.793/100)),
         E455-(E455/(1+Dashboard!$F$4))
      )
   )
)</f>
        <v>0</v>
      </c>
      <c r="J455" s="26">
        <f>Bank2[[#This Row],[Money in/ (Money out)]]-Bank2[[#This Row],[GST/HST]]</f>
        <v>0</v>
      </c>
      <c r="L455" s="23">
        <f t="shared" ref="L455:L518" si="21">$L$3</f>
        <v>0</v>
      </c>
    </row>
    <row r="456" spans="4:12" x14ac:dyDescent="0.2">
      <c r="D456" s="397">
        <f>_xlfn.XLOOKUP(C:C,Table1[for Import to Bank Register dropdown],Table1[for Pivot],0,0,1)</f>
        <v>0</v>
      </c>
      <c r="E456" s="403"/>
      <c r="F456" s="146">
        <f t="shared" si="20"/>
        <v>2222222</v>
      </c>
      <c r="G456" s="375">
        <f t="shared" si="19"/>
        <v>0</v>
      </c>
      <c r="I456" s="376">
        <f>IF(OR(C456="150 Directors advances", C456="120 accounts receivable", C456="720.2 Automobile - Insurance", C456="720.3 Automobile - License", C456="870.4 Rent - Insurance", C456="870.6 Rent - Property Tax", C456="870.7 Rent - Homeoffice", C456="870.9 Rent - Water"),
   0,
   IF(Dashboard!$F$5="Quick",
      IF(OR(C456="190 Automobile",C456="200 computer hardware",C456="210 Computer software",C456="220 Quickbooks software",C456="230 Office equipment",C456="240 Office furniture"),
         E456-(E456/(1+Dashboard!$F$4)),
         0
      ),
      IF(C456="750 Business promotion",
         E456-(E456/(1+4.793/100)),
         E456-(E456/(1+Dashboard!$F$4))
      )
   )
)</f>
        <v>0</v>
      </c>
      <c r="J456" s="26">
        <f>Bank2[[#This Row],[Money in/ (Money out)]]-Bank2[[#This Row],[GST/HST]]</f>
        <v>0</v>
      </c>
      <c r="L456" s="23">
        <f t="shared" si="21"/>
        <v>0</v>
      </c>
    </row>
    <row r="457" spans="4:12" x14ac:dyDescent="0.2">
      <c r="D457" s="397">
        <f>_xlfn.XLOOKUP(C:C,Table1[for Import to Bank Register dropdown],Table1[for Pivot],0,0,1)</f>
        <v>0</v>
      </c>
      <c r="E457" s="403"/>
      <c r="F457" s="146">
        <f t="shared" si="20"/>
        <v>2222222</v>
      </c>
      <c r="G457" s="375">
        <f t="shared" si="19"/>
        <v>0</v>
      </c>
      <c r="I457" s="376">
        <f>IF(OR(C457="150 Directors advances", C457="120 accounts receivable", C457="720.2 Automobile - Insurance", C457="720.3 Automobile - License", C457="870.4 Rent - Insurance", C457="870.6 Rent - Property Tax", C457="870.7 Rent - Homeoffice", C457="870.9 Rent - Water"),
   0,
   IF(Dashboard!$F$5="Quick",
      IF(OR(C457="190 Automobile",C457="200 computer hardware",C457="210 Computer software",C457="220 Quickbooks software",C457="230 Office equipment",C457="240 Office furniture"),
         E457-(E457/(1+Dashboard!$F$4)),
         0
      ),
      IF(C457="750 Business promotion",
         E457-(E457/(1+4.793/100)),
         E457-(E457/(1+Dashboard!$F$4))
      )
   )
)</f>
        <v>0</v>
      </c>
      <c r="J457" s="26">
        <f>Bank2[[#This Row],[Money in/ (Money out)]]-Bank2[[#This Row],[GST/HST]]</f>
        <v>0</v>
      </c>
      <c r="L457" s="23">
        <f t="shared" si="21"/>
        <v>0</v>
      </c>
    </row>
    <row r="458" spans="4:12" x14ac:dyDescent="0.2">
      <c r="D458" s="397">
        <f>_xlfn.XLOOKUP(C:C,Table1[for Import to Bank Register dropdown],Table1[for Pivot],0,0,1)</f>
        <v>0</v>
      </c>
      <c r="E458" s="403"/>
      <c r="F458" s="146">
        <f t="shared" si="20"/>
        <v>2222222</v>
      </c>
      <c r="G458" s="375">
        <f t="shared" ref="G458:G521" si="22">G457+E458</f>
        <v>0</v>
      </c>
      <c r="I458" s="376">
        <f>IF(OR(C458="150 Directors advances", C458="120 accounts receivable", C458="720.2 Automobile - Insurance", C458="720.3 Automobile - License", C458="870.4 Rent - Insurance", C458="870.6 Rent - Property Tax", C458="870.7 Rent - Homeoffice", C458="870.9 Rent - Water"),
   0,
   IF(Dashboard!$F$5="Quick",
      IF(OR(C458="190 Automobile",C458="200 computer hardware",C458="210 Computer software",C458="220 Quickbooks software",C458="230 Office equipment",C458="240 Office furniture"),
         E458-(E458/(1+Dashboard!$F$4)),
         0
      ),
      IF(C458="750 Business promotion",
         E458-(E458/(1+4.793/100)),
         E458-(E458/(1+Dashboard!$F$4))
      )
   )
)</f>
        <v>0</v>
      </c>
      <c r="J458" s="26">
        <f>Bank2[[#This Row],[Money in/ (Money out)]]-Bank2[[#This Row],[GST/HST]]</f>
        <v>0</v>
      </c>
      <c r="L458" s="23">
        <f t="shared" si="21"/>
        <v>0</v>
      </c>
    </row>
    <row r="459" spans="4:12" x14ac:dyDescent="0.2">
      <c r="D459" s="397">
        <f>_xlfn.XLOOKUP(C:C,Table1[for Import to Bank Register dropdown],Table1[for Pivot],0,0,1)</f>
        <v>0</v>
      </c>
      <c r="E459" s="403"/>
      <c r="F459" s="146">
        <f t="shared" ref="F459:F522" si="23">$E$2</f>
        <v>2222222</v>
      </c>
      <c r="G459" s="375">
        <f t="shared" si="22"/>
        <v>0</v>
      </c>
      <c r="I459" s="376">
        <f>IF(OR(C459="150 Directors advances", C459="120 accounts receivable", C459="720.2 Automobile - Insurance", C459="720.3 Automobile - License", C459="870.4 Rent - Insurance", C459="870.6 Rent - Property Tax", C459="870.7 Rent - Homeoffice", C459="870.9 Rent - Water"),
   0,
   IF(Dashboard!$F$5="Quick",
      IF(OR(C459="190 Automobile",C459="200 computer hardware",C459="210 Computer software",C459="220 Quickbooks software",C459="230 Office equipment",C459="240 Office furniture"),
         E459-(E459/(1+Dashboard!$F$4)),
         0
      ),
      IF(C459="750 Business promotion",
         E459-(E459/(1+4.793/100)),
         E459-(E459/(1+Dashboard!$F$4))
      )
   )
)</f>
        <v>0</v>
      </c>
      <c r="J459" s="26">
        <f>Bank2[[#This Row],[Money in/ (Money out)]]-Bank2[[#This Row],[GST/HST]]</f>
        <v>0</v>
      </c>
      <c r="L459" s="23">
        <f t="shared" si="21"/>
        <v>0</v>
      </c>
    </row>
    <row r="460" spans="4:12" x14ac:dyDescent="0.2">
      <c r="D460" s="397">
        <f>_xlfn.XLOOKUP(C:C,Table1[for Import to Bank Register dropdown],Table1[for Pivot],0,0,1)</f>
        <v>0</v>
      </c>
      <c r="E460" s="403"/>
      <c r="F460" s="146">
        <f t="shared" si="23"/>
        <v>2222222</v>
      </c>
      <c r="G460" s="375">
        <f t="shared" si="22"/>
        <v>0</v>
      </c>
      <c r="I460" s="376">
        <f>IF(OR(C460="150 Directors advances", C460="120 accounts receivable", C460="720.2 Automobile - Insurance", C460="720.3 Automobile - License", C460="870.4 Rent - Insurance", C460="870.6 Rent - Property Tax", C460="870.7 Rent - Homeoffice", C460="870.9 Rent - Water"),
   0,
   IF(Dashboard!$F$5="Quick",
      IF(OR(C460="190 Automobile",C460="200 computer hardware",C460="210 Computer software",C460="220 Quickbooks software",C460="230 Office equipment",C460="240 Office furniture"),
         E460-(E460/(1+Dashboard!$F$4)),
         0
      ),
      IF(C460="750 Business promotion",
         E460-(E460/(1+4.793/100)),
         E460-(E460/(1+Dashboard!$F$4))
      )
   )
)</f>
        <v>0</v>
      </c>
      <c r="J460" s="26">
        <f>Bank2[[#This Row],[Money in/ (Money out)]]-Bank2[[#This Row],[GST/HST]]</f>
        <v>0</v>
      </c>
      <c r="L460" s="23">
        <f t="shared" si="21"/>
        <v>0</v>
      </c>
    </row>
    <row r="461" spans="4:12" x14ac:dyDescent="0.2">
      <c r="D461" s="397">
        <f>_xlfn.XLOOKUP(C:C,Table1[for Import to Bank Register dropdown],Table1[for Pivot],0,0,1)</f>
        <v>0</v>
      </c>
      <c r="E461" s="403"/>
      <c r="F461" s="146">
        <f t="shared" si="23"/>
        <v>2222222</v>
      </c>
      <c r="G461" s="375">
        <f t="shared" si="22"/>
        <v>0</v>
      </c>
      <c r="I461" s="376">
        <f>IF(OR(C461="150 Directors advances", C461="120 accounts receivable", C461="720.2 Automobile - Insurance", C461="720.3 Automobile - License", C461="870.4 Rent - Insurance", C461="870.6 Rent - Property Tax", C461="870.7 Rent - Homeoffice", C461="870.9 Rent - Water"),
   0,
   IF(Dashboard!$F$5="Quick",
      IF(OR(C461="190 Automobile",C461="200 computer hardware",C461="210 Computer software",C461="220 Quickbooks software",C461="230 Office equipment",C461="240 Office furniture"),
         E461-(E461/(1+Dashboard!$F$4)),
         0
      ),
      IF(C461="750 Business promotion",
         E461-(E461/(1+4.793/100)),
         E461-(E461/(1+Dashboard!$F$4))
      )
   )
)</f>
        <v>0</v>
      </c>
      <c r="J461" s="26">
        <f>Bank2[[#This Row],[Money in/ (Money out)]]-Bank2[[#This Row],[GST/HST]]</f>
        <v>0</v>
      </c>
      <c r="L461" s="23">
        <f t="shared" si="21"/>
        <v>0</v>
      </c>
    </row>
    <row r="462" spans="4:12" x14ac:dyDescent="0.2">
      <c r="D462" s="397">
        <f>_xlfn.XLOOKUP(C:C,Table1[for Import to Bank Register dropdown],Table1[for Pivot],0,0,1)</f>
        <v>0</v>
      </c>
      <c r="E462" s="403"/>
      <c r="F462" s="146">
        <f t="shared" si="23"/>
        <v>2222222</v>
      </c>
      <c r="G462" s="375">
        <f t="shared" si="22"/>
        <v>0</v>
      </c>
      <c r="I462" s="376">
        <f>IF(OR(C462="150 Directors advances", C462="120 accounts receivable", C462="720.2 Automobile - Insurance", C462="720.3 Automobile - License", C462="870.4 Rent - Insurance", C462="870.6 Rent - Property Tax", C462="870.7 Rent - Homeoffice", C462="870.9 Rent - Water"),
   0,
   IF(Dashboard!$F$5="Quick",
      IF(OR(C462="190 Automobile",C462="200 computer hardware",C462="210 Computer software",C462="220 Quickbooks software",C462="230 Office equipment",C462="240 Office furniture"),
         E462-(E462/(1+Dashboard!$F$4)),
         0
      ),
      IF(C462="750 Business promotion",
         E462-(E462/(1+4.793/100)),
         E462-(E462/(1+Dashboard!$F$4))
      )
   )
)</f>
        <v>0</v>
      </c>
      <c r="J462" s="26">
        <f>Bank2[[#This Row],[Money in/ (Money out)]]-Bank2[[#This Row],[GST/HST]]</f>
        <v>0</v>
      </c>
      <c r="L462" s="23">
        <f t="shared" si="21"/>
        <v>0</v>
      </c>
    </row>
    <row r="463" spans="4:12" x14ac:dyDescent="0.2">
      <c r="D463" s="397">
        <f>_xlfn.XLOOKUP(C:C,Table1[for Import to Bank Register dropdown],Table1[for Pivot],0,0,1)</f>
        <v>0</v>
      </c>
      <c r="E463" s="403"/>
      <c r="F463" s="146">
        <f t="shared" si="23"/>
        <v>2222222</v>
      </c>
      <c r="G463" s="375">
        <f t="shared" si="22"/>
        <v>0</v>
      </c>
      <c r="I463" s="376">
        <f>IF(OR(C463="150 Directors advances", C463="120 accounts receivable", C463="720.2 Automobile - Insurance", C463="720.3 Automobile - License", C463="870.4 Rent - Insurance", C463="870.6 Rent - Property Tax", C463="870.7 Rent - Homeoffice", C463="870.9 Rent - Water"),
   0,
   IF(Dashboard!$F$5="Quick",
      IF(OR(C463="190 Automobile",C463="200 computer hardware",C463="210 Computer software",C463="220 Quickbooks software",C463="230 Office equipment",C463="240 Office furniture"),
         E463-(E463/(1+Dashboard!$F$4)),
         0
      ),
      IF(C463="750 Business promotion",
         E463-(E463/(1+4.793/100)),
         E463-(E463/(1+Dashboard!$F$4))
      )
   )
)</f>
        <v>0</v>
      </c>
      <c r="J463" s="26">
        <f>Bank2[[#This Row],[Money in/ (Money out)]]-Bank2[[#This Row],[GST/HST]]</f>
        <v>0</v>
      </c>
      <c r="L463" s="23">
        <f t="shared" si="21"/>
        <v>0</v>
      </c>
    </row>
    <row r="464" spans="4:12" x14ac:dyDescent="0.2">
      <c r="D464" s="397">
        <f>_xlfn.XLOOKUP(C:C,Table1[for Import to Bank Register dropdown],Table1[for Pivot],0,0,1)</f>
        <v>0</v>
      </c>
      <c r="E464" s="403"/>
      <c r="F464" s="146">
        <f t="shared" si="23"/>
        <v>2222222</v>
      </c>
      <c r="G464" s="375">
        <f t="shared" si="22"/>
        <v>0</v>
      </c>
      <c r="I464" s="376">
        <f>IF(OR(C464="150 Directors advances", C464="120 accounts receivable", C464="720.2 Automobile - Insurance", C464="720.3 Automobile - License", C464="870.4 Rent - Insurance", C464="870.6 Rent - Property Tax", C464="870.7 Rent - Homeoffice", C464="870.9 Rent - Water"),
   0,
   IF(Dashboard!$F$5="Quick",
      IF(OR(C464="190 Automobile",C464="200 computer hardware",C464="210 Computer software",C464="220 Quickbooks software",C464="230 Office equipment",C464="240 Office furniture"),
         E464-(E464/(1+Dashboard!$F$4)),
         0
      ),
      IF(C464="750 Business promotion",
         E464-(E464/(1+4.793/100)),
         E464-(E464/(1+Dashboard!$F$4))
      )
   )
)</f>
        <v>0</v>
      </c>
      <c r="J464" s="26">
        <f>Bank2[[#This Row],[Money in/ (Money out)]]-Bank2[[#This Row],[GST/HST]]</f>
        <v>0</v>
      </c>
      <c r="L464" s="23">
        <f t="shared" si="21"/>
        <v>0</v>
      </c>
    </row>
    <row r="465" spans="4:12" x14ac:dyDescent="0.2">
      <c r="D465" s="397">
        <f>_xlfn.XLOOKUP(C:C,Table1[for Import to Bank Register dropdown],Table1[for Pivot],0,0,1)</f>
        <v>0</v>
      </c>
      <c r="E465" s="403"/>
      <c r="F465" s="146">
        <f t="shared" si="23"/>
        <v>2222222</v>
      </c>
      <c r="G465" s="375">
        <f t="shared" si="22"/>
        <v>0</v>
      </c>
      <c r="I465" s="376">
        <f>IF(OR(C465="150 Directors advances", C465="120 accounts receivable", C465="720.2 Automobile - Insurance", C465="720.3 Automobile - License", C465="870.4 Rent - Insurance", C465="870.6 Rent - Property Tax", C465="870.7 Rent - Homeoffice", C465="870.9 Rent - Water"),
   0,
   IF(Dashboard!$F$5="Quick",
      IF(OR(C465="190 Automobile",C465="200 computer hardware",C465="210 Computer software",C465="220 Quickbooks software",C465="230 Office equipment",C465="240 Office furniture"),
         E465-(E465/(1+Dashboard!$F$4)),
         0
      ),
      IF(C465="750 Business promotion",
         E465-(E465/(1+4.793/100)),
         E465-(E465/(1+Dashboard!$F$4))
      )
   )
)</f>
        <v>0</v>
      </c>
      <c r="J465" s="26">
        <f>Bank2[[#This Row],[Money in/ (Money out)]]-Bank2[[#This Row],[GST/HST]]</f>
        <v>0</v>
      </c>
      <c r="L465" s="23">
        <f t="shared" si="21"/>
        <v>0</v>
      </c>
    </row>
    <row r="466" spans="4:12" x14ac:dyDescent="0.2">
      <c r="D466" s="397">
        <f>_xlfn.XLOOKUP(C:C,Table1[for Import to Bank Register dropdown],Table1[for Pivot],0,0,1)</f>
        <v>0</v>
      </c>
      <c r="E466" s="403"/>
      <c r="F466" s="146">
        <f t="shared" si="23"/>
        <v>2222222</v>
      </c>
      <c r="G466" s="375">
        <f t="shared" si="22"/>
        <v>0</v>
      </c>
      <c r="I466" s="376">
        <f>IF(OR(C466="150 Directors advances", C466="120 accounts receivable", C466="720.2 Automobile - Insurance", C466="720.3 Automobile - License", C466="870.4 Rent - Insurance", C466="870.6 Rent - Property Tax", C466="870.7 Rent - Homeoffice", C466="870.9 Rent - Water"),
   0,
   IF(Dashboard!$F$5="Quick",
      IF(OR(C466="190 Automobile",C466="200 computer hardware",C466="210 Computer software",C466="220 Quickbooks software",C466="230 Office equipment",C466="240 Office furniture"),
         E466-(E466/(1+Dashboard!$F$4)),
         0
      ),
      IF(C466="750 Business promotion",
         E466-(E466/(1+4.793/100)),
         E466-(E466/(1+Dashboard!$F$4))
      )
   )
)</f>
        <v>0</v>
      </c>
      <c r="J466" s="26">
        <f>Bank2[[#This Row],[Money in/ (Money out)]]-Bank2[[#This Row],[GST/HST]]</f>
        <v>0</v>
      </c>
      <c r="L466" s="23">
        <f t="shared" si="21"/>
        <v>0</v>
      </c>
    </row>
    <row r="467" spans="4:12" x14ac:dyDescent="0.2">
      <c r="D467" s="397">
        <f>_xlfn.XLOOKUP(C:C,Table1[for Import to Bank Register dropdown],Table1[for Pivot],0,0,1)</f>
        <v>0</v>
      </c>
      <c r="E467" s="403"/>
      <c r="F467" s="146">
        <f t="shared" si="23"/>
        <v>2222222</v>
      </c>
      <c r="G467" s="375">
        <f t="shared" si="22"/>
        <v>0</v>
      </c>
      <c r="I467" s="376">
        <f>IF(OR(C467="150 Directors advances", C467="120 accounts receivable", C467="720.2 Automobile - Insurance", C467="720.3 Automobile - License", C467="870.4 Rent - Insurance", C467="870.6 Rent - Property Tax", C467="870.7 Rent - Homeoffice", C467="870.9 Rent - Water"),
   0,
   IF(Dashboard!$F$5="Quick",
      IF(OR(C467="190 Automobile",C467="200 computer hardware",C467="210 Computer software",C467="220 Quickbooks software",C467="230 Office equipment",C467="240 Office furniture"),
         E467-(E467/(1+Dashboard!$F$4)),
         0
      ),
      IF(C467="750 Business promotion",
         E467-(E467/(1+4.793/100)),
         E467-(E467/(1+Dashboard!$F$4))
      )
   )
)</f>
        <v>0</v>
      </c>
      <c r="J467" s="26">
        <f>Bank2[[#This Row],[Money in/ (Money out)]]-Bank2[[#This Row],[GST/HST]]</f>
        <v>0</v>
      </c>
      <c r="L467" s="23">
        <f t="shared" si="21"/>
        <v>0</v>
      </c>
    </row>
    <row r="468" spans="4:12" x14ac:dyDescent="0.2">
      <c r="D468" s="397">
        <f>_xlfn.XLOOKUP(C:C,Table1[for Import to Bank Register dropdown],Table1[for Pivot],0,0,1)</f>
        <v>0</v>
      </c>
      <c r="E468" s="403"/>
      <c r="F468" s="146">
        <f t="shared" si="23"/>
        <v>2222222</v>
      </c>
      <c r="G468" s="375">
        <f t="shared" si="22"/>
        <v>0</v>
      </c>
      <c r="I468" s="376">
        <f>IF(OR(C468="150 Directors advances", C468="120 accounts receivable", C468="720.2 Automobile - Insurance", C468="720.3 Automobile - License", C468="870.4 Rent - Insurance", C468="870.6 Rent - Property Tax", C468="870.7 Rent - Homeoffice", C468="870.9 Rent - Water"),
   0,
   IF(Dashboard!$F$5="Quick",
      IF(OR(C468="190 Automobile",C468="200 computer hardware",C468="210 Computer software",C468="220 Quickbooks software",C468="230 Office equipment",C468="240 Office furniture"),
         E468-(E468/(1+Dashboard!$F$4)),
         0
      ),
      IF(C468="750 Business promotion",
         E468-(E468/(1+4.793/100)),
         E468-(E468/(1+Dashboard!$F$4))
      )
   )
)</f>
        <v>0</v>
      </c>
      <c r="J468" s="26">
        <f>Bank2[[#This Row],[Money in/ (Money out)]]-Bank2[[#This Row],[GST/HST]]</f>
        <v>0</v>
      </c>
      <c r="L468" s="23">
        <f t="shared" si="21"/>
        <v>0</v>
      </c>
    </row>
    <row r="469" spans="4:12" x14ac:dyDescent="0.2">
      <c r="D469" s="397">
        <f>_xlfn.XLOOKUP(C:C,Table1[for Import to Bank Register dropdown],Table1[for Pivot],0,0,1)</f>
        <v>0</v>
      </c>
      <c r="E469" s="403"/>
      <c r="F469" s="146">
        <f t="shared" si="23"/>
        <v>2222222</v>
      </c>
      <c r="G469" s="375">
        <f t="shared" si="22"/>
        <v>0</v>
      </c>
      <c r="I469" s="376">
        <f>IF(OR(C469="150 Directors advances", C469="120 accounts receivable", C469="720.2 Automobile - Insurance", C469="720.3 Automobile - License", C469="870.4 Rent - Insurance", C469="870.6 Rent - Property Tax", C469="870.7 Rent - Homeoffice", C469="870.9 Rent - Water"),
   0,
   IF(Dashboard!$F$5="Quick",
      IF(OR(C469="190 Automobile",C469="200 computer hardware",C469="210 Computer software",C469="220 Quickbooks software",C469="230 Office equipment",C469="240 Office furniture"),
         E469-(E469/(1+Dashboard!$F$4)),
         0
      ),
      IF(C469="750 Business promotion",
         E469-(E469/(1+4.793/100)),
         E469-(E469/(1+Dashboard!$F$4))
      )
   )
)</f>
        <v>0</v>
      </c>
      <c r="J469" s="26">
        <f>Bank2[[#This Row],[Money in/ (Money out)]]-Bank2[[#This Row],[GST/HST]]</f>
        <v>0</v>
      </c>
      <c r="L469" s="23">
        <f t="shared" si="21"/>
        <v>0</v>
      </c>
    </row>
    <row r="470" spans="4:12" x14ac:dyDescent="0.2">
      <c r="D470" s="397">
        <f>_xlfn.XLOOKUP(C:C,Table1[for Import to Bank Register dropdown],Table1[for Pivot],0,0,1)</f>
        <v>0</v>
      </c>
      <c r="E470" s="403"/>
      <c r="F470" s="146">
        <f t="shared" si="23"/>
        <v>2222222</v>
      </c>
      <c r="G470" s="375">
        <f t="shared" si="22"/>
        <v>0</v>
      </c>
      <c r="I470" s="376">
        <f>IF(OR(C470="150 Directors advances", C470="120 accounts receivable", C470="720.2 Automobile - Insurance", C470="720.3 Automobile - License", C470="870.4 Rent - Insurance", C470="870.6 Rent - Property Tax", C470="870.7 Rent - Homeoffice", C470="870.9 Rent - Water"),
   0,
   IF(Dashboard!$F$5="Quick",
      IF(OR(C470="190 Automobile",C470="200 computer hardware",C470="210 Computer software",C470="220 Quickbooks software",C470="230 Office equipment",C470="240 Office furniture"),
         E470-(E470/(1+Dashboard!$F$4)),
         0
      ),
      IF(C470="750 Business promotion",
         E470-(E470/(1+4.793/100)),
         E470-(E470/(1+Dashboard!$F$4))
      )
   )
)</f>
        <v>0</v>
      </c>
      <c r="J470" s="26">
        <f>Bank2[[#This Row],[Money in/ (Money out)]]-Bank2[[#This Row],[GST/HST]]</f>
        <v>0</v>
      </c>
      <c r="L470" s="23">
        <f t="shared" si="21"/>
        <v>0</v>
      </c>
    </row>
    <row r="471" spans="4:12" x14ac:dyDescent="0.2">
      <c r="D471" s="397">
        <f>_xlfn.XLOOKUP(C:C,Table1[for Import to Bank Register dropdown],Table1[for Pivot],0,0,1)</f>
        <v>0</v>
      </c>
      <c r="E471" s="403"/>
      <c r="F471" s="146">
        <f t="shared" si="23"/>
        <v>2222222</v>
      </c>
      <c r="G471" s="375">
        <f t="shared" si="22"/>
        <v>0</v>
      </c>
      <c r="I471" s="376">
        <f>IF(OR(C471="150 Directors advances", C471="120 accounts receivable", C471="720.2 Automobile - Insurance", C471="720.3 Automobile - License", C471="870.4 Rent - Insurance", C471="870.6 Rent - Property Tax", C471="870.7 Rent - Homeoffice", C471="870.9 Rent - Water"),
   0,
   IF(Dashboard!$F$5="Quick",
      IF(OR(C471="190 Automobile",C471="200 computer hardware",C471="210 Computer software",C471="220 Quickbooks software",C471="230 Office equipment",C471="240 Office furniture"),
         E471-(E471/(1+Dashboard!$F$4)),
         0
      ),
      IF(C471="750 Business promotion",
         E471-(E471/(1+4.793/100)),
         E471-(E471/(1+Dashboard!$F$4))
      )
   )
)</f>
        <v>0</v>
      </c>
      <c r="J471" s="26">
        <f>Bank2[[#This Row],[Money in/ (Money out)]]-Bank2[[#This Row],[GST/HST]]</f>
        <v>0</v>
      </c>
      <c r="L471" s="23">
        <f t="shared" si="21"/>
        <v>0</v>
      </c>
    </row>
    <row r="472" spans="4:12" x14ac:dyDescent="0.2">
      <c r="D472" s="397">
        <f>_xlfn.XLOOKUP(C:C,Table1[for Import to Bank Register dropdown],Table1[for Pivot],0,0,1)</f>
        <v>0</v>
      </c>
      <c r="E472" s="403"/>
      <c r="F472" s="146">
        <f t="shared" si="23"/>
        <v>2222222</v>
      </c>
      <c r="G472" s="375">
        <f t="shared" si="22"/>
        <v>0</v>
      </c>
      <c r="I472" s="376">
        <f>IF(OR(C472="150 Directors advances", C472="120 accounts receivable", C472="720.2 Automobile - Insurance", C472="720.3 Automobile - License", C472="870.4 Rent - Insurance", C472="870.6 Rent - Property Tax", C472="870.7 Rent - Homeoffice", C472="870.9 Rent - Water"),
   0,
   IF(Dashboard!$F$5="Quick",
      IF(OR(C472="190 Automobile",C472="200 computer hardware",C472="210 Computer software",C472="220 Quickbooks software",C472="230 Office equipment",C472="240 Office furniture"),
         E472-(E472/(1+Dashboard!$F$4)),
         0
      ),
      IF(C472="750 Business promotion",
         E472-(E472/(1+4.793/100)),
         E472-(E472/(1+Dashboard!$F$4))
      )
   )
)</f>
        <v>0</v>
      </c>
      <c r="J472" s="26">
        <f>Bank2[[#This Row],[Money in/ (Money out)]]-Bank2[[#This Row],[GST/HST]]</f>
        <v>0</v>
      </c>
      <c r="L472" s="23">
        <f t="shared" si="21"/>
        <v>0</v>
      </c>
    </row>
    <row r="473" spans="4:12" x14ac:dyDescent="0.2">
      <c r="D473" s="397">
        <f>_xlfn.XLOOKUP(C:C,Table1[for Import to Bank Register dropdown],Table1[for Pivot],0,0,1)</f>
        <v>0</v>
      </c>
      <c r="E473" s="403"/>
      <c r="F473" s="146">
        <f t="shared" si="23"/>
        <v>2222222</v>
      </c>
      <c r="G473" s="375">
        <f t="shared" si="22"/>
        <v>0</v>
      </c>
      <c r="I473" s="376">
        <f>IF(OR(C473="150 Directors advances", C473="120 accounts receivable", C473="720.2 Automobile - Insurance", C473="720.3 Automobile - License", C473="870.4 Rent - Insurance", C473="870.6 Rent - Property Tax", C473="870.7 Rent - Homeoffice", C473="870.9 Rent - Water"),
   0,
   IF(Dashboard!$F$5="Quick",
      IF(OR(C473="190 Automobile",C473="200 computer hardware",C473="210 Computer software",C473="220 Quickbooks software",C473="230 Office equipment",C473="240 Office furniture"),
         E473-(E473/(1+Dashboard!$F$4)),
         0
      ),
      IF(C473="750 Business promotion",
         E473-(E473/(1+4.793/100)),
         E473-(E473/(1+Dashboard!$F$4))
      )
   )
)</f>
        <v>0</v>
      </c>
      <c r="J473" s="26">
        <f>Bank2[[#This Row],[Money in/ (Money out)]]-Bank2[[#This Row],[GST/HST]]</f>
        <v>0</v>
      </c>
      <c r="L473" s="23">
        <f t="shared" si="21"/>
        <v>0</v>
      </c>
    </row>
    <row r="474" spans="4:12" x14ac:dyDescent="0.2">
      <c r="D474" s="397">
        <f>_xlfn.XLOOKUP(C:C,Table1[for Import to Bank Register dropdown],Table1[for Pivot],0,0,1)</f>
        <v>0</v>
      </c>
      <c r="E474" s="403"/>
      <c r="F474" s="146">
        <f t="shared" si="23"/>
        <v>2222222</v>
      </c>
      <c r="G474" s="375">
        <f t="shared" si="22"/>
        <v>0</v>
      </c>
      <c r="I474" s="376">
        <f>IF(OR(C474="150 Directors advances", C474="120 accounts receivable", C474="720.2 Automobile - Insurance", C474="720.3 Automobile - License", C474="870.4 Rent - Insurance", C474="870.6 Rent - Property Tax", C474="870.7 Rent - Homeoffice", C474="870.9 Rent - Water"),
   0,
   IF(Dashboard!$F$5="Quick",
      IF(OR(C474="190 Automobile",C474="200 computer hardware",C474="210 Computer software",C474="220 Quickbooks software",C474="230 Office equipment",C474="240 Office furniture"),
         E474-(E474/(1+Dashboard!$F$4)),
         0
      ),
      IF(C474="750 Business promotion",
         E474-(E474/(1+4.793/100)),
         E474-(E474/(1+Dashboard!$F$4))
      )
   )
)</f>
        <v>0</v>
      </c>
      <c r="J474" s="26">
        <f>Bank2[[#This Row],[Money in/ (Money out)]]-Bank2[[#This Row],[GST/HST]]</f>
        <v>0</v>
      </c>
      <c r="L474" s="23">
        <f t="shared" si="21"/>
        <v>0</v>
      </c>
    </row>
    <row r="475" spans="4:12" x14ac:dyDescent="0.2">
      <c r="D475" s="397">
        <f>_xlfn.XLOOKUP(C:C,Table1[for Import to Bank Register dropdown],Table1[for Pivot],0,0,1)</f>
        <v>0</v>
      </c>
      <c r="E475" s="403"/>
      <c r="F475" s="146">
        <f t="shared" si="23"/>
        <v>2222222</v>
      </c>
      <c r="G475" s="375">
        <f t="shared" si="22"/>
        <v>0</v>
      </c>
      <c r="I475" s="376">
        <f>IF(OR(C475="150 Directors advances", C475="120 accounts receivable", C475="720.2 Automobile - Insurance", C475="720.3 Automobile - License", C475="870.4 Rent - Insurance", C475="870.6 Rent - Property Tax", C475="870.7 Rent - Homeoffice", C475="870.9 Rent - Water"),
   0,
   IF(Dashboard!$F$5="Quick",
      IF(OR(C475="190 Automobile",C475="200 computer hardware",C475="210 Computer software",C475="220 Quickbooks software",C475="230 Office equipment",C475="240 Office furniture"),
         E475-(E475/(1+Dashboard!$F$4)),
         0
      ),
      IF(C475="750 Business promotion",
         E475-(E475/(1+4.793/100)),
         E475-(E475/(1+Dashboard!$F$4))
      )
   )
)</f>
        <v>0</v>
      </c>
      <c r="J475" s="26">
        <f>Bank2[[#This Row],[Money in/ (Money out)]]-Bank2[[#This Row],[GST/HST]]</f>
        <v>0</v>
      </c>
      <c r="L475" s="23">
        <f t="shared" si="21"/>
        <v>0</v>
      </c>
    </row>
    <row r="476" spans="4:12" x14ac:dyDescent="0.2">
      <c r="D476" s="397">
        <f>_xlfn.XLOOKUP(C:C,Table1[for Import to Bank Register dropdown],Table1[for Pivot],0,0,1)</f>
        <v>0</v>
      </c>
      <c r="E476" s="403"/>
      <c r="F476" s="146">
        <f t="shared" si="23"/>
        <v>2222222</v>
      </c>
      <c r="G476" s="375">
        <f t="shared" si="22"/>
        <v>0</v>
      </c>
      <c r="I476" s="376">
        <f>IF(OR(C476="150 Directors advances", C476="120 accounts receivable", C476="720.2 Automobile - Insurance", C476="720.3 Automobile - License", C476="870.4 Rent - Insurance", C476="870.6 Rent - Property Tax", C476="870.7 Rent - Homeoffice", C476="870.9 Rent - Water"),
   0,
   IF(Dashboard!$F$5="Quick",
      IF(OR(C476="190 Automobile",C476="200 computer hardware",C476="210 Computer software",C476="220 Quickbooks software",C476="230 Office equipment",C476="240 Office furniture"),
         E476-(E476/(1+Dashboard!$F$4)),
         0
      ),
      IF(C476="750 Business promotion",
         E476-(E476/(1+4.793/100)),
         E476-(E476/(1+Dashboard!$F$4))
      )
   )
)</f>
        <v>0</v>
      </c>
      <c r="J476" s="26">
        <f>Bank2[[#This Row],[Money in/ (Money out)]]-Bank2[[#This Row],[GST/HST]]</f>
        <v>0</v>
      </c>
      <c r="L476" s="23">
        <f t="shared" si="21"/>
        <v>0</v>
      </c>
    </row>
    <row r="477" spans="4:12" x14ac:dyDescent="0.2">
      <c r="D477" s="397">
        <f>_xlfn.XLOOKUP(C:C,Table1[for Import to Bank Register dropdown],Table1[for Pivot],0,0,1)</f>
        <v>0</v>
      </c>
      <c r="E477" s="403"/>
      <c r="F477" s="146">
        <f t="shared" si="23"/>
        <v>2222222</v>
      </c>
      <c r="G477" s="375">
        <f t="shared" si="22"/>
        <v>0</v>
      </c>
      <c r="I477" s="376">
        <f>IF(OR(C477="150 Directors advances", C477="120 accounts receivable", C477="720.2 Automobile - Insurance", C477="720.3 Automobile - License", C477="870.4 Rent - Insurance", C477="870.6 Rent - Property Tax", C477="870.7 Rent - Homeoffice", C477="870.9 Rent - Water"),
   0,
   IF(Dashboard!$F$5="Quick",
      IF(OR(C477="190 Automobile",C477="200 computer hardware",C477="210 Computer software",C477="220 Quickbooks software",C477="230 Office equipment",C477="240 Office furniture"),
         E477-(E477/(1+Dashboard!$F$4)),
         0
      ),
      IF(C477="750 Business promotion",
         E477-(E477/(1+4.793/100)),
         E477-(E477/(1+Dashboard!$F$4))
      )
   )
)</f>
        <v>0</v>
      </c>
      <c r="J477" s="26">
        <f>Bank2[[#This Row],[Money in/ (Money out)]]-Bank2[[#This Row],[GST/HST]]</f>
        <v>0</v>
      </c>
      <c r="L477" s="23">
        <f t="shared" si="21"/>
        <v>0</v>
      </c>
    </row>
    <row r="478" spans="4:12" x14ac:dyDescent="0.2">
      <c r="D478" s="397">
        <f>_xlfn.XLOOKUP(C:C,Table1[for Import to Bank Register dropdown],Table1[for Pivot],0,0,1)</f>
        <v>0</v>
      </c>
      <c r="E478" s="403"/>
      <c r="F478" s="146">
        <f t="shared" si="23"/>
        <v>2222222</v>
      </c>
      <c r="G478" s="375">
        <f t="shared" si="22"/>
        <v>0</v>
      </c>
      <c r="I478" s="376">
        <f>IF(OR(C478="150 Directors advances", C478="120 accounts receivable", C478="720.2 Automobile - Insurance", C478="720.3 Automobile - License", C478="870.4 Rent - Insurance", C478="870.6 Rent - Property Tax", C478="870.7 Rent - Homeoffice", C478="870.9 Rent - Water"),
   0,
   IF(Dashboard!$F$5="Quick",
      IF(OR(C478="190 Automobile",C478="200 computer hardware",C478="210 Computer software",C478="220 Quickbooks software",C478="230 Office equipment",C478="240 Office furniture"),
         E478-(E478/(1+Dashboard!$F$4)),
         0
      ),
      IF(C478="750 Business promotion",
         E478-(E478/(1+4.793/100)),
         E478-(E478/(1+Dashboard!$F$4))
      )
   )
)</f>
        <v>0</v>
      </c>
      <c r="J478" s="26">
        <f>Bank2[[#This Row],[Money in/ (Money out)]]-Bank2[[#This Row],[GST/HST]]</f>
        <v>0</v>
      </c>
      <c r="L478" s="23">
        <f t="shared" si="21"/>
        <v>0</v>
      </c>
    </row>
    <row r="479" spans="4:12" x14ac:dyDescent="0.2">
      <c r="D479" s="397">
        <f>_xlfn.XLOOKUP(C:C,Table1[for Import to Bank Register dropdown],Table1[for Pivot],0,0,1)</f>
        <v>0</v>
      </c>
      <c r="E479" s="403"/>
      <c r="F479" s="146">
        <f t="shared" si="23"/>
        <v>2222222</v>
      </c>
      <c r="G479" s="375">
        <f t="shared" si="22"/>
        <v>0</v>
      </c>
      <c r="I479" s="376">
        <f>IF(OR(C479="150 Directors advances", C479="120 accounts receivable", C479="720.2 Automobile - Insurance", C479="720.3 Automobile - License", C479="870.4 Rent - Insurance", C479="870.6 Rent - Property Tax", C479="870.7 Rent - Homeoffice", C479="870.9 Rent - Water"),
   0,
   IF(Dashboard!$F$5="Quick",
      IF(OR(C479="190 Automobile",C479="200 computer hardware",C479="210 Computer software",C479="220 Quickbooks software",C479="230 Office equipment",C479="240 Office furniture"),
         E479-(E479/(1+Dashboard!$F$4)),
         0
      ),
      IF(C479="750 Business promotion",
         E479-(E479/(1+4.793/100)),
         E479-(E479/(1+Dashboard!$F$4))
      )
   )
)</f>
        <v>0</v>
      </c>
      <c r="J479" s="26">
        <f>Bank2[[#This Row],[Money in/ (Money out)]]-Bank2[[#This Row],[GST/HST]]</f>
        <v>0</v>
      </c>
      <c r="L479" s="23">
        <f t="shared" si="21"/>
        <v>0</v>
      </c>
    </row>
    <row r="480" spans="4:12" x14ac:dyDescent="0.2">
      <c r="D480" s="397">
        <f>_xlfn.XLOOKUP(C:C,Table1[for Import to Bank Register dropdown],Table1[for Pivot],0,0,1)</f>
        <v>0</v>
      </c>
      <c r="E480" s="403"/>
      <c r="F480" s="146">
        <f t="shared" si="23"/>
        <v>2222222</v>
      </c>
      <c r="G480" s="375">
        <f t="shared" si="22"/>
        <v>0</v>
      </c>
      <c r="I480" s="376">
        <f>IF(OR(C480="150 Directors advances", C480="120 accounts receivable", C480="720.2 Automobile - Insurance", C480="720.3 Automobile - License", C480="870.4 Rent - Insurance", C480="870.6 Rent - Property Tax", C480="870.7 Rent - Homeoffice", C480="870.9 Rent - Water"),
   0,
   IF(Dashboard!$F$5="Quick",
      IF(OR(C480="190 Automobile",C480="200 computer hardware",C480="210 Computer software",C480="220 Quickbooks software",C480="230 Office equipment",C480="240 Office furniture"),
         E480-(E480/(1+Dashboard!$F$4)),
         0
      ),
      IF(C480="750 Business promotion",
         E480-(E480/(1+4.793/100)),
         E480-(E480/(1+Dashboard!$F$4))
      )
   )
)</f>
        <v>0</v>
      </c>
      <c r="J480" s="26">
        <f>Bank2[[#This Row],[Money in/ (Money out)]]-Bank2[[#This Row],[GST/HST]]</f>
        <v>0</v>
      </c>
      <c r="L480" s="23">
        <f t="shared" si="21"/>
        <v>0</v>
      </c>
    </row>
    <row r="481" spans="4:12" x14ac:dyDescent="0.2">
      <c r="D481" s="397">
        <f>_xlfn.XLOOKUP(C:C,Table1[for Import to Bank Register dropdown],Table1[for Pivot],0,0,1)</f>
        <v>0</v>
      </c>
      <c r="E481" s="403"/>
      <c r="F481" s="146">
        <f t="shared" si="23"/>
        <v>2222222</v>
      </c>
      <c r="G481" s="375">
        <f t="shared" si="22"/>
        <v>0</v>
      </c>
      <c r="I481" s="376">
        <f>IF(OR(C481="150 Directors advances", C481="120 accounts receivable", C481="720.2 Automobile - Insurance", C481="720.3 Automobile - License", C481="870.4 Rent - Insurance", C481="870.6 Rent - Property Tax", C481="870.7 Rent - Homeoffice", C481="870.9 Rent - Water"),
   0,
   IF(Dashboard!$F$5="Quick",
      IF(OR(C481="190 Automobile",C481="200 computer hardware",C481="210 Computer software",C481="220 Quickbooks software",C481="230 Office equipment",C481="240 Office furniture"),
         E481-(E481/(1+Dashboard!$F$4)),
         0
      ),
      IF(C481="750 Business promotion",
         E481-(E481/(1+4.793/100)),
         E481-(E481/(1+Dashboard!$F$4))
      )
   )
)</f>
        <v>0</v>
      </c>
      <c r="J481" s="26">
        <f>Bank2[[#This Row],[Money in/ (Money out)]]-Bank2[[#This Row],[GST/HST]]</f>
        <v>0</v>
      </c>
      <c r="L481" s="23">
        <f t="shared" si="21"/>
        <v>0</v>
      </c>
    </row>
    <row r="482" spans="4:12" x14ac:dyDescent="0.2">
      <c r="D482" s="397">
        <f>_xlfn.XLOOKUP(C:C,Table1[for Import to Bank Register dropdown],Table1[for Pivot],0,0,1)</f>
        <v>0</v>
      </c>
      <c r="E482" s="403"/>
      <c r="F482" s="146">
        <f t="shared" si="23"/>
        <v>2222222</v>
      </c>
      <c r="G482" s="375">
        <f t="shared" si="22"/>
        <v>0</v>
      </c>
      <c r="I482" s="376">
        <f>IF(OR(C482="150 Directors advances", C482="120 accounts receivable", C482="720.2 Automobile - Insurance", C482="720.3 Automobile - License", C482="870.4 Rent - Insurance", C482="870.6 Rent - Property Tax", C482="870.7 Rent - Homeoffice", C482="870.9 Rent - Water"),
   0,
   IF(Dashboard!$F$5="Quick",
      IF(OR(C482="190 Automobile",C482="200 computer hardware",C482="210 Computer software",C482="220 Quickbooks software",C482="230 Office equipment",C482="240 Office furniture"),
         E482-(E482/(1+Dashboard!$F$4)),
         0
      ),
      IF(C482="750 Business promotion",
         E482-(E482/(1+4.793/100)),
         E482-(E482/(1+Dashboard!$F$4))
      )
   )
)</f>
        <v>0</v>
      </c>
      <c r="J482" s="26">
        <f>Bank2[[#This Row],[Money in/ (Money out)]]-Bank2[[#This Row],[GST/HST]]</f>
        <v>0</v>
      </c>
      <c r="L482" s="23">
        <f t="shared" si="21"/>
        <v>0</v>
      </c>
    </row>
    <row r="483" spans="4:12" x14ac:dyDescent="0.2">
      <c r="D483" s="397">
        <f>_xlfn.XLOOKUP(C:C,Table1[for Import to Bank Register dropdown],Table1[for Pivot],0,0,1)</f>
        <v>0</v>
      </c>
      <c r="E483" s="403"/>
      <c r="F483" s="146">
        <f t="shared" si="23"/>
        <v>2222222</v>
      </c>
      <c r="G483" s="375">
        <f t="shared" si="22"/>
        <v>0</v>
      </c>
      <c r="I483" s="376">
        <f>IF(OR(C483="150 Directors advances", C483="120 accounts receivable", C483="720.2 Automobile - Insurance", C483="720.3 Automobile - License", C483="870.4 Rent - Insurance", C483="870.6 Rent - Property Tax", C483="870.7 Rent - Homeoffice", C483="870.9 Rent - Water"),
   0,
   IF(Dashboard!$F$5="Quick",
      IF(OR(C483="190 Automobile",C483="200 computer hardware",C483="210 Computer software",C483="220 Quickbooks software",C483="230 Office equipment",C483="240 Office furniture"),
         E483-(E483/(1+Dashboard!$F$4)),
         0
      ),
      IF(C483="750 Business promotion",
         E483-(E483/(1+4.793/100)),
         E483-(E483/(1+Dashboard!$F$4))
      )
   )
)</f>
        <v>0</v>
      </c>
      <c r="J483" s="26">
        <f>Bank2[[#This Row],[Money in/ (Money out)]]-Bank2[[#This Row],[GST/HST]]</f>
        <v>0</v>
      </c>
      <c r="L483" s="23">
        <f t="shared" si="21"/>
        <v>0</v>
      </c>
    </row>
    <row r="484" spans="4:12" x14ac:dyDescent="0.2">
      <c r="D484" s="397">
        <f>_xlfn.XLOOKUP(C:C,Table1[for Import to Bank Register dropdown],Table1[for Pivot],0,0,1)</f>
        <v>0</v>
      </c>
      <c r="E484" s="403"/>
      <c r="F484" s="146">
        <f t="shared" si="23"/>
        <v>2222222</v>
      </c>
      <c r="G484" s="375">
        <f t="shared" si="22"/>
        <v>0</v>
      </c>
      <c r="I484" s="376">
        <f>IF(OR(C484="150 Directors advances", C484="120 accounts receivable", C484="720.2 Automobile - Insurance", C484="720.3 Automobile - License", C484="870.4 Rent - Insurance", C484="870.6 Rent - Property Tax", C484="870.7 Rent - Homeoffice", C484="870.9 Rent - Water"),
   0,
   IF(Dashboard!$F$5="Quick",
      IF(OR(C484="190 Automobile",C484="200 computer hardware",C484="210 Computer software",C484="220 Quickbooks software",C484="230 Office equipment",C484="240 Office furniture"),
         E484-(E484/(1+Dashboard!$F$4)),
         0
      ),
      IF(C484="750 Business promotion",
         E484-(E484/(1+4.793/100)),
         E484-(E484/(1+Dashboard!$F$4))
      )
   )
)</f>
        <v>0</v>
      </c>
      <c r="J484" s="26">
        <f>Bank2[[#This Row],[Money in/ (Money out)]]-Bank2[[#This Row],[GST/HST]]</f>
        <v>0</v>
      </c>
      <c r="L484" s="23">
        <f t="shared" si="21"/>
        <v>0</v>
      </c>
    </row>
    <row r="485" spans="4:12" x14ac:dyDescent="0.2">
      <c r="D485" s="397">
        <f>_xlfn.XLOOKUP(C:C,Table1[for Import to Bank Register dropdown],Table1[for Pivot],0,0,1)</f>
        <v>0</v>
      </c>
      <c r="E485" s="403"/>
      <c r="F485" s="146">
        <f t="shared" si="23"/>
        <v>2222222</v>
      </c>
      <c r="G485" s="375">
        <f t="shared" si="22"/>
        <v>0</v>
      </c>
      <c r="I485" s="376">
        <f>IF(OR(C485="150 Directors advances", C485="120 accounts receivable", C485="720.2 Automobile - Insurance", C485="720.3 Automobile - License", C485="870.4 Rent - Insurance", C485="870.6 Rent - Property Tax", C485="870.7 Rent - Homeoffice", C485="870.9 Rent - Water"),
   0,
   IF(Dashboard!$F$5="Quick",
      IF(OR(C485="190 Automobile",C485="200 computer hardware",C485="210 Computer software",C485="220 Quickbooks software",C485="230 Office equipment",C485="240 Office furniture"),
         E485-(E485/(1+Dashboard!$F$4)),
         0
      ),
      IF(C485="750 Business promotion",
         E485-(E485/(1+4.793/100)),
         E485-(E485/(1+Dashboard!$F$4))
      )
   )
)</f>
        <v>0</v>
      </c>
      <c r="J485" s="26">
        <f>Bank2[[#This Row],[Money in/ (Money out)]]-Bank2[[#This Row],[GST/HST]]</f>
        <v>0</v>
      </c>
      <c r="L485" s="23">
        <f t="shared" si="21"/>
        <v>0</v>
      </c>
    </row>
    <row r="486" spans="4:12" x14ac:dyDescent="0.2">
      <c r="D486" s="397">
        <f>_xlfn.XLOOKUP(C:C,Table1[for Import to Bank Register dropdown],Table1[for Pivot],0,0,1)</f>
        <v>0</v>
      </c>
      <c r="E486" s="403"/>
      <c r="F486" s="146">
        <f t="shared" si="23"/>
        <v>2222222</v>
      </c>
      <c r="G486" s="375">
        <f t="shared" si="22"/>
        <v>0</v>
      </c>
      <c r="I486" s="376">
        <f>IF(OR(C486="150 Directors advances", C486="120 accounts receivable", C486="720.2 Automobile - Insurance", C486="720.3 Automobile - License", C486="870.4 Rent - Insurance", C486="870.6 Rent - Property Tax", C486="870.7 Rent - Homeoffice", C486="870.9 Rent - Water"),
   0,
   IF(Dashboard!$F$5="Quick",
      IF(OR(C486="190 Automobile",C486="200 computer hardware",C486="210 Computer software",C486="220 Quickbooks software",C486="230 Office equipment",C486="240 Office furniture"),
         E486-(E486/(1+Dashboard!$F$4)),
         0
      ),
      IF(C486="750 Business promotion",
         E486-(E486/(1+4.793/100)),
         E486-(E486/(1+Dashboard!$F$4))
      )
   )
)</f>
        <v>0</v>
      </c>
      <c r="J486" s="26">
        <f>Bank2[[#This Row],[Money in/ (Money out)]]-Bank2[[#This Row],[GST/HST]]</f>
        <v>0</v>
      </c>
      <c r="L486" s="23">
        <f t="shared" si="21"/>
        <v>0</v>
      </c>
    </row>
    <row r="487" spans="4:12" x14ac:dyDescent="0.2">
      <c r="D487" s="397">
        <f>_xlfn.XLOOKUP(C:C,Table1[for Import to Bank Register dropdown],Table1[for Pivot],0,0,1)</f>
        <v>0</v>
      </c>
      <c r="E487" s="403"/>
      <c r="F487" s="146">
        <f t="shared" si="23"/>
        <v>2222222</v>
      </c>
      <c r="G487" s="375">
        <f t="shared" si="22"/>
        <v>0</v>
      </c>
      <c r="I487" s="376">
        <f>IF(OR(C487="150 Directors advances", C487="120 accounts receivable", C487="720.2 Automobile - Insurance", C487="720.3 Automobile - License", C487="870.4 Rent - Insurance", C487="870.6 Rent - Property Tax", C487="870.7 Rent - Homeoffice", C487="870.9 Rent - Water"),
   0,
   IF(Dashboard!$F$5="Quick",
      IF(OR(C487="190 Automobile",C487="200 computer hardware",C487="210 Computer software",C487="220 Quickbooks software",C487="230 Office equipment",C487="240 Office furniture"),
         E487-(E487/(1+Dashboard!$F$4)),
         0
      ),
      IF(C487="750 Business promotion",
         E487-(E487/(1+4.793/100)),
         E487-(E487/(1+Dashboard!$F$4))
      )
   )
)</f>
        <v>0</v>
      </c>
      <c r="J487" s="26">
        <f>Bank2[[#This Row],[Money in/ (Money out)]]-Bank2[[#This Row],[GST/HST]]</f>
        <v>0</v>
      </c>
      <c r="L487" s="23">
        <f t="shared" si="21"/>
        <v>0</v>
      </c>
    </row>
    <row r="488" spans="4:12" x14ac:dyDescent="0.2">
      <c r="D488" s="397">
        <f>_xlfn.XLOOKUP(C:C,Table1[for Import to Bank Register dropdown],Table1[for Pivot],0,0,1)</f>
        <v>0</v>
      </c>
      <c r="E488" s="403"/>
      <c r="F488" s="146">
        <f t="shared" si="23"/>
        <v>2222222</v>
      </c>
      <c r="G488" s="375">
        <f t="shared" si="22"/>
        <v>0</v>
      </c>
      <c r="I488" s="376">
        <f>IF(OR(C488="150 Directors advances", C488="120 accounts receivable", C488="720.2 Automobile - Insurance", C488="720.3 Automobile - License", C488="870.4 Rent - Insurance", C488="870.6 Rent - Property Tax", C488="870.7 Rent - Homeoffice", C488="870.9 Rent - Water"),
   0,
   IF(Dashboard!$F$5="Quick",
      IF(OR(C488="190 Automobile",C488="200 computer hardware",C488="210 Computer software",C488="220 Quickbooks software",C488="230 Office equipment",C488="240 Office furniture"),
         E488-(E488/(1+Dashboard!$F$4)),
         0
      ),
      IF(C488="750 Business promotion",
         E488-(E488/(1+4.793/100)),
         E488-(E488/(1+Dashboard!$F$4))
      )
   )
)</f>
        <v>0</v>
      </c>
      <c r="J488" s="26">
        <f>Bank2[[#This Row],[Money in/ (Money out)]]-Bank2[[#This Row],[GST/HST]]</f>
        <v>0</v>
      </c>
      <c r="L488" s="23">
        <f t="shared" si="21"/>
        <v>0</v>
      </c>
    </row>
    <row r="489" spans="4:12" x14ac:dyDescent="0.2">
      <c r="D489" s="397">
        <f>_xlfn.XLOOKUP(C:C,Table1[for Import to Bank Register dropdown],Table1[for Pivot],0,0,1)</f>
        <v>0</v>
      </c>
      <c r="E489" s="403"/>
      <c r="F489" s="146">
        <f t="shared" si="23"/>
        <v>2222222</v>
      </c>
      <c r="G489" s="375">
        <f t="shared" si="22"/>
        <v>0</v>
      </c>
      <c r="I489" s="376">
        <f>IF(OR(C489="150 Directors advances", C489="120 accounts receivable", C489="720.2 Automobile - Insurance", C489="720.3 Automobile - License", C489="870.4 Rent - Insurance", C489="870.6 Rent - Property Tax", C489="870.7 Rent - Homeoffice", C489="870.9 Rent - Water"),
   0,
   IF(Dashboard!$F$5="Quick",
      IF(OR(C489="190 Automobile",C489="200 computer hardware",C489="210 Computer software",C489="220 Quickbooks software",C489="230 Office equipment",C489="240 Office furniture"),
         E489-(E489/(1+Dashboard!$F$4)),
         0
      ),
      IF(C489="750 Business promotion",
         E489-(E489/(1+4.793/100)),
         E489-(E489/(1+Dashboard!$F$4))
      )
   )
)</f>
        <v>0</v>
      </c>
      <c r="J489" s="26">
        <f>Bank2[[#This Row],[Money in/ (Money out)]]-Bank2[[#This Row],[GST/HST]]</f>
        <v>0</v>
      </c>
      <c r="L489" s="23">
        <f t="shared" si="21"/>
        <v>0</v>
      </c>
    </row>
    <row r="490" spans="4:12" x14ac:dyDescent="0.2">
      <c r="D490" s="397">
        <f>_xlfn.XLOOKUP(C:C,Table1[for Import to Bank Register dropdown],Table1[for Pivot],0,0,1)</f>
        <v>0</v>
      </c>
      <c r="E490" s="403"/>
      <c r="F490" s="146">
        <f t="shared" si="23"/>
        <v>2222222</v>
      </c>
      <c r="G490" s="375">
        <f t="shared" si="22"/>
        <v>0</v>
      </c>
      <c r="I490" s="376">
        <f>IF(OR(C490="150 Directors advances", C490="120 accounts receivable", C490="720.2 Automobile - Insurance", C490="720.3 Automobile - License", C490="870.4 Rent - Insurance", C490="870.6 Rent - Property Tax", C490="870.7 Rent - Homeoffice", C490="870.9 Rent - Water"),
   0,
   IF(Dashboard!$F$5="Quick",
      IF(OR(C490="190 Automobile",C490="200 computer hardware",C490="210 Computer software",C490="220 Quickbooks software",C490="230 Office equipment",C490="240 Office furniture"),
         E490-(E490/(1+Dashboard!$F$4)),
         0
      ),
      IF(C490="750 Business promotion",
         E490-(E490/(1+4.793/100)),
         E490-(E490/(1+Dashboard!$F$4))
      )
   )
)</f>
        <v>0</v>
      </c>
      <c r="J490" s="26">
        <f>Bank2[[#This Row],[Money in/ (Money out)]]-Bank2[[#This Row],[GST/HST]]</f>
        <v>0</v>
      </c>
      <c r="L490" s="23">
        <f t="shared" si="21"/>
        <v>0</v>
      </c>
    </row>
    <row r="491" spans="4:12" x14ac:dyDescent="0.2">
      <c r="D491" s="397">
        <f>_xlfn.XLOOKUP(C:C,Table1[for Import to Bank Register dropdown],Table1[for Pivot],0,0,1)</f>
        <v>0</v>
      </c>
      <c r="E491" s="403"/>
      <c r="F491" s="146">
        <f t="shared" si="23"/>
        <v>2222222</v>
      </c>
      <c r="G491" s="375">
        <f t="shared" si="22"/>
        <v>0</v>
      </c>
      <c r="I491" s="376">
        <f>IF(OR(C491="150 Directors advances", C491="120 accounts receivable", C491="720.2 Automobile - Insurance", C491="720.3 Automobile - License", C491="870.4 Rent - Insurance", C491="870.6 Rent - Property Tax", C491="870.7 Rent - Homeoffice", C491="870.9 Rent - Water"),
   0,
   IF(Dashboard!$F$5="Quick",
      IF(OR(C491="190 Automobile",C491="200 computer hardware",C491="210 Computer software",C491="220 Quickbooks software",C491="230 Office equipment",C491="240 Office furniture"),
         E491-(E491/(1+Dashboard!$F$4)),
         0
      ),
      IF(C491="750 Business promotion",
         E491-(E491/(1+4.793/100)),
         E491-(E491/(1+Dashboard!$F$4))
      )
   )
)</f>
        <v>0</v>
      </c>
      <c r="J491" s="26">
        <f>Bank2[[#This Row],[Money in/ (Money out)]]-Bank2[[#This Row],[GST/HST]]</f>
        <v>0</v>
      </c>
      <c r="L491" s="23">
        <f t="shared" si="21"/>
        <v>0</v>
      </c>
    </row>
    <row r="492" spans="4:12" x14ac:dyDescent="0.2">
      <c r="D492" s="397">
        <f>_xlfn.XLOOKUP(C:C,Table1[for Import to Bank Register dropdown],Table1[for Pivot],0,0,1)</f>
        <v>0</v>
      </c>
      <c r="E492" s="403"/>
      <c r="F492" s="146">
        <f t="shared" si="23"/>
        <v>2222222</v>
      </c>
      <c r="G492" s="375">
        <f t="shared" si="22"/>
        <v>0</v>
      </c>
      <c r="I492" s="376">
        <f>IF(OR(C492="150 Directors advances", C492="120 accounts receivable", C492="720.2 Automobile - Insurance", C492="720.3 Automobile - License", C492="870.4 Rent - Insurance", C492="870.6 Rent - Property Tax", C492="870.7 Rent - Homeoffice", C492="870.9 Rent - Water"),
   0,
   IF(Dashboard!$F$5="Quick",
      IF(OR(C492="190 Automobile",C492="200 computer hardware",C492="210 Computer software",C492="220 Quickbooks software",C492="230 Office equipment",C492="240 Office furniture"),
         E492-(E492/(1+Dashboard!$F$4)),
         0
      ),
      IF(C492="750 Business promotion",
         E492-(E492/(1+4.793/100)),
         E492-(E492/(1+Dashboard!$F$4))
      )
   )
)</f>
        <v>0</v>
      </c>
      <c r="J492" s="26">
        <f>Bank2[[#This Row],[Money in/ (Money out)]]-Bank2[[#This Row],[GST/HST]]</f>
        <v>0</v>
      </c>
      <c r="L492" s="23">
        <f t="shared" si="21"/>
        <v>0</v>
      </c>
    </row>
    <row r="493" spans="4:12" x14ac:dyDescent="0.2">
      <c r="D493" s="397">
        <f>_xlfn.XLOOKUP(C:C,Table1[for Import to Bank Register dropdown],Table1[for Pivot],0,0,1)</f>
        <v>0</v>
      </c>
      <c r="E493" s="403"/>
      <c r="F493" s="146">
        <f t="shared" si="23"/>
        <v>2222222</v>
      </c>
      <c r="G493" s="375">
        <f t="shared" si="22"/>
        <v>0</v>
      </c>
      <c r="I493" s="376">
        <f>IF(OR(C493="150 Directors advances", C493="120 accounts receivable", C493="720.2 Automobile - Insurance", C493="720.3 Automobile - License", C493="870.4 Rent - Insurance", C493="870.6 Rent - Property Tax", C493="870.7 Rent - Homeoffice", C493="870.9 Rent - Water"),
   0,
   IF(Dashboard!$F$5="Quick",
      IF(OR(C493="190 Automobile",C493="200 computer hardware",C493="210 Computer software",C493="220 Quickbooks software",C493="230 Office equipment",C493="240 Office furniture"),
         E493-(E493/(1+Dashboard!$F$4)),
         0
      ),
      IF(C493="750 Business promotion",
         E493-(E493/(1+4.793/100)),
         E493-(E493/(1+Dashboard!$F$4))
      )
   )
)</f>
        <v>0</v>
      </c>
      <c r="J493" s="26">
        <f>Bank2[[#This Row],[Money in/ (Money out)]]-Bank2[[#This Row],[GST/HST]]</f>
        <v>0</v>
      </c>
      <c r="L493" s="23">
        <f t="shared" si="21"/>
        <v>0</v>
      </c>
    </row>
    <row r="494" spans="4:12" x14ac:dyDescent="0.2">
      <c r="D494" s="397">
        <f>_xlfn.XLOOKUP(C:C,Table1[for Import to Bank Register dropdown],Table1[for Pivot],0,0,1)</f>
        <v>0</v>
      </c>
      <c r="E494" s="403"/>
      <c r="F494" s="146">
        <f t="shared" si="23"/>
        <v>2222222</v>
      </c>
      <c r="G494" s="375">
        <f t="shared" si="22"/>
        <v>0</v>
      </c>
      <c r="I494" s="376">
        <f>IF(OR(C494="150 Directors advances", C494="120 accounts receivable", C494="720.2 Automobile - Insurance", C494="720.3 Automobile - License", C494="870.4 Rent - Insurance", C494="870.6 Rent - Property Tax", C494="870.7 Rent - Homeoffice", C494="870.9 Rent - Water"),
   0,
   IF(Dashboard!$F$5="Quick",
      IF(OR(C494="190 Automobile",C494="200 computer hardware",C494="210 Computer software",C494="220 Quickbooks software",C494="230 Office equipment",C494="240 Office furniture"),
         E494-(E494/(1+Dashboard!$F$4)),
         0
      ),
      IF(C494="750 Business promotion",
         E494-(E494/(1+4.793/100)),
         E494-(E494/(1+Dashboard!$F$4))
      )
   )
)</f>
        <v>0</v>
      </c>
      <c r="J494" s="26">
        <f>Bank2[[#This Row],[Money in/ (Money out)]]-Bank2[[#This Row],[GST/HST]]</f>
        <v>0</v>
      </c>
      <c r="L494" s="23">
        <f t="shared" si="21"/>
        <v>0</v>
      </c>
    </row>
    <row r="495" spans="4:12" x14ac:dyDescent="0.2">
      <c r="D495" s="397">
        <f>_xlfn.XLOOKUP(C:C,Table1[for Import to Bank Register dropdown],Table1[for Pivot],0,0,1)</f>
        <v>0</v>
      </c>
      <c r="E495" s="403"/>
      <c r="F495" s="146">
        <f t="shared" si="23"/>
        <v>2222222</v>
      </c>
      <c r="G495" s="375">
        <f t="shared" si="22"/>
        <v>0</v>
      </c>
      <c r="I495" s="376">
        <f>IF(OR(C495="150 Directors advances", C495="120 accounts receivable", C495="720.2 Automobile - Insurance", C495="720.3 Automobile - License", C495="870.4 Rent - Insurance", C495="870.6 Rent - Property Tax", C495="870.7 Rent - Homeoffice", C495="870.9 Rent - Water"),
   0,
   IF(Dashboard!$F$5="Quick",
      IF(OR(C495="190 Automobile",C495="200 computer hardware",C495="210 Computer software",C495="220 Quickbooks software",C495="230 Office equipment",C495="240 Office furniture"),
         E495-(E495/(1+Dashboard!$F$4)),
         0
      ),
      IF(C495="750 Business promotion",
         E495-(E495/(1+4.793/100)),
         E495-(E495/(1+Dashboard!$F$4))
      )
   )
)</f>
        <v>0</v>
      </c>
      <c r="J495" s="26">
        <f>Bank2[[#This Row],[Money in/ (Money out)]]-Bank2[[#This Row],[GST/HST]]</f>
        <v>0</v>
      </c>
      <c r="L495" s="23">
        <f t="shared" si="21"/>
        <v>0</v>
      </c>
    </row>
    <row r="496" spans="4:12" x14ac:dyDescent="0.2">
      <c r="D496" s="397">
        <f>_xlfn.XLOOKUP(C:C,Table1[for Import to Bank Register dropdown],Table1[for Pivot],0,0,1)</f>
        <v>0</v>
      </c>
      <c r="E496" s="403"/>
      <c r="F496" s="146">
        <f t="shared" si="23"/>
        <v>2222222</v>
      </c>
      <c r="G496" s="375">
        <f t="shared" si="22"/>
        <v>0</v>
      </c>
      <c r="I496" s="376">
        <f>IF(OR(C496="150 Directors advances", C496="120 accounts receivable", C496="720.2 Automobile - Insurance", C496="720.3 Automobile - License", C496="870.4 Rent - Insurance", C496="870.6 Rent - Property Tax", C496="870.7 Rent - Homeoffice", C496="870.9 Rent - Water"),
   0,
   IF(Dashboard!$F$5="Quick",
      IF(OR(C496="190 Automobile",C496="200 computer hardware",C496="210 Computer software",C496="220 Quickbooks software",C496="230 Office equipment",C496="240 Office furniture"),
         E496-(E496/(1+Dashboard!$F$4)),
         0
      ),
      IF(C496="750 Business promotion",
         E496-(E496/(1+4.793/100)),
         E496-(E496/(1+Dashboard!$F$4))
      )
   )
)</f>
        <v>0</v>
      </c>
      <c r="J496" s="26">
        <f>Bank2[[#This Row],[Money in/ (Money out)]]-Bank2[[#This Row],[GST/HST]]</f>
        <v>0</v>
      </c>
      <c r="L496" s="23">
        <f t="shared" si="21"/>
        <v>0</v>
      </c>
    </row>
    <row r="497" spans="4:12" x14ac:dyDescent="0.2">
      <c r="D497" s="397">
        <f>_xlfn.XLOOKUP(C:C,Table1[for Import to Bank Register dropdown],Table1[for Pivot],0,0,1)</f>
        <v>0</v>
      </c>
      <c r="E497" s="403"/>
      <c r="F497" s="146">
        <f t="shared" si="23"/>
        <v>2222222</v>
      </c>
      <c r="G497" s="375">
        <f t="shared" si="22"/>
        <v>0</v>
      </c>
      <c r="I497" s="376">
        <f>IF(OR(C497="150 Directors advances", C497="120 accounts receivable", C497="720.2 Automobile - Insurance", C497="720.3 Automobile - License", C497="870.4 Rent - Insurance", C497="870.6 Rent - Property Tax", C497="870.7 Rent - Homeoffice", C497="870.9 Rent - Water"),
   0,
   IF(Dashboard!$F$5="Quick",
      IF(OR(C497="190 Automobile",C497="200 computer hardware",C497="210 Computer software",C497="220 Quickbooks software",C497="230 Office equipment",C497="240 Office furniture"),
         E497-(E497/(1+Dashboard!$F$4)),
         0
      ),
      IF(C497="750 Business promotion",
         E497-(E497/(1+4.793/100)),
         E497-(E497/(1+Dashboard!$F$4))
      )
   )
)</f>
        <v>0</v>
      </c>
      <c r="J497" s="26">
        <f>Bank2[[#This Row],[Money in/ (Money out)]]-Bank2[[#This Row],[GST/HST]]</f>
        <v>0</v>
      </c>
      <c r="L497" s="23">
        <f t="shared" si="21"/>
        <v>0</v>
      </c>
    </row>
    <row r="498" spans="4:12" x14ac:dyDescent="0.2">
      <c r="D498" s="397">
        <f>_xlfn.XLOOKUP(C:C,Table1[for Import to Bank Register dropdown],Table1[for Pivot],0,0,1)</f>
        <v>0</v>
      </c>
      <c r="E498" s="403"/>
      <c r="F498" s="146">
        <f t="shared" si="23"/>
        <v>2222222</v>
      </c>
      <c r="G498" s="375">
        <f t="shared" si="22"/>
        <v>0</v>
      </c>
      <c r="I498" s="376">
        <f>IF(OR(C498="150 Directors advances", C498="120 accounts receivable", C498="720.2 Automobile - Insurance", C498="720.3 Automobile - License", C498="870.4 Rent - Insurance", C498="870.6 Rent - Property Tax", C498="870.7 Rent - Homeoffice", C498="870.9 Rent - Water"),
   0,
   IF(Dashboard!$F$5="Quick",
      IF(OR(C498="190 Automobile",C498="200 computer hardware",C498="210 Computer software",C498="220 Quickbooks software",C498="230 Office equipment",C498="240 Office furniture"),
         E498-(E498/(1+Dashboard!$F$4)),
         0
      ),
      IF(C498="750 Business promotion",
         E498-(E498/(1+4.793/100)),
         E498-(E498/(1+Dashboard!$F$4))
      )
   )
)</f>
        <v>0</v>
      </c>
      <c r="J498" s="26">
        <f>Bank2[[#This Row],[Money in/ (Money out)]]-Bank2[[#This Row],[GST/HST]]</f>
        <v>0</v>
      </c>
      <c r="L498" s="23">
        <f t="shared" si="21"/>
        <v>0</v>
      </c>
    </row>
    <row r="499" spans="4:12" x14ac:dyDescent="0.2">
      <c r="D499" s="397">
        <f>_xlfn.XLOOKUP(C:C,Table1[for Import to Bank Register dropdown],Table1[for Pivot],0,0,1)</f>
        <v>0</v>
      </c>
      <c r="E499" s="403"/>
      <c r="F499" s="146">
        <f t="shared" si="23"/>
        <v>2222222</v>
      </c>
      <c r="G499" s="375">
        <f t="shared" si="22"/>
        <v>0</v>
      </c>
      <c r="I499" s="376">
        <f>IF(OR(C499="150 Directors advances", C499="120 accounts receivable", C499="720.2 Automobile - Insurance", C499="720.3 Automobile - License", C499="870.4 Rent - Insurance", C499="870.6 Rent - Property Tax", C499="870.7 Rent - Homeoffice", C499="870.9 Rent - Water"),
   0,
   IF(Dashboard!$F$5="Quick",
      IF(OR(C499="190 Automobile",C499="200 computer hardware",C499="210 Computer software",C499="220 Quickbooks software",C499="230 Office equipment",C499="240 Office furniture"),
         E499-(E499/(1+Dashboard!$F$4)),
         0
      ),
      IF(C499="750 Business promotion",
         E499-(E499/(1+4.793/100)),
         E499-(E499/(1+Dashboard!$F$4))
      )
   )
)</f>
        <v>0</v>
      </c>
      <c r="J499" s="26">
        <f>Bank2[[#This Row],[Money in/ (Money out)]]-Bank2[[#This Row],[GST/HST]]</f>
        <v>0</v>
      </c>
      <c r="L499" s="23">
        <f t="shared" si="21"/>
        <v>0</v>
      </c>
    </row>
    <row r="500" spans="4:12" x14ac:dyDescent="0.2">
      <c r="D500" s="397">
        <f>_xlfn.XLOOKUP(C:C,Table1[for Import to Bank Register dropdown],Table1[for Pivot],0,0,1)</f>
        <v>0</v>
      </c>
      <c r="E500" s="403"/>
      <c r="F500" s="146">
        <f t="shared" si="23"/>
        <v>2222222</v>
      </c>
      <c r="G500" s="375">
        <f t="shared" si="22"/>
        <v>0</v>
      </c>
      <c r="I500" s="376">
        <f>IF(OR(C500="150 Directors advances", C500="120 accounts receivable", C500="720.2 Automobile - Insurance", C500="720.3 Automobile - License", C500="870.4 Rent - Insurance", C500="870.6 Rent - Property Tax", C500="870.7 Rent - Homeoffice", C500="870.9 Rent - Water"),
   0,
   IF(Dashboard!$F$5="Quick",
      IF(OR(C500="190 Automobile",C500="200 computer hardware",C500="210 Computer software",C500="220 Quickbooks software",C500="230 Office equipment",C500="240 Office furniture"),
         E500-(E500/(1+Dashboard!$F$4)),
         0
      ),
      IF(C500="750 Business promotion",
         E500-(E500/(1+4.793/100)),
         E500-(E500/(1+Dashboard!$F$4))
      )
   )
)</f>
        <v>0</v>
      </c>
      <c r="J500" s="26">
        <f>Bank2[[#This Row],[Money in/ (Money out)]]-Bank2[[#This Row],[GST/HST]]</f>
        <v>0</v>
      </c>
      <c r="L500" s="23">
        <f t="shared" si="21"/>
        <v>0</v>
      </c>
    </row>
    <row r="501" spans="4:12" x14ac:dyDescent="0.2">
      <c r="D501" s="397">
        <f>_xlfn.XLOOKUP(C:C,Table1[for Import to Bank Register dropdown],Table1[for Pivot],0,0,1)</f>
        <v>0</v>
      </c>
      <c r="E501" s="403"/>
      <c r="F501" s="146">
        <f t="shared" si="23"/>
        <v>2222222</v>
      </c>
      <c r="G501" s="375">
        <f t="shared" si="22"/>
        <v>0</v>
      </c>
      <c r="I501" s="376">
        <f>IF(OR(C501="150 Directors advances", C501="120 accounts receivable", C501="720.2 Automobile - Insurance", C501="720.3 Automobile - License", C501="870.4 Rent - Insurance", C501="870.6 Rent - Property Tax", C501="870.7 Rent - Homeoffice", C501="870.9 Rent - Water"),
   0,
   IF(Dashboard!$F$5="Quick",
      IF(OR(C501="190 Automobile",C501="200 computer hardware",C501="210 Computer software",C501="220 Quickbooks software",C501="230 Office equipment",C501="240 Office furniture"),
         E501-(E501/(1+Dashboard!$F$4)),
         0
      ),
      IF(C501="750 Business promotion",
         E501-(E501/(1+4.793/100)),
         E501-(E501/(1+Dashboard!$F$4))
      )
   )
)</f>
        <v>0</v>
      </c>
      <c r="J501" s="26">
        <f>Bank2[[#This Row],[Money in/ (Money out)]]-Bank2[[#This Row],[GST/HST]]</f>
        <v>0</v>
      </c>
      <c r="L501" s="23">
        <f t="shared" si="21"/>
        <v>0</v>
      </c>
    </row>
    <row r="502" spans="4:12" x14ac:dyDescent="0.2">
      <c r="D502" s="397">
        <f>_xlfn.XLOOKUP(C:C,Table1[for Import to Bank Register dropdown],Table1[for Pivot],0,0,1)</f>
        <v>0</v>
      </c>
      <c r="E502" s="403"/>
      <c r="F502" s="146">
        <f t="shared" si="23"/>
        <v>2222222</v>
      </c>
      <c r="G502" s="375">
        <f t="shared" si="22"/>
        <v>0</v>
      </c>
      <c r="I502" s="376">
        <f>IF(OR(C502="150 Directors advances", C502="120 accounts receivable", C502="720.2 Automobile - Insurance", C502="720.3 Automobile - License", C502="870.4 Rent - Insurance", C502="870.6 Rent - Property Tax", C502="870.7 Rent - Homeoffice", C502="870.9 Rent - Water"),
   0,
   IF(Dashboard!$F$5="Quick",
      IF(OR(C502="190 Automobile",C502="200 computer hardware",C502="210 Computer software",C502="220 Quickbooks software",C502="230 Office equipment",C502="240 Office furniture"),
         E502-(E502/(1+Dashboard!$F$4)),
         0
      ),
      IF(C502="750 Business promotion",
         E502-(E502/(1+4.793/100)),
         E502-(E502/(1+Dashboard!$F$4))
      )
   )
)</f>
        <v>0</v>
      </c>
      <c r="J502" s="26">
        <f>Bank2[[#This Row],[Money in/ (Money out)]]-Bank2[[#This Row],[GST/HST]]</f>
        <v>0</v>
      </c>
      <c r="L502" s="23">
        <f t="shared" si="21"/>
        <v>0</v>
      </c>
    </row>
    <row r="503" spans="4:12" x14ac:dyDescent="0.2">
      <c r="D503" s="397">
        <f>_xlfn.XLOOKUP(C:C,Table1[for Import to Bank Register dropdown],Table1[for Pivot],0,0,1)</f>
        <v>0</v>
      </c>
      <c r="E503" s="403"/>
      <c r="F503" s="146">
        <f t="shared" si="23"/>
        <v>2222222</v>
      </c>
      <c r="G503" s="375">
        <f t="shared" si="22"/>
        <v>0</v>
      </c>
      <c r="I503" s="376">
        <f>IF(OR(C503="150 Directors advances", C503="120 accounts receivable", C503="720.2 Automobile - Insurance", C503="720.3 Automobile - License", C503="870.4 Rent - Insurance", C503="870.6 Rent - Property Tax", C503="870.7 Rent - Homeoffice", C503="870.9 Rent - Water"),
   0,
   IF(Dashboard!$F$5="Quick",
      IF(OR(C503="190 Automobile",C503="200 computer hardware",C503="210 Computer software",C503="220 Quickbooks software",C503="230 Office equipment",C503="240 Office furniture"),
         E503-(E503/(1+Dashboard!$F$4)),
         0
      ),
      IF(C503="750 Business promotion",
         E503-(E503/(1+4.793/100)),
         E503-(E503/(1+Dashboard!$F$4))
      )
   )
)</f>
        <v>0</v>
      </c>
      <c r="J503" s="26">
        <f>Bank2[[#This Row],[Money in/ (Money out)]]-Bank2[[#This Row],[GST/HST]]</f>
        <v>0</v>
      </c>
      <c r="L503" s="23">
        <f t="shared" si="21"/>
        <v>0</v>
      </c>
    </row>
    <row r="504" spans="4:12" x14ac:dyDescent="0.2">
      <c r="D504" s="397">
        <f>_xlfn.XLOOKUP(C:C,Table1[for Import to Bank Register dropdown],Table1[for Pivot],0,0,1)</f>
        <v>0</v>
      </c>
      <c r="E504" s="403"/>
      <c r="F504" s="146">
        <f t="shared" si="23"/>
        <v>2222222</v>
      </c>
      <c r="G504" s="375">
        <f t="shared" si="22"/>
        <v>0</v>
      </c>
      <c r="I504" s="376">
        <f>IF(OR(C504="150 Directors advances", C504="120 accounts receivable", C504="720.2 Automobile - Insurance", C504="720.3 Automobile - License", C504="870.4 Rent - Insurance", C504="870.6 Rent - Property Tax", C504="870.7 Rent - Homeoffice", C504="870.9 Rent - Water"),
   0,
   IF(Dashboard!$F$5="Quick",
      IF(OR(C504="190 Automobile",C504="200 computer hardware",C504="210 Computer software",C504="220 Quickbooks software",C504="230 Office equipment",C504="240 Office furniture"),
         E504-(E504/(1+Dashboard!$F$4)),
         0
      ),
      IF(C504="750 Business promotion",
         E504-(E504/(1+4.793/100)),
         E504-(E504/(1+Dashboard!$F$4))
      )
   )
)</f>
        <v>0</v>
      </c>
      <c r="J504" s="26">
        <f>Bank2[[#This Row],[Money in/ (Money out)]]-Bank2[[#This Row],[GST/HST]]</f>
        <v>0</v>
      </c>
      <c r="L504" s="23">
        <f t="shared" si="21"/>
        <v>0</v>
      </c>
    </row>
    <row r="505" spans="4:12" x14ac:dyDescent="0.2">
      <c r="D505" s="397">
        <f>_xlfn.XLOOKUP(C:C,Table1[for Import to Bank Register dropdown],Table1[for Pivot],0,0,1)</f>
        <v>0</v>
      </c>
      <c r="E505" s="403"/>
      <c r="F505" s="146">
        <f t="shared" si="23"/>
        <v>2222222</v>
      </c>
      <c r="G505" s="375">
        <f t="shared" si="22"/>
        <v>0</v>
      </c>
      <c r="I505" s="376">
        <f>IF(OR(C505="150 Directors advances", C505="120 accounts receivable", C505="720.2 Automobile - Insurance", C505="720.3 Automobile - License", C505="870.4 Rent - Insurance", C505="870.6 Rent - Property Tax", C505="870.7 Rent - Homeoffice", C505="870.9 Rent - Water"),
   0,
   IF(Dashboard!$F$5="Quick",
      IF(OR(C505="190 Automobile",C505="200 computer hardware",C505="210 Computer software",C505="220 Quickbooks software",C505="230 Office equipment",C505="240 Office furniture"),
         E505-(E505/(1+Dashboard!$F$4)),
         0
      ),
      IF(C505="750 Business promotion",
         E505-(E505/(1+4.793/100)),
         E505-(E505/(1+Dashboard!$F$4))
      )
   )
)</f>
        <v>0</v>
      </c>
      <c r="J505" s="26">
        <f>Bank2[[#This Row],[Money in/ (Money out)]]-Bank2[[#This Row],[GST/HST]]</f>
        <v>0</v>
      </c>
      <c r="L505" s="23">
        <f t="shared" si="21"/>
        <v>0</v>
      </c>
    </row>
    <row r="506" spans="4:12" x14ac:dyDescent="0.2">
      <c r="D506" s="397">
        <f>_xlfn.XLOOKUP(C:C,Table1[for Import to Bank Register dropdown],Table1[for Pivot],0,0,1)</f>
        <v>0</v>
      </c>
      <c r="E506" s="403"/>
      <c r="F506" s="146">
        <f t="shared" si="23"/>
        <v>2222222</v>
      </c>
      <c r="G506" s="375">
        <f t="shared" si="22"/>
        <v>0</v>
      </c>
      <c r="I506" s="376">
        <f>IF(OR(C506="150 Directors advances", C506="120 accounts receivable", C506="720.2 Automobile - Insurance", C506="720.3 Automobile - License", C506="870.4 Rent - Insurance", C506="870.6 Rent - Property Tax", C506="870.7 Rent - Homeoffice", C506="870.9 Rent - Water"),
   0,
   IF(Dashboard!$F$5="Quick",
      IF(OR(C506="190 Automobile",C506="200 computer hardware",C506="210 Computer software",C506="220 Quickbooks software",C506="230 Office equipment",C506="240 Office furniture"),
         E506-(E506/(1+Dashboard!$F$4)),
         0
      ),
      IF(C506="750 Business promotion",
         E506-(E506/(1+4.793/100)),
         E506-(E506/(1+Dashboard!$F$4))
      )
   )
)</f>
        <v>0</v>
      </c>
      <c r="J506" s="26">
        <f>Bank2[[#This Row],[Money in/ (Money out)]]-Bank2[[#This Row],[GST/HST]]</f>
        <v>0</v>
      </c>
      <c r="L506" s="23">
        <f t="shared" si="21"/>
        <v>0</v>
      </c>
    </row>
    <row r="507" spans="4:12" x14ac:dyDescent="0.2">
      <c r="D507" s="397">
        <f>_xlfn.XLOOKUP(C:C,Table1[for Import to Bank Register dropdown],Table1[for Pivot],0,0,1)</f>
        <v>0</v>
      </c>
      <c r="E507" s="403"/>
      <c r="F507" s="146">
        <f t="shared" si="23"/>
        <v>2222222</v>
      </c>
      <c r="G507" s="375">
        <f t="shared" si="22"/>
        <v>0</v>
      </c>
      <c r="I507" s="376">
        <f>IF(OR(C507="150 Directors advances", C507="120 accounts receivable", C507="720.2 Automobile - Insurance", C507="720.3 Automobile - License", C507="870.4 Rent - Insurance", C507="870.6 Rent - Property Tax", C507="870.7 Rent - Homeoffice", C507="870.9 Rent - Water"),
   0,
   IF(Dashboard!$F$5="Quick",
      IF(OR(C507="190 Automobile",C507="200 computer hardware",C507="210 Computer software",C507="220 Quickbooks software",C507="230 Office equipment",C507="240 Office furniture"),
         E507-(E507/(1+Dashboard!$F$4)),
         0
      ),
      IF(C507="750 Business promotion",
         E507-(E507/(1+4.793/100)),
         E507-(E507/(1+Dashboard!$F$4))
      )
   )
)</f>
        <v>0</v>
      </c>
      <c r="J507" s="26">
        <f>Bank2[[#This Row],[Money in/ (Money out)]]-Bank2[[#This Row],[GST/HST]]</f>
        <v>0</v>
      </c>
      <c r="L507" s="23">
        <f t="shared" si="21"/>
        <v>0</v>
      </c>
    </row>
    <row r="508" spans="4:12" x14ac:dyDescent="0.2">
      <c r="D508" s="397">
        <f>_xlfn.XLOOKUP(C:C,Table1[for Import to Bank Register dropdown],Table1[for Pivot],0,0,1)</f>
        <v>0</v>
      </c>
      <c r="E508" s="403"/>
      <c r="F508" s="146">
        <f t="shared" si="23"/>
        <v>2222222</v>
      </c>
      <c r="G508" s="375">
        <f t="shared" si="22"/>
        <v>0</v>
      </c>
      <c r="I508" s="376">
        <f>IF(OR(C508="150 Directors advances", C508="120 accounts receivable", C508="720.2 Automobile - Insurance", C508="720.3 Automobile - License", C508="870.4 Rent - Insurance", C508="870.6 Rent - Property Tax", C508="870.7 Rent - Homeoffice", C508="870.9 Rent - Water"),
   0,
   IF(Dashboard!$F$5="Quick",
      IF(OR(C508="190 Automobile",C508="200 computer hardware",C508="210 Computer software",C508="220 Quickbooks software",C508="230 Office equipment",C508="240 Office furniture"),
         E508-(E508/(1+Dashboard!$F$4)),
         0
      ),
      IF(C508="750 Business promotion",
         E508-(E508/(1+4.793/100)),
         E508-(E508/(1+Dashboard!$F$4))
      )
   )
)</f>
        <v>0</v>
      </c>
      <c r="J508" s="26">
        <f>Bank2[[#This Row],[Money in/ (Money out)]]-Bank2[[#This Row],[GST/HST]]</f>
        <v>0</v>
      </c>
      <c r="L508" s="23">
        <f t="shared" si="21"/>
        <v>0</v>
      </c>
    </row>
    <row r="509" spans="4:12" x14ac:dyDescent="0.2">
      <c r="D509" s="397">
        <f>_xlfn.XLOOKUP(C:C,Table1[for Import to Bank Register dropdown],Table1[for Pivot],0,0,1)</f>
        <v>0</v>
      </c>
      <c r="E509" s="403"/>
      <c r="F509" s="146">
        <f t="shared" si="23"/>
        <v>2222222</v>
      </c>
      <c r="G509" s="375">
        <f t="shared" si="22"/>
        <v>0</v>
      </c>
      <c r="I509" s="376">
        <f>IF(OR(C509="150 Directors advances", C509="120 accounts receivable", C509="720.2 Automobile - Insurance", C509="720.3 Automobile - License", C509="870.4 Rent - Insurance", C509="870.6 Rent - Property Tax", C509="870.7 Rent - Homeoffice", C509="870.9 Rent - Water"),
   0,
   IF(Dashboard!$F$5="Quick",
      IF(OR(C509="190 Automobile",C509="200 computer hardware",C509="210 Computer software",C509="220 Quickbooks software",C509="230 Office equipment",C509="240 Office furniture"),
         E509-(E509/(1+Dashboard!$F$4)),
         0
      ),
      IF(C509="750 Business promotion",
         E509-(E509/(1+4.793/100)),
         E509-(E509/(1+Dashboard!$F$4))
      )
   )
)</f>
        <v>0</v>
      </c>
      <c r="J509" s="26">
        <f>Bank2[[#This Row],[Money in/ (Money out)]]-Bank2[[#This Row],[GST/HST]]</f>
        <v>0</v>
      </c>
      <c r="L509" s="23">
        <f t="shared" si="21"/>
        <v>0</v>
      </c>
    </row>
    <row r="510" spans="4:12" x14ac:dyDescent="0.2">
      <c r="D510" s="397">
        <f>_xlfn.XLOOKUP(C:C,Table1[for Import to Bank Register dropdown],Table1[for Pivot],0,0,1)</f>
        <v>0</v>
      </c>
      <c r="E510" s="403"/>
      <c r="F510" s="146">
        <f t="shared" si="23"/>
        <v>2222222</v>
      </c>
      <c r="G510" s="375">
        <f t="shared" si="22"/>
        <v>0</v>
      </c>
      <c r="I510" s="376">
        <f>IF(OR(C510="150 Directors advances", C510="120 accounts receivable", C510="720.2 Automobile - Insurance", C510="720.3 Automobile - License", C510="870.4 Rent - Insurance", C510="870.6 Rent - Property Tax", C510="870.7 Rent - Homeoffice", C510="870.9 Rent - Water"),
   0,
   IF(Dashboard!$F$5="Quick",
      IF(OR(C510="190 Automobile",C510="200 computer hardware",C510="210 Computer software",C510="220 Quickbooks software",C510="230 Office equipment",C510="240 Office furniture"),
         E510-(E510/(1+Dashboard!$F$4)),
         0
      ),
      IF(C510="750 Business promotion",
         E510-(E510/(1+4.793/100)),
         E510-(E510/(1+Dashboard!$F$4))
      )
   )
)</f>
        <v>0</v>
      </c>
      <c r="J510" s="26">
        <f>Bank2[[#This Row],[Money in/ (Money out)]]-Bank2[[#This Row],[GST/HST]]</f>
        <v>0</v>
      </c>
      <c r="L510" s="23">
        <f t="shared" si="21"/>
        <v>0</v>
      </c>
    </row>
    <row r="511" spans="4:12" x14ac:dyDescent="0.2">
      <c r="D511" s="397">
        <f>_xlfn.XLOOKUP(C:C,Table1[for Import to Bank Register dropdown],Table1[for Pivot],0,0,1)</f>
        <v>0</v>
      </c>
      <c r="E511" s="403"/>
      <c r="F511" s="146">
        <f t="shared" si="23"/>
        <v>2222222</v>
      </c>
      <c r="G511" s="375">
        <f t="shared" si="22"/>
        <v>0</v>
      </c>
      <c r="I511" s="376">
        <f>IF(OR(C511="150 Directors advances", C511="120 accounts receivable", C511="720.2 Automobile - Insurance", C511="720.3 Automobile - License", C511="870.4 Rent - Insurance", C511="870.6 Rent - Property Tax", C511="870.7 Rent - Homeoffice", C511="870.9 Rent - Water"),
   0,
   IF(Dashboard!$F$5="Quick",
      IF(OR(C511="190 Automobile",C511="200 computer hardware",C511="210 Computer software",C511="220 Quickbooks software",C511="230 Office equipment",C511="240 Office furniture"),
         E511-(E511/(1+Dashboard!$F$4)),
         0
      ),
      IF(C511="750 Business promotion",
         E511-(E511/(1+4.793/100)),
         E511-(E511/(1+Dashboard!$F$4))
      )
   )
)</f>
        <v>0</v>
      </c>
      <c r="J511" s="26">
        <f>Bank2[[#This Row],[Money in/ (Money out)]]-Bank2[[#This Row],[GST/HST]]</f>
        <v>0</v>
      </c>
      <c r="L511" s="23">
        <f t="shared" si="21"/>
        <v>0</v>
      </c>
    </row>
    <row r="512" spans="4:12" x14ac:dyDescent="0.2">
      <c r="D512" s="397">
        <f>_xlfn.XLOOKUP(C:C,Table1[for Import to Bank Register dropdown],Table1[for Pivot],0,0,1)</f>
        <v>0</v>
      </c>
      <c r="E512" s="403"/>
      <c r="F512" s="146">
        <f t="shared" si="23"/>
        <v>2222222</v>
      </c>
      <c r="G512" s="375">
        <f t="shared" si="22"/>
        <v>0</v>
      </c>
      <c r="I512" s="376">
        <f>IF(OR(C512="150 Directors advances", C512="120 accounts receivable", C512="720.2 Automobile - Insurance", C512="720.3 Automobile - License", C512="870.4 Rent - Insurance", C512="870.6 Rent - Property Tax", C512="870.7 Rent - Homeoffice", C512="870.9 Rent - Water"),
   0,
   IF(Dashboard!$F$5="Quick",
      IF(OR(C512="190 Automobile",C512="200 computer hardware",C512="210 Computer software",C512="220 Quickbooks software",C512="230 Office equipment",C512="240 Office furniture"),
         E512-(E512/(1+Dashboard!$F$4)),
         0
      ),
      IF(C512="750 Business promotion",
         E512-(E512/(1+4.793/100)),
         E512-(E512/(1+Dashboard!$F$4))
      )
   )
)</f>
        <v>0</v>
      </c>
      <c r="J512" s="26">
        <f>Bank2[[#This Row],[Money in/ (Money out)]]-Bank2[[#This Row],[GST/HST]]</f>
        <v>0</v>
      </c>
      <c r="L512" s="23">
        <f t="shared" si="21"/>
        <v>0</v>
      </c>
    </row>
    <row r="513" spans="4:12" x14ac:dyDescent="0.2">
      <c r="D513" s="397">
        <f>_xlfn.XLOOKUP(C:C,Table1[for Import to Bank Register dropdown],Table1[for Pivot],0,0,1)</f>
        <v>0</v>
      </c>
      <c r="E513" s="403"/>
      <c r="F513" s="146">
        <f t="shared" si="23"/>
        <v>2222222</v>
      </c>
      <c r="G513" s="375">
        <f t="shared" si="22"/>
        <v>0</v>
      </c>
      <c r="I513" s="376">
        <f>IF(OR(C513="150 Directors advances", C513="120 accounts receivable", C513="720.2 Automobile - Insurance", C513="720.3 Automobile - License", C513="870.4 Rent - Insurance", C513="870.6 Rent - Property Tax", C513="870.7 Rent - Homeoffice", C513="870.9 Rent - Water"),
   0,
   IF(Dashboard!$F$5="Quick",
      IF(OR(C513="190 Automobile",C513="200 computer hardware",C513="210 Computer software",C513="220 Quickbooks software",C513="230 Office equipment",C513="240 Office furniture"),
         E513-(E513/(1+Dashboard!$F$4)),
         0
      ),
      IF(C513="750 Business promotion",
         E513-(E513/(1+4.793/100)),
         E513-(E513/(1+Dashboard!$F$4))
      )
   )
)</f>
        <v>0</v>
      </c>
      <c r="J513" s="26">
        <f>Bank2[[#This Row],[Money in/ (Money out)]]-Bank2[[#This Row],[GST/HST]]</f>
        <v>0</v>
      </c>
      <c r="L513" s="23">
        <f t="shared" si="21"/>
        <v>0</v>
      </c>
    </row>
    <row r="514" spans="4:12" x14ac:dyDescent="0.2">
      <c r="D514" s="397">
        <f>_xlfn.XLOOKUP(C:C,Table1[for Import to Bank Register dropdown],Table1[for Pivot],0,0,1)</f>
        <v>0</v>
      </c>
      <c r="E514" s="403"/>
      <c r="F514" s="146">
        <f t="shared" si="23"/>
        <v>2222222</v>
      </c>
      <c r="G514" s="375">
        <f t="shared" si="22"/>
        <v>0</v>
      </c>
      <c r="I514" s="376">
        <f>IF(OR(C514="150 Directors advances", C514="120 accounts receivable", C514="720.2 Automobile - Insurance", C514="720.3 Automobile - License", C514="870.4 Rent - Insurance", C514="870.6 Rent - Property Tax", C514="870.7 Rent - Homeoffice", C514="870.9 Rent - Water"),
   0,
   IF(Dashboard!$F$5="Quick",
      IF(OR(C514="190 Automobile",C514="200 computer hardware",C514="210 Computer software",C514="220 Quickbooks software",C514="230 Office equipment",C514="240 Office furniture"),
         E514-(E514/(1+Dashboard!$F$4)),
         0
      ),
      IF(C514="750 Business promotion",
         E514-(E514/(1+4.793/100)),
         E514-(E514/(1+Dashboard!$F$4))
      )
   )
)</f>
        <v>0</v>
      </c>
      <c r="J514" s="26">
        <f>Bank2[[#This Row],[Money in/ (Money out)]]-Bank2[[#This Row],[GST/HST]]</f>
        <v>0</v>
      </c>
      <c r="L514" s="23">
        <f t="shared" si="21"/>
        <v>0</v>
      </c>
    </row>
    <row r="515" spans="4:12" x14ac:dyDescent="0.2">
      <c r="D515" s="397">
        <f>_xlfn.XLOOKUP(C:C,Table1[for Import to Bank Register dropdown],Table1[for Pivot],0,0,1)</f>
        <v>0</v>
      </c>
      <c r="E515" s="403"/>
      <c r="F515" s="146">
        <f t="shared" si="23"/>
        <v>2222222</v>
      </c>
      <c r="G515" s="375">
        <f t="shared" si="22"/>
        <v>0</v>
      </c>
      <c r="I515" s="376">
        <f>IF(OR(C515="150 Directors advances", C515="120 accounts receivable", C515="720.2 Automobile - Insurance", C515="720.3 Automobile - License", C515="870.4 Rent - Insurance", C515="870.6 Rent - Property Tax", C515="870.7 Rent - Homeoffice", C515="870.9 Rent - Water"),
   0,
   IF(Dashboard!$F$5="Quick",
      IF(OR(C515="190 Automobile",C515="200 computer hardware",C515="210 Computer software",C515="220 Quickbooks software",C515="230 Office equipment",C515="240 Office furniture"),
         E515-(E515/(1+Dashboard!$F$4)),
         0
      ),
      IF(C515="750 Business promotion",
         E515-(E515/(1+4.793/100)),
         E515-(E515/(1+Dashboard!$F$4))
      )
   )
)</f>
        <v>0</v>
      </c>
      <c r="J515" s="26">
        <f>Bank2[[#This Row],[Money in/ (Money out)]]-Bank2[[#This Row],[GST/HST]]</f>
        <v>0</v>
      </c>
      <c r="L515" s="23">
        <f t="shared" si="21"/>
        <v>0</v>
      </c>
    </row>
    <row r="516" spans="4:12" x14ac:dyDescent="0.2">
      <c r="D516" s="397">
        <f>_xlfn.XLOOKUP(C:C,Table1[for Import to Bank Register dropdown],Table1[for Pivot],0,0,1)</f>
        <v>0</v>
      </c>
      <c r="E516" s="403"/>
      <c r="F516" s="146">
        <f t="shared" si="23"/>
        <v>2222222</v>
      </c>
      <c r="G516" s="375">
        <f t="shared" si="22"/>
        <v>0</v>
      </c>
      <c r="I516" s="376">
        <f>IF(OR(C516="150 Directors advances", C516="120 accounts receivable", C516="720.2 Automobile - Insurance", C516="720.3 Automobile - License", C516="870.4 Rent - Insurance", C516="870.6 Rent - Property Tax", C516="870.7 Rent - Homeoffice", C516="870.9 Rent - Water"),
   0,
   IF(Dashboard!$F$5="Quick",
      IF(OR(C516="190 Automobile",C516="200 computer hardware",C516="210 Computer software",C516="220 Quickbooks software",C516="230 Office equipment",C516="240 Office furniture"),
         E516-(E516/(1+Dashboard!$F$4)),
         0
      ),
      IF(C516="750 Business promotion",
         E516-(E516/(1+4.793/100)),
         E516-(E516/(1+Dashboard!$F$4))
      )
   )
)</f>
        <v>0</v>
      </c>
      <c r="J516" s="26">
        <f>Bank2[[#This Row],[Money in/ (Money out)]]-Bank2[[#This Row],[GST/HST]]</f>
        <v>0</v>
      </c>
      <c r="L516" s="23">
        <f t="shared" si="21"/>
        <v>0</v>
      </c>
    </row>
    <row r="517" spans="4:12" x14ac:dyDescent="0.2">
      <c r="D517" s="397">
        <f>_xlfn.XLOOKUP(C:C,Table1[for Import to Bank Register dropdown],Table1[for Pivot],0,0,1)</f>
        <v>0</v>
      </c>
      <c r="E517" s="403"/>
      <c r="F517" s="146">
        <f t="shared" si="23"/>
        <v>2222222</v>
      </c>
      <c r="G517" s="375">
        <f t="shared" si="22"/>
        <v>0</v>
      </c>
      <c r="I517" s="376">
        <f>IF(OR(C517="150 Directors advances", C517="120 accounts receivable", C517="720.2 Automobile - Insurance", C517="720.3 Automobile - License", C517="870.4 Rent - Insurance", C517="870.6 Rent - Property Tax", C517="870.7 Rent - Homeoffice", C517="870.9 Rent - Water"),
   0,
   IF(Dashboard!$F$5="Quick",
      IF(OR(C517="190 Automobile",C517="200 computer hardware",C517="210 Computer software",C517="220 Quickbooks software",C517="230 Office equipment",C517="240 Office furniture"),
         E517-(E517/(1+Dashboard!$F$4)),
         0
      ),
      IF(C517="750 Business promotion",
         E517-(E517/(1+4.793/100)),
         E517-(E517/(1+Dashboard!$F$4))
      )
   )
)</f>
        <v>0</v>
      </c>
      <c r="J517" s="26">
        <f>Bank2[[#This Row],[Money in/ (Money out)]]-Bank2[[#This Row],[GST/HST]]</f>
        <v>0</v>
      </c>
      <c r="L517" s="23">
        <f t="shared" si="21"/>
        <v>0</v>
      </c>
    </row>
    <row r="518" spans="4:12" x14ac:dyDescent="0.2">
      <c r="D518" s="397">
        <f>_xlfn.XLOOKUP(C:C,Table1[for Import to Bank Register dropdown],Table1[for Pivot],0,0,1)</f>
        <v>0</v>
      </c>
      <c r="E518" s="403"/>
      <c r="F518" s="146">
        <f t="shared" si="23"/>
        <v>2222222</v>
      </c>
      <c r="G518" s="375">
        <f t="shared" si="22"/>
        <v>0</v>
      </c>
      <c r="I518" s="376">
        <f>IF(OR(C518="150 Directors advances", C518="120 accounts receivable", C518="720.2 Automobile - Insurance", C518="720.3 Automobile - License", C518="870.4 Rent - Insurance", C518="870.6 Rent - Property Tax", C518="870.7 Rent - Homeoffice", C518="870.9 Rent - Water"),
   0,
   IF(Dashboard!$F$5="Quick",
      IF(OR(C518="190 Automobile",C518="200 computer hardware",C518="210 Computer software",C518="220 Quickbooks software",C518="230 Office equipment",C518="240 Office furniture"),
         E518-(E518/(1+Dashboard!$F$4)),
         0
      ),
      IF(C518="750 Business promotion",
         E518-(E518/(1+4.793/100)),
         E518-(E518/(1+Dashboard!$F$4))
      )
   )
)</f>
        <v>0</v>
      </c>
      <c r="J518" s="26">
        <f>Bank2[[#This Row],[Money in/ (Money out)]]-Bank2[[#This Row],[GST/HST]]</f>
        <v>0</v>
      </c>
      <c r="L518" s="23">
        <f t="shared" si="21"/>
        <v>0</v>
      </c>
    </row>
    <row r="519" spans="4:12" x14ac:dyDescent="0.2">
      <c r="D519" s="397">
        <f>_xlfn.XLOOKUP(C:C,Table1[for Import to Bank Register dropdown],Table1[for Pivot],0,0,1)</f>
        <v>0</v>
      </c>
      <c r="E519" s="403"/>
      <c r="F519" s="146">
        <f t="shared" si="23"/>
        <v>2222222</v>
      </c>
      <c r="G519" s="375">
        <f t="shared" si="22"/>
        <v>0</v>
      </c>
      <c r="I519" s="376">
        <f>IF(OR(C519="150 Directors advances", C519="120 accounts receivable", C519="720.2 Automobile - Insurance", C519="720.3 Automobile - License", C519="870.4 Rent - Insurance", C519="870.6 Rent - Property Tax", C519="870.7 Rent - Homeoffice", C519="870.9 Rent - Water"),
   0,
   IF(Dashboard!$F$5="Quick",
      IF(OR(C519="190 Automobile",C519="200 computer hardware",C519="210 Computer software",C519="220 Quickbooks software",C519="230 Office equipment",C519="240 Office furniture"),
         E519-(E519/(1+Dashboard!$F$4)),
         0
      ),
      IF(C519="750 Business promotion",
         E519-(E519/(1+4.793/100)),
         E519-(E519/(1+Dashboard!$F$4))
      )
   )
)</f>
        <v>0</v>
      </c>
      <c r="J519" s="26">
        <f>Bank2[[#This Row],[Money in/ (Money out)]]-Bank2[[#This Row],[GST/HST]]</f>
        <v>0</v>
      </c>
      <c r="L519" s="23">
        <f t="shared" ref="L519:L582" si="24">$L$3</f>
        <v>0</v>
      </c>
    </row>
    <row r="520" spans="4:12" x14ac:dyDescent="0.2">
      <c r="D520" s="397">
        <f>_xlfn.XLOOKUP(C:C,Table1[for Import to Bank Register dropdown],Table1[for Pivot],0,0,1)</f>
        <v>0</v>
      </c>
      <c r="E520" s="403"/>
      <c r="F520" s="146">
        <f t="shared" si="23"/>
        <v>2222222</v>
      </c>
      <c r="G520" s="375">
        <f t="shared" si="22"/>
        <v>0</v>
      </c>
      <c r="I520" s="376">
        <f>IF(OR(C520="150 Directors advances", C520="120 accounts receivable", C520="720.2 Automobile - Insurance", C520="720.3 Automobile - License", C520="870.4 Rent - Insurance", C520="870.6 Rent - Property Tax", C520="870.7 Rent - Homeoffice", C520="870.9 Rent - Water"),
   0,
   IF(Dashboard!$F$5="Quick",
      IF(OR(C520="190 Automobile",C520="200 computer hardware",C520="210 Computer software",C520="220 Quickbooks software",C520="230 Office equipment",C520="240 Office furniture"),
         E520-(E520/(1+Dashboard!$F$4)),
         0
      ),
      IF(C520="750 Business promotion",
         E520-(E520/(1+4.793/100)),
         E520-(E520/(1+Dashboard!$F$4))
      )
   )
)</f>
        <v>0</v>
      </c>
      <c r="J520" s="26">
        <f>Bank2[[#This Row],[Money in/ (Money out)]]-Bank2[[#This Row],[GST/HST]]</f>
        <v>0</v>
      </c>
      <c r="L520" s="23">
        <f t="shared" si="24"/>
        <v>0</v>
      </c>
    </row>
    <row r="521" spans="4:12" x14ac:dyDescent="0.2">
      <c r="D521" s="397">
        <f>_xlfn.XLOOKUP(C:C,Table1[for Import to Bank Register dropdown],Table1[for Pivot],0,0,1)</f>
        <v>0</v>
      </c>
      <c r="E521" s="403"/>
      <c r="F521" s="146">
        <f t="shared" si="23"/>
        <v>2222222</v>
      </c>
      <c r="G521" s="375">
        <f t="shared" si="22"/>
        <v>0</v>
      </c>
      <c r="I521" s="376">
        <f>IF(OR(C521="150 Directors advances", C521="120 accounts receivable", C521="720.2 Automobile - Insurance", C521="720.3 Automobile - License", C521="870.4 Rent - Insurance", C521="870.6 Rent - Property Tax", C521="870.7 Rent - Homeoffice", C521="870.9 Rent - Water"),
   0,
   IF(Dashboard!$F$5="Quick",
      IF(OR(C521="190 Automobile",C521="200 computer hardware",C521="210 Computer software",C521="220 Quickbooks software",C521="230 Office equipment",C521="240 Office furniture"),
         E521-(E521/(1+Dashboard!$F$4)),
         0
      ),
      IF(C521="750 Business promotion",
         E521-(E521/(1+4.793/100)),
         E521-(E521/(1+Dashboard!$F$4))
      )
   )
)</f>
        <v>0</v>
      </c>
      <c r="J521" s="26">
        <f>Bank2[[#This Row],[Money in/ (Money out)]]-Bank2[[#This Row],[GST/HST]]</f>
        <v>0</v>
      </c>
      <c r="L521" s="23">
        <f t="shared" si="24"/>
        <v>0</v>
      </c>
    </row>
    <row r="522" spans="4:12" x14ac:dyDescent="0.2">
      <c r="D522" s="397">
        <f>_xlfn.XLOOKUP(C:C,Table1[for Import to Bank Register dropdown],Table1[for Pivot],0,0,1)</f>
        <v>0</v>
      </c>
      <c r="E522" s="403"/>
      <c r="F522" s="146">
        <f t="shared" si="23"/>
        <v>2222222</v>
      </c>
      <c r="G522" s="375">
        <f t="shared" ref="G522:G585" si="25">G521+E522</f>
        <v>0</v>
      </c>
      <c r="I522" s="376">
        <f>IF(OR(C522="150 Directors advances", C522="120 accounts receivable", C522="720.2 Automobile - Insurance", C522="720.3 Automobile - License", C522="870.4 Rent - Insurance", C522="870.6 Rent - Property Tax", C522="870.7 Rent - Homeoffice", C522="870.9 Rent - Water"),
   0,
   IF(Dashboard!$F$5="Quick",
      IF(OR(C522="190 Automobile",C522="200 computer hardware",C522="210 Computer software",C522="220 Quickbooks software",C522="230 Office equipment",C522="240 Office furniture"),
         E522-(E522/(1+Dashboard!$F$4)),
         0
      ),
      IF(C522="750 Business promotion",
         E522-(E522/(1+4.793/100)),
         E522-(E522/(1+Dashboard!$F$4))
      )
   )
)</f>
        <v>0</v>
      </c>
      <c r="J522" s="26">
        <f>Bank2[[#This Row],[Money in/ (Money out)]]-Bank2[[#This Row],[GST/HST]]</f>
        <v>0</v>
      </c>
      <c r="L522" s="23">
        <f t="shared" si="24"/>
        <v>0</v>
      </c>
    </row>
    <row r="523" spans="4:12" x14ac:dyDescent="0.2">
      <c r="D523" s="397">
        <f>_xlfn.XLOOKUP(C:C,Table1[for Import to Bank Register dropdown],Table1[for Pivot],0,0,1)</f>
        <v>0</v>
      </c>
      <c r="E523" s="403"/>
      <c r="F523" s="146">
        <f t="shared" ref="F523:F586" si="26">$E$2</f>
        <v>2222222</v>
      </c>
      <c r="G523" s="375">
        <f t="shared" si="25"/>
        <v>0</v>
      </c>
      <c r="I523" s="376">
        <f>IF(OR(C523="150 Directors advances", C523="120 accounts receivable", C523="720.2 Automobile - Insurance", C523="720.3 Automobile - License", C523="870.4 Rent - Insurance", C523="870.6 Rent - Property Tax", C523="870.7 Rent - Homeoffice", C523="870.9 Rent - Water"),
   0,
   IF(Dashboard!$F$5="Quick",
      IF(OR(C523="190 Automobile",C523="200 computer hardware",C523="210 Computer software",C523="220 Quickbooks software",C523="230 Office equipment",C523="240 Office furniture"),
         E523-(E523/(1+Dashboard!$F$4)),
         0
      ),
      IF(C523="750 Business promotion",
         E523-(E523/(1+4.793/100)),
         E523-(E523/(1+Dashboard!$F$4))
      )
   )
)</f>
        <v>0</v>
      </c>
      <c r="J523" s="26">
        <f>Bank2[[#This Row],[Money in/ (Money out)]]-Bank2[[#This Row],[GST/HST]]</f>
        <v>0</v>
      </c>
      <c r="L523" s="23">
        <f t="shared" si="24"/>
        <v>0</v>
      </c>
    </row>
    <row r="524" spans="4:12" x14ac:dyDescent="0.2">
      <c r="D524" s="397">
        <f>_xlfn.XLOOKUP(C:C,Table1[for Import to Bank Register dropdown],Table1[for Pivot],0,0,1)</f>
        <v>0</v>
      </c>
      <c r="E524" s="403"/>
      <c r="F524" s="146">
        <f t="shared" si="26"/>
        <v>2222222</v>
      </c>
      <c r="G524" s="375">
        <f t="shared" si="25"/>
        <v>0</v>
      </c>
      <c r="I524" s="376">
        <f>IF(OR(C524="150 Directors advances", C524="120 accounts receivable", C524="720.2 Automobile - Insurance", C524="720.3 Automobile - License", C524="870.4 Rent - Insurance", C524="870.6 Rent - Property Tax", C524="870.7 Rent - Homeoffice", C524="870.9 Rent - Water"),
   0,
   IF(Dashboard!$F$5="Quick",
      IF(OR(C524="190 Automobile",C524="200 computer hardware",C524="210 Computer software",C524="220 Quickbooks software",C524="230 Office equipment",C524="240 Office furniture"),
         E524-(E524/(1+Dashboard!$F$4)),
         0
      ),
      IF(C524="750 Business promotion",
         E524-(E524/(1+4.793/100)),
         E524-(E524/(1+Dashboard!$F$4))
      )
   )
)</f>
        <v>0</v>
      </c>
      <c r="J524" s="26">
        <f>Bank2[[#This Row],[Money in/ (Money out)]]-Bank2[[#This Row],[GST/HST]]</f>
        <v>0</v>
      </c>
      <c r="L524" s="23">
        <f t="shared" si="24"/>
        <v>0</v>
      </c>
    </row>
    <row r="525" spans="4:12" x14ac:dyDescent="0.2">
      <c r="D525" s="397">
        <f>_xlfn.XLOOKUP(C:C,Table1[for Import to Bank Register dropdown],Table1[for Pivot],0,0,1)</f>
        <v>0</v>
      </c>
      <c r="E525" s="403"/>
      <c r="F525" s="146">
        <f t="shared" si="26"/>
        <v>2222222</v>
      </c>
      <c r="G525" s="375">
        <f t="shared" si="25"/>
        <v>0</v>
      </c>
      <c r="I525" s="376">
        <f>IF(OR(C525="150 Directors advances", C525="120 accounts receivable", C525="720.2 Automobile - Insurance", C525="720.3 Automobile - License", C525="870.4 Rent - Insurance", C525="870.6 Rent - Property Tax", C525="870.7 Rent - Homeoffice", C525="870.9 Rent - Water"),
   0,
   IF(Dashboard!$F$5="Quick",
      IF(OR(C525="190 Automobile",C525="200 computer hardware",C525="210 Computer software",C525="220 Quickbooks software",C525="230 Office equipment",C525="240 Office furniture"),
         E525-(E525/(1+Dashboard!$F$4)),
         0
      ),
      IF(C525="750 Business promotion",
         E525-(E525/(1+4.793/100)),
         E525-(E525/(1+Dashboard!$F$4))
      )
   )
)</f>
        <v>0</v>
      </c>
      <c r="J525" s="26">
        <f>Bank2[[#This Row],[Money in/ (Money out)]]-Bank2[[#This Row],[GST/HST]]</f>
        <v>0</v>
      </c>
      <c r="L525" s="23">
        <f t="shared" si="24"/>
        <v>0</v>
      </c>
    </row>
    <row r="526" spans="4:12" x14ac:dyDescent="0.2">
      <c r="D526" s="397">
        <f>_xlfn.XLOOKUP(C:C,Table1[for Import to Bank Register dropdown],Table1[for Pivot],0,0,1)</f>
        <v>0</v>
      </c>
      <c r="E526" s="403"/>
      <c r="F526" s="146">
        <f t="shared" si="26"/>
        <v>2222222</v>
      </c>
      <c r="G526" s="375">
        <f t="shared" si="25"/>
        <v>0</v>
      </c>
      <c r="I526" s="376">
        <f>IF(OR(C526="150 Directors advances", C526="120 accounts receivable", C526="720.2 Automobile - Insurance", C526="720.3 Automobile - License", C526="870.4 Rent - Insurance", C526="870.6 Rent - Property Tax", C526="870.7 Rent - Homeoffice", C526="870.9 Rent - Water"),
   0,
   IF(Dashboard!$F$5="Quick",
      IF(OR(C526="190 Automobile",C526="200 computer hardware",C526="210 Computer software",C526="220 Quickbooks software",C526="230 Office equipment",C526="240 Office furniture"),
         E526-(E526/(1+Dashboard!$F$4)),
         0
      ),
      IF(C526="750 Business promotion",
         E526-(E526/(1+4.793/100)),
         E526-(E526/(1+Dashboard!$F$4))
      )
   )
)</f>
        <v>0</v>
      </c>
      <c r="J526" s="26">
        <f>Bank2[[#This Row],[Money in/ (Money out)]]-Bank2[[#This Row],[GST/HST]]</f>
        <v>0</v>
      </c>
      <c r="L526" s="23">
        <f t="shared" si="24"/>
        <v>0</v>
      </c>
    </row>
    <row r="527" spans="4:12" x14ac:dyDescent="0.2">
      <c r="D527" s="397">
        <f>_xlfn.XLOOKUP(C:C,Table1[for Import to Bank Register dropdown],Table1[for Pivot],0,0,1)</f>
        <v>0</v>
      </c>
      <c r="E527" s="403"/>
      <c r="F527" s="146">
        <f t="shared" si="26"/>
        <v>2222222</v>
      </c>
      <c r="G527" s="375">
        <f t="shared" si="25"/>
        <v>0</v>
      </c>
      <c r="I527" s="376">
        <f>IF(OR(C527="150 Directors advances", C527="120 accounts receivable", C527="720.2 Automobile - Insurance", C527="720.3 Automobile - License", C527="870.4 Rent - Insurance", C527="870.6 Rent - Property Tax", C527="870.7 Rent - Homeoffice", C527="870.9 Rent - Water"),
   0,
   IF(Dashboard!$F$5="Quick",
      IF(OR(C527="190 Automobile",C527="200 computer hardware",C527="210 Computer software",C527="220 Quickbooks software",C527="230 Office equipment",C527="240 Office furniture"),
         E527-(E527/(1+Dashboard!$F$4)),
         0
      ),
      IF(C527="750 Business promotion",
         E527-(E527/(1+4.793/100)),
         E527-(E527/(1+Dashboard!$F$4))
      )
   )
)</f>
        <v>0</v>
      </c>
      <c r="J527" s="26">
        <f>Bank2[[#This Row],[Money in/ (Money out)]]-Bank2[[#This Row],[GST/HST]]</f>
        <v>0</v>
      </c>
      <c r="L527" s="23">
        <f t="shared" si="24"/>
        <v>0</v>
      </c>
    </row>
    <row r="528" spans="4:12" x14ac:dyDescent="0.2">
      <c r="D528" s="397">
        <f>_xlfn.XLOOKUP(C:C,Table1[for Import to Bank Register dropdown],Table1[for Pivot],0,0,1)</f>
        <v>0</v>
      </c>
      <c r="E528" s="403"/>
      <c r="F528" s="146">
        <f t="shared" si="26"/>
        <v>2222222</v>
      </c>
      <c r="G528" s="375">
        <f t="shared" si="25"/>
        <v>0</v>
      </c>
      <c r="I528" s="376">
        <f>IF(OR(C528="150 Directors advances", C528="120 accounts receivable", C528="720.2 Automobile - Insurance", C528="720.3 Automobile - License", C528="870.4 Rent - Insurance", C528="870.6 Rent - Property Tax", C528="870.7 Rent - Homeoffice", C528="870.9 Rent - Water"),
   0,
   IF(Dashboard!$F$5="Quick",
      IF(OR(C528="190 Automobile",C528="200 computer hardware",C528="210 Computer software",C528="220 Quickbooks software",C528="230 Office equipment",C528="240 Office furniture"),
         E528-(E528/(1+Dashboard!$F$4)),
         0
      ),
      IF(C528="750 Business promotion",
         E528-(E528/(1+4.793/100)),
         E528-(E528/(1+Dashboard!$F$4))
      )
   )
)</f>
        <v>0</v>
      </c>
      <c r="J528" s="26">
        <f>Bank2[[#This Row],[Money in/ (Money out)]]-Bank2[[#This Row],[GST/HST]]</f>
        <v>0</v>
      </c>
      <c r="L528" s="23">
        <f t="shared" si="24"/>
        <v>0</v>
      </c>
    </row>
    <row r="529" spans="4:12" x14ac:dyDescent="0.2">
      <c r="D529" s="397">
        <f>_xlfn.XLOOKUP(C:C,Table1[for Import to Bank Register dropdown],Table1[for Pivot],0,0,1)</f>
        <v>0</v>
      </c>
      <c r="E529" s="403"/>
      <c r="F529" s="146">
        <f t="shared" si="26"/>
        <v>2222222</v>
      </c>
      <c r="G529" s="375">
        <f t="shared" si="25"/>
        <v>0</v>
      </c>
      <c r="I529" s="376">
        <f>IF(OR(C529="150 Directors advances", C529="120 accounts receivable", C529="720.2 Automobile - Insurance", C529="720.3 Automobile - License", C529="870.4 Rent - Insurance", C529="870.6 Rent - Property Tax", C529="870.7 Rent - Homeoffice", C529="870.9 Rent - Water"),
   0,
   IF(Dashboard!$F$5="Quick",
      IF(OR(C529="190 Automobile",C529="200 computer hardware",C529="210 Computer software",C529="220 Quickbooks software",C529="230 Office equipment",C529="240 Office furniture"),
         E529-(E529/(1+Dashboard!$F$4)),
         0
      ),
      IF(C529="750 Business promotion",
         E529-(E529/(1+4.793/100)),
         E529-(E529/(1+Dashboard!$F$4))
      )
   )
)</f>
        <v>0</v>
      </c>
      <c r="J529" s="26">
        <f>Bank2[[#This Row],[Money in/ (Money out)]]-Bank2[[#This Row],[GST/HST]]</f>
        <v>0</v>
      </c>
      <c r="L529" s="23">
        <f t="shared" si="24"/>
        <v>0</v>
      </c>
    </row>
    <row r="530" spans="4:12" x14ac:dyDescent="0.2">
      <c r="D530" s="397">
        <f>_xlfn.XLOOKUP(C:C,Table1[for Import to Bank Register dropdown],Table1[for Pivot],0,0,1)</f>
        <v>0</v>
      </c>
      <c r="E530" s="403"/>
      <c r="F530" s="146">
        <f t="shared" si="26"/>
        <v>2222222</v>
      </c>
      <c r="G530" s="375">
        <f t="shared" si="25"/>
        <v>0</v>
      </c>
      <c r="I530" s="376">
        <f>IF(OR(C530="150 Directors advances", C530="120 accounts receivable", C530="720.2 Automobile - Insurance", C530="720.3 Automobile - License", C530="870.4 Rent - Insurance", C530="870.6 Rent - Property Tax", C530="870.7 Rent - Homeoffice", C530="870.9 Rent - Water"),
   0,
   IF(Dashboard!$F$5="Quick",
      IF(OR(C530="190 Automobile",C530="200 computer hardware",C530="210 Computer software",C530="220 Quickbooks software",C530="230 Office equipment",C530="240 Office furniture"),
         E530-(E530/(1+Dashboard!$F$4)),
         0
      ),
      IF(C530="750 Business promotion",
         E530-(E530/(1+4.793/100)),
         E530-(E530/(1+Dashboard!$F$4))
      )
   )
)</f>
        <v>0</v>
      </c>
      <c r="J530" s="26">
        <f>Bank2[[#This Row],[Money in/ (Money out)]]-Bank2[[#This Row],[GST/HST]]</f>
        <v>0</v>
      </c>
      <c r="L530" s="23">
        <f t="shared" si="24"/>
        <v>0</v>
      </c>
    </row>
    <row r="531" spans="4:12" x14ac:dyDescent="0.2">
      <c r="D531" s="397">
        <f>_xlfn.XLOOKUP(C:C,Table1[for Import to Bank Register dropdown],Table1[for Pivot],0,0,1)</f>
        <v>0</v>
      </c>
      <c r="E531" s="403"/>
      <c r="F531" s="146">
        <f t="shared" si="26"/>
        <v>2222222</v>
      </c>
      <c r="G531" s="375">
        <f t="shared" si="25"/>
        <v>0</v>
      </c>
      <c r="I531" s="376">
        <f>IF(OR(C531="150 Directors advances", C531="120 accounts receivable", C531="720.2 Automobile - Insurance", C531="720.3 Automobile - License", C531="870.4 Rent - Insurance", C531="870.6 Rent - Property Tax", C531="870.7 Rent - Homeoffice", C531="870.9 Rent - Water"),
   0,
   IF(Dashboard!$F$5="Quick",
      IF(OR(C531="190 Automobile",C531="200 computer hardware",C531="210 Computer software",C531="220 Quickbooks software",C531="230 Office equipment",C531="240 Office furniture"),
         E531-(E531/(1+Dashboard!$F$4)),
         0
      ),
      IF(C531="750 Business promotion",
         E531-(E531/(1+4.793/100)),
         E531-(E531/(1+Dashboard!$F$4))
      )
   )
)</f>
        <v>0</v>
      </c>
      <c r="J531" s="26">
        <f>Bank2[[#This Row],[Money in/ (Money out)]]-Bank2[[#This Row],[GST/HST]]</f>
        <v>0</v>
      </c>
      <c r="L531" s="23">
        <f t="shared" si="24"/>
        <v>0</v>
      </c>
    </row>
    <row r="532" spans="4:12" x14ac:dyDescent="0.2">
      <c r="D532" s="397">
        <f>_xlfn.XLOOKUP(C:C,Table1[for Import to Bank Register dropdown],Table1[for Pivot],0,0,1)</f>
        <v>0</v>
      </c>
      <c r="E532" s="403"/>
      <c r="F532" s="146">
        <f t="shared" si="26"/>
        <v>2222222</v>
      </c>
      <c r="G532" s="375">
        <f t="shared" si="25"/>
        <v>0</v>
      </c>
      <c r="I532" s="376">
        <f>IF(OR(C532="150 Directors advances", C532="120 accounts receivable", C532="720.2 Automobile - Insurance", C532="720.3 Automobile - License", C532="870.4 Rent - Insurance", C532="870.6 Rent - Property Tax", C532="870.7 Rent - Homeoffice", C532="870.9 Rent - Water"),
   0,
   IF(Dashboard!$F$5="Quick",
      IF(OR(C532="190 Automobile",C532="200 computer hardware",C532="210 Computer software",C532="220 Quickbooks software",C532="230 Office equipment",C532="240 Office furniture"),
         E532-(E532/(1+Dashboard!$F$4)),
         0
      ),
      IF(C532="750 Business promotion",
         E532-(E532/(1+4.793/100)),
         E532-(E532/(1+Dashboard!$F$4))
      )
   )
)</f>
        <v>0</v>
      </c>
      <c r="J532" s="26">
        <f>Bank2[[#This Row],[Money in/ (Money out)]]-Bank2[[#This Row],[GST/HST]]</f>
        <v>0</v>
      </c>
      <c r="L532" s="23">
        <f t="shared" si="24"/>
        <v>0</v>
      </c>
    </row>
    <row r="533" spans="4:12" x14ac:dyDescent="0.2">
      <c r="D533" s="397">
        <f>_xlfn.XLOOKUP(C:C,Table1[for Import to Bank Register dropdown],Table1[for Pivot],0,0,1)</f>
        <v>0</v>
      </c>
      <c r="E533" s="403"/>
      <c r="F533" s="146">
        <f t="shared" si="26"/>
        <v>2222222</v>
      </c>
      <c r="G533" s="375">
        <f t="shared" si="25"/>
        <v>0</v>
      </c>
      <c r="I533" s="376">
        <f>IF(OR(C533="150 Directors advances", C533="120 accounts receivable", C533="720.2 Automobile - Insurance", C533="720.3 Automobile - License", C533="870.4 Rent - Insurance", C533="870.6 Rent - Property Tax", C533="870.7 Rent - Homeoffice", C533="870.9 Rent - Water"),
   0,
   IF(Dashboard!$F$5="Quick",
      IF(OR(C533="190 Automobile",C533="200 computer hardware",C533="210 Computer software",C533="220 Quickbooks software",C533="230 Office equipment",C533="240 Office furniture"),
         E533-(E533/(1+Dashboard!$F$4)),
         0
      ),
      IF(C533="750 Business promotion",
         E533-(E533/(1+4.793/100)),
         E533-(E533/(1+Dashboard!$F$4))
      )
   )
)</f>
        <v>0</v>
      </c>
      <c r="J533" s="26">
        <f>Bank2[[#This Row],[Money in/ (Money out)]]-Bank2[[#This Row],[GST/HST]]</f>
        <v>0</v>
      </c>
      <c r="L533" s="23">
        <f t="shared" si="24"/>
        <v>0</v>
      </c>
    </row>
    <row r="534" spans="4:12" x14ac:dyDescent="0.2">
      <c r="D534" s="397">
        <f>_xlfn.XLOOKUP(C:C,Table1[for Import to Bank Register dropdown],Table1[for Pivot],0,0,1)</f>
        <v>0</v>
      </c>
      <c r="E534" s="403"/>
      <c r="F534" s="146">
        <f t="shared" si="26"/>
        <v>2222222</v>
      </c>
      <c r="G534" s="375">
        <f t="shared" si="25"/>
        <v>0</v>
      </c>
      <c r="I534" s="376">
        <f>IF(OR(C534="150 Directors advances", C534="120 accounts receivable", C534="720.2 Automobile - Insurance", C534="720.3 Automobile - License", C534="870.4 Rent - Insurance", C534="870.6 Rent - Property Tax", C534="870.7 Rent - Homeoffice", C534="870.9 Rent - Water"),
   0,
   IF(Dashboard!$F$5="Quick",
      IF(OR(C534="190 Automobile",C534="200 computer hardware",C534="210 Computer software",C534="220 Quickbooks software",C534="230 Office equipment",C534="240 Office furniture"),
         E534-(E534/(1+Dashboard!$F$4)),
         0
      ),
      IF(C534="750 Business promotion",
         E534-(E534/(1+4.793/100)),
         E534-(E534/(1+Dashboard!$F$4))
      )
   )
)</f>
        <v>0</v>
      </c>
      <c r="J534" s="26">
        <f>Bank2[[#This Row],[Money in/ (Money out)]]-Bank2[[#This Row],[GST/HST]]</f>
        <v>0</v>
      </c>
      <c r="L534" s="23">
        <f t="shared" si="24"/>
        <v>0</v>
      </c>
    </row>
    <row r="535" spans="4:12" x14ac:dyDescent="0.2">
      <c r="D535" s="397">
        <f>_xlfn.XLOOKUP(C:C,Table1[for Import to Bank Register dropdown],Table1[for Pivot],0,0,1)</f>
        <v>0</v>
      </c>
      <c r="E535" s="403"/>
      <c r="F535" s="146">
        <f t="shared" si="26"/>
        <v>2222222</v>
      </c>
      <c r="G535" s="375">
        <f t="shared" si="25"/>
        <v>0</v>
      </c>
      <c r="I535" s="376">
        <f>IF(OR(C535="150 Directors advances", C535="120 accounts receivable", C535="720.2 Automobile - Insurance", C535="720.3 Automobile - License", C535="870.4 Rent - Insurance", C535="870.6 Rent - Property Tax", C535="870.7 Rent - Homeoffice", C535="870.9 Rent - Water"),
   0,
   IF(Dashboard!$F$5="Quick",
      IF(OR(C535="190 Automobile",C535="200 computer hardware",C535="210 Computer software",C535="220 Quickbooks software",C535="230 Office equipment",C535="240 Office furniture"),
         E535-(E535/(1+Dashboard!$F$4)),
         0
      ),
      IF(C535="750 Business promotion",
         E535-(E535/(1+4.793/100)),
         E535-(E535/(1+Dashboard!$F$4))
      )
   )
)</f>
        <v>0</v>
      </c>
      <c r="J535" s="26">
        <f>Bank2[[#This Row],[Money in/ (Money out)]]-Bank2[[#This Row],[GST/HST]]</f>
        <v>0</v>
      </c>
      <c r="L535" s="23">
        <f t="shared" si="24"/>
        <v>0</v>
      </c>
    </row>
    <row r="536" spans="4:12" x14ac:dyDescent="0.2">
      <c r="D536" s="397">
        <f>_xlfn.XLOOKUP(C:C,Table1[for Import to Bank Register dropdown],Table1[for Pivot],0,0,1)</f>
        <v>0</v>
      </c>
      <c r="E536" s="403"/>
      <c r="F536" s="146">
        <f t="shared" si="26"/>
        <v>2222222</v>
      </c>
      <c r="G536" s="375">
        <f t="shared" si="25"/>
        <v>0</v>
      </c>
      <c r="I536" s="376">
        <f>IF(OR(C536="150 Directors advances", C536="120 accounts receivable", C536="720.2 Automobile - Insurance", C536="720.3 Automobile - License", C536="870.4 Rent - Insurance", C536="870.6 Rent - Property Tax", C536="870.7 Rent - Homeoffice", C536="870.9 Rent - Water"),
   0,
   IF(Dashboard!$F$5="Quick",
      IF(OR(C536="190 Automobile",C536="200 computer hardware",C536="210 Computer software",C536="220 Quickbooks software",C536="230 Office equipment",C536="240 Office furniture"),
         E536-(E536/(1+Dashboard!$F$4)),
         0
      ),
      IF(C536="750 Business promotion",
         E536-(E536/(1+4.793/100)),
         E536-(E536/(1+Dashboard!$F$4))
      )
   )
)</f>
        <v>0</v>
      </c>
      <c r="J536" s="26">
        <f>Bank2[[#This Row],[Money in/ (Money out)]]-Bank2[[#This Row],[GST/HST]]</f>
        <v>0</v>
      </c>
      <c r="L536" s="23">
        <f t="shared" si="24"/>
        <v>0</v>
      </c>
    </row>
    <row r="537" spans="4:12" x14ac:dyDescent="0.2">
      <c r="D537" s="397">
        <f>_xlfn.XLOOKUP(C:C,Table1[for Import to Bank Register dropdown],Table1[for Pivot],0,0,1)</f>
        <v>0</v>
      </c>
      <c r="E537" s="403"/>
      <c r="F537" s="146">
        <f t="shared" si="26"/>
        <v>2222222</v>
      </c>
      <c r="G537" s="375">
        <f t="shared" si="25"/>
        <v>0</v>
      </c>
      <c r="I537" s="376">
        <f>IF(OR(C537="150 Directors advances", C537="120 accounts receivable", C537="720.2 Automobile - Insurance", C537="720.3 Automobile - License", C537="870.4 Rent - Insurance", C537="870.6 Rent - Property Tax", C537="870.7 Rent - Homeoffice", C537="870.9 Rent - Water"),
   0,
   IF(Dashboard!$F$5="Quick",
      IF(OR(C537="190 Automobile",C537="200 computer hardware",C537="210 Computer software",C537="220 Quickbooks software",C537="230 Office equipment",C537="240 Office furniture"),
         E537-(E537/(1+Dashboard!$F$4)),
         0
      ),
      IF(C537="750 Business promotion",
         E537-(E537/(1+4.793/100)),
         E537-(E537/(1+Dashboard!$F$4))
      )
   )
)</f>
        <v>0</v>
      </c>
      <c r="J537" s="26">
        <f>Bank2[[#This Row],[Money in/ (Money out)]]-Bank2[[#This Row],[GST/HST]]</f>
        <v>0</v>
      </c>
      <c r="L537" s="23">
        <f t="shared" si="24"/>
        <v>0</v>
      </c>
    </row>
    <row r="538" spans="4:12" x14ac:dyDescent="0.2">
      <c r="D538" s="397">
        <f>_xlfn.XLOOKUP(C:C,Table1[for Import to Bank Register dropdown],Table1[for Pivot],0,0,1)</f>
        <v>0</v>
      </c>
      <c r="E538" s="403"/>
      <c r="F538" s="146">
        <f t="shared" si="26"/>
        <v>2222222</v>
      </c>
      <c r="G538" s="375">
        <f t="shared" si="25"/>
        <v>0</v>
      </c>
      <c r="I538" s="376">
        <f>IF(OR(C538="150 Directors advances", C538="120 accounts receivable", C538="720.2 Automobile - Insurance", C538="720.3 Automobile - License", C538="870.4 Rent - Insurance", C538="870.6 Rent - Property Tax", C538="870.7 Rent - Homeoffice", C538="870.9 Rent - Water"),
   0,
   IF(Dashboard!$F$5="Quick",
      IF(OR(C538="190 Automobile",C538="200 computer hardware",C538="210 Computer software",C538="220 Quickbooks software",C538="230 Office equipment",C538="240 Office furniture"),
         E538-(E538/(1+Dashboard!$F$4)),
         0
      ),
      IF(C538="750 Business promotion",
         E538-(E538/(1+4.793/100)),
         E538-(E538/(1+Dashboard!$F$4))
      )
   )
)</f>
        <v>0</v>
      </c>
      <c r="J538" s="26">
        <f>Bank2[[#This Row],[Money in/ (Money out)]]-Bank2[[#This Row],[GST/HST]]</f>
        <v>0</v>
      </c>
      <c r="L538" s="23">
        <f t="shared" si="24"/>
        <v>0</v>
      </c>
    </row>
    <row r="539" spans="4:12" x14ac:dyDescent="0.2">
      <c r="D539" s="397">
        <f>_xlfn.XLOOKUP(C:C,Table1[for Import to Bank Register dropdown],Table1[for Pivot],0,0,1)</f>
        <v>0</v>
      </c>
      <c r="E539" s="403"/>
      <c r="F539" s="146">
        <f t="shared" si="26"/>
        <v>2222222</v>
      </c>
      <c r="G539" s="375">
        <f t="shared" si="25"/>
        <v>0</v>
      </c>
      <c r="I539" s="376">
        <f>IF(OR(C539="150 Directors advances", C539="120 accounts receivable", C539="720.2 Automobile - Insurance", C539="720.3 Automobile - License", C539="870.4 Rent - Insurance", C539="870.6 Rent - Property Tax", C539="870.7 Rent - Homeoffice", C539="870.9 Rent - Water"),
   0,
   IF(Dashboard!$F$5="Quick",
      IF(OR(C539="190 Automobile",C539="200 computer hardware",C539="210 Computer software",C539="220 Quickbooks software",C539="230 Office equipment",C539="240 Office furniture"),
         E539-(E539/(1+Dashboard!$F$4)),
         0
      ),
      IF(C539="750 Business promotion",
         E539-(E539/(1+4.793/100)),
         E539-(E539/(1+Dashboard!$F$4))
      )
   )
)</f>
        <v>0</v>
      </c>
      <c r="J539" s="26">
        <f>Bank2[[#This Row],[Money in/ (Money out)]]-Bank2[[#This Row],[GST/HST]]</f>
        <v>0</v>
      </c>
      <c r="L539" s="23">
        <f t="shared" si="24"/>
        <v>0</v>
      </c>
    </row>
    <row r="540" spans="4:12" x14ac:dyDescent="0.2">
      <c r="D540" s="397">
        <f>_xlfn.XLOOKUP(C:C,Table1[for Import to Bank Register dropdown],Table1[for Pivot],0,0,1)</f>
        <v>0</v>
      </c>
      <c r="E540" s="403"/>
      <c r="F540" s="146">
        <f t="shared" si="26"/>
        <v>2222222</v>
      </c>
      <c r="G540" s="375">
        <f t="shared" si="25"/>
        <v>0</v>
      </c>
      <c r="I540" s="376">
        <f>IF(OR(C540="150 Directors advances", C540="120 accounts receivable", C540="720.2 Automobile - Insurance", C540="720.3 Automobile - License", C540="870.4 Rent - Insurance", C540="870.6 Rent - Property Tax", C540="870.7 Rent - Homeoffice", C540="870.9 Rent - Water"),
   0,
   IF(Dashboard!$F$5="Quick",
      IF(OR(C540="190 Automobile",C540="200 computer hardware",C540="210 Computer software",C540="220 Quickbooks software",C540="230 Office equipment",C540="240 Office furniture"),
         E540-(E540/(1+Dashboard!$F$4)),
         0
      ),
      IF(C540="750 Business promotion",
         E540-(E540/(1+4.793/100)),
         E540-(E540/(1+Dashboard!$F$4))
      )
   )
)</f>
        <v>0</v>
      </c>
      <c r="J540" s="26">
        <f>Bank2[[#This Row],[Money in/ (Money out)]]-Bank2[[#This Row],[GST/HST]]</f>
        <v>0</v>
      </c>
      <c r="L540" s="23">
        <f t="shared" si="24"/>
        <v>0</v>
      </c>
    </row>
    <row r="541" spans="4:12" x14ac:dyDescent="0.2">
      <c r="D541" s="397">
        <f>_xlfn.XLOOKUP(C:C,Table1[for Import to Bank Register dropdown],Table1[for Pivot],0,0,1)</f>
        <v>0</v>
      </c>
      <c r="E541" s="403"/>
      <c r="F541" s="146">
        <f t="shared" si="26"/>
        <v>2222222</v>
      </c>
      <c r="G541" s="375">
        <f t="shared" si="25"/>
        <v>0</v>
      </c>
      <c r="I541" s="376">
        <f>IF(OR(C541="150 Directors advances", C541="120 accounts receivable", C541="720.2 Automobile - Insurance", C541="720.3 Automobile - License", C541="870.4 Rent - Insurance", C541="870.6 Rent - Property Tax", C541="870.7 Rent - Homeoffice", C541="870.9 Rent - Water"),
   0,
   IF(Dashboard!$F$5="Quick",
      IF(OR(C541="190 Automobile",C541="200 computer hardware",C541="210 Computer software",C541="220 Quickbooks software",C541="230 Office equipment",C541="240 Office furniture"),
         E541-(E541/(1+Dashboard!$F$4)),
         0
      ),
      IF(C541="750 Business promotion",
         E541-(E541/(1+4.793/100)),
         E541-(E541/(1+Dashboard!$F$4))
      )
   )
)</f>
        <v>0</v>
      </c>
      <c r="J541" s="26">
        <f>Bank2[[#This Row],[Money in/ (Money out)]]-Bank2[[#This Row],[GST/HST]]</f>
        <v>0</v>
      </c>
      <c r="L541" s="23">
        <f t="shared" si="24"/>
        <v>0</v>
      </c>
    </row>
    <row r="542" spans="4:12" x14ac:dyDescent="0.2">
      <c r="D542" s="397">
        <f>_xlfn.XLOOKUP(C:C,Table1[for Import to Bank Register dropdown],Table1[for Pivot],0,0,1)</f>
        <v>0</v>
      </c>
      <c r="E542" s="403"/>
      <c r="F542" s="146">
        <f t="shared" si="26"/>
        <v>2222222</v>
      </c>
      <c r="G542" s="375">
        <f t="shared" si="25"/>
        <v>0</v>
      </c>
      <c r="I542" s="376">
        <f>IF(OR(C542="150 Directors advances", C542="120 accounts receivable", C542="720.2 Automobile - Insurance", C542="720.3 Automobile - License", C542="870.4 Rent - Insurance", C542="870.6 Rent - Property Tax", C542="870.7 Rent - Homeoffice", C542="870.9 Rent - Water"),
   0,
   IF(Dashboard!$F$5="Quick",
      IF(OR(C542="190 Automobile",C542="200 computer hardware",C542="210 Computer software",C542="220 Quickbooks software",C542="230 Office equipment",C542="240 Office furniture"),
         E542-(E542/(1+Dashboard!$F$4)),
         0
      ),
      IF(C542="750 Business promotion",
         E542-(E542/(1+4.793/100)),
         E542-(E542/(1+Dashboard!$F$4))
      )
   )
)</f>
        <v>0</v>
      </c>
      <c r="J542" s="26">
        <f>Bank2[[#This Row],[Money in/ (Money out)]]-Bank2[[#This Row],[GST/HST]]</f>
        <v>0</v>
      </c>
      <c r="L542" s="23">
        <f t="shared" si="24"/>
        <v>0</v>
      </c>
    </row>
    <row r="543" spans="4:12" x14ac:dyDescent="0.2">
      <c r="D543" s="397">
        <f>_xlfn.XLOOKUP(C:C,Table1[for Import to Bank Register dropdown],Table1[for Pivot],0,0,1)</f>
        <v>0</v>
      </c>
      <c r="E543" s="403"/>
      <c r="F543" s="146">
        <f t="shared" si="26"/>
        <v>2222222</v>
      </c>
      <c r="G543" s="375">
        <f t="shared" si="25"/>
        <v>0</v>
      </c>
      <c r="I543" s="376">
        <f>IF(OR(C543="150 Directors advances", C543="120 accounts receivable", C543="720.2 Automobile - Insurance", C543="720.3 Automobile - License", C543="870.4 Rent - Insurance", C543="870.6 Rent - Property Tax", C543="870.7 Rent - Homeoffice", C543="870.9 Rent - Water"),
   0,
   IF(Dashboard!$F$5="Quick",
      IF(OR(C543="190 Automobile",C543="200 computer hardware",C543="210 Computer software",C543="220 Quickbooks software",C543="230 Office equipment",C543="240 Office furniture"),
         E543-(E543/(1+Dashboard!$F$4)),
         0
      ),
      IF(C543="750 Business promotion",
         E543-(E543/(1+4.793/100)),
         E543-(E543/(1+Dashboard!$F$4))
      )
   )
)</f>
        <v>0</v>
      </c>
      <c r="J543" s="26">
        <f>Bank2[[#This Row],[Money in/ (Money out)]]-Bank2[[#This Row],[GST/HST]]</f>
        <v>0</v>
      </c>
      <c r="L543" s="23">
        <f t="shared" si="24"/>
        <v>0</v>
      </c>
    </row>
    <row r="544" spans="4:12" x14ac:dyDescent="0.2">
      <c r="D544" s="397">
        <f>_xlfn.XLOOKUP(C:C,Table1[for Import to Bank Register dropdown],Table1[for Pivot],0,0,1)</f>
        <v>0</v>
      </c>
      <c r="E544" s="403"/>
      <c r="F544" s="146">
        <f t="shared" si="26"/>
        <v>2222222</v>
      </c>
      <c r="G544" s="375">
        <f t="shared" si="25"/>
        <v>0</v>
      </c>
      <c r="I544" s="376">
        <f>IF(OR(C544="150 Directors advances", C544="120 accounts receivable", C544="720.2 Automobile - Insurance", C544="720.3 Automobile - License", C544="870.4 Rent - Insurance", C544="870.6 Rent - Property Tax", C544="870.7 Rent - Homeoffice", C544="870.9 Rent - Water"),
   0,
   IF(Dashboard!$F$5="Quick",
      IF(OR(C544="190 Automobile",C544="200 computer hardware",C544="210 Computer software",C544="220 Quickbooks software",C544="230 Office equipment",C544="240 Office furniture"),
         E544-(E544/(1+Dashboard!$F$4)),
         0
      ),
      IF(C544="750 Business promotion",
         E544-(E544/(1+4.793/100)),
         E544-(E544/(1+Dashboard!$F$4))
      )
   )
)</f>
        <v>0</v>
      </c>
      <c r="J544" s="26">
        <f>Bank2[[#This Row],[Money in/ (Money out)]]-Bank2[[#This Row],[GST/HST]]</f>
        <v>0</v>
      </c>
      <c r="L544" s="23">
        <f t="shared" si="24"/>
        <v>0</v>
      </c>
    </row>
    <row r="545" spans="4:12" x14ac:dyDescent="0.2">
      <c r="D545" s="397">
        <f>_xlfn.XLOOKUP(C:C,Table1[for Import to Bank Register dropdown],Table1[for Pivot],0,0,1)</f>
        <v>0</v>
      </c>
      <c r="E545" s="403"/>
      <c r="F545" s="146">
        <f t="shared" si="26"/>
        <v>2222222</v>
      </c>
      <c r="G545" s="375">
        <f t="shared" si="25"/>
        <v>0</v>
      </c>
      <c r="I545" s="376">
        <f>IF(OR(C545="150 Directors advances", C545="120 accounts receivable", C545="720.2 Automobile - Insurance", C545="720.3 Automobile - License", C545="870.4 Rent - Insurance", C545="870.6 Rent - Property Tax", C545="870.7 Rent - Homeoffice", C545="870.9 Rent - Water"),
   0,
   IF(Dashboard!$F$5="Quick",
      IF(OR(C545="190 Automobile",C545="200 computer hardware",C545="210 Computer software",C545="220 Quickbooks software",C545="230 Office equipment",C545="240 Office furniture"),
         E545-(E545/(1+Dashboard!$F$4)),
         0
      ),
      IF(C545="750 Business promotion",
         E545-(E545/(1+4.793/100)),
         E545-(E545/(1+Dashboard!$F$4))
      )
   )
)</f>
        <v>0</v>
      </c>
      <c r="J545" s="26">
        <f>Bank2[[#This Row],[Money in/ (Money out)]]-Bank2[[#This Row],[GST/HST]]</f>
        <v>0</v>
      </c>
      <c r="L545" s="23">
        <f t="shared" si="24"/>
        <v>0</v>
      </c>
    </row>
    <row r="546" spans="4:12" x14ac:dyDescent="0.2">
      <c r="D546" s="397">
        <f>_xlfn.XLOOKUP(C:C,Table1[for Import to Bank Register dropdown],Table1[for Pivot],0,0,1)</f>
        <v>0</v>
      </c>
      <c r="E546" s="403"/>
      <c r="F546" s="146">
        <f t="shared" si="26"/>
        <v>2222222</v>
      </c>
      <c r="G546" s="375">
        <f t="shared" si="25"/>
        <v>0</v>
      </c>
      <c r="I546" s="376">
        <f>IF(OR(C546="150 Directors advances", C546="120 accounts receivable", C546="720.2 Automobile - Insurance", C546="720.3 Automobile - License", C546="870.4 Rent - Insurance", C546="870.6 Rent - Property Tax", C546="870.7 Rent - Homeoffice", C546="870.9 Rent - Water"),
   0,
   IF(Dashboard!$F$5="Quick",
      IF(OR(C546="190 Automobile",C546="200 computer hardware",C546="210 Computer software",C546="220 Quickbooks software",C546="230 Office equipment",C546="240 Office furniture"),
         E546-(E546/(1+Dashboard!$F$4)),
         0
      ),
      IF(C546="750 Business promotion",
         E546-(E546/(1+4.793/100)),
         E546-(E546/(1+Dashboard!$F$4))
      )
   )
)</f>
        <v>0</v>
      </c>
      <c r="J546" s="26">
        <f>Bank2[[#This Row],[Money in/ (Money out)]]-Bank2[[#This Row],[GST/HST]]</f>
        <v>0</v>
      </c>
      <c r="L546" s="23">
        <f t="shared" si="24"/>
        <v>0</v>
      </c>
    </row>
    <row r="547" spans="4:12" x14ac:dyDescent="0.2">
      <c r="D547" s="397">
        <f>_xlfn.XLOOKUP(C:C,Table1[for Import to Bank Register dropdown],Table1[for Pivot],0,0,1)</f>
        <v>0</v>
      </c>
      <c r="E547" s="403"/>
      <c r="F547" s="146">
        <f t="shared" si="26"/>
        <v>2222222</v>
      </c>
      <c r="G547" s="375">
        <f t="shared" si="25"/>
        <v>0</v>
      </c>
      <c r="I547" s="376">
        <f>IF(OR(C547="150 Directors advances", C547="120 accounts receivable", C547="720.2 Automobile - Insurance", C547="720.3 Automobile - License", C547="870.4 Rent - Insurance", C547="870.6 Rent - Property Tax", C547="870.7 Rent - Homeoffice", C547="870.9 Rent - Water"),
   0,
   IF(Dashboard!$F$5="Quick",
      IF(OR(C547="190 Automobile",C547="200 computer hardware",C547="210 Computer software",C547="220 Quickbooks software",C547="230 Office equipment",C547="240 Office furniture"),
         E547-(E547/(1+Dashboard!$F$4)),
         0
      ),
      IF(C547="750 Business promotion",
         E547-(E547/(1+4.793/100)),
         E547-(E547/(1+Dashboard!$F$4))
      )
   )
)</f>
        <v>0</v>
      </c>
      <c r="J547" s="26">
        <f>Bank2[[#This Row],[Money in/ (Money out)]]-Bank2[[#This Row],[GST/HST]]</f>
        <v>0</v>
      </c>
      <c r="L547" s="23">
        <f t="shared" si="24"/>
        <v>0</v>
      </c>
    </row>
    <row r="548" spans="4:12" x14ac:dyDescent="0.2">
      <c r="D548" s="397">
        <f>_xlfn.XLOOKUP(C:C,Table1[for Import to Bank Register dropdown],Table1[for Pivot],0,0,1)</f>
        <v>0</v>
      </c>
      <c r="E548" s="403"/>
      <c r="F548" s="146">
        <f t="shared" si="26"/>
        <v>2222222</v>
      </c>
      <c r="G548" s="375">
        <f t="shared" si="25"/>
        <v>0</v>
      </c>
      <c r="I548" s="376">
        <f>IF(OR(C548="150 Directors advances", C548="120 accounts receivable", C548="720.2 Automobile - Insurance", C548="720.3 Automobile - License", C548="870.4 Rent - Insurance", C548="870.6 Rent - Property Tax", C548="870.7 Rent - Homeoffice", C548="870.9 Rent - Water"),
   0,
   IF(Dashboard!$F$5="Quick",
      IF(OR(C548="190 Automobile",C548="200 computer hardware",C548="210 Computer software",C548="220 Quickbooks software",C548="230 Office equipment",C548="240 Office furniture"),
         E548-(E548/(1+Dashboard!$F$4)),
         0
      ),
      IF(C548="750 Business promotion",
         E548-(E548/(1+4.793/100)),
         E548-(E548/(1+Dashboard!$F$4))
      )
   )
)</f>
        <v>0</v>
      </c>
      <c r="J548" s="26">
        <f>Bank2[[#This Row],[Money in/ (Money out)]]-Bank2[[#This Row],[GST/HST]]</f>
        <v>0</v>
      </c>
      <c r="L548" s="23">
        <f t="shared" si="24"/>
        <v>0</v>
      </c>
    </row>
    <row r="549" spans="4:12" x14ac:dyDescent="0.2">
      <c r="D549" s="397">
        <f>_xlfn.XLOOKUP(C:C,Table1[for Import to Bank Register dropdown],Table1[for Pivot],0,0,1)</f>
        <v>0</v>
      </c>
      <c r="E549" s="403"/>
      <c r="F549" s="146">
        <f t="shared" si="26"/>
        <v>2222222</v>
      </c>
      <c r="G549" s="375">
        <f t="shared" si="25"/>
        <v>0</v>
      </c>
      <c r="I549" s="376">
        <f>IF(OR(C549="150 Directors advances", C549="120 accounts receivable", C549="720.2 Automobile - Insurance", C549="720.3 Automobile - License", C549="870.4 Rent - Insurance", C549="870.6 Rent - Property Tax", C549="870.7 Rent - Homeoffice", C549="870.9 Rent - Water"),
   0,
   IF(Dashboard!$F$5="Quick",
      IF(OR(C549="190 Automobile",C549="200 computer hardware",C549="210 Computer software",C549="220 Quickbooks software",C549="230 Office equipment",C549="240 Office furniture"),
         E549-(E549/(1+Dashboard!$F$4)),
         0
      ),
      IF(C549="750 Business promotion",
         E549-(E549/(1+4.793/100)),
         E549-(E549/(1+Dashboard!$F$4))
      )
   )
)</f>
        <v>0</v>
      </c>
      <c r="J549" s="26">
        <f>Bank2[[#This Row],[Money in/ (Money out)]]-Bank2[[#This Row],[GST/HST]]</f>
        <v>0</v>
      </c>
      <c r="L549" s="23">
        <f t="shared" si="24"/>
        <v>0</v>
      </c>
    </row>
    <row r="550" spans="4:12" x14ac:dyDescent="0.2">
      <c r="D550" s="397">
        <f>_xlfn.XLOOKUP(C:C,Table1[for Import to Bank Register dropdown],Table1[for Pivot],0,0,1)</f>
        <v>0</v>
      </c>
      <c r="E550" s="403"/>
      <c r="F550" s="146">
        <f t="shared" si="26"/>
        <v>2222222</v>
      </c>
      <c r="G550" s="375">
        <f t="shared" si="25"/>
        <v>0</v>
      </c>
      <c r="I550" s="376">
        <f>IF(OR(C550="150 Directors advances", C550="120 accounts receivable", C550="720.2 Automobile - Insurance", C550="720.3 Automobile - License", C550="870.4 Rent - Insurance", C550="870.6 Rent - Property Tax", C550="870.7 Rent - Homeoffice", C550="870.9 Rent - Water"),
   0,
   IF(Dashboard!$F$5="Quick",
      IF(OR(C550="190 Automobile",C550="200 computer hardware",C550="210 Computer software",C550="220 Quickbooks software",C550="230 Office equipment",C550="240 Office furniture"),
         E550-(E550/(1+Dashboard!$F$4)),
         0
      ),
      IF(C550="750 Business promotion",
         E550-(E550/(1+4.793/100)),
         E550-(E550/(1+Dashboard!$F$4))
      )
   )
)</f>
        <v>0</v>
      </c>
      <c r="J550" s="26">
        <f>Bank2[[#This Row],[Money in/ (Money out)]]-Bank2[[#This Row],[GST/HST]]</f>
        <v>0</v>
      </c>
      <c r="L550" s="23">
        <f t="shared" si="24"/>
        <v>0</v>
      </c>
    </row>
    <row r="551" spans="4:12" x14ac:dyDescent="0.2">
      <c r="D551" s="397">
        <f>_xlfn.XLOOKUP(C:C,Table1[for Import to Bank Register dropdown],Table1[for Pivot],0,0,1)</f>
        <v>0</v>
      </c>
      <c r="E551" s="403"/>
      <c r="F551" s="146">
        <f t="shared" si="26"/>
        <v>2222222</v>
      </c>
      <c r="G551" s="375">
        <f t="shared" si="25"/>
        <v>0</v>
      </c>
      <c r="I551" s="376">
        <f>IF(OR(C551="150 Directors advances", C551="120 accounts receivable", C551="720.2 Automobile - Insurance", C551="720.3 Automobile - License", C551="870.4 Rent - Insurance", C551="870.6 Rent - Property Tax", C551="870.7 Rent - Homeoffice", C551="870.9 Rent - Water"),
   0,
   IF(Dashboard!$F$5="Quick",
      IF(OR(C551="190 Automobile",C551="200 computer hardware",C551="210 Computer software",C551="220 Quickbooks software",C551="230 Office equipment",C551="240 Office furniture"),
         E551-(E551/(1+Dashboard!$F$4)),
         0
      ),
      IF(C551="750 Business promotion",
         E551-(E551/(1+4.793/100)),
         E551-(E551/(1+Dashboard!$F$4))
      )
   )
)</f>
        <v>0</v>
      </c>
      <c r="J551" s="26">
        <f>Bank2[[#This Row],[Money in/ (Money out)]]-Bank2[[#This Row],[GST/HST]]</f>
        <v>0</v>
      </c>
      <c r="L551" s="23">
        <f t="shared" si="24"/>
        <v>0</v>
      </c>
    </row>
    <row r="552" spans="4:12" x14ac:dyDescent="0.2">
      <c r="D552" s="397">
        <f>_xlfn.XLOOKUP(C:C,Table1[for Import to Bank Register dropdown],Table1[for Pivot],0,0,1)</f>
        <v>0</v>
      </c>
      <c r="E552" s="403"/>
      <c r="F552" s="146">
        <f t="shared" si="26"/>
        <v>2222222</v>
      </c>
      <c r="G552" s="375">
        <f t="shared" si="25"/>
        <v>0</v>
      </c>
      <c r="I552" s="376">
        <f>IF(OR(C552="150 Directors advances", C552="120 accounts receivable", C552="720.2 Automobile - Insurance", C552="720.3 Automobile - License", C552="870.4 Rent - Insurance", C552="870.6 Rent - Property Tax", C552="870.7 Rent - Homeoffice", C552="870.9 Rent - Water"),
   0,
   IF(Dashboard!$F$5="Quick",
      IF(OR(C552="190 Automobile",C552="200 computer hardware",C552="210 Computer software",C552="220 Quickbooks software",C552="230 Office equipment",C552="240 Office furniture"),
         E552-(E552/(1+Dashboard!$F$4)),
         0
      ),
      IF(C552="750 Business promotion",
         E552-(E552/(1+4.793/100)),
         E552-(E552/(1+Dashboard!$F$4))
      )
   )
)</f>
        <v>0</v>
      </c>
      <c r="J552" s="26">
        <f>Bank2[[#This Row],[Money in/ (Money out)]]-Bank2[[#This Row],[GST/HST]]</f>
        <v>0</v>
      </c>
      <c r="L552" s="23">
        <f t="shared" si="24"/>
        <v>0</v>
      </c>
    </row>
    <row r="553" spans="4:12" x14ac:dyDescent="0.2">
      <c r="D553" s="397">
        <f>_xlfn.XLOOKUP(C:C,Table1[for Import to Bank Register dropdown],Table1[for Pivot],0,0,1)</f>
        <v>0</v>
      </c>
      <c r="E553" s="403"/>
      <c r="F553" s="146">
        <f t="shared" si="26"/>
        <v>2222222</v>
      </c>
      <c r="G553" s="375">
        <f t="shared" si="25"/>
        <v>0</v>
      </c>
      <c r="I553" s="376">
        <f>IF(OR(C553="150 Directors advances", C553="120 accounts receivable", C553="720.2 Automobile - Insurance", C553="720.3 Automobile - License", C553="870.4 Rent - Insurance", C553="870.6 Rent - Property Tax", C553="870.7 Rent - Homeoffice", C553="870.9 Rent - Water"),
   0,
   IF(Dashboard!$F$5="Quick",
      IF(OR(C553="190 Automobile",C553="200 computer hardware",C553="210 Computer software",C553="220 Quickbooks software",C553="230 Office equipment",C553="240 Office furniture"),
         E553-(E553/(1+Dashboard!$F$4)),
         0
      ),
      IF(C553="750 Business promotion",
         E553-(E553/(1+4.793/100)),
         E553-(E553/(1+Dashboard!$F$4))
      )
   )
)</f>
        <v>0</v>
      </c>
      <c r="J553" s="26">
        <f>Bank2[[#This Row],[Money in/ (Money out)]]-Bank2[[#This Row],[GST/HST]]</f>
        <v>0</v>
      </c>
      <c r="L553" s="23">
        <f t="shared" si="24"/>
        <v>0</v>
      </c>
    </row>
    <row r="554" spans="4:12" x14ac:dyDescent="0.2">
      <c r="D554" s="397">
        <f>_xlfn.XLOOKUP(C:C,Table1[for Import to Bank Register dropdown],Table1[for Pivot],0,0,1)</f>
        <v>0</v>
      </c>
      <c r="E554" s="403"/>
      <c r="F554" s="146">
        <f t="shared" si="26"/>
        <v>2222222</v>
      </c>
      <c r="G554" s="375">
        <f t="shared" si="25"/>
        <v>0</v>
      </c>
      <c r="I554" s="376">
        <f>IF(OR(C554="150 Directors advances", C554="120 accounts receivable", C554="720.2 Automobile - Insurance", C554="720.3 Automobile - License", C554="870.4 Rent - Insurance", C554="870.6 Rent - Property Tax", C554="870.7 Rent - Homeoffice", C554="870.9 Rent - Water"),
   0,
   IF(Dashboard!$F$5="Quick",
      IF(OR(C554="190 Automobile",C554="200 computer hardware",C554="210 Computer software",C554="220 Quickbooks software",C554="230 Office equipment",C554="240 Office furniture"),
         E554-(E554/(1+Dashboard!$F$4)),
         0
      ),
      IF(C554="750 Business promotion",
         E554-(E554/(1+4.793/100)),
         E554-(E554/(1+Dashboard!$F$4))
      )
   )
)</f>
        <v>0</v>
      </c>
      <c r="J554" s="26">
        <f>Bank2[[#This Row],[Money in/ (Money out)]]-Bank2[[#This Row],[GST/HST]]</f>
        <v>0</v>
      </c>
      <c r="L554" s="23">
        <f t="shared" si="24"/>
        <v>0</v>
      </c>
    </row>
    <row r="555" spans="4:12" x14ac:dyDescent="0.2">
      <c r="D555" s="397">
        <f>_xlfn.XLOOKUP(C:C,Table1[for Import to Bank Register dropdown],Table1[for Pivot],0,0,1)</f>
        <v>0</v>
      </c>
      <c r="E555" s="403"/>
      <c r="F555" s="146">
        <f t="shared" si="26"/>
        <v>2222222</v>
      </c>
      <c r="G555" s="375">
        <f t="shared" si="25"/>
        <v>0</v>
      </c>
      <c r="I555" s="376">
        <f>IF(OR(C555="150 Directors advances", C555="120 accounts receivable", C555="720.2 Automobile - Insurance", C555="720.3 Automobile - License", C555="870.4 Rent - Insurance", C555="870.6 Rent - Property Tax", C555="870.7 Rent - Homeoffice", C555="870.9 Rent - Water"),
   0,
   IF(Dashboard!$F$5="Quick",
      IF(OR(C555="190 Automobile",C555="200 computer hardware",C555="210 Computer software",C555="220 Quickbooks software",C555="230 Office equipment",C555="240 Office furniture"),
         E555-(E555/(1+Dashboard!$F$4)),
         0
      ),
      IF(C555="750 Business promotion",
         E555-(E555/(1+4.793/100)),
         E555-(E555/(1+Dashboard!$F$4))
      )
   )
)</f>
        <v>0</v>
      </c>
      <c r="J555" s="26">
        <f>Bank2[[#This Row],[Money in/ (Money out)]]-Bank2[[#This Row],[GST/HST]]</f>
        <v>0</v>
      </c>
      <c r="L555" s="23">
        <f t="shared" si="24"/>
        <v>0</v>
      </c>
    </row>
    <row r="556" spans="4:12" x14ac:dyDescent="0.2">
      <c r="D556" s="397">
        <f>_xlfn.XLOOKUP(C:C,Table1[for Import to Bank Register dropdown],Table1[for Pivot],0,0,1)</f>
        <v>0</v>
      </c>
      <c r="E556" s="403"/>
      <c r="F556" s="146">
        <f t="shared" si="26"/>
        <v>2222222</v>
      </c>
      <c r="G556" s="375">
        <f t="shared" si="25"/>
        <v>0</v>
      </c>
      <c r="I556" s="376">
        <f>IF(OR(C556="150 Directors advances", C556="120 accounts receivable", C556="720.2 Automobile - Insurance", C556="720.3 Automobile - License", C556="870.4 Rent - Insurance", C556="870.6 Rent - Property Tax", C556="870.7 Rent - Homeoffice", C556="870.9 Rent - Water"),
   0,
   IF(Dashboard!$F$5="Quick",
      IF(OR(C556="190 Automobile",C556="200 computer hardware",C556="210 Computer software",C556="220 Quickbooks software",C556="230 Office equipment",C556="240 Office furniture"),
         E556-(E556/(1+Dashboard!$F$4)),
         0
      ),
      IF(C556="750 Business promotion",
         E556-(E556/(1+4.793/100)),
         E556-(E556/(1+Dashboard!$F$4))
      )
   )
)</f>
        <v>0</v>
      </c>
      <c r="J556" s="26">
        <f>Bank2[[#This Row],[Money in/ (Money out)]]-Bank2[[#This Row],[GST/HST]]</f>
        <v>0</v>
      </c>
      <c r="L556" s="23">
        <f t="shared" si="24"/>
        <v>0</v>
      </c>
    </row>
    <row r="557" spans="4:12" x14ac:dyDescent="0.2">
      <c r="D557" s="397">
        <f>_xlfn.XLOOKUP(C:C,Table1[for Import to Bank Register dropdown],Table1[for Pivot],0,0,1)</f>
        <v>0</v>
      </c>
      <c r="E557" s="403"/>
      <c r="F557" s="146">
        <f t="shared" si="26"/>
        <v>2222222</v>
      </c>
      <c r="G557" s="375">
        <f t="shared" si="25"/>
        <v>0</v>
      </c>
      <c r="I557" s="376">
        <f>IF(OR(C557="150 Directors advances", C557="120 accounts receivable", C557="720.2 Automobile - Insurance", C557="720.3 Automobile - License", C557="870.4 Rent - Insurance", C557="870.6 Rent - Property Tax", C557="870.7 Rent - Homeoffice", C557="870.9 Rent - Water"),
   0,
   IF(Dashboard!$F$5="Quick",
      IF(OR(C557="190 Automobile",C557="200 computer hardware",C557="210 Computer software",C557="220 Quickbooks software",C557="230 Office equipment",C557="240 Office furniture"),
         E557-(E557/(1+Dashboard!$F$4)),
         0
      ),
      IF(C557="750 Business promotion",
         E557-(E557/(1+4.793/100)),
         E557-(E557/(1+Dashboard!$F$4))
      )
   )
)</f>
        <v>0</v>
      </c>
      <c r="J557" s="26">
        <f>Bank2[[#This Row],[Money in/ (Money out)]]-Bank2[[#This Row],[GST/HST]]</f>
        <v>0</v>
      </c>
      <c r="L557" s="23">
        <f t="shared" si="24"/>
        <v>0</v>
      </c>
    </row>
    <row r="558" spans="4:12" x14ac:dyDescent="0.2">
      <c r="D558" s="397">
        <f>_xlfn.XLOOKUP(C:C,Table1[for Import to Bank Register dropdown],Table1[for Pivot],0,0,1)</f>
        <v>0</v>
      </c>
      <c r="E558" s="403"/>
      <c r="F558" s="146">
        <f t="shared" si="26"/>
        <v>2222222</v>
      </c>
      <c r="G558" s="375">
        <f t="shared" si="25"/>
        <v>0</v>
      </c>
      <c r="I558" s="376">
        <f>IF(OR(C558="150 Directors advances", C558="120 accounts receivable", C558="720.2 Automobile - Insurance", C558="720.3 Automobile - License", C558="870.4 Rent - Insurance", C558="870.6 Rent - Property Tax", C558="870.7 Rent - Homeoffice", C558="870.9 Rent - Water"),
   0,
   IF(Dashboard!$F$5="Quick",
      IF(OR(C558="190 Automobile",C558="200 computer hardware",C558="210 Computer software",C558="220 Quickbooks software",C558="230 Office equipment",C558="240 Office furniture"),
         E558-(E558/(1+Dashboard!$F$4)),
         0
      ),
      IF(C558="750 Business promotion",
         E558-(E558/(1+4.793/100)),
         E558-(E558/(1+Dashboard!$F$4))
      )
   )
)</f>
        <v>0</v>
      </c>
      <c r="J558" s="26">
        <f>Bank2[[#This Row],[Money in/ (Money out)]]-Bank2[[#This Row],[GST/HST]]</f>
        <v>0</v>
      </c>
      <c r="L558" s="23">
        <f t="shared" si="24"/>
        <v>0</v>
      </c>
    </row>
    <row r="559" spans="4:12" x14ac:dyDescent="0.2">
      <c r="D559" s="397">
        <f>_xlfn.XLOOKUP(C:C,Table1[for Import to Bank Register dropdown],Table1[for Pivot],0,0,1)</f>
        <v>0</v>
      </c>
      <c r="E559" s="403"/>
      <c r="F559" s="146">
        <f t="shared" si="26"/>
        <v>2222222</v>
      </c>
      <c r="G559" s="375">
        <f t="shared" si="25"/>
        <v>0</v>
      </c>
      <c r="I559" s="376">
        <f>IF(OR(C559="150 Directors advances", C559="120 accounts receivable", C559="720.2 Automobile - Insurance", C559="720.3 Automobile - License", C559="870.4 Rent - Insurance", C559="870.6 Rent - Property Tax", C559="870.7 Rent - Homeoffice", C559="870.9 Rent - Water"),
   0,
   IF(Dashboard!$F$5="Quick",
      IF(OR(C559="190 Automobile",C559="200 computer hardware",C559="210 Computer software",C559="220 Quickbooks software",C559="230 Office equipment",C559="240 Office furniture"),
         E559-(E559/(1+Dashboard!$F$4)),
         0
      ),
      IF(C559="750 Business promotion",
         E559-(E559/(1+4.793/100)),
         E559-(E559/(1+Dashboard!$F$4))
      )
   )
)</f>
        <v>0</v>
      </c>
      <c r="J559" s="26">
        <f>Bank2[[#This Row],[Money in/ (Money out)]]-Bank2[[#This Row],[GST/HST]]</f>
        <v>0</v>
      </c>
      <c r="L559" s="23">
        <f t="shared" si="24"/>
        <v>0</v>
      </c>
    </row>
    <row r="560" spans="4:12" x14ac:dyDescent="0.2">
      <c r="D560" s="397">
        <f>_xlfn.XLOOKUP(C:C,Table1[for Import to Bank Register dropdown],Table1[for Pivot],0,0,1)</f>
        <v>0</v>
      </c>
      <c r="E560" s="403"/>
      <c r="F560" s="146">
        <f t="shared" si="26"/>
        <v>2222222</v>
      </c>
      <c r="G560" s="375">
        <f t="shared" si="25"/>
        <v>0</v>
      </c>
      <c r="I560" s="376">
        <f>IF(OR(C560="150 Directors advances", C560="120 accounts receivable", C560="720.2 Automobile - Insurance", C560="720.3 Automobile - License", C560="870.4 Rent - Insurance", C560="870.6 Rent - Property Tax", C560="870.7 Rent - Homeoffice", C560="870.9 Rent - Water"),
   0,
   IF(Dashboard!$F$5="Quick",
      IF(OR(C560="190 Automobile",C560="200 computer hardware",C560="210 Computer software",C560="220 Quickbooks software",C560="230 Office equipment",C560="240 Office furniture"),
         E560-(E560/(1+Dashboard!$F$4)),
         0
      ),
      IF(C560="750 Business promotion",
         E560-(E560/(1+4.793/100)),
         E560-(E560/(1+Dashboard!$F$4))
      )
   )
)</f>
        <v>0</v>
      </c>
      <c r="J560" s="26">
        <f>Bank2[[#This Row],[Money in/ (Money out)]]-Bank2[[#This Row],[GST/HST]]</f>
        <v>0</v>
      </c>
      <c r="L560" s="23">
        <f t="shared" si="24"/>
        <v>0</v>
      </c>
    </row>
    <row r="561" spans="4:12" x14ac:dyDescent="0.2">
      <c r="D561" s="397">
        <f>_xlfn.XLOOKUP(C:C,Table1[for Import to Bank Register dropdown],Table1[for Pivot],0,0,1)</f>
        <v>0</v>
      </c>
      <c r="E561" s="403"/>
      <c r="F561" s="146">
        <f t="shared" si="26"/>
        <v>2222222</v>
      </c>
      <c r="G561" s="375">
        <f t="shared" si="25"/>
        <v>0</v>
      </c>
      <c r="I561" s="376">
        <f>IF(OR(C561="150 Directors advances", C561="120 accounts receivable", C561="720.2 Automobile - Insurance", C561="720.3 Automobile - License", C561="870.4 Rent - Insurance", C561="870.6 Rent - Property Tax", C561="870.7 Rent - Homeoffice", C561="870.9 Rent - Water"),
   0,
   IF(Dashboard!$F$5="Quick",
      IF(OR(C561="190 Automobile",C561="200 computer hardware",C561="210 Computer software",C561="220 Quickbooks software",C561="230 Office equipment",C561="240 Office furniture"),
         E561-(E561/(1+Dashboard!$F$4)),
         0
      ),
      IF(C561="750 Business promotion",
         E561-(E561/(1+4.793/100)),
         E561-(E561/(1+Dashboard!$F$4))
      )
   )
)</f>
        <v>0</v>
      </c>
      <c r="J561" s="26">
        <f>Bank2[[#This Row],[Money in/ (Money out)]]-Bank2[[#This Row],[GST/HST]]</f>
        <v>0</v>
      </c>
      <c r="L561" s="23">
        <f t="shared" si="24"/>
        <v>0</v>
      </c>
    </row>
    <row r="562" spans="4:12" x14ac:dyDescent="0.2">
      <c r="D562" s="397">
        <f>_xlfn.XLOOKUP(C:C,Table1[for Import to Bank Register dropdown],Table1[for Pivot],0,0,1)</f>
        <v>0</v>
      </c>
      <c r="E562" s="403"/>
      <c r="F562" s="146">
        <f t="shared" si="26"/>
        <v>2222222</v>
      </c>
      <c r="G562" s="375">
        <f t="shared" si="25"/>
        <v>0</v>
      </c>
      <c r="I562" s="376">
        <f>IF(OR(C562="150 Directors advances", C562="120 accounts receivable", C562="720.2 Automobile - Insurance", C562="720.3 Automobile - License", C562="870.4 Rent - Insurance", C562="870.6 Rent - Property Tax", C562="870.7 Rent - Homeoffice", C562="870.9 Rent - Water"),
   0,
   IF(Dashboard!$F$5="Quick",
      IF(OR(C562="190 Automobile",C562="200 computer hardware",C562="210 Computer software",C562="220 Quickbooks software",C562="230 Office equipment",C562="240 Office furniture"),
         E562-(E562/(1+Dashboard!$F$4)),
         0
      ),
      IF(C562="750 Business promotion",
         E562-(E562/(1+4.793/100)),
         E562-(E562/(1+Dashboard!$F$4))
      )
   )
)</f>
        <v>0</v>
      </c>
      <c r="J562" s="26">
        <f>Bank2[[#This Row],[Money in/ (Money out)]]-Bank2[[#This Row],[GST/HST]]</f>
        <v>0</v>
      </c>
      <c r="L562" s="23">
        <f t="shared" si="24"/>
        <v>0</v>
      </c>
    </row>
    <row r="563" spans="4:12" x14ac:dyDescent="0.2">
      <c r="D563" s="397">
        <f>_xlfn.XLOOKUP(C:C,Table1[for Import to Bank Register dropdown],Table1[for Pivot],0,0,1)</f>
        <v>0</v>
      </c>
      <c r="E563" s="403"/>
      <c r="F563" s="146">
        <f t="shared" si="26"/>
        <v>2222222</v>
      </c>
      <c r="G563" s="375">
        <f t="shared" si="25"/>
        <v>0</v>
      </c>
      <c r="I563" s="376">
        <f>IF(OR(C563="150 Directors advances", C563="120 accounts receivable", C563="720.2 Automobile - Insurance", C563="720.3 Automobile - License", C563="870.4 Rent - Insurance", C563="870.6 Rent - Property Tax", C563="870.7 Rent - Homeoffice", C563="870.9 Rent - Water"),
   0,
   IF(Dashboard!$F$5="Quick",
      IF(OR(C563="190 Automobile",C563="200 computer hardware",C563="210 Computer software",C563="220 Quickbooks software",C563="230 Office equipment",C563="240 Office furniture"),
         E563-(E563/(1+Dashboard!$F$4)),
         0
      ),
      IF(C563="750 Business promotion",
         E563-(E563/(1+4.793/100)),
         E563-(E563/(1+Dashboard!$F$4))
      )
   )
)</f>
        <v>0</v>
      </c>
      <c r="J563" s="26">
        <f>Bank2[[#This Row],[Money in/ (Money out)]]-Bank2[[#This Row],[GST/HST]]</f>
        <v>0</v>
      </c>
      <c r="L563" s="23">
        <f t="shared" si="24"/>
        <v>0</v>
      </c>
    </row>
    <row r="564" spans="4:12" x14ac:dyDescent="0.2">
      <c r="D564" s="397">
        <f>_xlfn.XLOOKUP(C:C,Table1[for Import to Bank Register dropdown],Table1[for Pivot],0,0,1)</f>
        <v>0</v>
      </c>
      <c r="E564" s="403"/>
      <c r="F564" s="146">
        <f t="shared" si="26"/>
        <v>2222222</v>
      </c>
      <c r="G564" s="375">
        <f t="shared" si="25"/>
        <v>0</v>
      </c>
      <c r="I564" s="376">
        <f>IF(OR(C564="150 Directors advances", C564="120 accounts receivable", C564="720.2 Automobile - Insurance", C564="720.3 Automobile - License", C564="870.4 Rent - Insurance", C564="870.6 Rent - Property Tax", C564="870.7 Rent - Homeoffice", C564="870.9 Rent - Water"),
   0,
   IF(Dashboard!$F$5="Quick",
      IF(OR(C564="190 Automobile",C564="200 computer hardware",C564="210 Computer software",C564="220 Quickbooks software",C564="230 Office equipment",C564="240 Office furniture"),
         E564-(E564/(1+Dashboard!$F$4)),
         0
      ),
      IF(C564="750 Business promotion",
         E564-(E564/(1+4.793/100)),
         E564-(E564/(1+Dashboard!$F$4))
      )
   )
)</f>
        <v>0</v>
      </c>
      <c r="J564" s="26">
        <f>Bank2[[#This Row],[Money in/ (Money out)]]-Bank2[[#This Row],[GST/HST]]</f>
        <v>0</v>
      </c>
      <c r="L564" s="23">
        <f t="shared" si="24"/>
        <v>0</v>
      </c>
    </row>
    <row r="565" spans="4:12" x14ac:dyDescent="0.2">
      <c r="D565" s="397">
        <f>_xlfn.XLOOKUP(C:C,Table1[for Import to Bank Register dropdown],Table1[for Pivot],0,0,1)</f>
        <v>0</v>
      </c>
      <c r="E565" s="403"/>
      <c r="F565" s="146">
        <f t="shared" si="26"/>
        <v>2222222</v>
      </c>
      <c r="G565" s="375">
        <f t="shared" si="25"/>
        <v>0</v>
      </c>
      <c r="I565" s="376">
        <f>IF(OR(C565="150 Directors advances", C565="120 accounts receivable", C565="720.2 Automobile - Insurance", C565="720.3 Automobile - License", C565="870.4 Rent - Insurance", C565="870.6 Rent - Property Tax", C565="870.7 Rent - Homeoffice", C565="870.9 Rent - Water"),
   0,
   IF(Dashboard!$F$5="Quick",
      IF(OR(C565="190 Automobile",C565="200 computer hardware",C565="210 Computer software",C565="220 Quickbooks software",C565="230 Office equipment",C565="240 Office furniture"),
         E565-(E565/(1+Dashboard!$F$4)),
         0
      ),
      IF(C565="750 Business promotion",
         E565-(E565/(1+4.793/100)),
         E565-(E565/(1+Dashboard!$F$4))
      )
   )
)</f>
        <v>0</v>
      </c>
      <c r="J565" s="26">
        <f>Bank2[[#This Row],[Money in/ (Money out)]]-Bank2[[#This Row],[GST/HST]]</f>
        <v>0</v>
      </c>
      <c r="L565" s="23">
        <f t="shared" si="24"/>
        <v>0</v>
      </c>
    </row>
    <row r="566" spans="4:12" x14ac:dyDescent="0.2">
      <c r="D566" s="397">
        <f>_xlfn.XLOOKUP(C:C,Table1[for Import to Bank Register dropdown],Table1[for Pivot],0,0,1)</f>
        <v>0</v>
      </c>
      <c r="E566" s="403"/>
      <c r="F566" s="146">
        <f t="shared" si="26"/>
        <v>2222222</v>
      </c>
      <c r="G566" s="375">
        <f t="shared" si="25"/>
        <v>0</v>
      </c>
      <c r="I566" s="376">
        <f>IF(OR(C566="150 Directors advances", C566="120 accounts receivable", C566="720.2 Automobile - Insurance", C566="720.3 Automobile - License", C566="870.4 Rent - Insurance", C566="870.6 Rent - Property Tax", C566="870.7 Rent - Homeoffice", C566="870.9 Rent - Water"),
   0,
   IF(Dashboard!$F$5="Quick",
      IF(OR(C566="190 Automobile",C566="200 computer hardware",C566="210 Computer software",C566="220 Quickbooks software",C566="230 Office equipment",C566="240 Office furniture"),
         E566-(E566/(1+Dashboard!$F$4)),
         0
      ),
      IF(C566="750 Business promotion",
         E566-(E566/(1+4.793/100)),
         E566-(E566/(1+Dashboard!$F$4))
      )
   )
)</f>
        <v>0</v>
      </c>
      <c r="J566" s="26">
        <f>Bank2[[#This Row],[Money in/ (Money out)]]-Bank2[[#This Row],[GST/HST]]</f>
        <v>0</v>
      </c>
      <c r="L566" s="23">
        <f t="shared" si="24"/>
        <v>0</v>
      </c>
    </row>
    <row r="567" spans="4:12" x14ac:dyDescent="0.2">
      <c r="D567" s="397">
        <f>_xlfn.XLOOKUP(C:C,Table1[for Import to Bank Register dropdown],Table1[for Pivot],0,0,1)</f>
        <v>0</v>
      </c>
      <c r="E567" s="403"/>
      <c r="F567" s="146">
        <f t="shared" si="26"/>
        <v>2222222</v>
      </c>
      <c r="G567" s="375">
        <f t="shared" si="25"/>
        <v>0</v>
      </c>
      <c r="I567" s="376">
        <f>IF(OR(C567="150 Directors advances", C567="120 accounts receivable", C567="720.2 Automobile - Insurance", C567="720.3 Automobile - License", C567="870.4 Rent - Insurance", C567="870.6 Rent - Property Tax", C567="870.7 Rent - Homeoffice", C567="870.9 Rent - Water"),
   0,
   IF(Dashboard!$F$5="Quick",
      IF(OR(C567="190 Automobile",C567="200 computer hardware",C567="210 Computer software",C567="220 Quickbooks software",C567="230 Office equipment",C567="240 Office furniture"),
         E567-(E567/(1+Dashboard!$F$4)),
         0
      ),
      IF(C567="750 Business promotion",
         E567-(E567/(1+4.793/100)),
         E567-(E567/(1+Dashboard!$F$4))
      )
   )
)</f>
        <v>0</v>
      </c>
      <c r="J567" s="26">
        <f>Bank2[[#This Row],[Money in/ (Money out)]]-Bank2[[#This Row],[GST/HST]]</f>
        <v>0</v>
      </c>
      <c r="L567" s="23">
        <f t="shared" si="24"/>
        <v>0</v>
      </c>
    </row>
    <row r="568" spans="4:12" x14ac:dyDescent="0.2">
      <c r="D568" s="397">
        <f>_xlfn.XLOOKUP(C:C,Table1[for Import to Bank Register dropdown],Table1[for Pivot],0,0,1)</f>
        <v>0</v>
      </c>
      <c r="E568" s="403"/>
      <c r="F568" s="146">
        <f t="shared" si="26"/>
        <v>2222222</v>
      </c>
      <c r="G568" s="375">
        <f t="shared" si="25"/>
        <v>0</v>
      </c>
      <c r="I568" s="376">
        <f>IF(OR(C568="150 Directors advances", C568="120 accounts receivable", C568="720.2 Automobile - Insurance", C568="720.3 Automobile - License", C568="870.4 Rent - Insurance", C568="870.6 Rent - Property Tax", C568="870.7 Rent - Homeoffice", C568="870.9 Rent - Water"),
   0,
   IF(Dashboard!$F$5="Quick",
      IF(OR(C568="190 Automobile",C568="200 computer hardware",C568="210 Computer software",C568="220 Quickbooks software",C568="230 Office equipment",C568="240 Office furniture"),
         E568-(E568/(1+Dashboard!$F$4)),
         0
      ),
      IF(C568="750 Business promotion",
         E568-(E568/(1+4.793/100)),
         E568-(E568/(1+Dashboard!$F$4))
      )
   )
)</f>
        <v>0</v>
      </c>
      <c r="J568" s="26">
        <f>Bank2[[#This Row],[Money in/ (Money out)]]-Bank2[[#This Row],[GST/HST]]</f>
        <v>0</v>
      </c>
      <c r="L568" s="23">
        <f t="shared" si="24"/>
        <v>0</v>
      </c>
    </row>
    <row r="569" spans="4:12" x14ac:dyDescent="0.2">
      <c r="D569" s="397">
        <f>_xlfn.XLOOKUP(C:C,Table1[for Import to Bank Register dropdown],Table1[for Pivot],0,0,1)</f>
        <v>0</v>
      </c>
      <c r="E569" s="403"/>
      <c r="F569" s="146">
        <f t="shared" si="26"/>
        <v>2222222</v>
      </c>
      <c r="G569" s="375">
        <f t="shared" si="25"/>
        <v>0</v>
      </c>
      <c r="I569" s="376">
        <f>IF(OR(C569="150 Directors advances", C569="120 accounts receivable", C569="720.2 Automobile - Insurance", C569="720.3 Automobile - License", C569="870.4 Rent - Insurance", C569="870.6 Rent - Property Tax", C569="870.7 Rent - Homeoffice", C569="870.9 Rent - Water"),
   0,
   IF(Dashboard!$F$5="Quick",
      IF(OR(C569="190 Automobile",C569="200 computer hardware",C569="210 Computer software",C569="220 Quickbooks software",C569="230 Office equipment",C569="240 Office furniture"),
         E569-(E569/(1+Dashboard!$F$4)),
         0
      ),
      IF(C569="750 Business promotion",
         E569-(E569/(1+4.793/100)),
         E569-(E569/(1+Dashboard!$F$4))
      )
   )
)</f>
        <v>0</v>
      </c>
      <c r="J569" s="26">
        <f>Bank2[[#This Row],[Money in/ (Money out)]]-Bank2[[#This Row],[GST/HST]]</f>
        <v>0</v>
      </c>
      <c r="L569" s="23">
        <f t="shared" si="24"/>
        <v>0</v>
      </c>
    </row>
    <row r="570" spans="4:12" x14ac:dyDescent="0.2">
      <c r="D570" s="397">
        <f>_xlfn.XLOOKUP(C:C,Table1[for Import to Bank Register dropdown],Table1[for Pivot],0,0,1)</f>
        <v>0</v>
      </c>
      <c r="E570" s="403"/>
      <c r="F570" s="146">
        <f t="shared" si="26"/>
        <v>2222222</v>
      </c>
      <c r="G570" s="375">
        <f t="shared" si="25"/>
        <v>0</v>
      </c>
      <c r="I570" s="376">
        <f>IF(OR(C570="150 Directors advances", C570="120 accounts receivable", C570="720.2 Automobile - Insurance", C570="720.3 Automobile - License", C570="870.4 Rent - Insurance", C570="870.6 Rent - Property Tax", C570="870.7 Rent - Homeoffice", C570="870.9 Rent - Water"),
   0,
   IF(Dashboard!$F$5="Quick",
      IF(OR(C570="190 Automobile",C570="200 computer hardware",C570="210 Computer software",C570="220 Quickbooks software",C570="230 Office equipment",C570="240 Office furniture"),
         E570-(E570/(1+Dashboard!$F$4)),
         0
      ),
      IF(C570="750 Business promotion",
         E570-(E570/(1+4.793/100)),
         E570-(E570/(1+Dashboard!$F$4))
      )
   )
)</f>
        <v>0</v>
      </c>
      <c r="J570" s="26">
        <f>Bank2[[#This Row],[Money in/ (Money out)]]-Bank2[[#This Row],[GST/HST]]</f>
        <v>0</v>
      </c>
      <c r="L570" s="23">
        <f t="shared" si="24"/>
        <v>0</v>
      </c>
    </row>
    <row r="571" spans="4:12" x14ac:dyDescent="0.2">
      <c r="D571" s="397">
        <f>_xlfn.XLOOKUP(C:C,Table1[for Import to Bank Register dropdown],Table1[for Pivot],0,0,1)</f>
        <v>0</v>
      </c>
      <c r="E571" s="403"/>
      <c r="F571" s="146">
        <f t="shared" si="26"/>
        <v>2222222</v>
      </c>
      <c r="G571" s="375">
        <f t="shared" si="25"/>
        <v>0</v>
      </c>
      <c r="I571" s="376">
        <f>IF(OR(C571="150 Directors advances", C571="120 accounts receivable", C571="720.2 Automobile - Insurance", C571="720.3 Automobile - License", C571="870.4 Rent - Insurance", C571="870.6 Rent - Property Tax", C571="870.7 Rent - Homeoffice", C571="870.9 Rent - Water"),
   0,
   IF(Dashboard!$F$5="Quick",
      IF(OR(C571="190 Automobile",C571="200 computer hardware",C571="210 Computer software",C571="220 Quickbooks software",C571="230 Office equipment",C571="240 Office furniture"),
         E571-(E571/(1+Dashboard!$F$4)),
         0
      ),
      IF(C571="750 Business promotion",
         E571-(E571/(1+4.793/100)),
         E571-(E571/(1+Dashboard!$F$4))
      )
   )
)</f>
        <v>0</v>
      </c>
      <c r="J571" s="26">
        <f>Bank2[[#This Row],[Money in/ (Money out)]]-Bank2[[#This Row],[GST/HST]]</f>
        <v>0</v>
      </c>
      <c r="L571" s="23">
        <f t="shared" si="24"/>
        <v>0</v>
      </c>
    </row>
    <row r="572" spans="4:12" x14ac:dyDescent="0.2">
      <c r="D572" s="397">
        <f>_xlfn.XLOOKUP(C:C,Table1[for Import to Bank Register dropdown],Table1[for Pivot],0,0,1)</f>
        <v>0</v>
      </c>
      <c r="E572" s="403"/>
      <c r="F572" s="146">
        <f t="shared" si="26"/>
        <v>2222222</v>
      </c>
      <c r="G572" s="375">
        <f t="shared" si="25"/>
        <v>0</v>
      </c>
      <c r="I572" s="376">
        <f>IF(OR(C572="150 Directors advances", C572="120 accounts receivable", C572="720.2 Automobile - Insurance", C572="720.3 Automobile - License", C572="870.4 Rent - Insurance", C572="870.6 Rent - Property Tax", C572="870.7 Rent - Homeoffice", C572="870.9 Rent - Water"),
   0,
   IF(Dashboard!$F$5="Quick",
      IF(OR(C572="190 Automobile",C572="200 computer hardware",C572="210 Computer software",C572="220 Quickbooks software",C572="230 Office equipment",C572="240 Office furniture"),
         E572-(E572/(1+Dashboard!$F$4)),
         0
      ),
      IF(C572="750 Business promotion",
         E572-(E572/(1+4.793/100)),
         E572-(E572/(1+Dashboard!$F$4))
      )
   )
)</f>
        <v>0</v>
      </c>
      <c r="J572" s="26">
        <f>Bank2[[#This Row],[Money in/ (Money out)]]-Bank2[[#This Row],[GST/HST]]</f>
        <v>0</v>
      </c>
      <c r="L572" s="23">
        <f t="shared" si="24"/>
        <v>0</v>
      </c>
    </row>
    <row r="573" spans="4:12" x14ac:dyDescent="0.2">
      <c r="D573" s="397">
        <f>_xlfn.XLOOKUP(C:C,Table1[for Import to Bank Register dropdown],Table1[for Pivot],0,0,1)</f>
        <v>0</v>
      </c>
      <c r="E573" s="403"/>
      <c r="F573" s="146">
        <f t="shared" si="26"/>
        <v>2222222</v>
      </c>
      <c r="G573" s="375">
        <f t="shared" si="25"/>
        <v>0</v>
      </c>
      <c r="I573" s="376">
        <f>IF(OR(C573="150 Directors advances", C573="120 accounts receivable", C573="720.2 Automobile - Insurance", C573="720.3 Automobile - License", C573="870.4 Rent - Insurance", C573="870.6 Rent - Property Tax", C573="870.7 Rent - Homeoffice", C573="870.9 Rent - Water"),
   0,
   IF(Dashboard!$F$5="Quick",
      IF(OR(C573="190 Automobile",C573="200 computer hardware",C573="210 Computer software",C573="220 Quickbooks software",C573="230 Office equipment",C573="240 Office furniture"),
         E573-(E573/(1+Dashboard!$F$4)),
         0
      ),
      IF(C573="750 Business promotion",
         E573-(E573/(1+4.793/100)),
         E573-(E573/(1+Dashboard!$F$4))
      )
   )
)</f>
        <v>0</v>
      </c>
      <c r="J573" s="26">
        <f>Bank2[[#This Row],[Money in/ (Money out)]]-Bank2[[#This Row],[GST/HST]]</f>
        <v>0</v>
      </c>
      <c r="L573" s="23">
        <f t="shared" si="24"/>
        <v>0</v>
      </c>
    </row>
    <row r="574" spans="4:12" x14ac:dyDescent="0.2">
      <c r="D574" s="397">
        <f>_xlfn.XLOOKUP(C:C,Table1[for Import to Bank Register dropdown],Table1[for Pivot],0,0,1)</f>
        <v>0</v>
      </c>
      <c r="E574" s="403"/>
      <c r="F574" s="146">
        <f t="shared" si="26"/>
        <v>2222222</v>
      </c>
      <c r="G574" s="375">
        <f t="shared" si="25"/>
        <v>0</v>
      </c>
      <c r="I574" s="376">
        <f>IF(OR(C574="150 Directors advances", C574="120 accounts receivable", C574="720.2 Automobile - Insurance", C574="720.3 Automobile - License", C574="870.4 Rent - Insurance", C574="870.6 Rent - Property Tax", C574="870.7 Rent - Homeoffice", C574="870.9 Rent - Water"),
   0,
   IF(Dashboard!$F$5="Quick",
      IF(OR(C574="190 Automobile",C574="200 computer hardware",C574="210 Computer software",C574="220 Quickbooks software",C574="230 Office equipment",C574="240 Office furniture"),
         E574-(E574/(1+Dashboard!$F$4)),
         0
      ),
      IF(C574="750 Business promotion",
         E574-(E574/(1+4.793/100)),
         E574-(E574/(1+Dashboard!$F$4))
      )
   )
)</f>
        <v>0</v>
      </c>
      <c r="J574" s="26">
        <f>Bank2[[#This Row],[Money in/ (Money out)]]-Bank2[[#This Row],[GST/HST]]</f>
        <v>0</v>
      </c>
      <c r="L574" s="23">
        <f t="shared" si="24"/>
        <v>0</v>
      </c>
    </row>
    <row r="575" spans="4:12" x14ac:dyDescent="0.2">
      <c r="D575" s="397">
        <f>_xlfn.XLOOKUP(C:C,Table1[for Import to Bank Register dropdown],Table1[for Pivot],0,0,1)</f>
        <v>0</v>
      </c>
      <c r="E575" s="403"/>
      <c r="F575" s="146">
        <f t="shared" si="26"/>
        <v>2222222</v>
      </c>
      <c r="G575" s="375">
        <f t="shared" si="25"/>
        <v>0</v>
      </c>
      <c r="I575" s="376">
        <f>IF(OR(C575="150 Directors advances", C575="120 accounts receivable", C575="720.2 Automobile - Insurance", C575="720.3 Automobile - License", C575="870.4 Rent - Insurance", C575="870.6 Rent - Property Tax", C575="870.7 Rent - Homeoffice", C575="870.9 Rent - Water"),
   0,
   IF(Dashboard!$F$5="Quick",
      IF(OR(C575="190 Automobile",C575="200 computer hardware",C575="210 Computer software",C575="220 Quickbooks software",C575="230 Office equipment",C575="240 Office furniture"),
         E575-(E575/(1+Dashboard!$F$4)),
         0
      ),
      IF(C575="750 Business promotion",
         E575-(E575/(1+4.793/100)),
         E575-(E575/(1+Dashboard!$F$4))
      )
   )
)</f>
        <v>0</v>
      </c>
      <c r="J575" s="26">
        <f>Bank2[[#This Row],[Money in/ (Money out)]]-Bank2[[#This Row],[GST/HST]]</f>
        <v>0</v>
      </c>
      <c r="L575" s="23">
        <f t="shared" si="24"/>
        <v>0</v>
      </c>
    </row>
    <row r="576" spans="4:12" x14ac:dyDescent="0.2">
      <c r="D576" s="397">
        <f>_xlfn.XLOOKUP(C:C,Table1[for Import to Bank Register dropdown],Table1[for Pivot],0,0,1)</f>
        <v>0</v>
      </c>
      <c r="E576" s="403"/>
      <c r="F576" s="146">
        <f t="shared" si="26"/>
        <v>2222222</v>
      </c>
      <c r="G576" s="375">
        <f t="shared" si="25"/>
        <v>0</v>
      </c>
      <c r="I576" s="376">
        <f>IF(OR(C576="150 Directors advances", C576="120 accounts receivable", C576="720.2 Automobile - Insurance", C576="720.3 Automobile - License", C576="870.4 Rent - Insurance", C576="870.6 Rent - Property Tax", C576="870.7 Rent - Homeoffice", C576="870.9 Rent - Water"),
   0,
   IF(Dashboard!$F$5="Quick",
      IF(OR(C576="190 Automobile",C576="200 computer hardware",C576="210 Computer software",C576="220 Quickbooks software",C576="230 Office equipment",C576="240 Office furniture"),
         E576-(E576/(1+Dashboard!$F$4)),
         0
      ),
      IF(C576="750 Business promotion",
         E576-(E576/(1+4.793/100)),
         E576-(E576/(1+Dashboard!$F$4))
      )
   )
)</f>
        <v>0</v>
      </c>
      <c r="J576" s="26">
        <f>Bank2[[#This Row],[Money in/ (Money out)]]-Bank2[[#This Row],[GST/HST]]</f>
        <v>0</v>
      </c>
      <c r="L576" s="23">
        <f t="shared" si="24"/>
        <v>0</v>
      </c>
    </row>
    <row r="577" spans="4:12" x14ac:dyDescent="0.2">
      <c r="D577" s="397">
        <f>_xlfn.XLOOKUP(C:C,Table1[for Import to Bank Register dropdown],Table1[for Pivot],0,0,1)</f>
        <v>0</v>
      </c>
      <c r="E577" s="403"/>
      <c r="F577" s="146">
        <f t="shared" si="26"/>
        <v>2222222</v>
      </c>
      <c r="G577" s="375">
        <f t="shared" si="25"/>
        <v>0</v>
      </c>
      <c r="I577" s="376">
        <f>IF(OR(C577="150 Directors advances", C577="120 accounts receivable", C577="720.2 Automobile - Insurance", C577="720.3 Automobile - License", C577="870.4 Rent - Insurance", C577="870.6 Rent - Property Tax", C577="870.7 Rent - Homeoffice", C577="870.9 Rent - Water"),
   0,
   IF(Dashboard!$F$5="Quick",
      IF(OR(C577="190 Automobile",C577="200 computer hardware",C577="210 Computer software",C577="220 Quickbooks software",C577="230 Office equipment",C577="240 Office furniture"),
         E577-(E577/(1+Dashboard!$F$4)),
         0
      ),
      IF(C577="750 Business promotion",
         E577-(E577/(1+4.793/100)),
         E577-(E577/(1+Dashboard!$F$4))
      )
   )
)</f>
        <v>0</v>
      </c>
      <c r="J577" s="26">
        <f>Bank2[[#This Row],[Money in/ (Money out)]]-Bank2[[#This Row],[GST/HST]]</f>
        <v>0</v>
      </c>
      <c r="L577" s="23">
        <f t="shared" si="24"/>
        <v>0</v>
      </c>
    </row>
    <row r="578" spans="4:12" x14ac:dyDescent="0.2">
      <c r="D578" s="397">
        <f>_xlfn.XLOOKUP(C:C,Table1[for Import to Bank Register dropdown],Table1[for Pivot],0,0,1)</f>
        <v>0</v>
      </c>
      <c r="E578" s="403"/>
      <c r="F578" s="146">
        <f t="shared" si="26"/>
        <v>2222222</v>
      </c>
      <c r="G578" s="375">
        <f t="shared" si="25"/>
        <v>0</v>
      </c>
      <c r="I578" s="376">
        <f>IF(OR(C578="150 Directors advances", C578="120 accounts receivable", C578="720.2 Automobile - Insurance", C578="720.3 Automobile - License", C578="870.4 Rent - Insurance", C578="870.6 Rent - Property Tax", C578="870.7 Rent - Homeoffice", C578="870.9 Rent - Water"),
   0,
   IF(Dashboard!$F$5="Quick",
      IF(OR(C578="190 Automobile",C578="200 computer hardware",C578="210 Computer software",C578="220 Quickbooks software",C578="230 Office equipment",C578="240 Office furniture"),
         E578-(E578/(1+Dashboard!$F$4)),
         0
      ),
      IF(C578="750 Business promotion",
         E578-(E578/(1+4.793/100)),
         E578-(E578/(1+Dashboard!$F$4))
      )
   )
)</f>
        <v>0</v>
      </c>
      <c r="J578" s="26">
        <f>Bank2[[#This Row],[Money in/ (Money out)]]-Bank2[[#This Row],[GST/HST]]</f>
        <v>0</v>
      </c>
      <c r="L578" s="23">
        <f t="shared" si="24"/>
        <v>0</v>
      </c>
    </row>
    <row r="579" spans="4:12" x14ac:dyDescent="0.2">
      <c r="D579" s="397">
        <f>_xlfn.XLOOKUP(C:C,Table1[for Import to Bank Register dropdown],Table1[for Pivot],0,0,1)</f>
        <v>0</v>
      </c>
      <c r="E579" s="403"/>
      <c r="F579" s="146">
        <f t="shared" si="26"/>
        <v>2222222</v>
      </c>
      <c r="G579" s="375">
        <f t="shared" si="25"/>
        <v>0</v>
      </c>
      <c r="I579" s="376">
        <f>IF(OR(C579="150 Directors advances", C579="120 accounts receivable", C579="720.2 Automobile - Insurance", C579="720.3 Automobile - License", C579="870.4 Rent - Insurance", C579="870.6 Rent - Property Tax", C579="870.7 Rent - Homeoffice", C579="870.9 Rent - Water"),
   0,
   IF(Dashboard!$F$5="Quick",
      IF(OR(C579="190 Automobile",C579="200 computer hardware",C579="210 Computer software",C579="220 Quickbooks software",C579="230 Office equipment",C579="240 Office furniture"),
         E579-(E579/(1+Dashboard!$F$4)),
         0
      ),
      IF(C579="750 Business promotion",
         E579-(E579/(1+4.793/100)),
         E579-(E579/(1+Dashboard!$F$4))
      )
   )
)</f>
        <v>0</v>
      </c>
      <c r="J579" s="26">
        <f>Bank2[[#This Row],[Money in/ (Money out)]]-Bank2[[#This Row],[GST/HST]]</f>
        <v>0</v>
      </c>
      <c r="L579" s="23">
        <f t="shared" si="24"/>
        <v>0</v>
      </c>
    </row>
    <row r="580" spans="4:12" x14ac:dyDescent="0.2">
      <c r="D580" s="397">
        <f>_xlfn.XLOOKUP(C:C,Table1[for Import to Bank Register dropdown],Table1[for Pivot],0,0,1)</f>
        <v>0</v>
      </c>
      <c r="E580" s="403"/>
      <c r="F580" s="146">
        <f t="shared" si="26"/>
        <v>2222222</v>
      </c>
      <c r="G580" s="375">
        <f t="shared" si="25"/>
        <v>0</v>
      </c>
      <c r="I580" s="376">
        <f>IF(OR(C580="150 Directors advances", C580="120 accounts receivable", C580="720.2 Automobile - Insurance", C580="720.3 Automobile - License", C580="870.4 Rent - Insurance", C580="870.6 Rent - Property Tax", C580="870.7 Rent - Homeoffice", C580="870.9 Rent - Water"),
   0,
   IF(Dashboard!$F$5="Quick",
      IF(OR(C580="190 Automobile",C580="200 computer hardware",C580="210 Computer software",C580="220 Quickbooks software",C580="230 Office equipment",C580="240 Office furniture"),
         E580-(E580/(1+Dashboard!$F$4)),
         0
      ),
      IF(C580="750 Business promotion",
         E580-(E580/(1+4.793/100)),
         E580-(E580/(1+Dashboard!$F$4))
      )
   )
)</f>
        <v>0</v>
      </c>
      <c r="J580" s="26">
        <f>Bank2[[#This Row],[Money in/ (Money out)]]-Bank2[[#This Row],[GST/HST]]</f>
        <v>0</v>
      </c>
      <c r="L580" s="23">
        <f t="shared" si="24"/>
        <v>0</v>
      </c>
    </row>
    <row r="581" spans="4:12" x14ac:dyDescent="0.2">
      <c r="D581" s="397">
        <f>_xlfn.XLOOKUP(C:C,Table1[for Import to Bank Register dropdown],Table1[for Pivot],0,0,1)</f>
        <v>0</v>
      </c>
      <c r="E581" s="403"/>
      <c r="F581" s="146">
        <f t="shared" si="26"/>
        <v>2222222</v>
      </c>
      <c r="G581" s="375">
        <f t="shared" si="25"/>
        <v>0</v>
      </c>
      <c r="I581" s="376">
        <f>IF(OR(C581="150 Directors advances", C581="120 accounts receivable", C581="720.2 Automobile - Insurance", C581="720.3 Automobile - License", C581="870.4 Rent - Insurance", C581="870.6 Rent - Property Tax", C581="870.7 Rent - Homeoffice", C581="870.9 Rent - Water"),
   0,
   IF(Dashboard!$F$5="Quick",
      IF(OR(C581="190 Automobile",C581="200 computer hardware",C581="210 Computer software",C581="220 Quickbooks software",C581="230 Office equipment",C581="240 Office furniture"),
         E581-(E581/(1+Dashboard!$F$4)),
         0
      ),
      IF(C581="750 Business promotion",
         E581-(E581/(1+4.793/100)),
         E581-(E581/(1+Dashboard!$F$4))
      )
   )
)</f>
        <v>0</v>
      </c>
      <c r="J581" s="26">
        <f>Bank2[[#This Row],[Money in/ (Money out)]]-Bank2[[#This Row],[GST/HST]]</f>
        <v>0</v>
      </c>
      <c r="L581" s="23">
        <f t="shared" si="24"/>
        <v>0</v>
      </c>
    </row>
    <row r="582" spans="4:12" x14ac:dyDescent="0.2">
      <c r="D582" s="397">
        <f>_xlfn.XLOOKUP(C:C,Table1[for Import to Bank Register dropdown],Table1[for Pivot],0,0,1)</f>
        <v>0</v>
      </c>
      <c r="E582" s="403"/>
      <c r="F582" s="146">
        <f t="shared" si="26"/>
        <v>2222222</v>
      </c>
      <c r="G582" s="375">
        <f t="shared" si="25"/>
        <v>0</v>
      </c>
      <c r="I582" s="376">
        <f>IF(OR(C582="150 Directors advances", C582="120 accounts receivable", C582="720.2 Automobile - Insurance", C582="720.3 Automobile - License", C582="870.4 Rent - Insurance", C582="870.6 Rent - Property Tax", C582="870.7 Rent - Homeoffice", C582="870.9 Rent - Water"),
   0,
   IF(Dashboard!$F$5="Quick",
      IF(OR(C582="190 Automobile",C582="200 computer hardware",C582="210 Computer software",C582="220 Quickbooks software",C582="230 Office equipment",C582="240 Office furniture"),
         E582-(E582/(1+Dashboard!$F$4)),
         0
      ),
      IF(C582="750 Business promotion",
         E582-(E582/(1+4.793/100)),
         E582-(E582/(1+Dashboard!$F$4))
      )
   )
)</f>
        <v>0</v>
      </c>
      <c r="J582" s="26">
        <f>Bank2[[#This Row],[Money in/ (Money out)]]-Bank2[[#This Row],[GST/HST]]</f>
        <v>0</v>
      </c>
      <c r="L582" s="23">
        <f t="shared" si="24"/>
        <v>0</v>
      </c>
    </row>
    <row r="583" spans="4:12" x14ac:dyDescent="0.2">
      <c r="D583" s="397">
        <f>_xlfn.XLOOKUP(C:C,Table1[for Import to Bank Register dropdown],Table1[for Pivot],0,0,1)</f>
        <v>0</v>
      </c>
      <c r="E583" s="403"/>
      <c r="F583" s="146">
        <f t="shared" si="26"/>
        <v>2222222</v>
      </c>
      <c r="G583" s="375">
        <f t="shared" si="25"/>
        <v>0</v>
      </c>
      <c r="I583" s="376">
        <f>IF(OR(C583="150 Directors advances", C583="120 accounts receivable", C583="720.2 Automobile - Insurance", C583="720.3 Automobile - License", C583="870.4 Rent - Insurance", C583="870.6 Rent - Property Tax", C583="870.7 Rent - Homeoffice", C583="870.9 Rent - Water"),
   0,
   IF(Dashboard!$F$5="Quick",
      IF(OR(C583="190 Automobile",C583="200 computer hardware",C583="210 Computer software",C583="220 Quickbooks software",C583="230 Office equipment",C583="240 Office furniture"),
         E583-(E583/(1+Dashboard!$F$4)),
         0
      ),
      IF(C583="750 Business promotion",
         E583-(E583/(1+4.793/100)),
         E583-(E583/(1+Dashboard!$F$4))
      )
   )
)</f>
        <v>0</v>
      </c>
      <c r="J583" s="26">
        <f>Bank2[[#This Row],[Money in/ (Money out)]]-Bank2[[#This Row],[GST/HST]]</f>
        <v>0</v>
      </c>
      <c r="L583" s="23">
        <f t="shared" ref="L583:L646" si="27">$L$3</f>
        <v>0</v>
      </c>
    </row>
    <row r="584" spans="4:12" x14ac:dyDescent="0.2">
      <c r="D584" s="397">
        <f>_xlfn.XLOOKUP(C:C,Table1[for Import to Bank Register dropdown],Table1[for Pivot],0,0,1)</f>
        <v>0</v>
      </c>
      <c r="E584" s="403"/>
      <c r="F584" s="146">
        <f t="shared" si="26"/>
        <v>2222222</v>
      </c>
      <c r="G584" s="375">
        <f t="shared" si="25"/>
        <v>0</v>
      </c>
      <c r="I584" s="376">
        <f>IF(OR(C584="150 Directors advances", C584="120 accounts receivable", C584="720.2 Automobile - Insurance", C584="720.3 Automobile - License", C584="870.4 Rent - Insurance", C584="870.6 Rent - Property Tax", C584="870.7 Rent - Homeoffice", C584="870.9 Rent - Water"),
   0,
   IF(Dashboard!$F$5="Quick",
      IF(OR(C584="190 Automobile",C584="200 computer hardware",C584="210 Computer software",C584="220 Quickbooks software",C584="230 Office equipment",C584="240 Office furniture"),
         E584-(E584/(1+Dashboard!$F$4)),
         0
      ),
      IF(C584="750 Business promotion",
         E584-(E584/(1+4.793/100)),
         E584-(E584/(1+Dashboard!$F$4))
      )
   )
)</f>
        <v>0</v>
      </c>
      <c r="J584" s="26">
        <f>Bank2[[#This Row],[Money in/ (Money out)]]-Bank2[[#This Row],[GST/HST]]</f>
        <v>0</v>
      </c>
      <c r="L584" s="23">
        <f t="shared" si="27"/>
        <v>0</v>
      </c>
    </row>
    <row r="585" spans="4:12" x14ac:dyDescent="0.2">
      <c r="D585" s="397">
        <f>_xlfn.XLOOKUP(C:C,Table1[for Import to Bank Register dropdown],Table1[for Pivot],0,0,1)</f>
        <v>0</v>
      </c>
      <c r="E585" s="403"/>
      <c r="F585" s="146">
        <f t="shared" si="26"/>
        <v>2222222</v>
      </c>
      <c r="G585" s="375">
        <f t="shared" si="25"/>
        <v>0</v>
      </c>
      <c r="I585" s="376">
        <f>IF(OR(C585="150 Directors advances", C585="120 accounts receivable", C585="720.2 Automobile - Insurance", C585="720.3 Automobile - License", C585="870.4 Rent - Insurance", C585="870.6 Rent - Property Tax", C585="870.7 Rent - Homeoffice", C585="870.9 Rent - Water"),
   0,
   IF(Dashboard!$F$5="Quick",
      IF(OR(C585="190 Automobile",C585="200 computer hardware",C585="210 Computer software",C585="220 Quickbooks software",C585="230 Office equipment",C585="240 Office furniture"),
         E585-(E585/(1+Dashboard!$F$4)),
         0
      ),
      IF(C585="750 Business promotion",
         E585-(E585/(1+4.793/100)),
         E585-(E585/(1+Dashboard!$F$4))
      )
   )
)</f>
        <v>0</v>
      </c>
      <c r="J585" s="26">
        <f>Bank2[[#This Row],[Money in/ (Money out)]]-Bank2[[#This Row],[GST/HST]]</f>
        <v>0</v>
      </c>
      <c r="L585" s="23">
        <f t="shared" si="27"/>
        <v>0</v>
      </c>
    </row>
    <row r="586" spans="4:12" x14ac:dyDescent="0.2">
      <c r="D586" s="397">
        <f>_xlfn.XLOOKUP(C:C,Table1[for Import to Bank Register dropdown],Table1[for Pivot],0,0,1)</f>
        <v>0</v>
      </c>
      <c r="E586" s="403"/>
      <c r="F586" s="146">
        <f t="shared" si="26"/>
        <v>2222222</v>
      </c>
      <c r="G586" s="375">
        <f t="shared" ref="G586:G649" si="28">G585+E586</f>
        <v>0</v>
      </c>
      <c r="I586" s="376">
        <f>IF(OR(C586="150 Directors advances", C586="120 accounts receivable", C586="720.2 Automobile - Insurance", C586="720.3 Automobile - License", C586="870.4 Rent - Insurance", C586="870.6 Rent - Property Tax", C586="870.7 Rent - Homeoffice", C586="870.9 Rent - Water"),
   0,
   IF(Dashboard!$F$5="Quick",
      IF(OR(C586="190 Automobile",C586="200 computer hardware",C586="210 Computer software",C586="220 Quickbooks software",C586="230 Office equipment",C586="240 Office furniture"),
         E586-(E586/(1+Dashboard!$F$4)),
         0
      ),
      IF(C586="750 Business promotion",
         E586-(E586/(1+4.793/100)),
         E586-(E586/(1+Dashboard!$F$4))
      )
   )
)</f>
        <v>0</v>
      </c>
      <c r="J586" s="26">
        <f>Bank2[[#This Row],[Money in/ (Money out)]]-Bank2[[#This Row],[GST/HST]]</f>
        <v>0</v>
      </c>
      <c r="L586" s="23">
        <f t="shared" si="27"/>
        <v>0</v>
      </c>
    </row>
    <row r="587" spans="4:12" x14ac:dyDescent="0.2">
      <c r="D587" s="397">
        <f>_xlfn.XLOOKUP(C:C,Table1[for Import to Bank Register dropdown],Table1[for Pivot],0,0,1)</f>
        <v>0</v>
      </c>
      <c r="E587" s="403"/>
      <c r="F587" s="146">
        <f t="shared" ref="F587:F650" si="29">$E$2</f>
        <v>2222222</v>
      </c>
      <c r="G587" s="375">
        <f t="shared" si="28"/>
        <v>0</v>
      </c>
      <c r="I587" s="376">
        <f>IF(OR(C587="150 Directors advances", C587="120 accounts receivable", C587="720.2 Automobile - Insurance", C587="720.3 Automobile - License", C587="870.4 Rent - Insurance", C587="870.6 Rent - Property Tax", C587="870.7 Rent - Homeoffice", C587="870.9 Rent - Water"),
   0,
   IF(Dashboard!$F$5="Quick",
      IF(OR(C587="190 Automobile",C587="200 computer hardware",C587="210 Computer software",C587="220 Quickbooks software",C587="230 Office equipment",C587="240 Office furniture"),
         E587-(E587/(1+Dashboard!$F$4)),
         0
      ),
      IF(C587="750 Business promotion",
         E587-(E587/(1+4.793/100)),
         E587-(E587/(1+Dashboard!$F$4))
      )
   )
)</f>
        <v>0</v>
      </c>
      <c r="J587" s="26">
        <f>Bank2[[#This Row],[Money in/ (Money out)]]-Bank2[[#This Row],[GST/HST]]</f>
        <v>0</v>
      </c>
      <c r="L587" s="23">
        <f t="shared" si="27"/>
        <v>0</v>
      </c>
    </row>
    <row r="588" spans="4:12" x14ac:dyDescent="0.2">
      <c r="D588" s="397">
        <f>_xlfn.XLOOKUP(C:C,Table1[for Import to Bank Register dropdown],Table1[for Pivot],0,0,1)</f>
        <v>0</v>
      </c>
      <c r="E588" s="403"/>
      <c r="F588" s="146">
        <f t="shared" si="29"/>
        <v>2222222</v>
      </c>
      <c r="G588" s="375">
        <f t="shared" si="28"/>
        <v>0</v>
      </c>
      <c r="I588" s="376">
        <f>IF(OR(C588="150 Directors advances", C588="120 accounts receivable", C588="720.2 Automobile - Insurance", C588="720.3 Automobile - License", C588="870.4 Rent - Insurance", C588="870.6 Rent - Property Tax", C588="870.7 Rent - Homeoffice", C588="870.9 Rent - Water"),
   0,
   IF(Dashboard!$F$5="Quick",
      IF(OR(C588="190 Automobile",C588="200 computer hardware",C588="210 Computer software",C588="220 Quickbooks software",C588="230 Office equipment",C588="240 Office furniture"),
         E588-(E588/(1+Dashboard!$F$4)),
         0
      ),
      IF(C588="750 Business promotion",
         E588-(E588/(1+4.793/100)),
         E588-(E588/(1+Dashboard!$F$4))
      )
   )
)</f>
        <v>0</v>
      </c>
      <c r="J588" s="26">
        <f>Bank2[[#This Row],[Money in/ (Money out)]]-Bank2[[#This Row],[GST/HST]]</f>
        <v>0</v>
      </c>
      <c r="L588" s="23">
        <f t="shared" si="27"/>
        <v>0</v>
      </c>
    </row>
    <row r="589" spans="4:12" x14ac:dyDescent="0.2">
      <c r="D589" s="397">
        <f>_xlfn.XLOOKUP(C:C,Table1[for Import to Bank Register dropdown],Table1[for Pivot],0,0,1)</f>
        <v>0</v>
      </c>
      <c r="E589" s="403"/>
      <c r="F589" s="146">
        <f t="shared" si="29"/>
        <v>2222222</v>
      </c>
      <c r="G589" s="375">
        <f t="shared" si="28"/>
        <v>0</v>
      </c>
      <c r="I589" s="376">
        <f>IF(OR(C589="150 Directors advances", C589="120 accounts receivable", C589="720.2 Automobile - Insurance", C589="720.3 Automobile - License", C589="870.4 Rent - Insurance", C589="870.6 Rent - Property Tax", C589="870.7 Rent - Homeoffice", C589="870.9 Rent - Water"),
   0,
   IF(Dashboard!$F$5="Quick",
      IF(OR(C589="190 Automobile",C589="200 computer hardware",C589="210 Computer software",C589="220 Quickbooks software",C589="230 Office equipment",C589="240 Office furniture"),
         E589-(E589/(1+Dashboard!$F$4)),
         0
      ),
      IF(C589="750 Business promotion",
         E589-(E589/(1+4.793/100)),
         E589-(E589/(1+Dashboard!$F$4))
      )
   )
)</f>
        <v>0</v>
      </c>
      <c r="J589" s="26">
        <f>Bank2[[#This Row],[Money in/ (Money out)]]-Bank2[[#This Row],[GST/HST]]</f>
        <v>0</v>
      </c>
      <c r="L589" s="23">
        <f t="shared" si="27"/>
        <v>0</v>
      </c>
    </row>
    <row r="590" spans="4:12" x14ac:dyDescent="0.2">
      <c r="D590" s="397">
        <f>_xlfn.XLOOKUP(C:C,Table1[for Import to Bank Register dropdown],Table1[for Pivot],0,0,1)</f>
        <v>0</v>
      </c>
      <c r="E590" s="403"/>
      <c r="F590" s="146">
        <f t="shared" si="29"/>
        <v>2222222</v>
      </c>
      <c r="G590" s="375">
        <f t="shared" si="28"/>
        <v>0</v>
      </c>
      <c r="I590" s="376">
        <f>IF(OR(C590="150 Directors advances", C590="120 accounts receivable", C590="720.2 Automobile - Insurance", C590="720.3 Automobile - License", C590="870.4 Rent - Insurance", C590="870.6 Rent - Property Tax", C590="870.7 Rent - Homeoffice", C590="870.9 Rent - Water"),
   0,
   IF(Dashboard!$F$5="Quick",
      IF(OR(C590="190 Automobile",C590="200 computer hardware",C590="210 Computer software",C590="220 Quickbooks software",C590="230 Office equipment",C590="240 Office furniture"),
         E590-(E590/(1+Dashboard!$F$4)),
         0
      ),
      IF(C590="750 Business promotion",
         E590-(E590/(1+4.793/100)),
         E590-(E590/(1+Dashboard!$F$4))
      )
   )
)</f>
        <v>0</v>
      </c>
      <c r="J590" s="26">
        <f>Bank2[[#This Row],[Money in/ (Money out)]]-Bank2[[#This Row],[GST/HST]]</f>
        <v>0</v>
      </c>
      <c r="L590" s="23">
        <f t="shared" si="27"/>
        <v>0</v>
      </c>
    </row>
    <row r="591" spans="4:12" x14ac:dyDescent="0.2">
      <c r="D591" s="397">
        <f>_xlfn.XLOOKUP(C:C,Table1[for Import to Bank Register dropdown],Table1[for Pivot],0,0,1)</f>
        <v>0</v>
      </c>
      <c r="E591" s="403"/>
      <c r="F591" s="146">
        <f t="shared" si="29"/>
        <v>2222222</v>
      </c>
      <c r="G591" s="375">
        <f t="shared" si="28"/>
        <v>0</v>
      </c>
      <c r="I591" s="376">
        <f>IF(OR(C591="150 Directors advances", C591="120 accounts receivable", C591="720.2 Automobile - Insurance", C591="720.3 Automobile - License", C591="870.4 Rent - Insurance", C591="870.6 Rent - Property Tax", C591="870.7 Rent - Homeoffice", C591="870.9 Rent - Water"),
   0,
   IF(Dashboard!$F$5="Quick",
      IF(OR(C591="190 Automobile",C591="200 computer hardware",C591="210 Computer software",C591="220 Quickbooks software",C591="230 Office equipment",C591="240 Office furniture"),
         E591-(E591/(1+Dashboard!$F$4)),
         0
      ),
      IF(C591="750 Business promotion",
         E591-(E591/(1+4.793/100)),
         E591-(E591/(1+Dashboard!$F$4))
      )
   )
)</f>
        <v>0</v>
      </c>
      <c r="J591" s="26">
        <f>Bank2[[#This Row],[Money in/ (Money out)]]-Bank2[[#This Row],[GST/HST]]</f>
        <v>0</v>
      </c>
      <c r="L591" s="23">
        <f t="shared" si="27"/>
        <v>0</v>
      </c>
    </row>
    <row r="592" spans="4:12" x14ac:dyDescent="0.2">
      <c r="D592" s="397">
        <f>_xlfn.XLOOKUP(C:C,Table1[for Import to Bank Register dropdown],Table1[for Pivot],0,0,1)</f>
        <v>0</v>
      </c>
      <c r="E592" s="403"/>
      <c r="F592" s="146">
        <f t="shared" si="29"/>
        <v>2222222</v>
      </c>
      <c r="G592" s="375">
        <f t="shared" si="28"/>
        <v>0</v>
      </c>
      <c r="I592" s="376">
        <f>IF(OR(C592="150 Directors advances", C592="120 accounts receivable", C592="720.2 Automobile - Insurance", C592="720.3 Automobile - License", C592="870.4 Rent - Insurance", C592="870.6 Rent - Property Tax", C592="870.7 Rent - Homeoffice", C592="870.9 Rent - Water"),
   0,
   IF(Dashboard!$F$5="Quick",
      IF(OR(C592="190 Automobile",C592="200 computer hardware",C592="210 Computer software",C592="220 Quickbooks software",C592="230 Office equipment",C592="240 Office furniture"),
         E592-(E592/(1+Dashboard!$F$4)),
         0
      ),
      IF(C592="750 Business promotion",
         E592-(E592/(1+4.793/100)),
         E592-(E592/(1+Dashboard!$F$4))
      )
   )
)</f>
        <v>0</v>
      </c>
      <c r="J592" s="26">
        <f>Bank2[[#This Row],[Money in/ (Money out)]]-Bank2[[#This Row],[GST/HST]]</f>
        <v>0</v>
      </c>
      <c r="L592" s="23">
        <f t="shared" si="27"/>
        <v>0</v>
      </c>
    </row>
    <row r="593" spans="4:12" x14ac:dyDescent="0.2">
      <c r="D593" s="397">
        <f>_xlfn.XLOOKUP(C:C,Table1[for Import to Bank Register dropdown],Table1[for Pivot],0,0,1)</f>
        <v>0</v>
      </c>
      <c r="E593" s="403"/>
      <c r="F593" s="146">
        <f t="shared" si="29"/>
        <v>2222222</v>
      </c>
      <c r="G593" s="375">
        <f t="shared" si="28"/>
        <v>0</v>
      </c>
      <c r="I593" s="376">
        <f>IF(OR(C593="150 Directors advances", C593="120 accounts receivable", C593="720.2 Automobile - Insurance", C593="720.3 Automobile - License", C593="870.4 Rent - Insurance", C593="870.6 Rent - Property Tax", C593="870.7 Rent - Homeoffice", C593="870.9 Rent - Water"),
   0,
   IF(Dashboard!$F$5="Quick",
      IF(OR(C593="190 Automobile",C593="200 computer hardware",C593="210 Computer software",C593="220 Quickbooks software",C593="230 Office equipment",C593="240 Office furniture"),
         E593-(E593/(1+Dashboard!$F$4)),
         0
      ),
      IF(C593="750 Business promotion",
         E593-(E593/(1+4.793/100)),
         E593-(E593/(1+Dashboard!$F$4))
      )
   )
)</f>
        <v>0</v>
      </c>
      <c r="J593" s="26">
        <f>Bank2[[#This Row],[Money in/ (Money out)]]-Bank2[[#This Row],[GST/HST]]</f>
        <v>0</v>
      </c>
      <c r="L593" s="23">
        <f t="shared" si="27"/>
        <v>0</v>
      </c>
    </row>
    <row r="594" spans="4:12" x14ac:dyDescent="0.2">
      <c r="D594" s="397">
        <f>_xlfn.XLOOKUP(C:C,Table1[for Import to Bank Register dropdown],Table1[for Pivot],0,0,1)</f>
        <v>0</v>
      </c>
      <c r="E594" s="403"/>
      <c r="F594" s="146">
        <f t="shared" si="29"/>
        <v>2222222</v>
      </c>
      <c r="G594" s="375">
        <f t="shared" si="28"/>
        <v>0</v>
      </c>
      <c r="I594" s="376">
        <f>IF(OR(C594="150 Directors advances", C594="120 accounts receivable", C594="720.2 Automobile - Insurance", C594="720.3 Automobile - License", C594="870.4 Rent - Insurance", C594="870.6 Rent - Property Tax", C594="870.7 Rent - Homeoffice", C594="870.9 Rent - Water"),
   0,
   IF(Dashboard!$F$5="Quick",
      IF(OR(C594="190 Automobile",C594="200 computer hardware",C594="210 Computer software",C594="220 Quickbooks software",C594="230 Office equipment",C594="240 Office furniture"),
         E594-(E594/(1+Dashboard!$F$4)),
         0
      ),
      IF(C594="750 Business promotion",
         E594-(E594/(1+4.793/100)),
         E594-(E594/(1+Dashboard!$F$4))
      )
   )
)</f>
        <v>0</v>
      </c>
      <c r="J594" s="26">
        <f>Bank2[[#This Row],[Money in/ (Money out)]]-Bank2[[#This Row],[GST/HST]]</f>
        <v>0</v>
      </c>
      <c r="L594" s="23">
        <f t="shared" si="27"/>
        <v>0</v>
      </c>
    </row>
    <row r="595" spans="4:12" x14ac:dyDescent="0.2">
      <c r="D595" s="397">
        <f>_xlfn.XLOOKUP(C:C,Table1[for Import to Bank Register dropdown],Table1[for Pivot],0,0,1)</f>
        <v>0</v>
      </c>
      <c r="E595" s="403"/>
      <c r="F595" s="146">
        <f t="shared" si="29"/>
        <v>2222222</v>
      </c>
      <c r="G595" s="375">
        <f t="shared" si="28"/>
        <v>0</v>
      </c>
      <c r="I595" s="376">
        <f>IF(OR(C595="150 Directors advances", C595="120 accounts receivable", C595="720.2 Automobile - Insurance", C595="720.3 Automobile - License", C595="870.4 Rent - Insurance", C595="870.6 Rent - Property Tax", C595="870.7 Rent - Homeoffice", C595="870.9 Rent - Water"),
   0,
   IF(Dashboard!$F$5="Quick",
      IF(OR(C595="190 Automobile",C595="200 computer hardware",C595="210 Computer software",C595="220 Quickbooks software",C595="230 Office equipment",C595="240 Office furniture"),
         E595-(E595/(1+Dashboard!$F$4)),
         0
      ),
      IF(C595="750 Business promotion",
         E595-(E595/(1+4.793/100)),
         E595-(E595/(1+Dashboard!$F$4))
      )
   )
)</f>
        <v>0</v>
      </c>
      <c r="J595" s="26">
        <f>Bank2[[#This Row],[Money in/ (Money out)]]-Bank2[[#This Row],[GST/HST]]</f>
        <v>0</v>
      </c>
      <c r="L595" s="23">
        <f t="shared" si="27"/>
        <v>0</v>
      </c>
    </row>
    <row r="596" spans="4:12" x14ac:dyDescent="0.2">
      <c r="D596" s="397">
        <f>_xlfn.XLOOKUP(C:C,Table1[for Import to Bank Register dropdown],Table1[for Pivot],0,0,1)</f>
        <v>0</v>
      </c>
      <c r="E596" s="403"/>
      <c r="F596" s="146">
        <f t="shared" si="29"/>
        <v>2222222</v>
      </c>
      <c r="G596" s="375">
        <f t="shared" si="28"/>
        <v>0</v>
      </c>
      <c r="I596" s="376">
        <f>IF(OR(C596="150 Directors advances", C596="120 accounts receivable", C596="720.2 Automobile - Insurance", C596="720.3 Automobile - License", C596="870.4 Rent - Insurance", C596="870.6 Rent - Property Tax", C596="870.7 Rent - Homeoffice", C596="870.9 Rent - Water"),
   0,
   IF(Dashboard!$F$5="Quick",
      IF(OR(C596="190 Automobile",C596="200 computer hardware",C596="210 Computer software",C596="220 Quickbooks software",C596="230 Office equipment",C596="240 Office furniture"),
         E596-(E596/(1+Dashboard!$F$4)),
         0
      ),
      IF(C596="750 Business promotion",
         E596-(E596/(1+4.793/100)),
         E596-(E596/(1+Dashboard!$F$4))
      )
   )
)</f>
        <v>0</v>
      </c>
      <c r="J596" s="26">
        <f>Bank2[[#This Row],[Money in/ (Money out)]]-Bank2[[#This Row],[GST/HST]]</f>
        <v>0</v>
      </c>
      <c r="L596" s="23">
        <f t="shared" si="27"/>
        <v>0</v>
      </c>
    </row>
    <row r="597" spans="4:12" x14ac:dyDescent="0.2">
      <c r="D597" s="397">
        <f>_xlfn.XLOOKUP(C:C,Table1[for Import to Bank Register dropdown],Table1[for Pivot],0,0,1)</f>
        <v>0</v>
      </c>
      <c r="E597" s="403"/>
      <c r="F597" s="146">
        <f t="shared" si="29"/>
        <v>2222222</v>
      </c>
      <c r="G597" s="375">
        <f t="shared" si="28"/>
        <v>0</v>
      </c>
      <c r="I597" s="376">
        <f>IF(OR(C597="150 Directors advances", C597="120 accounts receivable", C597="720.2 Automobile - Insurance", C597="720.3 Automobile - License", C597="870.4 Rent - Insurance", C597="870.6 Rent - Property Tax", C597="870.7 Rent - Homeoffice", C597="870.9 Rent - Water"),
   0,
   IF(Dashboard!$F$5="Quick",
      IF(OR(C597="190 Automobile",C597="200 computer hardware",C597="210 Computer software",C597="220 Quickbooks software",C597="230 Office equipment",C597="240 Office furniture"),
         E597-(E597/(1+Dashboard!$F$4)),
         0
      ),
      IF(C597="750 Business promotion",
         E597-(E597/(1+4.793/100)),
         E597-(E597/(1+Dashboard!$F$4))
      )
   )
)</f>
        <v>0</v>
      </c>
      <c r="J597" s="26">
        <f>Bank2[[#This Row],[Money in/ (Money out)]]-Bank2[[#This Row],[GST/HST]]</f>
        <v>0</v>
      </c>
      <c r="L597" s="23">
        <f t="shared" si="27"/>
        <v>0</v>
      </c>
    </row>
    <row r="598" spans="4:12" x14ac:dyDescent="0.2">
      <c r="D598" s="397">
        <f>_xlfn.XLOOKUP(C:C,Table1[for Import to Bank Register dropdown],Table1[for Pivot],0,0,1)</f>
        <v>0</v>
      </c>
      <c r="E598" s="403"/>
      <c r="F598" s="146">
        <f t="shared" si="29"/>
        <v>2222222</v>
      </c>
      <c r="G598" s="375">
        <f t="shared" si="28"/>
        <v>0</v>
      </c>
      <c r="I598" s="376">
        <f>IF(OR(C598="150 Directors advances", C598="120 accounts receivable", C598="720.2 Automobile - Insurance", C598="720.3 Automobile - License", C598="870.4 Rent - Insurance", C598="870.6 Rent - Property Tax", C598="870.7 Rent - Homeoffice", C598="870.9 Rent - Water"),
   0,
   IF(Dashboard!$F$5="Quick",
      IF(OR(C598="190 Automobile",C598="200 computer hardware",C598="210 Computer software",C598="220 Quickbooks software",C598="230 Office equipment",C598="240 Office furniture"),
         E598-(E598/(1+Dashboard!$F$4)),
         0
      ),
      IF(C598="750 Business promotion",
         E598-(E598/(1+4.793/100)),
         E598-(E598/(1+Dashboard!$F$4))
      )
   )
)</f>
        <v>0</v>
      </c>
      <c r="J598" s="26">
        <f>Bank2[[#This Row],[Money in/ (Money out)]]-Bank2[[#This Row],[GST/HST]]</f>
        <v>0</v>
      </c>
      <c r="L598" s="23">
        <f t="shared" si="27"/>
        <v>0</v>
      </c>
    </row>
    <row r="599" spans="4:12" x14ac:dyDescent="0.2">
      <c r="D599" s="397">
        <f>_xlfn.XLOOKUP(C:C,Table1[for Import to Bank Register dropdown],Table1[for Pivot],0,0,1)</f>
        <v>0</v>
      </c>
      <c r="E599" s="403"/>
      <c r="F599" s="146">
        <f t="shared" si="29"/>
        <v>2222222</v>
      </c>
      <c r="G599" s="375">
        <f t="shared" si="28"/>
        <v>0</v>
      </c>
      <c r="I599" s="376">
        <f>IF(OR(C599="150 Directors advances", C599="120 accounts receivable", C599="720.2 Automobile - Insurance", C599="720.3 Automobile - License", C599="870.4 Rent - Insurance", C599="870.6 Rent - Property Tax", C599="870.7 Rent - Homeoffice", C599="870.9 Rent - Water"),
   0,
   IF(Dashboard!$F$5="Quick",
      IF(OR(C599="190 Automobile",C599="200 computer hardware",C599="210 Computer software",C599="220 Quickbooks software",C599="230 Office equipment",C599="240 Office furniture"),
         E599-(E599/(1+Dashboard!$F$4)),
         0
      ),
      IF(C599="750 Business promotion",
         E599-(E599/(1+4.793/100)),
         E599-(E599/(1+Dashboard!$F$4))
      )
   )
)</f>
        <v>0</v>
      </c>
      <c r="J599" s="26">
        <f>Bank2[[#This Row],[Money in/ (Money out)]]-Bank2[[#This Row],[GST/HST]]</f>
        <v>0</v>
      </c>
      <c r="L599" s="23">
        <f t="shared" si="27"/>
        <v>0</v>
      </c>
    </row>
    <row r="600" spans="4:12" x14ac:dyDescent="0.2">
      <c r="D600" s="397">
        <f>_xlfn.XLOOKUP(C:C,Table1[for Import to Bank Register dropdown],Table1[for Pivot],0,0,1)</f>
        <v>0</v>
      </c>
      <c r="E600" s="403"/>
      <c r="F600" s="146">
        <f t="shared" si="29"/>
        <v>2222222</v>
      </c>
      <c r="G600" s="375">
        <f t="shared" si="28"/>
        <v>0</v>
      </c>
      <c r="I600" s="376">
        <f>IF(OR(C600="150 Directors advances", C600="120 accounts receivable", C600="720.2 Automobile - Insurance", C600="720.3 Automobile - License", C600="870.4 Rent - Insurance", C600="870.6 Rent - Property Tax", C600="870.7 Rent - Homeoffice", C600="870.9 Rent - Water"),
   0,
   IF(Dashboard!$F$5="Quick",
      IF(OR(C600="190 Automobile",C600="200 computer hardware",C600="210 Computer software",C600="220 Quickbooks software",C600="230 Office equipment",C600="240 Office furniture"),
         E600-(E600/(1+Dashboard!$F$4)),
         0
      ),
      IF(C600="750 Business promotion",
         E600-(E600/(1+4.793/100)),
         E600-(E600/(1+Dashboard!$F$4))
      )
   )
)</f>
        <v>0</v>
      </c>
      <c r="J600" s="26">
        <f>Bank2[[#This Row],[Money in/ (Money out)]]-Bank2[[#This Row],[GST/HST]]</f>
        <v>0</v>
      </c>
      <c r="L600" s="23">
        <f t="shared" si="27"/>
        <v>0</v>
      </c>
    </row>
    <row r="601" spans="4:12" x14ac:dyDescent="0.2">
      <c r="D601" s="397">
        <f>_xlfn.XLOOKUP(C:C,Table1[for Import to Bank Register dropdown],Table1[for Pivot],0,0,1)</f>
        <v>0</v>
      </c>
      <c r="E601" s="403"/>
      <c r="F601" s="146">
        <f t="shared" si="29"/>
        <v>2222222</v>
      </c>
      <c r="G601" s="375">
        <f t="shared" si="28"/>
        <v>0</v>
      </c>
      <c r="I601" s="376">
        <f>IF(OR(C601="150 Directors advances", C601="120 accounts receivable", C601="720.2 Automobile - Insurance", C601="720.3 Automobile - License", C601="870.4 Rent - Insurance", C601="870.6 Rent - Property Tax", C601="870.7 Rent - Homeoffice", C601="870.9 Rent - Water"),
   0,
   IF(Dashboard!$F$5="Quick",
      IF(OR(C601="190 Automobile",C601="200 computer hardware",C601="210 Computer software",C601="220 Quickbooks software",C601="230 Office equipment",C601="240 Office furniture"),
         E601-(E601/(1+Dashboard!$F$4)),
         0
      ),
      IF(C601="750 Business promotion",
         E601-(E601/(1+4.793/100)),
         E601-(E601/(1+Dashboard!$F$4))
      )
   )
)</f>
        <v>0</v>
      </c>
      <c r="J601" s="26">
        <f>Bank2[[#This Row],[Money in/ (Money out)]]-Bank2[[#This Row],[GST/HST]]</f>
        <v>0</v>
      </c>
      <c r="L601" s="23">
        <f t="shared" si="27"/>
        <v>0</v>
      </c>
    </row>
    <row r="602" spans="4:12" x14ac:dyDescent="0.2">
      <c r="D602" s="397">
        <f>_xlfn.XLOOKUP(C:C,Table1[for Import to Bank Register dropdown],Table1[for Pivot],0,0,1)</f>
        <v>0</v>
      </c>
      <c r="E602" s="403"/>
      <c r="F602" s="146">
        <f t="shared" si="29"/>
        <v>2222222</v>
      </c>
      <c r="G602" s="375">
        <f t="shared" si="28"/>
        <v>0</v>
      </c>
      <c r="I602" s="376">
        <f>IF(OR(C602="150 Directors advances", C602="120 accounts receivable", C602="720.2 Automobile - Insurance", C602="720.3 Automobile - License", C602="870.4 Rent - Insurance", C602="870.6 Rent - Property Tax", C602="870.7 Rent - Homeoffice", C602="870.9 Rent - Water"),
   0,
   IF(Dashboard!$F$5="Quick",
      IF(OR(C602="190 Automobile",C602="200 computer hardware",C602="210 Computer software",C602="220 Quickbooks software",C602="230 Office equipment",C602="240 Office furniture"),
         E602-(E602/(1+Dashboard!$F$4)),
         0
      ),
      IF(C602="750 Business promotion",
         E602-(E602/(1+4.793/100)),
         E602-(E602/(1+Dashboard!$F$4))
      )
   )
)</f>
        <v>0</v>
      </c>
      <c r="J602" s="26">
        <f>Bank2[[#This Row],[Money in/ (Money out)]]-Bank2[[#This Row],[GST/HST]]</f>
        <v>0</v>
      </c>
      <c r="L602" s="23">
        <f t="shared" si="27"/>
        <v>0</v>
      </c>
    </row>
    <row r="603" spans="4:12" x14ac:dyDescent="0.2">
      <c r="D603" s="397">
        <f>_xlfn.XLOOKUP(C:C,Table1[for Import to Bank Register dropdown],Table1[for Pivot],0,0,1)</f>
        <v>0</v>
      </c>
      <c r="E603" s="403"/>
      <c r="F603" s="146">
        <f t="shared" si="29"/>
        <v>2222222</v>
      </c>
      <c r="G603" s="375">
        <f t="shared" si="28"/>
        <v>0</v>
      </c>
      <c r="I603" s="376">
        <f>IF(OR(C603="150 Directors advances", C603="120 accounts receivable", C603="720.2 Automobile - Insurance", C603="720.3 Automobile - License", C603="870.4 Rent - Insurance", C603="870.6 Rent - Property Tax", C603="870.7 Rent - Homeoffice", C603="870.9 Rent - Water"),
   0,
   IF(Dashboard!$F$5="Quick",
      IF(OR(C603="190 Automobile",C603="200 computer hardware",C603="210 Computer software",C603="220 Quickbooks software",C603="230 Office equipment",C603="240 Office furniture"),
         E603-(E603/(1+Dashboard!$F$4)),
         0
      ),
      IF(C603="750 Business promotion",
         E603-(E603/(1+4.793/100)),
         E603-(E603/(1+Dashboard!$F$4))
      )
   )
)</f>
        <v>0</v>
      </c>
      <c r="J603" s="26">
        <f>Bank2[[#This Row],[Money in/ (Money out)]]-Bank2[[#This Row],[GST/HST]]</f>
        <v>0</v>
      </c>
      <c r="L603" s="23">
        <f t="shared" si="27"/>
        <v>0</v>
      </c>
    </row>
    <row r="604" spans="4:12" x14ac:dyDescent="0.2">
      <c r="D604" s="397">
        <f>_xlfn.XLOOKUP(C:C,Table1[for Import to Bank Register dropdown],Table1[for Pivot],0,0,1)</f>
        <v>0</v>
      </c>
      <c r="E604" s="403"/>
      <c r="F604" s="146">
        <f t="shared" si="29"/>
        <v>2222222</v>
      </c>
      <c r="G604" s="375">
        <f t="shared" si="28"/>
        <v>0</v>
      </c>
      <c r="I604" s="376">
        <f>IF(OR(C604="150 Directors advances", C604="120 accounts receivable", C604="720.2 Automobile - Insurance", C604="720.3 Automobile - License", C604="870.4 Rent - Insurance", C604="870.6 Rent - Property Tax", C604="870.7 Rent - Homeoffice", C604="870.9 Rent - Water"),
   0,
   IF(Dashboard!$F$5="Quick",
      IF(OR(C604="190 Automobile",C604="200 computer hardware",C604="210 Computer software",C604="220 Quickbooks software",C604="230 Office equipment",C604="240 Office furniture"),
         E604-(E604/(1+Dashboard!$F$4)),
         0
      ),
      IF(C604="750 Business promotion",
         E604-(E604/(1+4.793/100)),
         E604-(E604/(1+Dashboard!$F$4))
      )
   )
)</f>
        <v>0</v>
      </c>
      <c r="J604" s="26">
        <f>Bank2[[#This Row],[Money in/ (Money out)]]-Bank2[[#This Row],[GST/HST]]</f>
        <v>0</v>
      </c>
      <c r="L604" s="23">
        <f t="shared" si="27"/>
        <v>0</v>
      </c>
    </row>
    <row r="605" spans="4:12" x14ac:dyDescent="0.2">
      <c r="D605" s="397">
        <f>_xlfn.XLOOKUP(C:C,Table1[for Import to Bank Register dropdown],Table1[for Pivot],0,0,1)</f>
        <v>0</v>
      </c>
      <c r="E605" s="403"/>
      <c r="F605" s="146">
        <f t="shared" si="29"/>
        <v>2222222</v>
      </c>
      <c r="G605" s="375">
        <f t="shared" si="28"/>
        <v>0</v>
      </c>
      <c r="I605" s="376">
        <f>IF(OR(C605="150 Directors advances", C605="120 accounts receivable", C605="720.2 Automobile - Insurance", C605="720.3 Automobile - License", C605="870.4 Rent - Insurance", C605="870.6 Rent - Property Tax", C605="870.7 Rent - Homeoffice", C605="870.9 Rent - Water"),
   0,
   IF(Dashboard!$F$5="Quick",
      IF(OR(C605="190 Automobile",C605="200 computer hardware",C605="210 Computer software",C605="220 Quickbooks software",C605="230 Office equipment",C605="240 Office furniture"),
         E605-(E605/(1+Dashboard!$F$4)),
         0
      ),
      IF(C605="750 Business promotion",
         E605-(E605/(1+4.793/100)),
         E605-(E605/(1+Dashboard!$F$4))
      )
   )
)</f>
        <v>0</v>
      </c>
      <c r="J605" s="26">
        <f>Bank2[[#This Row],[Money in/ (Money out)]]-Bank2[[#This Row],[GST/HST]]</f>
        <v>0</v>
      </c>
      <c r="L605" s="23">
        <f t="shared" si="27"/>
        <v>0</v>
      </c>
    </row>
    <row r="606" spans="4:12" x14ac:dyDescent="0.2">
      <c r="D606" s="397">
        <f>_xlfn.XLOOKUP(C:C,Table1[for Import to Bank Register dropdown],Table1[for Pivot],0,0,1)</f>
        <v>0</v>
      </c>
      <c r="E606" s="403"/>
      <c r="F606" s="146">
        <f t="shared" si="29"/>
        <v>2222222</v>
      </c>
      <c r="G606" s="375">
        <f t="shared" si="28"/>
        <v>0</v>
      </c>
      <c r="I606" s="376">
        <f>IF(OR(C606="150 Directors advances", C606="120 accounts receivable", C606="720.2 Automobile - Insurance", C606="720.3 Automobile - License", C606="870.4 Rent - Insurance", C606="870.6 Rent - Property Tax", C606="870.7 Rent - Homeoffice", C606="870.9 Rent - Water"),
   0,
   IF(Dashboard!$F$5="Quick",
      IF(OR(C606="190 Automobile",C606="200 computer hardware",C606="210 Computer software",C606="220 Quickbooks software",C606="230 Office equipment",C606="240 Office furniture"),
         E606-(E606/(1+Dashboard!$F$4)),
         0
      ),
      IF(C606="750 Business promotion",
         E606-(E606/(1+4.793/100)),
         E606-(E606/(1+Dashboard!$F$4))
      )
   )
)</f>
        <v>0</v>
      </c>
      <c r="J606" s="26">
        <f>Bank2[[#This Row],[Money in/ (Money out)]]-Bank2[[#This Row],[GST/HST]]</f>
        <v>0</v>
      </c>
      <c r="L606" s="23">
        <f t="shared" si="27"/>
        <v>0</v>
      </c>
    </row>
    <row r="607" spans="4:12" x14ac:dyDescent="0.2">
      <c r="D607" s="397">
        <f>_xlfn.XLOOKUP(C:C,Table1[for Import to Bank Register dropdown],Table1[for Pivot],0,0,1)</f>
        <v>0</v>
      </c>
      <c r="E607" s="403"/>
      <c r="F607" s="146">
        <f t="shared" si="29"/>
        <v>2222222</v>
      </c>
      <c r="G607" s="375">
        <f t="shared" si="28"/>
        <v>0</v>
      </c>
      <c r="I607" s="376">
        <f>IF(OR(C607="150 Directors advances", C607="120 accounts receivable", C607="720.2 Automobile - Insurance", C607="720.3 Automobile - License", C607="870.4 Rent - Insurance", C607="870.6 Rent - Property Tax", C607="870.7 Rent - Homeoffice", C607="870.9 Rent - Water"),
   0,
   IF(Dashboard!$F$5="Quick",
      IF(OR(C607="190 Automobile",C607="200 computer hardware",C607="210 Computer software",C607="220 Quickbooks software",C607="230 Office equipment",C607="240 Office furniture"),
         E607-(E607/(1+Dashboard!$F$4)),
         0
      ),
      IF(C607="750 Business promotion",
         E607-(E607/(1+4.793/100)),
         E607-(E607/(1+Dashboard!$F$4))
      )
   )
)</f>
        <v>0</v>
      </c>
      <c r="J607" s="26">
        <f>Bank2[[#This Row],[Money in/ (Money out)]]-Bank2[[#This Row],[GST/HST]]</f>
        <v>0</v>
      </c>
      <c r="L607" s="23">
        <f t="shared" si="27"/>
        <v>0</v>
      </c>
    </row>
    <row r="608" spans="4:12" x14ac:dyDescent="0.2">
      <c r="D608" s="397">
        <f>_xlfn.XLOOKUP(C:C,Table1[for Import to Bank Register dropdown],Table1[for Pivot],0,0,1)</f>
        <v>0</v>
      </c>
      <c r="E608" s="403"/>
      <c r="F608" s="146">
        <f t="shared" si="29"/>
        <v>2222222</v>
      </c>
      <c r="G608" s="375">
        <f t="shared" si="28"/>
        <v>0</v>
      </c>
      <c r="I608" s="376">
        <f>IF(OR(C608="150 Directors advances", C608="120 accounts receivable", C608="720.2 Automobile - Insurance", C608="720.3 Automobile - License", C608="870.4 Rent - Insurance", C608="870.6 Rent - Property Tax", C608="870.7 Rent - Homeoffice", C608="870.9 Rent - Water"),
   0,
   IF(Dashboard!$F$5="Quick",
      IF(OR(C608="190 Automobile",C608="200 computer hardware",C608="210 Computer software",C608="220 Quickbooks software",C608="230 Office equipment",C608="240 Office furniture"),
         E608-(E608/(1+Dashboard!$F$4)),
         0
      ),
      IF(C608="750 Business promotion",
         E608-(E608/(1+4.793/100)),
         E608-(E608/(1+Dashboard!$F$4))
      )
   )
)</f>
        <v>0</v>
      </c>
      <c r="J608" s="26">
        <f>Bank2[[#This Row],[Money in/ (Money out)]]-Bank2[[#This Row],[GST/HST]]</f>
        <v>0</v>
      </c>
      <c r="L608" s="23">
        <f t="shared" si="27"/>
        <v>0</v>
      </c>
    </row>
    <row r="609" spans="4:12" x14ac:dyDescent="0.2">
      <c r="D609" s="397">
        <f>_xlfn.XLOOKUP(C:C,Table1[for Import to Bank Register dropdown],Table1[for Pivot],0,0,1)</f>
        <v>0</v>
      </c>
      <c r="E609" s="403"/>
      <c r="F609" s="146">
        <f t="shared" si="29"/>
        <v>2222222</v>
      </c>
      <c r="G609" s="375">
        <f t="shared" si="28"/>
        <v>0</v>
      </c>
      <c r="I609" s="376">
        <f>IF(OR(C609="150 Directors advances", C609="120 accounts receivable", C609="720.2 Automobile - Insurance", C609="720.3 Automobile - License", C609="870.4 Rent - Insurance", C609="870.6 Rent - Property Tax", C609="870.7 Rent - Homeoffice", C609="870.9 Rent - Water"),
   0,
   IF(Dashboard!$F$5="Quick",
      IF(OR(C609="190 Automobile",C609="200 computer hardware",C609="210 Computer software",C609="220 Quickbooks software",C609="230 Office equipment",C609="240 Office furniture"),
         E609-(E609/(1+Dashboard!$F$4)),
         0
      ),
      IF(C609="750 Business promotion",
         E609-(E609/(1+4.793/100)),
         E609-(E609/(1+Dashboard!$F$4))
      )
   )
)</f>
        <v>0</v>
      </c>
      <c r="J609" s="26">
        <f>Bank2[[#This Row],[Money in/ (Money out)]]-Bank2[[#This Row],[GST/HST]]</f>
        <v>0</v>
      </c>
      <c r="L609" s="23">
        <f t="shared" si="27"/>
        <v>0</v>
      </c>
    </row>
    <row r="610" spans="4:12" x14ac:dyDescent="0.2">
      <c r="D610" s="397">
        <f>_xlfn.XLOOKUP(C:C,Table1[for Import to Bank Register dropdown],Table1[for Pivot],0,0,1)</f>
        <v>0</v>
      </c>
      <c r="E610" s="403"/>
      <c r="F610" s="146">
        <f t="shared" si="29"/>
        <v>2222222</v>
      </c>
      <c r="G610" s="375">
        <f t="shared" si="28"/>
        <v>0</v>
      </c>
      <c r="I610" s="376">
        <f>IF(OR(C610="150 Directors advances", C610="120 accounts receivable", C610="720.2 Automobile - Insurance", C610="720.3 Automobile - License", C610="870.4 Rent - Insurance", C610="870.6 Rent - Property Tax", C610="870.7 Rent - Homeoffice", C610="870.9 Rent - Water"),
   0,
   IF(Dashboard!$F$5="Quick",
      IF(OR(C610="190 Automobile",C610="200 computer hardware",C610="210 Computer software",C610="220 Quickbooks software",C610="230 Office equipment",C610="240 Office furniture"),
         E610-(E610/(1+Dashboard!$F$4)),
         0
      ),
      IF(C610="750 Business promotion",
         E610-(E610/(1+4.793/100)),
         E610-(E610/(1+Dashboard!$F$4))
      )
   )
)</f>
        <v>0</v>
      </c>
      <c r="J610" s="26">
        <f>Bank2[[#This Row],[Money in/ (Money out)]]-Bank2[[#This Row],[GST/HST]]</f>
        <v>0</v>
      </c>
      <c r="L610" s="23">
        <f t="shared" si="27"/>
        <v>0</v>
      </c>
    </row>
    <row r="611" spans="4:12" x14ac:dyDescent="0.2">
      <c r="D611" s="397">
        <f>_xlfn.XLOOKUP(C:C,Table1[for Import to Bank Register dropdown],Table1[for Pivot],0,0,1)</f>
        <v>0</v>
      </c>
      <c r="E611" s="403"/>
      <c r="F611" s="146">
        <f t="shared" si="29"/>
        <v>2222222</v>
      </c>
      <c r="G611" s="375">
        <f t="shared" si="28"/>
        <v>0</v>
      </c>
      <c r="I611" s="376">
        <f>IF(OR(C611="150 Directors advances", C611="120 accounts receivable", C611="720.2 Automobile - Insurance", C611="720.3 Automobile - License", C611="870.4 Rent - Insurance", C611="870.6 Rent - Property Tax", C611="870.7 Rent - Homeoffice", C611="870.9 Rent - Water"),
   0,
   IF(Dashboard!$F$5="Quick",
      IF(OR(C611="190 Automobile",C611="200 computer hardware",C611="210 Computer software",C611="220 Quickbooks software",C611="230 Office equipment",C611="240 Office furniture"),
         E611-(E611/(1+Dashboard!$F$4)),
         0
      ),
      IF(C611="750 Business promotion",
         E611-(E611/(1+4.793/100)),
         E611-(E611/(1+Dashboard!$F$4))
      )
   )
)</f>
        <v>0</v>
      </c>
      <c r="J611" s="26">
        <f>Bank2[[#This Row],[Money in/ (Money out)]]-Bank2[[#This Row],[GST/HST]]</f>
        <v>0</v>
      </c>
      <c r="L611" s="23">
        <f t="shared" si="27"/>
        <v>0</v>
      </c>
    </row>
    <row r="612" spans="4:12" x14ac:dyDescent="0.2">
      <c r="D612" s="397">
        <f>_xlfn.XLOOKUP(C:C,Table1[for Import to Bank Register dropdown],Table1[for Pivot],0,0,1)</f>
        <v>0</v>
      </c>
      <c r="E612" s="403"/>
      <c r="F612" s="146">
        <f t="shared" si="29"/>
        <v>2222222</v>
      </c>
      <c r="G612" s="375">
        <f t="shared" si="28"/>
        <v>0</v>
      </c>
      <c r="I612" s="376">
        <f>IF(OR(C612="150 Directors advances", C612="120 accounts receivable", C612="720.2 Automobile - Insurance", C612="720.3 Automobile - License", C612="870.4 Rent - Insurance", C612="870.6 Rent - Property Tax", C612="870.7 Rent - Homeoffice", C612="870.9 Rent - Water"),
   0,
   IF(Dashboard!$F$5="Quick",
      IF(OR(C612="190 Automobile",C612="200 computer hardware",C612="210 Computer software",C612="220 Quickbooks software",C612="230 Office equipment",C612="240 Office furniture"),
         E612-(E612/(1+Dashboard!$F$4)),
         0
      ),
      IF(C612="750 Business promotion",
         E612-(E612/(1+4.793/100)),
         E612-(E612/(1+Dashboard!$F$4))
      )
   )
)</f>
        <v>0</v>
      </c>
      <c r="J612" s="26">
        <f>Bank2[[#This Row],[Money in/ (Money out)]]-Bank2[[#This Row],[GST/HST]]</f>
        <v>0</v>
      </c>
      <c r="L612" s="23">
        <f t="shared" si="27"/>
        <v>0</v>
      </c>
    </row>
    <row r="613" spans="4:12" x14ac:dyDescent="0.2">
      <c r="D613" s="397">
        <f>_xlfn.XLOOKUP(C:C,Table1[for Import to Bank Register dropdown],Table1[for Pivot],0,0,1)</f>
        <v>0</v>
      </c>
      <c r="E613" s="403"/>
      <c r="F613" s="146">
        <f t="shared" si="29"/>
        <v>2222222</v>
      </c>
      <c r="G613" s="375">
        <f t="shared" si="28"/>
        <v>0</v>
      </c>
      <c r="I613" s="376">
        <f>IF(OR(C613="150 Directors advances", C613="120 accounts receivable", C613="720.2 Automobile - Insurance", C613="720.3 Automobile - License", C613="870.4 Rent - Insurance", C613="870.6 Rent - Property Tax", C613="870.7 Rent - Homeoffice", C613="870.9 Rent - Water"),
   0,
   IF(Dashboard!$F$5="Quick",
      IF(OR(C613="190 Automobile",C613="200 computer hardware",C613="210 Computer software",C613="220 Quickbooks software",C613="230 Office equipment",C613="240 Office furniture"),
         E613-(E613/(1+Dashboard!$F$4)),
         0
      ),
      IF(C613="750 Business promotion",
         E613-(E613/(1+4.793/100)),
         E613-(E613/(1+Dashboard!$F$4))
      )
   )
)</f>
        <v>0</v>
      </c>
      <c r="J613" s="26">
        <f>Bank2[[#This Row],[Money in/ (Money out)]]-Bank2[[#This Row],[GST/HST]]</f>
        <v>0</v>
      </c>
      <c r="L613" s="23">
        <f t="shared" si="27"/>
        <v>0</v>
      </c>
    </row>
    <row r="614" spans="4:12" x14ac:dyDescent="0.2">
      <c r="D614" s="397">
        <f>_xlfn.XLOOKUP(C:C,Table1[for Import to Bank Register dropdown],Table1[for Pivot],0,0,1)</f>
        <v>0</v>
      </c>
      <c r="E614" s="403"/>
      <c r="F614" s="146">
        <f t="shared" si="29"/>
        <v>2222222</v>
      </c>
      <c r="G614" s="375">
        <f t="shared" si="28"/>
        <v>0</v>
      </c>
      <c r="I614" s="376">
        <f>IF(OR(C614="150 Directors advances", C614="120 accounts receivable", C614="720.2 Automobile - Insurance", C614="720.3 Automobile - License", C614="870.4 Rent - Insurance", C614="870.6 Rent - Property Tax", C614="870.7 Rent - Homeoffice", C614="870.9 Rent - Water"),
   0,
   IF(Dashboard!$F$5="Quick",
      IF(OR(C614="190 Automobile",C614="200 computer hardware",C614="210 Computer software",C614="220 Quickbooks software",C614="230 Office equipment",C614="240 Office furniture"),
         E614-(E614/(1+Dashboard!$F$4)),
         0
      ),
      IF(C614="750 Business promotion",
         E614-(E614/(1+4.793/100)),
         E614-(E614/(1+Dashboard!$F$4))
      )
   )
)</f>
        <v>0</v>
      </c>
      <c r="J614" s="26">
        <f>Bank2[[#This Row],[Money in/ (Money out)]]-Bank2[[#This Row],[GST/HST]]</f>
        <v>0</v>
      </c>
      <c r="L614" s="23">
        <f t="shared" si="27"/>
        <v>0</v>
      </c>
    </row>
    <row r="615" spans="4:12" x14ac:dyDescent="0.2">
      <c r="D615" s="397">
        <f>_xlfn.XLOOKUP(C:C,Table1[for Import to Bank Register dropdown],Table1[for Pivot],0,0,1)</f>
        <v>0</v>
      </c>
      <c r="E615" s="403"/>
      <c r="F615" s="146">
        <f t="shared" si="29"/>
        <v>2222222</v>
      </c>
      <c r="G615" s="375">
        <f t="shared" si="28"/>
        <v>0</v>
      </c>
      <c r="I615" s="376">
        <f>IF(OR(C615="150 Directors advances", C615="120 accounts receivable", C615="720.2 Automobile - Insurance", C615="720.3 Automobile - License", C615="870.4 Rent - Insurance", C615="870.6 Rent - Property Tax", C615="870.7 Rent - Homeoffice", C615="870.9 Rent - Water"),
   0,
   IF(Dashboard!$F$5="Quick",
      IF(OR(C615="190 Automobile",C615="200 computer hardware",C615="210 Computer software",C615="220 Quickbooks software",C615="230 Office equipment",C615="240 Office furniture"),
         E615-(E615/(1+Dashboard!$F$4)),
         0
      ),
      IF(C615="750 Business promotion",
         E615-(E615/(1+4.793/100)),
         E615-(E615/(1+Dashboard!$F$4))
      )
   )
)</f>
        <v>0</v>
      </c>
      <c r="J615" s="26">
        <f>Bank2[[#This Row],[Money in/ (Money out)]]-Bank2[[#This Row],[GST/HST]]</f>
        <v>0</v>
      </c>
      <c r="L615" s="23">
        <f t="shared" si="27"/>
        <v>0</v>
      </c>
    </row>
    <row r="616" spans="4:12" x14ac:dyDescent="0.2">
      <c r="D616" s="397">
        <f>_xlfn.XLOOKUP(C:C,Table1[for Import to Bank Register dropdown],Table1[for Pivot],0,0,1)</f>
        <v>0</v>
      </c>
      <c r="E616" s="403"/>
      <c r="F616" s="146">
        <f t="shared" si="29"/>
        <v>2222222</v>
      </c>
      <c r="G616" s="375">
        <f t="shared" si="28"/>
        <v>0</v>
      </c>
      <c r="I616" s="376">
        <f>IF(OR(C616="150 Directors advances", C616="120 accounts receivable", C616="720.2 Automobile - Insurance", C616="720.3 Automobile - License", C616="870.4 Rent - Insurance", C616="870.6 Rent - Property Tax", C616="870.7 Rent - Homeoffice", C616="870.9 Rent - Water"),
   0,
   IF(Dashboard!$F$5="Quick",
      IF(OR(C616="190 Automobile",C616="200 computer hardware",C616="210 Computer software",C616="220 Quickbooks software",C616="230 Office equipment",C616="240 Office furniture"),
         E616-(E616/(1+Dashboard!$F$4)),
         0
      ),
      IF(C616="750 Business promotion",
         E616-(E616/(1+4.793/100)),
         E616-(E616/(1+Dashboard!$F$4))
      )
   )
)</f>
        <v>0</v>
      </c>
      <c r="J616" s="26">
        <f>Bank2[[#This Row],[Money in/ (Money out)]]-Bank2[[#This Row],[GST/HST]]</f>
        <v>0</v>
      </c>
      <c r="L616" s="23">
        <f t="shared" si="27"/>
        <v>0</v>
      </c>
    </row>
    <row r="617" spans="4:12" x14ac:dyDescent="0.2">
      <c r="D617" s="397">
        <f>_xlfn.XLOOKUP(C:C,Table1[for Import to Bank Register dropdown],Table1[for Pivot],0,0,1)</f>
        <v>0</v>
      </c>
      <c r="E617" s="403"/>
      <c r="F617" s="146">
        <f t="shared" si="29"/>
        <v>2222222</v>
      </c>
      <c r="G617" s="375">
        <f t="shared" si="28"/>
        <v>0</v>
      </c>
      <c r="I617" s="376">
        <f>IF(OR(C617="150 Directors advances", C617="120 accounts receivable", C617="720.2 Automobile - Insurance", C617="720.3 Automobile - License", C617="870.4 Rent - Insurance", C617="870.6 Rent - Property Tax", C617="870.7 Rent - Homeoffice", C617="870.9 Rent - Water"),
   0,
   IF(Dashboard!$F$5="Quick",
      IF(OR(C617="190 Automobile",C617="200 computer hardware",C617="210 Computer software",C617="220 Quickbooks software",C617="230 Office equipment",C617="240 Office furniture"),
         E617-(E617/(1+Dashboard!$F$4)),
         0
      ),
      IF(C617="750 Business promotion",
         E617-(E617/(1+4.793/100)),
         E617-(E617/(1+Dashboard!$F$4))
      )
   )
)</f>
        <v>0</v>
      </c>
      <c r="J617" s="26">
        <f>Bank2[[#This Row],[Money in/ (Money out)]]-Bank2[[#This Row],[GST/HST]]</f>
        <v>0</v>
      </c>
      <c r="L617" s="23">
        <f t="shared" si="27"/>
        <v>0</v>
      </c>
    </row>
    <row r="618" spans="4:12" x14ac:dyDescent="0.2">
      <c r="D618" s="397">
        <f>_xlfn.XLOOKUP(C:C,Table1[for Import to Bank Register dropdown],Table1[for Pivot],0,0,1)</f>
        <v>0</v>
      </c>
      <c r="E618" s="403"/>
      <c r="F618" s="146">
        <f t="shared" si="29"/>
        <v>2222222</v>
      </c>
      <c r="G618" s="375">
        <f t="shared" si="28"/>
        <v>0</v>
      </c>
      <c r="I618" s="376">
        <f>IF(OR(C618="150 Directors advances", C618="120 accounts receivable", C618="720.2 Automobile - Insurance", C618="720.3 Automobile - License", C618="870.4 Rent - Insurance", C618="870.6 Rent - Property Tax", C618="870.7 Rent - Homeoffice", C618="870.9 Rent - Water"),
   0,
   IF(Dashboard!$F$5="Quick",
      IF(OR(C618="190 Automobile",C618="200 computer hardware",C618="210 Computer software",C618="220 Quickbooks software",C618="230 Office equipment",C618="240 Office furniture"),
         E618-(E618/(1+Dashboard!$F$4)),
         0
      ),
      IF(C618="750 Business promotion",
         E618-(E618/(1+4.793/100)),
         E618-(E618/(1+Dashboard!$F$4))
      )
   )
)</f>
        <v>0</v>
      </c>
      <c r="J618" s="26">
        <f>Bank2[[#This Row],[Money in/ (Money out)]]-Bank2[[#This Row],[GST/HST]]</f>
        <v>0</v>
      </c>
      <c r="L618" s="23">
        <f t="shared" si="27"/>
        <v>0</v>
      </c>
    </row>
    <row r="619" spans="4:12" x14ac:dyDescent="0.2">
      <c r="D619" s="397">
        <f>_xlfn.XLOOKUP(C:C,Table1[for Import to Bank Register dropdown],Table1[for Pivot],0,0,1)</f>
        <v>0</v>
      </c>
      <c r="E619" s="403"/>
      <c r="F619" s="146">
        <f t="shared" si="29"/>
        <v>2222222</v>
      </c>
      <c r="G619" s="375">
        <f t="shared" si="28"/>
        <v>0</v>
      </c>
      <c r="I619" s="376">
        <f>IF(OR(C619="150 Directors advances", C619="120 accounts receivable", C619="720.2 Automobile - Insurance", C619="720.3 Automobile - License", C619="870.4 Rent - Insurance", C619="870.6 Rent - Property Tax", C619="870.7 Rent - Homeoffice", C619="870.9 Rent - Water"),
   0,
   IF(Dashboard!$F$5="Quick",
      IF(OR(C619="190 Automobile",C619="200 computer hardware",C619="210 Computer software",C619="220 Quickbooks software",C619="230 Office equipment",C619="240 Office furniture"),
         E619-(E619/(1+Dashboard!$F$4)),
         0
      ),
      IF(C619="750 Business promotion",
         E619-(E619/(1+4.793/100)),
         E619-(E619/(1+Dashboard!$F$4))
      )
   )
)</f>
        <v>0</v>
      </c>
      <c r="J619" s="26">
        <f>Bank2[[#This Row],[Money in/ (Money out)]]-Bank2[[#This Row],[GST/HST]]</f>
        <v>0</v>
      </c>
      <c r="L619" s="23">
        <f t="shared" si="27"/>
        <v>0</v>
      </c>
    </row>
    <row r="620" spans="4:12" x14ac:dyDescent="0.2">
      <c r="D620" s="397">
        <f>_xlfn.XLOOKUP(C:C,Table1[for Import to Bank Register dropdown],Table1[for Pivot],0,0,1)</f>
        <v>0</v>
      </c>
      <c r="E620" s="403"/>
      <c r="F620" s="146">
        <f t="shared" si="29"/>
        <v>2222222</v>
      </c>
      <c r="G620" s="375">
        <f t="shared" si="28"/>
        <v>0</v>
      </c>
      <c r="I620" s="376">
        <f>IF(OR(C620="150 Directors advances", C620="120 accounts receivable", C620="720.2 Automobile - Insurance", C620="720.3 Automobile - License", C620="870.4 Rent - Insurance", C620="870.6 Rent - Property Tax", C620="870.7 Rent - Homeoffice", C620="870.9 Rent - Water"),
   0,
   IF(Dashboard!$F$5="Quick",
      IF(OR(C620="190 Automobile",C620="200 computer hardware",C620="210 Computer software",C620="220 Quickbooks software",C620="230 Office equipment",C620="240 Office furniture"),
         E620-(E620/(1+Dashboard!$F$4)),
         0
      ),
      IF(C620="750 Business promotion",
         E620-(E620/(1+4.793/100)),
         E620-(E620/(1+Dashboard!$F$4))
      )
   )
)</f>
        <v>0</v>
      </c>
      <c r="J620" s="26">
        <f>Bank2[[#This Row],[Money in/ (Money out)]]-Bank2[[#This Row],[GST/HST]]</f>
        <v>0</v>
      </c>
      <c r="L620" s="23">
        <f t="shared" si="27"/>
        <v>0</v>
      </c>
    </row>
    <row r="621" spans="4:12" x14ac:dyDescent="0.2">
      <c r="D621" s="397">
        <f>_xlfn.XLOOKUP(C:C,Table1[for Import to Bank Register dropdown],Table1[for Pivot],0,0,1)</f>
        <v>0</v>
      </c>
      <c r="E621" s="403"/>
      <c r="F621" s="146">
        <f t="shared" si="29"/>
        <v>2222222</v>
      </c>
      <c r="G621" s="375">
        <f t="shared" si="28"/>
        <v>0</v>
      </c>
      <c r="I621" s="376">
        <f>IF(OR(C621="150 Directors advances", C621="120 accounts receivable", C621="720.2 Automobile - Insurance", C621="720.3 Automobile - License", C621="870.4 Rent - Insurance", C621="870.6 Rent - Property Tax", C621="870.7 Rent - Homeoffice", C621="870.9 Rent - Water"),
   0,
   IF(Dashboard!$F$5="Quick",
      IF(OR(C621="190 Automobile",C621="200 computer hardware",C621="210 Computer software",C621="220 Quickbooks software",C621="230 Office equipment",C621="240 Office furniture"),
         E621-(E621/(1+Dashboard!$F$4)),
         0
      ),
      IF(C621="750 Business promotion",
         E621-(E621/(1+4.793/100)),
         E621-(E621/(1+Dashboard!$F$4))
      )
   )
)</f>
        <v>0</v>
      </c>
      <c r="J621" s="26">
        <f>Bank2[[#This Row],[Money in/ (Money out)]]-Bank2[[#This Row],[GST/HST]]</f>
        <v>0</v>
      </c>
      <c r="L621" s="23">
        <f t="shared" si="27"/>
        <v>0</v>
      </c>
    </row>
    <row r="622" spans="4:12" x14ac:dyDescent="0.2">
      <c r="D622" s="397">
        <f>_xlfn.XLOOKUP(C:C,Table1[for Import to Bank Register dropdown],Table1[for Pivot],0,0,1)</f>
        <v>0</v>
      </c>
      <c r="E622" s="403"/>
      <c r="F622" s="146">
        <f t="shared" si="29"/>
        <v>2222222</v>
      </c>
      <c r="G622" s="375">
        <f t="shared" si="28"/>
        <v>0</v>
      </c>
      <c r="I622" s="376">
        <f>IF(OR(C622="150 Directors advances", C622="120 accounts receivable", C622="720.2 Automobile - Insurance", C622="720.3 Automobile - License", C622="870.4 Rent - Insurance", C622="870.6 Rent - Property Tax", C622="870.7 Rent - Homeoffice", C622="870.9 Rent - Water"),
   0,
   IF(Dashboard!$F$5="Quick",
      IF(OR(C622="190 Automobile",C622="200 computer hardware",C622="210 Computer software",C622="220 Quickbooks software",C622="230 Office equipment",C622="240 Office furniture"),
         E622-(E622/(1+Dashboard!$F$4)),
         0
      ),
      IF(C622="750 Business promotion",
         E622-(E622/(1+4.793/100)),
         E622-(E622/(1+Dashboard!$F$4))
      )
   )
)</f>
        <v>0</v>
      </c>
      <c r="J622" s="26">
        <f>Bank2[[#This Row],[Money in/ (Money out)]]-Bank2[[#This Row],[GST/HST]]</f>
        <v>0</v>
      </c>
      <c r="L622" s="23">
        <f t="shared" si="27"/>
        <v>0</v>
      </c>
    </row>
    <row r="623" spans="4:12" x14ac:dyDescent="0.2">
      <c r="D623" s="397">
        <f>_xlfn.XLOOKUP(C:C,Table1[for Import to Bank Register dropdown],Table1[for Pivot],0,0,1)</f>
        <v>0</v>
      </c>
      <c r="E623" s="403"/>
      <c r="F623" s="146">
        <f t="shared" si="29"/>
        <v>2222222</v>
      </c>
      <c r="G623" s="375">
        <f t="shared" si="28"/>
        <v>0</v>
      </c>
      <c r="I623" s="376">
        <f>IF(OR(C623="150 Directors advances", C623="120 accounts receivable", C623="720.2 Automobile - Insurance", C623="720.3 Automobile - License", C623="870.4 Rent - Insurance", C623="870.6 Rent - Property Tax", C623="870.7 Rent - Homeoffice", C623="870.9 Rent - Water"),
   0,
   IF(Dashboard!$F$5="Quick",
      IF(OR(C623="190 Automobile",C623="200 computer hardware",C623="210 Computer software",C623="220 Quickbooks software",C623="230 Office equipment",C623="240 Office furniture"),
         E623-(E623/(1+Dashboard!$F$4)),
         0
      ),
      IF(C623="750 Business promotion",
         E623-(E623/(1+4.793/100)),
         E623-(E623/(1+Dashboard!$F$4))
      )
   )
)</f>
        <v>0</v>
      </c>
      <c r="J623" s="26">
        <f>Bank2[[#This Row],[Money in/ (Money out)]]-Bank2[[#This Row],[GST/HST]]</f>
        <v>0</v>
      </c>
      <c r="L623" s="23">
        <f t="shared" si="27"/>
        <v>0</v>
      </c>
    </row>
    <row r="624" spans="4:12" x14ac:dyDescent="0.2">
      <c r="D624" s="397">
        <f>_xlfn.XLOOKUP(C:C,Table1[for Import to Bank Register dropdown],Table1[for Pivot],0,0,1)</f>
        <v>0</v>
      </c>
      <c r="E624" s="403"/>
      <c r="F624" s="146">
        <f t="shared" si="29"/>
        <v>2222222</v>
      </c>
      <c r="G624" s="375">
        <f t="shared" si="28"/>
        <v>0</v>
      </c>
      <c r="I624" s="376">
        <f>IF(OR(C624="150 Directors advances", C624="120 accounts receivable", C624="720.2 Automobile - Insurance", C624="720.3 Automobile - License", C624="870.4 Rent - Insurance", C624="870.6 Rent - Property Tax", C624="870.7 Rent - Homeoffice", C624="870.9 Rent - Water"),
   0,
   IF(Dashboard!$F$5="Quick",
      IF(OR(C624="190 Automobile",C624="200 computer hardware",C624="210 Computer software",C624="220 Quickbooks software",C624="230 Office equipment",C624="240 Office furniture"),
         E624-(E624/(1+Dashboard!$F$4)),
         0
      ),
      IF(C624="750 Business promotion",
         E624-(E624/(1+4.793/100)),
         E624-(E624/(1+Dashboard!$F$4))
      )
   )
)</f>
        <v>0</v>
      </c>
      <c r="J624" s="26">
        <f>Bank2[[#This Row],[Money in/ (Money out)]]-Bank2[[#This Row],[GST/HST]]</f>
        <v>0</v>
      </c>
      <c r="L624" s="23">
        <f t="shared" si="27"/>
        <v>0</v>
      </c>
    </row>
    <row r="625" spans="4:12" x14ac:dyDescent="0.2">
      <c r="D625" s="397">
        <f>_xlfn.XLOOKUP(C:C,Table1[for Import to Bank Register dropdown],Table1[for Pivot],0,0,1)</f>
        <v>0</v>
      </c>
      <c r="E625" s="403"/>
      <c r="F625" s="146">
        <f t="shared" si="29"/>
        <v>2222222</v>
      </c>
      <c r="G625" s="375">
        <f t="shared" si="28"/>
        <v>0</v>
      </c>
      <c r="I625" s="376">
        <f>IF(OR(C625="150 Directors advances", C625="120 accounts receivable", C625="720.2 Automobile - Insurance", C625="720.3 Automobile - License", C625="870.4 Rent - Insurance", C625="870.6 Rent - Property Tax", C625="870.7 Rent - Homeoffice", C625="870.9 Rent - Water"),
   0,
   IF(Dashboard!$F$5="Quick",
      IF(OR(C625="190 Automobile",C625="200 computer hardware",C625="210 Computer software",C625="220 Quickbooks software",C625="230 Office equipment",C625="240 Office furniture"),
         E625-(E625/(1+Dashboard!$F$4)),
         0
      ),
      IF(C625="750 Business promotion",
         E625-(E625/(1+4.793/100)),
         E625-(E625/(1+Dashboard!$F$4))
      )
   )
)</f>
        <v>0</v>
      </c>
      <c r="J625" s="26">
        <f>Bank2[[#This Row],[Money in/ (Money out)]]-Bank2[[#This Row],[GST/HST]]</f>
        <v>0</v>
      </c>
      <c r="L625" s="23">
        <f t="shared" si="27"/>
        <v>0</v>
      </c>
    </row>
    <row r="626" spans="4:12" x14ac:dyDescent="0.2">
      <c r="D626" s="397">
        <f>_xlfn.XLOOKUP(C:C,Table1[for Import to Bank Register dropdown],Table1[for Pivot],0,0,1)</f>
        <v>0</v>
      </c>
      <c r="E626" s="403"/>
      <c r="F626" s="146">
        <f t="shared" si="29"/>
        <v>2222222</v>
      </c>
      <c r="G626" s="375">
        <f t="shared" si="28"/>
        <v>0</v>
      </c>
      <c r="I626" s="376">
        <f>IF(OR(C626="150 Directors advances", C626="120 accounts receivable", C626="720.2 Automobile - Insurance", C626="720.3 Automobile - License", C626="870.4 Rent - Insurance", C626="870.6 Rent - Property Tax", C626="870.7 Rent - Homeoffice", C626="870.9 Rent - Water"),
   0,
   IF(Dashboard!$F$5="Quick",
      IF(OR(C626="190 Automobile",C626="200 computer hardware",C626="210 Computer software",C626="220 Quickbooks software",C626="230 Office equipment",C626="240 Office furniture"),
         E626-(E626/(1+Dashboard!$F$4)),
         0
      ),
      IF(C626="750 Business promotion",
         E626-(E626/(1+4.793/100)),
         E626-(E626/(1+Dashboard!$F$4))
      )
   )
)</f>
        <v>0</v>
      </c>
      <c r="J626" s="26">
        <f>Bank2[[#This Row],[Money in/ (Money out)]]-Bank2[[#This Row],[GST/HST]]</f>
        <v>0</v>
      </c>
      <c r="L626" s="23">
        <f t="shared" si="27"/>
        <v>0</v>
      </c>
    </row>
    <row r="627" spans="4:12" x14ac:dyDescent="0.2">
      <c r="D627" s="397">
        <f>_xlfn.XLOOKUP(C:C,Table1[for Import to Bank Register dropdown],Table1[for Pivot],0,0,1)</f>
        <v>0</v>
      </c>
      <c r="E627" s="403"/>
      <c r="F627" s="146">
        <f t="shared" si="29"/>
        <v>2222222</v>
      </c>
      <c r="G627" s="375">
        <f t="shared" si="28"/>
        <v>0</v>
      </c>
      <c r="I627" s="376">
        <f>IF(OR(C627="150 Directors advances", C627="120 accounts receivable", C627="720.2 Automobile - Insurance", C627="720.3 Automobile - License", C627="870.4 Rent - Insurance", C627="870.6 Rent - Property Tax", C627="870.7 Rent - Homeoffice", C627="870.9 Rent - Water"),
   0,
   IF(Dashboard!$F$5="Quick",
      IF(OR(C627="190 Automobile",C627="200 computer hardware",C627="210 Computer software",C627="220 Quickbooks software",C627="230 Office equipment",C627="240 Office furniture"),
         E627-(E627/(1+Dashboard!$F$4)),
         0
      ),
      IF(C627="750 Business promotion",
         E627-(E627/(1+4.793/100)),
         E627-(E627/(1+Dashboard!$F$4))
      )
   )
)</f>
        <v>0</v>
      </c>
      <c r="J627" s="26">
        <f>Bank2[[#This Row],[Money in/ (Money out)]]-Bank2[[#This Row],[GST/HST]]</f>
        <v>0</v>
      </c>
      <c r="L627" s="23">
        <f t="shared" si="27"/>
        <v>0</v>
      </c>
    </row>
    <row r="628" spans="4:12" x14ac:dyDescent="0.2">
      <c r="D628" s="397">
        <f>_xlfn.XLOOKUP(C:C,Table1[for Import to Bank Register dropdown],Table1[for Pivot],0,0,1)</f>
        <v>0</v>
      </c>
      <c r="E628" s="403"/>
      <c r="F628" s="146">
        <f t="shared" si="29"/>
        <v>2222222</v>
      </c>
      <c r="G628" s="375">
        <f t="shared" si="28"/>
        <v>0</v>
      </c>
      <c r="I628" s="376">
        <f>IF(OR(C628="150 Directors advances", C628="120 accounts receivable", C628="720.2 Automobile - Insurance", C628="720.3 Automobile - License", C628="870.4 Rent - Insurance", C628="870.6 Rent - Property Tax", C628="870.7 Rent - Homeoffice", C628="870.9 Rent - Water"),
   0,
   IF(Dashboard!$F$5="Quick",
      IF(OR(C628="190 Automobile",C628="200 computer hardware",C628="210 Computer software",C628="220 Quickbooks software",C628="230 Office equipment",C628="240 Office furniture"),
         E628-(E628/(1+Dashboard!$F$4)),
         0
      ),
      IF(C628="750 Business promotion",
         E628-(E628/(1+4.793/100)),
         E628-(E628/(1+Dashboard!$F$4))
      )
   )
)</f>
        <v>0</v>
      </c>
      <c r="J628" s="26">
        <f>Bank2[[#This Row],[Money in/ (Money out)]]-Bank2[[#This Row],[GST/HST]]</f>
        <v>0</v>
      </c>
      <c r="L628" s="23">
        <f t="shared" si="27"/>
        <v>0</v>
      </c>
    </row>
    <row r="629" spans="4:12" x14ac:dyDescent="0.2">
      <c r="D629" s="397">
        <f>_xlfn.XLOOKUP(C:C,Table1[for Import to Bank Register dropdown],Table1[for Pivot],0,0,1)</f>
        <v>0</v>
      </c>
      <c r="E629" s="403"/>
      <c r="F629" s="146">
        <f t="shared" si="29"/>
        <v>2222222</v>
      </c>
      <c r="G629" s="375">
        <f t="shared" si="28"/>
        <v>0</v>
      </c>
      <c r="I629" s="376">
        <f>IF(OR(C629="150 Directors advances", C629="120 accounts receivable", C629="720.2 Automobile - Insurance", C629="720.3 Automobile - License", C629="870.4 Rent - Insurance", C629="870.6 Rent - Property Tax", C629="870.7 Rent - Homeoffice", C629="870.9 Rent - Water"),
   0,
   IF(Dashboard!$F$5="Quick",
      IF(OR(C629="190 Automobile",C629="200 computer hardware",C629="210 Computer software",C629="220 Quickbooks software",C629="230 Office equipment",C629="240 Office furniture"),
         E629-(E629/(1+Dashboard!$F$4)),
         0
      ),
      IF(C629="750 Business promotion",
         E629-(E629/(1+4.793/100)),
         E629-(E629/(1+Dashboard!$F$4))
      )
   )
)</f>
        <v>0</v>
      </c>
      <c r="J629" s="26">
        <f>Bank2[[#This Row],[Money in/ (Money out)]]-Bank2[[#This Row],[GST/HST]]</f>
        <v>0</v>
      </c>
      <c r="L629" s="23">
        <f t="shared" si="27"/>
        <v>0</v>
      </c>
    </row>
    <row r="630" spans="4:12" x14ac:dyDescent="0.2">
      <c r="D630" s="397">
        <f>_xlfn.XLOOKUP(C:C,Table1[for Import to Bank Register dropdown],Table1[for Pivot],0,0,1)</f>
        <v>0</v>
      </c>
      <c r="E630" s="403"/>
      <c r="F630" s="146">
        <f t="shared" si="29"/>
        <v>2222222</v>
      </c>
      <c r="G630" s="375">
        <f t="shared" si="28"/>
        <v>0</v>
      </c>
      <c r="I630" s="376">
        <f>IF(OR(C630="150 Directors advances", C630="120 accounts receivable", C630="720.2 Automobile - Insurance", C630="720.3 Automobile - License", C630="870.4 Rent - Insurance", C630="870.6 Rent - Property Tax", C630="870.7 Rent - Homeoffice", C630="870.9 Rent - Water"),
   0,
   IF(Dashboard!$F$5="Quick",
      IF(OR(C630="190 Automobile",C630="200 computer hardware",C630="210 Computer software",C630="220 Quickbooks software",C630="230 Office equipment",C630="240 Office furniture"),
         E630-(E630/(1+Dashboard!$F$4)),
         0
      ),
      IF(C630="750 Business promotion",
         E630-(E630/(1+4.793/100)),
         E630-(E630/(1+Dashboard!$F$4))
      )
   )
)</f>
        <v>0</v>
      </c>
      <c r="J630" s="26">
        <f>Bank2[[#This Row],[Money in/ (Money out)]]-Bank2[[#This Row],[GST/HST]]</f>
        <v>0</v>
      </c>
      <c r="L630" s="23">
        <f t="shared" si="27"/>
        <v>0</v>
      </c>
    </row>
    <row r="631" spans="4:12" x14ac:dyDescent="0.2">
      <c r="D631" s="397">
        <f>_xlfn.XLOOKUP(C:C,Table1[for Import to Bank Register dropdown],Table1[for Pivot],0,0,1)</f>
        <v>0</v>
      </c>
      <c r="E631" s="403"/>
      <c r="F631" s="146">
        <f t="shared" si="29"/>
        <v>2222222</v>
      </c>
      <c r="G631" s="375">
        <f t="shared" si="28"/>
        <v>0</v>
      </c>
      <c r="I631" s="376">
        <f>IF(OR(C631="150 Directors advances", C631="120 accounts receivable", C631="720.2 Automobile - Insurance", C631="720.3 Automobile - License", C631="870.4 Rent - Insurance", C631="870.6 Rent - Property Tax", C631="870.7 Rent - Homeoffice", C631="870.9 Rent - Water"),
   0,
   IF(Dashboard!$F$5="Quick",
      IF(OR(C631="190 Automobile",C631="200 computer hardware",C631="210 Computer software",C631="220 Quickbooks software",C631="230 Office equipment",C631="240 Office furniture"),
         E631-(E631/(1+Dashboard!$F$4)),
         0
      ),
      IF(C631="750 Business promotion",
         E631-(E631/(1+4.793/100)),
         E631-(E631/(1+Dashboard!$F$4))
      )
   )
)</f>
        <v>0</v>
      </c>
      <c r="J631" s="26">
        <f>Bank2[[#This Row],[Money in/ (Money out)]]-Bank2[[#This Row],[GST/HST]]</f>
        <v>0</v>
      </c>
      <c r="L631" s="23">
        <f t="shared" si="27"/>
        <v>0</v>
      </c>
    </row>
    <row r="632" spans="4:12" x14ac:dyDescent="0.2">
      <c r="D632" s="397">
        <f>_xlfn.XLOOKUP(C:C,Table1[for Import to Bank Register dropdown],Table1[for Pivot],0,0,1)</f>
        <v>0</v>
      </c>
      <c r="E632" s="403"/>
      <c r="F632" s="146">
        <f t="shared" si="29"/>
        <v>2222222</v>
      </c>
      <c r="G632" s="375">
        <f t="shared" si="28"/>
        <v>0</v>
      </c>
      <c r="I632" s="376">
        <f>IF(OR(C632="150 Directors advances", C632="120 accounts receivable", C632="720.2 Automobile - Insurance", C632="720.3 Automobile - License", C632="870.4 Rent - Insurance", C632="870.6 Rent - Property Tax", C632="870.7 Rent - Homeoffice", C632="870.9 Rent - Water"),
   0,
   IF(Dashboard!$F$5="Quick",
      IF(OR(C632="190 Automobile",C632="200 computer hardware",C632="210 Computer software",C632="220 Quickbooks software",C632="230 Office equipment",C632="240 Office furniture"),
         E632-(E632/(1+Dashboard!$F$4)),
         0
      ),
      IF(C632="750 Business promotion",
         E632-(E632/(1+4.793/100)),
         E632-(E632/(1+Dashboard!$F$4))
      )
   )
)</f>
        <v>0</v>
      </c>
      <c r="J632" s="26">
        <f>Bank2[[#This Row],[Money in/ (Money out)]]-Bank2[[#This Row],[GST/HST]]</f>
        <v>0</v>
      </c>
      <c r="L632" s="23">
        <f t="shared" si="27"/>
        <v>0</v>
      </c>
    </row>
    <row r="633" spans="4:12" x14ac:dyDescent="0.2">
      <c r="D633" s="397">
        <f>_xlfn.XLOOKUP(C:C,Table1[for Import to Bank Register dropdown],Table1[for Pivot],0,0,1)</f>
        <v>0</v>
      </c>
      <c r="E633" s="403"/>
      <c r="F633" s="146">
        <f t="shared" si="29"/>
        <v>2222222</v>
      </c>
      <c r="G633" s="375">
        <f t="shared" si="28"/>
        <v>0</v>
      </c>
      <c r="I633" s="376">
        <f>IF(OR(C633="150 Directors advances", C633="120 accounts receivable", C633="720.2 Automobile - Insurance", C633="720.3 Automobile - License", C633="870.4 Rent - Insurance", C633="870.6 Rent - Property Tax", C633="870.7 Rent - Homeoffice", C633="870.9 Rent - Water"),
   0,
   IF(Dashboard!$F$5="Quick",
      IF(OR(C633="190 Automobile",C633="200 computer hardware",C633="210 Computer software",C633="220 Quickbooks software",C633="230 Office equipment",C633="240 Office furniture"),
         E633-(E633/(1+Dashboard!$F$4)),
         0
      ),
      IF(C633="750 Business promotion",
         E633-(E633/(1+4.793/100)),
         E633-(E633/(1+Dashboard!$F$4))
      )
   )
)</f>
        <v>0</v>
      </c>
      <c r="J633" s="26">
        <f>Bank2[[#This Row],[Money in/ (Money out)]]-Bank2[[#This Row],[GST/HST]]</f>
        <v>0</v>
      </c>
      <c r="L633" s="23">
        <f t="shared" si="27"/>
        <v>0</v>
      </c>
    </row>
    <row r="634" spans="4:12" x14ac:dyDescent="0.2">
      <c r="D634" s="397">
        <f>_xlfn.XLOOKUP(C:C,Table1[for Import to Bank Register dropdown],Table1[for Pivot],0,0,1)</f>
        <v>0</v>
      </c>
      <c r="E634" s="403"/>
      <c r="F634" s="146">
        <f t="shared" si="29"/>
        <v>2222222</v>
      </c>
      <c r="G634" s="375">
        <f t="shared" si="28"/>
        <v>0</v>
      </c>
      <c r="I634" s="376">
        <f>IF(OR(C634="150 Directors advances", C634="120 accounts receivable", C634="720.2 Automobile - Insurance", C634="720.3 Automobile - License", C634="870.4 Rent - Insurance", C634="870.6 Rent - Property Tax", C634="870.7 Rent - Homeoffice", C634="870.9 Rent - Water"),
   0,
   IF(Dashboard!$F$5="Quick",
      IF(OR(C634="190 Automobile",C634="200 computer hardware",C634="210 Computer software",C634="220 Quickbooks software",C634="230 Office equipment",C634="240 Office furniture"),
         E634-(E634/(1+Dashboard!$F$4)),
         0
      ),
      IF(C634="750 Business promotion",
         E634-(E634/(1+4.793/100)),
         E634-(E634/(1+Dashboard!$F$4))
      )
   )
)</f>
        <v>0</v>
      </c>
      <c r="J634" s="26">
        <f>Bank2[[#This Row],[Money in/ (Money out)]]-Bank2[[#This Row],[GST/HST]]</f>
        <v>0</v>
      </c>
      <c r="L634" s="23">
        <f t="shared" si="27"/>
        <v>0</v>
      </c>
    </row>
    <row r="635" spans="4:12" x14ac:dyDescent="0.2">
      <c r="D635" s="397">
        <f>_xlfn.XLOOKUP(C:C,Table1[for Import to Bank Register dropdown],Table1[for Pivot],0,0,1)</f>
        <v>0</v>
      </c>
      <c r="E635" s="403"/>
      <c r="F635" s="146">
        <f t="shared" si="29"/>
        <v>2222222</v>
      </c>
      <c r="G635" s="375">
        <f t="shared" si="28"/>
        <v>0</v>
      </c>
      <c r="I635" s="376">
        <f>IF(OR(C635="150 Directors advances", C635="120 accounts receivable", C635="720.2 Automobile - Insurance", C635="720.3 Automobile - License", C635="870.4 Rent - Insurance", C635="870.6 Rent - Property Tax", C635="870.7 Rent - Homeoffice", C635="870.9 Rent - Water"),
   0,
   IF(Dashboard!$F$5="Quick",
      IF(OR(C635="190 Automobile",C635="200 computer hardware",C635="210 Computer software",C635="220 Quickbooks software",C635="230 Office equipment",C635="240 Office furniture"),
         E635-(E635/(1+Dashboard!$F$4)),
         0
      ),
      IF(C635="750 Business promotion",
         E635-(E635/(1+4.793/100)),
         E635-(E635/(1+Dashboard!$F$4))
      )
   )
)</f>
        <v>0</v>
      </c>
      <c r="J635" s="26">
        <f>Bank2[[#This Row],[Money in/ (Money out)]]-Bank2[[#This Row],[GST/HST]]</f>
        <v>0</v>
      </c>
      <c r="L635" s="23">
        <f t="shared" si="27"/>
        <v>0</v>
      </c>
    </row>
    <row r="636" spans="4:12" x14ac:dyDescent="0.2">
      <c r="D636" s="397">
        <f>_xlfn.XLOOKUP(C:C,Table1[for Import to Bank Register dropdown],Table1[for Pivot],0,0,1)</f>
        <v>0</v>
      </c>
      <c r="E636" s="403"/>
      <c r="F636" s="146">
        <f t="shared" si="29"/>
        <v>2222222</v>
      </c>
      <c r="G636" s="375">
        <f t="shared" si="28"/>
        <v>0</v>
      </c>
      <c r="I636" s="376">
        <f>IF(OR(C636="150 Directors advances", C636="120 accounts receivable", C636="720.2 Automobile - Insurance", C636="720.3 Automobile - License", C636="870.4 Rent - Insurance", C636="870.6 Rent - Property Tax", C636="870.7 Rent - Homeoffice", C636="870.9 Rent - Water"),
   0,
   IF(Dashboard!$F$5="Quick",
      IF(OR(C636="190 Automobile",C636="200 computer hardware",C636="210 Computer software",C636="220 Quickbooks software",C636="230 Office equipment",C636="240 Office furniture"),
         E636-(E636/(1+Dashboard!$F$4)),
         0
      ),
      IF(C636="750 Business promotion",
         E636-(E636/(1+4.793/100)),
         E636-(E636/(1+Dashboard!$F$4))
      )
   )
)</f>
        <v>0</v>
      </c>
      <c r="J636" s="26">
        <f>Bank2[[#This Row],[Money in/ (Money out)]]-Bank2[[#This Row],[GST/HST]]</f>
        <v>0</v>
      </c>
      <c r="L636" s="23">
        <f t="shared" si="27"/>
        <v>0</v>
      </c>
    </row>
    <row r="637" spans="4:12" x14ac:dyDescent="0.2">
      <c r="D637" s="397">
        <f>_xlfn.XLOOKUP(C:C,Table1[for Import to Bank Register dropdown],Table1[for Pivot],0,0,1)</f>
        <v>0</v>
      </c>
      <c r="E637" s="403"/>
      <c r="F637" s="146">
        <f t="shared" si="29"/>
        <v>2222222</v>
      </c>
      <c r="G637" s="375">
        <f t="shared" si="28"/>
        <v>0</v>
      </c>
      <c r="I637" s="376">
        <f>IF(OR(C637="150 Directors advances", C637="120 accounts receivable", C637="720.2 Automobile - Insurance", C637="720.3 Automobile - License", C637="870.4 Rent - Insurance", C637="870.6 Rent - Property Tax", C637="870.7 Rent - Homeoffice", C637="870.9 Rent - Water"),
   0,
   IF(Dashboard!$F$5="Quick",
      IF(OR(C637="190 Automobile",C637="200 computer hardware",C637="210 Computer software",C637="220 Quickbooks software",C637="230 Office equipment",C637="240 Office furniture"),
         E637-(E637/(1+Dashboard!$F$4)),
         0
      ),
      IF(C637="750 Business promotion",
         E637-(E637/(1+4.793/100)),
         E637-(E637/(1+Dashboard!$F$4))
      )
   )
)</f>
        <v>0</v>
      </c>
      <c r="J637" s="26">
        <f>Bank2[[#This Row],[Money in/ (Money out)]]-Bank2[[#This Row],[GST/HST]]</f>
        <v>0</v>
      </c>
      <c r="L637" s="23">
        <f t="shared" si="27"/>
        <v>0</v>
      </c>
    </row>
    <row r="638" spans="4:12" x14ac:dyDescent="0.2">
      <c r="D638" s="397">
        <f>_xlfn.XLOOKUP(C:C,Table1[for Import to Bank Register dropdown],Table1[for Pivot],0,0,1)</f>
        <v>0</v>
      </c>
      <c r="E638" s="403"/>
      <c r="F638" s="146">
        <f t="shared" si="29"/>
        <v>2222222</v>
      </c>
      <c r="G638" s="375">
        <f t="shared" si="28"/>
        <v>0</v>
      </c>
      <c r="I638" s="376">
        <f>IF(OR(C638="150 Directors advances", C638="120 accounts receivable", C638="720.2 Automobile - Insurance", C638="720.3 Automobile - License", C638="870.4 Rent - Insurance", C638="870.6 Rent - Property Tax", C638="870.7 Rent - Homeoffice", C638="870.9 Rent - Water"),
   0,
   IF(Dashboard!$F$5="Quick",
      IF(OR(C638="190 Automobile",C638="200 computer hardware",C638="210 Computer software",C638="220 Quickbooks software",C638="230 Office equipment",C638="240 Office furniture"),
         E638-(E638/(1+Dashboard!$F$4)),
         0
      ),
      IF(C638="750 Business promotion",
         E638-(E638/(1+4.793/100)),
         E638-(E638/(1+Dashboard!$F$4))
      )
   )
)</f>
        <v>0</v>
      </c>
      <c r="J638" s="26">
        <f>Bank2[[#This Row],[Money in/ (Money out)]]-Bank2[[#This Row],[GST/HST]]</f>
        <v>0</v>
      </c>
      <c r="L638" s="23">
        <f t="shared" si="27"/>
        <v>0</v>
      </c>
    </row>
    <row r="639" spans="4:12" x14ac:dyDescent="0.2">
      <c r="D639" s="397">
        <f>_xlfn.XLOOKUP(C:C,Table1[for Import to Bank Register dropdown],Table1[for Pivot],0,0,1)</f>
        <v>0</v>
      </c>
      <c r="E639" s="403"/>
      <c r="F639" s="146">
        <f t="shared" si="29"/>
        <v>2222222</v>
      </c>
      <c r="G639" s="375">
        <f t="shared" si="28"/>
        <v>0</v>
      </c>
      <c r="I639" s="376">
        <f>IF(OR(C639="150 Directors advances", C639="120 accounts receivable", C639="720.2 Automobile - Insurance", C639="720.3 Automobile - License", C639="870.4 Rent - Insurance", C639="870.6 Rent - Property Tax", C639="870.7 Rent - Homeoffice", C639="870.9 Rent - Water"),
   0,
   IF(Dashboard!$F$5="Quick",
      IF(OR(C639="190 Automobile",C639="200 computer hardware",C639="210 Computer software",C639="220 Quickbooks software",C639="230 Office equipment",C639="240 Office furniture"),
         E639-(E639/(1+Dashboard!$F$4)),
         0
      ),
      IF(C639="750 Business promotion",
         E639-(E639/(1+4.793/100)),
         E639-(E639/(1+Dashboard!$F$4))
      )
   )
)</f>
        <v>0</v>
      </c>
      <c r="J639" s="26">
        <f>Bank2[[#This Row],[Money in/ (Money out)]]-Bank2[[#This Row],[GST/HST]]</f>
        <v>0</v>
      </c>
      <c r="L639" s="23">
        <f t="shared" si="27"/>
        <v>0</v>
      </c>
    </row>
    <row r="640" spans="4:12" x14ac:dyDescent="0.2">
      <c r="D640" s="397">
        <f>_xlfn.XLOOKUP(C:C,Table1[for Import to Bank Register dropdown],Table1[for Pivot],0,0,1)</f>
        <v>0</v>
      </c>
      <c r="E640" s="403"/>
      <c r="F640" s="146">
        <f t="shared" si="29"/>
        <v>2222222</v>
      </c>
      <c r="G640" s="375">
        <f t="shared" si="28"/>
        <v>0</v>
      </c>
      <c r="I640" s="376">
        <f>IF(OR(C640="150 Directors advances", C640="120 accounts receivable", C640="720.2 Automobile - Insurance", C640="720.3 Automobile - License", C640="870.4 Rent - Insurance", C640="870.6 Rent - Property Tax", C640="870.7 Rent - Homeoffice", C640="870.9 Rent - Water"),
   0,
   IF(Dashboard!$F$5="Quick",
      IF(OR(C640="190 Automobile",C640="200 computer hardware",C640="210 Computer software",C640="220 Quickbooks software",C640="230 Office equipment",C640="240 Office furniture"),
         E640-(E640/(1+Dashboard!$F$4)),
         0
      ),
      IF(C640="750 Business promotion",
         E640-(E640/(1+4.793/100)),
         E640-(E640/(1+Dashboard!$F$4))
      )
   )
)</f>
        <v>0</v>
      </c>
      <c r="J640" s="26">
        <f>Bank2[[#This Row],[Money in/ (Money out)]]-Bank2[[#This Row],[GST/HST]]</f>
        <v>0</v>
      </c>
      <c r="L640" s="23">
        <f t="shared" si="27"/>
        <v>0</v>
      </c>
    </row>
    <row r="641" spans="4:12" x14ac:dyDescent="0.2">
      <c r="D641" s="397">
        <f>_xlfn.XLOOKUP(C:C,Table1[for Import to Bank Register dropdown],Table1[for Pivot],0,0,1)</f>
        <v>0</v>
      </c>
      <c r="E641" s="403"/>
      <c r="F641" s="146">
        <f t="shared" si="29"/>
        <v>2222222</v>
      </c>
      <c r="G641" s="375">
        <f t="shared" si="28"/>
        <v>0</v>
      </c>
      <c r="I641" s="376">
        <f>IF(OR(C641="150 Directors advances", C641="120 accounts receivable", C641="720.2 Automobile - Insurance", C641="720.3 Automobile - License", C641="870.4 Rent - Insurance", C641="870.6 Rent - Property Tax", C641="870.7 Rent - Homeoffice", C641="870.9 Rent - Water"),
   0,
   IF(Dashboard!$F$5="Quick",
      IF(OR(C641="190 Automobile",C641="200 computer hardware",C641="210 Computer software",C641="220 Quickbooks software",C641="230 Office equipment",C641="240 Office furniture"),
         E641-(E641/(1+Dashboard!$F$4)),
         0
      ),
      IF(C641="750 Business promotion",
         E641-(E641/(1+4.793/100)),
         E641-(E641/(1+Dashboard!$F$4))
      )
   )
)</f>
        <v>0</v>
      </c>
      <c r="J641" s="26">
        <f>Bank2[[#This Row],[Money in/ (Money out)]]-Bank2[[#This Row],[GST/HST]]</f>
        <v>0</v>
      </c>
      <c r="L641" s="23">
        <f t="shared" si="27"/>
        <v>0</v>
      </c>
    </row>
    <row r="642" spans="4:12" x14ac:dyDescent="0.2">
      <c r="D642" s="397">
        <f>_xlfn.XLOOKUP(C:C,Table1[for Import to Bank Register dropdown],Table1[for Pivot],0,0,1)</f>
        <v>0</v>
      </c>
      <c r="E642" s="403"/>
      <c r="F642" s="146">
        <f t="shared" si="29"/>
        <v>2222222</v>
      </c>
      <c r="G642" s="375">
        <f t="shared" si="28"/>
        <v>0</v>
      </c>
      <c r="I642" s="376">
        <f>IF(OR(C642="150 Directors advances", C642="120 accounts receivable", C642="720.2 Automobile - Insurance", C642="720.3 Automobile - License", C642="870.4 Rent - Insurance", C642="870.6 Rent - Property Tax", C642="870.7 Rent - Homeoffice", C642="870.9 Rent - Water"),
   0,
   IF(Dashboard!$F$5="Quick",
      IF(OR(C642="190 Automobile",C642="200 computer hardware",C642="210 Computer software",C642="220 Quickbooks software",C642="230 Office equipment",C642="240 Office furniture"),
         E642-(E642/(1+Dashboard!$F$4)),
         0
      ),
      IF(C642="750 Business promotion",
         E642-(E642/(1+4.793/100)),
         E642-(E642/(1+Dashboard!$F$4))
      )
   )
)</f>
        <v>0</v>
      </c>
      <c r="J642" s="26">
        <f>Bank2[[#This Row],[Money in/ (Money out)]]-Bank2[[#This Row],[GST/HST]]</f>
        <v>0</v>
      </c>
      <c r="L642" s="23">
        <f t="shared" si="27"/>
        <v>0</v>
      </c>
    </row>
    <row r="643" spans="4:12" x14ac:dyDescent="0.2">
      <c r="D643" s="397">
        <f>_xlfn.XLOOKUP(C:C,Table1[for Import to Bank Register dropdown],Table1[for Pivot],0,0,1)</f>
        <v>0</v>
      </c>
      <c r="E643" s="403"/>
      <c r="F643" s="146">
        <f t="shared" si="29"/>
        <v>2222222</v>
      </c>
      <c r="G643" s="375">
        <f t="shared" si="28"/>
        <v>0</v>
      </c>
      <c r="I643" s="376">
        <f>IF(OR(C643="150 Directors advances", C643="120 accounts receivable", C643="720.2 Automobile - Insurance", C643="720.3 Automobile - License", C643="870.4 Rent - Insurance", C643="870.6 Rent - Property Tax", C643="870.7 Rent - Homeoffice", C643="870.9 Rent - Water"),
   0,
   IF(Dashboard!$F$5="Quick",
      IF(OR(C643="190 Automobile",C643="200 computer hardware",C643="210 Computer software",C643="220 Quickbooks software",C643="230 Office equipment",C643="240 Office furniture"),
         E643-(E643/(1+Dashboard!$F$4)),
         0
      ),
      IF(C643="750 Business promotion",
         E643-(E643/(1+4.793/100)),
         E643-(E643/(1+Dashboard!$F$4))
      )
   )
)</f>
        <v>0</v>
      </c>
      <c r="J643" s="26">
        <f>Bank2[[#This Row],[Money in/ (Money out)]]-Bank2[[#This Row],[GST/HST]]</f>
        <v>0</v>
      </c>
      <c r="L643" s="23">
        <f t="shared" si="27"/>
        <v>0</v>
      </c>
    </row>
    <row r="644" spans="4:12" x14ac:dyDescent="0.2">
      <c r="D644" s="397">
        <f>_xlfn.XLOOKUP(C:C,Table1[for Import to Bank Register dropdown],Table1[for Pivot],0,0,1)</f>
        <v>0</v>
      </c>
      <c r="E644" s="403"/>
      <c r="F644" s="146">
        <f t="shared" si="29"/>
        <v>2222222</v>
      </c>
      <c r="G644" s="375">
        <f t="shared" si="28"/>
        <v>0</v>
      </c>
      <c r="I644" s="376">
        <f>IF(OR(C644="150 Directors advances", C644="120 accounts receivable", C644="720.2 Automobile - Insurance", C644="720.3 Automobile - License", C644="870.4 Rent - Insurance", C644="870.6 Rent - Property Tax", C644="870.7 Rent - Homeoffice", C644="870.9 Rent - Water"),
   0,
   IF(Dashboard!$F$5="Quick",
      IF(OR(C644="190 Automobile",C644="200 computer hardware",C644="210 Computer software",C644="220 Quickbooks software",C644="230 Office equipment",C644="240 Office furniture"),
         E644-(E644/(1+Dashboard!$F$4)),
         0
      ),
      IF(C644="750 Business promotion",
         E644-(E644/(1+4.793/100)),
         E644-(E644/(1+Dashboard!$F$4))
      )
   )
)</f>
        <v>0</v>
      </c>
      <c r="J644" s="26">
        <f>Bank2[[#This Row],[Money in/ (Money out)]]-Bank2[[#This Row],[GST/HST]]</f>
        <v>0</v>
      </c>
      <c r="L644" s="23">
        <f t="shared" si="27"/>
        <v>0</v>
      </c>
    </row>
    <row r="645" spans="4:12" x14ac:dyDescent="0.2">
      <c r="D645" s="397">
        <f>_xlfn.XLOOKUP(C:C,Table1[for Import to Bank Register dropdown],Table1[for Pivot],0,0,1)</f>
        <v>0</v>
      </c>
      <c r="E645" s="403"/>
      <c r="F645" s="146">
        <f t="shared" si="29"/>
        <v>2222222</v>
      </c>
      <c r="G645" s="375">
        <f t="shared" si="28"/>
        <v>0</v>
      </c>
      <c r="I645" s="376">
        <f>IF(OR(C645="150 Directors advances", C645="120 accounts receivable", C645="720.2 Automobile - Insurance", C645="720.3 Automobile - License", C645="870.4 Rent - Insurance", C645="870.6 Rent - Property Tax", C645="870.7 Rent - Homeoffice", C645="870.9 Rent - Water"),
   0,
   IF(Dashboard!$F$5="Quick",
      IF(OR(C645="190 Automobile",C645="200 computer hardware",C645="210 Computer software",C645="220 Quickbooks software",C645="230 Office equipment",C645="240 Office furniture"),
         E645-(E645/(1+Dashboard!$F$4)),
         0
      ),
      IF(C645="750 Business promotion",
         E645-(E645/(1+4.793/100)),
         E645-(E645/(1+Dashboard!$F$4))
      )
   )
)</f>
        <v>0</v>
      </c>
      <c r="J645" s="26">
        <f>Bank2[[#This Row],[Money in/ (Money out)]]-Bank2[[#This Row],[GST/HST]]</f>
        <v>0</v>
      </c>
      <c r="L645" s="23">
        <f t="shared" si="27"/>
        <v>0</v>
      </c>
    </row>
    <row r="646" spans="4:12" x14ac:dyDescent="0.2">
      <c r="D646" s="397">
        <f>_xlfn.XLOOKUP(C:C,Table1[for Import to Bank Register dropdown],Table1[for Pivot],0,0,1)</f>
        <v>0</v>
      </c>
      <c r="E646" s="403"/>
      <c r="F646" s="146">
        <f t="shared" si="29"/>
        <v>2222222</v>
      </c>
      <c r="G646" s="375">
        <f t="shared" si="28"/>
        <v>0</v>
      </c>
      <c r="I646" s="376">
        <f>IF(OR(C646="150 Directors advances", C646="120 accounts receivable", C646="720.2 Automobile - Insurance", C646="720.3 Automobile - License", C646="870.4 Rent - Insurance", C646="870.6 Rent - Property Tax", C646="870.7 Rent - Homeoffice", C646="870.9 Rent - Water"),
   0,
   IF(Dashboard!$F$5="Quick",
      IF(OR(C646="190 Automobile",C646="200 computer hardware",C646="210 Computer software",C646="220 Quickbooks software",C646="230 Office equipment",C646="240 Office furniture"),
         E646-(E646/(1+Dashboard!$F$4)),
         0
      ),
      IF(C646="750 Business promotion",
         E646-(E646/(1+4.793/100)),
         E646-(E646/(1+Dashboard!$F$4))
      )
   )
)</f>
        <v>0</v>
      </c>
      <c r="J646" s="26">
        <f>Bank2[[#This Row],[Money in/ (Money out)]]-Bank2[[#This Row],[GST/HST]]</f>
        <v>0</v>
      </c>
      <c r="L646" s="23">
        <f t="shared" si="27"/>
        <v>0</v>
      </c>
    </row>
    <row r="647" spans="4:12" x14ac:dyDescent="0.2">
      <c r="D647" s="397">
        <f>_xlfn.XLOOKUP(C:C,Table1[for Import to Bank Register dropdown],Table1[for Pivot],0,0,1)</f>
        <v>0</v>
      </c>
      <c r="E647" s="403"/>
      <c r="F647" s="146">
        <f t="shared" si="29"/>
        <v>2222222</v>
      </c>
      <c r="G647" s="375">
        <f t="shared" si="28"/>
        <v>0</v>
      </c>
      <c r="I647" s="376">
        <f>IF(OR(C647="150 Directors advances", C647="120 accounts receivable", C647="720.2 Automobile - Insurance", C647="720.3 Automobile - License", C647="870.4 Rent - Insurance", C647="870.6 Rent - Property Tax", C647="870.7 Rent - Homeoffice", C647="870.9 Rent - Water"),
   0,
   IF(Dashboard!$F$5="Quick",
      IF(OR(C647="190 Automobile",C647="200 computer hardware",C647="210 Computer software",C647="220 Quickbooks software",C647="230 Office equipment",C647="240 Office furniture"),
         E647-(E647/(1+Dashboard!$F$4)),
         0
      ),
      IF(C647="750 Business promotion",
         E647-(E647/(1+4.793/100)),
         E647-(E647/(1+Dashboard!$F$4))
      )
   )
)</f>
        <v>0</v>
      </c>
      <c r="J647" s="26">
        <f>Bank2[[#This Row],[Money in/ (Money out)]]-Bank2[[#This Row],[GST/HST]]</f>
        <v>0</v>
      </c>
      <c r="L647" s="23">
        <f t="shared" ref="L647:L710" si="30">$L$3</f>
        <v>0</v>
      </c>
    </row>
    <row r="648" spans="4:12" x14ac:dyDescent="0.2">
      <c r="D648" s="397">
        <f>_xlfn.XLOOKUP(C:C,Table1[for Import to Bank Register dropdown],Table1[for Pivot],0,0,1)</f>
        <v>0</v>
      </c>
      <c r="E648" s="403"/>
      <c r="F648" s="146">
        <f t="shared" si="29"/>
        <v>2222222</v>
      </c>
      <c r="G648" s="375">
        <f t="shared" si="28"/>
        <v>0</v>
      </c>
      <c r="I648" s="376">
        <f>IF(OR(C648="150 Directors advances", C648="120 accounts receivable", C648="720.2 Automobile - Insurance", C648="720.3 Automobile - License", C648="870.4 Rent - Insurance", C648="870.6 Rent - Property Tax", C648="870.7 Rent - Homeoffice", C648="870.9 Rent - Water"),
   0,
   IF(Dashboard!$F$5="Quick",
      IF(OR(C648="190 Automobile",C648="200 computer hardware",C648="210 Computer software",C648="220 Quickbooks software",C648="230 Office equipment",C648="240 Office furniture"),
         E648-(E648/(1+Dashboard!$F$4)),
         0
      ),
      IF(C648="750 Business promotion",
         E648-(E648/(1+4.793/100)),
         E648-(E648/(1+Dashboard!$F$4))
      )
   )
)</f>
        <v>0</v>
      </c>
      <c r="J648" s="26">
        <f>Bank2[[#This Row],[Money in/ (Money out)]]-Bank2[[#This Row],[GST/HST]]</f>
        <v>0</v>
      </c>
      <c r="L648" s="23">
        <f t="shared" si="30"/>
        <v>0</v>
      </c>
    </row>
    <row r="649" spans="4:12" x14ac:dyDescent="0.2">
      <c r="D649" s="397">
        <f>_xlfn.XLOOKUP(C:C,Table1[for Import to Bank Register dropdown],Table1[for Pivot],0,0,1)</f>
        <v>0</v>
      </c>
      <c r="E649" s="403"/>
      <c r="F649" s="146">
        <f t="shared" si="29"/>
        <v>2222222</v>
      </c>
      <c r="G649" s="375">
        <f t="shared" si="28"/>
        <v>0</v>
      </c>
      <c r="I649" s="376">
        <f>IF(OR(C649="150 Directors advances", C649="120 accounts receivable", C649="720.2 Automobile - Insurance", C649="720.3 Automobile - License", C649="870.4 Rent - Insurance", C649="870.6 Rent - Property Tax", C649="870.7 Rent - Homeoffice", C649="870.9 Rent - Water"),
   0,
   IF(Dashboard!$F$5="Quick",
      IF(OR(C649="190 Automobile",C649="200 computer hardware",C649="210 Computer software",C649="220 Quickbooks software",C649="230 Office equipment",C649="240 Office furniture"),
         E649-(E649/(1+Dashboard!$F$4)),
         0
      ),
      IF(C649="750 Business promotion",
         E649-(E649/(1+4.793/100)),
         E649-(E649/(1+Dashboard!$F$4))
      )
   )
)</f>
        <v>0</v>
      </c>
      <c r="J649" s="26">
        <f>Bank2[[#This Row],[Money in/ (Money out)]]-Bank2[[#This Row],[GST/HST]]</f>
        <v>0</v>
      </c>
      <c r="L649" s="23">
        <f t="shared" si="30"/>
        <v>0</v>
      </c>
    </row>
    <row r="650" spans="4:12" x14ac:dyDescent="0.2">
      <c r="D650" s="397">
        <f>_xlfn.XLOOKUP(C:C,Table1[for Import to Bank Register dropdown],Table1[for Pivot],0,0,1)</f>
        <v>0</v>
      </c>
      <c r="E650" s="403"/>
      <c r="F650" s="146">
        <f t="shared" si="29"/>
        <v>2222222</v>
      </c>
      <c r="G650" s="375">
        <f t="shared" ref="G650:G713" si="31">G649+E650</f>
        <v>0</v>
      </c>
      <c r="I650" s="376">
        <f>IF(OR(C650="150 Directors advances", C650="120 accounts receivable", C650="720.2 Automobile - Insurance", C650="720.3 Automobile - License", C650="870.4 Rent - Insurance", C650="870.6 Rent - Property Tax", C650="870.7 Rent - Homeoffice", C650="870.9 Rent - Water"),
   0,
   IF(Dashboard!$F$5="Quick",
      IF(OR(C650="190 Automobile",C650="200 computer hardware",C650="210 Computer software",C650="220 Quickbooks software",C650="230 Office equipment",C650="240 Office furniture"),
         E650-(E650/(1+Dashboard!$F$4)),
         0
      ),
      IF(C650="750 Business promotion",
         E650-(E650/(1+4.793/100)),
         E650-(E650/(1+Dashboard!$F$4))
      )
   )
)</f>
        <v>0</v>
      </c>
      <c r="J650" s="26">
        <f>Bank2[[#This Row],[Money in/ (Money out)]]-Bank2[[#This Row],[GST/HST]]</f>
        <v>0</v>
      </c>
      <c r="L650" s="23">
        <f t="shared" si="30"/>
        <v>0</v>
      </c>
    </row>
    <row r="651" spans="4:12" x14ac:dyDescent="0.2">
      <c r="D651" s="397">
        <f>_xlfn.XLOOKUP(C:C,Table1[for Import to Bank Register dropdown],Table1[for Pivot],0,0,1)</f>
        <v>0</v>
      </c>
      <c r="E651" s="403"/>
      <c r="F651" s="146">
        <f t="shared" ref="F651:F714" si="32">$E$2</f>
        <v>2222222</v>
      </c>
      <c r="G651" s="375">
        <f t="shared" si="31"/>
        <v>0</v>
      </c>
      <c r="I651" s="376">
        <f>IF(OR(C651="150 Directors advances", C651="120 accounts receivable", C651="720.2 Automobile - Insurance", C651="720.3 Automobile - License", C651="870.4 Rent - Insurance", C651="870.6 Rent - Property Tax", C651="870.7 Rent - Homeoffice", C651="870.9 Rent - Water"),
   0,
   IF(Dashboard!$F$5="Quick",
      IF(OR(C651="190 Automobile",C651="200 computer hardware",C651="210 Computer software",C651="220 Quickbooks software",C651="230 Office equipment",C651="240 Office furniture"),
         E651-(E651/(1+Dashboard!$F$4)),
         0
      ),
      IF(C651="750 Business promotion",
         E651-(E651/(1+4.793/100)),
         E651-(E651/(1+Dashboard!$F$4))
      )
   )
)</f>
        <v>0</v>
      </c>
      <c r="J651" s="26">
        <f>Bank2[[#This Row],[Money in/ (Money out)]]-Bank2[[#This Row],[GST/HST]]</f>
        <v>0</v>
      </c>
      <c r="L651" s="23">
        <f t="shared" si="30"/>
        <v>0</v>
      </c>
    </row>
    <row r="652" spans="4:12" x14ac:dyDescent="0.2">
      <c r="D652" s="397">
        <f>_xlfn.XLOOKUP(C:C,Table1[for Import to Bank Register dropdown],Table1[for Pivot],0,0,1)</f>
        <v>0</v>
      </c>
      <c r="E652" s="403"/>
      <c r="F652" s="146">
        <f t="shared" si="32"/>
        <v>2222222</v>
      </c>
      <c r="G652" s="375">
        <f t="shared" si="31"/>
        <v>0</v>
      </c>
      <c r="I652" s="376">
        <f>IF(OR(C652="150 Directors advances", C652="120 accounts receivable", C652="720.2 Automobile - Insurance", C652="720.3 Automobile - License", C652="870.4 Rent - Insurance", C652="870.6 Rent - Property Tax", C652="870.7 Rent - Homeoffice", C652="870.9 Rent - Water"),
   0,
   IF(Dashboard!$F$5="Quick",
      IF(OR(C652="190 Automobile",C652="200 computer hardware",C652="210 Computer software",C652="220 Quickbooks software",C652="230 Office equipment",C652="240 Office furniture"),
         E652-(E652/(1+Dashboard!$F$4)),
         0
      ),
      IF(C652="750 Business promotion",
         E652-(E652/(1+4.793/100)),
         E652-(E652/(1+Dashboard!$F$4))
      )
   )
)</f>
        <v>0</v>
      </c>
      <c r="J652" s="26">
        <f>Bank2[[#This Row],[Money in/ (Money out)]]-Bank2[[#This Row],[GST/HST]]</f>
        <v>0</v>
      </c>
      <c r="L652" s="23">
        <f t="shared" si="30"/>
        <v>0</v>
      </c>
    </row>
    <row r="653" spans="4:12" x14ac:dyDescent="0.2">
      <c r="D653" s="397">
        <f>_xlfn.XLOOKUP(C:C,Table1[for Import to Bank Register dropdown],Table1[for Pivot],0,0,1)</f>
        <v>0</v>
      </c>
      <c r="E653" s="403"/>
      <c r="F653" s="146">
        <f t="shared" si="32"/>
        <v>2222222</v>
      </c>
      <c r="G653" s="375">
        <f t="shared" si="31"/>
        <v>0</v>
      </c>
      <c r="I653" s="376">
        <f>IF(OR(C653="150 Directors advances", C653="120 accounts receivable", C653="720.2 Automobile - Insurance", C653="720.3 Automobile - License", C653="870.4 Rent - Insurance", C653="870.6 Rent - Property Tax", C653="870.7 Rent - Homeoffice", C653="870.9 Rent - Water"),
   0,
   IF(Dashboard!$F$5="Quick",
      IF(OR(C653="190 Automobile",C653="200 computer hardware",C653="210 Computer software",C653="220 Quickbooks software",C653="230 Office equipment",C653="240 Office furniture"),
         E653-(E653/(1+Dashboard!$F$4)),
         0
      ),
      IF(C653="750 Business promotion",
         E653-(E653/(1+4.793/100)),
         E653-(E653/(1+Dashboard!$F$4))
      )
   )
)</f>
        <v>0</v>
      </c>
      <c r="J653" s="26">
        <f>Bank2[[#This Row],[Money in/ (Money out)]]-Bank2[[#This Row],[GST/HST]]</f>
        <v>0</v>
      </c>
      <c r="L653" s="23">
        <f t="shared" si="30"/>
        <v>0</v>
      </c>
    </row>
    <row r="654" spans="4:12" x14ac:dyDescent="0.2">
      <c r="D654" s="397">
        <f>_xlfn.XLOOKUP(C:C,Table1[for Import to Bank Register dropdown],Table1[for Pivot],0,0,1)</f>
        <v>0</v>
      </c>
      <c r="E654" s="403"/>
      <c r="F654" s="146">
        <f t="shared" si="32"/>
        <v>2222222</v>
      </c>
      <c r="G654" s="375">
        <f t="shared" si="31"/>
        <v>0</v>
      </c>
      <c r="I654" s="376">
        <f>IF(OR(C654="150 Directors advances", C654="120 accounts receivable", C654="720.2 Automobile - Insurance", C654="720.3 Automobile - License", C654="870.4 Rent - Insurance", C654="870.6 Rent - Property Tax", C654="870.7 Rent - Homeoffice", C654="870.9 Rent - Water"),
   0,
   IF(Dashboard!$F$5="Quick",
      IF(OR(C654="190 Automobile",C654="200 computer hardware",C654="210 Computer software",C654="220 Quickbooks software",C654="230 Office equipment",C654="240 Office furniture"),
         E654-(E654/(1+Dashboard!$F$4)),
         0
      ),
      IF(C654="750 Business promotion",
         E654-(E654/(1+4.793/100)),
         E654-(E654/(1+Dashboard!$F$4))
      )
   )
)</f>
        <v>0</v>
      </c>
      <c r="J654" s="26">
        <f>Bank2[[#This Row],[Money in/ (Money out)]]-Bank2[[#This Row],[GST/HST]]</f>
        <v>0</v>
      </c>
      <c r="L654" s="23">
        <f t="shared" si="30"/>
        <v>0</v>
      </c>
    </row>
    <row r="655" spans="4:12" x14ac:dyDescent="0.2">
      <c r="D655" s="397">
        <f>_xlfn.XLOOKUP(C:C,Table1[for Import to Bank Register dropdown],Table1[for Pivot],0,0,1)</f>
        <v>0</v>
      </c>
      <c r="E655" s="403"/>
      <c r="F655" s="146">
        <f t="shared" si="32"/>
        <v>2222222</v>
      </c>
      <c r="G655" s="375">
        <f t="shared" si="31"/>
        <v>0</v>
      </c>
      <c r="I655" s="376">
        <f>IF(OR(C655="150 Directors advances", C655="120 accounts receivable", C655="720.2 Automobile - Insurance", C655="720.3 Automobile - License", C655="870.4 Rent - Insurance", C655="870.6 Rent - Property Tax", C655="870.7 Rent - Homeoffice", C655="870.9 Rent - Water"),
   0,
   IF(Dashboard!$F$5="Quick",
      IF(OR(C655="190 Automobile",C655="200 computer hardware",C655="210 Computer software",C655="220 Quickbooks software",C655="230 Office equipment",C655="240 Office furniture"),
         E655-(E655/(1+Dashboard!$F$4)),
         0
      ),
      IF(C655="750 Business promotion",
         E655-(E655/(1+4.793/100)),
         E655-(E655/(1+Dashboard!$F$4))
      )
   )
)</f>
        <v>0</v>
      </c>
      <c r="J655" s="26">
        <f>Bank2[[#This Row],[Money in/ (Money out)]]-Bank2[[#This Row],[GST/HST]]</f>
        <v>0</v>
      </c>
      <c r="L655" s="23">
        <f t="shared" si="30"/>
        <v>0</v>
      </c>
    </row>
    <row r="656" spans="4:12" x14ac:dyDescent="0.2">
      <c r="D656" s="397">
        <f>_xlfn.XLOOKUP(C:C,Table1[for Import to Bank Register dropdown],Table1[for Pivot],0,0,1)</f>
        <v>0</v>
      </c>
      <c r="E656" s="403"/>
      <c r="F656" s="146">
        <f t="shared" si="32"/>
        <v>2222222</v>
      </c>
      <c r="G656" s="375">
        <f t="shared" si="31"/>
        <v>0</v>
      </c>
      <c r="I656" s="376">
        <f>IF(OR(C656="150 Directors advances", C656="120 accounts receivable", C656="720.2 Automobile - Insurance", C656="720.3 Automobile - License", C656="870.4 Rent - Insurance", C656="870.6 Rent - Property Tax", C656="870.7 Rent - Homeoffice", C656="870.9 Rent - Water"),
   0,
   IF(Dashboard!$F$5="Quick",
      IF(OR(C656="190 Automobile",C656="200 computer hardware",C656="210 Computer software",C656="220 Quickbooks software",C656="230 Office equipment",C656="240 Office furniture"),
         E656-(E656/(1+Dashboard!$F$4)),
         0
      ),
      IF(C656="750 Business promotion",
         E656-(E656/(1+4.793/100)),
         E656-(E656/(1+Dashboard!$F$4))
      )
   )
)</f>
        <v>0</v>
      </c>
      <c r="J656" s="26">
        <f>Bank2[[#This Row],[Money in/ (Money out)]]-Bank2[[#This Row],[GST/HST]]</f>
        <v>0</v>
      </c>
      <c r="L656" s="23">
        <f t="shared" si="30"/>
        <v>0</v>
      </c>
    </row>
    <row r="657" spans="4:12" x14ac:dyDescent="0.2">
      <c r="D657" s="397">
        <f>_xlfn.XLOOKUP(C:C,Table1[for Import to Bank Register dropdown],Table1[for Pivot],0,0,1)</f>
        <v>0</v>
      </c>
      <c r="E657" s="403"/>
      <c r="F657" s="146">
        <f t="shared" si="32"/>
        <v>2222222</v>
      </c>
      <c r="G657" s="375">
        <f t="shared" si="31"/>
        <v>0</v>
      </c>
      <c r="I657" s="376">
        <f>IF(OR(C657="150 Directors advances", C657="120 accounts receivable", C657="720.2 Automobile - Insurance", C657="720.3 Automobile - License", C657="870.4 Rent - Insurance", C657="870.6 Rent - Property Tax", C657="870.7 Rent - Homeoffice", C657="870.9 Rent - Water"),
   0,
   IF(Dashboard!$F$5="Quick",
      IF(OR(C657="190 Automobile",C657="200 computer hardware",C657="210 Computer software",C657="220 Quickbooks software",C657="230 Office equipment",C657="240 Office furniture"),
         E657-(E657/(1+Dashboard!$F$4)),
         0
      ),
      IF(C657="750 Business promotion",
         E657-(E657/(1+4.793/100)),
         E657-(E657/(1+Dashboard!$F$4))
      )
   )
)</f>
        <v>0</v>
      </c>
      <c r="J657" s="26">
        <f>Bank2[[#This Row],[Money in/ (Money out)]]-Bank2[[#This Row],[GST/HST]]</f>
        <v>0</v>
      </c>
      <c r="L657" s="23">
        <f t="shared" si="30"/>
        <v>0</v>
      </c>
    </row>
    <row r="658" spans="4:12" x14ac:dyDescent="0.2">
      <c r="D658" s="397">
        <f>_xlfn.XLOOKUP(C:C,Table1[for Import to Bank Register dropdown],Table1[for Pivot],0,0,1)</f>
        <v>0</v>
      </c>
      <c r="E658" s="403"/>
      <c r="F658" s="146">
        <f t="shared" si="32"/>
        <v>2222222</v>
      </c>
      <c r="G658" s="375">
        <f t="shared" si="31"/>
        <v>0</v>
      </c>
      <c r="I658" s="376">
        <f>IF(OR(C658="150 Directors advances", C658="120 accounts receivable", C658="720.2 Automobile - Insurance", C658="720.3 Automobile - License", C658="870.4 Rent - Insurance", C658="870.6 Rent - Property Tax", C658="870.7 Rent - Homeoffice", C658="870.9 Rent - Water"),
   0,
   IF(Dashboard!$F$5="Quick",
      IF(OR(C658="190 Automobile",C658="200 computer hardware",C658="210 Computer software",C658="220 Quickbooks software",C658="230 Office equipment",C658="240 Office furniture"),
         E658-(E658/(1+Dashboard!$F$4)),
         0
      ),
      IF(C658="750 Business promotion",
         E658-(E658/(1+4.793/100)),
         E658-(E658/(1+Dashboard!$F$4))
      )
   )
)</f>
        <v>0</v>
      </c>
      <c r="J658" s="26">
        <f>Bank2[[#This Row],[Money in/ (Money out)]]-Bank2[[#This Row],[GST/HST]]</f>
        <v>0</v>
      </c>
      <c r="L658" s="23">
        <f t="shared" si="30"/>
        <v>0</v>
      </c>
    </row>
    <row r="659" spans="4:12" x14ac:dyDescent="0.2">
      <c r="D659" s="397">
        <f>_xlfn.XLOOKUP(C:C,Table1[for Import to Bank Register dropdown],Table1[for Pivot],0,0,1)</f>
        <v>0</v>
      </c>
      <c r="E659" s="403"/>
      <c r="F659" s="146">
        <f t="shared" si="32"/>
        <v>2222222</v>
      </c>
      <c r="G659" s="375">
        <f t="shared" si="31"/>
        <v>0</v>
      </c>
      <c r="I659" s="376">
        <f>IF(OR(C659="150 Directors advances", C659="120 accounts receivable", C659="720.2 Automobile - Insurance", C659="720.3 Automobile - License", C659="870.4 Rent - Insurance", C659="870.6 Rent - Property Tax", C659="870.7 Rent - Homeoffice", C659="870.9 Rent - Water"),
   0,
   IF(Dashboard!$F$5="Quick",
      IF(OR(C659="190 Automobile",C659="200 computer hardware",C659="210 Computer software",C659="220 Quickbooks software",C659="230 Office equipment",C659="240 Office furniture"),
         E659-(E659/(1+Dashboard!$F$4)),
         0
      ),
      IF(C659="750 Business promotion",
         E659-(E659/(1+4.793/100)),
         E659-(E659/(1+Dashboard!$F$4))
      )
   )
)</f>
        <v>0</v>
      </c>
      <c r="J659" s="26">
        <f>Bank2[[#This Row],[Money in/ (Money out)]]-Bank2[[#This Row],[GST/HST]]</f>
        <v>0</v>
      </c>
      <c r="L659" s="23">
        <f t="shared" si="30"/>
        <v>0</v>
      </c>
    </row>
    <row r="660" spans="4:12" x14ac:dyDescent="0.2">
      <c r="D660" s="397">
        <f>_xlfn.XLOOKUP(C:C,Table1[for Import to Bank Register dropdown],Table1[for Pivot],0,0,1)</f>
        <v>0</v>
      </c>
      <c r="E660" s="403"/>
      <c r="F660" s="146">
        <f t="shared" si="32"/>
        <v>2222222</v>
      </c>
      <c r="G660" s="375">
        <f t="shared" si="31"/>
        <v>0</v>
      </c>
      <c r="I660" s="376">
        <f>IF(OR(C660="150 Directors advances", C660="120 accounts receivable", C660="720.2 Automobile - Insurance", C660="720.3 Automobile - License", C660="870.4 Rent - Insurance", C660="870.6 Rent - Property Tax", C660="870.7 Rent - Homeoffice", C660="870.9 Rent - Water"),
   0,
   IF(Dashboard!$F$5="Quick",
      IF(OR(C660="190 Automobile",C660="200 computer hardware",C660="210 Computer software",C660="220 Quickbooks software",C660="230 Office equipment",C660="240 Office furniture"),
         E660-(E660/(1+Dashboard!$F$4)),
         0
      ),
      IF(C660="750 Business promotion",
         E660-(E660/(1+4.793/100)),
         E660-(E660/(1+Dashboard!$F$4))
      )
   )
)</f>
        <v>0</v>
      </c>
      <c r="J660" s="26">
        <f>Bank2[[#This Row],[Money in/ (Money out)]]-Bank2[[#This Row],[GST/HST]]</f>
        <v>0</v>
      </c>
      <c r="L660" s="23">
        <f t="shared" si="30"/>
        <v>0</v>
      </c>
    </row>
    <row r="661" spans="4:12" x14ac:dyDescent="0.2">
      <c r="D661" s="397">
        <f>_xlfn.XLOOKUP(C:C,Table1[for Import to Bank Register dropdown],Table1[for Pivot],0,0,1)</f>
        <v>0</v>
      </c>
      <c r="E661" s="403"/>
      <c r="F661" s="146">
        <f t="shared" si="32"/>
        <v>2222222</v>
      </c>
      <c r="G661" s="375">
        <f t="shared" si="31"/>
        <v>0</v>
      </c>
      <c r="I661" s="376">
        <f>IF(OR(C661="150 Directors advances", C661="120 accounts receivable", C661="720.2 Automobile - Insurance", C661="720.3 Automobile - License", C661="870.4 Rent - Insurance", C661="870.6 Rent - Property Tax", C661="870.7 Rent - Homeoffice", C661="870.9 Rent - Water"),
   0,
   IF(Dashboard!$F$5="Quick",
      IF(OR(C661="190 Automobile",C661="200 computer hardware",C661="210 Computer software",C661="220 Quickbooks software",C661="230 Office equipment",C661="240 Office furniture"),
         E661-(E661/(1+Dashboard!$F$4)),
         0
      ),
      IF(C661="750 Business promotion",
         E661-(E661/(1+4.793/100)),
         E661-(E661/(1+Dashboard!$F$4))
      )
   )
)</f>
        <v>0</v>
      </c>
      <c r="J661" s="26">
        <f>Bank2[[#This Row],[Money in/ (Money out)]]-Bank2[[#This Row],[GST/HST]]</f>
        <v>0</v>
      </c>
      <c r="L661" s="23">
        <f t="shared" si="30"/>
        <v>0</v>
      </c>
    </row>
    <row r="662" spans="4:12" x14ac:dyDescent="0.2">
      <c r="D662" s="397">
        <f>_xlfn.XLOOKUP(C:C,Table1[for Import to Bank Register dropdown],Table1[for Pivot],0,0,1)</f>
        <v>0</v>
      </c>
      <c r="E662" s="403"/>
      <c r="F662" s="146">
        <f t="shared" si="32"/>
        <v>2222222</v>
      </c>
      <c r="G662" s="375">
        <f t="shared" si="31"/>
        <v>0</v>
      </c>
      <c r="I662" s="376">
        <f>IF(OR(C662="150 Directors advances", C662="120 accounts receivable", C662="720.2 Automobile - Insurance", C662="720.3 Automobile - License", C662="870.4 Rent - Insurance", C662="870.6 Rent - Property Tax", C662="870.7 Rent - Homeoffice", C662="870.9 Rent - Water"),
   0,
   IF(Dashboard!$F$5="Quick",
      IF(OR(C662="190 Automobile",C662="200 computer hardware",C662="210 Computer software",C662="220 Quickbooks software",C662="230 Office equipment",C662="240 Office furniture"),
         E662-(E662/(1+Dashboard!$F$4)),
         0
      ),
      IF(C662="750 Business promotion",
         E662-(E662/(1+4.793/100)),
         E662-(E662/(1+Dashboard!$F$4))
      )
   )
)</f>
        <v>0</v>
      </c>
      <c r="J662" s="26">
        <f>Bank2[[#This Row],[Money in/ (Money out)]]-Bank2[[#This Row],[GST/HST]]</f>
        <v>0</v>
      </c>
      <c r="L662" s="23">
        <f t="shared" si="30"/>
        <v>0</v>
      </c>
    </row>
    <row r="663" spans="4:12" x14ac:dyDescent="0.2">
      <c r="D663" s="397">
        <f>_xlfn.XLOOKUP(C:C,Table1[for Import to Bank Register dropdown],Table1[for Pivot],0,0,1)</f>
        <v>0</v>
      </c>
      <c r="E663" s="403"/>
      <c r="F663" s="146">
        <f t="shared" si="32"/>
        <v>2222222</v>
      </c>
      <c r="G663" s="375">
        <f t="shared" si="31"/>
        <v>0</v>
      </c>
      <c r="I663" s="376">
        <f>IF(OR(C663="150 Directors advances", C663="120 accounts receivable", C663="720.2 Automobile - Insurance", C663="720.3 Automobile - License", C663="870.4 Rent - Insurance", C663="870.6 Rent - Property Tax", C663="870.7 Rent - Homeoffice", C663="870.9 Rent - Water"),
   0,
   IF(Dashboard!$F$5="Quick",
      IF(OR(C663="190 Automobile",C663="200 computer hardware",C663="210 Computer software",C663="220 Quickbooks software",C663="230 Office equipment",C663="240 Office furniture"),
         E663-(E663/(1+Dashboard!$F$4)),
         0
      ),
      IF(C663="750 Business promotion",
         E663-(E663/(1+4.793/100)),
         E663-(E663/(1+Dashboard!$F$4))
      )
   )
)</f>
        <v>0</v>
      </c>
      <c r="J663" s="26">
        <f>Bank2[[#This Row],[Money in/ (Money out)]]-Bank2[[#This Row],[GST/HST]]</f>
        <v>0</v>
      </c>
      <c r="L663" s="23">
        <f t="shared" si="30"/>
        <v>0</v>
      </c>
    </row>
    <row r="664" spans="4:12" x14ac:dyDescent="0.2">
      <c r="D664" s="397">
        <f>_xlfn.XLOOKUP(C:C,Table1[for Import to Bank Register dropdown],Table1[for Pivot],0,0,1)</f>
        <v>0</v>
      </c>
      <c r="E664" s="403"/>
      <c r="F664" s="146">
        <f t="shared" si="32"/>
        <v>2222222</v>
      </c>
      <c r="G664" s="375">
        <f t="shared" si="31"/>
        <v>0</v>
      </c>
      <c r="I664" s="376">
        <f>IF(OR(C664="150 Directors advances", C664="120 accounts receivable", C664="720.2 Automobile - Insurance", C664="720.3 Automobile - License", C664="870.4 Rent - Insurance", C664="870.6 Rent - Property Tax", C664="870.7 Rent - Homeoffice", C664="870.9 Rent - Water"),
   0,
   IF(Dashboard!$F$5="Quick",
      IF(OR(C664="190 Automobile",C664="200 computer hardware",C664="210 Computer software",C664="220 Quickbooks software",C664="230 Office equipment",C664="240 Office furniture"),
         E664-(E664/(1+Dashboard!$F$4)),
         0
      ),
      IF(C664="750 Business promotion",
         E664-(E664/(1+4.793/100)),
         E664-(E664/(1+Dashboard!$F$4))
      )
   )
)</f>
        <v>0</v>
      </c>
      <c r="J664" s="26">
        <f>Bank2[[#This Row],[Money in/ (Money out)]]-Bank2[[#This Row],[GST/HST]]</f>
        <v>0</v>
      </c>
      <c r="L664" s="23">
        <f t="shared" si="30"/>
        <v>0</v>
      </c>
    </row>
    <row r="665" spans="4:12" x14ac:dyDescent="0.2">
      <c r="D665" s="397">
        <f>_xlfn.XLOOKUP(C:C,Table1[for Import to Bank Register dropdown],Table1[for Pivot],0,0,1)</f>
        <v>0</v>
      </c>
      <c r="E665" s="403"/>
      <c r="F665" s="146">
        <f t="shared" si="32"/>
        <v>2222222</v>
      </c>
      <c r="G665" s="375">
        <f t="shared" si="31"/>
        <v>0</v>
      </c>
      <c r="I665" s="376">
        <f>IF(OR(C665="150 Directors advances", C665="120 accounts receivable", C665="720.2 Automobile - Insurance", C665="720.3 Automobile - License", C665="870.4 Rent - Insurance", C665="870.6 Rent - Property Tax", C665="870.7 Rent - Homeoffice", C665="870.9 Rent - Water"),
   0,
   IF(Dashboard!$F$5="Quick",
      IF(OR(C665="190 Automobile",C665="200 computer hardware",C665="210 Computer software",C665="220 Quickbooks software",C665="230 Office equipment",C665="240 Office furniture"),
         E665-(E665/(1+Dashboard!$F$4)),
         0
      ),
      IF(C665="750 Business promotion",
         E665-(E665/(1+4.793/100)),
         E665-(E665/(1+Dashboard!$F$4))
      )
   )
)</f>
        <v>0</v>
      </c>
      <c r="J665" s="26">
        <f>Bank2[[#This Row],[Money in/ (Money out)]]-Bank2[[#This Row],[GST/HST]]</f>
        <v>0</v>
      </c>
      <c r="L665" s="23">
        <f t="shared" si="30"/>
        <v>0</v>
      </c>
    </row>
    <row r="666" spans="4:12" x14ac:dyDescent="0.2">
      <c r="D666" s="397">
        <f>_xlfn.XLOOKUP(C:C,Table1[for Import to Bank Register dropdown],Table1[for Pivot],0,0,1)</f>
        <v>0</v>
      </c>
      <c r="E666" s="403"/>
      <c r="F666" s="146">
        <f t="shared" si="32"/>
        <v>2222222</v>
      </c>
      <c r="G666" s="375">
        <f t="shared" si="31"/>
        <v>0</v>
      </c>
      <c r="I666" s="376">
        <f>IF(OR(C666="150 Directors advances", C666="120 accounts receivable", C666="720.2 Automobile - Insurance", C666="720.3 Automobile - License", C666="870.4 Rent - Insurance", C666="870.6 Rent - Property Tax", C666="870.7 Rent - Homeoffice", C666="870.9 Rent - Water"),
   0,
   IF(Dashboard!$F$5="Quick",
      IF(OR(C666="190 Automobile",C666="200 computer hardware",C666="210 Computer software",C666="220 Quickbooks software",C666="230 Office equipment",C666="240 Office furniture"),
         E666-(E666/(1+Dashboard!$F$4)),
         0
      ),
      IF(C666="750 Business promotion",
         E666-(E666/(1+4.793/100)),
         E666-(E666/(1+Dashboard!$F$4))
      )
   )
)</f>
        <v>0</v>
      </c>
      <c r="J666" s="26">
        <f>Bank2[[#This Row],[Money in/ (Money out)]]-Bank2[[#This Row],[GST/HST]]</f>
        <v>0</v>
      </c>
      <c r="L666" s="23">
        <f t="shared" si="30"/>
        <v>0</v>
      </c>
    </row>
    <row r="667" spans="4:12" x14ac:dyDescent="0.2">
      <c r="D667" s="397">
        <f>_xlfn.XLOOKUP(C:C,Table1[for Import to Bank Register dropdown],Table1[for Pivot],0,0,1)</f>
        <v>0</v>
      </c>
      <c r="E667" s="403"/>
      <c r="F667" s="146">
        <f t="shared" si="32"/>
        <v>2222222</v>
      </c>
      <c r="G667" s="375">
        <f t="shared" si="31"/>
        <v>0</v>
      </c>
      <c r="I667" s="376">
        <f>IF(OR(C667="150 Directors advances", C667="120 accounts receivable", C667="720.2 Automobile - Insurance", C667="720.3 Automobile - License", C667="870.4 Rent - Insurance", C667="870.6 Rent - Property Tax", C667="870.7 Rent - Homeoffice", C667="870.9 Rent - Water"),
   0,
   IF(Dashboard!$F$5="Quick",
      IF(OR(C667="190 Automobile",C667="200 computer hardware",C667="210 Computer software",C667="220 Quickbooks software",C667="230 Office equipment",C667="240 Office furniture"),
         E667-(E667/(1+Dashboard!$F$4)),
         0
      ),
      IF(C667="750 Business promotion",
         E667-(E667/(1+4.793/100)),
         E667-(E667/(1+Dashboard!$F$4))
      )
   )
)</f>
        <v>0</v>
      </c>
      <c r="J667" s="26">
        <f>Bank2[[#This Row],[Money in/ (Money out)]]-Bank2[[#This Row],[GST/HST]]</f>
        <v>0</v>
      </c>
      <c r="L667" s="23">
        <f t="shared" si="30"/>
        <v>0</v>
      </c>
    </row>
    <row r="668" spans="4:12" x14ac:dyDescent="0.2">
      <c r="D668" s="397">
        <f>_xlfn.XLOOKUP(C:C,Table1[for Import to Bank Register dropdown],Table1[for Pivot],0,0,1)</f>
        <v>0</v>
      </c>
      <c r="E668" s="403"/>
      <c r="F668" s="146">
        <f t="shared" si="32"/>
        <v>2222222</v>
      </c>
      <c r="G668" s="375">
        <f t="shared" si="31"/>
        <v>0</v>
      </c>
      <c r="I668" s="376">
        <f>IF(OR(C668="150 Directors advances", C668="120 accounts receivable", C668="720.2 Automobile - Insurance", C668="720.3 Automobile - License", C668="870.4 Rent - Insurance", C668="870.6 Rent - Property Tax", C668="870.7 Rent - Homeoffice", C668="870.9 Rent - Water"),
   0,
   IF(Dashboard!$F$5="Quick",
      IF(OR(C668="190 Automobile",C668="200 computer hardware",C668="210 Computer software",C668="220 Quickbooks software",C668="230 Office equipment",C668="240 Office furniture"),
         E668-(E668/(1+Dashboard!$F$4)),
         0
      ),
      IF(C668="750 Business promotion",
         E668-(E668/(1+4.793/100)),
         E668-(E668/(1+Dashboard!$F$4))
      )
   )
)</f>
        <v>0</v>
      </c>
      <c r="J668" s="26">
        <f>Bank2[[#This Row],[Money in/ (Money out)]]-Bank2[[#This Row],[GST/HST]]</f>
        <v>0</v>
      </c>
      <c r="L668" s="23">
        <f t="shared" si="30"/>
        <v>0</v>
      </c>
    </row>
    <row r="669" spans="4:12" x14ac:dyDescent="0.2">
      <c r="D669" s="397">
        <f>_xlfn.XLOOKUP(C:C,Table1[for Import to Bank Register dropdown],Table1[for Pivot],0,0,1)</f>
        <v>0</v>
      </c>
      <c r="E669" s="403"/>
      <c r="F669" s="146">
        <f t="shared" si="32"/>
        <v>2222222</v>
      </c>
      <c r="G669" s="375">
        <f t="shared" si="31"/>
        <v>0</v>
      </c>
      <c r="I669" s="376">
        <f>IF(OR(C669="150 Directors advances", C669="120 accounts receivable", C669="720.2 Automobile - Insurance", C669="720.3 Automobile - License", C669="870.4 Rent - Insurance", C669="870.6 Rent - Property Tax", C669="870.7 Rent - Homeoffice", C669="870.9 Rent - Water"),
   0,
   IF(Dashboard!$F$5="Quick",
      IF(OR(C669="190 Automobile",C669="200 computer hardware",C669="210 Computer software",C669="220 Quickbooks software",C669="230 Office equipment",C669="240 Office furniture"),
         E669-(E669/(1+Dashboard!$F$4)),
         0
      ),
      IF(C669="750 Business promotion",
         E669-(E669/(1+4.793/100)),
         E669-(E669/(1+Dashboard!$F$4))
      )
   )
)</f>
        <v>0</v>
      </c>
      <c r="J669" s="26">
        <f>Bank2[[#This Row],[Money in/ (Money out)]]-Bank2[[#This Row],[GST/HST]]</f>
        <v>0</v>
      </c>
      <c r="L669" s="23">
        <f t="shared" si="30"/>
        <v>0</v>
      </c>
    </row>
    <row r="670" spans="4:12" x14ac:dyDescent="0.2">
      <c r="D670" s="397">
        <f>_xlfn.XLOOKUP(C:C,Table1[for Import to Bank Register dropdown],Table1[for Pivot],0,0,1)</f>
        <v>0</v>
      </c>
      <c r="E670" s="403"/>
      <c r="F670" s="146">
        <f t="shared" si="32"/>
        <v>2222222</v>
      </c>
      <c r="G670" s="375">
        <f t="shared" si="31"/>
        <v>0</v>
      </c>
      <c r="I670" s="376">
        <f>IF(OR(C670="150 Directors advances", C670="120 accounts receivable", C670="720.2 Automobile - Insurance", C670="720.3 Automobile - License", C670="870.4 Rent - Insurance", C670="870.6 Rent - Property Tax", C670="870.7 Rent - Homeoffice", C670="870.9 Rent - Water"),
   0,
   IF(Dashboard!$F$5="Quick",
      IF(OR(C670="190 Automobile",C670="200 computer hardware",C670="210 Computer software",C670="220 Quickbooks software",C670="230 Office equipment",C670="240 Office furniture"),
         E670-(E670/(1+Dashboard!$F$4)),
         0
      ),
      IF(C670="750 Business promotion",
         E670-(E670/(1+4.793/100)),
         E670-(E670/(1+Dashboard!$F$4))
      )
   )
)</f>
        <v>0</v>
      </c>
      <c r="J670" s="26">
        <f>Bank2[[#This Row],[Money in/ (Money out)]]-Bank2[[#This Row],[GST/HST]]</f>
        <v>0</v>
      </c>
      <c r="L670" s="23">
        <f t="shared" si="30"/>
        <v>0</v>
      </c>
    </row>
    <row r="671" spans="4:12" x14ac:dyDescent="0.2">
      <c r="D671" s="397">
        <f>_xlfn.XLOOKUP(C:C,Table1[for Import to Bank Register dropdown],Table1[for Pivot],0,0,1)</f>
        <v>0</v>
      </c>
      <c r="E671" s="403"/>
      <c r="F671" s="146">
        <f t="shared" si="32"/>
        <v>2222222</v>
      </c>
      <c r="G671" s="375">
        <f t="shared" si="31"/>
        <v>0</v>
      </c>
      <c r="I671" s="376">
        <f>IF(OR(C671="150 Directors advances", C671="120 accounts receivable", C671="720.2 Automobile - Insurance", C671="720.3 Automobile - License", C671="870.4 Rent - Insurance", C671="870.6 Rent - Property Tax", C671="870.7 Rent - Homeoffice", C671="870.9 Rent - Water"),
   0,
   IF(Dashboard!$F$5="Quick",
      IF(OR(C671="190 Automobile",C671="200 computer hardware",C671="210 Computer software",C671="220 Quickbooks software",C671="230 Office equipment",C671="240 Office furniture"),
         E671-(E671/(1+Dashboard!$F$4)),
         0
      ),
      IF(C671="750 Business promotion",
         E671-(E671/(1+4.793/100)),
         E671-(E671/(1+Dashboard!$F$4))
      )
   )
)</f>
        <v>0</v>
      </c>
      <c r="J671" s="26">
        <f>Bank2[[#This Row],[Money in/ (Money out)]]-Bank2[[#This Row],[GST/HST]]</f>
        <v>0</v>
      </c>
      <c r="L671" s="23">
        <f t="shared" si="30"/>
        <v>0</v>
      </c>
    </row>
    <row r="672" spans="4:12" x14ac:dyDescent="0.2">
      <c r="D672" s="397">
        <f>_xlfn.XLOOKUP(C:C,Table1[for Import to Bank Register dropdown],Table1[for Pivot],0,0,1)</f>
        <v>0</v>
      </c>
      <c r="E672" s="403"/>
      <c r="F672" s="146">
        <f t="shared" si="32"/>
        <v>2222222</v>
      </c>
      <c r="G672" s="375">
        <f t="shared" si="31"/>
        <v>0</v>
      </c>
      <c r="I672" s="376">
        <f>IF(OR(C672="150 Directors advances", C672="120 accounts receivable", C672="720.2 Automobile - Insurance", C672="720.3 Automobile - License", C672="870.4 Rent - Insurance", C672="870.6 Rent - Property Tax", C672="870.7 Rent - Homeoffice", C672="870.9 Rent - Water"),
   0,
   IF(Dashboard!$F$5="Quick",
      IF(OR(C672="190 Automobile",C672="200 computer hardware",C672="210 Computer software",C672="220 Quickbooks software",C672="230 Office equipment",C672="240 Office furniture"),
         E672-(E672/(1+Dashboard!$F$4)),
         0
      ),
      IF(C672="750 Business promotion",
         E672-(E672/(1+4.793/100)),
         E672-(E672/(1+Dashboard!$F$4))
      )
   )
)</f>
        <v>0</v>
      </c>
      <c r="J672" s="26">
        <f>Bank2[[#This Row],[Money in/ (Money out)]]-Bank2[[#This Row],[GST/HST]]</f>
        <v>0</v>
      </c>
      <c r="L672" s="23">
        <f t="shared" si="30"/>
        <v>0</v>
      </c>
    </row>
    <row r="673" spans="4:12" x14ac:dyDescent="0.2">
      <c r="D673" s="397">
        <f>_xlfn.XLOOKUP(C:C,Table1[for Import to Bank Register dropdown],Table1[for Pivot],0,0,1)</f>
        <v>0</v>
      </c>
      <c r="E673" s="403"/>
      <c r="F673" s="146">
        <f t="shared" si="32"/>
        <v>2222222</v>
      </c>
      <c r="G673" s="375">
        <f t="shared" si="31"/>
        <v>0</v>
      </c>
      <c r="I673" s="376">
        <f>IF(OR(C673="150 Directors advances", C673="120 accounts receivable", C673="720.2 Automobile - Insurance", C673="720.3 Automobile - License", C673="870.4 Rent - Insurance", C673="870.6 Rent - Property Tax", C673="870.7 Rent - Homeoffice", C673="870.9 Rent - Water"),
   0,
   IF(Dashboard!$F$5="Quick",
      IF(OR(C673="190 Automobile",C673="200 computer hardware",C673="210 Computer software",C673="220 Quickbooks software",C673="230 Office equipment",C673="240 Office furniture"),
         E673-(E673/(1+Dashboard!$F$4)),
         0
      ),
      IF(C673="750 Business promotion",
         E673-(E673/(1+4.793/100)),
         E673-(E673/(1+Dashboard!$F$4))
      )
   )
)</f>
        <v>0</v>
      </c>
      <c r="J673" s="26">
        <f>Bank2[[#This Row],[Money in/ (Money out)]]-Bank2[[#This Row],[GST/HST]]</f>
        <v>0</v>
      </c>
      <c r="L673" s="23">
        <f t="shared" si="30"/>
        <v>0</v>
      </c>
    </row>
    <row r="674" spans="4:12" x14ac:dyDescent="0.2">
      <c r="D674" s="397">
        <f>_xlfn.XLOOKUP(C:C,Table1[for Import to Bank Register dropdown],Table1[for Pivot],0,0,1)</f>
        <v>0</v>
      </c>
      <c r="E674" s="403"/>
      <c r="F674" s="146">
        <f t="shared" si="32"/>
        <v>2222222</v>
      </c>
      <c r="G674" s="375">
        <f t="shared" si="31"/>
        <v>0</v>
      </c>
      <c r="I674" s="376">
        <f>IF(OR(C674="150 Directors advances", C674="120 accounts receivable", C674="720.2 Automobile - Insurance", C674="720.3 Automobile - License", C674="870.4 Rent - Insurance", C674="870.6 Rent - Property Tax", C674="870.7 Rent - Homeoffice", C674="870.9 Rent - Water"),
   0,
   IF(Dashboard!$F$5="Quick",
      IF(OR(C674="190 Automobile",C674="200 computer hardware",C674="210 Computer software",C674="220 Quickbooks software",C674="230 Office equipment",C674="240 Office furniture"),
         E674-(E674/(1+Dashboard!$F$4)),
         0
      ),
      IF(C674="750 Business promotion",
         E674-(E674/(1+4.793/100)),
         E674-(E674/(1+Dashboard!$F$4))
      )
   )
)</f>
        <v>0</v>
      </c>
      <c r="J674" s="26">
        <f>Bank2[[#This Row],[Money in/ (Money out)]]-Bank2[[#This Row],[GST/HST]]</f>
        <v>0</v>
      </c>
      <c r="L674" s="23">
        <f t="shared" si="30"/>
        <v>0</v>
      </c>
    </row>
    <row r="675" spans="4:12" x14ac:dyDescent="0.2">
      <c r="D675" s="397">
        <f>_xlfn.XLOOKUP(C:C,Table1[for Import to Bank Register dropdown],Table1[for Pivot],0,0,1)</f>
        <v>0</v>
      </c>
      <c r="E675" s="403"/>
      <c r="F675" s="146">
        <f t="shared" si="32"/>
        <v>2222222</v>
      </c>
      <c r="G675" s="375">
        <f t="shared" si="31"/>
        <v>0</v>
      </c>
      <c r="I675" s="376">
        <f>IF(OR(C675="150 Directors advances", C675="120 accounts receivable", C675="720.2 Automobile - Insurance", C675="720.3 Automobile - License", C675="870.4 Rent - Insurance", C675="870.6 Rent - Property Tax", C675="870.7 Rent - Homeoffice", C675="870.9 Rent - Water"),
   0,
   IF(Dashboard!$F$5="Quick",
      IF(OR(C675="190 Automobile",C675="200 computer hardware",C675="210 Computer software",C675="220 Quickbooks software",C675="230 Office equipment",C675="240 Office furniture"),
         E675-(E675/(1+Dashboard!$F$4)),
         0
      ),
      IF(C675="750 Business promotion",
         E675-(E675/(1+4.793/100)),
         E675-(E675/(1+Dashboard!$F$4))
      )
   )
)</f>
        <v>0</v>
      </c>
      <c r="J675" s="26">
        <f>Bank2[[#This Row],[Money in/ (Money out)]]-Bank2[[#This Row],[GST/HST]]</f>
        <v>0</v>
      </c>
      <c r="L675" s="23">
        <f t="shared" si="30"/>
        <v>0</v>
      </c>
    </row>
    <row r="676" spans="4:12" x14ac:dyDescent="0.2">
      <c r="D676" s="397">
        <f>_xlfn.XLOOKUP(C:C,Table1[for Import to Bank Register dropdown],Table1[for Pivot],0,0,1)</f>
        <v>0</v>
      </c>
      <c r="E676" s="403"/>
      <c r="F676" s="146">
        <f t="shared" si="32"/>
        <v>2222222</v>
      </c>
      <c r="G676" s="375">
        <f t="shared" si="31"/>
        <v>0</v>
      </c>
      <c r="I676" s="376">
        <f>IF(OR(C676="150 Directors advances", C676="120 accounts receivable", C676="720.2 Automobile - Insurance", C676="720.3 Automobile - License", C676="870.4 Rent - Insurance", C676="870.6 Rent - Property Tax", C676="870.7 Rent - Homeoffice", C676="870.9 Rent - Water"),
   0,
   IF(Dashboard!$F$5="Quick",
      IF(OR(C676="190 Automobile",C676="200 computer hardware",C676="210 Computer software",C676="220 Quickbooks software",C676="230 Office equipment",C676="240 Office furniture"),
         E676-(E676/(1+Dashboard!$F$4)),
         0
      ),
      IF(C676="750 Business promotion",
         E676-(E676/(1+4.793/100)),
         E676-(E676/(1+Dashboard!$F$4))
      )
   )
)</f>
        <v>0</v>
      </c>
      <c r="J676" s="26">
        <f>Bank2[[#This Row],[Money in/ (Money out)]]-Bank2[[#This Row],[GST/HST]]</f>
        <v>0</v>
      </c>
      <c r="L676" s="23">
        <f t="shared" si="30"/>
        <v>0</v>
      </c>
    </row>
    <row r="677" spans="4:12" x14ac:dyDescent="0.2">
      <c r="D677" s="397">
        <f>_xlfn.XLOOKUP(C:C,Table1[for Import to Bank Register dropdown],Table1[for Pivot],0,0,1)</f>
        <v>0</v>
      </c>
      <c r="E677" s="403"/>
      <c r="F677" s="146">
        <f t="shared" si="32"/>
        <v>2222222</v>
      </c>
      <c r="G677" s="375">
        <f t="shared" si="31"/>
        <v>0</v>
      </c>
      <c r="I677" s="376">
        <f>IF(OR(C677="150 Directors advances", C677="120 accounts receivable", C677="720.2 Automobile - Insurance", C677="720.3 Automobile - License", C677="870.4 Rent - Insurance", C677="870.6 Rent - Property Tax", C677="870.7 Rent - Homeoffice", C677="870.9 Rent - Water"),
   0,
   IF(Dashboard!$F$5="Quick",
      IF(OR(C677="190 Automobile",C677="200 computer hardware",C677="210 Computer software",C677="220 Quickbooks software",C677="230 Office equipment",C677="240 Office furniture"),
         E677-(E677/(1+Dashboard!$F$4)),
         0
      ),
      IF(C677="750 Business promotion",
         E677-(E677/(1+4.793/100)),
         E677-(E677/(1+Dashboard!$F$4))
      )
   )
)</f>
        <v>0</v>
      </c>
      <c r="J677" s="26">
        <f>Bank2[[#This Row],[Money in/ (Money out)]]-Bank2[[#This Row],[GST/HST]]</f>
        <v>0</v>
      </c>
      <c r="L677" s="23">
        <f t="shared" si="30"/>
        <v>0</v>
      </c>
    </row>
    <row r="678" spans="4:12" x14ac:dyDescent="0.2">
      <c r="D678" s="397">
        <f>_xlfn.XLOOKUP(C:C,Table1[for Import to Bank Register dropdown],Table1[for Pivot],0,0,1)</f>
        <v>0</v>
      </c>
      <c r="E678" s="403"/>
      <c r="F678" s="146">
        <f t="shared" si="32"/>
        <v>2222222</v>
      </c>
      <c r="G678" s="375">
        <f t="shared" si="31"/>
        <v>0</v>
      </c>
      <c r="I678" s="376">
        <f>IF(OR(C678="150 Directors advances", C678="120 accounts receivable", C678="720.2 Automobile - Insurance", C678="720.3 Automobile - License", C678="870.4 Rent - Insurance", C678="870.6 Rent - Property Tax", C678="870.7 Rent - Homeoffice", C678="870.9 Rent - Water"),
   0,
   IF(Dashboard!$F$5="Quick",
      IF(OR(C678="190 Automobile",C678="200 computer hardware",C678="210 Computer software",C678="220 Quickbooks software",C678="230 Office equipment",C678="240 Office furniture"),
         E678-(E678/(1+Dashboard!$F$4)),
         0
      ),
      IF(C678="750 Business promotion",
         E678-(E678/(1+4.793/100)),
         E678-(E678/(1+Dashboard!$F$4))
      )
   )
)</f>
        <v>0</v>
      </c>
      <c r="J678" s="26">
        <f>Bank2[[#This Row],[Money in/ (Money out)]]-Bank2[[#This Row],[GST/HST]]</f>
        <v>0</v>
      </c>
      <c r="L678" s="23">
        <f t="shared" si="30"/>
        <v>0</v>
      </c>
    </row>
    <row r="679" spans="4:12" x14ac:dyDescent="0.2">
      <c r="D679" s="397">
        <f>_xlfn.XLOOKUP(C:C,Table1[for Import to Bank Register dropdown],Table1[for Pivot],0,0,1)</f>
        <v>0</v>
      </c>
      <c r="E679" s="403"/>
      <c r="F679" s="146">
        <f t="shared" si="32"/>
        <v>2222222</v>
      </c>
      <c r="G679" s="375">
        <f t="shared" si="31"/>
        <v>0</v>
      </c>
      <c r="I679" s="376">
        <f>IF(OR(C679="150 Directors advances", C679="120 accounts receivable", C679="720.2 Automobile - Insurance", C679="720.3 Automobile - License", C679="870.4 Rent - Insurance", C679="870.6 Rent - Property Tax", C679="870.7 Rent - Homeoffice", C679="870.9 Rent - Water"),
   0,
   IF(Dashboard!$F$5="Quick",
      IF(OR(C679="190 Automobile",C679="200 computer hardware",C679="210 Computer software",C679="220 Quickbooks software",C679="230 Office equipment",C679="240 Office furniture"),
         E679-(E679/(1+Dashboard!$F$4)),
         0
      ),
      IF(C679="750 Business promotion",
         E679-(E679/(1+4.793/100)),
         E679-(E679/(1+Dashboard!$F$4))
      )
   )
)</f>
        <v>0</v>
      </c>
      <c r="J679" s="26">
        <f>Bank2[[#This Row],[Money in/ (Money out)]]-Bank2[[#This Row],[GST/HST]]</f>
        <v>0</v>
      </c>
      <c r="L679" s="23">
        <f t="shared" si="30"/>
        <v>0</v>
      </c>
    </row>
    <row r="680" spans="4:12" x14ac:dyDescent="0.2">
      <c r="D680" s="397">
        <f>_xlfn.XLOOKUP(C:C,Table1[for Import to Bank Register dropdown],Table1[for Pivot],0,0,1)</f>
        <v>0</v>
      </c>
      <c r="E680" s="403"/>
      <c r="F680" s="146">
        <f t="shared" si="32"/>
        <v>2222222</v>
      </c>
      <c r="G680" s="375">
        <f t="shared" si="31"/>
        <v>0</v>
      </c>
      <c r="I680" s="376">
        <f>IF(OR(C680="150 Directors advances", C680="120 accounts receivable", C680="720.2 Automobile - Insurance", C680="720.3 Automobile - License", C680="870.4 Rent - Insurance", C680="870.6 Rent - Property Tax", C680="870.7 Rent - Homeoffice", C680="870.9 Rent - Water"),
   0,
   IF(Dashboard!$F$5="Quick",
      IF(OR(C680="190 Automobile",C680="200 computer hardware",C680="210 Computer software",C680="220 Quickbooks software",C680="230 Office equipment",C680="240 Office furniture"),
         E680-(E680/(1+Dashboard!$F$4)),
         0
      ),
      IF(C680="750 Business promotion",
         E680-(E680/(1+4.793/100)),
         E680-(E680/(1+Dashboard!$F$4))
      )
   )
)</f>
        <v>0</v>
      </c>
      <c r="J680" s="26">
        <f>Bank2[[#This Row],[Money in/ (Money out)]]-Bank2[[#This Row],[GST/HST]]</f>
        <v>0</v>
      </c>
      <c r="L680" s="23">
        <f t="shared" si="30"/>
        <v>0</v>
      </c>
    </row>
    <row r="681" spans="4:12" x14ac:dyDescent="0.2">
      <c r="D681" s="397">
        <f>_xlfn.XLOOKUP(C:C,Table1[for Import to Bank Register dropdown],Table1[for Pivot],0,0,1)</f>
        <v>0</v>
      </c>
      <c r="E681" s="403"/>
      <c r="F681" s="146">
        <f t="shared" si="32"/>
        <v>2222222</v>
      </c>
      <c r="G681" s="375">
        <f t="shared" si="31"/>
        <v>0</v>
      </c>
      <c r="I681" s="376">
        <f>IF(OR(C681="150 Directors advances", C681="120 accounts receivable", C681="720.2 Automobile - Insurance", C681="720.3 Automobile - License", C681="870.4 Rent - Insurance", C681="870.6 Rent - Property Tax", C681="870.7 Rent - Homeoffice", C681="870.9 Rent - Water"),
   0,
   IF(Dashboard!$F$5="Quick",
      IF(OR(C681="190 Automobile",C681="200 computer hardware",C681="210 Computer software",C681="220 Quickbooks software",C681="230 Office equipment",C681="240 Office furniture"),
         E681-(E681/(1+Dashboard!$F$4)),
         0
      ),
      IF(C681="750 Business promotion",
         E681-(E681/(1+4.793/100)),
         E681-(E681/(1+Dashboard!$F$4))
      )
   )
)</f>
        <v>0</v>
      </c>
      <c r="J681" s="26">
        <f>Bank2[[#This Row],[Money in/ (Money out)]]-Bank2[[#This Row],[GST/HST]]</f>
        <v>0</v>
      </c>
      <c r="L681" s="23">
        <f t="shared" si="30"/>
        <v>0</v>
      </c>
    </row>
    <row r="682" spans="4:12" x14ac:dyDescent="0.2">
      <c r="D682" s="397">
        <f>_xlfn.XLOOKUP(C:C,Table1[for Import to Bank Register dropdown],Table1[for Pivot],0,0,1)</f>
        <v>0</v>
      </c>
      <c r="E682" s="403"/>
      <c r="F682" s="146">
        <f t="shared" si="32"/>
        <v>2222222</v>
      </c>
      <c r="G682" s="375">
        <f t="shared" si="31"/>
        <v>0</v>
      </c>
      <c r="I682" s="376">
        <f>IF(OR(C682="150 Directors advances", C682="120 accounts receivable", C682="720.2 Automobile - Insurance", C682="720.3 Automobile - License", C682="870.4 Rent - Insurance", C682="870.6 Rent - Property Tax", C682="870.7 Rent - Homeoffice", C682="870.9 Rent - Water"),
   0,
   IF(Dashboard!$F$5="Quick",
      IF(OR(C682="190 Automobile",C682="200 computer hardware",C682="210 Computer software",C682="220 Quickbooks software",C682="230 Office equipment",C682="240 Office furniture"),
         E682-(E682/(1+Dashboard!$F$4)),
         0
      ),
      IF(C682="750 Business promotion",
         E682-(E682/(1+4.793/100)),
         E682-(E682/(1+Dashboard!$F$4))
      )
   )
)</f>
        <v>0</v>
      </c>
      <c r="J682" s="26">
        <f>Bank2[[#This Row],[Money in/ (Money out)]]-Bank2[[#This Row],[GST/HST]]</f>
        <v>0</v>
      </c>
      <c r="L682" s="23">
        <f t="shared" si="30"/>
        <v>0</v>
      </c>
    </row>
    <row r="683" spans="4:12" x14ac:dyDescent="0.2">
      <c r="D683" s="397">
        <f>_xlfn.XLOOKUP(C:C,Table1[for Import to Bank Register dropdown],Table1[for Pivot],0,0,1)</f>
        <v>0</v>
      </c>
      <c r="E683" s="403"/>
      <c r="F683" s="146">
        <f t="shared" si="32"/>
        <v>2222222</v>
      </c>
      <c r="G683" s="375">
        <f t="shared" si="31"/>
        <v>0</v>
      </c>
      <c r="I683" s="376">
        <f>IF(OR(C683="150 Directors advances", C683="120 accounts receivable", C683="720.2 Automobile - Insurance", C683="720.3 Automobile - License", C683="870.4 Rent - Insurance", C683="870.6 Rent - Property Tax", C683="870.7 Rent - Homeoffice", C683="870.9 Rent - Water"),
   0,
   IF(Dashboard!$F$5="Quick",
      IF(OR(C683="190 Automobile",C683="200 computer hardware",C683="210 Computer software",C683="220 Quickbooks software",C683="230 Office equipment",C683="240 Office furniture"),
         E683-(E683/(1+Dashboard!$F$4)),
         0
      ),
      IF(C683="750 Business promotion",
         E683-(E683/(1+4.793/100)),
         E683-(E683/(1+Dashboard!$F$4))
      )
   )
)</f>
        <v>0</v>
      </c>
      <c r="J683" s="26">
        <f>Bank2[[#This Row],[Money in/ (Money out)]]-Bank2[[#This Row],[GST/HST]]</f>
        <v>0</v>
      </c>
      <c r="L683" s="23">
        <f t="shared" si="30"/>
        <v>0</v>
      </c>
    </row>
    <row r="684" spans="4:12" x14ac:dyDescent="0.2">
      <c r="D684" s="397">
        <f>_xlfn.XLOOKUP(C:C,Table1[for Import to Bank Register dropdown],Table1[for Pivot],0,0,1)</f>
        <v>0</v>
      </c>
      <c r="E684" s="403"/>
      <c r="F684" s="146">
        <f t="shared" si="32"/>
        <v>2222222</v>
      </c>
      <c r="G684" s="375">
        <f t="shared" si="31"/>
        <v>0</v>
      </c>
      <c r="I684" s="376">
        <f>IF(OR(C684="150 Directors advances", C684="120 accounts receivable", C684="720.2 Automobile - Insurance", C684="720.3 Automobile - License", C684="870.4 Rent - Insurance", C684="870.6 Rent - Property Tax", C684="870.7 Rent - Homeoffice", C684="870.9 Rent - Water"),
   0,
   IF(Dashboard!$F$5="Quick",
      IF(OR(C684="190 Automobile",C684="200 computer hardware",C684="210 Computer software",C684="220 Quickbooks software",C684="230 Office equipment",C684="240 Office furniture"),
         E684-(E684/(1+Dashboard!$F$4)),
         0
      ),
      IF(C684="750 Business promotion",
         E684-(E684/(1+4.793/100)),
         E684-(E684/(1+Dashboard!$F$4))
      )
   )
)</f>
        <v>0</v>
      </c>
      <c r="J684" s="26">
        <f>Bank2[[#This Row],[Money in/ (Money out)]]-Bank2[[#This Row],[GST/HST]]</f>
        <v>0</v>
      </c>
      <c r="L684" s="23">
        <f t="shared" si="30"/>
        <v>0</v>
      </c>
    </row>
    <row r="685" spans="4:12" x14ac:dyDescent="0.2">
      <c r="D685" s="397">
        <f>_xlfn.XLOOKUP(C:C,Table1[for Import to Bank Register dropdown],Table1[for Pivot],0,0,1)</f>
        <v>0</v>
      </c>
      <c r="E685" s="403"/>
      <c r="F685" s="146">
        <f t="shared" si="32"/>
        <v>2222222</v>
      </c>
      <c r="G685" s="375">
        <f t="shared" si="31"/>
        <v>0</v>
      </c>
      <c r="I685" s="376">
        <f>IF(OR(C685="150 Directors advances", C685="120 accounts receivable", C685="720.2 Automobile - Insurance", C685="720.3 Automobile - License", C685="870.4 Rent - Insurance", C685="870.6 Rent - Property Tax", C685="870.7 Rent - Homeoffice", C685="870.9 Rent - Water"),
   0,
   IF(Dashboard!$F$5="Quick",
      IF(OR(C685="190 Automobile",C685="200 computer hardware",C685="210 Computer software",C685="220 Quickbooks software",C685="230 Office equipment",C685="240 Office furniture"),
         E685-(E685/(1+Dashboard!$F$4)),
         0
      ),
      IF(C685="750 Business promotion",
         E685-(E685/(1+4.793/100)),
         E685-(E685/(1+Dashboard!$F$4))
      )
   )
)</f>
        <v>0</v>
      </c>
      <c r="J685" s="26">
        <f>Bank2[[#This Row],[Money in/ (Money out)]]-Bank2[[#This Row],[GST/HST]]</f>
        <v>0</v>
      </c>
      <c r="L685" s="23">
        <f t="shared" si="30"/>
        <v>0</v>
      </c>
    </row>
    <row r="686" spans="4:12" x14ac:dyDescent="0.2">
      <c r="D686" s="397">
        <f>_xlfn.XLOOKUP(C:C,Table1[for Import to Bank Register dropdown],Table1[for Pivot],0,0,1)</f>
        <v>0</v>
      </c>
      <c r="E686" s="403"/>
      <c r="F686" s="146">
        <f t="shared" si="32"/>
        <v>2222222</v>
      </c>
      <c r="G686" s="375">
        <f t="shared" si="31"/>
        <v>0</v>
      </c>
      <c r="I686" s="376">
        <f>IF(OR(C686="150 Directors advances", C686="120 accounts receivable", C686="720.2 Automobile - Insurance", C686="720.3 Automobile - License", C686="870.4 Rent - Insurance", C686="870.6 Rent - Property Tax", C686="870.7 Rent - Homeoffice", C686="870.9 Rent - Water"),
   0,
   IF(Dashboard!$F$5="Quick",
      IF(OR(C686="190 Automobile",C686="200 computer hardware",C686="210 Computer software",C686="220 Quickbooks software",C686="230 Office equipment",C686="240 Office furniture"),
         E686-(E686/(1+Dashboard!$F$4)),
         0
      ),
      IF(C686="750 Business promotion",
         E686-(E686/(1+4.793/100)),
         E686-(E686/(1+Dashboard!$F$4))
      )
   )
)</f>
        <v>0</v>
      </c>
      <c r="J686" s="26">
        <f>Bank2[[#This Row],[Money in/ (Money out)]]-Bank2[[#This Row],[GST/HST]]</f>
        <v>0</v>
      </c>
      <c r="L686" s="23">
        <f t="shared" si="30"/>
        <v>0</v>
      </c>
    </row>
    <row r="687" spans="4:12" x14ac:dyDescent="0.2">
      <c r="D687" s="397">
        <f>_xlfn.XLOOKUP(C:C,Table1[for Import to Bank Register dropdown],Table1[for Pivot],0,0,1)</f>
        <v>0</v>
      </c>
      <c r="E687" s="403"/>
      <c r="F687" s="146">
        <f t="shared" si="32"/>
        <v>2222222</v>
      </c>
      <c r="G687" s="375">
        <f t="shared" si="31"/>
        <v>0</v>
      </c>
      <c r="I687" s="376">
        <f>IF(OR(C687="150 Directors advances", C687="120 accounts receivable", C687="720.2 Automobile - Insurance", C687="720.3 Automobile - License", C687="870.4 Rent - Insurance", C687="870.6 Rent - Property Tax", C687="870.7 Rent - Homeoffice", C687="870.9 Rent - Water"),
   0,
   IF(Dashboard!$F$5="Quick",
      IF(OR(C687="190 Automobile",C687="200 computer hardware",C687="210 Computer software",C687="220 Quickbooks software",C687="230 Office equipment",C687="240 Office furniture"),
         E687-(E687/(1+Dashboard!$F$4)),
         0
      ),
      IF(C687="750 Business promotion",
         E687-(E687/(1+4.793/100)),
         E687-(E687/(1+Dashboard!$F$4))
      )
   )
)</f>
        <v>0</v>
      </c>
      <c r="J687" s="26">
        <f>Bank2[[#This Row],[Money in/ (Money out)]]-Bank2[[#This Row],[GST/HST]]</f>
        <v>0</v>
      </c>
      <c r="L687" s="23">
        <f t="shared" si="30"/>
        <v>0</v>
      </c>
    </row>
    <row r="688" spans="4:12" x14ac:dyDescent="0.2">
      <c r="D688" s="397">
        <f>_xlfn.XLOOKUP(C:C,Table1[for Import to Bank Register dropdown],Table1[for Pivot],0,0,1)</f>
        <v>0</v>
      </c>
      <c r="E688" s="403"/>
      <c r="F688" s="146">
        <f t="shared" si="32"/>
        <v>2222222</v>
      </c>
      <c r="G688" s="375">
        <f t="shared" si="31"/>
        <v>0</v>
      </c>
      <c r="I688" s="376">
        <f>IF(OR(C688="150 Directors advances", C688="120 accounts receivable", C688="720.2 Automobile - Insurance", C688="720.3 Automobile - License", C688="870.4 Rent - Insurance", C688="870.6 Rent - Property Tax", C688="870.7 Rent - Homeoffice", C688="870.9 Rent - Water"),
   0,
   IF(Dashboard!$F$5="Quick",
      IF(OR(C688="190 Automobile",C688="200 computer hardware",C688="210 Computer software",C688="220 Quickbooks software",C688="230 Office equipment",C688="240 Office furniture"),
         E688-(E688/(1+Dashboard!$F$4)),
         0
      ),
      IF(C688="750 Business promotion",
         E688-(E688/(1+4.793/100)),
         E688-(E688/(1+Dashboard!$F$4))
      )
   )
)</f>
        <v>0</v>
      </c>
      <c r="J688" s="26">
        <f>Bank2[[#This Row],[Money in/ (Money out)]]-Bank2[[#This Row],[GST/HST]]</f>
        <v>0</v>
      </c>
      <c r="L688" s="23">
        <f t="shared" si="30"/>
        <v>0</v>
      </c>
    </row>
    <row r="689" spans="4:12" x14ac:dyDescent="0.2">
      <c r="D689" s="397">
        <f>_xlfn.XLOOKUP(C:C,Table1[for Import to Bank Register dropdown],Table1[for Pivot],0,0,1)</f>
        <v>0</v>
      </c>
      <c r="E689" s="403"/>
      <c r="F689" s="146">
        <f t="shared" si="32"/>
        <v>2222222</v>
      </c>
      <c r="G689" s="375">
        <f t="shared" si="31"/>
        <v>0</v>
      </c>
      <c r="I689" s="376">
        <f>IF(OR(C689="150 Directors advances", C689="120 accounts receivable", C689="720.2 Automobile - Insurance", C689="720.3 Automobile - License", C689="870.4 Rent - Insurance", C689="870.6 Rent - Property Tax", C689="870.7 Rent - Homeoffice", C689="870.9 Rent - Water"),
   0,
   IF(Dashboard!$F$5="Quick",
      IF(OR(C689="190 Automobile",C689="200 computer hardware",C689="210 Computer software",C689="220 Quickbooks software",C689="230 Office equipment",C689="240 Office furniture"),
         E689-(E689/(1+Dashboard!$F$4)),
         0
      ),
      IF(C689="750 Business promotion",
         E689-(E689/(1+4.793/100)),
         E689-(E689/(1+Dashboard!$F$4))
      )
   )
)</f>
        <v>0</v>
      </c>
      <c r="J689" s="26">
        <f>Bank2[[#This Row],[Money in/ (Money out)]]-Bank2[[#This Row],[GST/HST]]</f>
        <v>0</v>
      </c>
      <c r="L689" s="23">
        <f t="shared" si="30"/>
        <v>0</v>
      </c>
    </row>
    <row r="690" spans="4:12" x14ac:dyDescent="0.2">
      <c r="D690" s="397">
        <f>_xlfn.XLOOKUP(C:C,Table1[for Import to Bank Register dropdown],Table1[for Pivot],0,0,1)</f>
        <v>0</v>
      </c>
      <c r="E690" s="403"/>
      <c r="F690" s="146">
        <f t="shared" si="32"/>
        <v>2222222</v>
      </c>
      <c r="G690" s="375">
        <f t="shared" si="31"/>
        <v>0</v>
      </c>
      <c r="I690" s="376">
        <f>IF(OR(C690="150 Directors advances", C690="120 accounts receivable", C690="720.2 Automobile - Insurance", C690="720.3 Automobile - License", C690="870.4 Rent - Insurance", C690="870.6 Rent - Property Tax", C690="870.7 Rent - Homeoffice", C690="870.9 Rent - Water"),
   0,
   IF(Dashboard!$F$5="Quick",
      IF(OR(C690="190 Automobile",C690="200 computer hardware",C690="210 Computer software",C690="220 Quickbooks software",C690="230 Office equipment",C690="240 Office furniture"),
         E690-(E690/(1+Dashboard!$F$4)),
         0
      ),
      IF(C690="750 Business promotion",
         E690-(E690/(1+4.793/100)),
         E690-(E690/(1+Dashboard!$F$4))
      )
   )
)</f>
        <v>0</v>
      </c>
      <c r="J690" s="26">
        <f>Bank2[[#This Row],[Money in/ (Money out)]]-Bank2[[#This Row],[GST/HST]]</f>
        <v>0</v>
      </c>
      <c r="L690" s="23">
        <f t="shared" si="30"/>
        <v>0</v>
      </c>
    </row>
    <row r="691" spans="4:12" x14ac:dyDescent="0.2">
      <c r="D691" s="397">
        <f>_xlfn.XLOOKUP(C:C,Table1[for Import to Bank Register dropdown],Table1[for Pivot],0,0,1)</f>
        <v>0</v>
      </c>
      <c r="E691" s="403"/>
      <c r="F691" s="146">
        <f t="shared" si="32"/>
        <v>2222222</v>
      </c>
      <c r="G691" s="375">
        <f t="shared" si="31"/>
        <v>0</v>
      </c>
      <c r="I691" s="376">
        <f>IF(OR(C691="150 Directors advances", C691="120 accounts receivable", C691="720.2 Automobile - Insurance", C691="720.3 Automobile - License", C691="870.4 Rent - Insurance", C691="870.6 Rent - Property Tax", C691="870.7 Rent - Homeoffice", C691="870.9 Rent - Water"),
   0,
   IF(Dashboard!$F$5="Quick",
      IF(OR(C691="190 Automobile",C691="200 computer hardware",C691="210 Computer software",C691="220 Quickbooks software",C691="230 Office equipment",C691="240 Office furniture"),
         E691-(E691/(1+Dashboard!$F$4)),
         0
      ),
      IF(C691="750 Business promotion",
         E691-(E691/(1+4.793/100)),
         E691-(E691/(1+Dashboard!$F$4))
      )
   )
)</f>
        <v>0</v>
      </c>
      <c r="J691" s="26">
        <f>Bank2[[#This Row],[Money in/ (Money out)]]-Bank2[[#This Row],[GST/HST]]</f>
        <v>0</v>
      </c>
      <c r="L691" s="23">
        <f t="shared" si="30"/>
        <v>0</v>
      </c>
    </row>
    <row r="692" spans="4:12" x14ac:dyDescent="0.2">
      <c r="D692" s="397">
        <f>_xlfn.XLOOKUP(C:C,Table1[for Import to Bank Register dropdown],Table1[for Pivot],0,0,1)</f>
        <v>0</v>
      </c>
      <c r="E692" s="403"/>
      <c r="F692" s="146">
        <f t="shared" si="32"/>
        <v>2222222</v>
      </c>
      <c r="G692" s="375">
        <f t="shared" si="31"/>
        <v>0</v>
      </c>
      <c r="I692" s="376">
        <f>IF(OR(C692="150 Directors advances", C692="120 accounts receivable", C692="720.2 Automobile - Insurance", C692="720.3 Automobile - License", C692="870.4 Rent - Insurance", C692="870.6 Rent - Property Tax", C692="870.7 Rent - Homeoffice", C692="870.9 Rent - Water"),
   0,
   IF(Dashboard!$F$5="Quick",
      IF(OR(C692="190 Automobile",C692="200 computer hardware",C692="210 Computer software",C692="220 Quickbooks software",C692="230 Office equipment",C692="240 Office furniture"),
         E692-(E692/(1+Dashboard!$F$4)),
         0
      ),
      IF(C692="750 Business promotion",
         E692-(E692/(1+4.793/100)),
         E692-(E692/(1+Dashboard!$F$4))
      )
   )
)</f>
        <v>0</v>
      </c>
      <c r="J692" s="26">
        <f>Bank2[[#This Row],[Money in/ (Money out)]]-Bank2[[#This Row],[GST/HST]]</f>
        <v>0</v>
      </c>
      <c r="L692" s="23">
        <f t="shared" si="30"/>
        <v>0</v>
      </c>
    </row>
    <row r="693" spans="4:12" x14ac:dyDescent="0.2">
      <c r="D693" s="397">
        <f>_xlfn.XLOOKUP(C:C,Table1[for Import to Bank Register dropdown],Table1[for Pivot],0,0,1)</f>
        <v>0</v>
      </c>
      <c r="E693" s="403"/>
      <c r="F693" s="146">
        <f t="shared" si="32"/>
        <v>2222222</v>
      </c>
      <c r="G693" s="375">
        <f t="shared" si="31"/>
        <v>0</v>
      </c>
      <c r="I693" s="376">
        <f>IF(OR(C693="150 Directors advances", C693="120 accounts receivable", C693="720.2 Automobile - Insurance", C693="720.3 Automobile - License", C693="870.4 Rent - Insurance", C693="870.6 Rent - Property Tax", C693="870.7 Rent - Homeoffice", C693="870.9 Rent - Water"),
   0,
   IF(Dashboard!$F$5="Quick",
      IF(OR(C693="190 Automobile",C693="200 computer hardware",C693="210 Computer software",C693="220 Quickbooks software",C693="230 Office equipment",C693="240 Office furniture"),
         E693-(E693/(1+Dashboard!$F$4)),
         0
      ),
      IF(C693="750 Business promotion",
         E693-(E693/(1+4.793/100)),
         E693-(E693/(1+Dashboard!$F$4))
      )
   )
)</f>
        <v>0</v>
      </c>
      <c r="J693" s="26">
        <f>Bank2[[#This Row],[Money in/ (Money out)]]-Bank2[[#This Row],[GST/HST]]</f>
        <v>0</v>
      </c>
      <c r="L693" s="23">
        <f t="shared" si="30"/>
        <v>0</v>
      </c>
    </row>
    <row r="694" spans="4:12" x14ac:dyDescent="0.2">
      <c r="D694" s="397">
        <f>_xlfn.XLOOKUP(C:C,Table1[for Import to Bank Register dropdown],Table1[for Pivot],0,0,1)</f>
        <v>0</v>
      </c>
      <c r="E694" s="403"/>
      <c r="F694" s="146">
        <f t="shared" si="32"/>
        <v>2222222</v>
      </c>
      <c r="G694" s="375">
        <f t="shared" si="31"/>
        <v>0</v>
      </c>
      <c r="I694" s="376">
        <f>IF(OR(C694="150 Directors advances", C694="120 accounts receivable", C694="720.2 Automobile - Insurance", C694="720.3 Automobile - License", C694="870.4 Rent - Insurance", C694="870.6 Rent - Property Tax", C694="870.7 Rent - Homeoffice", C694="870.9 Rent - Water"),
   0,
   IF(Dashboard!$F$5="Quick",
      IF(OR(C694="190 Automobile",C694="200 computer hardware",C694="210 Computer software",C694="220 Quickbooks software",C694="230 Office equipment",C694="240 Office furniture"),
         E694-(E694/(1+Dashboard!$F$4)),
         0
      ),
      IF(C694="750 Business promotion",
         E694-(E694/(1+4.793/100)),
         E694-(E694/(1+Dashboard!$F$4))
      )
   )
)</f>
        <v>0</v>
      </c>
      <c r="J694" s="26">
        <f>Bank2[[#This Row],[Money in/ (Money out)]]-Bank2[[#This Row],[GST/HST]]</f>
        <v>0</v>
      </c>
      <c r="L694" s="23">
        <f t="shared" si="30"/>
        <v>0</v>
      </c>
    </row>
    <row r="695" spans="4:12" x14ac:dyDescent="0.2">
      <c r="D695" s="397">
        <f>_xlfn.XLOOKUP(C:C,Table1[for Import to Bank Register dropdown],Table1[for Pivot],0,0,1)</f>
        <v>0</v>
      </c>
      <c r="E695" s="403"/>
      <c r="F695" s="146">
        <f t="shared" si="32"/>
        <v>2222222</v>
      </c>
      <c r="G695" s="375">
        <f t="shared" si="31"/>
        <v>0</v>
      </c>
      <c r="I695" s="376">
        <f>IF(OR(C695="150 Directors advances", C695="120 accounts receivable", C695="720.2 Automobile - Insurance", C695="720.3 Automobile - License", C695="870.4 Rent - Insurance", C695="870.6 Rent - Property Tax", C695="870.7 Rent - Homeoffice", C695="870.9 Rent - Water"),
   0,
   IF(Dashboard!$F$5="Quick",
      IF(OR(C695="190 Automobile",C695="200 computer hardware",C695="210 Computer software",C695="220 Quickbooks software",C695="230 Office equipment",C695="240 Office furniture"),
         E695-(E695/(1+Dashboard!$F$4)),
         0
      ),
      IF(C695="750 Business promotion",
         E695-(E695/(1+4.793/100)),
         E695-(E695/(1+Dashboard!$F$4))
      )
   )
)</f>
        <v>0</v>
      </c>
      <c r="J695" s="26">
        <f>Bank2[[#This Row],[Money in/ (Money out)]]-Bank2[[#This Row],[GST/HST]]</f>
        <v>0</v>
      </c>
      <c r="L695" s="23">
        <f t="shared" si="30"/>
        <v>0</v>
      </c>
    </row>
    <row r="696" spans="4:12" x14ac:dyDescent="0.2">
      <c r="D696" s="397">
        <f>_xlfn.XLOOKUP(C:C,Table1[for Import to Bank Register dropdown],Table1[for Pivot],0,0,1)</f>
        <v>0</v>
      </c>
      <c r="E696" s="403"/>
      <c r="F696" s="146">
        <f t="shared" si="32"/>
        <v>2222222</v>
      </c>
      <c r="G696" s="375">
        <f t="shared" si="31"/>
        <v>0</v>
      </c>
      <c r="I696" s="376">
        <f>IF(OR(C696="150 Directors advances", C696="120 accounts receivable", C696="720.2 Automobile - Insurance", C696="720.3 Automobile - License", C696="870.4 Rent - Insurance", C696="870.6 Rent - Property Tax", C696="870.7 Rent - Homeoffice", C696="870.9 Rent - Water"),
   0,
   IF(Dashboard!$F$5="Quick",
      IF(OR(C696="190 Automobile",C696="200 computer hardware",C696="210 Computer software",C696="220 Quickbooks software",C696="230 Office equipment",C696="240 Office furniture"),
         E696-(E696/(1+Dashboard!$F$4)),
         0
      ),
      IF(C696="750 Business promotion",
         E696-(E696/(1+4.793/100)),
         E696-(E696/(1+Dashboard!$F$4))
      )
   )
)</f>
        <v>0</v>
      </c>
      <c r="J696" s="26">
        <f>Bank2[[#This Row],[Money in/ (Money out)]]-Bank2[[#This Row],[GST/HST]]</f>
        <v>0</v>
      </c>
      <c r="L696" s="23">
        <f t="shared" si="30"/>
        <v>0</v>
      </c>
    </row>
    <row r="697" spans="4:12" x14ac:dyDescent="0.2">
      <c r="D697" s="397">
        <f>_xlfn.XLOOKUP(C:C,Table1[for Import to Bank Register dropdown],Table1[for Pivot],0,0,1)</f>
        <v>0</v>
      </c>
      <c r="E697" s="403"/>
      <c r="F697" s="146">
        <f t="shared" si="32"/>
        <v>2222222</v>
      </c>
      <c r="G697" s="375">
        <f t="shared" si="31"/>
        <v>0</v>
      </c>
      <c r="I697" s="376">
        <f>IF(OR(C697="150 Directors advances", C697="120 accounts receivable", C697="720.2 Automobile - Insurance", C697="720.3 Automobile - License", C697="870.4 Rent - Insurance", C697="870.6 Rent - Property Tax", C697="870.7 Rent - Homeoffice", C697="870.9 Rent - Water"),
   0,
   IF(Dashboard!$F$5="Quick",
      IF(OR(C697="190 Automobile",C697="200 computer hardware",C697="210 Computer software",C697="220 Quickbooks software",C697="230 Office equipment",C697="240 Office furniture"),
         E697-(E697/(1+Dashboard!$F$4)),
         0
      ),
      IF(C697="750 Business promotion",
         E697-(E697/(1+4.793/100)),
         E697-(E697/(1+Dashboard!$F$4))
      )
   )
)</f>
        <v>0</v>
      </c>
      <c r="J697" s="26">
        <f>Bank2[[#This Row],[Money in/ (Money out)]]-Bank2[[#This Row],[GST/HST]]</f>
        <v>0</v>
      </c>
      <c r="L697" s="23">
        <f t="shared" si="30"/>
        <v>0</v>
      </c>
    </row>
    <row r="698" spans="4:12" x14ac:dyDescent="0.2">
      <c r="D698" s="397">
        <f>_xlfn.XLOOKUP(C:C,Table1[for Import to Bank Register dropdown],Table1[for Pivot],0,0,1)</f>
        <v>0</v>
      </c>
      <c r="E698" s="403"/>
      <c r="F698" s="146">
        <f t="shared" si="32"/>
        <v>2222222</v>
      </c>
      <c r="G698" s="375">
        <f t="shared" si="31"/>
        <v>0</v>
      </c>
      <c r="I698" s="376">
        <f>IF(OR(C698="150 Directors advances", C698="120 accounts receivable", C698="720.2 Automobile - Insurance", C698="720.3 Automobile - License", C698="870.4 Rent - Insurance", C698="870.6 Rent - Property Tax", C698="870.7 Rent - Homeoffice", C698="870.9 Rent - Water"),
   0,
   IF(Dashboard!$F$5="Quick",
      IF(OR(C698="190 Automobile",C698="200 computer hardware",C698="210 Computer software",C698="220 Quickbooks software",C698="230 Office equipment",C698="240 Office furniture"),
         E698-(E698/(1+Dashboard!$F$4)),
         0
      ),
      IF(C698="750 Business promotion",
         E698-(E698/(1+4.793/100)),
         E698-(E698/(1+Dashboard!$F$4))
      )
   )
)</f>
        <v>0</v>
      </c>
      <c r="J698" s="26">
        <f>Bank2[[#This Row],[Money in/ (Money out)]]-Bank2[[#This Row],[GST/HST]]</f>
        <v>0</v>
      </c>
      <c r="L698" s="23">
        <f t="shared" si="30"/>
        <v>0</v>
      </c>
    </row>
    <row r="699" spans="4:12" x14ac:dyDescent="0.2">
      <c r="D699" s="397">
        <f>_xlfn.XLOOKUP(C:C,Table1[for Import to Bank Register dropdown],Table1[for Pivot],0,0,1)</f>
        <v>0</v>
      </c>
      <c r="E699" s="403"/>
      <c r="F699" s="146">
        <f t="shared" si="32"/>
        <v>2222222</v>
      </c>
      <c r="G699" s="375">
        <f t="shared" si="31"/>
        <v>0</v>
      </c>
      <c r="I699" s="376">
        <f>IF(OR(C699="150 Directors advances", C699="120 accounts receivable", C699="720.2 Automobile - Insurance", C699="720.3 Automobile - License", C699="870.4 Rent - Insurance", C699="870.6 Rent - Property Tax", C699="870.7 Rent - Homeoffice", C699="870.9 Rent - Water"),
   0,
   IF(Dashboard!$F$5="Quick",
      IF(OR(C699="190 Automobile",C699="200 computer hardware",C699="210 Computer software",C699="220 Quickbooks software",C699="230 Office equipment",C699="240 Office furniture"),
         E699-(E699/(1+Dashboard!$F$4)),
         0
      ),
      IF(C699="750 Business promotion",
         E699-(E699/(1+4.793/100)),
         E699-(E699/(1+Dashboard!$F$4))
      )
   )
)</f>
        <v>0</v>
      </c>
      <c r="J699" s="26">
        <f>Bank2[[#This Row],[Money in/ (Money out)]]-Bank2[[#This Row],[GST/HST]]</f>
        <v>0</v>
      </c>
      <c r="L699" s="23">
        <f t="shared" si="30"/>
        <v>0</v>
      </c>
    </row>
    <row r="700" spans="4:12" x14ac:dyDescent="0.2">
      <c r="D700" s="397">
        <f>_xlfn.XLOOKUP(C:C,Table1[for Import to Bank Register dropdown],Table1[for Pivot],0,0,1)</f>
        <v>0</v>
      </c>
      <c r="E700" s="403"/>
      <c r="F700" s="146">
        <f t="shared" si="32"/>
        <v>2222222</v>
      </c>
      <c r="G700" s="375">
        <f t="shared" si="31"/>
        <v>0</v>
      </c>
      <c r="I700" s="376">
        <f>IF(OR(C700="150 Directors advances", C700="120 accounts receivable", C700="720.2 Automobile - Insurance", C700="720.3 Automobile - License", C700="870.4 Rent - Insurance", C700="870.6 Rent - Property Tax", C700="870.7 Rent - Homeoffice", C700="870.9 Rent - Water"),
   0,
   IF(Dashboard!$F$5="Quick",
      IF(OR(C700="190 Automobile",C700="200 computer hardware",C700="210 Computer software",C700="220 Quickbooks software",C700="230 Office equipment",C700="240 Office furniture"),
         E700-(E700/(1+Dashboard!$F$4)),
         0
      ),
      IF(C700="750 Business promotion",
         E700-(E700/(1+4.793/100)),
         E700-(E700/(1+Dashboard!$F$4))
      )
   )
)</f>
        <v>0</v>
      </c>
      <c r="J700" s="26">
        <f>Bank2[[#This Row],[Money in/ (Money out)]]-Bank2[[#This Row],[GST/HST]]</f>
        <v>0</v>
      </c>
      <c r="L700" s="23">
        <f t="shared" si="30"/>
        <v>0</v>
      </c>
    </row>
    <row r="701" spans="4:12" x14ac:dyDescent="0.2">
      <c r="D701" s="397">
        <f>_xlfn.XLOOKUP(C:C,Table1[for Import to Bank Register dropdown],Table1[for Pivot],0,0,1)</f>
        <v>0</v>
      </c>
      <c r="E701" s="403"/>
      <c r="F701" s="146">
        <f t="shared" si="32"/>
        <v>2222222</v>
      </c>
      <c r="G701" s="375">
        <f t="shared" si="31"/>
        <v>0</v>
      </c>
      <c r="I701" s="376">
        <f>IF(OR(C701="150 Directors advances", C701="120 accounts receivable", C701="720.2 Automobile - Insurance", C701="720.3 Automobile - License", C701="870.4 Rent - Insurance", C701="870.6 Rent - Property Tax", C701="870.7 Rent - Homeoffice", C701="870.9 Rent - Water"),
   0,
   IF(Dashboard!$F$5="Quick",
      IF(OR(C701="190 Automobile",C701="200 computer hardware",C701="210 Computer software",C701="220 Quickbooks software",C701="230 Office equipment",C701="240 Office furniture"),
         E701-(E701/(1+Dashboard!$F$4)),
         0
      ),
      IF(C701="750 Business promotion",
         E701-(E701/(1+4.793/100)),
         E701-(E701/(1+Dashboard!$F$4))
      )
   )
)</f>
        <v>0</v>
      </c>
      <c r="J701" s="26">
        <f>Bank2[[#This Row],[Money in/ (Money out)]]-Bank2[[#This Row],[GST/HST]]</f>
        <v>0</v>
      </c>
      <c r="L701" s="23">
        <f t="shared" si="30"/>
        <v>0</v>
      </c>
    </row>
    <row r="702" spans="4:12" x14ac:dyDescent="0.2">
      <c r="D702" s="397">
        <f>_xlfn.XLOOKUP(C:C,Table1[for Import to Bank Register dropdown],Table1[for Pivot],0,0,1)</f>
        <v>0</v>
      </c>
      <c r="E702" s="403"/>
      <c r="F702" s="146">
        <f t="shared" si="32"/>
        <v>2222222</v>
      </c>
      <c r="G702" s="375">
        <f t="shared" si="31"/>
        <v>0</v>
      </c>
      <c r="I702" s="376">
        <f>IF(OR(C702="150 Directors advances", C702="120 accounts receivable", C702="720.2 Automobile - Insurance", C702="720.3 Automobile - License", C702="870.4 Rent - Insurance", C702="870.6 Rent - Property Tax", C702="870.7 Rent - Homeoffice", C702="870.9 Rent - Water"),
   0,
   IF(Dashboard!$F$5="Quick",
      IF(OR(C702="190 Automobile",C702="200 computer hardware",C702="210 Computer software",C702="220 Quickbooks software",C702="230 Office equipment",C702="240 Office furniture"),
         E702-(E702/(1+Dashboard!$F$4)),
         0
      ),
      IF(C702="750 Business promotion",
         E702-(E702/(1+4.793/100)),
         E702-(E702/(1+Dashboard!$F$4))
      )
   )
)</f>
        <v>0</v>
      </c>
      <c r="J702" s="26">
        <f>Bank2[[#This Row],[Money in/ (Money out)]]-Bank2[[#This Row],[GST/HST]]</f>
        <v>0</v>
      </c>
      <c r="L702" s="23">
        <f t="shared" si="30"/>
        <v>0</v>
      </c>
    </row>
    <row r="703" spans="4:12" x14ac:dyDescent="0.2">
      <c r="D703" s="397">
        <f>_xlfn.XLOOKUP(C:C,Table1[for Import to Bank Register dropdown],Table1[for Pivot],0,0,1)</f>
        <v>0</v>
      </c>
      <c r="E703" s="403"/>
      <c r="F703" s="146">
        <f t="shared" si="32"/>
        <v>2222222</v>
      </c>
      <c r="G703" s="375">
        <f t="shared" si="31"/>
        <v>0</v>
      </c>
      <c r="I703" s="376">
        <f>IF(OR(C703="150 Directors advances", C703="120 accounts receivable", C703="720.2 Automobile - Insurance", C703="720.3 Automobile - License", C703="870.4 Rent - Insurance", C703="870.6 Rent - Property Tax", C703="870.7 Rent - Homeoffice", C703="870.9 Rent - Water"),
   0,
   IF(Dashboard!$F$5="Quick",
      IF(OR(C703="190 Automobile",C703="200 computer hardware",C703="210 Computer software",C703="220 Quickbooks software",C703="230 Office equipment",C703="240 Office furniture"),
         E703-(E703/(1+Dashboard!$F$4)),
         0
      ),
      IF(C703="750 Business promotion",
         E703-(E703/(1+4.793/100)),
         E703-(E703/(1+Dashboard!$F$4))
      )
   )
)</f>
        <v>0</v>
      </c>
      <c r="J703" s="26">
        <f>Bank2[[#This Row],[Money in/ (Money out)]]-Bank2[[#This Row],[GST/HST]]</f>
        <v>0</v>
      </c>
      <c r="L703" s="23">
        <f t="shared" si="30"/>
        <v>0</v>
      </c>
    </row>
    <row r="704" spans="4:12" x14ac:dyDescent="0.2">
      <c r="D704" s="397">
        <f>_xlfn.XLOOKUP(C:C,Table1[for Import to Bank Register dropdown],Table1[for Pivot],0,0,1)</f>
        <v>0</v>
      </c>
      <c r="E704" s="403"/>
      <c r="F704" s="146">
        <f t="shared" si="32"/>
        <v>2222222</v>
      </c>
      <c r="G704" s="375">
        <f t="shared" si="31"/>
        <v>0</v>
      </c>
      <c r="I704" s="376">
        <f>IF(OR(C704="150 Directors advances", C704="120 accounts receivable", C704="720.2 Automobile - Insurance", C704="720.3 Automobile - License", C704="870.4 Rent - Insurance", C704="870.6 Rent - Property Tax", C704="870.7 Rent - Homeoffice", C704="870.9 Rent - Water"),
   0,
   IF(Dashboard!$F$5="Quick",
      IF(OR(C704="190 Automobile",C704="200 computer hardware",C704="210 Computer software",C704="220 Quickbooks software",C704="230 Office equipment",C704="240 Office furniture"),
         E704-(E704/(1+Dashboard!$F$4)),
         0
      ),
      IF(C704="750 Business promotion",
         E704-(E704/(1+4.793/100)),
         E704-(E704/(1+Dashboard!$F$4))
      )
   )
)</f>
        <v>0</v>
      </c>
      <c r="J704" s="26">
        <f>Bank2[[#This Row],[Money in/ (Money out)]]-Bank2[[#This Row],[GST/HST]]</f>
        <v>0</v>
      </c>
      <c r="L704" s="23">
        <f t="shared" si="30"/>
        <v>0</v>
      </c>
    </row>
    <row r="705" spans="4:12" x14ac:dyDescent="0.2">
      <c r="D705" s="397">
        <f>_xlfn.XLOOKUP(C:C,Table1[for Import to Bank Register dropdown],Table1[for Pivot],0,0,1)</f>
        <v>0</v>
      </c>
      <c r="E705" s="403"/>
      <c r="F705" s="146">
        <f t="shared" si="32"/>
        <v>2222222</v>
      </c>
      <c r="G705" s="375">
        <f t="shared" si="31"/>
        <v>0</v>
      </c>
      <c r="I705" s="376">
        <f>IF(OR(C705="150 Directors advances", C705="120 accounts receivable", C705="720.2 Automobile - Insurance", C705="720.3 Automobile - License", C705="870.4 Rent - Insurance", C705="870.6 Rent - Property Tax", C705="870.7 Rent - Homeoffice", C705="870.9 Rent - Water"),
   0,
   IF(Dashboard!$F$5="Quick",
      IF(OR(C705="190 Automobile",C705="200 computer hardware",C705="210 Computer software",C705="220 Quickbooks software",C705="230 Office equipment",C705="240 Office furniture"),
         E705-(E705/(1+Dashboard!$F$4)),
         0
      ),
      IF(C705="750 Business promotion",
         E705-(E705/(1+4.793/100)),
         E705-(E705/(1+Dashboard!$F$4))
      )
   )
)</f>
        <v>0</v>
      </c>
      <c r="J705" s="26">
        <f>Bank2[[#This Row],[Money in/ (Money out)]]-Bank2[[#This Row],[GST/HST]]</f>
        <v>0</v>
      </c>
      <c r="L705" s="23">
        <f t="shared" si="30"/>
        <v>0</v>
      </c>
    </row>
    <row r="706" spans="4:12" x14ac:dyDescent="0.2">
      <c r="D706" s="397">
        <f>_xlfn.XLOOKUP(C:C,Table1[for Import to Bank Register dropdown],Table1[for Pivot],0,0,1)</f>
        <v>0</v>
      </c>
      <c r="E706" s="403"/>
      <c r="F706" s="146">
        <f t="shared" si="32"/>
        <v>2222222</v>
      </c>
      <c r="G706" s="375">
        <f t="shared" si="31"/>
        <v>0</v>
      </c>
      <c r="I706" s="376">
        <f>IF(OR(C706="150 Directors advances", C706="120 accounts receivable", C706="720.2 Automobile - Insurance", C706="720.3 Automobile - License", C706="870.4 Rent - Insurance", C706="870.6 Rent - Property Tax", C706="870.7 Rent - Homeoffice", C706="870.9 Rent - Water"),
   0,
   IF(Dashboard!$F$5="Quick",
      IF(OR(C706="190 Automobile",C706="200 computer hardware",C706="210 Computer software",C706="220 Quickbooks software",C706="230 Office equipment",C706="240 Office furniture"),
         E706-(E706/(1+Dashboard!$F$4)),
         0
      ),
      IF(C706="750 Business promotion",
         E706-(E706/(1+4.793/100)),
         E706-(E706/(1+Dashboard!$F$4))
      )
   )
)</f>
        <v>0</v>
      </c>
      <c r="J706" s="26">
        <f>Bank2[[#This Row],[Money in/ (Money out)]]-Bank2[[#This Row],[GST/HST]]</f>
        <v>0</v>
      </c>
      <c r="L706" s="23">
        <f t="shared" si="30"/>
        <v>0</v>
      </c>
    </row>
    <row r="707" spans="4:12" x14ac:dyDescent="0.2">
      <c r="D707" s="397">
        <f>_xlfn.XLOOKUP(C:C,Table1[for Import to Bank Register dropdown],Table1[for Pivot],0,0,1)</f>
        <v>0</v>
      </c>
      <c r="E707" s="403"/>
      <c r="F707" s="146">
        <f t="shared" si="32"/>
        <v>2222222</v>
      </c>
      <c r="G707" s="375">
        <f t="shared" si="31"/>
        <v>0</v>
      </c>
      <c r="I707" s="376">
        <f>IF(OR(C707="150 Directors advances", C707="120 accounts receivable", C707="720.2 Automobile - Insurance", C707="720.3 Automobile - License", C707="870.4 Rent - Insurance", C707="870.6 Rent - Property Tax", C707="870.7 Rent - Homeoffice", C707="870.9 Rent - Water"),
   0,
   IF(Dashboard!$F$5="Quick",
      IF(OR(C707="190 Automobile",C707="200 computer hardware",C707="210 Computer software",C707="220 Quickbooks software",C707="230 Office equipment",C707="240 Office furniture"),
         E707-(E707/(1+Dashboard!$F$4)),
         0
      ),
      IF(C707="750 Business promotion",
         E707-(E707/(1+4.793/100)),
         E707-(E707/(1+Dashboard!$F$4))
      )
   )
)</f>
        <v>0</v>
      </c>
      <c r="J707" s="26">
        <f>Bank2[[#This Row],[Money in/ (Money out)]]-Bank2[[#This Row],[GST/HST]]</f>
        <v>0</v>
      </c>
      <c r="L707" s="23">
        <f t="shared" si="30"/>
        <v>0</v>
      </c>
    </row>
    <row r="708" spans="4:12" x14ac:dyDescent="0.2">
      <c r="D708" s="397">
        <f>_xlfn.XLOOKUP(C:C,Table1[for Import to Bank Register dropdown],Table1[for Pivot],0,0,1)</f>
        <v>0</v>
      </c>
      <c r="E708" s="403"/>
      <c r="F708" s="146">
        <f t="shared" si="32"/>
        <v>2222222</v>
      </c>
      <c r="G708" s="375">
        <f t="shared" si="31"/>
        <v>0</v>
      </c>
      <c r="I708" s="376">
        <f>IF(OR(C708="150 Directors advances", C708="120 accounts receivable", C708="720.2 Automobile - Insurance", C708="720.3 Automobile - License", C708="870.4 Rent - Insurance", C708="870.6 Rent - Property Tax", C708="870.7 Rent - Homeoffice", C708="870.9 Rent - Water"),
   0,
   IF(Dashboard!$F$5="Quick",
      IF(OR(C708="190 Automobile",C708="200 computer hardware",C708="210 Computer software",C708="220 Quickbooks software",C708="230 Office equipment",C708="240 Office furniture"),
         E708-(E708/(1+Dashboard!$F$4)),
         0
      ),
      IF(C708="750 Business promotion",
         E708-(E708/(1+4.793/100)),
         E708-(E708/(1+Dashboard!$F$4))
      )
   )
)</f>
        <v>0</v>
      </c>
      <c r="J708" s="26">
        <f>Bank2[[#This Row],[Money in/ (Money out)]]-Bank2[[#This Row],[GST/HST]]</f>
        <v>0</v>
      </c>
      <c r="L708" s="23">
        <f t="shared" si="30"/>
        <v>0</v>
      </c>
    </row>
    <row r="709" spans="4:12" x14ac:dyDescent="0.2">
      <c r="D709" s="397">
        <f>_xlfn.XLOOKUP(C:C,Table1[for Import to Bank Register dropdown],Table1[for Pivot],0,0,1)</f>
        <v>0</v>
      </c>
      <c r="E709" s="403"/>
      <c r="F709" s="146">
        <f t="shared" si="32"/>
        <v>2222222</v>
      </c>
      <c r="G709" s="375">
        <f t="shared" si="31"/>
        <v>0</v>
      </c>
      <c r="I709" s="376">
        <f>IF(OR(C709="150 Directors advances", C709="120 accounts receivable", C709="720.2 Automobile - Insurance", C709="720.3 Automobile - License", C709="870.4 Rent - Insurance", C709="870.6 Rent - Property Tax", C709="870.7 Rent - Homeoffice", C709="870.9 Rent - Water"),
   0,
   IF(Dashboard!$F$5="Quick",
      IF(OR(C709="190 Automobile",C709="200 computer hardware",C709="210 Computer software",C709="220 Quickbooks software",C709="230 Office equipment",C709="240 Office furniture"),
         E709-(E709/(1+Dashboard!$F$4)),
         0
      ),
      IF(C709="750 Business promotion",
         E709-(E709/(1+4.793/100)),
         E709-(E709/(1+Dashboard!$F$4))
      )
   )
)</f>
        <v>0</v>
      </c>
      <c r="J709" s="26">
        <f>Bank2[[#This Row],[Money in/ (Money out)]]-Bank2[[#This Row],[GST/HST]]</f>
        <v>0</v>
      </c>
      <c r="L709" s="23">
        <f t="shared" si="30"/>
        <v>0</v>
      </c>
    </row>
    <row r="710" spans="4:12" x14ac:dyDescent="0.2">
      <c r="D710" s="397">
        <f>_xlfn.XLOOKUP(C:C,Table1[for Import to Bank Register dropdown],Table1[for Pivot],0,0,1)</f>
        <v>0</v>
      </c>
      <c r="E710" s="403"/>
      <c r="F710" s="146">
        <f t="shared" si="32"/>
        <v>2222222</v>
      </c>
      <c r="G710" s="375">
        <f t="shared" si="31"/>
        <v>0</v>
      </c>
      <c r="I710" s="376">
        <f>IF(OR(C710="150 Directors advances", C710="120 accounts receivable", C710="720.2 Automobile - Insurance", C710="720.3 Automobile - License", C710="870.4 Rent - Insurance", C710="870.6 Rent - Property Tax", C710="870.7 Rent - Homeoffice", C710="870.9 Rent - Water"),
   0,
   IF(Dashboard!$F$5="Quick",
      IF(OR(C710="190 Automobile",C710="200 computer hardware",C710="210 Computer software",C710="220 Quickbooks software",C710="230 Office equipment",C710="240 Office furniture"),
         E710-(E710/(1+Dashboard!$F$4)),
         0
      ),
      IF(C710="750 Business promotion",
         E710-(E710/(1+4.793/100)),
         E710-(E710/(1+Dashboard!$F$4))
      )
   )
)</f>
        <v>0</v>
      </c>
      <c r="J710" s="26">
        <f>Bank2[[#This Row],[Money in/ (Money out)]]-Bank2[[#This Row],[GST/HST]]</f>
        <v>0</v>
      </c>
      <c r="L710" s="23">
        <f t="shared" si="30"/>
        <v>0</v>
      </c>
    </row>
    <row r="711" spans="4:12" x14ac:dyDescent="0.2">
      <c r="D711" s="397">
        <f>_xlfn.XLOOKUP(C:C,Table1[for Import to Bank Register dropdown],Table1[for Pivot],0,0,1)</f>
        <v>0</v>
      </c>
      <c r="E711" s="403"/>
      <c r="F711" s="146">
        <f t="shared" si="32"/>
        <v>2222222</v>
      </c>
      <c r="G711" s="375">
        <f t="shared" si="31"/>
        <v>0</v>
      </c>
      <c r="I711" s="376">
        <f>IF(OR(C711="150 Directors advances", C711="120 accounts receivable", C711="720.2 Automobile - Insurance", C711="720.3 Automobile - License", C711="870.4 Rent - Insurance", C711="870.6 Rent - Property Tax", C711="870.7 Rent - Homeoffice", C711="870.9 Rent - Water"),
   0,
   IF(Dashboard!$F$5="Quick",
      IF(OR(C711="190 Automobile",C711="200 computer hardware",C711="210 Computer software",C711="220 Quickbooks software",C711="230 Office equipment",C711="240 Office furniture"),
         E711-(E711/(1+Dashboard!$F$4)),
         0
      ),
      IF(C711="750 Business promotion",
         E711-(E711/(1+4.793/100)),
         E711-(E711/(1+Dashboard!$F$4))
      )
   )
)</f>
        <v>0</v>
      </c>
      <c r="J711" s="26">
        <f>Bank2[[#This Row],[Money in/ (Money out)]]-Bank2[[#This Row],[GST/HST]]</f>
        <v>0</v>
      </c>
      <c r="L711" s="23">
        <f t="shared" ref="L711:L774" si="33">$L$3</f>
        <v>0</v>
      </c>
    </row>
    <row r="712" spans="4:12" x14ac:dyDescent="0.2">
      <c r="D712" s="397">
        <f>_xlfn.XLOOKUP(C:C,Table1[for Import to Bank Register dropdown],Table1[for Pivot],0,0,1)</f>
        <v>0</v>
      </c>
      <c r="E712" s="403"/>
      <c r="F712" s="146">
        <f t="shared" si="32"/>
        <v>2222222</v>
      </c>
      <c r="G712" s="375">
        <f t="shared" si="31"/>
        <v>0</v>
      </c>
      <c r="I712" s="376">
        <f>IF(OR(C712="150 Directors advances", C712="120 accounts receivable", C712="720.2 Automobile - Insurance", C712="720.3 Automobile - License", C712="870.4 Rent - Insurance", C712="870.6 Rent - Property Tax", C712="870.7 Rent - Homeoffice", C712="870.9 Rent - Water"),
   0,
   IF(Dashboard!$F$5="Quick",
      IF(OR(C712="190 Automobile",C712="200 computer hardware",C712="210 Computer software",C712="220 Quickbooks software",C712="230 Office equipment",C712="240 Office furniture"),
         E712-(E712/(1+Dashboard!$F$4)),
         0
      ),
      IF(C712="750 Business promotion",
         E712-(E712/(1+4.793/100)),
         E712-(E712/(1+Dashboard!$F$4))
      )
   )
)</f>
        <v>0</v>
      </c>
      <c r="J712" s="26">
        <f>Bank2[[#This Row],[Money in/ (Money out)]]-Bank2[[#This Row],[GST/HST]]</f>
        <v>0</v>
      </c>
      <c r="L712" s="23">
        <f t="shared" si="33"/>
        <v>0</v>
      </c>
    </row>
    <row r="713" spans="4:12" x14ac:dyDescent="0.2">
      <c r="D713" s="397">
        <f>_xlfn.XLOOKUP(C:C,Table1[for Import to Bank Register dropdown],Table1[for Pivot],0,0,1)</f>
        <v>0</v>
      </c>
      <c r="E713" s="403"/>
      <c r="F713" s="146">
        <f t="shared" si="32"/>
        <v>2222222</v>
      </c>
      <c r="G713" s="375">
        <f t="shared" si="31"/>
        <v>0</v>
      </c>
      <c r="I713" s="376">
        <f>IF(OR(C713="150 Directors advances", C713="120 accounts receivable", C713="720.2 Automobile - Insurance", C713="720.3 Automobile - License", C713="870.4 Rent - Insurance", C713="870.6 Rent - Property Tax", C713="870.7 Rent - Homeoffice", C713="870.9 Rent - Water"),
   0,
   IF(Dashboard!$F$5="Quick",
      IF(OR(C713="190 Automobile",C713="200 computer hardware",C713="210 Computer software",C713="220 Quickbooks software",C713="230 Office equipment",C713="240 Office furniture"),
         E713-(E713/(1+Dashboard!$F$4)),
         0
      ),
      IF(C713="750 Business promotion",
         E713-(E713/(1+4.793/100)),
         E713-(E713/(1+Dashboard!$F$4))
      )
   )
)</f>
        <v>0</v>
      </c>
      <c r="J713" s="26">
        <f>Bank2[[#This Row],[Money in/ (Money out)]]-Bank2[[#This Row],[GST/HST]]</f>
        <v>0</v>
      </c>
      <c r="L713" s="23">
        <f t="shared" si="33"/>
        <v>0</v>
      </c>
    </row>
    <row r="714" spans="4:12" x14ac:dyDescent="0.2">
      <c r="D714" s="397">
        <f>_xlfn.XLOOKUP(C:C,Table1[for Import to Bank Register dropdown],Table1[for Pivot],0,0,1)</f>
        <v>0</v>
      </c>
      <c r="E714" s="403"/>
      <c r="F714" s="146">
        <f t="shared" si="32"/>
        <v>2222222</v>
      </c>
      <c r="G714" s="375">
        <f t="shared" ref="G714:G777" si="34">G713+E714</f>
        <v>0</v>
      </c>
      <c r="I714" s="376">
        <f>IF(OR(C714="150 Directors advances", C714="120 accounts receivable", C714="720.2 Automobile - Insurance", C714="720.3 Automobile - License", C714="870.4 Rent - Insurance", C714="870.6 Rent - Property Tax", C714="870.7 Rent - Homeoffice", C714="870.9 Rent - Water"),
   0,
   IF(Dashboard!$F$5="Quick",
      IF(OR(C714="190 Automobile",C714="200 computer hardware",C714="210 Computer software",C714="220 Quickbooks software",C714="230 Office equipment",C714="240 Office furniture"),
         E714-(E714/(1+Dashboard!$F$4)),
         0
      ),
      IF(C714="750 Business promotion",
         E714-(E714/(1+4.793/100)),
         E714-(E714/(1+Dashboard!$F$4))
      )
   )
)</f>
        <v>0</v>
      </c>
      <c r="J714" s="26">
        <f>Bank2[[#This Row],[Money in/ (Money out)]]-Bank2[[#This Row],[GST/HST]]</f>
        <v>0</v>
      </c>
      <c r="L714" s="23">
        <f t="shared" si="33"/>
        <v>0</v>
      </c>
    </row>
    <row r="715" spans="4:12" x14ac:dyDescent="0.2">
      <c r="D715" s="397">
        <f>_xlfn.XLOOKUP(C:C,Table1[for Import to Bank Register dropdown],Table1[for Pivot],0,0,1)</f>
        <v>0</v>
      </c>
      <c r="E715" s="403"/>
      <c r="F715" s="146">
        <f t="shared" ref="F715:F778" si="35">$E$2</f>
        <v>2222222</v>
      </c>
      <c r="G715" s="375">
        <f t="shared" si="34"/>
        <v>0</v>
      </c>
      <c r="I715" s="376">
        <f>IF(OR(C715="150 Directors advances", C715="120 accounts receivable", C715="720.2 Automobile - Insurance", C715="720.3 Automobile - License", C715="870.4 Rent - Insurance", C715="870.6 Rent - Property Tax", C715="870.7 Rent - Homeoffice", C715="870.9 Rent - Water"),
   0,
   IF(Dashboard!$F$5="Quick",
      IF(OR(C715="190 Automobile",C715="200 computer hardware",C715="210 Computer software",C715="220 Quickbooks software",C715="230 Office equipment",C715="240 Office furniture"),
         E715-(E715/(1+Dashboard!$F$4)),
         0
      ),
      IF(C715="750 Business promotion",
         E715-(E715/(1+4.793/100)),
         E715-(E715/(1+Dashboard!$F$4))
      )
   )
)</f>
        <v>0</v>
      </c>
      <c r="J715" s="26">
        <f>Bank2[[#This Row],[Money in/ (Money out)]]-Bank2[[#This Row],[GST/HST]]</f>
        <v>0</v>
      </c>
      <c r="L715" s="23">
        <f t="shared" si="33"/>
        <v>0</v>
      </c>
    </row>
    <row r="716" spans="4:12" x14ac:dyDescent="0.2">
      <c r="D716" s="397">
        <f>_xlfn.XLOOKUP(C:C,Table1[for Import to Bank Register dropdown],Table1[for Pivot],0,0,1)</f>
        <v>0</v>
      </c>
      <c r="E716" s="403"/>
      <c r="F716" s="146">
        <f t="shared" si="35"/>
        <v>2222222</v>
      </c>
      <c r="G716" s="375">
        <f t="shared" si="34"/>
        <v>0</v>
      </c>
      <c r="I716" s="376">
        <f>IF(OR(C716="150 Directors advances", C716="120 accounts receivable", C716="720.2 Automobile - Insurance", C716="720.3 Automobile - License", C716="870.4 Rent - Insurance", C716="870.6 Rent - Property Tax", C716="870.7 Rent - Homeoffice", C716="870.9 Rent - Water"),
   0,
   IF(Dashboard!$F$5="Quick",
      IF(OR(C716="190 Automobile",C716="200 computer hardware",C716="210 Computer software",C716="220 Quickbooks software",C716="230 Office equipment",C716="240 Office furniture"),
         E716-(E716/(1+Dashboard!$F$4)),
         0
      ),
      IF(C716="750 Business promotion",
         E716-(E716/(1+4.793/100)),
         E716-(E716/(1+Dashboard!$F$4))
      )
   )
)</f>
        <v>0</v>
      </c>
      <c r="J716" s="26">
        <f>Bank2[[#This Row],[Money in/ (Money out)]]-Bank2[[#This Row],[GST/HST]]</f>
        <v>0</v>
      </c>
      <c r="L716" s="23">
        <f t="shared" si="33"/>
        <v>0</v>
      </c>
    </row>
    <row r="717" spans="4:12" x14ac:dyDescent="0.2">
      <c r="D717" s="397">
        <f>_xlfn.XLOOKUP(C:C,Table1[for Import to Bank Register dropdown],Table1[for Pivot],0,0,1)</f>
        <v>0</v>
      </c>
      <c r="E717" s="403"/>
      <c r="F717" s="146">
        <f t="shared" si="35"/>
        <v>2222222</v>
      </c>
      <c r="G717" s="375">
        <f t="shared" si="34"/>
        <v>0</v>
      </c>
      <c r="I717" s="376">
        <f>IF(OR(C717="150 Directors advances", C717="120 accounts receivable", C717="720.2 Automobile - Insurance", C717="720.3 Automobile - License", C717="870.4 Rent - Insurance", C717="870.6 Rent - Property Tax", C717="870.7 Rent - Homeoffice", C717="870.9 Rent - Water"),
   0,
   IF(Dashboard!$F$5="Quick",
      IF(OR(C717="190 Automobile",C717="200 computer hardware",C717="210 Computer software",C717="220 Quickbooks software",C717="230 Office equipment",C717="240 Office furniture"),
         E717-(E717/(1+Dashboard!$F$4)),
         0
      ),
      IF(C717="750 Business promotion",
         E717-(E717/(1+4.793/100)),
         E717-(E717/(1+Dashboard!$F$4))
      )
   )
)</f>
        <v>0</v>
      </c>
      <c r="J717" s="26">
        <f>Bank2[[#This Row],[Money in/ (Money out)]]-Bank2[[#This Row],[GST/HST]]</f>
        <v>0</v>
      </c>
      <c r="L717" s="23">
        <f t="shared" si="33"/>
        <v>0</v>
      </c>
    </row>
    <row r="718" spans="4:12" x14ac:dyDescent="0.2">
      <c r="D718" s="397">
        <f>_xlfn.XLOOKUP(C:C,Table1[for Import to Bank Register dropdown],Table1[for Pivot],0,0,1)</f>
        <v>0</v>
      </c>
      <c r="E718" s="403"/>
      <c r="F718" s="146">
        <f t="shared" si="35"/>
        <v>2222222</v>
      </c>
      <c r="G718" s="375">
        <f t="shared" si="34"/>
        <v>0</v>
      </c>
      <c r="I718" s="376">
        <f>IF(OR(C718="150 Directors advances", C718="120 accounts receivable", C718="720.2 Automobile - Insurance", C718="720.3 Automobile - License", C718="870.4 Rent - Insurance", C718="870.6 Rent - Property Tax", C718="870.7 Rent - Homeoffice", C718="870.9 Rent - Water"),
   0,
   IF(Dashboard!$F$5="Quick",
      IF(OR(C718="190 Automobile",C718="200 computer hardware",C718="210 Computer software",C718="220 Quickbooks software",C718="230 Office equipment",C718="240 Office furniture"),
         E718-(E718/(1+Dashboard!$F$4)),
         0
      ),
      IF(C718="750 Business promotion",
         E718-(E718/(1+4.793/100)),
         E718-(E718/(1+Dashboard!$F$4))
      )
   )
)</f>
        <v>0</v>
      </c>
      <c r="J718" s="26">
        <f>Bank2[[#This Row],[Money in/ (Money out)]]-Bank2[[#This Row],[GST/HST]]</f>
        <v>0</v>
      </c>
      <c r="L718" s="23">
        <f t="shared" si="33"/>
        <v>0</v>
      </c>
    </row>
    <row r="719" spans="4:12" x14ac:dyDescent="0.2">
      <c r="D719" s="397">
        <f>_xlfn.XLOOKUP(C:C,Table1[for Import to Bank Register dropdown],Table1[for Pivot],0,0,1)</f>
        <v>0</v>
      </c>
      <c r="E719" s="403"/>
      <c r="F719" s="146">
        <f t="shared" si="35"/>
        <v>2222222</v>
      </c>
      <c r="G719" s="375">
        <f t="shared" si="34"/>
        <v>0</v>
      </c>
      <c r="I719" s="376">
        <f>IF(OR(C719="150 Directors advances", C719="120 accounts receivable", C719="720.2 Automobile - Insurance", C719="720.3 Automobile - License", C719="870.4 Rent - Insurance", C719="870.6 Rent - Property Tax", C719="870.7 Rent - Homeoffice", C719="870.9 Rent - Water"),
   0,
   IF(Dashboard!$F$5="Quick",
      IF(OR(C719="190 Automobile",C719="200 computer hardware",C719="210 Computer software",C719="220 Quickbooks software",C719="230 Office equipment",C719="240 Office furniture"),
         E719-(E719/(1+Dashboard!$F$4)),
         0
      ),
      IF(C719="750 Business promotion",
         E719-(E719/(1+4.793/100)),
         E719-(E719/(1+Dashboard!$F$4))
      )
   )
)</f>
        <v>0</v>
      </c>
      <c r="J719" s="26">
        <f>Bank2[[#This Row],[Money in/ (Money out)]]-Bank2[[#This Row],[GST/HST]]</f>
        <v>0</v>
      </c>
      <c r="L719" s="23">
        <f t="shared" si="33"/>
        <v>0</v>
      </c>
    </row>
    <row r="720" spans="4:12" x14ac:dyDescent="0.2">
      <c r="D720" s="397">
        <f>_xlfn.XLOOKUP(C:C,Table1[for Import to Bank Register dropdown],Table1[for Pivot],0,0,1)</f>
        <v>0</v>
      </c>
      <c r="E720" s="403"/>
      <c r="F720" s="146">
        <f t="shared" si="35"/>
        <v>2222222</v>
      </c>
      <c r="G720" s="375">
        <f t="shared" si="34"/>
        <v>0</v>
      </c>
      <c r="I720" s="376">
        <f>IF(OR(C720="150 Directors advances", C720="120 accounts receivable", C720="720.2 Automobile - Insurance", C720="720.3 Automobile - License", C720="870.4 Rent - Insurance", C720="870.6 Rent - Property Tax", C720="870.7 Rent - Homeoffice", C720="870.9 Rent - Water"),
   0,
   IF(Dashboard!$F$5="Quick",
      IF(OR(C720="190 Automobile",C720="200 computer hardware",C720="210 Computer software",C720="220 Quickbooks software",C720="230 Office equipment",C720="240 Office furniture"),
         E720-(E720/(1+Dashboard!$F$4)),
         0
      ),
      IF(C720="750 Business promotion",
         E720-(E720/(1+4.793/100)),
         E720-(E720/(1+Dashboard!$F$4))
      )
   )
)</f>
        <v>0</v>
      </c>
      <c r="J720" s="26">
        <f>Bank2[[#This Row],[Money in/ (Money out)]]-Bank2[[#This Row],[GST/HST]]</f>
        <v>0</v>
      </c>
      <c r="L720" s="23">
        <f t="shared" si="33"/>
        <v>0</v>
      </c>
    </row>
    <row r="721" spans="4:12" x14ac:dyDescent="0.2">
      <c r="D721" s="397">
        <f>_xlfn.XLOOKUP(C:C,Table1[for Import to Bank Register dropdown],Table1[for Pivot],0,0,1)</f>
        <v>0</v>
      </c>
      <c r="E721" s="403"/>
      <c r="F721" s="146">
        <f t="shared" si="35"/>
        <v>2222222</v>
      </c>
      <c r="G721" s="375">
        <f t="shared" si="34"/>
        <v>0</v>
      </c>
      <c r="I721" s="376">
        <f>IF(OR(C721="150 Directors advances", C721="120 accounts receivable", C721="720.2 Automobile - Insurance", C721="720.3 Automobile - License", C721="870.4 Rent - Insurance", C721="870.6 Rent - Property Tax", C721="870.7 Rent - Homeoffice", C721="870.9 Rent - Water"),
   0,
   IF(Dashboard!$F$5="Quick",
      IF(OR(C721="190 Automobile",C721="200 computer hardware",C721="210 Computer software",C721="220 Quickbooks software",C721="230 Office equipment",C721="240 Office furniture"),
         E721-(E721/(1+Dashboard!$F$4)),
         0
      ),
      IF(C721="750 Business promotion",
         E721-(E721/(1+4.793/100)),
         E721-(E721/(1+Dashboard!$F$4))
      )
   )
)</f>
        <v>0</v>
      </c>
      <c r="J721" s="26">
        <f>Bank2[[#This Row],[Money in/ (Money out)]]-Bank2[[#This Row],[GST/HST]]</f>
        <v>0</v>
      </c>
      <c r="L721" s="23">
        <f t="shared" si="33"/>
        <v>0</v>
      </c>
    </row>
    <row r="722" spans="4:12" x14ac:dyDescent="0.2">
      <c r="D722" s="397">
        <f>_xlfn.XLOOKUP(C:C,Table1[for Import to Bank Register dropdown],Table1[for Pivot],0,0,1)</f>
        <v>0</v>
      </c>
      <c r="E722" s="403"/>
      <c r="F722" s="146">
        <f t="shared" si="35"/>
        <v>2222222</v>
      </c>
      <c r="G722" s="375">
        <f t="shared" si="34"/>
        <v>0</v>
      </c>
      <c r="I722" s="376">
        <f>IF(OR(C722="150 Directors advances", C722="120 accounts receivable", C722="720.2 Automobile - Insurance", C722="720.3 Automobile - License", C722="870.4 Rent - Insurance", C722="870.6 Rent - Property Tax", C722="870.7 Rent - Homeoffice", C722="870.9 Rent - Water"),
   0,
   IF(Dashboard!$F$5="Quick",
      IF(OR(C722="190 Automobile",C722="200 computer hardware",C722="210 Computer software",C722="220 Quickbooks software",C722="230 Office equipment",C722="240 Office furniture"),
         E722-(E722/(1+Dashboard!$F$4)),
         0
      ),
      IF(C722="750 Business promotion",
         E722-(E722/(1+4.793/100)),
         E722-(E722/(1+Dashboard!$F$4))
      )
   )
)</f>
        <v>0</v>
      </c>
      <c r="J722" s="26">
        <f>Bank2[[#This Row],[Money in/ (Money out)]]-Bank2[[#This Row],[GST/HST]]</f>
        <v>0</v>
      </c>
      <c r="L722" s="23">
        <f t="shared" si="33"/>
        <v>0</v>
      </c>
    </row>
    <row r="723" spans="4:12" x14ac:dyDescent="0.2">
      <c r="D723" s="397">
        <f>_xlfn.XLOOKUP(C:C,Table1[for Import to Bank Register dropdown],Table1[for Pivot],0,0,1)</f>
        <v>0</v>
      </c>
      <c r="E723" s="403"/>
      <c r="F723" s="146">
        <f t="shared" si="35"/>
        <v>2222222</v>
      </c>
      <c r="G723" s="375">
        <f t="shared" si="34"/>
        <v>0</v>
      </c>
      <c r="I723" s="376">
        <f>IF(OR(C723="150 Directors advances", C723="120 accounts receivable", C723="720.2 Automobile - Insurance", C723="720.3 Automobile - License", C723="870.4 Rent - Insurance", C723="870.6 Rent - Property Tax", C723="870.7 Rent - Homeoffice", C723="870.9 Rent - Water"),
   0,
   IF(Dashboard!$F$5="Quick",
      IF(OR(C723="190 Automobile",C723="200 computer hardware",C723="210 Computer software",C723="220 Quickbooks software",C723="230 Office equipment",C723="240 Office furniture"),
         E723-(E723/(1+Dashboard!$F$4)),
         0
      ),
      IF(C723="750 Business promotion",
         E723-(E723/(1+4.793/100)),
         E723-(E723/(1+Dashboard!$F$4))
      )
   )
)</f>
        <v>0</v>
      </c>
      <c r="J723" s="26">
        <f>Bank2[[#This Row],[Money in/ (Money out)]]-Bank2[[#This Row],[GST/HST]]</f>
        <v>0</v>
      </c>
      <c r="L723" s="23">
        <f t="shared" si="33"/>
        <v>0</v>
      </c>
    </row>
    <row r="724" spans="4:12" x14ac:dyDescent="0.2">
      <c r="D724" s="397">
        <f>_xlfn.XLOOKUP(C:C,Table1[for Import to Bank Register dropdown],Table1[for Pivot],0,0,1)</f>
        <v>0</v>
      </c>
      <c r="E724" s="403"/>
      <c r="F724" s="146">
        <f t="shared" si="35"/>
        <v>2222222</v>
      </c>
      <c r="G724" s="375">
        <f t="shared" si="34"/>
        <v>0</v>
      </c>
      <c r="I724" s="376">
        <f>IF(OR(C724="150 Directors advances", C724="120 accounts receivable", C724="720.2 Automobile - Insurance", C724="720.3 Automobile - License", C724="870.4 Rent - Insurance", C724="870.6 Rent - Property Tax", C724="870.7 Rent - Homeoffice", C724="870.9 Rent - Water"),
   0,
   IF(Dashboard!$F$5="Quick",
      IF(OR(C724="190 Automobile",C724="200 computer hardware",C724="210 Computer software",C724="220 Quickbooks software",C724="230 Office equipment",C724="240 Office furniture"),
         E724-(E724/(1+Dashboard!$F$4)),
         0
      ),
      IF(C724="750 Business promotion",
         E724-(E724/(1+4.793/100)),
         E724-(E724/(1+Dashboard!$F$4))
      )
   )
)</f>
        <v>0</v>
      </c>
      <c r="J724" s="26">
        <f>Bank2[[#This Row],[Money in/ (Money out)]]-Bank2[[#This Row],[GST/HST]]</f>
        <v>0</v>
      </c>
      <c r="L724" s="23">
        <f t="shared" si="33"/>
        <v>0</v>
      </c>
    </row>
    <row r="725" spans="4:12" x14ac:dyDescent="0.2">
      <c r="D725" s="397">
        <f>_xlfn.XLOOKUP(C:C,Table1[for Import to Bank Register dropdown],Table1[for Pivot],0,0,1)</f>
        <v>0</v>
      </c>
      <c r="E725" s="403"/>
      <c r="F725" s="146">
        <f t="shared" si="35"/>
        <v>2222222</v>
      </c>
      <c r="G725" s="375">
        <f t="shared" si="34"/>
        <v>0</v>
      </c>
      <c r="I725" s="376">
        <f>IF(OR(C725="150 Directors advances", C725="120 accounts receivable", C725="720.2 Automobile - Insurance", C725="720.3 Automobile - License", C725="870.4 Rent - Insurance", C725="870.6 Rent - Property Tax", C725="870.7 Rent - Homeoffice", C725="870.9 Rent - Water"),
   0,
   IF(Dashboard!$F$5="Quick",
      IF(OR(C725="190 Automobile",C725="200 computer hardware",C725="210 Computer software",C725="220 Quickbooks software",C725="230 Office equipment",C725="240 Office furniture"),
         E725-(E725/(1+Dashboard!$F$4)),
         0
      ),
      IF(C725="750 Business promotion",
         E725-(E725/(1+4.793/100)),
         E725-(E725/(1+Dashboard!$F$4))
      )
   )
)</f>
        <v>0</v>
      </c>
      <c r="J725" s="26">
        <f>Bank2[[#This Row],[Money in/ (Money out)]]-Bank2[[#This Row],[GST/HST]]</f>
        <v>0</v>
      </c>
      <c r="L725" s="23">
        <f t="shared" si="33"/>
        <v>0</v>
      </c>
    </row>
    <row r="726" spans="4:12" x14ac:dyDescent="0.2">
      <c r="D726" s="397">
        <f>_xlfn.XLOOKUP(C:C,Table1[for Import to Bank Register dropdown],Table1[for Pivot],0,0,1)</f>
        <v>0</v>
      </c>
      <c r="E726" s="403"/>
      <c r="F726" s="146">
        <f t="shared" si="35"/>
        <v>2222222</v>
      </c>
      <c r="G726" s="375">
        <f t="shared" si="34"/>
        <v>0</v>
      </c>
      <c r="I726" s="376">
        <f>IF(OR(C726="150 Directors advances", C726="120 accounts receivable", C726="720.2 Automobile - Insurance", C726="720.3 Automobile - License", C726="870.4 Rent - Insurance", C726="870.6 Rent - Property Tax", C726="870.7 Rent - Homeoffice", C726="870.9 Rent - Water"),
   0,
   IF(Dashboard!$F$5="Quick",
      IF(OR(C726="190 Automobile",C726="200 computer hardware",C726="210 Computer software",C726="220 Quickbooks software",C726="230 Office equipment",C726="240 Office furniture"),
         E726-(E726/(1+Dashboard!$F$4)),
         0
      ),
      IF(C726="750 Business promotion",
         E726-(E726/(1+4.793/100)),
         E726-(E726/(1+Dashboard!$F$4))
      )
   )
)</f>
        <v>0</v>
      </c>
      <c r="J726" s="26">
        <f>Bank2[[#This Row],[Money in/ (Money out)]]-Bank2[[#This Row],[GST/HST]]</f>
        <v>0</v>
      </c>
      <c r="L726" s="23">
        <f t="shared" si="33"/>
        <v>0</v>
      </c>
    </row>
    <row r="727" spans="4:12" x14ac:dyDescent="0.2">
      <c r="D727" s="397">
        <f>_xlfn.XLOOKUP(C:C,Table1[for Import to Bank Register dropdown],Table1[for Pivot],0,0,1)</f>
        <v>0</v>
      </c>
      <c r="E727" s="403"/>
      <c r="F727" s="146">
        <f t="shared" si="35"/>
        <v>2222222</v>
      </c>
      <c r="G727" s="375">
        <f t="shared" si="34"/>
        <v>0</v>
      </c>
      <c r="I727" s="376">
        <f>IF(OR(C727="150 Directors advances", C727="120 accounts receivable", C727="720.2 Automobile - Insurance", C727="720.3 Automobile - License", C727="870.4 Rent - Insurance", C727="870.6 Rent - Property Tax", C727="870.7 Rent - Homeoffice", C727="870.9 Rent - Water"),
   0,
   IF(Dashboard!$F$5="Quick",
      IF(OR(C727="190 Automobile",C727="200 computer hardware",C727="210 Computer software",C727="220 Quickbooks software",C727="230 Office equipment",C727="240 Office furniture"),
         E727-(E727/(1+Dashboard!$F$4)),
         0
      ),
      IF(C727="750 Business promotion",
         E727-(E727/(1+4.793/100)),
         E727-(E727/(1+Dashboard!$F$4))
      )
   )
)</f>
        <v>0</v>
      </c>
      <c r="J727" s="26">
        <f>Bank2[[#This Row],[Money in/ (Money out)]]-Bank2[[#This Row],[GST/HST]]</f>
        <v>0</v>
      </c>
      <c r="L727" s="23">
        <f t="shared" si="33"/>
        <v>0</v>
      </c>
    </row>
    <row r="728" spans="4:12" x14ac:dyDescent="0.2">
      <c r="D728" s="397">
        <f>_xlfn.XLOOKUP(C:C,Table1[for Import to Bank Register dropdown],Table1[for Pivot],0,0,1)</f>
        <v>0</v>
      </c>
      <c r="E728" s="403"/>
      <c r="F728" s="146">
        <f t="shared" si="35"/>
        <v>2222222</v>
      </c>
      <c r="G728" s="375">
        <f t="shared" si="34"/>
        <v>0</v>
      </c>
      <c r="I728" s="376">
        <f>IF(OR(C728="150 Directors advances", C728="120 accounts receivable", C728="720.2 Automobile - Insurance", C728="720.3 Automobile - License", C728="870.4 Rent - Insurance", C728="870.6 Rent - Property Tax", C728="870.7 Rent - Homeoffice", C728="870.9 Rent - Water"),
   0,
   IF(Dashboard!$F$5="Quick",
      IF(OR(C728="190 Automobile",C728="200 computer hardware",C728="210 Computer software",C728="220 Quickbooks software",C728="230 Office equipment",C728="240 Office furniture"),
         E728-(E728/(1+Dashboard!$F$4)),
         0
      ),
      IF(C728="750 Business promotion",
         E728-(E728/(1+4.793/100)),
         E728-(E728/(1+Dashboard!$F$4))
      )
   )
)</f>
        <v>0</v>
      </c>
      <c r="J728" s="26">
        <f>Bank2[[#This Row],[Money in/ (Money out)]]-Bank2[[#This Row],[GST/HST]]</f>
        <v>0</v>
      </c>
      <c r="L728" s="23">
        <f t="shared" si="33"/>
        <v>0</v>
      </c>
    </row>
    <row r="729" spans="4:12" x14ac:dyDescent="0.2">
      <c r="D729" s="397">
        <f>_xlfn.XLOOKUP(C:C,Table1[for Import to Bank Register dropdown],Table1[for Pivot],0,0,1)</f>
        <v>0</v>
      </c>
      <c r="E729" s="403"/>
      <c r="F729" s="146">
        <f t="shared" si="35"/>
        <v>2222222</v>
      </c>
      <c r="G729" s="375">
        <f t="shared" si="34"/>
        <v>0</v>
      </c>
      <c r="I729" s="376">
        <f>IF(OR(C729="150 Directors advances", C729="120 accounts receivable", C729="720.2 Automobile - Insurance", C729="720.3 Automobile - License", C729="870.4 Rent - Insurance", C729="870.6 Rent - Property Tax", C729="870.7 Rent - Homeoffice", C729="870.9 Rent - Water"),
   0,
   IF(Dashboard!$F$5="Quick",
      IF(OR(C729="190 Automobile",C729="200 computer hardware",C729="210 Computer software",C729="220 Quickbooks software",C729="230 Office equipment",C729="240 Office furniture"),
         E729-(E729/(1+Dashboard!$F$4)),
         0
      ),
      IF(C729="750 Business promotion",
         E729-(E729/(1+4.793/100)),
         E729-(E729/(1+Dashboard!$F$4))
      )
   )
)</f>
        <v>0</v>
      </c>
      <c r="J729" s="26">
        <f>Bank2[[#This Row],[Money in/ (Money out)]]-Bank2[[#This Row],[GST/HST]]</f>
        <v>0</v>
      </c>
      <c r="L729" s="23">
        <f t="shared" si="33"/>
        <v>0</v>
      </c>
    </row>
    <row r="730" spans="4:12" x14ac:dyDescent="0.2">
      <c r="D730" s="397">
        <f>_xlfn.XLOOKUP(C:C,Table1[for Import to Bank Register dropdown],Table1[for Pivot],0,0,1)</f>
        <v>0</v>
      </c>
      <c r="E730" s="403"/>
      <c r="F730" s="146">
        <f t="shared" si="35"/>
        <v>2222222</v>
      </c>
      <c r="G730" s="375">
        <f t="shared" si="34"/>
        <v>0</v>
      </c>
      <c r="I730" s="376">
        <f>IF(OR(C730="150 Directors advances", C730="120 accounts receivable", C730="720.2 Automobile - Insurance", C730="720.3 Automobile - License", C730="870.4 Rent - Insurance", C730="870.6 Rent - Property Tax", C730="870.7 Rent - Homeoffice", C730="870.9 Rent - Water"),
   0,
   IF(Dashboard!$F$5="Quick",
      IF(OR(C730="190 Automobile",C730="200 computer hardware",C730="210 Computer software",C730="220 Quickbooks software",C730="230 Office equipment",C730="240 Office furniture"),
         E730-(E730/(1+Dashboard!$F$4)),
         0
      ),
      IF(C730="750 Business promotion",
         E730-(E730/(1+4.793/100)),
         E730-(E730/(1+Dashboard!$F$4))
      )
   )
)</f>
        <v>0</v>
      </c>
      <c r="J730" s="26">
        <f>Bank2[[#This Row],[Money in/ (Money out)]]-Bank2[[#This Row],[GST/HST]]</f>
        <v>0</v>
      </c>
      <c r="L730" s="23">
        <f t="shared" si="33"/>
        <v>0</v>
      </c>
    </row>
    <row r="731" spans="4:12" x14ac:dyDescent="0.2">
      <c r="D731" s="397">
        <f>_xlfn.XLOOKUP(C:C,Table1[for Import to Bank Register dropdown],Table1[for Pivot],0,0,1)</f>
        <v>0</v>
      </c>
      <c r="E731" s="403"/>
      <c r="F731" s="146">
        <f t="shared" si="35"/>
        <v>2222222</v>
      </c>
      <c r="G731" s="375">
        <f t="shared" si="34"/>
        <v>0</v>
      </c>
      <c r="I731" s="376">
        <f>IF(OR(C731="150 Directors advances", C731="120 accounts receivable", C731="720.2 Automobile - Insurance", C731="720.3 Automobile - License", C731="870.4 Rent - Insurance", C731="870.6 Rent - Property Tax", C731="870.7 Rent - Homeoffice", C731="870.9 Rent - Water"),
   0,
   IF(Dashboard!$F$5="Quick",
      IF(OR(C731="190 Automobile",C731="200 computer hardware",C731="210 Computer software",C731="220 Quickbooks software",C731="230 Office equipment",C731="240 Office furniture"),
         E731-(E731/(1+Dashboard!$F$4)),
         0
      ),
      IF(C731="750 Business promotion",
         E731-(E731/(1+4.793/100)),
         E731-(E731/(1+Dashboard!$F$4))
      )
   )
)</f>
        <v>0</v>
      </c>
      <c r="J731" s="26">
        <f>Bank2[[#This Row],[Money in/ (Money out)]]-Bank2[[#This Row],[GST/HST]]</f>
        <v>0</v>
      </c>
      <c r="L731" s="23">
        <f t="shared" si="33"/>
        <v>0</v>
      </c>
    </row>
    <row r="732" spans="4:12" x14ac:dyDescent="0.2">
      <c r="D732" s="397">
        <f>_xlfn.XLOOKUP(C:C,Table1[for Import to Bank Register dropdown],Table1[for Pivot],0,0,1)</f>
        <v>0</v>
      </c>
      <c r="E732" s="403"/>
      <c r="F732" s="146">
        <f t="shared" si="35"/>
        <v>2222222</v>
      </c>
      <c r="G732" s="375">
        <f t="shared" si="34"/>
        <v>0</v>
      </c>
      <c r="I732" s="376">
        <f>IF(OR(C732="150 Directors advances", C732="120 accounts receivable", C732="720.2 Automobile - Insurance", C732="720.3 Automobile - License", C732="870.4 Rent - Insurance", C732="870.6 Rent - Property Tax", C732="870.7 Rent - Homeoffice", C732="870.9 Rent - Water"),
   0,
   IF(Dashboard!$F$5="Quick",
      IF(OR(C732="190 Automobile",C732="200 computer hardware",C732="210 Computer software",C732="220 Quickbooks software",C732="230 Office equipment",C732="240 Office furniture"),
         E732-(E732/(1+Dashboard!$F$4)),
         0
      ),
      IF(C732="750 Business promotion",
         E732-(E732/(1+4.793/100)),
         E732-(E732/(1+Dashboard!$F$4))
      )
   )
)</f>
        <v>0</v>
      </c>
      <c r="J732" s="26">
        <f>Bank2[[#This Row],[Money in/ (Money out)]]-Bank2[[#This Row],[GST/HST]]</f>
        <v>0</v>
      </c>
      <c r="L732" s="23">
        <f t="shared" si="33"/>
        <v>0</v>
      </c>
    </row>
    <row r="733" spans="4:12" x14ac:dyDescent="0.2">
      <c r="D733" s="397">
        <f>_xlfn.XLOOKUP(C:C,Table1[for Import to Bank Register dropdown],Table1[for Pivot],0,0,1)</f>
        <v>0</v>
      </c>
      <c r="E733" s="403"/>
      <c r="F733" s="146">
        <f t="shared" si="35"/>
        <v>2222222</v>
      </c>
      <c r="G733" s="375">
        <f t="shared" si="34"/>
        <v>0</v>
      </c>
      <c r="I733" s="376">
        <f>IF(OR(C733="150 Directors advances", C733="120 accounts receivable", C733="720.2 Automobile - Insurance", C733="720.3 Automobile - License", C733="870.4 Rent - Insurance", C733="870.6 Rent - Property Tax", C733="870.7 Rent - Homeoffice", C733="870.9 Rent - Water"),
   0,
   IF(Dashboard!$F$5="Quick",
      IF(OR(C733="190 Automobile",C733="200 computer hardware",C733="210 Computer software",C733="220 Quickbooks software",C733="230 Office equipment",C733="240 Office furniture"),
         E733-(E733/(1+Dashboard!$F$4)),
         0
      ),
      IF(C733="750 Business promotion",
         E733-(E733/(1+4.793/100)),
         E733-(E733/(1+Dashboard!$F$4))
      )
   )
)</f>
        <v>0</v>
      </c>
      <c r="J733" s="26">
        <f>Bank2[[#This Row],[Money in/ (Money out)]]-Bank2[[#This Row],[GST/HST]]</f>
        <v>0</v>
      </c>
      <c r="L733" s="23">
        <f t="shared" si="33"/>
        <v>0</v>
      </c>
    </row>
    <row r="734" spans="4:12" x14ac:dyDescent="0.2">
      <c r="D734" s="397">
        <f>_xlfn.XLOOKUP(C:C,Table1[for Import to Bank Register dropdown],Table1[for Pivot],0,0,1)</f>
        <v>0</v>
      </c>
      <c r="E734" s="403"/>
      <c r="F734" s="146">
        <f t="shared" si="35"/>
        <v>2222222</v>
      </c>
      <c r="G734" s="375">
        <f t="shared" si="34"/>
        <v>0</v>
      </c>
      <c r="I734" s="376">
        <f>IF(OR(C734="150 Directors advances", C734="120 accounts receivable", C734="720.2 Automobile - Insurance", C734="720.3 Automobile - License", C734="870.4 Rent - Insurance", C734="870.6 Rent - Property Tax", C734="870.7 Rent - Homeoffice", C734="870.9 Rent - Water"),
   0,
   IF(Dashboard!$F$5="Quick",
      IF(OR(C734="190 Automobile",C734="200 computer hardware",C734="210 Computer software",C734="220 Quickbooks software",C734="230 Office equipment",C734="240 Office furniture"),
         E734-(E734/(1+Dashboard!$F$4)),
         0
      ),
      IF(C734="750 Business promotion",
         E734-(E734/(1+4.793/100)),
         E734-(E734/(1+Dashboard!$F$4))
      )
   )
)</f>
        <v>0</v>
      </c>
      <c r="J734" s="26">
        <f>Bank2[[#This Row],[Money in/ (Money out)]]-Bank2[[#This Row],[GST/HST]]</f>
        <v>0</v>
      </c>
      <c r="L734" s="23">
        <f t="shared" si="33"/>
        <v>0</v>
      </c>
    </row>
    <row r="735" spans="4:12" x14ac:dyDescent="0.2">
      <c r="D735" s="397">
        <f>_xlfn.XLOOKUP(C:C,Table1[for Import to Bank Register dropdown],Table1[for Pivot],0,0,1)</f>
        <v>0</v>
      </c>
      <c r="E735" s="403"/>
      <c r="F735" s="146">
        <f t="shared" si="35"/>
        <v>2222222</v>
      </c>
      <c r="G735" s="375">
        <f t="shared" si="34"/>
        <v>0</v>
      </c>
      <c r="I735" s="376">
        <f>IF(OR(C735="150 Directors advances", C735="120 accounts receivable", C735="720.2 Automobile - Insurance", C735="720.3 Automobile - License", C735="870.4 Rent - Insurance", C735="870.6 Rent - Property Tax", C735="870.7 Rent - Homeoffice", C735="870.9 Rent - Water"),
   0,
   IF(Dashboard!$F$5="Quick",
      IF(OR(C735="190 Automobile",C735="200 computer hardware",C735="210 Computer software",C735="220 Quickbooks software",C735="230 Office equipment",C735="240 Office furniture"),
         E735-(E735/(1+Dashboard!$F$4)),
         0
      ),
      IF(C735="750 Business promotion",
         E735-(E735/(1+4.793/100)),
         E735-(E735/(1+Dashboard!$F$4))
      )
   )
)</f>
        <v>0</v>
      </c>
      <c r="J735" s="26">
        <f>Bank2[[#This Row],[Money in/ (Money out)]]-Bank2[[#This Row],[GST/HST]]</f>
        <v>0</v>
      </c>
      <c r="L735" s="23">
        <f t="shared" si="33"/>
        <v>0</v>
      </c>
    </row>
    <row r="736" spans="4:12" x14ac:dyDescent="0.2">
      <c r="D736" s="397">
        <f>_xlfn.XLOOKUP(C:C,Table1[for Import to Bank Register dropdown],Table1[for Pivot],0,0,1)</f>
        <v>0</v>
      </c>
      <c r="E736" s="403"/>
      <c r="F736" s="146">
        <f t="shared" si="35"/>
        <v>2222222</v>
      </c>
      <c r="G736" s="375">
        <f t="shared" si="34"/>
        <v>0</v>
      </c>
      <c r="I736" s="376">
        <f>IF(OR(C736="150 Directors advances", C736="120 accounts receivable", C736="720.2 Automobile - Insurance", C736="720.3 Automobile - License", C736="870.4 Rent - Insurance", C736="870.6 Rent - Property Tax", C736="870.7 Rent - Homeoffice", C736="870.9 Rent - Water"),
   0,
   IF(Dashboard!$F$5="Quick",
      IF(OR(C736="190 Automobile",C736="200 computer hardware",C736="210 Computer software",C736="220 Quickbooks software",C736="230 Office equipment",C736="240 Office furniture"),
         E736-(E736/(1+Dashboard!$F$4)),
         0
      ),
      IF(C736="750 Business promotion",
         E736-(E736/(1+4.793/100)),
         E736-(E736/(1+Dashboard!$F$4))
      )
   )
)</f>
        <v>0</v>
      </c>
      <c r="J736" s="26">
        <f>Bank2[[#This Row],[Money in/ (Money out)]]-Bank2[[#This Row],[GST/HST]]</f>
        <v>0</v>
      </c>
      <c r="L736" s="23">
        <f t="shared" si="33"/>
        <v>0</v>
      </c>
    </row>
    <row r="737" spans="4:12" x14ac:dyDescent="0.2">
      <c r="D737" s="397">
        <f>_xlfn.XLOOKUP(C:C,Table1[for Import to Bank Register dropdown],Table1[for Pivot],0,0,1)</f>
        <v>0</v>
      </c>
      <c r="E737" s="403"/>
      <c r="F737" s="146">
        <f t="shared" si="35"/>
        <v>2222222</v>
      </c>
      <c r="G737" s="375">
        <f t="shared" si="34"/>
        <v>0</v>
      </c>
      <c r="I737" s="376">
        <f>IF(OR(C737="150 Directors advances", C737="120 accounts receivable", C737="720.2 Automobile - Insurance", C737="720.3 Automobile - License", C737="870.4 Rent - Insurance", C737="870.6 Rent - Property Tax", C737="870.7 Rent - Homeoffice", C737="870.9 Rent - Water"),
   0,
   IF(Dashboard!$F$5="Quick",
      IF(OR(C737="190 Automobile",C737="200 computer hardware",C737="210 Computer software",C737="220 Quickbooks software",C737="230 Office equipment",C737="240 Office furniture"),
         E737-(E737/(1+Dashboard!$F$4)),
         0
      ),
      IF(C737="750 Business promotion",
         E737-(E737/(1+4.793/100)),
         E737-(E737/(1+Dashboard!$F$4))
      )
   )
)</f>
        <v>0</v>
      </c>
      <c r="J737" s="26">
        <f>Bank2[[#This Row],[Money in/ (Money out)]]-Bank2[[#This Row],[GST/HST]]</f>
        <v>0</v>
      </c>
      <c r="L737" s="23">
        <f t="shared" si="33"/>
        <v>0</v>
      </c>
    </row>
    <row r="738" spans="4:12" x14ac:dyDescent="0.2">
      <c r="D738" s="397">
        <f>_xlfn.XLOOKUP(C:C,Table1[for Import to Bank Register dropdown],Table1[for Pivot],0,0,1)</f>
        <v>0</v>
      </c>
      <c r="E738" s="403"/>
      <c r="F738" s="146">
        <f t="shared" si="35"/>
        <v>2222222</v>
      </c>
      <c r="G738" s="375">
        <f t="shared" si="34"/>
        <v>0</v>
      </c>
      <c r="I738" s="376">
        <f>IF(OR(C738="150 Directors advances", C738="120 accounts receivable", C738="720.2 Automobile - Insurance", C738="720.3 Automobile - License", C738="870.4 Rent - Insurance", C738="870.6 Rent - Property Tax", C738="870.7 Rent - Homeoffice", C738="870.9 Rent - Water"),
   0,
   IF(Dashboard!$F$5="Quick",
      IF(OR(C738="190 Automobile",C738="200 computer hardware",C738="210 Computer software",C738="220 Quickbooks software",C738="230 Office equipment",C738="240 Office furniture"),
         E738-(E738/(1+Dashboard!$F$4)),
         0
      ),
      IF(C738="750 Business promotion",
         E738-(E738/(1+4.793/100)),
         E738-(E738/(1+Dashboard!$F$4))
      )
   )
)</f>
        <v>0</v>
      </c>
      <c r="J738" s="26">
        <f>Bank2[[#This Row],[Money in/ (Money out)]]-Bank2[[#This Row],[GST/HST]]</f>
        <v>0</v>
      </c>
      <c r="L738" s="23">
        <f t="shared" si="33"/>
        <v>0</v>
      </c>
    </row>
    <row r="739" spans="4:12" x14ac:dyDescent="0.2">
      <c r="D739" s="397">
        <f>_xlfn.XLOOKUP(C:C,Table1[for Import to Bank Register dropdown],Table1[for Pivot],0,0,1)</f>
        <v>0</v>
      </c>
      <c r="E739" s="403"/>
      <c r="F739" s="146">
        <f t="shared" si="35"/>
        <v>2222222</v>
      </c>
      <c r="G739" s="375">
        <f t="shared" si="34"/>
        <v>0</v>
      </c>
      <c r="I739" s="376">
        <f>IF(OR(C739="150 Directors advances", C739="120 accounts receivable", C739="720.2 Automobile - Insurance", C739="720.3 Automobile - License", C739="870.4 Rent - Insurance", C739="870.6 Rent - Property Tax", C739="870.7 Rent - Homeoffice", C739="870.9 Rent - Water"),
   0,
   IF(Dashboard!$F$5="Quick",
      IF(OR(C739="190 Automobile",C739="200 computer hardware",C739="210 Computer software",C739="220 Quickbooks software",C739="230 Office equipment",C739="240 Office furniture"),
         E739-(E739/(1+Dashboard!$F$4)),
         0
      ),
      IF(C739="750 Business promotion",
         E739-(E739/(1+4.793/100)),
         E739-(E739/(1+Dashboard!$F$4))
      )
   )
)</f>
        <v>0</v>
      </c>
      <c r="J739" s="26">
        <f>Bank2[[#This Row],[Money in/ (Money out)]]-Bank2[[#This Row],[GST/HST]]</f>
        <v>0</v>
      </c>
      <c r="L739" s="23">
        <f t="shared" si="33"/>
        <v>0</v>
      </c>
    </row>
    <row r="740" spans="4:12" x14ac:dyDescent="0.2">
      <c r="D740" s="397">
        <f>_xlfn.XLOOKUP(C:C,Table1[for Import to Bank Register dropdown],Table1[for Pivot],0,0,1)</f>
        <v>0</v>
      </c>
      <c r="E740" s="403"/>
      <c r="F740" s="146">
        <f t="shared" si="35"/>
        <v>2222222</v>
      </c>
      <c r="G740" s="375">
        <f t="shared" si="34"/>
        <v>0</v>
      </c>
      <c r="I740" s="376">
        <f>IF(OR(C740="150 Directors advances", C740="120 accounts receivable", C740="720.2 Automobile - Insurance", C740="720.3 Automobile - License", C740="870.4 Rent - Insurance", C740="870.6 Rent - Property Tax", C740="870.7 Rent - Homeoffice", C740="870.9 Rent - Water"),
   0,
   IF(Dashboard!$F$5="Quick",
      IF(OR(C740="190 Automobile",C740="200 computer hardware",C740="210 Computer software",C740="220 Quickbooks software",C740="230 Office equipment",C740="240 Office furniture"),
         E740-(E740/(1+Dashboard!$F$4)),
         0
      ),
      IF(C740="750 Business promotion",
         E740-(E740/(1+4.793/100)),
         E740-(E740/(1+Dashboard!$F$4))
      )
   )
)</f>
        <v>0</v>
      </c>
      <c r="J740" s="26">
        <f>Bank2[[#This Row],[Money in/ (Money out)]]-Bank2[[#This Row],[GST/HST]]</f>
        <v>0</v>
      </c>
      <c r="L740" s="23">
        <f t="shared" si="33"/>
        <v>0</v>
      </c>
    </row>
    <row r="741" spans="4:12" x14ac:dyDescent="0.2">
      <c r="D741" s="397">
        <f>_xlfn.XLOOKUP(C:C,Table1[for Import to Bank Register dropdown],Table1[for Pivot],0,0,1)</f>
        <v>0</v>
      </c>
      <c r="E741" s="403"/>
      <c r="F741" s="146">
        <f t="shared" si="35"/>
        <v>2222222</v>
      </c>
      <c r="G741" s="375">
        <f t="shared" si="34"/>
        <v>0</v>
      </c>
      <c r="I741" s="376">
        <f>IF(OR(C741="150 Directors advances", C741="120 accounts receivable", C741="720.2 Automobile - Insurance", C741="720.3 Automobile - License", C741="870.4 Rent - Insurance", C741="870.6 Rent - Property Tax", C741="870.7 Rent - Homeoffice", C741="870.9 Rent - Water"),
   0,
   IF(Dashboard!$F$5="Quick",
      IF(OR(C741="190 Automobile",C741="200 computer hardware",C741="210 Computer software",C741="220 Quickbooks software",C741="230 Office equipment",C741="240 Office furniture"),
         E741-(E741/(1+Dashboard!$F$4)),
         0
      ),
      IF(C741="750 Business promotion",
         E741-(E741/(1+4.793/100)),
         E741-(E741/(1+Dashboard!$F$4))
      )
   )
)</f>
        <v>0</v>
      </c>
      <c r="J741" s="26">
        <f>Bank2[[#This Row],[Money in/ (Money out)]]-Bank2[[#This Row],[GST/HST]]</f>
        <v>0</v>
      </c>
      <c r="L741" s="23">
        <f t="shared" si="33"/>
        <v>0</v>
      </c>
    </row>
    <row r="742" spans="4:12" x14ac:dyDescent="0.2">
      <c r="D742" s="397">
        <f>_xlfn.XLOOKUP(C:C,Table1[for Import to Bank Register dropdown],Table1[for Pivot],0,0,1)</f>
        <v>0</v>
      </c>
      <c r="E742" s="403"/>
      <c r="F742" s="146">
        <f t="shared" si="35"/>
        <v>2222222</v>
      </c>
      <c r="G742" s="375">
        <f t="shared" si="34"/>
        <v>0</v>
      </c>
      <c r="I742" s="376">
        <f>IF(OR(C742="150 Directors advances", C742="120 accounts receivable", C742="720.2 Automobile - Insurance", C742="720.3 Automobile - License", C742="870.4 Rent - Insurance", C742="870.6 Rent - Property Tax", C742="870.7 Rent - Homeoffice", C742="870.9 Rent - Water"),
   0,
   IF(Dashboard!$F$5="Quick",
      IF(OR(C742="190 Automobile",C742="200 computer hardware",C742="210 Computer software",C742="220 Quickbooks software",C742="230 Office equipment",C742="240 Office furniture"),
         E742-(E742/(1+Dashboard!$F$4)),
         0
      ),
      IF(C742="750 Business promotion",
         E742-(E742/(1+4.793/100)),
         E742-(E742/(1+Dashboard!$F$4))
      )
   )
)</f>
        <v>0</v>
      </c>
      <c r="J742" s="26">
        <f>Bank2[[#This Row],[Money in/ (Money out)]]-Bank2[[#This Row],[GST/HST]]</f>
        <v>0</v>
      </c>
      <c r="L742" s="23">
        <f t="shared" si="33"/>
        <v>0</v>
      </c>
    </row>
    <row r="743" spans="4:12" x14ac:dyDescent="0.2">
      <c r="D743" s="397">
        <f>_xlfn.XLOOKUP(C:C,Table1[for Import to Bank Register dropdown],Table1[for Pivot],0,0,1)</f>
        <v>0</v>
      </c>
      <c r="E743" s="403"/>
      <c r="F743" s="146">
        <f t="shared" si="35"/>
        <v>2222222</v>
      </c>
      <c r="G743" s="375">
        <f t="shared" si="34"/>
        <v>0</v>
      </c>
      <c r="I743" s="376">
        <f>IF(OR(C743="150 Directors advances", C743="120 accounts receivable", C743="720.2 Automobile - Insurance", C743="720.3 Automobile - License", C743="870.4 Rent - Insurance", C743="870.6 Rent - Property Tax", C743="870.7 Rent - Homeoffice", C743="870.9 Rent - Water"),
   0,
   IF(Dashboard!$F$5="Quick",
      IF(OR(C743="190 Automobile",C743="200 computer hardware",C743="210 Computer software",C743="220 Quickbooks software",C743="230 Office equipment",C743="240 Office furniture"),
         E743-(E743/(1+Dashboard!$F$4)),
         0
      ),
      IF(C743="750 Business promotion",
         E743-(E743/(1+4.793/100)),
         E743-(E743/(1+Dashboard!$F$4))
      )
   )
)</f>
        <v>0</v>
      </c>
      <c r="J743" s="26">
        <f>Bank2[[#This Row],[Money in/ (Money out)]]-Bank2[[#This Row],[GST/HST]]</f>
        <v>0</v>
      </c>
      <c r="L743" s="23">
        <f t="shared" si="33"/>
        <v>0</v>
      </c>
    </row>
    <row r="744" spans="4:12" x14ac:dyDescent="0.2">
      <c r="D744" s="397">
        <f>_xlfn.XLOOKUP(C:C,Table1[for Import to Bank Register dropdown],Table1[for Pivot],0,0,1)</f>
        <v>0</v>
      </c>
      <c r="E744" s="403"/>
      <c r="F744" s="146">
        <f t="shared" si="35"/>
        <v>2222222</v>
      </c>
      <c r="G744" s="375">
        <f t="shared" si="34"/>
        <v>0</v>
      </c>
      <c r="I744" s="376">
        <f>IF(OR(C744="150 Directors advances", C744="120 accounts receivable", C744="720.2 Automobile - Insurance", C744="720.3 Automobile - License", C744="870.4 Rent - Insurance", C744="870.6 Rent - Property Tax", C744="870.7 Rent - Homeoffice", C744="870.9 Rent - Water"),
   0,
   IF(Dashboard!$F$5="Quick",
      IF(OR(C744="190 Automobile",C744="200 computer hardware",C744="210 Computer software",C744="220 Quickbooks software",C744="230 Office equipment",C744="240 Office furniture"),
         E744-(E744/(1+Dashboard!$F$4)),
         0
      ),
      IF(C744="750 Business promotion",
         E744-(E744/(1+4.793/100)),
         E744-(E744/(1+Dashboard!$F$4))
      )
   )
)</f>
        <v>0</v>
      </c>
      <c r="J744" s="26">
        <f>Bank2[[#This Row],[Money in/ (Money out)]]-Bank2[[#This Row],[GST/HST]]</f>
        <v>0</v>
      </c>
      <c r="L744" s="23">
        <f t="shared" si="33"/>
        <v>0</v>
      </c>
    </row>
    <row r="745" spans="4:12" x14ac:dyDescent="0.2">
      <c r="D745" s="397">
        <f>_xlfn.XLOOKUP(C:C,Table1[for Import to Bank Register dropdown],Table1[for Pivot],0,0,1)</f>
        <v>0</v>
      </c>
      <c r="E745" s="403"/>
      <c r="F745" s="146">
        <f t="shared" si="35"/>
        <v>2222222</v>
      </c>
      <c r="G745" s="375">
        <f t="shared" si="34"/>
        <v>0</v>
      </c>
      <c r="I745" s="376">
        <f>IF(OR(C745="150 Directors advances", C745="120 accounts receivable", C745="720.2 Automobile - Insurance", C745="720.3 Automobile - License", C745="870.4 Rent - Insurance", C745="870.6 Rent - Property Tax", C745="870.7 Rent - Homeoffice", C745="870.9 Rent - Water"),
   0,
   IF(Dashboard!$F$5="Quick",
      IF(OR(C745="190 Automobile",C745="200 computer hardware",C745="210 Computer software",C745="220 Quickbooks software",C745="230 Office equipment",C745="240 Office furniture"),
         E745-(E745/(1+Dashboard!$F$4)),
         0
      ),
      IF(C745="750 Business promotion",
         E745-(E745/(1+4.793/100)),
         E745-(E745/(1+Dashboard!$F$4))
      )
   )
)</f>
        <v>0</v>
      </c>
      <c r="J745" s="26">
        <f>Bank2[[#This Row],[Money in/ (Money out)]]-Bank2[[#This Row],[GST/HST]]</f>
        <v>0</v>
      </c>
      <c r="L745" s="23">
        <f t="shared" si="33"/>
        <v>0</v>
      </c>
    </row>
    <row r="746" spans="4:12" x14ac:dyDescent="0.2">
      <c r="D746" s="397">
        <f>_xlfn.XLOOKUP(C:C,Table1[for Import to Bank Register dropdown],Table1[for Pivot],0,0,1)</f>
        <v>0</v>
      </c>
      <c r="E746" s="403"/>
      <c r="F746" s="146">
        <f t="shared" si="35"/>
        <v>2222222</v>
      </c>
      <c r="G746" s="375">
        <f t="shared" si="34"/>
        <v>0</v>
      </c>
      <c r="I746" s="376">
        <f>IF(OR(C746="150 Directors advances", C746="120 accounts receivable", C746="720.2 Automobile - Insurance", C746="720.3 Automobile - License", C746="870.4 Rent - Insurance", C746="870.6 Rent - Property Tax", C746="870.7 Rent - Homeoffice", C746="870.9 Rent - Water"),
   0,
   IF(Dashboard!$F$5="Quick",
      IF(OR(C746="190 Automobile",C746="200 computer hardware",C746="210 Computer software",C746="220 Quickbooks software",C746="230 Office equipment",C746="240 Office furniture"),
         E746-(E746/(1+Dashboard!$F$4)),
         0
      ),
      IF(C746="750 Business promotion",
         E746-(E746/(1+4.793/100)),
         E746-(E746/(1+Dashboard!$F$4))
      )
   )
)</f>
        <v>0</v>
      </c>
      <c r="J746" s="26">
        <f>Bank2[[#This Row],[Money in/ (Money out)]]-Bank2[[#This Row],[GST/HST]]</f>
        <v>0</v>
      </c>
      <c r="L746" s="23">
        <f t="shared" si="33"/>
        <v>0</v>
      </c>
    </row>
    <row r="747" spans="4:12" x14ac:dyDescent="0.2">
      <c r="D747" s="397">
        <f>_xlfn.XLOOKUP(C:C,Table1[for Import to Bank Register dropdown],Table1[for Pivot],0,0,1)</f>
        <v>0</v>
      </c>
      <c r="E747" s="403"/>
      <c r="F747" s="146">
        <f t="shared" si="35"/>
        <v>2222222</v>
      </c>
      <c r="G747" s="375">
        <f t="shared" si="34"/>
        <v>0</v>
      </c>
      <c r="I747" s="376">
        <f>IF(OR(C747="150 Directors advances", C747="120 accounts receivable", C747="720.2 Automobile - Insurance", C747="720.3 Automobile - License", C747="870.4 Rent - Insurance", C747="870.6 Rent - Property Tax", C747="870.7 Rent - Homeoffice", C747="870.9 Rent - Water"),
   0,
   IF(Dashboard!$F$5="Quick",
      IF(OR(C747="190 Automobile",C747="200 computer hardware",C747="210 Computer software",C747="220 Quickbooks software",C747="230 Office equipment",C747="240 Office furniture"),
         E747-(E747/(1+Dashboard!$F$4)),
         0
      ),
      IF(C747="750 Business promotion",
         E747-(E747/(1+4.793/100)),
         E747-(E747/(1+Dashboard!$F$4))
      )
   )
)</f>
        <v>0</v>
      </c>
      <c r="J747" s="26">
        <f>Bank2[[#This Row],[Money in/ (Money out)]]-Bank2[[#This Row],[GST/HST]]</f>
        <v>0</v>
      </c>
      <c r="L747" s="23">
        <f t="shared" si="33"/>
        <v>0</v>
      </c>
    </row>
    <row r="748" spans="4:12" x14ac:dyDescent="0.2">
      <c r="D748" s="397">
        <f>_xlfn.XLOOKUP(C:C,Table1[for Import to Bank Register dropdown],Table1[for Pivot],0,0,1)</f>
        <v>0</v>
      </c>
      <c r="E748" s="403"/>
      <c r="F748" s="146">
        <f t="shared" si="35"/>
        <v>2222222</v>
      </c>
      <c r="G748" s="375">
        <f t="shared" si="34"/>
        <v>0</v>
      </c>
      <c r="I748" s="376">
        <f>IF(OR(C748="150 Directors advances", C748="120 accounts receivable", C748="720.2 Automobile - Insurance", C748="720.3 Automobile - License", C748="870.4 Rent - Insurance", C748="870.6 Rent - Property Tax", C748="870.7 Rent - Homeoffice", C748="870.9 Rent - Water"),
   0,
   IF(Dashboard!$F$5="Quick",
      IF(OR(C748="190 Automobile",C748="200 computer hardware",C748="210 Computer software",C748="220 Quickbooks software",C748="230 Office equipment",C748="240 Office furniture"),
         E748-(E748/(1+Dashboard!$F$4)),
         0
      ),
      IF(C748="750 Business promotion",
         E748-(E748/(1+4.793/100)),
         E748-(E748/(1+Dashboard!$F$4))
      )
   )
)</f>
        <v>0</v>
      </c>
      <c r="J748" s="26">
        <f>Bank2[[#This Row],[Money in/ (Money out)]]-Bank2[[#This Row],[GST/HST]]</f>
        <v>0</v>
      </c>
      <c r="L748" s="23">
        <f t="shared" si="33"/>
        <v>0</v>
      </c>
    </row>
    <row r="749" spans="4:12" x14ac:dyDescent="0.2">
      <c r="D749" s="397">
        <f>_xlfn.XLOOKUP(C:C,Table1[for Import to Bank Register dropdown],Table1[for Pivot],0,0,1)</f>
        <v>0</v>
      </c>
      <c r="E749" s="403"/>
      <c r="F749" s="146">
        <f t="shared" si="35"/>
        <v>2222222</v>
      </c>
      <c r="G749" s="375">
        <f t="shared" si="34"/>
        <v>0</v>
      </c>
      <c r="I749" s="376">
        <f>IF(OR(C749="150 Directors advances", C749="120 accounts receivable", C749="720.2 Automobile - Insurance", C749="720.3 Automobile - License", C749="870.4 Rent - Insurance", C749="870.6 Rent - Property Tax", C749="870.7 Rent - Homeoffice", C749="870.9 Rent - Water"),
   0,
   IF(Dashboard!$F$5="Quick",
      IF(OR(C749="190 Automobile",C749="200 computer hardware",C749="210 Computer software",C749="220 Quickbooks software",C749="230 Office equipment",C749="240 Office furniture"),
         E749-(E749/(1+Dashboard!$F$4)),
         0
      ),
      IF(C749="750 Business promotion",
         E749-(E749/(1+4.793/100)),
         E749-(E749/(1+Dashboard!$F$4))
      )
   )
)</f>
        <v>0</v>
      </c>
      <c r="J749" s="26">
        <f>Bank2[[#This Row],[Money in/ (Money out)]]-Bank2[[#This Row],[GST/HST]]</f>
        <v>0</v>
      </c>
      <c r="L749" s="23">
        <f t="shared" si="33"/>
        <v>0</v>
      </c>
    </row>
    <row r="750" spans="4:12" x14ac:dyDescent="0.2">
      <c r="D750" s="397">
        <f>_xlfn.XLOOKUP(C:C,Table1[for Import to Bank Register dropdown],Table1[for Pivot],0,0,1)</f>
        <v>0</v>
      </c>
      <c r="E750" s="403"/>
      <c r="F750" s="146">
        <f t="shared" si="35"/>
        <v>2222222</v>
      </c>
      <c r="G750" s="375">
        <f t="shared" si="34"/>
        <v>0</v>
      </c>
      <c r="I750" s="376">
        <f>IF(OR(C750="150 Directors advances", C750="120 accounts receivable", C750="720.2 Automobile - Insurance", C750="720.3 Automobile - License", C750="870.4 Rent - Insurance", C750="870.6 Rent - Property Tax", C750="870.7 Rent - Homeoffice", C750="870.9 Rent - Water"),
   0,
   IF(Dashboard!$F$5="Quick",
      IF(OR(C750="190 Automobile",C750="200 computer hardware",C750="210 Computer software",C750="220 Quickbooks software",C750="230 Office equipment",C750="240 Office furniture"),
         E750-(E750/(1+Dashboard!$F$4)),
         0
      ),
      IF(C750="750 Business promotion",
         E750-(E750/(1+4.793/100)),
         E750-(E750/(1+Dashboard!$F$4))
      )
   )
)</f>
        <v>0</v>
      </c>
      <c r="J750" s="26">
        <f>Bank2[[#This Row],[Money in/ (Money out)]]-Bank2[[#This Row],[GST/HST]]</f>
        <v>0</v>
      </c>
      <c r="L750" s="23">
        <f t="shared" si="33"/>
        <v>0</v>
      </c>
    </row>
    <row r="751" spans="4:12" x14ac:dyDescent="0.2">
      <c r="D751" s="397">
        <f>_xlfn.XLOOKUP(C:C,Table1[for Import to Bank Register dropdown],Table1[for Pivot],0,0,1)</f>
        <v>0</v>
      </c>
      <c r="E751" s="403"/>
      <c r="F751" s="146">
        <f t="shared" si="35"/>
        <v>2222222</v>
      </c>
      <c r="G751" s="375">
        <f t="shared" si="34"/>
        <v>0</v>
      </c>
      <c r="I751" s="376">
        <f>IF(OR(C751="150 Directors advances", C751="120 accounts receivable", C751="720.2 Automobile - Insurance", C751="720.3 Automobile - License", C751="870.4 Rent - Insurance", C751="870.6 Rent - Property Tax", C751="870.7 Rent - Homeoffice", C751="870.9 Rent - Water"),
   0,
   IF(Dashboard!$F$5="Quick",
      IF(OR(C751="190 Automobile",C751="200 computer hardware",C751="210 Computer software",C751="220 Quickbooks software",C751="230 Office equipment",C751="240 Office furniture"),
         E751-(E751/(1+Dashboard!$F$4)),
         0
      ),
      IF(C751="750 Business promotion",
         E751-(E751/(1+4.793/100)),
         E751-(E751/(1+Dashboard!$F$4))
      )
   )
)</f>
        <v>0</v>
      </c>
      <c r="J751" s="26">
        <f>Bank2[[#This Row],[Money in/ (Money out)]]-Bank2[[#This Row],[GST/HST]]</f>
        <v>0</v>
      </c>
      <c r="L751" s="23">
        <f t="shared" si="33"/>
        <v>0</v>
      </c>
    </row>
    <row r="752" spans="4:12" x14ac:dyDescent="0.2">
      <c r="D752" s="397">
        <f>_xlfn.XLOOKUP(C:C,Table1[for Import to Bank Register dropdown],Table1[for Pivot],0,0,1)</f>
        <v>0</v>
      </c>
      <c r="E752" s="403"/>
      <c r="F752" s="146">
        <f t="shared" si="35"/>
        <v>2222222</v>
      </c>
      <c r="G752" s="375">
        <f t="shared" si="34"/>
        <v>0</v>
      </c>
      <c r="I752" s="376">
        <f>IF(OR(C752="150 Directors advances", C752="120 accounts receivable", C752="720.2 Automobile - Insurance", C752="720.3 Automobile - License", C752="870.4 Rent - Insurance", C752="870.6 Rent - Property Tax", C752="870.7 Rent - Homeoffice", C752="870.9 Rent - Water"),
   0,
   IF(Dashboard!$F$5="Quick",
      IF(OR(C752="190 Automobile",C752="200 computer hardware",C752="210 Computer software",C752="220 Quickbooks software",C752="230 Office equipment",C752="240 Office furniture"),
         E752-(E752/(1+Dashboard!$F$4)),
         0
      ),
      IF(C752="750 Business promotion",
         E752-(E752/(1+4.793/100)),
         E752-(E752/(1+Dashboard!$F$4))
      )
   )
)</f>
        <v>0</v>
      </c>
      <c r="J752" s="26">
        <f>Bank2[[#This Row],[Money in/ (Money out)]]-Bank2[[#This Row],[GST/HST]]</f>
        <v>0</v>
      </c>
      <c r="L752" s="23">
        <f t="shared" si="33"/>
        <v>0</v>
      </c>
    </row>
    <row r="753" spans="4:12" x14ac:dyDescent="0.2">
      <c r="D753" s="397">
        <f>_xlfn.XLOOKUP(C:C,Table1[for Import to Bank Register dropdown],Table1[for Pivot],0,0,1)</f>
        <v>0</v>
      </c>
      <c r="E753" s="403"/>
      <c r="F753" s="146">
        <f t="shared" si="35"/>
        <v>2222222</v>
      </c>
      <c r="G753" s="375">
        <f t="shared" si="34"/>
        <v>0</v>
      </c>
      <c r="I753" s="376">
        <f>IF(OR(C753="150 Directors advances", C753="120 accounts receivable", C753="720.2 Automobile - Insurance", C753="720.3 Automobile - License", C753="870.4 Rent - Insurance", C753="870.6 Rent - Property Tax", C753="870.7 Rent - Homeoffice", C753="870.9 Rent - Water"),
   0,
   IF(Dashboard!$F$5="Quick",
      IF(OR(C753="190 Automobile",C753="200 computer hardware",C753="210 Computer software",C753="220 Quickbooks software",C753="230 Office equipment",C753="240 Office furniture"),
         E753-(E753/(1+Dashboard!$F$4)),
         0
      ),
      IF(C753="750 Business promotion",
         E753-(E753/(1+4.793/100)),
         E753-(E753/(1+Dashboard!$F$4))
      )
   )
)</f>
        <v>0</v>
      </c>
      <c r="J753" s="26">
        <f>Bank2[[#This Row],[Money in/ (Money out)]]-Bank2[[#This Row],[GST/HST]]</f>
        <v>0</v>
      </c>
      <c r="L753" s="23">
        <f t="shared" si="33"/>
        <v>0</v>
      </c>
    </row>
    <row r="754" spans="4:12" x14ac:dyDescent="0.2">
      <c r="D754" s="397">
        <f>_xlfn.XLOOKUP(C:C,Table1[for Import to Bank Register dropdown],Table1[for Pivot],0,0,1)</f>
        <v>0</v>
      </c>
      <c r="E754" s="403"/>
      <c r="F754" s="146">
        <f t="shared" si="35"/>
        <v>2222222</v>
      </c>
      <c r="G754" s="375">
        <f t="shared" si="34"/>
        <v>0</v>
      </c>
      <c r="I754" s="376">
        <f>IF(OR(C754="150 Directors advances", C754="120 accounts receivable", C754="720.2 Automobile - Insurance", C754="720.3 Automobile - License", C754="870.4 Rent - Insurance", C754="870.6 Rent - Property Tax", C754="870.7 Rent - Homeoffice", C754="870.9 Rent - Water"),
   0,
   IF(Dashboard!$F$5="Quick",
      IF(OR(C754="190 Automobile",C754="200 computer hardware",C754="210 Computer software",C754="220 Quickbooks software",C754="230 Office equipment",C754="240 Office furniture"),
         E754-(E754/(1+Dashboard!$F$4)),
         0
      ),
      IF(C754="750 Business promotion",
         E754-(E754/(1+4.793/100)),
         E754-(E754/(1+Dashboard!$F$4))
      )
   )
)</f>
        <v>0</v>
      </c>
      <c r="J754" s="26">
        <f>Bank2[[#This Row],[Money in/ (Money out)]]-Bank2[[#This Row],[GST/HST]]</f>
        <v>0</v>
      </c>
      <c r="L754" s="23">
        <f t="shared" si="33"/>
        <v>0</v>
      </c>
    </row>
    <row r="755" spans="4:12" x14ac:dyDescent="0.2">
      <c r="D755" s="397">
        <f>_xlfn.XLOOKUP(C:C,Table1[for Import to Bank Register dropdown],Table1[for Pivot],0,0,1)</f>
        <v>0</v>
      </c>
      <c r="E755" s="403"/>
      <c r="F755" s="146">
        <f t="shared" si="35"/>
        <v>2222222</v>
      </c>
      <c r="G755" s="375">
        <f t="shared" si="34"/>
        <v>0</v>
      </c>
      <c r="I755" s="376">
        <f>IF(OR(C755="150 Directors advances", C755="120 accounts receivable", C755="720.2 Automobile - Insurance", C755="720.3 Automobile - License", C755="870.4 Rent - Insurance", C755="870.6 Rent - Property Tax", C755="870.7 Rent - Homeoffice", C755="870.9 Rent - Water"),
   0,
   IF(Dashboard!$F$5="Quick",
      IF(OR(C755="190 Automobile",C755="200 computer hardware",C755="210 Computer software",C755="220 Quickbooks software",C755="230 Office equipment",C755="240 Office furniture"),
         E755-(E755/(1+Dashboard!$F$4)),
         0
      ),
      IF(C755="750 Business promotion",
         E755-(E755/(1+4.793/100)),
         E755-(E755/(1+Dashboard!$F$4))
      )
   )
)</f>
        <v>0</v>
      </c>
      <c r="J755" s="26">
        <f>Bank2[[#This Row],[Money in/ (Money out)]]-Bank2[[#This Row],[GST/HST]]</f>
        <v>0</v>
      </c>
      <c r="L755" s="23">
        <f t="shared" si="33"/>
        <v>0</v>
      </c>
    </row>
    <row r="756" spans="4:12" x14ac:dyDescent="0.2">
      <c r="D756" s="397">
        <f>_xlfn.XLOOKUP(C:C,Table1[for Import to Bank Register dropdown],Table1[for Pivot],0,0,1)</f>
        <v>0</v>
      </c>
      <c r="E756" s="403"/>
      <c r="F756" s="146">
        <f t="shared" si="35"/>
        <v>2222222</v>
      </c>
      <c r="G756" s="375">
        <f t="shared" si="34"/>
        <v>0</v>
      </c>
      <c r="I756" s="376">
        <f>IF(OR(C756="150 Directors advances", C756="120 accounts receivable", C756="720.2 Automobile - Insurance", C756="720.3 Automobile - License", C756="870.4 Rent - Insurance", C756="870.6 Rent - Property Tax", C756="870.7 Rent - Homeoffice", C756="870.9 Rent - Water"),
   0,
   IF(Dashboard!$F$5="Quick",
      IF(OR(C756="190 Automobile",C756="200 computer hardware",C756="210 Computer software",C756="220 Quickbooks software",C756="230 Office equipment",C756="240 Office furniture"),
         E756-(E756/(1+Dashboard!$F$4)),
         0
      ),
      IF(C756="750 Business promotion",
         E756-(E756/(1+4.793/100)),
         E756-(E756/(1+Dashboard!$F$4))
      )
   )
)</f>
        <v>0</v>
      </c>
      <c r="J756" s="26">
        <f>Bank2[[#This Row],[Money in/ (Money out)]]-Bank2[[#This Row],[GST/HST]]</f>
        <v>0</v>
      </c>
      <c r="L756" s="23">
        <f t="shared" si="33"/>
        <v>0</v>
      </c>
    </row>
    <row r="757" spans="4:12" x14ac:dyDescent="0.2">
      <c r="D757" s="397">
        <f>_xlfn.XLOOKUP(C:C,Table1[for Import to Bank Register dropdown],Table1[for Pivot],0,0,1)</f>
        <v>0</v>
      </c>
      <c r="E757" s="403"/>
      <c r="F757" s="146">
        <f t="shared" si="35"/>
        <v>2222222</v>
      </c>
      <c r="G757" s="375">
        <f t="shared" si="34"/>
        <v>0</v>
      </c>
      <c r="I757" s="376">
        <f>IF(OR(C757="150 Directors advances", C757="120 accounts receivable", C757="720.2 Automobile - Insurance", C757="720.3 Automobile - License", C757="870.4 Rent - Insurance", C757="870.6 Rent - Property Tax", C757="870.7 Rent - Homeoffice", C757="870.9 Rent - Water"),
   0,
   IF(Dashboard!$F$5="Quick",
      IF(OR(C757="190 Automobile",C757="200 computer hardware",C757="210 Computer software",C757="220 Quickbooks software",C757="230 Office equipment",C757="240 Office furniture"),
         E757-(E757/(1+Dashboard!$F$4)),
         0
      ),
      IF(C757="750 Business promotion",
         E757-(E757/(1+4.793/100)),
         E757-(E757/(1+Dashboard!$F$4))
      )
   )
)</f>
        <v>0</v>
      </c>
      <c r="J757" s="26">
        <f>Bank2[[#This Row],[Money in/ (Money out)]]-Bank2[[#This Row],[GST/HST]]</f>
        <v>0</v>
      </c>
      <c r="L757" s="23">
        <f t="shared" si="33"/>
        <v>0</v>
      </c>
    </row>
    <row r="758" spans="4:12" x14ac:dyDescent="0.2">
      <c r="D758" s="397">
        <f>_xlfn.XLOOKUP(C:C,Table1[for Import to Bank Register dropdown],Table1[for Pivot],0,0,1)</f>
        <v>0</v>
      </c>
      <c r="E758" s="403"/>
      <c r="F758" s="146">
        <f t="shared" si="35"/>
        <v>2222222</v>
      </c>
      <c r="G758" s="375">
        <f t="shared" si="34"/>
        <v>0</v>
      </c>
      <c r="I758" s="376">
        <f>IF(OR(C758="150 Directors advances", C758="120 accounts receivable", C758="720.2 Automobile - Insurance", C758="720.3 Automobile - License", C758="870.4 Rent - Insurance", C758="870.6 Rent - Property Tax", C758="870.7 Rent - Homeoffice", C758="870.9 Rent - Water"),
   0,
   IF(Dashboard!$F$5="Quick",
      IF(OR(C758="190 Automobile",C758="200 computer hardware",C758="210 Computer software",C758="220 Quickbooks software",C758="230 Office equipment",C758="240 Office furniture"),
         E758-(E758/(1+Dashboard!$F$4)),
         0
      ),
      IF(C758="750 Business promotion",
         E758-(E758/(1+4.793/100)),
         E758-(E758/(1+Dashboard!$F$4))
      )
   )
)</f>
        <v>0</v>
      </c>
      <c r="J758" s="26">
        <f>Bank2[[#This Row],[Money in/ (Money out)]]-Bank2[[#This Row],[GST/HST]]</f>
        <v>0</v>
      </c>
      <c r="L758" s="23">
        <f t="shared" si="33"/>
        <v>0</v>
      </c>
    </row>
    <row r="759" spans="4:12" x14ac:dyDescent="0.2">
      <c r="D759" s="397">
        <f>_xlfn.XLOOKUP(C:C,Table1[for Import to Bank Register dropdown],Table1[for Pivot],0,0,1)</f>
        <v>0</v>
      </c>
      <c r="E759" s="403"/>
      <c r="F759" s="146">
        <f t="shared" si="35"/>
        <v>2222222</v>
      </c>
      <c r="G759" s="375">
        <f t="shared" si="34"/>
        <v>0</v>
      </c>
      <c r="I759" s="376">
        <f>IF(OR(C759="150 Directors advances", C759="120 accounts receivable", C759="720.2 Automobile - Insurance", C759="720.3 Automobile - License", C759="870.4 Rent - Insurance", C759="870.6 Rent - Property Tax", C759="870.7 Rent - Homeoffice", C759="870.9 Rent - Water"),
   0,
   IF(Dashboard!$F$5="Quick",
      IF(OR(C759="190 Automobile",C759="200 computer hardware",C759="210 Computer software",C759="220 Quickbooks software",C759="230 Office equipment",C759="240 Office furniture"),
         E759-(E759/(1+Dashboard!$F$4)),
         0
      ),
      IF(C759="750 Business promotion",
         E759-(E759/(1+4.793/100)),
         E759-(E759/(1+Dashboard!$F$4))
      )
   )
)</f>
        <v>0</v>
      </c>
      <c r="J759" s="26">
        <f>Bank2[[#This Row],[Money in/ (Money out)]]-Bank2[[#This Row],[GST/HST]]</f>
        <v>0</v>
      </c>
      <c r="L759" s="23">
        <f t="shared" si="33"/>
        <v>0</v>
      </c>
    </row>
    <row r="760" spans="4:12" x14ac:dyDescent="0.2">
      <c r="D760" s="397">
        <f>_xlfn.XLOOKUP(C:C,Table1[for Import to Bank Register dropdown],Table1[for Pivot],0,0,1)</f>
        <v>0</v>
      </c>
      <c r="E760" s="403"/>
      <c r="F760" s="146">
        <f t="shared" si="35"/>
        <v>2222222</v>
      </c>
      <c r="G760" s="375">
        <f t="shared" si="34"/>
        <v>0</v>
      </c>
      <c r="I760" s="376">
        <f>IF(OR(C760="150 Directors advances", C760="120 accounts receivable", C760="720.2 Automobile - Insurance", C760="720.3 Automobile - License", C760="870.4 Rent - Insurance", C760="870.6 Rent - Property Tax", C760="870.7 Rent - Homeoffice", C760="870.9 Rent - Water"),
   0,
   IF(Dashboard!$F$5="Quick",
      IF(OR(C760="190 Automobile",C760="200 computer hardware",C760="210 Computer software",C760="220 Quickbooks software",C760="230 Office equipment",C760="240 Office furniture"),
         E760-(E760/(1+Dashboard!$F$4)),
         0
      ),
      IF(C760="750 Business promotion",
         E760-(E760/(1+4.793/100)),
         E760-(E760/(1+Dashboard!$F$4))
      )
   )
)</f>
        <v>0</v>
      </c>
      <c r="J760" s="26">
        <f>Bank2[[#This Row],[Money in/ (Money out)]]-Bank2[[#This Row],[GST/HST]]</f>
        <v>0</v>
      </c>
      <c r="L760" s="23">
        <f t="shared" si="33"/>
        <v>0</v>
      </c>
    </row>
    <row r="761" spans="4:12" x14ac:dyDescent="0.2">
      <c r="D761" s="397">
        <f>_xlfn.XLOOKUP(C:C,Table1[for Import to Bank Register dropdown],Table1[for Pivot],0,0,1)</f>
        <v>0</v>
      </c>
      <c r="E761" s="403"/>
      <c r="F761" s="146">
        <f t="shared" si="35"/>
        <v>2222222</v>
      </c>
      <c r="G761" s="375">
        <f t="shared" si="34"/>
        <v>0</v>
      </c>
      <c r="I761" s="376">
        <f>IF(OR(C761="150 Directors advances", C761="120 accounts receivable", C761="720.2 Automobile - Insurance", C761="720.3 Automobile - License", C761="870.4 Rent - Insurance", C761="870.6 Rent - Property Tax", C761="870.7 Rent - Homeoffice", C761="870.9 Rent - Water"),
   0,
   IF(Dashboard!$F$5="Quick",
      IF(OR(C761="190 Automobile",C761="200 computer hardware",C761="210 Computer software",C761="220 Quickbooks software",C761="230 Office equipment",C761="240 Office furniture"),
         E761-(E761/(1+Dashboard!$F$4)),
         0
      ),
      IF(C761="750 Business promotion",
         E761-(E761/(1+4.793/100)),
         E761-(E761/(1+Dashboard!$F$4))
      )
   )
)</f>
        <v>0</v>
      </c>
      <c r="J761" s="26">
        <f>Bank2[[#This Row],[Money in/ (Money out)]]-Bank2[[#This Row],[GST/HST]]</f>
        <v>0</v>
      </c>
      <c r="L761" s="23">
        <f t="shared" si="33"/>
        <v>0</v>
      </c>
    </row>
    <row r="762" spans="4:12" x14ac:dyDescent="0.2">
      <c r="D762" s="397">
        <f>_xlfn.XLOOKUP(C:C,Table1[for Import to Bank Register dropdown],Table1[for Pivot],0,0,1)</f>
        <v>0</v>
      </c>
      <c r="E762" s="403"/>
      <c r="F762" s="146">
        <f t="shared" si="35"/>
        <v>2222222</v>
      </c>
      <c r="G762" s="375">
        <f t="shared" si="34"/>
        <v>0</v>
      </c>
      <c r="I762" s="376">
        <f>IF(OR(C762="150 Directors advances", C762="120 accounts receivable", C762="720.2 Automobile - Insurance", C762="720.3 Automobile - License", C762="870.4 Rent - Insurance", C762="870.6 Rent - Property Tax", C762="870.7 Rent - Homeoffice", C762="870.9 Rent - Water"),
   0,
   IF(Dashboard!$F$5="Quick",
      IF(OR(C762="190 Automobile",C762="200 computer hardware",C762="210 Computer software",C762="220 Quickbooks software",C762="230 Office equipment",C762="240 Office furniture"),
         E762-(E762/(1+Dashboard!$F$4)),
         0
      ),
      IF(C762="750 Business promotion",
         E762-(E762/(1+4.793/100)),
         E762-(E762/(1+Dashboard!$F$4))
      )
   )
)</f>
        <v>0</v>
      </c>
      <c r="J762" s="26">
        <f>Bank2[[#This Row],[Money in/ (Money out)]]-Bank2[[#This Row],[GST/HST]]</f>
        <v>0</v>
      </c>
      <c r="L762" s="23">
        <f t="shared" si="33"/>
        <v>0</v>
      </c>
    </row>
    <row r="763" spans="4:12" x14ac:dyDescent="0.2">
      <c r="D763" s="397">
        <f>_xlfn.XLOOKUP(C:C,Table1[for Import to Bank Register dropdown],Table1[for Pivot],0,0,1)</f>
        <v>0</v>
      </c>
      <c r="E763" s="403"/>
      <c r="F763" s="146">
        <f t="shared" si="35"/>
        <v>2222222</v>
      </c>
      <c r="G763" s="375">
        <f t="shared" si="34"/>
        <v>0</v>
      </c>
      <c r="I763" s="376">
        <f>IF(OR(C763="150 Directors advances", C763="120 accounts receivable", C763="720.2 Automobile - Insurance", C763="720.3 Automobile - License", C763="870.4 Rent - Insurance", C763="870.6 Rent - Property Tax", C763="870.7 Rent - Homeoffice", C763="870.9 Rent - Water"),
   0,
   IF(Dashboard!$F$5="Quick",
      IF(OR(C763="190 Automobile",C763="200 computer hardware",C763="210 Computer software",C763="220 Quickbooks software",C763="230 Office equipment",C763="240 Office furniture"),
         E763-(E763/(1+Dashboard!$F$4)),
         0
      ),
      IF(C763="750 Business promotion",
         E763-(E763/(1+4.793/100)),
         E763-(E763/(1+Dashboard!$F$4))
      )
   )
)</f>
        <v>0</v>
      </c>
      <c r="J763" s="26">
        <f>Bank2[[#This Row],[Money in/ (Money out)]]-Bank2[[#This Row],[GST/HST]]</f>
        <v>0</v>
      </c>
      <c r="L763" s="23">
        <f t="shared" si="33"/>
        <v>0</v>
      </c>
    </row>
    <row r="764" spans="4:12" x14ac:dyDescent="0.2">
      <c r="D764" s="397">
        <f>_xlfn.XLOOKUP(C:C,Table1[for Import to Bank Register dropdown],Table1[for Pivot],0,0,1)</f>
        <v>0</v>
      </c>
      <c r="E764" s="403"/>
      <c r="F764" s="146">
        <f t="shared" si="35"/>
        <v>2222222</v>
      </c>
      <c r="G764" s="375">
        <f t="shared" si="34"/>
        <v>0</v>
      </c>
      <c r="I764" s="376">
        <f>IF(OR(C764="150 Directors advances", C764="120 accounts receivable", C764="720.2 Automobile - Insurance", C764="720.3 Automobile - License", C764="870.4 Rent - Insurance", C764="870.6 Rent - Property Tax", C764="870.7 Rent - Homeoffice", C764="870.9 Rent - Water"),
   0,
   IF(Dashboard!$F$5="Quick",
      IF(OR(C764="190 Automobile",C764="200 computer hardware",C764="210 Computer software",C764="220 Quickbooks software",C764="230 Office equipment",C764="240 Office furniture"),
         E764-(E764/(1+Dashboard!$F$4)),
         0
      ),
      IF(C764="750 Business promotion",
         E764-(E764/(1+4.793/100)),
         E764-(E764/(1+Dashboard!$F$4))
      )
   )
)</f>
        <v>0</v>
      </c>
      <c r="J764" s="26">
        <f>Bank2[[#This Row],[Money in/ (Money out)]]-Bank2[[#This Row],[GST/HST]]</f>
        <v>0</v>
      </c>
      <c r="L764" s="23">
        <f t="shared" si="33"/>
        <v>0</v>
      </c>
    </row>
    <row r="765" spans="4:12" x14ac:dyDescent="0.2">
      <c r="D765" s="397">
        <f>_xlfn.XLOOKUP(C:C,Table1[for Import to Bank Register dropdown],Table1[for Pivot],0,0,1)</f>
        <v>0</v>
      </c>
      <c r="E765" s="403"/>
      <c r="F765" s="146">
        <f t="shared" si="35"/>
        <v>2222222</v>
      </c>
      <c r="G765" s="375">
        <f t="shared" si="34"/>
        <v>0</v>
      </c>
      <c r="I765" s="376">
        <f>IF(OR(C765="150 Directors advances", C765="120 accounts receivable", C765="720.2 Automobile - Insurance", C765="720.3 Automobile - License", C765="870.4 Rent - Insurance", C765="870.6 Rent - Property Tax", C765="870.7 Rent - Homeoffice", C765="870.9 Rent - Water"),
   0,
   IF(Dashboard!$F$5="Quick",
      IF(OR(C765="190 Automobile",C765="200 computer hardware",C765="210 Computer software",C765="220 Quickbooks software",C765="230 Office equipment",C765="240 Office furniture"),
         E765-(E765/(1+Dashboard!$F$4)),
         0
      ),
      IF(C765="750 Business promotion",
         E765-(E765/(1+4.793/100)),
         E765-(E765/(1+Dashboard!$F$4))
      )
   )
)</f>
        <v>0</v>
      </c>
      <c r="J765" s="26">
        <f>Bank2[[#This Row],[Money in/ (Money out)]]-Bank2[[#This Row],[GST/HST]]</f>
        <v>0</v>
      </c>
      <c r="L765" s="23">
        <f t="shared" si="33"/>
        <v>0</v>
      </c>
    </row>
    <row r="766" spans="4:12" x14ac:dyDescent="0.2">
      <c r="D766" s="397">
        <f>_xlfn.XLOOKUP(C:C,Table1[for Import to Bank Register dropdown],Table1[for Pivot],0,0,1)</f>
        <v>0</v>
      </c>
      <c r="E766" s="403"/>
      <c r="F766" s="146">
        <f t="shared" si="35"/>
        <v>2222222</v>
      </c>
      <c r="G766" s="375">
        <f t="shared" si="34"/>
        <v>0</v>
      </c>
      <c r="I766" s="376">
        <f>IF(OR(C766="150 Directors advances", C766="120 accounts receivable", C766="720.2 Automobile - Insurance", C766="720.3 Automobile - License", C766="870.4 Rent - Insurance", C766="870.6 Rent - Property Tax", C766="870.7 Rent - Homeoffice", C766="870.9 Rent - Water"),
   0,
   IF(Dashboard!$F$5="Quick",
      IF(OR(C766="190 Automobile",C766="200 computer hardware",C766="210 Computer software",C766="220 Quickbooks software",C766="230 Office equipment",C766="240 Office furniture"),
         E766-(E766/(1+Dashboard!$F$4)),
         0
      ),
      IF(C766="750 Business promotion",
         E766-(E766/(1+4.793/100)),
         E766-(E766/(1+Dashboard!$F$4))
      )
   )
)</f>
        <v>0</v>
      </c>
      <c r="J766" s="26">
        <f>Bank2[[#This Row],[Money in/ (Money out)]]-Bank2[[#This Row],[GST/HST]]</f>
        <v>0</v>
      </c>
      <c r="L766" s="23">
        <f t="shared" si="33"/>
        <v>0</v>
      </c>
    </row>
    <row r="767" spans="4:12" x14ac:dyDescent="0.2">
      <c r="D767" s="397">
        <f>_xlfn.XLOOKUP(C:C,Table1[for Import to Bank Register dropdown],Table1[for Pivot],0,0,1)</f>
        <v>0</v>
      </c>
      <c r="E767" s="403"/>
      <c r="F767" s="146">
        <f t="shared" si="35"/>
        <v>2222222</v>
      </c>
      <c r="G767" s="375">
        <f t="shared" si="34"/>
        <v>0</v>
      </c>
      <c r="I767" s="376">
        <f>IF(OR(C767="150 Directors advances", C767="120 accounts receivable", C767="720.2 Automobile - Insurance", C767="720.3 Automobile - License", C767="870.4 Rent - Insurance", C767="870.6 Rent - Property Tax", C767="870.7 Rent - Homeoffice", C767="870.9 Rent - Water"),
   0,
   IF(Dashboard!$F$5="Quick",
      IF(OR(C767="190 Automobile",C767="200 computer hardware",C767="210 Computer software",C767="220 Quickbooks software",C767="230 Office equipment",C767="240 Office furniture"),
         E767-(E767/(1+Dashboard!$F$4)),
         0
      ),
      IF(C767="750 Business promotion",
         E767-(E767/(1+4.793/100)),
         E767-(E767/(1+Dashboard!$F$4))
      )
   )
)</f>
        <v>0</v>
      </c>
      <c r="J767" s="26">
        <f>Bank2[[#This Row],[Money in/ (Money out)]]-Bank2[[#This Row],[GST/HST]]</f>
        <v>0</v>
      </c>
      <c r="L767" s="23">
        <f t="shared" si="33"/>
        <v>0</v>
      </c>
    </row>
    <row r="768" spans="4:12" x14ac:dyDescent="0.2">
      <c r="D768" s="397">
        <f>_xlfn.XLOOKUP(C:C,Table1[for Import to Bank Register dropdown],Table1[for Pivot],0,0,1)</f>
        <v>0</v>
      </c>
      <c r="E768" s="403"/>
      <c r="F768" s="146">
        <f t="shared" si="35"/>
        <v>2222222</v>
      </c>
      <c r="G768" s="375">
        <f t="shared" si="34"/>
        <v>0</v>
      </c>
      <c r="I768" s="376">
        <f>IF(OR(C768="150 Directors advances", C768="120 accounts receivable", C768="720.2 Automobile - Insurance", C768="720.3 Automobile - License", C768="870.4 Rent - Insurance", C768="870.6 Rent - Property Tax", C768="870.7 Rent - Homeoffice", C768="870.9 Rent - Water"),
   0,
   IF(Dashboard!$F$5="Quick",
      IF(OR(C768="190 Automobile",C768="200 computer hardware",C768="210 Computer software",C768="220 Quickbooks software",C768="230 Office equipment",C768="240 Office furniture"),
         E768-(E768/(1+Dashboard!$F$4)),
         0
      ),
      IF(C768="750 Business promotion",
         E768-(E768/(1+4.793/100)),
         E768-(E768/(1+Dashboard!$F$4))
      )
   )
)</f>
        <v>0</v>
      </c>
      <c r="J768" s="26">
        <f>Bank2[[#This Row],[Money in/ (Money out)]]-Bank2[[#This Row],[GST/HST]]</f>
        <v>0</v>
      </c>
      <c r="L768" s="23">
        <f t="shared" si="33"/>
        <v>0</v>
      </c>
    </row>
    <row r="769" spans="4:12" x14ac:dyDescent="0.2">
      <c r="D769" s="397">
        <f>_xlfn.XLOOKUP(C:C,Table1[for Import to Bank Register dropdown],Table1[for Pivot],0,0,1)</f>
        <v>0</v>
      </c>
      <c r="E769" s="403"/>
      <c r="F769" s="146">
        <f t="shared" si="35"/>
        <v>2222222</v>
      </c>
      <c r="G769" s="375">
        <f t="shared" si="34"/>
        <v>0</v>
      </c>
      <c r="I769" s="376">
        <f>IF(OR(C769="150 Directors advances", C769="120 accounts receivable", C769="720.2 Automobile - Insurance", C769="720.3 Automobile - License", C769="870.4 Rent - Insurance", C769="870.6 Rent - Property Tax", C769="870.7 Rent - Homeoffice", C769="870.9 Rent - Water"),
   0,
   IF(Dashboard!$F$5="Quick",
      IF(OR(C769="190 Automobile",C769="200 computer hardware",C769="210 Computer software",C769="220 Quickbooks software",C769="230 Office equipment",C769="240 Office furniture"),
         E769-(E769/(1+Dashboard!$F$4)),
         0
      ),
      IF(C769="750 Business promotion",
         E769-(E769/(1+4.793/100)),
         E769-(E769/(1+Dashboard!$F$4))
      )
   )
)</f>
        <v>0</v>
      </c>
      <c r="J769" s="26">
        <f>Bank2[[#This Row],[Money in/ (Money out)]]-Bank2[[#This Row],[GST/HST]]</f>
        <v>0</v>
      </c>
      <c r="L769" s="23">
        <f t="shared" si="33"/>
        <v>0</v>
      </c>
    </row>
    <row r="770" spans="4:12" x14ac:dyDescent="0.2">
      <c r="D770" s="397">
        <f>_xlfn.XLOOKUP(C:C,Table1[for Import to Bank Register dropdown],Table1[for Pivot],0,0,1)</f>
        <v>0</v>
      </c>
      <c r="E770" s="403"/>
      <c r="F770" s="146">
        <f t="shared" si="35"/>
        <v>2222222</v>
      </c>
      <c r="G770" s="375">
        <f t="shared" si="34"/>
        <v>0</v>
      </c>
      <c r="I770" s="376">
        <f>IF(OR(C770="150 Directors advances", C770="120 accounts receivable", C770="720.2 Automobile - Insurance", C770="720.3 Automobile - License", C770="870.4 Rent - Insurance", C770="870.6 Rent - Property Tax", C770="870.7 Rent - Homeoffice", C770="870.9 Rent - Water"),
   0,
   IF(Dashboard!$F$5="Quick",
      IF(OR(C770="190 Automobile",C770="200 computer hardware",C770="210 Computer software",C770="220 Quickbooks software",C770="230 Office equipment",C770="240 Office furniture"),
         E770-(E770/(1+Dashboard!$F$4)),
         0
      ),
      IF(C770="750 Business promotion",
         E770-(E770/(1+4.793/100)),
         E770-(E770/(1+Dashboard!$F$4))
      )
   )
)</f>
        <v>0</v>
      </c>
      <c r="J770" s="26">
        <f>Bank2[[#This Row],[Money in/ (Money out)]]-Bank2[[#This Row],[GST/HST]]</f>
        <v>0</v>
      </c>
      <c r="L770" s="23">
        <f t="shared" si="33"/>
        <v>0</v>
      </c>
    </row>
    <row r="771" spans="4:12" x14ac:dyDescent="0.2">
      <c r="D771" s="397">
        <f>_xlfn.XLOOKUP(C:C,Table1[for Import to Bank Register dropdown],Table1[for Pivot],0,0,1)</f>
        <v>0</v>
      </c>
      <c r="E771" s="403"/>
      <c r="F771" s="146">
        <f t="shared" si="35"/>
        <v>2222222</v>
      </c>
      <c r="G771" s="375">
        <f t="shared" si="34"/>
        <v>0</v>
      </c>
      <c r="I771" s="376">
        <f>IF(OR(C771="150 Directors advances", C771="120 accounts receivable", C771="720.2 Automobile - Insurance", C771="720.3 Automobile - License", C771="870.4 Rent - Insurance", C771="870.6 Rent - Property Tax", C771="870.7 Rent - Homeoffice", C771="870.9 Rent - Water"),
   0,
   IF(Dashboard!$F$5="Quick",
      IF(OR(C771="190 Automobile",C771="200 computer hardware",C771="210 Computer software",C771="220 Quickbooks software",C771="230 Office equipment",C771="240 Office furniture"),
         E771-(E771/(1+Dashboard!$F$4)),
         0
      ),
      IF(C771="750 Business promotion",
         E771-(E771/(1+4.793/100)),
         E771-(E771/(1+Dashboard!$F$4))
      )
   )
)</f>
        <v>0</v>
      </c>
      <c r="J771" s="26">
        <f>Bank2[[#This Row],[Money in/ (Money out)]]-Bank2[[#This Row],[GST/HST]]</f>
        <v>0</v>
      </c>
      <c r="L771" s="23">
        <f t="shared" si="33"/>
        <v>0</v>
      </c>
    </row>
    <row r="772" spans="4:12" x14ac:dyDescent="0.2">
      <c r="D772" s="397">
        <f>_xlfn.XLOOKUP(C:C,Table1[for Import to Bank Register dropdown],Table1[for Pivot],0,0,1)</f>
        <v>0</v>
      </c>
      <c r="E772" s="403"/>
      <c r="F772" s="146">
        <f t="shared" si="35"/>
        <v>2222222</v>
      </c>
      <c r="G772" s="375">
        <f t="shared" si="34"/>
        <v>0</v>
      </c>
      <c r="I772" s="376">
        <f>IF(OR(C772="150 Directors advances", C772="120 accounts receivable", C772="720.2 Automobile - Insurance", C772="720.3 Automobile - License", C772="870.4 Rent - Insurance", C772="870.6 Rent - Property Tax", C772="870.7 Rent - Homeoffice", C772="870.9 Rent - Water"),
   0,
   IF(Dashboard!$F$5="Quick",
      IF(OR(C772="190 Automobile",C772="200 computer hardware",C772="210 Computer software",C772="220 Quickbooks software",C772="230 Office equipment",C772="240 Office furniture"),
         E772-(E772/(1+Dashboard!$F$4)),
         0
      ),
      IF(C772="750 Business promotion",
         E772-(E772/(1+4.793/100)),
         E772-(E772/(1+Dashboard!$F$4))
      )
   )
)</f>
        <v>0</v>
      </c>
      <c r="J772" s="26">
        <f>Bank2[[#This Row],[Money in/ (Money out)]]-Bank2[[#This Row],[GST/HST]]</f>
        <v>0</v>
      </c>
      <c r="L772" s="23">
        <f t="shared" si="33"/>
        <v>0</v>
      </c>
    </row>
    <row r="773" spans="4:12" x14ac:dyDescent="0.2">
      <c r="D773" s="397">
        <f>_xlfn.XLOOKUP(C:C,Table1[for Import to Bank Register dropdown],Table1[for Pivot],0,0,1)</f>
        <v>0</v>
      </c>
      <c r="E773" s="403"/>
      <c r="F773" s="146">
        <f t="shared" si="35"/>
        <v>2222222</v>
      </c>
      <c r="G773" s="375">
        <f t="shared" si="34"/>
        <v>0</v>
      </c>
      <c r="I773" s="376">
        <f>IF(OR(C773="150 Directors advances", C773="120 accounts receivable", C773="720.2 Automobile - Insurance", C773="720.3 Automobile - License", C773="870.4 Rent - Insurance", C773="870.6 Rent - Property Tax", C773="870.7 Rent - Homeoffice", C773="870.9 Rent - Water"),
   0,
   IF(Dashboard!$F$5="Quick",
      IF(OR(C773="190 Automobile",C773="200 computer hardware",C773="210 Computer software",C773="220 Quickbooks software",C773="230 Office equipment",C773="240 Office furniture"),
         E773-(E773/(1+Dashboard!$F$4)),
         0
      ),
      IF(C773="750 Business promotion",
         E773-(E773/(1+4.793/100)),
         E773-(E773/(1+Dashboard!$F$4))
      )
   )
)</f>
        <v>0</v>
      </c>
      <c r="J773" s="26">
        <f>Bank2[[#This Row],[Money in/ (Money out)]]-Bank2[[#This Row],[GST/HST]]</f>
        <v>0</v>
      </c>
      <c r="L773" s="23">
        <f t="shared" si="33"/>
        <v>0</v>
      </c>
    </row>
    <row r="774" spans="4:12" x14ac:dyDescent="0.2">
      <c r="D774" s="397">
        <f>_xlfn.XLOOKUP(C:C,Table1[for Import to Bank Register dropdown],Table1[for Pivot],0,0,1)</f>
        <v>0</v>
      </c>
      <c r="E774" s="403"/>
      <c r="F774" s="146">
        <f t="shared" si="35"/>
        <v>2222222</v>
      </c>
      <c r="G774" s="375">
        <f t="shared" si="34"/>
        <v>0</v>
      </c>
      <c r="I774" s="376">
        <f>IF(OR(C774="150 Directors advances", C774="120 accounts receivable", C774="720.2 Automobile - Insurance", C774="720.3 Automobile - License", C774="870.4 Rent - Insurance", C774="870.6 Rent - Property Tax", C774="870.7 Rent - Homeoffice", C774="870.9 Rent - Water"),
   0,
   IF(Dashboard!$F$5="Quick",
      IF(OR(C774="190 Automobile",C774="200 computer hardware",C774="210 Computer software",C774="220 Quickbooks software",C774="230 Office equipment",C774="240 Office furniture"),
         E774-(E774/(1+Dashboard!$F$4)),
         0
      ),
      IF(C774="750 Business promotion",
         E774-(E774/(1+4.793/100)),
         E774-(E774/(1+Dashboard!$F$4))
      )
   )
)</f>
        <v>0</v>
      </c>
      <c r="J774" s="26">
        <f>Bank2[[#This Row],[Money in/ (Money out)]]-Bank2[[#This Row],[GST/HST]]</f>
        <v>0</v>
      </c>
      <c r="L774" s="23">
        <f t="shared" si="33"/>
        <v>0</v>
      </c>
    </row>
    <row r="775" spans="4:12" x14ac:dyDescent="0.2">
      <c r="D775" s="397">
        <f>_xlfn.XLOOKUP(C:C,Table1[for Import to Bank Register dropdown],Table1[for Pivot],0,0,1)</f>
        <v>0</v>
      </c>
      <c r="E775" s="403"/>
      <c r="F775" s="146">
        <f t="shared" si="35"/>
        <v>2222222</v>
      </c>
      <c r="G775" s="375">
        <f t="shared" si="34"/>
        <v>0</v>
      </c>
      <c r="I775" s="376">
        <f>IF(OR(C775="150 Directors advances", C775="120 accounts receivable", C775="720.2 Automobile - Insurance", C775="720.3 Automobile - License", C775="870.4 Rent - Insurance", C775="870.6 Rent - Property Tax", C775="870.7 Rent - Homeoffice", C775="870.9 Rent - Water"),
   0,
   IF(Dashboard!$F$5="Quick",
      IF(OR(C775="190 Automobile",C775="200 computer hardware",C775="210 Computer software",C775="220 Quickbooks software",C775="230 Office equipment",C775="240 Office furniture"),
         E775-(E775/(1+Dashboard!$F$4)),
         0
      ),
      IF(C775="750 Business promotion",
         E775-(E775/(1+4.793/100)),
         E775-(E775/(1+Dashboard!$F$4))
      )
   )
)</f>
        <v>0</v>
      </c>
      <c r="J775" s="26">
        <f>Bank2[[#This Row],[Money in/ (Money out)]]-Bank2[[#This Row],[GST/HST]]</f>
        <v>0</v>
      </c>
      <c r="L775" s="23">
        <f t="shared" ref="L775:L838" si="36">$L$3</f>
        <v>0</v>
      </c>
    </row>
    <row r="776" spans="4:12" x14ac:dyDescent="0.2">
      <c r="D776" s="397">
        <f>_xlfn.XLOOKUP(C:C,Table1[for Import to Bank Register dropdown],Table1[for Pivot],0,0,1)</f>
        <v>0</v>
      </c>
      <c r="E776" s="403"/>
      <c r="F776" s="146">
        <f t="shared" si="35"/>
        <v>2222222</v>
      </c>
      <c r="G776" s="375">
        <f t="shared" si="34"/>
        <v>0</v>
      </c>
      <c r="I776" s="376">
        <f>IF(OR(C776="150 Directors advances", C776="120 accounts receivable", C776="720.2 Automobile - Insurance", C776="720.3 Automobile - License", C776="870.4 Rent - Insurance", C776="870.6 Rent - Property Tax", C776="870.7 Rent - Homeoffice", C776="870.9 Rent - Water"),
   0,
   IF(Dashboard!$F$5="Quick",
      IF(OR(C776="190 Automobile",C776="200 computer hardware",C776="210 Computer software",C776="220 Quickbooks software",C776="230 Office equipment",C776="240 Office furniture"),
         E776-(E776/(1+Dashboard!$F$4)),
         0
      ),
      IF(C776="750 Business promotion",
         E776-(E776/(1+4.793/100)),
         E776-(E776/(1+Dashboard!$F$4))
      )
   )
)</f>
        <v>0</v>
      </c>
      <c r="J776" s="26">
        <f>Bank2[[#This Row],[Money in/ (Money out)]]-Bank2[[#This Row],[GST/HST]]</f>
        <v>0</v>
      </c>
      <c r="L776" s="23">
        <f t="shared" si="36"/>
        <v>0</v>
      </c>
    </row>
    <row r="777" spans="4:12" x14ac:dyDescent="0.2">
      <c r="D777" s="397">
        <f>_xlfn.XLOOKUP(C:C,Table1[for Import to Bank Register dropdown],Table1[for Pivot],0,0,1)</f>
        <v>0</v>
      </c>
      <c r="E777" s="403"/>
      <c r="F777" s="146">
        <f t="shared" si="35"/>
        <v>2222222</v>
      </c>
      <c r="G777" s="375">
        <f t="shared" si="34"/>
        <v>0</v>
      </c>
      <c r="I777" s="376">
        <f>IF(OR(C777="150 Directors advances", C777="120 accounts receivable", C777="720.2 Automobile - Insurance", C777="720.3 Automobile - License", C777="870.4 Rent - Insurance", C777="870.6 Rent - Property Tax", C777="870.7 Rent - Homeoffice", C777="870.9 Rent - Water"),
   0,
   IF(Dashboard!$F$5="Quick",
      IF(OR(C777="190 Automobile",C777="200 computer hardware",C777="210 Computer software",C777="220 Quickbooks software",C777="230 Office equipment",C777="240 Office furniture"),
         E777-(E777/(1+Dashboard!$F$4)),
         0
      ),
      IF(C777="750 Business promotion",
         E777-(E777/(1+4.793/100)),
         E777-(E777/(1+Dashboard!$F$4))
      )
   )
)</f>
        <v>0</v>
      </c>
      <c r="J777" s="26">
        <f>Bank2[[#This Row],[Money in/ (Money out)]]-Bank2[[#This Row],[GST/HST]]</f>
        <v>0</v>
      </c>
      <c r="L777" s="23">
        <f t="shared" si="36"/>
        <v>0</v>
      </c>
    </row>
    <row r="778" spans="4:12" x14ac:dyDescent="0.2">
      <c r="D778" s="397">
        <f>_xlfn.XLOOKUP(C:C,Table1[for Import to Bank Register dropdown],Table1[for Pivot],0,0,1)</f>
        <v>0</v>
      </c>
      <c r="E778" s="403"/>
      <c r="F778" s="146">
        <f t="shared" si="35"/>
        <v>2222222</v>
      </c>
      <c r="G778" s="375">
        <f t="shared" ref="G778:G841" si="37">G777+E778</f>
        <v>0</v>
      </c>
      <c r="I778" s="376">
        <f>IF(OR(C778="150 Directors advances", C778="120 accounts receivable", C778="720.2 Automobile - Insurance", C778="720.3 Automobile - License", C778="870.4 Rent - Insurance", C778="870.6 Rent - Property Tax", C778="870.7 Rent - Homeoffice", C778="870.9 Rent - Water"),
   0,
   IF(Dashboard!$F$5="Quick",
      IF(OR(C778="190 Automobile",C778="200 computer hardware",C778="210 Computer software",C778="220 Quickbooks software",C778="230 Office equipment",C778="240 Office furniture"),
         E778-(E778/(1+Dashboard!$F$4)),
         0
      ),
      IF(C778="750 Business promotion",
         E778-(E778/(1+4.793/100)),
         E778-(E778/(1+Dashboard!$F$4))
      )
   )
)</f>
        <v>0</v>
      </c>
      <c r="J778" s="26">
        <f>Bank2[[#This Row],[Money in/ (Money out)]]-Bank2[[#This Row],[GST/HST]]</f>
        <v>0</v>
      </c>
      <c r="L778" s="23">
        <f t="shared" si="36"/>
        <v>0</v>
      </c>
    </row>
    <row r="779" spans="4:12" x14ac:dyDescent="0.2">
      <c r="D779" s="397">
        <f>_xlfn.XLOOKUP(C:C,Table1[for Import to Bank Register dropdown],Table1[for Pivot],0,0,1)</f>
        <v>0</v>
      </c>
      <c r="E779" s="403"/>
      <c r="F779" s="146">
        <f t="shared" ref="F779:F842" si="38">$E$2</f>
        <v>2222222</v>
      </c>
      <c r="G779" s="375">
        <f t="shared" si="37"/>
        <v>0</v>
      </c>
      <c r="I779" s="376">
        <f>IF(OR(C779="150 Directors advances", C779="120 accounts receivable", C779="720.2 Automobile - Insurance", C779="720.3 Automobile - License", C779="870.4 Rent - Insurance", C779="870.6 Rent - Property Tax", C779="870.7 Rent - Homeoffice", C779="870.9 Rent - Water"),
   0,
   IF(Dashboard!$F$5="Quick",
      IF(OR(C779="190 Automobile",C779="200 computer hardware",C779="210 Computer software",C779="220 Quickbooks software",C779="230 Office equipment",C779="240 Office furniture"),
         E779-(E779/(1+Dashboard!$F$4)),
         0
      ),
      IF(C779="750 Business promotion",
         E779-(E779/(1+4.793/100)),
         E779-(E779/(1+Dashboard!$F$4))
      )
   )
)</f>
        <v>0</v>
      </c>
      <c r="J779" s="26">
        <f>Bank2[[#This Row],[Money in/ (Money out)]]-Bank2[[#This Row],[GST/HST]]</f>
        <v>0</v>
      </c>
      <c r="L779" s="23">
        <f t="shared" si="36"/>
        <v>0</v>
      </c>
    </row>
    <row r="780" spans="4:12" x14ac:dyDescent="0.2">
      <c r="D780" s="397">
        <f>_xlfn.XLOOKUP(C:C,Table1[for Import to Bank Register dropdown],Table1[for Pivot],0,0,1)</f>
        <v>0</v>
      </c>
      <c r="E780" s="403"/>
      <c r="F780" s="146">
        <f t="shared" si="38"/>
        <v>2222222</v>
      </c>
      <c r="G780" s="375">
        <f t="shared" si="37"/>
        <v>0</v>
      </c>
      <c r="I780" s="376">
        <f>IF(OR(C780="150 Directors advances", C780="120 accounts receivable", C780="720.2 Automobile - Insurance", C780="720.3 Automobile - License", C780="870.4 Rent - Insurance", C780="870.6 Rent - Property Tax", C780="870.7 Rent - Homeoffice", C780="870.9 Rent - Water"),
   0,
   IF(Dashboard!$F$5="Quick",
      IF(OR(C780="190 Automobile",C780="200 computer hardware",C780="210 Computer software",C780="220 Quickbooks software",C780="230 Office equipment",C780="240 Office furniture"),
         E780-(E780/(1+Dashboard!$F$4)),
         0
      ),
      IF(C780="750 Business promotion",
         E780-(E780/(1+4.793/100)),
         E780-(E780/(1+Dashboard!$F$4))
      )
   )
)</f>
        <v>0</v>
      </c>
      <c r="J780" s="26">
        <f>Bank2[[#This Row],[Money in/ (Money out)]]-Bank2[[#This Row],[GST/HST]]</f>
        <v>0</v>
      </c>
      <c r="L780" s="23">
        <f t="shared" si="36"/>
        <v>0</v>
      </c>
    </row>
    <row r="781" spans="4:12" x14ac:dyDescent="0.2">
      <c r="D781" s="397">
        <f>_xlfn.XLOOKUP(C:C,Table1[for Import to Bank Register dropdown],Table1[for Pivot],0,0,1)</f>
        <v>0</v>
      </c>
      <c r="E781" s="403"/>
      <c r="F781" s="146">
        <f t="shared" si="38"/>
        <v>2222222</v>
      </c>
      <c r="G781" s="375">
        <f t="shared" si="37"/>
        <v>0</v>
      </c>
      <c r="I781" s="376">
        <f>IF(OR(C781="150 Directors advances", C781="120 accounts receivable", C781="720.2 Automobile - Insurance", C781="720.3 Automobile - License", C781="870.4 Rent - Insurance", C781="870.6 Rent - Property Tax", C781="870.7 Rent - Homeoffice", C781="870.9 Rent - Water"),
   0,
   IF(Dashboard!$F$5="Quick",
      IF(OR(C781="190 Automobile",C781="200 computer hardware",C781="210 Computer software",C781="220 Quickbooks software",C781="230 Office equipment",C781="240 Office furniture"),
         E781-(E781/(1+Dashboard!$F$4)),
         0
      ),
      IF(C781="750 Business promotion",
         E781-(E781/(1+4.793/100)),
         E781-(E781/(1+Dashboard!$F$4))
      )
   )
)</f>
        <v>0</v>
      </c>
      <c r="J781" s="26">
        <f>Bank2[[#This Row],[Money in/ (Money out)]]-Bank2[[#This Row],[GST/HST]]</f>
        <v>0</v>
      </c>
      <c r="L781" s="23">
        <f t="shared" si="36"/>
        <v>0</v>
      </c>
    </row>
    <row r="782" spans="4:12" x14ac:dyDescent="0.2">
      <c r="D782" s="397">
        <f>_xlfn.XLOOKUP(C:C,Table1[for Import to Bank Register dropdown],Table1[for Pivot],0,0,1)</f>
        <v>0</v>
      </c>
      <c r="E782" s="403"/>
      <c r="F782" s="146">
        <f t="shared" si="38"/>
        <v>2222222</v>
      </c>
      <c r="G782" s="375">
        <f t="shared" si="37"/>
        <v>0</v>
      </c>
      <c r="I782" s="376">
        <f>IF(OR(C782="150 Directors advances", C782="120 accounts receivable", C782="720.2 Automobile - Insurance", C782="720.3 Automobile - License", C782="870.4 Rent - Insurance", C782="870.6 Rent - Property Tax", C782="870.7 Rent - Homeoffice", C782="870.9 Rent - Water"),
   0,
   IF(Dashboard!$F$5="Quick",
      IF(OR(C782="190 Automobile",C782="200 computer hardware",C782="210 Computer software",C782="220 Quickbooks software",C782="230 Office equipment",C782="240 Office furniture"),
         E782-(E782/(1+Dashboard!$F$4)),
         0
      ),
      IF(C782="750 Business promotion",
         E782-(E782/(1+4.793/100)),
         E782-(E782/(1+Dashboard!$F$4))
      )
   )
)</f>
        <v>0</v>
      </c>
      <c r="J782" s="26">
        <f>Bank2[[#This Row],[Money in/ (Money out)]]-Bank2[[#This Row],[GST/HST]]</f>
        <v>0</v>
      </c>
      <c r="L782" s="23">
        <f t="shared" si="36"/>
        <v>0</v>
      </c>
    </row>
    <row r="783" spans="4:12" x14ac:dyDescent="0.2">
      <c r="D783" s="397">
        <f>_xlfn.XLOOKUP(C:C,Table1[for Import to Bank Register dropdown],Table1[for Pivot],0,0,1)</f>
        <v>0</v>
      </c>
      <c r="E783" s="403"/>
      <c r="F783" s="146">
        <f t="shared" si="38"/>
        <v>2222222</v>
      </c>
      <c r="G783" s="375">
        <f t="shared" si="37"/>
        <v>0</v>
      </c>
      <c r="I783" s="376">
        <f>IF(OR(C783="150 Directors advances", C783="120 accounts receivable", C783="720.2 Automobile - Insurance", C783="720.3 Automobile - License", C783="870.4 Rent - Insurance", C783="870.6 Rent - Property Tax", C783="870.7 Rent - Homeoffice", C783="870.9 Rent - Water"),
   0,
   IF(Dashboard!$F$5="Quick",
      IF(OR(C783="190 Automobile",C783="200 computer hardware",C783="210 Computer software",C783="220 Quickbooks software",C783="230 Office equipment",C783="240 Office furniture"),
         E783-(E783/(1+Dashboard!$F$4)),
         0
      ),
      IF(C783="750 Business promotion",
         E783-(E783/(1+4.793/100)),
         E783-(E783/(1+Dashboard!$F$4))
      )
   )
)</f>
        <v>0</v>
      </c>
      <c r="J783" s="26">
        <f>Bank2[[#This Row],[Money in/ (Money out)]]-Bank2[[#This Row],[GST/HST]]</f>
        <v>0</v>
      </c>
      <c r="L783" s="23">
        <f t="shared" si="36"/>
        <v>0</v>
      </c>
    </row>
    <row r="784" spans="4:12" x14ac:dyDescent="0.2">
      <c r="D784" s="397">
        <f>_xlfn.XLOOKUP(C:C,Table1[for Import to Bank Register dropdown],Table1[for Pivot],0,0,1)</f>
        <v>0</v>
      </c>
      <c r="E784" s="403"/>
      <c r="F784" s="146">
        <f t="shared" si="38"/>
        <v>2222222</v>
      </c>
      <c r="G784" s="375">
        <f t="shared" si="37"/>
        <v>0</v>
      </c>
      <c r="I784" s="376">
        <f>IF(OR(C784="150 Directors advances", C784="120 accounts receivable", C784="720.2 Automobile - Insurance", C784="720.3 Automobile - License", C784="870.4 Rent - Insurance", C784="870.6 Rent - Property Tax", C784="870.7 Rent - Homeoffice", C784="870.9 Rent - Water"),
   0,
   IF(Dashboard!$F$5="Quick",
      IF(OR(C784="190 Automobile",C784="200 computer hardware",C784="210 Computer software",C784="220 Quickbooks software",C784="230 Office equipment",C784="240 Office furniture"),
         E784-(E784/(1+Dashboard!$F$4)),
         0
      ),
      IF(C784="750 Business promotion",
         E784-(E784/(1+4.793/100)),
         E784-(E784/(1+Dashboard!$F$4))
      )
   )
)</f>
        <v>0</v>
      </c>
      <c r="J784" s="26">
        <f>Bank2[[#This Row],[Money in/ (Money out)]]-Bank2[[#This Row],[GST/HST]]</f>
        <v>0</v>
      </c>
      <c r="L784" s="23">
        <f t="shared" si="36"/>
        <v>0</v>
      </c>
    </row>
    <row r="785" spans="4:12" x14ac:dyDescent="0.2">
      <c r="D785" s="397">
        <f>_xlfn.XLOOKUP(C:C,Table1[for Import to Bank Register dropdown],Table1[for Pivot],0,0,1)</f>
        <v>0</v>
      </c>
      <c r="E785" s="403"/>
      <c r="F785" s="146">
        <f t="shared" si="38"/>
        <v>2222222</v>
      </c>
      <c r="G785" s="375">
        <f t="shared" si="37"/>
        <v>0</v>
      </c>
      <c r="I785" s="376">
        <f>IF(OR(C785="150 Directors advances", C785="120 accounts receivable", C785="720.2 Automobile - Insurance", C785="720.3 Automobile - License", C785="870.4 Rent - Insurance", C785="870.6 Rent - Property Tax", C785="870.7 Rent - Homeoffice", C785="870.9 Rent - Water"),
   0,
   IF(Dashboard!$F$5="Quick",
      IF(OR(C785="190 Automobile",C785="200 computer hardware",C785="210 Computer software",C785="220 Quickbooks software",C785="230 Office equipment",C785="240 Office furniture"),
         E785-(E785/(1+Dashboard!$F$4)),
         0
      ),
      IF(C785="750 Business promotion",
         E785-(E785/(1+4.793/100)),
         E785-(E785/(1+Dashboard!$F$4))
      )
   )
)</f>
        <v>0</v>
      </c>
      <c r="J785" s="26">
        <f>Bank2[[#This Row],[Money in/ (Money out)]]-Bank2[[#This Row],[GST/HST]]</f>
        <v>0</v>
      </c>
      <c r="L785" s="23">
        <f t="shared" si="36"/>
        <v>0</v>
      </c>
    </row>
    <row r="786" spans="4:12" x14ac:dyDescent="0.2">
      <c r="D786" s="397">
        <f>_xlfn.XLOOKUP(C:C,Table1[for Import to Bank Register dropdown],Table1[for Pivot],0,0,1)</f>
        <v>0</v>
      </c>
      <c r="E786" s="403"/>
      <c r="F786" s="146">
        <f t="shared" si="38"/>
        <v>2222222</v>
      </c>
      <c r="G786" s="375">
        <f t="shared" si="37"/>
        <v>0</v>
      </c>
      <c r="I786" s="376">
        <f>IF(OR(C786="150 Directors advances", C786="120 accounts receivable", C786="720.2 Automobile - Insurance", C786="720.3 Automobile - License", C786="870.4 Rent - Insurance", C786="870.6 Rent - Property Tax", C786="870.7 Rent - Homeoffice", C786="870.9 Rent - Water"),
   0,
   IF(Dashboard!$F$5="Quick",
      IF(OR(C786="190 Automobile",C786="200 computer hardware",C786="210 Computer software",C786="220 Quickbooks software",C786="230 Office equipment",C786="240 Office furniture"),
         E786-(E786/(1+Dashboard!$F$4)),
         0
      ),
      IF(C786="750 Business promotion",
         E786-(E786/(1+4.793/100)),
         E786-(E786/(1+Dashboard!$F$4))
      )
   )
)</f>
        <v>0</v>
      </c>
      <c r="J786" s="26">
        <f>Bank2[[#This Row],[Money in/ (Money out)]]-Bank2[[#This Row],[GST/HST]]</f>
        <v>0</v>
      </c>
      <c r="L786" s="23">
        <f t="shared" si="36"/>
        <v>0</v>
      </c>
    </row>
    <row r="787" spans="4:12" x14ac:dyDescent="0.2">
      <c r="D787" s="397">
        <f>_xlfn.XLOOKUP(C:C,Table1[for Import to Bank Register dropdown],Table1[for Pivot],0,0,1)</f>
        <v>0</v>
      </c>
      <c r="E787" s="403"/>
      <c r="F787" s="146">
        <f t="shared" si="38"/>
        <v>2222222</v>
      </c>
      <c r="G787" s="375">
        <f t="shared" si="37"/>
        <v>0</v>
      </c>
      <c r="I787" s="376">
        <f>IF(OR(C787="150 Directors advances", C787="120 accounts receivable", C787="720.2 Automobile - Insurance", C787="720.3 Automobile - License", C787="870.4 Rent - Insurance", C787="870.6 Rent - Property Tax", C787="870.7 Rent - Homeoffice", C787="870.9 Rent - Water"),
   0,
   IF(Dashboard!$F$5="Quick",
      IF(OR(C787="190 Automobile",C787="200 computer hardware",C787="210 Computer software",C787="220 Quickbooks software",C787="230 Office equipment",C787="240 Office furniture"),
         E787-(E787/(1+Dashboard!$F$4)),
         0
      ),
      IF(C787="750 Business promotion",
         E787-(E787/(1+4.793/100)),
         E787-(E787/(1+Dashboard!$F$4))
      )
   )
)</f>
        <v>0</v>
      </c>
      <c r="J787" s="26">
        <f>Bank2[[#This Row],[Money in/ (Money out)]]-Bank2[[#This Row],[GST/HST]]</f>
        <v>0</v>
      </c>
      <c r="L787" s="23">
        <f t="shared" si="36"/>
        <v>0</v>
      </c>
    </row>
    <row r="788" spans="4:12" x14ac:dyDescent="0.2">
      <c r="D788" s="397">
        <f>_xlfn.XLOOKUP(C:C,Table1[for Import to Bank Register dropdown],Table1[for Pivot],0,0,1)</f>
        <v>0</v>
      </c>
      <c r="E788" s="403"/>
      <c r="F788" s="146">
        <f t="shared" si="38"/>
        <v>2222222</v>
      </c>
      <c r="G788" s="375">
        <f t="shared" si="37"/>
        <v>0</v>
      </c>
      <c r="I788" s="376">
        <f>IF(OR(C788="150 Directors advances", C788="120 accounts receivable", C788="720.2 Automobile - Insurance", C788="720.3 Automobile - License", C788="870.4 Rent - Insurance", C788="870.6 Rent - Property Tax", C788="870.7 Rent - Homeoffice", C788="870.9 Rent - Water"),
   0,
   IF(Dashboard!$F$5="Quick",
      IF(OR(C788="190 Automobile",C788="200 computer hardware",C788="210 Computer software",C788="220 Quickbooks software",C788="230 Office equipment",C788="240 Office furniture"),
         E788-(E788/(1+Dashboard!$F$4)),
         0
      ),
      IF(C788="750 Business promotion",
         E788-(E788/(1+4.793/100)),
         E788-(E788/(1+Dashboard!$F$4))
      )
   )
)</f>
        <v>0</v>
      </c>
      <c r="J788" s="26">
        <f>Bank2[[#This Row],[Money in/ (Money out)]]-Bank2[[#This Row],[GST/HST]]</f>
        <v>0</v>
      </c>
      <c r="L788" s="23">
        <f t="shared" si="36"/>
        <v>0</v>
      </c>
    </row>
    <row r="789" spans="4:12" x14ac:dyDescent="0.2">
      <c r="D789" s="397">
        <f>_xlfn.XLOOKUP(C:C,Table1[for Import to Bank Register dropdown],Table1[for Pivot],0,0,1)</f>
        <v>0</v>
      </c>
      <c r="E789" s="403"/>
      <c r="F789" s="146">
        <f t="shared" si="38"/>
        <v>2222222</v>
      </c>
      <c r="G789" s="375">
        <f t="shared" si="37"/>
        <v>0</v>
      </c>
      <c r="I789" s="376">
        <f>IF(OR(C789="150 Directors advances", C789="120 accounts receivable", C789="720.2 Automobile - Insurance", C789="720.3 Automobile - License", C789="870.4 Rent - Insurance", C789="870.6 Rent - Property Tax", C789="870.7 Rent - Homeoffice", C789="870.9 Rent - Water"),
   0,
   IF(Dashboard!$F$5="Quick",
      IF(OR(C789="190 Automobile",C789="200 computer hardware",C789="210 Computer software",C789="220 Quickbooks software",C789="230 Office equipment",C789="240 Office furniture"),
         E789-(E789/(1+Dashboard!$F$4)),
         0
      ),
      IF(C789="750 Business promotion",
         E789-(E789/(1+4.793/100)),
         E789-(E789/(1+Dashboard!$F$4))
      )
   )
)</f>
        <v>0</v>
      </c>
      <c r="J789" s="26">
        <f>Bank2[[#This Row],[Money in/ (Money out)]]-Bank2[[#This Row],[GST/HST]]</f>
        <v>0</v>
      </c>
      <c r="L789" s="23">
        <f t="shared" si="36"/>
        <v>0</v>
      </c>
    </row>
    <row r="790" spans="4:12" x14ac:dyDescent="0.2">
      <c r="D790" s="397">
        <f>_xlfn.XLOOKUP(C:C,Table1[for Import to Bank Register dropdown],Table1[for Pivot],0,0,1)</f>
        <v>0</v>
      </c>
      <c r="E790" s="403"/>
      <c r="F790" s="146">
        <f t="shared" si="38"/>
        <v>2222222</v>
      </c>
      <c r="G790" s="375">
        <f t="shared" si="37"/>
        <v>0</v>
      </c>
      <c r="I790" s="376">
        <f>IF(OR(C790="150 Directors advances", C790="120 accounts receivable", C790="720.2 Automobile - Insurance", C790="720.3 Automobile - License", C790="870.4 Rent - Insurance", C790="870.6 Rent - Property Tax", C790="870.7 Rent - Homeoffice", C790="870.9 Rent - Water"),
   0,
   IF(Dashboard!$F$5="Quick",
      IF(OR(C790="190 Automobile",C790="200 computer hardware",C790="210 Computer software",C790="220 Quickbooks software",C790="230 Office equipment",C790="240 Office furniture"),
         E790-(E790/(1+Dashboard!$F$4)),
         0
      ),
      IF(C790="750 Business promotion",
         E790-(E790/(1+4.793/100)),
         E790-(E790/(1+Dashboard!$F$4))
      )
   )
)</f>
        <v>0</v>
      </c>
      <c r="J790" s="26">
        <f>Bank2[[#This Row],[Money in/ (Money out)]]-Bank2[[#This Row],[GST/HST]]</f>
        <v>0</v>
      </c>
      <c r="L790" s="23">
        <f t="shared" si="36"/>
        <v>0</v>
      </c>
    </row>
    <row r="791" spans="4:12" x14ac:dyDescent="0.2">
      <c r="D791" s="397">
        <f>_xlfn.XLOOKUP(C:C,Table1[for Import to Bank Register dropdown],Table1[for Pivot],0,0,1)</f>
        <v>0</v>
      </c>
      <c r="E791" s="403"/>
      <c r="F791" s="146">
        <f t="shared" si="38"/>
        <v>2222222</v>
      </c>
      <c r="G791" s="375">
        <f t="shared" si="37"/>
        <v>0</v>
      </c>
      <c r="I791" s="376">
        <f>IF(OR(C791="150 Directors advances", C791="120 accounts receivable", C791="720.2 Automobile - Insurance", C791="720.3 Automobile - License", C791="870.4 Rent - Insurance", C791="870.6 Rent - Property Tax", C791="870.7 Rent - Homeoffice", C791="870.9 Rent - Water"),
   0,
   IF(Dashboard!$F$5="Quick",
      IF(OR(C791="190 Automobile",C791="200 computer hardware",C791="210 Computer software",C791="220 Quickbooks software",C791="230 Office equipment",C791="240 Office furniture"),
         E791-(E791/(1+Dashboard!$F$4)),
         0
      ),
      IF(C791="750 Business promotion",
         E791-(E791/(1+4.793/100)),
         E791-(E791/(1+Dashboard!$F$4))
      )
   )
)</f>
        <v>0</v>
      </c>
      <c r="J791" s="26">
        <f>Bank2[[#This Row],[Money in/ (Money out)]]-Bank2[[#This Row],[GST/HST]]</f>
        <v>0</v>
      </c>
      <c r="L791" s="23">
        <f t="shared" si="36"/>
        <v>0</v>
      </c>
    </row>
    <row r="792" spans="4:12" x14ac:dyDescent="0.2">
      <c r="D792" s="397">
        <f>_xlfn.XLOOKUP(C:C,Table1[for Import to Bank Register dropdown],Table1[for Pivot],0,0,1)</f>
        <v>0</v>
      </c>
      <c r="E792" s="403"/>
      <c r="F792" s="146">
        <f t="shared" si="38"/>
        <v>2222222</v>
      </c>
      <c r="G792" s="375">
        <f t="shared" si="37"/>
        <v>0</v>
      </c>
      <c r="I792" s="376">
        <f>IF(OR(C792="150 Directors advances", C792="120 accounts receivable", C792="720.2 Automobile - Insurance", C792="720.3 Automobile - License", C792="870.4 Rent - Insurance", C792="870.6 Rent - Property Tax", C792="870.7 Rent - Homeoffice", C792="870.9 Rent - Water"),
   0,
   IF(Dashboard!$F$5="Quick",
      IF(OR(C792="190 Automobile",C792="200 computer hardware",C792="210 Computer software",C792="220 Quickbooks software",C792="230 Office equipment",C792="240 Office furniture"),
         E792-(E792/(1+Dashboard!$F$4)),
         0
      ),
      IF(C792="750 Business promotion",
         E792-(E792/(1+4.793/100)),
         E792-(E792/(1+Dashboard!$F$4))
      )
   )
)</f>
        <v>0</v>
      </c>
      <c r="J792" s="26">
        <f>Bank2[[#This Row],[Money in/ (Money out)]]-Bank2[[#This Row],[GST/HST]]</f>
        <v>0</v>
      </c>
      <c r="L792" s="23">
        <f t="shared" si="36"/>
        <v>0</v>
      </c>
    </row>
    <row r="793" spans="4:12" x14ac:dyDescent="0.2">
      <c r="D793" s="397">
        <f>_xlfn.XLOOKUP(C:C,Table1[for Import to Bank Register dropdown],Table1[for Pivot],0,0,1)</f>
        <v>0</v>
      </c>
      <c r="E793" s="403"/>
      <c r="F793" s="146">
        <f t="shared" si="38"/>
        <v>2222222</v>
      </c>
      <c r="G793" s="375">
        <f t="shared" si="37"/>
        <v>0</v>
      </c>
      <c r="I793" s="376">
        <f>IF(OR(C793="150 Directors advances", C793="120 accounts receivable", C793="720.2 Automobile - Insurance", C793="720.3 Automobile - License", C793="870.4 Rent - Insurance", C793="870.6 Rent - Property Tax", C793="870.7 Rent - Homeoffice", C793="870.9 Rent - Water"),
   0,
   IF(Dashboard!$F$5="Quick",
      IF(OR(C793="190 Automobile",C793="200 computer hardware",C793="210 Computer software",C793="220 Quickbooks software",C793="230 Office equipment",C793="240 Office furniture"),
         E793-(E793/(1+Dashboard!$F$4)),
         0
      ),
      IF(C793="750 Business promotion",
         E793-(E793/(1+4.793/100)),
         E793-(E793/(1+Dashboard!$F$4))
      )
   )
)</f>
        <v>0</v>
      </c>
      <c r="J793" s="26">
        <f>Bank2[[#This Row],[Money in/ (Money out)]]-Bank2[[#This Row],[GST/HST]]</f>
        <v>0</v>
      </c>
      <c r="L793" s="23">
        <f t="shared" si="36"/>
        <v>0</v>
      </c>
    </row>
    <row r="794" spans="4:12" x14ac:dyDescent="0.2">
      <c r="D794" s="397">
        <f>_xlfn.XLOOKUP(C:C,Table1[for Import to Bank Register dropdown],Table1[for Pivot],0,0,1)</f>
        <v>0</v>
      </c>
      <c r="E794" s="403"/>
      <c r="F794" s="146">
        <f t="shared" si="38"/>
        <v>2222222</v>
      </c>
      <c r="G794" s="375">
        <f t="shared" si="37"/>
        <v>0</v>
      </c>
      <c r="I794" s="376">
        <f>IF(OR(C794="150 Directors advances", C794="120 accounts receivable", C794="720.2 Automobile - Insurance", C794="720.3 Automobile - License", C794="870.4 Rent - Insurance", C794="870.6 Rent - Property Tax", C794="870.7 Rent - Homeoffice", C794="870.9 Rent - Water"),
   0,
   IF(Dashboard!$F$5="Quick",
      IF(OR(C794="190 Automobile",C794="200 computer hardware",C794="210 Computer software",C794="220 Quickbooks software",C794="230 Office equipment",C794="240 Office furniture"),
         E794-(E794/(1+Dashboard!$F$4)),
         0
      ),
      IF(C794="750 Business promotion",
         E794-(E794/(1+4.793/100)),
         E794-(E794/(1+Dashboard!$F$4))
      )
   )
)</f>
        <v>0</v>
      </c>
      <c r="J794" s="26">
        <f>Bank2[[#This Row],[Money in/ (Money out)]]-Bank2[[#This Row],[GST/HST]]</f>
        <v>0</v>
      </c>
      <c r="L794" s="23">
        <f t="shared" si="36"/>
        <v>0</v>
      </c>
    </row>
    <row r="795" spans="4:12" x14ac:dyDescent="0.2">
      <c r="D795" s="397">
        <f>_xlfn.XLOOKUP(C:C,Table1[for Import to Bank Register dropdown],Table1[for Pivot],0,0,1)</f>
        <v>0</v>
      </c>
      <c r="E795" s="403"/>
      <c r="F795" s="146">
        <f t="shared" si="38"/>
        <v>2222222</v>
      </c>
      <c r="G795" s="375">
        <f t="shared" si="37"/>
        <v>0</v>
      </c>
      <c r="I795" s="376">
        <f>IF(OR(C795="150 Directors advances", C795="120 accounts receivable", C795="720.2 Automobile - Insurance", C795="720.3 Automobile - License", C795="870.4 Rent - Insurance", C795="870.6 Rent - Property Tax", C795="870.7 Rent - Homeoffice", C795="870.9 Rent - Water"),
   0,
   IF(Dashboard!$F$5="Quick",
      IF(OR(C795="190 Automobile",C795="200 computer hardware",C795="210 Computer software",C795="220 Quickbooks software",C795="230 Office equipment",C795="240 Office furniture"),
         E795-(E795/(1+Dashboard!$F$4)),
         0
      ),
      IF(C795="750 Business promotion",
         E795-(E795/(1+4.793/100)),
         E795-(E795/(1+Dashboard!$F$4))
      )
   )
)</f>
        <v>0</v>
      </c>
      <c r="J795" s="26">
        <f>Bank2[[#This Row],[Money in/ (Money out)]]-Bank2[[#This Row],[GST/HST]]</f>
        <v>0</v>
      </c>
      <c r="L795" s="23">
        <f t="shared" si="36"/>
        <v>0</v>
      </c>
    </row>
    <row r="796" spans="4:12" x14ac:dyDescent="0.2">
      <c r="D796" s="397">
        <f>_xlfn.XLOOKUP(C:C,Table1[for Import to Bank Register dropdown],Table1[for Pivot],0,0,1)</f>
        <v>0</v>
      </c>
      <c r="E796" s="403"/>
      <c r="F796" s="146">
        <f t="shared" si="38"/>
        <v>2222222</v>
      </c>
      <c r="G796" s="375">
        <f t="shared" si="37"/>
        <v>0</v>
      </c>
      <c r="I796" s="376">
        <f>IF(OR(C796="150 Directors advances", C796="120 accounts receivable", C796="720.2 Automobile - Insurance", C796="720.3 Automobile - License", C796="870.4 Rent - Insurance", C796="870.6 Rent - Property Tax", C796="870.7 Rent - Homeoffice", C796="870.9 Rent - Water"),
   0,
   IF(Dashboard!$F$5="Quick",
      IF(OR(C796="190 Automobile",C796="200 computer hardware",C796="210 Computer software",C796="220 Quickbooks software",C796="230 Office equipment",C796="240 Office furniture"),
         E796-(E796/(1+Dashboard!$F$4)),
         0
      ),
      IF(C796="750 Business promotion",
         E796-(E796/(1+4.793/100)),
         E796-(E796/(1+Dashboard!$F$4))
      )
   )
)</f>
        <v>0</v>
      </c>
      <c r="J796" s="26">
        <f>Bank2[[#This Row],[Money in/ (Money out)]]-Bank2[[#This Row],[GST/HST]]</f>
        <v>0</v>
      </c>
      <c r="L796" s="23">
        <f t="shared" si="36"/>
        <v>0</v>
      </c>
    </row>
    <row r="797" spans="4:12" x14ac:dyDescent="0.2">
      <c r="D797" s="397">
        <f>_xlfn.XLOOKUP(C:C,Table1[for Import to Bank Register dropdown],Table1[for Pivot],0,0,1)</f>
        <v>0</v>
      </c>
      <c r="E797" s="403"/>
      <c r="F797" s="146">
        <f t="shared" si="38"/>
        <v>2222222</v>
      </c>
      <c r="G797" s="375">
        <f t="shared" si="37"/>
        <v>0</v>
      </c>
      <c r="I797" s="376">
        <f>IF(OR(C797="150 Directors advances", C797="120 accounts receivable", C797="720.2 Automobile - Insurance", C797="720.3 Automobile - License", C797="870.4 Rent - Insurance", C797="870.6 Rent - Property Tax", C797="870.7 Rent - Homeoffice", C797="870.9 Rent - Water"),
   0,
   IF(Dashboard!$F$5="Quick",
      IF(OR(C797="190 Automobile",C797="200 computer hardware",C797="210 Computer software",C797="220 Quickbooks software",C797="230 Office equipment",C797="240 Office furniture"),
         E797-(E797/(1+Dashboard!$F$4)),
         0
      ),
      IF(C797="750 Business promotion",
         E797-(E797/(1+4.793/100)),
         E797-(E797/(1+Dashboard!$F$4))
      )
   )
)</f>
        <v>0</v>
      </c>
      <c r="J797" s="26">
        <f>Bank2[[#This Row],[Money in/ (Money out)]]-Bank2[[#This Row],[GST/HST]]</f>
        <v>0</v>
      </c>
      <c r="L797" s="23">
        <f t="shared" si="36"/>
        <v>0</v>
      </c>
    </row>
    <row r="798" spans="4:12" x14ac:dyDescent="0.2">
      <c r="D798" s="397">
        <f>_xlfn.XLOOKUP(C:C,Table1[for Import to Bank Register dropdown],Table1[for Pivot],0,0,1)</f>
        <v>0</v>
      </c>
      <c r="E798" s="403"/>
      <c r="F798" s="146">
        <f t="shared" si="38"/>
        <v>2222222</v>
      </c>
      <c r="G798" s="375">
        <f t="shared" si="37"/>
        <v>0</v>
      </c>
      <c r="I798" s="376">
        <f>IF(OR(C798="150 Directors advances", C798="120 accounts receivable", C798="720.2 Automobile - Insurance", C798="720.3 Automobile - License", C798="870.4 Rent - Insurance", C798="870.6 Rent - Property Tax", C798="870.7 Rent - Homeoffice", C798="870.9 Rent - Water"),
   0,
   IF(Dashboard!$F$5="Quick",
      IF(OR(C798="190 Automobile",C798="200 computer hardware",C798="210 Computer software",C798="220 Quickbooks software",C798="230 Office equipment",C798="240 Office furniture"),
         E798-(E798/(1+Dashboard!$F$4)),
         0
      ),
      IF(C798="750 Business promotion",
         E798-(E798/(1+4.793/100)),
         E798-(E798/(1+Dashboard!$F$4))
      )
   )
)</f>
        <v>0</v>
      </c>
      <c r="J798" s="26">
        <f>Bank2[[#This Row],[Money in/ (Money out)]]-Bank2[[#This Row],[GST/HST]]</f>
        <v>0</v>
      </c>
      <c r="L798" s="23">
        <f t="shared" si="36"/>
        <v>0</v>
      </c>
    </row>
    <row r="799" spans="4:12" x14ac:dyDescent="0.2">
      <c r="D799" s="397">
        <f>_xlfn.XLOOKUP(C:C,Table1[for Import to Bank Register dropdown],Table1[for Pivot],0,0,1)</f>
        <v>0</v>
      </c>
      <c r="E799" s="403"/>
      <c r="F799" s="146">
        <f t="shared" si="38"/>
        <v>2222222</v>
      </c>
      <c r="G799" s="375">
        <f t="shared" si="37"/>
        <v>0</v>
      </c>
      <c r="I799" s="376">
        <f>IF(OR(C799="150 Directors advances", C799="120 accounts receivable", C799="720.2 Automobile - Insurance", C799="720.3 Automobile - License", C799="870.4 Rent - Insurance", C799="870.6 Rent - Property Tax", C799="870.7 Rent - Homeoffice", C799="870.9 Rent - Water"),
   0,
   IF(Dashboard!$F$5="Quick",
      IF(OR(C799="190 Automobile",C799="200 computer hardware",C799="210 Computer software",C799="220 Quickbooks software",C799="230 Office equipment",C799="240 Office furniture"),
         E799-(E799/(1+Dashboard!$F$4)),
         0
      ),
      IF(C799="750 Business promotion",
         E799-(E799/(1+4.793/100)),
         E799-(E799/(1+Dashboard!$F$4))
      )
   )
)</f>
        <v>0</v>
      </c>
      <c r="J799" s="26">
        <f>Bank2[[#This Row],[Money in/ (Money out)]]-Bank2[[#This Row],[GST/HST]]</f>
        <v>0</v>
      </c>
      <c r="L799" s="23">
        <f t="shared" si="36"/>
        <v>0</v>
      </c>
    </row>
    <row r="800" spans="4:12" x14ac:dyDescent="0.2">
      <c r="D800" s="397">
        <f>_xlfn.XLOOKUP(C:C,Table1[for Import to Bank Register dropdown],Table1[for Pivot],0,0,1)</f>
        <v>0</v>
      </c>
      <c r="E800" s="403"/>
      <c r="F800" s="146">
        <f t="shared" si="38"/>
        <v>2222222</v>
      </c>
      <c r="G800" s="375">
        <f t="shared" si="37"/>
        <v>0</v>
      </c>
      <c r="I800" s="376">
        <f>IF(OR(C800="150 Directors advances", C800="120 accounts receivable", C800="720.2 Automobile - Insurance", C800="720.3 Automobile - License", C800="870.4 Rent - Insurance", C800="870.6 Rent - Property Tax", C800="870.7 Rent - Homeoffice", C800="870.9 Rent - Water"),
   0,
   IF(Dashboard!$F$5="Quick",
      IF(OR(C800="190 Automobile",C800="200 computer hardware",C800="210 Computer software",C800="220 Quickbooks software",C800="230 Office equipment",C800="240 Office furniture"),
         E800-(E800/(1+Dashboard!$F$4)),
         0
      ),
      IF(C800="750 Business promotion",
         E800-(E800/(1+4.793/100)),
         E800-(E800/(1+Dashboard!$F$4))
      )
   )
)</f>
        <v>0</v>
      </c>
      <c r="J800" s="26">
        <f>Bank2[[#This Row],[Money in/ (Money out)]]-Bank2[[#This Row],[GST/HST]]</f>
        <v>0</v>
      </c>
      <c r="L800" s="23">
        <f t="shared" si="36"/>
        <v>0</v>
      </c>
    </row>
    <row r="801" spans="4:12" x14ac:dyDescent="0.2">
      <c r="D801" s="397">
        <f>_xlfn.XLOOKUP(C:C,Table1[for Import to Bank Register dropdown],Table1[for Pivot],0,0,1)</f>
        <v>0</v>
      </c>
      <c r="E801" s="403"/>
      <c r="F801" s="146">
        <f t="shared" si="38"/>
        <v>2222222</v>
      </c>
      <c r="G801" s="375">
        <f t="shared" si="37"/>
        <v>0</v>
      </c>
      <c r="I801" s="376">
        <f>IF(OR(C801="150 Directors advances", C801="120 accounts receivable", C801="720.2 Automobile - Insurance", C801="720.3 Automobile - License", C801="870.4 Rent - Insurance", C801="870.6 Rent - Property Tax", C801="870.7 Rent - Homeoffice", C801="870.9 Rent - Water"),
   0,
   IF(Dashboard!$F$5="Quick",
      IF(OR(C801="190 Automobile",C801="200 computer hardware",C801="210 Computer software",C801="220 Quickbooks software",C801="230 Office equipment",C801="240 Office furniture"),
         E801-(E801/(1+Dashboard!$F$4)),
         0
      ),
      IF(C801="750 Business promotion",
         E801-(E801/(1+4.793/100)),
         E801-(E801/(1+Dashboard!$F$4))
      )
   )
)</f>
        <v>0</v>
      </c>
      <c r="J801" s="26">
        <f>Bank2[[#This Row],[Money in/ (Money out)]]-Bank2[[#This Row],[GST/HST]]</f>
        <v>0</v>
      </c>
      <c r="L801" s="23">
        <f t="shared" si="36"/>
        <v>0</v>
      </c>
    </row>
    <row r="802" spans="4:12" x14ac:dyDescent="0.2">
      <c r="D802" s="397">
        <f>_xlfn.XLOOKUP(C:C,Table1[for Import to Bank Register dropdown],Table1[for Pivot],0,0,1)</f>
        <v>0</v>
      </c>
      <c r="E802" s="403"/>
      <c r="F802" s="146">
        <f t="shared" si="38"/>
        <v>2222222</v>
      </c>
      <c r="G802" s="375">
        <f t="shared" si="37"/>
        <v>0</v>
      </c>
      <c r="I802" s="376">
        <f>IF(OR(C802="150 Directors advances", C802="120 accounts receivable", C802="720.2 Automobile - Insurance", C802="720.3 Automobile - License", C802="870.4 Rent - Insurance", C802="870.6 Rent - Property Tax", C802="870.7 Rent - Homeoffice", C802="870.9 Rent - Water"),
   0,
   IF(Dashboard!$F$5="Quick",
      IF(OR(C802="190 Automobile",C802="200 computer hardware",C802="210 Computer software",C802="220 Quickbooks software",C802="230 Office equipment",C802="240 Office furniture"),
         E802-(E802/(1+Dashboard!$F$4)),
         0
      ),
      IF(C802="750 Business promotion",
         E802-(E802/(1+4.793/100)),
         E802-(E802/(1+Dashboard!$F$4))
      )
   )
)</f>
        <v>0</v>
      </c>
      <c r="J802" s="26">
        <f>Bank2[[#This Row],[Money in/ (Money out)]]-Bank2[[#This Row],[GST/HST]]</f>
        <v>0</v>
      </c>
      <c r="L802" s="23">
        <f t="shared" si="36"/>
        <v>0</v>
      </c>
    </row>
    <row r="803" spans="4:12" x14ac:dyDescent="0.2">
      <c r="D803" s="397">
        <f>_xlfn.XLOOKUP(C:C,Table1[for Import to Bank Register dropdown],Table1[for Pivot],0,0,1)</f>
        <v>0</v>
      </c>
      <c r="E803" s="403"/>
      <c r="F803" s="146">
        <f t="shared" si="38"/>
        <v>2222222</v>
      </c>
      <c r="G803" s="375">
        <f t="shared" si="37"/>
        <v>0</v>
      </c>
      <c r="I803" s="376">
        <f>IF(OR(C803="150 Directors advances", C803="120 accounts receivable", C803="720.2 Automobile - Insurance", C803="720.3 Automobile - License", C803="870.4 Rent - Insurance", C803="870.6 Rent - Property Tax", C803="870.7 Rent - Homeoffice", C803="870.9 Rent - Water"),
   0,
   IF(Dashboard!$F$5="Quick",
      IF(OR(C803="190 Automobile",C803="200 computer hardware",C803="210 Computer software",C803="220 Quickbooks software",C803="230 Office equipment",C803="240 Office furniture"),
         E803-(E803/(1+Dashboard!$F$4)),
         0
      ),
      IF(C803="750 Business promotion",
         E803-(E803/(1+4.793/100)),
         E803-(E803/(1+Dashboard!$F$4))
      )
   )
)</f>
        <v>0</v>
      </c>
      <c r="J803" s="26">
        <f>Bank2[[#This Row],[Money in/ (Money out)]]-Bank2[[#This Row],[GST/HST]]</f>
        <v>0</v>
      </c>
      <c r="L803" s="23">
        <f t="shared" si="36"/>
        <v>0</v>
      </c>
    </row>
    <row r="804" spans="4:12" x14ac:dyDescent="0.2">
      <c r="D804" s="397">
        <f>_xlfn.XLOOKUP(C:C,Table1[for Import to Bank Register dropdown],Table1[for Pivot],0,0,1)</f>
        <v>0</v>
      </c>
      <c r="E804" s="403"/>
      <c r="F804" s="146">
        <f t="shared" si="38"/>
        <v>2222222</v>
      </c>
      <c r="G804" s="375">
        <f t="shared" si="37"/>
        <v>0</v>
      </c>
      <c r="I804" s="376">
        <f>IF(OR(C804="150 Directors advances", C804="120 accounts receivable", C804="720.2 Automobile - Insurance", C804="720.3 Automobile - License", C804="870.4 Rent - Insurance", C804="870.6 Rent - Property Tax", C804="870.7 Rent - Homeoffice", C804="870.9 Rent - Water"),
   0,
   IF(Dashboard!$F$5="Quick",
      IF(OR(C804="190 Automobile",C804="200 computer hardware",C804="210 Computer software",C804="220 Quickbooks software",C804="230 Office equipment",C804="240 Office furniture"),
         E804-(E804/(1+Dashboard!$F$4)),
         0
      ),
      IF(C804="750 Business promotion",
         E804-(E804/(1+4.793/100)),
         E804-(E804/(1+Dashboard!$F$4))
      )
   )
)</f>
        <v>0</v>
      </c>
      <c r="J804" s="26">
        <f>Bank2[[#This Row],[Money in/ (Money out)]]-Bank2[[#This Row],[GST/HST]]</f>
        <v>0</v>
      </c>
      <c r="L804" s="23">
        <f t="shared" si="36"/>
        <v>0</v>
      </c>
    </row>
    <row r="805" spans="4:12" x14ac:dyDescent="0.2">
      <c r="D805" s="397">
        <f>_xlfn.XLOOKUP(C:C,Table1[for Import to Bank Register dropdown],Table1[for Pivot],0,0,1)</f>
        <v>0</v>
      </c>
      <c r="E805" s="403"/>
      <c r="F805" s="146">
        <f t="shared" si="38"/>
        <v>2222222</v>
      </c>
      <c r="G805" s="375">
        <f t="shared" si="37"/>
        <v>0</v>
      </c>
      <c r="I805" s="376">
        <f>IF(OR(C805="150 Directors advances", C805="120 accounts receivable", C805="720.2 Automobile - Insurance", C805="720.3 Automobile - License", C805="870.4 Rent - Insurance", C805="870.6 Rent - Property Tax", C805="870.7 Rent - Homeoffice", C805="870.9 Rent - Water"),
   0,
   IF(Dashboard!$F$5="Quick",
      IF(OR(C805="190 Automobile",C805="200 computer hardware",C805="210 Computer software",C805="220 Quickbooks software",C805="230 Office equipment",C805="240 Office furniture"),
         E805-(E805/(1+Dashboard!$F$4)),
         0
      ),
      IF(C805="750 Business promotion",
         E805-(E805/(1+4.793/100)),
         E805-(E805/(1+Dashboard!$F$4))
      )
   )
)</f>
        <v>0</v>
      </c>
      <c r="J805" s="26">
        <f>Bank2[[#This Row],[Money in/ (Money out)]]-Bank2[[#This Row],[GST/HST]]</f>
        <v>0</v>
      </c>
      <c r="L805" s="23">
        <f t="shared" si="36"/>
        <v>0</v>
      </c>
    </row>
    <row r="806" spans="4:12" x14ac:dyDescent="0.2">
      <c r="D806" s="397">
        <f>_xlfn.XLOOKUP(C:C,Table1[for Import to Bank Register dropdown],Table1[for Pivot],0,0,1)</f>
        <v>0</v>
      </c>
      <c r="E806" s="403"/>
      <c r="F806" s="146">
        <f t="shared" si="38"/>
        <v>2222222</v>
      </c>
      <c r="G806" s="375">
        <f t="shared" si="37"/>
        <v>0</v>
      </c>
      <c r="I806" s="376">
        <f>IF(OR(C806="150 Directors advances", C806="120 accounts receivable", C806="720.2 Automobile - Insurance", C806="720.3 Automobile - License", C806="870.4 Rent - Insurance", C806="870.6 Rent - Property Tax", C806="870.7 Rent - Homeoffice", C806="870.9 Rent - Water"),
   0,
   IF(Dashboard!$F$5="Quick",
      IF(OR(C806="190 Automobile",C806="200 computer hardware",C806="210 Computer software",C806="220 Quickbooks software",C806="230 Office equipment",C806="240 Office furniture"),
         E806-(E806/(1+Dashboard!$F$4)),
         0
      ),
      IF(C806="750 Business promotion",
         E806-(E806/(1+4.793/100)),
         E806-(E806/(1+Dashboard!$F$4))
      )
   )
)</f>
        <v>0</v>
      </c>
      <c r="J806" s="26">
        <f>Bank2[[#This Row],[Money in/ (Money out)]]-Bank2[[#This Row],[GST/HST]]</f>
        <v>0</v>
      </c>
      <c r="L806" s="23">
        <f t="shared" si="36"/>
        <v>0</v>
      </c>
    </row>
    <row r="807" spans="4:12" x14ac:dyDescent="0.2">
      <c r="D807" s="397">
        <f>_xlfn.XLOOKUP(C:C,Table1[for Import to Bank Register dropdown],Table1[for Pivot],0,0,1)</f>
        <v>0</v>
      </c>
      <c r="E807" s="403"/>
      <c r="F807" s="146">
        <f t="shared" si="38"/>
        <v>2222222</v>
      </c>
      <c r="G807" s="375">
        <f t="shared" si="37"/>
        <v>0</v>
      </c>
      <c r="I807" s="376">
        <f>IF(OR(C807="150 Directors advances", C807="120 accounts receivable", C807="720.2 Automobile - Insurance", C807="720.3 Automobile - License", C807="870.4 Rent - Insurance", C807="870.6 Rent - Property Tax", C807="870.7 Rent - Homeoffice", C807="870.9 Rent - Water"),
   0,
   IF(Dashboard!$F$5="Quick",
      IF(OR(C807="190 Automobile",C807="200 computer hardware",C807="210 Computer software",C807="220 Quickbooks software",C807="230 Office equipment",C807="240 Office furniture"),
         E807-(E807/(1+Dashboard!$F$4)),
         0
      ),
      IF(C807="750 Business promotion",
         E807-(E807/(1+4.793/100)),
         E807-(E807/(1+Dashboard!$F$4))
      )
   )
)</f>
        <v>0</v>
      </c>
      <c r="J807" s="26">
        <f>Bank2[[#This Row],[Money in/ (Money out)]]-Bank2[[#This Row],[GST/HST]]</f>
        <v>0</v>
      </c>
      <c r="L807" s="23">
        <f t="shared" si="36"/>
        <v>0</v>
      </c>
    </row>
    <row r="808" spans="4:12" x14ac:dyDescent="0.2">
      <c r="D808" s="397">
        <f>_xlfn.XLOOKUP(C:C,Table1[for Import to Bank Register dropdown],Table1[for Pivot],0,0,1)</f>
        <v>0</v>
      </c>
      <c r="E808" s="403"/>
      <c r="F808" s="146">
        <f t="shared" si="38"/>
        <v>2222222</v>
      </c>
      <c r="G808" s="375">
        <f t="shared" si="37"/>
        <v>0</v>
      </c>
      <c r="I808" s="376">
        <f>IF(OR(C808="150 Directors advances", C808="120 accounts receivable", C808="720.2 Automobile - Insurance", C808="720.3 Automobile - License", C808="870.4 Rent - Insurance", C808="870.6 Rent - Property Tax", C808="870.7 Rent - Homeoffice", C808="870.9 Rent - Water"),
   0,
   IF(Dashboard!$F$5="Quick",
      IF(OR(C808="190 Automobile",C808="200 computer hardware",C808="210 Computer software",C808="220 Quickbooks software",C808="230 Office equipment",C808="240 Office furniture"),
         E808-(E808/(1+Dashboard!$F$4)),
         0
      ),
      IF(C808="750 Business promotion",
         E808-(E808/(1+4.793/100)),
         E808-(E808/(1+Dashboard!$F$4))
      )
   )
)</f>
        <v>0</v>
      </c>
      <c r="J808" s="26">
        <f>Bank2[[#This Row],[Money in/ (Money out)]]-Bank2[[#This Row],[GST/HST]]</f>
        <v>0</v>
      </c>
      <c r="L808" s="23">
        <f t="shared" si="36"/>
        <v>0</v>
      </c>
    </row>
    <row r="809" spans="4:12" x14ac:dyDescent="0.2">
      <c r="D809" s="397">
        <f>_xlfn.XLOOKUP(C:C,Table1[for Import to Bank Register dropdown],Table1[for Pivot],0,0,1)</f>
        <v>0</v>
      </c>
      <c r="E809" s="403"/>
      <c r="F809" s="146">
        <f t="shared" si="38"/>
        <v>2222222</v>
      </c>
      <c r="G809" s="375">
        <f t="shared" si="37"/>
        <v>0</v>
      </c>
      <c r="I809" s="376">
        <f>IF(OR(C809="150 Directors advances", C809="120 accounts receivable", C809="720.2 Automobile - Insurance", C809="720.3 Automobile - License", C809="870.4 Rent - Insurance", C809="870.6 Rent - Property Tax", C809="870.7 Rent - Homeoffice", C809="870.9 Rent - Water"),
   0,
   IF(Dashboard!$F$5="Quick",
      IF(OR(C809="190 Automobile",C809="200 computer hardware",C809="210 Computer software",C809="220 Quickbooks software",C809="230 Office equipment",C809="240 Office furniture"),
         E809-(E809/(1+Dashboard!$F$4)),
         0
      ),
      IF(C809="750 Business promotion",
         E809-(E809/(1+4.793/100)),
         E809-(E809/(1+Dashboard!$F$4))
      )
   )
)</f>
        <v>0</v>
      </c>
      <c r="J809" s="26">
        <f>Bank2[[#This Row],[Money in/ (Money out)]]-Bank2[[#This Row],[GST/HST]]</f>
        <v>0</v>
      </c>
      <c r="L809" s="23">
        <f t="shared" si="36"/>
        <v>0</v>
      </c>
    </row>
    <row r="810" spans="4:12" x14ac:dyDescent="0.2">
      <c r="D810" s="397">
        <f>_xlfn.XLOOKUP(C:C,Table1[for Import to Bank Register dropdown],Table1[for Pivot],0,0,1)</f>
        <v>0</v>
      </c>
      <c r="E810" s="403"/>
      <c r="F810" s="146">
        <f t="shared" si="38"/>
        <v>2222222</v>
      </c>
      <c r="G810" s="375">
        <f t="shared" si="37"/>
        <v>0</v>
      </c>
      <c r="I810" s="376">
        <f>IF(OR(C810="150 Directors advances", C810="120 accounts receivable", C810="720.2 Automobile - Insurance", C810="720.3 Automobile - License", C810="870.4 Rent - Insurance", C810="870.6 Rent - Property Tax", C810="870.7 Rent - Homeoffice", C810="870.9 Rent - Water"),
   0,
   IF(Dashboard!$F$5="Quick",
      IF(OR(C810="190 Automobile",C810="200 computer hardware",C810="210 Computer software",C810="220 Quickbooks software",C810="230 Office equipment",C810="240 Office furniture"),
         E810-(E810/(1+Dashboard!$F$4)),
         0
      ),
      IF(C810="750 Business promotion",
         E810-(E810/(1+4.793/100)),
         E810-(E810/(1+Dashboard!$F$4))
      )
   )
)</f>
        <v>0</v>
      </c>
      <c r="J810" s="26">
        <f>Bank2[[#This Row],[Money in/ (Money out)]]-Bank2[[#This Row],[GST/HST]]</f>
        <v>0</v>
      </c>
      <c r="L810" s="23">
        <f t="shared" si="36"/>
        <v>0</v>
      </c>
    </row>
    <row r="811" spans="4:12" x14ac:dyDescent="0.2">
      <c r="D811" s="397">
        <f>_xlfn.XLOOKUP(C:C,Table1[for Import to Bank Register dropdown],Table1[for Pivot],0,0,1)</f>
        <v>0</v>
      </c>
      <c r="E811" s="403"/>
      <c r="F811" s="146">
        <f t="shared" si="38"/>
        <v>2222222</v>
      </c>
      <c r="G811" s="375">
        <f t="shared" si="37"/>
        <v>0</v>
      </c>
      <c r="I811" s="376">
        <f>IF(OR(C811="150 Directors advances", C811="120 accounts receivable", C811="720.2 Automobile - Insurance", C811="720.3 Automobile - License", C811="870.4 Rent - Insurance", C811="870.6 Rent - Property Tax", C811="870.7 Rent - Homeoffice", C811="870.9 Rent - Water"),
   0,
   IF(Dashboard!$F$5="Quick",
      IF(OR(C811="190 Automobile",C811="200 computer hardware",C811="210 Computer software",C811="220 Quickbooks software",C811="230 Office equipment",C811="240 Office furniture"),
         E811-(E811/(1+Dashboard!$F$4)),
         0
      ),
      IF(C811="750 Business promotion",
         E811-(E811/(1+4.793/100)),
         E811-(E811/(1+Dashboard!$F$4))
      )
   )
)</f>
        <v>0</v>
      </c>
      <c r="J811" s="26">
        <f>Bank2[[#This Row],[Money in/ (Money out)]]-Bank2[[#This Row],[GST/HST]]</f>
        <v>0</v>
      </c>
      <c r="L811" s="23">
        <f t="shared" si="36"/>
        <v>0</v>
      </c>
    </row>
    <row r="812" spans="4:12" x14ac:dyDescent="0.2">
      <c r="D812" s="397">
        <f>_xlfn.XLOOKUP(C:C,Table1[for Import to Bank Register dropdown],Table1[for Pivot],0,0,1)</f>
        <v>0</v>
      </c>
      <c r="E812" s="403"/>
      <c r="F812" s="146">
        <f t="shared" si="38"/>
        <v>2222222</v>
      </c>
      <c r="G812" s="375">
        <f t="shared" si="37"/>
        <v>0</v>
      </c>
      <c r="I812" s="376">
        <f>IF(OR(C812="150 Directors advances", C812="120 accounts receivable", C812="720.2 Automobile - Insurance", C812="720.3 Automobile - License", C812="870.4 Rent - Insurance", C812="870.6 Rent - Property Tax", C812="870.7 Rent - Homeoffice", C812="870.9 Rent - Water"),
   0,
   IF(Dashboard!$F$5="Quick",
      IF(OR(C812="190 Automobile",C812="200 computer hardware",C812="210 Computer software",C812="220 Quickbooks software",C812="230 Office equipment",C812="240 Office furniture"),
         E812-(E812/(1+Dashboard!$F$4)),
         0
      ),
      IF(C812="750 Business promotion",
         E812-(E812/(1+4.793/100)),
         E812-(E812/(1+Dashboard!$F$4))
      )
   )
)</f>
        <v>0</v>
      </c>
      <c r="J812" s="26">
        <f>Bank2[[#This Row],[Money in/ (Money out)]]-Bank2[[#This Row],[GST/HST]]</f>
        <v>0</v>
      </c>
      <c r="L812" s="23">
        <f t="shared" si="36"/>
        <v>0</v>
      </c>
    </row>
    <row r="813" spans="4:12" x14ac:dyDescent="0.2">
      <c r="D813" s="397">
        <f>_xlfn.XLOOKUP(C:C,Table1[for Import to Bank Register dropdown],Table1[for Pivot],0,0,1)</f>
        <v>0</v>
      </c>
      <c r="E813" s="403"/>
      <c r="F813" s="146">
        <f t="shared" si="38"/>
        <v>2222222</v>
      </c>
      <c r="G813" s="375">
        <f t="shared" si="37"/>
        <v>0</v>
      </c>
      <c r="I813" s="376">
        <f>IF(OR(C813="150 Directors advances", C813="120 accounts receivable", C813="720.2 Automobile - Insurance", C813="720.3 Automobile - License", C813="870.4 Rent - Insurance", C813="870.6 Rent - Property Tax", C813="870.7 Rent - Homeoffice", C813="870.9 Rent - Water"),
   0,
   IF(Dashboard!$F$5="Quick",
      IF(OR(C813="190 Automobile",C813="200 computer hardware",C813="210 Computer software",C813="220 Quickbooks software",C813="230 Office equipment",C813="240 Office furniture"),
         E813-(E813/(1+Dashboard!$F$4)),
         0
      ),
      IF(C813="750 Business promotion",
         E813-(E813/(1+4.793/100)),
         E813-(E813/(1+Dashboard!$F$4))
      )
   )
)</f>
        <v>0</v>
      </c>
      <c r="J813" s="26">
        <f>Bank2[[#This Row],[Money in/ (Money out)]]-Bank2[[#This Row],[GST/HST]]</f>
        <v>0</v>
      </c>
      <c r="L813" s="23">
        <f t="shared" si="36"/>
        <v>0</v>
      </c>
    </row>
    <row r="814" spans="4:12" x14ac:dyDescent="0.2">
      <c r="D814" s="397">
        <f>_xlfn.XLOOKUP(C:C,Table1[for Import to Bank Register dropdown],Table1[for Pivot],0,0,1)</f>
        <v>0</v>
      </c>
      <c r="E814" s="403"/>
      <c r="F814" s="146">
        <f t="shared" si="38"/>
        <v>2222222</v>
      </c>
      <c r="G814" s="375">
        <f t="shared" si="37"/>
        <v>0</v>
      </c>
      <c r="I814" s="376">
        <f>IF(OR(C814="150 Directors advances", C814="120 accounts receivable", C814="720.2 Automobile - Insurance", C814="720.3 Automobile - License", C814="870.4 Rent - Insurance", C814="870.6 Rent - Property Tax", C814="870.7 Rent - Homeoffice", C814="870.9 Rent - Water"),
   0,
   IF(Dashboard!$F$5="Quick",
      IF(OR(C814="190 Automobile",C814="200 computer hardware",C814="210 Computer software",C814="220 Quickbooks software",C814="230 Office equipment",C814="240 Office furniture"),
         E814-(E814/(1+Dashboard!$F$4)),
         0
      ),
      IF(C814="750 Business promotion",
         E814-(E814/(1+4.793/100)),
         E814-(E814/(1+Dashboard!$F$4))
      )
   )
)</f>
        <v>0</v>
      </c>
      <c r="J814" s="26">
        <f>Bank2[[#This Row],[Money in/ (Money out)]]-Bank2[[#This Row],[GST/HST]]</f>
        <v>0</v>
      </c>
      <c r="L814" s="23">
        <f t="shared" si="36"/>
        <v>0</v>
      </c>
    </row>
    <row r="815" spans="4:12" x14ac:dyDescent="0.2">
      <c r="D815" s="397">
        <f>_xlfn.XLOOKUP(C:C,Table1[for Import to Bank Register dropdown],Table1[for Pivot],0,0,1)</f>
        <v>0</v>
      </c>
      <c r="E815" s="403"/>
      <c r="F815" s="146">
        <f t="shared" si="38"/>
        <v>2222222</v>
      </c>
      <c r="G815" s="375">
        <f t="shared" si="37"/>
        <v>0</v>
      </c>
      <c r="I815" s="376">
        <f>IF(OR(C815="150 Directors advances", C815="120 accounts receivable", C815="720.2 Automobile - Insurance", C815="720.3 Automobile - License", C815="870.4 Rent - Insurance", C815="870.6 Rent - Property Tax", C815="870.7 Rent - Homeoffice", C815="870.9 Rent - Water"),
   0,
   IF(Dashboard!$F$5="Quick",
      IF(OR(C815="190 Automobile",C815="200 computer hardware",C815="210 Computer software",C815="220 Quickbooks software",C815="230 Office equipment",C815="240 Office furniture"),
         E815-(E815/(1+Dashboard!$F$4)),
         0
      ),
      IF(C815="750 Business promotion",
         E815-(E815/(1+4.793/100)),
         E815-(E815/(1+Dashboard!$F$4))
      )
   )
)</f>
        <v>0</v>
      </c>
      <c r="J815" s="26">
        <f>Bank2[[#This Row],[Money in/ (Money out)]]-Bank2[[#This Row],[GST/HST]]</f>
        <v>0</v>
      </c>
      <c r="L815" s="23">
        <f t="shared" si="36"/>
        <v>0</v>
      </c>
    </row>
    <row r="816" spans="4:12" x14ac:dyDescent="0.2">
      <c r="D816" s="397">
        <f>_xlfn.XLOOKUP(C:C,Table1[for Import to Bank Register dropdown],Table1[for Pivot],0,0,1)</f>
        <v>0</v>
      </c>
      <c r="E816" s="403"/>
      <c r="F816" s="146">
        <f t="shared" si="38"/>
        <v>2222222</v>
      </c>
      <c r="G816" s="375">
        <f t="shared" si="37"/>
        <v>0</v>
      </c>
      <c r="I816" s="376">
        <f>IF(OR(C816="150 Directors advances", C816="120 accounts receivable", C816="720.2 Automobile - Insurance", C816="720.3 Automobile - License", C816="870.4 Rent - Insurance", C816="870.6 Rent - Property Tax", C816="870.7 Rent - Homeoffice", C816="870.9 Rent - Water"),
   0,
   IF(Dashboard!$F$5="Quick",
      IF(OR(C816="190 Automobile",C816="200 computer hardware",C816="210 Computer software",C816="220 Quickbooks software",C816="230 Office equipment",C816="240 Office furniture"),
         E816-(E816/(1+Dashboard!$F$4)),
         0
      ),
      IF(C816="750 Business promotion",
         E816-(E816/(1+4.793/100)),
         E816-(E816/(1+Dashboard!$F$4))
      )
   )
)</f>
        <v>0</v>
      </c>
      <c r="J816" s="26">
        <f>Bank2[[#This Row],[Money in/ (Money out)]]-Bank2[[#This Row],[GST/HST]]</f>
        <v>0</v>
      </c>
      <c r="L816" s="23">
        <f t="shared" si="36"/>
        <v>0</v>
      </c>
    </row>
    <row r="817" spans="4:12" x14ac:dyDescent="0.2">
      <c r="D817" s="397">
        <f>_xlfn.XLOOKUP(C:C,Table1[for Import to Bank Register dropdown],Table1[for Pivot],0,0,1)</f>
        <v>0</v>
      </c>
      <c r="E817" s="403"/>
      <c r="F817" s="146">
        <f t="shared" si="38"/>
        <v>2222222</v>
      </c>
      <c r="G817" s="375">
        <f t="shared" si="37"/>
        <v>0</v>
      </c>
      <c r="I817" s="376">
        <f>IF(OR(C817="150 Directors advances", C817="120 accounts receivable", C817="720.2 Automobile - Insurance", C817="720.3 Automobile - License", C817="870.4 Rent - Insurance", C817="870.6 Rent - Property Tax", C817="870.7 Rent - Homeoffice", C817="870.9 Rent - Water"),
   0,
   IF(Dashboard!$F$5="Quick",
      IF(OR(C817="190 Automobile",C817="200 computer hardware",C817="210 Computer software",C817="220 Quickbooks software",C817="230 Office equipment",C817="240 Office furniture"),
         E817-(E817/(1+Dashboard!$F$4)),
         0
      ),
      IF(C817="750 Business promotion",
         E817-(E817/(1+4.793/100)),
         E817-(E817/(1+Dashboard!$F$4))
      )
   )
)</f>
        <v>0</v>
      </c>
      <c r="J817" s="26">
        <f>Bank2[[#This Row],[Money in/ (Money out)]]-Bank2[[#This Row],[GST/HST]]</f>
        <v>0</v>
      </c>
      <c r="L817" s="23">
        <f t="shared" si="36"/>
        <v>0</v>
      </c>
    </row>
    <row r="818" spans="4:12" x14ac:dyDescent="0.2">
      <c r="D818" s="397">
        <f>_xlfn.XLOOKUP(C:C,Table1[for Import to Bank Register dropdown],Table1[for Pivot],0,0,1)</f>
        <v>0</v>
      </c>
      <c r="E818" s="403"/>
      <c r="F818" s="146">
        <f t="shared" si="38"/>
        <v>2222222</v>
      </c>
      <c r="G818" s="375">
        <f t="shared" si="37"/>
        <v>0</v>
      </c>
      <c r="I818" s="376">
        <f>IF(OR(C818="150 Directors advances", C818="120 accounts receivable", C818="720.2 Automobile - Insurance", C818="720.3 Automobile - License", C818="870.4 Rent - Insurance", C818="870.6 Rent - Property Tax", C818="870.7 Rent - Homeoffice", C818="870.9 Rent - Water"),
   0,
   IF(Dashboard!$F$5="Quick",
      IF(OR(C818="190 Automobile",C818="200 computer hardware",C818="210 Computer software",C818="220 Quickbooks software",C818="230 Office equipment",C818="240 Office furniture"),
         E818-(E818/(1+Dashboard!$F$4)),
         0
      ),
      IF(C818="750 Business promotion",
         E818-(E818/(1+4.793/100)),
         E818-(E818/(1+Dashboard!$F$4))
      )
   )
)</f>
        <v>0</v>
      </c>
      <c r="J818" s="26">
        <f>Bank2[[#This Row],[Money in/ (Money out)]]-Bank2[[#This Row],[GST/HST]]</f>
        <v>0</v>
      </c>
      <c r="L818" s="23">
        <f t="shared" si="36"/>
        <v>0</v>
      </c>
    </row>
    <row r="819" spans="4:12" x14ac:dyDescent="0.2">
      <c r="D819" s="397">
        <f>_xlfn.XLOOKUP(C:C,Table1[for Import to Bank Register dropdown],Table1[for Pivot],0,0,1)</f>
        <v>0</v>
      </c>
      <c r="E819" s="403"/>
      <c r="F819" s="146">
        <f t="shared" si="38"/>
        <v>2222222</v>
      </c>
      <c r="G819" s="375">
        <f t="shared" si="37"/>
        <v>0</v>
      </c>
      <c r="I819" s="376">
        <f>IF(OR(C819="150 Directors advances", C819="120 accounts receivable", C819="720.2 Automobile - Insurance", C819="720.3 Automobile - License", C819="870.4 Rent - Insurance", C819="870.6 Rent - Property Tax", C819="870.7 Rent - Homeoffice", C819="870.9 Rent - Water"),
   0,
   IF(Dashboard!$F$5="Quick",
      IF(OR(C819="190 Automobile",C819="200 computer hardware",C819="210 Computer software",C819="220 Quickbooks software",C819="230 Office equipment",C819="240 Office furniture"),
         E819-(E819/(1+Dashboard!$F$4)),
         0
      ),
      IF(C819="750 Business promotion",
         E819-(E819/(1+4.793/100)),
         E819-(E819/(1+Dashboard!$F$4))
      )
   )
)</f>
        <v>0</v>
      </c>
      <c r="J819" s="26">
        <f>Bank2[[#This Row],[Money in/ (Money out)]]-Bank2[[#This Row],[GST/HST]]</f>
        <v>0</v>
      </c>
      <c r="L819" s="23">
        <f t="shared" si="36"/>
        <v>0</v>
      </c>
    </row>
    <row r="820" spans="4:12" x14ac:dyDescent="0.2">
      <c r="D820" s="397">
        <f>_xlfn.XLOOKUP(C:C,Table1[for Import to Bank Register dropdown],Table1[for Pivot],0,0,1)</f>
        <v>0</v>
      </c>
      <c r="E820" s="403"/>
      <c r="F820" s="146">
        <f t="shared" si="38"/>
        <v>2222222</v>
      </c>
      <c r="G820" s="375">
        <f t="shared" si="37"/>
        <v>0</v>
      </c>
      <c r="I820" s="376">
        <f>IF(OR(C820="150 Directors advances", C820="120 accounts receivable", C820="720.2 Automobile - Insurance", C820="720.3 Automobile - License", C820="870.4 Rent - Insurance", C820="870.6 Rent - Property Tax", C820="870.7 Rent - Homeoffice", C820="870.9 Rent - Water"),
   0,
   IF(Dashboard!$F$5="Quick",
      IF(OR(C820="190 Automobile",C820="200 computer hardware",C820="210 Computer software",C820="220 Quickbooks software",C820="230 Office equipment",C820="240 Office furniture"),
         E820-(E820/(1+Dashboard!$F$4)),
         0
      ),
      IF(C820="750 Business promotion",
         E820-(E820/(1+4.793/100)),
         E820-(E820/(1+Dashboard!$F$4))
      )
   )
)</f>
        <v>0</v>
      </c>
      <c r="J820" s="26">
        <f>Bank2[[#This Row],[Money in/ (Money out)]]-Bank2[[#This Row],[GST/HST]]</f>
        <v>0</v>
      </c>
      <c r="L820" s="23">
        <f t="shared" si="36"/>
        <v>0</v>
      </c>
    </row>
    <row r="821" spans="4:12" x14ac:dyDescent="0.2">
      <c r="D821" s="397">
        <f>_xlfn.XLOOKUP(C:C,Table1[for Import to Bank Register dropdown],Table1[for Pivot],0,0,1)</f>
        <v>0</v>
      </c>
      <c r="E821" s="403"/>
      <c r="F821" s="146">
        <f t="shared" si="38"/>
        <v>2222222</v>
      </c>
      <c r="G821" s="375">
        <f t="shared" si="37"/>
        <v>0</v>
      </c>
      <c r="I821" s="376">
        <f>IF(OR(C821="150 Directors advances", C821="120 accounts receivable", C821="720.2 Automobile - Insurance", C821="720.3 Automobile - License", C821="870.4 Rent - Insurance", C821="870.6 Rent - Property Tax", C821="870.7 Rent - Homeoffice", C821="870.9 Rent - Water"),
   0,
   IF(Dashboard!$F$5="Quick",
      IF(OR(C821="190 Automobile",C821="200 computer hardware",C821="210 Computer software",C821="220 Quickbooks software",C821="230 Office equipment",C821="240 Office furniture"),
         E821-(E821/(1+Dashboard!$F$4)),
         0
      ),
      IF(C821="750 Business promotion",
         E821-(E821/(1+4.793/100)),
         E821-(E821/(1+Dashboard!$F$4))
      )
   )
)</f>
        <v>0</v>
      </c>
      <c r="J821" s="26">
        <f>Bank2[[#This Row],[Money in/ (Money out)]]-Bank2[[#This Row],[GST/HST]]</f>
        <v>0</v>
      </c>
      <c r="L821" s="23">
        <f t="shared" si="36"/>
        <v>0</v>
      </c>
    </row>
    <row r="822" spans="4:12" x14ac:dyDescent="0.2">
      <c r="D822" s="397">
        <f>_xlfn.XLOOKUP(C:C,Table1[for Import to Bank Register dropdown],Table1[for Pivot],0,0,1)</f>
        <v>0</v>
      </c>
      <c r="E822" s="403"/>
      <c r="F822" s="146">
        <f t="shared" si="38"/>
        <v>2222222</v>
      </c>
      <c r="G822" s="375">
        <f t="shared" si="37"/>
        <v>0</v>
      </c>
      <c r="I822" s="376">
        <f>IF(OR(C822="150 Directors advances", C822="120 accounts receivable", C822="720.2 Automobile - Insurance", C822="720.3 Automobile - License", C822="870.4 Rent - Insurance", C822="870.6 Rent - Property Tax", C822="870.7 Rent - Homeoffice", C822="870.9 Rent - Water"),
   0,
   IF(Dashboard!$F$5="Quick",
      IF(OR(C822="190 Automobile",C822="200 computer hardware",C822="210 Computer software",C822="220 Quickbooks software",C822="230 Office equipment",C822="240 Office furniture"),
         E822-(E822/(1+Dashboard!$F$4)),
         0
      ),
      IF(C822="750 Business promotion",
         E822-(E822/(1+4.793/100)),
         E822-(E822/(1+Dashboard!$F$4))
      )
   )
)</f>
        <v>0</v>
      </c>
      <c r="J822" s="26">
        <f>Bank2[[#This Row],[Money in/ (Money out)]]-Bank2[[#This Row],[GST/HST]]</f>
        <v>0</v>
      </c>
      <c r="L822" s="23">
        <f t="shared" si="36"/>
        <v>0</v>
      </c>
    </row>
    <row r="823" spans="4:12" x14ac:dyDescent="0.2">
      <c r="D823" s="397">
        <f>_xlfn.XLOOKUP(C:C,Table1[for Import to Bank Register dropdown],Table1[for Pivot],0,0,1)</f>
        <v>0</v>
      </c>
      <c r="E823" s="403"/>
      <c r="F823" s="146">
        <f t="shared" si="38"/>
        <v>2222222</v>
      </c>
      <c r="G823" s="375">
        <f t="shared" si="37"/>
        <v>0</v>
      </c>
      <c r="I823" s="376">
        <f>IF(OR(C823="150 Directors advances", C823="120 accounts receivable", C823="720.2 Automobile - Insurance", C823="720.3 Automobile - License", C823="870.4 Rent - Insurance", C823="870.6 Rent - Property Tax", C823="870.7 Rent - Homeoffice", C823="870.9 Rent - Water"),
   0,
   IF(Dashboard!$F$5="Quick",
      IF(OR(C823="190 Automobile",C823="200 computer hardware",C823="210 Computer software",C823="220 Quickbooks software",C823="230 Office equipment",C823="240 Office furniture"),
         E823-(E823/(1+Dashboard!$F$4)),
         0
      ),
      IF(C823="750 Business promotion",
         E823-(E823/(1+4.793/100)),
         E823-(E823/(1+Dashboard!$F$4))
      )
   )
)</f>
        <v>0</v>
      </c>
      <c r="J823" s="26">
        <f>Bank2[[#This Row],[Money in/ (Money out)]]-Bank2[[#This Row],[GST/HST]]</f>
        <v>0</v>
      </c>
      <c r="L823" s="23">
        <f t="shared" si="36"/>
        <v>0</v>
      </c>
    </row>
    <row r="824" spans="4:12" x14ac:dyDescent="0.2">
      <c r="D824" s="397">
        <f>_xlfn.XLOOKUP(C:C,Table1[for Import to Bank Register dropdown],Table1[for Pivot],0,0,1)</f>
        <v>0</v>
      </c>
      <c r="E824" s="403"/>
      <c r="F824" s="146">
        <f t="shared" si="38"/>
        <v>2222222</v>
      </c>
      <c r="G824" s="375">
        <f t="shared" si="37"/>
        <v>0</v>
      </c>
      <c r="I824" s="376">
        <f>IF(OR(C824="150 Directors advances", C824="120 accounts receivable", C824="720.2 Automobile - Insurance", C824="720.3 Automobile - License", C824="870.4 Rent - Insurance", C824="870.6 Rent - Property Tax", C824="870.7 Rent - Homeoffice", C824="870.9 Rent - Water"),
   0,
   IF(Dashboard!$F$5="Quick",
      IF(OR(C824="190 Automobile",C824="200 computer hardware",C824="210 Computer software",C824="220 Quickbooks software",C824="230 Office equipment",C824="240 Office furniture"),
         E824-(E824/(1+Dashboard!$F$4)),
         0
      ),
      IF(C824="750 Business promotion",
         E824-(E824/(1+4.793/100)),
         E824-(E824/(1+Dashboard!$F$4))
      )
   )
)</f>
        <v>0</v>
      </c>
      <c r="J824" s="26">
        <f>Bank2[[#This Row],[Money in/ (Money out)]]-Bank2[[#This Row],[GST/HST]]</f>
        <v>0</v>
      </c>
      <c r="L824" s="23">
        <f t="shared" si="36"/>
        <v>0</v>
      </c>
    </row>
    <row r="825" spans="4:12" x14ac:dyDescent="0.2">
      <c r="D825" s="397">
        <f>_xlfn.XLOOKUP(C:C,Table1[for Import to Bank Register dropdown],Table1[for Pivot],0,0,1)</f>
        <v>0</v>
      </c>
      <c r="E825" s="403"/>
      <c r="F825" s="146">
        <f t="shared" si="38"/>
        <v>2222222</v>
      </c>
      <c r="G825" s="375">
        <f t="shared" si="37"/>
        <v>0</v>
      </c>
      <c r="I825" s="376">
        <f>IF(OR(C825="150 Directors advances", C825="120 accounts receivable", C825="720.2 Automobile - Insurance", C825="720.3 Automobile - License", C825="870.4 Rent - Insurance", C825="870.6 Rent - Property Tax", C825="870.7 Rent - Homeoffice", C825="870.9 Rent - Water"),
   0,
   IF(Dashboard!$F$5="Quick",
      IF(OR(C825="190 Automobile",C825="200 computer hardware",C825="210 Computer software",C825="220 Quickbooks software",C825="230 Office equipment",C825="240 Office furniture"),
         E825-(E825/(1+Dashboard!$F$4)),
         0
      ),
      IF(C825="750 Business promotion",
         E825-(E825/(1+4.793/100)),
         E825-(E825/(1+Dashboard!$F$4))
      )
   )
)</f>
        <v>0</v>
      </c>
      <c r="J825" s="26">
        <f>Bank2[[#This Row],[Money in/ (Money out)]]-Bank2[[#This Row],[GST/HST]]</f>
        <v>0</v>
      </c>
      <c r="L825" s="23">
        <f t="shared" si="36"/>
        <v>0</v>
      </c>
    </row>
    <row r="826" spans="4:12" x14ac:dyDescent="0.2">
      <c r="D826" s="397">
        <f>_xlfn.XLOOKUP(C:C,Table1[for Import to Bank Register dropdown],Table1[for Pivot],0,0,1)</f>
        <v>0</v>
      </c>
      <c r="E826" s="403"/>
      <c r="F826" s="146">
        <f t="shared" si="38"/>
        <v>2222222</v>
      </c>
      <c r="G826" s="375">
        <f t="shared" si="37"/>
        <v>0</v>
      </c>
      <c r="I826" s="376">
        <f>IF(OR(C826="150 Directors advances", C826="120 accounts receivable", C826="720.2 Automobile - Insurance", C826="720.3 Automobile - License", C826="870.4 Rent - Insurance", C826="870.6 Rent - Property Tax", C826="870.7 Rent - Homeoffice", C826="870.9 Rent - Water"),
   0,
   IF(Dashboard!$F$5="Quick",
      IF(OR(C826="190 Automobile",C826="200 computer hardware",C826="210 Computer software",C826="220 Quickbooks software",C826="230 Office equipment",C826="240 Office furniture"),
         E826-(E826/(1+Dashboard!$F$4)),
         0
      ),
      IF(C826="750 Business promotion",
         E826-(E826/(1+4.793/100)),
         E826-(E826/(1+Dashboard!$F$4))
      )
   )
)</f>
        <v>0</v>
      </c>
      <c r="J826" s="26">
        <f>Bank2[[#This Row],[Money in/ (Money out)]]-Bank2[[#This Row],[GST/HST]]</f>
        <v>0</v>
      </c>
      <c r="L826" s="23">
        <f t="shared" si="36"/>
        <v>0</v>
      </c>
    </row>
    <row r="827" spans="4:12" x14ac:dyDescent="0.2">
      <c r="D827" s="397">
        <f>_xlfn.XLOOKUP(C:C,Table1[for Import to Bank Register dropdown],Table1[for Pivot],0,0,1)</f>
        <v>0</v>
      </c>
      <c r="E827" s="403"/>
      <c r="F827" s="146">
        <f t="shared" si="38"/>
        <v>2222222</v>
      </c>
      <c r="G827" s="375">
        <f t="shared" si="37"/>
        <v>0</v>
      </c>
      <c r="I827" s="376">
        <f>IF(OR(C827="150 Directors advances", C827="120 accounts receivable", C827="720.2 Automobile - Insurance", C827="720.3 Automobile - License", C827="870.4 Rent - Insurance", C827="870.6 Rent - Property Tax", C827="870.7 Rent - Homeoffice", C827="870.9 Rent - Water"),
   0,
   IF(Dashboard!$F$5="Quick",
      IF(OR(C827="190 Automobile",C827="200 computer hardware",C827="210 Computer software",C827="220 Quickbooks software",C827="230 Office equipment",C827="240 Office furniture"),
         E827-(E827/(1+Dashboard!$F$4)),
         0
      ),
      IF(C827="750 Business promotion",
         E827-(E827/(1+4.793/100)),
         E827-(E827/(1+Dashboard!$F$4))
      )
   )
)</f>
        <v>0</v>
      </c>
      <c r="J827" s="26">
        <f>Bank2[[#This Row],[Money in/ (Money out)]]-Bank2[[#This Row],[GST/HST]]</f>
        <v>0</v>
      </c>
      <c r="L827" s="23">
        <f t="shared" si="36"/>
        <v>0</v>
      </c>
    </row>
    <row r="828" spans="4:12" x14ac:dyDescent="0.2">
      <c r="D828" s="397">
        <f>_xlfn.XLOOKUP(C:C,Table1[for Import to Bank Register dropdown],Table1[for Pivot],0,0,1)</f>
        <v>0</v>
      </c>
      <c r="E828" s="403"/>
      <c r="F828" s="146">
        <f t="shared" si="38"/>
        <v>2222222</v>
      </c>
      <c r="G828" s="375">
        <f t="shared" si="37"/>
        <v>0</v>
      </c>
      <c r="I828" s="376">
        <f>IF(OR(C828="150 Directors advances", C828="120 accounts receivable", C828="720.2 Automobile - Insurance", C828="720.3 Automobile - License", C828="870.4 Rent - Insurance", C828="870.6 Rent - Property Tax", C828="870.7 Rent - Homeoffice", C828="870.9 Rent - Water"),
   0,
   IF(Dashboard!$F$5="Quick",
      IF(OR(C828="190 Automobile",C828="200 computer hardware",C828="210 Computer software",C828="220 Quickbooks software",C828="230 Office equipment",C828="240 Office furniture"),
         E828-(E828/(1+Dashboard!$F$4)),
         0
      ),
      IF(C828="750 Business promotion",
         E828-(E828/(1+4.793/100)),
         E828-(E828/(1+Dashboard!$F$4))
      )
   )
)</f>
        <v>0</v>
      </c>
      <c r="J828" s="26">
        <f>Bank2[[#This Row],[Money in/ (Money out)]]-Bank2[[#This Row],[GST/HST]]</f>
        <v>0</v>
      </c>
      <c r="L828" s="23">
        <f t="shared" si="36"/>
        <v>0</v>
      </c>
    </row>
    <row r="829" spans="4:12" x14ac:dyDescent="0.2">
      <c r="D829" s="397">
        <f>_xlfn.XLOOKUP(C:C,Table1[for Import to Bank Register dropdown],Table1[for Pivot],0,0,1)</f>
        <v>0</v>
      </c>
      <c r="E829" s="403"/>
      <c r="F829" s="146">
        <f t="shared" si="38"/>
        <v>2222222</v>
      </c>
      <c r="G829" s="375">
        <f t="shared" si="37"/>
        <v>0</v>
      </c>
      <c r="I829" s="376">
        <f>IF(OR(C829="150 Directors advances", C829="120 accounts receivable", C829="720.2 Automobile - Insurance", C829="720.3 Automobile - License", C829="870.4 Rent - Insurance", C829="870.6 Rent - Property Tax", C829="870.7 Rent - Homeoffice", C829="870.9 Rent - Water"),
   0,
   IF(Dashboard!$F$5="Quick",
      IF(OR(C829="190 Automobile",C829="200 computer hardware",C829="210 Computer software",C829="220 Quickbooks software",C829="230 Office equipment",C829="240 Office furniture"),
         E829-(E829/(1+Dashboard!$F$4)),
         0
      ),
      IF(C829="750 Business promotion",
         E829-(E829/(1+4.793/100)),
         E829-(E829/(1+Dashboard!$F$4))
      )
   )
)</f>
        <v>0</v>
      </c>
      <c r="J829" s="26">
        <f>Bank2[[#This Row],[Money in/ (Money out)]]-Bank2[[#This Row],[GST/HST]]</f>
        <v>0</v>
      </c>
      <c r="L829" s="23">
        <f t="shared" si="36"/>
        <v>0</v>
      </c>
    </row>
    <row r="830" spans="4:12" x14ac:dyDescent="0.2">
      <c r="D830" s="397">
        <f>_xlfn.XLOOKUP(C:C,Table1[for Import to Bank Register dropdown],Table1[for Pivot],0,0,1)</f>
        <v>0</v>
      </c>
      <c r="E830" s="403"/>
      <c r="F830" s="146">
        <f t="shared" si="38"/>
        <v>2222222</v>
      </c>
      <c r="G830" s="375">
        <f t="shared" si="37"/>
        <v>0</v>
      </c>
      <c r="I830" s="376">
        <f>IF(OR(C830="150 Directors advances", C830="120 accounts receivable", C830="720.2 Automobile - Insurance", C830="720.3 Automobile - License", C830="870.4 Rent - Insurance", C830="870.6 Rent - Property Tax", C830="870.7 Rent - Homeoffice", C830="870.9 Rent - Water"),
   0,
   IF(Dashboard!$F$5="Quick",
      IF(OR(C830="190 Automobile",C830="200 computer hardware",C830="210 Computer software",C830="220 Quickbooks software",C830="230 Office equipment",C830="240 Office furniture"),
         E830-(E830/(1+Dashboard!$F$4)),
         0
      ),
      IF(C830="750 Business promotion",
         E830-(E830/(1+4.793/100)),
         E830-(E830/(1+Dashboard!$F$4))
      )
   )
)</f>
        <v>0</v>
      </c>
      <c r="J830" s="26">
        <f>Bank2[[#This Row],[Money in/ (Money out)]]-Bank2[[#This Row],[GST/HST]]</f>
        <v>0</v>
      </c>
      <c r="L830" s="23">
        <f t="shared" si="36"/>
        <v>0</v>
      </c>
    </row>
    <row r="831" spans="4:12" x14ac:dyDescent="0.2">
      <c r="D831" s="397">
        <f>_xlfn.XLOOKUP(C:C,Table1[for Import to Bank Register dropdown],Table1[for Pivot],0,0,1)</f>
        <v>0</v>
      </c>
      <c r="E831" s="403"/>
      <c r="F831" s="146">
        <f t="shared" si="38"/>
        <v>2222222</v>
      </c>
      <c r="G831" s="375">
        <f t="shared" si="37"/>
        <v>0</v>
      </c>
      <c r="I831" s="376">
        <f>IF(OR(C831="150 Directors advances", C831="120 accounts receivable", C831="720.2 Automobile - Insurance", C831="720.3 Automobile - License", C831="870.4 Rent - Insurance", C831="870.6 Rent - Property Tax", C831="870.7 Rent - Homeoffice", C831="870.9 Rent - Water"),
   0,
   IF(Dashboard!$F$5="Quick",
      IF(OR(C831="190 Automobile",C831="200 computer hardware",C831="210 Computer software",C831="220 Quickbooks software",C831="230 Office equipment",C831="240 Office furniture"),
         E831-(E831/(1+Dashboard!$F$4)),
         0
      ),
      IF(C831="750 Business promotion",
         E831-(E831/(1+4.793/100)),
         E831-(E831/(1+Dashboard!$F$4))
      )
   )
)</f>
        <v>0</v>
      </c>
      <c r="J831" s="26">
        <f>Bank2[[#This Row],[Money in/ (Money out)]]-Bank2[[#This Row],[GST/HST]]</f>
        <v>0</v>
      </c>
      <c r="L831" s="23">
        <f t="shared" si="36"/>
        <v>0</v>
      </c>
    </row>
    <row r="832" spans="4:12" x14ac:dyDescent="0.2">
      <c r="D832" s="397">
        <f>_xlfn.XLOOKUP(C:C,Table1[for Import to Bank Register dropdown],Table1[for Pivot],0,0,1)</f>
        <v>0</v>
      </c>
      <c r="E832" s="403"/>
      <c r="F832" s="146">
        <f t="shared" si="38"/>
        <v>2222222</v>
      </c>
      <c r="G832" s="375">
        <f t="shared" si="37"/>
        <v>0</v>
      </c>
      <c r="I832" s="376">
        <f>IF(OR(C832="150 Directors advances", C832="120 accounts receivable", C832="720.2 Automobile - Insurance", C832="720.3 Automobile - License", C832="870.4 Rent - Insurance", C832="870.6 Rent - Property Tax", C832="870.7 Rent - Homeoffice", C832="870.9 Rent - Water"),
   0,
   IF(Dashboard!$F$5="Quick",
      IF(OR(C832="190 Automobile",C832="200 computer hardware",C832="210 Computer software",C832="220 Quickbooks software",C832="230 Office equipment",C832="240 Office furniture"),
         E832-(E832/(1+Dashboard!$F$4)),
         0
      ),
      IF(C832="750 Business promotion",
         E832-(E832/(1+4.793/100)),
         E832-(E832/(1+Dashboard!$F$4))
      )
   )
)</f>
        <v>0</v>
      </c>
      <c r="J832" s="26">
        <f>Bank2[[#This Row],[Money in/ (Money out)]]-Bank2[[#This Row],[GST/HST]]</f>
        <v>0</v>
      </c>
      <c r="L832" s="23">
        <f t="shared" si="36"/>
        <v>0</v>
      </c>
    </row>
    <row r="833" spans="4:12" x14ac:dyDescent="0.2">
      <c r="D833" s="397">
        <f>_xlfn.XLOOKUP(C:C,Table1[for Import to Bank Register dropdown],Table1[for Pivot],0,0,1)</f>
        <v>0</v>
      </c>
      <c r="E833" s="403"/>
      <c r="F833" s="146">
        <f t="shared" si="38"/>
        <v>2222222</v>
      </c>
      <c r="G833" s="375">
        <f t="shared" si="37"/>
        <v>0</v>
      </c>
      <c r="I833" s="376">
        <f>IF(OR(C833="150 Directors advances", C833="120 accounts receivable", C833="720.2 Automobile - Insurance", C833="720.3 Automobile - License", C833="870.4 Rent - Insurance", C833="870.6 Rent - Property Tax", C833="870.7 Rent - Homeoffice", C833="870.9 Rent - Water"),
   0,
   IF(Dashboard!$F$5="Quick",
      IF(OR(C833="190 Automobile",C833="200 computer hardware",C833="210 Computer software",C833="220 Quickbooks software",C833="230 Office equipment",C833="240 Office furniture"),
         E833-(E833/(1+Dashboard!$F$4)),
         0
      ),
      IF(C833="750 Business promotion",
         E833-(E833/(1+4.793/100)),
         E833-(E833/(1+Dashboard!$F$4))
      )
   )
)</f>
        <v>0</v>
      </c>
      <c r="J833" s="26">
        <f>Bank2[[#This Row],[Money in/ (Money out)]]-Bank2[[#This Row],[GST/HST]]</f>
        <v>0</v>
      </c>
      <c r="L833" s="23">
        <f t="shared" si="36"/>
        <v>0</v>
      </c>
    </row>
    <row r="834" spans="4:12" x14ac:dyDescent="0.2">
      <c r="D834" s="397">
        <f>_xlfn.XLOOKUP(C:C,Table1[for Import to Bank Register dropdown],Table1[for Pivot],0,0,1)</f>
        <v>0</v>
      </c>
      <c r="E834" s="403"/>
      <c r="F834" s="146">
        <f t="shared" si="38"/>
        <v>2222222</v>
      </c>
      <c r="G834" s="375">
        <f t="shared" si="37"/>
        <v>0</v>
      </c>
      <c r="I834" s="376">
        <f>IF(OR(C834="150 Directors advances", C834="120 accounts receivable", C834="720.2 Automobile - Insurance", C834="720.3 Automobile - License", C834="870.4 Rent - Insurance", C834="870.6 Rent - Property Tax", C834="870.7 Rent - Homeoffice", C834="870.9 Rent - Water"),
   0,
   IF(Dashboard!$F$5="Quick",
      IF(OR(C834="190 Automobile",C834="200 computer hardware",C834="210 Computer software",C834="220 Quickbooks software",C834="230 Office equipment",C834="240 Office furniture"),
         E834-(E834/(1+Dashboard!$F$4)),
         0
      ),
      IF(C834="750 Business promotion",
         E834-(E834/(1+4.793/100)),
         E834-(E834/(1+Dashboard!$F$4))
      )
   )
)</f>
        <v>0</v>
      </c>
      <c r="J834" s="26">
        <f>Bank2[[#This Row],[Money in/ (Money out)]]-Bank2[[#This Row],[GST/HST]]</f>
        <v>0</v>
      </c>
      <c r="L834" s="23">
        <f t="shared" si="36"/>
        <v>0</v>
      </c>
    </row>
    <row r="835" spans="4:12" x14ac:dyDescent="0.2">
      <c r="D835" s="397">
        <f>_xlfn.XLOOKUP(C:C,Table1[for Import to Bank Register dropdown],Table1[for Pivot],0,0,1)</f>
        <v>0</v>
      </c>
      <c r="E835" s="403"/>
      <c r="F835" s="146">
        <f t="shared" si="38"/>
        <v>2222222</v>
      </c>
      <c r="G835" s="375">
        <f t="shared" si="37"/>
        <v>0</v>
      </c>
      <c r="I835" s="376">
        <f>IF(OR(C835="150 Directors advances", C835="120 accounts receivable", C835="720.2 Automobile - Insurance", C835="720.3 Automobile - License", C835="870.4 Rent - Insurance", C835="870.6 Rent - Property Tax", C835="870.7 Rent - Homeoffice", C835="870.9 Rent - Water"),
   0,
   IF(Dashboard!$F$5="Quick",
      IF(OR(C835="190 Automobile",C835="200 computer hardware",C835="210 Computer software",C835="220 Quickbooks software",C835="230 Office equipment",C835="240 Office furniture"),
         E835-(E835/(1+Dashboard!$F$4)),
         0
      ),
      IF(C835="750 Business promotion",
         E835-(E835/(1+4.793/100)),
         E835-(E835/(1+Dashboard!$F$4))
      )
   )
)</f>
        <v>0</v>
      </c>
      <c r="J835" s="26">
        <f>Bank2[[#This Row],[Money in/ (Money out)]]-Bank2[[#This Row],[GST/HST]]</f>
        <v>0</v>
      </c>
      <c r="L835" s="23">
        <f t="shared" si="36"/>
        <v>0</v>
      </c>
    </row>
    <row r="836" spans="4:12" x14ac:dyDescent="0.2">
      <c r="D836" s="397">
        <f>_xlfn.XLOOKUP(C:C,Table1[for Import to Bank Register dropdown],Table1[for Pivot],0,0,1)</f>
        <v>0</v>
      </c>
      <c r="E836" s="403"/>
      <c r="F836" s="146">
        <f t="shared" si="38"/>
        <v>2222222</v>
      </c>
      <c r="G836" s="375">
        <f t="shared" si="37"/>
        <v>0</v>
      </c>
      <c r="I836" s="376">
        <f>IF(OR(C836="150 Directors advances", C836="120 accounts receivable", C836="720.2 Automobile - Insurance", C836="720.3 Automobile - License", C836="870.4 Rent - Insurance", C836="870.6 Rent - Property Tax", C836="870.7 Rent - Homeoffice", C836="870.9 Rent - Water"),
   0,
   IF(Dashboard!$F$5="Quick",
      IF(OR(C836="190 Automobile",C836="200 computer hardware",C836="210 Computer software",C836="220 Quickbooks software",C836="230 Office equipment",C836="240 Office furniture"),
         E836-(E836/(1+Dashboard!$F$4)),
         0
      ),
      IF(C836="750 Business promotion",
         E836-(E836/(1+4.793/100)),
         E836-(E836/(1+Dashboard!$F$4))
      )
   )
)</f>
        <v>0</v>
      </c>
      <c r="J836" s="26">
        <f>Bank2[[#This Row],[Money in/ (Money out)]]-Bank2[[#This Row],[GST/HST]]</f>
        <v>0</v>
      </c>
      <c r="L836" s="23">
        <f t="shared" si="36"/>
        <v>0</v>
      </c>
    </row>
    <row r="837" spans="4:12" x14ac:dyDescent="0.2">
      <c r="D837" s="397">
        <f>_xlfn.XLOOKUP(C:C,Table1[for Import to Bank Register dropdown],Table1[for Pivot],0,0,1)</f>
        <v>0</v>
      </c>
      <c r="E837" s="403"/>
      <c r="F837" s="146">
        <f t="shared" si="38"/>
        <v>2222222</v>
      </c>
      <c r="G837" s="375">
        <f t="shared" si="37"/>
        <v>0</v>
      </c>
      <c r="I837" s="376">
        <f>IF(OR(C837="150 Directors advances", C837="120 accounts receivable", C837="720.2 Automobile - Insurance", C837="720.3 Automobile - License", C837="870.4 Rent - Insurance", C837="870.6 Rent - Property Tax", C837="870.7 Rent - Homeoffice", C837="870.9 Rent - Water"),
   0,
   IF(Dashboard!$F$5="Quick",
      IF(OR(C837="190 Automobile",C837="200 computer hardware",C837="210 Computer software",C837="220 Quickbooks software",C837="230 Office equipment",C837="240 Office furniture"),
         E837-(E837/(1+Dashboard!$F$4)),
         0
      ),
      IF(C837="750 Business promotion",
         E837-(E837/(1+4.793/100)),
         E837-(E837/(1+Dashboard!$F$4))
      )
   )
)</f>
        <v>0</v>
      </c>
      <c r="J837" s="26">
        <f>Bank2[[#This Row],[Money in/ (Money out)]]-Bank2[[#This Row],[GST/HST]]</f>
        <v>0</v>
      </c>
      <c r="L837" s="23">
        <f t="shared" si="36"/>
        <v>0</v>
      </c>
    </row>
    <row r="838" spans="4:12" x14ac:dyDescent="0.2">
      <c r="D838" s="397">
        <f>_xlfn.XLOOKUP(C:C,Table1[for Import to Bank Register dropdown],Table1[for Pivot],0,0,1)</f>
        <v>0</v>
      </c>
      <c r="E838" s="403"/>
      <c r="F838" s="146">
        <f t="shared" si="38"/>
        <v>2222222</v>
      </c>
      <c r="G838" s="375">
        <f t="shared" si="37"/>
        <v>0</v>
      </c>
      <c r="I838" s="376">
        <f>IF(OR(C838="150 Directors advances", C838="120 accounts receivable", C838="720.2 Automobile - Insurance", C838="720.3 Automobile - License", C838="870.4 Rent - Insurance", C838="870.6 Rent - Property Tax", C838="870.7 Rent - Homeoffice", C838="870.9 Rent - Water"),
   0,
   IF(Dashboard!$F$5="Quick",
      IF(OR(C838="190 Automobile",C838="200 computer hardware",C838="210 Computer software",C838="220 Quickbooks software",C838="230 Office equipment",C838="240 Office furniture"),
         E838-(E838/(1+Dashboard!$F$4)),
         0
      ),
      IF(C838="750 Business promotion",
         E838-(E838/(1+4.793/100)),
         E838-(E838/(1+Dashboard!$F$4))
      )
   )
)</f>
        <v>0</v>
      </c>
      <c r="J838" s="26">
        <f>Bank2[[#This Row],[Money in/ (Money out)]]-Bank2[[#This Row],[GST/HST]]</f>
        <v>0</v>
      </c>
      <c r="L838" s="23">
        <f t="shared" si="36"/>
        <v>0</v>
      </c>
    </row>
    <row r="839" spans="4:12" x14ac:dyDescent="0.2">
      <c r="D839" s="397">
        <f>_xlfn.XLOOKUP(C:C,Table1[for Import to Bank Register dropdown],Table1[for Pivot],0,0,1)</f>
        <v>0</v>
      </c>
      <c r="E839" s="403"/>
      <c r="F839" s="146">
        <f t="shared" si="38"/>
        <v>2222222</v>
      </c>
      <c r="G839" s="375">
        <f t="shared" si="37"/>
        <v>0</v>
      </c>
      <c r="I839" s="376">
        <f>IF(OR(C839="150 Directors advances", C839="120 accounts receivable", C839="720.2 Automobile - Insurance", C839="720.3 Automobile - License", C839="870.4 Rent - Insurance", C839="870.6 Rent - Property Tax", C839="870.7 Rent - Homeoffice", C839="870.9 Rent - Water"),
   0,
   IF(Dashboard!$F$5="Quick",
      IF(OR(C839="190 Automobile",C839="200 computer hardware",C839="210 Computer software",C839="220 Quickbooks software",C839="230 Office equipment",C839="240 Office furniture"),
         E839-(E839/(1+Dashboard!$F$4)),
         0
      ),
      IF(C839="750 Business promotion",
         E839-(E839/(1+4.793/100)),
         E839-(E839/(1+Dashboard!$F$4))
      )
   )
)</f>
        <v>0</v>
      </c>
      <c r="J839" s="26">
        <f>Bank2[[#This Row],[Money in/ (Money out)]]-Bank2[[#This Row],[GST/HST]]</f>
        <v>0</v>
      </c>
      <c r="L839" s="23">
        <f t="shared" ref="L839:L902" si="39">$L$3</f>
        <v>0</v>
      </c>
    </row>
    <row r="840" spans="4:12" x14ac:dyDescent="0.2">
      <c r="D840" s="397">
        <f>_xlfn.XLOOKUP(C:C,Table1[for Import to Bank Register dropdown],Table1[for Pivot],0,0,1)</f>
        <v>0</v>
      </c>
      <c r="E840" s="403"/>
      <c r="F840" s="146">
        <f t="shared" si="38"/>
        <v>2222222</v>
      </c>
      <c r="G840" s="375">
        <f t="shared" si="37"/>
        <v>0</v>
      </c>
      <c r="I840" s="376">
        <f>IF(OR(C840="150 Directors advances", C840="120 accounts receivable", C840="720.2 Automobile - Insurance", C840="720.3 Automobile - License", C840="870.4 Rent - Insurance", C840="870.6 Rent - Property Tax", C840="870.7 Rent - Homeoffice", C840="870.9 Rent - Water"),
   0,
   IF(Dashboard!$F$5="Quick",
      IF(OR(C840="190 Automobile",C840="200 computer hardware",C840="210 Computer software",C840="220 Quickbooks software",C840="230 Office equipment",C840="240 Office furniture"),
         E840-(E840/(1+Dashboard!$F$4)),
         0
      ),
      IF(C840="750 Business promotion",
         E840-(E840/(1+4.793/100)),
         E840-(E840/(1+Dashboard!$F$4))
      )
   )
)</f>
        <v>0</v>
      </c>
      <c r="J840" s="26">
        <f>Bank2[[#This Row],[Money in/ (Money out)]]-Bank2[[#This Row],[GST/HST]]</f>
        <v>0</v>
      </c>
      <c r="L840" s="23">
        <f t="shared" si="39"/>
        <v>0</v>
      </c>
    </row>
    <row r="841" spans="4:12" x14ac:dyDescent="0.2">
      <c r="D841" s="397">
        <f>_xlfn.XLOOKUP(C:C,Table1[for Import to Bank Register dropdown],Table1[for Pivot],0,0,1)</f>
        <v>0</v>
      </c>
      <c r="E841" s="403"/>
      <c r="F841" s="146">
        <f t="shared" si="38"/>
        <v>2222222</v>
      </c>
      <c r="G841" s="375">
        <f t="shared" si="37"/>
        <v>0</v>
      </c>
      <c r="I841" s="376">
        <f>IF(OR(C841="150 Directors advances", C841="120 accounts receivable", C841="720.2 Automobile - Insurance", C841="720.3 Automobile - License", C841="870.4 Rent - Insurance", C841="870.6 Rent - Property Tax", C841="870.7 Rent - Homeoffice", C841="870.9 Rent - Water"),
   0,
   IF(Dashboard!$F$5="Quick",
      IF(OR(C841="190 Automobile",C841="200 computer hardware",C841="210 Computer software",C841="220 Quickbooks software",C841="230 Office equipment",C841="240 Office furniture"),
         E841-(E841/(1+Dashboard!$F$4)),
         0
      ),
      IF(C841="750 Business promotion",
         E841-(E841/(1+4.793/100)),
         E841-(E841/(1+Dashboard!$F$4))
      )
   )
)</f>
        <v>0</v>
      </c>
      <c r="J841" s="26">
        <f>Bank2[[#This Row],[Money in/ (Money out)]]-Bank2[[#This Row],[GST/HST]]</f>
        <v>0</v>
      </c>
      <c r="L841" s="23">
        <f t="shared" si="39"/>
        <v>0</v>
      </c>
    </row>
    <row r="842" spans="4:12" x14ac:dyDescent="0.2">
      <c r="D842" s="397">
        <f>_xlfn.XLOOKUP(C:C,Table1[for Import to Bank Register dropdown],Table1[for Pivot],0,0,1)</f>
        <v>0</v>
      </c>
      <c r="E842" s="403"/>
      <c r="F842" s="146">
        <f t="shared" si="38"/>
        <v>2222222</v>
      </c>
      <c r="G842" s="375">
        <f t="shared" ref="G842:G905" si="40">G841+E842</f>
        <v>0</v>
      </c>
      <c r="I842" s="376">
        <f>IF(OR(C842="150 Directors advances", C842="120 accounts receivable", C842="720.2 Automobile - Insurance", C842="720.3 Automobile - License", C842="870.4 Rent - Insurance", C842="870.6 Rent - Property Tax", C842="870.7 Rent - Homeoffice", C842="870.9 Rent - Water"),
   0,
   IF(Dashboard!$F$5="Quick",
      IF(OR(C842="190 Automobile",C842="200 computer hardware",C842="210 Computer software",C842="220 Quickbooks software",C842="230 Office equipment",C842="240 Office furniture"),
         E842-(E842/(1+Dashboard!$F$4)),
         0
      ),
      IF(C842="750 Business promotion",
         E842-(E842/(1+4.793/100)),
         E842-(E842/(1+Dashboard!$F$4))
      )
   )
)</f>
        <v>0</v>
      </c>
      <c r="J842" s="26">
        <f>Bank2[[#This Row],[Money in/ (Money out)]]-Bank2[[#This Row],[GST/HST]]</f>
        <v>0</v>
      </c>
      <c r="L842" s="23">
        <f t="shared" si="39"/>
        <v>0</v>
      </c>
    </row>
    <row r="843" spans="4:12" x14ac:dyDescent="0.2">
      <c r="D843" s="397">
        <f>_xlfn.XLOOKUP(C:C,Table1[for Import to Bank Register dropdown],Table1[for Pivot],0,0,1)</f>
        <v>0</v>
      </c>
      <c r="E843" s="403"/>
      <c r="F843" s="146">
        <f t="shared" ref="F843:F906" si="41">$E$2</f>
        <v>2222222</v>
      </c>
      <c r="G843" s="375">
        <f t="shared" si="40"/>
        <v>0</v>
      </c>
      <c r="I843" s="376">
        <f>IF(OR(C843="150 Directors advances", C843="120 accounts receivable", C843="720.2 Automobile - Insurance", C843="720.3 Automobile - License", C843="870.4 Rent - Insurance", C843="870.6 Rent - Property Tax", C843="870.7 Rent - Homeoffice", C843="870.9 Rent - Water"),
   0,
   IF(Dashboard!$F$5="Quick",
      IF(OR(C843="190 Automobile",C843="200 computer hardware",C843="210 Computer software",C843="220 Quickbooks software",C843="230 Office equipment",C843="240 Office furniture"),
         E843-(E843/(1+Dashboard!$F$4)),
         0
      ),
      IF(C843="750 Business promotion",
         E843-(E843/(1+4.793/100)),
         E843-(E843/(1+Dashboard!$F$4))
      )
   )
)</f>
        <v>0</v>
      </c>
      <c r="J843" s="26">
        <f>Bank2[[#This Row],[Money in/ (Money out)]]-Bank2[[#This Row],[GST/HST]]</f>
        <v>0</v>
      </c>
      <c r="L843" s="23">
        <f t="shared" si="39"/>
        <v>0</v>
      </c>
    </row>
    <row r="844" spans="4:12" x14ac:dyDescent="0.2">
      <c r="D844" s="397">
        <f>_xlfn.XLOOKUP(C:C,Table1[for Import to Bank Register dropdown],Table1[for Pivot],0,0,1)</f>
        <v>0</v>
      </c>
      <c r="E844" s="403"/>
      <c r="F844" s="146">
        <f t="shared" si="41"/>
        <v>2222222</v>
      </c>
      <c r="G844" s="375">
        <f t="shared" si="40"/>
        <v>0</v>
      </c>
      <c r="I844" s="376">
        <f>IF(OR(C844="150 Directors advances", C844="120 accounts receivable", C844="720.2 Automobile - Insurance", C844="720.3 Automobile - License", C844="870.4 Rent - Insurance", C844="870.6 Rent - Property Tax", C844="870.7 Rent - Homeoffice", C844="870.9 Rent - Water"),
   0,
   IF(Dashboard!$F$5="Quick",
      IF(OR(C844="190 Automobile",C844="200 computer hardware",C844="210 Computer software",C844="220 Quickbooks software",C844="230 Office equipment",C844="240 Office furniture"),
         E844-(E844/(1+Dashboard!$F$4)),
         0
      ),
      IF(C844="750 Business promotion",
         E844-(E844/(1+4.793/100)),
         E844-(E844/(1+Dashboard!$F$4))
      )
   )
)</f>
        <v>0</v>
      </c>
      <c r="J844" s="26">
        <f>Bank2[[#This Row],[Money in/ (Money out)]]-Bank2[[#This Row],[GST/HST]]</f>
        <v>0</v>
      </c>
      <c r="L844" s="23">
        <f t="shared" si="39"/>
        <v>0</v>
      </c>
    </row>
    <row r="845" spans="4:12" x14ac:dyDescent="0.2">
      <c r="D845" s="397">
        <f>_xlfn.XLOOKUP(C:C,Table1[for Import to Bank Register dropdown],Table1[for Pivot],0,0,1)</f>
        <v>0</v>
      </c>
      <c r="E845" s="403"/>
      <c r="F845" s="146">
        <f t="shared" si="41"/>
        <v>2222222</v>
      </c>
      <c r="G845" s="375">
        <f t="shared" si="40"/>
        <v>0</v>
      </c>
      <c r="I845" s="376">
        <f>IF(OR(C845="150 Directors advances", C845="120 accounts receivable", C845="720.2 Automobile - Insurance", C845="720.3 Automobile - License", C845="870.4 Rent - Insurance", C845="870.6 Rent - Property Tax", C845="870.7 Rent - Homeoffice", C845="870.9 Rent - Water"),
   0,
   IF(Dashboard!$F$5="Quick",
      IF(OR(C845="190 Automobile",C845="200 computer hardware",C845="210 Computer software",C845="220 Quickbooks software",C845="230 Office equipment",C845="240 Office furniture"),
         E845-(E845/(1+Dashboard!$F$4)),
         0
      ),
      IF(C845="750 Business promotion",
         E845-(E845/(1+4.793/100)),
         E845-(E845/(1+Dashboard!$F$4))
      )
   )
)</f>
        <v>0</v>
      </c>
      <c r="J845" s="26">
        <f>Bank2[[#This Row],[Money in/ (Money out)]]-Bank2[[#This Row],[GST/HST]]</f>
        <v>0</v>
      </c>
      <c r="L845" s="23">
        <f t="shared" si="39"/>
        <v>0</v>
      </c>
    </row>
    <row r="846" spans="4:12" x14ac:dyDescent="0.2">
      <c r="D846" s="397">
        <f>_xlfn.XLOOKUP(C:C,Table1[for Import to Bank Register dropdown],Table1[for Pivot],0,0,1)</f>
        <v>0</v>
      </c>
      <c r="E846" s="403"/>
      <c r="F846" s="146">
        <f t="shared" si="41"/>
        <v>2222222</v>
      </c>
      <c r="G846" s="375">
        <f t="shared" si="40"/>
        <v>0</v>
      </c>
      <c r="I846" s="376">
        <f>IF(OR(C846="150 Directors advances", C846="120 accounts receivable", C846="720.2 Automobile - Insurance", C846="720.3 Automobile - License", C846="870.4 Rent - Insurance", C846="870.6 Rent - Property Tax", C846="870.7 Rent - Homeoffice", C846="870.9 Rent - Water"),
   0,
   IF(Dashboard!$F$5="Quick",
      IF(OR(C846="190 Automobile",C846="200 computer hardware",C846="210 Computer software",C846="220 Quickbooks software",C846="230 Office equipment",C846="240 Office furniture"),
         E846-(E846/(1+Dashboard!$F$4)),
         0
      ),
      IF(C846="750 Business promotion",
         E846-(E846/(1+4.793/100)),
         E846-(E846/(1+Dashboard!$F$4))
      )
   )
)</f>
        <v>0</v>
      </c>
      <c r="J846" s="26">
        <f>Bank2[[#This Row],[Money in/ (Money out)]]-Bank2[[#This Row],[GST/HST]]</f>
        <v>0</v>
      </c>
      <c r="L846" s="23">
        <f t="shared" si="39"/>
        <v>0</v>
      </c>
    </row>
    <row r="847" spans="4:12" x14ac:dyDescent="0.2">
      <c r="D847" s="397">
        <f>_xlfn.XLOOKUP(C:C,Table1[for Import to Bank Register dropdown],Table1[for Pivot],0,0,1)</f>
        <v>0</v>
      </c>
      <c r="E847" s="403"/>
      <c r="F847" s="146">
        <f t="shared" si="41"/>
        <v>2222222</v>
      </c>
      <c r="G847" s="375">
        <f t="shared" si="40"/>
        <v>0</v>
      </c>
      <c r="I847" s="376">
        <f>IF(OR(C847="150 Directors advances", C847="120 accounts receivable", C847="720.2 Automobile - Insurance", C847="720.3 Automobile - License", C847="870.4 Rent - Insurance", C847="870.6 Rent - Property Tax", C847="870.7 Rent - Homeoffice", C847="870.9 Rent - Water"),
   0,
   IF(Dashboard!$F$5="Quick",
      IF(OR(C847="190 Automobile",C847="200 computer hardware",C847="210 Computer software",C847="220 Quickbooks software",C847="230 Office equipment",C847="240 Office furniture"),
         E847-(E847/(1+Dashboard!$F$4)),
         0
      ),
      IF(C847="750 Business promotion",
         E847-(E847/(1+4.793/100)),
         E847-(E847/(1+Dashboard!$F$4))
      )
   )
)</f>
        <v>0</v>
      </c>
      <c r="J847" s="26">
        <f>Bank2[[#This Row],[Money in/ (Money out)]]-Bank2[[#This Row],[GST/HST]]</f>
        <v>0</v>
      </c>
      <c r="L847" s="23">
        <f t="shared" si="39"/>
        <v>0</v>
      </c>
    </row>
    <row r="848" spans="4:12" x14ac:dyDescent="0.2">
      <c r="D848" s="397">
        <f>_xlfn.XLOOKUP(C:C,Table1[for Import to Bank Register dropdown],Table1[for Pivot],0,0,1)</f>
        <v>0</v>
      </c>
      <c r="E848" s="403"/>
      <c r="F848" s="146">
        <f t="shared" si="41"/>
        <v>2222222</v>
      </c>
      <c r="G848" s="375">
        <f t="shared" si="40"/>
        <v>0</v>
      </c>
      <c r="I848" s="376">
        <f>IF(OR(C848="150 Directors advances", C848="120 accounts receivable", C848="720.2 Automobile - Insurance", C848="720.3 Automobile - License", C848="870.4 Rent - Insurance", C848="870.6 Rent - Property Tax", C848="870.7 Rent - Homeoffice", C848="870.9 Rent - Water"),
   0,
   IF(Dashboard!$F$5="Quick",
      IF(OR(C848="190 Automobile",C848="200 computer hardware",C848="210 Computer software",C848="220 Quickbooks software",C848="230 Office equipment",C848="240 Office furniture"),
         E848-(E848/(1+Dashboard!$F$4)),
         0
      ),
      IF(C848="750 Business promotion",
         E848-(E848/(1+4.793/100)),
         E848-(E848/(1+Dashboard!$F$4))
      )
   )
)</f>
        <v>0</v>
      </c>
      <c r="J848" s="26">
        <f>Bank2[[#This Row],[Money in/ (Money out)]]-Bank2[[#This Row],[GST/HST]]</f>
        <v>0</v>
      </c>
      <c r="L848" s="23">
        <f t="shared" si="39"/>
        <v>0</v>
      </c>
    </row>
    <row r="849" spans="4:12" x14ac:dyDescent="0.2">
      <c r="D849" s="397">
        <f>_xlfn.XLOOKUP(C:C,Table1[for Import to Bank Register dropdown],Table1[for Pivot],0,0,1)</f>
        <v>0</v>
      </c>
      <c r="E849" s="403"/>
      <c r="F849" s="146">
        <f t="shared" si="41"/>
        <v>2222222</v>
      </c>
      <c r="G849" s="375">
        <f t="shared" si="40"/>
        <v>0</v>
      </c>
      <c r="I849" s="376">
        <f>IF(OR(C849="150 Directors advances", C849="120 accounts receivable", C849="720.2 Automobile - Insurance", C849="720.3 Automobile - License", C849="870.4 Rent - Insurance", C849="870.6 Rent - Property Tax", C849="870.7 Rent - Homeoffice", C849="870.9 Rent - Water"),
   0,
   IF(Dashboard!$F$5="Quick",
      IF(OR(C849="190 Automobile",C849="200 computer hardware",C849="210 Computer software",C849="220 Quickbooks software",C849="230 Office equipment",C849="240 Office furniture"),
         E849-(E849/(1+Dashboard!$F$4)),
         0
      ),
      IF(C849="750 Business promotion",
         E849-(E849/(1+4.793/100)),
         E849-(E849/(1+Dashboard!$F$4))
      )
   )
)</f>
        <v>0</v>
      </c>
      <c r="J849" s="26">
        <f>Bank2[[#This Row],[Money in/ (Money out)]]-Bank2[[#This Row],[GST/HST]]</f>
        <v>0</v>
      </c>
      <c r="L849" s="23">
        <f t="shared" si="39"/>
        <v>0</v>
      </c>
    </row>
    <row r="850" spans="4:12" x14ac:dyDescent="0.2">
      <c r="D850" s="397">
        <f>_xlfn.XLOOKUP(C:C,Table1[for Import to Bank Register dropdown],Table1[for Pivot],0,0,1)</f>
        <v>0</v>
      </c>
      <c r="E850" s="403"/>
      <c r="F850" s="146">
        <f t="shared" si="41"/>
        <v>2222222</v>
      </c>
      <c r="G850" s="375">
        <f t="shared" si="40"/>
        <v>0</v>
      </c>
      <c r="I850" s="376">
        <f>IF(OR(C850="150 Directors advances", C850="120 accounts receivable", C850="720.2 Automobile - Insurance", C850="720.3 Automobile - License", C850="870.4 Rent - Insurance", C850="870.6 Rent - Property Tax", C850="870.7 Rent - Homeoffice", C850="870.9 Rent - Water"),
   0,
   IF(Dashboard!$F$5="Quick",
      IF(OR(C850="190 Automobile",C850="200 computer hardware",C850="210 Computer software",C850="220 Quickbooks software",C850="230 Office equipment",C850="240 Office furniture"),
         E850-(E850/(1+Dashboard!$F$4)),
         0
      ),
      IF(C850="750 Business promotion",
         E850-(E850/(1+4.793/100)),
         E850-(E850/(1+Dashboard!$F$4))
      )
   )
)</f>
        <v>0</v>
      </c>
      <c r="J850" s="26">
        <f>Bank2[[#This Row],[Money in/ (Money out)]]-Bank2[[#This Row],[GST/HST]]</f>
        <v>0</v>
      </c>
      <c r="L850" s="23">
        <f t="shared" si="39"/>
        <v>0</v>
      </c>
    </row>
    <row r="851" spans="4:12" x14ac:dyDescent="0.2">
      <c r="D851" s="397">
        <f>_xlfn.XLOOKUP(C:C,Table1[for Import to Bank Register dropdown],Table1[for Pivot],0,0,1)</f>
        <v>0</v>
      </c>
      <c r="E851" s="403"/>
      <c r="F851" s="146">
        <f t="shared" si="41"/>
        <v>2222222</v>
      </c>
      <c r="G851" s="375">
        <f t="shared" si="40"/>
        <v>0</v>
      </c>
      <c r="I851" s="376">
        <f>IF(OR(C851="150 Directors advances", C851="120 accounts receivable", C851="720.2 Automobile - Insurance", C851="720.3 Automobile - License", C851="870.4 Rent - Insurance", C851="870.6 Rent - Property Tax", C851="870.7 Rent - Homeoffice", C851="870.9 Rent - Water"),
   0,
   IF(Dashboard!$F$5="Quick",
      IF(OR(C851="190 Automobile",C851="200 computer hardware",C851="210 Computer software",C851="220 Quickbooks software",C851="230 Office equipment",C851="240 Office furniture"),
         E851-(E851/(1+Dashboard!$F$4)),
         0
      ),
      IF(C851="750 Business promotion",
         E851-(E851/(1+4.793/100)),
         E851-(E851/(1+Dashboard!$F$4))
      )
   )
)</f>
        <v>0</v>
      </c>
      <c r="J851" s="26">
        <f>Bank2[[#This Row],[Money in/ (Money out)]]-Bank2[[#This Row],[GST/HST]]</f>
        <v>0</v>
      </c>
      <c r="L851" s="23">
        <f t="shared" si="39"/>
        <v>0</v>
      </c>
    </row>
    <row r="852" spans="4:12" x14ac:dyDescent="0.2">
      <c r="D852" s="397">
        <f>_xlfn.XLOOKUP(C:C,Table1[for Import to Bank Register dropdown],Table1[for Pivot],0,0,1)</f>
        <v>0</v>
      </c>
      <c r="E852" s="403"/>
      <c r="F852" s="146">
        <f t="shared" si="41"/>
        <v>2222222</v>
      </c>
      <c r="G852" s="375">
        <f t="shared" si="40"/>
        <v>0</v>
      </c>
      <c r="I852" s="376">
        <f>IF(OR(C852="150 Directors advances", C852="120 accounts receivable", C852="720.2 Automobile - Insurance", C852="720.3 Automobile - License", C852="870.4 Rent - Insurance", C852="870.6 Rent - Property Tax", C852="870.7 Rent - Homeoffice", C852="870.9 Rent - Water"),
   0,
   IF(Dashboard!$F$5="Quick",
      IF(OR(C852="190 Automobile",C852="200 computer hardware",C852="210 Computer software",C852="220 Quickbooks software",C852="230 Office equipment",C852="240 Office furniture"),
         E852-(E852/(1+Dashboard!$F$4)),
         0
      ),
      IF(C852="750 Business promotion",
         E852-(E852/(1+4.793/100)),
         E852-(E852/(1+Dashboard!$F$4))
      )
   )
)</f>
        <v>0</v>
      </c>
      <c r="J852" s="26">
        <f>Bank2[[#This Row],[Money in/ (Money out)]]-Bank2[[#This Row],[GST/HST]]</f>
        <v>0</v>
      </c>
      <c r="L852" s="23">
        <f t="shared" si="39"/>
        <v>0</v>
      </c>
    </row>
    <row r="853" spans="4:12" x14ac:dyDescent="0.2">
      <c r="D853" s="397">
        <f>_xlfn.XLOOKUP(C:C,Table1[for Import to Bank Register dropdown],Table1[for Pivot],0,0,1)</f>
        <v>0</v>
      </c>
      <c r="E853" s="403"/>
      <c r="F853" s="146">
        <f t="shared" si="41"/>
        <v>2222222</v>
      </c>
      <c r="G853" s="375">
        <f t="shared" si="40"/>
        <v>0</v>
      </c>
      <c r="I853" s="376">
        <f>IF(OR(C853="150 Directors advances", C853="120 accounts receivable", C853="720.2 Automobile - Insurance", C853="720.3 Automobile - License", C853="870.4 Rent - Insurance", C853="870.6 Rent - Property Tax", C853="870.7 Rent - Homeoffice", C853="870.9 Rent - Water"),
   0,
   IF(Dashboard!$F$5="Quick",
      IF(OR(C853="190 Automobile",C853="200 computer hardware",C853="210 Computer software",C853="220 Quickbooks software",C853="230 Office equipment",C853="240 Office furniture"),
         E853-(E853/(1+Dashboard!$F$4)),
         0
      ),
      IF(C853="750 Business promotion",
         E853-(E853/(1+4.793/100)),
         E853-(E853/(1+Dashboard!$F$4))
      )
   )
)</f>
        <v>0</v>
      </c>
      <c r="J853" s="26">
        <f>Bank2[[#This Row],[Money in/ (Money out)]]-Bank2[[#This Row],[GST/HST]]</f>
        <v>0</v>
      </c>
      <c r="L853" s="23">
        <f t="shared" si="39"/>
        <v>0</v>
      </c>
    </row>
    <row r="854" spans="4:12" x14ac:dyDescent="0.2">
      <c r="D854" s="397">
        <f>_xlfn.XLOOKUP(C:C,Table1[for Import to Bank Register dropdown],Table1[for Pivot],0,0,1)</f>
        <v>0</v>
      </c>
      <c r="E854" s="403"/>
      <c r="F854" s="146">
        <f t="shared" si="41"/>
        <v>2222222</v>
      </c>
      <c r="G854" s="375">
        <f t="shared" si="40"/>
        <v>0</v>
      </c>
      <c r="I854" s="376">
        <f>IF(OR(C854="150 Directors advances", C854="120 accounts receivable", C854="720.2 Automobile - Insurance", C854="720.3 Automobile - License", C854="870.4 Rent - Insurance", C854="870.6 Rent - Property Tax", C854="870.7 Rent - Homeoffice", C854="870.9 Rent - Water"),
   0,
   IF(Dashboard!$F$5="Quick",
      IF(OR(C854="190 Automobile",C854="200 computer hardware",C854="210 Computer software",C854="220 Quickbooks software",C854="230 Office equipment",C854="240 Office furniture"),
         E854-(E854/(1+Dashboard!$F$4)),
         0
      ),
      IF(C854="750 Business promotion",
         E854-(E854/(1+4.793/100)),
         E854-(E854/(1+Dashboard!$F$4))
      )
   )
)</f>
        <v>0</v>
      </c>
      <c r="J854" s="26">
        <f>Bank2[[#This Row],[Money in/ (Money out)]]-Bank2[[#This Row],[GST/HST]]</f>
        <v>0</v>
      </c>
      <c r="L854" s="23">
        <f t="shared" si="39"/>
        <v>0</v>
      </c>
    </row>
    <row r="855" spans="4:12" x14ac:dyDescent="0.2">
      <c r="D855" s="397">
        <f>_xlfn.XLOOKUP(C:C,Table1[for Import to Bank Register dropdown],Table1[for Pivot],0,0,1)</f>
        <v>0</v>
      </c>
      <c r="E855" s="403"/>
      <c r="F855" s="146">
        <f t="shared" si="41"/>
        <v>2222222</v>
      </c>
      <c r="G855" s="375">
        <f t="shared" si="40"/>
        <v>0</v>
      </c>
      <c r="I855" s="376">
        <f>IF(OR(C855="150 Directors advances", C855="120 accounts receivable", C855="720.2 Automobile - Insurance", C855="720.3 Automobile - License", C855="870.4 Rent - Insurance", C855="870.6 Rent - Property Tax", C855="870.7 Rent - Homeoffice", C855="870.9 Rent - Water"),
   0,
   IF(Dashboard!$F$5="Quick",
      IF(OR(C855="190 Automobile",C855="200 computer hardware",C855="210 Computer software",C855="220 Quickbooks software",C855="230 Office equipment",C855="240 Office furniture"),
         E855-(E855/(1+Dashboard!$F$4)),
         0
      ),
      IF(C855="750 Business promotion",
         E855-(E855/(1+4.793/100)),
         E855-(E855/(1+Dashboard!$F$4))
      )
   )
)</f>
        <v>0</v>
      </c>
      <c r="J855" s="26">
        <f>Bank2[[#This Row],[Money in/ (Money out)]]-Bank2[[#This Row],[GST/HST]]</f>
        <v>0</v>
      </c>
      <c r="L855" s="23">
        <f t="shared" si="39"/>
        <v>0</v>
      </c>
    </row>
    <row r="856" spans="4:12" x14ac:dyDescent="0.2">
      <c r="D856" s="397">
        <f>_xlfn.XLOOKUP(C:C,Table1[for Import to Bank Register dropdown],Table1[for Pivot],0,0,1)</f>
        <v>0</v>
      </c>
      <c r="E856" s="403"/>
      <c r="F856" s="146">
        <f t="shared" si="41"/>
        <v>2222222</v>
      </c>
      <c r="G856" s="375">
        <f t="shared" si="40"/>
        <v>0</v>
      </c>
      <c r="I856" s="376">
        <f>IF(OR(C856="150 Directors advances", C856="120 accounts receivable", C856="720.2 Automobile - Insurance", C856="720.3 Automobile - License", C856="870.4 Rent - Insurance", C856="870.6 Rent - Property Tax", C856="870.7 Rent - Homeoffice", C856="870.9 Rent - Water"),
   0,
   IF(Dashboard!$F$5="Quick",
      IF(OR(C856="190 Automobile",C856="200 computer hardware",C856="210 Computer software",C856="220 Quickbooks software",C856="230 Office equipment",C856="240 Office furniture"),
         E856-(E856/(1+Dashboard!$F$4)),
         0
      ),
      IF(C856="750 Business promotion",
         E856-(E856/(1+4.793/100)),
         E856-(E856/(1+Dashboard!$F$4))
      )
   )
)</f>
        <v>0</v>
      </c>
      <c r="J856" s="26">
        <f>Bank2[[#This Row],[Money in/ (Money out)]]-Bank2[[#This Row],[GST/HST]]</f>
        <v>0</v>
      </c>
      <c r="L856" s="23">
        <f t="shared" si="39"/>
        <v>0</v>
      </c>
    </row>
    <row r="857" spans="4:12" x14ac:dyDescent="0.2">
      <c r="D857" s="397">
        <f>_xlfn.XLOOKUP(C:C,Table1[for Import to Bank Register dropdown],Table1[for Pivot],0,0,1)</f>
        <v>0</v>
      </c>
      <c r="E857" s="403"/>
      <c r="F857" s="146">
        <f t="shared" si="41"/>
        <v>2222222</v>
      </c>
      <c r="G857" s="375">
        <f t="shared" si="40"/>
        <v>0</v>
      </c>
      <c r="I857" s="376">
        <f>IF(OR(C857="150 Directors advances", C857="120 accounts receivable", C857="720.2 Automobile - Insurance", C857="720.3 Automobile - License", C857="870.4 Rent - Insurance", C857="870.6 Rent - Property Tax", C857="870.7 Rent - Homeoffice", C857="870.9 Rent - Water"),
   0,
   IF(Dashboard!$F$5="Quick",
      IF(OR(C857="190 Automobile",C857="200 computer hardware",C857="210 Computer software",C857="220 Quickbooks software",C857="230 Office equipment",C857="240 Office furniture"),
         E857-(E857/(1+Dashboard!$F$4)),
         0
      ),
      IF(C857="750 Business promotion",
         E857-(E857/(1+4.793/100)),
         E857-(E857/(1+Dashboard!$F$4))
      )
   )
)</f>
        <v>0</v>
      </c>
      <c r="J857" s="26">
        <f>Bank2[[#This Row],[Money in/ (Money out)]]-Bank2[[#This Row],[GST/HST]]</f>
        <v>0</v>
      </c>
      <c r="L857" s="23">
        <f t="shared" si="39"/>
        <v>0</v>
      </c>
    </row>
    <row r="858" spans="4:12" x14ac:dyDescent="0.2">
      <c r="D858" s="397">
        <f>_xlfn.XLOOKUP(C:C,Table1[for Import to Bank Register dropdown],Table1[for Pivot],0,0,1)</f>
        <v>0</v>
      </c>
      <c r="E858" s="403"/>
      <c r="F858" s="146">
        <f t="shared" si="41"/>
        <v>2222222</v>
      </c>
      <c r="G858" s="375">
        <f t="shared" si="40"/>
        <v>0</v>
      </c>
      <c r="I858" s="376">
        <f>IF(OR(C858="150 Directors advances", C858="120 accounts receivable", C858="720.2 Automobile - Insurance", C858="720.3 Automobile - License", C858="870.4 Rent - Insurance", C858="870.6 Rent - Property Tax", C858="870.7 Rent - Homeoffice", C858="870.9 Rent - Water"),
   0,
   IF(Dashboard!$F$5="Quick",
      IF(OR(C858="190 Automobile",C858="200 computer hardware",C858="210 Computer software",C858="220 Quickbooks software",C858="230 Office equipment",C858="240 Office furniture"),
         E858-(E858/(1+Dashboard!$F$4)),
         0
      ),
      IF(C858="750 Business promotion",
         E858-(E858/(1+4.793/100)),
         E858-(E858/(1+Dashboard!$F$4))
      )
   )
)</f>
        <v>0</v>
      </c>
      <c r="J858" s="26">
        <f>Bank2[[#This Row],[Money in/ (Money out)]]-Bank2[[#This Row],[GST/HST]]</f>
        <v>0</v>
      </c>
      <c r="L858" s="23">
        <f t="shared" si="39"/>
        <v>0</v>
      </c>
    </row>
    <row r="859" spans="4:12" x14ac:dyDescent="0.2">
      <c r="D859" s="397">
        <f>_xlfn.XLOOKUP(C:C,Table1[for Import to Bank Register dropdown],Table1[for Pivot],0,0,1)</f>
        <v>0</v>
      </c>
      <c r="E859" s="403"/>
      <c r="F859" s="146">
        <f t="shared" si="41"/>
        <v>2222222</v>
      </c>
      <c r="G859" s="375">
        <f t="shared" si="40"/>
        <v>0</v>
      </c>
      <c r="I859" s="376">
        <f>IF(OR(C859="150 Directors advances", C859="120 accounts receivable", C859="720.2 Automobile - Insurance", C859="720.3 Automobile - License", C859="870.4 Rent - Insurance", C859="870.6 Rent - Property Tax", C859="870.7 Rent - Homeoffice", C859="870.9 Rent - Water"),
   0,
   IF(Dashboard!$F$5="Quick",
      IF(OR(C859="190 Automobile",C859="200 computer hardware",C859="210 Computer software",C859="220 Quickbooks software",C859="230 Office equipment",C859="240 Office furniture"),
         E859-(E859/(1+Dashboard!$F$4)),
         0
      ),
      IF(C859="750 Business promotion",
         E859-(E859/(1+4.793/100)),
         E859-(E859/(1+Dashboard!$F$4))
      )
   )
)</f>
        <v>0</v>
      </c>
      <c r="J859" s="26">
        <f>Bank2[[#This Row],[Money in/ (Money out)]]-Bank2[[#This Row],[GST/HST]]</f>
        <v>0</v>
      </c>
      <c r="L859" s="23">
        <f t="shared" si="39"/>
        <v>0</v>
      </c>
    </row>
    <row r="860" spans="4:12" x14ac:dyDescent="0.2">
      <c r="D860" s="397">
        <f>_xlfn.XLOOKUP(C:C,Table1[for Import to Bank Register dropdown],Table1[for Pivot],0,0,1)</f>
        <v>0</v>
      </c>
      <c r="E860" s="403"/>
      <c r="F860" s="146">
        <f t="shared" si="41"/>
        <v>2222222</v>
      </c>
      <c r="G860" s="375">
        <f t="shared" si="40"/>
        <v>0</v>
      </c>
      <c r="I860" s="376">
        <f>IF(OR(C860="150 Directors advances", C860="120 accounts receivable", C860="720.2 Automobile - Insurance", C860="720.3 Automobile - License", C860="870.4 Rent - Insurance", C860="870.6 Rent - Property Tax", C860="870.7 Rent - Homeoffice", C860="870.9 Rent - Water"),
   0,
   IF(Dashboard!$F$5="Quick",
      IF(OR(C860="190 Automobile",C860="200 computer hardware",C860="210 Computer software",C860="220 Quickbooks software",C860="230 Office equipment",C860="240 Office furniture"),
         E860-(E860/(1+Dashboard!$F$4)),
         0
      ),
      IF(C860="750 Business promotion",
         E860-(E860/(1+4.793/100)),
         E860-(E860/(1+Dashboard!$F$4))
      )
   )
)</f>
        <v>0</v>
      </c>
      <c r="J860" s="26">
        <f>Bank2[[#This Row],[Money in/ (Money out)]]-Bank2[[#This Row],[GST/HST]]</f>
        <v>0</v>
      </c>
      <c r="L860" s="23">
        <f t="shared" si="39"/>
        <v>0</v>
      </c>
    </row>
    <row r="861" spans="4:12" x14ac:dyDescent="0.2">
      <c r="D861" s="397">
        <f>_xlfn.XLOOKUP(C:C,Table1[for Import to Bank Register dropdown],Table1[for Pivot],0,0,1)</f>
        <v>0</v>
      </c>
      <c r="E861" s="403"/>
      <c r="F861" s="146">
        <f t="shared" si="41"/>
        <v>2222222</v>
      </c>
      <c r="G861" s="375">
        <f t="shared" si="40"/>
        <v>0</v>
      </c>
      <c r="I861" s="376">
        <f>IF(OR(C861="150 Directors advances", C861="120 accounts receivable", C861="720.2 Automobile - Insurance", C861="720.3 Automobile - License", C861="870.4 Rent - Insurance", C861="870.6 Rent - Property Tax", C861="870.7 Rent - Homeoffice", C861="870.9 Rent - Water"),
   0,
   IF(Dashboard!$F$5="Quick",
      IF(OR(C861="190 Automobile",C861="200 computer hardware",C861="210 Computer software",C861="220 Quickbooks software",C861="230 Office equipment",C861="240 Office furniture"),
         E861-(E861/(1+Dashboard!$F$4)),
         0
      ),
      IF(C861="750 Business promotion",
         E861-(E861/(1+4.793/100)),
         E861-(E861/(1+Dashboard!$F$4))
      )
   )
)</f>
        <v>0</v>
      </c>
      <c r="J861" s="26">
        <f>Bank2[[#This Row],[Money in/ (Money out)]]-Bank2[[#This Row],[GST/HST]]</f>
        <v>0</v>
      </c>
      <c r="L861" s="23">
        <f t="shared" si="39"/>
        <v>0</v>
      </c>
    </row>
    <row r="862" spans="4:12" x14ac:dyDescent="0.2">
      <c r="D862" s="397">
        <f>_xlfn.XLOOKUP(C:C,Table1[for Import to Bank Register dropdown],Table1[for Pivot],0,0,1)</f>
        <v>0</v>
      </c>
      <c r="E862" s="403"/>
      <c r="F862" s="146">
        <f t="shared" si="41"/>
        <v>2222222</v>
      </c>
      <c r="G862" s="375">
        <f t="shared" si="40"/>
        <v>0</v>
      </c>
      <c r="I862" s="376">
        <f>IF(OR(C862="150 Directors advances", C862="120 accounts receivable", C862="720.2 Automobile - Insurance", C862="720.3 Automobile - License", C862="870.4 Rent - Insurance", C862="870.6 Rent - Property Tax", C862="870.7 Rent - Homeoffice", C862="870.9 Rent - Water"),
   0,
   IF(Dashboard!$F$5="Quick",
      IF(OR(C862="190 Automobile",C862="200 computer hardware",C862="210 Computer software",C862="220 Quickbooks software",C862="230 Office equipment",C862="240 Office furniture"),
         E862-(E862/(1+Dashboard!$F$4)),
         0
      ),
      IF(C862="750 Business promotion",
         E862-(E862/(1+4.793/100)),
         E862-(E862/(1+Dashboard!$F$4))
      )
   )
)</f>
        <v>0</v>
      </c>
      <c r="J862" s="26">
        <f>Bank2[[#This Row],[Money in/ (Money out)]]-Bank2[[#This Row],[GST/HST]]</f>
        <v>0</v>
      </c>
      <c r="L862" s="23">
        <f t="shared" si="39"/>
        <v>0</v>
      </c>
    </row>
    <row r="863" spans="4:12" x14ac:dyDescent="0.2">
      <c r="D863" s="397">
        <f>_xlfn.XLOOKUP(C:C,Table1[for Import to Bank Register dropdown],Table1[for Pivot],0,0,1)</f>
        <v>0</v>
      </c>
      <c r="E863" s="403"/>
      <c r="F863" s="146">
        <f t="shared" si="41"/>
        <v>2222222</v>
      </c>
      <c r="G863" s="375">
        <f t="shared" si="40"/>
        <v>0</v>
      </c>
      <c r="I863" s="376">
        <f>IF(OR(C863="150 Directors advances", C863="120 accounts receivable", C863="720.2 Automobile - Insurance", C863="720.3 Automobile - License", C863="870.4 Rent - Insurance", C863="870.6 Rent - Property Tax", C863="870.7 Rent - Homeoffice", C863="870.9 Rent - Water"),
   0,
   IF(Dashboard!$F$5="Quick",
      IF(OR(C863="190 Automobile",C863="200 computer hardware",C863="210 Computer software",C863="220 Quickbooks software",C863="230 Office equipment",C863="240 Office furniture"),
         E863-(E863/(1+Dashboard!$F$4)),
         0
      ),
      IF(C863="750 Business promotion",
         E863-(E863/(1+4.793/100)),
         E863-(E863/(1+Dashboard!$F$4))
      )
   )
)</f>
        <v>0</v>
      </c>
      <c r="J863" s="26">
        <f>Bank2[[#This Row],[Money in/ (Money out)]]-Bank2[[#This Row],[GST/HST]]</f>
        <v>0</v>
      </c>
      <c r="L863" s="23">
        <f t="shared" si="39"/>
        <v>0</v>
      </c>
    </row>
    <row r="864" spans="4:12" x14ac:dyDescent="0.2">
      <c r="D864" s="397">
        <f>_xlfn.XLOOKUP(C:C,Table1[for Import to Bank Register dropdown],Table1[for Pivot],0,0,1)</f>
        <v>0</v>
      </c>
      <c r="E864" s="403"/>
      <c r="F864" s="146">
        <f t="shared" si="41"/>
        <v>2222222</v>
      </c>
      <c r="G864" s="375">
        <f t="shared" si="40"/>
        <v>0</v>
      </c>
      <c r="I864" s="376">
        <f>IF(OR(C864="150 Directors advances", C864="120 accounts receivable", C864="720.2 Automobile - Insurance", C864="720.3 Automobile - License", C864="870.4 Rent - Insurance", C864="870.6 Rent - Property Tax", C864="870.7 Rent - Homeoffice", C864="870.9 Rent - Water"),
   0,
   IF(Dashboard!$F$5="Quick",
      IF(OR(C864="190 Automobile",C864="200 computer hardware",C864="210 Computer software",C864="220 Quickbooks software",C864="230 Office equipment",C864="240 Office furniture"),
         E864-(E864/(1+Dashboard!$F$4)),
         0
      ),
      IF(C864="750 Business promotion",
         E864-(E864/(1+4.793/100)),
         E864-(E864/(1+Dashboard!$F$4))
      )
   )
)</f>
        <v>0</v>
      </c>
      <c r="J864" s="26">
        <f>Bank2[[#This Row],[Money in/ (Money out)]]-Bank2[[#This Row],[GST/HST]]</f>
        <v>0</v>
      </c>
      <c r="L864" s="23">
        <f t="shared" si="39"/>
        <v>0</v>
      </c>
    </row>
    <row r="865" spans="4:12" x14ac:dyDescent="0.2">
      <c r="D865" s="397">
        <f>_xlfn.XLOOKUP(C:C,Table1[for Import to Bank Register dropdown],Table1[for Pivot],0,0,1)</f>
        <v>0</v>
      </c>
      <c r="E865" s="403"/>
      <c r="F865" s="146">
        <f t="shared" si="41"/>
        <v>2222222</v>
      </c>
      <c r="G865" s="375">
        <f t="shared" si="40"/>
        <v>0</v>
      </c>
      <c r="I865" s="376">
        <f>IF(OR(C865="150 Directors advances", C865="120 accounts receivable", C865="720.2 Automobile - Insurance", C865="720.3 Automobile - License", C865="870.4 Rent - Insurance", C865="870.6 Rent - Property Tax", C865="870.7 Rent - Homeoffice", C865="870.9 Rent - Water"),
   0,
   IF(Dashboard!$F$5="Quick",
      IF(OR(C865="190 Automobile",C865="200 computer hardware",C865="210 Computer software",C865="220 Quickbooks software",C865="230 Office equipment",C865="240 Office furniture"),
         E865-(E865/(1+Dashboard!$F$4)),
         0
      ),
      IF(C865="750 Business promotion",
         E865-(E865/(1+4.793/100)),
         E865-(E865/(1+Dashboard!$F$4))
      )
   )
)</f>
        <v>0</v>
      </c>
      <c r="J865" s="26">
        <f>Bank2[[#This Row],[Money in/ (Money out)]]-Bank2[[#This Row],[GST/HST]]</f>
        <v>0</v>
      </c>
      <c r="L865" s="23">
        <f t="shared" si="39"/>
        <v>0</v>
      </c>
    </row>
    <row r="866" spans="4:12" x14ac:dyDescent="0.2">
      <c r="D866" s="397">
        <f>_xlfn.XLOOKUP(C:C,Table1[for Import to Bank Register dropdown],Table1[for Pivot],0,0,1)</f>
        <v>0</v>
      </c>
      <c r="E866" s="403"/>
      <c r="F866" s="146">
        <f t="shared" si="41"/>
        <v>2222222</v>
      </c>
      <c r="G866" s="375">
        <f t="shared" si="40"/>
        <v>0</v>
      </c>
      <c r="I866" s="376">
        <f>IF(OR(C866="150 Directors advances", C866="120 accounts receivable", C866="720.2 Automobile - Insurance", C866="720.3 Automobile - License", C866="870.4 Rent - Insurance", C866="870.6 Rent - Property Tax", C866="870.7 Rent - Homeoffice", C866="870.9 Rent - Water"),
   0,
   IF(Dashboard!$F$5="Quick",
      IF(OR(C866="190 Automobile",C866="200 computer hardware",C866="210 Computer software",C866="220 Quickbooks software",C866="230 Office equipment",C866="240 Office furniture"),
         E866-(E866/(1+Dashboard!$F$4)),
         0
      ),
      IF(C866="750 Business promotion",
         E866-(E866/(1+4.793/100)),
         E866-(E866/(1+Dashboard!$F$4))
      )
   )
)</f>
        <v>0</v>
      </c>
      <c r="J866" s="26">
        <f>Bank2[[#This Row],[Money in/ (Money out)]]-Bank2[[#This Row],[GST/HST]]</f>
        <v>0</v>
      </c>
      <c r="L866" s="23">
        <f t="shared" si="39"/>
        <v>0</v>
      </c>
    </row>
    <row r="867" spans="4:12" x14ac:dyDescent="0.2">
      <c r="D867" s="397">
        <f>_xlfn.XLOOKUP(C:C,Table1[for Import to Bank Register dropdown],Table1[for Pivot],0,0,1)</f>
        <v>0</v>
      </c>
      <c r="E867" s="403"/>
      <c r="F867" s="146">
        <f t="shared" si="41"/>
        <v>2222222</v>
      </c>
      <c r="G867" s="375">
        <f t="shared" si="40"/>
        <v>0</v>
      </c>
      <c r="I867" s="376">
        <f>IF(OR(C867="150 Directors advances", C867="120 accounts receivable", C867="720.2 Automobile - Insurance", C867="720.3 Automobile - License", C867="870.4 Rent - Insurance", C867="870.6 Rent - Property Tax", C867="870.7 Rent - Homeoffice", C867="870.9 Rent - Water"),
   0,
   IF(Dashboard!$F$5="Quick",
      IF(OR(C867="190 Automobile",C867="200 computer hardware",C867="210 Computer software",C867="220 Quickbooks software",C867="230 Office equipment",C867="240 Office furniture"),
         E867-(E867/(1+Dashboard!$F$4)),
         0
      ),
      IF(C867="750 Business promotion",
         E867-(E867/(1+4.793/100)),
         E867-(E867/(1+Dashboard!$F$4))
      )
   )
)</f>
        <v>0</v>
      </c>
      <c r="J867" s="26">
        <f>Bank2[[#This Row],[Money in/ (Money out)]]-Bank2[[#This Row],[GST/HST]]</f>
        <v>0</v>
      </c>
      <c r="L867" s="23">
        <f t="shared" si="39"/>
        <v>0</v>
      </c>
    </row>
    <row r="868" spans="4:12" x14ac:dyDescent="0.2">
      <c r="D868" s="397">
        <f>_xlfn.XLOOKUP(C:C,Table1[for Import to Bank Register dropdown],Table1[for Pivot],0,0,1)</f>
        <v>0</v>
      </c>
      <c r="E868" s="403"/>
      <c r="F868" s="146">
        <f t="shared" si="41"/>
        <v>2222222</v>
      </c>
      <c r="G868" s="375">
        <f t="shared" si="40"/>
        <v>0</v>
      </c>
      <c r="I868" s="376">
        <f>IF(OR(C868="150 Directors advances", C868="120 accounts receivable", C868="720.2 Automobile - Insurance", C868="720.3 Automobile - License", C868="870.4 Rent - Insurance", C868="870.6 Rent - Property Tax", C868="870.7 Rent - Homeoffice", C868="870.9 Rent - Water"),
   0,
   IF(Dashboard!$F$5="Quick",
      IF(OR(C868="190 Automobile",C868="200 computer hardware",C868="210 Computer software",C868="220 Quickbooks software",C868="230 Office equipment",C868="240 Office furniture"),
         E868-(E868/(1+Dashboard!$F$4)),
         0
      ),
      IF(C868="750 Business promotion",
         E868-(E868/(1+4.793/100)),
         E868-(E868/(1+Dashboard!$F$4))
      )
   )
)</f>
        <v>0</v>
      </c>
      <c r="J868" s="26">
        <f>Bank2[[#This Row],[Money in/ (Money out)]]-Bank2[[#This Row],[GST/HST]]</f>
        <v>0</v>
      </c>
      <c r="L868" s="23">
        <f t="shared" si="39"/>
        <v>0</v>
      </c>
    </row>
    <row r="869" spans="4:12" x14ac:dyDescent="0.2">
      <c r="D869" s="397">
        <f>_xlfn.XLOOKUP(C:C,Table1[for Import to Bank Register dropdown],Table1[for Pivot],0,0,1)</f>
        <v>0</v>
      </c>
      <c r="E869" s="403"/>
      <c r="F869" s="146">
        <f t="shared" si="41"/>
        <v>2222222</v>
      </c>
      <c r="G869" s="375">
        <f t="shared" si="40"/>
        <v>0</v>
      </c>
      <c r="I869" s="376">
        <f>IF(OR(C869="150 Directors advances", C869="120 accounts receivable", C869="720.2 Automobile - Insurance", C869="720.3 Automobile - License", C869="870.4 Rent - Insurance", C869="870.6 Rent - Property Tax", C869="870.7 Rent - Homeoffice", C869="870.9 Rent - Water"),
   0,
   IF(Dashboard!$F$5="Quick",
      IF(OR(C869="190 Automobile",C869="200 computer hardware",C869="210 Computer software",C869="220 Quickbooks software",C869="230 Office equipment",C869="240 Office furniture"),
         E869-(E869/(1+Dashboard!$F$4)),
         0
      ),
      IF(C869="750 Business promotion",
         E869-(E869/(1+4.793/100)),
         E869-(E869/(1+Dashboard!$F$4))
      )
   )
)</f>
        <v>0</v>
      </c>
      <c r="J869" s="26">
        <f>Bank2[[#This Row],[Money in/ (Money out)]]-Bank2[[#This Row],[GST/HST]]</f>
        <v>0</v>
      </c>
      <c r="L869" s="23">
        <f t="shared" si="39"/>
        <v>0</v>
      </c>
    </row>
    <row r="870" spans="4:12" x14ac:dyDescent="0.2">
      <c r="D870" s="397">
        <f>_xlfn.XLOOKUP(C:C,Table1[for Import to Bank Register dropdown],Table1[for Pivot],0,0,1)</f>
        <v>0</v>
      </c>
      <c r="E870" s="403"/>
      <c r="F870" s="146">
        <f t="shared" si="41"/>
        <v>2222222</v>
      </c>
      <c r="G870" s="375">
        <f t="shared" si="40"/>
        <v>0</v>
      </c>
      <c r="I870" s="376">
        <f>IF(OR(C870="150 Directors advances", C870="120 accounts receivable", C870="720.2 Automobile - Insurance", C870="720.3 Automobile - License", C870="870.4 Rent - Insurance", C870="870.6 Rent - Property Tax", C870="870.7 Rent - Homeoffice", C870="870.9 Rent - Water"),
   0,
   IF(Dashboard!$F$5="Quick",
      IF(OR(C870="190 Automobile",C870="200 computer hardware",C870="210 Computer software",C870="220 Quickbooks software",C870="230 Office equipment",C870="240 Office furniture"),
         E870-(E870/(1+Dashboard!$F$4)),
         0
      ),
      IF(C870="750 Business promotion",
         E870-(E870/(1+4.793/100)),
         E870-(E870/(1+Dashboard!$F$4))
      )
   )
)</f>
        <v>0</v>
      </c>
      <c r="J870" s="26">
        <f>Bank2[[#This Row],[Money in/ (Money out)]]-Bank2[[#This Row],[GST/HST]]</f>
        <v>0</v>
      </c>
      <c r="L870" s="23">
        <f t="shared" si="39"/>
        <v>0</v>
      </c>
    </row>
    <row r="871" spans="4:12" x14ac:dyDescent="0.2">
      <c r="D871" s="397">
        <f>_xlfn.XLOOKUP(C:C,Table1[for Import to Bank Register dropdown],Table1[for Pivot],0,0,1)</f>
        <v>0</v>
      </c>
      <c r="E871" s="403"/>
      <c r="F871" s="146">
        <f t="shared" si="41"/>
        <v>2222222</v>
      </c>
      <c r="G871" s="375">
        <f t="shared" si="40"/>
        <v>0</v>
      </c>
      <c r="I871" s="376">
        <f>IF(OR(C871="150 Directors advances", C871="120 accounts receivable", C871="720.2 Automobile - Insurance", C871="720.3 Automobile - License", C871="870.4 Rent - Insurance", C871="870.6 Rent - Property Tax", C871="870.7 Rent - Homeoffice", C871="870.9 Rent - Water"),
   0,
   IF(Dashboard!$F$5="Quick",
      IF(OR(C871="190 Automobile",C871="200 computer hardware",C871="210 Computer software",C871="220 Quickbooks software",C871="230 Office equipment",C871="240 Office furniture"),
         E871-(E871/(1+Dashboard!$F$4)),
         0
      ),
      IF(C871="750 Business promotion",
         E871-(E871/(1+4.793/100)),
         E871-(E871/(1+Dashboard!$F$4))
      )
   )
)</f>
        <v>0</v>
      </c>
      <c r="J871" s="26">
        <f>Bank2[[#This Row],[Money in/ (Money out)]]-Bank2[[#This Row],[GST/HST]]</f>
        <v>0</v>
      </c>
      <c r="L871" s="23">
        <f t="shared" si="39"/>
        <v>0</v>
      </c>
    </row>
    <row r="872" spans="4:12" x14ac:dyDescent="0.2">
      <c r="D872" s="397">
        <f>_xlfn.XLOOKUP(C:C,Table1[for Import to Bank Register dropdown],Table1[for Pivot],0,0,1)</f>
        <v>0</v>
      </c>
      <c r="E872" s="403"/>
      <c r="F872" s="146">
        <f t="shared" si="41"/>
        <v>2222222</v>
      </c>
      <c r="G872" s="375">
        <f t="shared" si="40"/>
        <v>0</v>
      </c>
      <c r="I872" s="376">
        <f>IF(OR(C872="150 Directors advances", C872="120 accounts receivable", C872="720.2 Automobile - Insurance", C872="720.3 Automobile - License", C872="870.4 Rent - Insurance", C872="870.6 Rent - Property Tax", C872="870.7 Rent - Homeoffice", C872="870.9 Rent - Water"),
   0,
   IF(Dashboard!$F$5="Quick",
      IF(OR(C872="190 Automobile",C872="200 computer hardware",C872="210 Computer software",C872="220 Quickbooks software",C872="230 Office equipment",C872="240 Office furniture"),
         E872-(E872/(1+Dashboard!$F$4)),
         0
      ),
      IF(C872="750 Business promotion",
         E872-(E872/(1+4.793/100)),
         E872-(E872/(1+Dashboard!$F$4))
      )
   )
)</f>
        <v>0</v>
      </c>
      <c r="J872" s="26">
        <f>Bank2[[#This Row],[Money in/ (Money out)]]-Bank2[[#This Row],[GST/HST]]</f>
        <v>0</v>
      </c>
      <c r="L872" s="23">
        <f t="shared" si="39"/>
        <v>0</v>
      </c>
    </row>
    <row r="873" spans="4:12" x14ac:dyDescent="0.2">
      <c r="D873" s="397">
        <f>_xlfn.XLOOKUP(C:C,Table1[for Import to Bank Register dropdown],Table1[for Pivot],0,0,1)</f>
        <v>0</v>
      </c>
      <c r="E873" s="403"/>
      <c r="F873" s="146">
        <f t="shared" si="41"/>
        <v>2222222</v>
      </c>
      <c r="G873" s="375">
        <f t="shared" si="40"/>
        <v>0</v>
      </c>
      <c r="I873" s="376">
        <f>IF(OR(C873="150 Directors advances", C873="120 accounts receivable", C873="720.2 Automobile - Insurance", C873="720.3 Automobile - License", C873="870.4 Rent - Insurance", C873="870.6 Rent - Property Tax", C873="870.7 Rent - Homeoffice", C873="870.9 Rent - Water"),
   0,
   IF(Dashboard!$F$5="Quick",
      IF(OR(C873="190 Automobile",C873="200 computer hardware",C873="210 Computer software",C873="220 Quickbooks software",C873="230 Office equipment",C873="240 Office furniture"),
         E873-(E873/(1+Dashboard!$F$4)),
         0
      ),
      IF(C873="750 Business promotion",
         E873-(E873/(1+4.793/100)),
         E873-(E873/(1+Dashboard!$F$4))
      )
   )
)</f>
        <v>0</v>
      </c>
      <c r="J873" s="26">
        <f>Bank2[[#This Row],[Money in/ (Money out)]]-Bank2[[#This Row],[GST/HST]]</f>
        <v>0</v>
      </c>
      <c r="L873" s="23">
        <f t="shared" si="39"/>
        <v>0</v>
      </c>
    </row>
    <row r="874" spans="4:12" x14ac:dyDescent="0.2">
      <c r="D874" s="397">
        <f>_xlfn.XLOOKUP(C:C,Table1[for Import to Bank Register dropdown],Table1[for Pivot],0,0,1)</f>
        <v>0</v>
      </c>
      <c r="E874" s="403"/>
      <c r="F874" s="146">
        <f t="shared" si="41"/>
        <v>2222222</v>
      </c>
      <c r="G874" s="375">
        <f t="shared" si="40"/>
        <v>0</v>
      </c>
      <c r="I874" s="376">
        <f>IF(OR(C874="150 Directors advances", C874="120 accounts receivable", C874="720.2 Automobile - Insurance", C874="720.3 Automobile - License", C874="870.4 Rent - Insurance", C874="870.6 Rent - Property Tax", C874="870.7 Rent - Homeoffice", C874="870.9 Rent - Water"),
   0,
   IF(Dashboard!$F$5="Quick",
      IF(OR(C874="190 Automobile",C874="200 computer hardware",C874="210 Computer software",C874="220 Quickbooks software",C874="230 Office equipment",C874="240 Office furniture"),
         E874-(E874/(1+Dashboard!$F$4)),
         0
      ),
      IF(C874="750 Business promotion",
         E874-(E874/(1+4.793/100)),
         E874-(E874/(1+Dashboard!$F$4))
      )
   )
)</f>
        <v>0</v>
      </c>
      <c r="J874" s="26">
        <f>Bank2[[#This Row],[Money in/ (Money out)]]-Bank2[[#This Row],[GST/HST]]</f>
        <v>0</v>
      </c>
      <c r="L874" s="23">
        <f t="shared" si="39"/>
        <v>0</v>
      </c>
    </row>
    <row r="875" spans="4:12" x14ac:dyDescent="0.2">
      <c r="D875" s="397">
        <f>_xlfn.XLOOKUP(C:C,Table1[for Import to Bank Register dropdown],Table1[for Pivot],0,0,1)</f>
        <v>0</v>
      </c>
      <c r="E875" s="403"/>
      <c r="F875" s="146">
        <f t="shared" si="41"/>
        <v>2222222</v>
      </c>
      <c r="G875" s="375">
        <f t="shared" si="40"/>
        <v>0</v>
      </c>
      <c r="I875" s="376">
        <f>IF(OR(C875="150 Directors advances", C875="120 accounts receivable", C875="720.2 Automobile - Insurance", C875="720.3 Automobile - License", C875="870.4 Rent - Insurance", C875="870.6 Rent - Property Tax", C875="870.7 Rent - Homeoffice", C875="870.9 Rent - Water"),
   0,
   IF(Dashboard!$F$5="Quick",
      IF(OR(C875="190 Automobile",C875="200 computer hardware",C875="210 Computer software",C875="220 Quickbooks software",C875="230 Office equipment",C875="240 Office furniture"),
         E875-(E875/(1+Dashboard!$F$4)),
         0
      ),
      IF(C875="750 Business promotion",
         E875-(E875/(1+4.793/100)),
         E875-(E875/(1+Dashboard!$F$4))
      )
   )
)</f>
        <v>0</v>
      </c>
      <c r="J875" s="26">
        <f>Bank2[[#This Row],[Money in/ (Money out)]]-Bank2[[#This Row],[GST/HST]]</f>
        <v>0</v>
      </c>
      <c r="L875" s="23">
        <f t="shared" si="39"/>
        <v>0</v>
      </c>
    </row>
    <row r="876" spans="4:12" x14ac:dyDescent="0.2">
      <c r="D876" s="397">
        <f>_xlfn.XLOOKUP(C:C,Table1[for Import to Bank Register dropdown],Table1[for Pivot],0,0,1)</f>
        <v>0</v>
      </c>
      <c r="E876" s="403"/>
      <c r="F876" s="146">
        <f t="shared" si="41"/>
        <v>2222222</v>
      </c>
      <c r="G876" s="375">
        <f t="shared" si="40"/>
        <v>0</v>
      </c>
      <c r="I876" s="376">
        <f>IF(OR(C876="150 Directors advances", C876="120 accounts receivable", C876="720.2 Automobile - Insurance", C876="720.3 Automobile - License", C876="870.4 Rent - Insurance", C876="870.6 Rent - Property Tax", C876="870.7 Rent - Homeoffice", C876="870.9 Rent - Water"),
   0,
   IF(Dashboard!$F$5="Quick",
      IF(OR(C876="190 Automobile",C876="200 computer hardware",C876="210 Computer software",C876="220 Quickbooks software",C876="230 Office equipment",C876="240 Office furniture"),
         E876-(E876/(1+Dashboard!$F$4)),
         0
      ),
      IF(C876="750 Business promotion",
         E876-(E876/(1+4.793/100)),
         E876-(E876/(1+Dashboard!$F$4))
      )
   )
)</f>
        <v>0</v>
      </c>
      <c r="J876" s="26">
        <f>Bank2[[#This Row],[Money in/ (Money out)]]-Bank2[[#This Row],[GST/HST]]</f>
        <v>0</v>
      </c>
      <c r="L876" s="23">
        <f t="shared" si="39"/>
        <v>0</v>
      </c>
    </row>
    <row r="877" spans="4:12" x14ac:dyDescent="0.2">
      <c r="D877" s="397">
        <f>_xlfn.XLOOKUP(C:C,Table1[for Import to Bank Register dropdown],Table1[for Pivot],0,0,1)</f>
        <v>0</v>
      </c>
      <c r="E877" s="403"/>
      <c r="F877" s="146">
        <f t="shared" si="41"/>
        <v>2222222</v>
      </c>
      <c r="G877" s="375">
        <f t="shared" si="40"/>
        <v>0</v>
      </c>
      <c r="I877" s="376">
        <f>IF(OR(C877="150 Directors advances", C877="120 accounts receivable", C877="720.2 Automobile - Insurance", C877="720.3 Automobile - License", C877="870.4 Rent - Insurance", C877="870.6 Rent - Property Tax", C877="870.7 Rent - Homeoffice", C877="870.9 Rent - Water"),
   0,
   IF(Dashboard!$F$5="Quick",
      IF(OR(C877="190 Automobile",C877="200 computer hardware",C877="210 Computer software",C877="220 Quickbooks software",C877="230 Office equipment",C877="240 Office furniture"),
         E877-(E877/(1+Dashboard!$F$4)),
         0
      ),
      IF(C877="750 Business promotion",
         E877-(E877/(1+4.793/100)),
         E877-(E877/(1+Dashboard!$F$4))
      )
   )
)</f>
        <v>0</v>
      </c>
      <c r="J877" s="26">
        <f>Bank2[[#This Row],[Money in/ (Money out)]]-Bank2[[#This Row],[GST/HST]]</f>
        <v>0</v>
      </c>
      <c r="L877" s="23">
        <f t="shared" si="39"/>
        <v>0</v>
      </c>
    </row>
    <row r="878" spans="4:12" x14ac:dyDescent="0.2">
      <c r="D878" s="397">
        <f>_xlfn.XLOOKUP(C:C,Table1[for Import to Bank Register dropdown],Table1[for Pivot],0,0,1)</f>
        <v>0</v>
      </c>
      <c r="E878" s="403"/>
      <c r="F878" s="146">
        <f t="shared" si="41"/>
        <v>2222222</v>
      </c>
      <c r="G878" s="375">
        <f t="shared" si="40"/>
        <v>0</v>
      </c>
      <c r="I878" s="376">
        <f>IF(OR(C878="150 Directors advances", C878="120 accounts receivable", C878="720.2 Automobile - Insurance", C878="720.3 Automobile - License", C878="870.4 Rent - Insurance", C878="870.6 Rent - Property Tax", C878="870.7 Rent - Homeoffice", C878="870.9 Rent - Water"),
   0,
   IF(Dashboard!$F$5="Quick",
      IF(OR(C878="190 Automobile",C878="200 computer hardware",C878="210 Computer software",C878="220 Quickbooks software",C878="230 Office equipment",C878="240 Office furniture"),
         E878-(E878/(1+Dashboard!$F$4)),
         0
      ),
      IF(C878="750 Business promotion",
         E878-(E878/(1+4.793/100)),
         E878-(E878/(1+Dashboard!$F$4))
      )
   )
)</f>
        <v>0</v>
      </c>
      <c r="J878" s="26">
        <f>Bank2[[#This Row],[Money in/ (Money out)]]-Bank2[[#This Row],[GST/HST]]</f>
        <v>0</v>
      </c>
      <c r="L878" s="23">
        <f t="shared" si="39"/>
        <v>0</v>
      </c>
    </row>
    <row r="879" spans="4:12" x14ac:dyDescent="0.2">
      <c r="D879" s="397">
        <f>_xlfn.XLOOKUP(C:C,Table1[for Import to Bank Register dropdown],Table1[for Pivot],0,0,1)</f>
        <v>0</v>
      </c>
      <c r="E879" s="403"/>
      <c r="F879" s="146">
        <f t="shared" si="41"/>
        <v>2222222</v>
      </c>
      <c r="G879" s="375">
        <f t="shared" si="40"/>
        <v>0</v>
      </c>
      <c r="I879" s="376">
        <f>IF(OR(C879="150 Directors advances", C879="120 accounts receivable", C879="720.2 Automobile - Insurance", C879="720.3 Automobile - License", C879="870.4 Rent - Insurance", C879="870.6 Rent - Property Tax", C879="870.7 Rent - Homeoffice", C879="870.9 Rent - Water"),
   0,
   IF(Dashboard!$F$5="Quick",
      IF(OR(C879="190 Automobile",C879="200 computer hardware",C879="210 Computer software",C879="220 Quickbooks software",C879="230 Office equipment",C879="240 Office furniture"),
         E879-(E879/(1+Dashboard!$F$4)),
         0
      ),
      IF(C879="750 Business promotion",
         E879-(E879/(1+4.793/100)),
         E879-(E879/(1+Dashboard!$F$4))
      )
   )
)</f>
        <v>0</v>
      </c>
      <c r="J879" s="26">
        <f>Bank2[[#This Row],[Money in/ (Money out)]]-Bank2[[#This Row],[GST/HST]]</f>
        <v>0</v>
      </c>
      <c r="L879" s="23">
        <f t="shared" si="39"/>
        <v>0</v>
      </c>
    </row>
    <row r="880" spans="4:12" x14ac:dyDescent="0.2">
      <c r="D880" s="397">
        <f>_xlfn.XLOOKUP(C:C,Table1[for Import to Bank Register dropdown],Table1[for Pivot],0,0,1)</f>
        <v>0</v>
      </c>
      <c r="E880" s="403"/>
      <c r="F880" s="146">
        <f t="shared" si="41"/>
        <v>2222222</v>
      </c>
      <c r="G880" s="375">
        <f t="shared" si="40"/>
        <v>0</v>
      </c>
      <c r="I880" s="376">
        <f>IF(OR(C880="150 Directors advances", C880="120 accounts receivable", C880="720.2 Automobile - Insurance", C880="720.3 Automobile - License", C880="870.4 Rent - Insurance", C880="870.6 Rent - Property Tax", C880="870.7 Rent - Homeoffice", C880="870.9 Rent - Water"),
   0,
   IF(Dashboard!$F$5="Quick",
      IF(OR(C880="190 Automobile",C880="200 computer hardware",C880="210 Computer software",C880="220 Quickbooks software",C880="230 Office equipment",C880="240 Office furniture"),
         E880-(E880/(1+Dashboard!$F$4)),
         0
      ),
      IF(C880="750 Business promotion",
         E880-(E880/(1+4.793/100)),
         E880-(E880/(1+Dashboard!$F$4))
      )
   )
)</f>
        <v>0</v>
      </c>
      <c r="J880" s="26">
        <f>Bank2[[#This Row],[Money in/ (Money out)]]-Bank2[[#This Row],[GST/HST]]</f>
        <v>0</v>
      </c>
      <c r="L880" s="23">
        <f t="shared" si="39"/>
        <v>0</v>
      </c>
    </row>
    <row r="881" spans="4:12" x14ac:dyDescent="0.2">
      <c r="D881" s="397">
        <f>_xlfn.XLOOKUP(C:C,Table1[for Import to Bank Register dropdown],Table1[for Pivot],0,0,1)</f>
        <v>0</v>
      </c>
      <c r="E881" s="403"/>
      <c r="F881" s="146">
        <f t="shared" si="41"/>
        <v>2222222</v>
      </c>
      <c r="G881" s="375">
        <f t="shared" si="40"/>
        <v>0</v>
      </c>
      <c r="I881" s="376">
        <f>IF(OR(C881="150 Directors advances", C881="120 accounts receivable", C881="720.2 Automobile - Insurance", C881="720.3 Automobile - License", C881="870.4 Rent - Insurance", C881="870.6 Rent - Property Tax", C881="870.7 Rent - Homeoffice", C881="870.9 Rent - Water"),
   0,
   IF(Dashboard!$F$5="Quick",
      IF(OR(C881="190 Automobile",C881="200 computer hardware",C881="210 Computer software",C881="220 Quickbooks software",C881="230 Office equipment",C881="240 Office furniture"),
         E881-(E881/(1+Dashboard!$F$4)),
         0
      ),
      IF(C881="750 Business promotion",
         E881-(E881/(1+4.793/100)),
         E881-(E881/(1+Dashboard!$F$4))
      )
   )
)</f>
        <v>0</v>
      </c>
      <c r="J881" s="26">
        <f>Bank2[[#This Row],[Money in/ (Money out)]]-Bank2[[#This Row],[GST/HST]]</f>
        <v>0</v>
      </c>
      <c r="L881" s="23">
        <f t="shared" si="39"/>
        <v>0</v>
      </c>
    </row>
    <row r="882" spans="4:12" x14ac:dyDescent="0.2">
      <c r="D882" s="397">
        <f>_xlfn.XLOOKUP(C:C,Table1[for Import to Bank Register dropdown],Table1[for Pivot],0,0,1)</f>
        <v>0</v>
      </c>
      <c r="E882" s="403"/>
      <c r="F882" s="146">
        <f t="shared" si="41"/>
        <v>2222222</v>
      </c>
      <c r="G882" s="375">
        <f t="shared" si="40"/>
        <v>0</v>
      </c>
      <c r="I882" s="376">
        <f>IF(OR(C882="150 Directors advances", C882="120 accounts receivable", C882="720.2 Automobile - Insurance", C882="720.3 Automobile - License", C882="870.4 Rent - Insurance", C882="870.6 Rent - Property Tax", C882="870.7 Rent - Homeoffice", C882="870.9 Rent - Water"),
   0,
   IF(Dashboard!$F$5="Quick",
      IF(OR(C882="190 Automobile",C882="200 computer hardware",C882="210 Computer software",C882="220 Quickbooks software",C882="230 Office equipment",C882="240 Office furniture"),
         E882-(E882/(1+Dashboard!$F$4)),
         0
      ),
      IF(C882="750 Business promotion",
         E882-(E882/(1+4.793/100)),
         E882-(E882/(1+Dashboard!$F$4))
      )
   )
)</f>
        <v>0</v>
      </c>
      <c r="J882" s="26">
        <f>Bank2[[#This Row],[Money in/ (Money out)]]-Bank2[[#This Row],[GST/HST]]</f>
        <v>0</v>
      </c>
      <c r="L882" s="23">
        <f t="shared" si="39"/>
        <v>0</v>
      </c>
    </row>
    <row r="883" spans="4:12" x14ac:dyDescent="0.2">
      <c r="D883" s="397">
        <f>_xlfn.XLOOKUP(C:C,Table1[for Import to Bank Register dropdown],Table1[for Pivot],0,0,1)</f>
        <v>0</v>
      </c>
      <c r="E883" s="403"/>
      <c r="F883" s="146">
        <f t="shared" si="41"/>
        <v>2222222</v>
      </c>
      <c r="G883" s="375">
        <f t="shared" si="40"/>
        <v>0</v>
      </c>
      <c r="I883" s="376">
        <f>IF(OR(C883="150 Directors advances", C883="120 accounts receivable", C883="720.2 Automobile - Insurance", C883="720.3 Automobile - License", C883="870.4 Rent - Insurance", C883="870.6 Rent - Property Tax", C883="870.7 Rent - Homeoffice", C883="870.9 Rent - Water"),
   0,
   IF(Dashboard!$F$5="Quick",
      IF(OR(C883="190 Automobile",C883="200 computer hardware",C883="210 Computer software",C883="220 Quickbooks software",C883="230 Office equipment",C883="240 Office furniture"),
         E883-(E883/(1+Dashboard!$F$4)),
         0
      ),
      IF(C883="750 Business promotion",
         E883-(E883/(1+4.793/100)),
         E883-(E883/(1+Dashboard!$F$4))
      )
   )
)</f>
        <v>0</v>
      </c>
      <c r="J883" s="26">
        <f>Bank2[[#This Row],[Money in/ (Money out)]]-Bank2[[#This Row],[GST/HST]]</f>
        <v>0</v>
      </c>
      <c r="L883" s="23">
        <f t="shared" si="39"/>
        <v>0</v>
      </c>
    </row>
    <row r="884" spans="4:12" x14ac:dyDescent="0.2">
      <c r="D884" s="397">
        <f>_xlfn.XLOOKUP(C:C,Table1[for Import to Bank Register dropdown],Table1[for Pivot],0,0,1)</f>
        <v>0</v>
      </c>
      <c r="E884" s="403"/>
      <c r="F884" s="146">
        <f t="shared" si="41"/>
        <v>2222222</v>
      </c>
      <c r="G884" s="375">
        <f t="shared" si="40"/>
        <v>0</v>
      </c>
      <c r="I884" s="376">
        <f>IF(OR(C884="150 Directors advances", C884="120 accounts receivable", C884="720.2 Automobile - Insurance", C884="720.3 Automobile - License", C884="870.4 Rent - Insurance", C884="870.6 Rent - Property Tax", C884="870.7 Rent - Homeoffice", C884="870.9 Rent - Water"),
   0,
   IF(Dashboard!$F$5="Quick",
      IF(OR(C884="190 Automobile",C884="200 computer hardware",C884="210 Computer software",C884="220 Quickbooks software",C884="230 Office equipment",C884="240 Office furniture"),
         E884-(E884/(1+Dashboard!$F$4)),
         0
      ),
      IF(C884="750 Business promotion",
         E884-(E884/(1+4.793/100)),
         E884-(E884/(1+Dashboard!$F$4))
      )
   )
)</f>
        <v>0</v>
      </c>
      <c r="J884" s="26">
        <f>Bank2[[#This Row],[Money in/ (Money out)]]-Bank2[[#This Row],[GST/HST]]</f>
        <v>0</v>
      </c>
      <c r="L884" s="23">
        <f t="shared" si="39"/>
        <v>0</v>
      </c>
    </row>
    <row r="885" spans="4:12" x14ac:dyDescent="0.2">
      <c r="D885" s="397">
        <f>_xlfn.XLOOKUP(C:C,Table1[for Import to Bank Register dropdown],Table1[for Pivot],0,0,1)</f>
        <v>0</v>
      </c>
      <c r="E885" s="403"/>
      <c r="F885" s="146">
        <f t="shared" si="41"/>
        <v>2222222</v>
      </c>
      <c r="G885" s="375">
        <f t="shared" si="40"/>
        <v>0</v>
      </c>
      <c r="I885" s="376">
        <f>IF(OR(C885="150 Directors advances", C885="120 accounts receivable", C885="720.2 Automobile - Insurance", C885="720.3 Automobile - License", C885="870.4 Rent - Insurance", C885="870.6 Rent - Property Tax", C885="870.7 Rent - Homeoffice", C885="870.9 Rent - Water"),
   0,
   IF(Dashboard!$F$5="Quick",
      IF(OR(C885="190 Automobile",C885="200 computer hardware",C885="210 Computer software",C885="220 Quickbooks software",C885="230 Office equipment",C885="240 Office furniture"),
         E885-(E885/(1+Dashboard!$F$4)),
         0
      ),
      IF(C885="750 Business promotion",
         E885-(E885/(1+4.793/100)),
         E885-(E885/(1+Dashboard!$F$4))
      )
   )
)</f>
        <v>0</v>
      </c>
      <c r="J885" s="26">
        <f>Bank2[[#This Row],[Money in/ (Money out)]]-Bank2[[#This Row],[GST/HST]]</f>
        <v>0</v>
      </c>
      <c r="L885" s="23">
        <f t="shared" si="39"/>
        <v>0</v>
      </c>
    </row>
    <row r="886" spans="4:12" x14ac:dyDescent="0.2">
      <c r="D886" s="397">
        <f>_xlfn.XLOOKUP(C:C,Table1[for Import to Bank Register dropdown],Table1[for Pivot],0,0,1)</f>
        <v>0</v>
      </c>
      <c r="E886" s="403"/>
      <c r="F886" s="146">
        <f t="shared" si="41"/>
        <v>2222222</v>
      </c>
      <c r="G886" s="375">
        <f t="shared" si="40"/>
        <v>0</v>
      </c>
      <c r="I886" s="376">
        <f>IF(OR(C886="150 Directors advances", C886="120 accounts receivable", C886="720.2 Automobile - Insurance", C886="720.3 Automobile - License", C886="870.4 Rent - Insurance", C886="870.6 Rent - Property Tax", C886="870.7 Rent - Homeoffice", C886="870.9 Rent - Water"),
   0,
   IF(Dashboard!$F$5="Quick",
      IF(OR(C886="190 Automobile",C886="200 computer hardware",C886="210 Computer software",C886="220 Quickbooks software",C886="230 Office equipment",C886="240 Office furniture"),
         E886-(E886/(1+Dashboard!$F$4)),
         0
      ),
      IF(C886="750 Business promotion",
         E886-(E886/(1+4.793/100)),
         E886-(E886/(1+Dashboard!$F$4))
      )
   )
)</f>
        <v>0</v>
      </c>
      <c r="J886" s="26">
        <f>Bank2[[#This Row],[Money in/ (Money out)]]-Bank2[[#This Row],[GST/HST]]</f>
        <v>0</v>
      </c>
      <c r="L886" s="23">
        <f t="shared" si="39"/>
        <v>0</v>
      </c>
    </row>
    <row r="887" spans="4:12" x14ac:dyDescent="0.2">
      <c r="D887" s="397">
        <f>_xlfn.XLOOKUP(C:C,Table1[for Import to Bank Register dropdown],Table1[for Pivot],0,0,1)</f>
        <v>0</v>
      </c>
      <c r="E887" s="403"/>
      <c r="F887" s="146">
        <f t="shared" si="41"/>
        <v>2222222</v>
      </c>
      <c r="G887" s="375">
        <f t="shared" si="40"/>
        <v>0</v>
      </c>
      <c r="I887" s="376">
        <f>IF(OR(C887="150 Directors advances", C887="120 accounts receivable", C887="720.2 Automobile - Insurance", C887="720.3 Automobile - License", C887="870.4 Rent - Insurance", C887="870.6 Rent - Property Tax", C887="870.7 Rent - Homeoffice", C887="870.9 Rent - Water"),
   0,
   IF(Dashboard!$F$5="Quick",
      IF(OR(C887="190 Automobile",C887="200 computer hardware",C887="210 Computer software",C887="220 Quickbooks software",C887="230 Office equipment",C887="240 Office furniture"),
         E887-(E887/(1+Dashboard!$F$4)),
         0
      ),
      IF(C887="750 Business promotion",
         E887-(E887/(1+4.793/100)),
         E887-(E887/(1+Dashboard!$F$4))
      )
   )
)</f>
        <v>0</v>
      </c>
      <c r="J887" s="26">
        <f>Bank2[[#This Row],[Money in/ (Money out)]]-Bank2[[#This Row],[GST/HST]]</f>
        <v>0</v>
      </c>
      <c r="L887" s="23">
        <f t="shared" si="39"/>
        <v>0</v>
      </c>
    </row>
    <row r="888" spans="4:12" x14ac:dyDescent="0.2">
      <c r="D888" s="397">
        <f>_xlfn.XLOOKUP(C:C,Table1[for Import to Bank Register dropdown],Table1[for Pivot],0,0,1)</f>
        <v>0</v>
      </c>
      <c r="E888" s="403"/>
      <c r="F888" s="146">
        <f t="shared" si="41"/>
        <v>2222222</v>
      </c>
      <c r="G888" s="375">
        <f t="shared" si="40"/>
        <v>0</v>
      </c>
      <c r="I888" s="376">
        <f>IF(OR(C888="150 Directors advances", C888="120 accounts receivable", C888="720.2 Automobile - Insurance", C888="720.3 Automobile - License", C888="870.4 Rent - Insurance", C888="870.6 Rent - Property Tax", C888="870.7 Rent - Homeoffice", C888="870.9 Rent - Water"),
   0,
   IF(Dashboard!$F$5="Quick",
      IF(OR(C888="190 Automobile",C888="200 computer hardware",C888="210 Computer software",C888="220 Quickbooks software",C888="230 Office equipment",C888="240 Office furniture"),
         E888-(E888/(1+Dashboard!$F$4)),
         0
      ),
      IF(C888="750 Business promotion",
         E888-(E888/(1+4.793/100)),
         E888-(E888/(1+Dashboard!$F$4))
      )
   )
)</f>
        <v>0</v>
      </c>
      <c r="J888" s="26">
        <f>Bank2[[#This Row],[Money in/ (Money out)]]-Bank2[[#This Row],[GST/HST]]</f>
        <v>0</v>
      </c>
      <c r="L888" s="23">
        <f t="shared" si="39"/>
        <v>0</v>
      </c>
    </row>
    <row r="889" spans="4:12" x14ac:dyDescent="0.2">
      <c r="D889" s="397">
        <f>_xlfn.XLOOKUP(C:C,Table1[for Import to Bank Register dropdown],Table1[for Pivot],0,0,1)</f>
        <v>0</v>
      </c>
      <c r="E889" s="403"/>
      <c r="F889" s="146">
        <f t="shared" si="41"/>
        <v>2222222</v>
      </c>
      <c r="G889" s="375">
        <f t="shared" si="40"/>
        <v>0</v>
      </c>
      <c r="I889" s="376">
        <f>IF(OR(C889="150 Directors advances", C889="120 accounts receivable", C889="720.2 Automobile - Insurance", C889="720.3 Automobile - License", C889="870.4 Rent - Insurance", C889="870.6 Rent - Property Tax", C889="870.7 Rent - Homeoffice", C889="870.9 Rent - Water"),
   0,
   IF(Dashboard!$F$5="Quick",
      IF(OR(C889="190 Automobile",C889="200 computer hardware",C889="210 Computer software",C889="220 Quickbooks software",C889="230 Office equipment",C889="240 Office furniture"),
         E889-(E889/(1+Dashboard!$F$4)),
         0
      ),
      IF(C889="750 Business promotion",
         E889-(E889/(1+4.793/100)),
         E889-(E889/(1+Dashboard!$F$4))
      )
   )
)</f>
        <v>0</v>
      </c>
      <c r="J889" s="26">
        <f>Bank2[[#This Row],[Money in/ (Money out)]]-Bank2[[#This Row],[GST/HST]]</f>
        <v>0</v>
      </c>
      <c r="L889" s="23">
        <f t="shared" si="39"/>
        <v>0</v>
      </c>
    </row>
    <row r="890" spans="4:12" x14ac:dyDescent="0.2">
      <c r="D890" s="397">
        <f>_xlfn.XLOOKUP(C:C,Table1[for Import to Bank Register dropdown],Table1[for Pivot],0,0,1)</f>
        <v>0</v>
      </c>
      <c r="E890" s="403"/>
      <c r="F890" s="146">
        <f t="shared" si="41"/>
        <v>2222222</v>
      </c>
      <c r="G890" s="375">
        <f t="shared" si="40"/>
        <v>0</v>
      </c>
      <c r="I890" s="376">
        <f>IF(OR(C890="150 Directors advances", C890="120 accounts receivable", C890="720.2 Automobile - Insurance", C890="720.3 Automobile - License", C890="870.4 Rent - Insurance", C890="870.6 Rent - Property Tax", C890="870.7 Rent - Homeoffice", C890="870.9 Rent - Water"),
   0,
   IF(Dashboard!$F$5="Quick",
      IF(OR(C890="190 Automobile",C890="200 computer hardware",C890="210 Computer software",C890="220 Quickbooks software",C890="230 Office equipment",C890="240 Office furniture"),
         E890-(E890/(1+Dashboard!$F$4)),
         0
      ),
      IF(C890="750 Business promotion",
         E890-(E890/(1+4.793/100)),
         E890-(E890/(1+Dashboard!$F$4))
      )
   )
)</f>
        <v>0</v>
      </c>
      <c r="J890" s="26">
        <f>Bank2[[#This Row],[Money in/ (Money out)]]-Bank2[[#This Row],[GST/HST]]</f>
        <v>0</v>
      </c>
      <c r="L890" s="23">
        <f t="shared" si="39"/>
        <v>0</v>
      </c>
    </row>
    <row r="891" spans="4:12" x14ac:dyDescent="0.2">
      <c r="D891" s="397">
        <f>_xlfn.XLOOKUP(C:C,Table1[for Import to Bank Register dropdown],Table1[for Pivot],0,0,1)</f>
        <v>0</v>
      </c>
      <c r="E891" s="403"/>
      <c r="F891" s="146">
        <f t="shared" si="41"/>
        <v>2222222</v>
      </c>
      <c r="G891" s="375">
        <f t="shared" si="40"/>
        <v>0</v>
      </c>
      <c r="I891" s="376">
        <f>IF(OR(C891="150 Directors advances", C891="120 accounts receivable", C891="720.2 Automobile - Insurance", C891="720.3 Automobile - License", C891="870.4 Rent - Insurance", C891="870.6 Rent - Property Tax", C891="870.7 Rent - Homeoffice", C891="870.9 Rent - Water"),
   0,
   IF(Dashboard!$F$5="Quick",
      IF(OR(C891="190 Automobile",C891="200 computer hardware",C891="210 Computer software",C891="220 Quickbooks software",C891="230 Office equipment",C891="240 Office furniture"),
         E891-(E891/(1+Dashboard!$F$4)),
         0
      ),
      IF(C891="750 Business promotion",
         E891-(E891/(1+4.793/100)),
         E891-(E891/(1+Dashboard!$F$4))
      )
   )
)</f>
        <v>0</v>
      </c>
      <c r="J891" s="26">
        <f>Bank2[[#This Row],[Money in/ (Money out)]]-Bank2[[#This Row],[GST/HST]]</f>
        <v>0</v>
      </c>
      <c r="L891" s="23">
        <f t="shared" si="39"/>
        <v>0</v>
      </c>
    </row>
    <row r="892" spans="4:12" x14ac:dyDescent="0.2">
      <c r="D892" s="397">
        <f>_xlfn.XLOOKUP(C:C,Table1[for Import to Bank Register dropdown],Table1[for Pivot],0,0,1)</f>
        <v>0</v>
      </c>
      <c r="E892" s="403"/>
      <c r="F892" s="146">
        <f t="shared" si="41"/>
        <v>2222222</v>
      </c>
      <c r="G892" s="375">
        <f t="shared" si="40"/>
        <v>0</v>
      </c>
      <c r="I892" s="376">
        <f>IF(OR(C892="150 Directors advances", C892="120 accounts receivable", C892="720.2 Automobile - Insurance", C892="720.3 Automobile - License", C892="870.4 Rent - Insurance", C892="870.6 Rent - Property Tax", C892="870.7 Rent - Homeoffice", C892="870.9 Rent - Water"),
   0,
   IF(Dashboard!$F$5="Quick",
      IF(OR(C892="190 Automobile",C892="200 computer hardware",C892="210 Computer software",C892="220 Quickbooks software",C892="230 Office equipment",C892="240 Office furniture"),
         E892-(E892/(1+Dashboard!$F$4)),
         0
      ),
      IF(C892="750 Business promotion",
         E892-(E892/(1+4.793/100)),
         E892-(E892/(1+Dashboard!$F$4))
      )
   )
)</f>
        <v>0</v>
      </c>
      <c r="J892" s="26">
        <f>Bank2[[#This Row],[Money in/ (Money out)]]-Bank2[[#This Row],[GST/HST]]</f>
        <v>0</v>
      </c>
      <c r="L892" s="23">
        <f t="shared" si="39"/>
        <v>0</v>
      </c>
    </row>
    <row r="893" spans="4:12" x14ac:dyDescent="0.2">
      <c r="D893" s="397">
        <f>_xlfn.XLOOKUP(C:C,Table1[for Import to Bank Register dropdown],Table1[for Pivot],0,0,1)</f>
        <v>0</v>
      </c>
      <c r="E893" s="403"/>
      <c r="F893" s="146">
        <f t="shared" si="41"/>
        <v>2222222</v>
      </c>
      <c r="G893" s="375">
        <f t="shared" si="40"/>
        <v>0</v>
      </c>
      <c r="I893" s="376">
        <f>IF(OR(C893="150 Directors advances", C893="120 accounts receivable", C893="720.2 Automobile - Insurance", C893="720.3 Automobile - License", C893="870.4 Rent - Insurance", C893="870.6 Rent - Property Tax", C893="870.7 Rent - Homeoffice", C893="870.9 Rent - Water"),
   0,
   IF(Dashboard!$F$5="Quick",
      IF(OR(C893="190 Automobile",C893="200 computer hardware",C893="210 Computer software",C893="220 Quickbooks software",C893="230 Office equipment",C893="240 Office furniture"),
         E893-(E893/(1+Dashboard!$F$4)),
         0
      ),
      IF(C893="750 Business promotion",
         E893-(E893/(1+4.793/100)),
         E893-(E893/(1+Dashboard!$F$4))
      )
   )
)</f>
        <v>0</v>
      </c>
      <c r="J893" s="26">
        <f>Bank2[[#This Row],[Money in/ (Money out)]]-Bank2[[#This Row],[GST/HST]]</f>
        <v>0</v>
      </c>
      <c r="L893" s="23">
        <f t="shared" si="39"/>
        <v>0</v>
      </c>
    </row>
    <row r="894" spans="4:12" x14ac:dyDescent="0.2">
      <c r="D894" s="397">
        <f>_xlfn.XLOOKUP(C:C,Table1[for Import to Bank Register dropdown],Table1[for Pivot],0,0,1)</f>
        <v>0</v>
      </c>
      <c r="E894" s="403"/>
      <c r="F894" s="146">
        <f t="shared" si="41"/>
        <v>2222222</v>
      </c>
      <c r="G894" s="375">
        <f t="shared" si="40"/>
        <v>0</v>
      </c>
      <c r="I894" s="376">
        <f>IF(OR(C894="150 Directors advances", C894="120 accounts receivable", C894="720.2 Automobile - Insurance", C894="720.3 Automobile - License", C894="870.4 Rent - Insurance", C894="870.6 Rent - Property Tax", C894="870.7 Rent - Homeoffice", C894="870.9 Rent - Water"),
   0,
   IF(Dashboard!$F$5="Quick",
      IF(OR(C894="190 Automobile",C894="200 computer hardware",C894="210 Computer software",C894="220 Quickbooks software",C894="230 Office equipment",C894="240 Office furniture"),
         E894-(E894/(1+Dashboard!$F$4)),
         0
      ),
      IF(C894="750 Business promotion",
         E894-(E894/(1+4.793/100)),
         E894-(E894/(1+Dashboard!$F$4))
      )
   )
)</f>
        <v>0</v>
      </c>
      <c r="J894" s="26">
        <f>Bank2[[#This Row],[Money in/ (Money out)]]-Bank2[[#This Row],[GST/HST]]</f>
        <v>0</v>
      </c>
      <c r="L894" s="23">
        <f t="shared" si="39"/>
        <v>0</v>
      </c>
    </row>
    <row r="895" spans="4:12" x14ac:dyDescent="0.2">
      <c r="D895" s="397">
        <f>_xlfn.XLOOKUP(C:C,Table1[for Import to Bank Register dropdown],Table1[for Pivot],0,0,1)</f>
        <v>0</v>
      </c>
      <c r="E895" s="403"/>
      <c r="F895" s="146">
        <f t="shared" si="41"/>
        <v>2222222</v>
      </c>
      <c r="G895" s="375">
        <f t="shared" si="40"/>
        <v>0</v>
      </c>
      <c r="I895" s="376">
        <f>IF(OR(C895="150 Directors advances", C895="120 accounts receivable", C895="720.2 Automobile - Insurance", C895="720.3 Automobile - License", C895="870.4 Rent - Insurance", C895="870.6 Rent - Property Tax", C895="870.7 Rent - Homeoffice", C895="870.9 Rent - Water"),
   0,
   IF(Dashboard!$F$5="Quick",
      IF(OR(C895="190 Automobile",C895="200 computer hardware",C895="210 Computer software",C895="220 Quickbooks software",C895="230 Office equipment",C895="240 Office furniture"),
         E895-(E895/(1+Dashboard!$F$4)),
         0
      ),
      IF(C895="750 Business promotion",
         E895-(E895/(1+4.793/100)),
         E895-(E895/(1+Dashboard!$F$4))
      )
   )
)</f>
        <v>0</v>
      </c>
      <c r="J895" s="26">
        <f>Bank2[[#This Row],[Money in/ (Money out)]]-Bank2[[#This Row],[GST/HST]]</f>
        <v>0</v>
      </c>
      <c r="L895" s="23">
        <f t="shared" si="39"/>
        <v>0</v>
      </c>
    </row>
    <row r="896" spans="4:12" x14ac:dyDescent="0.2">
      <c r="D896" s="397">
        <f>_xlfn.XLOOKUP(C:C,Table1[for Import to Bank Register dropdown],Table1[for Pivot],0,0,1)</f>
        <v>0</v>
      </c>
      <c r="E896" s="403"/>
      <c r="F896" s="146">
        <f t="shared" si="41"/>
        <v>2222222</v>
      </c>
      <c r="G896" s="375">
        <f t="shared" si="40"/>
        <v>0</v>
      </c>
      <c r="I896" s="376">
        <f>IF(OR(C896="150 Directors advances", C896="120 accounts receivable", C896="720.2 Automobile - Insurance", C896="720.3 Automobile - License", C896="870.4 Rent - Insurance", C896="870.6 Rent - Property Tax", C896="870.7 Rent - Homeoffice", C896="870.9 Rent - Water"),
   0,
   IF(Dashboard!$F$5="Quick",
      IF(OR(C896="190 Automobile",C896="200 computer hardware",C896="210 Computer software",C896="220 Quickbooks software",C896="230 Office equipment",C896="240 Office furniture"),
         E896-(E896/(1+Dashboard!$F$4)),
         0
      ),
      IF(C896="750 Business promotion",
         E896-(E896/(1+4.793/100)),
         E896-(E896/(1+Dashboard!$F$4))
      )
   )
)</f>
        <v>0</v>
      </c>
      <c r="J896" s="26">
        <f>Bank2[[#This Row],[Money in/ (Money out)]]-Bank2[[#This Row],[GST/HST]]</f>
        <v>0</v>
      </c>
      <c r="L896" s="23">
        <f t="shared" si="39"/>
        <v>0</v>
      </c>
    </row>
    <row r="897" spans="4:12" x14ac:dyDescent="0.2">
      <c r="D897" s="397">
        <f>_xlfn.XLOOKUP(C:C,Table1[for Import to Bank Register dropdown],Table1[for Pivot],0,0,1)</f>
        <v>0</v>
      </c>
      <c r="E897" s="403"/>
      <c r="F897" s="146">
        <f t="shared" si="41"/>
        <v>2222222</v>
      </c>
      <c r="G897" s="375">
        <f t="shared" si="40"/>
        <v>0</v>
      </c>
      <c r="I897" s="376">
        <f>IF(OR(C897="150 Directors advances", C897="120 accounts receivable", C897="720.2 Automobile - Insurance", C897="720.3 Automobile - License", C897="870.4 Rent - Insurance", C897="870.6 Rent - Property Tax", C897="870.7 Rent - Homeoffice", C897="870.9 Rent - Water"),
   0,
   IF(Dashboard!$F$5="Quick",
      IF(OR(C897="190 Automobile",C897="200 computer hardware",C897="210 Computer software",C897="220 Quickbooks software",C897="230 Office equipment",C897="240 Office furniture"),
         E897-(E897/(1+Dashboard!$F$4)),
         0
      ),
      IF(C897="750 Business promotion",
         E897-(E897/(1+4.793/100)),
         E897-(E897/(1+Dashboard!$F$4))
      )
   )
)</f>
        <v>0</v>
      </c>
      <c r="J897" s="26">
        <f>Bank2[[#This Row],[Money in/ (Money out)]]-Bank2[[#This Row],[GST/HST]]</f>
        <v>0</v>
      </c>
      <c r="L897" s="23">
        <f t="shared" si="39"/>
        <v>0</v>
      </c>
    </row>
    <row r="898" spans="4:12" x14ac:dyDescent="0.2">
      <c r="D898" s="397">
        <f>_xlfn.XLOOKUP(C:C,Table1[for Import to Bank Register dropdown],Table1[for Pivot],0,0,1)</f>
        <v>0</v>
      </c>
      <c r="E898" s="403"/>
      <c r="F898" s="146">
        <f t="shared" si="41"/>
        <v>2222222</v>
      </c>
      <c r="G898" s="375">
        <f t="shared" si="40"/>
        <v>0</v>
      </c>
      <c r="I898" s="376">
        <f>IF(OR(C898="150 Directors advances", C898="120 accounts receivable", C898="720.2 Automobile - Insurance", C898="720.3 Automobile - License", C898="870.4 Rent - Insurance", C898="870.6 Rent - Property Tax", C898="870.7 Rent - Homeoffice", C898="870.9 Rent - Water"),
   0,
   IF(Dashboard!$F$5="Quick",
      IF(OR(C898="190 Automobile",C898="200 computer hardware",C898="210 Computer software",C898="220 Quickbooks software",C898="230 Office equipment",C898="240 Office furniture"),
         E898-(E898/(1+Dashboard!$F$4)),
         0
      ),
      IF(C898="750 Business promotion",
         E898-(E898/(1+4.793/100)),
         E898-(E898/(1+Dashboard!$F$4))
      )
   )
)</f>
        <v>0</v>
      </c>
      <c r="J898" s="26">
        <f>Bank2[[#This Row],[Money in/ (Money out)]]-Bank2[[#This Row],[GST/HST]]</f>
        <v>0</v>
      </c>
      <c r="L898" s="23">
        <f t="shared" si="39"/>
        <v>0</v>
      </c>
    </row>
    <row r="899" spans="4:12" x14ac:dyDescent="0.2">
      <c r="D899" s="397">
        <f>_xlfn.XLOOKUP(C:C,Table1[for Import to Bank Register dropdown],Table1[for Pivot],0,0,1)</f>
        <v>0</v>
      </c>
      <c r="E899" s="403"/>
      <c r="F899" s="146">
        <f t="shared" si="41"/>
        <v>2222222</v>
      </c>
      <c r="G899" s="375">
        <f t="shared" si="40"/>
        <v>0</v>
      </c>
      <c r="I899" s="376">
        <f>IF(OR(C899="150 Directors advances", C899="120 accounts receivable", C899="720.2 Automobile - Insurance", C899="720.3 Automobile - License", C899="870.4 Rent - Insurance", C899="870.6 Rent - Property Tax", C899="870.7 Rent - Homeoffice", C899="870.9 Rent - Water"),
   0,
   IF(Dashboard!$F$5="Quick",
      IF(OR(C899="190 Automobile",C899="200 computer hardware",C899="210 Computer software",C899="220 Quickbooks software",C899="230 Office equipment",C899="240 Office furniture"),
         E899-(E899/(1+Dashboard!$F$4)),
         0
      ),
      IF(C899="750 Business promotion",
         E899-(E899/(1+4.793/100)),
         E899-(E899/(1+Dashboard!$F$4))
      )
   )
)</f>
        <v>0</v>
      </c>
      <c r="J899" s="26">
        <f>Bank2[[#This Row],[Money in/ (Money out)]]-Bank2[[#This Row],[GST/HST]]</f>
        <v>0</v>
      </c>
      <c r="L899" s="23">
        <f t="shared" si="39"/>
        <v>0</v>
      </c>
    </row>
    <row r="900" spans="4:12" x14ac:dyDescent="0.2">
      <c r="D900" s="397">
        <f>_xlfn.XLOOKUP(C:C,Table1[for Import to Bank Register dropdown],Table1[for Pivot],0,0,1)</f>
        <v>0</v>
      </c>
      <c r="E900" s="403"/>
      <c r="F900" s="146">
        <f t="shared" si="41"/>
        <v>2222222</v>
      </c>
      <c r="G900" s="375">
        <f t="shared" si="40"/>
        <v>0</v>
      </c>
      <c r="I900" s="376">
        <f>IF(OR(C900="150 Directors advances", C900="120 accounts receivable", C900="720.2 Automobile - Insurance", C900="720.3 Automobile - License", C900="870.4 Rent - Insurance", C900="870.6 Rent - Property Tax", C900="870.7 Rent - Homeoffice", C900="870.9 Rent - Water"),
   0,
   IF(Dashboard!$F$5="Quick",
      IF(OR(C900="190 Automobile",C900="200 computer hardware",C900="210 Computer software",C900="220 Quickbooks software",C900="230 Office equipment",C900="240 Office furniture"),
         E900-(E900/(1+Dashboard!$F$4)),
         0
      ),
      IF(C900="750 Business promotion",
         E900-(E900/(1+4.793/100)),
         E900-(E900/(1+Dashboard!$F$4))
      )
   )
)</f>
        <v>0</v>
      </c>
      <c r="J900" s="26">
        <f>Bank2[[#This Row],[Money in/ (Money out)]]-Bank2[[#This Row],[GST/HST]]</f>
        <v>0</v>
      </c>
      <c r="L900" s="23">
        <f t="shared" si="39"/>
        <v>0</v>
      </c>
    </row>
    <row r="901" spans="4:12" x14ac:dyDescent="0.2">
      <c r="D901" s="397">
        <f>_xlfn.XLOOKUP(C:C,Table1[for Import to Bank Register dropdown],Table1[for Pivot],0,0,1)</f>
        <v>0</v>
      </c>
      <c r="E901" s="403"/>
      <c r="F901" s="146">
        <f t="shared" si="41"/>
        <v>2222222</v>
      </c>
      <c r="G901" s="375">
        <f t="shared" si="40"/>
        <v>0</v>
      </c>
      <c r="I901" s="376">
        <f>IF(OR(C901="150 Directors advances", C901="120 accounts receivable", C901="720.2 Automobile - Insurance", C901="720.3 Automobile - License", C901="870.4 Rent - Insurance", C901="870.6 Rent - Property Tax", C901="870.7 Rent - Homeoffice", C901="870.9 Rent - Water"),
   0,
   IF(Dashboard!$F$5="Quick",
      IF(OR(C901="190 Automobile",C901="200 computer hardware",C901="210 Computer software",C901="220 Quickbooks software",C901="230 Office equipment",C901="240 Office furniture"),
         E901-(E901/(1+Dashboard!$F$4)),
         0
      ),
      IF(C901="750 Business promotion",
         E901-(E901/(1+4.793/100)),
         E901-(E901/(1+Dashboard!$F$4))
      )
   )
)</f>
        <v>0</v>
      </c>
      <c r="J901" s="26">
        <f>Bank2[[#This Row],[Money in/ (Money out)]]-Bank2[[#This Row],[GST/HST]]</f>
        <v>0</v>
      </c>
      <c r="L901" s="23">
        <f t="shared" si="39"/>
        <v>0</v>
      </c>
    </row>
    <row r="902" spans="4:12" x14ac:dyDescent="0.2">
      <c r="D902" s="397">
        <f>_xlfn.XLOOKUP(C:C,Table1[for Import to Bank Register dropdown],Table1[for Pivot],0,0,1)</f>
        <v>0</v>
      </c>
      <c r="E902" s="403"/>
      <c r="F902" s="146">
        <f t="shared" si="41"/>
        <v>2222222</v>
      </c>
      <c r="G902" s="375">
        <f t="shared" si="40"/>
        <v>0</v>
      </c>
      <c r="I902" s="376">
        <f>IF(OR(C902="150 Directors advances", C902="120 accounts receivable", C902="720.2 Automobile - Insurance", C902="720.3 Automobile - License", C902="870.4 Rent - Insurance", C902="870.6 Rent - Property Tax", C902="870.7 Rent - Homeoffice", C902="870.9 Rent - Water"),
   0,
   IF(Dashboard!$F$5="Quick",
      IF(OR(C902="190 Automobile",C902="200 computer hardware",C902="210 Computer software",C902="220 Quickbooks software",C902="230 Office equipment",C902="240 Office furniture"),
         E902-(E902/(1+Dashboard!$F$4)),
         0
      ),
      IF(C902="750 Business promotion",
         E902-(E902/(1+4.793/100)),
         E902-(E902/(1+Dashboard!$F$4))
      )
   )
)</f>
        <v>0</v>
      </c>
      <c r="J902" s="26">
        <f>Bank2[[#This Row],[Money in/ (Money out)]]-Bank2[[#This Row],[GST/HST]]</f>
        <v>0</v>
      </c>
      <c r="L902" s="23">
        <f t="shared" si="39"/>
        <v>0</v>
      </c>
    </row>
    <row r="903" spans="4:12" x14ac:dyDescent="0.2">
      <c r="D903" s="397">
        <f>_xlfn.XLOOKUP(C:C,Table1[for Import to Bank Register dropdown],Table1[for Pivot],0,0,1)</f>
        <v>0</v>
      </c>
      <c r="E903" s="403"/>
      <c r="F903" s="146">
        <f t="shared" si="41"/>
        <v>2222222</v>
      </c>
      <c r="G903" s="375">
        <f t="shared" si="40"/>
        <v>0</v>
      </c>
      <c r="I903" s="376">
        <f>IF(OR(C903="150 Directors advances", C903="120 accounts receivable", C903="720.2 Automobile - Insurance", C903="720.3 Automobile - License", C903="870.4 Rent - Insurance", C903="870.6 Rent - Property Tax", C903="870.7 Rent - Homeoffice", C903="870.9 Rent - Water"),
   0,
   IF(Dashboard!$F$5="Quick",
      IF(OR(C903="190 Automobile",C903="200 computer hardware",C903="210 Computer software",C903="220 Quickbooks software",C903="230 Office equipment",C903="240 Office furniture"),
         E903-(E903/(1+Dashboard!$F$4)),
         0
      ),
      IF(C903="750 Business promotion",
         E903-(E903/(1+4.793/100)),
         E903-(E903/(1+Dashboard!$F$4))
      )
   )
)</f>
        <v>0</v>
      </c>
      <c r="J903" s="26">
        <f>Bank2[[#This Row],[Money in/ (Money out)]]-Bank2[[#This Row],[GST/HST]]</f>
        <v>0</v>
      </c>
      <c r="L903" s="23">
        <f t="shared" ref="L903:L966" si="42">$L$3</f>
        <v>0</v>
      </c>
    </row>
    <row r="904" spans="4:12" x14ac:dyDescent="0.2">
      <c r="D904" s="397">
        <f>_xlfn.XLOOKUP(C:C,Table1[for Import to Bank Register dropdown],Table1[for Pivot],0,0,1)</f>
        <v>0</v>
      </c>
      <c r="E904" s="403"/>
      <c r="F904" s="146">
        <f t="shared" si="41"/>
        <v>2222222</v>
      </c>
      <c r="G904" s="375">
        <f t="shared" si="40"/>
        <v>0</v>
      </c>
      <c r="I904" s="376">
        <f>IF(OR(C904="150 Directors advances", C904="120 accounts receivable", C904="720.2 Automobile - Insurance", C904="720.3 Automobile - License", C904="870.4 Rent - Insurance", C904="870.6 Rent - Property Tax", C904="870.7 Rent - Homeoffice", C904="870.9 Rent - Water"),
   0,
   IF(Dashboard!$F$5="Quick",
      IF(OR(C904="190 Automobile",C904="200 computer hardware",C904="210 Computer software",C904="220 Quickbooks software",C904="230 Office equipment",C904="240 Office furniture"),
         E904-(E904/(1+Dashboard!$F$4)),
         0
      ),
      IF(C904="750 Business promotion",
         E904-(E904/(1+4.793/100)),
         E904-(E904/(1+Dashboard!$F$4))
      )
   )
)</f>
        <v>0</v>
      </c>
      <c r="J904" s="26">
        <f>Bank2[[#This Row],[Money in/ (Money out)]]-Bank2[[#This Row],[GST/HST]]</f>
        <v>0</v>
      </c>
      <c r="L904" s="23">
        <f t="shared" si="42"/>
        <v>0</v>
      </c>
    </row>
    <row r="905" spans="4:12" x14ac:dyDescent="0.2">
      <c r="D905" s="397">
        <f>_xlfn.XLOOKUP(C:C,Table1[for Import to Bank Register dropdown],Table1[for Pivot],0,0,1)</f>
        <v>0</v>
      </c>
      <c r="E905" s="403"/>
      <c r="F905" s="146">
        <f t="shared" si="41"/>
        <v>2222222</v>
      </c>
      <c r="G905" s="375">
        <f t="shared" si="40"/>
        <v>0</v>
      </c>
      <c r="I905" s="376">
        <f>IF(OR(C905="150 Directors advances", C905="120 accounts receivable", C905="720.2 Automobile - Insurance", C905="720.3 Automobile - License", C905="870.4 Rent - Insurance", C905="870.6 Rent - Property Tax", C905="870.7 Rent - Homeoffice", C905="870.9 Rent - Water"),
   0,
   IF(Dashboard!$F$5="Quick",
      IF(OR(C905="190 Automobile",C905="200 computer hardware",C905="210 Computer software",C905="220 Quickbooks software",C905="230 Office equipment",C905="240 Office furniture"),
         E905-(E905/(1+Dashboard!$F$4)),
         0
      ),
      IF(C905="750 Business promotion",
         E905-(E905/(1+4.793/100)),
         E905-(E905/(1+Dashboard!$F$4))
      )
   )
)</f>
        <v>0</v>
      </c>
      <c r="J905" s="26">
        <f>Bank2[[#This Row],[Money in/ (Money out)]]-Bank2[[#This Row],[GST/HST]]</f>
        <v>0</v>
      </c>
      <c r="L905" s="23">
        <f t="shared" si="42"/>
        <v>0</v>
      </c>
    </row>
    <row r="906" spans="4:12" x14ac:dyDescent="0.2">
      <c r="D906" s="397">
        <f>_xlfn.XLOOKUP(C:C,Table1[for Import to Bank Register dropdown],Table1[for Pivot],0,0,1)</f>
        <v>0</v>
      </c>
      <c r="E906" s="403"/>
      <c r="F906" s="146">
        <f t="shared" si="41"/>
        <v>2222222</v>
      </c>
      <c r="G906" s="375">
        <f t="shared" ref="G906:G969" si="43">G905+E906</f>
        <v>0</v>
      </c>
      <c r="I906" s="376">
        <f>IF(OR(C906="150 Directors advances", C906="120 accounts receivable", C906="720.2 Automobile - Insurance", C906="720.3 Automobile - License", C906="870.4 Rent - Insurance", C906="870.6 Rent - Property Tax", C906="870.7 Rent - Homeoffice", C906="870.9 Rent - Water"),
   0,
   IF(Dashboard!$F$5="Quick",
      IF(OR(C906="190 Automobile",C906="200 computer hardware",C906="210 Computer software",C906="220 Quickbooks software",C906="230 Office equipment",C906="240 Office furniture"),
         E906-(E906/(1+Dashboard!$F$4)),
         0
      ),
      IF(C906="750 Business promotion",
         E906-(E906/(1+4.793/100)),
         E906-(E906/(1+Dashboard!$F$4))
      )
   )
)</f>
        <v>0</v>
      </c>
      <c r="J906" s="26">
        <f>Bank2[[#This Row],[Money in/ (Money out)]]-Bank2[[#This Row],[GST/HST]]</f>
        <v>0</v>
      </c>
      <c r="L906" s="23">
        <f t="shared" si="42"/>
        <v>0</v>
      </c>
    </row>
    <row r="907" spans="4:12" x14ac:dyDescent="0.2">
      <c r="D907" s="397">
        <f>_xlfn.XLOOKUP(C:C,Table1[for Import to Bank Register dropdown],Table1[for Pivot],0,0,1)</f>
        <v>0</v>
      </c>
      <c r="E907" s="403"/>
      <c r="F907" s="146">
        <f t="shared" ref="F907:F970" si="44">$E$2</f>
        <v>2222222</v>
      </c>
      <c r="G907" s="375">
        <f t="shared" si="43"/>
        <v>0</v>
      </c>
      <c r="I907" s="376">
        <f>IF(OR(C907="150 Directors advances", C907="120 accounts receivable", C907="720.2 Automobile - Insurance", C907="720.3 Automobile - License", C907="870.4 Rent - Insurance", C907="870.6 Rent - Property Tax", C907="870.7 Rent - Homeoffice", C907="870.9 Rent - Water"),
   0,
   IF(Dashboard!$F$5="Quick",
      IF(OR(C907="190 Automobile",C907="200 computer hardware",C907="210 Computer software",C907="220 Quickbooks software",C907="230 Office equipment",C907="240 Office furniture"),
         E907-(E907/(1+Dashboard!$F$4)),
         0
      ),
      IF(C907="750 Business promotion",
         E907-(E907/(1+4.793/100)),
         E907-(E907/(1+Dashboard!$F$4))
      )
   )
)</f>
        <v>0</v>
      </c>
      <c r="J907" s="26">
        <f>Bank2[[#This Row],[Money in/ (Money out)]]-Bank2[[#This Row],[GST/HST]]</f>
        <v>0</v>
      </c>
      <c r="L907" s="23">
        <f t="shared" si="42"/>
        <v>0</v>
      </c>
    </row>
    <row r="908" spans="4:12" x14ac:dyDescent="0.2">
      <c r="D908" s="397">
        <f>_xlfn.XLOOKUP(C:C,Table1[for Import to Bank Register dropdown],Table1[for Pivot],0,0,1)</f>
        <v>0</v>
      </c>
      <c r="E908" s="403"/>
      <c r="F908" s="146">
        <f t="shared" si="44"/>
        <v>2222222</v>
      </c>
      <c r="G908" s="375">
        <f t="shared" si="43"/>
        <v>0</v>
      </c>
      <c r="I908" s="376">
        <f>IF(OR(C908="150 Directors advances", C908="120 accounts receivable", C908="720.2 Automobile - Insurance", C908="720.3 Automobile - License", C908="870.4 Rent - Insurance", C908="870.6 Rent - Property Tax", C908="870.7 Rent - Homeoffice", C908="870.9 Rent - Water"),
   0,
   IF(Dashboard!$F$5="Quick",
      IF(OR(C908="190 Automobile",C908="200 computer hardware",C908="210 Computer software",C908="220 Quickbooks software",C908="230 Office equipment",C908="240 Office furniture"),
         E908-(E908/(1+Dashboard!$F$4)),
         0
      ),
      IF(C908="750 Business promotion",
         E908-(E908/(1+4.793/100)),
         E908-(E908/(1+Dashboard!$F$4))
      )
   )
)</f>
        <v>0</v>
      </c>
      <c r="J908" s="26">
        <f>Bank2[[#This Row],[Money in/ (Money out)]]-Bank2[[#This Row],[GST/HST]]</f>
        <v>0</v>
      </c>
      <c r="L908" s="23">
        <f t="shared" si="42"/>
        <v>0</v>
      </c>
    </row>
    <row r="909" spans="4:12" x14ac:dyDescent="0.2">
      <c r="D909" s="397">
        <f>_xlfn.XLOOKUP(C:C,Table1[for Import to Bank Register dropdown],Table1[for Pivot],0,0,1)</f>
        <v>0</v>
      </c>
      <c r="E909" s="403"/>
      <c r="F909" s="146">
        <f t="shared" si="44"/>
        <v>2222222</v>
      </c>
      <c r="G909" s="375">
        <f t="shared" si="43"/>
        <v>0</v>
      </c>
      <c r="I909" s="376">
        <f>IF(OR(C909="150 Directors advances", C909="120 accounts receivable", C909="720.2 Automobile - Insurance", C909="720.3 Automobile - License", C909="870.4 Rent - Insurance", C909="870.6 Rent - Property Tax", C909="870.7 Rent - Homeoffice", C909="870.9 Rent - Water"),
   0,
   IF(Dashboard!$F$5="Quick",
      IF(OR(C909="190 Automobile",C909="200 computer hardware",C909="210 Computer software",C909="220 Quickbooks software",C909="230 Office equipment",C909="240 Office furniture"),
         E909-(E909/(1+Dashboard!$F$4)),
         0
      ),
      IF(C909="750 Business promotion",
         E909-(E909/(1+4.793/100)),
         E909-(E909/(1+Dashboard!$F$4))
      )
   )
)</f>
        <v>0</v>
      </c>
      <c r="J909" s="26">
        <f>Bank2[[#This Row],[Money in/ (Money out)]]-Bank2[[#This Row],[GST/HST]]</f>
        <v>0</v>
      </c>
      <c r="L909" s="23">
        <f t="shared" si="42"/>
        <v>0</v>
      </c>
    </row>
    <row r="910" spans="4:12" x14ac:dyDescent="0.2">
      <c r="D910" s="397">
        <f>_xlfn.XLOOKUP(C:C,Table1[for Import to Bank Register dropdown],Table1[for Pivot],0,0,1)</f>
        <v>0</v>
      </c>
      <c r="E910" s="403"/>
      <c r="F910" s="146">
        <f t="shared" si="44"/>
        <v>2222222</v>
      </c>
      <c r="G910" s="375">
        <f t="shared" si="43"/>
        <v>0</v>
      </c>
      <c r="I910" s="376">
        <f>IF(OR(C910="150 Directors advances", C910="120 accounts receivable", C910="720.2 Automobile - Insurance", C910="720.3 Automobile - License", C910="870.4 Rent - Insurance", C910="870.6 Rent - Property Tax", C910="870.7 Rent - Homeoffice", C910="870.9 Rent - Water"),
   0,
   IF(Dashboard!$F$5="Quick",
      IF(OR(C910="190 Automobile",C910="200 computer hardware",C910="210 Computer software",C910="220 Quickbooks software",C910="230 Office equipment",C910="240 Office furniture"),
         E910-(E910/(1+Dashboard!$F$4)),
         0
      ),
      IF(C910="750 Business promotion",
         E910-(E910/(1+4.793/100)),
         E910-(E910/(1+Dashboard!$F$4))
      )
   )
)</f>
        <v>0</v>
      </c>
      <c r="J910" s="26">
        <f>Bank2[[#This Row],[Money in/ (Money out)]]-Bank2[[#This Row],[GST/HST]]</f>
        <v>0</v>
      </c>
      <c r="L910" s="23">
        <f t="shared" si="42"/>
        <v>0</v>
      </c>
    </row>
    <row r="911" spans="4:12" x14ac:dyDescent="0.2">
      <c r="D911" s="397">
        <f>_xlfn.XLOOKUP(C:C,Table1[for Import to Bank Register dropdown],Table1[for Pivot],0,0,1)</f>
        <v>0</v>
      </c>
      <c r="E911" s="403"/>
      <c r="F911" s="146">
        <f t="shared" si="44"/>
        <v>2222222</v>
      </c>
      <c r="G911" s="375">
        <f t="shared" si="43"/>
        <v>0</v>
      </c>
      <c r="I911" s="376">
        <f>IF(OR(C911="150 Directors advances", C911="120 accounts receivable", C911="720.2 Automobile - Insurance", C911="720.3 Automobile - License", C911="870.4 Rent - Insurance", C911="870.6 Rent - Property Tax", C911="870.7 Rent - Homeoffice", C911="870.9 Rent - Water"),
   0,
   IF(Dashboard!$F$5="Quick",
      IF(OR(C911="190 Automobile",C911="200 computer hardware",C911="210 Computer software",C911="220 Quickbooks software",C911="230 Office equipment",C911="240 Office furniture"),
         E911-(E911/(1+Dashboard!$F$4)),
         0
      ),
      IF(C911="750 Business promotion",
         E911-(E911/(1+4.793/100)),
         E911-(E911/(1+Dashboard!$F$4))
      )
   )
)</f>
        <v>0</v>
      </c>
      <c r="J911" s="26">
        <f>Bank2[[#This Row],[Money in/ (Money out)]]-Bank2[[#This Row],[GST/HST]]</f>
        <v>0</v>
      </c>
      <c r="L911" s="23">
        <f t="shared" si="42"/>
        <v>0</v>
      </c>
    </row>
    <row r="912" spans="4:12" x14ac:dyDescent="0.2">
      <c r="D912" s="397">
        <f>_xlfn.XLOOKUP(C:C,Table1[for Import to Bank Register dropdown],Table1[for Pivot],0,0,1)</f>
        <v>0</v>
      </c>
      <c r="E912" s="403"/>
      <c r="F912" s="146">
        <f t="shared" si="44"/>
        <v>2222222</v>
      </c>
      <c r="G912" s="375">
        <f t="shared" si="43"/>
        <v>0</v>
      </c>
      <c r="I912" s="376">
        <f>IF(OR(C912="150 Directors advances", C912="120 accounts receivable", C912="720.2 Automobile - Insurance", C912="720.3 Automobile - License", C912="870.4 Rent - Insurance", C912="870.6 Rent - Property Tax", C912="870.7 Rent - Homeoffice", C912="870.9 Rent - Water"),
   0,
   IF(Dashboard!$F$5="Quick",
      IF(OR(C912="190 Automobile",C912="200 computer hardware",C912="210 Computer software",C912="220 Quickbooks software",C912="230 Office equipment",C912="240 Office furniture"),
         E912-(E912/(1+Dashboard!$F$4)),
         0
      ),
      IF(C912="750 Business promotion",
         E912-(E912/(1+4.793/100)),
         E912-(E912/(1+Dashboard!$F$4))
      )
   )
)</f>
        <v>0</v>
      </c>
      <c r="J912" s="26">
        <f>Bank2[[#This Row],[Money in/ (Money out)]]-Bank2[[#This Row],[GST/HST]]</f>
        <v>0</v>
      </c>
      <c r="L912" s="23">
        <f t="shared" si="42"/>
        <v>0</v>
      </c>
    </row>
    <row r="913" spans="4:12" x14ac:dyDescent="0.2">
      <c r="D913" s="397">
        <f>_xlfn.XLOOKUP(C:C,Table1[for Import to Bank Register dropdown],Table1[for Pivot],0,0,1)</f>
        <v>0</v>
      </c>
      <c r="E913" s="403"/>
      <c r="F913" s="146">
        <f t="shared" si="44"/>
        <v>2222222</v>
      </c>
      <c r="G913" s="375">
        <f t="shared" si="43"/>
        <v>0</v>
      </c>
      <c r="I913" s="376">
        <f>IF(OR(C913="150 Directors advances", C913="120 accounts receivable", C913="720.2 Automobile - Insurance", C913="720.3 Automobile - License", C913="870.4 Rent - Insurance", C913="870.6 Rent - Property Tax", C913="870.7 Rent - Homeoffice", C913="870.9 Rent - Water"),
   0,
   IF(Dashboard!$F$5="Quick",
      IF(OR(C913="190 Automobile",C913="200 computer hardware",C913="210 Computer software",C913="220 Quickbooks software",C913="230 Office equipment",C913="240 Office furniture"),
         E913-(E913/(1+Dashboard!$F$4)),
         0
      ),
      IF(C913="750 Business promotion",
         E913-(E913/(1+4.793/100)),
         E913-(E913/(1+Dashboard!$F$4))
      )
   )
)</f>
        <v>0</v>
      </c>
      <c r="J913" s="26">
        <f>Bank2[[#This Row],[Money in/ (Money out)]]-Bank2[[#This Row],[GST/HST]]</f>
        <v>0</v>
      </c>
      <c r="L913" s="23">
        <f t="shared" si="42"/>
        <v>0</v>
      </c>
    </row>
    <row r="914" spans="4:12" x14ac:dyDescent="0.2">
      <c r="D914" s="397">
        <f>_xlfn.XLOOKUP(C:C,Table1[for Import to Bank Register dropdown],Table1[for Pivot],0,0,1)</f>
        <v>0</v>
      </c>
      <c r="E914" s="403"/>
      <c r="F914" s="146">
        <f t="shared" si="44"/>
        <v>2222222</v>
      </c>
      <c r="G914" s="375">
        <f t="shared" si="43"/>
        <v>0</v>
      </c>
      <c r="I914" s="376">
        <f>IF(OR(C914="150 Directors advances", C914="120 accounts receivable", C914="720.2 Automobile - Insurance", C914="720.3 Automobile - License", C914="870.4 Rent - Insurance", C914="870.6 Rent - Property Tax", C914="870.7 Rent - Homeoffice", C914="870.9 Rent - Water"),
   0,
   IF(Dashboard!$F$5="Quick",
      IF(OR(C914="190 Automobile",C914="200 computer hardware",C914="210 Computer software",C914="220 Quickbooks software",C914="230 Office equipment",C914="240 Office furniture"),
         E914-(E914/(1+Dashboard!$F$4)),
         0
      ),
      IF(C914="750 Business promotion",
         E914-(E914/(1+4.793/100)),
         E914-(E914/(1+Dashboard!$F$4))
      )
   )
)</f>
        <v>0</v>
      </c>
      <c r="J914" s="26">
        <f>Bank2[[#This Row],[Money in/ (Money out)]]-Bank2[[#This Row],[GST/HST]]</f>
        <v>0</v>
      </c>
      <c r="L914" s="23">
        <f t="shared" si="42"/>
        <v>0</v>
      </c>
    </row>
    <row r="915" spans="4:12" x14ac:dyDescent="0.2">
      <c r="D915" s="397">
        <f>_xlfn.XLOOKUP(C:C,Table1[for Import to Bank Register dropdown],Table1[for Pivot],0,0,1)</f>
        <v>0</v>
      </c>
      <c r="E915" s="403"/>
      <c r="F915" s="146">
        <f t="shared" si="44"/>
        <v>2222222</v>
      </c>
      <c r="G915" s="375">
        <f t="shared" si="43"/>
        <v>0</v>
      </c>
      <c r="I915" s="376">
        <f>IF(OR(C915="150 Directors advances", C915="120 accounts receivable", C915="720.2 Automobile - Insurance", C915="720.3 Automobile - License", C915="870.4 Rent - Insurance", C915="870.6 Rent - Property Tax", C915="870.7 Rent - Homeoffice", C915="870.9 Rent - Water"),
   0,
   IF(Dashboard!$F$5="Quick",
      IF(OR(C915="190 Automobile",C915="200 computer hardware",C915="210 Computer software",C915="220 Quickbooks software",C915="230 Office equipment",C915="240 Office furniture"),
         E915-(E915/(1+Dashboard!$F$4)),
         0
      ),
      IF(C915="750 Business promotion",
         E915-(E915/(1+4.793/100)),
         E915-(E915/(1+Dashboard!$F$4))
      )
   )
)</f>
        <v>0</v>
      </c>
      <c r="J915" s="26">
        <f>Bank2[[#This Row],[Money in/ (Money out)]]-Bank2[[#This Row],[GST/HST]]</f>
        <v>0</v>
      </c>
      <c r="L915" s="23">
        <f t="shared" si="42"/>
        <v>0</v>
      </c>
    </row>
    <row r="916" spans="4:12" x14ac:dyDescent="0.2">
      <c r="D916" s="397">
        <f>_xlfn.XLOOKUP(C:C,Table1[for Import to Bank Register dropdown],Table1[for Pivot],0,0,1)</f>
        <v>0</v>
      </c>
      <c r="E916" s="403"/>
      <c r="F916" s="146">
        <f t="shared" si="44"/>
        <v>2222222</v>
      </c>
      <c r="G916" s="375">
        <f t="shared" si="43"/>
        <v>0</v>
      </c>
      <c r="I916" s="376">
        <f>IF(OR(C916="150 Directors advances", C916="120 accounts receivable", C916="720.2 Automobile - Insurance", C916="720.3 Automobile - License", C916="870.4 Rent - Insurance", C916="870.6 Rent - Property Tax", C916="870.7 Rent - Homeoffice", C916="870.9 Rent - Water"),
   0,
   IF(Dashboard!$F$5="Quick",
      IF(OR(C916="190 Automobile",C916="200 computer hardware",C916="210 Computer software",C916="220 Quickbooks software",C916="230 Office equipment",C916="240 Office furniture"),
         E916-(E916/(1+Dashboard!$F$4)),
         0
      ),
      IF(C916="750 Business promotion",
         E916-(E916/(1+4.793/100)),
         E916-(E916/(1+Dashboard!$F$4))
      )
   )
)</f>
        <v>0</v>
      </c>
      <c r="J916" s="26">
        <f>Bank2[[#This Row],[Money in/ (Money out)]]-Bank2[[#This Row],[GST/HST]]</f>
        <v>0</v>
      </c>
      <c r="L916" s="23">
        <f t="shared" si="42"/>
        <v>0</v>
      </c>
    </row>
    <row r="917" spans="4:12" x14ac:dyDescent="0.2">
      <c r="D917" s="397">
        <f>_xlfn.XLOOKUP(C:C,Table1[for Import to Bank Register dropdown],Table1[for Pivot],0,0,1)</f>
        <v>0</v>
      </c>
      <c r="E917" s="403"/>
      <c r="F917" s="146">
        <f t="shared" si="44"/>
        <v>2222222</v>
      </c>
      <c r="G917" s="375">
        <f t="shared" si="43"/>
        <v>0</v>
      </c>
      <c r="I917" s="376">
        <f>IF(OR(C917="150 Directors advances", C917="120 accounts receivable", C917="720.2 Automobile - Insurance", C917="720.3 Automobile - License", C917="870.4 Rent - Insurance", C917="870.6 Rent - Property Tax", C917="870.7 Rent - Homeoffice", C917="870.9 Rent - Water"),
   0,
   IF(Dashboard!$F$5="Quick",
      IF(OR(C917="190 Automobile",C917="200 computer hardware",C917="210 Computer software",C917="220 Quickbooks software",C917="230 Office equipment",C917="240 Office furniture"),
         E917-(E917/(1+Dashboard!$F$4)),
         0
      ),
      IF(C917="750 Business promotion",
         E917-(E917/(1+4.793/100)),
         E917-(E917/(1+Dashboard!$F$4))
      )
   )
)</f>
        <v>0</v>
      </c>
      <c r="J917" s="26">
        <f>Bank2[[#This Row],[Money in/ (Money out)]]-Bank2[[#This Row],[GST/HST]]</f>
        <v>0</v>
      </c>
      <c r="L917" s="23">
        <f t="shared" si="42"/>
        <v>0</v>
      </c>
    </row>
    <row r="918" spans="4:12" x14ac:dyDescent="0.2">
      <c r="D918" s="397">
        <f>_xlfn.XLOOKUP(C:C,Table1[for Import to Bank Register dropdown],Table1[for Pivot],0,0,1)</f>
        <v>0</v>
      </c>
      <c r="E918" s="403"/>
      <c r="F918" s="146">
        <f t="shared" si="44"/>
        <v>2222222</v>
      </c>
      <c r="G918" s="375">
        <f t="shared" si="43"/>
        <v>0</v>
      </c>
      <c r="I918" s="376">
        <f>IF(OR(C918="150 Directors advances", C918="120 accounts receivable", C918="720.2 Automobile - Insurance", C918="720.3 Automobile - License", C918="870.4 Rent - Insurance", C918="870.6 Rent - Property Tax", C918="870.7 Rent - Homeoffice", C918="870.9 Rent - Water"),
   0,
   IF(Dashboard!$F$5="Quick",
      IF(OR(C918="190 Automobile",C918="200 computer hardware",C918="210 Computer software",C918="220 Quickbooks software",C918="230 Office equipment",C918="240 Office furniture"),
         E918-(E918/(1+Dashboard!$F$4)),
         0
      ),
      IF(C918="750 Business promotion",
         E918-(E918/(1+4.793/100)),
         E918-(E918/(1+Dashboard!$F$4))
      )
   )
)</f>
        <v>0</v>
      </c>
      <c r="J918" s="26">
        <f>Bank2[[#This Row],[Money in/ (Money out)]]-Bank2[[#This Row],[GST/HST]]</f>
        <v>0</v>
      </c>
      <c r="L918" s="23">
        <f t="shared" si="42"/>
        <v>0</v>
      </c>
    </row>
    <row r="919" spans="4:12" x14ac:dyDescent="0.2">
      <c r="D919" s="397">
        <f>_xlfn.XLOOKUP(C:C,Table1[for Import to Bank Register dropdown],Table1[for Pivot],0,0,1)</f>
        <v>0</v>
      </c>
      <c r="E919" s="403"/>
      <c r="F919" s="146">
        <f t="shared" si="44"/>
        <v>2222222</v>
      </c>
      <c r="G919" s="375">
        <f t="shared" si="43"/>
        <v>0</v>
      </c>
      <c r="I919" s="376">
        <f>IF(OR(C919="150 Directors advances", C919="120 accounts receivable", C919="720.2 Automobile - Insurance", C919="720.3 Automobile - License", C919="870.4 Rent - Insurance", C919="870.6 Rent - Property Tax", C919="870.7 Rent - Homeoffice", C919="870.9 Rent - Water"),
   0,
   IF(Dashboard!$F$5="Quick",
      IF(OR(C919="190 Automobile",C919="200 computer hardware",C919="210 Computer software",C919="220 Quickbooks software",C919="230 Office equipment",C919="240 Office furniture"),
         E919-(E919/(1+Dashboard!$F$4)),
         0
      ),
      IF(C919="750 Business promotion",
         E919-(E919/(1+4.793/100)),
         E919-(E919/(1+Dashboard!$F$4))
      )
   )
)</f>
        <v>0</v>
      </c>
      <c r="J919" s="26">
        <f>Bank2[[#This Row],[Money in/ (Money out)]]-Bank2[[#This Row],[GST/HST]]</f>
        <v>0</v>
      </c>
      <c r="L919" s="23">
        <f t="shared" si="42"/>
        <v>0</v>
      </c>
    </row>
    <row r="920" spans="4:12" x14ac:dyDescent="0.2">
      <c r="D920" s="397">
        <f>_xlfn.XLOOKUP(C:C,Table1[for Import to Bank Register dropdown],Table1[for Pivot],0,0,1)</f>
        <v>0</v>
      </c>
      <c r="E920" s="403"/>
      <c r="F920" s="146">
        <f t="shared" si="44"/>
        <v>2222222</v>
      </c>
      <c r="G920" s="375">
        <f t="shared" si="43"/>
        <v>0</v>
      </c>
      <c r="I920" s="376">
        <f>IF(OR(C920="150 Directors advances", C920="120 accounts receivable", C920="720.2 Automobile - Insurance", C920="720.3 Automobile - License", C920="870.4 Rent - Insurance", C920="870.6 Rent - Property Tax", C920="870.7 Rent - Homeoffice", C920="870.9 Rent - Water"),
   0,
   IF(Dashboard!$F$5="Quick",
      IF(OR(C920="190 Automobile",C920="200 computer hardware",C920="210 Computer software",C920="220 Quickbooks software",C920="230 Office equipment",C920="240 Office furniture"),
         E920-(E920/(1+Dashboard!$F$4)),
         0
      ),
      IF(C920="750 Business promotion",
         E920-(E920/(1+4.793/100)),
         E920-(E920/(1+Dashboard!$F$4))
      )
   )
)</f>
        <v>0</v>
      </c>
      <c r="J920" s="26">
        <f>Bank2[[#This Row],[Money in/ (Money out)]]-Bank2[[#This Row],[GST/HST]]</f>
        <v>0</v>
      </c>
      <c r="L920" s="23">
        <f t="shared" si="42"/>
        <v>0</v>
      </c>
    </row>
    <row r="921" spans="4:12" x14ac:dyDescent="0.2">
      <c r="D921" s="397">
        <f>_xlfn.XLOOKUP(C:C,Table1[for Import to Bank Register dropdown],Table1[for Pivot],0,0,1)</f>
        <v>0</v>
      </c>
      <c r="E921" s="403"/>
      <c r="F921" s="146">
        <f t="shared" si="44"/>
        <v>2222222</v>
      </c>
      <c r="G921" s="375">
        <f t="shared" si="43"/>
        <v>0</v>
      </c>
      <c r="I921" s="376">
        <f>IF(OR(C921="150 Directors advances", C921="120 accounts receivable", C921="720.2 Automobile - Insurance", C921="720.3 Automobile - License", C921="870.4 Rent - Insurance", C921="870.6 Rent - Property Tax", C921="870.7 Rent - Homeoffice", C921="870.9 Rent - Water"),
   0,
   IF(Dashboard!$F$5="Quick",
      IF(OR(C921="190 Automobile",C921="200 computer hardware",C921="210 Computer software",C921="220 Quickbooks software",C921="230 Office equipment",C921="240 Office furniture"),
         E921-(E921/(1+Dashboard!$F$4)),
         0
      ),
      IF(C921="750 Business promotion",
         E921-(E921/(1+4.793/100)),
         E921-(E921/(1+Dashboard!$F$4))
      )
   )
)</f>
        <v>0</v>
      </c>
      <c r="J921" s="26">
        <f>Bank2[[#This Row],[Money in/ (Money out)]]-Bank2[[#This Row],[GST/HST]]</f>
        <v>0</v>
      </c>
      <c r="L921" s="23">
        <f t="shared" si="42"/>
        <v>0</v>
      </c>
    </row>
    <row r="922" spans="4:12" x14ac:dyDescent="0.2">
      <c r="D922" s="397">
        <f>_xlfn.XLOOKUP(C:C,Table1[for Import to Bank Register dropdown],Table1[for Pivot],0,0,1)</f>
        <v>0</v>
      </c>
      <c r="E922" s="403"/>
      <c r="F922" s="146">
        <f t="shared" si="44"/>
        <v>2222222</v>
      </c>
      <c r="G922" s="375">
        <f t="shared" si="43"/>
        <v>0</v>
      </c>
      <c r="I922" s="376">
        <f>IF(OR(C922="150 Directors advances", C922="120 accounts receivable", C922="720.2 Automobile - Insurance", C922="720.3 Automobile - License", C922="870.4 Rent - Insurance", C922="870.6 Rent - Property Tax", C922="870.7 Rent - Homeoffice", C922="870.9 Rent - Water"),
   0,
   IF(Dashboard!$F$5="Quick",
      IF(OR(C922="190 Automobile",C922="200 computer hardware",C922="210 Computer software",C922="220 Quickbooks software",C922="230 Office equipment",C922="240 Office furniture"),
         E922-(E922/(1+Dashboard!$F$4)),
         0
      ),
      IF(C922="750 Business promotion",
         E922-(E922/(1+4.793/100)),
         E922-(E922/(1+Dashboard!$F$4))
      )
   )
)</f>
        <v>0</v>
      </c>
      <c r="J922" s="26">
        <f>Bank2[[#This Row],[Money in/ (Money out)]]-Bank2[[#This Row],[GST/HST]]</f>
        <v>0</v>
      </c>
      <c r="L922" s="23">
        <f t="shared" si="42"/>
        <v>0</v>
      </c>
    </row>
    <row r="923" spans="4:12" x14ac:dyDescent="0.2">
      <c r="D923" s="397">
        <f>_xlfn.XLOOKUP(C:C,Table1[for Import to Bank Register dropdown],Table1[for Pivot],0,0,1)</f>
        <v>0</v>
      </c>
      <c r="E923" s="403"/>
      <c r="F923" s="146">
        <f t="shared" si="44"/>
        <v>2222222</v>
      </c>
      <c r="G923" s="375">
        <f t="shared" si="43"/>
        <v>0</v>
      </c>
      <c r="I923" s="376">
        <f>IF(OR(C923="150 Directors advances", C923="120 accounts receivable", C923="720.2 Automobile - Insurance", C923="720.3 Automobile - License", C923="870.4 Rent - Insurance", C923="870.6 Rent - Property Tax", C923="870.7 Rent - Homeoffice", C923="870.9 Rent - Water"),
   0,
   IF(Dashboard!$F$5="Quick",
      IF(OR(C923="190 Automobile",C923="200 computer hardware",C923="210 Computer software",C923="220 Quickbooks software",C923="230 Office equipment",C923="240 Office furniture"),
         E923-(E923/(1+Dashboard!$F$4)),
         0
      ),
      IF(C923="750 Business promotion",
         E923-(E923/(1+4.793/100)),
         E923-(E923/(1+Dashboard!$F$4))
      )
   )
)</f>
        <v>0</v>
      </c>
      <c r="J923" s="26">
        <f>Bank2[[#This Row],[Money in/ (Money out)]]-Bank2[[#This Row],[GST/HST]]</f>
        <v>0</v>
      </c>
      <c r="L923" s="23">
        <f t="shared" si="42"/>
        <v>0</v>
      </c>
    </row>
    <row r="924" spans="4:12" x14ac:dyDescent="0.2">
      <c r="D924" s="397">
        <f>_xlfn.XLOOKUP(C:C,Table1[for Import to Bank Register dropdown],Table1[for Pivot],0,0,1)</f>
        <v>0</v>
      </c>
      <c r="E924" s="403"/>
      <c r="F924" s="146">
        <f t="shared" si="44"/>
        <v>2222222</v>
      </c>
      <c r="G924" s="375">
        <f t="shared" si="43"/>
        <v>0</v>
      </c>
      <c r="I924" s="376">
        <f>IF(OR(C924="150 Directors advances", C924="120 accounts receivable", C924="720.2 Automobile - Insurance", C924="720.3 Automobile - License", C924="870.4 Rent - Insurance", C924="870.6 Rent - Property Tax", C924="870.7 Rent - Homeoffice", C924="870.9 Rent - Water"),
   0,
   IF(Dashboard!$F$5="Quick",
      IF(OR(C924="190 Automobile",C924="200 computer hardware",C924="210 Computer software",C924="220 Quickbooks software",C924="230 Office equipment",C924="240 Office furniture"),
         E924-(E924/(1+Dashboard!$F$4)),
         0
      ),
      IF(C924="750 Business promotion",
         E924-(E924/(1+4.793/100)),
         E924-(E924/(1+Dashboard!$F$4))
      )
   )
)</f>
        <v>0</v>
      </c>
      <c r="J924" s="26">
        <f>Bank2[[#This Row],[Money in/ (Money out)]]-Bank2[[#This Row],[GST/HST]]</f>
        <v>0</v>
      </c>
      <c r="L924" s="23">
        <f t="shared" si="42"/>
        <v>0</v>
      </c>
    </row>
    <row r="925" spans="4:12" x14ac:dyDescent="0.2">
      <c r="D925" s="397">
        <f>_xlfn.XLOOKUP(C:C,Table1[for Import to Bank Register dropdown],Table1[for Pivot],0,0,1)</f>
        <v>0</v>
      </c>
      <c r="E925" s="403"/>
      <c r="F925" s="146">
        <f t="shared" si="44"/>
        <v>2222222</v>
      </c>
      <c r="G925" s="375">
        <f t="shared" si="43"/>
        <v>0</v>
      </c>
      <c r="I925" s="376">
        <f>IF(OR(C925="150 Directors advances", C925="120 accounts receivable", C925="720.2 Automobile - Insurance", C925="720.3 Automobile - License", C925="870.4 Rent - Insurance", C925="870.6 Rent - Property Tax", C925="870.7 Rent - Homeoffice", C925="870.9 Rent - Water"),
   0,
   IF(Dashboard!$F$5="Quick",
      IF(OR(C925="190 Automobile",C925="200 computer hardware",C925="210 Computer software",C925="220 Quickbooks software",C925="230 Office equipment",C925="240 Office furniture"),
         E925-(E925/(1+Dashboard!$F$4)),
         0
      ),
      IF(C925="750 Business promotion",
         E925-(E925/(1+4.793/100)),
         E925-(E925/(1+Dashboard!$F$4))
      )
   )
)</f>
        <v>0</v>
      </c>
      <c r="J925" s="26">
        <f>Bank2[[#This Row],[Money in/ (Money out)]]-Bank2[[#This Row],[GST/HST]]</f>
        <v>0</v>
      </c>
      <c r="L925" s="23">
        <f t="shared" si="42"/>
        <v>0</v>
      </c>
    </row>
    <row r="926" spans="4:12" x14ac:dyDescent="0.2">
      <c r="D926" s="397">
        <f>_xlfn.XLOOKUP(C:C,Table1[for Import to Bank Register dropdown],Table1[for Pivot],0,0,1)</f>
        <v>0</v>
      </c>
      <c r="E926" s="403"/>
      <c r="F926" s="146">
        <f t="shared" si="44"/>
        <v>2222222</v>
      </c>
      <c r="G926" s="375">
        <f t="shared" si="43"/>
        <v>0</v>
      </c>
      <c r="I926" s="376">
        <f>IF(OR(C926="150 Directors advances", C926="120 accounts receivable", C926="720.2 Automobile - Insurance", C926="720.3 Automobile - License", C926="870.4 Rent - Insurance", C926="870.6 Rent - Property Tax", C926="870.7 Rent - Homeoffice", C926="870.9 Rent - Water"),
   0,
   IF(Dashboard!$F$5="Quick",
      IF(OR(C926="190 Automobile",C926="200 computer hardware",C926="210 Computer software",C926="220 Quickbooks software",C926="230 Office equipment",C926="240 Office furniture"),
         E926-(E926/(1+Dashboard!$F$4)),
         0
      ),
      IF(C926="750 Business promotion",
         E926-(E926/(1+4.793/100)),
         E926-(E926/(1+Dashboard!$F$4))
      )
   )
)</f>
        <v>0</v>
      </c>
      <c r="J926" s="26">
        <f>Bank2[[#This Row],[Money in/ (Money out)]]-Bank2[[#This Row],[GST/HST]]</f>
        <v>0</v>
      </c>
      <c r="L926" s="23">
        <f t="shared" si="42"/>
        <v>0</v>
      </c>
    </row>
    <row r="927" spans="4:12" x14ac:dyDescent="0.2">
      <c r="D927" s="397">
        <f>_xlfn.XLOOKUP(C:C,Table1[for Import to Bank Register dropdown],Table1[for Pivot],0,0,1)</f>
        <v>0</v>
      </c>
      <c r="E927" s="403"/>
      <c r="F927" s="146">
        <f t="shared" si="44"/>
        <v>2222222</v>
      </c>
      <c r="G927" s="375">
        <f t="shared" si="43"/>
        <v>0</v>
      </c>
      <c r="I927" s="376">
        <f>IF(OR(C927="150 Directors advances", C927="120 accounts receivable", C927="720.2 Automobile - Insurance", C927="720.3 Automobile - License", C927="870.4 Rent - Insurance", C927="870.6 Rent - Property Tax", C927="870.7 Rent - Homeoffice", C927="870.9 Rent - Water"),
   0,
   IF(Dashboard!$F$5="Quick",
      IF(OR(C927="190 Automobile",C927="200 computer hardware",C927="210 Computer software",C927="220 Quickbooks software",C927="230 Office equipment",C927="240 Office furniture"),
         E927-(E927/(1+Dashboard!$F$4)),
         0
      ),
      IF(C927="750 Business promotion",
         E927-(E927/(1+4.793/100)),
         E927-(E927/(1+Dashboard!$F$4))
      )
   )
)</f>
        <v>0</v>
      </c>
      <c r="J927" s="26">
        <f>Bank2[[#This Row],[Money in/ (Money out)]]-Bank2[[#This Row],[GST/HST]]</f>
        <v>0</v>
      </c>
      <c r="L927" s="23">
        <f t="shared" si="42"/>
        <v>0</v>
      </c>
    </row>
    <row r="928" spans="4:12" x14ac:dyDescent="0.2">
      <c r="D928" s="397">
        <f>_xlfn.XLOOKUP(C:C,Table1[for Import to Bank Register dropdown],Table1[for Pivot],0,0,1)</f>
        <v>0</v>
      </c>
      <c r="E928" s="403"/>
      <c r="F928" s="146">
        <f t="shared" si="44"/>
        <v>2222222</v>
      </c>
      <c r="G928" s="375">
        <f t="shared" si="43"/>
        <v>0</v>
      </c>
      <c r="I928" s="376">
        <f>IF(OR(C928="150 Directors advances", C928="120 accounts receivable", C928="720.2 Automobile - Insurance", C928="720.3 Automobile - License", C928="870.4 Rent - Insurance", C928="870.6 Rent - Property Tax", C928="870.7 Rent - Homeoffice", C928="870.9 Rent - Water"),
   0,
   IF(Dashboard!$F$5="Quick",
      IF(OR(C928="190 Automobile",C928="200 computer hardware",C928="210 Computer software",C928="220 Quickbooks software",C928="230 Office equipment",C928="240 Office furniture"),
         E928-(E928/(1+Dashboard!$F$4)),
         0
      ),
      IF(C928="750 Business promotion",
         E928-(E928/(1+4.793/100)),
         E928-(E928/(1+Dashboard!$F$4))
      )
   )
)</f>
        <v>0</v>
      </c>
      <c r="J928" s="26">
        <f>Bank2[[#This Row],[Money in/ (Money out)]]-Bank2[[#This Row],[GST/HST]]</f>
        <v>0</v>
      </c>
      <c r="L928" s="23">
        <f t="shared" si="42"/>
        <v>0</v>
      </c>
    </row>
    <row r="929" spans="4:12" x14ac:dyDescent="0.2">
      <c r="D929" s="397">
        <f>_xlfn.XLOOKUP(C:C,Table1[for Import to Bank Register dropdown],Table1[for Pivot],0,0,1)</f>
        <v>0</v>
      </c>
      <c r="E929" s="403"/>
      <c r="F929" s="146">
        <f t="shared" si="44"/>
        <v>2222222</v>
      </c>
      <c r="G929" s="375">
        <f t="shared" si="43"/>
        <v>0</v>
      </c>
      <c r="I929" s="376">
        <f>IF(OR(C929="150 Directors advances", C929="120 accounts receivable", C929="720.2 Automobile - Insurance", C929="720.3 Automobile - License", C929="870.4 Rent - Insurance", C929="870.6 Rent - Property Tax", C929="870.7 Rent - Homeoffice", C929="870.9 Rent - Water"),
   0,
   IF(Dashboard!$F$5="Quick",
      IF(OR(C929="190 Automobile",C929="200 computer hardware",C929="210 Computer software",C929="220 Quickbooks software",C929="230 Office equipment",C929="240 Office furniture"),
         E929-(E929/(1+Dashboard!$F$4)),
         0
      ),
      IF(C929="750 Business promotion",
         E929-(E929/(1+4.793/100)),
         E929-(E929/(1+Dashboard!$F$4))
      )
   )
)</f>
        <v>0</v>
      </c>
      <c r="J929" s="26">
        <f>Bank2[[#This Row],[Money in/ (Money out)]]-Bank2[[#This Row],[GST/HST]]</f>
        <v>0</v>
      </c>
      <c r="L929" s="23">
        <f t="shared" si="42"/>
        <v>0</v>
      </c>
    </row>
    <row r="930" spans="4:12" x14ac:dyDescent="0.2">
      <c r="D930" s="397">
        <f>_xlfn.XLOOKUP(C:C,Table1[for Import to Bank Register dropdown],Table1[for Pivot],0,0,1)</f>
        <v>0</v>
      </c>
      <c r="E930" s="403"/>
      <c r="F930" s="146">
        <f t="shared" si="44"/>
        <v>2222222</v>
      </c>
      <c r="G930" s="375">
        <f t="shared" si="43"/>
        <v>0</v>
      </c>
      <c r="I930" s="376">
        <f>IF(OR(C930="150 Directors advances", C930="120 accounts receivable", C930="720.2 Automobile - Insurance", C930="720.3 Automobile - License", C930="870.4 Rent - Insurance", C930="870.6 Rent - Property Tax", C930="870.7 Rent - Homeoffice", C930="870.9 Rent - Water"),
   0,
   IF(Dashboard!$F$5="Quick",
      IF(OR(C930="190 Automobile",C930="200 computer hardware",C930="210 Computer software",C930="220 Quickbooks software",C930="230 Office equipment",C930="240 Office furniture"),
         E930-(E930/(1+Dashboard!$F$4)),
         0
      ),
      IF(C930="750 Business promotion",
         E930-(E930/(1+4.793/100)),
         E930-(E930/(1+Dashboard!$F$4))
      )
   )
)</f>
        <v>0</v>
      </c>
      <c r="J930" s="26">
        <f>Bank2[[#This Row],[Money in/ (Money out)]]-Bank2[[#This Row],[GST/HST]]</f>
        <v>0</v>
      </c>
      <c r="L930" s="23">
        <f t="shared" si="42"/>
        <v>0</v>
      </c>
    </row>
    <row r="931" spans="4:12" x14ac:dyDescent="0.2">
      <c r="D931" s="397">
        <f>_xlfn.XLOOKUP(C:C,Table1[for Import to Bank Register dropdown],Table1[for Pivot],0,0,1)</f>
        <v>0</v>
      </c>
      <c r="E931" s="403"/>
      <c r="F931" s="146">
        <f t="shared" si="44"/>
        <v>2222222</v>
      </c>
      <c r="G931" s="375">
        <f t="shared" si="43"/>
        <v>0</v>
      </c>
      <c r="I931" s="376">
        <f>IF(OR(C931="150 Directors advances", C931="120 accounts receivable", C931="720.2 Automobile - Insurance", C931="720.3 Automobile - License", C931="870.4 Rent - Insurance", C931="870.6 Rent - Property Tax", C931="870.7 Rent - Homeoffice", C931="870.9 Rent - Water"),
   0,
   IF(Dashboard!$F$5="Quick",
      IF(OR(C931="190 Automobile",C931="200 computer hardware",C931="210 Computer software",C931="220 Quickbooks software",C931="230 Office equipment",C931="240 Office furniture"),
         E931-(E931/(1+Dashboard!$F$4)),
         0
      ),
      IF(C931="750 Business promotion",
         E931-(E931/(1+4.793/100)),
         E931-(E931/(1+Dashboard!$F$4))
      )
   )
)</f>
        <v>0</v>
      </c>
      <c r="J931" s="26">
        <f>Bank2[[#This Row],[Money in/ (Money out)]]-Bank2[[#This Row],[GST/HST]]</f>
        <v>0</v>
      </c>
      <c r="L931" s="23">
        <f t="shared" si="42"/>
        <v>0</v>
      </c>
    </row>
    <row r="932" spans="4:12" x14ac:dyDescent="0.2">
      <c r="D932" s="397">
        <f>_xlfn.XLOOKUP(C:C,Table1[for Import to Bank Register dropdown],Table1[for Pivot],0,0,1)</f>
        <v>0</v>
      </c>
      <c r="E932" s="403"/>
      <c r="F932" s="146">
        <f t="shared" si="44"/>
        <v>2222222</v>
      </c>
      <c r="G932" s="375">
        <f t="shared" si="43"/>
        <v>0</v>
      </c>
      <c r="I932" s="376">
        <f>IF(OR(C932="150 Directors advances", C932="120 accounts receivable", C932="720.2 Automobile - Insurance", C932="720.3 Automobile - License", C932="870.4 Rent - Insurance", C932="870.6 Rent - Property Tax", C932="870.7 Rent - Homeoffice", C932="870.9 Rent - Water"),
   0,
   IF(Dashboard!$F$5="Quick",
      IF(OR(C932="190 Automobile",C932="200 computer hardware",C932="210 Computer software",C932="220 Quickbooks software",C932="230 Office equipment",C932="240 Office furniture"),
         E932-(E932/(1+Dashboard!$F$4)),
         0
      ),
      IF(C932="750 Business promotion",
         E932-(E932/(1+4.793/100)),
         E932-(E932/(1+Dashboard!$F$4))
      )
   )
)</f>
        <v>0</v>
      </c>
      <c r="J932" s="26">
        <f>Bank2[[#This Row],[Money in/ (Money out)]]-Bank2[[#This Row],[GST/HST]]</f>
        <v>0</v>
      </c>
      <c r="L932" s="23">
        <f t="shared" si="42"/>
        <v>0</v>
      </c>
    </row>
    <row r="933" spans="4:12" x14ac:dyDescent="0.2">
      <c r="D933" s="397">
        <f>_xlfn.XLOOKUP(C:C,Table1[for Import to Bank Register dropdown],Table1[for Pivot],0,0,1)</f>
        <v>0</v>
      </c>
      <c r="E933" s="403"/>
      <c r="F933" s="146">
        <f t="shared" si="44"/>
        <v>2222222</v>
      </c>
      <c r="G933" s="375">
        <f t="shared" si="43"/>
        <v>0</v>
      </c>
      <c r="I933" s="376">
        <f>IF(OR(C933="150 Directors advances", C933="120 accounts receivable", C933="720.2 Automobile - Insurance", C933="720.3 Automobile - License", C933="870.4 Rent - Insurance", C933="870.6 Rent - Property Tax", C933="870.7 Rent - Homeoffice", C933="870.9 Rent - Water"),
   0,
   IF(Dashboard!$F$5="Quick",
      IF(OR(C933="190 Automobile",C933="200 computer hardware",C933="210 Computer software",C933="220 Quickbooks software",C933="230 Office equipment",C933="240 Office furniture"),
         E933-(E933/(1+Dashboard!$F$4)),
         0
      ),
      IF(C933="750 Business promotion",
         E933-(E933/(1+4.793/100)),
         E933-(E933/(1+Dashboard!$F$4))
      )
   )
)</f>
        <v>0</v>
      </c>
      <c r="J933" s="26">
        <f>Bank2[[#This Row],[Money in/ (Money out)]]-Bank2[[#This Row],[GST/HST]]</f>
        <v>0</v>
      </c>
      <c r="L933" s="23">
        <f t="shared" si="42"/>
        <v>0</v>
      </c>
    </row>
    <row r="934" spans="4:12" x14ac:dyDescent="0.2">
      <c r="D934" s="397">
        <f>_xlfn.XLOOKUP(C:C,Table1[for Import to Bank Register dropdown],Table1[for Pivot],0,0,1)</f>
        <v>0</v>
      </c>
      <c r="E934" s="403"/>
      <c r="F934" s="146">
        <f t="shared" si="44"/>
        <v>2222222</v>
      </c>
      <c r="G934" s="375">
        <f t="shared" si="43"/>
        <v>0</v>
      </c>
      <c r="I934" s="376">
        <f>IF(OR(C934="150 Directors advances", C934="120 accounts receivable", C934="720.2 Automobile - Insurance", C934="720.3 Automobile - License", C934="870.4 Rent - Insurance", C934="870.6 Rent - Property Tax", C934="870.7 Rent - Homeoffice", C934="870.9 Rent - Water"),
   0,
   IF(Dashboard!$F$5="Quick",
      IF(OR(C934="190 Automobile",C934="200 computer hardware",C934="210 Computer software",C934="220 Quickbooks software",C934="230 Office equipment",C934="240 Office furniture"),
         E934-(E934/(1+Dashboard!$F$4)),
         0
      ),
      IF(C934="750 Business promotion",
         E934-(E934/(1+4.793/100)),
         E934-(E934/(1+Dashboard!$F$4))
      )
   )
)</f>
        <v>0</v>
      </c>
      <c r="J934" s="26">
        <f>Bank2[[#This Row],[Money in/ (Money out)]]-Bank2[[#This Row],[GST/HST]]</f>
        <v>0</v>
      </c>
      <c r="L934" s="23">
        <f t="shared" si="42"/>
        <v>0</v>
      </c>
    </row>
    <row r="935" spans="4:12" x14ac:dyDescent="0.2">
      <c r="D935" s="397">
        <f>_xlfn.XLOOKUP(C:C,Table1[for Import to Bank Register dropdown],Table1[for Pivot],0,0,1)</f>
        <v>0</v>
      </c>
      <c r="E935" s="403"/>
      <c r="F935" s="146">
        <f t="shared" si="44"/>
        <v>2222222</v>
      </c>
      <c r="G935" s="375">
        <f t="shared" si="43"/>
        <v>0</v>
      </c>
      <c r="I935" s="376">
        <f>IF(OR(C935="150 Directors advances", C935="120 accounts receivable", C935="720.2 Automobile - Insurance", C935="720.3 Automobile - License", C935="870.4 Rent - Insurance", C935="870.6 Rent - Property Tax", C935="870.7 Rent - Homeoffice", C935="870.9 Rent - Water"),
   0,
   IF(Dashboard!$F$5="Quick",
      IF(OR(C935="190 Automobile",C935="200 computer hardware",C935="210 Computer software",C935="220 Quickbooks software",C935="230 Office equipment",C935="240 Office furniture"),
         E935-(E935/(1+Dashboard!$F$4)),
         0
      ),
      IF(C935="750 Business promotion",
         E935-(E935/(1+4.793/100)),
         E935-(E935/(1+Dashboard!$F$4))
      )
   )
)</f>
        <v>0</v>
      </c>
      <c r="J935" s="26">
        <f>Bank2[[#This Row],[Money in/ (Money out)]]-Bank2[[#This Row],[GST/HST]]</f>
        <v>0</v>
      </c>
      <c r="L935" s="23">
        <f t="shared" si="42"/>
        <v>0</v>
      </c>
    </row>
    <row r="936" spans="4:12" x14ac:dyDescent="0.2">
      <c r="D936" s="397">
        <f>_xlfn.XLOOKUP(C:C,Table1[for Import to Bank Register dropdown],Table1[for Pivot],0,0,1)</f>
        <v>0</v>
      </c>
      <c r="E936" s="403"/>
      <c r="F936" s="146">
        <f t="shared" si="44"/>
        <v>2222222</v>
      </c>
      <c r="G936" s="375">
        <f t="shared" si="43"/>
        <v>0</v>
      </c>
      <c r="I936" s="376">
        <f>IF(OR(C936="150 Directors advances", C936="120 accounts receivable", C936="720.2 Automobile - Insurance", C936="720.3 Automobile - License", C936="870.4 Rent - Insurance", C936="870.6 Rent - Property Tax", C936="870.7 Rent - Homeoffice", C936="870.9 Rent - Water"),
   0,
   IF(Dashboard!$F$5="Quick",
      IF(OR(C936="190 Automobile",C936="200 computer hardware",C936="210 Computer software",C936="220 Quickbooks software",C936="230 Office equipment",C936="240 Office furniture"),
         E936-(E936/(1+Dashboard!$F$4)),
         0
      ),
      IF(C936="750 Business promotion",
         E936-(E936/(1+4.793/100)),
         E936-(E936/(1+Dashboard!$F$4))
      )
   )
)</f>
        <v>0</v>
      </c>
      <c r="J936" s="26">
        <f>Bank2[[#This Row],[Money in/ (Money out)]]-Bank2[[#This Row],[GST/HST]]</f>
        <v>0</v>
      </c>
      <c r="L936" s="23">
        <f t="shared" si="42"/>
        <v>0</v>
      </c>
    </row>
    <row r="937" spans="4:12" x14ac:dyDescent="0.2">
      <c r="D937" s="397">
        <f>_xlfn.XLOOKUP(C:C,Table1[for Import to Bank Register dropdown],Table1[for Pivot],0,0,1)</f>
        <v>0</v>
      </c>
      <c r="E937" s="403"/>
      <c r="F937" s="146">
        <f t="shared" si="44"/>
        <v>2222222</v>
      </c>
      <c r="G937" s="375">
        <f t="shared" si="43"/>
        <v>0</v>
      </c>
      <c r="I937" s="376">
        <f>IF(OR(C937="150 Directors advances", C937="120 accounts receivable", C937="720.2 Automobile - Insurance", C937="720.3 Automobile - License", C937="870.4 Rent - Insurance", C937="870.6 Rent - Property Tax", C937="870.7 Rent - Homeoffice", C937="870.9 Rent - Water"),
   0,
   IF(Dashboard!$F$5="Quick",
      IF(OR(C937="190 Automobile",C937="200 computer hardware",C937="210 Computer software",C937="220 Quickbooks software",C937="230 Office equipment",C937="240 Office furniture"),
         E937-(E937/(1+Dashboard!$F$4)),
         0
      ),
      IF(C937="750 Business promotion",
         E937-(E937/(1+4.793/100)),
         E937-(E937/(1+Dashboard!$F$4))
      )
   )
)</f>
        <v>0</v>
      </c>
      <c r="J937" s="26">
        <f>Bank2[[#This Row],[Money in/ (Money out)]]-Bank2[[#This Row],[GST/HST]]</f>
        <v>0</v>
      </c>
      <c r="L937" s="23">
        <f t="shared" si="42"/>
        <v>0</v>
      </c>
    </row>
    <row r="938" spans="4:12" x14ac:dyDescent="0.2">
      <c r="D938" s="397">
        <f>_xlfn.XLOOKUP(C:C,Table1[for Import to Bank Register dropdown],Table1[for Pivot],0,0,1)</f>
        <v>0</v>
      </c>
      <c r="E938" s="403"/>
      <c r="F938" s="146">
        <f t="shared" si="44"/>
        <v>2222222</v>
      </c>
      <c r="G938" s="375">
        <f t="shared" si="43"/>
        <v>0</v>
      </c>
      <c r="I938" s="376">
        <f>IF(OR(C938="150 Directors advances", C938="120 accounts receivable", C938="720.2 Automobile - Insurance", C938="720.3 Automobile - License", C938="870.4 Rent - Insurance", C938="870.6 Rent - Property Tax", C938="870.7 Rent - Homeoffice", C938="870.9 Rent - Water"),
   0,
   IF(Dashboard!$F$5="Quick",
      IF(OR(C938="190 Automobile",C938="200 computer hardware",C938="210 Computer software",C938="220 Quickbooks software",C938="230 Office equipment",C938="240 Office furniture"),
         E938-(E938/(1+Dashboard!$F$4)),
         0
      ),
      IF(C938="750 Business promotion",
         E938-(E938/(1+4.793/100)),
         E938-(E938/(1+Dashboard!$F$4))
      )
   )
)</f>
        <v>0</v>
      </c>
      <c r="J938" s="26">
        <f>Bank2[[#This Row],[Money in/ (Money out)]]-Bank2[[#This Row],[GST/HST]]</f>
        <v>0</v>
      </c>
      <c r="L938" s="23">
        <f t="shared" si="42"/>
        <v>0</v>
      </c>
    </row>
    <row r="939" spans="4:12" x14ac:dyDescent="0.2">
      <c r="D939" s="397">
        <f>_xlfn.XLOOKUP(C:C,Table1[for Import to Bank Register dropdown],Table1[for Pivot],0,0,1)</f>
        <v>0</v>
      </c>
      <c r="E939" s="403"/>
      <c r="F939" s="146">
        <f t="shared" si="44"/>
        <v>2222222</v>
      </c>
      <c r="G939" s="375">
        <f t="shared" si="43"/>
        <v>0</v>
      </c>
      <c r="I939" s="376">
        <f>IF(OR(C939="150 Directors advances", C939="120 accounts receivable", C939="720.2 Automobile - Insurance", C939="720.3 Automobile - License", C939="870.4 Rent - Insurance", C939="870.6 Rent - Property Tax", C939="870.7 Rent - Homeoffice", C939="870.9 Rent - Water"),
   0,
   IF(Dashboard!$F$5="Quick",
      IF(OR(C939="190 Automobile",C939="200 computer hardware",C939="210 Computer software",C939="220 Quickbooks software",C939="230 Office equipment",C939="240 Office furniture"),
         E939-(E939/(1+Dashboard!$F$4)),
         0
      ),
      IF(C939="750 Business promotion",
         E939-(E939/(1+4.793/100)),
         E939-(E939/(1+Dashboard!$F$4))
      )
   )
)</f>
        <v>0</v>
      </c>
      <c r="J939" s="26">
        <f>Bank2[[#This Row],[Money in/ (Money out)]]-Bank2[[#This Row],[GST/HST]]</f>
        <v>0</v>
      </c>
      <c r="L939" s="23">
        <f t="shared" si="42"/>
        <v>0</v>
      </c>
    </row>
    <row r="940" spans="4:12" x14ac:dyDescent="0.2">
      <c r="D940" s="397">
        <f>_xlfn.XLOOKUP(C:C,Table1[for Import to Bank Register dropdown],Table1[for Pivot],0,0,1)</f>
        <v>0</v>
      </c>
      <c r="E940" s="403"/>
      <c r="F940" s="146">
        <f t="shared" si="44"/>
        <v>2222222</v>
      </c>
      <c r="G940" s="375">
        <f t="shared" si="43"/>
        <v>0</v>
      </c>
      <c r="I940" s="376">
        <f>IF(OR(C940="150 Directors advances", C940="120 accounts receivable", C940="720.2 Automobile - Insurance", C940="720.3 Automobile - License", C940="870.4 Rent - Insurance", C940="870.6 Rent - Property Tax", C940="870.7 Rent - Homeoffice", C940="870.9 Rent - Water"),
   0,
   IF(Dashboard!$F$5="Quick",
      IF(OR(C940="190 Automobile",C940="200 computer hardware",C940="210 Computer software",C940="220 Quickbooks software",C940="230 Office equipment",C940="240 Office furniture"),
         E940-(E940/(1+Dashboard!$F$4)),
         0
      ),
      IF(C940="750 Business promotion",
         E940-(E940/(1+4.793/100)),
         E940-(E940/(1+Dashboard!$F$4))
      )
   )
)</f>
        <v>0</v>
      </c>
      <c r="J940" s="26">
        <f>Bank2[[#This Row],[Money in/ (Money out)]]-Bank2[[#This Row],[GST/HST]]</f>
        <v>0</v>
      </c>
      <c r="L940" s="23">
        <f t="shared" si="42"/>
        <v>0</v>
      </c>
    </row>
    <row r="941" spans="4:12" x14ac:dyDescent="0.2">
      <c r="D941" s="397">
        <f>_xlfn.XLOOKUP(C:C,Table1[for Import to Bank Register dropdown],Table1[for Pivot],0,0,1)</f>
        <v>0</v>
      </c>
      <c r="E941" s="403"/>
      <c r="F941" s="146">
        <f t="shared" si="44"/>
        <v>2222222</v>
      </c>
      <c r="G941" s="375">
        <f t="shared" si="43"/>
        <v>0</v>
      </c>
      <c r="I941" s="376">
        <f>IF(OR(C941="150 Directors advances", C941="120 accounts receivable", C941="720.2 Automobile - Insurance", C941="720.3 Automobile - License", C941="870.4 Rent - Insurance", C941="870.6 Rent - Property Tax", C941="870.7 Rent - Homeoffice", C941="870.9 Rent - Water"),
   0,
   IF(Dashboard!$F$5="Quick",
      IF(OR(C941="190 Automobile",C941="200 computer hardware",C941="210 Computer software",C941="220 Quickbooks software",C941="230 Office equipment",C941="240 Office furniture"),
         E941-(E941/(1+Dashboard!$F$4)),
         0
      ),
      IF(C941="750 Business promotion",
         E941-(E941/(1+4.793/100)),
         E941-(E941/(1+Dashboard!$F$4))
      )
   )
)</f>
        <v>0</v>
      </c>
      <c r="J941" s="26">
        <f>Bank2[[#This Row],[Money in/ (Money out)]]-Bank2[[#This Row],[GST/HST]]</f>
        <v>0</v>
      </c>
      <c r="L941" s="23">
        <f t="shared" si="42"/>
        <v>0</v>
      </c>
    </row>
    <row r="942" spans="4:12" x14ac:dyDescent="0.2">
      <c r="D942" s="397">
        <f>_xlfn.XLOOKUP(C:C,Table1[for Import to Bank Register dropdown],Table1[for Pivot],0,0,1)</f>
        <v>0</v>
      </c>
      <c r="E942" s="403"/>
      <c r="F942" s="146">
        <f t="shared" si="44"/>
        <v>2222222</v>
      </c>
      <c r="G942" s="375">
        <f t="shared" si="43"/>
        <v>0</v>
      </c>
      <c r="I942" s="376">
        <f>IF(OR(C942="150 Directors advances", C942="120 accounts receivable", C942="720.2 Automobile - Insurance", C942="720.3 Automobile - License", C942="870.4 Rent - Insurance", C942="870.6 Rent - Property Tax", C942="870.7 Rent - Homeoffice", C942="870.9 Rent - Water"),
   0,
   IF(Dashboard!$F$5="Quick",
      IF(OR(C942="190 Automobile",C942="200 computer hardware",C942="210 Computer software",C942="220 Quickbooks software",C942="230 Office equipment",C942="240 Office furniture"),
         E942-(E942/(1+Dashboard!$F$4)),
         0
      ),
      IF(C942="750 Business promotion",
         E942-(E942/(1+4.793/100)),
         E942-(E942/(1+Dashboard!$F$4))
      )
   )
)</f>
        <v>0</v>
      </c>
      <c r="J942" s="26">
        <f>Bank2[[#This Row],[Money in/ (Money out)]]-Bank2[[#This Row],[GST/HST]]</f>
        <v>0</v>
      </c>
      <c r="L942" s="23">
        <f t="shared" si="42"/>
        <v>0</v>
      </c>
    </row>
    <row r="943" spans="4:12" x14ac:dyDescent="0.2">
      <c r="D943" s="397">
        <f>_xlfn.XLOOKUP(C:C,Table1[for Import to Bank Register dropdown],Table1[for Pivot],0,0,1)</f>
        <v>0</v>
      </c>
      <c r="E943" s="403"/>
      <c r="F943" s="146">
        <f t="shared" si="44"/>
        <v>2222222</v>
      </c>
      <c r="G943" s="375">
        <f t="shared" si="43"/>
        <v>0</v>
      </c>
      <c r="I943" s="376">
        <f>IF(OR(C943="150 Directors advances", C943="120 accounts receivable", C943="720.2 Automobile - Insurance", C943="720.3 Automobile - License", C943="870.4 Rent - Insurance", C943="870.6 Rent - Property Tax", C943="870.7 Rent - Homeoffice", C943="870.9 Rent - Water"),
   0,
   IF(Dashboard!$F$5="Quick",
      IF(OR(C943="190 Automobile",C943="200 computer hardware",C943="210 Computer software",C943="220 Quickbooks software",C943="230 Office equipment",C943="240 Office furniture"),
         E943-(E943/(1+Dashboard!$F$4)),
         0
      ),
      IF(C943="750 Business promotion",
         E943-(E943/(1+4.793/100)),
         E943-(E943/(1+Dashboard!$F$4))
      )
   )
)</f>
        <v>0</v>
      </c>
      <c r="J943" s="26">
        <f>Bank2[[#This Row],[Money in/ (Money out)]]-Bank2[[#This Row],[GST/HST]]</f>
        <v>0</v>
      </c>
      <c r="L943" s="23">
        <f t="shared" si="42"/>
        <v>0</v>
      </c>
    </row>
    <row r="944" spans="4:12" x14ac:dyDescent="0.2">
      <c r="D944" s="397">
        <f>_xlfn.XLOOKUP(C:C,Table1[for Import to Bank Register dropdown],Table1[for Pivot],0,0,1)</f>
        <v>0</v>
      </c>
      <c r="E944" s="403"/>
      <c r="F944" s="146">
        <f t="shared" si="44"/>
        <v>2222222</v>
      </c>
      <c r="G944" s="375">
        <f t="shared" si="43"/>
        <v>0</v>
      </c>
      <c r="I944" s="376">
        <f>IF(OR(C944="150 Directors advances", C944="120 accounts receivable", C944="720.2 Automobile - Insurance", C944="720.3 Automobile - License", C944="870.4 Rent - Insurance", C944="870.6 Rent - Property Tax", C944="870.7 Rent - Homeoffice", C944="870.9 Rent - Water"),
   0,
   IF(Dashboard!$F$5="Quick",
      IF(OR(C944="190 Automobile",C944="200 computer hardware",C944="210 Computer software",C944="220 Quickbooks software",C944="230 Office equipment",C944="240 Office furniture"),
         E944-(E944/(1+Dashboard!$F$4)),
         0
      ),
      IF(C944="750 Business promotion",
         E944-(E944/(1+4.793/100)),
         E944-(E944/(1+Dashboard!$F$4))
      )
   )
)</f>
        <v>0</v>
      </c>
      <c r="J944" s="26">
        <f>Bank2[[#This Row],[Money in/ (Money out)]]-Bank2[[#This Row],[GST/HST]]</f>
        <v>0</v>
      </c>
      <c r="L944" s="23">
        <f t="shared" si="42"/>
        <v>0</v>
      </c>
    </row>
    <row r="945" spans="4:12" x14ac:dyDescent="0.2">
      <c r="D945" s="397">
        <f>_xlfn.XLOOKUP(C:C,Table1[for Import to Bank Register dropdown],Table1[for Pivot],0,0,1)</f>
        <v>0</v>
      </c>
      <c r="E945" s="403"/>
      <c r="F945" s="146">
        <f t="shared" si="44"/>
        <v>2222222</v>
      </c>
      <c r="G945" s="375">
        <f t="shared" si="43"/>
        <v>0</v>
      </c>
      <c r="I945" s="376">
        <f>IF(OR(C945="150 Directors advances", C945="120 accounts receivable", C945="720.2 Automobile - Insurance", C945="720.3 Automobile - License", C945="870.4 Rent - Insurance", C945="870.6 Rent - Property Tax", C945="870.7 Rent - Homeoffice", C945="870.9 Rent - Water"),
   0,
   IF(Dashboard!$F$5="Quick",
      IF(OR(C945="190 Automobile",C945="200 computer hardware",C945="210 Computer software",C945="220 Quickbooks software",C945="230 Office equipment",C945="240 Office furniture"),
         E945-(E945/(1+Dashboard!$F$4)),
         0
      ),
      IF(C945="750 Business promotion",
         E945-(E945/(1+4.793/100)),
         E945-(E945/(1+Dashboard!$F$4))
      )
   )
)</f>
        <v>0</v>
      </c>
      <c r="J945" s="26">
        <f>Bank2[[#This Row],[Money in/ (Money out)]]-Bank2[[#This Row],[GST/HST]]</f>
        <v>0</v>
      </c>
      <c r="L945" s="23">
        <f t="shared" si="42"/>
        <v>0</v>
      </c>
    </row>
    <row r="946" spans="4:12" x14ac:dyDescent="0.2">
      <c r="D946" s="397">
        <f>_xlfn.XLOOKUP(C:C,Table1[for Import to Bank Register dropdown],Table1[for Pivot],0,0,1)</f>
        <v>0</v>
      </c>
      <c r="E946" s="403"/>
      <c r="F946" s="146">
        <f t="shared" si="44"/>
        <v>2222222</v>
      </c>
      <c r="G946" s="375">
        <f t="shared" si="43"/>
        <v>0</v>
      </c>
      <c r="I946" s="376">
        <f>IF(OR(C946="150 Directors advances", C946="120 accounts receivable", C946="720.2 Automobile - Insurance", C946="720.3 Automobile - License", C946="870.4 Rent - Insurance", C946="870.6 Rent - Property Tax", C946="870.7 Rent - Homeoffice", C946="870.9 Rent - Water"),
   0,
   IF(Dashboard!$F$5="Quick",
      IF(OR(C946="190 Automobile",C946="200 computer hardware",C946="210 Computer software",C946="220 Quickbooks software",C946="230 Office equipment",C946="240 Office furniture"),
         E946-(E946/(1+Dashboard!$F$4)),
         0
      ),
      IF(C946="750 Business promotion",
         E946-(E946/(1+4.793/100)),
         E946-(E946/(1+Dashboard!$F$4))
      )
   )
)</f>
        <v>0</v>
      </c>
      <c r="J946" s="26">
        <f>Bank2[[#This Row],[Money in/ (Money out)]]-Bank2[[#This Row],[GST/HST]]</f>
        <v>0</v>
      </c>
      <c r="L946" s="23">
        <f t="shared" si="42"/>
        <v>0</v>
      </c>
    </row>
    <row r="947" spans="4:12" x14ac:dyDescent="0.2">
      <c r="D947" s="397">
        <f>_xlfn.XLOOKUP(C:C,Table1[for Import to Bank Register dropdown],Table1[for Pivot],0,0,1)</f>
        <v>0</v>
      </c>
      <c r="E947" s="403"/>
      <c r="F947" s="146">
        <f t="shared" si="44"/>
        <v>2222222</v>
      </c>
      <c r="G947" s="375">
        <f t="shared" si="43"/>
        <v>0</v>
      </c>
      <c r="I947" s="376">
        <f>IF(OR(C947="150 Directors advances", C947="120 accounts receivable", C947="720.2 Automobile - Insurance", C947="720.3 Automobile - License", C947="870.4 Rent - Insurance", C947="870.6 Rent - Property Tax", C947="870.7 Rent - Homeoffice", C947="870.9 Rent - Water"),
   0,
   IF(Dashboard!$F$5="Quick",
      IF(OR(C947="190 Automobile",C947="200 computer hardware",C947="210 Computer software",C947="220 Quickbooks software",C947="230 Office equipment",C947="240 Office furniture"),
         E947-(E947/(1+Dashboard!$F$4)),
         0
      ),
      IF(C947="750 Business promotion",
         E947-(E947/(1+4.793/100)),
         E947-(E947/(1+Dashboard!$F$4))
      )
   )
)</f>
        <v>0</v>
      </c>
      <c r="J947" s="26">
        <f>Bank2[[#This Row],[Money in/ (Money out)]]-Bank2[[#This Row],[GST/HST]]</f>
        <v>0</v>
      </c>
      <c r="L947" s="23">
        <f t="shared" si="42"/>
        <v>0</v>
      </c>
    </row>
    <row r="948" spans="4:12" x14ac:dyDescent="0.2">
      <c r="D948" s="397">
        <f>_xlfn.XLOOKUP(C:C,Table1[for Import to Bank Register dropdown],Table1[for Pivot],0,0,1)</f>
        <v>0</v>
      </c>
      <c r="E948" s="403"/>
      <c r="F948" s="146">
        <f t="shared" si="44"/>
        <v>2222222</v>
      </c>
      <c r="G948" s="375">
        <f t="shared" si="43"/>
        <v>0</v>
      </c>
      <c r="I948" s="376">
        <f>IF(OR(C948="150 Directors advances", C948="120 accounts receivable", C948="720.2 Automobile - Insurance", C948="720.3 Automobile - License", C948="870.4 Rent - Insurance", C948="870.6 Rent - Property Tax", C948="870.7 Rent - Homeoffice", C948="870.9 Rent - Water"),
   0,
   IF(Dashboard!$F$5="Quick",
      IF(OR(C948="190 Automobile",C948="200 computer hardware",C948="210 Computer software",C948="220 Quickbooks software",C948="230 Office equipment",C948="240 Office furniture"),
         E948-(E948/(1+Dashboard!$F$4)),
         0
      ),
      IF(C948="750 Business promotion",
         E948-(E948/(1+4.793/100)),
         E948-(E948/(1+Dashboard!$F$4))
      )
   )
)</f>
        <v>0</v>
      </c>
      <c r="J948" s="26">
        <f>Bank2[[#This Row],[Money in/ (Money out)]]-Bank2[[#This Row],[GST/HST]]</f>
        <v>0</v>
      </c>
      <c r="L948" s="23">
        <f t="shared" si="42"/>
        <v>0</v>
      </c>
    </row>
    <row r="949" spans="4:12" x14ac:dyDescent="0.2">
      <c r="D949" s="397">
        <f>_xlfn.XLOOKUP(C:C,Table1[for Import to Bank Register dropdown],Table1[for Pivot],0,0,1)</f>
        <v>0</v>
      </c>
      <c r="E949" s="403"/>
      <c r="F949" s="146">
        <f t="shared" si="44"/>
        <v>2222222</v>
      </c>
      <c r="G949" s="375">
        <f t="shared" si="43"/>
        <v>0</v>
      </c>
      <c r="I949" s="376">
        <f>IF(OR(C949="150 Directors advances", C949="120 accounts receivable", C949="720.2 Automobile - Insurance", C949="720.3 Automobile - License", C949="870.4 Rent - Insurance", C949="870.6 Rent - Property Tax", C949="870.7 Rent - Homeoffice", C949="870.9 Rent - Water"),
   0,
   IF(Dashboard!$F$5="Quick",
      IF(OR(C949="190 Automobile",C949="200 computer hardware",C949="210 Computer software",C949="220 Quickbooks software",C949="230 Office equipment",C949="240 Office furniture"),
         E949-(E949/(1+Dashboard!$F$4)),
         0
      ),
      IF(C949="750 Business promotion",
         E949-(E949/(1+4.793/100)),
         E949-(E949/(1+Dashboard!$F$4))
      )
   )
)</f>
        <v>0</v>
      </c>
      <c r="J949" s="26">
        <f>Bank2[[#This Row],[Money in/ (Money out)]]-Bank2[[#This Row],[GST/HST]]</f>
        <v>0</v>
      </c>
      <c r="L949" s="23">
        <f t="shared" si="42"/>
        <v>0</v>
      </c>
    </row>
    <row r="950" spans="4:12" x14ac:dyDescent="0.2">
      <c r="D950" s="397">
        <f>_xlfn.XLOOKUP(C:C,Table1[for Import to Bank Register dropdown],Table1[for Pivot],0,0,1)</f>
        <v>0</v>
      </c>
      <c r="E950" s="403"/>
      <c r="F950" s="146">
        <f t="shared" si="44"/>
        <v>2222222</v>
      </c>
      <c r="G950" s="375">
        <f t="shared" si="43"/>
        <v>0</v>
      </c>
      <c r="I950" s="376">
        <f>IF(OR(C950="150 Directors advances", C950="120 accounts receivable", C950="720.2 Automobile - Insurance", C950="720.3 Automobile - License", C950="870.4 Rent - Insurance", C950="870.6 Rent - Property Tax", C950="870.7 Rent - Homeoffice", C950="870.9 Rent - Water"),
   0,
   IF(Dashboard!$F$5="Quick",
      IF(OR(C950="190 Automobile",C950="200 computer hardware",C950="210 Computer software",C950="220 Quickbooks software",C950="230 Office equipment",C950="240 Office furniture"),
         E950-(E950/(1+Dashboard!$F$4)),
         0
      ),
      IF(C950="750 Business promotion",
         E950-(E950/(1+4.793/100)),
         E950-(E950/(1+Dashboard!$F$4))
      )
   )
)</f>
        <v>0</v>
      </c>
      <c r="J950" s="26">
        <f>Bank2[[#This Row],[Money in/ (Money out)]]-Bank2[[#This Row],[GST/HST]]</f>
        <v>0</v>
      </c>
      <c r="L950" s="23">
        <f t="shared" si="42"/>
        <v>0</v>
      </c>
    </row>
    <row r="951" spans="4:12" x14ac:dyDescent="0.2">
      <c r="D951" s="397">
        <f>_xlfn.XLOOKUP(C:C,Table1[for Import to Bank Register dropdown],Table1[for Pivot],0,0,1)</f>
        <v>0</v>
      </c>
      <c r="E951" s="403"/>
      <c r="F951" s="146">
        <f t="shared" si="44"/>
        <v>2222222</v>
      </c>
      <c r="G951" s="375">
        <f t="shared" si="43"/>
        <v>0</v>
      </c>
      <c r="I951" s="376">
        <f>IF(OR(C951="150 Directors advances", C951="120 accounts receivable", C951="720.2 Automobile - Insurance", C951="720.3 Automobile - License", C951="870.4 Rent - Insurance", C951="870.6 Rent - Property Tax", C951="870.7 Rent - Homeoffice", C951="870.9 Rent - Water"),
   0,
   IF(Dashboard!$F$5="Quick",
      IF(OR(C951="190 Automobile",C951="200 computer hardware",C951="210 Computer software",C951="220 Quickbooks software",C951="230 Office equipment",C951="240 Office furniture"),
         E951-(E951/(1+Dashboard!$F$4)),
         0
      ),
      IF(C951="750 Business promotion",
         E951-(E951/(1+4.793/100)),
         E951-(E951/(1+Dashboard!$F$4))
      )
   )
)</f>
        <v>0</v>
      </c>
      <c r="J951" s="26">
        <f>Bank2[[#This Row],[Money in/ (Money out)]]-Bank2[[#This Row],[GST/HST]]</f>
        <v>0</v>
      </c>
      <c r="L951" s="23">
        <f t="shared" si="42"/>
        <v>0</v>
      </c>
    </row>
    <row r="952" spans="4:12" x14ac:dyDescent="0.2">
      <c r="D952" s="397">
        <f>_xlfn.XLOOKUP(C:C,Table1[for Import to Bank Register dropdown],Table1[for Pivot],0,0,1)</f>
        <v>0</v>
      </c>
      <c r="E952" s="403"/>
      <c r="F952" s="146">
        <f t="shared" si="44"/>
        <v>2222222</v>
      </c>
      <c r="G952" s="375">
        <f t="shared" si="43"/>
        <v>0</v>
      </c>
      <c r="I952" s="376">
        <f>IF(OR(C952="150 Directors advances", C952="120 accounts receivable", C952="720.2 Automobile - Insurance", C952="720.3 Automobile - License", C952="870.4 Rent - Insurance", C952="870.6 Rent - Property Tax", C952="870.7 Rent - Homeoffice", C952="870.9 Rent - Water"),
   0,
   IF(Dashboard!$F$5="Quick",
      IF(OR(C952="190 Automobile",C952="200 computer hardware",C952="210 Computer software",C952="220 Quickbooks software",C952="230 Office equipment",C952="240 Office furniture"),
         E952-(E952/(1+Dashboard!$F$4)),
         0
      ),
      IF(C952="750 Business promotion",
         E952-(E952/(1+4.793/100)),
         E952-(E952/(1+Dashboard!$F$4))
      )
   )
)</f>
        <v>0</v>
      </c>
      <c r="J952" s="26">
        <f>Bank2[[#This Row],[Money in/ (Money out)]]-Bank2[[#This Row],[GST/HST]]</f>
        <v>0</v>
      </c>
      <c r="L952" s="23">
        <f t="shared" si="42"/>
        <v>0</v>
      </c>
    </row>
    <row r="953" spans="4:12" x14ac:dyDescent="0.2">
      <c r="D953" s="397">
        <f>_xlfn.XLOOKUP(C:C,Table1[for Import to Bank Register dropdown],Table1[for Pivot],0,0,1)</f>
        <v>0</v>
      </c>
      <c r="E953" s="403"/>
      <c r="F953" s="146">
        <f t="shared" si="44"/>
        <v>2222222</v>
      </c>
      <c r="G953" s="375">
        <f t="shared" si="43"/>
        <v>0</v>
      </c>
      <c r="I953" s="376">
        <f>IF(OR(C953="150 Directors advances", C953="120 accounts receivable", C953="720.2 Automobile - Insurance", C953="720.3 Automobile - License", C953="870.4 Rent - Insurance", C953="870.6 Rent - Property Tax", C953="870.7 Rent - Homeoffice", C953="870.9 Rent - Water"),
   0,
   IF(Dashboard!$F$5="Quick",
      IF(OR(C953="190 Automobile",C953="200 computer hardware",C953="210 Computer software",C953="220 Quickbooks software",C953="230 Office equipment",C953="240 Office furniture"),
         E953-(E953/(1+Dashboard!$F$4)),
         0
      ),
      IF(C953="750 Business promotion",
         E953-(E953/(1+4.793/100)),
         E953-(E953/(1+Dashboard!$F$4))
      )
   )
)</f>
        <v>0</v>
      </c>
      <c r="J953" s="26">
        <f>Bank2[[#This Row],[Money in/ (Money out)]]-Bank2[[#This Row],[GST/HST]]</f>
        <v>0</v>
      </c>
      <c r="L953" s="23">
        <f t="shared" si="42"/>
        <v>0</v>
      </c>
    </row>
    <row r="954" spans="4:12" x14ac:dyDescent="0.2">
      <c r="D954" s="397">
        <f>_xlfn.XLOOKUP(C:C,Table1[for Import to Bank Register dropdown],Table1[for Pivot],0,0,1)</f>
        <v>0</v>
      </c>
      <c r="E954" s="403"/>
      <c r="F954" s="146">
        <f t="shared" si="44"/>
        <v>2222222</v>
      </c>
      <c r="G954" s="375">
        <f t="shared" si="43"/>
        <v>0</v>
      </c>
      <c r="I954" s="376">
        <f>IF(OR(C954="150 Directors advances", C954="120 accounts receivable", C954="720.2 Automobile - Insurance", C954="720.3 Automobile - License", C954="870.4 Rent - Insurance", C954="870.6 Rent - Property Tax", C954="870.7 Rent - Homeoffice", C954="870.9 Rent - Water"),
   0,
   IF(Dashboard!$F$5="Quick",
      IF(OR(C954="190 Automobile",C954="200 computer hardware",C954="210 Computer software",C954="220 Quickbooks software",C954="230 Office equipment",C954="240 Office furniture"),
         E954-(E954/(1+Dashboard!$F$4)),
         0
      ),
      IF(C954="750 Business promotion",
         E954-(E954/(1+4.793/100)),
         E954-(E954/(1+Dashboard!$F$4))
      )
   )
)</f>
        <v>0</v>
      </c>
      <c r="J954" s="26">
        <f>Bank2[[#This Row],[Money in/ (Money out)]]-Bank2[[#This Row],[GST/HST]]</f>
        <v>0</v>
      </c>
      <c r="L954" s="23">
        <f t="shared" si="42"/>
        <v>0</v>
      </c>
    </row>
    <row r="955" spans="4:12" x14ac:dyDescent="0.2">
      <c r="D955" s="397">
        <f>_xlfn.XLOOKUP(C:C,Table1[for Import to Bank Register dropdown],Table1[for Pivot],0,0,1)</f>
        <v>0</v>
      </c>
      <c r="E955" s="403"/>
      <c r="F955" s="146">
        <f t="shared" si="44"/>
        <v>2222222</v>
      </c>
      <c r="G955" s="375">
        <f t="shared" si="43"/>
        <v>0</v>
      </c>
      <c r="I955" s="376">
        <f>IF(OR(C955="150 Directors advances", C955="120 accounts receivable", C955="720.2 Automobile - Insurance", C955="720.3 Automobile - License", C955="870.4 Rent - Insurance", C955="870.6 Rent - Property Tax", C955="870.7 Rent - Homeoffice", C955="870.9 Rent - Water"),
   0,
   IF(Dashboard!$F$5="Quick",
      IF(OR(C955="190 Automobile",C955="200 computer hardware",C955="210 Computer software",C955="220 Quickbooks software",C955="230 Office equipment",C955="240 Office furniture"),
         E955-(E955/(1+Dashboard!$F$4)),
         0
      ),
      IF(C955="750 Business promotion",
         E955-(E955/(1+4.793/100)),
         E955-(E955/(1+Dashboard!$F$4))
      )
   )
)</f>
        <v>0</v>
      </c>
      <c r="J955" s="26">
        <f>Bank2[[#This Row],[Money in/ (Money out)]]-Bank2[[#This Row],[GST/HST]]</f>
        <v>0</v>
      </c>
      <c r="L955" s="23">
        <f t="shared" si="42"/>
        <v>0</v>
      </c>
    </row>
    <row r="956" spans="4:12" x14ac:dyDescent="0.2">
      <c r="D956" s="397">
        <f>_xlfn.XLOOKUP(C:C,Table1[for Import to Bank Register dropdown],Table1[for Pivot],0,0,1)</f>
        <v>0</v>
      </c>
      <c r="E956" s="403"/>
      <c r="F956" s="146">
        <f t="shared" si="44"/>
        <v>2222222</v>
      </c>
      <c r="G956" s="375">
        <f t="shared" si="43"/>
        <v>0</v>
      </c>
      <c r="I956" s="376">
        <f>IF(OR(C956="150 Directors advances", C956="120 accounts receivable", C956="720.2 Automobile - Insurance", C956="720.3 Automobile - License", C956="870.4 Rent - Insurance", C956="870.6 Rent - Property Tax", C956="870.7 Rent - Homeoffice", C956="870.9 Rent - Water"),
   0,
   IF(Dashboard!$F$5="Quick",
      IF(OR(C956="190 Automobile",C956="200 computer hardware",C956="210 Computer software",C956="220 Quickbooks software",C956="230 Office equipment",C956="240 Office furniture"),
         E956-(E956/(1+Dashboard!$F$4)),
         0
      ),
      IF(C956="750 Business promotion",
         E956-(E956/(1+4.793/100)),
         E956-(E956/(1+Dashboard!$F$4))
      )
   )
)</f>
        <v>0</v>
      </c>
      <c r="J956" s="26">
        <f>Bank2[[#This Row],[Money in/ (Money out)]]-Bank2[[#This Row],[GST/HST]]</f>
        <v>0</v>
      </c>
      <c r="L956" s="23">
        <f t="shared" si="42"/>
        <v>0</v>
      </c>
    </row>
    <row r="957" spans="4:12" x14ac:dyDescent="0.2">
      <c r="D957" s="397">
        <f>_xlfn.XLOOKUP(C:C,Table1[for Import to Bank Register dropdown],Table1[for Pivot],0,0,1)</f>
        <v>0</v>
      </c>
      <c r="E957" s="403"/>
      <c r="F957" s="146">
        <f t="shared" si="44"/>
        <v>2222222</v>
      </c>
      <c r="G957" s="375">
        <f t="shared" si="43"/>
        <v>0</v>
      </c>
      <c r="I957" s="376">
        <f>IF(OR(C957="150 Directors advances", C957="120 accounts receivable", C957="720.2 Automobile - Insurance", C957="720.3 Automobile - License", C957="870.4 Rent - Insurance", C957="870.6 Rent - Property Tax", C957="870.7 Rent - Homeoffice", C957="870.9 Rent - Water"),
   0,
   IF(Dashboard!$F$5="Quick",
      IF(OR(C957="190 Automobile",C957="200 computer hardware",C957="210 Computer software",C957="220 Quickbooks software",C957="230 Office equipment",C957="240 Office furniture"),
         E957-(E957/(1+Dashboard!$F$4)),
         0
      ),
      IF(C957="750 Business promotion",
         E957-(E957/(1+4.793/100)),
         E957-(E957/(1+Dashboard!$F$4))
      )
   )
)</f>
        <v>0</v>
      </c>
      <c r="J957" s="26">
        <f>Bank2[[#This Row],[Money in/ (Money out)]]-Bank2[[#This Row],[GST/HST]]</f>
        <v>0</v>
      </c>
      <c r="L957" s="23">
        <f t="shared" si="42"/>
        <v>0</v>
      </c>
    </row>
    <row r="958" spans="4:12" x14ac:dyDescent="0.2">
      <c r="D958" s="397">
        <f>_xlfn.XLOOKUP(C:C,Table1[for Import to Bank Register dropdown],Table1[for Pivot],0,0,1)</f>
        <v>0</v>
      </c>
      <c r="E958" s="403"/>
      <c r="F958" s="146">
        <f t="shared" si="44"/>
        <v>2222222</v>
      </c>
      <c r="G958" s="375">
        <f t="shared" si="43"/>
        <v>0</v>
      </c>
      <c r="I958" s="376">
        <f>IF(OR(C958="150 Directors advances", C958="120 accounts receivable", C958="720.2 Automobile - Insurance", C958="720.3 Automobile - License", C958="870.4 Rent - Insurance", C958="870.6 Rent - Property Tax", C958="870.7 Rent - Homeoffice", C958="870.9 Rent - Water"),
   0,
   IF(Dashboard!$F$5="Quick",
      IF(OR(C958="190 Automobile",C958="200 computer hardware",C958="210 Computer software",C958="220 Quickbooks software",C958="230 Office equipment",C958="240 Office furniture"),
         E958-(E958/(1+Dashboard!$F$4)),
         0
      ),
      IF(C958="750 Business promotion",
         E958-(E958/(1+4.793/100)),
         E958-(E958/(1+Dashboard!$F$4))
      )
   )
)</f>
        <v>0</v>
      </c>
      <c r="J958" s="26">
        <f>Bank2[[#This Row],[Money in/ (Money out)]]-Bank2[[#This Row],[GST/HST]]</f>
        <v>0</v>
      </c>
      <c r="L958" s="23">
        <f t="shared" si="42"/>
        <v>0</v>
      </c>
    </row>
    <row r="959" spans="4:12" x14ac:dyDescent="0.2">
      <c r="D959" s="397">
        <f>_xlfn.XLOOKUP(C:C,Table1[for Import to Bank Register dropdown],Table1[for Pivot],0,0,1)</f>
        <v>0</v>
      </c>
      <c r="E959" s="403"/>
      <c r="F959" s="146">
        <f t="shared" si="44"/>
        <v>2222222</v>
      </c>
      <c r="G959" s="375">
        <f t="shared" si="43"/>
        <v>0</v>
      </c>
      <c r="I959" s="376">
        <f>IF(OR(C959="150 Directors advances", C959="120 accounts receivable", C959="720.2 Automobile - Insurance", C959="720.3 Automobile - License", C959="870.4 Rent - Insurance", C959="870.6 Rent - Property Tax", C959="870.7 Rent - Homeoffice", C959="870.9 Rent - Water"),
   0,
   IF(Dashboard!$F$5="Quick",
      IF(OR(C959="190 Automobile",C959="200 computer hardware",C959="210 Computer software",C959="220 Quickbooks software",C959="230 Office equipment",C959="240 Office furniture"),
         E959-(E959/(1+Dashboard!$F$4)),
         0
      ),
      IF(C959="750 Business promotion",
         E959-(E959/(1+4.793/100)),
         E959-(E959/(1+Dashboard!$F$4))
      )
   )
)</f>
        <v>0</v>
      </c>
      <c r="J959" s="26">
        <f>Bank2[[#This Row],[Money in/ (Money out)]]-Bank2[[#This Row],[GST/HST]]</f>
        <v>0</v>
      </c>
      <c r="L959" s="23">
        <f t="shared" si="42"/>
        <v>0</v>
      </c>
    </row>
    <row r="960" spans="4:12" x14ac:dyDescent="0.2">
      <c r="D960" s="397">
        <f>_xlfn.XLOOKUP(C:C,Table1[for Import to Bank Register dropdown],Table1[for Pivot],0,0,1)</f>
        <v>0</v>
      </c>
      <c r="E960" s="403"/>
      <c r="F960" s="146">
        <f t="shared" si="44"/>
        <v>2222222</v>
      </c>
      <c r="G960" s="375">
        <f t="shared" si="43"/>
        <v>0</v>
      </c>
      <c r="I960" s="376">
        <f>IF(OR(C960="150 Directors advances", C960="120 accounts receivable", C960="720.2 Automobile - Insurance", C960="720.3 Automobile - License", C960="870.4 Rent - Insurance", C960="870.6 Rent - Property Tax", C960="870.7 Rent - Homeoffice", C960="870.9 Rent - Water"),
   0,
   IF(Dashboard!$F$5="Quick",
      IF(OR(C960="190 Automobile",C960="200 computer hardware",C960="210 Computer software",C960="220 Quickbooks software",C960="230 Office equipment",C960="240 Office furniture"),
         E960-(E960/(1+Dashboard!$F$4)),
         0
      ),
      IF(C960="750 Business promotion",
         E960-(E960/(1+4.793/100)),
         E960-(E960/(1+Dashboard!$F$4))
      )
   )
)</f>
        <v>0</v>
      </c>
      <c r="J960" s="26">
        <f>Bank2[[#This Row],[Money in/ (Money out)]]-Bank2[[#This Row],[GST/HST]]</f>
        <v>0</v>
      </c>
      <c r="L960" s="23">
        <f t="shared" si="42"/>
        <v>0</v>
      </c>
    </row>
    <row r="961" spans="4:12" x14ac:dyDescent="0.2">
      <c r="D961" s="397">
        <f>_xlfn.XLOOKUP(C:C,Table1[for Import to Bank Register dropdown],Table1[for Pivot],0,0,1)</f>
        <v>0</v>
      </c>
      <c r="E961" s="403"/>
      <c r="F961" s="146">
        <f t="shared" si="44"/>
        <v>2222222</v>
      </c>
      <c r="G961" s="375">
        <f t="shared" si="43"/>
        <v>0</v>
      </c>
      <c r="I961" s="376">
        <f>IF(OR(C961="150 Directors advances", C961="120 accounts receivable", C961="720.2 Automobile - Insurance", C961="720.3 Automobile - License", C961="870.4 Rent - Insurance", C961="870.6 Rent - Property Tax", C961="870.7 Rent - Homeoffice", C961="870.9 Rent - Water"),
   0,
   IF(Dashboard!$F$5="Quick",
      IF(OR(C961="190 Automobile",C961="200 computer hardware",C961="210 Computer software",C961="220 Quickbooks software",C961="230 Office equipment",C961="240 Office furniture"),
         E961-(E961/(1+Dashboard!$F$4)),
         0
      ),
      IF(C961="750 Business promotion",
         E961-(E961/(1+4.793/100)),
         E961-(E961/(1+Dashboard!$F$4))
      )
   )
)</f>
        <v>0</v>
      </c>
      <c r="J961" s="26">
        <f>Bank2[[#This Row],[Money in/ (Money out)]]-Bank2[[#This Row],[GST/HST]]</f>
        <v>0</v>
      </c>
      <c r="L961" s="23">
        <f t="shared" si="42"/>
        <v>0</v>
      </c>
    </row>
    <row r="962" spans="4:12" x14ac:dyDescent="0.2">
      <c r="D962" s="397">
        <f>_xlfn.XLOOKUP(C:C,Table1[for Import to Bank Register dropdown],Table1[for Pivot],0,0,1)</f>
        <v>0</v>
      </c>
      <c r="E962" s="403"/>
      <c r="F962" s="146">
        <f t="shared" si="44"/>
        <v>2222222</v>
      </c>
      <c r="G962" s="375">
        <f t="shared" si="43"/>
        <v>0</v>
      </c>
      <c r="I962" s="376">
        <f>IF(OR(C962="150 Directors advances", C962="120 accounts receivable", C962="720.2 Automobile - Insurance", C962="720.3 Automobile - License", C962="870.4 Rent - Insurance", C962="870.6 Rent - Property Tax", C962="870.7 Rent - Homeoffice", C962="870.9 Rent - Water"),
   0,
   IF(Dashboard!$F$5="Quick",
      IF(OR(C962="190 Automobile",C962="200 computer hardware",C962="210 Computer software",C962="220 Quickbooks software",C962="230 Office equipment",C962="240 Office furniture"),
         E962-(E962/(1+Dashboard!$F$4)),
         0
      ),
      IF(C962="750 Business promotion",
         E962-(E962/(1+4.793/100)),
         E962-(E962/(1+Dashboard!$F$4))
      )
   )
)</f>
        <v>0</v>
      </c>
      <c r="J962" s="26">
        <f>Bank2[[#This Row],[Money in/ (Money out)]]-Bank2[[#This Row],[GST/HST]]</f>
        <v>0</v>
      </c>
      <c r="L962" s="23">
        <f t="shared" si="42"/>
        <v>0</v>
      </c>
    </row>
    <row r="963" spans="4:12" x14ac:dyDescent="0.2">
      <c r="D963" s="397">
        <f>_xlfn.XLOOKUP(C:C,Table1[for Import to Bank Register dropdown],Table1[for Pivot],0,0,1)</f>
        <v>0</v>
      </c>
      <c r="E963" s="403"/>
      <c r="F963" s="146">
        <f t="shared" si="44"/>
        <v>2222222</v>
      </c>
      <c r="G963" s="375">
        <f t="shared" si="43"/>
        <v>0</v>
      </c>
      <c r="I963" s="376">
        <f>IF(OR(C963="150 Directors advances", C963="120 accounts receivable", C963="720.2 Automobile - Insurance", C963="720.3 Automobile - License", C963="870.4 Rent - Insurance", C963="870.6 Rent - Property Tax", C963="870.7 Rent - Homeoffice", C963="870.9 Rent - Water"),
   0,
   IF(Dashboard!$F$5="Quick",
      IF(OR(C963="190 Automobile",C963="200 computer hardware",C963="210 Computer software",C963="220 Quickbooks software",C963="230 Office equipment",C963="240 Office furniture"),
         E963-(E963/(1+Dashboard!$F$4)),
         0
      ),
      IF(C963="750 Business promotion",
         E963-(E963/(1+4.793/100)),
         E963-(E963/(1+Dashboard!$F$4))
      )
   )
)</f>
        <v>0</v>
      </c>
      <c r="J963" s="26">
        <f>Bank2[[#This Row],[Money in/ (Money out)]]-Bank2[[#This Row],[GST/HST]]</f>
        <v>0</v>
      </c>
      <c r="L963" s="23">
        <f t="shared" si="42"/>
        <v>0</v>
      </c>
    </row>
    <row r="964" spans="4:12" x14ac:dyDescent="0.2">
      <c r="D964" s="397">
        <f>_xlfn.XLOOKUP(C:C,Table1[for Import to Bank Register dropdown],Table1[for Pivot],0,0,1)</f>
        <v>0</v>
      </c>
      <c r="E964" s="403"/>
      <c r="F964" s="146">
        <f t="shared" si="44"/>
        <v>2222222</v>
      </c>
      <c r="G964" s="375">
        <f t="shared" si="43"/>
        <v>0</v>
      </c>
      <c r="I964" s="376">
        <f>IF(OR(C964="150 Directors advances", C964="120 accounts receivable", C964="720.2 Automobile - Insurance", C964="720.3 Automobile - License", C964="870.4 Rent - Insurance", C964="870.6 Rent - Property Tax", C964="870.7 Rent - Homeoffice", C964="870.9 Rent - Water"),
   0,
   IF(Dashboard!$F$5="Quick",
      IF(OR(C964="190 Automobile",C964="200 computer hardware",C964="210 Computer software",C964="220 Quickbooks software",C964="230 Office equipment",C964="240 Office furniture"),
         E964-(E964/(1+Dashboard!$F$4)),
         0
      ),
      IF(C964="750 Business promotion",
         E964-(E964/(1+4.793/100)),
         E964-(E964/(1+Dashboard!$F$4))
      )
   )
)</f>
        <v>0</v>
      </c>
      <c r="J964" s="26">
        <f>Bank2[[#This Row],[Money in/ (Money out)]]-Bank2[[#This Row],[GST/HST]]</f>
        <v>0</v>
      </c>
      <c r="L964" s="23">
        <f t="shared" si="42"/>
        <v>0</v>
      </c>
    </row>
    <row r="965" spans="4:12" x14ac:dyDescent="0.2">
      <c r="D965" s="397">
        <f>_xlfn.XLOOKUP(C:C,Table1[for Import to Bank Register dropdown],Table1[for Pivot],0,0,1)</f>
        <v>0</v>
      </c>
      <c r="E965" s="403"/>
      <c r="F965" s="146">
        <f t="shared" si="44"/>
        <v>2222222</v>
      </c>
      <c r="G965" s="375">
        <f t="shared" si="43"/>
        <v>0</v>
      </c>
      <c r="I965" s="376">
        <f>IF(OR(C965="150 Directors advances", C965="120 accounts receivable", C965="720.2 Automobile - Insurance", C965="720.3 Automobile - License", C965="870.4 Rent - Insurance", C965="870.6 Rent - Property Tax", C965="870.7 Rent - Homeoffice", C965="870.9 Rent - Water"),
   0,
   IF(Dashboard!$F$5="Quick",
      IF(OR(C965="190 Automobile",C965="200 computer hardware",C965="210 Computer software",C965="220 Quickbooks software",C965="230 Office equipment",C965="240 Office furniture"),
         E965-(E965/(1+Dashboard!$F$4)),
         0
      ),
      IF(C965="750 Business promotion",
         E965-(E965/(1+4.793/100)),
         E965-(E965/(1+Dashboard!$F$4))
      )
   )
)</f>
        <v>0</v>
      </c>
      <c r="J965" s="26">
        <f>Bank2[[#This Row],[Money in/ (Money out)]]-Bank2[[#This Row],[GST/HST]]</f>
        <v>0</v>
      </c>
      <c r="L965" s="23">
        <f t="shared" si="42"/>
        <v>0</v>
      </c>
    </row>
    <row r="966" spans="4:12" x14ac:dyDescent="0.2">
      <c r="D966" s="397">
        <f>_xlfn.XLOOKUP(C:C,Table1[for Import to Bank Register dropdown],Table1[for Pivot],0,0,1)</f>
        <v>0</v>
      </c>
      <c r="E966" s="403"/>
      <c r="F966" s="146">
        <f t="shared" si="44"/>
        <v>2222222</v>
      </c>
      <c r="G966" s="375">
        <f t="shared" si="43"/>
        <v>0</v>
      </c>
      <c r="I966" s="376">
        <f>IF(OR(C966="150 Directors advances", C966="120 accounts receivable", C966="720.2 Automobile - Insurance", C966="720.3 Automobile - License", C966="870.4 Rent - Insurance", C966="870.6 Rent - Property Tax", C966="870.7 Rent - Homeoffice", C966="870.9 Rent - Water"),
   0,
   IF(Dashboard!$F$5="Quick",
      IF(OR(C966="190 Automobile",C966="200 computer hardware",C966="210 Computer software",C966="220 Quickbooks software",C966="230 Office equipment",C966="240 Office furniture"),
         E966-(E966/(1+Dashboard!$F$4)),
         0
      ),
      IF(C966="750 Business promotion",
         E966-(E966/(1+4.793/100)),
         E966-(E966/(1+Dashboard!$F$4))
      )
   )
)</f>
        <v>0</v>
      </c>
      <c r="J966" s="26">
        <f>Bank2[[#This Row],[Money in/ (Money out)]]-Bank2[[#This Row],[GST/HST]]</f>
        <v>0</v>
      </c>
      <c r="L966" s="23">
        <f t="shared" si="42"/>
        <v>0</v>
      </c>
    </row>
    <row r="967" spans="4:12" x14ac:dyDescent="0.2">
      <c r="D967" s="397">
        <f>_xlfn.XLOOKUP(C:C,Table1[for Import to Bank Register dropdown],Table1[for Pivot],0,0,1)</f>
        <v>0</v>
      </c>
      <c r="E967" s="403"/>
      <c r="F967" s="146">
        <f t="shared" si="44"/>
        <v>2222222</v>
      </c>
      <c r="G967" s="375">
        <f t="shared" si="43"/>
        <v>0</v>
      </c>
      <c r="I967" s="376">
        <f>IF(OR(C967="150 Directors advances", C967="120 accounts receivable", C967="720.2 Automobile - Insurance", C967="720.3 Automobile - License", C967="870.4 Rent - Insurance", C967="870.6 Rent - Property Tax", C967="870.7 Rent - Homeoffice", C967="870.9 Rent - Water"),
   0,
   IF(Dashboard!$F$5="Quick",
      IF(OR(C967="190 Automobile",C967="200 computer hardware",C967="210 Computer software",C967="220 Quickbooks software",C967="230 Office equipment",C967="240 Office furniture"),
         E967-(E967/(1+Dashboard!$F$4)),
         0
      ),
      IF(C967="750 Business promotion",
         E967-(E967/(1+4.793/100)),
         E967-(E967/(1+Dashboard!$F$4))
      )
   )
)</f>
        <v>0</v>
      </c>
      <c r="J967" s="26">
        <f>Bank2[[#This Row],[Money in/ (Money out)]]-Bank2[[#This Row],[GST/HST]]</f>
        <v>0</v>
      </c>
      <c r="L967" s="23">
        <f t="shared" ref="L967:L1030" si="45">$L$3</f>
        <v>0</v>
      </c>
    </row>
    <row r="968" spans="4:12" x14ac:dyDescent="0.2">
      <c r="D968" s="397">
        <f>_xlfn.XLOOKUP(C:C,Table1[for Import to Bank Register dropdown],Table1[for Pivot],0,0,1)</f>
        <v>0</v>
      </c>
      <c r="E968" s="403"/>
      <c r="F968" s="146">
        <f t="shared" si="44"/>
        <v>2222222</v>
      </c>
      <c r="G968" s="375">
        <f t="shared" si="43"/>
        <v>0</v>
      </c>
      <c r="I968" s="376">
        <f>IF(OR(C968="150 Directors advances", C968="120 accounts receivable", C968="720.2 Automobile - Insurance", C968="720.3 Automobile - License", C968="870.4 Rent - Insurance", C968="870.6 Rent - Property Tax", C968="870.7 Rent - Homeoffice", C968="870.9 Rent - Water"),
   0,
   IF(Dashboard!$F$5="Quick",
      IF(OR(C968="190 Automobile",C968="200 computer hardware",C968="210 Computer software",C968="220 Quickbooks software",C968="230 Office equipment",C968="240 Office furniture"),
         E968-(E968/(1+Dashboard!$F$4)),
         0
      ),
      IF(C968="750 Business promotion",
         E968-(E968/(1+4.793/100)),
         E968-(E968/(1+Dashboard!$F$4))
      )
   )
)</f>
        <v>0</v>
      </c>
      <c r="J968" s="26">
        <f>Bank2[[#This Row],[Money in/ (Money out)]]-Bank2[[#This Row],[GST/HST]]</f>
        <v>0</v>
      </c>
      <c r="L968" s="23">
        <f t="shared" si="45"/>
        <v>0</v>
      </c>
    </row>
    <row r="969" spans="4:12" x14ac:dyDescent="0.2">
      <c r="D969" s="397">
        <f>_xlfn.XLOOKUP(C:C,Table1[for Import to Bank Register dropdown],Table1[for Pivot],0,0,1)</f>
        <v>0</v>
      </c>
      <c r="E969" s="403"/>
      <c r="F969" s="146">
        <f t="shared" si="44"/>
        <v>2222222</v>
      </c>
      <c r="G969" s="375">
        <f t="shared" si="43"/>
        <v>0</v>
      </c>
      <c r="I969" s="376">
        <f>IF(OR(C969="150 Directors advances", C969="120 accounts receivable", C969="720.2 Automobile - Insurance", C969="720.3 Automobile - License", C969="870.4 Rent - Insurance", C969="870.6 Rent - Property Tax", C969="870.7 Rent - Homeoffice", C969="870.9 Rent - Water"),
   0,
   IF(Dashboard!$F$5="Quick",
      IF(OR(C969="190 Automobile",C969="200 computer hardware",C969="210 Computer software",C969="220 Quickbooks software",C969="230 Office equipment",C969="240 Office furniture"),
         E969-(E969/(1+Dashboard!$F$4)),
         0
      ),
      IF(C969="750 Business promotion",
         E969-(E969/(1+4.793/100)),
         E969-(E969/(1+Dashboard!$F$4))
      )
   )
)</f>
        <v>0</v>
      </c>
      <c r="J969" s="26">
        <f>Bank2[[#This Row],[Money in/ (Money out)]]-Bank2[[#This Row],[GST/HST]]</f>
        <v>0</v>
      </c>
      <c r="L969" s="23">
        <f t="shared" si="45"/>
        <v>0</v>
      </c>
    </row>
    <row r="970" spans="4:12" x14ac:dyDescent="0.2">
      <c r="D970" s="397">
        <f>_xlfn.XLOOKUP(C:C,Table1[for Import to Bank Register dropdown],Table1[for Pivot],0,0,1)</f>
        <v>0</v>
      </c>
      <c r="E970" s="403"/>
      <c r="F970" s="146">
        <f t="shared" si="44"/>
        <v>2222222</v>
      </c>
      <c r="G970" s="375">
        <f t="shared" ref="G970:G1033" si="46">G969+E970</f>
        <v>0</v>
      </c>
      <c r="I970" s="376">
        <f>IF(OR(C970="150 Directors advances", C970="120 accounts receivable", C970="720.2 Automobile - Insurance", C970="720.3 Automobile - License", C970="870.4 Rent - Insurance", C970="870.6 Rent - Property Tax", C970="870.7 Rent - Homeoffice", C970="870.9 Rent - Water"),
   0,
   IF(Dashboard!$F$5="Quick",
      IF(OR(C970="190 Automobile",C970="200 computer hardware",C970="210 Computer software",C970="220 Quickbooks software",C970="230 Office equipment",C970="240 Office furniture"),
         E970-(E970/(1+Dashboard!$F$4)),
         0
      ),
      IF(C970="750 Business promotion",
         E970-(E970/(1+4.793/100)),
         E970-(E970/(1+Dashboard!$F$4))
      )
   )
)</f>
        <v>0</v>
      </c>
      <c r="J970" s="26">
        <f>Bank2[[#This Row],[Money in/ (Money out)]]-Bank2[[#This Row],[GST/HST]]</f>
        <v>0</v>
      </c>
      <c r="L970" s="23">
        <f t="shared" si="45"/>
        <v>0</v>
      </c>
    </row>
    <row r="971" spans="4:12" x14ac:dyDescent="0.2">
      <c r="D971" s="397">
        <f>_xlfn.XLOOKUP(C:C,Table1[for Import to Bank Register dropdown],Table1[for Pivot],0,0,1)</f>
        <v>0</v>
      </c>
      <c r="E971" s="403"/>
      <c r="F971" s="146">
        <f t="shared" ref="F971:F1034" si="47">$E$2</f>
        <v>2222222</v>
      </c>
      <c r="G971" s="375">
        <f t="shared" si="46"/>
        <v>0</v>
      </c>
      <c r="I971" s="376">
        <f>IF(OR(C971="150 Directors advances", C971="120 accounts receivable", C971="720.2 Automobile - Insurance", C971="720.3 Automobile - License", C971="870.4 Rent - Insurance", C971="870.6 Rent - Property Tax", C971="870.7 Rent - Homeoffice", C971="870.9 Rent - Water"),
   0,
   IF(Dashboard!$F$5="Quick",
      IF(OR(C971="190 Automobile",C971="200 computer hardware",C971="210 Computer software",C971="220 Quickbooks software",C971="230 Office equipment",C971="240 Office furniture"),
         E971-(E971/(1+Dashboard!$F$4)),
         0
      ),
      IF(C971="750 Business promotion",
         E971-(E971/(1+4.793/100)),
         E971-(E971/(1+Dashboard!$F$4))
      )
   )
)</f>
        <v>0</v>
      </c>
      <c r="J971" s="26">
        <f>Bank2[[#This Row],[Money in/ (Money out)]]-Bank2[[#This Row],[GST/HST]]</f>
        <v>0</v>
      </c>
      <c r="L971" s="23">
        <f t="shared" si="45"/>
        <v>0</v>
      </c>
    </row>
    <row r="972" spans="4:12" x14ac:dyDescent="0.2">
      <c r="D972" s="397">
        <f>_xlfn.XLOOKUP(C:C,Table1[for Import to Bank Register dropdown],Table1[for Pivot],0,0,1)</f>
        <v>0</v>
      </c>
      <c r="E972" s="403"/>
      <c r="F972" s="146">
        <f t="shared" si="47"/>
        <v>2222222</v>
      </c>
      <c r="G972" s="375">
        <f t="shared" si="46"/>
        <v>0</v>
      </c>
      <c r="I972" s="376">
        <f>IF(OR(C972="150 Directors advances", C972="120 accounts receivable", C972="720.2 Automobile - Insurance", C972="720.3 Automobile - License", C972="870.4 Rent - Insurance", C972="870.6 Rent - Property Tax", C972="870.7 Rent - Homeoffice", C972="870.9 Rent - Water"),
   0,
   IF(Dashboard!$F$5="Quick",
      IF(OR(C972="190 Automobile",C972="200 computer hardware",C972="210 Computer software",C972="220 Quickbooks software",C972="230 Office equipment",C972="240 Office furniture"),
         E972-(E972/(1+Dashboard!$F$4)),
         0
      ),
      IF(C972="750 Business promotion",
         E972-(E972/(1+4.793/100)),
         E972-(E972/(1+Dashboard!$F$4))
      )
   )
)</f>
        <v>0</v>
      </c>
      <c r="J972" s="26">
        <f>Bank2[[#This Row],[Money in/ (Money out)]]-Bank2[[#This Row],[GST/HST]]</f>
        <v>0</v>
      </c>
      <c r="L972" s="23">
        <f t="shared" si="45"/>
        <v>0</v>
      </c>
    </row>
    <row r="973" spans="4:12" x14ac:dyDescent="0.2">
      <c r="D973" s="397">
        <f>_xlfn.XLOOKUP(C:C,Table1[for Import to Bank Register dropdown],Table1[for Pivot],0,0,1)</f>
        <v>0</v>
      </c>
      <c r="E973" s="403"/>
      <c r="F973" s="146">
        <f t="shared" si="47"/>
        <v>2222222</v>
      </c>
      <c r="G973" s="375">
        <f t="shared" si="46"/>
        <v>0</v>
      </c>
      <c r="I973" s="376">
        <f>IF(OR(C973="150 Directors advances", C973="120 accounts receivable", C973="720.2 Automobile - Insurance", C973="720.3 Automobile - License", C973="870.4 Rent - Insurance", C973="870.6 Rent - Property Tax", C973="870.7 Rent - Homeoffice", C973="870.9 Rent - Water"),
   0,
   IF(Dashboard!$F$5="Quick",
      IF(OR(C973="190 Automobile",C973="200 computer hardware",C973="210 Computer software",C973="220 Quickbooks software",C973="230 Office equipment",C973="240 Office furniture"),
         E973-(E973/(1+Dashboard!$F$4)),
         0
      ),
      IF(C973="750 Business promotion",
         E973-(E973/(1+4.793/100)),
         E973-(E973/(1+Dashboard!$F$4))
      )
   )
)</f>
        <v>0</v>
      </c>
      <c r="J973" s="26">
        <f>Bank2[[#This Row],[Money in/ (Money out)]]-Bank2[[#This Row],[GST/HST]]</f>
        <v>0</v>
      </c>
      <c r="L973" s="23">
        <f t="shared" si="45"/>
        <v>0</v>
      </c>
    </row>
    <row r="974" spans="4:12" x14ac:dyDescent="0.2">
      <c r="D974" s="397">
        <f>_xlfn.XLOOKUP(C:C,Table1[for Import to Bank Register dropdown],Table1[for Pivot],0,0,1)</f>
        <v>0</v>
      </c>
      <c r="E974" s="403"/>
      <c r="F974" s="146">
        <f t="shared" si="47"/>
        <v>2222222</v>
      </c>
      <c r="G974" s="375">
        <f t="shared" si="46"/>
        <v>0</v>
      </c>
      <c r="I974" s="376">
        <f>IF(OR(C974="150 Directors advances", C974="120 accounts receivable", C974="720.2 Automobile - Insurance", C974="720.3 Automobile - License", C974="870.4 Rent - Insurance", C974="870.6 Rent - Property Tax", C974="870.7 Rent - Homeoffice", C974="870.9 Rent - Water"),
   0,
   IF(Dashboard!$F$5="Quick",
      IF(OR(C974="190 Automobile",C974="200 computer hardware",C974="210 Computer software",C974="220 Quickbooks software",C974="230 Office equipment",C974="240 Office furniture"),
         E974-(E974/(1+Dashboard!$F$4)),
         0
      ),
      IF(C974="750 Business promotion",
         E974-(E974/(1+4.793/100)),
         E974-(E974/(1+Dashboard!$F$4))
      )
   )
)</f>
        <v>0</v>
      </c>
      <c r="J974" s="26">
        <f>Bank2[[#This Row],[Money in/ (Money out)]]-Bank2[[#This Row],[GST/HST]]</f>
        <v>0</v>
      </c>
      <c r="L974" s="23">
        <f t="shared" si="45"/>
        <v>0</v>
      </c>
    </row>
    <row r="975" spans="4:12" x14ac:dyDescent="0.2">
      <c r="D975" s="397">
        <f>_xlfn.XLOOKUP(C:C,Table1[for Import to Bank Register dropdown],Table1[for Pivot],0,0,1)</f>
        <v>0</v>
      </c>
      <c r="E975" s="403"/>
      <c r="F975" s="146">
        <f t="shared" si="47"/>
        <v>2222222</v>
      </c>
      <c r="G975" s="375">
        <f t="shared" si="46"/>
        <v>0</v>
      </c>
      <c r="I975" s="376">
        <f>IF(OR(C975="150 Directors advances", C975="120 accounts receivable", C975="720.2 Automobile - Insurance", C975="720.3 Automobile - License", C975="870.4 Rent - Insurance", C975="870.6 Rent - Property Tax", C975="870.7 Rent - Homeoffice", C975="870.9 Rent - Water"),
   0,
   IF(Dashboard!$F$5="Quick",
      IF(OR(C975="190 Automobile",C975="200 computer hardware",C975="210 Computer software",C975="220 Quickbooks software",C975="230 Office equipment",C975="240 Office furniture"),
         E975-(E975/(1+Dashboard!$F$4)),
         0
      ),
      IF(C975="750 Business promotion",
         E975-(E975/(1+4.793/100)),
         E975-(E975/(1+Dashboard!$F$4))
      )
   )
)</f>
        <v>0</v>
      </c>
      <c r="J975" s="26">
        <f>Bank2[[#This Row],[Money in/ (Money out)]]-Bank2[[#This Row],[GST/HST]]</f>
        <v>0</v>
      </c>
      <c r="L975" s="23">
        <f t="shared" si="45"/>
        <v>0</v>
      </c>
    </row>
    <row r="976" spans="4:12" x14ac:dyDescent="0.2">
      <c r="D976" s="397">
        <f>_xlfn.XLOOKUP(C:C,Table1[for Import to Bank Register dropdown],Table1[for Pivot],0,0,1)</f>
        <v>0</v>
      </c>
      <c r="E976" s="403"/>
      <c r="F976" s="146">
        <f t="shared" si="47"/>
        <v>2222222</v>
      </c>
      <c r="G976" s="375">
        <f t="shared" si="46"/>
        <v>0</v>
      </c>
      <c r="I976" s="376">
        <f>IF(OR(C976="150 Directors advances", C976="120 accounts receivable", C976="720.2 Automobile - Insurance", C976="720.3 Automobile - License", C976="870.4 Rent - Insurance", C976="870.6 Rent - Property Tax", C976="870.7 Rent - Homeoffice", C976="870.9 Rent - Water"),
   0,
   IF(Dashboard!$F$5="Quick",
      IF(OR(C976="190 Automobile",C976="200 computer hardware",C976="210 Computer software",C976="220 Quickbooks software",C976="230 Office equipment",C976="240 Office furniture"),
         E976-(E976/(1+Dashboard!$F$4)),
         0
      ),
      IF(C976="750 Business promotion",
         E976-(E976/(1+4.793/100)),
         E976-(E976/(1+Dashboard!$F$4))
      )
   )
)</f>
        <v>0</v>
      </c>
      <c r="J976" s="26">
        <f>Bank2[[#This Row],[Money in/ (Money out)]]-Bank2[[#This Row],[GST/HST]]</f>
        <v>0</v>
      </c>
      <c r="L976" s="23">
        <f t="shared" si="45"/>
        <v>0</v>
      </c>
    </row>
    <row r="977" spans="4:12" x14ac:dyDescent="0.2">
      <c r="D977" s="397">
        <f>_xlfn.XLOOKUP(C:C,Table1[for Import to Bank Register dropdown],Table1[for Pivot],0,0,1)</f>
        <v>0</v>
      </c>
      <c r="E977" s="403"/>
      <c r="F977" s="146">
        <f t="shared" si="47"/>
        <v>2222222</v>
      </c>
      <c r="G977" s="375">
        <f t="shared" si="46"/>
        <v>0</v>
      </c>
      <c r="I977" s="376">
        <f>IF(OR(C977="150 Directors advances", C977="120 accounts receivable", C977="720.2 Automobile - Insurance", C977="720.3 Automobile - License", C977="870.4 Rent - Insurance", C977="870.6 Rent - Property Tax", C977="870.7 Rent - Homeoffice", C977="870.9 Rent - Water"),
   0,
   IF(Dashboard!$F$5="Quick",
      IF(OR(C977="190 Automobile",C977="200 computer hardware",C977="210 Computer software",C977="220 Quickbooks software",C977="230 Office equipment",C977="240 Office furniture"),
         E977-(E977/(1+Dashboard!$F$4)),
         0
      ),
      IF(C977="750 Business promotion",
         E977-(E977/(1+4.793/100)),
         E977-(E977/(1+Dashboard!$F$4))
      )
   )
)</f>
        <v>0</v>
      </c>
      <c r="J977" s="26">
        <f>Bank2[[#This Row],[Money in/ (Money out)]]-Bank2[[#This Row],[GST/HST]]</f>
        <v>0</v>
      </c>
      <c r="L977" s="23">
        <f t="shared" si="45"/>
        <v>0</v>
      </c>
    </row>
    <row r="978" spans="4:12" x14ac:dyDescent="0.2">
      <c r="D978" s="397">
        <f>_xlfn.XLOOKUP(C:C,Table1[for Import to Bank Register dropdown],Table1[for Pivot],0,0,1)</f>
        <v>0</v>
      </c>
      <c r="E978" s="403"/>
      <c r="F978" s="146">
        <f t="shared" si="47"/>
        <v>2222222</v>
      </c>
      <c r="G978" s="375">
        <f t="shared" si="46"/>
        <v>0</v>
      </c>
      <c r="I978" s="376">
        <f>IF(OR(C978="150 Directors advances", C978="120 accounts receivable", C978="720.2 Automobile - Insurance", C978="720.3 Automobile - License", C978="870.4 Rent - Insurance", C978="870.6 Rent - Property Tax", C978="870.7 Rent - Homeoffice", C978="870.9 Rent - Water"),
   0,
   IF(Dashboard!$F$5="Quick",
      IF(OR(C978="190 Automobile",C978="200 computer hardware",C978="210 Computer software",C978="220 Quickbooks software",C978="230 Office equipment",C978="240 Office furniture"),
         E978-(E978/(1+Dashboard!$F$4)),
         0
      ),
      IF(C978="750 Business promotion",
         E978-(E978/(1+4.793/100)),
         E978-(E978/(1+Dashboard!$F$4))
      )
   )
)</f>
        <v>0</v>
      </c>
      <c r="J978" s="26">
        <f>Bank2[[#This Row],[Money in/ (Money out)]]-Bank2[[#This Row],[GST/HST]]</f>
        <v>0</v>
      </c>
      <c r="L978" s="23">
        <f t="shared" si="45"/>
        <v>0</v>
      </c>
    </row>
    <row r="979" spans="4:12" x14ac:dyDescent="0.2">
      <c r="D979" s="397">
        <f>_xlfn.XLOOKUP(C:C,Table1[for Import to Bank Register dropdown],Table1[for Pivot],0,0,1)</f>
        <v>0</v>
      </c>
      <c r="E979" s="403"/>
      <c r="F979" s="146">
        <f t="shared" si="47"/>
        <v>2222222</v>
      </c>
      <c r="G979" s="375">
        <f t="shared" si="46"/>
        <v>0</v>
      </c>
      <c r="I979" s="376">
        <f>IF(OR(C979="150 Directors advances", C979="120 accounts receivable", C979="720.2 Automobile - Insurance", C979="720.3 Automobile - License", C979="870.4 Rent - Insurance", C979="870.6 Rent - Property Tax", C979="870.7 Rent - Homeoffice", C979="870.9 Rent - Water"),
   0,
   IF(Dashboard!$F$5="Quick",
      IF(OR(C979="190 Automobile",C979="200 computer hardware",C979="210 Computer software",C979="220 Quickbooks software",C979="230 Office equipment",C979="240 Office furniture"),
         E979-(E979/(1+Dashboard!$F$4)),
         0
      ),
      IF(C979="750 Business promotion",
         E979-(E979/(1+4.793/100)),
         E979-(E979/(1+Dashboard!$F$4))
      )
   )
)</f>
        <v>0</v>
      </c>
      <c r="J979" s="26">
        <f>Bank2[[#This Row],[Money in/ (Money out)]]-Bank2[[#This Row],[GST/HST]]</f>
        <v>0</v>
      </c>
      <c r="L979" s="23">
        <f t="shared" si="45"/>
        <v>0</v>
      </c>
    </row>
    <row r="980" spans="4:12" x14ac:dyDescent="0.2">
      <c r="D980" s="397">
        <f>_xlfn.XLOOKUP(C:C,Table1[for Import to Bank Register dropdown],Table1[for Pivot],0,0,1)</f>
        <v>0</v>
      </c>
      <c r="E980" s="403"/>
      <c r="F980" s="146">
        <f t="shared" si="47"/>
        <v>2222222</v>
      </c>
      <c r="G980" s="375">
        <f t="shared" si="46"/>
        <v>0</v>
      </c>
      <c r="I980" s="376">
        <f>IF(OR(C980="150 Directors advances", C980="120 accounts receivable", C980="720.2 Automobile - Insurance", C980="720.3 Automobile - License", C980="870.4 Rent - Insurance", C980="870.6 Rent - Property Tax", C980="870.7 Rent - Homeoffice", C980="870.9 Rent - Water"),
   0,
   IF(Dashboard!$F$5="Quick",
      IF(OR(C980="190 Automobile",C980="200 computer hardware",C980="210 Computer software",C980="220 Quickbooks software",C980="230 Office equipment",C980="240 Office furniture"),
         E980-(E980/(1+Dashboard!$F$4)),
         0
      ),
      IF(C980="750 Business promotion",
         E980-(E980/(1+4.793/100)),
         E980-(E980/(1+Dashboard!$F$4))
      )
   )
)</f>
        <v>0</v>
      </c>
      <c r="J980" s="26">
        <f>Bank2[[#This Row],[Money in/ (Money out)]]-Bank2[[#This Row],[GST/HST]]</f>
        <v>0</v>
      </c>
      <c r="L980" s="23">
        <f t="shared" si="45"/>
        <v>0</v>
      </c>
    </row>
    <row r="981" spans="4:12" x14ac:dyDescent="0.2">
      <c r="D981" s="397">
        <f>_xlfn.XLOOKUP(C:C,Table1[for Import to Bank Register dropdown],Table1[for Pivot],0,0,1)</f>
        <v>0</v>
      </c>
      <c r="E981" s="403"/>
      <c r="F981" s="146">
        <f t="shared" si="47"/>
        <v>2222222</v>
      </c>
      <c r="G981" s="375">
        <f t="shared" si="46"/>
        <v>0</v>
      </c>
      <c r="I981" s="376">
        <f>IF(OR(C981="150 Directors advances", C981="120 accounts receivable", C981="720.2 Automobile - Insurance", C981="720.3 Automobile - License", C981="870.4 Rent - Insurance", C981="870.6 Rent - Property Tax", C981="870.7 Rent - Homeoffice", C981="870.9 Rent - Water"),
   0,
   IF(Dashboard!$F$5="Quick",
      IF(OR(C981="190 Automobile",C981="200 computer hardware",C981="210 Computer software",C981="220 Quickbooks software",C981="230 Office equipment",C981="240 Office furniture"),
         E981-(E981/(1+Dashboard!$F$4)),
         0
      ),
      IF(C981="750 Business promotion",
         E981-(E981/(1+4.793/100)),
         E981-(E981/(1+Dashboard!$F$4))
      )
   )
)</f>
        <v>0</v>
      </c>
      <c r="J981" s="26">
        <f>Bank2[[#This Row],[Money in/ (Money out)]]-Bank2[[#This Row],[GST/HST]]</f>
        <v>0</v>
      </c>
      <c r="L981" s="23">
        <f t="shared" si="45"/>
        <v>0</v>
      </c>
    </row>
    <row r="982" spans="4:12" x14ac:dyDescent="0.2">
      <c r="D982" s="397">
        <f>_xlfn.XLOOKUP(C:C,Table1[for Import to Bank Register dropdown],Table1[for Pivot],0,0,1)</f>
        <v>0</v>
      </c>
      <c r="E982" s="403"/>
      <c r="F982" s="146">
        <f t="shared" si="47"/>
        <v>2222222</v>
      </c>
      <c r="G982" s="375">
        <f t="shared" si="46"/>
        <v>0</v>
      </c>
      <c r="I982" s="376">
        <f>IF(OR(C982="150 Directors advances", C982="120 accounts receivable", C982="720.2 Automobile - Insurance", C982="720.3 Automobile - License", C982="870.4 Rent - Insurance", C982="870.6 Rent - Property Tax", C982="870.7 Rent - Homeoffice", C982="870.9 Rent - Water"),
   0,
   IF(Dashboard!$F$5="Quick",
      IF(OR(C982="190 Automobile",C982="200 computer hardware",C982="210 Computer software",C982="220 Quickbooks software",C982="230 Office equipment",C982="240 Office furniture"),
         E982-(E982/(1+Dashboard!$F$4)),
         0
      ),
      IF(C982="750 Business promotion",
         E982-(E982/(1+4.793/100)),
         E982-(E982/(1+Dashboard!$F$4))
      )
   )
)</f>
        <v>0</v>
      </c>
      <c r="J982" s="26">
        <f>Bank2[[#This Row],[Money in/ (Money out)]]-Bank2[[#This Row],[GST/HST]]</f>
        <v>0</v>
      </c>
      <c r="L982" s="23">
        <f t="shared" si="45"/>
        <v>0</v>
      </c>
    </row>
    <row r="983" spans="4:12" x14ac:dyDescent="0.2">
      <c r="D983" s="397">
        <f>_xlfn.XLOOKUP(C:C,Table1[for Import to Bank Register dropdown],Table1[for Pivot],0,0,1)</f>
        <v>0</v>
      </c>
      <c r="E983" s="403"/>
      <c r="F983" s="146">
        <f t="shared" si="47"/>
        <v>2222222</v>
      </c>
      <c r="G983" s="375">
        <f t="shared" si="46"/>
        <v>0</v>
      </c>
      <c r="I983" s="376">
        <f>IF(OR(C983="150 Directors advances", C983="120 accounts receivable", C983="720.2 Automobile - Insurance", C983="720.3 Automobile - License", C983="870.4 Rent - Insurance", C983="870.6 Rent - Property Tax", C983="870.7 Rent - Homeoffice", C983="870.9 Rent - Water"),
   0,
   IF(Dashboard!$F$5="Quick",
      IF(OR(C983="190 Automobile",C983="200 computer hardware",C983="210 Computer software",C983="220 Quickbooks software",C983="230 Office equipment",C983="240 Office furniture"),
         E983-(E983/(1+Dashboard!$F$4)),
         0
      ),
      IF(C983="750 Business promotion",
         E983-(E983/(1+4.793/100)),
         E983-(E983/(1+Dashboard!$F$4))
      )
   )
)</f>
        <v>0</v>
      </c>
      <c r="J983" s="26">
        <f>Bank2[[#This Row],[Money in/ (Money out)]]-Bank2[[#This Row],[GST/HST]]</f>
        <v>0</v>
      </c>
      <c r="L983" s="23">
        <f t="shared" si="45"/>
        <v>0</v>
      </c>
    </row>
    <row r="984" spans="4:12" x14ac:dyDescent="0.2">
      <c r="D984" s="397">
        <f>_xlfn.XLOOKUP(C:C,Table1[for Import to Bank Register dropdown],Table1[for Pivot],0,0,1)</f>
        <v>0</v>
      </c>
      <c r="E984" s="403"/>
      <c r="F984" s="146">
        <f t="shared" si="47"/>
        <v>2222222</v>
      </c>
      <c r="G984" s="375">
        <f t="shared" si="46"/>
        <v>0</v>
      </c>
      <c r="I984" s="376">
        <f>IF(OR(C984="150 Directors advances", C984="120 accounts receivable", C984="720.2 Automobile - Insurance", C984="720.3 Automobile - License", C984="870.4 Rent - Insurance", C984="870.6 Rent - Property Tax", C984="870.7 Rent - Homeoffice", C984="870.9 Rent - Water"),
   0,
   IF(Dashboard!$F$5="Quick",
      IF(OR(C984="190 Automobile",C984="200 computer hardware",C984="210 Computer software",C984="220 Quickbooks software",C984="230 Office equipment",C984="240 Office furniture"),
         E984-(E984/(1+Dashboard!$F$4)),
         0
      ),
      IF(C984="750 Business promotion",
         E984-(E984/(1+4.793/100)),
         E984-(E984/(1+Dashboard!$F$4))
      )
   )
)</f>
        <v>0</v>
      </c>
      <c r="J984" s="26">
        <f>Bank2[[#This Row],[Money in/ (Money out)]]-Bank2[[#This Row],[GST/HST]]</f>
        <v>0</v>
      </c>
      <c r="L984" s="23">
        <f t="shared" si="45"/>
        <v>0</v>
      </c>
    </row>
    <row r="985" spans="4:12" x14ac:dyDescent="0.2">
      <c r="D985" s="397">
        <f>_xlfn.XLOOKUP(C:C,Table1[for Import to Bank Register dropdown],Table1[for Pivot],0,0,1)</f>
        <v>0</v>
      </c>
      <c r="E985" s="403"/>
      <c r="F985" s="146">
        <f t="shared" si="47"/>
        <v>2222222</v>
      </c>
      <c r="G985" s="375">
        <f t="shared" si="46"/>
        <v>0</v>
      </c>
      <c r="I985" s="376">
        <f>IF(OR(C985="150 Directors advances", C985="120 accounts receivable", C985="720.2 Automobile - Insurance", C985="720.3 Automobile - License", C985="870.4 Rent - Insurance", C985="870.6 Rent - Property Tax", C985="870.7 Rent - Homeoffice", C985="870.9 Rent - Water"),
   0,
   IF(Dashboard!$F$5="Quick",
      IF(OR(C985="190 Automobile",C985="200 computer hardware",C985="210 Computer software",C985="220 Quickbooks software",C985="230 Office equipment",C985="240 Office furniture"),
         E985-(E985/(1+Dashboard!$F$4)),
         0
      ),
      IF(C985="750 Business promotion",
         E985-(E985/(1+4.793/100)),
         E985-(E985/(1+Dashboard!$F$4))
      )
   )
)</f>
        <v>0</v>
      </c>
      <c r="J985" s="26">
        <f>Bank2[[#This Row],[Money in/ (Money out)]]-Bank2[[#This Row],[GST/HST]]</f>
        <v>0</v>
      </c>
      <c r="L985" s="23">
        <f t="shared" si="45"/>
        <v>0</v>
      </c>
    </row>
    <row r="986" spans="4:12" x14ac:dyDescent="0.2">
      <c r="D986" s="397">
        <f>_xlfn.XLOOKUP(C:C,Table1[for Import to Bank Register dropdown],Table1[for Pivot],0,0,1)</f>
        <v>0</v>
      </c>
      <c r="E986" s="403"/>
      <c r="F986" s="146">
        <f t="shared" si="47"/>
        <v>2222222</v>
      </c>
      <c r="G986" s="375">
        <f t="shared" si="46"/>
        <v>0</v>
      </c>
      <c r="I986" s="376">
        <f>IF(OR(C986="150 Directors advances", C986="120 accounts receivable", C986="720.2 Automobile - Insurance", C986="720.3 Automobile - License", C986="870.4 Rent - Insurance", C986="870.6 Rent - Property Tax", C986="870.7 Rent - Homeoffice", C986="870.9 Rent - Water"),
   0,
   IF(Dashboard!$F$5="Quick",
      IF(OR(C986="190 Automobile",C986="200 computer hardware",C986="210 Computer software",C986="220 Quickbooks software",C986="230 Office equipment",C986="240 Office furniture"),
         E986-(E986/(1+Dashboard!$F$4)),
         0
      ),
      IF(C986="750 Business promotion",
         E986-(E986/(1+4.793/100)),
         E986-(E986/(1+Dashboard!$F$4))
      )
   )
)</f>
        <v>0</v>
      </c>
      <c r="J986" s="26">
        <f>Bank2[[#This Row],[Money in/ (Money out)]]-Bank2[[#This Row],[GST/HST]]</f>
        <v>0</v>
      </c>
      <c r="L986" s="23">
        <f t="shared" si="45"/>
        <v>0</v>
      </c>
    </row>
    <row r="987" spans="4:12" x14ac:dyDescent="0.2">
      <c r="D987" s="397">
        <f>_xlfn.XLOOKUP(C:C,Table1[for Import to Bank Register dropdown],Table1[for Pivot],0,0,1)</f>
        <v>0</v>
      </c>
      <c r="E987" s="403"/>
      <c r="F987" s="146">
        <f t="shared" si="47"/>
        <v>2222222</v>
      </c>
      <c r="G987" s="375">
        <f t="shared" si="46"/>
        <v>0</v>
      </c>
      <c r="I987" s="376">
        <f>IF(OR(C987="150 Directors advances", C987="120 accounts receivable", C987="720.2 Automobile - Insurance", C987="720.3 Automobile - License", C987="870.4 Rent - Insurance", C987="870.6 Rent - Property Tax", C987="870.7 Rent - Homeoffice", C987="870.9 Rent - Water"),
   0,
   IF(Dashboard!$F$5="Quick",
      IF(OR(C987="190 Automobile",C987="200 computer hardware",C987="210 Computer software",C987="220 Quickbooks software",C987="230 Office equipment",C987="240 Office furniture"),
         E987-(E987/(1+Dashboard!$F$4)),
         0
      ),
      IF(C987="750 Business promotion",
         E987-(E987/(1+4.793/100)),
         E987-(E987/(1+Dashboard!$F$4))
      )
   )
)</f>
        <v>0</v>
      </c>
      <c r="J987" s="26">
        <f>Bank2[[#This Row],[Money in/ (Money out)]]-Bank2[[#This Row],[GST/HST]]</f>
        <v>0</v>
      </c>
      <c r="L987" s="23">
        <f t="shared" si="45"/>
        <v>0</v>
      </c>
    </row>
    <row r="988" spans="4:12" x14ac:dyDescent="0.2">
      <c r="D988" s="397">
        <f>_xlfn.XLOOKUP(C:C,Table1[for Import to Bank Register dropdown],Table1[for Pivot],0,0,1)</f>
        <v>0</v>
      </c>
      <c r="E988" s="403"/>
      <c r="F988" s="146">
        <f t="shared" si="47"/>
        <v>2222222</v>
      </c>
      <c r="G988" s="375">
        <f t="shared" si="46"/>
        <v>0</v>
      </c>
      <c r="I988" s="376">
        <f>IF(OR(C988="150 Directors advances", C988="120 accounts receivable", C988="720.2 Automobile - Insurance", C988="720.3 Automobile - License", C988="870.4 Rent - Insurance", C988="870.6 Rent - Property Tax", C988="870.7 Rent - Homeoffice", C988="870.9 Rent - Water"),
   0,
   IF(Dashboard!$F$5="Quick",
      IF(OR(C988="190 Automobile",C988="200 computer hardware",C988="210 Computer software",C988="220 Quickbooks software",C988="230 Office equipment",C988="240 Office furniture"),
         E988-(E988/(1+Dashboard!$F$4)),
         0
      ),
      IF(C988="750 Business promotion",
         E988-(E988/(1+4.793/100)),
         E988-(E988/(1+Dashboard!$F$4))
      )
   )
)</f>
        <v>0</v>
      </c>
      <c r="J988" s="26">
        <f>Bank2[[#This Row],[Money in/ (Money out)]]-Bank2[[#This Row],[GST/HST]]</f>
        <v>0</v>
      </c>
      <c r="L988" s="23">
        <f t="shared" si="45"/>
        <v>0</v>
      </c>
    </row>
    <row r="989" spans="4:12" x14ac:dyDescent="0.2">
      <c r="D989" s="397">
        <f>_xlfn.XLOOKUP(C:C,Table1[for Import to Bank Register dropdown],Table1[for Pivot],0,0,1)</f>
        <v>0</v>
      </c>
      <c r="E989" s="403"/>
      <c r="F989" s="146">
        <f t="shared" si="47"/>
        <v>2222222</v>
      </c>
      <c r="G989" s="375">
        <f t="shared" si="46"/>
        <v>0</v>
      </c>
      <c r="I989" s="376">
        <f>IF(OR(C989="150 Directors advances", C989="120 accounts receivable", C989="720.2 Automobile - Insurance", C989="720.3 Automobile - License", C989="870.4 Rent - Insurance", C989="870.6 Rent - Property Tax", C989="870.7 Rent - Homeoffice", C989="870.9 Rent - Water"),
   0,
   IF(Dashboard!$F$5="Quick",
      IF(OR(C989="190 Automobile",C989="200 computer hardware",C989="210 Computer software",C989="220 Quickbooks software",C989="230 Office equipment",C989="240 Office furniture"),
         E989-(E989/(1+Dashboard!$F$4)),
         0
      ),
      IF(C989="750 Business promotion",
         E989-(E989/(1+4.793/100)),
         E989-(E989/(1+Dashboard!$F$4))
      )
   )
)</f>
        <v>0</v>
      </c>
      <c r="J989" s="26">
        <f>Bank2[[#This Row],[Money in/ (Money out)]]-Bank2[[#This Row],[GST/HST]]</f>
        <v>0</v>
      </c>
      <c r="L989" s="23">
        <f t="shared" si="45"/>
        <v>0</v>
      </c>
    </row>
    <row r="990" spans="4:12" x14ac:dyDescent="0.2">
      <c r="D990" s="397">
        <f>_xlfn.XLOOKUP(C:C,Table1[for Import to Bank Register dropdown],Table1[for Pivot],0,0,1)</f>
        <v>0</v>
      </c>
      <c r="E990" s="403"/>
      <c r="F990" s="146">
        <f t="shared" si="47"/>
        <v>2222222</v>
      </c>
      <c r="G990" s="375">
        <f t="shared" si="46"/>
        <v>0</v>
      </c>
      <c r="I990" s="376">
        <f>IF(OR(C990="150 Directors advances", C990="120 accounts receivable", C990="720.2 Automobile - Insurance", C990="720.3 Automobile - License", C990="870.4 Rent - Insurance", C990="870.6 Rent - Property Tax", C990="870.7 Rent - Homeoffice", C990="870.9 Rent - Water"),
   0,
   IF(Dashboard!$F$5="Quick",
      IF(OR(C990="190 Automobile",C990="200 computer hardware",C990="210 Computer software",C990="220 Quickbooks software",C990="230 Office equipment",C990="240 Office furniture"),
         E990-(E990/(1+Dashboard!$F$4)),
         0
      ),
      IF(C990="750 Business promotion",
         E990-(E990/(1+4.793/100)),
         E990-(E990/(1+Dashboard!$F$4))
      )
   )
)</f>
        <v>0</v>
      </c>
      <c r="J990" s="26">
        <f>Bank2[[#This Row],[Money in/ (Money out)]]-Bank2[[#This Row],[GST/HST]]</f>
        <v>0</v>
      </c>
      <c r="L990" s="23">
        <f t="shared" si="45"/>
        <v>0</v>
      </c>
    </row>
    <row r="991" spans="4:12" x14ac:dyDescent="0.2">
      <c r="D991" s="397">
        <f>_xlfn.XLOOKUP(C:C,Table1[for Import to Bank Register dropdown],Table1[for Pivot],0,0,1)</f>
        <v>0</v>
      </c>
      <c r="E991" s="403"/>
      <c r="F991" s="146">
        <f t="shared" si="47"/>
        <v>2222222</v>
      </c>
      <c r="G991" s="375">
        <f t="shared" si="46"/>
        <v>0</v>
      </c>
      <c r="I991" s="376">
        <f>IF(OR(C991="150 Directors advances", C991="120 accounts receivable", C991="720.2 Automobile - Insurance", C991="720.3 Automobile - License", C991="870.4 Rent - Insurance", C991="870.6 Rent - Property Tax", C991="870.7 Rent - Homeoffice", C991="870.9 Rent - Water"),
   0,
   IF(Dashboard!$F$5="Quick",
      IF(OR(C991="190 Automobile",C991="200 computer hardware",C991="210 Computer software",C991="220 Quickbooks software",C991="230 Office equipment",C991="240 Office furniture"),
         E991-(E991/(1+Dashboard!$F$4)),
         0
      ),
      IF(C991="750 Business promotion",
         E991-(E991/(1+4.793/100)),
         E991-(E991/(1+Dashboard!$F$4))
      )
   )
)</f>
        <v>0</v>
      </c>
      <c r="J991" s="26">
        <f>Bank2[[#This Row],[Money in/ (Money out)]]-Bank2[[#This Row],[GST/HST]]</f>
        <v>0</v>
      </c>
      <c r="L991" s="23">
        <f t="shared" si="45"/>
        <v>0</v>
      </c>
    </row>
    <row r="992" spans="4:12" x14ac:dyDescent="0.2">
      <c r="D992" s="397">
        <f>_xlfn.XLOOKUP(C:C,Table1[for Import to Bank Register dropdown],Table1[for Pivot],0,0,1)</f>
        <v>0</v>
      </c>
      <c r="E992" s="403"/>
      <c r="F992" s="146">
        <f t="shared" si="47"/>
        <v>2222222</v>
      </c>
      <c r="G992" s="375">
        <f t="shared" si="46"/>
        <v>0</v>
      </c>
      <c r="I992" s="376">
        <f>IF(OR(C992="150 Directors advances", C992="120 accounts receivable", C992="720.2 Automobile - Insurance", C992="720.3 Automobile - License", C992="870.4 Rent - Insurance", C992="870.6 Rent - Property Tax", C992="870.7 Rent - Homeoffice", C992="870.9 Rent - Water"),
   0,
   IF(Dashboard!$F$5="Quick",
      IF(OR(C992="190 Automobile",C992="200 computer hardware",C992="210 Computer software",C992="220 Quickbooks software",C992="230 Office equipment",C992="240 Office furniture"),
         E992-(E992/(1+Dashboard!$F$4)),
         0
      ),
      IF(C992="750 Business promotion",
         E992-(E992/(1+4.793/100)),
         E992-(E992/(1+Dashboard!$F$4))
      )
   )
)</f>
        <v>0</v>
      </c>
      <c r="J992" s="26">
        <f>Bank2[[#This Row],[Money in/ (Money out)]]-Bank2[[#This Row],[GST/HST]]</f>
        <v>0</v>
      </c>
      <c r="L992" s="23">
        <f t="shared" si="45"/>
        <v>0</v>
      </c>
    </row>
    <row r="993" spans="4:12" x14ac:dyDescent="0.2">
      <c r="D993" s="397">
        <f>_xlfn.XLOOKUP(C:C,Table1[for Import to Bank Register dropdown],Table1[for Pivot],0,0,1)</f>
        <v>0</v>
      </c>
      <c r="E993" s="403"/>
      <c r="F993" s="146">
        <f t="shared" si="47"/>
        <v>2222222</v>
      </c>
      <c r="G993" s="375">
        <f t="shared" si="46"/>
        <v>0</v>
      </c>
      <c r="I993" s="376">
        <f>IF(OR(C993="150 Directors advances", C993="120 accounts receivable", C993="720.2 Automobile - Insurance", C993="720.3 Automobile - License", C993="870.4 Rent - Insurance", C993="870.6 Rent - Property Tax", C993="870.7 Rent - Homeoffice", C993="870.9 Rent - Water"),
   0,
   IF(Dashboard!$F$5="Quick",
      IF(OR(C993="190 Automobile",C993="200 computer hardware",C993="210 Computer software",C993="220 Quickbooks software",C993="230 Office equipment",C993="240 Office furniture"),
         E993-(E993/(1+Dashboard!$F$4)),
         0
      ),
      IF(C993="750 Business promotion",
         E993-(E993/(1+4.793/100)),
         E993-(E993/(1+Dashboard!$F$4))
      )
   )
)</f>
        <v>0</v>
      </c>
      <c r="J993" s="26">
        <f>Bank2[[#This Row],[Money in/ (Money out)]]-Bank2[[#This Row],[GST/HST]]</f>
        <v>0</v>
      </c>
      <c r="L993" s="23">
        <f t="shared" si="45"/>
        <v>0</v>
      </c>
    </row>
    <row r="994" spans="4:12" x14ac:dyDescent="0.2">
      <c r="D994" s="397">
        <f>_xlfn.XLOOKUP(C:C,Table1[for Import to Bank Register dropdown],Table1[for Pivot],0,0,1)</f>
        <v>0</v>
      </c>
      <c r="E994" s="403"/>
      <c r="F994" s="146">
        <f t="shared" si="47"/>
        <v>2222222</v>
      </c>
      <c r="G994" s="375">
        <f t="shared" si="46"/>
        <v>0</v>
      </c>
      <c r="I994" s="376">
        <f>IF(OR(C994="150 Directors advances", C994="120 accounts receivable", C994="720.2 Automobile - Insurance", C994="720.3 Automobile - License", C994="870.4 Rent - Insurance", C994="870.6 Rent - Property Tax", C994="870.7 Rent - Homeoffice", C994="870.9 Rent - Water"),
   0,
   IF(Dashboard!$F$5="Quick",
      IF(OR(C994="190 Automobile",C994="200 computer hardware",C994="210 Computer software",C994="220 Quickbooks software",C994="230 Office equipment",C994="240 Office furniture"),
         E994-(E994/(1+Dashboard!$F$4)),
         0
      ),
      IF(C994="750 Business promotion",
         E994-(E994/(1+4.793/100)),
         E994-(E994/(1+Dashboard!$F$4))
      )
   )
)</f>
        <v>0</v>
      </c>
      <c r="J994" s="26">
        <f>Bank2[[#This Row],[Money in/ (Money out)]]-Bank2[[#This Row],[GST/HST]]</f>
        <v>0</v>
      </c>
      <c r="L994" s="23">
        <f t="shared" si="45"/>
        <v>0</v>
      </c>
    </row>
    <row r="995" spans="4:12" x14ac:dyDescent="0.2">
      <c r="D995" s="397">
        <f>_xlfn.XLOOKUP(C:C,Table1[for Import to Bank Register dropdown],Table1[for Pivot],0,0,1)</f>
        <v>0</v>
      </c>
      <c r="E995" s="403"/>
      <c r="F995" s="146">
        <f t="shared" si="47"/>
        <v>2222222</v>
      </c>
      <c r="G995" s="375">
        <f t="shared" si="46"/>
        <v>0</v>
      </c>
      <c r="I995" s="376">
        <f>IF(OR(C995="150 Directors advances", C995="120 accounts receivable", C995="720.2 Automobile - Insurance", C995="720.3 Automobile - License", C995="870.4 Rent - Insurance", C995="870.6 Rent - Property Tax", C995="870.7 Rent - Homeoffice", C995="870.9 Rent - Water"),
   0,
   IF(Dashboard!$F$5="Quick",
      IF(OR(C995="190 Automobile",C995="200 computer hardware",C995="210 Computer software",C995="220 Quickbooks software",C995="230 Office equipment",C995="240 Office furniture"),
         E995-(E995/(1+Dashboard!$F$4)),
         0
      ),
      IF(C995="750 Business promotion",
         E995-(E995/(1+4.793/100)),
         E995-(E995/(1+Dashboard!$F$4))
      )
   )
)</f>
        <v>0</v>
      </c>
      <c r="J995" s="26">
        <f>Bank2[[#This Row],[Money in/ (Money out)]]-Bank2[[#This Row],[GST/HST]]</f>
        <v>0</v>
      </c>
      <c r="L995" s="23">
        <f t="shared" si="45"/>
        <v>0</v>
      </c>
    </row>
    <row r="996" spans="4:12" x14ac:dyDescent="0.2">
      <c r="D996" s="397">
        <f>_xlfn.XLOOKUP(C:C,Table1[for Import to Bank Register dropdown],Table1[for Pivot],0,0,1)</f>
        <v>0</v>
      </c>
      <c r="E996" s="403"/>
      <c r="F996" s="146">
        <f t="shared" si="47"/>
        <v>2222222</v>
      </c>
      <c r="G996" s="375">
        <f t="shared" si="46"/>
        <v>0</v>
      </c>
      <c r="I996" s="376">
        <f>IF(OR(C996="150 Directors advances", C996="120 accounts receivable", C996="720.2 Automobile - Insurance", C996="720.3 Automobile - License", C996="870.4 Rent - Insurance", C996="870.6 Rent - Property Tax", C996="870.7 Rent - Homeoffice", C996="870.9 Rent - Water"),
   0,
   IF(Dashboard!$F$5="Quick",
      IF(OR(C996="190 Automobile",C996="200 computer hardware",C996="210 Computer software",C996="220 Quickbooks software",C996="230 Office equipment",C996="240 Office furniture"),
         E996-(E996/(1+Dashboard!$F$4)),
         0
      ),
      IF(C996="750 Business promotion",
         E996-(E996/(1+4.793/100)),
         E996-(E996/(1+Dashboard!$F$4))
      )
   )
)</f>
        <v>0</v>
      </c>
      <c r="J996" s="26">
        <f>Bank2[[#This Row],[Money in/ (Money out)]]-Bank2[[#This Row],[GST/HST]]</f>
        <v>0</v>
      </c>
      <c r="L996" s="23">
        <f t="shared" si="45"/>
        <v>0</v>
      </c>
    </row>
    <row r="997" spans="4:12" x14ac:dyDescent="0.2">
      <c r="D997" s="397">
        <f>_xlfn.XLOOKUP(C:C,Table1[for Import to Bank Register dropdown],Table1[for Pivot],0,0,1)</f>
        <v>0</v>
      </c>
      <c r="E997" s="403"/>
      <c r="F997" s="146">
        <f t="shared" si="47"/>
        <v>2222222</v>
      </c>
      <c r="G997" s="375">
        <f t="shared" si="46"/>
        <v>0</v>
      </c>
      <c r="I997" s="376">
        <f>IF(OR(C997="150 Directors advances", C997="120 accounts receivable", C997="720.2 Automobile - Insurance", C997="720.3 Automobile - License", C997="870.4 Rent - Insurance", C997="870.6 Rent - Property Tax", C997="870.7 Rent - Homeoffice", C997="870.9 Rent - Water"),
   0,
   IF(Dashboard!$F$5="Quick",
      IF(OR(C997="190 Automobile",C997="200 computer hardware",C997="210 Computer software",C997="220 Quickbooks software",C997="230 Office equipment",C997="240 Office furniture"),
         E997-(E997/(1+Dashboard!$F$4)),
         0
      ),
      IF(C997="750 Business promotion",
         E997-(E997/(1+4.793/100)),
         E997-(E997/(1+Dashboard!$F$4))
      )
   )
)</f>
        <v>0</v>
      </c>
      <c r="J997" s="26">
        <f>Bank2[[#This Row],[Money in/ (Money out)]]-Bank2[[#This Row],[GST/HST]]</f>
        <v>0</v>
      </c>
      <c r="L997" s="23">
        <f t="shared" si="45"/>
        <v>0</v>
      </c>
    </row>
    <row r="998" spans="4:12" x14ac:dyDescent="0.2">
      <c r="D998" s="397">
        <f>_xlfn.XLOOKUP(C:C,Table1[for Import to Bank Register dropdown],Table1[for Pivot],0,0,1)</f>
        <v>0</v>
      </c>
      <c r="E998" s="403"/>
      <c r="F998" s="146">
        <f t="shared" si="47"/>
        <v>2222222</v>
      </c>
      <c r="G998" s="375">
        <f t="shared" si="46"/>
        <v>0</v>
      </c>
      <c r="I998" s="376">
        <f>IF(OR(C998="150 Directors advances", C998="120 accounts receivable", C998="720.2 Automobile - Insurance", C998="720.3 Automobile - License", C998="870.4 Rent - Insurance", C998="870.6 Rent - Property Tax", C998="870.7 Rent - Homeoffice", C998="870.9 Rent - Water"),
   0,
   IF(Dashboard!$F$5="Quick",
      IF(OR(C998="190 Automobile",C998="200 computer hardware",C998="210 Computer software",C998="220 Quickbooks software",C998="230 Office equipment",C998="240 Office furniture"),
         E998-(E998/(1+Dashboard!$F$4)),
         0
      ),
      IF(C998="750 Business promotion",
         E998-(E998/(1+4.793/100)),
         E998-(E998/(1+Dashboard!$F$4))
      )
   )
)</f>
        <v>0</v>
      </c>
      <c r="J998" s="26">
        <f>Bank2[[#This Row],[Money in/ (Money out)]]-Bank2[[#This Row],[GST/HST]]</f>
        <v>0</v>
      </c>
      <c r="L998" s="23">
        <f t="shared" si="45"/>
        <v>0</v>
      </c>
    </row>
    <row r="999" spans="4:12" x14ac:dyDescent="0.2">
      <c r="D999" s="397">
        <f>_xlfn.XLOOKUP(C:C,Table1[for Import to Bank Register dropdown],Table1[for Pivot],0,0,1)</f>
        <v>0</v>
      </c>
      <c r="E999" s="403"/>
      <c r="F999" s="146">
        <f t="shared" si="47"/>
        <v>2222222</v>
      </c>
      <c r="G999" s="375">
        <f t="shared" si="46"/>
        <v>0</v>
      </c>
      <c r="I999" s="376">
        <f>IF(OR(C999="150 Directors advances", C999="120 accounts receivable", C999="720.2 Automobile - Insurance", C999="720.3 Automobile - License", C999="870.4 Rent - Insurance", C999="870.6 Rent - Property Tax", C999="870.7 Rent - Homeoffice", C999="870.9 Rent - Water"),
   0,
   IF(Dashboard!$F$5="Quick",
      IF(OR(C999="190 Automobile",C999="200 computer hardware",C999="210 Computer software",C999="220 Quickbooks software",C999="230 Office equipment",C999="240 Office furniture"),
         E999-(E999/(1+Dashboard!$F$4)),
         0
      ),
      IF(C999="750 Business promotion",
         E999-(E999/(1+4.793/100)),
         E999-(E999/(1+Dashboard!$F$4))
      )
   )
)</f>
        <v>0</v>
      </c>
      <c r="J999" s="26">
        <f>Bank2[[#This Row],[Money in/ (Money out)]]-Bank2[[#This Row],[GST/HST]]</f>
        <v>0</v>
      </c>
      <c r="L999" s="23">
        <f t="shared" si="45"/>
        <v>0</v>
      </c>
    </row>
    <row r="1000" spans="4:12" x14ac:dyDescent="0.2">
      <c r="D1000" s="397">
        <f>_xlfn.XLOOKUP(C:C,Table1[for Import to Bank Register dropdown],Table1[for Pivot],0,0,1)</f>
        <v>0</v>
      </c>
      <c r="E1000" s="403"/>
      <c r="F1000" s="146">
        <f t="shared" si="47"/>
        <v>2222222</v>
      </c>
      <c r="G1000" s="375">
        <f t="shared" si="46"/>
        <v>0</v>
      </c>
      <c r="I1000" s="376">
        <f>IF(OR(C1000="150 Directors advances", C1000="120 accounts receivable", C1000="720.2 Automobile - Insurance", C1000="720.3 Automobile - License", C1000="870.4 Rent - Insurance", C1000="870.6 Rent - Property Tax", C1000="870.7 Rent - Homeoffice", C1000="870.9 Rent - Water"),
   0,
   IF(Dashboard!$F$5="Quick",
      IF(OR(C1000="190 Automobile",C1000="200 computer hardware",C1000="210 Computer software",C1000="220 Quickbooks software",C1000="230 Office equipment",C1000="240 Office furniture"),
         E1000-(E1000/(1+Dashboard!$F$4)),
         0
      ),
      IF(C1000="750 Business promotion",
         E1000-(E1000/(1+4.793/100)),
         E1000-(E1000/(1+Dashboard!$F$4))
      )
   )
)</f>
        <v>0</v>
      </c>
      <c r="J1000" s="26">
        <f>Bank2[[#This Row],[Money in/ (Money out)]]-Bank2[[#This Row],[GST/HST]]</f>
        <v>0</v>
      </c>
      <c r="L1000" s="23">
        <f t="shared" si="45"/>
        <v>0</v>
      </c>
    </row>
    <row r="1001" spans="4:12" x14ac:dyDescent="0.2">
      <c r="D1001" s="397">
        <f>_xlfn.XLOOKUP(C:C,Table1[for Import to Bank Register dropdown],Table1[for Pivot],0,0,1)</f>
        <v>0</v>
      </c>
      <c r="E1001" s="403"/>
      <c r="F1001" s="146">
        <f t="shared" si="47"/>
        <v>2222222</v>
      </c>
      <c r="G1001" s="375">
        <f t="shared" si="46"/>
        <v>0</v>
      </c>
      <c r="I1001" s="376">
        <f>IF(OR(C1001="150 Directors advances", C1001="120 accounts receivable", C1001="720.2 Automobile - Insurance", C1001="720.3 Automobile - License", C1001="870.4 Rent - Insurance", C1001="870.6 Rent - Property Tax", C1001="870.7 Rent - Homeoffice", C1001="870.9 Rent - Water"),
   0,
   IF(Dashboard!$F$5="Quick",
      IF(OR(C1001="190 Automobile",C1001="200 computer hardware",C1001="210 Computer software",C1001="220 Quickbooks software",C1001="230 Office equipment",C1001="240 Office furniture"),
         E1001-(E1001/(1+Dashboard!$F$4)),
         0
      ),
      IF(C1001="750 Business promotion",
         E1001-(E1001/(1+4.793/100)),
         E1001-(E1001/(1+Dashboard!$F$4))
      )
   )
)</f>
        <v>0</v>
      </c>
      <c r="J1001" s="26">
        <f>Bank2[[#This Row],[Money in/ (Money out)]]-Bank2[[#This Row],[GST/HST]]</f>
        <v>0</v>
      </c>
      <c r="L1001" s="23">
        <f t="shared" si="45"/>
        <v>0</v>
      </c>
    </row>
    <row r="1002" spans="4:12" x14ac:dyDescent="0.2">
      <c r="D1002" s="397">
        <f>_xlfn.XLOOKUP(C:C,Table1[for Import to Bank Register dropdown],Table1[for Pivot],0,0,1)</f>
        <v>0</v>
      </c>
      <c r="E1002" s="403"/>
      <c r="F1002" s="146">
        <f t="shared" si="47"/>
        <v>2222222</v>
      </c>
      <c r="G1002" s="375">
        <f t="shared" si="46"/>
        <v>0</v>
      </c>
      <c r="I1002" s="376">
        <f>IF(OR(C1002="150 Directors advances", C1002="120 accounts receivable", C1002="720.2 Automobile - Insurance", C1002="720.3 Automobile - License", C1002="870.4 Rent - Insurance", C1002="870.6 Rent - Property Tax", C1002="870.7 Rent - Homeoffice", C1002="870.9 Rent - Water"),
   0,
   IF(Dashboard!$F$5="Quick",
      IF(OR(C1002="190 Automobile",C1002="200 computer hardware",C1002="210 Computer software",C1002="220 Quickbooks software",C1002="230 Office equipment",C1002="240 Office furniture"),
         E1002-(E1002/(1+Dashboard!$F$4)),
         0
      ),
      IF(C1002="750 Business promotion",
         E1002-(E1002/(1+4.793/100)),
         E1002-(E1002/(1+Dashboard!$F$4))
      )
   )
)</f>
        <v>0</v>
      </c>
      <c r="J1002" s="26">
        <f>Bank2[[#This Row],[Money in/ (Money out)]]-Bank2[[#This Row],[GST/HST]]</f>
        <v>0</v>
      </c>
      <c r="L1002" s="23">
        <f t="shared" si="45"/>
        <v>0</v>
      </c>
    </row>
    <row r="1003" spans="4:12" x14ac:dyDescent="0.2">
      <c r="D1003" s="397">
        <f>_xlfn.XLOOKUP(C:C,Table1[for Import to Bank Register dropdown],Table1[for Pivot],0,0,1)</f>
        <v>0</v>
      </c>
      <c r="E1003" s="403"/>
      <c r="F1003" s="146">
        <f t="shared" si="47"/>
        <v>2222222</v>
      </c>
      <c r="G1003" s="375">
        <f t="shared" si="46"/>
        <v>0</v>
      </c>
      <c r="I1003" s="376">
        <f>IF(OR(C1003="150 Directors advances", C1003="120 accounts receivable", C1003="720.2 Automobile - Insurance", C1003="720.3 Automobile - License", C1003="870.4 Rent - Insurance", C1003="870.6 Rent - Property Tax", C1003="870.7 Rent - Homeoffice", C1003="870.9 Rent - Water"),
   0,
   IF(Dashboard!$F$5="Quick",
      IF(OR(C1003="190 Automobile",C1003="200 computer hardware",C1003="210 Computer software",C1003="220 Quickbooks software",C1003="230 Office equipment",C1003="240 Office furniture"),
         E1003-(E1003/(1+Dashboard!$F$4)),
         0
      ),
      IF(C1003="750 Business promotion",
         E1003-(E1003/(1+4.793/100)),
         E1003-(E1003/(1+Dashboard!$F$4))
      )
   )
)</f>
        <v>0</v>
      </c>
      <c r="J1003" s="26">
        <f>Bank2[[#This Row],[Money in/ (Money out)]]-Bank2[[#This Row],[GST/HST]]</f>
        <v>0</v>
      </c>
      <c r="L1003" s="23">
        <f t="shared" si="45"/>
        <v>0</v>
      </c>
    </row>
    <row r="1004" spans="4:12" x14ac:dyDescent="0.2">
      <c r="D1004" s="397">
        <f>_xlfn.XLOOKUP(C:C,Table1[for Import to Bank Register dropdown],Table1[for Pivot],0,0,1)</f>
        <v>0</v>
      </c>
      <c r="E1004" s="403"/>
      <c r="F1004" s="146">
        <f t="shared" si="47"/>
        <v>2222222</v>
      </c>
      <c r="G1004" s="375">
        <f t="shared" si="46"/>
        <v>0</v>
      </c>
      <c r="I1004" s="376">
        <f>IF(OR(C1004="150 Directors advances", C1004="120 accounts receivable", C1004="720.2 Automobile - Insurance", C1004="720.3 Automobile - License", C1004="870.4 Rent - Insurance", C1004="870.6 Rent - Property Tax", C1004="870.7 Rent - Homeoffice", C1004="870.9 Rent - Water"),
   0,
   IF(Dashboard!$F$5="Quick",
      IF(OR(C1004="190 Automobile",C1004="200 computer hardware",C1004="210 Computer software",C1004="220 Quickbooks software",C1004="230 Office equipment",C1004="240 Office furniture"),
         E1004-(E1004/(1+Dashboard!$F$4)),
         0
      ),
      IF(C1004="750 Business promotion",
         E1004-(E1004/(1+4.793/100)),
         E1004-(E1004/(1+Dashboard!$F$4))
      )
   )
)</f>
        <v>0</v>
      </c>
      <c r="J1004" s="26">
        <f>Bank2[[#This Row],[Money in/ (Money out)]]-Bank2[[#This Row],[GST/HST]]</f>
        <v>0</v>
      </c>
      <c r="L1004" s="23">
        <f t="shared" si="45"/>
        <v>0</v>
      </c>
    </row>
    <row r="1005" spans="4:12" x14ac:dyDescent="0.2">
      <c r="D1005" s="397">
        <f>_xlfn.XLOOKUP(C:C,Table1[for Import to Bank Register dropdown],Table1[for Pivot],0,0,1)</f>
        <v>0</v>
      </c>
      <c r="E1005" s="403"/>
      <c r="F1005" s="146">
        <f t="shared" si="47"/>
        <v>2222222</v>
      </c>
      <c r="G1005" s="375">
        <f t="shared" si="46"/>
        <v>0</v>
      </c>
      <c r="I1005" s="376">
        <f>IF(OR(C1005="150 Directors advances", C1005="120 accounts receivable", C1005="720.2 Automobile - Insurance", C1005="720.3 Automobile - License", C1005="870.4 Rent - Insurance", C1005="870.6 Rent - Property Tax", C1005="870.7 Rent - Homeoffice", C1005="870.9 Rent - Water"),
   0,
   IF(Dashboard!$F$5="Quick",
      IF(OR(C1005="190 Automobile",C1005="200 computer hardware",C1005="210 Computer software",C1005="220 Quickbooks software",C1005="230 Office equipment",C1005="240 Office furniture"),
         E1005-(E1005/(1+Dashboard!$F$4)),
         0
      ),
      IF(C1005="750 Business promotion",
         E1005-(E1005/(1+4.793/100)),
         E1005-(E1005/(1+Dashboard!$F$4))
      )
   )
)</f>
        <v>0</v>
      </c>
      <c r="J1005" s="26">
        <f>Bank2[[#This Row],[Money in/ (Money out)]]-Bank2[[#This Row],[GST/HST]]</f>
        <v>0</v>
      </c>
      <c r="L1005" s="23">
        <f t="shared" si="45"/>
        <v>0</v>
      </c>
    </row>
    <row r="1006" spans="4:12" x14ac:dyDescent="0.2">
      <c r="D1006" s="397">
        <f>_xlfn.XLOOKUP(C:C,Table1[for Import to Bank Register dropdown],Table1[for Pivot],0,0,1)</f>
        <v>0</v>
      </c>
      <c r="E1006" s="403"/>
      <c r="F1006" s="146">
        <f t="shared" si="47"/>
        <v>2222222</v>
      </c>
      <c r="G1006" s="375">
        <f t="shared" si="46"/>
        <v>0</v>
      </c>
      <c r="I1006" s="376">
        <f>IF(OR(C1006="150 Directors advances", C1006="120 accounts receivable", C1006="720.2 Automobile - Insurance", C1006="720.3 Automobile - License", C1006="870.4 Rent - Insurance", C1006="870.6 Rent - Property Tax", C1006="870.7 Rent - Homeoffice", C1006="870.9 Rent - Water"),
   0,
   IF(Dashboard!$F$5="Quick",
      IF(OR(C1006="190 Automobile",C1006="200 computer hardware",C1006="210 Computer software",C1006="220 Quickbooks software",C1006="230 Office equipment",C1006="240 Office furniture"),
         E1006-(E1006/(1+Dashboard!$F$4)),
         0
      ),
      IF(C1006="750 Business promotion",
         E1006-(E1006/(1+4.793/100)),
         E1006-(E1006/(1+Dashboard!$F$4))
      )
   )
)</f>
        <v>0</v>
      </c>
      <c r="J1006" s="26">
        <f>Bank2[[#This Row],[Money in/ (Money out)]]-Bank2[[#This Row],[GST/HST]]</f>
        <v>0</v>
      </c>
      <c r="L1006" s="23">
        <f t="shared" si="45"/>
        <v>0</v>
      </c>
    </row>
    <row r="1007" spans="4:12" x14ac:dyDescent="0.2">
      <c r="D1007" s="397">
        <f>_xlfn.XLOOKUP(C:C,Table1[for Import to Bank Register dropdown],Table1[for Pivot],0,0,1)</f>
        <v>0</v>
      </c>
      <c r="E1007" s="403"/>
      <c r="F1007" s="146">
        <f t="shared" si="47"/>
        <v>2222222</v>
      </c>
      <c r="G1007" s="375">
        <f t="shared" si="46"/>
        <v>0</v>
      </c>
      <c r="I1007" s="376">
        <f>IF(OR(C1007="150 Directors advances", C1007="120 accounts receivable", C1007="720.2 Automobile - Insurance", C1007="720.3 Automobile - License", C1007="870.4 Rent - Insurance", C1007="870.6 Rent - Property Tax", C1007="870.7 Rent - Homeoffice", C1007="870.9 Rent - Water"),
   0,
   IF(Dashboard!$F$5="Quick",
      IF(OR(C1007="190 Automobile",C1007="200 computer hardware",C1007="210 Computer software",C1007="220 Quickbooks software",C1007="230 Office equipment",C1007="240 Office furniture"),
         E1007-(E1007/(1+Dashboard!$F$4)),
         0
      ),
      IF(C1007="750 Business promotion",
         E1007-(E1007/(1+4.793/100)),
         E1007-(E1007/(1+Dashboard!$F$4))
      )
   )
)</f>
        <v>0</v>
      </c>
      <c r="J1007" s="26">
        <f>Bank2[[#This Row],[Money in/ (Money out)]]-Bank2[[#This Row],[GST/HST]]</f>
        <v>0</v>
      </c>
      <c r="L1007" s="23">
        <f t="shared" si="45"/>
        <v>0</v>
      </c>
    </row>
    <row r="1008" spans="4:12" x14ac:dyDescent="0.2">
      <c r="D1008" s="397">
        <f>_xlfn.XLOOKUP(C:C,Table1[for Import to Bank Register dropdown],Table1[for Pivot],0,0,1)</f>
        <v>0</v>
      </c>
      <c r="E1008" s="403"/>
      <c r="F1008" s="146">
        <f t="shared" si="47"/>
        <v>2222222</v>
      </c>
      <c r="G1008" s="375">
        <f t="shared" si="46"/>
        <v>0</v>
      </c>
      <c r="I1008" s="376">
        <f>IF(OR(C1008="150 Directors advances", C1008="120 accounts receivable", C1008="720.2 Automobile - Insurance", C1008="720.3 Automobile - License", C1008="870.4 Rent - Insurance", C1008="870.6 Rent - Property Tax", C1008="870.7 Rent - Homeoffice", C1008="870.9 Rent - Water"),
   0,
   IF(Dashboard!$F$5="Quick",
      IF(OR(C1008="190 Automobile",C1008="200 computer hardware",C1008="210 Computer software",C1008="220 Quickbooks software",C1008="230 Office equipment",C1008="240 Office furniture"),
         E1008-(E1008/(1+Dashboard!$F$4)),
         0
      ),
      IF(C1008="750 Business promotion",
         E1008-(E1008/(1+4.793/100)),
         E1008-(E1008/(1+Dashboard!$F$4))
      )
   )
)</f>
        <v>0</v>
      </c>
      <c r="J1008" s="26">
        <f>Bank2[[#This Row],[Money in/ (Money out)]]-Bank2[[#This Row],[GST/HST]]</f>
        <v>0</v>
      </c>
      <c r="L1008" s="23">
        <f t="shared" si="45"/>
        <v>0</v>
      </c>
    </row>
    <row r="1009" spans="4:12" x14ac:dyDescent="0.2">
      <c r="D1009" s="397">
        <f>_xlfn.XLOOKUP(C:C,Table1[for Import to Bank Register dropdown],Table1[for Pivot],0,0,1)</f>
        <v>0</v>
      </c>
      <c r="E1009" s="403"/>
      <c r="F1009" s="146">
        <f t="shared" si="47"/>
        <v>2222222</v>
      </c>
      <c r="G1009" s="375">
        <f t="shared" si="46"/>
        <v>0</v>
      </c>
      <c r="I1009" s="376">
        <f>IF(OR(C1009="150 Directors advances", C1009="120 accounts receivable", C1009="720.2 Automobile - Insurance", C1009="720.3 Automobile - License", C1009="870.4 Rent - Insurance", C1009="870.6 Rent - Property Tax", C1009="870.7 Rent - Homeoffice", C1009="870.9 Rent - Water"),
   0,
   IF(Dashboard!$F$5="Quick",
      IF(OR(C1009="190 Automobile",C1009="200 computer hardware",C1009="210 Computer software",C1009="220 Quickbooks software",C1009="230 Office equipment",C1009="240 Office furniture"),
         E1009-(E1009/(1+Dashboard!$F$4)),
         0
      ),
      IF(C1009="750 Business promotion",
         E1009-(E1009/(1+4.793/100)),
         E1009-(E1009/(1+Dashboard!$F$4))
      )
   )
)</f>
        <v>0</v>
      </c>
      <c r="J1009" s="26">
        <f>Bank2[[#This Row],[Money in/ (Money out)]]-Bank2[[#This Row],[GST/HST]]</f>
        <v>0</v>
      </c>
      <c r="L1009" s="23">
        <f t="shared" si="45"/>
        <v>0</v>
      </c>
    </row>
    <row r="1010" spans="4:12" x14ac:dyDescent="0.2">
      <c r="D1010" s="397">
        <f>_xlfn.XLOOKUP(C:C,Table1[for Import to Bank Register dropdown],Table1[for Pivot],0,0,1)</f>
        <v>0</v>
      </c>
      <c r="E1010" s="403"/>
      <c r="F1010" s="146">
        <f t="shared" si="47"/>
        <v>2222222</v>
      </c>
      <c r="G1010" s="375">
        <f t="shared" si="46"/>
        <v>0</v>
      </c>
      <c r="I1010" s="376">
        <f>IF(OR(C1010="150 Directors advances", C1010="120 accounts receivable", C1010="720.2 Automobile - Insurance", C1010="720.3 Automobile - License", C1010="870.4 Rent - Insurance", C1010="870.6 Rent - Property Tax", C1010="870.7 Rent - Homeoffice", C1010="870.9 Rent - Water"),
   0,
   IF(Dashboard!$F$5="Quick",
      IF(OR(C1010="190 Automobile",C1010="200 computer hardware",C1010="210 Computer software",C1010="220 Quickbooks software",C1010="230 Office equipment",C1010="240 Office furniture"),
         E1010-(E1010/(1+Dashboard!$F$4)),
         0
      ),
      IF(C1010="750 Business promotion",
         E1010-(E1010/(1+4.793/100)),
         E1010-(E1010/(1+Dashboard!$F$4))
      )
   )
)</f>
        <v>0</v>
      </c>
      <c r="J1010" s="26">
        <f>Bank2[[#This Row],[Money in/ (Money out)]]-Bank2[[#This Row],[GST/HST]]</f>
        <v>0</v>
      </c>
      <c r="L1010" s="23">
        <f t="shared" si="45"/>
        <v>0</v>
      </c>
    </row>
    <row r="1011" spans="4:12" x14ac:dyDescent="0.2">
      <c r="D1011" s="397">
        <f>_xlfn.XLOOKUP(C:C,Table1[for Import to Bank Register dropdown],Table1[for Pivot],0,0,1)</f>
        <v>0</v>
      </c>
      <c r="E1011" s="403"/>
      <c r="F1011" s="146">
        <f t="shared" si="47"/>
        <v>2222222</v>
      </c>
      <c r="G1011" s="375">
        <f t="shared" si="46"/>
        <v>0</v>
      </c>
      <c r="I1011" s="376">
        <f>IF(OR(C1011="150 Directors advances", C1011="120 accounts receivable", C1011="720.2 Automobile - Insurance", C1011="720.3 Automobile - License", C1011="870.4 Rent - Insurance", C1011="870.6 Rent - Property Tax", C1011="870.7 Rent - Homeoffice", C1011="870.9 Rent - Water"),
   0,
   IF(Dashboard!$F$5="Quick",
      IF(OR(C1011="190 Automobile",C1011="200 computer hardware",C1011="210 Computer software",C1011="220 Quickbooks software",C1011="230 Office equipment",C1011="240 Office furniture"),
         E1011-(E1011/(1+Dashboard!$F$4)),
         0
      ),
      IF(C1011="750 Business promotion",
         E1011-(E1011/(1+4.793/100)),
         E1011-(E1011/(1+Dashboard!$F$4))
      )
   )
)</f>
        <v>0</v>
      </c>
      <c r="J1011" s="26">
        <f>Bank2[[#This Row],[Money in/ (Money out)]]-Bank2[[#This Row],[GST/HST]]</f>
        <v>0</v>
      </c>
      <c r="L1011" s="23">
        <f t="shared" si="45"/>
        <v>0</v>
      </c>
    </row>
    <row r="1012" spans="4:12" x14ac:dyDescent="0.2">
      <c r="D1012" s="397">
        <f>_xlfn.XLOOKUP(C:C,Table1[for Import to Bank Register dropdown],Table1[for Pivot],0,0,1)</f>
        <v>0</v>
      </c>
      <c r="E1012" s="403"/>
      <c r="F1012" s="146">
        <f t="shared" si="47"/>
        <v>2222222</v>
      </c>
      <c r="G1012" s="375">
        <f t="shared" si="46"/>
        <v>0</v>
      </c>
      <c r="I1012" s="376">
        <f>IF(OR(C1012="150 Directors advances", C1012="120 accounts receivable", C1012="720.2 Automobile - Insurance", C1012="720.3 Automobile - License", C1012="870.4 Rent - Insurance", C1012="870.6 Rent - Property Tax", C1012="870.7 Rent - Homeoffice", C1012="870.9 Rent - Water"),
   0,
   IF(Dashboard!$F$5="Quick",
      IF(OR(C1012="190 Automobile",C1012="200 computer hardware",C1012="210 Computer software",C1012="220 Quickbooks software",C1012="230 Office equipment",C1012="240 Office furniture"),
         E1012-(E1012/(1+Dashboard!$F$4)),
         0
      ),
      IF(C1012="750 Business promotion",
         E1012-(E1012/(1+4.793/100)),
         E1012-(E1012/(1+Dashboard!$F$4))
      )
   )
)</f>
        <v>0</v>
      </c>
      <c r="J1012" s="26">
        <f>Bank2[[#This Row],[Money in/ (Money out)]]-Bank2[[#This Row],[GST/HST]]</f>
        <v>0</v>
      </c>
      <c r="L1012" s="23">
        <f t="shared" si="45"/>
        <v>0</v>
      </c>
    </row>
    <row r="1013" spans="4:12" x14ac:dyDescent="0.2">
      <c r="D1013" s="397">
        <f>_xlfn.XLOOKUP(C:C,Table1[for Import to Bank Register dropdown],Table1[for Pivot],0,0,1)</f>
        <v>0</v>
      </c>
      <c r="E1013" s="403"/>
      <c r="F1013" s="146">
        <f t="shared" si="47"/>
        <v>2222222</v>
      </c>
      <c r="G1013" s="375">
        <f t="shared" si="46"/>
        <v>0</v>
      </c>
      <c r="I1013" s="376">
        <f>IF(OR(C1013="150 Directors advances", C1013="120 accounts receivable", C1013="720.2 Automobile - Insurance", C1013="720.3 Automobile - License", C1013="870.4 Rent - Insurance", C1013="870.6 Rent - Property Tax", C1013="870.7 Rent - Homeoffice", C1013="870.9 Rent - Water"),
   0,
   IF(Dashboard!$F$5="Quick",
      IF(OR(C1013="190 Automobile",C1013="200 computer hardware",C1013="210 Computer software",C1013="220 Quickbooks software",C1013="230 Office equipment",C1013="240 Office furniture"),
         E1013-(E1013/(1+Dashboard!$F$4)),
         0
      ),
      IF(C1013="750 Business promotion",
         E1013-(E1013/(1+4.793/100)),
         E1013-(E1013/(1+Dashboard!$F$4))
      )
   )
)</f>
        <v>0</v>
      </c>
      <c r="J1013" s="26">
        <f>Bank2[[#This Row],[Money in/ (Money out)]]-Bank2[[#This Row],[GST/HST]]</f>
        <v>0</v>
      </c>
      <c r="L1013" s="23">
        <f t="shared" si="45"/>
        <v>0</v>
      </c>
    </row>
    <row r="1014" spans="4:12" x14ac:dyDescent="0.2">
      <c r="D1014" s="397">
        <f>_xlfn.XLOOKUP(C:C,Table1[for Import to Bank Register dropdown],Table1[for Pivot],0,0,1)</f>
        <v>0</v>
      </c>
      <c r="E1014" s="403"/>
      <c r="F1014" s="146">
        <f t="shared" si="47"/>
        <v>2222222</v>
      </c>
      <c r="G1014" s="375">
        <f t="shared" si="46"/>
        <v>0</v>
      </c>
      <c r="I1014" s="376">
        <f>IF(OR(C1014="150 Directors advances", C1014="120 accounts receivable", C1014="720.2 Automobile - Insurance", C1014="720.3 Automobile - License", C1014="870.4 Rent - Insurance", C1014="870.6 Rent - Property Tax", C1014="870.7 Rent - Homeoffice", C1014="870.9 Rent - Water"),
   0,
   IF(Dashboard!$F$5="Quick",
      IF(OR(C1014="190 Automobile",C1014="200 computer hardware",C1014="210 Computer software",C1014="220 Quickbooks software",C1014="230 Office equipment",C1014="240 Office furniture"),
         E1014-(E1014/(1+Dashboard!$F$4)),
         0
      ),
      IF(C1014="750 Business promotion",
         E1014-(E1014/(1+4.793/100)),
         E1014-(E1014/(1+Dashboard!$F$4))
      )
   )
)</f>
        <v>0</v>
      </c>
      <c r="J1014" s="26">
        <f>Bank2[[#This Row],[Money in/ (Money out)]]-Bank2[[#This Row],[GST/HST]]</f>
        <v>0</v>
      </c>
      <c r="L1014" s="23">
        <f t="shared" si="45"/>
        <v>0</v>
      </c>
    </row>
    <row r="1015" spans="4:12" x14ac:dyDescent="0.2">
      <c r="D1015" s="397">
        <f>_xlfn.XLOOKUP(C:C,Table1[for Import to Bank Register dropdown],Table1[for Pivot],0,0,1)</f>
        <v>0</v>
      </c>
      <c r="E1015" s="403"/>
      <c r="F1015" s="146">
        <f t="shared" si="47"/>
        <v>2222222</v>
      </c>
      <c r="G1015" s="375">
        <f t="shared" si="46"/>
        <v>0</v>
      </c>
      <c r="I1015" s="376">
        <f>IF(OR(C1015="150 Directors advances", C1015="120 accounts receivable", C1015="720.2 Automobile - Insurance", C1015="720.3 Automobile - License", C1015="870.4 Rent - Insurance", C1015="870.6 Rent - Property Tax", C1015="870.7 Rent - Homeoffice", C1015="870.9 Rent - Water"),
   0,
   IF(Dashboard!$F$5="Quick",
      IF(OR(C1015="190 Automobile",C1015="200 computer hardware",C1015="210 Computer software",C1015="220 Quickbooks software",C1015="230 Office equipment",C1015="240 Office furniture"),
         E1015-(E1015/(1+Dashboard!$F$4)),
         0
      ),
      IF(C1015="750 Business promotion",
         E1015-(E1015/(1+4.793/100)),
         E1015-(E1015/(1+Dashboard!$F$4))
      )
   )
)</f>
        <v>0</v>
      </c>
      <c r="J1015" s="26">
        <f>Bank2[[#This Row],[Money in/ (Money out)]]-Bank2[[#This Row],[GST/HST]]</f>
        <v>0</v>
      </c>
      <c r="L1015" s="23">
        <f t="shared" si="45"/>
        <v>0</v>
      </c>
    </row>
    <row r="1016" spans="4:12" x14ac:dyDescent="0.2">
      <c r="D1016" s="397">
        <f>_xlfn.XLOOKUP(C:C,Table1[for Import to Bank Register dropdown],Table1[for Pivot],0,0,1)</f>
        <v>0</v>
      </c>
      <c r="E1016" s="403"/>
      <c r="F1016" s="146">
        <f t="shared" si="47"/>
        <v>2222222</v>
      </c>
      <c r="G1016" s="375">
        <f t="shared" si="46"/>
        <v>0</v>
      </c>
      <c r="I1016" s="376">
        <f>IF(OR(C1016="150 Directors advances", C1016="120 accounts receivable", C1016="720.2 Automobile - Insurance", C1016="720.3 Automobile - License", C1016="870.4 Rent - Insurance", C1016="870.6 Rent - Property Tax", C1016="870.7 Rent - Homeoffice", C1016="870.9 Rent - Water"),
   0,
   IF(Dashboard!$F$5="Quick",
      IF(OR(C1016="190 Automobile",C1016="200 computer hardware",C1016="210 Computer software",C1016="220 Quickbooks software",C1016="230 Office equipment",C1016="240 Office furniture"),
         E1016-(E1016/(1+Dashboard!$F$4)),
         0
      ),
      IF(C1016="750 Business promotion",
         E1016-(E1016/(1+4.793/100)),
         E1016-(E1016/(1+Dashboard!$F$4))
      )
   )
)</f>
        <v>0</v>
      </c>
      <c r="J1016" s="26">
        <f>Bank2[[#This Row],[Money in/ (Money out)]]-Bank2[[#This Row],[GST/HST]]</f>
        <v>0</v>
      </c>
      <c r="L1016" s="23">
        <f t="shared" si="45"/>
        <v>0</v>
      </c>
    </row>
    <row r="1017" spans="4:12" x14ac:dyDescent="0.2">
      <c r="D1017" s="397">
        <f>_xlfn.XLOOKUP(C:C,Table1[for Import to Bank Register dropdown],Table1[for Pivot],0,0,1)</f>
        <v>0</v>
      </c>
      <c r="E1017" s="403"/>
      <c r="F1017" s="146">
        <f t="shared" si="47"/>
        <v>2222222</v>
      </c>
      <c r="G1017" s="375">
        <f t="shared" si="46"/>
        <v>0</v>
      </c>
      <c r="I1017" s="376">
        <f>IF(OR(C1017="150 Directors advances", C1017="120 accounts receivable", C1017="720.2 Automobile - Insurance", C1017="720.3 Automobile - License", C1017="870.4 Rent - Insurance", C1017="870.6 Rent - Property Tax", C1017="870.7 Rent - Homeoffice", C1017="870.9 Rent - Water"),
   0,
   IF(Dashboard!$F$5="Quick",
      IF(OR(C1017="190 Automobile",C1017="200 computer hardware",C1017="210 Computer software",C1017="220 Quickbooks software",C1017="230 Office equipment",C1017="240 Office furniture"),
         E1017-(E1017/(1+Dashboard!$F$4)),
         0
      ),
      IF(C1017="750 Business promotion",
         E1017-(E1017/(1+4.793/100)),
         E1017-(E1017/(1+Dashboard!$F$4))
      )
   )
)</f>
        <v>0</v>
      </c>
      <c r="J1017" s="26">
        <f>Bank2[[#This Row],[Money in/ (Money out)]]-Bank2[[#This Row],[GST/HST]]</f>
        <v>0</v>
      </c>
      <c r="L1017" s="23">
        <f t="shared" si="45"/>
        <v>0</v>
      </c>
    </row>
    <row r="1018" spans="4:12" x14ac:dyDescent="0.2">
      <c r="D1018" s="397">
        <f>_xlfn.XLOOKUP(C:C,Table1[for Import to Bank Register dropdown],Table1[for Pivot],0,0,1)</f>
        <v>0</v>
      </c>
      <c r="E1018" s="403"/>
      <c r="F1018" s="146">
        <f t="shared" si="47"/>
        <v>2222222</v>
      </c>
      <c r="G1018" s="375">
        <f t="shared" si="46"/>
        <v>0</v>
      </c>
      <c r="I1018" s="376">
        <f>IF(OR(C1018="150 Directors advances", C1018="120 accounts receivable", C1018="720.2 Automobile - Insurance", C1018="720.3 Automobile - License", C1018="870.4 Rent - Insurance", C1018="870.6 Rent - Property Tax", C1018="870.7 Rent - Homeoffice", C1018="870.9 Rent - Water"),
   0,
   IF(Dashboard!$F$5="Quick",
      IF(OR(C1018="190 Automobile",C1018="200 computer hardware",C1018="210 Computer software",C1018="220 Quickbooks software",C1018="230 Office equipment",C1018="240 Office furniture"),
         E1018-(E1018/(1+Dashboard!$F$4)),
         0
      ),
      IF(C1018="750 Business promotion",
         E1018-(E1018/(1+4.793/100)),
         E1018-(E1018/(1+Dashboard!$F$4))
      )
   )
)</f>
        <v>0</v>
      </c>
      <c r="J1018" s="26">
        <f>Bank2[[#This Row],[Money in/ (Money out)]]-Bank2[[#This Row],[GST/HST]]</f>
        <v>0</v>
      </c>
      <c r="L1018" s="23">
        <f t="shared" si="45"/>
        <v>0</v>
      </c>
    </row>
    <row r="1019" spans="4:12" x14ac:dyDescent="0.2">
      <c r="D1019" s="397">
        <f>_xlfn.XLOOKUP(C:C,Table1[for Import to Bank Register dropdown],Table1[for Pivot],0,0,1)</f>
        <v>0</v>
      </c>
      <c r="E1019" s="403"/>
      <c r="F1019" s="146">
        <f t="shared" si="47"/>
        <v>2222222</v>
      </c>
      <c r="G1019" s="375">
        <f t="shared" si="46"/>
        <v>0</v>
      </c>
      <c r="I1019" s="376">
        <f>IF(OR(C1019="150 Directors advances", C1019="120 accounts receivable", C1019="720.2 Automobile - Insurance", C1019="720.3 Automobile - License", C1019="870.4 Rent - Insurance", C1019="870.6 Rent - Property Tax", C1019="870.7 Rent - Homeoffice", C1019="870.9 Rent - Water"),
   0,
   IF(Dashboard!$F$5="Quick",
      IF(OR(C1019="190 Automobile",C1019="200 computer hardware",C1019="210 Computer software",C1019="220 Quickbooks software",C1019="230 Office equipment",C1019="240 Office furniture"),
         E1019-(E1019/(1+Dashboard!$F$4)),
         0
      ),
      IF(C1019="750 Business promotion",
         E1019-(E1019/(1+4.793/100)),
         E1019-(E1019/(1+Dashboard!$F$4))
      )
   )
)</f>
        <v>0</v>
      </c>
      <c r="J1019" s="26">
        <f>Bank2[[#This Row],[Money in/ (Money out)]]-Bank2[[#This Row],[GST/HST]]</f>
        <v>0</v>
      </c>
      <c r="L1019" s="23">
        <f t="shared" si="45"/>
        <v>0</v>
      </c>
    </row>
    <row r="1020" spans="4:12" x14ac:dyDescent="0.2">
      <c r="D1020" s="397">
        <f>_xlfn.XLOOKUP(C:C,Table1[for Import to Bank Register dropdown],Table1[for Pivot],0,0,1)</f>
        <v>0</v>
      </c>
      <c r="E1020" s="403"/>
      <c r="F1020" s="146">
        <f t="shared" si="47"/>
        <v>2222222</v>
      </c>
      <c r="G1020" s="375">
        <f t="shared" si="46"/>
        <v>0</v>
      </c>
      <c r="I1020" s="376">
        <f>IF(OR(C1020="150 Directors advances", C1020="120 accounts receivable", C1020="720.2 Automobile - Insurance", C1020="720.3 Automobile - License", C1020="870.4 Rent - Insurance", C1020="870.6 Rent - Property Tax", C1020="870.7 Rent - Homeoffice", C1020="870.9 Rent - Water"),
   0,
   IF(Dashboard!$F$5="Quick",
      IF(OR(C1020="190 Automobile",C1020="200 computer hardware",C1020="210 Computer software",C1020="220 Quickbooks software",C1020="230 Office equipment",C1020="240 Office furniture"),
         E1020-(E1020/(1+Dashboard!$F$4)),
         0
      ),
      IF(C1020="750 Business promotion",
         E1020-(E1020/(1+4.793/100)),
         E1020-(E1020/(1+Dashboard!$F$4))
      )
   )
)</f>
        <v>0</v>
      </c>
      <c r="J1020" s="26">
        <f>Bank2[[#This Row],[Money in/ (Money out)]]-Bank2[[#This Row],[GST/HST]]</f>
        <v>0</v>
      </c>
      <c r="L1020" s="23">
        <f t="shared" si="45"/>
        <v>0</v>
      </c>
    </row>
    <row r="1021" spans="4:12" x14ac:dyDescent="0.2">
      <c r="D1021" s="397">
        <f>_xlfn.XLOOKUP(C:C,Table1[for Import to Bank Register dropdown],Table1[for Pivot],0,0,1)</f>
        <v>0</v>
      </c>
      <c r="E1021" s="403"/>
      <c r="F1021" s="146">
        <f t="shared" si="47"/>
        <v>2222222</v>
      </c>
      <c r="G1021" s="375">
        <f t="shared" si="46"/>
        <v>0</v>
      </c>
      <c r="I1021" s="376">
        <f>IF(OR(C1021="150 Directors advances", C1021="120 accounts receivable", C1021="720.2 Automobile - Insurance", C1021="720.3 Automobile - License", C1021="870.4 Rent - Insurance", C1021="870.6 Rent - Property Tax", C1021="870.7 Rent - Homeoffice", C1021="870.9 Rent - Water"),
   0,
   IF(Dashboard!$F$5="Quick",
      IF(OR(C1021="190 Automobile",C1021="200 computer hardware",C1021="210 Computer software",C1021="220 Quickbooks software",C1021="230 Office equipment",C1021="240 Office furniture"),
         E1021-(E1021/(1+Dashboard!$F$4)),
         0
      ),
      IF(C1021="750 Business promotion",
         E1021-(E1021/(1+4.793/100)),
         E1021-(E1021/(1+Dashboard!$F$4))
      )
   )
)</f>
        <v>0</v>
      </c>
      <c r="J1021" s="26">
        <f>Bank2[[#This Row],[Money in/ (Money out)]]-Bank2[[#This Row],[GST/HST]]</f>
        <v>0</v>
      </c>
      <c r="L1021" s="23">
        <f t="shared" si="45"/>
        <v>0</v>
      </c>
    </row>
    <row r="1022" spans="4:12" x14ac:dyDescent="0.2">
      <c r="D1022" s="397">
        <f>_xlfn.XLOOKUP(C:C,Table1[for Import to Bank Register dropdown],Table1[for Pivot],0,0,1)</f>
        <v>0</v>
      </c>
      <c r="E1022" s="403"/>
      <c r="F1022" s="146">
        <f t="shared" si="47"/>
        <v>2222222</v>
      </c>
      <c r="G1022" s="375">
        <f t="shared" si="46"/>
        <v>0</v>
      </c>
      <c r="I1022" s="376">
        <f>IF(OR(C1022="150 Directors advances", C1022="120 accounts receivable", C1022="720.2 Automobile - Insurance", C1022="720.3 Automobile - License", C1022="870.4 Rent - Insurance", C1022="870.6 Rent - Property Tax", C1022="870.7 Rent - Homeoffice", C1022="870.9 Rent - Water"),
   0,
   IF(Dashboard!$F$5="Quick",
      IF(OR(C1022="190 Automobile",C1022="200 computer hardware",C1022="210 Computer software",C1022="220 Quickbooks software",C1022="230 Office equipment",C1022="240 Office furniture"),
         E1022-(E1022/(1+Dashboard!$F$4)),
         0
      ),
      IF(C1022="750 Business promotion",
         E1022-(E1022/(1+4.793/100)),
         E1022-(E1022/(1+Dashboard!$F$4))
      )
   )
)</f>
        <v>0</v>
      </c>
      <c r="J1022" s="26">
        <f>Bank2[[#This Row],[Money in/ (Money out)]]-Bank2[[#This Row],[GST/HST]]</f>
        <v>0</v>
      </c>
      <c r="L1022" s="23">
        <f t="shared" si="45"/>
        <v>0</v>
      </c>
    </row>
    <row r="1023" spans="4:12" x14ac:dyDescent="0.2">
      <c r="D1023" s="397">
        <f>_xlfn.XLOOKUP(C:C,Table1[for Import to Bank Register dropdown],Table1[for Pivot],0,0,1)</f>
        <v>0</v>
      </c>
      <c r="E1023" s="403"/>
      <c r="F1023" s="146">
        <f t="shared" si="47"/>
        <v>2222222</v>
      </c>
      <c r="G1023" s="375">
        <f t="shared" si="46"/>
        <v>0</v>
      </c>
      <c r="I1023" s="376">
        <f>IF(OR(C1023="150 Directors advances", C1023="120 accounts receivable", C1023="720.2 Automobile - Insurance", C1023="720.3 Automobile - License", C1023="870.4 Rent - Insurance", C1023="870.6 Rent - Property Tax", C1023="870.7 Rent - Homeoffice", C1023="870.9 Rent - Water"),
   0,
   IF(Dashboard!$F$5="Quick",
      IF(OR(C1023="190 Automobile",C1023="200 computer hardware",C1023="210 Computer software",C1023="220 Quickbooks software",C1023="230 Office equipment",C1023="240 Office furniture"),
         E1023-(E1023/(1+Dashboard!$F$4)),
         0
      ),
      IF(C1023="750 Business promotion",
         E1023-(E1023/(1+4.793/100)),
         E1023-(E1023/(1+Dashboard!$F$4))
      )
   )
)</f>
        <v>0</v>
      </c>
      <c r="J1023" s="26">
        <f>Bank2[[#This Row],[Money in/ (Money out)]]-Bank2[[#This Row],[GST/HST]]</f>
        <v>0</v>
      </c>
      <c r="L1023" s="23">
        <f t="shared" si="45"/>
        <v>0</v>
      </c>
    </row>
    <row r="1024" spans="4:12" x14ac:dyDescent="0.2">
      <c r="D1024" s="397">
        <f>_xlfn.XLOOKUP(C:C,Table1[for Import to Bank Register dropdown],Table1[for Pivot],0,0,1)</f>
        <v>0</v>
      </c>
      <c r="E1024" s="403"/>
      <c r="F1024" s="146">
        <f t="shared" si="47"/>
        <v>2222222</v>
      </c>
      <c r="G1024" s="375">
        <f t="shared" si="46"/>
        <v>0</v>
      </c>
      <c r="I1024" s="376">
        <f>IF(OR(C1024="150 Directors advances", C1024="120 accounts receivable", C1024="720.2 Automobile - Insurance", C1024="720.3 Automobile - License", C1024="870.4 Rent - Insurance", C1024="870.6 Rent - Property Tax", C1024="870.7 Rent - Homeoffice", C1024="870.9 Rent - Water"),
   0,
   IF(Dashboard!$F$5="Quick",
      IF(OR(C1024="190 Automobile",C1024="200 computer hardware",C1024="210 Computer software",C1024="220 Quickbooks software",C1024="230 Office equipment",C1024="240 Office furniture"),
         E1024-(E1024/(1+Dashboard!$F$4)),
         0
      ),
      IF(C1024="750 Business promotion",
         E1024-(E1024/(1+4.793/100)),
         E1024-(E1024/(1+Dashboard!$F$4))
      )
   )
)</f>
        <v>0</v>
      </c>
      <c r="J1024" s="26">
        <f>Bank2[[#This Row],[Money in/ (Money out)]]-Bank2[[#This Row],[GST/HST]]</f>
        <v>0</v>
      </c>
      <c r="L1024" s="23">
        <f t="shared" si="45"/>
        <v>0</v>
      </c>
    </row>
    <row r="1025" spans="4:12" x14ac:dyDescent="0.2">
      <c r="D1025" s="397">
        <f>_xlfn.XLOOKUP(C:C,Table1[for Import to Bank Register dropdown],Table1[for Pivot],0,0,1)</f>
        <v>0</v>
      </c>
      <c r="E1025" s="403"/>
      <c r="F1025" s="146">
        <f t="shared" si="47"/>
        <v>2222222</v>
      </c>
      <c r="G1025" s="375">
        <f t="shared" si="46"/>
        <v>0</v>
      </c>
      <c r="I1025" s="376">
        <f>IF(OR(C1025="150 Directors advances", C1025="120 accounts receivable", C1025="720.2 Automobile - Insurance", C1025="720.3 Automobile - License", C1025="870.4 Rent - Insurance", C1025="870.6 Rent - Property Tax", C1025="870.7 Rent - Homeoffice", C1025="870.9 Rent - Water"),
   0,
   IF(Dashboard!$F$5="Quick",
      IF(OR(C1025="190 Automobile",C1025="200 computer hardware",C1025="210 Computer software",C1025="220 Quickbooks software",C1025="230 Office equipment",C1025="240 Office furniture"),
         E1025-(E1025/(1+Dashboard!$F$4)),
         0
      ),
      IF(C1025="750 Business promotion",
         E1025-(E1025/(1+4.793/100)),
         E1025-(E1025/(1+Dashboard!$F$4))
      )
   )
)</f>
        <v>0</v>
      </c>
      <c r="J1025" s="26">
        <f>Bank2[[#This Row],[Money in/ (Money out)]]-Bank2[[#This Row],[GST/HST]]</f>
        <v>0</v>
      </c>
      <c r="L1025" s="23">
        <f t="shared" si="45"/>
        <v>0</v>
      </c>
    </row>
    <row r="1026" spans="4:12" x14ac:dyDescent="0.2">
      <c r="D1026" s="397">
        <f>_xlfn.XLOOKUP(C:C,Table1[for Import to Bank Register dropdown],Table1[for Pivot],0,0,1)</f>
        <v>0</v>
      </c>
      <c r="E1026" s="403"/>
      <c r="F1026" s="146">
        <f t="shared" si="47"/>
        <v>2222222</v>
      </c>
      <c r="G1026" s="375">
        <f t="shared" si="46"/>
        <v>0</v>
      </c>
      <c r="I1026" s="376">
        <f>IF(OR(C1026="150 Directors advances", C1026="120 accounts receivable", C1026="720.2 Automobile - Insurance", C1026="720.3 Automobile - License", C1026="870.4 Rent - Insurance", C1026="870.6 Rent - Property Tax", C1026="870.7 Rent - Homeoffice", C1026="870.9 Rent - Water"),
   0,
   IF(Dashboard!$F$5="Quick",
      IF(OR(C1026="190 Automobile",C1026="200 computer hardware",C1026="210 Computer software",C1026="220 Quickbooks software",C1026="230 Office equipment",C1026="240 Office furniture"),
         E1026-(E1026/(1+Dashboard!$F$4)),
         0
      ),
      IF(C1026="750 Business promotion",
         E1026-(E1026/(1+4.793/100)),
         E1026-(E1026/(1+Dashboard!$F$4))
      )
   )
)</f>
        <v>0</v>
      </c>
      <c r="J1026" s="26">
        <f>Bank2[[#This Row],[Money in/ (Money out)]]-Bank2[[#This Row],[GST/HST]]</f>
        <v>0</v>
      </c>
      <c r="L1026" s="23">
        <f t="shared" si="45"/>
        <v>0</v>
      </c>
    </row>
    <row r="1027" spans="4:12" x14ac:dyDescent="0.2">
      <c r="D1027" s="397">
        <f>_xlfn.XLOOKUP(C:C,Table1[for Import to Bank Register dropdown],Table1[for Pivot],0,0,1)</f>
        <v>0</v>
      </c>
      <c r="E1027" s="403"/>
      <c r="F1027" s="146">
        <f t="shared" si="47"/>
        <v>2222222</v>
      </c>
      <c r="G1027" s="375">
        <f t="shared" si="46"/>
        <v>0</v>
      </c>
      <c r="I1027" s="376">
        <f>IF(OR(C1027="150 Directors advances", C1027="120 accounts receivable", C1027="720.2 Automobile - Insurance", C1027="720.3 Automobile - License", C1027="870.4 Rent - Insurance", C1027="870.6 Rent - Property Tax", C1027="870.7 Rent - Homeoffice", C1027="870.9 Rent - Water"),
   0,
   IF(Dashboard!$F$5="Quick",
      IF(OR(C1027="190 Automobile",C1027="200 computer hardware",C1027="210 Computer software",C1027="220 Quickbooks software",C1027="230 Office equipment",C1027="240 Office furniture"),
         E1027-(E1027/(1+Dashboard!$F$4)),
         0
      ),
      IF(C1027="750 Business promotion",
         E1027-(E1027/(1+4.793/100)),
         E1027-(E1027/(1+Dashboard!$F$4))
      )
   )
)</f>
        <v>0</v>
      </c>
      <c r="J1027" s="26">
        <f>Bank2[[#This Row],[Money in/ (Money out)]]-Bank2[[#This Row],[GST/HST]]</f>
        <v>0</v>
      </c>
      <c r="L1027" s="23">
        <f t="shared" si="45"/>
        <v>0</v>
      </c>
    </row>
    <row r="1028" spans="4:12" x14ac:dyDescent="0.2">
      <c r="D1028" s="397">
        <f>_xlfn.XLOOKUP(C:C,Table1[for Import to Bank Register dropdown],Table1[for Pivot],0,0,1)</f>
        <v>0</v>
      </c>
      <c r="E1028" s="403"/>
      <c r="F1028" s="146">
        <f t="shared" si="47"/>
        <v>2222222</v>
      </c>
      <c r="G1028" s="375">
        <f t="shared" si="46"/>
        <v>0</v>
      </c>
      <c r="I1028" s="376">
        <f>IF(OR(C1028="150 Directors advances", C1028="120 accounts receivable", C1028="720.2 Automobile - Insurance", C1028="720.3 Automobile - License", C1028="870.4 Rent - Insurance", C1028="870.6 Rent - Property Tax", C1028="870.7 Rent - Homeoffice", C1028="870.9 Rent - Water"),
   0,
   IF(Dashboard!$F$5="Quick",
      IF(OR(C1028="190 Automobile",C1028="200 computer hardware",C1028="210 Computer software",C1028="220 Quickbooks software",C1028="230 Office equipment",C1028="240 Office furniture"),
         E1028-(E1028/(1+Dashboard!$F$4)),
         0
      ),
      IF(C1028="750 Business promotion",
         E1028-(E1028/(1+4.793/100)),
         E1028-(E1028/(1+Dashboard!$F$4))
      )
   )
)</f>
        <v>0</v>
      </c>
      <c r="J1028" s="26">
        <f>Bank2[[#This Row],[Money in/ (Money out)]]-Bank2[[#This Row],[GST/HST]]</f>
        <v>0</v>
      </c>
      <c r="L1028" s="23">
        <f t="shared" si="45"/>
        <v>0</v>
      </c>
    </row>
    <row r="1029" spans="4:12" x14ac:dyDescent="0.2">
      <c r="D1029" s="397">
        <f>_xlfn.XLOOKUP(C:C,Table1[for Import to Bank Register dropdown],Table1[for Pivot],0,0,1)</f>
        <v>0</v>
      </c>
      <c r="E1029" s="403"/>
      <c r="F1029" s="146">
        <f t="shared" si="47"/>
        <v>2222222</v>
      </c>
      <c r="G1029" s="375">
        <f t="shared" si="46"/>
        <v>0</v>
      </c>
      <c r="I1029" s="376">
        <f>IF(OR(C1029="150 Directors advances", C1029="120 accounts receivable", C1029="720.2 Automobile - Insurance", C1029="720.3 Automobile - License", C1029="870.4 Rent - Insurance", C1029="870.6 Rent - Property Tax", C1029="870.7 Rent - Homeoffice", C1029="870.9 Rent - Water"),
   0,
   IF(Dashboard!$F$5="Quick",
      IF(OR(C1029="190 Automobile",C1029="200 computer hardware",C1029="210 Computer software",C1029="220 Quickbooks software",C1029="230 Office equipment",C1029="240 Office furniture"),
         E1029-(E1029/(1+Dashboard!$F$4)),
         0
      ),
      IF(C1029="750 Business promotion",
         E1029-(E1029/(1+4.793/100)),
         E1029-(E1029/(1+Dashboard!$F$4))
      )
   )
)</f>
        <v>0</v>
      </c>
      <c r="J1029" s="26">
        <f>Bank2[[#This Row],[Money in/ (Money out)]]-Bank2[[#This Row],[GST/HST]]</f>
        <v>0</v>
      </c>
      <c r="L1029" s="23">
        <f t="shared" si="45"/>
        <v>0</v>
      </c>
    </row>
    <row r="1030" spans="4:12" x14ac:dyDescent="0.2">
      <c r="D1030" s="397">
        <f>_xlfn.XLOOKUP(C:C,Table1[for Import to Bank Register dropdown],Table1[for Pivot],0,0,1)</f>
        <v>0</v>
      </c>
      <c r="E1030" s="403"/>
      <c r="F1030" s="146">
        <f t="shared" si="47"/>
        <v>2222222</v>
      </c>
      <c r="G1030" s="375">
        <f t="shared" si="46"/>
        <v>0</v>
      </c>
      <c r="I1030" s="376">
        <f>IF(OR(C1030="150 Directors advances", C1030="120 accounts receivable", C1030="720.2 Automobile - Insurance", C1030="720.3 Automobile - License", C1030="870.4 Rent - Insurance", C1030="870.6 Rent - Property Tax", C1030="870.7 Rent - Homeoffice", C1030="870.9 Rent - Water"),
   0,
   IF(Dashboard!$F$5="Quick",
      IF(OR(C1030="190 Automobile",C1030="200 computer hardware",C1030="210 Computer software",C1030="220 Quickbooks software",C1030="230 Office equipment",C1030="240 Office furniture"),
         E1030-(E1030/(1+Dashboard!$F$4)),
         0
      ),
      IF(C1030="750 Business promotion",
         E1030-(E1030/(1+4.793/100)),
         E1030-(E1030/(1+Dashboard!$F$4))
      )
   )
)</f>
        <v>0</v>
      </c>
      <c r="J1030" s="26">
        <f>Bank2[[#This Row],[Money in/ (Money out)]]-Bank2[[#This Row],[GST/HST]]</f>
        <v>0</v>
      </c>
      <c r="L1030" s="23">
        <f t="shared" si="45"/>
        <v>0</v>
      </c>
    </row>
    <row r="1031" spans="4:12" x14ac:dyDescent="0.2">
      <c r="D1031" s="397">
        <f>_xlfn.XLOOKUP(C:C,Table1[for Import to Bank Register dropdown],Table1[for Pivot],0,0,1)</f>
        <v>0</v>
      </c>
      <c r="E1031" s="403"/>
      <c r="F1031" s="146">
        <f t="shared" si="47"/>
        <v>2222222</v>
      </c>
      <c r="G1031" s="375">
        <f t="shared" si="46"/>
        <v>0</v>
      </c>
      <c r="I1031" s="376">
        <f>IF(OR(C1031="150 Directors advances", C1031="120 accounts receivable", C1031="720.2 Automobile - Insurance", C1031="720.3 Automobile - License", C1031="870.4 Rent - Insurance", C1031="870.6 Rent - Property Tax", C1031="870.7 Rent - Homeoffice", C1031="870.9 Rent - Water"),
   0,
   IF(Dashboard!$F$5="Quick",
      IF(OR(C1031="190 Automobile",C1031="200 computer hardware",C1031="210 Computer software",C1031="220 Quickbooks software",C1031="230 Office equipment",C1031="240 Office furniture"),
         E1031-(E1031/(1+Dashboard!$F$4)),
         0
      ),
      IF(C1031="750 Business promotion",
         E1031-(E1031/(1+4.793/100)),
         E1031-(E1031/(1+Dashboard!$F$4))
      )
   )
)</f>
        <v>0</v>
      </c>
      <c r="J1031" s="26">
        <f>Bank2[[#This Row],[Money in/ (Money out)]]-Bank2[[#This Row],[GST/HST]]</f>
        <v>0</v>
      </c>
      <c r="L1031" s="23">
        <f t="shared" ref="L1031:L1094" si="48">$L$3</f>
        <v>0</v>
      </c>
    </row>
    <row r="1032" spans="4:12" x14ac:dyDescent="0.2">
      <c r="D1032" s="397">
        <f>_xlfn.XLOOKUP(C:C,Table1[for Import to Bank Register dropdown],Table1[for Pivot],0,0,1)</f>
        <v>0</v>
      </c>
      <c r="E1032" s="403"/>
      <c r="F1032" s="146">
        <f t="shared" si="47"/>
        <v>2222222</v>
      </c>
      <c r="G1032" s="375">
        <f t="shared" si="46"/>
        <v>0</v>
      </c>
      <c r="I1032" s="376">
        <f>IF(OR(C1032="150 Directors advances", C1032="120 accounts receivable", C1032="720.2 Automobile - Insurance", C1032="720.3 Automobile - License", C1032="870.4 Rent - Insurance", C1032="870.6 Rent - Property Tax", C1032="870.7 Rent - Homeoffice", C1032="870.9 Rent - Water"),
   0,
   IF(Dashboard!$F$5="Quick",
      IF(OR(C1032="190 Automobile",C1032="200 computer hardware",C1032="210 Computer software",C1032="220 Quickbooks software",C1032="230 Office equipment",C1032="240 Office furniture"),
         E1032-(E1032/(1+Dashboard!$F$4)),
         0
      ),
      IF(C1032="750 Business promotion",
         E1032-(E1032/(1+4.793/100)),
         E1032-(E1032/(1+Dashboard!$F$4))
      )
   )
)</f>
        <v>0</v>
      </c>
      <c r="J1032" s="26">
        <f>Bank2[[#This Row],[Money in/ (Money out)]]-Bank2[[#This Row],[GST/HST]]</f>
        <v>0</v>
      </c>
      <c r="L1032" s="23">
        <f t="shared" si="48"/>
        <v>0</v>
      </c>
    </row>
    <row r="1033" spans="4:12" x14ac:dyDescent="0.2">
      <c r="D1033" s="397">
        <f>_xlfn.XLOOKUP(C:C,Table1[for Import to Bank Register dropdown],Table1[for Pivot],0,0,1)</f>
        <v>0</v>
      </c>
      <c r="E1033" s="403"/>
      <c r="F1033" s="146">
        <f t="shared" si="47"/>
        <v>2222222</v>
      </c>
      <c r="G1033" s="375">
        <f t="shared" si="46"/>
        <v>0</v>
      </c>
      <c r="I1033" s="376">
        <f>IF(OR(C1033="150 Directors advances", C1033="120 accounts receivable", C1033="720.2 Automobile - Insurance", C1033="720.3 Automobile - License", C1033="870.4 Rent - Insurance", C1033="870.6 Rent - Property Tax", C1033="870.7 Rent - Homeoffice", C1033="870.9 Rent - Water"),
   0,
   IF(Dashboard!$F$5="Quick",
      IF(OR(C1033="190 Automobile",C1033="200 computer hardware",C1033="210 Computer software",C1033="220 Quickbooks software",C1033="230 Office equipment",C1033="240 Office furniture"),
         E1033-(E1033/(1+Dashboard!$F$4)),
         0
      ),
      IF(C1033="750 Business promotion",
         E1033-(E1033/(1+4.793/100)),
         E1033-(E1033/(1+Dashboard!$F$4))
      )
   )
)</f>
        <v>0</v>
      </c>
      <c r="J1033" s="26">
        <f>Bank2[[#This Row],[Money in/ (Money out)]]-Bank2[[#This Row],[GST/HST]]</f>
        <v>0</v>
      </c>
      <c r="L1033" s="23">
        <f t="shared" si="48"/>
        <v>0</v>
      </c>
    </row>
    <row r="1034" spans="4:12" x14ac:dyDescent="0.2">
      <c r="D1034" s="397">
        <f>_xlfn.XLOOKUP(C:C,Table1[for Import to Bank Register dropdown],Table1[for Pivot],0,0,1)</f>
        <v>0</v>
      </c>
      <c r="E1034" s="403"/>
      <c r="F1034" s="146">
        <f t="shared" si="47"/>
        <v>2222222</v>
      </c>
      <c r="G1034" s="375">
        <f t="shared" ref="G1034:G1097" si="49">G1033+E1034</f>
        <v>0</v>
      </c>
      <c r="I1034" s="376">
        <f>IF(OR(C1034="150 Directors advances", C1034="120 accounts receivable", C1034="720.2 Automobile - Insurance", C1034="720.3 Automobile - License", C1034="870.4 Rent - Insurance", C1034="870.6 Rent - Property Tax", C1034="870.7 Rent - Homeoffice", C1034="870.9 Rent - Water"),
   0,
   IF(Dashboard!$F$5="Quick",
      IF(OR(C1034="190 Automobile",C1034="200 computer hardware",C1034="210 Computer software",C1034="220 Quickbooks software",C1034="230 Office equipment",C1034="240 Office furniture"),
         E1034-(E1034/(1+Dashboard!$F$4)),
         0
      ),
      IF(C1034="750 Business promotion",
         E1034-(E1034/(1+4.793/100)),
         E1034-(E1034/(1+Dashboard!$F$4))
      )
   )
)</f>
        <v>0</v>
      </c>
      <c r="J1034" s="26">
        <f>Bank2[[#This Row],[Money in/ (Money out)]]-Bank2[[#This Row],[GST/HST]]</f>
        <v>0</v>
      </c>
      <c r="L1034" s="23">
        <f t="shared" si="48"/>
        <v>0</v>
      </c>
    </row>
    <row r="1035" spans="4:12" x14ac:dyDescent="0.2">
      <c r="D1035" s="397">
        <f>_xlfn.XLOOKUP(C:C,Table1[for Import to Bank Register dropdown],Table1[for Pivot],0,0,1)</f>
        <v>0</v>
      </c>
      <c r="E1035" s="403"/>
      <c r="F1035" s="146">
        <f t="shared" ref="F1035:F1098" si="50">$E$2</f>
        <v>2222222</v>
      </c>
      <c r="G1035" s="375">
        <f t="shared" si="49"/>
        <v>0</v>
      </c>
      <c r="I1035" s="376">
        <f>IF(OR(C1035="150 Directors advances", C1035="120 accounts receivable", C1035="720.2 Automobile - Insurance", C1035="720.3 Automobile - License", C1035="870.4 Rent - Insurance", C1035="870.6 Rent - Property Tax", C1035="870.7 Rent - Homeoffice", C1035="870.9 Rent - Water"),
   0,
   IF(Dashboard!$F$5="Quick",
      IF(OR(C1035="190 Automobile",C1035="200 computer hardware",C1035="210 Computer software",C1035="220 Quickbooks software",C1035="230 Office equipment",C1035="240 Office furniture"),
         E1035-(E1035/(1+Dashboard!$F$4)),
         0
      ),
      IF(C1035="750 Business promotion",
         E1035-(E1035/(1+4.793/100)),
         E1035-(E1035/(1+Dashboard!$F$4))
      )
   )
)</f>
        <v>0</v>
      </c>
      <c r="J1035" s="26">
        <f>Bank2[[#This Row],[Money in/ (Money out)]]-Bank2[[#This Row],[GST/HST]]</f>
        <v>0</v>
      </c>
      <c r="L1035" s="23">
        <f t="shared" si="48"/>
        <v>0</v>
      </c>
    </row>
    <row r="1036" spans="4:12" x14ac:dyDescent="0.2">
      <c r="D1036" s="397">
        <f>_xlfn.XLOOKUP(C:C,Table1[for Import to Bank Register dropdown],Table1[for Pivot],0,0,1)</f>
        <v>0</v>
      </c>
      <c r="E1036" s="403"/>
      <c r="F1036" s="146">
        <f t="shared" si="50"/>
        <v>2222222</v>
      </c>
      <c r="G1036" s="375">
        <f t="shared" si="49"/>
        <v>0</v>
      </c>
      <c r="I1036" s="376">
        <f>IF(OR(C1036="150 Directors advances", C1036="120 accounts receivable", C1036="720.2 Automobile - Insurance", C1036="720.3 Automobile - License", C1036="870.4 Rent - Insurance", C1036="870.6 Rent - Property Tax", C1036="870.7 Rent - Homeoffice", C1036="870.9 Rent - Water"),
   0,
   IF(Dashboard!$F$5="Quick",
      IF(OR(C1036="190 Automobile",C1036="200 computer hardware",C1036="210 Computer software",C1036="220 Quickbooks software",C1036="230 Office equipment",C1036="240 Office furniture"),
         E1036-(E1036/(1+Dashboard!$F$4)),
         0
      ),
      IF(C1036="750 Business promotion",
         E1036-(E1036/(1+4.793/100)),
         E1036-(E1036/(1+Dashboard!$F$4))
      )
   )
)</f>
        <v>0</v>
      </c>
      <c r="J1036" s="26">
        <f>Bank2[[#This Row],[Money in/ (Money out)]]-Bank2[[#This Row],[GST/HST]]</f>
        <v>0</v>
      </c>
      <c r="L1036" s="23">
        <f t="shared" si="48"/>
        <v>0</v>
      </c>
    </row>
    <row r="1037" spans="4:12" x14ac:dyDescent="0.2">
      <c r="D1037" s="397">
        <f>_xlfn.XLOOKUP(C:C,Table1[for Import to Bank Register dropdown],Table1[for Pivot],0,0,1)</f>
        <v>0</v>
      </c>
      <c r="E1037" s="403"/>
      <c r="F1037" s="146">
        <f t="shared" si="50"/>
        <v>2222222</v>
      </c>
      <c r="G1037" s="375">
        <f t="shared" si="49"/>
        <v>0</v>
      </c>
      <c r="I1037" s="376">
        <f>IF(OR(C1037="150 Directors advances", C1037="120 accounts receivable", C1037="720.2 Automobile - Insurance", C1037="720.3 Automobile - License", C1037="870.4 Rent - Insurance", C1037="870.6 Rent - Property Tax", C1037="870.7 Rent - Homeoffice", C1037="870.9 Rent - Water"),
   0,
   IF(Dashboard!$F$5="Quick",
      IF(OR(C1037="190 Automobile",C1037="200 computer hardware",C1037="210 Computer software",C1037="220 Quickbooks software",C1037="230 Office equipment",C1037="240 Office furniture"),
         E1037-(E1037/(1+Dashboard!$F$4)),
         0
      ),
      IF(C1037="750 Business promotion",
         E1037-(E1037/(1+4.793/100)),
         E1037-(E1037/(1+Dashboard!$F$4))
      )
   )
)</f>
        <v>0</v>
      </c>
      <c r="J1037" s="26">
        <f>Bank2[[#This Row],[Money in/ (Money out)]]-Bank2[[#This Row],[GST/HST]]</f>
        <v>0</v>
      </c>
      <c r="L1037" s="23">
        <f t="shared" si="48"/>
        <v>0</v>
      </c>
    </row>
    <row r="1038" spans="4:12" x14ac:dyDescent="0.2">
      <c r="D1038" s="397">
        <f>_xlfn.XLOOKUP(C:C,Table1[for Import to Bank Register dropdown],Table1[for Pivot],0,0,1)</f>
        <v>0</v>
      </c>
      <c r="E1038" s="403"/>
      <c r="F1038" s="146">
        <f t="shared" si="50"/>
        <v>2222222</v>
      </c>
      <c r="G1038" s="375">
        <f t="shared" si="49"/>
        <v>0</v>
      </c>
      <c r="I1038" s="376">
        <f>IF(OR(C1038="150 Directors advances", C1038="120 accounts receivable", C1038="720.2 Automobile - Insurance", C1038="720.3 Automobile - License", C1038="870.4 Rent - Insurance", C1038="870.6 Rent - Property Tax", C1038="870.7 Rent - Homeoffice", C1038="870.9 Rent - Water"),
   0,
   IF(Dashboard!$F$5="Quick",
      IF(OR(C1038="190 Automobile",C1038="200 computer hardware",C1038="210 Computer software",C1038="220 Quickbooks software",C1038="230 Office equipment",C1038="240 Office furniture"),
         E1038-(E1038/(1+Dashboard!$F$4)),
         0
      ),
      IF(C1038="750 Business promotion",
         E1038-(E1038/(1+4.793/100)),
         E1038-(E1038/(1+Dashboard!$F$4))
      )
   )
)</f>
        <v>0</v>
      </c>
      <c r="J1038" s="26">
        <f>Bank2[[#This Row],[Money in/ (Money out)]]-Bank2[[#This Row],[GST/HST]]</f>
        <v>0</v>
      </c>
      <c r="L1038" s="23">
        <f t="shared" si="48"/>
        <v>0</v>
      </c>
    </row>
    <row r="1039" spans="4:12" x14ac:dyDescent="0.2">
      <c r="D1039" s="397">
        <f>_xlfn.XLOOKUP(C:C,Table1[for Import to Bank Register dropdown],Table1[for Pivot],0,0,1)</f>
        <v>0</v>
      </c>
      <c r="E1039" s="403"/>
      <c r="F1039" s="146">
        <f t="shared" si="50"/>
        <v>2222222</v>
      </c>
      <c r="G1039" s="375">
        <f t="shared" si="49"/>
        <v>0</v>
      </c>
      <c r="I1039" s="376">
        <f>IF(OR(C1039="150 Directors advances", C1039="120 accounts receivable", C1039="720.2 Automobile - Insurance", C1039="720.3 Automobile - License", C1039="870.4 Rent - Insurance", C1039="870.6 Rent - Property Tax", C1039="870.7 Rent - Homeoffice", C1039="870.9 Rent - Water"),
   0,
   IF(Dashboard!$F$5="Quick",
      IF(OR(C1039="190 Automobile",C1039="200 computer hardware",C1039="210 Computer software",C1039="220 Quickbooks software",C1039="230 Office equipment",C1039="240 Office furniture"),
         E1039-(E1039/(1+Dashboard!$F$4)),
         0
      ),
      IF(C1039="750 Business promotion",
         E1039-(E1039/(1+4.793/100)),
         E1039-(E1039/(1+Dashboard!$F$4))
      )
   )
)</f>
        <v>0</v>
      </c>
      <c r="J1039" s="26">
        <f>Bank2[[#This Row],[Money in/ (Money out)]]-Bank2[[#This Row],[GST/HST]]</f>
        <v>0</v>
      </c>
      <c r="L1039" s="23">
        <f t="shared" si="48"/>
        <v>0</v>
      </c>
    </row>
    <row r="1040" spans="4:12" x14ac:dyDescent="0.2">
      <c r="D1040" s="397">
        <f>_xlfn.XLOOKUP(C:C,Table1[for Import to Bank Register dropdown],Table1[for Pivot],0,0,1)</f>
        <v>0</v>
      </c>
      <c r="E1040" s="403"/>
      <c r="F1040" s="146">
        <f t="shared" si="50"/>
        <v>2222222</v>
      </c>
      <c r="G1040" s="375">
        <f t="shared" si="49"/>
        <v>0</v>
      </c>
      <c r="I1040" s="376">
        <f>IF(OR(C1040="150 Directors advances", C1040="120 accounts receivable", C1040="720.2 Automobile - Insurance", C1040="720.3 Automobile - License", C1040="870.4 Rent - Insurance", C1040="870.6 Rent - Property Tax", C1040="870.7 Rent - Homeoffice", C1040="870.9 Rent - Water"),
   0,
   IF(Dashboard!$F$5="Quick",
      IF(OR(C1040="190 Automobile",C1040="200 computer hardware",C1040="210 Computer software",C1040="220 Quickbooks software",C1040="230 Office equipment",C1040="240 Office furniture"),
         E1040-(E1040/(1+Dashboard!$F$4)),
         0
      ),
      IF(C1040="750 Business promotion",
         E1040-(E1040/(1+4.793/100)),
         E1040-(E1040/(1+Dashboard!$F$4))
      )
   )
)</f>
        <v>0</v>
      </c>
      <c r="J1040" s="26">
        <f>Bank2[[#This Row],[Money in/ (Money out)]]-Bank2[[#This Row],[GST/HST]]</f>
        <v>0</v>
      </c>
      <c r="L1040" s="23">
        <f t="shared" si="48"/>
        <v>0</v>
      </c>
    </row>
    <row r="1041" spans="4:12" x14ac:dyDescent="0.2">
      <c r="D1041" s="397">
        <f>_xlfn.XLOOKUP(C:C,Table1[for Import to Bank Register dropdown],Table1[for Pivot],0,0,1)</f>
        <v>0</v>
      </c>
      <c r="E1041" s="403"/>
      <c r="F1041" s="146">
        <f t="shared" si="50"/>
        <v>2222222</v>
      </c>
      <c r="G1041" s="375">
        <f t="shared" si="49"/>
        <v>0</v>
      </c>
      <c r="I1041" s="376">
        <f>IF(OR(C1041="150 Directors advances", C1041="120 accounts receivable", C1041="720.2 Automobile - Insurance", C1041="720.3 Automobile - License", C1041="870.4 Rent - Insurance", C1041="870.6 Rent - Property Tax", C1041="870.7 Rent - Homeoffice", C1041="870.9 Rent - Water"),
   0,
   IF(Dashboard!$F$5="Quick",
      IF(OR(C1041="190 Automobile",C1041="200 computer hardware",C1041="210 Computer software",C1041="220 Quickbooks software",C1041="230 Office equipment",C1041="240 Office furniture"),
         E1041-(E1041/(1+Dashboard!$F$4)),
         0
      ),
      IF(C1041="750 Business promotion",
         E1041-(E1041/(1+4.793/100)),
         E1041-(E1041/(1+Dashboard!$F$4))
      )
   )
)</f>
        <v>0</v>
      </c>
      <c r="J1041" s="26">
        <f>Bank2[[#This Row],[Money in/ (Money out)]]-Bank2[[#This Row],[GST/HST]]</f>
        <v>0</v>
      </c>
      <c r="L1041" s="23">
        <f t="shared" si="48"/>
        <v>0</v>
      </c>
    </row>
    <row r="1042" spans="4:12" x14ac:dyDescent="0.2">
      <c r="D1042" s="397">
        <f>_xlfn.XLOOKUP(C:C,Table1[for Import to Bank Register dropdown],Table1[for Pivot],0,0,1)</f>
        <v>0</v>
      </c>
      <c r="E1042" s="403"/>
      <c r="F1042" s="146">
        <f t="shared" si="50"/>
        <v>2222222</v>
      </c>
      <c r="G1042" s="375">
        <f t="shared" si="49"/>
        <v>0</v>
      </c>
      <c r="I1042" s="376">
        <f>IF(OR(C1042="150 Directors advances", C1042="120 accounts receivable", C1042="720.2 Automobile - Insurance", C1042="720.3 Automobile - License", C1042="870.4 Rent - Insurance", C1042="870.6 Rent - Property Tax", C1042="870.7 Rent - Homeoffice", C1042="870.9 Rent - Water"),
   0,
   IF(Dashboard!$F$5="Quick",
      IF(OR(C1042="190 Automobile",C1042="200 computer hardware",C1042="210 Computer software",C1042="220 Quickbooks software",C1042="230 Office equipment",C1042="240 Office furniture"),
         E1042-(E1042/(1+Dashboard!$F$4)),
         0
      ),
      IF(C1042="750 Business promotion",
         E1042-(E1042/(1+4.793/100)),
         E1042-(E1042/(1+Dashboard!$F$4))
      )
   )
)</f>
        <v>0</v>
      </c>
      <c r="J1042" s="26">
        <f>Bank2[[#This Row],[Money in/ (Money out)]]-Bank2[[#This Row],[GST/HST]]</f>
        <v>0</v>
      </c>
      <c r="L1042" s="23">
        <f t="shared" si="48"/>
        <v>0</v>
      </c>
    </row>
    <row r="1043" spans="4:12" x14ac:dyDescent="0.2">
      <c r="D1043" s="397">
        <f>_xlfn.XLOOKUP(C:C,Table1[for Import to Bank Register dropdown],Table1[for Pivot],0,0,1)</f>
        <v>0</v>
      </c>
      <c r="E1043" s="403"/>
      <c r="F1043" s="146">
        <f t="shared" si="50"/>
        <v>2222222</v>
      </c>
      <c r="G1043" s="375">
        <f t="shared" si="49"/>
        <v>0</v>
      </c>
      <c r="I1043" s="376">
        <f>IF(OR(C1043="150 Directors advances", C1043="120 accounts receivable", C1043="720.2 Automobile - Insurance", C1043="720.3 Automobile - License", C1043="870.4 Rent - Insurance", C1043="870.6 Rent - Property Tax", C1043="870.7 Rent - Homeoffice", C1043="870.9 Rent - Water"),
   0,
   IF(Dashboard!$F$5="Quick",
      IF(OR(C1043="190 Automobile",C1043="200 computer hardware",C1043="210 Computer software",C1043="220 Quickbooks software",C1043="230 Office equipment",C1043="240 Office furniture"),
         E1043-(E1043/(1+Dashboard!$F$4)),
         0
      ),
      IF(C1043="750 Business promotion",
         E1043-(E1043/(1+4.793/100)),
         E1043-(E1043/(1+Dashboard!$F$4))
      )
   )
)</f>
        <v>0</v>
      </c>
      <c r="J1043" s="26">
        <f>Bank2[[#This Row],[Money in/ (Money out)]]-Bank2[[#This Row],[GST/HST]]</f>
        <v>0</v>
      </c>
      <c r="L1043" s="23">
        <f t="shared" si="48"/>
        <v>0</v>
      </c>
    </row>
    <row r="1044" spans="4:12" x14ac:dyDescent="0.2">
      <c r="D1044" s="397">
        <f>_xlfn.XLOOKUP(C:C,Table1[for Import to Bank Register dropdown],Table1[for Pivot],0,0,1)</f>
        <v>0</v>
      </c>
      <c r="E1044" s="403"/>
      <c r="F1044" s="146">
        <f t="shared" si="50"/>
        <v>2222222</v>
      </c>
      <c r="G1044" s="375">
        <f t="shared" si="49"/>
        <v>0</v>
      </c>
      <c r="I1044" s="376">
        <f>IF(OR(C1044="150 Directors advances", C1044="120 accounts receivable", C1044="720.2 Automobile - Insurance", C1044="720.3 Automobile - License", C1044="870.4 Rent - Insurance", C1044="870.6 Rent - Property Tax", C1044="870.7 Rent - Homeoffice", C1044="870.9 Rent - Water"),
   0,
   IF(Dashboard!$F$5="Quick",
      IF(OR(C1044="190 Automobile",C1044="200 computer hardware",C1044="210 Computer software",C1044="220 Quickbooks software",C1044="230 Office equipment",C1044="240 Office furniture"),
         E1044-(E1044/(1+Dashboard!$F$4)),
         0
      ),
      IF(C1044="750 Business promotion",
         E1044-(E1044/(1+4.793/100)),
         E1044-(E1044/(1+Dashboard!$F$4))
      )
   )
)</f>
        <v>0</v>
      </c>
      <c r="J1044" s="26">
        <f>Bank2[[#This Row],[Money in/ (Money out)]]-Bank2[[#This Row],[GST/HST]]</f>
        <v>0</v>
      </c>
      <c r="L1044" s="23">
        <f t="shared" si="48"/>
        <v>0</v>
      </c>
    </row>
    <row r="1045" spans="4:12" x14ac:dyDescent="0.2">
      <c r="D1045" s="397">
        <f>_xlfn.XLOOKUP(C:C,Table1[for Import to Bank Register dropdown],Table1[for Pivot],0,0,1)</f>
        <v>0</v>
      </c>
      <c r="E1045" s="403"/>
      <c r="F1045" s="146">
        <f t="shared" si="50"/>
        <v>2222222</v>
      </c>
      <c r="G1045" s="375">
        <f t="shared" si="49"/>
        <v>0</v>
      </c>
      <c r="I1045" s="376">
        <f>IF(OR(C1045="150 Directors advances", C1045="120 accounts receivable", C1045="720.2 Automobile - Insurance", C1045="720.3 Automobile - License", C1045="870.4 Rent - Insurance", C1045="870.6 Rent - Property Tax", C1045="870.7 Rent - Homeoffice", C1045="870.9 Rent - Water"),
   0,
   IF(Dashboard!$F$5="Quick",
      IF(OR(C1045="190 Automobile",C1045="200 computer hardware",C1045="210 Computer software",C1045="220 Quickbooks software",C1045="230 Office equipment",C1045="240 Office furniture"),
         E1045-(E1045/(1+Dashboard!$F$4)),
         0
      ),
      IF(C1045="750 Business promotion",
         E1045-(E1045/(1+4.793/100)),
         E1045-(E1045/(1+Dashboard!$F$4))
      )
   )
)</f>
        <v>0</v>
      </c>
      <c r="J1045" s="26">
        <f>Bank2[[#This Row],[Money in/ (Money out)]]-Bank2[[#This Row],[GST/HST]]</f>
        <v>0</v>
      </c>
      <c r="L1045" s="23">
        <f t="shared" si="48"/>
        <v>0</v>
      </c>
    </row>
    <row r="1046" spans="4:12" x14ac:dyDescent="0.2">
      <c r="D1046" s="397">
        <f>_xlfn.XLOOKUP(C:C,Table1[for Import to Bank Register dropdown],Table1[for Pivot],0,0,1)</f>
        <v>0</v>
      </c>
      <c r="E1046" s="403"/>
      <c r="F1046" s="146">
        <f t="shared" si="50"/>
        <v>2222222</v>
      </c>
      <c r="G1046" s="375">
        <f t="shared" si="49"/>
        <v>0</v>
      </c>
      <c r="I1046" s="376">
        <f>IF(OR(C1046="150 Directors advances", C1046="120 accounts receivable", C1046="720.2 Automobile - Insurance", C1046="720.3 Automobile - License", C1046="870.4 Rent - Insurance", C1046="870.6 Rent - Property Tax", C1046="870.7 Rent - Homeoffice", C1046="870.9 Rent - Water"),
   0,
   IF(Dashboard!$F$5="Quick",
      IF(OR(C1046="190 Automobile",C1046="200 computer hardware",C1046="210 Computer software",C1046="220 Quickbooks software",C1046="230 Office equipment",C1046="240 Office furniture"),
         E1046-(E1046/(1+Dashboard!$F$4)),
         0
      ),
      IF(C1046="750 Business promotion",
         E1046-(E1046/(1+4.793/100)),
         E1046-(E1046/(1+Dashboard!$F$4))
      )
   )
)</f>
        <v>0</v>
      </c>
      <c r="J1046" s="26">
        <f>Bank2[[#This Row],[Money in/ (Money out)]]-Bank2[[#This Row],[GST/HST]]</f>
        <v>0</v>
      </c>
      <c r="L1046" s="23">
        <f t="shared" si="48"/>
        <v>0</v>
      </c>
    </row>
    <row r="1047" spans="4:12" x14ac:dyDescent="0.2">
      <c r="D1047" s="397">
        <f>_xlfn.XLOOKUP(C:C,Table1[for Import to Bank Register dropdown],Table1[for Pivot],0,0,1)</f>
        <v>0</v>
      </c>
      <c r="E1047" s="403"/>
      <c r="F1047" s="146">
        <f t="shared" si="50"/>
        <v>2222222</v>
      </c>
      <c r="G1047" s="375">
        <f t="shared" si="49"/>
        <v>0</v>
      </c>
      <c r="I1047" s="376">
        <f>IF(OR(C1047="150 Directors advances", C1047="120 accounts receivable", C1047="720.2 Automobile - Insurance", C1047="720.3 Automobile - License", C1047="870.4 Rent - Insurance", C1047="870.6 Rent - Property Tax", C1047="870.7 Rent - Homeoffice", C1047="870.9 Rent - Water"),
   0,
   IF(Dashboard!$F$5="Quick",
      IF(OR(C1047="190 Automobile",C1047="200 computer hardware",C1047="210 Computer software",C1047="220 Quickbooks software",C1047="230 Office equipment",C1047="240 Office furniture"),
         E1047-(E1047/(1+Dashboard!$F$4)),
         0
      ),
      IF(C1047="750 Business promotion",
         E1047-(E1047/(1+4.793/100)),
         E1047-(E1047/(1+Dashboard!$F$4))
      )
   )
)</f>
        <v>0</v>
      </c>
      <c r="J1047" s="26">
        <f>Bank2[[#This Row],[Money in/ (Money out)]]-Bank2[[#This Row],[GST/HST]]</f>
        <v>0</v>
      </c>
      <c r="L1047" s="23">
        <f t="shared" si="48"/>
        <v>0</v>
      </c>
    </row>
    <row r="1048" spans="4:12" x14ac:dyDescent="0.2">
      <c r="D1048" s="397">
        <f>_xlfn.XLOOKUP(C:C,Table1[for Import to Bank Register dropdown],Table1[for Pivot],0,0,1)</f>
        <v>0</v>
      </c>
      <c r="E1048" s="403"/>
      <c r="F1048" s="146">
        <f t="shared" si="50"/>
        <v>2222222</v>
      </c>
      <c r="G1048" s="375">
        <f t="shared" si="49"/>
        <v>0</v>
      </c>
      <c r="I1048" s="376">
        <f>IF(OR(C1048="150 Directors advances", C1048="120 accounts receivable", C1048="720.2 Automobile - Insurance", C1048="720.3 Automobile - License", C1048="870.4 Rent - Insurance", C1048="870.6 Rent - Property Tax", C1048="870.7 Rent - Homeoffice", C1048="870.9 Rent - Water"),
   0,
   IF(Dashboard!$F$5="Quick",
      IF(OR(C1048="190 Automobile",C1048="200 computer hardware",C1048="210 Computer software",C1048="220 Quickbooks software",C1048="230 Office equipment",C1048="240 Office furniture"),
         E1048-(E1048/(1+Dashboard!$F$4)),
         0
      ),
      IF(C1048="750 Business promotion",
         E1048-(E1048/(1+4.793/100)),
         E1048-(E1048/(1+Dashboard!$F$4))
      )
   )
)</f>
        <v>0</v>
      </c>
      <c r="J1048" s="26">
        <f>Bank2[[#This Row],[Money in/ (Money out)]]-Bank2[[#This Row],[GST/HST]]</f>
        <v>0</v>
      </c>
      <c r="L1048" s="23">
        <f t="shared" si="48"/>
        <v>0</v>
      </c>
    </row>
    <row r="1049" spans="4:12" x14ac:dyDescent="0.2">
      <c r="D1049" s="397">
        <f>_xlfn.XLOOKUP(C:C,Table1[for Import to Bank Register dropdown],Table1[for Pivot],0,0,1)</f>
        <v>0</v>
      </c>
      <c r="E1049" s="403"/>
      <c r="F1049" s="146">
        <f t="shared" si="50"/>
        <v>2222222</v>
      </c>
      <c r="G1049" s="375">
        <f t="shared" si="49"/>
        <v>0</v>
      </c>
      <c r="I1049" s="376">
        <f>IF(OR(C1049="150 Directors advances", C1049="120 accounts receivable", C1049="720.2 Automobile - Insurance", C1049="720.3 Automobile - License", C1049="870.4 Rent - Insurance", C1049="870.6 Rent - Property Tax", C1049="870.7 Rent - Homeoffice", C1049="870.9 Rent - Water"),
   0,
   IF(Dashboard!$F$5="Quick",
      IF(OR(C1049="190 Automobile",C1049="200 computer hardware",C1049="210 Computer software",C1049="220 Quickbooks software",C1049="230 Office equipment",C1049="240 Office furniture"),
         E1049-(E1049/(1+Dashboard!$F$4)),
         0
      ),
      IF(C1049="750 Business promotion",
         E1049-(E1049/(1+4.793/100)),
         E1049-(E1049/(1+Dashboard!$F$4))
      )
   )
)</f>
        <v>0</v>
      </c>
      <c r="J1049" s="26">
        <f>Bank2[[#This Row],[Money in/ (Money out)]]-Bank2[[#This Row],[GST/HST]]</f>
        <v>0</v>
      </c>
      <c r="L1049" s="23">
        <f t="shared" si="48"/>
        <v>0</v>
      </c>
    </row>
    <row r="1050" spans="4:12" x14ac:dyDescent="0.2">
      <c r="D1050" s="397">
        <f>_xlfn.XLOOKUP(C:C,Table1[for Import to Bank Register dropdown],Table1[for Pivot],0,0,1)</f>
        <v>0</v>
      </c>
      <c r="E1050" s="403"/>
      <c r="F1050" s="146">
        <f t="shared" si="50"/>
        <v>2222222</v>
      </c>
      <c r="G1050" s="375">
        <f t="shared" si="49"/>
        <v>0</v>
      </c>
      <c r="I1050" s="376">
        <f>IF(OR(C1050="150 Directors advances", C1050="120 accounts receivable", C1050="720.2 Automobile - Insurance", C1050="720.3 Automobile - License", C1050="870.4 Rent - Insurance", C1050="870.6 Rent - Property Tax", C1050="870.7 Rent - Homeoffice", C1050="870.9 Rent - Water"),
   0,
   IF(Dashboard!$F$5="Quick",
      IF(OR(C1050="190 Automobile",C1050="200 computer hardware",C1050="210 Computer software",C1050="220 Quickbooks software",C1050="230 Office equipment",C1050="240 Office furniture"),
         E1050-(E1050/(1+Dashboard!$F$4)),
         0
      ),
      IF(C1050="750 Business promotion",
         E1050-(E1050/(1+4.793/100)),
         E1050-(E1050/(1+Dashboard!$F$4))
      )
   )
)</f>
        <v>0</v>
      </c>
      <c r="J1050" s="26">
        <f>Bank2[[#This Row],[Money in/ (Money out)]]-Bank2[[#This Row],[GST/HST]]</f>
        <v>0</v>
      </c>
      <c r="L1050" s="23">
        <f t="shared" si="48"/>
        <v>0</v>
      </c>
    </row>
    <row r="1051" spans="4:12" x14ac:dyDescent="0.2">
      <c r="D1051" s="397">
        <f>_xlfn.XLOOKUP(C:C,Table1[for Import to Bank Register dropdown],Table1[for Pivot],0,0,1)</f>
        <v>0</v>
      </c>
      <c r="E1051" s="403"/>
      <c r="F1051" s="146">
        <f t="shared" si="50"/>
        <v>2222222</v>
      </c>
      <c r="G1051" s="375">
        <f t="shared" si="49"/>
        <v>0</v>
      </c>
      <c r="I1051" s="376">
        <f>IF(OR(C1051="150 Directors advances", C1051="120 accounts receivable", C1051="720.2 Automobile - Insurance", C1051="720.3 Automobile - License", C1051="870.4 Rent - Insurance", C1051="870.6 Rent - Property Tax", C1051="870.7 Rent - Homeoffice", C1051="870.9 Rent - Water"),
   0,
   IF(Dashboard!$F$5="Quick",
      IF(OR(C1051="190 Automobile",C1051="200 computer hardware",C1051="210 Computer software",C1051="220 Quickbooks software",C1051="230 Office equipment",C1051="240 Office furniture"),
         E1051-(E1051/(1+Dashboard!$F$4)),
         0
      ),
      IF(C1051="750 Business promotion",
         E1051-(E1051/(1+4.793/100)),
         E1051-(E1051/(1+Dashboard!$F$4))
      )
   )
)</f>
        <v>0</v>
      </c>
      <c r="J1051" s="26">
        <f>Bank2[[#This Row],[Money in/ (Money out)]]-Bank2[[#This Row],[GST/HST]]</f>
        <v>0</v>
      </c>
      <c r="L1051" s="23">
        <f t="shared" si="48"/>
        <v>0</v>
      </c>
    </row>
    <row r="1052" spans="4:12" x14ac:dyDescent="0.2">
      <c r="D1052" s="397">
        <f>_xlfn.XLOOKUP(C:C,Table1[for Import to Bank Register dropdown],Table1[for Pivot],0,0,1)</f>
        <v>0</v>
      </c>
      <c r="E1052" s="403"/>
      <c r="F1052" s="146">
        <f t="shared" si="50"/>
        <v>2222222</v>
      </c>
      <c r="G1052" s="375">
        <f t="shared" si="49"/>
        <v>0</v>
      </c>
      <c r="I1052" s="376">
        <f>IF(OR(C1052="150 Directors advances", C1052="120 accounts receivable", C1052="720.2 Automobile - Insurance", C1052="720.3 Automobile - License", C1052="870.4 Rent - Insurance", C1052="870.6 Rent - Property Tax", C1052="870.7 Rent - Homeoffice", C1052="870.9 Rent - Water"),
   0,
   IF(Dashboard!$F$5="Quick",
      IF(OR(C1052="190 Automobile",C1052="200 computer hardware",C1052="210 Computer software",C1052="220 Quickbooks software",C1052="230 Office equipment",C1052="240 Office furniture"),
         E1052-(E1052/(1+Dashboard!$F$4)),
         0
      ),
      IF(C1052="750 Business promotion",
         E1052-(E1052/(1+4.793/100)),
         E1052-(E1052/(1+Dashboard!$F$4))
      )
   )
)</f>
        <v>0</v>
      </c>
      <c r="J1052" s="26">
        <f>Bank2[[#This Row],[Money in/ (Money out)]]-Bank2[[#This Row],[GST/HST]]</f>
        <v>0</v>
      </c>
      <c r="L1052" s="23">
        <f t="shared" si="48"/>
        <v>0</v>
      </c>
    </row>
    <row r="1053" spans="4:12" x14ac:dyDescent="0.2">
      <c r="D1053" s="397">
        <f>_xlfn.XLOOKUP(C:C,Table1[for Import to Bank Register dropdown],Table1[for Pivot],0,0,1)</f>
        <v>0</v>
      </c>
      <c r="E1053" s="403"/>
      <c r="F1053" s="146">
        <f t="shared" si="50"/>
        <v>2222222</v>
      </c>
      <c r="G1053" s="375">
        <f t="shared" si="49"/>
        <v>0</v>
      </c>
      <c r="I1053" s="376">
        <f>IF(OR(C1053="150 Directors advances", C1053="120 accounts receivable", C1053="720.2 Automobile - Insurance", C1053="720.3 Automobile - License", C1053="870.4 Rent - Insurance", C1053="870.6 Rent - Property Tax", C1053="870.7 Rent - Homeoffice", C1053="870.9 Rent - Water"),
   0,
   IF(Dashboard!$F$5="Quick",
      IF(OR(C1053="190 Automobile",C1053="200 computer hardware",C1053="210 Computer software",C1053="220 Quickbooks software",C1053="230 Office equipment",C1053="240 Office furniture"),
         E1053-(E1053/(1+Dashboard!$F$4)),
         0
      ),
      IF(C1053="750 Business promotion",
         E1053-(E1053/(1+4.793/100)),
         E1053-(E1053/(1+Dashboard!$F$4))
      )
   )
)</f>
        <v>0</v>
      </c>
      <c r="J1053" s="26">
        <f>Bank2[[#This Row],[Money in/ (Money out)]]-Bank2[[#This Row],[GST/HST]]</f>
        <v>0</v>
      </c>
      <c r="L1053" s="23">
        <f t="shared" si="48"/>
        <v>0</v>
      </c>
    </row>
    <row r="1054" spans="4:12" x14ac:dyDescent="0.2">
      <c r="D1054" s="397">
        <f>_xlfn.XLOOKUP(C:C,Table1[for Import to Bank Register dropdown],Table1[for Pivot],0,0,1)</f>
        <v>0</v>
      </c>
      <c r="E1054" s="403"/>
      <c r="F1054" s="146">
        <f t="shared" si="50"/>
        <v>2222222</v>
      </c>
      <c r="G1054" s="375">
        <f t="shared" si="49"/>
        <v>0</v>
      </c>
      <c r="I1054" s="376">
        <f>IF(OR(C1054="150 Directors advances", C1054="120 accounts receivable", C1054="720.2 Automobile - Insurance", C1054="720.3 Automobile - License", C1054="870.4 Rent - Insurance", C1054="870.6 Rent - Property Tax", C1054="870.7 Rent - Homeoffice", C1054="870.9 Rent - Water"),
   0,
   IF(Dashboard!$F$5="Quick",
      IF(OR(C1054="190 Automobile",C1054="200 computer hardware",C1054="210 Computer software",C1054="220 Quickbooks software",C1054="230 Office equipment",C1054="240 Office furniture"),
         E1054-(E1054/(1+Dashboard!$F$4)),
         0
      ),
      IF(C1054="750 Business promotion",
         E1054-(E1054/(1+4.793/100)),
         E1054-(E1054/(1+Dashboard!$F$4))
      )
   )
)</f>
        <v>0</v>
      </c>
      <c r="J1054" s="26">
        <f>Bank2[[#This Row],[Money in/ (Money out)]]-Bank2[[#This Row],[GST/HST]]</f>
        <v>0</v>
      </c>
      <c r="L1054" s="23">
        <f t="shared" si="48"/>
        <v>0</v>
      </c>
    </row>
    <row r="1055" spans="4:12" x14ac:dyDescent="0.2">
      <c r="D1055" s="397">
        <f>_xlfn.XLOOKUP(C:C,Table1[for Import to Bank Register dropdown],Table1[for Pivot],0,0,1)</f>
        <v>0</v>
      </c>
      <c r="E1055" s="403"/>
      <c r="F1055" s="146">
        <f t="shared" si="50"/>
        <v>2222222</v>
      </c>
      <c r="G1055" s="375">
        <f t="shared" si="49"/>
        <v>0</v>
      </c>
      <c r="I1055" s="376">
        <f>IF(OR(C1055="150 Directors advances", C1055="120 accounts receivable", C1055="720.2 Automobile - Insurance", C1055="720.3 Automobile - License", C1055="870.4 Rent - Insurance", C1055="870.6 Rent - Property Tax", C1055="870.7 Rent - Homeoffice", C1055="870.9 Rent - Water"),
   0,
   IF(Dashboard!$F$5="Quick",
      IF(OR(C1055="190 Automobile",C1055="200 computer hardware",C1055="210 Computer software",C1055="220 Quickbooks software",C1055="230 Office equipment",C1055="240 Office furniture"),
         E1055-(E1055/(1+Dashboard!$F$4)),
         0
      ),
      IF(C1055="750 Business promotion",
         E1055-(E1055/(1+4.793/100)),
         E1055-(E1055/(1+Dashboard!$F$4))
      )
   )
)</f>
        <v>0</v>
      </c>
      <c r="J1055" s="26">
        <f>Bank2[[#This Row],[Money in/ (Money out)]]-Bank2[[#This Row],[GST/HST]]</f>
        <v>0</v>
      </c>
      <c r="L1055" s="23">
        <f t="shared" si="48"/>
        <v>0</v>
      </c>
    </row>
    <row r="1056" spans="4:12" x14ac:dyDescent="0.2">
      <c r="D1056" s="397">
        <f>_xlfn.XLOOKUP(C:C,Table1[for Import to Bank Register dropdown],Table1[for Pivot],0,0,1)</f>
        <v>0</v>
      </c>
      <c r="E1056" s="403"/>
      <c r="F1056" s="146">
        <f t="shared" si="50"/>
        <v>2222222</v>
      </c>
      <c r="G1056" s="375">
        <f t="shared" si="49"/>
        <v>0</v>
      </c>
      <c r="I1056" s="376">
        <f>IF(OR(C1056="150 Directors advances", C1056="120 accounts receivable", C1056="720.2 Automobile - Insurance", C1056="720.3 Automobile - License", C1056="870.4 Rent - Insurance", C1056="870.6 Rent - Property Tax", C1056="870.7 Rent - Homeoffice", C1056="870.9 Rent - Water"),
   0,
   IF(Dashboard!$F$5="Quick",
      IF(OR(C1056="190 Automobile",C1056="200 computer hardware",C1056="210 Computer software",C1056="220 Quickbooks software",C1056="230 Office equipment",C1056="240 Office furniture"),
         E1056-(E1056/(1+Dashboard!$F$4)),
         0
      ),
      IF(C1056="750 Business promotion",
         E1056-(E1056/(1+4.793/100)),
         E1056-(E1056/(1+Dashboard!$F$4))
      )
   )
)</f>
        <v>0</v>
      </c>
      <c r="J1056" s="26">
        <f>Bank2[[#This Row],[Money in/ (Money out)]]-Bank2[[#This Row],[GST/HST]]</f>
        <v>0</v>
      </c>
      <c r="L1056" s="23">
        <f t="shared" si="48"/>
        <v>0</v>
      </c>
    </row>
    <row r="1057" spans="4:12" x14ac:dyDescent="0.2">
      <c r="D1057" s="397">
        <f>_xlfn.XLOOKUP(C:C,Table1[for Import to Bank Register dropdown],Table1[for Pivot],0,0,1)</f>
        <v>0</v>
      </c>
      <c r="E1057" s="403"/>
      <c r="F1057" s="146">
        <f t="shared" si="50"/>
        <v>2222222</v>
      </c>
      <c r="G1057" s="375">
        <f t="shared" si="49"/>
        <v>0</v>
      </c>
      <c r="I1057" s="376">
        <f>IF(OR(C1057="150 Directors advances", C1057="120 accounts receivable", C1057="720.2 Automobile - Insurance", C1057="720.3 Automobile - License", C1057="870.4 Rent - Insurance", C1057="870.6 Rent - Property Tax", C1057="870.7 Rent - Homeoffice", C1057="870.9 Rent - Water"),
   0,
   IF(Dashboard!$F$5="Quick",
      IF(OR(C1057="190 Automobile",C1057="200 computer hardware",C1057="210 Computer software",C1057="220 Quickbooks software",C1057="230 Office equipment",C1057="240 Office furniture"),
         E1057-(E1057/(1+Dashboard!$F$4)),
         0
      ),
      IF(C1057="750 Business promotion",
         E1057-(E1057/(1+4.793/100)),
         E1057-(E1057/(1+Dashboard!$F$4))
      )
   )
)</f>
        <v>0</v>
      </c>
      <c r="J1057" s="26">
        <f>Bank2[[#This Row],[Money in/ (Money out)]]-Bank2[[#This Row],[GST/HST]]</f>
        <v>0</v>
      </c>
      <c r="L1057" s="23">
        <f t="shared" si="48"/>
        <v>0</v>
      </c>
    </row>
    <row r="1058" spans="4:12" x14ac:dyDescent="0.2">
      <c r="D1058" s="397">
        <f>_xlfn.XLOOKUP(C:C,Table1[for Import to Bank Register dropdown],Table1[for Pivot],0,0,1)</f>
        <v>0</v>
      </c>
      <c r="E1058" s="403"/>
      <c r="F1058" s="146">
        <f t="shared" si="50"/>
        <v>2222222</v>
      </c>
      <c r="G1058" s="375">
        <f t="shared" si="49"/>
        <v>0</v>
      </c>
      <c r="I1058" s="376">
        <f>IF(OR(C1058="150 Directors advances", C1058="120 accounts receivable", C1058="720.2 Automobile - Insurance", C1058="720.3 Automobile - License", C1058="870.4 Rent - Insurance", C1058="870.6 Rent - Property Tax", C1058="870.7 Rent - Homeoffice", C1058="870.9 Rent - Water"),
   0,
   IF(Dashboard!$F$5="Quick",
      IF(OR(C1058="190 Automobile",C1058="200 computer hardware",C1058="210 Computer software",C1058="220 Quickbooks software",C1058="230 Office equipment",C1058="240 Office furniture"),
         E1058-(E1058/(1+Dashboard!$F$4)),
         0
      ),
      IF(C1058="750 Business promotion",
         E1058-(E1058/(1+4.793/100)),
         E1058-(E1058/(1+Dashboard!$F$4))
      )
   )
)</f>
        <v>0</v>
      </c>
      <c r="J1058" s="26">
        <f>Bank2[[#This Row],[Money in/ (Money out)]]-Bank2[[#This Row],[GST/HST]]</f>
        <v>0</v>
      </c>
      <c r="L1058" s="23">
        <f t="shared" si="48"/>
        <v>0</v>
      </c>
    </row>
    <row r="1059" spans="4:12" x14ac:dyDescent="0.2">
      <c r="D1059" s="397">
        <f>_xlfn.XLOOKUP(C:C,Table1[for Import to Bank Register dropdown],Table1[for Pivot],0,0,1)</f>
        <v>0</v>
      </c>
      <c r="E1059" s="403"/>
      <c r="F1059" s="146">
        <f t="shared" si="50"/>
        <v>2222222</v>
      </c>
      <c r="G1059" s="375">
        <f t="shared" si="49"/>
        <v>0</v>
      </c>
      <c r="I1059" s="376">
        <f>IF(OR(C1059="150 Directors advances", C1059="120 accounts receivable", C1059="720.2 Automobile - Insurance", C1059="720.3 Automobile - License", C1059="870.4 Rent - Insurance", C1059="870.6 Rent - Property Tax", C1059="870.7 Rent - Homeoffice", C1059="870.9 Rent - Water"),
   0,
   IF(Dashboard!$F$5="Quick",
      IF(OR(C1059="190 Automobile",C1059="200 computer hardware",C1059="210 Computer software",C1059="220 Quickbooks software",C1059="230 Office equipment",C1059="240 Office furniture"),
         E1059-(E1059/(1+Dashboard!$F$4)),
         0
      ),
      IF(C1059="750 Business promotion",
         E1059-(E1059/(1+4.793/100)),
         E1059-(E1059/(1+Dashboard!$F$4))
      )
   )
)</f>
        <v>0</v>
      </c>
      <c r="J1059" s="26">
        <f>Bank2[[#This Row],[Money in/ (Money out)]]-Bank2[[#This Row],[GST/HST]]</f>
        <v>0</v>
      </c>
      <c r="L1059" s="23">
        <f t="shared" si="48"/>
        <v>0</v>
      </c>
    </row>
    <row r="1060" spans="4:12" x14ac:dyDescent="0.2">
      <c r="D1060" s="397">
        <f>_xlfn.XLOOKUP(C:C,Table1[for Import to Bank Register dropdown],Table1[for Pivot],0,0,1)</f>
        <v>0</v>
      </c>
      <c r="E1060" s="403"/>
      <c r="F1060" s="146">
        <f t="shared" si="50"/>
        <v>2222222</v>
      </c>
      <c r="G1060" s="375">
        <f t="shared" si="49"/>
        <v>0</v>
      </c>
      <c r="I1060" s="376">
        <f>IF(OR(C1060="150 Directors advances", C1060="120 accounts receivable", C1060="720.2 Automobile - Insurance", C1060="720.3 Automobile - License", C1060="870.4 Rent - Insurance", C1060="870.6 Rent - Property Tax", C1060="870.7 Rent - Homeoffice", C1060="870.9 Rent - Water"),
   0,
   IF(Dashboard!$F$5="Quick",
      IF(OR(C1060="190 Automobile",C1060="200 computer hardware",C1060="210 Computer software",C1060="220 Quickbooks software",C1060="230 Office equipment",C1060="240 Office furniture"),
         E1060-(E1060/(1+Dashboard!$F$4)),
         0
      ),
      IF(C1060="750 Business promotion",
         E1060-(E1060/(1+4.793/100)),
         E1060-(E1060/(1+Dashboard!$F$4))
      )
   )
)</f>
        <v>0</v>
      </c>
      <c r="J1060" s="26">
        <f>Bank2[[#This Row],[Money in/ (Money out)]]-Bank2[[#This Row],[GST/HST]]</f>
        <v>0</v>
      </c>
      <c r="L1060" s="23">
        <f t="shared" si="48"/>
        <v>0</v>
      </c>
    </row>
    <row r="1061" spans="4:12" x14ac:dyDescent="0.2">
      <c r="D1061" s="397">
        <f>_xlfn.XLOOKUP(C:C,Table1[for Import to Bank Register dropdown],Table1[for Pivot],0,0,1)</f>
        <v>0</v>
      </c>
      <c r="E1061" s="403"/>
      <c r="F1061" s="146">
        <f t="shared" si="50"/>
        <v>2222222</v>
      </c>
      <c r="G1061" s="375">
        <f t="shared" si="49"/>
        <v>0</v>
      </c>
      <c r="I1061" s="376">
        <f>IF(OR(C1061="150 Directors advances", C1061="120 accounts receivable", C1061="720.2 Automobile - Insurance", C1061="720.3 Automobile - License", C1061="870.4 Rent - Insurance", C1061="870.6 Rent - Property Tax", C1061="870.7 Rent - Homeoffice", C1061="870.9 Rent - Water"),
   0,
   IF(Dashboard!$F$5="Quick",
      IF(OR(C1061="190 Automobile",C1061="200 computer hardware",C1061="210 Computer software",C1061="220 Quickbooks software",C1061="230 Office equipment",C1061="240 Office furniture"),
         E1061-(E1061/(1+Dashboard!$F$4)),
         0
      ),
      IF(C1061="750 Business promotion",
         E1061-(E1061/(1+4.793/100)),
         E1061-(E1061/(1+Dashboard!$F$4))
      )
   )
)</f>
        <v>0</v>
      </c>
      <c r="J1061" s="26">
        <f>Bank2[[#This Row],[Money in/ (Money out)]]-Bank2[[#This Row],[GST/HST]]</f>
        <v>0</v>
      </c>
      <c r="L1061" s="23">
        <f t="shared" si="48"/>
        <v>0</v>
      </c>
    </row>
    <row r="1062" spans="4:12" x14ac:dyDescent="0.2">
      <c r="D1062" s="397">
        <f>_xlfn.XLOOKUP(C:C,Table1[for Import to Bank Register dropdown],Table1[for Pivot],0,0,1)</f>
        <v>0</v>
      </c>
      <c r="E1062" s="403"/>
      <c r="F1062" s="146">
        <f t="shared" si="50"/>
        <v>2222222</v>
      </c>
      <c r="G1062" s="375">
        <f t="shared" si="49"/>
        <v>0</v>
      </c>
      <c r="I1062" s="376">
        <f>IF(OR(C1062="150 Directors advances", C1062="120 accounts receivable", C1062="720.2 Automobile - Insurance", C1062="720.3 Automobile - License", C1062="870.4 Rent - Insurance", C1062="870.6 Rent - Property Tax", C1062="870.7 Rent - Homeoffice", C1062="870.9 Rent - Water"),
   0,
   IF(Dashboard!$F$5="Quick",
      IF(OR(C1062="190 Automobile",C1062="200 computer hardware",C1062="210 Computer software",C1062="220 Quickbooks software",C1062="230 Office equipment",C1062="240 Office furniture"),
         E1062-(E1062/(1+Dashboard!$F$4)),
         0
      ),
      IF(C1062="750 Business promotion",
         E1062-(E1062/(1+4.793/100)),
         E1062-(E1062/(1+Dashboard!$F$4))
      )
   )
)</f>
        <v>0</v>
      </c>
      <c r="J1062" s="26">
        <f>Bank2[[#This Row],[Money in/ (Money out)]]-Bank2[[#This Row],[GST/HST]]</f>
        <v>0</v>
      </c>
      <c r="L1062" s="23">
        <f t="shared" si="48"/>
        <v>0</v>
      </c>
    </row>
    <row r="1063" spans="4:12" x14ac:dyDescent="0.2">
      <c r="D1063" s="397">
        <f>_xlfn.XLOOKUP(C:C,Table1[for Import to Bank Register dropdown],Table1[for Pivot],0,0,1)</f>
        <v>0</v>
      </c>
      <c r="E1063" s="403"/>
      <c r="F1063" s="146">
        <f t="shared" si="50"/>
        <v>2222222</v>
      </c>
      <c r="G1063" s="375">
        <f t="shared" si="49"/>
        <v>0</v>
      </c>
      <c r="I1063" s="376">
        <f>IF(OR(C1063="150 Directors advances", C1063="120 accounts receivable", C1063="720.2 Automobile - Insurance", C1063="720.3 Automobile - License", C1063="870.4 Rent - Insurance", C1063="870.6 Rent - Property Tax", C1063="870.7 Rent - Homeoffice", C1063="870.9 Rent - Water"),
   0,
   IF(Dashboard!$F$5="Quick",
      IF(OR(C1063="190 Automobile",C1063="200 computer hardware",C1063="210 Computer software",C1063="220 Quickbooks software",C1063="230 Office equipment",C1063="240 Office furniture"),
         E1063-(E1063/(1+Dashboard!$F$4)),
         0
      ),
      IF(C1063="750 Business promotion",
         E1063-(E1063/(1+4.793/100)),
         E1063-(E1063/(1+Dashboard!$F$4))
      )
   )
)</f>
        <v>0</v>
      </c>
      <c r="J1063" s="26">
        <f>Bank2[[#This Row],[Money in/ (Money out)]]-Bank2[[#This Row],[GST/HST]]</f>
        <v>0</v>
      </c>
      <c r="L1063" s="23">
        <f t="shared" si="48"/>
        <v>0</v>
      </c>
    </row>
    <row r="1064" spans="4:12" x14ac:dyDescent="0.2">
      <c r="D1064" s="397">
        <f>_xlfn.XLOOKUP(C:C,Table1[for Import to Bank Register dropdown],Table1[for Pivot],0,0,1)</f>
        <v>0</v>
      </c>
      <c r="E1064" s="403"/>
      <c r="F1064" s="146">
        <f t="shared" si="50"/>
        <v>2222222</v>
      </c>
      <c r="G1064" s="375">
        <f t="shared" si="49"/>
        <v>0</v>
      </c>
      <c r="I1064" s="376">
        <f>IF(OR(C1064="150 Directors advances", C1064="120 accounts receivable", C1064="720.2 Automobile - Insurance", C1064="720.3 Automobile - License", C1064="870.4 Rent - Insurance", C1064="870.6 Rent - Property Tax", C1064="870.7 Rent - Homeoffice", C1064="870.9 Rent - Water"),
   0,
   IF(Dashboard!$F$5="Quick",
      IF(OR(C1064="190 Automobile",C1064="200 computer hardware",C1064="210 Computer software",C1064="220 Quickbooks software",C1064="230 Office equipment",C1064="240 Office furniture"),
         E1064-(E1064/(1+Dashboard!$F$4)),
         0
      ),
      IF(C1064="750 Business promotion",
         E1064-(E1064/(1+4.793/100)),
         E1064-(E1064/(1+Dashboard!$F$4))
      )
   )
)</f>
        <v>0</v>
      </c>
      <c r="J1064" s="26">
        <f>Bank2[[#This Row],[Money in/ (Money out)]]-Bank2[[#This Row],[GST/HST]]</f>
        <v>0</v>
      </c>
      <c r="L1064" s="23">
        <f t="shared" si="48"/>
        <v>0</v>
      </c>
    </row>
    <row r="1065" spans="4:12" x14ac:dyDescent="0.2">
      <c r="D1065" s="397">
        <f>_xlfn.XLOOKUP(C:C,Table1[for Import to Bank Register dropdown],Table1[for Pivot],0,0,1)</f>
        <v>0</v>
      </c>
      <c r="E1065" s="403"/>
      <c r="F1065" s="146">
        <f t="shared" si="50"/>
        <v>2222222</v>
      </c>
      <c r="G1065" s="375">
        <f t="shared" si="49"/>
        <v>0</v>
      </c>
      <c r="I1065" s="376">
        <f>IF(OR(C1065="150 Directors advances", C1065="120 accounts receivable", C1065="720.2 Automobile - Insurance", C1065="720.3 Automobile - License", C1065="870.4 Rent - Insurance", C1065="870.6 Rent - Property Tax", C1065="870.7 Rent - Homeoffice", C1065="870.9 Rent - Water"),
   0,
   IF(Dashboard!$F$5="Quick",
      IF(OR(C1065="190 Automobile",C1065="200 computer hardware",C1065="210 Computer software",C1065="220 Quickbooks software",C1065="230 Office equipment",C1065="240 Office furniture"),
         E1065-(E1065/(1+Dashboard!$F$4)),
         0
      ),
      IF(C1065="750 Business promotion",
         E1065-(E1065/(1+4.793/100)),
         E1065-(E1065/(1+Dashboard!$F$4))
      )
   )
)</f>
        <v>0</v>
      </c>
      <c r="J1065" s="26">
        <f>Bank2[[#This Row],[Money in/ (Money out)]]-Bank2[[#This Row],[GST/HST]]</f>
        <v>0</v>
      </c>
      <c r="L1065" s="23">
        <f t="shared" si="48"/>
        <v>0</v>
      </c>
    </row>
    <row r="1066" spans="4:12" x14ac:dyDescent="0.2">
      <c r="D1066" s="397">
        <f>_xlfn.XLOOKUP(C:C,Table1[for Import to Bank Register dropdown],Table1[for Pivot],0,0,1)</f>
        <v>0</v>
      </c>
      <c r="E1066" s="403"/>
      <c r="F1066" s="146">
        <f t="shared" si="50"/>
        <v>2222222</v>
      </c>
      <c r="G1066" s="375">
        <f t="shared" si="49"/>
        <v>0</v>
      </c>
      <c r="I1066" s="376">
        <f>IF(OR(C1066="150 Directors advances", C1066="120 accounts receivable", C1066="720.2 Automobile - Insurance", C1066="720.3 Automobile - License", C1066="870.4 Rent - Insurance", C1066="870.6 Rent - Property Tax", C1066="870.7 Rent - Homeoffice", C1066="870.9 Rent - Water"),
   0,
   IF(Dashboard!$F$5="Quick",
      IF(OR(C1066="190 Automobile",C1066="200 computer hardware",C1066="210 Computer software",C1066="220 Quickbooks software",C1066="230 Office equipment",C1066="240 Office furniture"),
         E1066-(E1066/(1+Dashboard!$F$4)),
         0
      ),
      IF(C1066="750 Business promotion",
         E1066-(E1066/(1+4.793/100)),
         E1066-(E1066/(1+Dashboard!$F$4))
      )
   )
)</f>
        <v>0</v>
      </c>
      <c r="J1066" s="26">
        <f>Bank2[[#This Row],[Money in/ (Money out)]]-Bank2[[#This Row],[GST/HST]]</f>
        <v>0</v>
      </c>
      <c r="L1066" s="23">
        <f t="shared" si="48"/>
        <v>0</v>
      </c>
    </row>
    <row r="1067" spans="4:12" x14ac:dyDescent="0.2">
      <c r="D1067" s="397">
        <f>_xlfn.XLOOKUP(C:C,Table1[for Import to Bank Register dropdown],Table1[for Pivot],0,0,1)</f>
        <v>0</v>
      </c>
      <c r="E1067" s="403"/>
      <c r="F1067" s="146">
        <f t="shared" si="50"/>
        <v>2222222</v>
      </c>
      <c r="G1067" s="375">
        <f t="shared" si="49"/>
        <v>0</v>
      </c>
      <c r="I1067" s="376">
        <f>IF(OR(C1067="150 Directors advances", C1067="120 accounts receivable", C1067="720.2 Automobile - Insurance", C1067="720.3 Automobile - License", C1067="870.4 Rent - Insurance", C1067="870.6 Rent - Property Tax", C1067="870.7 Rent - Homeoffice", C1067="870.9 Rent - Water"),
   0,
   IF(Dashboard!$F$5="Quick",
      IF(OR(C1067="190 Automobile",C1067="200 computer hardware",C1067="210 Computer software",C1067="220 Quickbooks software",C1067="230 Office equipment",C1067="240 Office furniture"),
         E1067-(E1067/(1+Dashboard!$F$4)),
         0
      ),
      IF(C1067="750 Business promotion",
         E1067-(E1067/(1+4.793/100)),
         E1067-(E1067/(1+Dashboard!$F$4))
      )
   )
)</f>
        <v>0</v>
      </c>
      <c r="J1067" s="26">
        <f>Bank2[[#This Row],[Money in/ (Money out)]]-Bank2[[#This Row],[GST/HST]]</f>
        <v>0</v>
      </c>
      <c r="L1067" s="23">
        <f t="shared" si="48"/>
        <v>0</v>
      </c>
    </row>
    <row r="1068" spans="4:12" x14ac:dyDescent="0.2">
      <c r="D1068" s="397">
        <f>_xlfn.XLOOKUP(C:C,Table1[for Import to Bank Register dropdown],Table1[for Pivot],0,0,1)</f>
        <v>0</v>
      </c>
      <c r="E1068" s="403"/>
      <c r="F1068" s="146">
        <f t="shared" si="50"/>
        <v>2222222</v>
      </c>
      <c r="G1068" s="375">
        <f t="shared" si="49"/>
        <v>0</v>
      </c>
      <c r="I1068" s="376">
        <f>IF(OR(C1068="150 Directors advances", C1068="120 accounts receivable", C1068="720.2 Automobile - Insurance", C1068="720.3 Automobile - License", C1068="870.4 Rent - Insurance", C1068="870.6 Rent - Property Tax", C1068="870.7 Rent - Homeoffice", C1068="870.9 Rent - Water"),
   0,
   IF(Dashboard!$F$5="Quick",
      IF(OR(C1068="190 Automobile",C1068="200 computer hardware",C1068="210 Computer software",C1068="220 Quickbooks software",C1068="230 Office equipment",C1068="240 Office furniture"),
         E1068-(E1068/(1+Dashboard!$F$4)),
         0
      ),
      IF(C1068="750 Business promotion",
         E1068-(E1068/(1+4.793/100)),
         E1068-(E1068/(1+Dashboard!$F$4))
      )
   )
)</f>
        <v>0</v>
      </c>
      <c r="J1068" s="26">
        <f>Bank2[[#This Row],[Money in/ (Money out)]]-Bank2[[#This Row],[GST/HST]]</f>
        <v>0</v>
      </c>
      <c r="L1068" s="23">
        <f t="shared" si="48"/>
        <v>0</v>
      </c>
    </row>
    <row r="1069" spans="4:12" x14ac:dyDescent="0.2">
      <c r="D1069" s="397">
        <f>_xlfn.XLOOKUP(C:C,Table1[for Import to Bank Register dropdown],Table1[for Pivot],0,0,1)</f>
        <v>0</v>
      </c>
      <c r="E1069" s="403"/>
      <c r="F1069" s="146">
        <f t="shared" si="50"/>
        <v>2222222</v>
      </c>
      <c r="G1069" s="375">
        <f t="shared" si="49"/>
        <v>0</v>
      </c>
      <c r="I1069" s="376">
        <f>IF(OR(C1069="150 Directors advances", C1069="120 accounts receivable", C1069="720.2 Automobile - Insurance", C1069="720.3 Automobile - License", C1069="870.4 Rent - Insurance", C1069="870.6 Rent - Property Tax", C1069="870.7 Rent - Homeoffice", C1069="870.9 Rent - Water"),
   0,
   IF(Dashboard!$F$5="Quick",
      IF(OR(C1069="190 Automobile",C1069="200 computer hardware",C1069="210 Computer software",C1069="220 Quickbooks software",C1069="230 Office equipment",C1069="240 Office furniture"),
         E1069-(E1069/(1+Dashboard!$F$4)),
         0
      ),
      IF(C1069="750 Business promotion",
         E1069-(E1069/(1+4.793/100)),
         E1069-(E1069/(1+Dashboard!$F$4))
      )
   )
)</f>
        <v>0</v>
      </c>
      <c r="J1069" s="26">
        <f>Bank2[[#This Row],[Money in/ (Money out)]]-Bank2[[#This Row],[GST/HST]]</f>
        <v>0</v>
      </c>
      <c r="L1069" s="23">
        <f t="shared" si="48"/>
        <v>0</v>
      </c>
    </row>
    <row r="1070" spans="4:12" x14ac:dyDescent="0.2">
      <c r="D1070" s="397">
        <f>_xlfn.XLOOKUP(C:C,Table1[for Import to Bank Register dropdown],Table1[for Pivot],0,0,1)</f>
        <v>0</v>
      </c>
      <c r="E1070" s="403"/>
      <c r="F1070" s="146">
        <f t="shared" si="50"/>
        <v>2222222</v>
      </c>
      <c r="G1070" s="375">
        <f t="shared" si="49"/>
        <v>0</v>
      </c>
      <c r="I1070" s="376">
        <f>IF(OR(C1070="150 Directors advances", C1070="120 accounts receivable", C1070="720.2 Automobile - Insurance", C1070="720.3 Automobile - License", C1070="870.4 Rent - Insurance", C1070="870.6 Rent - Property Tax", C1070="870.7 Rent - Homeoffice", C1070="870.9 Rent - Water"),
   0,
   IF(Dashboard!$F$5="Quick",
      IF(OR(C1070="190 Automobile",C1070="200 computer hardware",C1070="210 Computer software",C1070="220 Quickbooks software",C1070="230 Office equipment",C1070="240 Office furniture"),
         E1070-(E1070/(1+Dashboard!$F$4)),
         0
      ),
      IF(C1070="750 Business promotion",
         E1070-(E1070/(1+4.793/100)),
         E1070-(E1070/(1+Dashboard!$F$4))
      )
   )
)</f>
        <v>0</v>
      </c>
      <c r="J1070" s="26">
        <f>Bank2[[#This Row],[Money in/ (Money out)]]-Bank2[[#This Row],[GST/HST]]</f>
        <v>0</v>
      </c>
      <c r="L1070" s="23">
        <f t="shared" si="48"/>
        <v>0</v>
      </c>
    </row>
    <row r="1071" spans="4:12" x14ac:dyDescent="0.2">
      <c r="D1071" s="397">
        <f>_xlfn.XLOOKUP(C:C,Table1[for Import to Bank Register dropdown],Table1[for Pivot],0,0,1)</f>
        <v>0</v>
      </c>
      <c r="E1071" s="403"/>
      <c r="F1071" s="146">
        <f t="shared" si="50"/>
        <v>2222222</v>
      </c>
      <c r="G1071" s="375">
        <f t="shared" si="49"/>
        <v>0</v>
      </c>
      <c r="I1071" s="376">
        <f>IF(OR(C1071="150 Directors advances", C1071="120 accounts receivable", C1071="720.2 Automobile - Insurance", C1071="720.3 Automobile - License", C1071="870.4 Rent - Insurance", C1071="870.6 Rent - Property Tax", C1071="870.7 Rent - Homeoffice", C1071="870.9 Rent - Water"),
   0,
   IF(Dashboard!$F$5="Quick",
      IF(OR(C1071="190 Automobile",C1071="200 computer hardware",C1071="210 Computer software",C1071="220 Quickbooks software",C1071="230 Office equipment",C1071="240 Office furniture"),
         E1071-(E1071/(1+Dashboard!$F$4)),
         0
      ),
      IF(C1071="750 Business promotion",
         E1071-(E1071/(1+4.793/100)),
         E1071-(E1071/(1+Dashboard!$F$4))
      )
   )
)</f>
        <v>0</v>
      </c>
      <c r="J1071" s="26">
        <f>Bank2[[#This Row],[Money in/ (Money out)]]-Bank2[[#This Row],[GST/HST]]</f>
        <v>0</v>
      </c>
      <c r="L1071" s="23">
        <f t="shared" si="48"/>
        <v>0</v>
      </c>
    </row>
    <row r="1072" spans="4:12" x14ac:dyDescent="0.2">
      <c r="D1072" s="397">
        <f>_xlfn.XLOOKUP(C:C,Table1[for Import to Bank Register dropdown],Table1[for Pivot],0,0,1)</f>
        <v>0</v>
      </c>
      <c r="E1072" s="403"/>
      <c r="F1072" s="146">
        <f t="shared" si="50"/>
        <v>2222222</v>
      </c>
      <c r="G1072" s="375">
        <f t="shared" si="49"/>
        <v>0</v>
      </c>
      <c r="I1072" s="376">
        <f>IF(OR(C1072="150 Directors advances", C1072="120 accounts receivable", C1072="720.2 Automobile - Insurance", C1072="720.3 Automobile - License", C1072="870.4 Rent - Insurance", C1072="870.6 Rent - Property Tax", C1072="870.7 Rent - Homeoffice", C1072="870.9 Rent - Water"),
   0,
   IF(Dashboard!$F$5="Quick",
      IF(OR(C1072="190 Automobile",C1072="200 computer hardware",C1072="210 Computer software",C1072="220 Quickbooks software",C1072="230 Office equipment",C1072="240 Office furniture"),
         E1072-(E1072/(1+Dashboard!$F$4)),
         0
      ),
      IF(C1072="750 Business promotion",
         E1072-(E1072/(1+4.793/100)),
         E1072-(E1072/(1+Dashboard!$F$4))
      )
   )
)</f>
        <v>0</v>
      </c>
      <c r="J1072" s="26">
        <f>Bank2[[#This Row],[Money in/ (Money out)]]-Bank2[[#This Row],[GST/HST]]</f>
        <v>0</v>
      </c>
      <c r="L1072" s="23">
        <f t="shared" si="48"/>
        <v>0</v>
      </c>
    </row>
    <row r="1073" spans="4:12" x14ac:dyDescent="0.2">
      <c r="D1073" s="397">
        <f>_xlfn.XLOOKUP(C:C,Table1[for Import to Bank Register dropdown],Table1[for Pivot],0,0,1)</f>
        <v>0</v>
      </c>
      <c r="E1073" s="403"/>
      <c r="F1073" s="146">
        <f t="shared" si="50"/>
        <v>2222222</v>
      </c>
      <c r="G1073" s="375">
        <f t="shared" si="49"/>
        <v>0</v>
      </c>
      <c r="I1073" s="376">
        <f>IF(OR(C1073="150 Directors advances", C1073="120 accounts receivable", C1073="720.2 Automobile - Insurance", C1073="720.3 Automobile - License", C1073="870.4 Rent - Insurance", C1073="870.6 Rent - Property Tax", C1073="870.7 Rent - Homeoffice", C1073="870.9 Rent - Water"),
   0,
   IF(Dashboard!$F$5="Quick",
      IF(OR(C1073="190 Automobile",C1073="200 computer hardware",C1073="210 Computer software",C1073="220 Quickbooks software",C1073="230 Office equipment",C1073="240 Office furniture"),
         E1073-(E1073/(1+Dashboard!$F$4)),
         0
      ),
      IF(C1073="750 Business promotion",
         E1073-(E1073/(1+4.793/100)),
         E1073-(E1073/(1+Dashboard!$F$4))
      )
   )
)</f>
        <v>0</v>
      </c>
      <c r="J1073" s="26">
        <f>Bank2[[#This Row],[Money in/ (Money out)]]-Bank2[[#This Row],[GST/HST]]</f>
        <v>0</v>
      </c>
      <c r="L1073" s="23">
        <f t="shared" si="48"/>
        <v>0</v>
      </c>
    </row>
    <row r="1074" spans="4:12" x14ac:dyDescent="0.2">
      <c r="D1074" s="397">
        <f>_xlfn.XLOOKUP(C:C,Table1[for Import to Bank Register dropdown],Table1[for Pivot],0,0,1)</f>
        <v>0</v>
      </c>
      <c r="E1074" s="403"/>
      <c r="F1074" s="146">
        <f t="shared" si="50"/>
        <v>2222222</v>
      </c>
      <c r="G1074" s="375">
        <f t="shared" si="49"/>
        <v>0</v>
      </c>
      <c r="I1074" s="376">
        <f>IF(OR(C1074="150 Directors advances", C1074="120 accounts receivable", C1074="720.2 Automobile - Insurance", C1074="720.3 Automobile - License", C1074="870.4 Rent - Insurance", C1074="870.6 Rent - Property Tax", C1074="870.7 Rent - Homeoffice", C1074="870.9 Rent - Water"),
   0,
   IF(Dashboard!$F$5="Quick",
      IF(OR(C1074="190 Automobile",C1074="200 computer hardware",C1074="210 Computer software",C1074="220 Quickbooks software",C1074="230 Office equipment",C1074="240 Office furniture"),
         E1074-(E1074/(1+Dashboard!$F$4)),
         0
      ),
      IF(C1074="750 Business promotion",
         E1074-(E1074/(1+4.793/100)),
         E1074-(E1074/(1+Dashboard!$F$4))
      )
   )
)</f>
        <v>0</v>
      </c>
      <c r="J1074" s="26">
        <f>Bank2[[#This Row],[Money in/ (Money out)]]-Bank2[[#This Row],[GST/HST]]</f>
        <v>0</v>
      </c>
      <c r="L1074" s="23">
        <f t="shared" si="48"/>
        <v>0</v>
      </c>
    </row>
    <row r="1075" spans="4:12" x14ac:dyDescent="0.2">
      <c r="D1075" s="397">
        <f>_xlfn.XLOOKUP(C:C,Table1[for Import to Bank Register dropdown],Table1[for Pivot],0,0,1)</f>
        <v>0</v>
      </c>
      <c r="E1075" s="403"/>
      <c r="F1075" s="146">
        <f t="shared" si="50"/>
        <v>2222222</v>
      </c>
      <c r="G1075" s="375">
        <f t="shared" si="49"/>
        <v>0</v>
      </c>
      <c r="I1075" s="376">
        <f>IF(OR(C1075="150 Directors advances", C1075="120 accounts receivable", C1075="720.2 Automobile - Insurance", C1075="720.3 Automobile - License", C1075="870.4 Rent - Insurance", C1075="870.6 Rent - Property Tax", C1075="870.7 Rent - Homeoffice", C1075="870.9 Rent - Water"),
   0,
   IF(Dashboard!$F$5="Quick",
      IF(OR(C1075="190 Automobile",C1075="200 computer hardware",C1075="210 Computer software",C1075="220 Quickbooks software",C1075="230 Office equipment",C1075="240 Office furniture"),
         E1075-(E1075/(1+Dashboard!$F$4)),
         0
      ),
      IF(C1075="750 Business promotion",
         E1075-(E1075/(1+4.793/100)),
         E1075-(E1075/(1+Dashboard!$F$4))
      )
   )
)</f>
        <v>0</v>
      </c>
      <c r="J1075" s="26">
        <f>Bank2[[#This Row],[Money in/ (Money out)]]-Bank2[[#This Row],[GST/HST]]</f>
        <v>0</v>
      </c>
      <c r="L1075" s="23">
        <f t="shared" si="48"/>
        <v>0</v>
      </c>
    </row>
    <row r="1076" spans="4:12" x14ac:dyDescent="0.2">
      <c r="D1076" s="397">
        <f>_xlfn.XLOOKUP(C:C,Table1[for Import to Bank Register dropdown],Table1[for Pivot],0,0,1)</f>
        <v>0</v>
      </c>
      <c r="E1076" s="403"/>
      <c r="F1076" s="146">
        <f t="shared" si="50"/>
        <v>2222222</v>
      </c>
      <c r="G1076" s="375">
        <f t="shared" si="49"/>
        <v>0</v>
      </c>
      <c r="I1076" s="376">
        <f>IF(OR(C1076="150 Directors advances", C1076="120 accounts receivable", C1076="720.2 Automobile - Insurance", C1076="720.3 Automobile - License", C1076="870.4 Rent - Insurance", C1076="870.6 Rent - Property Tax", C1076="870.7 Rent - Homeoffice", C1076="870.9 Rent - Water"),
   0,
   IF(Dashboard!$F$5="Quick",
      IF(OR(C1076="190 Automobile",C1076="200 computer hardware",C1076="210 Computer software",C1076="220 Quickbooks software",C1076="230 Office equipment",C1076="240 Office furniture"),
         E1076-(E1076/(1+Dashboard!$F$4)),
         0
      ),
      IF(C1076="750 Business promotion",
         E1076-(E1076/(1+4.793/100)),
         E1076-(E1076/(1+Dashboard!$F$4))
      )
   )
)</f>
        <v>0</v>
      </c>
      <c r="J1076" s="26">
        <f>Bank2[[#This Row],[Money in/ (Money out)]]-Bank2[[#This Row],[GST/HST]]</f>
        <v>0</v>
      </c>
      <c r="L1076" s="23">
        <f t="shared" si="48"/>
        <v>0</v>
      </c>
    </row>
    <row r="1077" spans="4:12" x14ac:dyDescent="0.2">
      <c r="D1077" s="397">
        <f>_xlfn.XLOOKUP(C:C,Table1[for Import to Bank Register dropdown],Table1[for Pivot],0,0,1)</f>
        <v>0</v>
      </c>
      <c r="E1077" s="403"/>
      <c r="F1077" s="146">
        <f t="shared" si="50"/>
        <v>2222222</v>
      </c>
      <c r="G1077" s="375">
        <f t="shared" si="49"/>
        <v>0</v>
      </c>
      <c r="I1077" s="376">
        <f>IF(OR(C1077="150 Directors advances", C1077="120 accounts receivable", C1077="720.2 Automobile - Insurance", C1077="720.3 Automobile - License", C1077="870.4 Rent - Insurance", C1077="870.6 Rent - Property Tax", C1077="870.7 Rent - Homeoffice", C1077="870.9 Rent - Water"),
   0,
   IF(Dashboard!$F$5="Quick",
      IF(OR(C1077="190 Automobile",C1077="200 computer hardware",C1077="210 Computer software",C1077="220 Quickbooks software",C1077="230 Office equipment",C1077="240 Office furniture"),
         E1077-(E1077/(1+Dashboard!$F$4)),
         0
      ),
      IF(C1077="750 Business promotion",
         E1077-(E1077/(1+4.793/100)),
         E1077-(E1077/(1+Dashboard!$F$4))
      )
   )
)</f>
        <v>0</v>
      </c>
      <c r="J1077" s="26">
        <f>Bank2[[#This Row],[Money in/ (Money out)]]-Bank2[[#This Row],[GST/HST]]</f>
        <v>0</v>
      </c>
      <c r="L1077" s="23">
        <f t="shared" si="48"/>
        <v>0</v>
      </c>
    </row>
    <row r="1078" spans="4:12" x14ac:dyDescent="0.2">
      <c r="D1078" s="397">
        <f>_xlfn.XLOOKUP(C:C,Table1[for Import to Bank Register dropdown],Table1[for Pivot],0,0,1)</f>
        <v>0</v>
      </c>
      <c r="E1078" s="403"/>
      <c r="F1078" s="146">
        <f t="shared" si="50"/>
        <v>2222222</v>
      </c>
      <c r="G1078" s="375">
        <f t="shared" si="49"/>
        <v>0</v>
      </c>
      <c r="I1078" s="376">
        <f>IF(OR(C1078="150 Directors advances", C1078="120 accounts receivable", C1078="720.2 Automobile - Insurance", C1078="720.3 Automobile - License", C1078="870.4 Rent - Insurance", C1078="870.6 Rent - Property Tax", C1078="870.7 Rent - Homeoffice", C1078="870.9 Rent - Water"),
   0,
   IF(Dashboard!$F$5="Quick",
      IF(OR(C1078="190 Automobile",C1078="200 computer hardware",C1078="210 Computer software",C1078="220 Quickbooks software",C1078="230 Office equipment",C1078="240 Office furniture"),
         E1078-(E1078/(1+Dashboard!$F$4)),
         0
      ),
      IF(C1078="750 Business promotion",
         E1078-(E1078/(1+4.793/100)),
         E1078-(E1078/(1+Dashboard!$F$4))
      )
   )
)</f>
        <v>0</v>
      </c>
      <c r="J1078" s="26">
        <f>Bank2[[#This Row],[Money in/ (Money out)]]-Bank2[[#This Row],[GST/HST]]</f>
        <v>0</v>
      </c>
      <c r="L1078" s="23">
        <f t="shared" si="48"/>
        <v>0</v>
      </c>
    </row>
    <row r="1079" spans="4:12" x14ac:dyDescent="0.2">
      <c r="D1079" s="397">
        <f>_xlfn.XLOOKUP(C:C,Table1[for Import to Bank Register dropdown],Table1[for Pivot],0,0,1)</f>
        <v>0</v>
      </c>
      <c r="E1079" s="403"/>
      <c r="F1079" s="146">
        <f t="shared" si="50"/>
        <v>2222222</v>
      </c>
      <c r="G1079" s="375">
        <f t="shared" si="49"/>
        <v>0</v>
      </c>
      <c r="I1079" s="376">
        <f>IF(OR(C1079="150 Directors advances", C1079="120 accounts receivable", C1079="720.2 Automobile - Insurance", C1079="720.3 Automobile - License", C1079="870.4 Rent - Insurance", C1079="870.6 Rent - Property Tax", C1079="870.7 Rent - Homeoffice", C1079="870.9 Rent - Water"),
   0,
   IF(Dashboard!$F$5="Quick",
      IF(OR(C1079="190 Automobile",C1079="200 computer hardware",C1079="210 Computer software",C1079="220 Quickbooks software",C1079="230 Office equipment",C1079="240 Office furniture"),
         E1079-(E1079/(1+Dashboard!$F$4)),
         0
      ),
      IF(C1079="750 Business promotion",
         E1079-(E1079/(1+4.793/100)),
         E1079-(E1079/(1+Dashboard!$F$4))
      )
   )
)</f>
        <v>0</v>
      </c>
      <c r="J1079" s="26">
        <f>Bank2[[#This Row],[Money in/ (Money out)]]-Bank2[[#This Row],[GST/HST]]</f>
        <v>0</v>
      </c>
      <c r="L1079" s="23">
        <f t="shared" si="48"/>
        <v>0</v>
      </c>
    </row>
    <row r="1080" spans="4:12" x14ac:dyDescent="0.2">
      <c r="D1080" s="397">
        <f>_xlfn.XLOOKUP(C:C,Table1[for Import to Bank Register dropdown],Table1[for Pivot],0,0,1)</f>
        <v>0</v>
      </c>
      <c r="E1080" s="403"/>
      <c r="F1080" s="146">
        <f t="shared" si="50"/>
        <v>2222222</v>
      </c>
      <c r="G1080" s="375">
        <f t="shared" si="49"/>
        <v>0</v>
      </c>
      <c r="I1080" s="376">
        <f>IF(OR(C1080="150 Directors advances", C1080="120 accounts receivable", C1080="720.2 Automobile - Insurance", C1080="720.3 Automobile - License", C1080="870.4 Rent - Insurance", C1080="870.6 Rent - Property Tax", C1080="870.7 Rent - Homeoffice", C1080="870.9 Rent - Water"),
   0,
   IF(Dashboard!$F$5="Quick",
      IF(OR(C1080="190 Automobile",C1080="200 computer hardware",C1080="210 Computer software",C1080="220 Quickbooks software",C1080="230 Office equipment",C1080="240 Office furniture"),
         E1080-(E1080/(1+Dashboard!$F$4)),
         0
      ),
      IF(C1080="750 Business promotion",
         E1080-(E1080/(1+4.793/100)),
         E1080-(E1080/(1+Dashboard!$F$4))
      )
   )
)</f>
        <v>0</v>
      </c>
      <c r="J1080" s="26">
        <f>Bank2[[#This Row],[Money in/ (Money out)]]-Bank2[[#This Row],[GST/HST]]</f>
        <v>0</v>
      </c>
      <c r="L1080" s="23">
        <f t="shared" si="48"/>
        <v>0</v>
      </c>
    </row>
    <row r="1081" spans="4:12" x14ac:dyDescent="0.2">
      <c r="D1081" s="397">
        <f>_xlfn.XLOOKUP(C:C,Table1[for Import to Bank Register dropdown],Table1[for Pivot],0,0,1)</f>
        <v>0</v>
      </c>
      <c r="E1081" s="403"/>
      <c r="F1081" s="146">
        <f t="shared" si="50"/>
        <v>2222222</v>
      </c>
      <c r="G1081" s="375">
        <f t="shared" si="49"/>
        <v>0</v>
      </c>
      <c r="I1081" s="376">
        <f>IF(OR(C1081="150 Directors advances", C1081="120 accounts receivable", C1081="720.2 Automobile - Insurance", C1081="720.3 Automobile - License", C1081="870.4 Rent - Insurance", C1081="870.6 Rent - Property Tax", C1081="870.7 Rent - Homeoffice", C1081="870.9 Rent - Water"),
   0,
   IF(Dashboard!$F$5="Quick",
      IF(OR(C1081="190 Automobile",C1081="200 computer hardware",C1081="210 Computer software",C1081="220 Quickbooks software",C1081="230 Office equipment",C1081="240 Office furniture"),
         E1081-(E1081/(1+Dashboard!$F$4)),
         0
      ),
      IF(C1081="750 Business promotion",
         E1081-(E1081/(1+4.793/100)),
         E1081-(E1081/(1+Dashboard!$F$4))
      )
   )
)</f>
        <v>0</v>
      </c>
      <c r="J1081" s="26">
        <f>Bank2[[#This Row],[Money in/ (Money out)]]-Bank2[[#This Row],[GST/HST]]</f>
        <v>0</v>
      </c>
      <c r="L1081" s="23">
        <f t="shared" si="48"/>
        <v>0</v>
      </c>
    </row>
    <row r="1082" spans="4:12" x14ac:dyDescent="0.2">
      <c r="D1082" s="397">
        <f>_xlfn.XLOOKUP(C:C,Table1[for Import to Bank Register dropdown],Table1[for Pivot],0,0,1)</f>
        <v>0</v>
      </c>
      <c r="E1082" s="403"/>
      <c r="F1082" s="146">
        <f t="shared" si="50"/>
        <v>2222222</v>
      </c>
      <c r="G1082" s="375">
        <f t="shared" si="49"/>
        <v>0</v>
      </c>
      <c r="I1082" s="376">
        <f>IF(OR(C1082="150 Directors advances", C1082="120 accounts receivable", C1082="720.2 Automobile - Insurance", C1082="720.3 Automobile - License", C1082="870.4 Rent - Insurance", C1082="870.6 Rent - Property Tax", C1082="870.7 Rent - Homeoffice", C1082="870.9 Rent - Water"),
   0,
   IF(Dashboard!$F$5="Quick",
      IF(OR(C1082="190 Automobile",C1082="200 computer hardware",C1082="210 Computer software",C1082="220 Quickbooks software",C1082="230 Office equipment",C1082="240 Office furniture"),
         E1082-(E1082/(1+Dashboard!$F$4)),
         0
      ),
      IF(C1082="750 Business promotion",
         E1082-(E1082/(1+4.793/100)),
         E1082-(E1082/(1+Dashboard!$F$4))
      )
   )
)</f>
        <v>0</v>
      </c>
      <c r="J1082" s="26">
        <f>Bank2[[#This Row],[Money in/ (Money out)]]-Bank2[[#This Row],[GST/HST]]</f>
        <v>0</v>
      </c>
      <c r="L1082" s="23">
        <f t="shared" si="48"/>
        <v>0</v>
      </c>
    </row>
    <row r="1083" spans="4:12" x14ac:dyDescent="0.2">
      <c r="D1083" s="397">
        <f>_xlfn.XLOOKUP(C:C,Table1[for Import to Bank Register dropdown],Table1[for Pivot],0,0,1)</f>
        <v>0</v>
      </c>
      <c r="E1083" s="403"/>
      <c r="F1083" s="146">
        <f t="shared" si="50"/>
        <v>2222222</v>
      </c>
      <c r="G1083" s="375">
        <f t="shared" si="49"/>
        <v>0</v>
      </c>
      <c r="I1083" s="376">
        <f>IF(OR(C1083="150 Directors advances", C1083="120 accounts receivable", C1083="720.2 Automobile - Insurance", C1083="720.3 Automobile - License", C1083="870.4 Rent - Insurance", C1083="870.6 Rent - Property Tax", C1083="870.7 Rent - Homeoffice", C1083="870.9 Rent - Water"),
   0,
   IF(Dashboard!$F$5="Quick",
      IF(OR(C1083="190 Automobile",C1083="200 computer hardware",C1083="210 Computer software",C1083="220 Quickbooks software",C1083="230 Office equipment",C1083="240 Office furniture"),
         E1083-(E1083/(1+Dashboard!$F$4)),
         0
      ),
      IF(C1083="750 Business promotion",
         E1083-(E1083/(1+4.793/100)),
         E1083-(E1083/(1+Dashboard!$F$4))
      )
   )
)</f>
        <v>0</v>
      </c>
      <c r="J1083" s="26">
        <f>Bank2[[#This Row],[Money in/ (Money out)]]-Bank2[[#This Row],[GST/HST]]</f>
        <v>0</v>
      </c>
      <c r="L1083" s="23">
        <f t="shared" si="48"/>
        <v>0</v>
      </c>
    </row>
    <row r="1084" spans="4:12" x14ac:dyDescent="0.2">
      <c r="D1084" s="397">
        <f>_xlfn.XLOOKUP(C:C,Table1[for Import to Bank Register dropdown],Table1[for Pivot],0,0,1)</f>
        <v>0</v>
      </c>
      <c r="E1084" s="403"/>
      <c r="F1084" s="146">
        <f t="shared" si="50"/>
        <v>2222222</v>
      </c>
      <c r="G1084" s="375">
        <f t="shared" si="49"/>
        <v>0</v>
      </c>
      <c r="I1084" s="376">
        <f>IF(OR(C1084="150 Directors advances", C1084="120 accounts receivable", C1084="720.2 Automobile - Insurance", C1084="720.3 Automobile - License", C1084="870.4 Rent - Insurance", C1084="870.6 Rent - Property Tax", C1084="870.7 Rent - Homeoffice", C1084="870.9 Rent - Water"),
   0,
   IF(Dashboard!$F$5="Quick",
      IF(OR(C1084="190 Automobile",C1084="200 computer hardware",C1084="210 Computer software",C1084="220 Quickbooks software",C1084="230 Office equipment",C1084="240 Office furniture"),
         E1084-(E1084/(1+Dashboard!$F$4)),
         0
      ),
      IF(C1084="750 Business promotion",
         E1084-(E1084/(1+4.793/100)),
         E1084-(E1084/(1+Dashboard!$F$4))
      )
   )
)</f>
        <v>0</v>
      </c>
      <c r="J1084" s="26">
        <f>Bank2[[#This Row],[Money in/ (Money out)]]-Bank2[[#This Row],[GST/HST]]</f>
        <v>0</v>
      </c>
      <c r="L1084" s="23">
        <f t="shared" si="48"/>
        <v>0</v>
      </c>
    </row>
    <row r="1085" spans="4:12" x14ac:dyDescent="0.2">
      <c r="D1085" s="397">
        <f>_xlfn.XLOOKUP(C:C,Table1[for Import to Bank Register dropdown],Table1[for Pivot],0,0,1)</f>
        <v>0</v>
      </c>
      <c r="E1085" s="403"/>
      <c r="F1085" s="146">
        <f t="shared" si="50"/>
        <v>2222222</v>
      </c>
      <c r="G1085" s="375">
        <f t="shared" si="49"/>
        <v>0</v>
      </c>
      <c r="I1085" s="376">
        <f>IF(OR(C1085="150 Directors advances", C1085="120 accounts receivable", C1085="720.2 Automobile - Insurance", C1085="720.3 Automobile - License", C1085="870.4 Rent - Insurance", C1085="870.6 Rent - Property Tax", C1085="870.7 Rent - Homeoffice", C1085="870.9 Rent - Water"),
   0,
   IF(Dashboard!$F$5="Quick",
      IF(OR(C1085="190 Automobile",C1085="200 computer hardware",C1085="210 Computer software",C1085="220 Quickbooks software",C1085="230 Office equipment",C1085="240 Office furniture"),
         E1085-(E1085/(1+Dashboard!$F$4)),
         0
      ),
      IF(C1085="750 Business promotion",
         E1085-(E1085/(1+4.793/100)),
         E1085-(E1085/(1+Dashboard!$F$4))
      )
   )
)</f>
        <v>0</v>
      </c>
      <c r="J1085" s="26">
        <f>Bank2[[#This Row],[Money in/ (Money out)]]-Bank2[[#This Row],[GST/HST]]</f>
        <v>0</v>
      </c>
      <c r="L1085" s="23">
        <f t="shared" si="48"/>
        <v>0</v>
      </c>
    </row>
    <row r="1086" spans="4:12" x14ac:dyDescent="0.2">
      <c r="D1086" s="397">
        <f>_xlfn.XLOOKUP(C:C,Table1[for Import to Bank Register dropdown],Table1[for Pivot],0,0,1)</f>
        <v>0</v>
      </c>
      <c r="E1086" s="403"/>
      <c r="F1086" s="146">
        <f t="shared" si="50"/>
        <v>2222222</v>
      </c>
      <c r="G1086" s="375">
        <f t="shared" si="49"/>
        <v>0</v>
      </c>
      <c r="I1086" s="376">
        <f>IF(OR(C1086="150 Directors advances", C1086="120 accounts receivable", C1086="720.2 Automobile - Insurance", C1086="720.3 Automobile - License", C1086="870.4 Rent - Insurance", C1086="870.6 Rent - Property Tax", C1086="870.7 Rent - Homeoffice", C1086="870.9 Rent - Water"),
   0,
   IF(Dashboard!$F$5="Quick",
      IF(OR(C1086="190 Automobile",C1086="200 computer hardware",C1086="210 Computer software",C1086="220 Quickbooks software",C1086="230 Office equipment",C1086="240 Office furniture"),
         E1086-(E1086/(1+Dashboard!$F$4)),
         0
      ),
      IF(C1086="750 Business promotion",
         E1086-(E1086/(1+4.793/100)),
         E1086-(E1086/(1+Dashboard!$F$4))
      )
   )
)</f>
        <v>0</v>
      </c>
      <c r="J1086" s="26">
        <f>Bank2[[#This Row],[Money in/ (Money out)]]-Bank2[[#This Row],[GST/HST]]</f>
        <v>0</v>
      </c>
      <c r="L1086" s="23">
        <f t="shared" si="48"/>
        <v>0</v>
      </c>
    </row>
    <row r="1087" spans="4:12" x14ac:dyDescent="0.2">
      <c r="D1087" s="397">
        <f>_xlfn.XLOOKUP(C:C,Table1[for Import to Bank Register dropdown],Table1[for Pivot],0,0,1)</f>
        <v>0</v>
      </c>
      <c r="E1087" s="403"/>
      <c r="F1087" s="146">
        <f t="shared" si="50"/>
        <v>2222222</v>
      </c>
      <c r="G1087" s="375">
        <f t="shared" si="49"/>
        <v>0</v>
      </c>
      <c r="I1087" s="376">
        <f>IF(OR(C1087="150 Directors advances", C1087="120 accounts receivable", C1087="720.2 Automobile - Insurance", C1087="720.3 Automobile - License", C1087="870.4 Rent - Insurance", C1087="870.6 Rent - Property Tax", C1087="870.7 Rent - Homeoffice", C1087="870.9 Rent - Water"),
   0,
   IF(Dashboard!$F$5="Quick",
      IF(OR(C1087="190 Automobile",C1087="200 computer hardware",C1087="210 Computer software",C1087="220 Quickbooks software",C1087="230 Office equipment",C1087="240 Office furniture"),
         E1087-(E1087/(1+Dashboard!$F$4)),
         0
      ),
      IF(C1087="750 Business promotion",
         E1087-(E1087/(1+4.793/100)),
         E1087-(E1087/(1+Dashboard!$F$4))
      )
   )
)</f>
        <v>0</v>
      </c>
      <c r="J1087" s="26">
        <f>Bank2[[#This Row],[Money in/ (Money out)]]-Bank2[[#This Row],[GST/HST]]</f>
        <v>0</v>
      </c>
      <c r="L1087" s="23">
        <f t="shared" si="48"/>
        <v>0</v>
      </c>
    </row>
    <row r="1088" spans="4:12" x14ac:dyDescent="0.2">
      <c r="D1088" s="397">
        <f>_xlfn.XLOOKUP(C:C,Table1[for Import to Bank Register dropdown],Table1[for Pivot],0,0,1)</f>
        <v>0</v>
      </c>
      <c r="E1088" s="403"/>
      <c r="F1088" s="146">
        <f t="shared" si="50"/>
        <v>2222222</v>
      </c>
      <c r="G1088" s="375">
        <f t="shared" si="49"/>
        <v>0</v>
      </c>
      <c r="I1088" s="376">
        <f>IF(OR(C1088="150 Directors advances", C1088="120 accounts receivable", C1088="720.2 Automobile - Insurance", C1088="720.3 Automobile - License", C1088="870.4 Rent - Insurance", C1088="870.6 Rent - Property Tax", C1088="870.7 Rent - Homeoffice", C1088="870.9 Rent - Water"),
   0,
   IF(Dashboard!$F$5="Quick",
      IF(OR(C1088="190 Automobile",C1088="200 computer hardware",C1088="210 Computer software",C1088="220 Quickbooks software",C1088="230 Office equipment",C1088="240 Office furniture"),
         E1088-(E1088/(1+Dashboard!$F$4)),
         0
      ),
      IF(C1088="750 Business promotion",
         E1088-(E1088/(1+4.793/100)),
         E1088-(E1088/(1+Dashboard!$F$4))
      )
   )
)</f>
        <v>0</v>
      </c>
      <c r="J1088" s="26">
        <f>Bank2[[#This Row],[Money in/ (Money out)]]-Bank2[[#This Row],[GST/HST]]</f>
        <v>0</v>
      </c>
      <c r="L1088" s="23">
        <f t="shared" si="48"/>
        <v>0</v>
      </c>
    </row>
    <row r="1089" spans="4:12" x14ac:dyDescent="0.2">
      <c r="D1089" s="397">
        <f>_xlfn.XLOOKUP(C:C,Table1[for Import to Bank Register dropdown],Table1[for Pivot],0,0,1)</f>
        <v>0</v>
      </c>
      <c r="E1089" s="403"/>
      <c r="F1089" s="146">
        <f t="shared" si="50"/>
        <v>2222222</v>
      </c>
      <c r="G1089" s="375">
        <f t="shared" si="49"/>
        <v>0</v>
      </c>
      <c r="I1089" s="376">
        <f>IF(OR(C1089="150 Directors advances", C1089="120 accounts receivable", C1089="720.2 Automobile - Insurance", C1089="720.3 Automobile - License", C1089="870.4 Rent - Insurance", C1089="870.6 Rent - Property Tax", C1089="870.7 Rent - Homeoffice", C1089="870.9 Rent - Water"),
   0,
   IF(Dashboard!$F$5="Quick",
      IF(OR(C1089="190 Automobile",C1089="200 computer hardware",C1089="210 Computer software",C1089="220 Quickbooks software",C1089="230 Office equipment",C1089="240 Office furniture"),
         E1089-(E1089/(1+Dashboard!$F$4)),
         0
      ),
      IF(C1089="750 Business promotion",
         E1089-(E1089/(1+4.793/100)),
         E1089-(E1089/(1+Dashboard!$F$4))
      )
   )
)</f>
        <v>0</v>
      </c>
      <c r="J1089" s="26">
        <f>Bank2[[#This Row],[Money in/ (Money out)]]-Bank2[[#This Row],[GST/HST]]</f>
        <v>0</v>
      </c>
      <c r="L1089" s="23">
        <f t="shared" si="48"/>
        <v>0</v>
      </c>
    </row>
    <row r="1090" spans="4:12" x14ac:dyDescent="0.2">
      <c r="D1090" s="397">
        <f>_xlfn.XLOOKUP(C:C,Table1[for Import to Bank Register dropdown],Table1[for Pivot],0,0,1)</f>
        <v>0</v>
      </c>
      <c r="E1090" s="403"/>
      <c r="F1090" s="146">
        <f t="shared" si="50"/>
        <v>2222222</v>
      </c>
      <c r="G1090" s="375">
        <f t="shared" si="49"/>
        <v>0</v>
      </c>
      <c r="I1090" s="376">
        <f>IF(OR(C1090="150 Directors advances", C1090="120 accounts receivable", C1090="720.2 Automobile - Insurance", C1090="720.3 Automobile - License", C1090="870.4 Rent - Insurance", C1090="870.6 Rent - Property Tax", C1090="870.7 Rent - Homeoffice", C1090="870.9 Rent - Water"),
   0,
   IF(Dashboard!$F$5="Quick",
      IF(OR(C1090="190 Automobile",C1090="200 computer hardware",C1090="210 Computer software",C1090="220 Quickbooks software",C1090="230 Office equipment",C1090="240 Office furniture"),
         E1090-(E1090/(1+Dashboard!$F$4)),
         0
      ),
      IF(C1090="750 Business promotion",
         E1090-(E1090/(1+4.793/100)),
         E1090-(E1090/(1+Dashboard!$F$4))
      )
   )
)</f>
        <v>0</v>
      </c>
      <c r="J1090" s="26">
        <f>Bank2[[#This Row],[Money in/ (Money out)]]-Bank2[[#This Row],[GST/HST]]</f>
        <v>0</v>
      </c>
      <c r="L1090" s="23">
        <f t="shared" si="48"/>
        <v>0</v>
      </c>
    </row>
    <row r="1091" spans="4:12" x14ac:dyDescent="0.2">
      <c r="D1091" s="397">
        <f>_xlfn.XLOOKUP(C:C,Table1[for Import to Bank Register dropdown],Table1[for Pivot],0,0,1)</f>
        <v>0</v>
      </c>
      <c r="E1091" s="403"/>
      <c r="F1091" s="146">
        <f t="shared" si="50"/>
        <v>2222222</v>
      </c>
      <c r="G1091" s="375">
        <f t="shared" si="49"/>
        <v>0</v>
      </c>
      <c r="I1091" s="376">
        <f>IF(OR(C1091="150 Directors advances", C1091="120 accounts receivable", C1091="720.2 Automobile - Insurance", C1091="720.3 Automobile - License", C1091="870.4 Rent - Insurance", C1091="870.6 Rent - Property Tax", C1091="870.7 Rent - Homeoffice", C1091="870.9 Rent - Water"),
   0,
   IF(Dashboard!$F$5="Quick",
      IF(OR(C1091="190 Automobile",C1091="200 computer hardware",C1091="210 Computer software",C1091="220 Quickbooks software",C1091="230 Office equipment",C1091="240 Office furniture"),
         E1091-(E1091/(1+Dashboard!$F$4)),
         0
      ),
      IF(C1091="750 Business promotion",
         E1091-(E1091/(1+4.793/100)),
         E1091-(E1091/(1+Dashboard!$F$4))
      )
   )
)</f>
        <v>0</v>
      </c>
      <c r="J1091" s="26">
        <f>Bank2[[#This Row],[Money in/ (Money out)]]-Bank2[[#This Row],[GST/HST]]</f>
        <v>0</v>
      </c>
      <c r="L1091" s="23">
        <f t="shared" si="48"/>
        <v>0</v>
      </c>
    </row>
    <row r="1092" spans="4:12" x14ac:dyDescent="0.2">
      <c r="D1092" s="397">
        <f>_xlfn.XLOOKUP(C:C,Table1[for Import to Bank Register dropdown],Table1[for Pivot],0,0,1)</f>
        <v>0</v>
      </c>
      <c r="E1092" s="403"/>
      <c r="F1092" s="146">
        <f t="shared" si="50"/>
        <v>2222222</v>
      </c>
      <c r="G1092" s="375">
        <f t="shared" si="49"/>
        <v>0</v>
      </c>
      <c r="I1092" s="376">
        <f>IF(OR(C1092="150 Directors advances", C1092="120 accounts receivable", C1092="720.2 Automobile - Insurance", C1092="720.3 Automobile - License", C1092="870.4 Rent - Insurance", C1092="870.6 Rent - Property Tax", C1092="870.7 Rent - Homeoffice", C1092="870.9 Rent - Water"),
   0,
   IF(Dashboard!$F$5="Quick",
      IF(OR(C1092="190 Automobile",C1092="200 computer hardware",C1092="210 Computer software",C1092="220 Quickbooks software",C1092="230 Office equipment",C1092="240 Office furniture"),
         E1092-(E1092/(1+Dashboard!$F$4)),
         0
      ),
      IF(C1092="750 Business promotion",
         E1092-(E1092/(1+4.793/100)),
         E1092-(E1092/(1+Dashboard!$F$4))
      )
   )
)</f>
        <v>0</v>
      </c>
      <c r="J1092" s="26">
        <f>Bank2[[#This Row],[Money in/ (Money out)]]-Bank2[[#This Row],[GST/HST]]</f>
        <v>0</v>
      </c>
      <c r="L1092" s="23">
        <f t="shared" si="48"/>
        <v>0</v>
      </c>
    </row>
    <row r="1093" spans="4:12" x14ac:dyDescent="0.2">
      <c r="D1093" s="397">
        <f>_xlfn.XLOOKUP(C:C,Table1[for Import to Bank Register dropdown],Table1[for Pivot],0,0,1)</f>
        <v>0</v>
      </c>
      <c r="E1093" s="403"/>
      <c r="F1093" s="146">
        <f t="shared" si="50"/>
        <v>2222222</v>
      </c>
      <c r="G1093" s="375">
        <f t="shared" si="49"/>
        <v>0</v>
      </c>
      <c r="I1093" s="376">
        <f>IF(OR(C1093="150 Directors advances", C1093="120 accounts receivable", C1093="720.2 Automobile - Insurance", C1093="720.3 Automobile - License", C1093="870.4 Rent - Insurance", C1093="870.6 Rent - Property Tax", C1093="870.7 Rent - Homeoffice", C1093="870.9 Rent - Water"),
   0,
   IF(Dashboard!$F$5="Quick",
      IF(OR(C1093="190 Automobile",C1093="200 computer hardware",C1093="210 Computer software",C1093="220 Quickbooks software",C1093="230 Office equipment",C1093="240 Office furniture"),
         E1093-(E1093/(1+Dashboard!$F$4)),
         0
      ),
      IF(C1093="750 Business promotion",
         E1093-(E1093/(1+4.793/100)),
         E1093-(E1093/(1+Dashboard!$F$4))
      )
   )
)</f>
        <v>0</v>
      </c>
      <c r="J1093" s="26">
        <f>Bank2[[#This Row],[Money in/ (Money out)]]-Bank2[[#This Row],[GST/HST]]</f>
        <v>0</v>
      </c>
      <c r="L1093" s="23">
        <f t="shared" si="48"/>
        <v>0</v>
      </c>
    </row>
    <row r="1094" spans="4:12" x14ac:dyDescent="0.2">
      <c r="D1094" s="397">
        <f>_xlfn.XLOOKUP(C:C,Table1[for Import to Bank Register dropdown],Table1[for Pivot],0,0,1)</f>
        <v>0</v>
      </c>
      <c r="E1094" s="403"/>
      <c r="F1094" s="146">
        <f t="shared" si="50"/>
        <v>2222222</v>
      </c>
      <c r="G1094" s="375">
        <f t="shared" si="49"/>
        <v>0</v>
      </c>
      <c r="I1094" s="376">
        <f>IF(OR(C1094="150 Directors advances", C1094="120 accounts receivable", C1094="720.2 Automobile - Insurance", C1094="720.3 Automobile - License", C1094="870.4 Rent - Insurance", C1094="870.6 Rent - Property Tax", C1094="870.7 Rent - Homeoffice", C1094="870.9 Rent - Water"),
   0,
   IF(Dashboard!$F$5="Quick",
      IF(OR(C1094="190 Automobile",C1094="200 computer hardware",C1094="210 Computer software",C1094="220 Quickbooks software",C1094="230 Office equipment",C1094="240 Office furniture"),
         E1094-(E1094/(1+Dashboard!$F$4)),
         0
      ),
      IF(C1094="750 Business promotion",
         E1094-(E1094/(1+4.793/100)),
         E1094-(E1094/(1+Dashboard!$F$4))
      )
   )
)</f>
        <v>0</v>
      </c>
      <c r="J1094" s="26">
        <f>Bank2[[#This Row],[Money in/ (Money out)]]-Bank2[[#This Row],[GST/HST]]</f>
        <v>0</v>
      </c>
      <c r="L1094" s="23">
        <f t="shared" si="48"/>
        <v>0</v>
      </c>
    </row>
    <row r="1095" spans="4:12" x14ac:dyDescent="0.2">
      <c r="D1095" s="397">
        <f>_xlfn.XLOOKUP(C:C,Table1[for Import to Bank Register dropdown],Table1[for Pivot],0,0,1)</f>
        <v>0</v>
      </c>
      <c r="E1095" s="403"/>
      <c r="F1095" s="146">
        <f t="shared" si="50"/>
        <v>2222222</v>
      </c>
      <c r="G1095" s="375">
        <f t="shared" si="49"/>
        <v>0</v>
      </c>
      <c r="I1095" s="376">
        <f>IF(OR(C1095="150 Directors advances", C1095="120 accounts receivable", C1095="720.2 Automobile - Insurance", C1095="720.3 Automobile - License", C1095="870.4 Rent - Insurance", C1095="870.6 Rent - Property Tax", C1095="870.7 Rent - Homeoffice", C1095="870.9 Rent - Water"),
   0,
   IF(Dashboard!$F$5="Quick",
      IF(OR(C1095="190 Automobile",C1095="200 computer hardware",C1095="210 Computer software",C1095="220 Quickbooks software",C1095="230 Office equipment",C1095="240 Office furniture"),
         E1095-(E1095/(1+Dashboard!$F$4)),
         0
      ),
      IF(C1095="750 Business promotion",
         E1095-(E1095/(1+4.793/100)),
         E1095-(E1095/(1+Dashboard!$F$4))
      )
   )
)</f>
        <v>0</v>
      </c>
      <c r="J1095" s="26">
        <f>Bank2[[#This Row],[Money in/ (Money out)]]-Bank2[[#This Row],[GST/HST]]</f>
        <v>0</v>
      </c>
      <c r="L1095" s="23">
        <f t="shared" ref="L1095:L1158" si="51">$L$3</f>
        <v>0</v>
      </c>
    </row>
    <row r="1096" spans="4:12" x14ac:dyDescent="0.2">
      <c r="D1096" s="397">
        <f>_xlfn.XLOOKUP(C:C,Table1[for Import to Bank Register dropdown],Table1[for Pivot],0,0,1)</f>
        <v>0</v>
      </c>
      <c r="E1096" s="403"/>
      <c r="F1096" s="146">
        <f t="shared" si="50"/>
        <v>2222222</v>
      </c>
      <c r="G1096" s="375">
        <f t="shared" si="49"/>
        <v>0</v>
      </c>
      <c r="I1096" s="376">
        <f>IF(OR(C1096="150 Directors advances", C1096="120 accounts receivable", C1096="720.2 Automobile - Insurance", C1096="720.3 Automobile - License", C1096="870.4 Rent - Insurance", C1096="870.6 Rent - Property Tax", C1096="870.7 Rent - Homeoffice", C1096="870.9 Rent - Water"),
   0,
   IF(Dashboard!$F$5="Quick",
      IF(OR(C1096="190 Automobile",C1096="200 computer hardware",C1096="210 Computer software",C1096="220 Quickbooks software",C1096="230 Office equipment",C1096="240 Office furniture"),
         E1096-(E1096/(1+Dashboard!$F$4)),
         0
      ),
      IF(C1096="750 Business promotion",
         E1096-(E1096/(1+4.793/100)),
         E1096-(E1096/(1+Dashboard!$F$4))
      )
   )
)</f>
        <v>0</v>
      </c>
      <c r="J1096" s="26">
        <f>Bank2[[#This Row],[Money in/ (Money out)]]-Bank2[[#This Row],[GST/HST]]</f>
        <v>0</v>
      </c>
      <c r="L1096" s="23">
        <f t="shared" si="51"/>
        <v>0</v>
      </c>
    </row>
    <row r="1097" spans="4:12" x14ac:dyDescent="0.2">
      <c r="D1097" s="397">
        <f>_xlfn.XLOOKUP(C:C,Table1[for Import to Bank Register dropdown],Table1[for Pivot],0,0,1)</f>
        <v>0</v>
      </c>
      <c r="E1097" s="403"/>
      <c r="F1097" s="146">
        <f t="shared" si="50"/>
        <v>2222222</v>
      </c>
      <c r="G1097" s="375">
        <f t="shared" si="49"/>
        <v>0</v>
      </c>
      <c r="I1097" s="376">
        <f>IF(OR(C1097="150 Directors advances", C1097="120 accounts receivable", C1097="720.2 Automobile - Insurance", C1097="720.3 Automobile - License", C1097="870.4 Rent - Insurance", C1097="870.6 Rent - Property Tax", C1097="870.7 Rent - Homeoffice", C1097="870.9 Rent - Water"),
   0,
   IF(Dashboard!$F$5="Quick",
      IF(OR(C1097="190 Automobile",C1097="200 computer hardware",C1097="210 Computer software",C1097="220 Quickbooks software",C1097="230 Office equipment",C1097="240 Office furniture"),
         E1097-(E1097/(1+Dashboard!$F$4)),
         0
      ),
      IF(C1097="750 Business promotion",
         E1097-(E1097/(1+4.793/100)),
         E1097-(E1097/(1+Dashboard!$F$4))
      )
   )
)</f>
        <v>0</v>
      </c>
      <c r="J1097" s="26">
        <f>Bank2[[#This Row],[Money in/ (Money out)]]-Bank2[[#This Row],[GST/HST]]</f>
        <v>0</v>
      </c>
      <c r="L1097" s="23">
        <f t="shared" si="51"/>
        <v>0</v>
      </c>
    </row>
    <row r="1098" spans="4:12" x14ac:dyDescent="0.2">
      <c r="D1098" s="397">
        <f>_xlfn.XLOOKUP(C:C,Table1[for Import to Bank Register dropdown],Table1[for Pivot],0,0,1)</f>
        <v>0</v>
      </c>
      <c r="E1098" s="403"/>
      <c r="F1098" s="146">
        <f t="shared" si="50"/>
        <v>2222222</v>
      </c>
      <c r="G1098" s="375">
        <f t="shared" ref="G1098:G1161" si="52">G1097+E1098</f>
        <v>0</v>
      </c>
      <c r="I1098" s="376">
        <f>IF(OR(C1098="150 Directors advances", C1098="120 accounts receivable", C1098="720.2 Automobile - Insurance", C1098="720.3 Automobile - License", C1098="870.4 Rent - Insurance", C1098="870.6 Rent - Property Tax", C1098="870.7 Rent - Homeoffice", C1098="870.9 Rent - Water"),
   0,
   IF(Dashboard!$F$5="Quick",
      IF(OR(C1098="190 Automobile",C1098="200 computer hardware",C1098="210 Computer software",C1098="220 Quickbooks software",C1098="230 Office equipment",C1098="240 Office furniture"),
         E1098-(E1098/(1+Dashboard!$F$4)),
         0
      ),
      IF(C1098="750 Business promotion",
         E1098-(E1098/(1+4.793/100)),
         E1098-(E1098/(1+Dashboard!$F$4))
      )
   )
)</f>
        <v>0</v>
      </c>
      <c r="J1098" s="26">
        <f>Bank2[[#This Row],[Money in/ (Money out)]]-Bank2[[#This Row],[GST/HST]]</f>
        <v>0</v>
      </c>
      <c r="L1098" s="23">
        <f t="shared" si="51"/>
        <v>0</v>
      </c>
    </row>
    <row r="1099" spans="4:12" x14ac:dyDescent="0.2">
      <c r="D1099" s="397">
        <f>_xlfn.XLOOKUP(C:C,Table1[for Import to Bank Register dropdown],Table1[for Pivot],0,0,1)</f>
        <v>0</v>
      </c>
      <c r="E1099" s="403"/>
      <c r="F1099" s="146">
        <f t="shared" ref="F1099:F1162" si="53">$E$2</f>
        <v>2222222</v>
      </c>
      <c r="G1099" s="375">
        <f t="shared" si="52"/>
        <v>0</v>
      </c>
      <c r="I1099" s="376">
        <f>IF(OR(C1099="150 Directors advances", C1099="120 accounts receivable", C1099="720.2 Automobile - Insurance", C1099="720.3 Automobile - License", C1099="870.4 Rent - Insurance", C1099="870.6 Rent - Property Tax", C1099="870.7 Rent - Homeoffice", C1099="870.9 Rent - Water"),
   0,
   IF(Dashboard!$F$5="Quick",
      IF(OR(C1099="190 Automobile",C1099="200 computer hardware",C1099="210 Computer software",C1099="220 Quickbooks software",C1099="230 Office equipment",C1099="240 Office furniture"),
         E1099-(E1099/(1+Dashboard!$F$4)),
         0
      ),
      IF(C1099="750 Business promotion",
         E1099-(E1099/(1+4.793/100)),
         E1099-(E1099/(1+Dashboard!$F$4))
      )
   )
)</f>
        <v>0</v>
      </c>
      <c r="J1099" s="26">
        <f>Bank2[[#This Row],[Money in/ (Money out)]]-Bank2[[#This Row],[GST/HST]]</f>
        <v>0</v>
      </c>
      <c r="L1099" s="23">
        <f t="shared" si="51"/>
        <v>0</v>
      </c>
    </row>
    <row r="1100" spans="4:12" x14ac:dyDescent="0.2">
      <c r="D1100" s="397">
        <f>_xlfn.XLOOKUP(C:C,Table1[for Import to Bank Register dropdown],Table1[for Pivot],0,0,1)</f>
        <v>0</v>
      </c>
      <c r="E1100" s="403"/>
      <c r="F1100" s="146">
        <f t="shared" si="53"/>
        <v>2222222</v>
      </c>
      <c r="G1100" s="375">
        <f t="shared" si="52"/>
        <v>0</v>
      </c>
      <c r="I1100" s="376">
        <f>IF(OR(C1100="150 Directors advances", C1100="120 accounts receivable", C1100="720.2 Automobile - Insurance", C1100="720.3 Automobile - License", C1100="870.4 Rent - Insurance", C1100="870.6 Rent - Property Tax", C1100="870.7 Rent - Homeoffice", C1100="870.9 Rent - Water"),
   0,
   IF(Dashboard!$F$5="Quick",
      IF(OR(C1100="190 Automobile",C1100="200 computer hardware",C1100="210 Computer software",C1100="220 Quickbooks software",C1100="230 Office equipment",C1100="240 Office furniture"),
         E1100-(E1100/(1+Dashboard!$F$4)),
         0
      ),
      IF(C1100="750 Business promotion",
         E1100-(E1100/(1+4.793/100)),
         E1100-(E1100/(1+Dashboard!$F$4))
      )
   )
)</f>
        <v>0</v>
      </c>
      <c r="J1100" s="26">
        <f>Bank2[[#This Row],[Money in/ (Money out)]]-Bank2[[#This Row],[GST/HST]]</f>
        <v>0</v>
      </c>
      <c r="L1100" s="23">
        <f t="shared" si="51"/>
        <v>0</v>
      </c>
    </row>
    <row r="1101" spans="4:12" x14ac:dyDescent="0.2">
      <c r="D1101" s="397">
        <f>_xlfn.XLOOKUP(C:C,Table1[for Import to Bank Register dropdown],Table1[for Pivot],0,0,1)</f>
        <v>0</v>
      </c>
      <c r="E1101" s="403"/>
      <c r="F1101" s="146">
        <f t="shared" si="53"/>
        <v>2222222</v>
      </c>
      <c r="G1101" s="375">
        <f t="shared" si="52"/>
        <v>0</v>
      </c>
      <c r="I1101" s="376">
        <f>IF(OR(C1101="150 Directors advances", C1101="120 accounts receivable", C1101="720.2 Automobile - Insurance", C1101="720.3 Automobile - License", C1101="870.4 Rent - Insurance", C1101="870.6 Rent - Property Tax", C1101="870.7 Rent - Homeoffice", C1101="870.9 Rent - Water"),
   0,
   IF(Dashboard!$F$5="Quick",
      IF(OR(C1101="190 Automobile",C1101="200 computer hardware",C1101="210 Computer software",C1101="220 Quickbooks software",C1101="230 Office equipment",C1101="240 Office furniture"),
         E1101-(E1101/(1+Dashboard!$F$4)),
         0
      ),
      IF(C1101="750 Business promotion",
         E1101-(E1101/(1+4.793/100)),
         E1101-(E1101/(1+Dashboard!$F$4))
      )
   )
)</f>
        <v>0</v>
      </c>
      <c r="J1101" s="26">
        <f>Bank2[[#This Row],[Money in/ (Money out)]]-Bank2[[#This Row],[GST/HST]]</f>
        <v>0</v>
      </c>
      <c r="L1101" s="23">
        <f t="shared" si="51"/>
        <v>0</v>
      </c>
    </row>
    <row r="1102" spans="4:12" x14ac:dyDescent="0.2">
      <c r="D1102" s="397">
        <f>_xlfn.XLOOKUP(C:C,Table1[for Import to Bank Register dropdown],Table1[for Pivot],0,0,1)</f>
        <v>0</v>
      </c>
      <c r="E1102" s="403"/>
      <c r="F1102" s="146">
        <f t="shared" si="53"/>
        <v>2222222</v>
      </c>
      <c r="G1102" s="375">
        <f t="shared" si="52"/>
        <v>0</v>
      </c>
      <c r="I1102" s="376">
        <f>IF(OR(C1102="150 Directors advances", C1102="120 accounts receivable", C1102="720.2 Automobile - Insurance", C1102="720.3 Automobile - License", C1102="870.4 Rent - Insurance", C1102="870.6 Rent - Property Tax", C1102="870.7 Rent - Homeoffice", C1102="870.9 Rent - Water"),
   0,
   IF(Dashboard!$F$5="Quick",
      IF(OR(C1102="190 Automobile",C1102="200 computer hardware",C1102="210 Computer software",C1102="220 Quickbooks software",C1102="230 Office equipment",C1102="240 Office furniture"),
         E1102-(E1102/(1+Dashboard!$F$4)),
         0
      ),
      IF(C1102="750 Business promotion",
         E1102-(E1102/(1+4.793/100)),
         E1102-(E1102/(1+Dashboard!$F$4))
      )
   )
)</f>
        <v>0</v>
      </c>
      <c r="J1102" s="26">
        <f>Bank2[[#This Row],[Money in/ (Money out)]]-Bank2[[#This Row],[GST/HST]]</f>
        <v>0</v>
      </c>
      <c r="L1102" s="23">
        <f t="shared" si="51"/>
        <v>0</v>
      </c>
    </row>
    <row r="1103" spans="4:12" x14ac:dyDescent="0.2">
      <c r="D1103" s="397">
        <f>_xlfn.XLOOKUP(C:C,Table1[for Import to Bank Register dropdown],Table1[for Pivot],0,0,1)</f>
        <v>0</v>
      </c>
      <c r="E1103" s="403"/>
      <c r="F1103" s="146">
        <f t="shared" si="53"/>
        <v>2222222</v>
      </c>
      <c r="G1103" s="375">
        <f t="shared" si="52"/>
        <v>0</v>
      </c>
      <c r="I1103" s="376">
        <f>IF(OR(C1103="150 Directors advances", C1103="120 accounts receivable", C1103="720.2 Automobile - Insurance", C1103="720.3 Automobile - License", C1103="870.4 Rent - Insurance", C1103="870.6 Rent - Property Tax", C1103="870.7 Rent - Homeoffice", C1103="870.9 Rent - Water"),
   0,
   IF(Dashboard!$F$5="Quick",
      IF(OR(C1103="190 Automobile",C1103="200 computer hardware",C1103="210 Computer software",C1103="220 Quickbooks software",C1103="230 Office equipment",C1103="240 Office furniture"),
         E1103-(E1103/(1+Dashboard!$F$4)),
         0
      ),
      IF(C1103="750 Business promotion",
         E1103-(E1103/(1+4.793/100)),
         E1103-(E1103/(1+Dashboard!$F$4))
      )
   )
)</f>
        <v>0</v>
      </c>
      <c r="J1103" s="26">
        <f>Bank2[[#This Row],[Money in/ (Money out)]]-Bank2[[#This Row],[GST/HST]]</f>
        <v>0</v>
      </c>
      <c r="L1103" s="23">
        <f t="shared" si="51"/>
        <v>0</v>
      </c>
    </row>
    <row r="1104" spans="4:12" x14ac:dyDescent="0.2">
      <c r="D1104" s="397">
        <f>_xlfn.XLOOKUP(C:C,Table1[for Import to Bank Register dropdown],Table1[for Pivot],0,0,1)</f>
        <v>0</v>
      </c>
      <c r="E1104" s="403"/>
      <c r="F1104" s="146">
        <f t="shared" si="53"/>
        <v>2222222</v>
      </c>
      <c r="G1104" s="375">
        <f t="shared" si="52"/>
        <v>0</v>
      </c>
      <c r="I1104" s="376">
        <f>IF(OR(C1104="150 Directors advances", C1104="120 accounts receivable", C1104="720.2 Automobile - Insurance", C1104="720.3 Automobile - License", C1104="870.4 Rent - Insurance", C1104="870.6 Rent - Property Tax", C1104="870.7 Rent - Homeoffice", C1104="870.9 Rent - Water"),
   0,
   IF(Dashboard!$F$5="Quick",
      IF(OR(C1104="190 Automobile",C1104="200 computer hardware",C1104="210 Computer software",C1104="220 Quickbooks software",C1104="230 Office equipment",C1104="240 Office furniture"),
         E1104-(E1104/(1+Dashboard!$F$4)),
         0
      ),
      IF(C1104="750 Business promotion",
         E1104-(E1104/(1+4.793/100)),
         E1104-(E1104/(1+Dashboard!$F$4))
      )
   )
)</f>
        <v>0</v>
      </c>
      <c r="J1104" s="26">
        <f>Bank2[[#This Row],[Money in/ (Money out)]]-Bank2[[#This Row],[GST/HST]]</f>
        <v>0</v>
      </c>
      <c r="L1104" s="23">
        <f t="shared" si="51"/>
        <v>0</v>
      </c>
    </row>
    <row r="1105" spans="4:12" x14ac:dyDescent="0.2">
      <c r="D1105" s="397">
        <f>_xlfn.XLOOKUP(C:C,Table1[for Import to Bank Register dropdown],Table1[for Pivot],0,0,1)</f>
        <v>0</v>
      </c>
      <c r="E1105" s="403"/>
      <c r="F1105" s="146">
        <f t="shared" si="53"/>
        <v>2222222</v>
      </c>
      <c r="G1105" s="375">
        <f t="shared" si="52"/>
        <v>0</v>
      </c>
      <c r="I1105" s="376">
        <f>IF(OR(C1105="150 Directors advances", C1105="120 accounts receivable", C1105="720.2 Automobile - Insurance", C1105="720.3 Automobile - License", C1105="870.4 Rent - Insurance", C1105="870.6 Rent - Property Tax", C1105="870.7 Rent - Homeoffice", C1105="870.9 Rent - Water"),
   0,
   IF(Dashboard!$F$5="Quick",
      IF(OR(C1105="190 Automobile",C1105="200 computer hardware",C1105="210 Computer software",C1105="220 Quickbooks software",C1105="230 Office equipment",C1105="240 Office furniture"),
         E1105-(E1105/(1+Dashboard!$F$4)),
         0
      ),
      IF(C1105="750 Business promotion",
         E1105-(E1105/(1+4.793/100)),
         E1105-(E1105/(1+Dashboard!$F$4))
      )
   )
)</f>
        <v>0</v>
      </c>
      <c r="J1105" s="26">
        <f>Bank2[[#This Row],[Money in/ (Money out)]]-Bank2[[#This Row],[GST/HST]]</f>
        <v>0</v>
      </c>
      <c r="L1105" s="23">
        <f t="shared" si="51"/>
        <v>0</v>
      </c>
    </row>
    <row r="1106" spans="4:12" x14ac:dyDescent="0.2">
      <c r="D1106" s="397">
        <f>_xlfn.XLOOKUP(C:C,Table1[for Import to Bank Register dropdown],Table1[for Pivot],0,0,1)</f>
        <v>0</v>
      </c>
      <c r="E1106" s="403"/>
      <c r="F1106" s="146">
        <f t="shared" si="53"/>
        <v>2222222</v>
      </c>
      <c r="G1106" s="375">
        <f t="shared" si="52"/>
        <v>0</v>
      </c>
      <c r="I1106" s="376">
        <f>IF(OR(C1106="150 Directors advances", C1106="120 accounts receivable", C1106="720.2 Automobile - Insurance", C1106="720.3 Automobile - License", C1106="870.4 Rent - Insurance", C1106="870.6 Rent - Property Tax", C1106="870.7 Rent - Homeoffice", C1106="870.9 Rent - Water"),
   0,
   IF(Dashboard!$F$5="Quick",
      IF(OR(C1106="190 Automobile",C1106="200 computer hardware",C1106="210 Computer software",C1106="220 Quickbooks software",C1106="230 Office equipment",C1106="240 Office furniture"),
         E1106-(E1106/(1+Dashboard!$F$4)),
         0
      ),
      IF(C1106="750 Business promotion",
         E1106-(E1106/(1+4.793/100)),
         E1106-(E1106/(1+Dashboard!$F$4))
      )
   )
)</f>
        <v>0</v>
      </c>
      <c r="J1106" s="26">
        <f>Bank2[[#This Row],[Money in/ (Money out)]]-Bank2[[#This Row],[GST/HST]]</f>
        <v>0</v>
      </c>
      <c r="L1106" s="23">
        <f t="shared" si="51"/>
        <v>0</v>
      </c>
    </row>
    <row r="1107" spans="4:12" x14ac:dyDescent="0.2">
      <c r="D1107" s="397">
        <f>_xlfn.XLOOKUP(C:C,Table1[for Import to Bank Register dropdown],Table1[for Pivot],0,0,1)</f>
        <v>0</v>
      </c>
      <c r="E1107" s="403"/>
      <c r="F1107" s="146">
        <f t="shared" si="53"/>
        <v>2222222</v>
      </c>
      <c r="G1107" s="375">
        <f t="shared" si="52"/>
        <v>0</v>
      </c>
      <c r="I1107" s="376">
        <f>IF(OR(C1107="150 Directors advances", C1107="120 accounts receivable", C1107="720.2 Automobile - Insurance", C1107="720.3 Automobile - License", C1107="870.4 Rent - Insurance", C1107="870.6 Rent - Property Tax", C1107="870.7 Rent - Homeoffice", C1107="870.9 Rent - Water"),
   0,
   IF(Dashboard!$F$5="Quick",
      IF(OR(C1107="190 Automobile",C1107="200 computer hardware",C1107="210 Computer software",C1107="220 Quickbooks software",C1107="230 Office equipment",C1107="240 Office furniture"),
         E1107-(E1107/(1+Dashboard!$F$4)),
         0
      ),
      IF(C1107="750 Business promotion",
         E1107-(E1107/(1+4.793/100)),
         E1107-(E1107/(1+Dashboard!$F$4))
      )
   )
)</f>
        <v>0</v>
      </c>
      <c r="J1107" s="26">
        <f>Bank2[[#This Row],[Money in/ (Money out)]]-Bank2[[#This Row],[GST/HST]]</f>
        <v>0</v>
      </c>
      <c r="L1107" s="23">
        <f t="shared" si="51"/>
        <v>0</v>
      </c>
    </row>
    <row r="1108" spans="4:12" x14ac:dyDescent="0.2">
      <c r="D1108" s="397">
        <f>_xlfn.XLOOKUP(C:C,Table1[for Import to Bank Register dropdown],Table1[for Pivot],0,0,1)</f>
        <v>0</v>
      </c>
      <c r="E1108" s="403"/>
      <c r="F1108" s="146">
        <f t="shared" si="53"/>
        <v>2222222</v>
      </c>
      <c r="G1108" s="375">
        <f t="shared" si="52"/>
        <v>0</v>
      </c>
      <c r="I1108" s="376">
        <f>IF(OR(C1108="150 Directors advances", C1108="120 accounts receivable", C1108="720.2 Automobile - Insurance", C1108="720.3 Automobile - License", C1108="870.4 Rent - Insurance", C1108="870.6 Rent - Property Tax", C1108="870.7 Rent - Homeoffice", C1108="870.9 Rent - Water"),
   0,
   IF(Dashboard!$F$5="Quick",
      IF(OR(C1108="190 Automobile",C1108="200 computer hardware",C1108="210 Computer software",C1108="220 Quickbooks software",C1108="230 Office equipment",C1108="240 Office furniture"),
         E1108-(E1108/(1+Dashboard!$F$4)),
         0
      ),
      IF(C1108="750 Business promotion",
         E1108-(E1108/(1+4.793/100)),
         E1108-(E1108/(1+Dashboard!$F$4))
      )
   )
)</f>
        <v>0</v>
      </c>
      <c r="J1108" s="26">
        <f>Bank2[[#This Row],[Money in/ (Money out)]]-Bank2[[#This Row],[GST/HST]]</f>
        <v>0</v>
      </c>
      <c r="L1108" s="23">
        <f t="shared" si="51"/>
        <v>0</v>
      </c>
    </row>
    <row r="1109" spans="4:12" x14ac:dyDescent="0.2">
      <c r="D1109" s="397">
        <f>_xlfn.XLOOKUP(C:C,Table1[for Import to Bank Register dropdown],Table1[for Pivot],0,0,1)</f>
        <v>0</v>
      </c>
      <c r="E1109" s="403"/>
      <c r="F1109" s="146">
        <f t="shared" si="53"/>
        <v>2222222</v>
      </c>
      <c r="G1109" s="375">
        <f t="shared" si="52"/>
        <v>0</v>
      </c>
      <c r="I1109" s="376">
        <f>IF(OR(C1109="150 Directors advances", C1109="120 accounts receivable", C1109="720.2 Automobile - Insurance", C1109="720.3 Automobile - License", C1109="870.4 Rent - Insurance", C1109="870.6 Rent - Property Tax", C1109="870.7 Rent - Homeoffice", C1109="870.9 Rent - Water"),
   0,
   IF(Dashboard!$F$5="Quick",
      IF(OR(C1109="190 Automobile",C1109="200 computer hardware",C1109="210 Computer software",C1109="220 Quickbooks software",C1109="230 Office equipment",C1109="240 Office furniture"),
         E1109-(E1109/(1+Dashboard!$F$4)),
         0
      ),
      IF(C1109="750 Business promotion",
         E1109-(E1109/(1+4.793/100)),
         E1109-(E1109/(1+Dashboard!$F$4))
      )
   )
)</f>
        <v>0</v>
      </c>
      <c r="J1109" s="26">
        <f>Bank2[[#This Row],[Money in/ (Money out)]]-Bank2[[#This Row],[GST/HST]]</f>
        <v>0</v>
      </c>
      <c r="L1109" s="23">
        <f t="shared" si="51"/>
        <v>0</v>
      </c>
    </row>
    <row r="1110" spans="4:12" x14ac:dyDescent="0.2">
      <c r="D1110" s="397">
        <f>_xlfn.XLOOKUP(C:C,Table1[for Import to Bank Register dropdown],Table1[for Pivot],0,0,1)</f>
        <v>0</v>
      </c>
      <c r="E1110" s="403"/>
      <c r="F1110" s="146">
        <f t="shared" si="53"/>
        <v>2222222</v>
      </c>
      <c r="G1110" s="375">
        <f t="shared" si="52"/>
        <v>0</v>
      </c>
      <c r="I1110" s="376">
        <f>IF(OR(C1110="150 Directors advances", C1110="120 accounts receivable", C1110="720.2 Automobile - Insurance", C1110="720.3 Automobile - License", C1110="870.4 Rent - Insurance", C1110="870.6 Rent - Property Tax", C1110="870.7 Rent - Homeoffice", C1110="870.9 Rent - Water"),
   0,
   IF(Dashboard!$F$5="Quick",
      IF(OR(C1110="190 Automobile",C1110="200 computer hardware",C1110="210 Computer software",C1110="220 Quickbooks software",C1110="230 Office equipment",C1110="240 Office furniture"),
         E1110-(E1110/(1+Dashboard!$F$4)),
         0
      ),
      IF(C1110="750 Business promotion",
         E1110-(E1110/(1+4.793/100)),
         E1110-(E1110/(1+Dashboard!$F$4))
      )
   )
)</f>
        <v>0</v>
      </c>
      <c r="J1110" s="26">
        <f>Bank2[[#This Row],[Money in/ (Money out)]]-Bank2[[#This Row],[GST/HST]]</f>
        <v>0</v>
      </c>
      <c r="L1110" s="23">
        <f t="shared" si="51"/>
        <v>0</v>
      </c>
    </row>
    <row r="1111" spans="4:12" x14ac:dyDescent="0.2">
      <c r="D1111" s="397">
        <f>_xlfn.XLOOKUP(C:C,Table1[for Import to Bank Register dropdown],Table1[for Pivot],0,0,1)</f>
        <v>0</v>
      </c>
      <c r="E1111" s="403"/>
      <c r="F1111" s="146">
        <f t="shared" si="53"/>
        <v>2222222</v>
      </c>
      <c r="G1111" s="375">
        <f t="shared" si="52"/>
        <v>0</v>
      </c>
      <c r="I1111" s="376">
        <f>IF(OR(C1111="150 Directors advances", C1111="120 accounts receivable", C1111="720.2 Automobile - Insurance", C1111="720.3 Automobile - License", C1111="870.4 Rent - Insurance", C1111="870.6 Rent - Property Tax", C1111="870.7 Rent - Homeoffice", C1111="870.9 Rent - Water"),
   0,
   IF(Dashboard!$F$5="Quick",
      IF(OR(C1111="190 Automobile",C1111="200 computer hardware",C1111="210 Computer software",C1111="220 Quickbooks software",C1111="230 Office equipment",C1111="240 Office furniture"),
         E1111-(E1111/(1+Dashboard!$F$4)),
         0
      ),
      IF(C1111="750 Business promotion",
         E1111-(E1111/(1+4.793/100)),
         E1111-(E1111/(1+Dashboard!$F$4))
      )
   )
)</f>
        <v>0</v>
      </c>
      <c r="J1111" s="26">
        <f>Bank2[[#This Row],[Money in/ (Money out)]]-Bank2[[#This Row],[GST/HST]]</f>
        <v>0</v>
      </c>
      <c r="L1111" s="23">
        <f t="shared" si="51"/>
        <v>0</v>
      </c>
    </row>
    <row r="1112" spans="4:12" x14ac:dyDescent="0.2">
      <c r="D1112" s="397">
        <f>_xlfn.XLOOKUP(C:C,Table1[for Import to Bank Register dropdown],Table1[for Pivot],0,0,1)</f>
        <v>0</v>
      </c>
      <c r="E1112" s="403"/>
      <c r="F1112" s="146">
        <f t="shared" si="53"/>
        <v>2222222</v>
      </c>
      <c r="G1112" s="375">
        <f t="shared" si="52"/>
        <v>0</v>
      </c>
      <c r="I1112" s="376">
        <f>IF(OR(C1112="150 Directors advances", C1112="120 accounts receivable", C1112="720.2 Automobile - Insurance", C1112="720.3 Automobile - License", C1112="870.4 Rent - Insurance", C1112="870.6 Rent - Property Tax", C1112="870.7 Rent - Homeoffice", C1112="870.9 Rent - Water"),
   0,
   IF(Dashboard!$F$5="Quick",
      IF(OR(C1112="190 Automobile",C1112="200 computer hardware",C1112="210 Computer software",C1112="220 Quickbooks software",C1112="230 Office equipment",C1112="240 Office furniture"),
         E1112-(E1112/(1+Dashboard!$F$4)),
         0
      ),
      IF(C1112="750 Business promotion",
         E1112-(E1112/(1+4.793/100)),
         E1112-(E1112/(1+Dashboard!$F$4))
      )
   )
)</f>
        <v>0</v>
      </c>
      <c r="J1112" s="26">
        <f>Bank2[[#This Row],[Money in/ (Money out)]]-Bank2[[#This Row],[GST/HST]]</f>
        <v>0</v>
      </c>
      <c r="L1112" s="23">
        <f t="shared" si="51"/>
        <v>0</v>
      </c>
    </row>
    <row r="1113" spans="4:12" x14ac:dyDescent="0.2">
      <c r="D1113" s="397">
        <f>_xlfn.XLOOKUP(C:C,Table1[for Import to Bank Register dropdown],Table1[for Pivot],0,0,1)</f>
        <v>0</v>
      </c>
      <c r="E1113" s="403"/>
      <c r="F1113" s="146">
        <f t="shared" si="53"/>
        <v>2222222</v>
      </c>
      <c r="G1113" s="375">
        <f t="shared" si="52"/>
        <v>0</v>
      </c>
      <c r="I1113" s="376">
        <f>IF(OR(C1113="150 Directors advances", C1113="120 accounts receivable", C1113="720.2 Automobile - Insurance", C1113="720.3 Automobile - License", C1113="870.4 Rent - Insurance", C1113="870.6 Rent - Property Tax", C1113="870.7 Rent - Homeoffice", C1113="870.9 Rent - Water"),
   0,
   IF(Dashboard!$F$5="Quick",
      IF(OR(C1113="190 Automobile",C1113="200 computer hardware",C1113="210 Computer software",C1113="220 Quickbooks software",C1113="230 Office equipment",C1113="240 Office furniture"),
         E1113-(E1113/(1+Dashboard!$F$4)),
         0
      ),
      IF(C1113="750 Business promotion",
         E1113-(E1113/(1+4.793/100)),
         E1113-(E1113/(1+Dashboard!$F$4))
      )
   )
)</f>
        <v>0</v>
      </c>
      <c r="J1113" s="26">
        <f>Bank2[[#This Row],[Money in/ (Money out)]]-Bank2[[#This Row],[GST/HST]]</f>
        <v>0</v>
      </c>
      <c r="L1113" s="23">
        <f t="shared" si="51"/>
        <v>0</v>
      </c>
    </row>
    <row r="1114" spans="4:12" x14ac:dyDescent="0.2">
      <c r="D1114" s="397">
        <f>_xlfn.XLOOKUP(C:C,Table1[for Import to Bank Register dropdown],Table1[for Pivot],0,0,1)</f>
        <v>0</v>
      </c>
      <c r="E1114" s="403"/>
      <c r="F1114" s="146">
        <f t="shared" si="53"/>
        <v>2222222</v>
      </c>
      <c r="G1114" s="375">
        <f t="shared" si="52"/>
        <v>0</v>
      </c>
      <c r="I1114" s="376">
        <f>IF(OR(C1114="150 Directors advances", C1114="120 accounts receivable", C1114="720.2 Automobile - Insurance", C1114="720.3 Automobile - License", C1114="870.4 Rent - Insurance", C1114="870.6 Rent - Property Tax", C1114="870.7 Rent - Homeoffice", C1114="870.9 Rent - Water"),
   0,
   IF(Dashboard!$F$5="Quick",
      IF(OR(C1114="190 Automobile",C1114="200 computer hardware",C1114="210 Computer software",C1114="220 Quickbooks software",C1114="230 Office equipment",C1114="240 Office furniture"),
         E1114-(E1114/(1+Dashboard!$F$4)),
         0
      ),
      IF(C1114="750 Business promotion",
         E1114-(E1114/(1+4.793/100)),
         E1114-(E1114/(1+Dashboard!$F$4))
      )
   )
)</f>
        <v>0</v>
      </c>
      <c r="J1114" s="26">
        <f>Bank2[[#This Row],[Money in/ (Money out)]]-Bank2[[#This Row],[GST/HST]]</f>
        <v>0</v>
      </c>
      <c r="L1114" s="23">
        <f t="shared" si="51"/>
        <v>0</v>
      </c>
    </row>
    <row r="1115" spans="4:12" x14ac:dyDescent="0.2">
      <c r="D1115" s="397">
        <f>_xlfn.XLOOKUP(C:C,Table1[for Import to Bank Register dropdown],Table1[for Pivot],0,0,1)</f>
        <v>0</v>
      </c>
      <c r="E1115" s="403"/>
      <c r="F1115" s="146">
        <f t="shared" si="53"/>
        <v>2222222</v>
      </c>
      <c r="G1115" s="375">
        <f t="shared" si="52"/>
        <v>0</v>
      </c>
      <c r="I1115" s="376">
        <f>IF(OR(C1115="150 Directors advances", C1115="120 accounts receivable", C1115="720.2 Automobile - Insurance", C1115="720.3 Automobile - License", C1115="870.4 Rent - Insurance", C1115="870.6 Rent - Property Tax", C1115="870.7 Rent - Homeoffice", C1115="870.9 Rent - Water"),
   0,
   IF(Dashboard!$F$5="Quick",
      IF(OR(C1115="190 Automobile",C1115="200 computer hardware",C1115="210 Computer software",C1115="220 Quickbooks software",C1115="230 Office equipment",C1115="240 Office furniture"),
         E1115-(E1115/(1+Dashboard!$F$4)),
         0
      ),
      IF(C1115="750 Business promotion",
         E1115-(E1115/(1+4.793/100)),
         E1115-(E1115/(1+Dashboard!$F$4))
      )
   )
)</f>
        <v>0</v>
      </c>
      <c r="J1115" s="26">
        <f>Bank2[[#This Row],[Money in/ (Money out)]]-Bank2[[#This Row],[GST/HST]]</f>
        <v>0</v>
      </c>
      <c r="L1115" s="23">
        <f t="shared" si="51"/>
        <v>0</v>
      </c>
    </row>
    <row r="1116" spans="4:12" x14ac:dyDescent="0.2">
      <c r="D1116" s="397">
        <f>_xlfn.XLOOKUP(C:C,Table1[for Import to Bank Register dropdown],Table1[for Pivot],0,0,1)</f>
        <v>0</v>
      </c>
      <c r="E1116" s="403"/>
      <c r="F1116" s="146">
        <f t="shared" si="53"/>
        <v>2222222</v>
      </c>
      <c r="G1116" s="375">
        <f t="shared" si="52"/>
        <v>0</v>
      </c>
      <c r="I1116" s="376">
        <f>IF(OR(C1116="150 Directors advances", C1116="120 accounts receivable", C1116="720.2 Automobile - Insurance", C1116="720.3 Automobile - License", C1116="870.4 Rent - Insurance", C1116="870.6 Rent - Property Tax", C1116="870.7 Rent - Homeoffice", C1116="870.9 Rent - Water"),
   0,
   IF(Dashboard!$F$5="Quick",
      IF(OR(C1116="190 Automobile",C1116="200 computer hardware",C1116="210 Computer software",C1116="220 Quickbooks software",C1116="230 Office equipment",C1116="240 Office furniture"),
         E1116-(E1116/(1+Dashboard!$F$4)),
         0
      ),
      IF(C1116="750 Business promotion",
         E1116-(E1116/(1+4.793/100)),
         E1116-(E1116/(1+Dashboard!$F$4))
      )
   )
)</f>
        <v>0</v>
      </c>
      <c r="J1116" s="26">
        <f>Bank2[[#This Row],[Money in/ (Money out)]]-Bank2[[#This Row],[GST/HST]]</f>
        <v>0</v>
      </c>
      <c r="L1116" s="23">
        <f t="shared" si="51"/>
        <v>0</v>
      </c>
    </row>
    <row r="1117" spans="4:12" x14ac:dyDescent="0.2">
      <c r="D1117" s="397">
        <f>_xlfn.XLOOKUP(C:C,Table1[for Import to Bank Register dropdown],Table1[for Pivot],0,0,1)</f>
        <v>0</v>
      </c>
      <c r="E1117" s="403"/>
      <c r="F1117" s="146">
        <f t="shared" si="53"/>
        <v>2222222</v>
      </c>
      <c r="G1117" s="375">
        <f t="shared" si="52"/>
        <v>0</v>
      </c>
      <c r="I1117" s="376">
        <f>IF(OR(C1117="150 Directors advances", C1117="120 accounts receivable", C1117="720.2 Automobile - Insurance", C1117="720.3 Automobile - License", C1117="870.4 Rent - Insurance", C1117="870.6 Rent - Property Tax", C1117="870.7 Rent - Homeoffice", C1117="870.9 Rent - Water"),
   0,
   IF(Dashboard!$F$5="Quick",
      IF(OR(C1117="190 Automobile",C1117="200 computer hardware",C1117="210 Computer software",C1117="220 Quickbooks software",C1117="230 Office equipment",C1117="240 Office furniture"),
         E1117-(E1117/(1+Dashboard!$F$4)),
         0
      ),
      IF(C1117="750 Business promotion",
         E1117-(E1117/(1+4.793/100)),
         E1117-(E1117/(1+Dashboard!$F$4))
      )
   )
)</f>
        <v>0</v>
      </c>
      <c r="J1117" s="26">
        <f>Bank2[[#This Row],[Money in/ (Money out)]]-Bank2[[#This Row],[GST/HST]]</f>
        <v>0</v>
      </c>
      <c r="L1117" s="23">
        <f t="shared" si="51"/>
        <v>0</v>
      </c>
    </row>
    <row r="1118" spans="4:12" x14ac:dyDescent="0.2">
      <c r="D1118" s="397">
        <f>_xlfn.XLOOKUP(C:C,Table1[for Import to Bank Register dropdown],Table1[for Pivot],0,0,1)</f>
        <v>0</v>
      </c>
      <c r="E1118" s="403"/>
      <c r="F1118" s="146">
        <f t="shared" si="53"/>
        <v>2222222</v>
      </c>
      <c r="G1118" s="375">
        <f t="shared" si="52"/>
        <v>0</v>
      </c>
      <c r="I1118" s="376">
        <f>IF(OR(C1118="150 Directors advances", C1118="120 accounts receivable", C1118="720.2 Automobile - Insurance", C1118="720.3 Automobile - License", C1118="870.4 Rent - Insurance", C1118="870.6 Rent - Property Tax", C1118="870.7 Rent - Homeoffice", C1118="870.9 Rent - Water"),
   0,
   IF(Dashboard!$F$5="Quick",
      IF(OR(C1118="190 Automobile",C1118="200 computer hardware",C1118="210 Computer software",C1118="220 Quickbooks software",C1118="230 Office equipment",C1118="240 Office furniture"),
         E1118-(E1118/(1+Dashboard!$F$4)),
         0
      ),
      IF(C1118="750 Business promotion",
         E1118-(E1118/(1+4.793/100)),
         E1118-(E1118/(1+Dashboard!$F$4))
      )
   )
)</f>
        <v>0</v>
      </c>
      <c r="J1118" s="26">
        <f>Bank2[[#This Row],[Money in/ (Money out)]]-Bank2[[#This Row],[GST/HST]]</f>
        <v>0</v>
      </c>
      <c r="L1118" s="23">
        <f t="shared" si="51"/>
        <v>0</v>
      </c>
    </row>
    <row r="1119" spans="4:12" x14ac:dyDescent="0.2">
      <c r="D1119" s="397">
        <f>_xlfn.XLOOKUP(C:C,Table1[for Import to Bank Register dropdown],Table1[for Pivot],0,0,1)</f>
        <v>0</v>
      </c>
      <c r="E1119" s="403"/>
      <c r="F1119" s="146">
        <f t="shared" si="53"/>
        <v>2222222</v>
      </c>
      <c r="G1119" s="375">
        <f t="shared" si="52"/>
        <v>0</v>
      </c>
      <c r="I1119" s="376">
        <f>IF(OR(C1119="150 Directors advances", C1119="120 accounts receivable", C1119="720.2 Automobile - Insurance", C1119="720.3 Automobile - License", C1119="870.4 Rent - Insurance", C1119="870.6 Rent - Property Tax", C1119="870.7 Rent - Homeoffice", C1119="870.9 Rent - Water"),
   0,
   IF(Dashboard!$F$5="Quick",
      IF(OR(C1119="190 Automobile",C1119="200 computer hardware",C1119="210 Computer software",C1119="220 Quickbooks software",C1119="230 Office equipment",C1119="240 Office furniture"),
         E1119-(E1119/(1+Dashboard!$F$4)),
         0
      ),
      IF(C1119="750 Business promotion",
         E1119-(E1119/(1+4.793/100)),
         E1119-(E1119/(1+Dashboard!$F$4))
      )
   )
)</f>
        <v>0</v>
      </c>
      <c r="J1119" s="26">
        <f>Bank2[[#This Row],[Money in/ (Money out)]]-Bank2[[#This Row],[GST/HST]]</f>
        <v>0</v>
      </c>
      <c r="L1119" s="23">
        <f t="shared" si="51"/>
        <v>0</v>
      </c>
    </row>
    <row r="1120" spans="4:12" x14ac:dyDescent="0.2">
      <c r="D1120" s="397">
        <f>_xlfn.XLOOKUP(C:C,Table1[for Import to Bank Register dropdown],Table1[for Pivot],0,0,1)</f>
        <v>0</v>
      </c>
      <c r="E1120" s="403"/>
      <c r="F1120" s="146">
        <f t="shared" si="53"/>
        <v>2222222</v>
      </c>
      <c r="G1120" s="375">
        <f t="shared" si="52"/>
        <v>0</v>
      </c>
      <c r="I1120" s="376">
        <f>IF(OR(C1120="150 Directors advances", C1120="120 accounts receivable", C1120="720.2 Automobile - Insurance", C1120="720.3 Automobile - License", C1120="870.4 Rent - Insurance", C1120="870.6 Rent - Property Tax", C1120="870.7 Rent - Homeoffice", C1120="870.9 Rent - Water"),
   0,
   IF(Dashboard!$F$5="Quick",
      IF(OR(C1120="190 Automobile",C1120="200 computer hardware",C1120="210 Computer software",C1120="220 Quickbooks software",C1120="230 Office equipment",C1120="240 Office furniture"),
         E1120-(E1120/(1+Dashboard!$F$4)),
         0
      ),
      IF(C1120="750 Business promotion",
         E1120-(E1120/(1+4.793/100)),
         E1120-(E1120/(1+Dashboard!$F$4))
      )
   )
)</f>
        <v>0</v>
      </c>
      <c r="J1120" s="26">
        <f>Bank2[[#This Row],[Money in/ (Money out)]]-Bank2[[#This Row],[GST/HST]]</f>
        <v>0</v>
      </c>
      <c r="L1120" s="23">
        <f t="shared" si="51"/>
        <v>0</v>
      </c>
    </row>
    <row r="1121" spans="4:12" x14ac:dyDescent="0.2">
      <c r="D1121" s="397">
        <f>_xlfn.XLOOKUP(C:C,Table1[for Import to Bank Register dropdown],Table1[for Pivot],0,0,1)</f>
        <v>0</v>
      </c>
      <c r="E1121" s="403"/>
      <c r="F1121" s="146">
        <f t="shared" si="53"/>
        <v>2222222</v>
      </c>
      <c r="G1121" s="375">
        <f t="shared" si="52"/>
        <v>0</v>
      </c>
      <c r="I1121" s="376">
        <f>IF(OR(C1121="150 Directors advances", C1121="120 accounts receivable", C1121="720.2 Automobile - Insurance", C1121="720.3 Automobile - License", C1121="870.4 Rent - Insurance", C1121="870.6 Rent - Property Tax", C1121="870.7 Rent - Homeoffice", C1121="870.9 Rent - Water"),
   0,
   IF(Dashboard!$F$5="Quick",
      IF(OR(C1121="190 Automobile",C1121="200 computer hardware",C1121="210 Computer software",C1121="220 Quickbooks software",C1121="230 Office equipment",C1121="240 Office furniture"),
         E1121-(E1121/(1+Dashboard!$F$4)),
         0
      ),
      IF(C1121="750 Business promotion",
         E1121-(E1121/(1+4.793/100)),
         E1121-(E1121/(1+Dashboard!$F$4))
      )
   )
)</f>
        <v>0</v>
      </c>
      <c r="J1121" s="26">
        <f>Bank2[[#This Row],[Money in/ (Money out)]]-Bank2[[#This Row],[GST/HST]]</f>
        <v>0</v>
      </c>
      <c r="L1121" s="23">
        <f t="shared" si="51"/>
        <v>0</v>
      </c>
    </row>
    <row r="1122" spans="4:12" x14ac:dyDescent="0.2">
      <c r="D1122" s="397">
        <f>_xlfn.XLOOKUP(C:C,Table1[for Import to Bank Register dropdown],Table1[for Pivot],0,0,1)</f>
        <v>0</v>
      </c>
      <c r="E1122" s="403"/>
      <c r="F1122" s="146">
        <f t="shared" si="53"/>
        <v>2222222</v>
      </c>
      <c r="G1122" s="375">
        <f t="shared" si="52"/>
        <v>0</v>
      </c>
      <c r="I1122" s="376">
        <f>IF(OR(C1122="150 Directors advances", C1122="120 accounts receivable", C1122="720.2 Automobile - Insurance", C1122="720.3 Automobile - License", C1122="870.4 Rent - Insurance", C1122="870.6 Rent - Property Tax", C1122="870.7 Rent - Homeoffice", C1122="870.9 Rent - Water"),
   0,
   IF(Dashboard!$F$5="Quick",
      IF(OR(C1122="190 Automobile",C1122="200 computer hardware",C1122="210 Computer software",C1122="220 Quickbooks software",C1122="230 Office equipment",C1122="240 Office furniture"),
         E1122-(E1122/(1+Dashboard!$F$4)),
         0
      ),
      IF(C1122="750 Business promotion",
         E1122-(E1122/(1+4.793/100)),
         E1122-(E1122/(1+Dashboard!$F$4))
      )
   )
)</f>
        <v>0</v>
      </c>
      <c r="J1122" s="26">
        <f>Bank2[[#This Row],[Money in/ (Money out)]]-Bank2[[#This Row],[GST/HST]]</f>
        <v>0</v>
      </c>
      <c r="L1122" s="23">
        <f t="shared" si="51"/>
        <v>0</v>
      </c>
    </row>
    <row r="1123" spans="4:12" x14ac:dyDescent="0.2">
      <c r="D1123" s="397">
        <f>_xlfn.XLOOKUP(C:C,Table1[for Import to Bank Register dropdown],Table1[for Pivot],0,0,1)</f>
        <v>0</v>
      </c>
      <c r="E1123" s="403"/>
      <c r="F1123" s="146">
        <f t="shared" si="53"/>
        <v>2222222</v>
      </c>
      <c r="G1123" s="375">
        <f t="shared" si="52"/>
        <v>0</v>
      </c>
      <c r="I1123" s="376">
        <f>IF(OR(C1123="150 Directors advances", C1123="120 accounts receivable", C1123="720.2 Automobile - Insurance", C1123="720.3 Automobile - License", C1123="870.4 Rent - Insurance", C1123="870.6 Rent - Property Tax", C1123="870.7 Rent - Homeoffice", C1123="870.9 Rent - Water"),
   0,
   IF(Dashboard!$F$5="Quick",
      IF(OR(C1123="190 Automobile",C1123="200 computer hardware",C1123="210 Computer software",C1123="220 Quickbooks software",C1123="230 Office equipment",C1123="240 Office furniture"),
         E1123-(E1123/(1+Dashboard!$F$4)),
         0
      ),
      IF(C1123="750 Business promotion",
         E1123-(E1123/(1+4.793/100)),
         E1123-(E1123/(1+Dashboard!$F$4))
      )
   )
)</f>
        <v>0</v>
      </c>
      <c r="J1123" s="26">
        <f>Bank2[[#This Row],[Money in/ (Money out)]]-Bank2[[#This Row],[GST/HST]]</f>
        <v>0</v>
      </c>
      <c r="L1123" s="23">
        <f t="shared" si="51"/>
        <v>0</v>
      </c>
    </row>
    <row r="1124" spans="4:12" x14ac:dyDescent="0.2">
      <c r="D1124" s="397">
        <f>_xlfn.XLOOKUP(C:C,Table1[for Import to Bank Register dropdown],Table1[for Pivot],0,0,1)</f>
        <v>0</v>
      </c>
      <c r="E1124" s="403"/>
      <c r="F1124" s="146">
        <f t="shared" si="53"/>
        <v>2222222</v>
      </c>
      <c r="G1124" s="375">
        <f t="shared" si="52"/>
        <v>0</v>
      </c>
      <c r="I1124" s="376">
        <f>IF(OR(C1124="150 Directors advances", C1124="120 accounts receivable", C1124="720.2 Automobile - Insurance", C1124="720.3 Automobile - License", C1124="870.4 Rent - Insurance", C1124="870.6 Rent - Property Tax", C1124="870.7 Rent - Homeoffice", C1124="870.9 Rent - Water"),
   0,
   IF(Dashboard!$F$5="Quick",
      IF(OR(C1124="190 Automobile",C1124="200 computer hardware",C1124="210 Computer software",C1124="220 Quickbooks software",C1124="230 Office equipment",C1124="240 Office furniture"),
         E1124-(E1124/(1+Dashboard!$F$4)),
         0
      ),
      IF(C1124="750 Business promotion",
         E1124-(E1124/(1+4.793/100)),
         E1124-(E1124/(1+Dashboard!$F$4))
      )
   )
)</f>
        <v>0</v>
      </c>
      <c r="J1124" s="26">
        <f>Bank2[[#This Row],[Money in/ (Money out)]]-Bank2[[#This Row],[GST/HST]]</f>
        <v>0</v>
      </c>
      <c r="L1124" s="23">
        <f t="shared" si="51"/>
        <v>0</v>
      </c>
    </row>
    <row r="1125" spans="4:12" x14ac:dyDescent="0.2">
      <c r="D1125" s="397">
        <f>_xlfn.XLOOKUP(C:C,Table1[for Import to Bank Register dropdown],Table1[for Pivot],0,0,1)</f>
        <v>0</v>
      </c>
      <c r="E1125" s="403"/>
      <c r="F1125" s="146">
        <f t="shared" si="53"/>
        <v>2222222</v>
      </c>
      <c r="G1125" s="375">
        <f t="shared" si="52"/>
        <v>0</v>
      </c>
      <c r="I1125" s="376">
        <f>IF(OR(C1125="150 Directors advances", C1125="120 accounts receivable", C1125="720.2 Automobile - Insurance", C1125="720.3 Automobile - License", C1125="870.4 Rent - Insurance", C1125="870.6 Rent - Property Tax", C1125="870.7 Rent - Homeoffice", C1125="870.9 Rent - Water"),
   0,
   IF(Dashboard!$F$5="Quick",
      IF(OR(C1125="190 Automobile",C1125="200 computer hardware",C1125="210 Computer software",C1125="220 Quickbooks software",C1125="230 Office equipment",C1125="240 Office furniture"),
         E1125-(E1125/(1+Dashboard!$F$4)),
         0
      ),
      IF(C1125="750 Business promotion",
         E1125-(E1125/(1+4.793/100)),
         E1125-(E1125/(1+Dashboard!$F$4))
      )
   )
)</f>
        <v>0</v>
      </c>
      <c r="J1125" s="26">
        <f>Bank2[[#This Row],[Money in/ (Money out)]]-Bank2[[#This Row],[GST/HST]]</f>
        <v>0</v>
      </c>
      <c r="L1125" s="23">
        <f t="shared" si="51"/>
        <v>0</v>
      </c>
    </row>
    <row r="1126" spans="4:12" x14ac:dyDescent="0.2">
      <c r="D1126" s="397">
        <f>_xlfn.XLOOKUP(C:C,Table1[for Import to Bank Register dropdown],Table1[for Pivot],0,0,1)</f>
        <v>0</v>
      </c>
      <c r="E1126" s="403"/>
      <c r="F1126" s="146">
        <f t="shared" si="53"/>
        <v>2222222</v>
      </c>
      <c r="G1126" s="375">
        <f t="shared" si="52"/>
        <v>0</v>
      </c>
      <c r="I1126" s="376">
        <f>IF(OR(C1126="150 Directors advances", C1126="120 accounts receivable", C1126="720.2 Automobile - Insurance", C1126="720.3 Automobile - License", C1126="870.4 Rent - Insurance", C1126="870.6 Rent - Property Tax", C1126="870.7 Rent - Homeoffice", C1126="870.9 Rent - Water"),
   0,
   IF(Dashboard!$F$5="Quick",
      IF(OR(C1126="190 Automobile",C1126="200 computer hardware",C1126="210 Computer software",C1126="220 Quickbooks software",C1126="230 Office equipment",C1126="240 Office furniture"),
         E1126-(E1126/(1+Dashboard!$F$4)),
         0
      ),
      IF(C1126="750 Business promotion",
         E1126-(E1126/(1+4.793/100)),
         E1126-(E1126/(1+Dashboard!$F$4))
      )
   )
)</f>
        <v>0</v>
      </c>
      <c r="J1126" s="26">
        <f>Bank2[[#This Row],[Money in/ (Money out)]]-Bank2[[#This Row],[GST/HST]]</f>
        <v>0</v>
      </c>
      <c r="L1126" s="23">
        <f t="shared" si="51"/>
        <v>0</v>
      </c>
    </row>
    <row r="1127" spans="4:12" x14ac:dyDescent="0.2">
      <c r="D1127" s="397">
        <f>_xlfn.XLOOKUP(C:C,Table1[for Import to Bank Register dropdown],Table1[for Pivot],0,0,1)</f>
        <v>0</v>
      </c>
      <c r="E1127" s="403"/>
      <c r="F1127" s="146">
        <f t="shared" si="53"/>
        <v>2222222</v>
      </c>
      <c r="G1127" s="375">
        <f t="shared" si="52"/>
        <v>0</v>
      </c>
      <c r="I1127" s="376">
        <f>IF(OR(C1127="150 Directors advances", C1127="120 accounts receivable", C1127="720.2 Automobile - Insurance", C1127="720.3 Automobile - License", C1127="870.4 Rent - Insurance", C1127="870.6 Rent - Property Tax", C1127="870.7 Rent - Homeoffice", C1127="870.9 Rent - Water"),
   0,
   IF(Dashboard!$F$5="Quick",
      IF(OR(C1127="190 Automobile",C1127="200 computer hardware",C1127="210 Computer software",C1127="220 Quickbooks software",C1127="230 Office equipment",C1127="240 Office furniture"),
         E1127-(E1127/(1+Dashboard!$F$4)),
         0
      ),
      IF(C1127="750 Business promotion",
         E1127-(E1127/(1+4.793/100)),
         E1127-(E1127/(1+Dashboard!$F$4))
      )
   )
)</f>
        <v>0</v>
      </c>
      <c r="J1127" s="26">
        <f>Bank2[[#This Row],[Money in/ (Money out)]]-Bank2[[#This Row],[GST/HST]]</f>
        <v>0</v>
      </c>
      <c r="L1127" s="23">
        <f t="shared" si="51"/>
        <v>0</v>
      </c>
    </row>
    <row r="1128" spans="4:12" x14ac:dyDescent="0.2">
      <c r="D1128" s="397">
        <f>_xlfn.XLOOKUP(C:C,Table1[for Import to Bank Register dropdown],Table1[for Pivot],0,0,1)</f>
        <v>0</v>
      </c>
      <c r="E1128" s="403"/>
      <c r="F1128" s="146">
        <f t="shared" si="53"/>
        <v>2222222</v>
      </c>
      <c r="G1128" s="375">
        <f t="shared" si="52"/>
        <v>0</v>
      </c>
      <c r="I1128" s="376">
        <f>IF(OR(C1128="150 Directors advances", C1128="120 accounts receivable", C1128="720.2 Automobile - Insurance", C1128="720.3 Automobile - License", C1128="870.4 Rent - Insurance", C1128="870.6 Rent - Property Tax", C1128="870.7 Rent - Homeoffice", C1128="870.9 Rent - Water"),
   0,
   IF(Dashboard!$F$5="Quick",
      IF(OR(C1128="190 Automobile",C1128="200 computer hardware",C1128="210 Computer software",C1128="220 Quickbooks software",C1128="230 Office equipment",C1128="240 Office furniture"),
         E1128-(E1128/(1+Dashboard!$F$4)),
         0
      ),
      IF(C1128="750 Business promotion",
         E1128-(E1128/(1+4.793/100)),
         E1128-(E1128/(1+Dashboard!$F$4))
      )
   )
)</f>
        <v>0</v>
      </c>
      <c r="J1128" s="26">
        <f>Bank2[[#This Row],[Money in/ (Money out)]]-Bank2[[#This Row],[GST/HST]]</f>
        <v>0</v>
      </c>
      <c r="L1128" s="23">
        <f t="shared" si="51"/>
        <v>0</v>
      </c>
    </row>
    <row r="1129" spans="4:12" x14ac:dyDescent="0.2">
      <c r="D1129" s="397">
        <f>_xlfn.XLOOKUP(C:C,Table1[for Import to Bank Register dropdown],Table1[for Pivot],0,0,1)</f>
        <v>0</v>
      </c>
      <c r="E1129" s="403"/>
      <c r="F1129" s="146">
        <f t="shared" si="53"/>
        <v>2222222</v>
      </c>
      <c r="G1129" s="375">
        <f t="shared" si="52"/>
        <v>0</v>
      </c>
      <c r="I1129" s="376">
        <f>IF(OR(C1129="150 Directors advances", C1129="120 accounts receivable", C1129="720.2 Automobile - Insurance", C1129="720.3 Automobile - License", C1129="870.4 Rent - Insurance", C1129="870.6 Rent - Property Tax", C1129="870.7 Rent - Homeoffice", C1129="870.9 Rent - Water"),
   0,
   IF(Dashboard!$F$5="Quick",
      IF(OR(C1129="190 Automobile",C1129="200 computer hardware",C1129="210 Computer software",C1129="220 Quickbooks software",C1129="230 Office equipment",C1129="240 Office furniture"),
         E1129-(E1129/(1+Dashboard!$F$4)),
         0
      ),
      IF(C1129="750 Business promotion",
         E1129-(E1129/(1+4.793/100)),
         E1129-(E1129/(1+Dashboard!$F$4))
      )
   )
)</f>
        <v>0</v>
      </c>
      <c r="J1129" s="26">
        <f>Bank2[[#This Row],[Money in/ (Money out)]]-Bank2[[#This Row],[GST/HST]]</f>
        <v>0</v>
      </c>
      <c r="L1129" s="23">
        <f t="shared" si="51"/>
        <v>0</v>
      </c>
    </row>
    <row r="1130" spans="4:12" x14ac:dyDescent="0.2">
      <c r="D1130" s="397">
        <f>_xlfn.XLOOKUP(C:C,Table1[for Import to Bank Register dropdown],Table1[for Pivot],0,0,1)</f>
        <v>0</v>
      </c>
      <c r="E1130" s="403"/>
      <c r="F1130" s="146">
        <f t="shared" si="53"/>
        <v>2222222</v>
      </c>
      <c r="G1130" s="375">
        <f t="shared" si="52"/>
        <v>0</v>
      </c>
      <c r="I1130" s="376">
        <f>IF(OR(C1130="150 Directors advances", C1130="120 accounts receivable", C1130="720.2 Automobile - Insurance", C1130="720.3 Automobile - License", C1130="870.4 Rent - Insurance", C1130="870.6 Rent - Property Tax", C1130="870.7 Rent - Homeoffice", C1130="870.9 Rent - Water"),
   0,
   IF(Dashboard!$F$5="Quick",
      IF(OR(C1130="190 Automobile",C1130="200 computer hardware",C1130="210 Computer software",C1130="220 Quickbooks software",C1130="230 Office equipment",C1130="240 Office furniture"),
         E1130-(E1130/(1+Dashboard!$F$4)),
         0
      ),
      IF(C1130="750 Business promotion",
         E1130-(E1130/(1+4.793/100)),
         E1130-(E1130/(1+Dashboard!$F$4))
      )
   )
)</f>
        <v>0</v>
      </c>
      <c r="J1130" s="26">
        <f>Bank2[[#This Row],[Money in/ (Money out)]]-Bank2[[#This Row],[GST/HST]]</f>
        <v>0</v>
      </c>
      <c r="L1130" s="23">
        <f t="shared" si="51"/>
        <v>0</v>
      </c>
    </row>
    <row r="1131" spans="4:12" x14ac:dyDescent="0.2">
      <c r="D1131" s="397">
        <f>_xlfn.XLOOKUP(C:C,Table1[for Import to Bank Register dropdown],Table1[for Pivot],0,0,1)</f>
        <v>0</v>
      </c>
      <c r="E1131" s="403"/>
      <c r="F1131" s="146">
        <f t="shared" si="53"/>
        <v>2222222</v>
      </c>
      <c r="G1131" s="375">
        <f t="shared" si="52"/>
        <v>0</v>
      </c>
      <c r="I1131" s="376">
        <f>IF(OR(C1131="150 Directors advances", C1131="120 accounts receivable", C1131="720.2 Automobile - Insurance", C1131="720.3 Automobile - License", C1131="870.4 Rent - Insurance", C1131="870.6 Rent - Property Tax", C1131="870.7 Rent - Homeoffice", C1131="870.9 Rent - Water"),
   0,
   IF(Dashboard!$F$5="Quick",
      IF(OR(C1131="190 Automobile",C1131="200 computer hardware",C1131="210 Computer software",C1131="220 Quickbooks software",C1131="230 Office equipment",C1131="240 Office furniture"),
         E1131-(E1131/(1+Dashboard!$F$4)),
         0
      ),
      IF(C1131="750 Business promotion",
         E1131-(E1131/(1+4.793/100)),
         E1131-(E1131/(1+Dashboard!$F$4))
      )
   )
)</f>
        <v>0</v>
      </c>
      <c r="J1131" s="26">
        <f>Bank2[[#This Row],[Money in/ (Money out)]]-Bank2[[#This Row],[GST/HST]]</f>
        <v>0</v>
      </c>
      <c r="L1131" s="23">
        <f t="shared" si="51"/>
        <v>0</v>
      </c>
    </row>
    <row r="1132" spans="4:12" x14ac:dyDescent="0.2">
      <c r="D1132" s="397">
        <f>_xlfn.XLOOKUP(C:C,Table1[for Import to Bank Register dropdown],Table1[for Pivot],0,0,1)</f>
        <v>0</v>
      </c>
      <c r="E1132" s="403"/>
      <c r="F1132" s="146">
        <f t="shared" si="53"/>
        <v>2222222</v>
      </c>
      <c r="G1132" s="375">
        <f t="shared" si="52"/>
        <v>0</v>
      </c>
      <c r="I1132" s="376">
        <f>IF(OR(C1132="150 Directors advances", C1132="120 accounts receivable", C1132="720.2 Automobile - Insurance", C1132="720.3 Automobile - License", C1132="870.4 Rent - Insurance", C1132="870.6 Rent - Property Tax", C1132="870.7 Rent - Homeoffice", C1132="870.9 Rent - Water"),
   0,
   IF(Dashboard!$F$5="Quick",
      IF(OR(C1132="190 Automobile",C1132="200 computer hardware",C1132="210 Computer software",C1132="220 Quickbooks software",C1132="230 Office equipment",C1132="240 Office furniture"),
         E1132-(E1132/(1+Dashboard!$F$4)),
         0
      ),
      IF(C1132="750 Business promotion",
         E1132-(E1132/(1+4.793/100)),
         E1132-(E1132/(1+Dashboard!$F$4))
      )
   )
)</f>
        <v>0</v>
      </c>
      <c r="J1132" s="26">
        <f>Bank2[[#This Row],[Money in/ (Money out)]]-Bank2[[#This Row],[GST/HST]]</f>
        <v>0</v>
      </c>
      <c r="L1132" s="23">
        <f t="shared" si="51"/>
        <v>0</v>
      </c>
    </row>
    <row r="1133" spans="4:12" x14ac:dyDescent="0.2">
      <c r="D1133" s="397">
        <f>_xlfn.XLOOKUP(C:C,Table1[for Import to Bank Register dropdown],Table1[for Pivot],0,0,1)</f>
        <v>0</v>
      </c>
      <c r="E1133" s="403"/>
      <c r="F1133" s="146">
        <f t="shared" si="53"/>
        <v>2222222</v>
      </c>
      <c r="G1133" s="375">
        <f t="shared" si="52"/>
        <v>0</v>
      </c>
      <c r="I1133" s="376">
        <f>IF(OR(C1133="150 Directors advances", C1133="120 accounts receivable", C1133="720.2 Automobile - Insurance", C1133="720.3 Automobile - License", C1133="870.4 Rent - Insurance", C1133="870.6 Rent - Property Tax", C1133="870.7 Rent - Homeoffice", C1133="870.9 Rent - Water"),
   0,
   IF(Dashboard!$F$5="Quick",
      IF(OR(C1133="190 Automobile",C1133="200 computer hardware",C1133="210 Computer software",C1133="220 Quickbooks software",C1133="230 Office equipment",C1133="240 Office furniture"),
         E1133-(E1133/(1+Dashboard!$F$4)),
         0
      ),
      IF(C1133="750 Business promotion",
         E1133-(E1133/(1+4.793/100)),
         E1133-(E1133/(1+Dashboard!$F$4))
      )
   )
)</f>
        <v>0</v>
      </c>
      <c r="J1133" s="26">
        <f>Bank2[[#This Row],[Money in/ (Money out)]]-Bank2[[#This Row],[GST/HST]]</f>
        <v>0</v>
      </c>
      <c r="L1133" s="23">
        <f t="shared" si="51"/>
        <v>0</v>
      </c>
    </row>
    <row r="1134" spans="4:12" x14ac:dyDescent="0.2">
      <c r="D1134" s="397">
        <f>_xlfn.XLOOKUP(C:C,Table1[for Import to Bank Register dropdown],Table1[for Pivot],0,0,1)</f>
        <v>0</v>
      </c>
      <c r="E1134" s="403"/>
      <c r="F1134" s="146">
        <f t="shared" si="53"/>
        <v>2222222</v>
      </c>
      <c r="G1134" s="375">
        <f t="shared" si="52"/>
        <v>0</v>
      </c>
      <c r="I1134" s="376">
        <f>IF(OR(C1134="150 Directors advances", C1134="120 accounts receivable", C1134="720.2 Automobile - Insurance", C1134="720.3 Automobile - License", C1134="870.4 Rent - Insurance", C1134="870.6 Rent - Property Tax", C1134="870.7 Rent - Homeoffice", C1134="870.9 Rent - Water"),
   0,
   IF(Dashboard!$F$5="Quick",
      IF(OR(C1134="190 Automobile",C1134="200 computer hardware",C1134="210 Computer software",C1134="220 Quickbooks software",C1134="230 Office equipment",C1134="240 Office furniture"),
         E1134-(E1134/(1+Dashboard!$F$4)),
         0
      ),
      IF(C1134="750 Business promotion",
         E1134-(E1134/(1+4.793/100)),
         E1134-(E1134/(1+Dashboard!$F$4))
      )
   )
)</f>
        <v>0</v>
      </c>
      <c r="J1134" s="26">
        <f>Bank2[[#This Row],[Money in/ (Money out)]]-Bank2[[#This Row],[GST/HST]]</f>
        <v>0</v>
      </c>
      <c r="L1134" s="23">
        <f t="shared" si="51"/>
        <v>0</v>
      </c>
    </row>
    <row r="1135" spans="4:12" x14ac:dyDescent="0.2">
      <c r="D1135" s="397">
        <f>_xlfn.XLOOKUP(C:C,Table1[for Import to Bank Register dropdown],Table1[for Pivot],0,0,1)</f>
        <v>0</v>
      </c>
      <c r="E1135" s="403"/>
      <c r="F1135" s="146">
        <f t="shared" si="53"/>
        <v>2222222</v>
      </c>
      <c r="G1135" s="375">
        <f t="shared" si="52"/>
        <v>0</v>
      </c>
      <c r="I1135" s="376">
        <f>IF(OR(C1135="150 Directors advances", C1135="120 accounts receivable", C1135="720.2 Automobile - Insurance", C1135="720.3 Automobile - License", C1135="870.4 Rent - Insurance", C1135="870.6 Rent - Property Tax", C1135="870.7 Rent - Homeoffice", C1135="870.9 Rent - Water"),
   0,
   IF(Dashboard!$F$5="Quick",
      IF(OR(C1135="190 Automobile",C1135="200 computer hardware",C1135="210 Computer software",C1135="220 Quickbooks software",C1135="230 Office equipment",C1135="240 Office furniture"),
         E1135-(E1135/(1+Dashboard!$F$4)),
         0
      ),
      IF(C1135="750 Business promotion",
         E1135-(E1135/(1+4.793/100)),
         E1135-(E1135/(1+Dashboard!$F$4))
      )
   )
)</f>
        <v>0</v>
      </c>
      <c r="J1135" s="26">
        <f>Bank2[[#This Row],[Money in/ (Money out)]]-Bank2[[#This Row],[GST/HST]]</f>
        <v>0</v>
      </c>
      <c r="L1135" s="23">
        <f t="shared" si="51"/>
        <v>0</v>
      </c>
    </row>
    <row r="1136" spans="4:12" x14ac:dyDescent="0.2">
      <c r="D1136" s="397">
        <f>_xlfn.XLOOKUP(C:C,Table1[for Import to Bank Register dropdown],Table1[for Pivot],0,0,1)</f>
        <v>0</v>
      </c>
      <c r="E1136" s="403"/>
      <c r="F1136" s="146">
        <f t="shared" si="53"/>
        <v>2222222</v>
      </c>
      <c r="G1136" s="375">
        <f t="shared" si="52"/>
        <v>0</v>
      </c>
      <c r="I1136" s="376">
        <f>IF(OR(C1136="150 Directors advances", C1136="120 accounts receivable", C1136="720.2 Automobile - Insurance", C1136="720.3 Automobile - License", C1136="870.4 Rent - Insurance", C1136="870.6 Rent - Property Tax", C1136="870.7 Rent - Homeoffice", C1136="870.9 Rent - Water"),
   0,
   IF(Dashboard!$F$5="Quick",
      IF(OR(C1136="190 Automobile",C1136="200 computer hardware",C1136="210 Computer software",C1136="220 Quickbooks software",C1136="230 Office equipment",C1136="240 Office furniture"),
         E1136-(E1136/(1+Dashboard!$F$4)),
         0
      ),
      IF(C1136="750 Business promotion",
         E1136-(E1136/(1+4.793/100)),
         E1136-(E1136/(1+Dashboard!$F$4))
      )
   )
)</f>
        <v>0</v>
      </c>
      <c r="J1136" s="26">
        <f>Bank2[[#This Row],[Money in/ (Money out)]]-Bank2[[#This Row],[GST/HST]]</f>
        <v>0</v>
      </c>
      <c r="L1136" s="23">
        <f t="shared" si="51"/>
        <v>0</v>
      </c>
    </row>
    <row r="1137" spans="4:12" x14ac:dyDescent="0.2">
      <c r="D1137" s="397">
        <f>_xlfn.XLOOKUP(C:C,Table1[for Import to Bank Register dropdown],Table1[for Pivot],0,0,1)</f>
        <v>0</v>
      </c>
      <c r="E1137" s="403"/>
      <c r="F1137" s="146">
        <f t="shared" si="53"/>
        <v>2222222</v>
      </c>
      <c r="G1137" s="375">
        <f t="shared" si="52"/>
        <v>0</v>
      </c>
      <c r="I1137" s="376">
        <f>IF(OR(C1137="150 Directors advances", C1137="120 accounts receivable", C1137="720.2 Automobile - Insurance", C1137="720.3 Automobile - License", C1137="870.4 Rent - Insurance", C1137="870.6 Rent - Property Tax", C1137="870.7 Rent - Homeoffice", C1137="870.9 Rent - Water"),
   0,
   IF(Dashboard!$F$5="Quick",
      IF(OR(C1137="190 Automobile",C1137="200 computer hardware",C1137="210 Computer software",C1137="220 Quickbooks software",C1137="230 Office equipment",C1137="240 Office furniture"),
         E1137-(E1137/(1+Dashboard!$F$4)),
         0
      ),
      IF(C1137="750 Business promotion",
         E1137-(E1137/(1+4.793/100)),
         E1137-(E1137/(1+Dashboard!$F$4))
      )
   )
)</f>
        <v>0</v>
      </c>
      <c r="J1137" s="26">
        <f>Bank2[[#This Row],[Money in/ (Money out)]]-Bank2[[#This Row],[GST/HST]]</f>
        <v>0</v>
      </c>
      <c r="L1137" s="23">
        <f t="shared" si="51"/>
        <v>0</v>
      </c>
    </row>
    <row r="1138" spans="4:12" x14ac:dyDescent="0.2">
      <c r="D1138" s="397">
        <f>_xlfn.XLOOKUP(C:C,Table1[for Import to Bank Register dropdown],Table1[for Pivot],0,0,1)</f>
        <v>0</v>
      </c>
      <c r="E1138" s="403"/>
      <c r="F1138" s="146">
        <f t="shared" si="53"/>
        <v>2222222</v>
      </c>
      <c r="G1138" s="375">
        <f t="shared" si="52"/>
        <v>0</v>
      </c>
      <c r="I1138" s="376">
        <f>IF(OR(C1138="150 Directors advances", C1138="120 accounts receivable", C1138="720.2 Automobile - Insurance", C1138="720.3 Automobile - License", C1138="870.4 Rent - Insurance", C1138="870.6 Rent - Property Tax", C1138="870.7 Rent - Homeoffice", C1138="870.9 Rent - Water"),
   0,
   IF(Dashboard!$F$5="Quick",
      IF(OR(C1138="190 Automobile",C1138="200 computer hardware",C1138="210 Computer software",C1138="220 Quickbooks software",C1138="230 Office equipment",C1138="240 Office furniture"),
         E1138-(E1138/(1+Dashboard!$F$4)),
         0
      ),
      IF(C1138="750 Business promotion",
         E1138-(E1138/(1+4.793/100)),
         E1138-(E1138/(1+Dashboard!$F$4))
      )
   )
)</f>
        <v>0</v>
      </c>
      <c r="J1138" s="26">
        <f>Bank2[[#This Row],[Money in/ (Money out)]]-Bank2[[#This Row],[GST/HST]]</f>
        <v>0</v>
      </c>
      <c r="L1138" s="23">
        <f t="shared" si="51"/>
        <v>0</v>
      </c>
    </row>
    <row r="1139" spans="4:12" x14ac:dyDescent="0.2">
      <c r="D1139" s="397">
        <f>_xlfn.XLOOKUP(C:C,Table1[for Import to Bank Register dropdown],Table1[for Pivot],0,0,1)</f>
        <v>0</v>
      </c>
      <c r="E1139" s="403"/>
      <c r="F1139" s="146">
        <f t="shared" si="53"/>
        <v>2222222</v>
      </c>
      <c r="G1139" s="375">
        <f t="shared" si="52"/>
        <v>0</v>
      </c>
      <c r="I1139" s="376">
        <f>IF(OR(C1139="150 Directors advances", C1139="120 accounts receivable", C1139="720.2 Automobile - Insurance", C1139="720.3 Automobile - License", C1139="870.4 Rent - Insurance", C1139="870.6 Rent - Property Tax", C1139="870.7 Rent - Homeoffice", C1139="870.9 Rent - Water"),
   0,
   IF(Dashboard!$F$5="Quick",
      IF(OR(C1139="190 Automobile",C1139="200 computer hardware",C1139="210 Computer software",C1139="220 Quickbooks software",C1139="230 Office equipment",C1139="240 Office furniture"),
         E1139-(E1139/(1+Dashboard!$F$4)),
         0
      ),
      IF(C1139="750 Business promotion",
         E1139-(E1139/(1+4.793/100)),
         E1139-(E1139/(1+Dashboard!$F$4))
      )
   )
)</f>
        <v>0</v>
      </c>
      <c r="J1139" s="26">
        <f>Bank2[[#This Row],[Money in/ (Money out)]]-Bank2[[#This Row],[GST/HST]]</f>
        <v>0</v>
      </c>
      <c r="L1139" s="23">
        <f t="shared" si="51"/>
        <v>0</v>
      </c>
    </row>
    <row r="1140" spans="4:12" x14ac:dyDescent="0.2">
      <c r="D1140" s="397">
        <f>_xlfn.XLOOKUP(C:C,Table1[for Import to Bank Register dropdown],Table1[for Pivot],0,0,1)</f>
        <v>0</v>
      </c>
      <c r="E1140" s="403"/>
      <c r="F1140" s="146">
        <f t="shared" si="53"/>
        <v>2222222</v>
      </c>
      <c r="G1140" s="375">
        <f t="shared" si="52"/>
        <v>0</v>
      </c>
      <c r="I1140" s="376">
        <f>IF(OR(C1140="150 Directors advances", C1140="120 accounts receivable", C1140="720.2 Automobile - Insurance", C1140="720.3 Automobile - License", C1140="870.4 Rent - Insurance", C1140="870.6 Rent - Property Tax", C1140="870.7 Rent - Homeoffice", C1140="870.9 Rent - Water"),
   0,
   IF(Dashboard!$F$5="Quick",
      IF(OR(C1140="190 Automobile",C1140="200 computer hardware",C1140="210 Computer software",C1140="220 Quickbooks software",C1140="230 Office equipment",C1140="240 Office furniture"),
         E1140-(E1140/(1+Dashboard!$F$4)),
         0
      ),
      IF(C1140="750 Business promotion",
         E1140-(E1140/(1+4.793/100)),
         E1140-(E1140/(1+Dashboard!$F$4))
      )
   )
)</f>
        <v>0</v>
      </c>
      <c r="J1140" s="26">
        <f>Bank2[[#This Row],[Money in/ (Money out)]]-Bank2[[#This Row],[GST/HST]]</f>
        <v>0</v>
      </c>
      <c r="L1140" s="23">
        <f t="shared" si="51"/>
        <v>0</v>
      </c>
    </row>
    <row r="1141" spans="4:12" x14ac:dyDescent="0.2">
      <c r="D1141" s="397">
        <f>_xlfn.XLOOKUP(C:C,Table1[for Import to Bank Register dropdown],Table1[for Pivot],0,0,1)</f>
        <v>0</v>
      </c>
      <c r="E1141" s="403"/>
      <c r="F1141" s="146">
        <f t="shared" si="53"/>
        <v>2222222</v>
      </c>
      <c r="G1141" s="375">
        <f t="shared" si="52"/>
        <v>0</v>
      </c>
      <c r="I1141" s="376">
        <f>IF(OR(C1141="150 Directors advances", C1141="120 accounts receivable", C1141="720.2 Automobile - Insurance", C1141="720.3 Automobile - License", C1141="870.4 Rent - Insurance", C1141="870.6 Rent - Property Tax", C1141="870.7 Rent - Homeoffice", C1141="870.9 Rent - Water"),
   0,
   IF(Dashboard!$F$5="Quick",
      IF(OR(C1141="190 Automobile",C1141="200 computer hardware",C1141="210 Computer software",C1141="220 Quickbooks software",C1141="230 Office equipment",C1141="240 Office furniture"),
         E1141-(E1141/(1+Dashboard!$F$4)),
         0
      ),
      IF(C1141="750 Business promotion",
         E1141-(E1141/(1+4.793/100)),
         E1141-(E1141/(1+Dashboard!$F$4))
      )
   )
)</f>
        <v>0</v>
      </c>
      <c r="J1141" s="26">
        <f>Bank2[[#This Row],[Money in/ (Money out)]]-Bank2[[#This Row],[GST/HST]]</f>
        <v>0</v>
      </c>
      <c r="L1141" s="23">
        <f t="shared" si="51"/>
        <v>0</v>
      </c>
    </row>
    <row r="1142" spans="4:12" x14ac:dyDescent="0.2">
      <c r="D1142" s="397">
        <f>_xlfn.XLOOKUP(C:C,Table1[for Import to Bank Register dropdown],Table1[for Pivot],0,0,1)</f>
        <v>0</v>
      </c>
      <c r="E1142" s="403"/>
      <c r="F1142" s="146">
        <f t="shared" si="53"/>
        <v>2222222</v>
      </c>
      <c r="G1142" s="375">
        <f t="shared" si="52"/>
        <v>0</v>
      </c>
      <c r="I1142" s="376">
        <f>IF(OR(C1142="150 Directors advances", C1142="120 accounts receivable", C1142="720.2 Automobile - Insurance", C1142="720.3 Automobile - License", C1142="870.4 Rent - Insurance", C1142="870.6 Rent - Property Tax", C1142="870.7 Rent - Homeoffice", C1142="870.9 Rent - Water"),
   0,
   IF(Dashboard!$F$5="Quick",
      IF(OR(C1142="190 Automobile",C1142="200 computer hardware",C1142="210 Computer software",C1142="220 Quickbooks software",C1142="230 Office equipment",C1142="240 Office furniture"),
         E1142-(E1142/(1+Dashboard!$F$4)),
         0
      ),
      IF(C1142="750 Business promotion",
         E1142-(E1142/(1+4.793/100)),
         E1142-(E1142/(1+Dashboard!$F$4))
      )
   )
)</f>
        <v>0</v>
      </c>
      <c r="J1142" s="26">
        <f>Bank2[[#This Row],[Money in/ (Money out)]]-Bank2[[#This Row],[GST/HST]]</f>
        <v>0</v>
      </c>
      <c r="L1142" s="23">
        <f t="shared" si="51"/>
        <v>0</v>
      </c>
    </row>
    <row r="1143" spans="4:12" x14ac:dyDescent="0.2">
      <c r="D1143" s="397">
        <f>_xlfn.XLOOKUP(C:C,Table1[for Import to Bank Register dropdown],Table1[for Pivot],0,0,1)</f>
        <v>0</v>
      </c>
      <c r="E1143" s="403"/>
      <c r="F1143" s="146">
        <f t="shared" si="53"/>
        <v>2222222</v>
      </c>
      <c r="G1143" s="375">
        <f t="shared" si="52"/>
        <v>0</v>
      </c>
      <c r="I1143" s="376">
        <f>IF(OR(C1143="150 Directors advances", C1143="120 accounts receivable", C1143="720.2 Automobile - Insurance", C1143="720.3 Automobile - License", C1143="870.4 Rent - Insurance", C1143="870.6 Rent - Property Tax", C1143="870.7 Rent - Homeoffice", C1143="870.9 Rent - Water"),
   0,
   IF(Dashboard!$F$5="Quick",
      IF(OR(C1143="190 Automobile",C1143="200 computer hardware",C1143="210 Computer software",C1143="220 Quickbooks software",C1143="230 Office equipment",C1143="240 Office furniture"),
         E1143-(E1143/(1+Dashboard!$F$4)),
         0
      ),
      IF(C1143="750 Business promotion",
         E1143-(E1143/(1+4.793/100)),
         E1143-(E1143/(1+Dashboard!$F$4))
      )
   )
)</f>
        <v>0</v>
      </c>
      <c r="J1143" s="26">
        <f>Bank2[[#This Row],[Money in/ (Money out)]]-Bank2[[#This Row],[GST/HST]]</f>
        <v>0</v>
      </c>
      <c r="L1143" s="23">
        <f t="shared" si="51"/>
        <v>0</v>
      </c>
    </row>
    <row r="1144" spans="4:12" x14ac:dyDescent="0.2">
      <c r="D1144" s="397">
        <f>_xlfn.XLOOKUP(C:C,Table1[for Import to Bank Register dropdown],Table1[for Pivot],0,0,1)</f>
        <v>0</v>
      </c>
      <c r="E1144" s="403"/>
      <c r="F1144" s="146">
        <f t="shared" si="53"/>
        <v>2222222</v>
      </c>
      <c r="G1144" s="375">
        <f t="shared" si="52"/>
        <v>0</v>
      </c>
      <c r="I1144" s="376">
        <f>IF(OR(C1144="150 Directors advances", C1144="120 accounts receivable", C1144="720.2 Automobile - Insurance", C1144="720.3 Automobile - License", C1144="870.4 Rent - Insurance", C1144="870.6 Rent - Property Tax", C1144="870.7 Rent - Homeoffice", C1144="870.9 Rent - Water"),
   0,
   IF(Dashboard!$F$5="Quick",
      IF(OR(C1144="190 Automobile",C1144="200 computer hardware",C1144="210 Computer software",C1144="220 Quickbooks software",C1144="230 Office equipment",C1144="240 Office furniture"),
         E1144-(E1144/(1+Dashboard!$F$4)),
         0
      ),
      IF(C1144="750 Business promotion",
         E1144-(E1144/(1+4.793/100)),
         E1144-(E1144/(1+Dashboard!$F$4))
      )
   )
)</f>
        <v>0</v>
      </c>
      <c r="J1144" s="26">
        <f>Bank2[[#This Row],[Money in/ (Money out)]]-Bank2[[#This Row],[GST/HST]]</f>
        <v>0</v>
      </c>
      <c r="L1144" s="23">
        <f t="shared" si="51"/>
        <v>0</v>
      </c>
    </row>
    <row r="1145" spans="4:12" x14ac:dyDescent="0.2">
      <c r="D1145" s="397">
        <f>_xlfn.XLOOKUP(C:C,Table1[for Import to Bank Register dropdown],Table1[for Pivot],0,0,1)</f>
        <v>0</v>
      </c>
      <c r="E1145" s="403"/>
      <c r="F1145" s="146">
        <f t="shared" si="53"/>
        <v>2222222</v>
      </c>
      <c r="G1145" s="375">
        <f t="shared" si="52"/>
        <v>0</v>
      </c>
      <c r="I1145" s="376">
        <f>IF(OR(C1145="150 Directors advances", C1145="120 accounts receivable", C1145="720.2 Automobile - Insurance", C1145="720.3 Automobile - License", C1145="870.4 Rent - Insurance", C1145="870.6 Rent - Property Tax", C1145="870.7 Rent - Homeoffice", C1145="870.9 Rent - Water"),
   0,
   IF(Dashboard!$F$5="Quick",
      IF(OR(C1145="190 Automobile",C1145="200 computer hardware",C1145="210 Computer software",C1145="220 Quickbooks software",C1145="230 Office equipment",C1145="240 Office furniture"),
         E1145-(E1145/(1+Dashboard!$F$4)),
         0
      ),
      IF(C1145="750 Business promotion",
         E1145-(E1145/(1+4.793/100)),
         E1145-(E1145/(1+Dashboard!$F$4))
      )
   )
)</f>
        <v>0</v>
      </c>
      <c r="J1145" s="26">
        <f>Bank2[[#This Row],[Money in/ (Money out)]]-Bank2[[#This Row],[GST/HST]]</f>
        <v>0</v>
      </c>
      <c r="L1145" s="23">
        <f t="shared" si="51"/>
        <v>0</v>
      </c>
    </row>
    <row r="1146" spans="4:12" x14ac:dyDescent="0.2">
      <c r="D1146" s="397">
        <f>_xlfn.XLOOKUP(C:C,Table1[for Import to Bank Register dropdown],Table1[for Pivot],0,0,1)</f>
        <v>0</v>
      </c>
      <c r="E1146" s="403"/>
      <c r="F1146" s="146">
        <f t="shared" si="53"/>
        <v>2222222</v>
      </c>
      <c r="G1146" s="375">
        <f t="shared" si="52"/>
        <v>0</v>
      </c>
      <c r="I1146" s="376">
        <f>IF(OR(C1146="150 Directors advances", C1146="120 accounts receivable", C1146="720.2 Automobile - Insurance", C1146="720.3 Automobile - License", C1146="870.4 Rent - Insurance", C1146="870.6 Rent - Property Tax", C1146="870.7 Rent - Homeoffice", C1146="870.9 Rent - Water"),
   0,
   IF(Dashboard!$F$5="Quick",
      IF(OR(C1146="190 Automobile",C1146="200 computer hardware",C1146="210 Computer software",C1146="220 Quickbooks software",C1146="230 Office equipment",C1146="240 Office furniture"),
         E1146-(E1146/(1+Dashboard!$F$4)),
         0
      ),
      IF(C1146="750 Business promotion",
         E1146-(E1146/(1+4.793/100)),
         E1146-(E1146/(1+Dashboard!$F$4))
      )
   )
)</f>
        <v>0</v>
      </c>
      <c r="J1146" s="26">
        <f>Bank2[[#This Row],[Money in/ (Money out)]]-Bank2[[#This Row],[GST/HST]]</f>
        <v>0</v>
      </c>
      <c r="L1146" s="23">
        <f t="shared" si="51"/>
        <v>0</v>
      </c>
    </row>
    <row r="1147" spans="4:12" x14ac:dyDescent="0.2">
      <c r="D1147" s="397">
        <f>_xlfn.XLOOKUP(C:C,Table1[for Import to Bank Register dropdown],Table1[for Pivot],0,0,1)</f>
        <v>0</v>
      </c>
      <c r="E1147" s="403"/>
      <c r="F1147" s="146">
        <f t="shared" si="53"/>
        <v>2222222</v>
      </c>
      <c r="G1147" s="375">
        <f t="shared" si="52"/>
        <v>0</v>
      </c>
      <c r="I1147" s="376">
        <f>IF(OR(C1147="150 Directors advances", C1147="120 accounts receivable", C1147="720.2 Automobile - Insurance", C1147="720.3 Automobile - License", C1147="870.4 Rent - Insurance", C1147="870.6 Rent - Property Tax", C1147="870.7 Rent - Homeoffice", C1147="870.9 Rent - Water"),
   0,
   IF(Dashboard!$F$5="Quick",
      IF(OR(C1147="190 Automobile",C1147="200 computer hardware",C1147="210 Computer software",C1147="220 Quickbooks software",C1147="230 Office equipment",C1147="240 Office furniture"),
         E1147-(E1147/(1+Dashboard!$F$4)),
         0
      ),
      IF(C1147="750 Business promotion",
         E1147-(E1147/(1+4.793/100)),
         E1147-(E1147/(1+Dashboard!$F$4))
      )
   )
)</f>
        <v>0</v>
      </c>
      <c r="J1147" s="26">
        <f>Bank2[[#This Row],[Money in/ (Money out)]]-Bank2[[#This Row],[GST/HST]]</f>
        <v>0</v>
      </c>
      <c r="L1147" s="23">
        <f t="shared" si="51"/>
        <v>0</v>
      </c>
    </row>
    <row r="1148" spans="4:12" x14ac:dyDescent="0.2">
      <c r="D1148" s="397">
        <f>_xlfn.XLOOKUP(C:C,Table1[for Import to Bank Register dropdown],Table1[for Pivot],0,0,1)</f>
        <v>0</v>
      </c>
      <c r="E1148" s="403"/>
      <c r="F1148" s="146">
        <f t="shared" si="53"/>
        <v>2222222</v>
      </c>
      <c r="G1148" s="375">
        <f t="shared" si="52"/>
        <v>0</v>
      </c>
      <c r="I1148" s="376">
        <f>IF(OR(C1148="150 Directors advances", C1148="120 accounts receivable", C1148="720.2 Automobile - Insurance", C1148="720.3 Automobile - License", C1148="870.4 Rent - Insurance", C1148="870.6 Rent - Property Tax", C1148="870.7 Rent - Homeoffice", C1148="870.9 Rent - Water"),
   0,
   IF(Dashboard!$F$5="Quick",
      IF(OR(C1148="190 Automobile",C1148="200 computer hardware",C1148="210 Computer software",C1148="220 Quickbooks software",C1148="230 Office equipment",C1148="240 Office furniture"),
         E1148-(E1148/(1+Dashboard!$F$4)),
         0
      ),
      IF(C1148="750 Business promotion",
         E1148-(E1148/(1+4.793/100)),
         E1148-(E1148/(1+Dashboard!$F$4))
      )
   )
)</f>
        <v>0</v>
      </c>
      <c r="J1148" s="26">
        <f>Bank2[[#This Row],[Money in/ (Money out)]]-Bank2[[#This Row],[GST/HST]]</f>
        <v>0</v>
      </c>
      <c r="L1148" s="23">
        <f t="shared" si="51"/>
        <v>0</v>
      </c>
    </row>
    <row r="1149" spans="4:12" x14ac:dyDescent="0.2">
      <c r="D1149" s="397">
        <f>_xlfn.XLOOKUP(C:C,Table1[for Import to Bank Register dropdown],Table1[for Pivot],0,0,1)</f>
        <v>0</v>
      </c>
      <c r="E1149" s="403"/>
      <c r="F1149" s="146">
        <f t="shared" si="53"/>
        <v>2222222</v>
      </c>
      <c r="G1149" s="375">
        <f t="shared" si="52"/>
        <v>0</v>
      </c>
      <c r="I1149" s="376">
        <f>IF(OR(C1149="150 Directors advances", C1149="120 accounts receivable", C1149="720.2 Automobile - Insurance", C1149="720.3 Automobile - License", C1149="870.4 Rent - Insurance", C1149="870.6 Rent - Property Tax", C1149="870.7 Rent - Homeoffice", C1149="870.9 Rent - Water"),
   0,
   IF(Dashboard!$F$5="Quick",
      IF(OR(C1149="190 Automobile",C1149="200 computer hardware",C1149="210 Computer software",C1149="220 Quickbooks software",C1149="230 Office equipment",C1149="240 Office furniture"),
         E1149-(E1149/(1+Dashboard!$F$4)),
         0
      ),
      IF(C1149="750 Business promotion",
         E1149-(E1149/(1+4.793/100)),
         E1149-(E1149/(1+Dashboard!$F$4))
      )
   )
)</f>
        <v>0</v>
      </c>
      <c r="J1149" s="26">
        <f>Bank2[[#This Row],[Money in/ (Money out)]]-Bank2[[#This Row],[GST/HST]]</f>
        <v>0</v>
      </c>
      <c r="L1149" s="23">
        <f t="shared" si="51"/>
        <v>0</v>
      </c>
    </row>
    <row r="1150" spans="4:12" x14ac:dyDescent="0.2">
      <c r="D1150" s="397">
        <f>_xlfn.XLOOKUP(C:C,Table1[for Import to Bank Register dropdown],Table1[for Pivot],0,0,1)</f>
        <v>0</v>
      </c>
      <c r="E1150" s="403"/>
      <c r="F1150" s="146">
        <f t="shared" si="53"/>
        <v>2222222</v>
      </c>
      <c r="G1150" s="375">
        <f t="shared" si="52"/>
        <v>0</v>
      </c>
      <c r="I1150" s="376">
        <f>IF(OR(C1150="150 Directors advances", C1150="120 accounts receivable", C1150="720.2 Automobile - Insurance", C1150="720.3 Automobile - License", C1150="870.4 Rent - Insurance", C1150="870.6 Rent - Property Tax", C1150="870.7 Rent - Homeoffice", C1150="870.9 Rent - Water"),
   0,
   IF(Dashboard!$F$5="Quick",
      IF(OR(C1150="190 Automobile",C1150="200 computer hardware",C1150="210 Computer software",C1150="220 Quickbooks software",C1150="230 Office equipment",C1150="240 Office furniture"),
         E1150-(E1150/(1+Dashboard!$F$4)),
         0
      ),
      IF(C1150="750 Business promotion",
         E1150-(E1150/(1+4.793/100)),
         E1150-(E1150/(1+Dashboard!$F$4))
      )
   )
)</f>
        <v>0</v>
      </c>
      <c r="J1150" s="26">
        <f>Bank2[[#This Row],[Money in/ (Money out)]]-Bank2[[#This Row],[GST/HST]]</f>
        <v>0</v>
      </c>
      <c r="L1150" s="23">
        <f t="shared" si="51"/>
        <v>0</v>
      </c>
    </row>
    <row r="1151" spans="4:12" x14ac:dyDescent="0.2">
      <c r="D1151" s="397">
        <f>_xlfn.XLOOKUP(C:C,Table1[for Import to Bank Register dropdown],Table1[for Pivot],0,0,1)</f>
        <v>0</v>
      </c>
      <c r="E1151" s="403"/>
      <c r="F1151" s="146">
        <f t="shared" si="53"/>
        <v>2222222</v>
      </c>
      <c r="G1151" s="375">
        <f t="shared" si="52"/>
        <v>0</v>
      </c>
      <c r="I1151" s="376">
        <f>IF(OR(C1151="150 Directors advances", C1151="120 accounts receivable", C1151="720.2 Automobile - Insurance", C1151="720.3 Automobile - License", C1151="870.4 Rent - Insurance", C1151="870.6 Rent - Property Tax", C1151="870.7 Rent - Homeoffice", C1151="870.9 Rent - Water"),
   0,
   IF(Dashboard!$F$5="Quick",
      IF(OR(C1151="190 Automobile",C1151="200 computer hardware",C1151="210 Computer software",C1151="220 Quickbooks software",C1151="230 Office equipment",C1151="240 Office furniture"),
         E1151-(E1151/(1+Dashboard!$F$4)),
         0
      ),
      IF(C1151="750 Business promotion",
         E1151-(E1151/(1+4.793/100)),
         E1151-(E1151/(1+Dashboard!$F$4))
      )
   )
)</f>
        <v>0</v>
      </c>
      <c r="J1151" s="26">
        <f>Bank2[[#This Row],[Money in/ (Money out)]]-Bank2[[#This Row],[GST/HST]]</f>
        <v>0</v>
      </c>
      <c r="L1151" s="23">
        <f t="shared" si="51"/>
        <v>0</v>
      </c>
    </row>
    <row r="1152" spans="4:12" x14ac:dyDescent="0.2">
      <c r="D1152" s="397">
        <f>_xlfn.XLOOKUP(C:C,Table1[for Import to Bank Register dropdown],Table1[for Pivot],0,0,1)</f>
        <v>0</v>
      </c>
      <c r="E1152" s="403"/>
      <c r="F1152" s="146">
        <f t="shared" si="53"/>
        <v>2222222</v>
      </c>
      <c r="G1152" s="375">
        <f t="shared" si="52"/>
        <v>0</v>
      </c>
      <c r="I1152" s="376">
        <f>IF(OR(C1152="150 Directors advances", C1152="120 accounts receivable", C1152="720.2 Automobile - Insurance", C1152="720.3 Automobile - License", C1152="870.4 Rent - Insurance", C1152="870.6 Rent - Property Tax", C1152="870.7 Rent - Homeoffice", C1152="870.9 Rent - Water"),
   0,
   IF(Dashboard!$F$5="Quick",
      IF(OR(C1152="190 Automobile",C1152="200 computer hardware",C1152="210 Computer software",C1152="220 Quickbooks software",C1152="230 Office equipment",C1152="240 Office furniture"),
         E1152-(E1152/(1+Dashboard!$F$4)),
         0
      ),
      IF(C1152="750 Business promotion",
         E1152-(E1152/(1+4.793/100)),
         E1152-(E1152/(1+Dashboard!$F$4))
      )
   )
)</f>
        <v>0</v>
      </c>
      <c r="J1152" s="26">
        <f>Bank2[[#This Row],[Money in/ (Money out)]]-Bank2[[#This Row],[GST/HST]]</f>
        <v>0</v>
      </c>
      <c r="L1152" s="23">
        <f t="shared" si="51"/>
        <v>0</v>
      </c>
    </row>
    <row r="1153" spans="4:12" x14ac:dyDescent="0.2">
      <c r="D1153" s="397">
        <f>_xlfn.XLOOKUP(C:C,Table1[for Import to Bank Register dropdown],Table1[for Pivot],0,0,1)</f>
        <v>0</v>
      </c>
      <c r="E1153" s="403"/>
      <c r="F1153" s="146">
        <f t="shared" si="53"/>
        <v>2222222</v>
      </c>
      <c r="G1153" s="375">
        <f t="shared" si="52"/>
        <v>0</v>
      </c>
      <c r="I1153" s="376">
        <f>IF(OR(C1153="150 Directors advances", C1153="120 accounts receivable", C1153="720.2 Automobile - Insurance", C1153="720.3 Automobile - License", C1153="870.4 Rent - Insurance", C1153="870.6 Rent - Property Tax", C1153="870.7 Rent - Homeoffice", C1153="870.9 Rent - Water"),
   0,
   IF(Dashboard!$F$5="Quick",
      IF(OR(C1153="190 Automobile",C1153="200 computer hardware",C1153="210 Computer software",C1153="220 Quickbooks software",C1153="230 Office equipment",C1153="240 Office furniture"),
         E1153-(E1153/(1+Dashboard!$F$4)),
         0
      ),
      IF(C1153="750 Business promotion",
         E1153-(E1153/(1+4.793/100)),
         E1153-(E1153/(1+Dashboard!$F$4))
      )
   )
)</f>
        <v>0</v>
      </c>
      <c r="J1153" s="26">
        <f>Bank2[[#This Row],[Money in/ (Money out)]]-Bank2[[#This Row],[GST/HST]]</f>
        <v>0</v>
      </c>
      <c r="L1153" s="23">
        <f t="shared" si="51"/>
        <v>0</v>
      </c>
    </row>
    <row r="1154" spans="4:12" x14ac:dyDescent="0.2">
      <c r="D1154" s="397">
        <f>_xlfn.XLOOKUP(C:C,Table1[for Import to Bank Register dropdown],Table1[for Pivot],0,0,1)</f>
        <v>0</v>
      </c>
      <c r="E1154" s="403"/>
      <c r="F1154" s="146">
        <f t="shared" si="53"/>
        <v>2222222</v>
      </c>
      <c r="G1154" s="375">
        <f t="shared" si="52"/>
        <v>0</v>
      </c>
      <c r="I1154" s="376">
        <f>IF(OR(C1154="150 Directors advances", C1154="120 accounts receivable", C1154="720.2 Automobile - Insurance", C1154="720.3 Automobile - License", C1154="870.4 Rent - Insurance", C1154="870.6 Rent - Property Tax", C1154="870.7 Rent - Homeoffice", C1154="870.9 Rent - Water"),
   0,
   IF(Dashboard!$F$5="Quick",
      IF(OR(C1154="190 Automobile",C1154="200 computer hardware",C1154="210 Computer software",C1154="220 Quickbooks software",C1154="230 Office equipment",C1154="240 Office furniture"),
         E1154-(E1154/(1+Dashboard!$F$4)),
         0
      ),
      IF(C1154="750 Business promotion",
         E1154-(E1154/(1+4.793/100)),
         E1154-(E1154/(1+Dashboard!$F$4))
      )
   )
)</f>
        <v>0</v>
      </c>
      <c r="J1154" s="26">
        <f>Bank2[[#This Row],[Money in/ (Money out)]]-Bank2[[#This Row],[GST/HST]]</f>
        <v>0</v>
      </c>
      <c r="L1154" s="23">
        <f t="shared" si="51"/>
        <v>0</v>
      </c>
    </row>
    <row r="1155" spans="4:12" x14ac:dyDescent="0.2">
      <c r="D1155" s="397">
        <f>_xlfn.XLOOKUP(C:C,Table1[for Import to Bank Register dropdown],Table1[for Pivot],0,0,1)</f>
        <v>0</v>
      </c>
      <c r="E1155" s="403"/>
      <c r="F1155" s="146">
        <f t="shared" si="53"/>
        <v>2222222</v>
      </c>
      <c r="G1155" s="375">
        <f t="shared" si="52"/>
        <v>0</v>
      </c>
      <c r="I1155" s="376">
        <f>IF(OR(C1155="150 Directors advances", C1155="120 accounts receivable", C1155="720.2 Automobile - Insurance", C1155="720.3 Automobile - License", C1155="870.4 Rent - Insurance", C1155="870.6 Rent - Property Tax", C1155="870.7 Rent - Homeoffice", C1155="870.9 Rent - Water"),
   0,
   IF(Dashboard!$F$5="Quick",
      IF(OR(C1155="190 Automobile",C1155="200 computer hardware",C1155="210 Computer software",C1155="220 Quickbooks software",C1155="230 Office equipment",C1155="240 Office furniture"),
         E1155-(E1155/(1+Dashboard!$F$4)),
         0
      ),
      IF(C1155="750 Business promotion",
         E1155-(E1155/(1+4.793/100)),
         E1155-(E1155/(1+Dashboard!$F$4))
      )
   )
)</f>
        <v>0</v>
      </c>
      <c r="J1155" s="26">
        <f>Bank2[[#This Row],[Money in/ (Money out)]]-Bank2[[#This Row],[GST/HST]]</f>
        <v>0</v>
      </c>
      <c r="L1155" s="23">
        <f t="shared" si="51"/>
        <v>0</v>
      </c>
    </row>
    <row r="1156" spans="4:12" x14ac:dyDescent="0.2">
      <c r="D1156" s="397">
        <f>_xlfn.XLOOKUP(C:C,Table1[for Import to Bank Register dropdown],Table1[for Pivot],0,0,1)</f>
        <v>0</v>
      </c>
      <c r="E1156" s="403"/>
      <c r="F1156" s="146">
        <f t="shared" si="53"/>
        <v>2222222</v>
      </c>
      <c r="G1156" s="375">
        <f t="shared" si="52"/>
        <v>0</v>
      </c>
      <c r="I1156" s="376">
        <f>IF(OR(C1156="150 Directors advances", C1156="120 accounts receivable", C1156="720.2 Automobile - Insurance", C1156="720.3 Automobile - License", C1156="870.4 Rent - Insurance", C1156="870.6 Rent - Property Tax", C1156="870.7 Rent - Homeoffice", C1156="870.9 Rent - Water"),
   0,
   IF(Dashboard!$F$5="Quick",
      IF(OR(C1156="190 Automobile",C1156="200 computer hardware",C1156="210 Computer software",C1156="220 Quickbooks software",C1156="230 Office equipment",C1156="240 Office furniture"),
         E1156-(E1156/(1+Dashboard!$F$4)),
         0
      ),
      IF(C1156="750 Business promotion",
         E1156-(E1156/(1+4.793/100)),
         E1156-(E1156/(1+Dashboard!$F$4))
      )
   )
)</f>
        <v>0</v>
      </c>
      <c r="J1156" s="26">
        <f>Bank2[[#This Row],[Money in/ (Money out)]]-Bank2[[#This Row],[GST/HST]]</f>
        <v>0</v>
      </c>
      <c r="L1156" s="23">
        <f t="shared" si="51"/>
        <v>0</v>
      </c>
    </row>
    <row r="1157" spans="4:12" x14ac:dyDescent="0.2">
      <c r="D1157" s="397">
        <f>_xlfn.XLOOKUP(C:C,Table1[for Import to Bank Register dropdown],Table1[for Pivot],0,0,1)</f>
        <v>0</v>
      </c>
      <c r="E1157" s="403"/>
      <c r="F1157" s="146">
        <f t="shared" si="53"/>
        <v>2222222</v>
      </c>
      <c r="G1157" s="375">
        <f t="shared" si="52"/>
        <v>0</v>
      </c>
      <c r="I1157" s="376">
        <f>IF(OR(C1157="150 Directors advances", C1157="120 accounts receivable", C1157="720.2 Automobile - Insurance", C1157="720.3 Automobile - License", C1157="870.4 Rent - Insurance", C1157="870.6 Rent - Property Tax", C1157="870.7 Rent - Homeoffice", C1157="870.9 Rent - Water"),
   0,
   IF(Dashboard!$F$5="Quick",
      IF(OR(C1157="190 Automobile",C1157="200 computer hardware",C1157="210 Computer software",C1157="220 Quickbooks software",C1157="230 Office equipment",C1157="240 Office furniture"),
         E1157-(E1157/(1+Dashboard!$F$4)),
         0
      ),
      IF(C1157="750 Business promotion",
         E1157-(E1157/(1+4.793/100)),
         E1157-(E1157/(1+Dashboard!$F$4))
      )
   )
)</f>
        <v>0</v>
      </c>
      <c r="J1157" s="26">
        <f>Bank2[[#This Row],[Money in/ (Money out)]]-Bank2[[#This Row],[GST/HST]]</f>
        <v>0</v>
      </c>
      <c r="L1157" s="23">
        <f t="shared" si="51"/>
        <v>0</v>
      </c>
    </row>
    <row r="1158" spans="4:12" x14ac:dyDescent="0.2">
      <c r="D1158" s="397">
        <f>_xlfn.XLOOKUP(C:C,Table1[for Import to Bank Register dropdown],Table1[for Pivot],0,0,1)</f>
        <v>0</v>
      </c>
      <c r="E1158" s="403"/>
      <c r="F1158" s="146">
        <f t="shared" si="53"/>
        <v>2222222</v>
      </c>
      <c r="G1158" s="375">
        <f t="shared" si="52"/>
        <v>0</v>
      </c>
      <c r="I1158" s="376">
        <f>IF(OR(C1158="150 Directors advances", C1158="120 accounts receivable", C1158="720.2 Automobile - Insurance", C1158="720.3 Automobile - License", C1158="870.4 Rent - Insurance", C1158="870.6 Rent - Property Tax", C1158="870.7 Rent - Homeoffice", C1158="870.9 Rent - Water"),
   0,
   IF(Dashboard!$F$5="Quick",
      IF(OR(C1158="190 Automobile",C1158="200 computer hardware",C1158="210 Computer software",C1158="220 Quickbooks software",C1158="230 Office equipment",C1158="240 Office furniture"),
         E1158-(E1158/(1+Dashboard!$F$4)),
         0
      ),
      IF(C1158="750 Business promotion",
         E1158-(E1158/(1+4.793/100)),
         E1158-(E1158/(1+Dashboard!$F$4))
      )
   )
)</f>
        <v>0</v>
      </c>
      <c r="J1158" s="26">
        <f>Bank2[[#This Row],[Money in/ (Money out)]]-Bank2[[#This Row],[GST/HST]]</f>
        <v>0</v>
      </c>
      <c r="L1158" s="23">
        <f t="shared" si="51"/>
        <v>0</v>
      </c>
    </row>
    <row r="1159" spans="4:12" x14ac:dyDescent="0.2">
      <c r="D1159" s="397">
        <f>_xlfn.XLOOKUP(C:C,Table1[for Import to Bank Register dropdown],Table1[for Pivot],0,0,1)</f>
        <v>0</v>
      </c>
      <c r="E1159" s="403"/>
      <c r="F1159" s="146">
        <f t="shared" si="53"/>
        <v>2222222</v>
      </c>
      <c r="G1159" s="375">
        <f t="shared" si="52"/>
        <v>0</v>
      </c>
      <c r="I1159" s="376">
        <f>IF(OR(C1159="150 Directors advances", C1159="120 accounts receivable", C1159="720.2 Automobile - Insurance", C1159="720.3 Automobile - License", C1159="870.4 Rent - Insurance", C1159="870.6 Rent - Property Tax", C1159="870.7 Rent - Homeoffice", C1159="870.9 Rent - Water"),
   0,
   IF(Dashboard!$F$5="Quick",
      IF(OR(C1159="190 Automobile",C1159="200 computer hardware",C1159="210 Computer software",C1159="220 Quickbooks software",C1159="230 Office equipment",C1159="240 Office furniture"),
         E1159-(E1159/(1+Dashboard!$F$4)),
         0
      ),
      IF(C1159="750 Business promotion",
         E1159-(E1159/(1+4.793/100)),
         E1159-(E1159/(1+Dashboard!$F$4))
      )
   )
)</f>
        <v>0</v>
      </c>
      <c r="J1159" s="26">
        <f>Bank2[[#This Row],[Money in/ (Money out)]]-Bank2[[#This Row],[GST/HST]]</f>
        <v>0</v>
      </c>
      <c r="L1159" s="23">
        <f t="shared" ref="L1159:L1222" si="54">$L$3</f>
        <v>0</v>
      </c>
    </row>
    <row r="1160" spans="4:12" x14ac:dyDescent="0.2">
      <c r="D1160" s="397">
        <f>_xlfn.XLOOKUP(C:C,Table1[for Import to Bank Register dropdown],Table1[for Pivot],0,0,1)</f>
        <v>0</v>
      </c>
      <c r="E1160" s="403"/>
      <c r="F1160" s="146">
        <f t="shared" si="53"/>
        <v>2222222</v>
      </c>
      <c r="G1160" s="375">
        <f t="shared" si="52"/>
        <v>0</v>
      </c>
      <c r="I1160" s="376">
        <f>IF(OR(C1160="150 Directors advances", C1160="120 accounts receivable", C1160="720.2 Automobile - Insurance", C1160="720.3 Automobile - License", C1160="870.4 Rent - Insurance", C1160="870.6 Rent - Property Tax", C1160="870.7 Rent - Homeoffice", C1160="870.9 Rent - Water"),
   0,
   IF(Dashboard!$F$5="Quick",
      IF(OR(C1160="190 Automobile",C1160="200 computer hardware",C1160="210 Computer software",C1160="220 Quickbooks software",C1160="230 Office equipment",C1160="240 Office furniture"),
         E1160-(E1160/(1+Dashboard!$F$4)),
         0
      ),
      IF(C1160="750 Business promotion",
         E1160-(E1160/(1+4.793/100)),
         E1160-(E1160/(1+Dashboard!$F$4))
      )
   )
)</f>
        <v>0</v>
      </c>
      <c r="J1160" s="26">
        <f>Bank2[[#This Row],[Money in/ (Money out)]]-Bank2[[#This Row],[GST/HST]]</f>
        <v>0</v>
      </c>
      <c r="L1160" s="23">
        <f t="shared" si="54"/>
        <v>0</v>
      </c>
    </row>
    <row r="1161" spans="4:12" x14ac:dyDescent="0.2">
      <c r="D1161" s="397">
        <f>_xlfn.XLOOKUP(C:C,Table1[for Import to Bank Register dropdown],Table1[for Pivot],0,0,1)</f>
        <v>0</v>
      </c>
      <c r="E1161" s="403"/>
      <c r="F1161" s="146">
        <f t="shared" si="53"/>
        <v>2222222</v>
      </c>
      <c r="G1161" s="375">
        <f t="shared" si="52"/>
        <v>0</v>
      </c>
      <c r="I1161" s="376">
        <f>IF(OR(C1161="150 Directors advances", C1161="120 accounts receivable", C1161="720.2 Automobile - Insurance", C1161="720.3 Automobile - License", C1161="870.4 Rent - Insurance", C1161="870.6 Rent - Property Tax", C1161="870.7 Rent - Homeoffice", C1161="870.9 Rent - Water"),
   0,
   IF(Dashboard!$F$5="Quick",
      IF(OR(C1161="190 Automobile",C1161="200 computer hardware",C1161="210 Computer software",C1161="220 Quickbooks software",C1161="230 Office equipment",C1161="240 Office furniture"),
         E1161-(E1161/(1+Dashboard!$F$4)),
         0
      ),
      IF(C1161="750 Business promotion",
         E1161-(E1161/(1+4.793/100)),
         E1161-(E1161/(1+Dashboard!$F$4))
      )
   )
)</f>
        <v>0</v>
      </c>
      <c r="J1161" s="26">
        <f>Bank2[[#This Row],[Money in/ (Money out)]]-Bank2[[#This Row],[GST/HST]]</f>
        <v>0</v>
      </c>
      <c r="L1161" s="23">
        <f t="shared" si="54"/>
        <v>0</v>
      </c>
    </row>
    <row r="1162" spans="4:12" x14ac:dyDescent="0.2">
      <c r="D1162" s="397">
        <f>_xlfn.XLOOKUP(C:C,Table1[for Import to Bank Register dropdown],Table1[for Pivot],0,0,1)</f>
        <v>0</v>
      </c>
      <c r="E1162" s="403"/>
      <c r="F1162" s="146">
        <f t="shared" si="53"/>
        <v>2222222</v>
      </c>
      <c r="G1162" s="375">
        <f t="shared" ref="G1162:G1225" si="55">G1161+E1162</f>
        <v>0</v>
      </c>
      <c r="I1162" s="376">
        <f>IF(OR(C1162="150 Directors advances", C1162="120 accounts receivable", C1162="720.2 Automobile - Insurance", C1162="720.3 Automobile - License", C1162="870.4 Rent - Insurance", C1162="870.6 Rent - Property Tax", C1162="870.7 Rent - Homeoffice", C1162="870.9 Rent - Water"),
   0,
   IF(Dashboard!$F$5="Quick",
      IF(OR(C1162="190 Automobile",C1162="200 computer hardware",C1162="210 Computer software",C1162="220 Quickbooks software",C1162="230 Office equipment",C1162="240 Office furniture"),
         E1162-(E1162/(1+Dashboard!$F$4)),
         0
      ),
      IF(C1162="750 Business promotion",
         E1162-(E1162/(1+4.793/100)),
         E1162-(E1162/(1+Dashboard!$F$4))
      )
   )
)</f>
        <v>0</v>
      </c>
      <c r="J1162" s="26">
        <f>Bank2[[#This Row],[Money in/ (Money out)]]-Bank2[[#This Row],[GST/HST]]</f>
        <v>0</v>
      </c>
      <c r="L1162" s="23">
        <f t="shared" si="54"/>
        <v>0</v>
      </c>
    </row>
    <row r="1163" spans="4:12" x14ac:dyDescent="0.2">
      <c r="D1163" s="397">
        <f>_xlfn.XLOOKUP(C:C,Table1[for Import to Bank Register dropdown],Table1[for Pivot],0,0,1)</f>
        <v>0</v>
      </c>
      <c r="E1163" s="403"/>
      <c r="F1163" s="146">
        <f t="shared" ref="F1163:F1226" si="56">$E$2</f>
        <v>2222222</v>
      </c>
      <c r="G1163" s="375">
        <f t="shared" si="55"/>
        <v>0</v>
      </c>
      <c r="I1163" s="376">
        <f>IF(OR(C1163="150 Directors advances", C1163="120 accounts receivable", C1163="720.2 Automobile - Insurance", C1163="720.3 Automobile - License", C1163="870.4 Rent - Insurance", C1163="870.6 Rent - Property Tax", C1163="870.7 Rent - Homeoffice", C1163="870.9 Rent - Water"),
   0,
   IF(Dashboard!$F$5="Quick",
      IF(OR(C1163="190 Automobile",C1163="200 computer hardware",C1163="210 Computer software",C1163="220 Quickbooks software",C1163="230 Office equipment",C1163="240 Office furniture"),
         E1163-(E1163/(1+Dashboard!$F$4)),
         0
      ),
      IF(C1163="750 Business promotion",
         E1163-(E1163/(1+4.793/100)),
         E1163-(E1163/(1+Dashboard!$F$4))
      )
   )
)</f>
        <v>0</v>
      </c>
      <c r="J1163" s="26">
        <f>Bank2[[#This Row],[Money in/ (Money out)]]-Bank2[[#This Row],[GST/HST]]</f>
        <v>0</v>
      </c>
      <c r="L1163" s="23">
        <f t="shared" si="54"/>
        <v>0</v>
      </c>
    </row>
    <row r="1164" spans="4:12" x14ac:dyDescent="0.2">
      <c r="D1164" s="397">
        <f>_xlfn.XLOOKUP(C:C,Table1[for Import to Bank Register dropdown],Table1[for Pivot],0,0,1)</f>
        <v>0</v>
      </c>
      <c r="E1164" s="403"/>
      <c r="F1164" s="146">
        <f t="shared" si="56"/>
        <v>2222222</v>
      </c>
      <c r="G1164" s="375">
        <f t="shared" si="55"/>
        <v>0</v>
      </c>
      <c r="I1164" s="376">
        <f>IF(OR(C1164="150 Directors advances", C1164="120 accounts receivable", C1164="720.2 Automobile - Insurance", C1164="720.3 Automobile - License", C1164="870.4 Rent - Insurance", C1164="870.6 Rent - Property Tax", C1164="870.7 Rent - Homeoffice", C1164="870.9 Rent - Water"),
   0,
   IF(Dashboard!$F$5="Quick",
      IF(OR(C1164="190 Automobile",C1164="200 computer hardware",C1164="210 Computer software",C1164="220 Quickbooks software",C1164="230 Office equipment",C1164="240 Office furniture"),
         E1164-(E1164/(1+Dashboard!$F$4)),
         0
      ),
      IF(C1164="750 Business promotion",
         E1164-(E1164/(1+4.793/100)),
         E1164-(E1164/(1+Dashboard!$F$4))
      )
   )
)</f>
        <v>0</v>
      </c>
      <c r="J1164" s="26">
        <f>Bank2[[#This Row],[Money in/ (Money out)]]-Bank2[[#This Row],[GST/HST]]</f>
        <v>0</v>
      </c>
      <c r="L1164" s="23">
        <f t="shared" si="54"/>
        <v>0</v>
      </c>
    </row>
    <row r="1165" spans="4:12" x14ac:dyDescent="0.2">
      <c r="D1165" s="397">
        <f>_xlfn.XLOOKUP(C:C,Table1[for Import to Bank Register dropdown],Table1[for Pivot],0,0,1)</f>
        <v>0</v>
      </c>
      <c r="E1165" s="403"/>
      <c r="F1165" s="146">
        <f t="shared" si="56"/>
        <v>2222222</v>
      </c>
      <c r="G1165" s="375">
        <f t="shared" si="55"/>
        <v>0</v>
      </c>
      <c r="I1165" s="376">
        <f>IF(OR(C1165="150 Directors advances", C1165="120 accounts receivable", C1165="720.2 Automobile - Insurance", C1165="720.3 Automobile - License", C1165="870.4 Rent - Insurance", C1165="870.6 Rent - Property Tax", C1165="870.7 Rent - Homeoffice", C1165="870.9 Rent - Water"),
   0,
   IF(Dashboard!$F$5="Quick",
      IF(OR(C1165="190 Automobile",C1165="200 computer hardware",C1165="210 Computer software",C1165="220 Quickbooks software",C1165="230 Office equipment",C1165="240 Office furniture"),
         E1165-(E1165/(1+Dashboard!$F$4)),
         0
      ),
      IF(C1165="750 Business promotion",
         E1165-(E1165/(1+4.793/100)),
         E1165-(E1165/(1+Dashboard!$F$4))
      )
   )
)</f>
        <v>0</v>
      </c>
      <c r="J1165" s="26">
        <f>Bank2[[#This Row],[Money in/ (Money out)]]-Bank2[[#This Row],[GST/HST]]</f>
        <v>0</v>
      </c>
      <c r="L1165" s="23">
        <f t="shared" si="54"/>
        <v>0</v>
      </c>
    </row>
    <row r="1166" spans="4:12" x14ac:dyDescent="0.2">
      <c r="D1166" s="397">
        <f>_xlfn.XLOOKUP(C:C,Table1[for Import to Bank Register dropdown],Table1[for Pivot],0,0,1)</f>
        <v>0</v>
      </c>
      <c r="E1166" s="403"/>
      <c r="F1166" s="146">
        <f t="shared" si="56"/>
        <v>2222222</v>
      </c>
      <c r="G1166" s="375">
        <f t="shared" si="55"/>
        <v>0</v>
      </c>
      <c r="I1166" s="376">
        <f>IF(OR(C1166="150 Directors advances", C1166="120 accounts receivable", C1166="720.2 Automobile - Insurance", C1166="720.3 Automobile - License", C1166="870.4 Rent - Insurance", C1166="870.6 Rent - Property Tax", C1166="870.7 Rent - Homeoffice", C1166="870.9 Rent - Water"),
   0,
   IF(Dashboard!$F$5="Quick",
      IF(OR(C1166="190 Automobile",C1166="200 computer hardware",C1166="210 Computer software",C1166="220 Quickbooks software",C1166="230 Office equipment",C1166="240 Office furniture"),
         E1166-(E1166/(1+Dashboard!$F$4)),
         0
      ),
      IF(C1166="750 Business promotion",
         E1166-(E1166/(1+4.793/100)),
         E1166-(E1166/(1+Dashboard!$F$4))
      )
   )
)</f>
        <v>0</v>
      </c>
      <c r="J1166" s="26">
        <f>Bank2[[#This Row],[Money in/ (Money out)]]-Bank2[[#This Row],[GST/HST]]</f>
        <v>0</v>
      </c>
      <c r="L1166" s="23">
        <f t="shared" si="54"/>
        <v>0</v>
      </c>
    </row>
    <row r="1167" spans="4:12" x14ac:dyDescent="0.2">
      <c r="D1167" s="397">
        <f>_xlfn.XLOOKUP(C:C,Table1[for Import to Bank Register dropdown],Table1[for Pivot],0,0,1)</f>
        <v>0</v>
      </c>
      <c r="E1167" s="403"/>
      <c r="F1167" s="146">
        <f t="shared" si="56"/>
        <v>2222222</v>
      </c>
      <c r="G1167" s="375">
        <f t="shared" si="55"/>
        <v>0</v>
      </c>
      <c r="I1167" s="376">
        <f>IF(OR(C1167="150 Directors advances", C1167="120 accounts receivable", C1167="720.2 Automobile - Insurance", C1167="720.3 Automobile - License", C1167="870.4 Rent - Insurance", C1167="870.6 Rent - Property Tax", C1167="870.7 Rent - Homeoffice", C1167="870.9 Rent - Water"),
   0,
   IF(Dashboard!$F$5="Quick",
      IF(OR(C1167="190 Automobile",C1167="200 computer hardware",C1167="210 Computer software",C1167="220 Quickbooks software",C1167="230 Office equipment",C1167="240 Office furniture"),
         E1167-(E1167/(1+Dashboard!$F$4)),
         0
      ),
      IF(C1167="750 Business promotion",
         E1167-(E1167/(1+4.793/100)),
         E1167-(E1167/(1+Dashboard!$F$4))
      )
   )
)</f>
        <v>0</v>
      </c>
      <c r="J1167" s="26">
        <f>Bank2[[#This Row],[Money in/ (Money out)]]-Bank2[[#This Row],[GST/HST]]</f>
        <v>0</v>
      </c>
      <c r="L1167" s="23">
        <f t="shared" si="54"/>
        <v>0</v>
      </c>
    </row>
    <row r="1168" spans="4:12" x14ac:dyDescent="0.2">
      <c r="D1168" s="397">
        <f>_xlfn.XLOOKUP(C:C,Table1[for Import to Bank Register dropdown],Table1[for Pivot],0,0,1)</f>
        <v>0</v>
      </c>
      <c r="E1168" s="403"/>
      <c r="F1168" s="146">
        <f t="shared" si="56"/>
        <v>2222222</v>
      </c>
      <c r="G1168" s="375">
        <f t="shared" si="55"/>
        <v>0</v>
      </c>
      <c r="I1168" s="376">
        <f>IF(OR(C1168="150 Directors advances", C1168="120 accounts receivable", C1168="720.2 Automobile - Insurance", C1168="720.3 Automobile - License", C1168="870.4 Rent - Insurance", C1168="870.6 Rent - Property Tax", C1168="870.7 Rent - Homeoffice", C1168="870.9 Rent - Water"),
   0,
   IF(Dashboard!$F$5="Quick",
      IF(OR(C1168="190 Automobile",C1168="200 computer hardware",C1168="210 Computer software",C1168="220 Quickbooks software",C1168="230 Office equipment",C1168="240 Office furniture"),
         E1168-(E1168/(1+Dashboard!$F$4)),
         0
      ),
      IF(C1168="750 Business promotion",
         E1168-(E1168/(1+4.793/100)),
         E1168-(E1168/(1+Dashboard!$F$4))
      )
   )
)</f>
        <v>0</v>
      </c>
      <c r="J1168" s="26">
        <f>Bank2[[#This Row],[Money in/ (Money out)]]-Bank2[[#This Row],[GST/HST]]</f>
        <v>0</v>
      </c>
      <c r="L1168" s="23">
        <f t="shared" si="54"/>
        <v>0</v>
      </c>
    </row>
    <row r="1169" spans="4:12" x14ac:dyDescent="0.2">
      <c r="D1169" s="397">
        <f>_xlfn.XLOOKUP(C:C,Table1[for Import to Bank Register dropdown],Table1[for Pivot],0,0,1)</f>
        <v>0</v>
      </c>
      <c r="E1169" s="403"/>
      <c r="F1169" s="146">
        <f t="shared" si="56"/>
        <v>2222222</v>
      </c>
      <c r="G1169" s="375">
        <f t="shared" si="55"/>
        <v>0</v>
      </c>
      <c r="I1169" s="376">
        <f>IF(OR(C1169="150 Directors advances", C1169="120 accounts receivable", C1169="720.2 Automobile - Insurance", C1169="720.3 Automobile - License", C1169="870.4 Rent - Insurance", C1169="870.6 Rent - Property Tax", C1169="870.7 Rent - Homeoffice", C1169="870.9 Rent - Water"),
   0,
   IF(Dashboard!$F$5="Quick",
      IF(OR(C1169="190 Automobile",C1169="200 computer hardware",C1169="210 Computer software",C1169="220 Quickbooks software",C1169="230 Office equipment",C1169="240 Office furniture"),
         E1169-(E1169/(1+Dashboard!$F$4)),
         0
      ),
      IF(C1169="750 Business promotion",
         E1169-(E1169/(1+4.793/100)),
         E1169-(E1169/(1+Dashboard!$F$4))
      )
   )
)</f>
        <v>0</v>
      </c>
      <c r="J1169" s="26">
        <f>Bank2[[#This Row],[Money in/ (Money out)]]-Bank2[[#This Row],[GST/HST]]</f>
        <v>0</v>
      </c>
      <c r="L1169" s="23">
        <f t="shared" si="54"/>
        <v>0</v>
      </c>
    </row>
    <row r="1170" spans="4:12" x14ac:dyDescent="0.2">
      <c r="D1170" s="397">
        <f>_xlfn.XLOOKUP(C:C,Table1[for Import to Bank Register dropdown],Table1[for Pivot],0,0,1)</f>
        <v>0</v>
      </c>
      <c r="E1170" s="403"/>
      <c r="F1170" s="146">
        <f t="shared" si="56"/>
        <v>2222222</v>
      </c>
      <c r="G1170" s="375">
        <f t="shared" si="55"/>
        <v>0</v>
      </c>
      <c r="I1170" s="376">
        <f>IF(OR(C1170="150 Directors advances", C1170="120 accounts receivable", C1170="720.2 Automobile - Insurance", C1170="720.3 Automobile - License", C1170="870.4 Rent - Insurance", C1170="870.6 Rent - Property Tax", C1170="870.7 Rent - Homeoffice", C1170="870.9 Rent - Water"),
   0,
   IF(Dashboard!$F$5="Quick",
      IF(OR(C1170="190 Automobile",C1170="200 computer hardware",C1170="210 Computer software",C1170="220 Quickbooks software",C1170="230 Office equipment",C1170="240 Office furniture"),
         E1170-(E1170/(1+Dashboard!$F$4)),
         0
      ),
      IF(C1170="750 Business promotion",
         E1170-(E1170/(1+4.793/100)),
         E1170-(E1170/(1+Dashboard!$F$4))
      )
   )
)</f>
        <v>0</v>
      </c>
      <c r="J1170" s="26">
        <f>Bank2[[#This Row],[Money in/ (Money out)]]-Bank2[[#This Row],[GST/HST]]</f>
        <v>0</v>
      </c>
      <c r="L1170" s="23">
        <f t="shared" si="54"/>
        <v>0</v>
      </c>
    </row>
    <row r="1171" spans="4:12" x14ac:dyDescent="0.2">
      <c r="D1171" s="397">
        <f>_xlfn.XLOOKUP(C:C,Table1[for Import to Bank Register dropdown],Table1[for Pivot],0,0,1)</f>
        <v>0</v>
      </c>
      <c r="E1171" s="403"/>
      <c r="F1171" s="146">
        <f t="shared" si="56"/>
        <v>2222222</v>
      </c>
      <c r="G1171" s="375">
        <f t="shared" si="55"/>
        <v>0</v>
      </c>
      <c r="I1171" s="376">
        <f>IF(OR(C1171="150 Directors advances", C1171="120 accounts receivable", C1171="720.2 Automobile - Insurance", C1171="720.3 Automobile - License", C1171="870.4 Rent - Insurance", C1171="870.6 Rent - Property Tax", C1171="870.7 Rent - Homeoffice", C1171="870.9 Rent - Water"),
   0,
   IF(Dashboard!$F$5="Quick",
      IF(OR(C1171="190 Automobile",C1171="200 computer hardware",C1171="210 Computer software",C1171="220 Quickbooks software",C1171="230 Office equipment",C1171="240 Office furniture"),
         E1171-(E1171/(1+Dashboard!$F$4)),
         0
      ),
      IF(C1171="750 Business promotion",
         E1171-(E1171/(1+4.793/100)),
         E1171-(E1171/(1+Dashboard!$F$4))
      )
   )
)</f>
        <v>0</v>
      </c>
      <c r="J1171" s="26">
        <f>Bank2[[#This Row],[Money in/ (Money out)]]-Bank2[[#This Row],[GST/HST]]</f>
        <v>0</v>
      </c>
      <c r="L1171" s="23">
        <f t="shared" si="54"/>
        <v>0</v>
      </c>
    </row>
    <row r="1172" spans="4:12" x14ac:dyDescent="0.2">
      <c r="D1172" s="397">
        <f>_xlfn.XLOOKUP(C:C,Table1[for Import to Bank Register dropdown],Table1[for Pivot],0,0,1)</f>
        <v>0</v>
      </c>
      <c r="E1172" s="403"/>
      <c r="F1172" s="146">
        <f t="shared" si="56"/>
        <v>2222222</v>
      </c>
      <c r="G1172" s="375">
        <f t="shared" si="55"/>
        <v>0</v>
      </c>
      <c r="I1172" s="376">
        <f>IF(OR(C1172="150 Directors advances", C1172="120 accounts receivable", C1172="720.2 Automobile - Insurance", C1172="720.3 Automobile - License", C1172="870.4 Rent - Insurance", C1172="870.6 Rent - Property Tax", C1172="870.7 Rent - Homeoffice", C1172="870.9 Rent - Water"),
   0,
   IF(Dashboard!$F$5="Quick",
      IF(OR(C1172="190 Automobile",C1172="200 computer hardware",C1172="210 Computer software",C1172="220 Quickbooks software",C1172="230 Office equipment",C1172="240 Office furniture"),
         E1172-(E1172/(1+Dashboard!$F$4)),
         0
      ),
      IF(C1172="750 Business promotion",
         E1172-(E1172/(1+4.793/100)),
         E1172-(E1172/(1+Dashboard!$F$4))
      )
   )
)</f>
        <v>0</v>
      </c>
      <c r="J1172" s="26">
        <f>Bank2[[#This Row],[Money in/ (Money out)]]-Bank2[[#This Row],[GST/HST]]</f>
        <v>0</v>
      </c>
      <c r="L1172" s="23">
        <f t="shared" si="54"/>
        <v>0</v>
      </c>
    </row>
    <row r="1173" spans="4:12" x14ac:dyDescent="0.2">
      <c r="D1173" s="397">
        <f>_xlfn.XLOOKUP(C:C,Table1[for Import to Bank Register dropdown],Table1[for Pivot],0,0,1)</f>
        <v>0</v>
      </c>
      <c r="E1173" s="403"/>
      <c r="F1173" s="146">
        <f t="shared" si="56"/>
        <v>2222222</v>
      </c>
      <c r="G1173" s="375">
        <f t="shared" si="55"/>
        <v>0</v>
      </c>
      <c r="I1173" s="376">
        <f>IF(OR(C1173="150 Directors advances", C1173="120 accounts receivable", C1173="720.2 Automobile - Insurance", C1173="720.3 Automobile - License", C1173="870.4 Rent - Insurance", C1173="870.6 Rent - Property Tax", C1173="870.7 Rent - Homeoffice", C1173="870.9 Rent - Water"),
   0,
   IF(Dashboard!$F$5="Quick",
      IF(OR(C1173="190 Automobile",C1173="200 computer hardware",C1173="210 Computer software",C1173="220 Quickbooks software",C1173="230 Office equipment",C1173="240 Office furniture"),
         E1173-(E1173/(1+Dashboard!$F$4)),
         0
      ),
      IF(C1173="750 Business promotion",
         E1173-(E1173/(1+4.793/100)),
         E1173-(E1173/(1+Dashboard!$F$4))
      )
   )
)</f>
        <v>0</v>
      </c>
      <c r="J1173" s="26">
        <f>Bank2[[#This Row],[Money in/ (Money out)]]-Bank2[[#This Row],[GST/HST]]</f>
        <v>0</v>
      </c>
      <c r="L1173" s="23">
        <f t="shared" si="54"/>
        <v>0</v>
      </c>
    </row>
    <row r="1174" spans="4:12" x14ac:dyDescent="0.2">
      <c r="D1174" s="397">
        <f>_xlfn.XLOOKUP(C:C,Table1[for Import to Bank Register dropdown],Table1[for Pivot],0,0,1)</f>
        <v>0</v>
      </c>
      <c r="E1174" s="403"/>
      <c r="F1174" s="146">
        <f t="shared" si="56"/>
        <v>2222222</v>
      </c>
      <c r="G1174" s="375">
        <f t="shared" si="55"/>
        <v>0</v>
      </c>
      <c r="I1174" s="376">
        <f>IF(OR(C1174="150 Directors advances", C1174="120 accounts receivable", C1174="720.2 Automobile - Insurance", C1174="720.3 Automobile - License", C1174="870.4 Rent - Insurance", C1174="870.6 Rent - Property Tax", C1174="870.7 Rent - Homeoffice", C1174="870.9 Rent - Water"),
   0,
   IF(Dashboard!$F$5="Quick",
      IF(OR(C1174="190 Automobile",C1174="200 computer hardware",C1174="210 Computer software",C1174="220 Quickbooks software",C1174="230 Office equipment",C1174="240 Office furniture"),
         E1174-(E1174/(1+Dashboard!$F$4)),
         0
      ),
      IF(C1174="750 Business promotion",
         E1174-(E1174/(1+4.793/100)),
         E1174-(E1174/(1+Dashboard!$F$4))
      )
   )
)</f>
        <v>0</v>
      </c>
      <c r="J1174" s="26">
        <f>Bank2[[#This Row],[Money in/ (Money out)]]-Bank2[[#This Row],[GST/HST]]</f>
        <v>0</v>
      </c>
      <c r="L1174" s="23">
        <f t="shared" si="54"/>
        <v>0</v>
      </c>
    </row>
    <row r="1175" spans="4:12" x14ac:dyDescent="0.2">
      <c r="D1175" s="397">
        <f>_xlfn.XLOOKUP(C:C,Table1[for Import to Bank Register dropdown],Table1[for Pivot],0,0,1)</f>
        <v>0</v>
      </c>
      <c r="E1175" s="403"/>
      <c r="F1175" s="146">
        <f t="shared" si="56"/>
        <v>2222222</v>
      </c>
      <c r="G1175" s="375">
        <f t="shared" si="55"/>
        <v>0</v>
      </c>
      <c r="I1175" s="376">
        <f>IF(OR(C1175="150 Directors advances", C1175="120 accounts receivable", C1175="720.2 Automobile - Insurance", C1175="720.3 Automobile - License", C1175="870.4 Rent - Insurance", C1175="870.6 Rent - Property Tax", C1175="870.7 Rent - Homeoffice", C1175="870.9 Rent - Water"),
   0,
   IF(Dashboard!$F$5="Quick",
      IF(OR(C1175="190 Automobile",C1175="200 computer hardware",C1175="210 Computer software",C1175="220 Quickbooks software",C1175="230 Office equipment",C1175="240 Office furniture"),
         E1175-(E1175/(1+Dashboard!$F$4)),
         0
      ),
      IF(C1175="750 Business promotion",
         E1175-(E1175/(1+4.793/100)),
         E1175-(E1175/(1+Dashboard!$F$4))
      )
   )
)</f>
        <v>0</v>
      </c>
      <c r="J1175" s="26">
        <f>Bank2[[#This Row],[Money in/ (Money out)]]-Bank2[[#This Row],[GST/HST]]</f>
        <v>0</v>
      </c>
      <c r="L1175" s="23">
        <f t="shared" si="54"/>
        <v>0</v>
      </c>
    </row>
    <row r="1176" spans="4:12" x14ac:dyDescent="0.2">
      <c r="D1176" s="397">
        <f>_xlfn.XLOOKUP(C:C,Table1[for Import to Bank Register dropdown],Table1[for Pivot],0,0,1)</f>
        <v>0</v>
      </c>
      <c r="E1176" s="403"/>
      <c r="F1176" s="146">
        <f t="shared" si="56"/>
        <v>2222222</v>
      </c>
      <c r="G1176" s="375">
        <f t="shared" si="55"/>
        <v>0</v>
      </c>
      <c r="I1176" s="376">
        <f>IF(OR(C1176="150 Directors advances", C1176="120 accounts receivable", C1176="720.2 Automobile - Insurance", C1176="720.3 Automobile - License", C1176="870.4 Rent - Insurance", C1176="870.6 Rent - Property Tax", C1176="870.7 Rent - Homeoffice", C1176="870.9 Rent - Water"),
   0,
   IF(Dashboard!$F$5="Quick",
      IF(OR(C1176="190 Automobile",C1176="200 computer hardware",C1176="210 Computer software",C1176="220 Quickbooks software",C1176="230 Office equipment",C1176="240 Office furniture"),
         E1176-(E1176/(1+Dashboard!$F$4)),
         0
      ),
      IF(C1176="750 Business promotion",
         E1176-(E1176/(1+4.793/100)),
         E1176-(E1176/(1+Dashboard!$F$4))
      )
   )
)</f>
        <v>0</v>
      </c>
      <c r="J1176" s="26">
        <f>Bank2[[#This Row],[Money in/ (Money out)]]-Bank2[[#This Row],[GST/HST]]</f>
        <v>0</v>
      </c>
      <c r="L1176" s="23">
        <f t="shared" si="54"/>
        <v>0</v>
      </c>
    </row>
    <row r="1177" spans="4:12" x14ac:dyDescent="0.2">
      <c r="D1177" s="397">
        <f>_xlfn.XLOOKUP(C:C,Table1[for Import to Bank Register dropdown],Table1[for Pivot],0,0,1)</f>
        <v>0</v>
      </c>
      <c r="E1177" s="403"/>
      <c r="F1177" s="146">
        <f t="shared" si="56"/>
        <v>2222222</v>
      </c>
      <c r="G1177" s="375">
        <f t="shared" si="55"/>
        <v>0</v>
      </c>
      <c r="I1177" s="376">
        <f>IF(OR(C1177="150 Directors advances", C1177="120 accounts receivable", C1177="720.2 Automobile - Insurance", C1177="720.3 Automobile - License", C1177="870.4 Rent - Insurance", C1177="870.6 Rent - Property Tax", C1177="870.7 Rent - Homeoffice", C1177="870.9 Rent - Water"),
   0,
   IF(Dashboard!$F$5="Quick",
      IF(OR(C1177="190 Automobile",C1177="200 computer hardware",C1177="210 Computer software",C1177="220 Quickbooks software",C1177="230 Office equipment",C1177="240 Office furniture"),
         E1177-(E1177/(1+Dashboard!$F$4)),
         0
      ),
      IF(C1177="750 Business promotion",
         E1177-(E1177/(1+4.793/100)),
         E1177-(E1177/(1+Dashboard!$F$4))
      )
   )
)</f>
        <v>0</v>
      </c>
      <c r="J1177" s="26">
        <f>Bank2[[#This Row],[Money in/ (Money out)]]-Bank2[[#This Row],[GST/HST]]</f>
        <v>0</v>
      </c>
      <c r="L1177" s="23">
        <f t="shared" si="54"/>
        <v>0</v>
      </c>
    </row>
    <row r="1178" spans="4:12" x14ac:dyDescent="0.2">
      <c r="D1178" s="397">
        <f>_xlfn.XLOOKUP(C:C,Table1[for Import to Bank Register dropdown],Table1[for Pivot],0,0,1)</f>
        <v>0</v>
      </c>
      <c r="E1178" s="403"/>
      <c r="F1178" s="146">
        <f t="shared" si="56"/>
        <v>2222222</v>
      </c>
      <c r="G1178" s="375">
        <f t="shared" si="55"/>
        <v>0</v>
      </c>
      <c r="I1178" s="376">
        <f>IF(OR(C1178="150 Directors advances", C1178="120 accounts receivable", C1178="720.2 Automobile - Insurance", C1178="720.3 Automobile - License", C1178="870.4 Rent - Insurance", C1178="870.6 Rent - Property Tax", C1178="870.7 Rent - Homeoffice", C1178="870.9 Rent - Water"),
   0,
   IF(Dashboard!$F$5="Quick",
      IF(OR(C1178="190 Automobile",C1178="200 computer hardware",C1178="210 Computer software",C1178="220 Quickbooks software",C1178="230 Office equipment",C1178="240 Office furniture"),
         E1178-(E1178/(1+Dashboard!$F$4)),
         0
      ),
      IF(C1178="750 Business promotion",
         E1178-(E1178/(1+4.793/100)),
         E1178-(E1178/(1+Dashboard!$F$4))
      )
   )
)</f>
        <v>0</v>
      </c>
      <c r="J1178" s="26">
        <f>Bank2[[#This Row],[Money in/ (Money out)]]-Bank2[[#This Row],[GST/HST]]</f>
        <v>0</v>
      </c>
      <c r="L1178" s="23">
        <f t="shared" si="54"/>
        <v>0</v>
      </c>
    </row>
    <row r="1179" spans="4:12" x14ac:dyDescent="0.2">
      <c r="D1179" s="397">
        <f>_xlfn.XLOOKUP(C:C,Table1[for Import to Bank Register dropdown],Table1[for Pivot],0,0,1)</f>
        <v>0</v>
      </c>
      <c r="E1179" s="403"/>
      <c r="F1179" s="146">
        <f t="shared" si="56"/>
        <v>2222222</v>
      </c>
      <c r="G1179" s="375">
        <f t="shared" si="55"/>
        <v>0</v>
      </c>
      <c r="I1179" s="376">
        <f>IF(OR(C1179="150 Directors advances", C1179="120 accounts receivable", C1179="720.2 Automobile - Insurance", C1179="720.3 Automobile - License", C1179="870.4 Rent - Insurance", C1179="870.6 Rent - Property Tax", C1179="870.7 Rent - Homeoffice", C1179="870.9 Rent - Water"),
   0,
   IF(Dashboard!$F$5="Quick",
      IF(OR(C1179="190 Automobile",C1179="200 computer hardware",C1179="210 Computer software",C1179="220 Quickbooks software",C1179="230 Office equipment",C1179="240 Office furniture"),
         E1179-(E1179/(1+Dashboard!$F$4)),
         0
      ),
      IF(C1179="750 Business promotion",
         E1179-(E1179/(1+4.793/100)),
         E1179-(E1179/(1+Dashboard!$F$4))
      )
   )
)</f>
        <v>0</v>
      </c>
      <c r="J1179" s="26">
        <f>Bank2[[#This Row],[Money in/ (Money out)]]-Bank2[[#This Row],[GST/HST]]</f>
        <v>0</v>
      </c>
      <c r="L1179" s="23">
        <f t="shared" si="54"/>
        <v>0</v>
      </c>
    </row>
    <row r="1180" spans="4:12" x14ac:dyDescent="0.2">
      <c r="D1180" s="397">
        <f>_xlfn.XLOOKUP(C:C,Table1[for Import to Bank Register dropdown],Table1[for Pivot],0,0,1)</f>
        <v>0</v>
      </c>
      <c r="E1180" s="403"/>
      <c r="F1180" s="146">
        <f t="shared" si="56"/>
        <v>2222222</v>
      </c>
      <c r="G1180" s="375">
        <f t="shared" si="55"/>
        <v>0</v>
      </c>
      <c r="I1180" s="376">
        <f>IF(OR(C1180="150 Directors advances", C1180="120 accounts receivable", C1180="720.2 Automobile - Insurance", C1180="720.3 Automobile - License", C1180="870.4 Rent - Insurance", C1180="870.6 Rent - Property Tax", C1180="870.7 Rent - Homeoffice", C1180="870.9 Rent - Water"),
   0,
   IF(Dashboard!$F$5="Quick",
      IF(OR(C1180="190 Automobile",C1180="200 computer hardware",C1180="210 Computer software",C1180="220 Quickbooks software",C1180="230 Office equipment",C1180="240 Office furniture"),
         E1180-(E1180/(1+Dashboard!$F$4)),
         0
      ),
      IF(C1180="750 Business promotion",
         E1180-(E1180/(1+4.793/100)),
         E1180-(E1180/(1+Dashboard!$F$4))
      )
   )
)</f>
        <v>0</v>
      </c>
      <c r="J1180" s="26">
        <f>Bank2[[#This Row],[Money in/ (Money out)]]-Bank2[[#This Row],[GST/HST]]</f>
        <v>0</v>
      </c>
      <c r="L1180" s="23">
        <f t="shared" si="54"/>
        <v>0</v>
      </c>
    </row>
    <row r="1181" spans="4:12" x14ac:dyDescent="0.2">
      <c r="D1181" s="397">
        <f>_xlfn.XLOOKUP(C:C,Table1[for Import to Bank Register dropdown],Table1[for Pivot],0,0,1)</f>
        <v>0</v>
      </c>
      <c r="E1181" s="403"/>
      <c r="F1181" s="146">
        <f t="shared" si="56"/>
        <v>2222222</v>
      </c>
      <c r="G1181" s="375">
        <f t="shared" si="55"/>
        <v>0</v>
      </c>
      <c r="I1181" s="376">
        <f>IF(OR(C1181="150 Directors advances", C1181="120 accounts receivable", C1181="720.2 Automobile - Insurance", C1181="720.3 Automobile - License", C1181="870.4 Rent - Insurance", C1181="870.6 Rent - Property Tax", C1181="870.7 Rent - Homeoffice", C1181="870.9 Rent - Water"),
   0,
   IF(Dashboard!$F$5="Quick",
      IF(OR(C1181="190 Automobile",C1181="200 computer hardware",C1181="210 Computer software",C1181="220 Quickbooks software",C1181="230 Office equipment",C1181="240 Office furniture"),
         E1181-(E1181/(1+Dashboard!$F$4)),
         0
      ),
      IF(C1181="750 Business promotion",
         E1181-(E1181/(1+4.793/100)),
         E1181-(E1181/(1+Dashboard!$F$4))
      )
   )
)</f>
        <v>0</v>
      </c>
      <c r="J1181" s="26">
        <f>Bank2[[#This Row],[Money in/ (Money out)]]-Bank2[[#This Row],[GST/HST]]</f>
        <v>0</v>
      </c>
      <c r="L1181" s="23">
        <f t="shared" si="54"/>
        <v>0</v>
      </c>
    </row>
    <row r="1182" spans="4:12" x14ac:dyDescent="0.2">
      <c r="D1182" s="397">
        <f>_xlfn.XLOOKUP(C:C,Table1[for Import to Bank Register dropdown],Table1[for Pivot],0,0,1)</f>
        <v>0</v>
      </c>
      <c r="E1182" s="403"/>
      <c r="F1182" s="146">
        <f t="shared" si="56"/>
        <v>2222222</v>
      </c>
      <c r="G1182" s="375">
        <f t="shared" si="55"/>
        <v>0</v>
      </c>
      <c r="I1182" s="376">
        <f>IF(OR(C1182="150 Directors advances", C1182="120 accounts receivable", C1182="720.2 Automobile - Insurance", C1182="720.3 Automobile - License", C1182="870.4 Rent - Insurance", C1182="870.6 Rent - Property Tax", C1182="870.7 Rent - Homeoffice", C1182="870.9 Rent - Water"),
   0,
   IF(Dashboard!$F$5="Quick",
      IF(OR(C1182="190 Automobile",C1182="200 computer hardware",C1182="210 Computer software",C1182="220 Quickbooks software",C1182="230 Office equipment",C1182="240 Office furniture"),
         E1182-(E1182/(1+Dashboard!$F$4)),
         0
      ),
      IF(C1182="750 Business promotion",
         E1182-(E1182/(1+4.793/100)),
         E1182-(E1182/(1+Dashboard!$F$4))
      )
   )
)</f>
        <v>0</v>
      </c>
      <c r="J1182" s="26">
        <f>Bank2[[#This Row],[Money in/ (Money out)]]-Bank2[[#This Row],[GST/HST]]</f>
        <v>0</v>
      </c>
      <c r="L1182" s="23">
        <f t="shared" si="54"/>
        <v>0</v>
      </c>
    </row>
    <row r="1183" spans="4:12" x14ac:dyDescent="0.2">
      <c r="D1183" s="397">
        <f>_xlfn.XLOOKUP(C:C,Table1[for Import to Bank Register dropdown],Table1[for Pivot],0,0,1)</f>
        <v>0</v>
      </c>
      <c r="E1183" s="403"/>
      <c r="F1183" s="146">
        <f t="shared" si="56"/>
        <v>2222222</v>
      </c>
      <c r="G1183" s="375">
        <f t="shared" si="55"/>
        <v>0</v>
      </c>
      <c r="I1183" s="376">
        <f>IF(OR(C1183="150 Directors advances", C1183="120 accounts receivable", C1183="720.2 Automobile - Insurance", C1183="720.3 Automobile - License", C1183="870.4 Rent - Insurance", C1183="870.6 Rent - Property Tax", C1183="870.7 Rent - Homeoffice", C1183="870.9 Rent - Water"),
   0,
   IF(Dashboard!$F$5="Quick",
      IF(OR(C1183="190 Automobile",C1183="200 computer hardware",C1183="210 Computer software",C1183="220 Quickbooks software",C1183="230 Office equipment",C1183="240 Office furniture"),
         E1183-(E1183/(1+Dashboard!$F$4)),
         0
      ),
      IF(C1183="750 Business promotion",
         E1183-(E1183/(1+4.793/100)),
         E1183-(E1183/(1+Dashboard!$F$4))
      )
   )
)</f>
        <v>0</v>
      </c>
      <c r="J1183" s="26">
        <f>Bank2[[#This Row],[Money in/ (Money out)]]-Bank2[[#This Row],[GST/HST]]</f>
        <v>0</v>
      </c>
      <c r="L1183" s="23">
        <f t="shared" si="54"/>
        <v>0</v>
      </c>
    </row>
    <row r="1184" spans="4:12" x14ac:dyDescent="0.2">
      <c r="D1184" s="397">
        <f>_xlfn.XLOOKUP(C:C,Table1[for Import to Bank Register dropdown],Table1[for Pivot],0,0,1)</f>
        <v>0</v>
      </c>
      <c r="E1184" s="403"/>
      <c r="F1184" s="146">
        <f t="shared" si="56"/>
        <v>2222222</v>
      </c>
      <c r="G1184" s="375">
        <f t="shared" si="55"/>
        <v>0</v>
      </c>
      <c r="I1184" s="376">
        <f>IF(OR(C1184="150 Directors advances", C1184="120 accounts receivable", C1184="720.2 Automobile - Insurance", C1184="720.3 Automobile - License", C1184="870.4 Rent - Insurance", C1184="870.6 Rent - Property Tax", C1184="870.7 Rent - Homeoffice", C1184="870.9 Rent - Water"),
   0,
   IF(Dashboard!$F$5="Quick",
      IF(OR(C1184="190 Automobile",C1184="200 computer hardware",C1184="210 Computer software",C1184="220 Quickbooks software",C1184="230 Office equipment",C1184="240 Office furniture"),
         E1184-(E1184/(1+Dashboard!$F$4)),
         0
      ),
      IF(C1184="750 Business promotion",
         E1184-(E1184/(1+4.793/100)),
         E1184-(E1184/(1+Dashboard!$F$4))
      )
   )
)</f>
        <v>0</v>
      </c>
      <c r="J1184" s="26">
        <f>Bank2[[#This Row],[Money in/ (Money out)]]-Bank2[[#This Row],[GST/HST]]</f>
        <v>0</v>
      </c>
      <c r="L1184" s="23">
        <f t="shared" si="54"/>
        <v>0</v>
      </c>
    </row>
    <row r="1185" spans="4:12" x14ac:dyDescent="0.2">
      <c r="D1185" s="397">
        <f>_xlfn.XLOOKUP(C:C,Table1[for Import to Bank Register dropdown],Table1[for Pivot],0,0,1)</f>
        <v>0</v>
      </c>
      <c r="E1185" s="403"/>
      <c r="F1185" s="146">
        <f t="shared" si="56"/>
        <v>2222222</v>
      </c>
      <c r="G1185" s="375">
        <f t="shared" si="55"/>
        <v>0</v>
      </c>
      <c r="I1185" s="376">
        <f>IF(OR(C1185="150 Directors advances", C1185="120 accounts receivable", C1185="720.2 Automobile - Insurance", C1185="720.3 Automobile - License", C1185="870.4 Rent - Insurance", C1185="870.6 Rent - Property Tax", C1185="870.7 Rent - Homeoffice", C1185="870.9 Rent - Water"),
   0,
   IF(Dashboard!$F$5="Quick",
      IF(OR(C1185="190 Automobile",C1185="200 computer hardware",C1185="210 Computer software",C1185="220 Quickbooks software",C1185="230 Office equipment",C1185="240 Office furniture"),
         E1185-(E1185/(1+Dashboard!$F$4)),
         0
      ),
      IF(C1185="750 Business promotion",
         E1185-(E1185/(1+4.793/100)),
         E1185-(E1185/(1+Dashboard!$F$4))
      )
   )
)</f>
        <v>0</v>
      </c>
      <c r="J1185" s="26">
        <f>Bank2[[#This Row],[Money in/ (Money out)]]-Bank2[[#This Row],[GST/HST]]</f>
        <v>0</v>
      </c>
      <c r="L1185" s="23">
        <f t="shared" si="54"/>
        <v>0</v>
      </c>
    </row>
    <row r="1186" spans="4:12" x14ac:dyDescent="0.2">
      <c r="D1186" s="397">
        <f>_xlfn.XLOOKUP(C:C,Table1[for Import to Bank Register dropdown],Table1[for Pivot],0,0,1)</f>
        <v>0</v>
      </c>
      <c r="E1186" s="403"/>
      <c r="F1186" s="146">
        <f t="shared" si="56"/>
        <v>2222222</v>
      </c>
      <c r="G1186" s="375">
        <f t="shared" si="55"/>
        <v>0</v>
      </c>
      <c r="I1186" s="376">
        <f>IF(OR(C1186="150 Directors advances", C1186="120 accounts receivable", C1186="720.2 Automobile - Insurance", C1186="720.3 Automobile - License", C1186="870.4 Rent - Insurance", C1186="870.6 Rent - Property Tax", C1186="870.7 Rent - Homeoffice", C1186="870.9 Rent - Water"),
   0,
   IF(Dashboard!$F$5="Quick",
      IF(OR(C1186="190 Automobile",C1186="200 computer hardware",C1186="210 Computer software",C1186="220 Quickbooks software",C1186="230 Office equipment",C1186="240 Office furniture"),
         E1186-(E1186/(1+Dashboard!$F$4)),
         0
      ),
      IF(C1186="750 Business promotion",
         E1186-(E1186/(1+4.793/100)),
         E1186-(E1186/(1+Dashboard!$F$4))
      )
   )
)</f>
        <v>0</v>
      </c>
      <c r="J1186" s="26">
        <f>Bank2[[#This Row],[Money in/ (Money out)]]-Bank2[[#This Row],[GST/HST]]</f>
        <v>0</v>
      </c>
      <c r="L1186" s="23">
        <f t="shared" si="54"/>
        <v>0</v>
      </c>
    </row>
    <row r="1187" spans="4:12" x14ac:dyDescent="0.2">
      <c r="D1187" s="397">
        <f>_xlfn.XLOOKUP(C:C,Table1[for Import to Bank Register dropdown],Table1[for Pivot],0,0,1)</f>
        <v>0</v>
      </c>
      <c r="E1187" s="403"/>
      <c r="F1187" s="146">
        <f t="shared" si="56"/>
        <v>2222222</v>
      </c>
      <c r="G1187" s="375">
        <f t="shared" si="55"/>
        <v>0</v>
      </c>
      <c r="I1187" s="376">
        <f>IF(OR(C1187="150 Directors advances", C1187="120 accounts receivable", C1187="720.2 Automobile - Insurance", C1187="720.3 Automobile - License", C1187="870.4 Rent - Insurance", C1187="870.6 Rent - Property Tax", C1187="870.7 Rent - Homeoffice", C1187="870.9 Rent - Water"),
   0,
   IF(Dashboard!$F$5="Quick",
      IF(OR(C1187="190 Automobile",C1187="200 computer hardware",C1187="210 Computer software",C1187="220 Quickbooks software",C1187="230 Office equipment",C1187="240 Office furniture"),
         E1187-(E1187/(1+Dashboard!$F$4)),
         0
      ),
      IF(C1187="750 Business promotion",
         E1187-(E1187/(1+4.793/100)),
         E1187-(E1187/(1+Dashboard!$F$4))
      )
   )
)</f>
        <v>0</v>
      </c>
      <c r="J1187" s="26">
        <f>Bank2[[#This Row],[Money in/ (Money out)]]-Bank2[[#This Row],[GST/HST]]</f>
        <v>0</v>
      </c>
      <c r="L1187" s="23">
        <f t="shared" si="54"/>
        <v>0</v>
      </c>
    </row>
    <row r="1188" spans="4:12" x14ac:dyDescent="0.2">
      <c r="D1188" s="397">
        <f>_xlfn.XLOOKUP(C:C,Table1[for Import to Bank Register dropdown],Table1[for Pivot],0,0,1)</f>
        <v>0</v>
      </c>
      <c r="E1188" s="403"/>
      <c r="F1188" s="146">
        <f t="shared" si="56"/>
        <v>2222222</v>
      </c>
      <c r="G1188" s="375">
        <f t="shared" si="55"/>
        <v>0</v>
      </c>
      <c r="I1188" s="376">
        <f>IF(OR(C1188="150 Directors advances", C1188="120 accounts receivable", C1188="720.2 Automobile - Insurance", C1188="720.3 Automobile - License", C1188="870.4 Rent - Insurance", C1188="870.6 Rent - Property Tax", C1188="870.7 Rent - Homeoffice", C1188="870.9 Rent - Water"),
   0,
   IF(Dashboard!$F$5="Quick",
      IF(OR(C1188="190 Automobile",C1188="200 computer hardware",C1188="210 Computer software",C1188="220 Quickbooks software",C1188="230 Office equipment",C1188="240 Office furniture"),
         E1188-(E1188/(1+Dashboard!$F$4)),
         0
      ),
      IF(C1188="750 Business promotion",
         E1188-(E1188/(1+4.793/100)),
         E1188-(E1188/(1+Dashboard!$F$4))
      )
   )
)</f>
        <v>0</v>
      </c>
      <c r="J1188" s="26">
        <f>Bank2[[#This Row],[Money in/ (Money out)]]-Bank2[[#This Row],[GST/HST]]</f>
        <v>0</v>
      </c>
      <c r="L1188" s="23">
        <f t="shared" si="54"/>
        <v>0</v>
      </c>
    </row>
    <row r="1189" spans="4:12" x14ac:dyDescent="0.2">
      <c r="D1189" s="397">
        <f>_xlfn.XLOOKUP(C:C,Table1[for Import to Bank Register dropdown],Table1[for Pivot],0,0,1)</f>
        <v>0</v>
      </c>
      <c r="E1189" s="403"/>
      <c r="F1189" s="146">
        <f t="shared" si="56"/>
        <v>2222222</v>
      </c>
      <c r="G1189" s="375">
        <f t="shared" si="55"/>
        <v>0</v>
      </c>
      <c r="I1189" s="376">
        <f>IF(OR(C1189="150 Directors advances", C1189="120 accounts receivable", C1189="720.2 Automobile - Insurance", C1189="720.3 Automobile - License", C1189="870.4 Rent - Insurance", C1189="870.6 Rent - Property Tax", C1189="870.7 Rent - Homeoffice", C1189="870.9 Rent - Water"),
   0,
   IF(Dashboard!$F$5="Quick",
      IF(OR(C1189="190 Automobile",C1189="200 computer hardware",C1189="210 Computer software",C1189="220 Quickbooks software",C1189="230 Office equipment",C1189="240 Office furniture"),
         E1189-(E1189/(1+Dashboard!$F$4)),
         0
      ),
      IF(C1189="750 Business promotion",
         E1189-(E1189/(1+4.793/100)),
         E1189-(E1189/(1+Dashboard!$F$4))
      )
   )
)</f>
        <v>0</v>
      </c>
      <c r="J1189" s="26">
        <f>Bank2[[#This Row],[Money in/ (Money out)]]-Bank2[[#This Row],[GST/HST]]</f>
        <v>0</v>
      </c>
      <c r="L1189" s="23">
        <f t="shared" si="54"/>
        <v>0</v>
      </c>
    </row>
    <row r="1190" spans="4:12" x14ac:dyDescent="0.2">
      <c r="D1190" s="397">
        <f>_xlfn.XLOOKUP(C:C,Table1[for Import to Bank Register dropdown],Table1[for Pivot],0,0,1)</f>
        <v>0</v>
      </c>
      <c r="E1190" s="403"/>
      <c r="F1190" s="146">
        <f t="shared" si="56"/>
        <v>2222222</v>
      </c>
      <c r="G1190" s="375">
        <f t="shared" si="55"/>
        <v>0</v>
      </c>
      <c r="I1190" s="376">
        <f>IF(OR(C1190="150 Directors advances", C1190="120 accounts receivable", C1190="720.2 Automobile - Insurance", C1190="720.3 Automobile - License", C1190="870.4 Rent - Insurance", C1190="870.6 Rent - Property Tax", C1190="870.7 Rent - Homeoffice", C1190="870.9 Rent - Water"),
   0,
   IF(Dashboard!$F$5="Quick",
      IF(OR(C1190="190 Automobile",C1190="200 computer hardware",C1190="210 Computer software",C1190="220 Quickbooks software",C1190="230 Office equipment",C1190="240 Office furniture"),
         E1190-(E1190/(1+Dashboard!$F$4)),
         0
      ),
      IF(C1190="750 Business promotion",
         E1190-(E1190/(1+4.793/100)),
         E1190-(E1190/(1+Dashboard!$F$4))
      )
   )
)</f>
        <v>0</v>
      </c>
      <c r="J1190" s="26">
        <f>Bank2[[#This Row],[Money in/ (Money out)]]-Bank2[[#This Row],[GST/HST]]</f>
        <v>0</v>
      </c>
      <c r="L1190" s="23">
        <f t="shared" si="54"/>
        <v>0</v>
      </c>
    </row>
    <row r="1191" spans="4:12" x14ac:dyDescent="0.2">
      <c r="D1191" s="397">
        <f>_xlfn.XLOOKUP(C:C,Table1[for Import to Bank Register dropdown],Table1[for Pivot],0,0,1)</f>
        <v>0</v>
      </c>
      <c r="E1191" s="403"/>
      <c r="F1191" s="146">
        <f t="shared" si="56"/>
        <v>2222222</v>
      </c>
      <c r="G1191" s="375">
        <f t="shared" si="55"/>
        <v>0</v>
      </c>
      <c r="I1191" s="376">
        <f>IF(OR(C1191="150 Directors advances", C1191="120 accounts receivable", C1191="720.2 Automobile - Insurance", C1191="720.3 Automobile - License", C1191="870.4 Rent - Insurance", C1191="870.6 Rent - Property Tax", C1191="870.7 Rent - Homeoffice", C1191="870.9 Rent - Water"),
   0,
   IF(Dashboard!$F$5="Quick",
      IF(OR(C1191="190 Automobile",C1191="200 computer hardware",C1191="210 Computer software",C1191="220 Quickbooks software",C1191="230 Office equipment",C1191="240 Office furniture"),
         E1191-(E1191/(1+Dashboard!$F$4)),
         0
      ),
      IF(C1191="750 Business promotion",
         E1191-(E1191/(1+4.793/100)),
         E1191-(E1191/(1+Dashboard!$F$4))
      )
   )
)</f>
        <v>0</v>
      </c>
      <c r="J1191" s="26">
        <f>Bank2[[#This Row],[Money in/ (Money out)]]-Bank2[[#This Row],[GST/HST]]</f>
        <v>0</v>
      </c>
      <c r="L1191" s="23">
        <f t="shared" si="54"/>
        <v>0</v>
      </c>
    </row>
    <row r="1192" spans="4:12" x14ac:dyDescent="0.2">
      <c r="D1192" s="397">
        <f>_xlfn.XLOOKUP(C:C,Table1[for Import to Bank Register dropdown],Table1[for Pivot],0,0,1)</f>
        <v>0</v>
      </c>
      <c r="E1192" s="403"/>
      <c r="F1192" s="146">
        <f t="shared" si="56"/>
        <v>2222222</v>
      </c>
      <c r="G1192" s="375">
        <f t="shared" si="55"/>
        <v>0</v>
      </c>
      <c r="I1192" s="376">
        <f>IF(OR(C1192="150 Directors advances", C1192="120 accounts receivable", C1192="720.2 Automobile - Insurance", C1192="720.3 Automobile - License", C1192="870.4 Rent - Insurance", C1192="870.6 Rent - Property Tax", C1192="870.7 Rent - Homeoffice", C1192="870.9 Rent - Water"),
   0,
   IF(Dashboard!$F$5="Quick",
      IF(OR(C1192="190 Automobile",C1192="200 computer hardware",C1192="210 Computer software",C1192="220 Quickbooks software",C1192="230 Office equipment",C1192="240 Office furniture"),
         E1192-(E1192/(1+Dashboard!$F$4)),
         0
      ),
      IF(C1192="750 Business promotion",
         E1192-(E1192/(1+4.793/100)),
         E1192-(E1192/(1+Dashboard!$F$4))
      )
   )
)</f>
        <v>0</v>
      </c>
      <c r="J1192" s="26">
        <f>Bank2[[#This Row],[Money in/ (Money out)]]-Bank2[[#This Row],[GST/HST]]</f>
        <v>0</v>
      </c>
      <c r="L1192" s="23">
        <f t="shared" si="54"/>
        <v>0</v>
      </c>
    </row>
    <row r="1193" spans="4:12" x14ac:dyDescent="0.2">
      <c r="D1193" s="397">
        <f>_xlfn.XLOOKUP(C:C,Table1[for Import to Bank Register dropdown],Table1[for Pivot],0,0,1)</f>
        <v>0</v>
      </c>
      <c r="E1193" s="403"/>
      <c r="F1193" s="146">
        <f t="shared" si="56"/>
        <v>2222222</v>
      </c>
      <c r="G1193" s="375">
        <f t="shared" si="55"/>
        <v>0</v>
      </c>
      <c r="I1193" s="376">
        <f>IF(OR(C1193="150 Directors advances", C1193="120 accounts receivable", C1193="720.2 Automobile - Insurance", C1193="720.3 Automobile - License", C1193="870.4 Rent - Insurance", C1193="870.6 Rent - Property Tax", C1193="870.7 Rent - Homeoffice", C1193="870.9 Rent - Water"),
   0,
   IF(Dashboard!$F$5="Quick",
      IF(OR(C1193="190 Automobile",C1193="200 computer hardware",C1193="210 Computer software",C1193="220 Quickbooks software",C1193="230 Office equipment",C1193="240 Office furniture"),
         E1193-(E1193/(1+Dashboard!$F$4)),
         0
      ),
      IF(C1193="750 Business promotion",
         E1193-(E1193/(1+4.793/100)),
         E1193-(E1193/(1+Dashboard!$F$4))
      )
   )
)</f>
        <v>0</v>
      </c>
      <c r="J1193" s="26">
        <f>Bank2[[#This Row],[Money in/ (Money out)]]-Bank2[[#This Row],[GST/HST]]</f>
        <v>0</v>
      </c>
      <c r="L1193" s="23">
        <f t="shared" si="54"/>
        <v>0</v>
      </c>
    </row>
    <row r="1194" spans="4:12" x14ac:dyDescent="0.2">
      <c r="D1194" s="397">
        <f>_xlfn.XLOOKUP(C:C,Table1[for Import to Bank Register dropdown],Table1[for Pivot],0,0,1)</f>
        <v>0</v>
      </c>
      <c r="E1194" s="403"/>
      <c r="F1194" s="146">
        <f t="shared" si="56"/>
        <v>2222222</v>
      </c>
      <c r="G1194" s="375">
        <f t="shared" si="55"/>
        <v>0</v>
      </c>
      <c r="I1194" s="376">
        <f>IF(OR(C1194="150 Directors advances", C1194="120 accounts receivable", C1194="720.2 Automobile - Insurance", C1194="720.3 Automobile - License", C1194="870.4 Rent - Insurance", C1194="870.6 Rent - Property Tax", C1194="870.7 Rent - Homeoffice", C1194="870.9 Rent - Water"),
   0,
   IF(Dashboard!$F$5="Quick",
      IF(OR(C1194="190 Automobile",C1194="200 computer hardware",C1194="210 Computer software",C1194="220 Quickbooks software",C1194="230 Office equipment",C1194="240 Office furniture"),
         E1194-(E1194/(1+Dashboard!$F$4)),
         0
      ),
      IF(C1194="750 Business promotion",
         E1194-(E1194/(1+4.793/100)),
         E1194-(E1194/(1+Dashboard!$F$4))
      )
   )
)</f>
        <v>0</v>
      </c>
      <c r="J1194" s="26">
        <f>Bank2[[#This Row],[Money in/ (Money out)]]-Bank2[[#This Row],[GST/HST]]</f>
        <v>0</v>
      </c>
      <c r="L1194" s="23">
        <f t="shared" si="54"/>
        <v>0</v>
      </c>
    </row>
    <row r="1195" spans="4:12" x14ac:dyDescent="0.2">
      <c r="D1195" s="397">
        <f>_xlfn.XLOOKUP(C:C,Table1[for Import to Bank Register dropdown],Table1[for Pivot],0,0,1)</f>
        <v>0</v>
      </c>
      <c r="E1195" s="403"/>
      <c r="F1195" s="146">
        <f t="shared" si="56"/>
        <v>2222222</v>
      </c>
      <c r="G1195" s="375">
        <f t="shared" si="55"/>
        <v>0</v>
      </c>
      <c r="I1195" s="376">
        <f>IF(OR(C1195="150 Directors advances", C1195="120 accounts receivable", C1195="720.2 Automobile - Insurance", C1195="720.3 Automobile - License", C1195="870.4 Rent - Insurance", C1195="870.6 Rent - Property Tax", C1195="870.7 Rent - Homeoffice", C1195="870.9 Rent - Water"),
   0,
   IF(Dashboard!$F$5="Quick",
      IF(OR(C1195="190 Automobile",C1195="200 computer hardware",C1195="210 Computer software",C1195="220 Quickbooks software",C1195="230 Office equipment",C1195="240 Office furniture"),
         E1195-(E1195/(1+Dashboard!$F$4)),
         0
      ),
      IF(C1195="750 Business promotion",
         E1195-(E1195/(1+4.793/100)),
         E1195-(E1195/(1+Dashboard!$F$4))
      )
   )
)</f>
        <v>0</v>
      </c>
      <c r="J1195" s="26">
        <f>Bank2[[#This Row],[Money in/ (Money out)]]-Bank2[[#This Row],[GST/HST]]</f>
        <v>0</v>
      </c>
      <c r="L1195" s="23">
        <f t="shared" si="54"/>
        <v>0</v>
      </c>
    </row>
    <row r="1196" spans="4:12" x14ac:dyDescent="0.2">
      <c r="D1196" s="397">
        <f>_xlfn.XLOOKUP(C:C,Table1[for Import to Bank Register dropdown],Table1[for Pivot],0,0,1)</f>
        <v>0</v>
      </c>
      <c r="E1196" s="403"/>
      <c r="F1196" s="146">
        <f t="shared" si="56"/>
        <v>2222222</v>
      </c>
      <c r="G1196" s="375">
        <f t="shared" si="55"/>
        <v>0</v>
      </c>
      <c r="I1196" s="376">
        <f>IF(OR(C1196="150 Directors advances", C1196="120 accounts receivable", C1196="720.2 Automobile - Insurance", C1196="720.3 Automobile - License", C1196="870.4 Rent - Insurance", C1196="870.6 Rent - Property Tax", C1196="870.7 Rent - Homeoffice", C1196="870.9 Rent - Water"),
   0,
   IF(Dashboard!$F$5="Quick",
      IF(OR(C1196="190 Automobile",C1196="200 computer hardware",C1196="210 Computer software",C1196="220 Quickbooks software",C1196="230 Office equipment",C1196="240 Office furniture"),
         E1196-(E1196/(1+Dashboard!$F$4)),
         0
      ),
      IF(C1196="750 Business promotion",
         E1196-(E1196/(1+4.793/100)),
         E1196-(E1196/(1+Dashboard!$F$4))
      )
   )
)</f>
        <v>0</v>
      </c>
      <c r="J1196" s="26">
        <f>Bank2[[#This Row],[Money in/ (Money out)]]-Bank2[[#This Row],[GST/HST]]</f>
        <v>0</v>
      </c>
      <c r="L1196" s="23">
        <f t="shared" si="54"/>
        <v>0</v>
      </c>
    </row>
    <row r="1197" spans="4:12" x14ac:dyDescent="0.2">
      <c r="D1197" s="397">
        <f>_xlfn.XLOOKUP(C:C,Table1[for Import to Bank Register dropdown],Table1[for Pivot],0,0,1)</f>
        <v>0</v>
      </c>
      <c r="E1197" s="403"/>
      <c r="F1197" s="146">
        <f t="shared" si="56"/>
        <v>2222222</v>
      </c>
      <c r="G1197" s="375">
        <f t="shared" si="55"/>
        <v>0</v>
      </c>
      <c r="I1197" s="376">
        <f>IF(OR(C1197="150 Directors advances", C1197="120 accounts receivable", C1197="720.2 Automobile - Insurance", C1197="720.3 Automobile - License", C1197="870.4 Rent - Insurance", C1197="870.6 Rent - Property Tax", C1197="870.7 Rent - Homeoffice", C1197="870.9 Rent - Water"),
   0,
   IF(Dashboard!$F$5="Quick",
      IF(OR(C1197="190 Automobile",C1197="200 computer hardware",C1197="210 Computer software",C1197="220 Quickbooks software",C1197="230 Office equipment",C1197="240 Office furniture"),
         E1197-(E1197/(1+Dashboard!$F$4)),
         0
      ),
      IF(C1197="750 Business promotion",
         E1197-(E1197/(1+4.793/100)),
         E1197-(E1197/(1+Dashboard!$F$4))
      )
   )
)</f>
        <v>0</v>
      </c>
      <c r="J1197" s="26">
        <f>Bank2[[#This Row],[Money in/ (Money out)]]-Bank2[[#This Row],[GST/HST]]</f>
        <v>0</v>
      </c>
      <c r="L1197" s="23">
        <f t="shared" si="54"/>
        <v>0</v>
      </c>
    </row>
    <row r="1198" spans="4:12" x14ac:dyDescent="0.2">
      <c r="D1198" s="397">
        <f>_xlfn.XLOOKUP(C:C,Table1[for Import to Bank Register dropdown],Table1[for Pivot],0,0,1)</f>
        <v>0</v>
      </c>
      <c r="E1198" s="403"/>
      <c r="F1198" s="146">
        <f t="shared" si="56"/>
        <v>2222222</v>
      </c>
      <c r="G1198" s="375">
        <f t="shared" si="55"/>
        <v>0</v>
      </c>
      <c r="I1198" s="376">
        <f>IF(OR(C1198="150 Directors advances", C1198="120 accounts receivable", C1198="720.2 Automobile - Insurance", C1198="720.3 Automobile - License", C1198="870.4 Rent - Insurance", C1198="870.6 Rent - Property Tax", C1198="870.7 Rent - Homeoffice", C1198="870.9 Rent - Water"),
   0,
   IF(Dashboard!$F$5="Quick",
      IF(OR(C1198="190 Automobile",C1198="200 computer hardware",C1198="210 Computer software",C1198="220 Quickbooks software",C1198="230 Office equipment",C1198="240 Office furniture"),
         E1198-(E1198/(1+Dashboard!$F$4)),
         0
      ),
      IF(C1198="750 Business promotion",
         E1198-(E1198/(1+4.793/100)),
         E1198-(E1198/(1+Dashboard!$F$4))
      )
   )
)</f>
        <v>0</v>
      </c>
      <c r="J1198" s="26">
        <f>Bank2[[#This Row],[Money in/ (Money out)]]-Bank2[[#This Row],[GST/HST]]</f>
        <v>0</v>
      </c>
      <c r="L1198" s="23">
        <f t="shared" si="54"/>
        <v>0</v>
      </c>
    </row>
    <row r="1199" spans="4:12" x14ac:dyDescent="0.2">
      <c r="D1199" s="397">
        <f>_xlfn.XLOOKUP(C:C,Table1[for Import to Bank Register dropdown],Table1[for Pivot],0,0,1)</f>
        <v>0</v>
      </c>
      <c r="E1199" s="403"/>
      <c r="F1199" s="146">
        <f t="shared" si="56"/>
        <v>2222222</v>
      </c>
      <c r="G1199" s="375">
        <f t="shared" si="55"/>
        <v>0</v>
      </c>
      <c r="I1199" s="376">
        <f>IF(OR(C1199="150 Directors advances", C1199="120 accounts receivable", C1199="720.2 Automobile - Insurance", C1199="720.3 Automobile - License", C1199="870.4 Rent - Insurance", C1199="870.6 Rent - Property Tax", C1199="870.7 Rent - Homeoffice", C1199="870.9 Rent - Water"),
   0,
   IF(Dashboard!$F$5="Quick",
      IF(OR(C1199="190 Automobile",C1199="200 computer hardware",C1199="210 Computer software",C1199="220 Quickbooks software",C1199="230 Office equipment",C1199="240 Office furniture"),
         E1199-(E1199/(1+Dashboard!$F$4)),
         0
      ),
      IF(C1199="750 Business promotion",
         E1199-(E1199/(1+4.793/100)),
         E1199-(E1199/(1+Dashboard!$F$4))
      )
   )
)</f>
        <v>0</v>
      </c>
      <c r="J1199" s="26">
        <f>Bank2[[#This Row],[Money in/ (Money out)]]-Bank2[[#This Row],[GST/HST]]</f>
        <v>0</v>
      </c>
      <c r="L1199" s="23">
        <f t="shared" si="54"/>
        <v>0</v>
      </c>
    </row>
    <row r="1200" spans="4:12" x14ac:dyDescent="0.2">
      <c r="D1200" s="397">
        <f>_xlfn.XLOOKUP(C:C,Table1[for Import to Bank Register dropdown],Table1[for Pivot],0,0,1)</f>
        <v>0</v>
      </c>
      <c r="E1200" s="403"/>
      <c r="F1200" s="146">
        <f t="shared" si="56"/>
        <v>2222222</v>
      </c>
      <c r="G1200" s="375">
        <f t="shared" si="55"/>
        <v>0</v>
      </c>
      <c r="I1200" s="376">
        <f>IF(OR(C1200="150 Directors advances", C1200="120 accounts receivable", C1200="720.2 Automobile - Insurance", C1200="720.3 Automobile - License", C1200="870.4 Rent - Insurance", C1200="870.6 Rent - Property Tax", C1200="870.7 Rent - Homeoffice", C1200="870.9 Rent - Water"),
   0,
   IF(Dashboard!$F$5="Quick",
      IF(OR(C1200="190 Automobile",C1200="200 computer hardware",C1200="210 Computer software",C1200="220 Quickbooks software",C1200="230 Office equipment",C1200="240 Office furniture"),
         E1200-(E1200/(1+Dashboard!$F$4)),
         0
      ),
      IF(C1200="750 Business promotion",
         E1200-(E1200/(1+4.793/100)),
         E1200-(E1200/(1+Dashboard!$F$4))
      )
   )
)</f>
        <v>0</v>
      </c>
      <c r="J1200" s="26">
        <f>Bank2[[#This Row],[Money in/ (Money out)]]-Bank2[[#This Row],[GST/HST]]</f>
        <v>0</v>
      </c>
      <c r="L1200" s="23">
        <f t="shared" si="54"/>
        <v>0</v>
      </c>
    </row>
    <row r="1201" spans="4:12" x14ac:dyDescent="0.2">
      <c r="D1201" s="397">
        <f>_xlfn.XLOOKUP(C:C,Table1[for Import to Bank Register dropdown],Table1[for Pivot],0,0,1)</f>
        <v>0</v>
      </c>
      <c r="E1201" s="403"/>
      <c r="F1201" s="146">
        <f t="shared" si="56"/>
        <v>2222222</v>
      </c>
      <c r="G1201" s="375">
        <f t="shared" si="55"/>
        <v>0</v>
      </c>
      <c r="I1201" s="376">
        <f>IF(OR(C1201="150 Directors advances", C1201="120 accounts receivable", C1201="720.2 Automobile - Insurance", C1201="720.3 Automobile - License", C1201="870.4 Rent - Insurance", C1201="870.6 Rent - Property Tax", C1201="870.7 Rent - Homeoffice", C1201="870.9 Rent - Water"),
   0,
   IF(Dashboard!$F$5="Quick",
      IF(OR(C1201="190 Automobile",C1201="200 computer hardware",C1201="210 Computer software",C1201="220 Quickbooks software",C1201="230 Office equipment",C1201="240 Office furniture"),
         E1201-(E1201/(1+Dashboard!$F$4)),
         0
      ),
      IF(C1201="750 Business promotion",
         E1201-(E1201/(1+4.793/100)),
         E1201-(E1201/(1+Dashboard!$F$4))
      )
   )
)</f>
        <v>0</v>
      </c>
      <c r="J1201" s="26">
        <f>Bank2[[#This Row],[Money in/ (Money out)]]-Bank2[[#This Row],[GST/HST]]</f>
        <v>0</v>
      </c>
      <c r="L1201" s="23">
        <f t="shared" si="54"/>
        <v>0</v>
      </c>
    </row>
    <row r="1202" spans="4:12" x14ac:dyDescent="0.2">
      <c r="D1202" s="397">
        <f>_xlfn.XLOOKUP(C:C,Table1[for Import to Bank Register dropdown],Table1[for Pivot],0,0,1)</f>
        <v>0</v>
      </c>
      <c r="E1202" s="403"/>
      <c r="F1202" s="146">
        <f t="shared" si="56"/>
        <v>2222222</v>
      </c>
      <c r="G1202" s="375">
        <f t="shared" si="55"/>
        <v>0</v>
      </c>
      <c r="I1202" s="376">
        <f>IF(OR(C1202="150 Directors advances", C1202="120 accounts receivable", C1202="720.2 Automobile - Insurance", C1202="720.3 Automobile - License", C1202="870.4 Rent - Insurance", C1202="870.6 Rent - Property Tax", C1202="870.7 Rent - Homeoffice", C1202="870.9 Rent - Water"),
   0,
   IF(Dashboard!$F$5="Quick",
      IF(OR(C1202="190 Automobile",C1202="200 computer hardware",C1202="210 Computer software",C1202="220 Quickbooks software",C1202="230 Office equipment",C1202="240 Office furniture"),
         E1202-(E1202/(1+Dashboard!$F$4)),
         0
      ),
      IF(C1202="750 Business promotion",
         E1202-(E1202/(1+4.793/100)),
         E1202-(E1202/(1+Dashboard!$F$4))
      )
   )
)</f>
        <v>0</v>
      </c>
      <c r="J1202" s="26">
        <f>Bank2[[#This Row],[Money in/ (Money out)]]-Bank2[[#This Row],[GST/HST]]</f>
        <v>0</v>
      </c>
      <c r="L1202" s="23">
        <f t="shared" si="54"/>
        <v>0</v>
      </c>
    </row>
    <row r="1203" spans="4:12" x14ac:dyDescent="0.2">
      <c r="D1203" s="397">
        <f>_xlfn.XLOOKUP(C:C,Table1[for Import to Bank Register dropdown],Table1[for Pivot],0,0,1)</f>
        <v>0</v>
      </c>
      <c r="E1203" s="403"/>
      <c r="F1203" s="146">
        <f t="shared" si="56"/>
        <v>2222222</v>
      </c>
      <c r="G1203" s="375">
        <f t="shared" si="55"/>
        <v>0</v>
      </c>
      <c r="I1203" s="376">
        <f>IF(OR(C1203="150 Directors advances", C1203="120 accounts receivable", C1203="720.2 Automobile - Insurance", C1203="720.3 Automobile - License", C1203="870.4 Rent - Insurance", C1203="870.6 Rent - Property Tax", C1203="870.7 Rent - Homeoffice", C1203="870.9 Rent - Water"),
   0,
   IF(Dashboard!$F$5="Quick",
      IF(OR(C1203="190 Automobile",C1203="200 computer hardware",C1203="210 Computer software",C1203="220 Quickbooks software",C1203="230 Office equipment",C1203="240 Office furniture"),
         E1203-(E1203/(1+Dashboard!$F$4)),
         0
      ),
      IF(C1203="750 Business promotion",
         E1203-(E1203/(1+4.793/100)),
         E1203-(E1203/(1+Dashboard!$F$4))
      )
   )
)</f>
        <v>0</v>
      </c>
      <c r="J1203" s="26">
        <f>Bank2[[#This Row],[Money in/ (Money out)]]-Bank2[[#This Row],[GST/HST]]</f>
        <v>0</v>
      </c>
      <c r="L1203" s="23">
        <f t="shared" si="54"/>
        <v>0</v>
      </c>
    </row>
    <row r="1204" spans="4:12" x14ac:dyDescent="0.2">
      <c r="D1204" s="397">
        <f>_xlfn.XLOOKUP(C:C,Table1[for Import to Bank Register dropdown],Table1[for Pivot],0,0,1)</f>
        <v>0</v>
      </c>
      <c r="E1204" s="403"/>
      <c r="F1204" s="146">
        <f t="shared" si="56"/>
        <v>2222222</v>
      </c>
      <c r="G1204" s="375">
        <f t="shared" si="55"/>
        <v>0</v>
      </c>
      <c r="I1204" s="376">
        <f>IF(OR(C1204="150 Directors advances", C1204="120 accounts receivable", C1204="720.2 Automobile - Insurance", C1204="720.3 Automobile - License", C1204="870.4 Rent - Insurance", C1204="870.6 Rent - Property Tax", C1204="870.7 Rent - Homeoffice", C1204="870.9 Rent - Water"),
   0,
   IF(Dashboard!$F$5="Quick",
      IF(OR(C1204="190 Automobile",C1204="200 computer hardware",C1204="210 Computer software",C1204="220 Quickbooks software",C1204="230 Office equipment",C1204="240 Office furniture"),
         E1204-(E1204/(1+Dashboard!$F$4)),
         0
      ),
      IF(C1204="750 Business promotion",
         E1204-(E1204/(1+4.793/100)),
         E1204-(E1204/(1+Dashboard!$F$4))
      )
   )
)</f>
        <v>0</v>
      </c>
      <c r="J1204" s="26">
        <f>Bank2[[#This Row],[Money in/ (Money out)]]-Bank2[[#This Row],[GST/HST]]</f>
        <v>0</v>
      </c>
      <c r="L1204" s="23">
        <f t="shared" si="54"/>
        <v>0</v>
      </c>
    </row>
    <row r="1205" spans="4:12" x14ac:dyDescent="0.2">
      <c r="D1205" s="397">
        <f>_xlfn.XLOOKUP(C:C,Table1[for Import to Bank Register dropdown],Table1[for Pivot],0,0,1)</f>
        <v>0</v>
      </c>
      <c r="E1205" s="403"/>
      <c r="F1205" s="146">
        <f t="shared" si="56"/>
        <v>2222222</v>
      </c>
      <c r="G1205" s="375">
        <f t="shared" si="55"/>
        <v>0</v>
      </c>
      <c r="I1205" s="376">
        <f>IF(OR(C1205="150 Directors advances", C1205="120 accounts receivable", C1205="720.2 Automobile - Insurance", C1205="720.3 Automobile - License", C1205="870.4 Rent - Insurance", C1205="870.6 Rent - Property Tax", C1205="870.7 Rent - Homeoffice", C1205="870.9 Rent - Water"),
   0,
   IF(Dashboard!$F$5="Quick",
      IF(OR(C1205="190 Automobile",C1205="200 computer hardware",C1205="210 Computer software",C1205="220 Quickbooks software",C1205="230 Office equipment",C1205="240 Office furniture"),
         E1205-(E1205/(1+Dashboard!$F$4)),
         0
      ),
      IF(C1205="750 Business promotion",
         E1205-(E1205/(1+4.793/100)),
         E1205-(E1205/(1+Dashboard!$F$4))
      )
   )
)</f>
        <v>0</v>
      </c>
      <c r="J1205" s="26">
        <f>Bank2[[#This Row],[Money in/ (Money out)]]-Bank2[[#This Row],[GST/HST]]</f>
        <v>0</v>
      </c>
      <c r="L1205" s="23">
        <f t="shared" si="54"/>
        <v>0</v>
      </c>
    </row>
    <row r="1206" spans="4:12" x14ac:dyDescent="0.2">
      <c r="D1206" s="397">
        <f>_xlfn.XLOOKUP(C:C,Table1[for Import to Bank Register dropdown],Table1[for Pivot],0,0,1)</f>
        <v>0</v>
      </c>
      <c r="E1206" s="403"/>
      <c r="F1206" s="146">
        <f t="shared" si="56"/>
        <v>2222222</v>
      </c>
      <c r="G1206" s="375">
        <f t="shared" si="55"/>
        <v>0</v>
      </c>
      <c r="I1206" s="376">
        <f>IF(OR(C1206="150 Directors advances", C1206="120 accounts receivable", C1206="720.2 Automobile - Insurance", C1206="720.3 Automobile - License", C1206="870.4 Rent - Insurance", C1206="870.6 Rent - Property Tax", C1206="870.7 Rent - Homeoffice", C1206="870.9 Rent - Water"),
   0,
   IF(Dashboard!$F$5="Quick",
      IF(OR(C1206="190 Automobile",C1206="200 computer hardware",C1206="210 Computer software",C1206="220 Quickbooks software",C1206="230 Office equipment",C1206="240 Office furniture"),
         E1206-(E1206/(1+Dashboard!$F$4)),
         0
      ),
      IF(C1206="750 Business promotion",
         E1206-(E1206/(1+4.793/100)),
         E1206-(E1206/(1+Dashboard!$F$4))
      )
   )
)</f>
        <v>0</v>
      </c>
      <c r="J1206" s="26">
        <f>Bank2[[#This Row],[Money in/ (Money out)]]-Bank2[[#This Row],[GST/HST]]</f>
        <v>0</v>
      </c>
      <c r="L1206" s="23">
        <f t="shared" si="54"/>
        <v>0</v>
      </c>
    </row>
    <row r="1207" spans="4:12" x14ac:dyDescent="0.2">
      <c r="D1207" s="397">
        <f>_xlfn.XLOOKUP(C:C,Table1[for Import to Bank Register dropdown],Table1[for Pivot],0,0,1)</f>
        <v>0</v>
      </c>
      <c r="E1207" s="403"/>
      <c r="F1207" s="146">
        <f t="shared" si="56"/>
        <v>2222222</v>
      </c>
      <c r="G1207" s="375">
        <f t="shared" si="55"/>
        <v>0</v>
      </c>
      <c r="I1207" s="376">
        <f>IF(OR(C1207="150 Directors advances", C1207="120 accounts receivable", C1207="720.2 Automobile - Insurance", C1207="720.3 Automobile - License", C1207="870.4 Rent - Insurance", C1207="870.6 Rent - Property Tax", C1207="870.7 Rent - Homeoffice", C1207="870.9 Rent - Water"),
   0,
   IF(Dashboard!$F$5="Quick",
      IF(OR(C1207="190 Automobile",C1207="200 computer hardware",C1207="210 Computer software",C1207="220 Quickbooks software",C1207="230 Office equipment",C1207="240 Office furniture"),
         E1207-(E1207/(1+Dashboard!$F$4)),
         0
      ),
      IF(C1207="750 Business promotion",
         E1207-(E1207/(1+4.793/100)),
         E1207-(E1207/(1+Dashboard!$F$4))
      )
   )
)</f>
        <v>0</v>
      </c>
      <c r="J1207" s="26">
        <f>Bank2[[#This Row],[Money in/ (Money out)]]-Bank2[[#This Row],[GST/HST]]</f>
        <v>0</v>
      </c>
      <c r="L1207" s="23">
        <f t="shared" si="54"/>
        <v>0</v>
      </c>
    </row>
    <row r="1208" spans="4:12" x14ac:dyDescent="0.2">
      <c r="D1208" s="397">
        <f>_xlfn.XLOOKUP(C:C,Table1[for Import to Bank Register dropdown],Table1[for Pivot],0,0,1)</f>
        <v>0</v>
      </c>
      <c r="E1208" s="403"/>
      <c r="F1208" s="146">
        <f t="shared" si="56"/>
        <v>2222222</v>
      </c>
      <c r="G1208" s="375">
        <f t="shared" si="55"/>
        <v>0</v>
      </c>
      <c r="I1208" s="376">
        <f>IF(OR(C1208="150 Directors advances", C1208="120 accounts receivable", C1208="720.2 Automobile - Insurance", C1208="720.3 Automobile - License", C1208="870.4 Rent - Insurance", C1208="870.6 Rent - Property Tax", C1208="870.7 Rent - Homeoffice", C1208="870.9 Rent - Water"),
   0,
   IF(Dashboard!$F$5="Quick",
      IF(OR(C1208="190 Automobile",C1208="200 computer hardware",C1208="210 Computer software",C1208="220 Quickbooks software",C1208="230 Office equipment",C1208="240 Office furniture"),
         E1208-(E1208/(1+Dashboard!$F$4)),
         0
      ),
      IF(C1208="750 Business promotion",
         E1208-(E1208/(1+4.793/100)),
         E1208-(E1208/(1+Dashboard!$F$4))
      )
   )
)</f>
        <v>0</v>
      </c>
      <c r="J1208" s="26">
        <f>Bank2[[#This Row],[Money in/ (Money out)]]-Bank2[[#This Row],[GST/HST]]</f>
        <v>0</v>
      </c>
      <c r="L1208" s="23">
        <f t="shared" si="54"/>
        <v>0</v>
      </c>
    </row>
    <row r="1209" spans="4:12" x14ac:dyDescent="0.2">
      <c r="D1209" s="397">
        <f>_xlfn.XLOOKUP(C:C,Table1[for Import to Bank Register dropdown],Table1[for Pivot],0,0,1)</f>
        <v>0</v>
      </c>
      <c r="E1209" s="403"/>
      <c r="F1209" s="146">
        <f t="shared" si="56"/>
        <v>2222222</v>
      </c>
      <c r="G1209" s="375">
        <f t="shared" si="55"/>
        <v>0</v>
      </c>
      <c r="I1209" s="376">
        <f>IF(OR(C1209="150 Directors advances", C1209="120 accounts receivable", C1209="720.2 Automobile - Insurance", C1209="720.3 Automobile - License", C1209="870.4 Rent - Insurance", C1209="870.6 Rent - Property Tax", C1209="870.7 Rent - Homeoffice", C1209="870.9 Rent - Water"),
   0,
   IF(Dashboard!$F$5="Quick",
      IF(OR(C1209="190 Automobile",C1209="200 computer hardware",C1209="210 Computer software",C1209="220 Quickbooks software",C1209="230 Office equipment",C1209="240 Office furniture"),
         E1209-(E1209/(1+Dashboard!$F$4)),
         0
      ),
      IF(C1209="750 Business promotion",
         E1209-(E1209/(1+4.793/100)),
         E1209-(E1209/(1+Dashboard!$F$4))
      )
   )
)</f>
        <v>0</v>
      </c>
      <c r="J1209" s="26">
        <f>Bank2[[#This Row],[Money in/ (Money out)]]-Bank2[[#This Row],[GST/HST]]</f>
        <v>0</v>
      </c>
      <c r="L1209" s="23">
        <f t="shared" si="54"/>
        <v>0</v>
      </c>
    </row>
    <row r="1210" spans="4:12" x14ac:dyDescent="0.2">
      <c r="D1210" s="397">
        <f>_xlfn.XLOOKUP(C:C,Table1[for Import to Bank Register dropdown],Table1[for Pivot],0,0,1)</f>
        <v>0</v>
      </c>
      <c r="E1210" s="403"/>
      <c r="F1210" s="146">
        <f t="shared" si="56"/>
        <v>2222222</v>
      </c>
      <c r="G1210" s="375">
        <f t="shared" si="55"/>
        <v>0</v>
      </c>
      <c r="I1210" s="376">
        <f>IF(OR(C1210="150 Directors advances", C1210="120 accounts receivable", C1210="720.2 Automobile - Insurance", C1210="720.3 Automobile - License", C1210="870.4 Rent - Insurance", C1210="870.6 Rent - Property Tax", C1210="870.7 Rent - Homeoffice", C1210="870.9 Rent - Water"),
   0,
   IF(Dashboard!$F$5="Quick",
      IF(OR(C1210="190 Automobile",C1210="200 computer hardware",C1210="210 Computer software",C1210="220 Quickbooks software",C1210="230 Office equipment",C1210="240 Office furniture"),
         E1210-(E1210/(1+Dashboard!$F$4)),
         0
      ),
      IF(C1210="750 Business promotion",
         E1210-(E1210/(1+4.793/100)),
         E1210-(E1210/(1+Dashboard!$F$4))
      )
   )
)</f>
        <v>0</v>
      </c>
      <c r="J1210" s="26">
        <f>Bank2[[#This Row],[Money in/ (Money out)]]-Bank2[[#This Row],[GST/HST]]</f>
        <v>0</v>
      </c>
      <c r="L1210" s="23">
        <f t="shared" si="54"/>
        <v>0</v>
      </c>
    </row>
    <row r="1211" spans="4:12" x14ac:dyDescent="0.2">
      <c r="D1211" s="397">
        <f>_xlfn.XLOOKUP(C:C,Table1[for Import to Bank Register dropdown],Table1[for Pivot],0,0,1)</f>
        <v>0</v>
      </c>
      <c r="E1211" s="403"/>
      <c r="F1211" s="146">
        <f t="shared" si="56"/>
        <v>2222222</v>
      </c>
      <c r="G1211" s="375">
        <f t="shared" si="55"/>
        <v>0</v>
      </c>
      <c r="I1211" s="376">
        <f>IF(OR(C1211="150 Directors advances", C1211="120 accounts receivable", C1211="720.2 Automobile - Insurance", C1211="720.3 Automobile - License", C1211="870.4 Rent - Insurance", C1211="870.6 Rent - Property Tax", C1211="870.7 Rent - Homeoffice", C1211="870.9 Rent - Water"),
   0,
   IF(Dashboard!$F$5="Quick",
      IF(OR(C1211="190 Automobile",C1211="200 computer hardware",C1211="210 Computer software",C1211="220 Quickbooks software",C1211="230 Office equipment",C1211="240 Office furniture"),
         E1211-(E1211/(1+Dashboard!$F$4)),
         0
      ),
      IF(C1211="750 Business promotion",
         E1211-(E1211/(1+4.793/100)),
         E1211-(E1211/(1+Dashboard!$F$4))
      )
   )
)</f>
        <v>0</v>
      </c>
      <c r="J1211" s="26">
        <f>Bank2[[#This Row],[Money in/ (Money out)]]-Bank2[[#This Row],[GST/HST]]</f>
        <v>0</v>
      </c>
      <c r="L1211" s="23">
        <f t="shared" si="54"/>
        <v>0</v>
      </c>
    </row>
    <row r="1212" spans="4:12" x14ac:dyDescent="0.2">
      <c r="D1212" s="397">
        <f>_xlfn.XLOOKUP(C:C,Table1[for Import to Bank Register dropdown],Table1[for Pivot],0,0,1)</f>
        <v>0</v>
      </c>
      <c r="E1212" s="403"/>
      <c r="F1212" s="146">
        <f t="shared" si="56"/>
        <v>2222222</v>
      </c>
      <c r="G1212" s="375">
        <f t="shared" si="55"/>
        <v>0</v>
      </c>
      <c r="I1212" s="376">
        <f>IF(OR(C1212="150 Directors advances", C1212="120 accounts receivable", C1212="720.2 Automobile - Insurance", C1212="720.3 Automobile - License", C1212="870.4 Rent - Insurance", C1212="870.6 Rent - Property Tax", C1212="870.7 Rent - Homeoffice", C1212="870.9 Rent - Water"),
   0,
   IF(Dashboard!$F$5="Quick",
      IF(OR(C1212="190 Automobile",C1212="200 computer hardware",C1212="210 Computer software",C1212="220 Quickbooks software",C1212="230 Office equipment",C1212="240 Office furniture"),
         E1212-(E1212/(1+Dashboard!$F$4)),
         0
      ),
      IF(C1212="750 Business promotion",
         E1212-(E1212/(1+4.793/100)),
         E1212-(E1212/(1+Dashboard!$F$4))
      )
   )
)</f>
        <v>0</v>
      </c>
      <c r="J1212" s="26">
        <f>Bank2[[#This Row],[Money in/ (Money out)]]-Bank2[[#This Row],[GST/HST]]</f>
        <v>0</v>
      </c>
      <c r="L1212" s="23">
        <f t="shared" si="54"/>
        <v>0</v>
      </c>
    </row>
    <row r="1213" spans="4:12" x14ac:dyDescent="0.2">
      <c r="D1213" s="397">
        <f>_xlfn.XLOOKUP(C:C,Table1[for Import to Bank Register dropdown],Table1[for Pivot],0,0,1)</f>
        <v>0</v>
      </c>
      <c r="E1213" s="403"/>
      <c r="F1213" s="146">
        <f t="shared" si="56"/>
        <v>2222222</v>
      </c>
      <c r="G1213" s="375">
        <f t="shared" si="55"/>
        <v>0</v>
      </c>
      <c r="I1213" s="376">
        <f>IF(OR(C1213="150 Directors advances", C1213="120 accounts receivable", C1213="720.2 Automobile - Insurance", C1213="720.3 Automobile - License", C1213="870.4 Rent - Insurance", C1213="870.6 Rent - Property Tax", C1213="870.7 Rent - Homeoffice", C1213="870.9 Rent - Water"),
   0,
   IF(Dashboard!$F$5="Quick",
      IF(OR(C1213="190 Automobile",C1213="200 computer hardware",C1213="210 Computer software",C1213="220 Quickbooks software",C1213="230 Office equipment",C1213="240 Office furniture"),
         E1213-(E1213/(1+Dashboard!$F$4)),
         0
      ),
      IF(C1213="750 Business promotion",
         E1213-(E1213/(1+4.793/100)),
         E1213-(E1213/(1+Dashboard!$F$4))
      )
   )
)</f>
        <v>0</v>
      </c>
      <c r="J1213" s="26">
        <f>Bank2[[#This Row],[Money in/ (Money out)]]-Bank2[[#This Row],[GST/HST]]</f>
        <v>0</v>
      </c>
      <c r="L1213" s="23">
        <f t="shared" si="54"/>
        <v>0</v>
      </c>
    </row>
    <row r="1214" spans="4:12" x14ac:dyDescent="0.2">
      <c r="D1214" s="397">
        <f>_xlfn.XLOOKUP(C:C,Table1[for Import to Bank Register dropdown],Table1[for Pivot],0,0,1)</f>
        <v>0</v>
      </c>
      <c r="E1214" s="403"/>
      <c r="F1214" s="146">
        <f t="shared" si="56"/>
        <v>2222222</v>
      </c>
      <c r="G1214" s="375">
        <f t="shared" si="55"/>
        <v>0</v>
      </c>
      <c r="I1214" s="376">
        <f>IF(OR(C1214="150 Directors advances", C1214="120 accounts receivable", C1214="720.2 Automobile - Insurance", C1214="720.3 Automobile - License", C1214="870.4 Rent - Insurance", C1214="870.6 Rent - Property Tax", C1214="870.7 Rent - Homeoffice", C1214="870.9 Rent - Water"),
   0,
   IF(Dashboard!$F$5="Quick",
      IF(OR(C1214="190 Automobile",C1214="200 computer hardware",C1214="210 Computer software",C1214="220 Quickbooks software",C1214="230 Office equipment",C1214="240 Office furniture"),
         E1214-(E1214/(1+Dashboard!$F$4)),
         0
      ),
      IF(C1214="750 Business promotion",
         E1214-(E1214/(1+4.793/100)),
         E1214-(E1214/(1+Dashboard!$F$4))
      )
   )
)</f>
        <v>0</v>
      </c>
      <c r="J1214" s="26">
        <f>Bank2[[#This Row],[Money in/ (Money out)]]-Bank2[[#This Row],[GST/HST]]</f>
        <v>0</v>
      </c>
      <c r="L1214" s="23">
        <f t="shared" si="54"/>
        <v>0</v>
      </c>
    </row>
    <row r="1215" spans="4:12" x14ac:dyDescent="0.2">
      <c r="D1215" s="397">
        <f>_xlfn.XLOOKUP(C:C,Table1[for Import to Bank Register dropdown],Table1[for Pivot],0,0,1)</f>
        <v>0</v>
      </c>
      <c r="E1215" s="403"/>
      <c r="F1215" s="146">
        <f t="shared" si="56"/>
        <v>2222222</v>
      </c>
      <c r="G1215" s="375">
        <f t="shared" si="55"/>
        <v>0</v>
      </c>
      <c r="I1215" s="376">
        <f>IF(OR(C1215="150 Directors advances", C1215="120 accounts receivable", C1215="720.2 Automobile - Insurance", C1215="720.3 Automobile - License", C1215="870.4 Rent - Insurance", C1215="870.6 Rent - Property Tax", C1215="870.7 Rent - Homeoffice", C1215="870.9 Rent - Water"),
   0,
   IF(Dashboard!$F$5="Quick",
      IF(OR(C1215="190 Automobile",C1215="200 computer hardware",C1215="210 Computer software",C1215="220 Quickbooks software",C1215="230 Office equipment",C1215="240 Office furniture"),
         E1215-(E1215/(1+Dashboard!$F$4)),
         0
      ),
      IF(C1215="750 Business promotion",
         E1215-(E1215/(1+4.793/100)),
         E1215-(E1215/(1+Dashboard!$F$4))
      )
   )
)</f>
        <v>0</v>
      </c>
      <c r="J1215" s="26">
        <f>Bank2[[#This Row],[Money in/ (Money out)]]-Bank2[[#This Row],[GST/HST]]</f>
        <v>0</v>
      </c>
      <c r="L1215" s="23">
        <f t="shared" si="54"/>
        <v>0</v>
      </c>
    </row>
    <row r="1216" spans="4:12" x14ac:dyDescent="0.2">
      <c r="D1216" s="397">
        <f>_xlfn.XLOOKUP(C:C,Table1[for Import to Bank Register dropdown],Table1[for Pivot],0,0,1)</f>
        <v>0</v>
      </c>
      <c r="E1216" s="403"/>
      <c r="F1216" s="146">
        <f t="shared" si="56"/>
        <v>2222222</v>
      </c>
      <c r="G1216" s="375">
        <f t="shared" si="55"/>
        <v>0</v>
      </c>
      <c r="I1216" s="376">
        <f>IF(OR(C1216="150 Directors advances", C1216="120 accounts receivable", C1216="720.2 Automobile - Insurance", C1216="720.3 Automobile - License", C1216="870.4 Rent - Insurance", C1216="870.6 Rent - Property Tax", C1216="870.7 Rent - Homeoffice", C1216="870.9 Rent - Water"),
   0,
   IF(Dashboard!$F$5="Quick",
      IF(OR(C1216="190 Automobile",C1216="200 computer hardware",C1216="210 Computer software",C1216="220 Quickbooks software",C1216="230 Office equipment",C1216="240 Office furniture"),
         E1216-(E1216/(1+Dashboard!$F$4)),
         0
      ),
      IF(C1216="750 Business promotion",
         E1216-(E1216/(1+4.793/100)),
         E1216-(E1216/(1+Dashboard!$F$4))
      )
   )
)</f>
        <v>0</v>
      </c>
      <c r="J1216" s="26">
        <f>Bank2[[#This Row],[Money in/ (Money out)]]-Bank2[[#This Row],[GST/HST]]</f>
        <v>0</v>
      </c>
      <c r="L1216" s="23">
        <f t="shared" si="54"/>
        <v>0</v>
      </c>
    </row>
    <row r="1217" spans="4:12" x14ac:dyDescent="0.2">
      <c r="D1217" s="397">
        <f>_xlfn.XLOOKUP(C:C,Table1[for Import to Bank Register dropdown],Table1[for Pivot],0,0,1)</f>
        <v>0</v>
      </c>
      <c r="E1217" s="403"/>
      <c r="F1217" s="146">
        <f t="shared" si="56"/>
        <v>2222222</v>
      </c>
      <c r="G1217" s="375">
        <f t="shared" si="55"/>
        <v>0</v>
      </c>
      <c r="I1217" s="376">
        <f>IF(OR(C1217="150 Directors advances", C1217="120 accounts receivable", C1217="720.2 Automobile - Insurance", C1217="720.3 Automobile - License", C1217="870.4 Rent - Insurance", C1217="870.6 Rent - Property Tax", C1217="870.7 Rent - Homeoffice", C1217="870.9 Rent - Water"),
   0,
   IF(Dashboard!$F$5="Quick",
      IF(OR(C1217="190 Automobile",C1217="200 computer hardware",C1217="210 Computer software",C1217="220 Quickbooks software",C1217="230 Office equipment",C1217="240 Office furniture"),
         E1217-(E1217/(1+Dashboard!$F$4)),
         0
      ),
      IF(C1217="750 Business promotion",
         E1217-(E1217/(1+4.793/100)),
         E1217-(E1217/(1+Dashboard!$F$4))
      )
   )
)</f>
        <v>0</v>
      </c>
      <c r="J1217" s="26">
        <f>Bank2[[#This Row],[Money in/ (Money out)]]-Bank2[[#This Row],[GST/HST]]</f>
        <v>0</v>
      </c>
      <c r="L1217" s="23">
        <f t="shared" si="54"/>
        <v>0</v>
      </c>
    </row>
    <row r="1218" spans="4:12" x14ac:dyDescent="0.2">
      <c r="D1218" s="397">
        <f>_xlfn.XLOOKUP(C:C,Table1[for Import to Bank Register dropdown],Table1[for Pivot],0,0,1)</f>
        <v>0</v>
      </c>
      <c r="E1218" s="403"/>
      <c r="F1218" s="146">
        <f t="shared" si="56"/>
        <v>2222222</v>
      </c>
      <c r="G1218" s="375">
        <f t="shared" si="55"/>
        <v>0</v>
      </c>
      <c r="I1218" s="376">
        <f>IF(OR(C1218="150 Directors advances", C1218="120 accounts receivable", C1218="720.2 Automobile - Insurance", C1218="720.3 Automobile - License", C1218="870.4 Rent - Insurance", C1218="870.6 Rent - Property Tax", C1218="870.7 Rent - Homeoffice", C1218="870.9 Rent - Water"),
   0,
   IF(Dashboard!$F$5="Quick",
      IF(OR(C1218="190 Automobile",C1218="200 computer hardware",C1218="210 Computer software",C1218="220 Quickbooks software",C1218="230 Office equipment",C1218="240 Office furniture"),
         E1218-(E1218/(1+Dashboard!$F$4)),
         0
      ),
      IF(C1218="750 Business promotion",
         E1218-(E1218/(1+4.793/100)),
         E1218-(E1218/(1+Dashboard!$F$4))
      )
   )
)</f>
        <v>0</v>
      </c>
      <c r="J1218" s="26">
        <f>Bank2[[#This Row],[Money in/ (Money out)]]-Bank2[[#This Row],[GST/HST]]</f>
        <v>0</v>
      </c>
      <c r="L1218" s="23">
        <f t="shared" si="54"/>
        <v>0</v>
      </c>
    </row>
    <row r="1219" spans="4:12" x14ac:dyDescent="0.2">
      <c r="D1219" s="397">
        <f>_xlfn.XLOOKUP(C:C,Table1[for Import to Bank Register dropdown],Table1[for Pivot],0,0,1)</f>
        <v>0</v>
      </c>
      <c r="E1219" s="403"/>
      <c r="F1219" s="146">
        <f t="shared" si="56"/>
        <v>2222222</v>
      </c>
      <c r="G1219" s="375">
        <f t="shared" si="55"/>
        <v>0</v>
      </c>
      <c r="I1219" s="376">
        <f>IF(OR(C1219="150 Directors advances", C1219="120 accounts receivable", C1219="720.2 Automobile - Insurance", C1219="720.3 Automobile - License", C1219="870.4 Rent - Insurance", C1219="870.6 Rent - Property Tax", C1219="870.7 Rent - Homeoffice", C1219="870.9 Rent - Water"),
   0,
   IF(Dashboard!$F$5="Quick",
      IF(OR(C1219="190 Automobile",C1219="200 computer hardware",C1219="210 Computer software",C1219="220 Quickbooks software",C1219="230 Office equipment",C1219="240 Office furniture"),
         E1219-(E1219/(1+Dashboard!$F$4)),
         0
      ),
      IF(C1219="750 Business promotion",
         E1219-(E1219/(1+4.793/100)),
         E1219-(E1219/(1+Dashboard!$F$4))
      )
   )
)</f>
        <v>0</v>
      </c>
      <c r="J1219" s="26">
        <f>Bank2[[#This Row],[Money in/ (Money out)]]-Bank2[[#This Row],[GST/HST]]</f>
        <v>0</v>
      </c>
      <c r="L1219" s="23">
        <f t="shared" si="54"/>
        <v>0</v>
      </c>
    </row>
    <row r="1220" spans="4:12" x14ac:dyDescent="0.2">
      <c r="D1220" s="397">
        <f>_xlfn.XLOOKUP(C:C,Table1[for Import to Bank Register dropdown],Table1[for Pivot],0,0,1)</f>
        <v>0</v>
      </c>
      <c r="E1220" s="403"/>
      <c r="F1220" s="146">
        <f t="shared" si="56"/>
        <v>2222222</v>
      </c>
      <c r="G1220" s="375">
        <f t="shared" si="55"/>
        <v>0</v>
      </c>
      <c r="I1220" s="376">
        <f>IF(OR(C1220="150 Directors advances", C1220="120 accounts receivable", C1220="720.2 Automobile - Insurance", C1220="720.3 Automobile - License", C1220="870.4 Rent - Insurance", C1220="870.6 Rent - Property Tax", C1220="870.7 Rent - Homeoffice", C1220="870.9 Rent - Water"),
   0,
   IF(Dashboard!$F$5="Quick",
      IF(OR(C1220="190 Automobile",C1220="200 computer hardware",C1220="210 Computer software",C1220="220 Quickbooks software",C1220="230 Office equipment",C1220="240 Office furniture"),
         E1220-(E1220/(1+Dashboard!$F$4)),
         0
      ),
      IF(C1220="750 Business promotion",
         E1220-(E1220/(1+4.793/100)),
         E1220-(E1220/(1+Dashboard!$F$4))
      )
   )
)</f>
        <v>0</v>
      </c>
      <c r="J1220" s="26">
        <f>Bank2[[#This Row],[Money in/ (Money out)]]-Bank2[[#This Row],[GST/HST]]</f>
        <v>0</v>
      </c>
      <c r="L1220" s="23">
        <f t="shared" si="54"/>
        <v>0</v>
      </c>
    </row>
    <row r="1221" spans="4:12" x14ac:dyDescent="0.2">
      <c r="D1221" s="397">
        <f>_xlfn.XLOOKUP(C:C,Table1[for Import to Bank Register dropdown],Table1[for Pivot],0,0,1)</f>
        <v>0</v>
      </c>
      <c r="E1221" s="403"/>
      <c r="F1221" s="146">
        <f t="shared" si="56"/>
        <v>2222222</v>
      </c>
      <c r="G1221" s="375">
        <f t="shared" si="55"/>
        <v>0</v>
      </c>
      <c r="I1221" s="376">
        <f>IF(OR(C1221="150 Directors advances", C1221="120 accounts receivable", C1221="720.2 Automobile - Insurance", C1221="720.3 Automobile - License", C1221="870.4 Rent - Insurance", C1221="870.6 Rent - Property Tax", C1221="870.7 Rent - Homeoffice", C1221="870.9 Rent - Water"),
   0,
   IF(Dashboard!$F$5="Quick",
      IF(OR(C1221="190 Automobile",C1221="200 computer hardware",C1221="210 Computer software",C1221="220 Quickbooks software",C1221="230 Office equipment",C1221="240 Office furniture"),
         E1221-(E1221/(1+Dashboard!$F$4)),
         0
      ),
      IF(C1221="750 Business promotion",
         E1221-(E1221/(1+4.793/100)),
         E1221-(E1221/(1+Dashboard!$F$4))
      )
   )
)</f>
        <v>0</v>
      </c>
      <c r="J1221" s="26">
        <f>Bank2[[#This Row],[Money in/ (Money out)]]-Bank2[[#This Row],[GST/HST]]</f>
        <v>0</v>
      </c>
      <c r="L1221" s="23">
        <f t="shared" si="54"/>
        <v>0</v>
      </c>
    </row>
    <row r="1222" spans="4:12" x14ac:dyDescent="0.2">
      <c r="D1222" s="397">
        <f>_xlfn.XLOOKUP(C:C,Table1[for Import to Bank Register dropdown],Table1[for Pivot],0,0,1)</f>
        <v>0</v>
      </c>
      <c r="E1222" s="403"/>
      <c r="F1222" s="146">
        <f t="shared" si="56"/>
        <v>2222222</v>
      </c>
      <c r="G1222" s="375">
        <f t="shared" si="55"/>
        <v>0</v>
      </c>
      <c r="I1222" s="376">
        <f>IF(OR(C1222="150 Directors advances", C1222="120 accounts receivable", C1222="720.2 Automobile - Insurance", C1222="720.3 Automobile - License", C1222="870.4 Rent - Insurance", C1222="870.6 Rent - Property Tax", C1222="870.7 Rent - Homeoffice", C1222="870.9 Rent - Water"),
   0,
   IF(Dashboard!$F$5="Quick",
      IF(OR(C1222="190 Automobile",C1222="200 computer hardware",C1222="210 Computer software",C1222="220 Quickbooks software",C1222="230 Office equipment",C1222="240 Office furniture"),
         E1222-(E1222/(1+Dashboard!$F$4)),
         0
      ),
      IF(C1222="750 Business promotion",
         E1222-(E1222/(1+4.793/100)),
         E1222-(E1222/(1+Dashboard!$F$4))
      )
   )
)</f>
        <v>0</v>
      </c>
      <c r="J1222" s="26">
        <f>Bank2[[#This Row],[Money in/ (Money out)]]-Bank2[[#This Row],[GST/HST]]</f>
        <v>0</v>
      </c>
      <c r="L1222" s="23">
        <f t="shared" si="54"/>
        <v>0</v>
      </c>
    </row>
    <row r="1223" spans="4:12" x14ac:dyDescent="0.2">
      <c r="D1223" s="397">
        <f>_xlfn.XLOOKUP(C:C,Table1[for Import to Bank Register dropdown],Table1[for Pivot],0,0,1)</f>
        <v>0</v>
      </c>
      <c r="E1223" s="403"/>
      <c r="F1223" s="146">
        <f t="shared" si="56"/>
        <v>2222222</v>
      </c>
      <c r="G1223" s="375">
        <f t="shared" si="55"/>
        <v>0</v>
      </c>
      <c r="I1223" s="376">
        <f>IF(OR(C1223="150 Directors advances", C1223="120 accounts receivable", C1223="720.2 Automobile - Insurance", C1223="720.3 Automobile - License", C1223="870.4 Rent - Insurance", C1223="870.6 Rent - Property Tax", C1223="870.7 Rent - Homeoffice", C1223="870.9 Rent - Water"),
   0,
   IF(Dashboard!$F$5="Quick",
      IF(OR(C1223="190 Automobile",C1223="200 computer hardware",C1223="210 Computer software",C1223="220 Quickbooks software",C1223="230 Office equipment",C1223="240 Office furniture"),
         E1223-(E1223/(1+Dashboard!$F$4)),
         0
      ),
      IF(C1223="750 Business promotion",
         E1223-(E1223/(1+4.793/100)),
         E1223-(E1223/(1+Dashboard!$F$4))
      )
   )
)</f>
        <v>0</v>
      </c>
      <c r="J1223" s="26">
        <f>Bank2[[#This Row],[Money in/ (Money out)]]-Bank2[[#This Row],[GST/HST]]</f>
        <v>0</v>
      </c>
      <c r="L1223" s="23">
        <f t="shared" ref="L1223:L1286" si="57">$L$3</f>
        <v>0</v>
      </c>
    </row>
    <row r="1224" spans="4:12" x14ac:dyDescent="0.2">
      <c r="D1224" s="397">
        <f>_xlfn.XLOOKUP(C:C,Table1[for Import to Bank Register dropdown],Table1[for Pivot],0,0,1)</f>
        <v>0</v>
      </c>
      <c r="E1224" s="403"/>
      <c r="F1224" s="146">
        <f t="shared" si="56"/>
        <v>2222222</v>
      </c>
      <c r="G1224" s="375">
        <f t="shared" si="55"/>
        <v>0</v>
      </c>
      <c r="I1224" s="376">
        <f>IF(OR(C1224="150 Directors advances", C1224="120 accounts receivable", C1224="720.2 Automobile - Insurance", C1224="720.3 Automobile - License", C1224="870.4 Rent - Insurance", C1224="870.6 Rent - Property Tax", C1224="870.7 Rent - Homeoffice", C1224="870.9 Rent - Water"),
   0,
   IF(Dashboard!$F$5="Quick",
      IF(OR(C1224="190 Automobile",C1224="200 computer hardware",C1224="210 Computer software",C1224="220 Quickbooks software",C1224="230 Office equipment",C1224="240 Office furniture"),
         E1224-(E1224/(1+Dashboard!$F$4)),
         0
      ),
      IF(C1224="750 Business promotion",
         E1224-(E1224/(1+4.793/100)),
         E1224-(E1224/(1+Dashboard!$F$4))
      )
   )
)</f>
        <v>0</v>
      </c>
      <c r="J1224" s="26">
        <f>Bank2[[#This Row],[Money in/ (Money out)]]-Bank2[[#This Row],[GST/HST]]</f>
        <v>0</v>
      </c>
      <c r="L1224" s="23">
        <f t="shared" si="57"/>
        <v>0</v>
      </c>
    </row>
    <row r="1225" spans="4:12" x14ac:dyDescent="0.2">
      <c r="D1225" s="397">
        <f>_xlfn.XLOOKUP(C:C,Table1[for Import to Bank Register dropdown],Table1[for Pivot],0,0,1)</f>
        <v>0</v>
      </c>
      <c r="E1225" s="403"/>
      <c r="F1225" s="146">
        <f t="shared" si="56"/>
        <v>2222222</v>
      </c>
      <c r="G1225" s="375">
        <f t="shared" si="55"/>
        <v>0</v>
      </c>
      <c r="I1225" s="376">
        <f>IF(OR(C1225="150 Directors advances", C1225="120 accounts receivable", C1225="720.2 Automobile - Insurance", C1225="720.3 Automobile - License", C1225="870.4 Rent - Insurance", C1225="870.6 Rent - Property Tax", C1225="870.7 Rent - Homeoffice", C1225="870.9 Rent - Water"),
   0,
   IF(Dashboard!$F$5="Quick",
      IF(OR(C1225="190 Automobile",C1225="200 computer hardware",C1225="210 Computer software",C1225="220 Quickbooks software",C1225="230 Office equipment",C1225="240 Office furniture"),
         E1225-(E1225/(1+Dashboard!$F$4)),
         0
      ),
      IF(C1225="750 Business promotion",
         E1225-(E1225/(1+4.793/100)),
         E1225-(E1225/(1+Dashboard!$F$4))
      )
   )
)</f>
        <v>0</v>
      </c>
      <c r="J1225" s="26">
        <f>Bank2[[#This Row],[Money in/ (Money out)]]-Bank2[[#This Row],[GST/HST]]</f>
        <v>0</v>
      </c>
      <c r="L1225" s="23">
        <f t="shared" si="57"/>
        <v>0</v>
      </c>
    </row>
    <row r="1226" spans="4:12" x14ac:dyDescent="0.2">
      <c r="D1226" s="397">
        <f>_xlfn.XLOOKUP(C:C,Table1[for Import to Bank Register dropdown],Table1[for Pivot],0,0,1)</f>
        <v>0</v>
      </c>
      <c r="E1226" s="403"/>
      <c r="F1226" s="146">
        <f t="shared" si="56"/>
        <v>2222222</v>
      </c>
      <c r="G1226" s="375">
        <f t="shared" ref="G1226:G1289" si="58">G1225+E1226</f>
        <v>0</v>
      </c>
      <c r="I1226" s="376">
        <f>IF(OR(C1226="150 Directors advances", C1226="120 accounts receivable", C1226="720.2 Automobile - Insurance", C1226="720.3 Automobile - License", C1226="870.4 Rent - Insurance", C1226="870.6 Rent - Property Tax", C1226="870.7 Rent - Homeoffice", C1226="870.9 Rent - Water"),
   0,
   IF(Dashboard!$F$5="Quick",
      IF(OR(C1226="190 Automobile",C1226="200 computer hardware",C1226="210 Computer software",C1226="220 Quickbooks software",C1226="230 Office equipment",C1226="240 Office furniture"),
         E1226-(E1226/(1+Dashboard!$F$4)),
         0
      ),
      IF(C1226="750 Business promotion",
         E1226-(E1226/(1+4.793/100)),
         E1226-(E1226/(1+Dashboard!$F$4))
      )
   )
)</f>
        <v>0</v>
      </c>
      <c r="J1226" s="26">
        <f>Bank2[[#This Row],[Money in/ (Money out)]]-Bank2[[#This Row],[GST/HST]]</f>
        <v>0</v>
      </c>
      <c r="L1226" s="23">
        <f t="shared" si="57"/>
        <v>0</v>
      </c>
    </row>
    <row r="1227" spans="4:12" x14ac:dyDescent="0.2">
      <c r="D1227" s="397">
        <f>_xlfn.XLOOKUP(C:C,Table1[for Import to Bank Register dropdown],Table1[for Pivot],0,0,1)</f>
        <v>0</v>
      </c>
      <c r="E1227" s="403"/>
      <c r="F1227" s="146">
        <f t="shared" ref="F1227:F1290" si="59">$E$2</f>
        <v>2222222</v>
      </c>
      <c r="G1227" s="375">
        <f t="shared" si="58"/>
        <v>0</v>
      </c>
      <c r="I1227" s="376">
        <f>IF(OR(C1227="150 Directors advances", C1227="120 accounts receivable", C1227="720.2 Automobile - Insurance", C1227="720.3 Automobile - License", C1227="870.4 Rent - Insurance", C1227="870.6 Rent - Property Tax", C1227="870.7 Rent - Homeoffice", C1227="870.9 Rent - Water"),
   0,
   IF(Dashboard!$F$5="Quick",
      IF(OR(C1227="190 Automobile",C1227="200 computer hardware",C1227="210 Computer software",C1227="220 Quickbooks software",C1227="230 Office equipment",C1227="240 Office furniture"),
         E1227-(E1227/(1+Dashboard!$F$4)),
         0
      ),
      IF(C1227="750 Business promotion",
         E1227-(E1227/(1+4.793/100)),
         E1227-(E1227/(1+Dashboard!$F$4))
      )
   )
)</f>
        <v>0</v>
      </c>
      <c r="J1227" s="26">
        <f>Bank2[[#This Row],[Money in/ (Money out)]]-Bank2[[#This Row],[GST/HST]]</f>
        <v>0</v>
      </c>
      <c r="L1227" s="23">
        <f t="shared" si="57"/>
        <v>0</v>
      </c>
    </row>
    <row r="1228" spans="4:12" x14ac:dyDescent="0.2">
      <c r="D1228" s="397">
        <f>_xlfn.XLOOKUP(C:C,Table1[for Import to Bank Register dropdown],Table1[for Pivot],0,0,1)</f>
        <v>0</v>
      </c>
      <c r="E1228" s="403"/>
      <c r="F1228" s="146">
        <f t="shared" si="59"/>
        <v>2222222</v>
      </c>
      <c r="G1228" s="375">
        <f t="shared" si="58"/>
        <v>0</v>
      </c>
      <c r="I1228" s="376">
        <f>IF(OR(C1228="150 Directors advances", C1228="120 accounts receivable", C1228="720.2 Automobile - Insurance", C1228="720.3 Automobile - License", C1228="870.4 Rent - Insurance", C1228="870.6 Rent - Property Tax", C1228="870.7 Rent - Homeoffice", C1228="870.9 Rent - Water"),
   0,
   IF(Dashboard!$F$5="Quick",
      IF(OR(C1228="190 Automobile",C1228="200 computer hardware",C1228="210 Computer software",C1228="220 Quickbooks software",C1228="230 Office equipment",C1228="240 Office furniture"),
         E1228-(E1228/(1+Dashboard!$F$4)),
         0
      ),
      IF(C1228="750 Business promotion",
         E1228-(E1228/(1+4.793/100)),
         E1228-(E1228/(1+Dashboard!$F$4))
      )
   )
)</f>
        <v>0</v>
      </c>
      <c r="J1228" s="26">
        <f>Bank2[[#This Row],[Money in/ (Money out)]]-Bank2[[#This Row],[GST/HST]]</f>
        <v>0</v>
      </c>
      <c r="L1228" s="23">
        <f t="shared" si="57"/>
        <v>0</v>
      </c>
    </row>
    <row r="1229" spans="4:12" x14ac:dyDescent="0.2">
      <c r="D1229" s="397">
        <f>_xlfn.XLOOKUP(C:C,Table1[for Import to Bank Register dropdown],Table1[for Pivot],0,0,1)</f>
        <v>0</v>
      </c>
      <c r="E1229" s="403"/>
      <c r="F1229" s="146">
        <f t="shared" si="59"/>
        <v>2222222</v>
      </c>
      <c r="G1229" s="375">
        <f t="shared" si="58"/>
        <v>0</v>
      </c>
      <c r="I1229" s="376">
        <f>IF(OR(C1229="150 Directors advances", C1229="120 accounts receivable", C1229="720.2 Automobile - Insurance", C1229="720.3 Automobile - License", C1229="870.4 Rent - Insurance", C1229="870.6 Rent - Property Tax", C1229="870.7 Rent - Homeoffice", C1229="870.9 Rent - Water"),
   0,
   IF(Dashboard!$F$5="Quick",
      IF(OR(C1229="190 Automobile",C1229="200 computer hardware",C1229="210 Computer software",C1229="220 Quickbooks software",C1229="230 Office equipment",C1229="240 Office furniture"),
         E1229-(E1229/(1+Dashboard!$F$4)),
         0
      ),
      IF(C1229="750 Business promotion",
         E1229-(E1229/(1+4.793/100)),
         E1229-(E1229/(1+Dashboard!$F$4))
      )
   )
)</f>
        <v>0</v>
      </c>
      <c r="J1229" s="26">
        <f>Bank2[[#This Row],[Money in/ (Money out)]]-Bank2[[#This Row],[GST/HST]]</f>
        <v>0</v>
      </c>
      <c r="L1229" s="23">
        <f t="shared" si="57"/>
        <v>0</v>
      </c>
    </row>
    <row r="1230" spans="4:12" x14ac:dyDescent="0.2">
      <c r="D1230" s="397">
        <f>_xlfn.XLOOKUP(C:C,Table1[for Import to Bank Register dropdown],Table1[for Pivot],0,0,1)</f>
        <v>0</v>
      </c>
      <c r="E1230" s="403"/>
      <c r="F1230" s="146">
        <f t="shared" si="59"/>
        <v>2222222</v>
      </c>
      <c r="G1230" s="375">
        <f t="shared" si="58"/>
        <v>0</v>
      </c>
      <c r="I1230" s="376">
        <f>IF(OR(C1230="150 Directors advances", C1230="120 accounts receivable", C1230="720.2 Automobile - Insurance", C1230="720.3 Automobile - License", C1230="870.4 Rent - Insurance", C1230="870.6 Rent - Property Tax", C1230="870.7 Rent - Homeoffice", C1230="870.9 Rent - Water"),
   0,
   IF(Dashboard!$F$5="Quick",
      IF(OR(C1230="190 Automobile",C1230="200 computer hardware",C1230="210 Computer software",C1230="220 Quickbooks software",C1230="230 Office equipment",C1230="240 Office furniture"),
         E1230-(E1230/(1+Dashboard!$F$4)),
         0
      ),
      IF(C1230="750 Business promotion",
         E1230-(E1230/(1+4.793/100)),
         E1230-(E1230/(1+Dashboard!$F$4))
      )
   )
)</f>
        <v>0</v>
      </c>
      <c r="J1230" s="26">
        <f>Bank2[[#This Row],[Money in/ (Money out)]]-Bank2[[#This Row],[GST/HST]]</f>
        <v>0</v>
      </c>
      <c r="L1230" s="23">
        <f t="shared" si="57"/>
        <v>0</v>
      </c>
    </row>
    <row r="1231" spans="4:12" x14ac:dyDescent="0.2">
      <c r="D1231" s="397">
        <f>_xlfn.XLOOKUP(C:C,Table1[for Import to Bank Register dropdown],Table1[for Pivot],0,0,1)</f>
        <v>0</v>
      </c>
      <c r="E1231" s="403"/>
      <c r="F1231" s="146">
        <f t="shared" si="59"/>
        <v>2222222</v>
      </c>
      <c r="G1231" s="375">
        <f t="shared" si="58"/>
        <v>0</v>
      </c>
      <c r="I1231" s="376">
        <f>IF(OR(C1231="150 Directors advances", C1231="120 accounts receivable", C1231="720.2 Automobile - Insurance", C1231="720.3 Automobile - License", C1231="870.4 Rent - Insurance", C1231="870.6 Rent - Property Tax", C1231="870.7 Rent - Homeoffice", C1231="870.9 Rent - Water"),
   0,
   IF(Dashboard!$F$5="Quick",
      IF(OR(C1231="190 Automobile",C1231="200 computer hardware",C1231="210 Computer software",C1231="220 Quickbooks software",C1231="230 Office equipment",C1231="240 Office furniture"),
         E1231-(E1231/(1+Dashboard!$F$4)),
         0
      ),
      IF(C1231="750 Business promotion",
         E1231-(E1231/(1+4.793/100)),
         E1231-(E1231/(1+Dashboard!$F$4))
      )
   )
)</f>
        <v>0</v>
      </c>
      <c r="J1231" s="26">
        <f>Bank2[[#This Row],[Money in/ (Money out)]]-Bank2[[#This Row],[GST/HST]]</f>
        <v>0</v>
      </c>
      <c r="L1231" s="23">
        <f t="shared" si="57"/>
        <v>0</v>
      </c>
    </row>
    <row r="1232" spans="4:12" x14ac:dyDescent="0.2">
      <c r="D1232" s="397">
        <f>_xlfn.XLOOKUP(C:C,Table1[for Import to Bank Register dropdown],Table1[for Pivot],0,0,1)</f>
        <v>0</v>
      </c>
      <c r="E1232" s="403"/>
      <c r="F1232" s="146">
        <f t="shared" si="59"/>
        <v>2222222</v>
      </c>
      <c r="G1232" s="375">
        <f t="shared" si="58"/>
        <v>0</v>
      </c>
      <c r="I1232" s="376">
        <f>IF(OR(C1232="150 Directors advances", C1232="120 accounts receivable", C1232="720.2 Automobile - Insurance", C1232="720.3 Automobile - License", C1232="870.4 Rent - Insurance", C1232="870.6 Rent - Property Tax", C1232="870.7 Rent - Homeoffice", C1232="870.9 Rent - Water"),
   0,
   IF(Dashboard!$F$5="Quick",
      IF(OR(C1232="190 Automobile",C1232="200 computer hardware",C1232="210 Computer software",C1232="220 Quickbooks software",C1232="230 Office equipment",C1232="240 Office furniture"),
         E1232-(E1232/(1+Dashboard!$F$4)),
         0
      ),
      IF(C1232="750 Business promotion",
         E1232-(E1232/(1+4.793/100)),
         E1232-(E1232/(1+Dashboard!$F$4))
      )
   )
)</f>
        <v>0</v>
      </c>
      <c r="J1232" s="26">
        <f>Bank2[[#This Row],[Money in/ (Money out)]]-Bank2[[#This Row],[GST/HST]]</f>
        <v>0</v>
      </c>
      <c r="L1232" s="23">
        <f t="shared" si="57"/>
        <v>0</v>
      </c>
    </row>
    <row r="1233" spans="4:12" x14ac:dyDescent="0.2">
      <c r="D1233" s="397">
        <f>_xlfn.XLOOKUP(C:C,Table1[for Import to Bank Register dropdown],Table1[for Pivot],0,0,1)</f>
        <v>0</v>
      </c>
      <c r="E1233" s="403"/>
      <c r="F1233" s="146">
        <f t="shared" si="59"/>
        <v>2222222</v>
      </c>
      <c r="G1233" s="375">
        <f t="shared" si="58"/>
        <v>0</v>
      </c>
      <c r="I1233" s="376">
        <f>IF(OR(C1233="150 Directors advances", C1233="120 accounts receivable", C1233="720.2 Automobile - Insurance", C1233="720.3 Automobile - License", C1233="870.4 Rent - Insurance", C1233="870.6 Rent - Property Tax", C1233="870.7 Rent - Homeoffice", C1233="870.9 Rent - Water"),
   0,
   IF(Dashboard!$F$5="Quick",
      IF(OR(C1233="190 Automobile",C1233="200 computer hardware",C1233="210 Computer software",C1233="220 Quickbooks software",C1233="230 Office equipment",C1233="240 Office furniture"),
         E1233-(E1233/(1+Dashboard!$F$4)),
         0
      ),
      IF(C1233="750 Business promotion",
         E1233-(E1233/(1+4.793/100)),
         E1233-(E1233/(1+Dashboard!$F$4))
      )
   )
)</f>
        <v>0</v>
      </c>
      <c r="J1233" s="26">
        <f>Bank2[[#This Row],[Money in/ (Money out)]]-Bank2[[#This Row],[GST/HST]]</f>
        <v>0</v>
      </c>
      <c r="L1233" s="23">
        <f t="shared" si="57"/>
        <v>0</v>
      </c>
    </row>
    <row r="1234" spans="4:12" x14ac:dyDescent="0.2">
      <c r="D1234" s="397">
        <f>_xlfn.XLOOKUP(C:C,Table1[for Import to Bank Register dropdown],Table1[for Pivot],0,0,1)</f>
        <v>0</v>
      </c>
      <c r="E1234" s="403"/>
      <c r="F1234" s="146">
        <f t="shared" si="59"/>
        <v>2222222</v>
      </c>
      <c r="G1234" s="375">
        <f t="shared" si="58"/>
        <v>0</v>
      </c>
      <c r="I1234" s="376">
        <f>IF(OR(C1234="150 Directors advances", C1234="120 accounts receivable", C1234="720.2 Automobile - Insurance", C1234="720.3 Automobile - License", C1234="870.4 Rent - Insurance", C1234="870.6 Rent - Property Tax", C1234="870.7 Rent - Homeoffice", C1234="870.9 Rent - Water"),
   0,
   IF(Dashboard!$F$5="Quick",
      IF(OR(C1234="190 Automobile",C1234="200 computer hardware",C1234="210 Computer software",C1234="220 Quickbooks software",C1234="230 Office equipment",C1234="240 Office furniture"),
         E1234-(E1234/(1+Dashboard!$F$4)),
         0
      ),
      IF(C1234="750 Business promotion",
         E1234-(E1234/(1+4.793/100)),
         E1234-(E1234/(1+Dashboard!$F$4))
      )
   )
)</f>
        <v>0</v>
      </c>
      <c r="J1234" s="26">
        <f>Bank2[[#This Row],[Money in/ (Money out)]]-Bank2[[#This Row],[GST/HST]]</f>
        <v>0</v>
      </c>
      <c r="L1234" s="23">
        <f t="shared" si="57"/>
        <v>0</v>
      </c>
    </row>
    <row r="1235" spans="4:12" x14ac:dyDescent="0.2">
      <c r="D1235" s="397">
        <f>_xlfn.XLOOKUP(C:C,Table1[for Import to Bank Register dropdown],Table1[for Pivot],0,0,1)</f>
        <v>0</v>
      </c>
      <c r="E1235" s="403"/>
      <c r="F1235" s="146">
        <f t="shared" si="59"/>
        <v>2222222</v>
      </c>
      <c r="G1235" s="375">
        <f t="shared" si="58"/>
        <v>0</v>
      </c>
      <c r="I1235" s="376">
        <f>IF(OR(C1235="150 Directors advances", C1235="120 accounts receivable", C1235="720.2 Automobile - Insurance", C1235="720.3 Automobile - License", C1235="870.4 Rent - Insurance", C1235="870.6 Rent - Property Tax", C1235="870.7 Rent - Homeoffice", C1235="870.9 Rent - Water"),
   0,
   IF(Dashboard!$F$5="Quick",
      IF(OR(C1235="190 Automobile",C1235="200 computer hardware",C1235="210 Computer software",C1235="220 Quickbooks software",C1235="230 Office equipment",C1235="240 Office furniture"),
         E1235-(E1235/(1+Dashboard!$F$4)),
         0
      ),
      IF(C1235="750 Business promotion",
         E1235-(E1235/(1+4.793/100)),
         E1235-(E1235/(1+Dashboard!$F$4))
      )
   )
)</f>
        <v>0</v>
      </c>
      <c r="J1235" s="26">
        <f>Bank2[[#This Row],[Money in/ (Money out)]]-Bank2[[#This Row],[GST/HST]]</f>
        <v>0</v>
      </c>
      <c r="L1235" s="23">
        <f t="shared" si="57"/>
        <v>0</v>
      </c>
    </row>
    <row r="1236" spans="4:12" x14ac:dyDescent="0.2">
      <c r="D1236" s="397">
        <f>_xlfn.XLOOKUP(C:C,Table1[for Import to Bank Register dropdown],Table1[for Pivot],0,0,1)</f>
        <v>0</v>
      </c>
      <c r="E1236" s="403"/>
      <c r="F1236" s="146">
        <f t="shared" si="59"/>
        <v>2222222</v>
      </c>
      <c r="G1236" s="375">
        <f t="shared" si="58"/>
        <v>0</v>
      </c>
      <c r="I1236" s="376">
        <f>IF(OR(C1236="150 Directors advances", C1236="120 accounts receivable", C1236="720.2 Automobile - Insurance", C1236="720.3 Automobile - License", C1236="870.4 Rent - Insurance", C1236="870.6 Rent - Property Tax", C1236="870.7 Rent - Homeoffice", C1236="870.9 Rent - Water"),
   0,
   IF(Dashboard!$F$5="Quick",
      IF(OR(C1236="190 Automobile",C1236="200 computer hardware",C1236="210 Computer software",C1236="220 Quickbooks software",C1236="230 Office equipment",C1236="240 Office furniture"),
         E1236-(E1236/(1+Dashboard!$F$4)),
         0
      ),
      IF(C1236="750 Business promotion",
         E1236-(E1236/(1+4.793/100)),
         E1236-(E1236/(1+Dashboard!$F$4))
      )
   )
)</f>
        <v>0</v>
      </c>
      <c r="J1236" s="26">
        <f>Bank2[[#This Row],[Money in/ (Money out)]]-Bank2[[#This Row],[GST/HST]]</f>
        <v>0</v>
      </c>
      <c r="L1236" s="23">
        <f t="shared" si="57"/>
        <v>0</v>
      </c>
    </row>
    <row r="1237" spans="4:12" x14ac:dyDescent="0.2">
      <c r="D1237" s="397">
        <f>_xlfn.XLOOKUP(C:C,Table1[for Import to Bank Register dropdown],Table1[for Pivot],0,0,1)</f>
        <v>0</v>
      </c>
      <c r="E1237" s="403"/>
      <c r="F1237" s="146">
        <f t="shared" si="59"/>
        <v>2222222</v>
      </c>
      <c r="G1237" s="375">
        <f t="shared" si="58"/>
        <v>0</v>
      </c>
      <c r="I1237" s="376">
        <f>IF(OR(C1237="150 Directors advances", C1237="120 accounts receivable", C1237="720.2 Automobile - Insurance", C1237="720.3 Automobile - License", C1237="870.4 Rent - Insurance", C1237="870.6 Rent - Property Tax", C1237="870.7 Rent - Homeoffice", C1237="870.9 Rent - Water"),
   0,
   IF(Dashboard!$F$5="Quick",
      IF(OR(C1237="190 Automobile",C1237="200 computer hardware",C1237="210 Computer software",C1237="220 Quickbooks software",C1237="230 Office equipment",C1237="240 Office furniture"),
         E1237-(E1237/(1+Dashboard!$F$4)),
         0
      ),
      IF(C1237="750 Business promotion",
         E1237-(E1237/(1+4.793/100)),
         E1237-(E1237/(1+Dashboard!$F$4))
      )
   )
)</f>
        <v>0</v>
      </c>
      <c r="J1237" s="26">
        <f>Bank2[[#This Row],[Money in/ (Money out)]]-Bank2[[#This Row],[GST/HST]]</f>
        <v>0</v>
      </c>
      <c r="L1237" s="23">
        <f t="shared" si="57"/>
        <v>0</v>
      </c>
    </row>
    <row r="1238" spans="4:12" x14ac:dyDescent="0.2">
      <c r="D1238" s="397">
        <f>_xlfn.XLOOKUP(C:C,Table1[for Import to Bank Register dropdown],Table1[for Pivot],0,0,1)</f>
        <v>0</v>
      </c>
      <c r="E1238" s="403"/>
      <c r="F1238" s="146">
        <f t="shared" si="59"/>
        <v>2222222</v>
      </c>
      <c r="G1238" s="375">
        <f t="shared" si="58"/>
        <v>0</v>
      </c>
      <c r="I1238" s="376">
        <f>IF(OR(C1238="150 Directors advances", C1238="120 accounts receivable", C1238="720.2 Automobile - Insurance", C1238="720.3 Automobile - License", C1238="870.4 Rent - Insurance", C1238="870.6 Rent - Property Tax", C1238="870.7 Rent - Homeoffice", C1238="870.9 Rent - Water"),
   0,
   IF(Dashboard!$F$5="Quick",
      IF(OR(C1238="190 Automobile",C1238="200 computer hardware",C1238="210 Computer software",C1238="220 Quickbooks software",C1238="230 Office equipment",C1238="240 Office furniture"),
         E1238-(E1238/(1+Dashboard!$F$4)),
         0
      ),
      IF(C1238="750 Business promotion",
         E1238-(E1238/(1+4.793/100)),
         E1238-(E1238/(1+Dashboard!$F$4))
      )
   )
)</f>
        <v>0</v>
      </c>
      <c r="J1238" s="26">
        <f>Bank2[[#This Row],[Money in/ (Money out)]]-Bank2[[#This Row],[GST/HST]]</f>
        <v>0</v>
      </c>
      <c r="L1238" s="23">
        <f t="shared" si="57"/>
        <v>0</v>
      </c>
    </row>
    <row r="1239" spans="4:12" x14ac:dyDescent="0.2">
      <c r="D1239" s="397">
        <f>_xlfn.XLOOKUP(C:C,Table1[for Import to Bank Register dropdown],Table1[for Pivot],0,0,1)</f>
        <v>0</v>
      </c>
      <c r="E1239" s="403"/>
      <c r="F1239" s="146">
        <f t="shared" si="59"/>
        <v>2222222</v>
      </c>
      <c r="G1239" s="375">
        <f t="shared" si="58"/>
        <v>0</v>
      </c>
      <c r="I1239" s="376">
        <f>IF(OR(C1239="150 Directors advances", C1239="120 accounts receivable", C1239="720.2 Automobile - Insurance", C1239="720.3 Automobile - License", C1239="870.4 Rent - Insurance", C1239="870.6 Rent - Property Tax", C1239="870.7 Rent - Homeoffice", C1239="870.9 Rent - Water"),
   0,
   IF(Dashboard!$F$5="Quick",
      IF(OR(C1239="190 Automobile",C1239="200 computer hardware",C1239="210 Computer software",C1239="220 Quickbooks software",C1239="230 Office equipment",C1239="240 Office furniture"),
         E1239-(E1239/(1+Dashboard!$F$4)),
         0
      ),
      IF(C1239="750 Business promotion",
         E1239-(E1239/(1+4.793/100)),
         E1239-(E1239/(1+Dashboard!$F$4))
      )
   )
)</f>
        <v>0</v>
      </c>
      <c r="J1239" s="26">
        <f>Bank2[[#This Row],[Money in/ (Money out)]]-Bank2[[#This Row],[GST/HST]]</f>
        <v>0</v>
      </c>
      <c r="L1239" s="23">
        <f t="shared" si="57"/>
        <v>0</v>
      </c>
    </row>
    <row r="1240" spans="4:12" x14ac:dyDescent="0.2">
      <c r="D1240" s="397">
        <f>_xlfn.XLOOKUP(C:C,Table1[for Import to Bank Register dropdown],Table1[for Pivot],0,0,1)</f>
        <v>0</v>
      </c>
      <c r="E1240" s="403"/>
      <c r="F1240" s="146">
        <f t="shared" si="59"/>
        <v>2222222</v>
      </c>
      <c r="G1240" s="375">
        <f t="shared" si="58"/>
        <v>0</v>
      </c>
      <c r="I1240" s="376">
        <f>IF(OR(C1240="150 Directors advances", C1240="120 accounts receivable", C1240="720.2 Automobile - Insurance", C1240="720.3 Automobile - License", C1240="870.4 Rent - Insurance", C1240="870.6 Rent - Property Tax", C1240="870.7 Rent - Homeoffice", C1240="870.9 Rent - Water"),
   0,
   IF(Dashboard!$F$5="Quick",
      IF(OR(C1240="190 Automobile",C1240="200 computer hardware",C1240="210 Computer software",C1240="220 Quickbooks software",C1240="230 Office equipment",C1240="240 Office furniture"),
         E1240-(E1240/(1+Dashboard!$F$4)),
         0
      ),
      IF(C1240="750 Business promotion",
         E1240-(E1240/(1+4.793/100)),
         E1240-(E1240/(1+Dashboard!$F$4))
      )
   )
)</f>
        <v>0</v>
      </c>
      <c r="J1240" s="26">
        <f>Bank2[[#This Row],[Money in/ (Money out)]]-Bank2[[#This Row],[GST/HST]]</f>
        <v>0</v>
      </c>
      <c r="L1240" s="23">
        <f t="shared" si="57"/>
        <v>0</v>
      </c>
    </row>
    <row r="1241" spans="4:12" x14ac:dyDescent="0.2">
      <c r="D1241" s="397">
        <f>_xlfn.XLOOKUP(C:C,Table1[for Import to Bank Register dropdown],Table1[for Pivot],0,0,1)</f>
        <v>0</v>
      </c>
      <c r="E1241" s="403"/>
      <c r="F1241" s="146">
        <f t="shared" si="59"/>
        <v>2222222</v>
      </c>
      <c r="G1241" s="375">
        <f t="shared" si="58"/>
        <v>0</v>
      </c>
      <c r="I1241" s="376">
        <f>IF(OR(C1241="150 Directors advances", C1241="120 accounts receivable", C1241="720.2 Automobile - Insurance", C1241="720.3 Automobile - License", C1241="870.4 Rent - Insurance", C1241="870.6 Rent - Property Tax", C1241="870.7 Rent - Homeoffice", C1241="870.9 Rent - Water"),
   0,
   IF(Dashboard!$F$5="Quick",
      IF(OR(C1241="190 Automobile",C1241="200 computer hardware",C1241="210 Computer software",C1241="220 Quickbooks software",C1241="230 Office equipment",C1241="240 Office furniture"),
         E1241-(E1241/(1+Dashboard!$F$4)),
         0
      ),
      IF(C1241="750 Business promotion",
         E1241-(E1241/(1+4.793/100)),
         E1241-(E1241/(1+Dashboard!$F$4))
      )
   )
)</f>
        <v>0</v>
      </c>
      <c r="J1241" s="26">
        <f>Bank2[[#This Row],[Money in/ (Money out)]]-Bank2[[#This Row],[GST/HST]]</f>
        <v>0</v>
      </c>
      <c r="L1241" s="23">
        <f t="shared" si="57"/>
        <v>0</v>
      </c>
    </row>
    <row r="1242" spans="4:12" x14ac:dyDescent="0.2">
      <c r="D1242" s="397">
        <f>_xlfn.XLOOKUP(C:C,Table1[for Import to Bank Register dropdown],Table1[for Pivot],0,0,1)</f>
        <v>0</v>
      </c>
      <c r="E1242" s="403"/>
      <c r="F1242" s="146">
        <f t="shared" si="59"/>
        <v>2222222</v>
      </c>
      <c r="G1242" s="375">
        <f t="shared" si="58"/>
        <v>0</v>
      </c>
      <c r="I1242" s="376">
        <f>IF(OR(C1242="150 Directors advances", C1242="120 accounts receivable", C1242="720.2 Automobile - Insurance", C1242="720.3 Automobile - License", C1242="870.4 Rent - Insurance", C1242="870.6 Rent - Property Tax", C1242="870.7 Rent - Homeoffice", C1242="870.9 Rent - Water"),
   0,
   IF(Dashboard!$F$5="Quick",
      IF(OR(C1242="190 Automobile",C1242="200 computer hardware",C1242="210 Computer software",C1242="220 Quickbooks software",C1242="230 Office equipment",C1242="240 Office furniture"),
         E1242-(E1242/(1+Dashboard!$F$4)),
         0
      ),
      IF(C1242="750 Business promotion",
         E1242-(E1242/(1+4.793/100)),
         E1242-(E1242/(1+Dashboard!$F$4))
      )
   )
)</f>
        <v>0</v>
      </c>
      <c r="J1242" s="26">
        <f>Bank2[[#This Row],[Money in/ (Money out)]]-Bank2[[#This Row],[GST/HST]]</f>
        <v>0</v>
      </c>
      <c r="L1242" s="23">
        <f t="shared" si="57"/>
        <v>0</v>
      </c>
    </row>
    <row r="1243" spans="4:12" x14ac:dyDescent="0.2">
      <c r="D1243" s="397">
        <f>_xlfn.XLOOKUP(C:C,Table1[for Import to Bank Register dropdown],Table1[for Pivot],0,0,1)</f>
        <v>0</v>
      </c>
      <c r="E1243" s="403"/>
      <c r="F1243" s="146">
        <f t="shared" si="59"/>
        <v>2222222</v>
      </c>
      <c r="G1243" s="375">
        <f t="shared" si="58"/>
        <v>0</v>
      </c>
      <c r="I1243" s="376">
        <f>IF(OR(C1243="150 Directors advances", C1243="120 accounts receivable", C1243="720.2 Automobile - Insurance", C1243="720.3 Automobile - License", C1243="870.4 Rent - Insurance", C1243="870.6 Rent - Property Tax", C1243="870.7 Rent - Homeoffice", C1243="870.9 Rent - Water"),
   0,
   IF(Dashboard!$F$5="Quick",
      IF(OR(C1243="190 Automobile",C1243="200 computer hardware",C1243="210 Computer software",C1243="220 Quickbooks software",C1243="230 Office equipment",C1243="240 Office furniture"),
         E1243-(E1243/(1+Dashboard!$F$4)),
         0
      ),
      IF(C1243="750 Business promotion",
         E1243-(E1243/(1+4.793/100)),
         E1243-(E1243/(1+Dashboard!$F$4))
      )
   )
)</f>
        <v>0</v>
      </c>
      <c r="J1243" s="26">
        <f>Bank2[[#This Row],[Money in/ (Money out)]]-Bank2[[#This Row],[GST/HST]]</f>
        <v>0</v>
      </c>
      <c r="L1243" s="23">
        <f t="shared" si="57"/>
        <v>0</v>
      </c>
    </row>
    <row r="1244" spans="4:12" x14ac:dyDescent="0.2">
      <c r="D1244" s="397">
        <f>_xlfn.XLOOKUP(C:C,Table1[for Import to Bank Register dropdown],Table1[for Pivot],0,0,1)</f>
        <v>0</v>
      </c>
      <c r="E1244" s="403"/>
      <c r="F1244" s="146">
        <f t="shared" si="59"/>
        <v>2222222</v>
      </c>
      <c r="G1244" s="375">
        <f t="shared" si="58"/>
        <v>0</v>
      </c>
      <c r="I1244" s="376">
        <f>IF(OR(C1244="150 Directors advances", C1244="120 accounts receivable", C1244="720.2 Automobile - Insurance", C1244="720.3 Automobile - License", C1244="870.4 Rent - Insurance", C1244="870.6 Rent - Property Tax", C1244="870.7 Rent - Homeoffice", C1244="870.9 Rent - Water"),
   0,
   IF(Dashboard!$F$5="Quick",
      IF(OR(C1244="190 Automobile",C1244="200 computer hardware",C1244="210 Computer software",C1244="220 Quickbooks software",C1244="230 Office equipment",C1244="240 Office furniture"),
         E1244-(E1244/(1+Dashboard!$F$4)),
         0
      ),
      IF(C1244="750 Business promotion",
         E1244-(E1244/(1+4.793/100)),
         E1244-(E1244/(1+Dashboard!$F$4))
      )
   )
)</f>
        <v>0</v>
      </c>
      <c r="J1244" s="26">
        <f>Bank2[[#This Row],[Money in/ (Money out)]]-Bank2[[#This Row],[GST/HST]]</f>
        <v>0</v>
      </c>
      <c r="L1244" s="23">
        <f t="shared" si="57"/>
        <v>0</v>
      </c>
    </row>
    <row r="1245" spans="4:12" x14ac:dyDescent="0.2">
      <c r="D1245" s="397">
        <f>_xlfn.XLOOKUP(C:C,Table1[for Import to Bank Register dropdown],Table1[for Pivot],0,0,1)</f>
        <v>0</v>
      </c>
      <c r="E1245" s="403"/>
      <c r="F1245" s="146">
        <f t="shared" si="59"/>
        <v>2222222</v>
      </c>
      <c r="G1245" s="375">
        <f t="shared" si="58"/>
        <v>0</v>
      </c>
      <c r="I1245" s="376">
        <f>IF(OR(C1245="150 Directors advances", C1245="120 accounts receivable", C1245="720.2 Automobile - Insurance", C1245="720.3 Automobile - License", C1245="870.4 Rent - Insurance", C1245="870.6 Rent - Property Tax", C1245="870.7 Rent - Homeoffice", C1245="870.9 Rent - Water"),
   0,
   IF(Dashboard!$F$5="Quick",
      IF(OR(C1245="190 Automobile",C1245="200 computer hardware",C1245="210 Computer software",C1245="220 Quickbooks software",C1245="230 Office equipment",C1245="240 Office furniture"),
         E1245-(E1245/(1+Dashboard!$F$4)),
         0
      ),
      IF(C1245="750 Business promotion",
         E1245-(E1245/(1+4.793/100)),
         E1245-(E1245/(1+Dashboard!$F$4))
      )
   )
)</f>
        <v>0</v>
      </c>
      <c r="J1245" s="26">
        <f>Bank2[[#This Row],[Money in/ (Money out)]]-Bank2[[#This Row],[GST/HST]]</f>
        <v>0</v>
      </c>
      <c r="L1245" s="23">
        <f t="shared" si="57"/>
        <v>0</v>
      </c>
    </row>
    <row r="1246" spans="4:12" x14ac:dyDescent="0.2">
      <c r="D1246" s="397">
        <f>_xlfn.XLOOKUP(C:C,Table1[for Import to Bank Register dropdown],Table1[for Pivot],0,0,1)</f>
        <v>0</v>
      </c>
      <c r="E1246" s="403"/>
      <c r="F1246" s="146">
        <f t="shared" si="59"/>
        <v>2222222</v>
      </c>
      <c r="G1246" s="375">
        <f t="shared" si="58"/>
        <v>0</v>
      </c>
      <c r="I1246" s="376">
        <f>IF(OR(C1246="150 Directors advances", C1246="120 accounts receivable", C1246="720.2 Automobile - Insurance", C1246="720.3 Automobile - License", C1246="870.4 Rent - Insurance", C1246="870.6 Rent - Property Tax", C1246="870.7 Rent - Homeoffice", C1246="870.9 Rent - Water"),
   0,
   IF(Dashboard!$F$5="Quick",
      IF(OR(C1246="190 Automobile",C1246="200 computer hardware",C1246="210 Computer software",C1246="220 Quickbooks software",C1246="230 Office equipment",C1246="240 Office furniture"),
         E1246-(E1246/(1+Dashboard!$F$4)),
         0
      ),
      IF(C1246="750 Business promotion",
         E1246-(E1246/(1+4.793/100)),
         E1246-(E1246/(1+Dashboard!$F$4))
      )
   )
)</f>
        <v>0</v>
      </c>
      <c r="J1246" s="26">
        <f>Bank2[[#This Row],[Money in/ (Money out)]]-Bank2[[#This Row],[GST/HST]]</f>
        <v>0</v>
      </c>
      <c r="L1246" s="23">
        <f t="shared" si="57"/>
        <v>0</v>
      </c>
    </row>
    <row r="1247" spans="4:12" x14ac:dyDescent="0.2">
      <c r="D1247" s="397">
        <f>_xlfn.XLOOKUP(C:C,Table1[for Import to Bank Register dropdown],Table1[for Pivot],0,0,1)</f>
        <v>0</v>
      </c>
      <c r="E1247" s="403"/>
      <c r="F1247" s="146">
        <f t="shared" si="59"/>
        <v>2222222</v>
      </c>
      <c r="G1247" s="375">
        <f t="shared" si="58"/>
        <v>0</v>
      </c>
      <c r="I1247" s="376">
        <f>IF(OR(C1247="150 Directors advances", C1247="120 accounts receivable", C1247="720.2 Automobile - Insurance", C1247="720.3 Automobile - License", C1247="870.4 Rent - Insurance", C1247="870.6 Rent - Property Tax", C1247="870.7 Rent - Homeoffice", C1247="870.9 Rent - Water"),
   0,
   IF(Dashboard!$F$5="Quick",
      IF(OR(C1247="190 Automobile",C1247="200 computer hardware",C1247="210 Computer software",C1247="220 Quickbooks software",C1247="230 Office equipment",C1247="240 Office furniture"),
         E1247-(E1247/(1+Dashboard!$F$4)),
         0
      ),
      IF(C1247="750 Business promotion",
         E1247-(E1247/(1+4.793/100)),
         E1247-(E1247/(1+Dashboard!$F$4))
      )
   )
)</f>
        <v>0</v>
      </c>
      <c r="J1247" s="26">
        <f>Bank2[[#This Row],[Money in/ (Money out)]]-Bank2[[#This Row],[GST/HST]]</f>
        <v>0</v>
      </c>
      <c r="L1247" s="23">
        <f t="shared" si="57"/>
        <v>0</v>
      </c>
    </row>
    <row r="1248" spans="4:12" x14ac:dyDescent="0.2">
      <c r="D1248" s="397">
        <f>_xlfn.XLOOKUP(C:C,Table1[for Import to Bank Register dropdown],Table1[for Pivot],0,0,1)</f>
        <v>0</v>
      </c>
      <c r="E1248" s="403"/>
      <c r="F1248" s="146">
        <f t="shared" si="59"/>
        <v>2222222</v>
      </c>
      <c r="G1248" s="375">
        <f t="shared" si="58"/>
        <v>0</v>
      </c>
      <c r="I1248" s="376">
        <f>IF(OR(C1248="150 Directors advances", C1248="120 accounts receivable", C1248="720.2 Automobile - Insurance", C1248="720.3 Automobile - License", C1248="870.4 Rent - Insurance", C1248="870.6 Rent - Property Tax", C1248="870.7 Rent - Homeoffice", C1248="870.9 Rent - Water"),
   0,
   IF(Dashboard!$F$5="Quick",
      IF(OR(C1248="190 Automobile",C1248="200 computer hardware",C1248="210 Computer software",C1248="220 Quickbooks software",C1248="230 Office equipment",C1248="240 Office furniture"),
         E1248-(E1248/(1+Dashboard!$F$4)),
         0
      ),
      IF(C1248="750 Business promotion",
         E1248-(E1248/(1+4.793/100)),
         E1248-(E1248/(1+Dashboard!$F$4))
      )
   )
)</f>
        <v>0</v>
      </c>
      <c r="J1248" s="26">
        <f>Bank2[[#This Row],[Money in/ (Money out)]]-Bank2[[#This Row],[GST/HST]]</f>
        <v>0</v>
      </c>
      <c r="L1248" s="23">
        <f t="shared" si="57"/>
        <v>0</v>
      </c>
    </row>
    <row r="1249" spans="4:12" x14ac:dyDescent="0.2">
      <c r="D1249" s="397">
        <f>_xlfn.XLOOKUP(C:C,Table1[for Import to Bank Register dropdown],Table1[for Pivot],0,0,1)</f>
        <v>0</v>
      </c>
      <c r="E1249" s="403"/>
      <c r="F1249" s="146">
        <f t="shared" si="59"/>
        <v>2222222</v>
      </c>
      <c r="G1249" s="375">
        <f t="shared" si="58"/>
        <v>0</v>
      </c>
      <c r="I1249" s="376">
        <f>IF(OR(C1249="150 Directors advances", C1249="120 accounts receivable", C1249="720.2 Automobile - Insurance", C1249="720.3 Automobile - License", C1249="870.4 Rent - Insurance", C1249="870.6 Rent - Property Tax", C1249="870.7 Rent - Homeoffice", C1249="870.9 Rent - Water"),
   0,
   IF(Dashboard!$F$5="Quick",
      IF(OR(C1249="190 Automobile",C1249="200 computer hardware",C1249="210 Computer software",C1249="220 Quickbooks software",C1249="230 Office equipment",C1249="240 Office furniture"),
         E1249-(E1249/(1+Dashboard!$F$4)),
         0
      ),
      IF(C1249="750 Business promotion",
         E1249-(E1249/(1+4.793/100)),
         E1249-(E1249/(1+Dashboard!$F$4))
      )
   )
)</f>
        <v>0</v>
      </c>
      <c r="J1249" s="26">
        <f>Bank2[[#This Row],[Money in/ (Money out)]]-Bank2[[#This Row],[GST/HST]]</f>
        <v>0</v>
      </c>
      <c r="L1249" s="23">
        <f t="shared" si="57"/>
        <v>0</v>
      </c>
    </row>
    <row r="1250" spans="4:12" x14ac:dyDescent="0.2">
      <c r="D1250" s="397">
        <f>_xlfn.XLOOKUP(C:C,Table1[for Import to Bank Register dropdown],Table1[for Pivot],0,0,1)</f>
        <v>0</v>
      </c>
      <c r="E1250" s="403"/>
      <c r="F1250" s="146">
        <f t="shared" si="59"/>
        <v>2222222</v>
      </c>
      <c r="G1250" s="375">
        <f t="shared" si="58"/>
        <v>0</v>
      </c>
      <c r="I1250" s="376">
        <f>IF(OR(C1250="150 Directors advances", C1250="120 accounts receivable", C1250="720.2 Automobile - Insurance", C1250="720.3 Automobile - License", C1250="870.4 Rent - Insurance", C1250="870.6 Rent - Property Tax", C1250="870.7 Rent - Homeoffice", C1250="870.9 Rent - Water"),
   0,
   IF(Dashboard!$F$5="Quick",
      IF(OR(C1250="190 Automobile",C1250="200 computer hardware",C1250="210 Computer software",C1250="220 Quickbooks software",C1250="230 Office equipment",C1250="240 Office furniture"),
         E1250-(E1250/(1+Dashboard!$F$4)),
         0
      ),
      IF(C1250="750 Business promotion",
         E1250-(E1250/(1+4.793/100)),
         E1250-(E1250/(1+Dashboard!$F$4))
      )
   )
)</f>
        <v>0</v>
      </c>
      <c r="J1250" s="26">
        <f>Bank2[[#This Row],[Money in/ (Money out)]]-Bank2[[#This Row],[GST/HST]]</f>
        <v>0</v>
      </c>
      <c r="L1250" s="23">
        <f t="shared" si="57"/>
        <v>0</v>
      </c>
    </row>
    <row r="1251" spans="4:12" x14ac:dyDescent="0.2">
      <c r="D1251" s="397">
        <f>_xlfn.XLOOKUP(C:C,Table1[for Import to Bank Register dropdown],Table1[for Pivot],0,0,1)</f>
        <v>0</v>
      </c>
      <c r="E1251" s="403"/>
      <c r="F1251" s="146">
        <f t="shared" si="59"/>
        <v>2222222</v>
      </c>
      <c r="G1251" s="375">
        <f t="shared" si="58"/>
        <v>0</v>
      </c>
      <c r="I1251" s="376">
        <f>IF(OR(C1251="150 Directors advances", C1251="120 accounts receivable", C1251="720.2 Automobile - Insurance", C1251="720.3 Automobile - License", C1251="870.4 Rent - Insurance", C1251="870.6 Rent - Property Tax", C1251="870.7 Rent - Homeoffice", C1251="870.9 Rent - Water"),
   0,
   IF(Dashboard!$F$5="Quick",
      IF(OR(C1251="190 Automobile",C1251="200 computer hardware",C1251="210 Computer software",C1251="220 Quickbooks software",C1251="230 Office equipment",C1251="240 Office furniture"),
         E1251-(E1251/(1+Dashboard!$F$4)),
         0
      ),
      IF(C1251="750 Business promotion",
         E1251-(E1251/(1+4.793/100)),
         E1251-(E1251/(1+Dashboard!$F$4))
      )
   )
)</f>
        <v>0</v>
      </c>
      <c r="J1251" s="26">
        <f>Bank2[[#This Row],[Money in/ (Money out)]]-Bank2[[#This Row],[GST/HST]]</f>
        <v>0</v>
      </c>
      <c r="L1251" s="23">
        <f t="shared" si="57"/>
        <v>0</v>
      </c>
    </row>
    <row r="1252" spans="4:12" x14ac:dyDescent="0.2">
      <c r="D1252" s="397">
        <f>_xlfn.XLOOKUP(C:C,Table1[for Import to Bank Register dropdown],Table1[for Pivot],0,0,1)</f>
        <v>0</v>
      </c>
      <c r="E1252" s="403"/>
      <c r="F1252" s="146">
        <f t="shared" si="59"/>
        <v>2222222</v>
      </c>
      <c r="G1252" s="375">
        <f t="shared" si="58"/>
        <v>0</v>
      </c>
      <c r="I1252" s="376">
        <f>IF(OR(C1252="150 Directors advances", C1252="120 accounts receivable", C1252="720.2 Automobile - Insurance", C1252="720.3 Automobile - License", C1252="870.4 Rent - Insurance", C1252="870.6 Rent - Property Tax", C1252="870.7 Rent - Homeoffice", C1252="870.9 Rent - Water"),
   0,
   IF(Dashboard!$F$5="Quick",
      IF(OR(C1252="190 Automobile",C1252="200 computer hardware",C1252="210 Computer software",C1252="220 Quickbooks software",C1252="230 Office equipment",C1252="240 Office furniture"),
         E1252-(E1252/(1+Dashboard!$F$4)),
         0
      ),
      IF(C1252="750 Business promotion",
         E1252-(E1252/(1+4.793/100)),
         E1252-(E1252/(1+Dashboard!$F$4))
      )
   )
)</f>
        <v>0</v>
      </c>
      <c r="J1252" s="26">
        <f>Bank2[[#This Row],[Money in/ (Money out)]]-Bank2[[#This Row],[GST/HST]]</f>
        <v>0</v>
      </c>
      <c r="L1252" s="23">
        <f t="shared" si="57"/>
        <v>0</v>
      </c>
    </row>
    <row r="1253" spans="4:12" x14ac:dyDescent="0.2">
      <c r="D1253" s="397">
        <f>_xlfn.XLOOKUP(C:C,Table1[for Import to Bank Register dropdown],Table1[for Pivot],0,0,1)</f>
        <v>0</v>
      </c>
      <c r="E1253" s="403"/>
      <c r="F1253" s="146">
        <f t="shared" si="59"/>
        <v>2222222</v>
      </c>
      <c r="G1253" s="375">
        <f t="shared" si="58"/>
        <v>0</v>
      </c>
      <c r="I1253" s="376">
        <f>IF(OR(C1253="150 Directors advances", C1253="120 accounts receivable", C1253="720.2 Automobile - Insurance", C1253="720.3 Automobile - License", C1253="870.4 Rent - Insurance", C1253="870.6 Rent - Property Tax", C1253="870.7 Rent - Homeoffice", C1253="870.9 Rent - Water"),
   0,
   IF(Dashboard!$F$5="Quick",
      IF(OR(C1253="190 Automobile",C1253="200 computer hardware",C1253="210 Computer software",C1253="220 Quickbooks software",C1253="230 Office equipment",C1253="240 Office furniture"),
         E1253-(E1253/(1+Dashboard!$F$4)),
         0
      ),
      IF(C1253="750 Business promotion",
         E1253-(E1253/(1+4.793/100)),
         E1253-(E1253/(1+Dashboard!$F$4))
      )
   )
)</f>
        <v>0</v>
      </c>
      <c r="J1253" s="26">
        <f>Bank2[[#This Row],[Money in/ (Money out)]]-Bank2[[#This Row],[GST/HST]]</f>
        <v>0</v>
      </c>
      <c r="L1253" s="23">
        <f t="shared" si="57"/>
        <v>0</v>
      </c>
    </row>
    <row r="1254" spans="4:12" x14ac:dyDescent="0.2">
      <c r="D1254" s="397">
        <f>_xlfn.XLOOKUP(C:C,Table1[for Import to Bank Register dropdown],Table1[for Pivot],0,0,1)</f>
        <v>0</v>
      </c>
      <c r="E1254" s="403"/>
      <c r="F1254" s="146">
        <f t="shared" si="59"/>
        <v>2222222</v>
      </c>
      <c r="G1254" s="375">
        <f t="shared" si="58"/>
        <v>0</v>
      </c>
      <c r="I1254" s="376">
        <f>IF(OR(C1254="150 Directors advances", C1254="120 accounts receivable", C1254="720.2 Automobile - Insurance", C1254="720.3 Automobile - License", C1254="870.4 Rent - Insurance", C1254="870.6 Rent - Property Tax", C1254="870.7 Rent - Homeoffice", C1254="870.9 Rent - Water"),
   0,
   IF(Dashboard!$F$5="Quick",
      IF(OR(C1254="190 Automobile",C1254="200 computer hardware",C1254="210 Computer software",C1254="220 Quickbooks software",C1254="230 Office equipment",C1254="240 Office furniture"),
         E1254-(E1254/(1+Dashboard!$F$4)),
         0
      ),
      IF(C1254="750 Business promotion",
         E1254-(E1254/(1+4.793/100)),
         E1254-(E1254/(1+Dashboard!$F$4))
      )
   )
)</f>
        <v>0</v>
      </c>
      <c r="J1254" s="26">
        <f>Bank2[[#This Row],[Money in/ (Money out)]]-Bank2[[#This Row],[GST/HST]]</f>
        <v>0</v>
      </c>
      <c r="L1254" s="23">
        <f t="shared" si="57"/>
        <v>0</v>
      </c>
    </row>
    <row r="1255" spans="4:12" x14ac:dyDescent="0.2">
      <c r="D1255" s="397">
        <f>_xlfn.XLOOKUP(C:C,Table1[for Import to Bank Register dropdown],Table1[for Pivot],0,0,1)</f>
        <v>0</v>
      </c>
      <c r="E1255" s="403"/>
      <c r="F1255" s="146">
        <f t="shared" si="59"/>
        <v>2222222</v>
      </c>
      <c r="G1255" s="375">
        <f t="shared" si="58"/>
        <v>0</v>
      </c>
      <c r="I1255" s="376">
        <f>IF(OR(C1255="150 Directors advances", C1255="120 accounts receivable", C1255="720.2 Automobile - Insurance", C1255="720.3 Automobile - License", C1255="870.4 Rent - Insurance", C1255="870.6 Rent - Property Tax", C1255="870.7 Rent - Homeoffice", C1255="870.9 Rent - Water"),
   0,
   IF(Dashboard!$F$5="Quick",
      IF(OR(C1255="190 Automobile",C1255="200 computer hardware",C1255="210 Computer software",C1255="220 Quickbooks software",C1255="230 Office equipment",C1255="240 Office furniture"),
         E1255-(E1255/(1+Dashboard!$F$4)),
         0
      ),
      IF(C1255="750 Business promotion",
         E1255-(E1255/(1+4.793/100)),
         E1255-(E1255/(1+Dashboard!$F$4))
      )
   )
)</f>
        <v>0</v>
      </c>
      <c r="J1255" s="26">
        <f>Bank2[[#This Row],[Money in/ (Money out)]]-Bank2[[#This Row],[GST/HST]]</f>
        <v>0</v>
      </c>
      <c r="L1255" s="23">
        <f t="shared" si="57"/>
        <v>0</v>
      </c>
    </row>
    <row r="1256" spans="4:12" x14ac:dyDescent="0.2">
      <c r="D1256" s="397">
        <f>_xlfn.XLOOKUP(C:C,Table1[for Import to Bank Register dropdown],Table1[for Pivot],0,0,1)</f>
        <v>0</v>
      </c>
      <c r="E1256" s="403"/>
      <c r="F1256" s="146">
        <f t="shared" si="59"/>
        <v>2222222</v>
      </c>
      <c r="G1256" s="375">
        <f t="shared" si="58"/>
        <v>0</v>
      </c>
      <c r="I1256" s="376">
        <f>IF(OR(C1256="150 Directors advances", C1256="120 accounts receivable", C1256="720.2 Automobile - Insurance", C1256="720.3 Automobile - License", C1256="870.4 Rent - Insurance", C1256="870.6 Rent - Property Tax", C1256="870.7 Rent - Homeoffice", C1256="870.9 Rent - Water"),
   0,
   IF(Dashboard!$F$5="Quick",
      IF(OR(C1256="190 Automobile",C1256="200 computer hardware",C1256="210 Computer software",C1256="220 Quickbooks software",C1256="230 Office equipment",C1256="240 Office furniture"),
         E1256-(E1256/(1+Dashboard!$F$4)),
         0
      ),
      IF(C1256="750 Business promotion",
         E1256-(E1256/(1+4.793/100)),
         E1256-(E1256/(1+Dashboard!$F$4))
      )
   )
)</f>
        <v>0</v>
      </c>
      <c r="J1256" s="26">
        <f>Bank2[[#This Row],[Money in/ (Money out)]]-Bank2[[#This Row],[GST/HST]]</f>
        <v>0</v>
      </c>
      <c r="L1256" s="23">
        <f t="shared" si="57"/>
        <v>0</v>
      </c>
    </row>
    <row r="1257" spans="4:12" x14ac:dyDescent="0.2">
      <c r="D1257" s="397">
        <f>_xlfn.XLOOKUP(C:C,Table1[for Import to Bank Register dropdown],Table1[for Pivot],0,0,1)</f>
        <v>0</v>
      </c>
      <c r="E1257" s="403"/>
      <c r="F1257" s="146">
        <f t="shared" si="59"/>
        <v>2222222</v>
      </c>
      <c r="G1257" s="375">
        <f t="shared" si="58"/>
        <v>0</v>
      </c>
      <c r="I1257" s="376">
        <f>IF(OR(C1257="150 Directors advances", C1257="120 accounts receivable", C1257="720.2 Automobile - Insurance", C1257="720.3 Automobile - License", C1257="870.4 Rent - Insurance", C1257="870.6 Rent - Property Tax", C1257="870.7 Rent - Homeoffice", C1257="870.9 Rent - Water"),
   0,
   IF(Dashboard!$F$5="Quick",
      IF(OR(C1257="190 Automobile",C1257="200 computer hardware",C1257="210 Computer software",C1257="220 Quickbooks software",C1257="230 Office equipment",C1257="240 Office furniture"),
         E1257-(E1257/(1+Dashboard!$F$4)),
         0
      ),
      IF(C1257="750 Business promotion",
         E1257-(E1257/(1+4.793/100)),
         E1257-(E1257/(1+Dashboard!$F$4))
      )
   )
)</f>
        <v>0</v>
      </c>
      <c r="J1257" s="26">
        <f>Bank2[[#This Row],[Money in/ (Money out)]]-Bank2[[#This Row],[GST/HST]]</f>
        <v>0</v>
      </c>
      <c r="L1257" s="23">
        <f t="shared" si="57"/>
        <v>0</v>
      </c>
    </row>
    <row r="1258" spans="4:12" x14ac:dyDescent="0.2">
      <c r="D1258" s="397">
        <f>_xlfn.XLOOKUP(C:C,Table1[for Import to Bank Register dropdown],Table1[for Pivot],0,0,1)</f>
        <v>0</v>
      </c>
      <c r="E1258" s="403"/>
      <c r="F1258" s="146">
        <f t="shared" si="59"/>
        <v>2222222</v>
      </c>
      <c r="G1258" s="375">
        <f t="shared" si="58"/>
        <v>0</v>
      </c>
      <c r="I1258" s="376">
        <f>IF(OR(C1258="150 Directors advances", C1258="120 accounts receivable", C1258="720.2 Automobile - Insurance", C1258="720.3 Automobile - License", C1258="870.4 Rent - Insurance", C1258="870.6 Rent - Property Tax", C1258="870.7 Rent - Homeoffice", C1258="870.9 Rent - Water"),
   0,
   IF(Dashboard!$F$5="Quick",
      IF(OR(C1258="190 Automobile",C1258="200 computer hardware",C1258="210 Computer software",C1258="220 Quickbooks software",C1258="230 Office equipment",C1258="240 Office furniture"),
         E1258-(E1258/(1+Dashboard!$F$4)),
         0
      ),
      IF(C1258="750 Business promotion",
         E1258-(E1258/(1+4.793/100)),
         E1258-(E1258/(1+Dashboard!$F$4))
      )
   )
)</f>
        <v>0</v>
      </c>
      <c r="J1258" s="26">
        <f>Bank2[[#This Row],[Money in/ (Money out)]]-Bank2[[#This Row],[GST/HST]]</f>
        <v>0</v>
      </c>
      <c r="L1258" s="23">
        <f t="shared" si="57"/>
        <v>0</v>
      </c>
    </row>
    <row r="1259" spans="4:12" x14ac:dyDescent="0.2">
      <c r="D1259" s="397">
        <f>_xlfn.XLOOKUP(C:C,Table1[for Import to Bank Register dropdown],Table1[for Pivot],0,0,1)</f>
        <v>0</v>
      </c>
      <c r="E1259" s="403"/>
      <c r="F1259" s="146">
        <f t="shared" si="59"/>
        <v>2222222</v>
      </c>
      <c r="G1259" s="375">
        <f t="shared" si="58"/>
        <v>0</v>
      </c>
      <c r="I1259" s="376">
        <f>IF(OR(C1259="150 Directors advances", C1259="120 accounts receivable", C1259="720.2 Automobile - Insurance", C1259="720.3 Automobile - License", C1259="870.4 Rent - Insurance", C1259="870.6 Rent - Property Tax", C1259="870.7 Rent - Homeoffice", C1259="870.9 Rent - Water"),
   0,
   IF(Dashboard!$F$5="Quick",
      IF(OR(C1259="190 Automobile",C1259="200 computer hardware",C1259="210 Computer software",C1259="220 Quickbooks software",C1259="230 Office equipment",C1259="240 Office furniture"),
         E1259-(E1259/(1+Dashboard!$F$4)),
         0
      ),
      IF(C1259="750 Business promotion",
         E1259-(E1259/(1+4.793/100)),
         E1259-(E1259/(1+Dashboard!$F$4))
      )
   )
)</f>
        <v>0</v>
      </c>
      <c r="J1259" s="26">
        <f>Bank2[[#This Row],[Money in/ (Money out)]]-Bank2[[#This Row],[GST/HST]]</f>
        <v>0</v>
      </c>
      <c r="L1259" s="23">
        <f t="shared" si="57"/>
        <v>0</v>
      </c>
    </row>
    <row r="1260" spans="4:12" x14ac:dyDescent="0.2">
      <c r="D1260" s="397">
        <f>_xlfn.XLOOKUP(C:C,Table1[for Import to Bank Register dropdown],Table1[for Pivot],0,0,1)</f>
        <v>0</v>
      </c>
      <c r="E1260" s="403"/>
      <c r="F1260" s="146">
        <f t="shared" si="59"/>
        <v>2222222</v>
      </c>
      <c r="G1260" s="375">
        <f t="shared" si="58"/>
        <v>0</v>
      </c>
      <c r="I1260" s="376">
        <f>IF(OR(C1260="150 Directors advances", C1260="120 accounts receivable", C1260="720.2 Automobile - Insurance", C1260="720.3 Automobile - License", C1260="870.4 Rent - Insurance", C1260="870.6 Rent - Property Tax", C1260="870.7 Rent - Homeoffice", C1260="870.9 Rent - Water"),
   0,
   IF(Dashboard!$F$5="Quick",
      IF(OR(C1260="190 Automobile",C1260="200 computer hardware",C1260="210 Computer software",C1260="220 Quickbooks software",C1260="230 Office equipment",C1260="240 Office furniture"),
         E1260-(E1260/(1+Dashboard!$F$4)),
         0
      ),
      IF(C1260="750 Business promotion",
         E1260-(E1260/(1+4.793/100)),
         E1260-(E1260/(1+Dashboard!$F$4))
      )
   )
)</f>
        <v>0</v>
      </c>
      <c r="J1260" s="26">
        <f>Bank2[[#This Row],[Money in/ (Money out)]]-Bank2[[#This Row],[GST/HST]]</f>
        <v>0</v>
      </c>
      <c r="L1260" s="23">
        <f t="shared" si="57"/>
        <v>0</v>
      </c>
    </row>
    <row r="1261" spans="4:12" x14ac:dyDescent="0.2">
      <c r="D1261" s="397">
        <f>_xlfn.XLOOKUP(C:C,Table1[for Import to Bank Register dropdown],Table1[for Pivot],0,0,1)</f>
        <v>0</v>
      </c>
      <c r="E1261" s="403"/>
      <c r="F1261" s="146">
        <f t="shared" si="59"/>
        <v>2222222</v>
      </c>
      <c r="G1261" s="375">
        <f t="shared" si="58"/>
        <v>0</v>
      </c>
      <c r="I1261" s="376">
        <f>IF(OR(C1261="150 Directors advances", C1261="120 accounts receivable", C1261="720.2 Automobile - Insurance", C1261="720.3 Automobile - License", C1261="870.4 Rent - Insurance", C1261="870.6 Rent - Property Tax", C1261="870.7 Rent - Homeoffice", C1261="870.9 Rent - Water"),
   0,
   IF(Dashboard!$F$5="Quick",
      IF(OR(C1261="190 Automobile",C1261="200 computer hardware",C1261="210 Computer software",C1261="220 Quickbooks software",C1261="230 Office equipment",C1261="240 Office furniture"),
         E1261-(E1261/(1+Dashboard!$F$4)),
         0
      ),
      IF(C1261="750 Business promotion",
         E1261-(E1261/(1+4.793/100)),
         E1261-(E1261/(1+Dashboard!$F$4))
      )
   )
)</f>
        <v>0</v>
      </c>
      <c r="J1261" s="26">
        <f>Bank2[[#This Row],[Money in/ (Money out)]]-Bank2[[#This Row],[GST/HST]]</f>
        <v>0</v>
      </c>
      <c r="L1261" s="23">
        <f t="shared" si="57"/>
        <v>0</v>
      </c>
    </row>
    <row r="1262" spans="4:12" x14ac:dyDescent="0.2">
      <c r="D1262" s="397">
        <f>_xlfn.XLOOKUP(C:C,Table1[for Import to Bank Register dropdown],Table1[for Pivot],0,0,1)</f>
        <v>0</v>
      </c>
      <c r="E1262" s="403"/>
      <c r="F1262" s="146">
        <f t="shared" si="59"/>
        <v>2222222</v>
      </c>
      <c r="G1262" s="375">
        <f t="shared" si="58"/>
        <v>0</v>
      </c>
      <c r="I1262" s="376">
        <f>IF(OR(C1262="150 Directors advances", C1262="120 accounts receivable", C1262="720.2 Automobile - Insurance", C1262="720.3 Automobile - License", C1262="870.4 Rent - Insurance", C1262="870.6 Rent - Property Tax", C1262="870.7 Rent - Homeoffice", C1262="870.9 Rent - Water"),
   0,
   IF(Dashboard!$F$5="Quick",
      IF(OR(C1262="190 Automobile",C1262="200 computer hardware",C1262="210 Computer software",C1262="220 Quickbooks software",C1262="230 Office equipment",C1262="240 Office furniture"),
         E1262-(E1262/(1+Dashboard!$F$4)),
         0
      ),
      IF(C1262="750 Business promotion",
         E1262-(E1262/(1+4.793/100)),
         E1262-(E1262/(1+Dashboard!$F$4))
      )
   )
)</f>
        <v>0</v>
      </c>
      <c r="J1262" s="26">
        <f>Bank2[[#This Row],[Money in/ (Money out)]]-Bank2[[#This Row],[GST/HST]]</f>
        <v>0</v>
      </c>
      <c r="L1262" s="23">
        <f t="shared" si="57"/>
        <v>0</v>
      </c>
    </row>
    <row r="1263" spans="4:12" x14ac:dyDescent="0.2">
      <c r="D1263" s="397">
        <f>_xlfn.XLOOKUP(C:C,Table1[for Import to Bank Register dropdown],Table1[for Pivot],0,0,1)</f>
        <v>0</v>
      </c>
      <c r="E1263" s="403"/>
      <c r="F1263" s="146">
        <f t="shared" si="59"/>
        <v>2222222</v>
      </c>
      <c r="G1263" s="375">
        <f t="shared" si="58"/>
        <v>0</v>
      </c>
      <c r="I1263" s="376">
        <f>IF(OR(C1263="150 Directors advances", C1263="120 accounts receivable", C1263="720.2 Automobile - Insurance", C1263="720.3 Automobile - License", C1263="870.4 Rent - Insurance", C1263="870.6 Rent - Property Tax", C1263="870.7 Rent - Homeoffice", C1263="870.9 Rent - Water"),
   0,
   IF(Dashboard!$F$5="Quick",
      IF(OR(C1263="190 Automobile",C1263="200 computer hardware",C1263="210 Computer software",C1263="220 Quickbooks software",C1263="230 Office equipment",C1263="240 Office furniture"),
         E1263-(E1263/(1+Dashboard!$F$4)),
         0
      ),
      IF(C1263="750 Business promotion",
         E1263-(E1263/(1+4.793/100)),
         E1263-(E1263/(1+Dashboard!$F$4))
      )
   )
)</f>
        <v>0</v>
      </c>
      <c r="J1263" s="26">
        <f>Bank2[[#This Row],[Money in/ (Money out)]]-Bank2[[#This Row],[GST/HST]]</f>
        <v>0</v>
      </c>
      <c r="L1263" s="23">
        <f t="shared" si="57"/>
        <v>0</v>
      </c>
    </row>
    <row r="1264" spans="4:12" x14ac:dyDescent="0.2">
      <c r="D1264" s="397">
        <f>_xlfn.XLOOKUP(C:C,Table1[for Import to Bank Register dropdown],Table1[for Pivot],0,0,1)</f>
        <v>0</v>
      </c>
      <c r="E1264" s="403"/>
      <c r="F1264" s="146">
        <f t="shared" si="59"/>
        <v>2222222</v>
      </c>
      <c r="G1264" s="375">
        <f t="shared" si="58"/>
        <v>0</v>
      </c>
      <c r="I1264" s="376">
        <f>IF(OR(C1264="150 Directors advances", C1264="120 accounts receivable", C1264="720.2 Automobile - Insurance", C1264="720.3 Automobile - License", C1264="870.4 Rent - Insurance", C1264="870.6 Rent - Property Tax", C1264="870.7 Rent - Homeoffice", C1264="870.9 Rent - Water"),
   0,
   IF(Dashboard!$F$5="Quick",
      IF(OR(C1264="190 Automobile",C1264="200 computer hardware",C1264="210 Computer software",C1264="220 Quickbooks software",C1264="230 Office equipment",C1264="240 Office furniture"),
         E1264-(E1264/(1+Dashboard!$F$4)),
         0
      ),
      IF(C1264="750 Business promotion",
         E1264-(E1264/(1+4.793/100)),
         E1264-(E1264/(1+Dashboard!$F$4))
      )
   )
)</f>
        <v>0</v>
      </c>
      <c r="J1264" s="26">
        <f>Bank2[[#This Row],[Money in/ (Money out)]]-Bank2[[#This Row],[GST/HST]]</f>
        <v>0</v>
      </c>
      <c r="L1264" s="23">
        <f t="shared" si="57"/>
        <v>0</v>
      </c>
    </row>
    <row r="1265" spans="4:12" x14ac:dyDescent="0.2">
      <c r="D1265" s="397">
        <f>_xlfn.XLOOKUP(C:C,Table1[for Import to Bank Register dropdown],Table1[for Pivot],0,0,1)</f>
        <v>0</v>
      </c>
      <c r="E1265" s="403"/>
      <c r="F1265" s="146">
        <f t="shared" si="59"/>
        <v>2222222</v>
      </c>
      <c r="G1265" s="375">
        <f t="shared" si="58"/>
        <v>0</v>
      </c>
      <c r="I1265" s="376">
        <f>IF(OR(C1265="150 Directors advances", C1265="120 accounts receivable", C1265="720.2 Automobile - Insurance", C1265="720.3 Automobile - License", C1265="870.4 Rent - Insurance", C1265="870.6 Rent - Property Tax", C1265="870.7 Rent - Homeoffice", C1265="870.9 Rent - Water"),
   0,
   IF(Dashboard!$F$5="Quick",
      IF(OR(C1265="190 Automobile",C1265="200 computer hardware",C1265="210 Computer software",C1265="220 Quickbooks software",C1265="230 Office equipment",C1265="240 Office furniture"),
         E1265-(E1265/(1+Dashboard!$F$4)),
         0
      ),
      IF(C1265="750 Business promotion",
         E1265-(E1265/(1+4.793/100)),
         E1265-(E1265/(1+Dashboard!$F$4))
      )
   )
)</f>
        <v>0</v>
      </c>
      <c r="J1265" s="26">
        <f>Bank2[[#This Row],[Money in/ (Money out)]]-Bank2[[#This Row],[GST/HST]]</f>
        <v>0</v>
      </c>
      <c r="L1265" s="23">
        <f t="shared" si="57"/>
        <v>0</v>
      </c>
    </row>
    <row r="1266" spans="4:12" x14ac:dyDescent="0.2">
      <c r="D1266" s="397">
        <f>_xlfn.XLOOKUP(C:C,Table1[for Import to Bank Register dropdown],Table1[for Pivot],0,0,1)</f>
        <v>0</v>
      </c>
      <c r="E1266" s="403"/>
      <c r="F1266" s="146">
        <f t="shared" si="59"/>
        <v>2222222</v>
      </c>
      <c r="G1266" s="375">
        <f t="shared" si="58"/>
        <v>0</v>
      </c>
      <c r="I1266" s="376">
        <f>IF(OR(C1266="150 Directors advances", C1266="120 accounts receivable", C1266="720.2 Automobile - Insurance", C1266="720.3 Automobile - License", C1266="870.4 Rent - Insurance", C1266="870.6 Rent - Property Tax", C1266="870.7 Rent - Homeoffice", C1266="870.9 Rent - Water"),
   0,
   IF(Dashboard!$F$5="Quick",
      IF(OR(C1266="190 Automobile",C1266="200 computer hardware",C1266="210 Computer software",C1266="220 Quickbooks software",C1266="230 Office equipment",C1266="240 Office furniture"),
         E1266-(E1266/(1+Dashboard!$F$4)),
         0
      ),
      IF(C1266="750 Business promotion",
         E1266-(E1266/(1+4.793/100)),
         E1266-(E1266/(1+Dashboard!$F$4))
      )
   )
)</f>
        <v>0</v>
      </c>
      <c r="J1266" s="26">
        <f>Bank2[[#This Row],[Money in/ (Money out)]]-Bank2[[#This Row],[GST/HST]]</f>
        <v>0</v>
      </c>
      <c r="L1266" s="23">
        <f t="shared" si="57"/>
        <v>0</v>
      </c>
    </row>
    <row r="1267" spans="4:12" x14ac:dyDescent="0.2">
      <c r="D1267" s="397">
        <f>_xlfn.XLOOKUP(C:C,Table1[for Import to Bank Register dropdown],Table1[for Pivot],0,0,1)</f>
        <v>0</v>
      </c>
      <c r="E1267" s="403"/>
      <c r="F1267" s="146">
        <f t="shared" si="59"/>
        <v>2222222</v>
      </c>
      <c r="G1267" s="375">
        <f t="shared" si="58"/>
        <v>0</v>
      </c>
      <c r="I1267" s="376">
        <f>IF(OR(C1267="150 Directors advances", C1267="120 accounts receivable", C1267="720.2 Automobile - Insurance", C1267="720.3 Automobile - License", C1267="870.4 Rent - Insurance", C1267="870.6 Rent - Property Tax", C1267="870.7 Rent - Homeoffice", C1267="870.9 Rent - Water"),
   0,
   IF(Dashboard!$F$5="Quick",
      IF(OR(C1267="190 Automobile",C1267="200 computer hardware",C1267="210 Computer software",C1267="220 Quickbooks software",C1267="230 Office equipment",C1267="240 Office furniture"),
         E1267-(E1267/(1+Dashboard!$F$4)),
         0
      ),
      IF(C1267="750 Business promotion",
         E1267-(E1267/(1+4.793/100)),
         E1267-(E1267/(1+Dashboard!$F$4))
      )
   )
)</f>
        <v>0</v>
      </c>
      <c r="J1267" s="26">
        <f>Bank2[[#This Row],[Money in/ (Money out)]]-Bank2[[#This Row],[GST/HST]]</f>
        <v>0</v>
      </c>
      <c r="L1267" s="23">
        <f t="shared" si="57"/>
        <v>0</v>
      </c>
    </row>
    <row r="1268" spans="4:12" x14ac:dyDescent="0.2">
      <c r="D1268" s="397">
        <f>_xlfn.XLOOKUP(C:C,Table1[for Import to Bank Register dropdown],Table1[for Pivot],0,0,1)</f>
        <v>0</v>
      </c>
      <c r="E1268" s="403"/>
      <c r="F1268" s="146">
        <f t="shared" si="59"/>
        <v>2222222</v>
      </c>
      <c r="G1268" s="375">
        <f t="shared" si="58"/>
        <v>0</v>
      </c>
      <c r="I1268" s="376">
        <f>IF(OR(C1268="150 Directors advances", C1268="120 accounts receivable", C1268="720.2 Automobile - Insurance", C1268="720.3 Automobile - License", C1268="870.4 Rent - Insurance", C1268="870.6 Rent - Property Tax", C1268="870.7 Rent - Homeoffice", C1268="870.9 Rent - Water"),
   0,
   IF(Dashboard!$F$5="Quick",
      IF(OR(C1268="190 Automobile",C1268="200 computer hardware",C1268="210 Computer software",C1268="220 Quickbooks software",C1268="230 Office equipment",C1268="240 Office furniture"),
         E1268-(E1268/(1+Dashboard!$F$4)),
         0
      ),
      IF(C1268="750 Business promotion",
         E1268-(E1268/(1+4.793/100)),
         E1268-(E1268/(1+Dashboard!$F$4))
      )
   )
)</f>
        <v>0</v>
      </c>
      <c r="J1268" s="26">
        <f>Bank2[[#This Row],[Money in/ (Money out)]]-Bank2[[#This Row],[GST/HST]]</f>
        <v>0</v>
      </c>
      <c r="L1268" s="23">
        <f t="shared" si="57"/>
        <v>0</v>
      </c>
    </row>
    <row r="1269" spans="4:12" x14ac:dyDescent="0.2">
      <c r="D1269" s="397">
        <f>_xlfn.XLOOKUP(C:C,Table1[for Import to Bank Register dropdown],Table1[for Pivot],0,0,1)</f>
        <v>0</v>
      </c>
      <c r="E1269" s="403"/>
      <c r="F1269" s="146">
        <f t="shared" si="59"/>
        <v>2222222</v>
      </c>
      <c r="G1269" s="375">
        <f t="shared" si="58"/>
        <v>0</v>
      </c>
      <c r="I1269" s="376">
        <f>IF(OR(C1269="150 Directors advances", C1269="120 accounts receivable", C1269="720.2 Automobile - Insurance", C1269="720.3 Automobile - License", C1269="870.4 Rent - Insurance", C1269="870.6 Rent - Property Tax", C1269="870.7 Rent - Homeoffice", C1269="870.9 Rent - Water"),
   0,
   IF(Dashboard!$F$5="Quick",
      IF(OR(C1269="190 Automobile",C1269="200 computer hardware",C1269="210 Computer software",C1269="220 Quickbooks software",C1269="230 Office equipment",C1269="240 Office furniture"),
         E1269-(E1269/(1+Dashboard!$F$4)),
         0
      ),
      IF(C1269="750 Business promotion",
         E1269-(E1269/(1+4.793/100)),
         E1269-(E1269/(1+Dashboard!$F$4))
      )
   )
)</f>
        <v>0</v>
      </c>
      <c r="J1269" s="26">
        <f>Bank2[[#This Row],[Money in/ (Money out)]]-Bank2[[#This Row],[GST/HST]]</f>
        <v>0</v>
      </c>
      <c r="L1269" s="23">
        <f t="shared" si="57"/>
        <v>0</v>
      </c>
    </row>
    <row r="1270" spans="4:12" x14ac:dyDescent="0.2">
      <c r="D1270" s="397">
        <f>_xlfn.XLOOKUP(C:C,Table1[for Import to Bank Register dropdown],Table1[for Pivot],0,0,1)</f>
        <v>0</v>
      </c>
      <c r="E1270" s="403"/>
      <c r="F1270" s="146">
        <f t="shared" si="59"/>
        <v>2222222</v>
      </c>
      <c r="G1270" s="375">
        <f t="shared" si="58"/>
        <v>0</v>
      </c>
      <c r="I1270" s="376">
        <f>IF(OR(C1270="150 Directors advances", C1270="120 accounts receivable", C1270="720.2 Automobile - Insurance", C1270="720.3 Automobile - License", C1270="870.4 Rent - Insurance", C1270="870.6 Rent - Property Tax", C1270="870.7 Rent - Homeoffice", C1270="870.9 Rent - Water"),
   0,
   IF(Dashboard!$F$5="Quick",
      IF(OR(C1270="190 Automobile",C1270="200 computer hardware",C1270="210 Computer software",C1270="220 Quickbooks software",C1270="230 Office equipment",C1270="240 Office furniture"),
         E1270-(E1270/(1+Dashboard!$F$4)),
         0
      ),
      IF(C1270="750 Business promotion",
         E1270-(E1270/(1+4.793/100)),
         E1270-(E1270/(1+Dashboard!$F$4))
      )
   )
)</f>
        <v>0</v>
      </c>
      <c r="J1270" s="26">
        <f>Bank2[[#This Row],[Money in/ (Money out)]]-Bank2[[#This Row],[GST/HST]]</f>
        <v>0</v>
      </c>
      <c r="L1270" s="23">
        <f t="shared" si="57"/>
        <v>0</v>
      </c>
    </row>
    <row r="1271" spans="4:12" x14ac:dyDescent="0.2">
      <c r="D1271" s="397">
        <f>_xlfn.XLOOKUP(C:C,Table1[for Import to Bank Register dropdown],Table1[for Pivot],0,0,1)</f>
        <v>0</v>
      </c>
      <c r="E1271" s="403"/>
      <c r="F1271" s="146">
        <f t="shared" si="59"/>
        <v>2222222</v>
      </c>
      <c r="G1271" s="375">
        <f t="shared" si="58"/>
        <v>0</v>
      </c>
      <c r="I1271" s="376">
        <f>IF(OR(C1271="150 Directors advances", C1271="120 accounts receivable", C1271="720.2 Automobile - Insurance", C1271="720.3 Automobile - License", C1271="870.4 Rent - Insurance", C1271="870.6 Rent - Property Tax", C1271="870.7 Rent - Homeoffice", C1271="870.9 Rent - Water"),
   0,
   IF(Dashboard!$F$5="Quick",
      IF(OR(C1271="190 Automobile",C1271="200 computer hardware",C1271="210 Computer software",C1271="220 Quickbooks software",C1271="230 Office equipment",C1271="240 Office furniture"),
         E1271-(E1271/(1+Dashboard!$F$4)),
         0
      ),
      IF(C1271="750 Business promotion",
         E1271-(E1271/(1+4.793/100)),
         E1271-(E1271/(1+Dashboard!$F$4))
      )
   )
)</f>
        <v>0</v>
      </c>
      <c r="J1271" s="26">
        <f>Bank2[[#This Row],[Money in/ (Money out)]]-Bank2[[#This Row],[GST/HST]]</f>
        <v>0</v>
      </c>
      <c r="L1271" s="23">
        <f t="shared" si="57"/>
        <v>0</v>
      </c>
    </row>
    <row r="1272" spans="4:12" x14ac:dyDescent="0.2">
      <c r="D1272" s="397">
        <f>_xlfn.XLOOKUP(C:C,Table1[for Import to Bank Register dropdown],Table1[for Pivot],0,0,1)</f>
        <v>0</v>
      </c>
      <c r="E1272" s="403"/>
      <c r="F1272" s="146">
        <f t="shared" si="59"/>
        <v>2222222</v>
      </c>
      <c r="G1272" s="375">
        <f t="shared" si="58"/>
        <v>0</v>
      </c>
      <c r="I1272" s="376">
        <f>IF(OR(C1272="150 Directors advances", C1272="120 accounts receivable", C1272="720.2 Automobile - Insurance", C1272="720.3 Automobile - License", C1272="870.4 Rent - Insurance", C1272="870.6 Rent - Property Tax", C1272="870.7 Rent - Homeoffice", C1272="870.9 Rent - Water"),
   0,
   IF(Dashboard!$F$5="Quick",
      IF(OR(C1272="190 Automobile",C1272="200 computer hardware",C1272="210 Computer software",C1272="220 Quickbooks software",C1272="230 Office equipment",C1272="240 Office furniture"),
         E1272-(E1272/(1+Dashboard!$F$4)),
         0
      ),
      IF(C1272="750 Business promotion",
         E1272-(E1272/(1+4.793/100)),
         E1272-(E1272/(1+Dashboard!$F$4))
      )
   )
)</f>
        <v>0</v>
      </c>
      <c r="J1272" s="26">
        <f>Bank2[[#This Row],[Money in/ (Money out)]]-Bank2[[#This Row],[GST/HST]]</f>
        <v>0</v>
      </c>
      <c r="L1272" s="23">
        <f t="shared" si="57"/>
        <v>0</v>
      </c>
    </row>
    <row r="1273" spans="4:12" x14ac:dyDescent="0.2">
      <c r="D1273" s="397">
        <f>_xlfn.XLOOKUP(C:C,Table1[for Import to Bank Register dropdown],Table1[for Pivot],0,0,1)</f>
        <v>0</v>
      </c>
      <c r="E1273" s="403"/>
      <c r="F1273" s="146">
        <f t="shared" si="59"/>
        <v>2222222</v>
      </c>
      <c r="G1273" s="375">
        <f t="shared" si="58"/>
        <v>0</v>
      </c>
      <c r="I1273" s="376">
        <f>IF(OR(C1273="150 Directors advances", C1273="120 accounts receivable", C1273="720.2 Automobile - Insurance", C1273="720.3 Automobile - License", C1273="870.4 Rent - Insurance", C1273="870.6 Rent - Property Tax", C1273="870.7 Rent - Homeoffice", C1273="870.9 Rent - Water"),
   0,
   IF(Dashboard!$F$5="Quick",
      IF(OR(C1273="190 Automobile",C1273="200 computer hardware",C1273="210 Computer software",C1273="220 Quickbooks software",C1273="230 Office equipment",C1273="240 Office furniture"),
         E1273-(E1273/(1+Dashboard!$F$4)),
         0
      ),
      IF(C1273="750 Business promotion",
         E1273-(E1273/(1+4.793/100)),
         E1273-(E1273/(1+Dashboard!$F$4))
      )
   )
)</f>
        <v>0</v>
      </c>
      <c r="J1273" s="26">
        <f>Bank2[[#This Row],[Money in/ (Money out)]]-Bank2[[#This Row],[GST/HST]]</f>
        <v>0</v>
      </c>
      <c r="L1273" s="23">
        <f t="shared" si="57"/>
        <v>0</v>
      </c>
    </row>
    <row r="1274" spans="4:12" x14ac:dyDescent="0.2">
      <c r="D1274" s="397">
        <f>_xlfn.XLOOKUP(C:C,Table1[for Import to Bank Register dropdown],Table1[for Pivot],0,0,1)</f>
        <v>0</v>
      </c>
      <c r="E1274" s="403"/>
      <c r="F1274" s="146">
        <f t="shared" si="59"/>
        <v>2222222</v>
      </c>
      <c r="G1274" s="375">
        <f t="shared" si="58"/>
        <v>0</v>
      </c>
      <c r="I1274" s="376">
        <f>IF(OR(C1274="150 Directors advances", C1274="120 accounts receivable", C1274="720.2 Automobile - Insurance", C1274="720.3 Automobile - License", C1274="870.4 Rent - Insurance", C1274="870.6 Rent - Property Tax", C1274="870.7 Rent - Homeoffice", C1274="870.9 Rent - Water"),
   0,
   IF(Dashboard!$F$5="Quick",
      IF(OR(C1274="190 Automobile",C1274="200 computer hardware",C1274="210 Computer software",C1274="220 Quickbooks software",C1274="230 Office equipment",C1274="240 Office furniture"),
         E1274-(E1274/(1+Dashboard!$F$4)),
         0
      ),
      IF(C1274="750 Business promotion",
         E1274-(E1274/(1+4.793/100)),
         E1274-(E1274/(1+Dashboard!$F$4))
      )
   )
)</f>
        <v>0</v>
      </c>
      <c r="J1274" s="26">
        <f>Bank2[[#This Row],[Money in/ (Money out)]]-Bank2[[#This Row],[GST/HST]]</f>
        <v>0</v>
      </c>
      <c r="L1274" s="23">
        <f t="shared" si="57"/>
        <v>0</v>
      </c>
    </row>
    <row r="1275" spans="4:12" x14ac:dyDescent="0.2">
      <c r="D1275" s="397">
        <f>_xlfn.XLOOKUP(C:C,Table1[for Import to Bank Register dropdown],Table1[for Pivot],0,0,1)</f>
        <v>0</v>
      </c>
      <c r="E1275" s="403"/>
      <c r="F1275" s="146">
        <f t="shared" si="59"/>
        <v>2222222</v>
      </c>
      <c r="G1275" s="375">
        <f t="shared" si="58"/>
        <v>0</v>
      </c>
      <c r="I1275" s="376">
        <f>IF(OR(C1275="150 Directors advances", C1275="120 accounts receivable", C1275="720.2 Automobile - Insurance", C1275="720.3 Automobile - License", C1275="870.4 Rent - Insurance", C1275="870.6 Rent - Property Tax", C1275="870.7 Rent - Homeoffice", C1275="870.9 Rent - Water"),
   0,
   IF(Dashboard!$F$5="Quick",
      IF(OR(C1275="190 Automobile",C1275="200 computer hardware",C1275="210 Computer software",C1275="220 Quickbooks software",C1275="230 Office equipment",C1275="240 Office furniture"),
         E1275-(E1275/(1+Dashboard!$F$4)),
         0
      ),
      IF(C1275="750 Business promotion",
         E1275-(E1275/(1+4.793/100)),
         E1275-(E1275/(1+Dashboard!$F$4))
      )
   )
)</f>
        <v>0</v>
      </c>
      <c r="J1275" s="26">
        <f>Bank2[[#This Row],[Money in/ (Money out)]]-Bank2[[#This Row],[GST/HST]]</f>
        <v>0</v>
      </c>
      <c r="L1275" s="23">
        <f t="shared" si="57"/>
        <v>0</v>
      </c>
    </row>
    <row r="1276" spans="4:12" x14ac:dyDescent="0.2">
      <c r="D1276" s="397">
        <f>_xlfn.XLOOKUP(C:C,Table1[for Import to Bank Register dropdown],Table1[for Pivot],0,0,1)</f>
        <v>0</v>
      </c>
      <c r="E1276" s="403"/>
      <c r="F1276" s="146">
        <f t="shared" si="59"/>
        <v>2222222</v>
      </c>
      <c r="G1276" s="375">
        <f t="shared" si="58"/>
        <v>0</v>
      </c>
      <c r="I1276" s="376">
        <f>IF(OR(C1276="150 Directors advances", C1276="120 accounts receivable", C1276="720.2 Automobile - Insurance", C1276="720.3 Automobile - License", C1276="870.4 Rent - Insurance", C1276="870.6 Rent - Property Tax", C1276="870.7 Rent - Homeoffice", C1276="870.9 Rent - Water"),
   0,
   IF(Dashboard!$F$5="Quick",
      IF(OR(C1276="190 Automobile",C1276="200 computer hardware",C1276="210 Computer software",C1276="220 Quickbooks software",C1276="230 Office equipment",C1276="240 Office furniture"),
         E1276-(E1276/(1+Dashboard!$F$4)),
         0
      ),
      IF(C1276="750 Business promotion",
         E1276-(E1276/(1+4.793/100)),
         E1276-(E1276/(1+Dashboard!$F$4))
      )
   )
)</f>
        <v>0</v>
      </c>
      <c r="J1276" s="26">
        <f>Bank2[[#This Row],[Money in/ (Money out)]]-Bank2[[#This Row],[GST/HST]]</f>
        <v>0</v>
      </c>
      <c r="L1276" s="23">
        <f t="shared" si="57"/>
        <v>0</v>
      </c>
    </row>
    <row r="1277" spans="4:12" x14ac:dyDescent="0.2">
      <c r="D1277" s="397">
        <f>_xlfn.XLOOKUP(C:C,Table1[for Import to Bank Register dropdown],Table1[for Pivot],0,0,1)</f>
        <v>0</v>
      </c>
      <c r="E1277" s="403"/>
      <c r="F1277" s="146">
        <f t="shared" si="59"/>
        <v>2222222</v>
      </c>
      <c r="G1277" s="375">
        <f t="shared" si="58"/>
        <v>0</v>
      </c>
      <c r="I1277" s="376">
        <f>IF(OR(C1277="150 Directors advances", C1277="120 accounts receivable", C1277="720.2 Automobile - Insurance", C1277="720.3 Automobile - License", C1277="870.4 Rent - Insurance", C1277="870.6 Rent - Property Tax", C1277="870.7 Rent - Homeoffice", C1277="870.9 Rent - Water"),
   0,
   IF(Dashboard!$F$5="Quick",
      IF(OR(C1277="190 Automobile",C1277="200 computer hardware",C1277="210 Computer software",C1277="220 Quickbooks software",C1277="230 Office equipment",C1277="240 Office furniture"),
         E1277-(E1277/(1+Dashboard!$F$4)),
         0
      ),
      IF(C1277="750 Business promotion",
         E1277-(E1277/(1+4.793/100)),
         E1277-(E1277/(1+Dashboard!$F$4))
      )
   )
)</f>
        <v>0</v>
      </c>
      <c r="J1277" s="26">
        <f>Bank2[[#This Row],[Money in/ (Money out)]]-Bank2[[#This Row],[GST/HST]]</f>
        <v>0</v>
      </c>
      <c r="L1277" s="23">
        <f t="shared" si="57"/>
        <v>0</v>
      </c>
    </row>
    <row r="1278" spans="4:12" x14ac:dyDescent="0.2">
      <c r="D1278" s="397">
        <f>_xlfn.XLOOKUP(C:C,Table1[for Import to Bank Register dropdown],Table1[for Pivot],0,0,1)</f>
        <v>0</v>
      </c>
      <c r="E1278" s="403"/>
      <c r="F1278" s="146">
        <f t="shared" si="59"/>
        <v>2222222</v>
      </c>
      <c r="G1278" s="375">
        <f t="shared" si="58"/>
        <v>0</v>
      </c>
      <c r="I1278" s="376">
        <f>IF(OR(C1278="150 Directors advances", C1278="120 accounts receivable", C1278="720.2 Automobile - Insurance", C1278="720.3 Automobile - License", C1278="870.4 Rent - Insurance", C1278="870.6 Rent - Property Tax", C1278="870.7 Rent - Homeoffice", C1278="870.9 Rent - Water"),
   0,
   IF(Dashboard!$F$5="Quick",
      IF(OR(C1278="190 Automobile",C1278="200 computer hardware",C1278="210 Computer software",C1278="220 Quickbooks software",C1278="230 Office equipment",C1278="240 Office furniture"),
         E1278-(E1278/(1+Dashboard!$F$4)),
         0
      ),
      IF(C1278="750 Business promotion",
         E1278-(E1278/(1+4.793/100)),
         E1278-(E1278/(1+Dashboard!$F$4))
      )
   )
)</f>
        <v>0</v>
      </c>
      <c r="J1278" s="26">
        <f>Bank2[[#This Row],[Money in/ (Money out)]]-Bank2[[#This Row],[GST/HST]]</f>
        <v>0</v>
      </c>
      <c r="L1278" s="23">
        <f t="shared" si="57"/>
        <v>0</v>
      </c>
    </row>
    <row r="1279" spans="4:12" x14ac:dyDescent="0.2">
      <c r="D1279" s="397">
        <f>_xlfn.XLOOKUP(C:C,Table1[for Import to Bank Register dropdown],Table1[for Pivot],0,0,1)</f>
        <v>0</v>
      </c>
      <c r="E1279" s="403"/>
      <c r="F1279" s="146">
        <f t="shared" si="59"/>
        <v>2222222</v>
      </c>
      <c r="G1279" s="375">
        <f t="shared" si="58"/>
        <v>0</v>
      </c>
      <c r="I1279" s="376">
        <f>IF(OR(C1279="150 Directors advances", C1279="120 accounts receivable", C1279="720.2 Automobile - Insurance", C1279="720.3 Automobile - License", C1279="870.4 Rent - Insurance", C1279="870.6 Rent - Property Tax", C1279="870.7 Rent - Homeoffice", C1279="870.9 Rent - Water"),
   0,
   IF(Dashboard!$F$5="Quick",
      IF(OR(C1279="190 Automobile",C1279="200 computer hardware",C1279="210 Computer software",C1279="220 Quickbooks software",C1279="230 Office equipment",C1279="240 Office furniture"),
         E1279-(E1279/(1+Dashboard!$F$4)),
         0
      ),
      IF(C1279="750 Business promotion",
         E1279-(E1279/(1+4.793/100)),
         E1279-(E1279/(1+Dashboard!$F$4))
      )
   )
)</f>
        <v>0</v>
      </c>
      <c r="J1279" s="26">
        <f>Bank2[[#This Row],[Money in/ (Money out)]]-Bank2[[#This Row],[GST/HST]]</f>
        <v>0</v>
      </c>
      <c r="L1279" s="23">
        <f t="shared" si="57"/>
        <v>0</v>
      </c>
    </row>
    <row r="1280" spans="4:12" x14ac:dyDescent="0.2">
      <c r="D1280" s="397">
        <f>_xlfn.XLOOKUP(C:C,Table1[for Import to Bank Register dropdown],Table1[for Pivot],0,0,1)</f>
        <v>0</v>
      </c>
      <c r="E1280" s="403"/>
      <c r="F1280" s="146">
        <f t="shared" si="59"/>
        <v>2222222</v>
      </c>
      <c r="G1280" s="375">
        <f t="shared" si="58"/>
        <v>0</v>
      </c>
      <c r="I1280" s="376">
        <f>IF(OR(C1280="150 Directors advances", C1280="120 accounts receivable", C1280="720.2 Automobile - Insurance", C1280="720.3 Automobile - License", C1280="870.4 Rent - Insurance", C1280="870.6 Rent - Property Tax", C1280="870.7 Rent - Homeoffice", C1280="870.9 Rent - Water"),
   0,
   IF(Dashboard!$F$5="Quick",
      IF(OR(C1280="190 Automobile",C1280="200 computer hardware",C1280="210 Computer software",C1280="220 Quickbooks software",C1280="230 Office equipment",C1280="240 Office furniture"),
         E1280-(E1280/(1+Dashboard!$F$4)),
         0
      ),
      IF(C1280="750 Business promotion",
         E1280-(E1280/(1+4.793/100)),
         E1280-(E1280/(1+Dashboard!$F$4))
      )
   )
)</f>
        <v>0</v>
      </c>
      <c r="J1280" s="26">
        <f>Bank2[[#This Row],[Money in/ (Money out)]]-Bank2[[#This Row],[GST/HST]]</f>
        <v>0</v>
      </c>
      <c r="L1280" s="23">
        <f t="shared" si="57"/>
        <v>0</v>
      </c>
    </row>
    <row r="1281" spans="4:12" x14ac:dyDescent="0.2">
      <c r="D1281" s="397">
        <f>_xlfn.XLOOKUP(C:C,Table1[for Import to Bank Register dropdown],Table1[for Pivot],0,0,1)</f>
        <v>0</v>
      </c>
      <c r="E1281" s="403"/>
      <c r="F1281" s="146">
        <f t="shared" si="59"/>
        <v>2222222</v>
      </c>
      <c r="G1281" s="375">
        <f t="shared" si="58"/>
        <v>0</v>
      </c>
      <c r="I1281" s="376">
        <f>IF(OR(C1281="150 Directors advances", C1281="120 accounts receivable", C1281="720.2 Automobile - Insurance", C1281="720.3 Automobile - License", C1281="870.4 Rent - Insurance", C1281="870.6 Rent - Property Tax", C1281="870.7 Rent - Homeoffice", C1281="870.9 Rent - Water"),
   0,
   IF(Dashboard!$F$5="Quick",
      IF(OR(C1281="190 Automobile",C1281="200 computer hardware",C1281="210 Computer software",C1281="220 Quickbooks software",C1281="230 Office equipment",C1281="240 Office furniture"),
         E1281-(E1281/(1+Dashboard!$F$4)),
         0
      ),
      IF(C1281="750 Business promotion",
         E1281-(E1281/(1+4.793/100)),
         E1281-(E1281/(1+Dashboard!$F$4))
      )
   )
)</f>
        <v>0</v>
      </c>
      <c r="J1281" s="26">
        <f>Bank2[[#This Row],[Money in/ (Money out)]]-Bank2[[#This Row],[GST/HST]]</f>
        <v>0</v>
      </c>
      <c r="L1281" s="23">
        <f t="shared" si="57"/>
        <v>0</v>
      </c>
    </row>
    <row r="1282" spans="4:12" x14ac:dyDescent="0.2">
      <c r="D1282" s="397">
        <f>_xlfn.XLOOKUP(C:C,Table1[for Import to Bank Register dropdown],Table1[for Pivot],0,0,1)</f>
        <v>0</v>
      </c>
      <c r="E1282" s="403"/>
      <c r="F1282" s="146">
        <f t="shared" si="59"/>
        <v>2222222</v>
      </c>
      <c r="G1282" s="375">
        <f t="shared" si="58"/>
        <v>0</v>
      </c>
      <c r="I1282" s="376">
        <f>IF(OR(C1282="150 Directors advances", C1282="120 accounts receivable", C1282="720.2 Automobile - Insurance", C1282="720.3 Automobile - License", C1282="870.4 Rent - Insurance", C1282="870.6 Rent - Property Tax", C1282="870.7 Rent - Homeoffice", C1282="870.9 Rent - Water"),
   0,
   IF(Dashboard!$F$5="Quick",
      IF(OR(C1282="190 Automobile",C1282="200 computer hardware",C1282="210 Computer software",C1282="220 Quickbooks software",C1282="230 Office equipment",C1282="240 Office furniture"),
         E1282-(E1282/(1+Dashboard!$F$4)),
         0
      ),
      IF(C1282="750 Business promotion",
         E1282-(E1282/(1+4.793/100)),
         E1282-(E1282/(1+Dashboard!$F$4))
      )
   )
)</f>
        <v>0</v>
      </c>
      <c r="J1282" s="26">
        <f>Bank2[[#This Row],[Money in/ (Money out)]]-Bank2[[#This Row],[GST/HST]]</f>
        <v>0</v>
      </c>
      <c r="L1282" s="23">
        <f t="shared" si="57"/>
        <v>0</v>
      </c>
    </row>
    <row r="1283" spans="4:12" x14ac:dyDescent="0.2">
      <c r="D1283" s="397">
        <f>_xlfn.XLOOKUP(C:C,Table1[for Import to Bank Register dropdown],Table1[for Pivot],0,0,1)</f>
        <v>0</v>
      </c>
      <c r="E1283" s="403"/>
      <c r="F1283" s="146">
        <f t="shared" si="59"/>
        <v>2222222</v>
      </c>
      <c r="G1283" s="375">
        <f t="shared" si="58"/>
        <v>0</v>
      </c>
      <c r="I1283" s="376">
        <f>IF(OR(C1283="150 Directors advances", C1283="120 accounts receivable", C1283="720.2 Automobile - Insurance", C1283="720.3 Automobile - License", C1283="870.4 Rent - Insurance", C1283="870.6 Rent - Property Tax", C1283="870.7 Rent - Homeoffice", C1283="870.9 Rent - Water"),
   0,
   IF(Dashboard!$F$5="Quick",
      IF(OR(C1283="190 Automobile",C1283="200 computer hardware",C1283="210 Computer software",C1283="220 Quickbooks software",C1283="230 Office equipment",C1283="240 Office furniture"),
         E1283-(E1283/(1+Dashboard!$F$4)),
         0
      ),
      IF(C1283="750 Business promotion",
         E1283-(E1283/(1+4.793/100)),
         E1283-(E1283/(1+Dashboard!$F$4))
      )
   )
)</f>
        <v>0</v>
      </c>
      <c r="J1283" s="26">
        <f>Bank2[[#This Row],[Money in/ (Money out)]]-Bank2[[#This Row],[GST/HST]]</f>
        <v>0</v>
      </c>
      <c r="L1283" s="23">
        <f t="shared" si="57"/>
        <v>0</v>
      </c>
    </row>
    <row r="1284" spans="4:12" x14ac:dyDescent="0.2">
      <c r="D1284" s="397">
        <f>_xlfn.XLOOKUP(C:C,Table1[for Import to Bank Register dropdown],Table1[for Pivot],0,0,1)</f>
        <v>0</v>
      </c>
      <c r="E1284" s="403"/>
      <c r="F1284" s="146">
        <f t="shared" si="59"/>
        <v>2222222</v>
      </c>
      <c r="G1284" s="375">
        <f t="shared" si="58"/>
        <v>0</v>
      </c>
      <c r="I1284" s="376">
        <f>IF(OR(C1284="150 Directors advances", C1284="120 accounts receivable", C1284="720.2 Automobile - Insurance", C1284="720.3 Automobile - License", C1284="870.4 Rent - Insurance", C1284="870.6 Rent - Property Tax", C1284="870.7 Rent - Homeoffice", C1284="870.9 Rent - Water"),
   0,
   IF(Dashboard!$F$5="Quick",
      IF(OR(C1284="190 Automobile",C1284="200 computer hardware",C1284="210 Computer software",C1284="220 Quickbooks software",C1284="230 Office equipment",C1284="240 Office furniture"),
         E1284-(E1284/(1+Dashboard!$F$4)),
         0
      ),
      IF(C1284="750 Business promotion",
         E1284-(E1284/(1+4.793/100)),
         E1284-(E1284/(1+Dashboard!$F$4))
      )
   )
)</f>
        <v>0</v>
      </c>
      <c r="J1284" s="26">
        <f>Bank2[[#This Row],[Money in/ (Money out)]]-Bank2[[#This Row],[GST/HST]]</f>
        <v>0</v>
      </c>
      <c r="L1284" s="23">
        <f t="shared" si="57"/>
        <v>0</v>
      </c>
    </row>
    <row r="1285" spans="4:12" x14ac:dyDescent="0.2">
      <c r="D1285" s="397">
        <f>_xlfn.XLOOKUP(C:C,Table1[for Import to Bank Register dropdown],Table1[for Pivot],0,0,1)</f>
        <v>0</v>
      </c>
      <c r="E1285" s="403"/>
      <c r="F1285" s="146">
        <f t="shared" si="59"/>
        <v>2222222</v>
      </c>
      <c r="G1285" s="375">
        <f t="shared" si="58"/>
        <v>0</v>
      </c>
      <c r="I1285" s="376">
        <f>IF(OR(C1285="150 Directors advances", C1285="120 accounts receivable", C1285="720.2 Automobile - Insurance", C1285="720.3 Automobile - License", C1285="870.4 Rent - Insurance", C1285="870.6 Rent - Property Tax", C1285="870.7 Rent - Homeoffice", C1285="870.9 Rent - Water"),
   0,
   IF(Dashboard!$F$5="Quick",
      IF(OR(C1285="190 Automobile",C1285="200 computer hardware",C1285="210 Computer software",C1285="220 Quickbooks software",C1285="230 Office equipment",C1285="240 Office furniture"),
         E1285-(E1285/(1+Dashboard!$F$4)),
         0
      ),
      IF(C1285="750 Business promotion",
         E1285-(E1285/(1+4.793/100)),
         E1285-(E1285/(1+Dashboard!$F$4))
      )
   )
)</f>
        <v>0</v>
      </c>
      <c r="J1285" s="26">
        <f>Bank2[[#This Row],[Money in/ (Money out)]]-Bank2[[#This Row],[GST/HST]]</f>
        <v>0</v>
      </c>
      <c r="L1285" s="23">
        <f t="shared" si="57"/>
        <v>0</v>
      </c>
    </row>
    <row r="1286" spans="4:12" x14ac:dyDescent="0.2">
      <c r="D1286" s="397">
        <f>_xlfn.XLOOKUP(C:C,Table1[for Import to Bank Register dropdown],Table1[for Pivot],0,0,1)</f>
        <v>0</v>
      </c>
      <c r="E1286" s="403"/>
      <c r="F1286" s="146">
        <f t="shared" si="59"/>
        <v>2222222</v>
      </c>
      <c r="G1286" s="375">
        <f t="shared" si="58"/>
        <v>0</v>
      </c>
      <c r="I1286" s="376">
        <f>IF(OR(C1286="150 Directors advances", C1286="120 accounts receivable", C1286="720.2 Automobile - Insurance", C1286="720.3 Automobile - License", C1286="870.4 Rent - Insurance", C1286="870.6 Rent - Property Tax", C1286="870.7 Rent - Homeoffice", C1286="870.9 Rent - Water"),
   0,
   IF(Dashboard!$F$5="Quick",
      IF(OR(C1286="190 Automobile",C1286="200 computer hardware",C1286="210 Computer software",C1286="220 Quickbooks software",C1286="230 Office equipment",C1286="240 Office furniture"),
         E1286-(E1286/(1+Dashboard!$F$4)),
         0
      ),
      IF(C1286="750 Business promotion",
         E1286-(E1286/(1+4.793/100)),
         E1286-(E1286/(1+Dashboard!$F$4))
      )
   )
)</f>
        <v>0</v>
      </c>
      <c r="J1286" s="26">
        <f>Bank2[[#This Row],[Money in/ (Money out)]]-Bank2[[#This Row],[GST/HST]]</f>
        <v>0</v>
      </c>
      <c r="L1286" s="23">
        <f t="shared" si="57"/>
        <v>0</v>
      </c>
    </row>
    <row r="1287" spans="4:12" x14ac:dyDescent="0.2">
      <c r="D1287" s="397">
        <f>_xlfn.XLOOKUP(C:C,Table1[for Import to Bank Register dropdown],Table1[for Pivot],0,0,1)</f>
        <v>0</v>
      </c>
      <c r="E1287" s="403"/>
      <c r="F1287" s="146">
        <f t="shared" si="59"/>
        <v>2222222</v>
      </c>
      <c r="G1287" s="375">
        <f t="shared" si="58"/>
        <v>0</v>
      </c>
      <c r="I1287" s="376">
        <f>IF(OR(C1287="150 Directors advances", C1287="120 accounts receivable", C1287="720.2 Automobile - Insurance", C1287="720.3 Automobile - License", C1287="870.4 Rent - Insurance", C1287="870.6 Rent - Property Tax", C1287="870.7 Rent - Homeoffice", C1287="870.9 Rent - Water"),
   0,
   IF(Dashboard!$F$5="Quick",
      IF(OR(C1287="190 Automobile",C1287="200 computer hardware",C1287="210 Computer software",C1287="220 Quickbooks software",C1287="230 Office equipment",C1287="240 Office furniture"),
         E1287-(E1287/(1+Dashboard!$F$4)),
         0
      ),
      IF(C1287="750 Business promotion",
         E1287-(E1287/(1+4.793/100)),
         E1287-(E1287/(1+Dashboard!$F$4))
      )
   )
)</f>
        <v>0</v>
      </c>
      <c r="J1287" s="26">
        <f>Bank2[[#This Row],[Money in/ (Money out)]]-Bank2[[#This Row],[GST/HST]]</f>
        <v>0</v>
      </c>
      <c r="L1287" s="23">
        <f t="shared" ref="L1287:L1350" si="60">$L$3</f>
        <v>0</v>
      </c>
    </row>
    <row r="1288" spans="4:12" x14ac:dyDescent="0.2">
      <c r="D1288" s="397">
        <f>_xlfn.XLOOKUP(C:C,Table1[for Import to Bank Register dropdown],Table1[for Pivot],0,0,1)</f>
        <v>0</v>
      </c>
      <c r="E1288" s="403"/>
      <c r="F1288" s="146">
        <f t="shared" si="59"/>
        <v>2222222</v>
      </c>
      <c r="G1288" s="375">
        <f t="shared" si="58"/>
        <v>0</v>
      </c>
      <c r="I1288" s="376">
        <f>IF(OR(C1288="150 Directors advances", C1288="120 accounts receivable", C1288="720.2 Automobile - Insurance", C1288="720.3 Automobile - License", C1288="870.4 Rent - Insurance", C1288="870.6 Rent - Property Tax", C1288="870.7 Rent - Homeoffice", C1288="870.9 Rent - Water"),
   0,
   IF(Dashboard!$F$5="Quick",
      IF(OR(C1288="190 Automobile",C1288="200 computer hardware",C1288="210 Computer software",C1288="220 Quickbooks software",C1288="230 Office equipment",C1288="240 Office furniture"),
         E1288-(E1288/(1+Dashboard!$F$4)),
         0
      ),
      IF(C1288="750 Business promotion",
         E1288-(E1288/(1+4.793/100)),
         E1288-(E1288/(1+Dashboard!$F$4))
      )
   )
)</f>
        <v>0</v>
      </c>
      <c r="J1288" s="26">
        <f>Bank2[[#This Row],[Money in/ (Money out)]]-Bank2[[#This Row],[GST/HST]]</f>
        <v>0</v>
      </c>
      <c r="L1288" s="23">
        <f t="shared" si="60"/>
        <v>0</v>
      </c>
    </row>
    <row r="1289" spans="4:12" x14ac:dyDescent="0.2">
      <c r="D1289" s="397">
        <f>_xlfn.XLOOKUP(C:C,Table1[for Import to Bank Register dropdown],Table1[for Pivot],0,0,1)</f>
        <v>0</v>
      </c>
      <c r="E1289" s="403"/>
      <c r="F1289" s="146">
        <f t="shared" si="59"/>
        <v>2222222</v>
      </c>
      <c r="G1289" s="375">
        <f t="shared" si="58"/>
        <v>0</v>
      </c>
      <c r="I1289" s="376">
        <f>IF(OR(C1289="150 Directors advances", C1289="120 accounts receivable", C1289="720.2 Automobile - Insurance", C1289="720.3 Automobile - License", C1289="870.4 Rent - Insurance", C1289="870.6 Rent - Property Tax", C1289="870.7 Rent - Homeoffice", C1289="870.9 Rent - Water"),
   0,
   IF(Dashboard!$F$5="Quick",
      IF(OR(C1289="190 Automobile",C1289="200 computer hardware",C1289="210 Computer software",C1289="220 Quickbooks software",C1289="230 Office equipment",C1289="240 Office furniture"),
         E1289-(E1289/(1+Dashboard!$F$4)),
         0
      ),
      IF(C1289="750 Business promotion",
         E1289-(E1289/(1+4.793/100)),
         E1289-(E1289/(1+Dashboard!$F$4))
      )
   )
)</f>
        <v>0</v>
      </c>
      <c r="J1289" s="26">
        <f>Bank2[[#This Row],[Money in/ (Money out)]]-Bank2[[#This Row],[GST/HST]]</f>
        <v>0</v>
      </c>
      <c r="L1289" s="23">
        <f t="shared" si="60"/>
        <v>0</v>
      </c>
    </row>
    <row r="1290" spans="4:12" x14ac:dyDescent="0.2">
      <c r="D1290" s="397">
        <f>_xlfn.XLOOKUP(C:C,Table1[for Import to Bank Register dropdown],Table1[for Pivot],0,0,1)</f>
        <v>0</v>
      </c>
      <c r="E1290" s="403"/>
      <c r="F1290" s="146">
        <f t="shared" si="59"/>
        <v>2222222</v>
      </c>
      <c r="G1290" s="375">
        <f t="shared" ref="G1290:G1353" si="61">G1289+E1290</f>
        <v>0</v>
      </c>
      <c r="I1290" s="376">
        <f>IF(OR(C1290="150 Directors advances", C1290="120 accounts receivable", C1290="720.2 Automobile - Insurance", C1290="720.3 Automobile - License", C1290="870.4 Rent - Insurance", C1290="870.6 Rent - Property Tax", C1290="870.7 Rent - Homeoffice", C1290="870.9 Rent - Water"),
   0,
   IF(Dashboard!$F$5="Quick",
      IF(OR(C1290="190 Automobile",C1290="200 computer hardware",C1290="210 Computer software",C1290="220 Quickbooks software",C1290="230 Office equipment",C1290="240 Office furniture"),
         E1290-(E1290/(1+Dashboard!$F$4)),
         0
      ),
      IF(C1290="750 Business promotion",
         E1290-(E1290/(1+4.793/100)),
         E1290-(E1290/(1+Dashboard!$F$4))
      )
   )
)</f>
        <v>0</v>
      </c>
      <c r="J1290" s="26">
        <f>Bank2[[#This Row],[Money in/ (Money out)]]-Bank2[[#This Row],[GST/HST]]</f>
        <v>0</v>
      </c>
      <c r="L1290" s="23">
        <f t="shared" si="60"/>
        <v>0</v>
      </c>
    </row>
    <row r="1291" spans="4:12" x14ac:dyDescent="0.2">
      <c r="D1291" s="397">
        <f>_xlfn.XLOOKUP(C:C,Table1[for Import to Bank Register dropdown],Table1[for Pivot],0,0,1)</f>
        <v>0</v>
      </c>
      <c r="E1291" s="403"/>
      <c r="F1291" s="146">
        <f t="shared" ref="F1291:F1354" si="62">$E$2</f>
        <v>2222222</v>
      </c>
      <c r="G1291" s="375">
        <f t="shared" si="61"/>
        <v>0</v>
      </c>
      <c r="I1291" s="376">
        <f>IF(OR(C1291="150 Directors advances", C1291="120 accounts receivable", C1291="720.2 Automobile - Insurance", C1291="720.3 Automobile - License", C1291="870.4 Rent - Insurance", C1291="870.6 Rent - Property Tax", C1291="870.7 Rent - Homeoffice", C1291="870.9 Rent - Water"),
   0,
   IF(Dashboard!$F$5="Quick",
      IF(OR(C1291="190 Automobile",C1291="200 computer hardware",C1291="210 Computer software",C1291="220 Quickbooks software",C1291="230 Office equipment",C1291="240 Office furniture"),
         E1291-(E1291/(1+Dashboard!$F$4)),
         0
      ),
      IF(C1291="750 Business promotion",
         E1291-(E1291/(1+4.793/100)),
         E1291-(E1291/(1+Dashboard!$F$4))
      )
   )
)</f>
        <v>0</v>
      </c>
      <c r="J1291" s="26">
        <f>Bank2[[#This Row],[Money in/ (Money out)]]-Bank2[[#This Row],[GST/HST]]</f>
        <v>0</v>
      </c>
      <c r="L1291" s="23">
        <f t="shared" si="60"/>
        <v>0</v>
      </c>
    </row>
    <row r="1292" spans="4:12" x14ac:dyDescent="0.2">
      <c r="D1292" s="397">
        <f>_xlfn.XLOOKUP(C:C,Table1[for Import to Bank Register dropdown],Table1[for Pivot],0,0,1)</f>
        <v>0</v>
      </c>
      <c r="E1292" s="403"/>
      <c r="F1292" s="146">
        <f t="shared" si="62"/>
        <v>2222222</v>
      </c>
      <c r="G1292" s="375">
        <f t="shared" si="61"/>
        <v>0</v>
      </c>
      <c r="I1292" s="376">
        <f>IF(OR(C1292="150 Directors advances", C1292="120 accounts receivable", C1292="720.2 Automobile - Insurance", C1292="720.3 Automobile - License", C1292="870.4 Rent - Insurance", C1292="870.6 Rent - Property Tax", C1292="870.7 Rent - Homeoffice", C1292="870.9 Rent - Water"),
   0,
   IF(Dashboard!$F$5="Quick",
      IF(OR(C1292="190 Automobile",C1292="200 computer hardware",C1292="210 Computer software",C1292="220 Quickbooks software",C1292="230 Office equipment",C1292="240 Office furniture"),
         E1292-(E1292/(1+Dashboard!$F$4)),
         0
      ),
      IF(C1292="750 Business promotion",
         E1292-(E1292/(1+4.793/100)),
         E1292-(E1292/(1+Dashboard!$F$4))
      )
   )
)</f>
        <v>0</v>
      </c>
      <c r="J1292" s="26">
        <f>Bank2[[#This Row],[Money in/ (Money out)]]-Bank2[[#This Row],[GST/HST]]</f>
        <v>0</v>
      </c>
      <c r="L1292" s="23">
        <f t="shared" si="60"/>
        <v>0</v>
      </c>
    </row>
    <row r="1293" spans="4:12" x14ac:dyDescent="0.2">
      <c r="D1293" s="397">
        <f>_xlfn.XLOOKUP(C:C,Table1[for Import to Bank Register dropdown],Table1[for Pivot],0,0,1)</f>
        <v>0</v>
      </c>
      <c r="E1293" s="403"/>
      <c r="F1293" s="146">
        <f t="shared" si="62"/>
        <v>2222222</v>
      </c>
      <c r="G1293" s="375">
        <f t="shared" si="61"/>
        <v>0</v>
      </c>
      <c r="I1293" s="376">
        <f>IF(OR(C1293="150 Directors advances", C1293="120 accounts receivable", C1293="720.2 Automobile - Insurance", C1293="720.3 Automobile - License", C1293="870.4 Rent - Insurance", C1293="870.6 Rent - Property Tax", C1293="870.7 Rent - Homeoffice", C1293="870.9 Rent - Water"),
   0,
   IF(Dashboard!$F$5="Quick",
      IF(OR(C1293="190 Automobile",C1293="200 computer hardware",C1293="210 Computer software",C1293="220 Quickbooks software",C1293="230 Office equipment",C1293="240 Office furniture"),
         E1293-(E1293/(1+Dashboard!$F$4)),
         0
      ),
      IF(C1293="750 Business promotion",
         E1293-(E1293/(1+4.793/100)),
         E1293-(E1293/(1+Dashboard!$F$4))
      )
   )
)</f>
        <v>0</v>
      </c>
      <c r="J1293" s="26">
        <f>Bank2[[#This Row],[Money in/ (Money out)]]-Bank2[[#This Row],[GST/HST]]</f>
        <v>0</v>
      </c>
      <c r="L1293" s="23">
        <f t="shared" si="60"/>
        <v>0</v>
      </c>
    </row>
    <row r="1294" spans="4:12" x14ac:dyDescent="0.2">
      <c r="D1294" s="397">
        <f>_xlfn.XLOOKUP(C:C,Table1[for Import to Bank Register dropdown],Table1[for Pivot],0,0,1)</f>
        <v>0</v>
      </c>
      <c r="E1294" s="403"/>
      <c r="F1294" s="146">
        <f t="shared" si="62"/>
        <v>2222222</v>
      </c>
      <c r="G1294" s="375">
        <f t="shared" si="61"/>
        <v>0</v>
      </c>
      <c r="I1294" s="376">
        <f>IF(OR(C1294="150 Directors advances", C1294="120 accounts receivable", C1294="720.2 Automobile - Insurance", C1294="720.3 Automobile - License", C1294="870.4 Rent - Insurance", C1294="870.6 Rent - Property Tax", C1294="870.7 Rent - Homeoffice", C1294="870.9 Rent - Water"),
   0,
   IF(Dashboard!$F$5="Quick",
      IF(OR(C1294="190 Automobile",C1294="200 computer hardware",C1294="210 Computer software",C1294="220 Quickbooks software",C1294="230 Office equipment",C1294="240 Office furniture"),
         E1294-(E1294/(1+Dashboard!$F$4)),
         0
      ),
      IF(C1294="750 Business promotion",
         E1294-(E1294/(1+4.793/100)),
         E1294-(E1294/(1+Dashboard!$F$4))
      )
   )
)</f>
        <v>0</v>
      </c>
      <c r="J1294" s="26">
        <f>Bank2[[#This Row],[Money in/ (Money out)]]-Bank2[[#This Row],[GST/HST]]</f>
        <v>0</v>
      </c>
      <c r="L1294" s="23">
        <f t="shared" si="60"/>
        <v>0</v>
      </c>
    </row>
    <row r="1295" spans="4:12" x14ac:dyDescent="0.2">
      <c r="D1295" s="397">
        <f>_xlfn.XLOOKUP(C:C,Table1[for Import to Bank Register dropdown],Table1[for Pivot],0,0,1)</f>
        <v>0</v>
      </c>
      <c r="E1295" s="403"/>
      <c r="F1295" s="146">
        <f t="shared" si="62"/>
        <v>2222222</v>
      </c>
      <c r="G1295" s="375">
        <f t="shared" si="61"/>
        <v>0</v>
      </c>
      <c r="I1295" s="376">
        <f>IF(OR(C1295="150 Directors advances", C1295="120 accounts receivable", C1295="720.2 Automobile - Insurance", C1295="720.3 Automobile - License", C1295="870.4 Rent - Insurance", C1295="870.6 Rent - Property Tax", C1295="870.7 Rent - Homeoffice", C1295="870.9 Rent - Water"),
   0,
   IF(Dashboard!$F$5="Quick",
      IF(OR(C1295="190 Automobile",C1295="200 computer hardware",C1295="210 Computer software",C1295="220 Quickbooks software",C1295="230 Office equipment",C1295="240 Office furniture"),
         E1295-(E1295/(1+Dashboard!$F$4)),
         0
      ),
      IF(C1295="750 Business promotion",
         E1295-(E1295/(1+4.793/100)),
         E1295-(E1295/(1+Dashboard!$F$4))
      )
   )
)</f>
        <v>0</v>
      </c>
      <c r="J1295" s="26">
        <f>Bank2[[#This Row],[Money in/ (Money out)]]-Bank2[[#This Row],[GST/HST]]</f>
        <v>0</v>
      </c>
      <c r="L1295" s="23">
        <f t="shared" si="60"/>
        <v>0</v>
      </c>
    </row>
    <row r="1296" spans="4:12" x14ac:dyDescent="0.2">
      <c r="D1296" s="397">
        <f>_xlfn.XLOOKUP(C:C,Table1[for Import to Bank Register dropdown],Table1[for Pivot],0,0,1)</f>
        <v>0</v>
      </c>
      <c r="E1296" s="403"/>
      <c r="F1296" s="146">
        <f t="shared" si="62"/>
        <v>2222222</v>
      </c>
      <c r="G1296" s="375">
        <f t="shared" si="61"/>
        <v>0</v>
      </c>
      <c r="I1296" s="376">
        <f>IF(OR(C1296="150 Directors advances", C1296="120 accounts receivable", C1296="720.2 Automobile - Insurance", C1296="720.3 Automobile - License", C1296="870.4 Rent - Insurance", C1296="870.6 Rent - Property Tax", C1296="870.7 Rent - Homeoffice", C1296="870.9 Rent - Water"),
   0,
   IF(Dashboard!$F$5="Quick",
      IF(OR(C1296="190 Automobile",C1296="200 computer hardware",C1296="210 Computer software",C1296="220 Quickbooks software",C1296="230 Office equipment",C1296="240 Office furniture"),
         E1296-(E1296/(1+Dashboard!$F$4)),
         0
      ),
      IF(C1296="750 Business promotion",
         E1296-(E1296/(1+4.793/100)),
         E1296-(E1296/(1+Dashboard!$F$4))
      )
   )
)</f>
        <v>0</v>
      </c>
      <c r="J1296" s="26">
        <f>Bank2[[#This Row],[Money in/ (Money out)]]-Bank2[[#This Row],[GST/HST]]</f>
        <v>0</v>
      </c>
      <c r="L1296" s="23">
        <f t="shared" si="60"/>
        <v>0</v>
      </c>
    </row>
    <row r="1297" spans="4:12" x14ac:dyDescent="0.2">
      <c r="D1297" s="397">
        <f>_xlfn.XLOOKUP(C:C,Table1[for Import to Bank Register dropdown],Table1[for Pivot],0,0,1)</f>
        <v>0</v>
      </c>
      <c r="E1297" s="403"/>
      <c r="F1297" s="146">
        <f t="shared" si="62"/>
        <v>2222222</v>
      </c>
      <c r="G1297" s="375">
        <f t="shared" si="61"/>
        <v>0</v>
      </c>
      <c r="I1297" s="376">
        <f>IF(OR(C1297="150 Directors advances", C1297="120 accounts receivable", C1297="720.2 Automobile - Insurance", C1297="720.3 Automobile - License", C1297="870.4 Rent - Insurance", C1297="870.6 Rent - Property Tax", C1297="870.7 Rent - Homeoffice", C1297="870.9 Rent - Water"),
   0,
   IF(Dashboard!$F$5="Quick",
      IF(OR(C1297="190 Automobile",C1297="200 computer hardware",C1297="210 Computer software",C1297="220 Quickbooks software",C1297="230 Office equipment",C1297="240 Office furniture"),
         E1297-(E1297/(1+Dashboard!$F$4)),
         0
      ),
      IF(C1297="750 Business promotion",
         E1297-(E1297/(1+4.793/100)),
         E1297-(E1297/(1+Dashboard!$F$4))
      )
   )
)</f>
        <v>0</v>
      </c>
      <c r="J1297" s="26">
        <f>Bank2[[#This Row],[Money in/ (Money out)]]-Bank2[[#This Row],[GST/HST]]</f>
        <v>0</v>
      </c>
      <c r="L1297" s="23">
        <f t="shared" si="60"/>
        <v>0</v>
      </c>
    </row>
    <row r="1298" spans="4:12" x14ac:dyDescent="0.2">
      <c r="D1298" s="397">
        <f>_xlfn.XLOOKUP(C:C,Table1[for Import to Bank Register dropdown],Table1[for Pivot],0,0,1)</f>
        <v>0</v>
      </c>
      <c r="E1298" s="403"/>
      <c r="F1298" s="146">
        <f t="shared" si="62"/>
        <v>2222222</v>
      </c>
      <c r="G1298" s="375">
        <f t="shared" si="61"/>
        <v>0</v>
      </c>
      <c r="I1298" s="376">
        <f>IF(OR(C1298="150 Directors advances", C1298="120 accounts receivable", C1298="720.2 Automobile - Insurance", C1298="720.3 Automobile - License", C1298="870.4 Rent - Insurance", C1298="870.6 Rent - Property Tax", C1298="870.7 Rent - Homeoffice", C1298="870.9 Rent - Water"),
   0,
   IF(Dashboard!$F$5="Quick",
      IF(OR(C1298="190 Automobile",C1298="200 computer hardware",C1298="210 Computer software",C1298="220 Quickbooks software",C1298="230 Office equipment",C1298="240 Office furniture"),
         E1298-(E1298/(1+Dashboard!$F$4)),
         0
      ),
      IF(C1298="750 Business promotion",
         E1298-(E1298/(1+4.793/100)),
         E1298-(E1298/(1+Dashboard!$F$4))
      )
   )
)</f>
        <v>0</v>
      </c>
      <c r="J1298" s="26">
        <f>Bank2[[#This Row],[Money in/ (Money out)]]-Bank2[[#This Row],[GST/HST]]</f>
        <v>0</v>
      </c>
      <c r="L1298" s="23">
        <f t="shared" si="60"/>
        <v>0</v>
      </c>
    </row>
    <row r="1299" spans="4:12" x14ac:dyDescent="0.2">
      <c r="D1299" s="397">
        <f>_xlfn.XLOOKUP(C:C,Table1[for Import to Bank Register dropdown],Table1[for Pivot],0,0,1)</f>
        <v>0</v>
      </c>
      <c r="E1299" s="403"/>
      <c r="F1299" s="146">
        <f t="shared" si="62"/>
        <v>2222222</v>
      </c>
      <c r="G1299" s="375">
        <f t="shared" si="61"/>
        <v>0</v>
      </c>
      <c r="I1299" s="376">
        <f>IF(OR(C1299="150 Directors advances", C1299="120 accounts receivable", C1299="720.2 Automobile - Insurance", C1299="720.3 Automobile - License", C1299="870.4 Rent - Insurance", C1299="870.6 Rent - Property Tax", C1299="870.7 Rent - Homeoffice", C1299="870.9 Rent - Water"),
   0,
   IF(Dashboard!$F$5="Quick",
      IF(OR(C1299="190 Automobile",C1299="200 computer hardware",C1299="210 Computer software",C1299="220 Quickbooks software",C1299="230 Office equipment",C1299="240 Office furniture"),
         E1299-(E1299/(1+Dashboard!$F$4)),
         0
      ),
      IF(C1299="750 Business promotion",
         E1299-(E1299/(1+4.793/100)),
         E1299-(E1299/(1+Dashboard!$F$4))
      )
   )
)</f>
        <v>0</v>
      </c>
      <c r="J1299" s="26">
        <f>Bank2[[#This Row],[Money in/ (Money out)]]-Bank2[[#This Row],[GST/HST]]</f>
        <v>0</v>
      </c>
      <c r="L1299" s="23">
        <f t="shared" si="60"/>
        <v>0</v>
      </c>
    </row>
    <row r="1300" spans="4:12" x14ac:dyDescent="0.2">
      <c r="D1300" s="397">
        <f>_xlfn.XLOOKUP(C:C,Table1[for Import to Bank Register dropdown],Table1[for Pivot],0,0,1)</f>
        <v>0</v>
      </c>
      <c r="E1300" s="403"/>
      <c r="F1300" s="146">
        <f t="shared" si="62"/>
        <v>2222222</v>
      </c>
      <c r="G1300" s="375">
        <f t="shared" si="61"/>
        <v>0</v>
      </c>
      <c r="I1300" s="376">
        <f>IF(OR(C1300="150 Directors advances", C1300="120 accounts receivable", C1300="720.2 Automobile - Insurance", C1300="720.3 Automobile - License", C1300="870.4 Rent - Insurance", C1300="870.6 Rent - Property Tax", C1300="870.7 Rent - Homeoffice", C1300="870.9 Rent - Water"),
   0,
   IF(Dashboard!$F$5="Quick",
      IF(OR(C1300="190 Automobile",C1300="200 computer hardware",C1300="210 Computer software",C1300="220 Quickbooks software",C1300="230 Office equipment",C1300="240 Office furniture"),
         E1300-(E1300/(1+Dashboard!$F$4)),
         0
      ),
      IF(C1300="750 Business promotion",
         E1300-(E1300/(1+4.793/100)),
         E1300-(E1300/(1+Dashboard!$F$4))
      )
   )
)</f>
        <v>0</v>
      </c>
      <c r="J1300" s="26">
        <f>Bank2[[#This Row],[Money in/ (Money out)]]-Bank2[[#This Row],[GST/HST]]</f>
        <v>0</v>
      </c>
      <c r="L1300" s="23">
        <f t="shared" si="60"/>
        <v>0</v>
      </c>
    </row>
    <row r="1301" spans="4:12" x14ac:dyDescent="0.2">
      <c r="D1301" s="397">
        <f>_xlfn.XLOOKUP(C:C,Table1[for Import to Bank Register dropdown],Table1[for Pivot],0,0,1)</f>
        <v>0</v>
      </c>
      <c r="E1301" s="403"/>
      <c r="F1301" s="146">
        <f t="shared" si="62"/>
        <v>2222222</v>
      </c>
      <c r="G1301" s="375">
        <f t="shared" si="61"/>
        <v>0</v>
      </c>
      <c r="I1301" s="376">
        <f>IF(OR(C1301="150 Directors advances", C1301="120 accounts receivable", C1301="720.2 Automobile - Insurance", C1301="720.3 Automobile - License", C1301="870.4 Rent - Insurance", C1301="870.6 Rent - Property Tax", C1301="870.7 Rent - Homeoffice", C1301="870.9 Rent - Water"),
   0,
   IF(Dashboard!$F$5="Quick",
      IF(OR(C1301="190 Automobile",C1301="200 computer hardware",C1301="210 Computer software",C1301="220 Quickbooks software",C1301="230 Office equipment",C1301="240 Office furniture"),
         E1301-(E1301/(1+Dashboard!$F$4)),
         0
      ),
      IF(C1301="750 Business promotion",
         E1301-(E1301/(1+4.793/100)),
         E1301-(E1301/(1+Dashboard!$F$4))
      )
   )
)</f>
        <v>0</v>
      </c>
      <c r="J1301" s="26">
        <f>Bank2[[#This Row],[Money in/ (Money out)]]-Bank2[[#This Row],[GST/HST]]</f>
        <v>0</v>
      </c>
      <c r="L1301" s="23">
        <f t="shared" si="60"/>
        <v>0</v>
      </c>
    </row>
    <row r="1302" spans="4:12" x14ac:dyDescent="0.2">
      <c r="D1302" s="397">
        <f>_xlfn.XLOOKUP(C:C,Table1[for Import to Bank Register dropdown],Table1[for Pivot],0,0,1)</f>
        <v>0</v>
      </c>
      <c r="E1302" s="403"/>
      <c r="F1302" s="146">
        <f t="shared" si="62"/>
        <v>2222222</v>
      </c>
      <c r="G1302" s="375">
        <f t="shared" si="61"/>
        <v>0</v>
      </c>
      <c r="I1302" s="376">
        <f>IF(OR(C1302="150 Directors advances", C1302="120 accounts receivable", C1302="720.2 Automobile - Insurance", C1302="720.3 Automobile - License", C1302="870.4 Rent - Insurance", C1302="870.6 Rent - Property Tax", C1302="870.7 Rent - Homeoffice", C1302="870.9 Rent - Water"),
   0,
   IF(Dashboard!$F$5="Quick",
      IF(OR(C1302="190 Automobile",C1302="200 computer hardware",C1302="210 Computer software",C1302="220 Quickbooks software",C1302="230 Office equipment",C1302="240 Office furniture"),
         E1302-(E1302/(1+Dashboard!$F$4)),
         0
      ),
      IF(C1302="750 Business promotion",
         E1302-(E1302/(1+4.793/100)),
         E1302-(E1302/(1+Dashboard!$F$4))
      )
   )
)</f>
        <v>0</v>
      </c>
      <c r="J1302" s="26">
        <f>Bank2[[#This Row],[Money in/ (Money out)]]-Bank2[[#This Row],[GST/HST]]</f>
        <v>0</v>
      </c>
      <c r="L1302" s="23">
        <f t="shared" si="60"/>
        <v>0</v>
      </c>
    </row>
    <row r="1303" spans="4:12" x14ac:dyDescent="0.2">
      <c r="D1303" s="397">
        <f>_xlfn.XLOOKUP(C:C,Table1[for Import to Bank Register dropdown],Table1[for Pivot],0,0,1)</f>
        <v>0</v>
      </c>
      <c r="E1303" s="403"/>
      <c r="F1303" s="146">
        <f t="shared" si="62"/>
        <v>2222222</v>
      </c>
      <c r="G1303" s="375">
        <f t="shared" si="61"/>
        <v>0</v>
      </c>
      <c r="I1303" s="376">
        <f>IF(OR(C1303="150 Directors advances", C1303="120 accounts receivable", C1303="720.2 Automobile - Insurance", C1303="720.3 Automobile - License", C1303="870.4 Rent - Insurance", C1303="870.6 Rent - Property Tax", C1303="870.7 Rent - Homeoffice", C1303="870.9 Rent - Water"),
   0,
   IF(Dashboard!$F$5="Quick",
      IF(OR(C1303="190 Automobile",C1303="200 computer hardware",C1303="210 Computer software",C1303="220 Quickbooks software",C1303="230 Office equipment",C1303="240 Office furniture"),
         E1303-(E1303/(1+Dashboard!$F$4)),
         0
      ),
      IF(C1303="750 Business promotion",
         E1303-(E1303/(1+4.793/100)),
         E1303-(E1303/(1+Dashboard!$F$4))
      )
   )
)</f>
        <v>0</v>
      </c>
      <c r="J1303" s="26">
        <f>Bank2[[#This Row],[Money in/ (Money out)]]-Bank2[[#This Row],[GST/HST]]</f>
        <v>0</v>
      </c>
      <c r="L1303" s="23">
        <f t="shared" si="60"/>
        <v>0</v>
      </c>
    </row>
    <row r="1304" spans="4:12" x14ac:dyDescent="0.2">
      <c r="D1304" s="397">
        <f>_xlfn.XLOOKUP(C:C,Table1[for Import to Bank Register dropdown],Table1[for Pivot],0,0,1)</f>
        <v>0</v>
      </c>
      <c r="E1304" s="403"/>
      <c r="F1304" s="146">
        <f t="shared" si="62"/>
        <v>2222222</v>
      </c>
      <c r="G1304" s="375">
        <f t="shared" si="61"/>
        <v>0</v>
      </c>
      <c r="I1304" s="376">
        <f>IF(OR(C1304="150 Directors advances", C1304="120 accounts receivable", C1304="720.2 Automobile - Insurance", C1304="720.3 Automobile - License", C1304="870.4 Rent - Insurance", C1304="870.6 Rent - Property Tax", C1304="870.7 Rent - Homeoffice", C1304="870.9 Rent - Water"),
   0,
   IF(Dashboard!$F$5="Quick",
      IF(OR(C1304="190 Automobile",C1304="200 computer hardware",C1304="210 Computer software",C1304="220 Quickbooks software",C1304="230 Office equipment",C1304="240 Office furniture"),
         E1304-(E1304/(1+Dashboard!$F$4)),
         0
      ),
      IF(C1304="750 Business promotion",
         E1304-(E1304/(1+4.793/100)),
         E1304-(E1304/(1+Dashboard!$F$4))
      )
   )
)</f>
        <v>0</v>
      </c>
      <c r="J1304" s="26">
        <f>Bank2[[#This Row],[Money in/ (Money out)]]-Bank2[[#This Row],[GST/HST]]</f>
        <v>0</v>
      </c>
      <c r="L1304" s="23">
        <f t="shared" si="60"/>
        <v>0</v>
      </c>
    </row>
    <row r="1305" spans="4:12" x14ac:dyDescent="0.2">
      <c r="D1305" s="397">
        <f>_xlfn.XLOOKUP(C:C,Table1[for Import to Bank Register dropdown],Table1[for Pivot],0,0,1)</f>
        <v>0</v>
      </c>
      <c r="E1305" s="403"/>
      <c r="F1305" s="146">
        <f t="shared" si="62"/>
        <v>2222222</v>
      </c>
      <c r="G1305" s="375">
        <f t="shared" si="61"/>
        <v>0</v>
      </c>
      <c r="I1305" s="376">
        <f>IF(OR(C1305="150 Directors advances", C1305="120 accounts receivable", C1305="720.2 Automobile - Insurance", C1305="720.3 Automobile - License", C1305="870.4 Rent - Insurance", C1305="870.6 Rent - Property Tax", C1305="870.7 Rent - Homeoffice", C1305="870.9 Rent - Water"),
   0,
   IF(Dashboard!$F$5="Quick",
      IF(OR(C1305="190 Automobile",C1305="200 computer hardware",C1305="210 Computer software",C1305="220 Quickbooks software",C1305="230 Office equipment",C1305="240 Office furniture"),
         E1305-(E1305/(1+Dashboard!$F$4)),
         0
      ),
      IF(C1305="750 Business promotion",
         E1305-(E1305/(1+4.793/100)),
         E1305-(E1305/(1+Dashboard!$F$4))
      )
   )
)</f>
        <v>0</v>
      </c>
      <c r="J1305" s="26">
        <f>Bank2[[#This Row],[Money in/ (Money out)]]-Bank2[[#This Row],[GST/HST]]</f>
        <v>0</v>
      </c>
      <c r="L1305" s="23">
        <f t="shared" si="60"/>
        <v>0</v>
      </c>
    </row>
    <row r="1306" spans="4:12" x14ac:dyDescent="0.2">
      <c r="D1306" s="397">
        <f>_xlfn.XLOOKUP(C:C,Table1[for Import to Bank Register dropdown],Table1[for Pivot],0,0,1)</f>
        <v>0</v>
      </c>
      <c r="E1306" s="403"/>
      <c r="F1306" s="146">
        <f t="shared" si="62"/>
        <v>2222222</v>
      </c>
      <c r="G1306" s="375">
        <f t="shared" si="61"/>
        <v>0</v>
      </c>
      <c r="I1306" s="376">
        <f>IF(OR(C1306="150 Directors advances", C1306="120 accounts receivable", C1306="720.2 Automobile - Insurance", C1306="720.3 Automobile - License", C1306="870.4 Rent - Insurance", C1306="870.6 Rent - Property Tax", C1306="870.7 Rent - Homeoffice", C1306="870.9 Rent - Water"),
   0,
   IF(Dashboard!$F$5="Quick",
      IF(OR(C1306="190 Automobile",C1306="200 computer hardware",C1306="210 Computer software",C1306="220 Quickbooks software",C1306="230 Office equipment",C1306="240 Office furniture"),
         E1306-(E1306/(1+Dashboard!$F$4)),
         0
      ),
      IF(C1306="750 Business promotion",
         E1306-(E1306/(1+4.793/100)),
         E1306-(E1306/(1+Dashboard!$F$4))
      )
   )
)</f>
        <v>0</v>
      </c>
      <c r="J1306" s="26">
        <f>Bank2[[#This Row],[Money in/ (Money out)]]-Bank2[[#This Row],[GST/HST]]</f>
        <v>0</v>
      </c>
      <c r="L1306" s="23">
        <f t="shared" si="60"/>
        <v>0</v>
      </c>
    </row>
    <row r="1307" spans="4:12" x14ac:dyDescent="0.2">
      <c r="D1307" s="397">
        <f>_xlfn.XLOOKUP(C:C,Table1[for Import to Bank Register dropdown],Table1[for Pivot],0,0,1)</f>
        <v>0</v>
      </c>
      <c r="E1307" s="403"/>
      <c r="F1307" s="146">
        <f t="shared" si="62"/>
        <v>2222222</v>
      </c>
      <c r="G1307" s="375">
        <f t="shared" si="61"/>
        <v>0</v>
      </c>
      <c r="I1307" s="376">
        <f>IF(OR(C1307="150 Directors advances", C1307="120 accounts receivable", C1307="720.2 Automobile - Insurance", C1307="720.3 Automobile - License", C1307="870.4 Rent - Insurance", C1307="870.6 Rent - Property Tax", C1307="870.7 Rent - Homeoffice", C1307="870.9 Rent - Water"),
   0,
   IF(Dashboard!$F$5="Quick",
      IF(OR(C1307="190 Automobile",C1307="200 computer hardware",C1307="210 Computer software",C1307="220 Quickbooks software",C1307="230 Office equipment",C1307="240 Office furniture"),
         E1307-(E1307/(1+Dashboard!$F$4)),
         0
      ),
      IF(C1307="750 Business promotion",
         E1307-(E1307/(1+4.793/100)),
         E1307-(E1307/(1+Dashboard!$F$4))
      )
   )
)</f>
        <v>0</v>
      </c>
      <c r="J1307" s="26">
        <f>Bank2[[#This Row],[Money in/ (Money out)]]-Bank2[[#This Row],[GST/HST]]</f>
        <v>0</v>
      </c>
      <c r="L1307" s="23">
        <f t="shared" si="60"/>
        <v>0</v>
      </c>
    </row>
    <row r="1308" spans="4:12" x14ac:dyDescent="0.2">
      <c r="D1308" s="397">
        <f>_xlfn.XLOOKUP(C:C,Table1[for Import to Bank Register dropdown],Table1[for Pivot],0,0,1)</f>
        <v>0</v>
      </c>
      <c r="E1308" s="403"/>
      <c r="F1308" s="146">
        <f t="shared" si="62"/>
        <v>2222222</v>
      </c>
      <c r="G1308" s="375">
        <f t="shared" si="61"/>
        <v>0</v>
      </c>
      <c r="I1308" s="376">
        <f>IF(OR(C1308="150 Directors advances", C1308="120 accounts receivable", C1308="720.2 Automobile - Insurance", C1308="720.3 Automobile - License", C1308="870.4 Rent - Insurance", C1308="870.6 Rent - Property Tax", C1308="870.7 Rent - Homeoffice", C1308="870.9 Rent - Water"),
   0,
   IF(Dashboard!$F$5="Quick",
      IF(OR(C1308="190 Automobile",C1308="200 computer hardware",C1308="210 Computer software",C1308="220 Quickbooks software",C1308="230 Office equipment",C1308="240 Office furniture"),
         E1308-(E1308/(1+Dashboard!$F$4)),
         0
      ),
      IF(C1308="750 Business promotion",
         E1308-(E1308/(1+4.793/100)),
         E1308-(E1308/(1+Dashboard!$F$4))
      )
   )
)</f>
        <v>0</v>
      </c>
      <c r="J1308" s="26">
        <f>Bank2[[#This Row],[Money in/ (Money out)]]-Bank2[[#This Row],[GST/HST]]</f>
        <v>0</v>
      </c>
      <c r="L1308" s="23">
        <f t="shared" si="60"/>
        <v>0</v>
      </c>
    </row>
    <row r="1309" spans="4:12" x14ac:dyDescent="0.2">
      <c r="D1309" s="397">
        <f>_xlfn.XLOOKUP(C:C,Table1[for Import to Bank Register dropdown],Table1[for Pivot],0,0,1)</f>
        <v>0</v>
      </c>
      <c r="E1309" s="403"/>
      <c r="F1309" s="146">
        <f t="shared" si="62"/>
        <v>2222222</v>
      </c>
      <c r="G1309" s="375">
        <f t="shared" si="61"/>
        <v>0</v>
      </c>
      <c r="I1309" s="376">
        <f>IF(OR(C1309="150 Directors advances", C1309="120 accounts receivable", C1309="720.2 Automobile - Insurance", C1309="720.3 Automobile - License", C1309="870.4 Rent - Insurance", C1309="870.6 Rent - Property Tax", C1309="870.7 Rent - Homeoffice", C1309="870.9 Rent - Water"),
   0,
   IF(Dashboard!$F$5="Quick",
      IF(OR(C1309="190 Automobile",C1309="200 computer hardware",C1309="210 Computer software",C1309="220 Quickbooks software",C1309="230 Office equipment",C1309="240 Office furniture"),
         E1309-(E1309/(1+Dashboard!$F$4)),
         0
      ),
      IF(C1309="750 Business promotion",
         E1309-(E1309/(1+4.793/100)),
         E1309-(E1309/(1+Dashboard!$F$4))
      )
   )
)</f>
        <v>0</v>
      </c>
      <c r="J1309" s="26">
        <f>Bank2[[#This Row],[Money in/ (Money out)]]-Bank2[[#This Row],[GST/HST]]</f>
        <v>0</v>
      </c>
      <c r="L1309" s="23">
        <f t="shared" si="60"/>
        <v>0</v>
      </c>
    </row>
    <row r="1310" spans="4:12" x14ac:dyDescent="0.2">
      <c r="D1310" s="397">
        <f>_xlfn.XLOOKUP(C:C,Table1[for Import to Bank Register dropdown],Table1[for Pivot],0,0,1)</f>
        <v>0</v>
      </c>
      <c r="E1310" s="403"/>
      <c r="F1310" s="146">
        <f t="shared" si="62"/>
        <v>2222222</v>
      </c>
      <c r="G1310" s="375">
        <f t="shared" si="61"/>
        <v>0</v>
      </c>
      <c r="I1310" s="376">
        <f>IF(OR(C1310="150 Directors advances", C1310="120 accounts receivable", C1310="720.2 Automobile - Insurance", C1310="720.3 Automobile - License", C1310="870.4 Rent - Insurance", C1310="870.6 Rent - Property Tax", C1310="870.7 Rent - Homeoffice", C1310="870.9 Rent - Water"),
   0,
   IF(Dashboard!$F$5="Quick",
      IF(OR(C1310="190 Automobile",C1310="200 computer hardware",C1310="210 Computer software",C1310="220 Quickbooks software",C1310="230 Office equipment",C1310="240 Office furniture"),
         E1310-(E1310/(1+Dashboard!$F$4)),
         0
      ),
      IF(C1310="750 Business promotion",
         E1310-(E1310/(1+4.793/100)),
         E1310-(E1310/(1+Dashboard!$F$4))
      )
   )
)</f>
        <v>0</v>
      </c>
      <c r="J1310" s="26">
        <f>Bank2[[#This Row],[Money in/ (Money out)]]-Bank2[[#This Row],[GST/HST]]</f>
        <v>0</v>
      </c>
      <c r="L1310" s="23">
        <f t="shared" si="60"/>
        <v>0</v>
      </c>
    </row>
    <row r="1311" spans="4:12" x14ac:dyDescent="0.2">
      <c r="D1311" s="397">
        <f>_xlfn.XLOOKUP(C:C,Table1[for Import to Bank Register dropdown],Table1[for Pivot],0,0,1)</f>
        <v>0</v>
      </c>
      <c r="E1311" s="403"/>
      <c r="F1311" s="146">
        <f t="shared" si="62"/>
        <v>2222222</v>
      </c>
      <c r="G1311" s="375">
        <f t="shared" si="61"/>
        <v>0</v>
      </c>
      <c r="I1311" s="376">
        <f>IF(OR(C1311="150 Directors advances", C1311="120 accounts receivable", C1311="720.2 Automobile - Insurance", C1311="720.3 Automobile - License", C1311="870.4 Rent - Insurance", C1311="870.6 Rent - Property Tax", C1311="870.7 Rent - Homeoffice", C1311="870.9 Rent - Water"),
   0,
   IF(Dashboard!$F$5="Quick",
      IF(OR(C1311="190 Automobile",C1311="200 computer hardware",C1311="210 Computer software",C1311="220 Quickbooks software",C1311="230 Office equipment",C1311="240 Office furniture"),
         E1311-(E1311/(1+Dashboard!$F$4)),
         0
      ),
      IF(C1311="750 Business promotion",
         E1311-(E1311/(1+4.793/100)),
         E1311-(E1311/(1+Dashboard!$F$4))
      )
   )
)</f>
        <v>0</v>
      </c>
      <c r="J1311" s="26">
        <f>Bank2[[#This Row],[Money in/ (Money out)]]-Bank2[[#This Row],[GST/HST]]</f>
        <v>0</v>
      </c>
      <c r="L1311" s="23">
        <f t="shared" si="60"/>
        <v>0</v>
      </c>
    </row>
    <row r="1312" spans="4:12" x14ac:dyDescent="0.2">
      <c r="D1312" s="397">
        <f>_xlfn.XLOOKUP(C:C,Table1[for Import to Bank Register dropdown],Table1[for Pivot],0,0,1)</f>
        <v>0</v>
      </c>
      <c r="E1312" s="403"/>
      <c r="F1312" s="146">
        <f t="shared" si="62"/>
        <v>2222222</v>
      </c>
      <c r="G1312" s="375">
        <f t="shared" si="61"/>
        <v>0</v>
      </c>
      <c r="I1312" s="376">
        <f>IF(OR(C1312="150 Directors advances", C1312="120 accounts receivable", C1312="720.2 Automobile - Insurance", C1312="720.3 Automobile - License", C1312="870.4 Rent - Insurance", C1312="870.6 Rent - Property Tax", C1312="870.7 Rent - Homeoffice", C1312="870.9 Rent - Water"),
   0,
   IF(Dashboard!$F$5="Quick",
      IF(OR(C1312="190 Automobile",C1312="200 computer hardware",C1312="210 Computer software",C1312="220 Quickbooks software",C1312="230 Office equipment",C1312="240 Office furniture"),
         E1312-(E1312/(1+Dashboard!$F$4)),
         0
      ),
      IF(C1312="750 Business promotion",
         E1312-(E1312/(1+4.793/100)),
         E1312-(E1312/(1+Dashboard!$F$4))
      )
   )
)</f>
        <v>0</v>
      </c>
      <c r="J1312" s="26">
        <f>Bank2[[#This Row],[Money in/ (Money out)]]-Bank2[[#This Row],[GST/HST]]</f>
        <v>0</v>
      </c>
      <c r="L1312" s="23">
        <f t="shared" si="60"/>
        <v>0</v>
      </c>
    </row>
    <row r="1313" spans="4:12" x14ac:dyDescent="0.2">
      <c r="D1313" s="397">
        <f>_xlfn.XLOOKUP(C:C,Table1[for Import to Bank Register dropdown],Table1[for Pivot],0,0,1)</f>
        <v>0</v>
      </c>
      <c r="E1313" s="403"/>
      <c r="F1313" s="146">
        <f t="shared" si="62"/>
        <v>2222222</v>
      </c>
      <c r="G1313" s="375">
        <f t="shared" si="61"/>
        <v>0</v>
      </c>
      <c r="I1313" s="376">
        <f>IF(OR(C1313="150 Directors advances", C1313="120 accounts receivable", C1313="720.2 Automobile - Insurance", C1313="720.3 Automobile - License", C1313="870.4 Rent - Insurance", C1313="870.6 Rent - Property Tax", C1313="870.7 Rent - Homeoffice", C1313="870.9 Rent - Water"),
   0,
   IF(Dashboard!$F$5="Quick",
      IF(OR(C1313="190 Automobile",C1313="200 computer hardware",C1313="210 Computer software",C1313="220 Quickbooks software",C1313="230 Office equipment",C1313="240 Office furniture"),
         E1313-(E1313/(1+Dashboard!$F$4)),
         0
      ),
      IF(C1313="750 Business promotion",
         E1313-(E1313/(1+4.793/100)),
         E1313-(E1313/(1+Dashboard!$F$4))
      )
   )
)</f>
        <v>0</v>
      </c>
      <c r="J1313" s="26">
        <f>Bank2[[#This Row],[Money in/ (Money out)]]-Bank2[[#This Row],[GST/HST]]</f>
        <v>0</v>
      </c>
      <c r="L1313" s="23">
        <f t="shared" si="60"/>
        <v>0</v>
      </c>
    </row>
    <row r="1314" spans="4:12" x14ac:dyDescent="0.2">
      <c r="D1314" s="397">
        <f>_xlfn.XLOOKUP(C:C,Table1[for Import to Bank Register dropdown],Table1[for Pivot],0,0,1)</f>
        <v>0</v>
      </c>
      <c r="E1314" s="403"/>
      <c r="F1314" s="146">
        <f t="shared" si="62"/>
        <v>2222222</v>
      </c>
      <c r="G1314" s="375">
        <f t="shared" si="61"/>
        <v>0</v>
      </c>
      <c r="I1314" s="376">
        <f>IF(OR(C1314="150 Directors advances", C1314="120 accounts receivable", C1314="720.2 Automobile - Insurance", C1314="720.3 Automobile - License", C1314="870.4 Rent - Insurance", C1314="870.6 Rent - Property Tax", C1314="870.7 Rent - Homeoffice", C1314="870.9 Rent - Water"),
   0,
   IF(Dashboard!$F$5="Quick",
      IF(OR(C1314="190 Automobile",C1314="200 computer hardware",C1314="210 Computer software",C1314="220 Quickbooks software",C1314="230 Office equipment",C1314="240 Office furniture"),
         E1314-(E1314/(1+Dashboard!$F$4)),
         0
      ),
      IF(C1314="750 Business promotion",
         E1314-(E1314/(1+4.793/100)),
         E1314-(E1314/(1+Dashboard!$F$4))
      )
   )
)</f>
        <v>0</v>
      </c>
      <c r="J1314" s="26">
        <f>Bank2[[#This Row],[Money in/ (Money out)]]-Bank2[[#This Row],[GST/HST]]</f>
        <v>0</v>
      </c>
      <c r="L1314" s="23">
        <f t="shared" si="60"/>
        <v>0</v>
      </c>
    </row>
    <row r="1315" spans="4:12" x14ac:dyDescent="0.2">
      <c r="D1315" s="397">
        <f>_xlfn.XLOOKUP(C:C,Table1[for Import to Bank Register dropdown],Table1[for Pivot],0,0,1)</f>
        <v>0</v>
      </c>
      <c r="E1315" s="403"/>
      <c r="F1315" s="146">
        <f t="shared" si="62"/>
        <v>2222222</v>
      </c>
      <c r="G1315" s="375">
        <f t="shared" si="61"/>
        <v>0</v>
      </c>
      <c r="I1315" s="376">
        <f>IF(OR(C1315="150 Directors advances", C1315="120 accounts receivable", C1315="720.2 Automobile - Insurance", C1315="720.3 Automobile - License", C1315="870.4 Rent - Insurance", C1315="870.6 Rent - Property Tax", C1315="870.7 Rent - Homeoffice", C1315="870.9 Rent - Water"),
   0,
   IF(Dashboard!$F$5="Quick",
      IF(OR(C1315="190 Automobile",C1315="200 computer hardware",C1315="210 Computer software",C1315="220 Quickbooks software",C1315="230 Office equipment",C1315="240 Office furniture"),
         E1315-(E1315/(1+Dashboard!$F$4)),
         0
      ),
      IF(C1315="750 Business promotion",
         E1315-(E1315/(1+4.793/100)),
         E1315-(E1315/(1+Dashboard!$F$4))
      )
   )
)</f>
        <v>0</v>
      </c>
      <c r="J1315" s="26">
        <f>Bank2[[#This Row],[Money in/ (Money out)]]-Bank2[[#This Row],[GST/HST]]</f>
        <v>0</v>
      </c>
      <c r="L1315" s="23">
        <f t="shared" si="60"/>
        <v>0</v>
      </c>
    </row>
    <row r="1316" spans="4:12" x14ac:dyDescent="0.2">
      <c r="D1316" s="397">
        <f>_xlfn.XLOOKUP(C:C,Table1[for Import to Bank Register dropdown],Table1[for Pivot],0,0,1)</f>
        <v>0</v>
      </c>
      <c r="E1316" s="403"/>
      <c r="F1316" s="146">
        <f t="shared" si="62"/>
        <v>2222222</v>
      </c>
      <c r="G1316" s="375">
        <f t="shared" si="61"/>
        <v>0</v>
      </c>
      <c r="I1316" s="376">
        <f>IF(OR(C1316="150 Directors advances", C1316="120 accounts receivable", C1316="720.2 Automobile - Insurance", C1316="720.3 Automobile - License", C1316="870.4 Rent - Insurance", C1316="870.6 Rent - Property Tax", C1316="870.7 Rent - Homeoffice", C1316="870.9 Rent - Water"),
   0,
   IF(Dashboard!$F$5="Quick",
      IF(OR(C1316="190 Automobile",C1316="200 computer hardware",C1316="210 Computer software",C1316="220 Quickbooks software",C1316="230 Office equipment",C1316="240 Office furniture"),
         E1316-(E1316/(1+Dashboard!$F$4)),
         0
      ),
      IF(C1316="750 Business promotion",
         E1316-(E1316/(1+4.793/100)),
         E1316-(E1316/(1+Dashboard!$F$4))
      )
   )
)</f>
        <v>0</v>
      </c>
      <c r="J1316" s="26">
        <f>Bank2[[#This Row],[Money in/ (Money out)]]-Bank2[[#This Row],[GST/HST]]</f>
        <v>0</v>
      </c>
      <c r="L1316" s="23">
        <f t="shared" si="60"/>
        <v>0</v>
      </c>
    </row>
    <row r="1317" spans="4:12" x14ac:dyDescent="0.2">
      <c r="D1317" s="397">
        <f>_xlfn.XLOOKUP(C:C,Table1[for Import to Bank Register dropdown],Table1[for Pivot],0,0,1)</f>
        <v>0</v>
      </c>
      <c r="E1317" s="403"/>
      <c r="F1317" s="146">
        <f t="shared" si="62"/>
        <v>2222222</v>
      </c>
      <c r="G1317" s="375">
        <f t="shared" si="61"/>
        <v>0</v>
      </c>
      <c r="I1317" s="376">
        <f>IF(OR(C1317="150 Directors advances", C1317="120 accounts receivable", C1317="720.2 Automobile - Insurance", C1317="720.3 Automobile - License", C1317="870.4 Rent - Insurance", C1317="870.6 Rent - Property Tax", C1317="870.7 Rent - Homeoffice", C1317="870.9 Rent - Water"),
   0,
   IF(Dashboard!$F$5="Quick",
      IF(OR(C1317="190 Automobile",C1317="200 computer hardware",C1317="210 Computer software",C1317="220 Quickbooks software",C1317="230 Office equipment",C1317="240 Office furniture"),
         E1317-(E1317/(1+Dashboard!$F$4)),
         0
      ),
      IF(C1317="750 Business promotion",
         E1317-(E1317/(1+4.793/100)),
         E1317-(E1317/(1+Dashboard!$F$4))
      )
   )
)</f>
        <v>0</v>
      </c>
      <c r="J1317" s="26">
        <f>Bank2[[#This Row],[Money in/ (Money out)]]-Bank2[[#This Row],[GST/HST]]</f>
        <v>0</v>
      </c>
      <c r="L1317" s="23">
        <f t="shared" si="60"/>
        <v>0</v>
      </c>
    </row>
    <row r="1318" spans="4:12" x14ac:dyDescent="0.2">
      <c r="D1318" s="397">
        <f>_xlfn.XLOOKUP(C:C,Table1[for Import to Bank Register dropdown],Table1[for Pivot],0,0,1)</f>
        <v>0</v>
      </c>
      <c r="E1318" s="403"/>
      <c r="F1318" s="146">
        <f t="shared" si="62"/>
        <v>2222222</v>
      </c>
      <c r="G1318" s="375">
        <f t="shared" si="61"/>
        <v>0</v>
      </c>
      <c r="I1318" s="376">
        <f>IF(OR(C1318="150 Directors advances", C1318="120 accounts receivable", C1318="720.2 Automobile - Insurance", C1318="720.3 Automobile - License", C1318="870.4 Rent - Insurance", C1318="870.6 Rent - Property Tax", C1318="870.7 Rent - Homeoffice", C1318="870.9 Rent - Water"),
   0,
   IF(Dashboard!$F$5="Quick",
      IF(OR(C1318="190 Automobile",C1318="200 computer hardware",C1318="210 Computer software",C1318="220 Quickbooks software",C1318="230 Office equipment",C1318="240 Office furniture"),
         E1318-(E1318/(1+Dashboard!$F$4)),
         0
      ),
      IF(C1318="750 Business promotion",
         E1318-(E1318/(1+4.793/100)),
         E1318-(E1318/(1+Dashboard!$F$4))
      )
   )
)</f>
        <v>0</v>
      </c>
      <c r="J1318" s="26">
        <f>Bank2[[#This Row],[Money in/ (Money out)]]-Bank2[[#This Row],[GST/HST]]</f>
        <v>0</v>
      </c>
      <c r="L1318" s="23">
        <f t="shared" si="60"/>
        <v>0</v>
      </c>
    </row>
    <row r="1319" spans="4:12" x14ac:dyDescent="0.2">
      <c r="D1319" s="397">
        <f>_xlfn.XLOOKUP(C:C,Table1[for Import to Bank Register dropdown],Table1[for Pivot],0,0,1)</f>
        <v>0</v>
      </c>
      <c r="E1319" s="403"/>
      <c r="F1319" s="146">
        <f t="shared" si="62"/>
        <v>2222222</v>
      </c>
      <c r="G1319" s="375">
        <f t="shared" si="61"/>
        <v>0</v>
      </c>
      <c r="I1319" s="376">
        <f>IF(OR(C1319="150 Directors advances", C1319="120 accounts receivable", C1319="720.2 Automobile - Insurance", C1319="720.3 Automobile - License", C1319="870.4 Rent - Insurance", C1319="870.6 Rent - Property Tax", C1319="870.7 Rent - Homeoffice", C1319="870.9 Rent - Water"),
   0,
   IF(Dashboard!$F$5="Quick",
      IF(OR(C1319="190 Automobile",C1319="200 computer hardware",C1319="210 Computer software",C1319="220 Quickbooks software",C1319="230 Office equipment",C1319="240 Office furniture"),
         E1319-(E1319/(1+Dashboard!$F$4)),
         0
      ),
      IF(C1319="750 Business promotion",
         E1319-(E1319/(1+4.793/100)),
         E1319-(E1319/(1+Dashboard!$F$4))
      )
   )
)</f>
        <v>0</v>
      </c>
      <c r="J1319" s="26">
        <f>Bank2[[#This Row],[Money in/ (Money out)]]-Bank2[[#This Row],[GST/HST]]</f>
        <v>0</v>
      </c>
      <c r="L1319" s="23">
        <f t="shared" si="60"/>
        <v>0</v>
      </c>
    </row>
    <row r="1320" spans="4:12" x14ac:dyDescent="0.2">
      <c r="D1320" s="397">
        <f>_xlfn.XLOOKUP(C:C,Table1[for Import to Bank Register dropdown],Table1[for Pivot],0,0,1)</f>
        <v>0</v>
      </c>
      <c r="E1320" s="403"/>
      <c r="F1320" s="146">
        <f t="shared" si="62"/>
        <v>2222222</v>
      </c>
      <c r="G1320" s="375">
        <f t="shared" si="61"/>
        <v>0</v>
      </c>
      <c r="I1320" s="376">
        <f>IF(OR(C1320="150 Directors advances", C1320="120 accounts receivable", C1320="720.2 Automobile - Insurance", C1320="720.3 Automobile - License", C1320="870.4 Rent - Insurance", C1320="870.6 Rent - Property Tax", C1320="870.7 Rent - Homeoffice", C1320="870.9 Rent - Water"),
   0,
   IF(Dashboard!$F$5="Quick",
      IF(OR(C1320="190 Automobile",C1320="200 computer hardware",C1320="210 Computer software",C1320="220 Quickbooks software",C1320="230 Office equipment",C1320="240 Office furniture"),
         E1320-(E1320/(1+Dashboard!$F$4)),
         0
      ),
      IF(C1320="750 Business promotion",
         E1320-(E1320/(1+4.793/100)),
         E1320-(E1320/(1+Dashboard!$F$4))
      )
   )
)</f>
        <v>0</v>
      </c>
      <c r="J1320" s="26">
        <f>Bank2[[#This Row],[Money in/ (Money out)]]-Bank2[[#This Row],[GST/HST]]</f>
        <v>0</v>
      </c>
      <c r="L1320" s="23">
        <f t="shared" si="60"/>
        <v>0</v>
      </c>
    </row>
    <row r="1321" spans="4:12" x14ac:dyDescent="0.2">
      <c r="D1321" s="397">
        <f>_xlfn.XLOOKUP(C:C,Table1[for Import to Bank Register dropdown],Table1[for Pivot],0,0,1)</f>
        <v>0</v>
      </c>
      <c r="E1321" s="403"/>
      <c r="F1321" s="146">
        <f t="shared" si="62"/>
        <v>2222222</v>
      </c>
      <c r="G1321" s="375">
        <f t="shared" si="61"/>
        <v>0</v>
      </c>
      <c r="I1321" s="376">
        <f>IF(OR(C1321="150 Directors advances", C1321="120 accounts receivable", C1321="720.2 Automobile - Insurance", C1321="720.3 Automobile - License", C1321="870.4 Rent - Insurance", C1321="870.6 Rent - Property Tax", C1321="870.7 Rent - Homeoffice", C1321="870.9 Rent - Water"),
   0,
   IF(Dashboard!$F$5="Quick",
      IF(OR(C1321="190 Automobile",C1321="200 computer hardware",C1321="210 Computer software",C1321="220 Quickbooks software",C1321="230 Office equipment",C1321="240 Office furniture"),
         E1321-(E1321/(1+Dashboard!$F$4)),
         0
      ),
      IF(C1321="750 Business promotion",
         E1321-(E1321/(1+4.793/100)),
         E1321-(E1321/(1+Dashboard!$F$4))
      )
   )
)</f>
        <v>0</v>
      </c>
      <c r="J1321" s="26">
        <f>Bank2[[#This Row],[Money in/ (Money out)]]-Bank2[[#This Row],[GST/HST]]</f>
        <v>0</v>
      </c>
      <c r="L1321" s="23">
        <f t="shared" si="60"/>
        <v>0</v>
      </c>
    </row>
    <row r="1322" spans="4:12" x14ac:dyDescent="0.2">
      <c r="D1322" s="397">
        <f>_xlfn.XLOOKUP(C:C,Table1[for Import to Bank Register dropdown],Table1[for Pivot],0,0,1)</f>
        <v>0</v>
      </c>
      <c r="E1322" s="403"/>
      <c r="F1322" s="146">
        <f t="shared" si="62"/>
        <v>2222222</v>
      </c>
      <c r="G1322" s="375">
        <f t="shared" si="61"/>
        <v>0</v>
      </c>
      <c r="I1322" s="376">
        <f>IF(OR(C1322="150 Directors advances", C1322="120 accounts receivable", C1322="720.2 Automobile - Insurance", C1322="720.3 Automobile - License", C1322="870.4 Rent - Insurance", C1322="870.6 Rent - Property Tax", C1322="870.7 Rent - Homeoffice", C1322="870.9 Rent - Water"),
   0,
   IF(Dashboard!$F$5="Quick",
      IF(OR(C1322="190 Automobile",C1322="200 computer hardware",C1322="210 Computer software",C1322="220 Quickbooks software",C1322="230 Office equipment",C1322="240 Office furniture"),
         E1322-(E1322/(1+Dashboard!$F$4)),
         0
      ),
      IF(C1322="750 Business promotion",
         E1322-(E1322/(1+4.793/100)),
         E1322-(E1322/(1+Dashboard!$F$4))
      )
   )
)</f>
        <v>0</v>
      </c>
      <c r="J1322" s="26">
        <f>Bank2[[#This Row],[Money in/ (Money out)]]-Bank2[[#This Row],[GST/HST]]</f>
        <v>0</v>
      </c>
      <c r="L1322" s="23">
        <f t="shared" si="60"/>
        <v>0</v>
      </c>
    </row>
    <row r="1323" spans="4:12" x14ac:dyDescent="0.2">
      <c r="D1323" s="397">
        <f>_xlfn.XLOOKUP(C:C,Table1[for Import to Bank Register dropdown],Table1[for Pivot],0,0,1)</f>
        <v>0</v>
      </c>
      <c r="E1323" s="403"/>
      <c r="F1323" s="146">
        <f t="shared" si="62"/>
        <v>2222222</v>
      </c>
      <c r="G1323" s="375">
        <f t="shared" si="61"/>
        <v>0</v>
      </c>
      <c r="I1323" s="376">
        <f>IF(OR(C1323="150 Directors advances", C1323="120 accounts receivable", C1323="720.2 Automobile - Insurance", C1323="720.3 Automobile - License", C1323="870.4 Rent - Insurance", C1323="870.6 Rent - Property Tax", C1323="870.7 Rent - Homeoffice", C1323="870.9 Rent - Water"),
   0,
   IF(Dashboard!$F$5="Quick",
      IF(OR(C1323="190 Automobile",C1323="200 computer hardware",C1323="210 Computer software",C1323="220 Quickbooks software",C1323="230 Office equipment",C1323="240 Office furniture"),
         E1323-(E1323/(1+Dashboard!$F$4)),
         0
      ),
      IF(C1323="750 Business promotion",
         E1323-(E1323/(1+4.793/100)),
         E1323-(E1323/(1+Dashboard!$F$4))
      )
   )
)</f>
        <v>0</v>
      </c>
      <c r="J1323" s="26">
        <f>Bank2[[#This Row],[Money in/ (Money out)]]-Bank2[[#This Row],[GST/HST]]</f>
        <v>0</v>
      </c>
      <c r="L1323" s="23">
        <f t="shared" si="60"/>
        <v>0</v>
      </c>
    </row>
    <row r="1324" spans="4:12" x14ac:dyDescent="0.2">
      <c r="D1324" s="397">
        <f>_xlfn.XLOOKUP(C:C,Table1[for Import to Bank Register dropdown],Table1[for Pivot],0,0,1)</f>
        <v>0</v>
      </c>
      <c r="E1324" s="403"/>
      <c r="F1324" s="146">
        <f t="shared" si="62"/>
        <v>2222222</v>
      </c>
      <c r="G1324" s="375">
        <f t="shared" si="61"/>
        <v>0</v>
      </c>
      <c r="I1324" s="376">
        <f>IF(OR(C1324="150 Directors advances", C1324="120 accounts receivable", C1324="720.2 Automobile - Insurance", C1324="720.3 Automobile - License", C1324="870.4 Rent - Insurance", C1324="870.6 Rent - Property Tax", C1324="870.7 Rent - Homeoffice", C1324="870.9 Rent - Water"),
   0,
   IF(Dashboard!$F$5="Quick",
      IF(OR(C1324="190 Automobile",C1324="200 computer hardware",C1324="210 Computer software",C1324="220 Quickbooks software",C1324="230 Office equipment",C1324="240 Office furniture"),
         E1324-(E1324/(1+Dashboard!$F$4)),
         0
      ),
      IF(C1324="750 Business promotion",
         E1324-(E1324/(1+4.793/100)),
         E1324-(E1324/(1+Dashboard!$F$4))
      )
   )
)</f>
        <v>0</v>
      </c>
      <c r="J1324" s="26">
        <f>Bank2[[#This Row],[Money in/ (Money out)]]-Bank2[[#This Row],[GST/HST]]</f>
        <v>0</v>
      </c>
      <c r="L1324" s="23">
        <f t="shared" si="60"/>
        <v>0</v>
      </c>
    </row>
    <row r="1325" spans="4:12" x14ac:dyDescent="0.2">
      <c r="D1325" s="397">
        <f>_xlfn.XLOOKUP(C:C,Table1[for Import to Bank Register dropdown],Table1[for Pivot],0,0,1)</f>
        <v>0</v>
      </c>
      <c r="E1325" s="403"/>
      <c r="F1325" s="146">
        <f t="shared" si="62"/>
        <v>2222222</v>
      </c>
      <c r="G1325" s="375">
        <f t="shared" si="61"/>
        <v>0</v>
      </c>
      <c r="I1325" s="376">
        <f>IF(OR(C1325="150 Directors advances", C1325="120 accounts receivable", C1325="720.2 Automobile - Insurance", C1325="720.3 Automobile - License", C1325="870.4 Rent - Insurance", C1325="870.6 Rent - Property Tax", C1325="870.7 Rent - Homeoffice", C1325="870.9 Rent - Water"),
   0,
   IF(Dashboard!$F$5="Quick",
      IF(OR(C1325="190 Automobile",C1325="200 computer hardware",C1325="210 Computer software",C1325="220 Quickbooks software",C1325="230 Office equipment",C1325="240 Office furniture"),
         E1325-(E1325/(1+Dashboard!$F$4)),
         0
      ),
      IF(C1325="750 Business promotion",
         E1325-(E1325/(1+4.793/100)),
         E1325-(E1325/(1+Dashboard!$F$4))
      )
   )
)</f>
        <v>0</v>
      </c>
      <c r="J1325" s="26">
        <f>Bank2[[#This Row],[Money in/ (Money out)]]-Bank2[[#This Row],[GST/HST]]</f>
        <v>0</v>
      </c>
      <c r="L1325" s="23">
        <f t="shared" si="60"/>
        <v>0</v>
      </c>
    </row>
    <row r="1326" spans="4:12" x14ac:dyDescent="0.2">
      <c r="D1326" s="397">
        <f>_xlfn.XLOOKUP(C:C,Table1[for Import to Bank Register dropdown],Table1[for Pivot],0,0,1)</f>
        <v>0</v>
      </c>
      <c r="E1326" s="403"/>
      <c r="F1326" s="146">
        <f t="shared" si="62"/>
        <v>2222222</v>
      </c>
      <c r="G1326" s="375">
        <f t="shared" si="61"/>
        <v>0</v>
      </c>
      <c r="I1326" s="376">
        <f>IF(OR(C1326="150 Directors advances", C1326="120 accounts receivable", C1326="720.2 Automobile - Insurance", C1326="720.3 Automobile - License", C1326="870.4 Rent - Insurance", C1326="870.6 Rent - Property Tax", C1326="870.7 Rent - Homeoffice", C1326="870.9 Rent - Water"),
   0,
   IF(Dashboard!$F$5="Quick",
      IF(OR(C1326="190 Automobile",C1326="200 computer hardware",C1326="210 Computer software",C1326="220 Quickbooks software",C1326="230 Office equipment",C1326="240 Office furniture"),
         E1326-(E1326/(1+Dashboard!$F$4)),
         0
      ),
      IF(C1326="750 Business promotion",
         E1326-(E1326/(1+4.793/100)),
         E1326-(E1326/(1+Dashboard!$F$4))
      )
   )
)</f>
        <v>0</v>
      </c>
      <c r="J1326" s="26">
        <f>Bank2[[#This Row],[Money in/ (Money out)]]-Bank2[[#This Row],[GST/HST]]</f>
        <v>0</v>
      </c>
      <c r="L1326" s="23">
        <f t="shared" si="60"/>
        <v>0</v>
      </c>
    </row>
    <row r="1327" spans="4:12" x14ac:dyDescent="0.2">
      <c r="D1327" s="397">
        <f>_xlfn.XLOOKUP(C:C,Table1[for Import to Bank Register dropdown],Table1[for Pivot],0,0,1)</f>
        <v>0</v>
      </c>
      <c r="E1327" s="403"/>
      <c r="F1327" s="146">
        <f t="shared" si="62"/>
        <v>2222222</v>
      </c>
      <c r="G1327" s="375">
        <f t="shared" si="61"/>
        <v>0</v>
      </c>
      <c r="I1327" s="376">
        <f>IF(OR(C1327="150 Directors advances", C1327="120 accounts receivable", C1327="720.2 Automobile - Insurance", C1327="720.3 Automobile - License", C1327="870.4 Rent - Insurance", C1327="870.6 Rent - Property Tax", C1327="870.7 Rent - Homeoffice", C1327="870.9 Rent - Water"),
   0,
   IF(Dashboard!$F$5="Quick",
      IF(OR(C1327="190 Automobile",C1327="200 computer hardware",C1327="210 Computer software",C1327="220 Quickbooks software",C1327="230 Office equipment",C1327="240 Office furniture"),
         E1327-(E1327/(1+Dashboard!$F$4)),
         0
      ),
      IF(C1327="750 Business promotion",
         E1327-(E1327/(1+4.793/100)),
         E1327-(E1327/(1+Dashboard!$F$4))
      )
   )
)</f>
        <v>0</v>
      </c>
      <c r="J1327" s="26">
        <f>Bank2[[#This Row],[Money in/ (Money out)]]-Bank2[[#This Row],[GST/HST]]</f>
        <v>0</v>
      </c>
      <c r="L1327" s="23">
        <f t="shared" si="60"/>
        <v>0</v>
      </c>
    </row>
    <row r="1328" spans="4:12" x14ac:dyDescent="0.2">
      <c r="D1328" s="397">
        <f>_xlfn.XLOOKUP(C:C,Table1[for Import to Bank Register dropdown],Table1[for Pivot],0,0,1)</f>
        <v>0</v>
      </c>
      <c r="E1328" s="403"/>
      <c r="F1328" s="146">
        <f t="shared" si="62"/>
        <v>2222222</v>
      </c>
      <c r="G1328" s="375">
        <f t="shared" si="61"/>
        <v>0</v>
      </c>
      <c r="I1328" s="376">
        <f>IF(OR(C1328="150 Directors advances", C1328="120 accounts receivable", C1328="720.2 Automobile - Insurance", C1328="720.3 Automobile - License", C1328="870.4 Rent - Insurance", C1328="870.6 Rent - Property Tax", C1328="870.7 Rent - Homeoffice", C1328="870.9 Rent - Water"),
   0,
   IF(Dashboard!$F$5="Quick",
      IF(OR(C1328="190 Automobile",C1328="200 computer hardware",C1328="210 Computer software",C1328="220 Quickbooks software",C1328="230 Office equipment",C1328="240 Office furniture"),
         E1328-(E1328/(1+Dashboard!$F$4)),
         0
      ),
      IF(C1328="750 Business promotion",
         E1328-(E1328/(1+4.793/100)),
         E1328-(E1328/(1+Dashboard!$F$4))
      )
   )
)</f>
        <v>0</v>
      </c>
      <c r="J1328" s="26">
        <f>Bank2[[#This Row],[Money in/ (Money out)]]-Bank2[[#This Row],[GST/HST]]</f>
        <v>0</v>
      </c>
      <c r="L1328" s="23">
        <f t="shared" si="60"/>
        <v>0</v>
      </c>
    </row>
    <row r="1329" spans="4:12" x14ac:dyDescent="0.2">
      <c r="D1329" s="397">
        <f>_xlfn.XLOOKUP(C:C,Table1[for Import to Bank Register dropdown],Table1[for Pivot],0,0,1)</f>
        <v>0</v>
      </c>
      <c r="E1329" s="403"/>
      <c r="F1329" s="146">
        <f t="shared" si="62"/>
        <v>2222222</v>
      </c>
      <c r="G1329" s="375">
        <f t="shared" si="61"/>
        <v>0</v>
      </c>
      <c r="I1329" s="376">
        <f>IF(OR(C1329="150 Directors advances", C1329="120 accounts receivable", C1329="720.2 Automobile - Insurance", C1329="720.3 Automobile - License", C1329="870.4 Rent - Insurance", C1329="870.6 Rent - Property Tax", C1329="870.7 Rent - Homeoffice", C1329="870.9 Rent - Water"),
   0,
   IF(Dashboard!$F$5="Quick",
      IF(OR(C1329="190 Automobile",C1329="200 computer hardware",C1329="210 Computer software",C1329="220 Quickbooks software",C1329="230 Office equipment",C1329="240 Office furniture"),
         E1329-(E1329/(1+Dashboard!$F$4)),
         0
      ),
      IF(C1329="750 Business promotion",
         E1329-(E1329/(1+4.793/100)),
         E1329-(E1329/(1+Dashboard!$F$4))
      )
   )
)</f>
        <v>0</v>
      </c>
      <c r="J1329" s="26">
        <f>Bank2[[#This Row],[Money in/ (Money out)]]-Bank2[[#This Row],[GST/HST]]</f>
        <v>0</v>
      </c>
      <c r="L1329" s="23">
        <f t="shared" si="60"/>
        <v>0</v>
      </c>
    </row>
    <row r="1330" spans="4:12" x14ac:dyDescent="0.2">
      <c r="D1330" s="397">
        <f>_xlfn.XLOOKUP(C:C,Table1[for Import to Bank Register dropdown],Table1[for Pivot],0,0,1)</f>
        <v>0</v>
      </c>
      <c r="E1330" s="403"/>
      <c r="F1330" s="146">
        <f t="shared" si="62"/>
        <v>2222222</v>
      </c>
      <c r="G1330" s="375">
        <f t="shared" si="61"/>
        <v>0</v>
      </c>
      <c r="I1330" s="376">
        <f>IF(OR(C1330="150 Directors advances", C1330="120 accounts receivable", C1330="720.2 Automobile - Insurance", C1330="720.3 Automobile - License", C1330="870.4 Rent - Insurance", C1330="870.6 Rent - Property Tax", C1330="870.7 Rent - Homeoffice", C1330="870.9 Rent - Water"),
   0,
   IF(Dashboard!$F$5="Quick",
      IF(OR(C1330="190 Automobile",C1330="200 computer hardware",C1330="210 Computer software",C1330="220 Quickbooks software",C1330="230 Office equipment",C1330="240 Office furniture"),
         E1330-(E1330/(1+Dashboard!$F$4)),
         0
      ),
      IF(C1330="750 Business promotion",
         E1330-(E1330/(1+4.793/100)),
         E1330-(E1330/(1+Dashboard!$F$4))
      )
   )
)</f>
        <v>0</v>
      </c>
      <c r="J1330" s="26">
        <f>Bank2[[#This Row],[Money in/ (Money out)]]-Bank2[[#This Row],[GST/HST]]</f>
        <v>0</v>
      </c>
      <c r="L1330" s="23">
        <f t="shared" si="60"/>
        <v>0</v>
      </c>
    </row>
    <row r="1331" spans="4:12" x14ac:dyDescent="0.2">
      <c r="D1331" s="397">
        <f>_xlfn.XLOOKUP(C:C,Table1[for Import to Bank Register dropdown],Table1[for Pivot],0,0,1)</f>
        <v>0</v>
      </c>
      <c r="E1331" s="403"/>
      <c r="F1331" s="146">
        <f t="shared" si="62"/>
        <v>2222222</v>
      </c>
      <c r="G1331" s="375">
        <f t="shared" si="61"/>
        <v>0</v>
      </c>
      <c r="I1331" s="376">
        <f>IF(OR(C1331="150 Directors advances", C1331="120 accounts receivable", C1331="720.2 Automobile - Insurance", C1331="720.3 Automobile - License", C1331="870.4 Rent - Insurance", C1331="870.6 Rent - Property Tax", C1331="870.7 Rent - Homeoffice", C1331="870.9 Rent - Water"),
   0,
   IF(Dashboard!$F$5="Quick",
      IF(OR(C1331="190 Automobile",C1331="200 computer hardware",C1331="210 Computer software",C1331="220 Quickbooks software",C1331="230 Office equipment",C1331="240 Office furniture"),
         E1331-(E1331/(1+Dashboard!$F$4)),
         0
      ),
      IF(C1331="750 Business promotion",
         E1331-(E1331/(1+4.793/100)),
         E1331-(E1331/(1+Dashboard!$F$4))
      )
   )
)</f>
        <v>0</v>
      </c>
      <c r="J1331" s="26">
        <f>Bank2[[#This Row],[Money in/ (Money out)]]-Bank2[[#This Row],[GST/HST]]</f>
        <v>0</v>
      </c>
      <c r="L1331" s="23">
        <f t="shared" si="60"/>
        <v>0</v>
      </c>
    </row>
    <row r="1332" spans="4:12" x14ac:dyDescent="0.2">
      <c r="D1332" s="397">
        <f>_xlfn.XLOOKUP(C:C,Table1[for Import to Bank Register dropdown],Table1[for Pivot],0,0,1)</f>
        <v>0</v>
      </c>
      <c r="E1332" s="403"/>
      <c r="F1332" s="146">
        <f t="shared" si="62"/>
        <v>2222222</v>
      </c>
      <c r="G1332" s="375">
        <f t="shared" si="61"/>
        <v>0</v>
      </c>
      <c r="I1332" s="376">
        <f>IF(OR(C1332="150 Directors advances", C1332="120 accounts receivable", C1332="720.2 Automobile - Insurance", C1332="720.3 Automobile - License", C1332="870.4 Rent - Insurance", C1332="870.6 Rent - Property Tax", C1332="870.7 Rent - Homeoffice", C1332="870.9 Rent - Water"),
   0,
   IF(Dashboard!$F$5="Quick",
      IF(OR(C1332="190 Automobile",C1332="200 computer hardware",C1332="210 Computer software",C1332="220 Quickbooks software",C1332="230 Office equipment",C1332="240 Office furniture"),
         E1332-(E1332/(1+Dashboard!$F$4)),
         0
      ),
      IF(C1332="750 Business promotion",
         E1332-(E1332/(1+4.793/100)),
         E1332-(E1332/(1+Dashboard!$F$4))
      )
   )
)</f>
        <v>0</v>
      </c>
      <c r="J1332" s="26">
        <f>Bank2[[#This Row],[Money in/ (Money out)]]-Bank2[[#This Row],[GST/HST]]</f>
        <v>0</v>
      </c>
      <c r="L1332" s="23">
        <f t="shared" si="60"/>
        <v>0</v>
      </c>
    </row>
    <row r="1333" spans="4:12" x14ac:dyDescent="0.2">
      <c r="D1333" s="397">
        <f>_xlfn.XLOOKUP(C:C,Table1[for Import to Bank Register dropdown],Table1[for Pivot],0,0,1)</f>
        <v>0</v>
      </c>
      <c r="E1333" s="403"/>
      <c r="F1333" s="146">
        <f t="shared" si="62"/>
        <v>2222222</v>
      </c>
      <c r="G1333" s="375">
        <f t="shared" si="61"/>
        <v>0</v>
      </c>
      <c r="I1333" s="376">
        <f>IF(OR(C1333="150 Directors advances", C1333="120 accounts receivable", C1333="720.2 Automobile - Insurance", C1333="720.3 Automobile - License", C1333="870.4 Rent - Insurance", C1333="870.6 Rent - Property Tax", C1333="870.7 Rent - Homeoffice", C1333="870.9 Rent - Water"),
   0,
   IF(Dashboard!$F$5="Quick",
      IF(OR(C1333="190 Automobile",C1333="200 computer hardware",C1333="210 Computer software",C1333="220 Quickbooks software",C1333="230 Office equipment",C1333="240 Office furniture"),
         E1333-(E1333/(1+Dashboard!$F$4)),
         0
      ),
      IF(C1333="750 Business promotion",
         E1333-(E1333/(1+4.793/100)),
         E1333-(E1333/(1+Dashboard!$F$4))
      )
   )
)</f>
        <v>0</v>
      </c>
      <c r="J1333" s="26">
        <f>Bank2[[#This Row],[Money in/ (Money out)]]-Bank2[[#This Row],[GST/HST]]</f>
        <v>0</v>
      </c>
      <c r="L1333" s="23">
        <f t="shared" si="60"/>
        <v>0</v>
      </c>
    </row>
    <row r="1334" spans="4:12" x14ac:dyDescent="0.2">
      <c r="D1334" s="397">
        <f>_xlfn.XLOOKUP(C:C,Table1[for Import to Bank Register dropdown],Table1[for Pivot],0,0,1)</f>
        <v>0</v>
      </c>
      <c r="E1334" s="403"/>
      <c r="F1334" s="146">
        <f t="shared" si="62"/>
        <v>2222222</v>
      </c>
      <c r="G1334" s="375">
        <f t="shared" si="61"/>
        <v>0</v>
      </c>
      <c r="I1334" s="376">
        <f>IF(OR(C1334="150 Directors advances", C1334="120 accounts receivable", C1334="720.2 Automobile - Insurance", C1334="720.3 Automobile - License", C1334="870.4 Rent - Insurance", C1334="870.6 Rent - Property Tax", C1334="870.7 Rent - Homeoffice", C1334="870.9 Rent - Water"),
   0,
   IF(Dashboard!$F$5="Quick",
      IF(OR(C1334="190 Automobile",C1334="200 computer hardware",C1334="210 Computer software",C1334="220 Quickbooks software",C1334="230 Office equipment",C1334="240 Office furniture"),
         E1334-(E1334/(1+Dashboard!$F$4)),
         0
      ),
      IF(C1334="750 Business promotion",
         E1334-(E1334/(1+4.793/100)),
         E1334-(E1334/(1+Dashboard!$F$4))
      )
   )
)</f>
        <v>0</v>
      </c>
      <c r="J1334" s="26">
        <f>Bank2[[#This Row],[Money in/ (Money out)]]-Bank2[[#This Row],[GST/HST]]</f>
        <v>0</v>
      </c>
      <c r="L1334" s="23">
        <f t="shared" si="60"/>
        <v>0</v>
      </c>
    </row>
    <row r="1335" spans="4:12" x14ac:dyDescent="0.2">
      <c r="D1335" s="397">
        <f>_xlfn.XLOOKUP(C:C,Table1[for Import to Bank Register dropdown],Table1[for Pivot],0,0,1)</f>
        <v>0</v>
      </c>
      <c r="E1335" s="403"/>
      <c r="F1335" s="146">
        <f t="shared" si="62"/>
        <v>2222222</v>
      </c>
      <c r="G1335" s="375">
        <f t="shared" si="61"/>
        <v>0</v>
      </c>
      <c r="I1335" s="376">
        <f>IF(OR(C1335="150 Directors advances", C1335="120 accounts receivable", C1335="720.2 Automobile - Insurance", C1335="720.3 Automobile - License", C1335="870.4 Rent - Insurance", C1335="870.6 Rent - Property Tax", C1335="870.7 Rent - Homeoffice", C1335="870.9 Rent - Water"),
   0,
   IF(Dashboard!$F$5="Quick",
      IF(OR(C1335="190 Automobile",C1335="200 computer hardware",C1335="210 Computer software",C1335="220 Quickbooks software",C1335="230 Office equipment",C1335="240 Office furniture"),
         E1335-(E1335/(1+Dashboard!$F$4)),
         0
      ),
      IF(C1335="750 Business promotion",
         E1335-(E1335/(1+4.793/100)),
         E1335-(E1335/(1+Dashboard!$F$4))
      )
   )
)</f>
        <v>0</v>
      </c>
      <c r="J1335" s="26">
        <f>Bank2[[#This Row],[Money in/ (Money out)]]-Bank2[[#This Row],[GST/HST]]</f>
        <v>0</v>
      </c>
      <c r="L1335" s="23">
        <f t="shared" si="60"/>
        <v>0</v>
      </c>
    </row>
    <row r="1336" spans="4:12" x14ac:dyDescent="0.2">
      <c r="D1336" s="397">
        <f>_xlfn.XLOOKUP(C:C,Table1[for Import to Bank Register dropdown],Table1[for Pivot],0,0,1)</f>
        <v>0</v>
      </c>
      <c r="E1336" s="403"/>
      <c r="F1336" s="146">
        <f t="shared" si="62"/>
        <v>2222222</v>
      </c>
      <c r="G1336" s="375">
        <f t="shared" si="61"/>
        <v>0</v>
      </c>
      <c r="I1336" s="376">
        <f>IF(OR(C1336="150 Directors advances", C1336="120 accounts receivable", C1336="720.2 Automobile - Insurance", C1336="720.3 Automobile - License", C1336="870.4 Rent - Insurance", C1336="870.6 Rent - Property Tax", C1336="870.7 Rent - Homeoffice", C1336="870.9 Rent - Water"),
   0,
   IF(Dashboard!$F$5="Quick",
      IF(OR(C1336="190 Automobile",C1336="200 computer hardware",C1336="210 Computer software",C1336="220 Quickbooks software",C1336="230 Office equipment",C1336="240 Office furniture"),
         E1336-(E1336/(1+Dashboard!$F$4)),
         0
      ),
      IF(C1336="750 Business promotion",
         E1336-(E1336/(1+4.793/100)),
         E1336-(E1336/(1+Dashboard!$F$4))
      )
   )
)</f>
        <v>0</v>
      </c>
      <c r="J1336" s="26">
        <f>Bank2[[#This Row],[Money in/ (Money out)]]-Bank2[[#This Row],[GST/HST]]</f>
        <v>0</v>
      </c>
      <c r="L1336" s="23">
        <f t="shared" si="60"/>
        <v>0</v>
      </c>
    </row>
    <row r="1337" spans="4:12" x14ac:dyDescent="0.2">
      <c r="D1337" s="397">
        <f>_xlfn.XLOOKUP(C:C,Table1[for Import to Bank Register dropdown],Table1[for Pivot],0,0,1)</f>
        <v>0</v>
      </c>
      <c r="E1337" s="403"/>
      <c r="F1337" s="146">
        <f t="shared" si="62"/>
        <v>2222222</v>
      </c>
      <c r="G1337" s="375">
        <f t="shared" si="61"/>
        <v>0</v>
      </c>
      <c r="I1337" s="376">
        <f>IF(OR(C1337="150 Directors advances", C1337="120 accounts receivable", C1337="720.2 Automobile - Insurance", C1337="720.3 Automobile - License", C1337="870.4 Rent - Insurance", C1337="870.6 Rent - Property Tax", C1337="870.7 Rent - Homeoffice", C1337="870.9 Rent - Water"),
   0,
   IF(Dashboard!$F$5="Quick",
      IF(OR(C1337="190 Automobile",C1337="200 computer hardware",C1337="210 Computer software",C1337="220 Quickbooks software",C1337="230 Office equipment",C1337="240 Office furniture"),
         E1337-(E1337/(1+Dashboard!$F$4)),
         0
      ),
      IF(C1337="750 Business promotion",
         E1337-(E1337/(1+4.793/100)),
         E1337-(E1337/(1+Dashboard!$F$4))
      )
   )
)</f>
        <v>0</v>
      </c>
      <c r="J1337" s="26">
        <f>Bank2[[#This Row],[Money in/ (Money out)]]-Bank2[[#This Row],[GST/HST]]</f>
        <v>0</v>
      </c>
      <c r="L1337" s="23">
        <f t="shared" si="60"/>
        <v>0</v>
      </c>
    </row>
    <row r="1338" spans="4:12" x14ac:dyDescent="0.2">
      <c r="D1338" s="397">
        <f>_xlfn.XLOOKUP(C:C,Table1[for Import to Bank Register dropdown],Table1[for Pivot],0,0,1)</f>
        <v>0</v>
      </c>
      <c r="E1338" s="403"/>
      <c r="F1338" s="146">
        <f t="shared" si="62"/>
        <v>2222222</v>
      </c>
      <c r="G1338" s="375">
        <f t="shared" si="61"/>
        <v>0</v>
      </c>
      <c r="I1338" s="376">
        <f>IF(OR(C1338="150 Directors advances", C1338="120 accounts receivable", C1338="720.2 Automobile - Insurance", C1338="720.3 Automobile - License", C1338="870.4 Rent - Insurance", C1338="870.6 Rent - Property Tax", C1338="870.7 Rent - Homeoffice", C1338="870.9 Rent - Water"),
   0,
   IF(Dashboard!$F$5="Quick",
      IF(OR(C1338="190 Automobile",C1338="200 computer hardware",C1338="210 Computer software",C1338="220 Quickbooks software",C1338="230 Office equipment",C1338="240 Office furniture"),
         E1338-(E1338/(1+Dashboard!$F$4)),
         0
      ),
      IF(C1338="750 Business promotion",
         E1338-(E1338/(1+4.793/100)),
         E1338-(E1338/(1+Dashboard!$F$4))
      )
   )
)</f>
        <v>0</v>
      </c>
      <c r="J1338" s="26">
        <f>Bank2[[#This Row],[Money in/ (Money out)]]-Bank2[[#This Row],[GST/HST]]</f>
        <v>0</v>
      </c>
      <c r="L1338" s="23">
        <f t="shared" si="60"/>
        <v>0</v>
      </c>
    </row>
    <row r="1339" spans="4:12" x14ac:dyDescent="0.2">
      <c r="D1339" s="397">
        <f>_xlfn.XLOOKUP(C:C,Table1[for Import to Bank Register dropdown],Table1[for Pivot],0,0,1)</f>
        <v>0</v>
      </c>
      <c r="E1339" s="403"/>
      <c r="F1339" s="146">
        <f t="shared" si="62"/>
        <v>2222222</v>
      </c>
      <c r="G1339" s="375">
        <f t="shared" si="61"/>
        <v>0</v>
      </c>
      <c r="I1339" s="376">
        <f>IF(OR(C1339="150 Directors advances", C1339="120 accounts receivable", C1339="720.2 Automobile - Insurance", C1339="720.3 Automobile - License", C1339="870.4 Rent - Insurance", C1339="870.6 Rent - Property Tax", C1339="870.7 Rent - Homeoffice", C1339="870.9 Rent - Water"),
   0,
   IF(Dashboard!$F$5="Quick",
      IF(OR(C1339="190 Automobile",C1339="200 computer hardware",C1339="210 Computer software",C1339="220 Quickbooks software",C1339="230 Office equipment",C1339="240 Office furniture"),
         E1339-(E1339/(1+Dashboard!$F$4)),
         0
      ),
      IF(C1339="750 Business promotion",
         E1339-(E1339/(1+4.793/100)),
         E1339-(E1339/(1+Dashboard!$F$4))
      )
   )
)</f>
        <v>0</v>
      </c>
      <c r="J1339" s="26">
        <f>Bank2[[#This Row],[Money in/ (Money out)]]-Bank2[[#This Row],[GST/HST]]</f>
        <v>0</v>
      </c>
      <c r="L1339" s="23">
        <f t="shared" si="60"/>
        <v>0</v>
      </c>
    </row>
    <row r="1340" spans="4:12" x14ac:dyDescent="0.2">
      <c r="D1340" s="397">
        <f>_xlfn.XLOOKUP(C:C,Table1[for Import to Bank Register dropdown],Table1[for Pivot],0,0,1)</f>
        <v>0</v>
      </c>
      <c r="E1340" s="403"/>
      <c r="F1340" s="146">
        <f t="shared" si="62"/>
        <v>2222222</v>
      </c>
      <c r="G1340" s="375">
        <f t="shared" si="61"/>
        <v>0</v>
      </c>
      <c r="I1340" s="376">
        <f>IF(OR(C1340="150 Directors advances", C1340="120 accounts receivable", C1340="720.2 Automobile - Insurance", C1340="720.3 Automobile - License", C1340="870.4 Rent - Insurance", C1340="870.6 Rent - Property Tax", C1340="870.7 Rent - Homeoffice", C1340="870.9 Rent - Water"),
   0,
   IF(Dashboard!$F$5="Quick",
      IF(OR(C1340="190 Automobile",C1340="200 computer hardware",C1340="210 Computer software",C1340="220 Quickbooks software",C1340="230 Office equipment",C1340="240 Office furniture"),
         E1340-(E1340/(1+Dashboard!$F$4)),
         0
      ),
      IF(C1340="750 Business promotion",
         E1340-(E1340/(1+4.793/100)),
         E1340-(E1340/(1+Dashboard!$F$4))
      )
   )
)</f>
        <v>0</v>
      </c>
      <c r="J1340" s="26">
        <f>Bank2[[#This Row],[Money in/ (Money out)]]-Bank2[[#This Row],[GST/HST]]</f>
        <v>0</v>
      </c>
      <c r="L1340" s="23">
        <f t="shared" si="60"/>
        <v>0</v>
      </c>
    </row>
    <row r="1341" spans="4:12" x14ac:dyDescent="0.2">
      <c r="D1341" s="397">
        <f>_xlfn.XLOOKUP(C:C,Table1[for Import to Bank Register dropdown],Table1[for Pivot],0,0,1)</f>
        <v>0</v>
      </c>
      <c r="E1341" s="403"/>
      <c r="F1341" s="146">
        <f t="shared" si="62"/>
        <v>2222222</v>
      </c>
      <c r="G1341" s="375">
        <f t="shared" si="61"/>
        <v>0</v>
      </c>
      <c r="I1341" s="376">
        <f>IF(OR(C1341="150 Directors advances", C1341="120 accounts receivable", C1341="720.2 Automobile - Insurance", C1341="720.3 Automobile - License", C1341="870.4 Rent - Insurance", C1341="870.6 Rent - Property Tax", C1341="870.7 Rent - Homeoffice", C1341="870.9 Rent - Water"),
   0,
   IF(Dashboard!$F$5="Quick",
      IF(OR(C1341="190 Automobile",C1341="200 computer hardware",C1341="210 Computer software",C1341="220 Quickbooks software",C1341="230 Office equipment",C1341="240 Office furniture"),
         E1341-(E1341/(1+Dashboard!$F$4)),
         0
      ),
      IF(C1341="750 Business promotion",
         E1341-(E1341/(1+4.793/100)),
         E1341-(E1341/(1+Dashboard!$F$4))
      )
   )
)</f>
        <v>0</v>
      </c>
      <c r="J1341" s="26">
        <f>Bank2[[#This Row],[Money in/ (Money out)]]-Bank2[[#This Row],[GST/HST]]</f>
        <v>0</v>
      </c>
      <c r="L1341" s="23">
        <f t="shared" si="60"/>
        <v>0</v>
      </c>
    </row>
    <row r="1342" spans="4:12" x14ac:dyDescent="0.2">
      <c r="D1342" s="397">
        <f>_xlfn.XLOOKUP(C:C,Table1[for Import to Bank Register dropdown],Table1[for Pivot],0,0,1)</f>
        <v>0</v>
      </c>
      <c r="E1342" s="403"/>
      <c r="F1342" s="146">
        <f t="shared" si="62"/>
        <v>2222222</v>
      </c>
      <c r="G1342" s="375">
        <f t="shared" si="61"/>
        <v>0</v>
      </c>
      <c r="I1342" s="376">
        <f>IF(OR(C1342="150 Directors advances", C1342="120 accounts receivable", C1342="720.2 Automobile - Insurance", C1342="720.3 Automobile - License", C1342="870.4 Rent - Insurance", C1342="870.6 Rent - Property Tax", C1342="870.7 Rent - Homeoffice", C1342="870.9 Rent - Water"),
   0,
   IF(Dashboard!$F$5="Quick",
      IF(OR(C1342="190 Automobile",C1342="200 computer hardware",C1342="210 Computer software",C1342="220 Quickbooks software",C1342="230 Office equipment",C1342="240 Office furniture"),
         E1342-(E1342/(1+Dashboard!$F$4)),
         0
      ),
      IF(C1342="750 Business promotion",
         E1342-(E1342/(1+4.793/100)),
         E1342-(E1342/(1+Dashboard!$F$4))
      )
   )
)</f>
        <v>0</v>
      </c>
      <c r="J1342" s="26">
        <f>Bank2[[#This Row],[Money in/ (Money out)]]-Bank2[[#This Row],[GST/HST]]</f>
        <v>0</v>
      </c>
      <c r="L1342" s="23">
        <f t="shared" si="60"/>
        <v>0</v>
      </c>
    </row>
    <row r="1343" spans="4:12" x14ac:dyDescent="0.2">
      <c r="D1343" s="397">
        <f>_xlfn.XLOOKUP(C:C,Table1[for Import to Bank Register dropdown],Table1[for Pivot],0,0,1)</f>
        <v>0</v>
      </c>
      <c r="E1343" s="403"/>
      <c r="F1343" s="146">
        <f t="shared" si="62"/>
        <v>2222222</v>
      </c>
      <c r="G1343" s="375">
        <f t="shared" si="61"/>
        <v>0</v>
      </c>
      <c r="I1343" s="376">
        <f>IF(OR(C1343="150 Directors advances", C1343="120 accounts receivable", C1343="720.2 Automobile - Insurance", C1343="720.3 Automobile - License", C1343="870.4 Rent - Insurance", C1343="870.6 Rent - Property Tax", C1343="870.7 Rent - Homeoffice", C1343="870.9 Rent - Water"),
   0,
   IF(Dashboard!$F$5="Quick",
      IF(OR(C1343="190 Automobile",C1343="200 computer hardware",C1343="210 Computer software",C1343="220 Quickbooks software",C1343="230 Office equipment",C1343="240 Office furniture"),
         E1343-(E1343/(1+Dashboard!$F$4)),
         0
      ),
      IF(C1343="750 Business promotion",
         E1343-(E1343/(1+4.793/100)),
         E1343-(E1343/(1+Dashboard!$F$4))
      )
   )
)</f>
        <v>0</v>
      </c>
      <c r="J1343" s="26">
        <f>Bank2[[#This Row],[Money in/ (Money out)]]-Bank2[[#This Row],[GST/HST]]</f>
        <v>0</v>
      </c>
      <c r="L1343" s="23">
        <f t="shared" si="60"/>
        <v>0</v>
      </c>
    </row>
    <row r="1344" spans="4:12" x14ac:dyDescent="0.2">
      <c r="D1344" s="397">
        <f>_xlfn.XLOOKUP(C:C,Table1[for Import to Bank Register dropdown],Table1[for Pivot],0,0,1)</f>
        <v>0</v>
      </c>
      <c r="E1344" s="403"/>
      <c r="F1344" s="146">
        <f t="shared" si="62"/>
        <v>2222222</v>
      </c>
      <c r="G1344" s="375">
        <f t="shared" si="61"/>
        <v>0</v>
      </c>
      <c r="I1344" s="376">
        <f>IF(OR(C1344="150 Directors advances", C1344="120 accounts receivable", C1344="720.2 Automobile - Insurance", C1344="720.3 Automobile - License", C1344="870.4 Rent - Insurance", C1344="870.6 Rent - Property Tax", C1344="870.7 Rent - Homeoffice", C1344="870.9 Rent - Water"),
   0,
   IF(Dashboard!$F$5="Quick",
      IF(OR(C1344="190 Automobile",C1344="200 computer hardware",C1344="210 Computer software",C1344="220 Quickbooks software",C1344="230 Office equipment",C1344="240 Office furniture"),
         E1344-(E1344/(1+Dashboard!$F$4)),
         0
      ),
      IF(C1344="750 Business promotion",
         E1344-(E1344/(1+4.793/100)),
         E1344-(E1344/(1+Dashboard!$F$4))
      )
   )
)</f>
        <v>0</v>
      </c>
      <c r="J1344" s="26">
        <f>Bank2[[#This Row],[Money in/ (Money out)]]-Bank2[[#This Row],[GST/HST]]</f>
        <v>0</v>
      </c>
      <c r="L1344" s="23">
        <f t="shared" si="60"/>
        <v>0</v>
      </c>
    </row>
    <row r="1345" spans="4:12" x14ac:dyDescent="0.2">
      <c r="D1345" s="397">
        <f>_xlfn.XLOOKUP(C:C,Table1[for Import to Bank Register dropdown],Table1[for Pivot],0,0,1)</f>
        <v>0</v>
      </c>
      <c r="E1345" s="403"/>
      <c r="F1345" s="146">
        <f t="shared" si="62"/>
        <v>2222222</v>
      </c>
      <c r="G1345" s="375">
        <f t="shared" si="61"/>
        <v>0</v>
      </c>
      <c r="I1345" s="376">
        <f>IF(OR(C1345="150 Directors advances", C1345="120 accounts receivable", C1345="720.2 Automobile - Insurance", C1345="720.3 Automobile - License", C1345="870.4 Rent - Insurance", C1345="870.6 Rent - Property Tax", C1345="870.7 Rent - Homeoffice", C1345="870.9 Rent - Water"),
   0,
   IF(Dashboard!$F$5="Quick",
      IF(OR(C1345="190 Automobile",C1345="200 computer hardware",C1345="210 Computer software",C1345="220 Quickbooks software",C1345="230 Office equipment",C1345="240 Office furniture"),
         E1345-(E1345/(1+Dashboard!$F$4)),
         0
      ),
      IF(C1345="750 Business promotion",
         E1345-(E1345/(1+4.793/100)),
         E1345-(E1345/(1+Dashboard!$F$4))
      )
   )
)</f>
        <v>0</v>
      </c>
      <c r="J1345" s="26">
        <f>Bank2[[#This Row],[Money in/ (Money out)]]-Bank2[[#This Row],[GST/HST]]</f>
        <v>0</v>
      </c>
      <c r="L1345" s="23">
        <f t="shared" si="60"/>
        <v>0</v>
      </c>
    </row>
    <row r="1346" spans="4:12" x14ac:dyDescent="0.2">
      <c r="D1346" s="397">
        <f>_xlfn.XLOOKUP(C:C,Table1[for Import to Bank Register dropdown],Table1[for Pivot],0,0,1)</f>
        <v>0</v>
      </c>
      <c r="E1346" s="403"/>
      <c r="F1346" s="146">
        <f t="shared" si="62"/>
        <v>2222222</v>
      </c>
      <c r="G1346" s="375">
        <f t="shared" si="61"/>
        <v>0</v>
      </c>
      <c r="I1346" s="376">
        <f>IF(OR(C1346="150 Directors advances", C1346="120 accounts receivable", C1346="720.2 Automobile - Insurance", C1346="720.3 Automobile - License", C1346="870.4 Rent - Insurance", C1346="870.6 Rent - Property Tax", C1346="870.7 Rent - Homeoffice", C1346="870.9 Rent - Water"),
   0,
   IF(Dashboard!$F$5="Quick",
      IF(OR(C1346="190 Automobile",C1346="200 computer hardware",C1346="210 Computer software",C1346="220 Quickbooks software",C1346="230 Office equipment",C1346="240 Office furniture"),
         E1346-(E1346/(1+Dashboard!$F$4)),
         0
      ),
      IF(C1346="750 Business promotion",
         E1346-(E1346/(1+4.793/100)),
         E1346-(E1346/(1+Dashboard!$F$4))
      )
   )
)</f>
        <v>0</v>
      </c>
      <c r="J1346" s="26">
        <f>Bank2[[#This Row],[Money in/ (Money out)]]-Bank2[[#This Row],[GST/HST]]</f>
        <v>0</v>
      </c>
      <c r="L1346" s="23">
        <f t="shared" si="60"/>
        <v>0</v>
      </c>
    </row>
    <row r="1347" spans="4:12" x14ac:dyDescent="0.2">
      <c r="D1347" s="397">
        <f>_xlfn.XLOOKUP(C:C,Table1[for Import to Bank Register dropdown],Table1[for Pivot],0,0,1)</f>
        <v>0</v>
      </c>
      <c r="E1347" s="403"/>
      <c r="F1347" s="146">
        <f t="shared" si="62"/>
        <v>2222222</v>
      </c>
      <c r="G1347" s="375">
        <f t="shared" si="61"/>
        <v>0</v>
      </c>
      <c r="I1347" s="376">
        <f>IF(OR(C1347="150 Directors advances", C1347="120 accounts receivable", C1347="720.2 Automobile - Insurance", C1347="720.3 Automobile - License", C1347="870.4 Rent - Insurance", C1347="870.6 Rent - Property Tax", C1347="870.7 Rent - Homeoffice", C1347="870.9 Rent - Water"),
   0,
   IF(Dashboard!$F$5="Quick",
      IF(OR(C1347="190 Automobile",C1347="200 computer hardware",C1347="210 Computer software",C1347="220 Quickbooks software",C1347="230 Office equipment",C1347="240 Office furniture"),
         E1347-(E1347/(1+Dashboard!$F$4)),
         0
      ),
      IF(C1347="750 Business promotion",
         E1347-(E1347/(1+4.793/100)),
         E1347-(E1347/(1+Dashboard!$F$4))
      )
   )
)</f>
        <v>0</v>
      </c>
      <c r="J1347" s="26">
        <f>Bank2[[#This Row],[Money in/ (Money out)]]-Bank2[[#This Row],[GST/HST]]</f>
        <v>0</v>
      </c>
      <c r="L1347" s="23">
        <f t="shared" si="60"/>
        <v>0</v>
      </c>
    </row>
    <row r="1348" spans="4:12" x14ac:dyDescent="0.2">
      <c r="D1348" s="397">
        <f>_xlfn.XLOOKUP(C:C,Table1[for Import to Bank Register dropdown],Table1[for Pivot],0,0,1)</f>
        <v>0</v>
      </c>
      <c r="E1348" s="403"/>
      <c r="F1348" s="146">
        <f t="shared" si="62"/>
        <v>2222222</v>
      </c>
      <c r="G1348" s="375">
        <f t="shared" si="61"/>
        <v>0</v>
      </c>
      <c r="I1348" s="376">
        <f>IF(OR(C1348="150 Directors advances", C1348="120 accounts receivable", C1348="720.2 Automobile - Insurance", C1348="720.3 Automobile - License", C1348="870.4 Rent - Insurance", C1348="870.6 Rent - Property Tax", C1348="870.7 Rent - Homeoffice", C1348="870.9 Rent - Water"),
   0,
   IF(Dashboard!$F$5="Quick",
      IF(OR(C1348="190 Automobile",C1348="200 computer hardware",C1348="210 Computer software",C1348="220 Quickbooks software",C1348="230 Office equipment",C1348="240 Office furniture"),
         E1348-(E1348/(1+Dashboard!$F$4)),
         0
      ),
      IF(C1348="750 Business promotion",
         E1348-(E1348/(1+4.793/100)),
         E1348-(E1348/(1+Dashboard!$F$4))
      )
   )
)</f>
        <v>0</v>
      </c>
      <c r="J1348" s="26">
        <f>Bank2[[#This Row],[Money in/ (Money out)]]-Bank2[[#This Row],[GST/HST]]</f>
        <v>0</v>
      </c>
      <c r="L1348" s="23">
        <f t="shared" si="60"/>
        <v>0</v>
      </c>
    </row>
    <row r="1349" spans="4:12" x14ac:dyDescent="0.2">
      <c r="D1349" s="397">
        <f>_xlfn.XLOOKUP(C:C,Table1[for Import to Bank Register dropdown],Table1[for Pivot],0,0,1)</f>
        <v>0</v>
      </c>
      <c r="E1349" s="403"/>
      <c r="F1349" s="146">
        <f t="shared" si="62"/>
        <v>2222222</v>
      </c>
      <c r="G1349" s="375">
        <f t="shared" si="61"/>
        <v>0</v>
      </c>
      <c r="I1349" s="376">
        <f>IF(OR(C1349="150 Directors advances", C1349="120 accounts receivable", C1349="720.2 Automobile - Insurance", C1349="720.3 Automobile - License", C1349="870.4 Rent - Insurance", C1349="870.6 Rent - Property Tax", C1349="870.7 Rent - Homeoffice", C1349="870.9 Rent - Water"),
   0,
   IF(Dashboard!$F$5="Quick",
      IF(OR(C1349="190 Automobile",C1349="200 computer hardware",C1349="210 Computer software",C1349="220 Quickbooks software",C1349="230 Office equipment",C1349="240 Office furniture"),
         E1349-(E1349/(1+Dashboard!$F$4)),
         0
      ),
      IF(C1349="750 Business promotion",
         E1349-(E1349/(1+4.793/100)),
         E1349-(E1349/(1+Dashboard!$F$4))
      )
   )
)</f>
        <v>0</v>
      </c>
      <c r="J1349" s="26">
        <f>Bank2[[#This Row],[Money in/ (Money out)]]-Bank2[[#This Row],[GST/HST]]</f>
        <v>0</v>
      </c>
      <c r="L1349" s="23">
        <f t="shared" si="60"/>
        <v>0</v>
      </c>
    </row>
    <row r="1350" spans="4:12" x14ac:dyDescent="0.2">
      <c r="D1350" s="397">
        <f>_xlfn.XLOOKUP(C:C,Table1[for Import to Bank Register dropdown],Table1[for Pivot],0,0,1)</f>
        <v>0</v>
      </c>
      <c r="E1350" s="403"/>
      <c r="F1350" s="146">
        <f t="shared" si="62"/>
        <v>2222222</v>
      </c>
      <c r="G1350" s="375">
        <f t="shared" si="61"/>
        <v>0</v>
      </c>
      <c r="I1350" s="376">
        <f>IF(OR(C1350="150 Directors advances", C1350="120 accounts receivable", C1350="720.2 Automobile - Insurance", C1350="720.3 Automobile - License", C1350="870.4 Rent - Insurance", C1350="870.6 Rent - Property Tax", C1350="870.7 Rent - Homeoffice", C1350="870.9 Rent - Water"),
   0,
   IF(Dashboard!$F$5="Quick",
      IF(OR(C1350="190 Automobile",C1350="200 computer hardware",C1350="210 Computer software",C1350="220 Quickbooks software",C1350="230 Office equipment",C1350="240 Office furniture"),
         E1350-(E1350/(1+Dashboard!$F$4)),
         0
      ),
      IF(C1350="750 Business promotion",
         E1350-(E1350/(1+4.793/100)),
         E1350-(E1350/(1+Dashboard!$F$4))
      )
   )
)</f>
        <v>0</v>
      </c>
      <c r="J1350" s="26">
        <f>Bank2[[#This Row],[Money in/ (Money out)]]-Bank2[[#This Row],[GST/HST]]</f>
        <v>0</v>
      </c>
      <c r="L1350" s="23">
        <f t="shared" si="60"/>
        <v>0</v>
      </c>
    </row>
    <row r="1351" spans="4:12" x14ac:dyDescent="0.2">
      <c r="D1351" s="397">
        <f>_xlfn.XLOOKUP(C:C,Table1[for Import to Bank Register dropdown],Table1[for Pivot],0,0,1)</f>
        <v>0</v>
      </c>
      <c r="E1351" s="403"/>
      <c r="F1351" s="146">
        <f t="shared" si="62"/>
        <v>2222222</v>
      </c>
      <c r="G1351" s="375">
        <f t="shared" si="61"/>
        <v>0</v>
      </c>
      <c r="I1351" s="376">
        <f>IF(OR(C1351="150 Directors advances", C1351="120 accounts receivable", C1351="720.2 Automobile - Insurance", C1351="720.3 Automobile - License", C1351="870.4 Rent - Insurance", C1351="870.6 Rent - Property Tax", C1351="870.7 Rent - Homeoffice", C1351="870.9 Rent - Water"),
   0,
   IF(Dashboard!$F$5="Quick",
      IF(OR(C1351="190 Automobile",C1351="200 computer hardware",C1351="210 Computer software",C1351="220 Quickbooks software",C1351="230 Office equipment",C1351="240 Office furniture"),
         E1351-(E1351/(1+Dashboard!$F$4)),
         0
      ),
      IF(C1351="750 Business promotion",
         E1351-(E1351/(1+4.793/100)),
         E1351-(E1351/(1+Dashboard!$F$4))
      )
   )
)</f>
        <v>0</v>
      </c>
      <c r="J1351" s="26">
        <f>Bank2[[#This Row],[Money in/ (Money out)]]-Bank2[[#This Row],[GST/HST]]</f>
        <v>0</v>
      </c>
      <c r="L1351" s="23">
        <f t="shared" ref="L1351:L1414" si="63">$L$3</f>
        <v>0</v>
      </c>
    </row>
    <row r="1352" spans="4:12" x14ac:dyDescent="0.2">
      <c r="D1352" s="397">
        <f>_xlfn.XLOOKUP(C:C,Table1[for Import to Bank Register dropdown],Table1[for Pivot],0,0,1)</f>
        <v>0</v>
      </c>
      <c r="E1352" s="403"/>
      <c r="F1352" s="146">
        <f t="shared" si="62"/>
        <v>2222222</v>
      </c>
      <c r="G1352" s="375">
        <f t="shared" si="61"/>
        <v>0</v>
      </c>
      <c r="I1352" s="376">
        <f>IF(OR(C1352="150 Directors advances", C1352="120 accounts receivable", C1352="720.2 Automobile - Insurance", C1352="720.3 Automobile - License", C1352="870.4 Rent - Insurance", C1352="870.6 Rent - Property Tax", C1352="870.7 Rent - Homeoffice", C1352="870.9 Rent - Water"),
   0,
   IF(Dashboard!$F$5="Quick",
      IF(OR(C1352="190 Automobile",C1352="200 computer hardware",C1352="210 Computer software",C1352="220 Quickbooks software",C1352="230 Office equipment",C1352="240 Office furniture"),
         E1352-(E1352/(1+Dashboard!$F$4)),
         0
      ),
      IF(C1352="750 Business promotion",
         E1352-(E1352/(1+4.793/100)),
         E1352-(E1352/(1+Dashboard!$F$4))
      )
   )
)</f>
        <v>0</v>
      </c>
      <c r="J1352" s="26">
        <f>Bank2[[#This Row],[Money in/ (Money out)]]-Bank2[[#This Row],[GST/HST]]</f>
        <v>0</v>
      </c>
      <c r="L1352" s="23">
        <f t="shared" si="63"/>
        <v>0</v>
      </c>
    </row>
    <row r="1353" spans="4:12" x14ac:dyDescent="0.2">
      <c r="D1353" s="397">
        <f>_xlfn.XLOOKUP(C:C,Table1[for Import to Bank Register dropdown],Table1[for Pivot],0,0,1)</f>
        <v>0</v>
      </c>
      <c r="E1353" s="403"/>
      <c r="F1353" s="146">
        <f t="shared" si="62"/>
        <v>2222222</v>
      </c>
      <c r="G1353" s="375">
        <f t="shared" si="61"/>
        <v>0</v>
      </c>
      <c r="I1353" s="376">
        <f>IF(OR(C1353="150 Directors advances", C1353="120 accounts receivable", C1353="720.2 Automobile - Insurance", C1353="720.3 Automobile - License", C1353="870.4 Rent - Insurance", C1353="870.6 Rent - Property Tax", C1353="870.7 Rent - Homeoffice", C1353="870.9 Rent - Water"),
   0,
   IF(Dashboard!$F$5="Quick",
      IF(OR(C1353="190 Automobile",C1353="200 computer hardware",C1353="210 Computer software",C1353="220 Quickbooks software",C1353="230 Office equipment",C1353="240 Office furniture"),
         E1353-(E1353/(1+Dashboard!$F$4)),
         0
      ),
      IF(C1353="750 Business promotion",
         E1353-(E1353/(1+4.793/100)),
         E1353-(E1353/(1+Dashboard!$F$4))
      )
   )
)</f>
        <v>0</v>
      </c>
      <c r="J1353" s="26">
        <f>Bank2[[#This Row],[Money in/ (Money out)]]-Bank2[[#This Row],[GST/HST]]</f>
        <v>0</v>
      </c>
      <c r="L1353" s="23">
        <f t="shared" si="63"/>
        <v>0</v>
      </c>
    </row>
    <row r="1354" spans="4:12" x14ac:dyDescent="0.2">
      <c r="D1354" s="397">
        <f>_xlfn.XLOOKUP(C:C,Table1[for Import to Bank Register dropdown],Table1[for Pivot],0,0,1)</f>
        <v>0</v>
      </c>
      <c r="E1354" s="403"/>
      <c r="F1354" s="146">
        <f t="shared" si="62"/>
        <v>2222222</v>
      </c>
      <c r="G1354" s="375">
        <f t="shared" ref="G1354:G1417" si="64">G1353+E1354</f>
        <v>0</v>
      </c>
      <c r="I1354" s="376">
        <f>IF(OR(C1354="150 Directors advances", C1354="120 accounts receivable", C1354="720.2 Automobile - Insurance", C1354="720.3 Automobile - License", C1354="870.4 Rent - Insurance", C1354="870.6 Rent - Property Tax", C1354="870.7 Rent - Homeoffice", C1354="870.9 Rent - Water"),
   0,
   IF(Dashboard!$F$5="Quick",
      IF(OR(C1354="190 Automobile",C1354="200 computer hardware",C1354="210 Computer software",C1354="220 Quickbooks software",C1354="230 Office equipment",C1354="240 Office furniture"),
         E1354-(E1354/(1+Dashboard!$F$4)),
         0
      ),
      IF(C1354="750 Business promotion",
         E1354-(E1354/(1+4.793/100)),
         E1354-(E1354/(1+Dashboard!$F$4))
      )
   )
)</f>
        <v>0</v>
      </c>
      <c r="J1354" s="26">
        <f>Bank2[[#This Row],[Money in/ (Money out)]]-Bank2[[#This Row],[GST/HST]]</f>
        <v>0</v>
      </c>
      <c r="L1354" s="23">
        <f t="shared" si="63"/>
        <v>0</v>
      </c>
    </row>
    <row r="1355" spans="4:12" x14ac:dyDescent="0.2">
      <c r="D1355" s="397">
        <f>_xlfn.XLOOKUP(C:C,Table1[for Import to Bank Register dropdown],Table1[for Pivot],0,0,1)</f>
        <v>0</v>
      </c>
      <c r="E1355" s="403"/>
      <c r="F1355" s="146">
        <f t="shared" ref="F1355:F1418" si="65">$E$2</f>
        <v>2222222</v>
      </c>
      <c r="G1355" s="375">
        <f t="shared" si="64"/>
        <v>0</v>
      </c>
      <c r="I1355" s="376">
        <f>IF(OR(C1355="150 Directors advances", C1355="120 accounts receivable", C1355="720.2 Automobile - Insurance", C1355="720.3 Automobile - License", C1355="870.4 Rent - Insurance", C1355="870.6 Rent - Property Tax", C1355="870.7 Rent - Homeoffice", C1355="870.9 Rent - Water"),
   0,
   IF(Dashboard!$F$5="Quick",
      IF(OR(C1355="190 Automobile",C1355="200 computer hardware",C1355="210 Computer software",C1355="220 Quickbooks software",C1355="230 Office equipment",C1355="240 Office furniture"),
         E1355-(E1355/(1+Dashboard!$F$4)),
         0
      ),
      IF(C1355="750 Business promotion",
         E1355-(E1355/(1+4.793/100)),
         E1355-(E1355/(1+Dashboard!$F$4))
      )
   )
)</f>
        <v>0</v>
      </c>
      <c r="J1355" s="26">
        <f>Bank2[[#This Row],[Money in/ (Money out)]]-Bank2[[#This Row],[GST/HST]]</f>
        <v>0</v>
      </c>
      <c r="L1355" s="23">
        <f t="shared" si="63"/>
        <v>0</v>
      </c>
    </row>
    <row r="1356" spans="4:12" x14ac:dyDescent="0.2">
      <c r="D1356" s="397">
        <f>_xlfn.XLOOKUP(C:C,Table1[for Import to Bank Register dropdown],Table1[for Pivot],0,0,1)</f>
        <v>0</v>
      </c>
      <c r="E1356" s="403"/>
      <c r="F1356" s="146">
        <f t="shared" si="65"/>
        <v>2222222</v>
      </c>
      <c r="G1356" s="375">
        <f t="shared" si="64"/>
        <v>0</v>
      </c>
      <c r="I1356" s="376">
        <f>IF(OR(C1356="150 Directors advances", C1356="120 accounts receivable", C1356="720.2 Automobile - Insurance", C1356="720.3 Automobile - License", C1356="870.4 Rent - Insurance", C1356="870.6 Rent - Property Tax", C1356="870.7 Rent - Homeoffice", C1356="870.9 Rent - Water"),
   0,
   IF(Dashboard!$F$5="Quick",
      IF(OR(C1356="190 Automobile",C1356="200 computer hardware",C1356="210 Computer software",C1356="220 Quickbooks software",C1356="230 Office equipment",C1356="240 Office furniture"),
         E1356-(E1356/(1+Dashboard!$F$4)),
         0
      ),
      IF(C1356="750 Business promotion",
         E1356-(E1356/(1+4.793/100)),
         E1356-(E1356/(1+Dashboard!$F$4))
      )
   )
)</f>
        <v>0</v>
      </c>
      <c r="J1356" s="26">
        <f>Bank2[[#This Row],[Money in/ (Money out)]]-Bank2[[#This Row],[GST/HST]]</f>
        <v>0</v>
      </c>
      <c r="L1356" s="23">
        <f t="shared" si="63"/>
        <v>0</v>
      </c>
    </row>
    <row r="1357" spans="4:12" x14ac:dyDescent="0.2">
      <c r="D1357" s="397">
        <f>_xlfn.XLOOKUP(C:C,Table1[for Import to Bank Register dropdown],Table1[for Pivot],0,0,1)</f>
        <v>0</v>
      </c>
      <c r="E1357" s="403"/>
      <c r="F1357" s="146">
        <f t="shared" si="65"/>
        <v>2222222</v>
      </c>
      <c r="G1357" s="375">
        <f t="shared" si="64"/>
        <v>0</v>
      </c>
      <c r="I1357" s="376">
        <f>IF(OR(C1357="150 Directors advances", C1357="120 accounts receivable", C1357="720.2 Automobile - Insurance", C1357="720.3 Automobile - License", C1357="870.4 Rent - Insurance", C1357="870.6 Rent - Property Tax", C1357="870.7 Rent - Homeoffice", C1357="870.9 Rent - Water"),
   0,
   IF(Dashboard!$F$5="Quick",
      IF(OR(C1357="190 Automobile",C1357="200 computer hardware",C1357="210 Computer software",C1357="220 Quickbooks software",C1357="230 Office equipment",C1357="240 Office furniture"),
         E1357-(E1357/(1+Dashboard!$F$4)),
         0
      ),
      IF(C1357="750 Business promotion",
         E1357-(E1357/(1+4.793/100)),
         E1357-(E1357/(1+Dashboard!$F$4))
      )
   )
)</f>
        <v>0</v>
      </c>
      <c r="J1357" s="26">
        <f>Bank2[[#This Row],[Money in/ (Money out)]]-Bank2[[#This Row],[GST/HST]]</f>
        <v>0</v>
      </c>
      <c r="L1357" s="23">
        <f t="shared" si="63"/>
        <v>0</v>
      </c>
    </row>
    <row r="1358" spans="4:12" x14ac:dyDescent="0.2">
      <c r="D1358" s="397">
        <f>_xlfn.XLOOKUP(C:C,Table1[for Import to Bank Register dropdown],Table1[for Pivot],0,0,1)</f>
        <v>0</v>
      </c>
      <c r="E1358" s="403"/>
      <c r="F1358" s="146">
        <f t="shared" si="65"/>
        <v>2222222</v>
      </c>
      <c r="G1358" s="375">
        <f t="shared" si="64"/>
        <v>0</v>
      </c>
      <c r="I1358" s="376">
        <f>IF(OR(C1358="150 Directors advances", C1358="120 accounts receivable", C1358="720.2 Automobile - Insurance", C1358="720.3 Automobile - License", C1358="870.4 Rent - Insurance", C1358="870.6 Rent - Property Tax", C1358="870.7 Rent - Homeoffice", C1358="870.9 Rent - Water"),
   0,
   IF(Dashboard!$F$5="Quick",
      IF(OR(C1358="190 Automobile",C1358="200 computer hardware",C1358="210 Computer software",C1358="220 Quickbooks software",C1358="230 Office equipment",C1358="240 Office furniture"),
         E1358-(E1358/(1+Dashboard!$F$4)),
         0
      ),
      IF(C1358="750 Business promotion",
         E1358-(E1358/(1+4.793/100)),
         E1358-(E1358/(1+Dashboard!$F$4))
      )
   )
)</f>
        <v>0</v>
      </c>
      <c r="J1358" s="26">
        <f>Bank2[[#This Row],[Money in/ (Money out)]]-Bank2[[#This Row],[GST/HST]]</f>
        <v>0</v>
      </c>
      <c r="L1358" s="23">
        <f t="shared" si="63"/>
        <v>0</v>
      </c>
    </row>
    <row r="1359" spans="4:12" x14ac:dyDescent="0.2">
      <c r="D1359" s="397">
        <f>_xlfn.XLOOKUP(C:C,Table1[for Import to Bank Register dropdown],Table1[for Pivot],0,0,1)</f>
        <v>0</v>
      </c>
      <c r="E1359" s="403"/>
      <c r="F1359" s="146">
        <f t="shared" si="65"/>
        <v>2222222</v>
      </c>
      <c r="G1359" s="375">
        <f t="shared" si="64"/>
        <v>0</v>
      </c>
      <c r="I1359" s="376">
        <f>IF(OR(C1359="150 Directors advances", C1359="120 accounts receivable", C1359="720.2 Automobile - Insurance", C1359="720.3 Automobile - License", C1359="870.4 Rent - Insurance", C1359="870.6 Rent - Property Tax", C1359="870.7 Rent - Homeoffice", C1359="870.9 Rent - Water"),
   0,
   IF(Dashboard!$F$5="Quick",
      IF(OR(C1359="190 Automobile",C1359="200 computer hardware",C1359="210 Computer software",C1359="220 Quickbooks software",C1359="230 Office equipment",C1359="240 Office furniture"),
         E1359-(E1359/(1+Dashboard!$F$4)),
         0
      ),
      IF(C1359="750 Business promotion",
         E1359-(E1359/(1+4.793/100)),
         E1359-(E1359/(1+Dashboard!$F$4))
      )
   )
)</f>
        <v>0</v>
      </c>
      <c r="J1359" s="26">
        <f>Bank2[[#This Row],[Money in/ (Money out)]]-Bank2[[#This Row],[GST/HST]]</f>
        <v>0</v>
      </c>
      <c r="L1359" s="23">
        <f t="shared" si="63"/>
        <v>0</v>
      </c>
    </row>
    <row r="1360" spans="4:12" x14ac:dyDescent="0.2">
      <c r="D1360" s="397">
        <f>_xlfn.XLOOKUP(C:C,Table1[for Import to Bank Register dropdown],Table1[for Pivot],0,0,1)</f>
        <v>0</v>
      </c>
      <c r="E1360" s="403"/>
      <c r="F1360" s="146">
        <f t="shared" si="65"/>
        <v>2222222</v>
      </c>
      <c r="G1360" s="375">
        <f t="shared" si="64"/>
        <v>0</v>
      </c>
      <c r="I1360" s="376">
        <f>IF(OR(C1360="150 Directors advances", C1360="120 accounts receivable", C1360="720.2 Automobile - Insurance", C1360="720.3 Automobile - License", C1360="870.4 Rent - Insurance", C1360="870.6 Rent - Property Tax", C1360="870.7 Rent - Homeoffice", C1360="870.9 Rent - Water"),
   0,
   IF(Dashboard!$F$5="Quick",
      IF(OR(C1360="190 Automobile",C1360="200 computer hardware",C1360="210 Computer software",C1360="220 Quickbooks software",C1360="230 Office equipment",C1360="240 Office furniture"),
         E1360-(E1360/(1+Dashboard!$F$4)),
         0
      ),
      IF(C1360="750 Business promotion",
         E1360-(E1360/(1+4.793/100)),
         E1360-(E1360/(1+Dashboard!$F$4))
      )
   )
)</f>
        <v>0</v>
      </c>
      <c r="J1360" s="26">
        <f>Bank2[[#This Row],[Money in/ (Money out)]]-Bank2[[#This Row],[GST/HST]]</f>
        <v>0</v>
      </c>
      <c r="L1360" s="23">
        <f t="shared" si="63"/>
        <v>0</v>
      </c>
    </row>
    <row r="1361" spans="4:12" x14ac:dyDescent="0.2">
      <c r="D1361" s="397">
        <f>_xlfn.XLOOKUP(C:C,Table1[for Import to Bank Register dropdown],Table1[for Pivot],0,0,1)</f>
        <v>0</v>
      </c>
      <c r="E1361" s="403"/>
      <c r="F1361" s="146">
        <f t="shared" si="65"/>
        <v>2222222</v>
      </c>
      <c r="G1361" s="375">
        <f t="shared" si="64"/>
        <v>0</v>
      </c>
      <c r="I1361" s="376">
        <f>IF(OR(C1361="150 Directors advances", C1361="120 accounts receivable", C1361="720.2 Automobile - Insurance", C1361="720.3 Automobile - License", C1361="870.4 Rent - Insurance", C1361="870.6 Rent - Property Tax", C1361="870.7 Rent - Homeoffice", C1361="870.9 Rent - Water"),
   0,
   IF(Dashboard!$F$5="Quick",
      IF(OR(C1361="190 Automobile",C1361="200 computer hardware",C1361="210 Computer software",C1361="220 Quickbooks software",C1361="230 Office equipment",C1361="240 Office furniture"),
         E1361-(E1361/(1+Dashboard!$F$4)),
         0
      ),
      IF(C1361="750 Business promotion",
         E1361-(E1361/(1+4.793/100)),
         E1361-(E1361/(1+Dashboard!$F$4))
      )
   )
)</f>
        <v>0</v>
      </c>
      <c r="J1361" s="26">
        <f>Bank2[[#This Row],[Money in/ (Money out)]]-Bank2[[#This Row],[GST/HST]]</f>
        <v>0</v>
      </c>
      <c r="L1361" s="23">
        <f t="shared" si="63"/>
        <v>0</v>
      </c>
    </row>
    <row r="1362" spans="4:12" x14ac:dyDescent="0.2">
      <c r="D1362" s="397">
        <f>_xlfn.XLOOKUP(C:C,Table1[for Import to Bank Register dropdown],Table1[for Pivot],0,0,1)</f>
        <v>0</v>
      </c>
      <c r="E1362" s="403"/>
      <c r="F1362" s="146">
        <f t="shared" si="65"/>
        <v>2222222</v>
      </c>
      <c r="G1362" s="375">
        <f t="shared" si="64"/>
        <v>0</v>
      </c>
      <c r="I1362" s="376">
        <f>IF(OR(C1362="150 Directors advances", C1362="120 accounts receivable", C1362="720.2 Automobile - Insurance", C1362="720.3 Automobile - License", C1362="870.4 Rent - Insurance", C1362="870.6 Rent - Property Tax", C1362="870.7 Rent - Homeoffice", C1362="870.9 Rent - Water"),
   0,
   IF(Dashboard!$F$5="Quick",
      IF(OR(C1362="190 Automobile",C1362="200 computer hardware",C1362="210 Computer software",C1362="220 Quickbooks software",C1362="230 Office equipment",C1362="240 Office furniture"),
         E1362-(E1362/(1+Dashboard!$F$4)),
         0
      ),
      IF(C1362="750 Business promotion",
         E1362-(E1362/(1+4.793/100)),
         E1362-(E1362/(1+Dashboard!$F$4))
      )
   )
)</f>
        <v>0</v>
      </c>
      <c r="J1362" s="26">
        <f>Bank2[[#This Row],[Money in/ (Money out)]]-Bank2[[#This Row],[GST/HST]]</f>
        <v>0</v>
      </c>
      <c r="L1362" s="23">
        <f t="shared" si="63"/>
        <v>0</v>
      </c>
    </row>
    <row r="1363" spans="4:12" x14ac:dyDescent="0.2">
      <c r="D1363" s="397">
        <f>_xlfn.XLOOKUP(C:C,Table1[for Import to Bank Register dropdown],Table1[for Pivot],0,0,1)</f>
        <v>0</v>
      </c>
      <c r="E1363" s="403"/>
      <c r="F1363" s="146">
        <f t="shared" si="65"/>
        <v>2222222</v>
      </c>
      <c r="G1363" s="375">
        <f t="shared" si="64"/>
        <v>0</v>
      </c>
      <c r="I1363" s="376">
        <f>IF(OR(C1363="150 Directors advances", C1363="120 accounts receivable", C1363="720.2 Automobile - Insurance", C1363="720.3 Automobile - License", C1363="870.4 Rent - Insurance", C1363="870.6 Rent - Property Tax", C1363="870.7 Rent - Homeoffice", C1363="870.9 Rent - Water"),
   0,
   IF(Dashboard!$F$5="Quick",
      IF(OR(C1363="190 Automobile",C1363="200 computer hardware",C1363="210 Computer software",C1363="220 Quickbooks software",C1363="230 Office equipment",C1363="240 Office furniture"),
         E1363-(E1363/(1+Dashboard!$F$4)),
         0
      ),
      IF(C1363="750 Business promotion",
         E1363-(E1363/(1+4.793/100)),
         E1363-(E1363/(1+Dashboard!$F$4))
      )
   )
)</f>
        <v>0</v>
      </c>
      <c r="J1363" s="26">
        <f>Bank2[[#This Row],[Money in/ (Money out)]]-Bank2[[#This Row],[GST/HST]]</f>
        <v>0</v>
      </c>
      <c r="L1363" s="23">
        <f t="shared" si="63"/>
        <v>0</v>
      </c>
    </row>
    <row r="1364" spans="4:12" x14ac:dyDescent="0.2">
      <c r="D1364" s="397">
        <f>_xlfn.XLOOKUP(C:C,Table1[for Import to Bank Register dropdown],Table1[for Pivot],0,0,1)</f>
        <v>0</v>
      </c>
      <c r="E1364" s="403"/>
      <c r="F1364" s="146">
        <f t="shared" si="65"/>
        <v>2222222</v>
      </c>
      <c r="G1364" s="375">
        <f t="shared" si="64"/>
        <v>0</v>
      </c>
      <c r="I1364" s="376">
        <f>IF(OR(C1364="150 Directors advances", C1364="120 accounts receivable", C1364="720.2 Automobile - Insurance", C1364="720.3 Automobile - License", C1364="870.4 Rent - Insurance", C1364="870.6 Rent - Property Tax", C1364="870.7 Rent - Homeoffice", C1364="870.9 Rent - Water"),
   0,
   IF(Dashboard!$F$5="Quick",
      IF(OR(C1364="190 Automobile",C1364="200 computer hardware",C1364="210 Computer software",C1364="220 Quickbooks software",C1364="230 Office equipment",C1364="240 Office furniture"),
         E1364-(E1364/(1+Dashboard!$F$4)),
         0
      ),
      IF(C1364="750 Business promotion",
         E1364-(E1364/(1+4.793/100)),
         E1364-(E1364/(1+Dashboard!$F$4))
      )
   )
)</f>
        <v>0</v>
      </c>
      <c r="J1364" s="26">
        <f>Bank2[[#This Row],[Money in/ (Money out)]]-Bank2[[#This Row],[GST/HST]]</f>
        <v>0</v>
      </c>
      <c r="L1364" s="23">
        <f t="shared" si="63"/>
        <v>0</v>
      </c>
    </row>
    <row r="1365" spans="4:12" x14ac:dyDescent="0.2">
      <c r="D1365" s="397">
        <f>_xlfn.XLOOKUP(C:C,Table1[for Import to Bank Register dropdown],Table1[for Pivot],0,0,1)</f>
        <v>0</v>
      </c>
      <c r="E1365" s="403"/>
      <c r="F1365" s="146">
        <f t="shared" si="65"/>
        <v>2222222</v>
      </c>
      <c r="G1365" s="375">
        <f t="shared" si="64"/>
        <v>0</v>
      </c>
      <c r="I1365" s="376">
        <f>IF(OR(C1365="150 Directors advances", C1365="120 accounts receivable", C1365="720.2 Automobile - Insurance", C1365="720.3 Automobile - License", C1365="870.4 Rent - Insurance", C1365="870.6 Rent - Property Tax", C1365="870.7 Rent - Homeoffice", C1365="870.9 Rent - Water"),
   0,
   IF(Dashboard!$F$5="Quick",
      IF(OR(C1365="190 Automobile",C1365="200 computer hardware",C1365="210 Computer software",C1365="220 Quickbooks software",C1365="230 Office equipment",C1365="240 Office furniture"),
         E1365-(E1365/(1+Dashboard!$F$4)),
         0
      ),
      IF(C1365="750 Business promotion",
         E1365-(E1365/(1+4.793/100)),
         E1365-(E1365/(1+Dashboard!$F$4))
      )
   )
)</f>
        <v>0</v>
      </c>
      <c r="J1365" s="26">
        <f>Bank2[[#This Row],[Money in/ (Money out)]]-Bank2[[#This Row],[GST/HST]]</f>
        <v>0</v>
      </c>
      <c r="L1365" s="23">
        <f t="shared" si="63"/>
        <v>0</v>
      </c>
    </row>
    <row r="1366" spans="4:12" x14ac:dyDescent="0.2">
      <c r="D1366" s="397">
        <f>_xlfn.XLOOKUP(C:C,Table1[for Import to Bank Register dropdown],Table1[for Pivot],0,0,1)</f>
        <v>0</v>
      </c>
      <c r="E1366" s="403"/>
      <c r="F1366" s="146">
        <f t="shared" si="65"/>
        <v>2222222</v>
      </c>
      <c r="G1366" s="375">
        <f t="shared" si="64"/>
        <v>0</v>
      </c>
      <c r="I1366" s="376">
        <f>IF(OR(C1366="150 Directors advances", C1366="120 accounts receivable", C1366="720.2 Automobile - Insurance", C1366="720.3 Automobile - License", C1366="870.4 Rent - Insurance", C1366="870.6 Rent - Property Tax", C1366="870.7 Rent - Homeoffice", C1366="870.9 Rent - Water"),
   0,
   IF(Dashboard!$F$5="Quick",
      IF(OR(C1366="190 Automobile",C1366="200 computer hardware",C1366="210 Computer software",C1366="220 Quickbooks software",C1366="230 Office equipment",C1366="240 Office furniture"),
         E1366-(E1366/(1+Dashboard!$F$4)),
         0
      ),
      IF(C1366="750 Business promotion",
         E1366-(E1366/(1+4.793/100)),
         E1366-(E1366/(1+Dashboard!$F$4))
      )
   )
)</f>
        <v>0</v>
      </c>
      <c r="J1366" s="26">
        <f>Bank2[[#This Row],[Money in/ (Money out)]]-Bank2[[#This Row],[GST/HST]]</f>
        <v>0</v>
      </c>
      <c r="L1366" s="23">
        <f t="shared" si="63"/>
        <v>0</v>
      </c>
    </row>
    <row r="1367" spans="4:12" x14ac:dyDescent="0.2">
      <c r="D1367" s="397">
        <f>_xlfn.XLOOKUP(C:C,Table1[for Import to Bank Register dropdown],Table1[for Pivot],0,0,1)</f>
        <v>0</v>
      </c>
      <c r="E1367" s="403"/>
      <c r="F1367" s="146">
        <f t="shared" si="65"/>
        <v>2222222</v>
      </c>
      <c r="G1367" s="375">
        <f t="shared" si="64"/>
        <v>0</v>
      </c>
      <c r="I1367" s="376">
        <f>IF(OR(C1367="150 Directors advances", C1367="120 accounts receivable", C1367="720.2 Automobile - Insurance", C1367="720.3 Automobile - License", C1367="870.4 Rent - Insurance", C1367="870.6 Rent - Property Tax", C1367="870.7 Rent - Homeoffice", C1367="870.9 Rent - Water"),
   0,
   IF(Dashboard!$F$5="Quick",
      IF(OR(C1367="190 Automobile",C1367="200 computer hardware",C1367="210 Computer software",C1367="220 Quickbooks software",C1367="230 Office equipment",C1367="240 Office furniture"),
         E1367-(E1367/(1+Dashboard!$F$4)),
         0
      ),
      IF(C1367="750 Business promotion",
         E1367-(E1367/(1+4.793/100)),
         E1367-(E1367/(1+Dashboard!$F$4))
      )
   )
)</f>
        <v>0</v>
      </c>
      <c r="J1367" s="26">
        <f>Bank2[[#This Row],[Money in/ (Money out)]]-Bank2[[#This Row],[GST/HST]]</f>
        <v>0</v>
      </c>
      <c r="L1367" s="23">
        <f t="shared" si="63"/>
        <v>0</v>
      </c>
    </row>
    <row r="1368" spans="4:12" x14ac:dyDescent="0.2">
      <c r="D1368" s="397">
        <f>_xlfn.XLOOKUP(C:C,Table1[for Import to Bank Register dropdown],Table1[for Pivot],0,0,1)</f>
        <v>0</v>
      </c>
      <c r="E1368" s="403"/>
      <c r="F1368" s="146">
        <f t="shared" si="65"/>
        <v>2222222</v>
      </c>
      <c r="G1368" s="375">
        <f t="shared" si="64"/>
        <v>0</v>
      </c>
      <c r="I1368" s="376">
        <f>IF(OR(C1368="150 Directors advances", C1368="120 accounts receivable", C1368="720.2 Automobile - Insurance", C1368="720.3 Automobile - License", C1368="870.4 Rent - Insurance", C1368="870.6 Rent - Property Tax", C1368="870.7 Rent - Homeoffice", C1368="870.9 Rent - Water"),
   0,
   IF(Dashboard!$F$5="Quick",
      IF(OR(C1368="190 Automobile",C1368="200 computer hardware",C1368="210 Computer software",C1368="220 Quickbooks software",C1368="230 Office equipment",C1368="240 Office furniture"),
         E1368-(E1368/(1+Dashboard!$F$4)),
         0
      ),
      IF(C1368="750 Business promotion",
         E1368-(E1368/(1+4.793/100)),
         E1368-(E1368/(1+Dashboard!$F$4))
      )
   )
)</f>
        <v>0</v>
      </c>
      <c r="J1368" s="26">
        <f>Bank2[[#This Row],[Money in/ (Money out)]]-Bank2[[#This Row],[GST/HST]]</f>
        <v>0</v>
      </c>
      <c r="L1368" s="23">
        <f t="shared" si="63"/>
        <v>0</v>
      </c>
    </row>
    <row r="1369" spans="4:12" x14ac:dyDescent="0.2">
      <c r="D1369" s="397">
        <f>_xlfn.XLOOKUP(C:C,Table1[for Import to Bank Register dropdown],Table1[for Pivot],0,0,1)</f>
        <v>0</v>
      </c>
      <c r="E1369" s="403"/>
      <c r="F1369" s="146">
        <f t="shared" si="65"/>
        <v>2222222</v>
      </c>
      <c r="G1369" s="375">
        <f t="shared" si="64"/>
        <v>0</v>
      </c>
      <c r="I1369" s="376">
        <f>IF(OR(C1369="150 Directors advances", C1369="120 accounts receivable", C1369="720.2 Automobile - Insurance", C1369="720.3 Automobile - License", C1369="870.4 Rent - Insurance", C1369="870.6 Rent - Property Tax", C1369="870.7 Rent - Homeoffice", C1369="870.9 Rent - Water"),
   0,
   IF(Dashboard!$F$5="Quick",
      IF(OR(C1369="190 Automobile",C1369="200 computer hardware",C1369="210 Computer software",C1369="220 Quickbooks software",C1369="230 Office equipment",C1369="240 Office furniture"),
         E1369-(E1369/(1+Dashboard!$F$4)),
         0
      ),
      IF(C1369="750 Business promotion",
         E1369-(E1369/(1+4.793/100)),
         E1369-(E1369/(1+Dashboard!$F$4))
      )
   )
)</f>
        <v>0</v>
      </c>
      <c r="J1369" s="26">
        <f>Bank2[[#This Row],[Money in/ (Money out)]]-Bank2[[#This Row],[GST/HST]]</f>
        <v>0</v>
      </c>
      <c r="L1369" s="23">
        <f t="shared" si="63"/>
        <v>0</v>
      </c>
    </row>
    <row r="1370" spans="4:12" x14ac:dyDescent="0.2">
      <c r="D1370" s="397">
        <f>_xlfn.XLOOKUP(C:C,Table1[for Import to Bank Register dropdown],Table1[for Pivot],0,0,1)</f>
        <v>0</v>
      </c>
      <c r="E1370" s="403"/>
      <c r="F1370" s="146">
        <f t="shared" si="65"/>
        <v>2222222</v>
      </c>
      <c r="G1370" s="375">
        <f t="shared" si="64"/>
        <v>0</v>
      </c>
      <c r="I1370" s="376">
        <f>IF(OR(C1370="150 Directors advances", C1370="120 accounts receivable", C1370="720.2 Automobile - Insurance", C1370="720.3 Automobile - License", C1370="870.4 Rent - Insurance", C1370="870.6 Rent - Property Tax", C1370="870.7 Rent - Homeoffice", C1370="870.9 Rent - Water"),
   0,
   IF(Dashboard!$F$5="Quick",
      IF(OR(C1370="190 Automobile",C1370="200 computer hardware",C1370="210 Computer software",C1370="220 Quickbooks software",C1370="230 Office equipment",C1370="240 Office furniture"),
         E1370-(E1370/(1+Dashboard!$F$4)),
         0
      ),
      IF(C1370="750 Business promotion",
         E1370-(E1370/(1+4.793/100)),
         E1370-(E1370/(1+Dashboard!$F$4))
      )
   )
)</f>
        <v>0</v>
      </c>
      <c r="J1370" s="26">
        <f>Bank2[[#This Row],[Money in/ (Money out)]]-Bank2[[#This Row],[GST/HST]]</f>
        <v>0</v>
      </c>
      <c r="L1370" s="23">
        <f t="shared" si="63"/>
        <v>0</v>
      </c>
    </row>
    <row r="1371" spans="4:12" x14ac:dyDescent="0.2">
      <c r="D1371" s="397">
        <f>_xlfn.XLOOKUP(C:C,Table1[for Import to Bank Register dropdown],Table1[for Pivot],0,0,1)</f>
        <v>0</v>
      </c>
      <c r="E1371" s="403"/>
      <c r="F1371" s="146">
        <f t="shared" si="65"/>
        <v>2222222</v>
      </c>
      <c r="G1371" s="375">
        <f t="shared" si="64"/>
        <v>0</v>
      </c>
      <c r="I1371" s="376">
        <f>IF(OR(C1371="150 Directors advances", C1371="120 accounts receivable", C1371="720.2 Automobile - Insurance", C1371="720.3 Automobile - License", C1371="870.4 Rent - Insurance", C1371="870.6 Rent - Property Tax", C1371="870.7 Rent - Homeoffice", C1371="870.9 Rent - Water"),
   0,
   IF(Dashboard!$F$5="Quick",
      IF(OR(C1371="190 Automobile",C1371="200 computer hardware",C1371="210 Computer software",C1371="220 Quickbooks software",C1371="230 Office equipment",C1371="240 Office furniture"),
         E1371-(E1371/(1+Dashboard!$F$4)),
         0
      ),
      IF(C1371="750 Business promotion",
         E1371-(E1371/(1+4.793/100)),
         E1371-(E1371/(1+Dashboard!$F$4))
      )
   )
)</f>
        <v>0</v>
      </c>
      <c r="J1371" s="26">
        <f>Bank2[[#This Row],[Money in/ (Money out)]]-Bank2[[#This Row],[GST/HST]]</f>
        <v>0</v>
      </c>
      <c r="L1371" s="23">
        <f t="shared" si="63"/>
        <v>0</v>
      </c>
    </row>
    <row r="1372" spans="4:12" x14ac:dyDescent="0.2">
      <c r="D1372" s="397">
        <f>_xlfn.XLOOKUP(C:C,Table1[for Import to Bank Register dropdown],Table1[for Pivot],0,0,1)</f>
        <v>0</v>
      </c>
      <c r="E1372" s="403"/>
      <c r="F1372" s="146">
        <f t="shared" si="65"/>
        <v>2222222</v>
      </c>
      <c r="G1372" s="375">
        <f t="shared" si="64"/>
        <v>0</v>
      </c>
      <c r="I1372" s="376">
        <f>IF(OR(C1372="150 Directors advances", C1372="120 accounts receivable", C1372="720.2 Automobile - Insurance", C1372="720.3 Automobile - License", C1372="870.4 Rent - Insurance", C1372="870.6 Rent - Property Tax", C1372="870.7 Rent - Homeoffice", C1372="870.9 Rent - Water"),
   0,
   IF(Dashboard!$F$5="Quick",
      IF(OR(C1372="190 Automobile",C1372="200 computer hardware",C1372="210 Computer software",C1372="220 Quickbooks software",C1372="230 Office equipment",C1372="240 Office furniture"),
         E1372-(E1372/(1+Dashboard!$F$4)),
         0
      ),
      IF(C1372="750 Business promotion",
         E1372-(E1372/(1+4.793/100)),
         E1372-(E1372/(1+Dashboard!$F$4))
      )
   )
)</f>
        <v>0</v>
      </c>
      <c r="J1372" s="26">
        <f>Bank2[[#This Row],[Money in/ (Money out)]]-Bank2[[#This Row],[GST/HST]]</f>
        <v>0</v>
      </c>
      <c r="L1372" s="23">
        <f t="shared" si="63"/>
        <v>0</v>
      </c>
    </row>
    <row r="1373" spans="4:12" x14ac:dyDescent="0.2">
      <c r="D1373" s="397">
        <f>_xlfn.XLOOKUP(C:C,Table1[for Import to Bank Register dropdown],Table1[for Pivot],0,0,1)</f>
        <v>0</v>
      </c>
      <c r="E1373" s="403"/>
      <c r="F1373" s="146">
        <f t="shared" si="65"/>
        <v>2222222</v>
      </c>
      <c r="G1373" s="375">
        <f t="shared" si="64"/>
        <v>0</v>
      </c>
      <c r="I1373" s="376">
        <f>IF(OR(C1373="150 Directors advances", C1373="120 accounts receivable", C1373="720.2 Automobile - Insurance", C1373="720.3 Automobile - License", C1373="870.4 Rent - Insurance", C1373="870.6 Rent - Property Tax", C1373="870.7 Rent - Homeoffice", C1373="870.9 Rent - Water"),
   0,
   IF(Dashboard!$F$5="Quick",
      IF(OR(C1373="190 Automobile",C1373="200 computer hardware",C1373="210 Computer software",C1373="220 Quickbooks software",C1373="230 Office equipment",C1373="240 Office furniture"),
         E1373-(E1373/(1+Dashboard!$F$4)),
         0
      ),
      IF(C1373="750 Business promotion",
         E1373-(E1373/(1+4.793/100)),
         E1373-(E1373/(1+Dashboard!$F$4))
      )
   )
)</f>
        <v>0</v>
      </c>
      <c r="J1373" s="26">
        <f>Bank2[[#This Row],[Money in/ (Money out)]]-Bank2[[#This Row],[GST/HST]]</f>
        <v>0</v>
      </c>
      <c r="L1373" s="23">
        <f t="shared" si="63"/>
        <v>0</v>
      </c>
    </row>
    <row r="1374" spans="4:12" x14ac:dyDescent="0.2">
      <c r="D1374" s="397">
        <f>_xlfn.XLOOKUP(C:C,Table1[for Import to Bank Register dropdown],Table1[for Pivot],0,0,1)</f>
        <v>0</v>
      </c>
      <c r="E1374" s="403"/>
      <c r="F1374" s="146">
        <f t="shared" si="65"/>
        <v>2222222</v>
      </c>
      <c r="G1374" s="375">
        <f t="shared" si="64"/>
        <v>0</v>
      </c>
      <c r="I1374" s="376">
        <f>IF(OR(C1374="150 Directors advances", C1374="120 accounts receivable", C1374="720.2 Automobile - Insurance", C1374="720.3 Automobile - License", C1374="870.4 Rent - Insurance", C1374="870.6 Rent - Property Tax", C1374="870.7 Rent - Homeoffice", C1374="870.9 Rent - Water"),
   0,
   IF(Dashboard!$F$5="Quick",
      IF(OR(C1374="190 Automobile",C1374="200 computer hardware",C1374="210 Computer software",C1374="220 Quickbooks software",C1374="230 Office equipment",C1374="240 Office furniture"),
         E1374-(E1374/(1+Dashboard!$F$4)),
         0
      ),
      IF(C1374="750 Business promotion",
         E1374-(E1374/(1+4.793/100)),
         E1374-(E1374/(1+Dashboard!$F$4))
      )
   )
)</f>
        <v>0</v>
      </c>
      <c r="J1374" s="26">
        <f>Bank2[[#This Row],[Money in/ (Money out)]]-Bank2[[#This Row],[GST/HST]]</f>
        <v>0</v>
      </c>
      <c r="L1374" s="23">
        <f t="shared" si="63"/>
        <v>0</v>
      </c>
    </row>
    <row r="1375" spans="4:12" x14ac:dyDescent="0.2">
      <c r="D1375" s="397">
        <f>_xlfn.XLOOKUP(C:C,Table1[for Import to Bank Register dropdown],Table1[for Pivot],0,0,1)</f>
        <v>0</v>
      </c>
      <c r="E1375" s="403"/>
      <c r="F1375" s="146">
        <f t="shared" si="65"/>
        <v>2222222</v>
      </c>
      <c r="G1375" s="375">
        <f t="shared" si="64"/>
        <v>0</v>
      </c>
      <c r="I1375" s="376">
        <f>IF(OR(C1375="150 Directors advances", C1375="120 accounts receivable", C1375="720.2 Automobile - Insurance", C1375="720.3 Automobile - License", C1375="870.4 Rent - Insurance", C1375="870.6 Rent - Property Tax", C1375="870.7 Rent - Homeoffice", C1375="870.9 Rent - Water"),
   0,
   IF(Dashboard!$F$5="Quick",
      IF(OR(C1375="190 Automobile",C1375="200 computer hardware",C1375="210 Computer software",C1375="220 Quickbooks software",C1375="230 Office equipment",C1375="240 Office furniture"),
         E1375-(E1375/(1+Dashboard!$F$4)),
         0
      ),
      IF(C1375="750 Business promotion",
         E1375-(E1375/(1+4.793/100)),
         E1375-(E1375/(1+Dashboard!$F$4))
      )
   )
)</f>
        <v>0</v>
      </c>
      <c r="J1375" s="26">
        <f>Bank2[[#This Row],[Money in/ (Money out)]]-Bank2[[#This Row],[GST/HST]]</f>
        <v>0</v>
      </c>
      <c r="L1375" s="23">
        <f t="shared" si="63"/>
        <v>0</v>
      </c>
    </row>
    <row r="1376" spans="4:12" x14ac:dyDescent="0.2">
      <c r="D1376" s="397">
        <f>_xlfn.XLOOKUP(C:C,Table1[for Import to Bank Register dropdown],Table1[for Pivot],0,0,1)</f>
        <v>0</v>
      </c>
      <c r="E1376" s="403"/>
      <c r="F1376" s="146">
        <f t="shared" si="65"/>
        <v>2222222</v>
      </c>
      <c r="G1376" s="375">
        <f t="shared" si="64"/>
        <v>0</v>
      </c>
      <c r="I1376" s="376">
        <f>IF(OR(C1376="150 Directors advances", C1376="120 accounts receivable", C1376="720.2 Automobile - Insurance", C1376="720.3 Automobile - License", C1376="870.4 Rent - Insurance", C1376="870.6 Rent - Property Tax", C1376="870.7 Rent - Homeoffice", C1376="870.9 Rent - Water"),
   0,
   IF(Dashboard!$F$5="Quick",
      IF(OR(C1376="190 Automobile",C1376="200 computer hardware",C1376="210 Computer software",C1376="220 Quickbooks software",C1376="230 Office equipment",C1376="240 Office furniture"),
         E1376-(E1376/(1+Dashboard!$F$4)),
         0
      ),
      IF(C1376="750 Business promotion",
         E1376-(E1376/(1+4.793/100)),
         E1376-(E1376/(1+Dashboard!$F$4))
      )
   )
)</f>
        <v>0</v>
      </c>
      <c r="J1376" s="26">
        <f>Bank2[[#This Row],[Money in/ (Money out)]]-Bank2[[#This Row],[GST/HST]]</f>
        <v>0</v>
      </c>
      <c r="L1376" s="23">
        <f t="shared" si="63"/>
        <v>0</v>
      </c>
    </row>
    <row r="1377" spans="4:12" x14ac:dyDescent="0.2">
      <c r="D1377" s="397">
        <f>_xlfn.XLOOKUP(C:C,Table1[for Import to Bank Register dropdown],Table1[for Pivot],0,0,1)</f>
        <v>0</v>
      </c>
      <c r="E1377" s="403"/>
      <c r="F1377" s="146">
        <f t="shared" si="65"/>
        <v>2222222</v>
      </c>
      <c r="G1377" s="375">
        <f t="shared" si="64"/>
        <v>0</v>
      </c>
      <c r="I1377" s="376">
        <f>IF(OR(C1377="150 Directors advances", C1377="120 accounts receivable", C1377="720.2 Automobile - Insurance", C1377="720.3 Automobile - License", C1377="870.4 Rent - Insurance", C1377="870.6 Rent - Property Tax", C1377="870.7 Rent - Homeoffice", C1377="870.9 Rent - Water"),
   0,
   IF(Dashboard!$F$5="Quick",
      IF(OR(C1377="190 Automobile",C1377="200 computer hardware",C1377="210 Computer software",C1377="220 Quickbooks software",C1377="230 Office equipment",C1377="240 Office furniture"),
         E1377-(E1377/(1+Dashboard!$F$4)),
         0
      ),
      IF(C1377="750 Business promotion",
         E1377-(E1377/(1+4.793/100)),
         E1377-(E1377/(1+Dashboard!$F$4))
      )
   )
)</f>
        <v>0</v>
      </c>
      <c r="J1377" s="26">
        <f>Bank2[[#This Row],[Money in/ (Money out)]]-Bank2[[#This Row],[GST/HST]]</f>
        <v>0</v>
      </c>
      <c r="L1377" s="23">
        <f t="shared" si="63"/>
        <v>0</v>
      </c>
    </row>
    <row r="1378" spans="4:12" x14ac:dyDescent="0.2">
      <c r="D1378" s="397">
        <f>_xlfn.XLOOKUP(C:C,Table1[for Import to Bank Register dropdown],Table1[for Pivot],0,0,1)</f>
        <v>0</v>
      </c>
      <c r="E1378" s="403"/>
      <c r="F1378" s="146">
        <f t="shared" si="65"/>
        <v>2222222</v>
      </c>
      <c r="G1378" s="375">
        <f t="shared" si="64"/>
        <v>0</v>
      </c>
      <c r="I1378" s="376">
        <f>IF(OR(C1378="150 Directors advances", C1378="120 accounts receivable", C1378="720.2 Automobile - Insurance", C1378="720.3 Automobile - License", C1378="870.4 Rent - Insurance", C1378="870.6 Rent - Property Tax", C1378="870.7 Rent - Homeoffice", C1378="870.9 Rent - Water"),
   0,
   IF(Dashboard!$F$5="Quick",
      IF(OR(C1378="190 Automobile",C1378="200 computer hardware",C1378="210 Computer software",C1378="220 Quickbooks software",C1378="230 Office equipment",C1378="240 Office furniture"),
         E1378-(E1378/(1+Dashboard!$F$4)),
         0
      ),
      IF(C1378="750 Business promotion",
         E1378-(E1378/(1+4.793/100)),
         E1378-(E1378/(1+Dashboard!$F$4))
      )
   )
)</f>
        <v>0</v>
      </c>
      <c r="J1378" s="26">
        <f>Bank2[[#This Row],[Money in/ (Money out)]]-Bank2[[#This Row],[GST/HST]]</f>
        <v>0</v>
      </c>
      <c r="L1378" s="23">
        <f t="shared" si="63"/>
        <v>0</v>
      </c>
    </row>
    <row r="1379" spans="4:12" x14ac:dyDescent="0.2">
      <c r="D1379" s="397">
        <f>_xlfn.XLOOKUP(C:C,Table1[for Import to Bank Register dropdown],Table1[for Pivot],0,0,1)</f>
        <v>0</v>
      </c>
      <c r="E1379" s="403"/>
      <c r="F1379" s="146">
        <f t="shared" si="65"/>
        <v>2222222</v>
      </c>
      <c r="G1379" s="375">
        <f t="shared" si="64"/>
        <v>0</v>
      </c>
      <c r="I1379" s="376">
        <f>IF(OR(C1379="150 Directors advances", C1379="120 accounts receivable", C1379="720.2 Automobile - Insurance", C1379="720.3 Automobile - License", C1379="870.4 Rent - Insurance", C1379="870.6 Rent - Property Tax", C1379="870.7 Rent - Homeoffice", C1379="870.9 Rent - Water"),
   0,
   IF(Dashboard!$F$5="Quick",
      IF(OR(C1379="190 Automobile",C1379="200 computer hardware",C1379="210 Computer software",C1379="220 Quickbooks software",C1379="230 Office equipment",C1379="240 Office furniture"),
         E1379-(E1379/(1+Dashboard!$F$4)),
         0
      ),
      IF(C1379="750 Business promotion",
         E1379-(E1379/(1+4.793/100)),
         E1379-(E1379/(1+Dashboard!$F$4))
      )
   )
)</f>
        <v>0</v>
      </c>
      <c r="J1379" s="26">
        <f>Bank2[[#This Row],[Money in/ (Money out)]]-Bank2[[#This Row],[GST/HST]]</f>
        <v>0</v>
      </c>
      <c r="L1379" s="23">
        <f t="shared" si="63"/>
        <v>0</v>
      </c>
    </row>
    <row r="1380" spans="4:12" x14ac:dyDescent="0.2">
      <c r="D1380" s="397">
        <f>_xlfn.XLOOKUP(C:C,Table1[for Import to Bank Register dropdown],Table1[for Pivot],0,0,1)</f>
        <v>0</v>
      </c>
      <c r="E1380" s="403"/>
      <c r="F1380" s="146">
        <f t="shared" si="65"/>
        <v>2222222</v>
      </c>
      <c r="G1380" s="375">
        <f t="shared" si="64"/>
        <v>0</v>
      </c>
      <c r="I1380" s="376">
        <f>IF(OR(C1380="150 Directors advances", C1380="120 accounts receivable", C1380="720.2 Automobile - Insurance", C1380="720.3 Automobile - License", C1380="870.4 Rent - Insurance", C1380="870.6 Rent - Property Tax", C1380="870.7 Rent - Homeoffice", C1380="870.9 Rent - Water"),
   0,
   IF(Dashboard!$F$5="Quick",
      IF(OR(C1380="190 Automobile",C1380="200 computer hardware",C1380="210 Computer software",C1380="220 Quickbooks software",C1380="230 Office equipment",C1380="240 Office furniture"),
         E1380-(E1380/(1+Dashboard!$F$4)),
         0
      ),
      IF(C1380="750 Business promotion",
         E1380-(E1380/(1+4.793/100)),
         E1380-(E1380/(1+Dashboard!$F$4))
      )
   )
)</f>
        <v>0</v>
      </c>
      <c r="J1380" s="26">
        <f>Bank2[[#This Row],[Money in/ (Money out)]]-Bank2[[#This Row],[GST/HST]]</f>
        <v>0</v>
      </c>
      <c r="L1380" s="23">
        <f t="shared" si="63"/>
        <v>0</v>
      </c>
    </row>
    <row r="1381" spans="4:12" x14ac:dyDescent="0.2">
      <c r="D1381" s="397">
        <f>_xlfn.XLOOKUP(C:C,Table1[for Import to Bank Register dropdown],Table1[for Pivot],0,0,1)</f>
        <v>0</v>
      </c>
      <c r="E1381" s="403"/>
      <c r="F1381" s="146">
        <f t="shared" si="65"/>
        <v>2222222</v>
      </c>
      <c r="G1381" s="375">
        <f t="shared" si="64"/>
        <v>0</v>
      </c>
      <c r="I1381" s="376">
        <f>IF(OR(C1381="150 Directors advances", C1381="120 accounts receivable", C1381="720.2 Automobile - Insurance", C1381="720.3 Automobile - License", C1381="870.4 Rent - Insurance", C1381="870.6 Rent - Property Tax", C1381="870.7 Rent - Homeoffice", C1381="870.9 Rent - Water"),
   0,
   IF(Dashboard!$F$5="Quick",
      IF(OR(C1381="190 Automobile",C1381="200 computer hardware",C1381="210 Computer software",C1381="220 Quickbooks software",C1381="230 Office equipment",C1381="240 Office furniture"),
         E1381-(E1381/(1+Dashboard!$F$4)),
         0
      ),
      IF(C1381="750 Business promotion",
         E1381-(E1381/(1+4.793/100)),
         E1381-(E1381/(1+Dashboard!$F$4))
      )
   )
)</f>
        <v>0</v>
      </c>
      <c r="J1381" s="26">
        <f>Bank2[[#This Row],[Money in/ (Money out)]]-Bank2[[#This Row],[GST/HST]]</f>
        <v>0</v>
      </c>
      <c r="L1381" s="23">
        <f t="shared" si="63"/>
        <v>0</v>
      </c>
    </row>
    <row r="1382" spans="4:12" x14ac:dyDescent="0.2">
      <c r="D1382" s="397">
        <f>_xlfn.XLOOKUP(C:C,Table1[for Import to Bank Register dropdown],Table1[for Pivot],0,0,1)</f>
        <v>0</v>
      </c>
      <c r="E1382" s="403"/>
      <c r="F1382" s="146">
        <f t="shared" si="65"/>
        <v>2222222</v>
      </c>
      <c r="G1382" s="375">
        <f t="shared" si="64"/>
        <v>0</v>
      </c>
      <c r="I1382" s="376">
        <f>IF(OR(C1382="150 Directors advances", C1382="120 accounts receivable", C1382="720.2 Automobile - Insurance", C1382="720.3 Automobile - License", C1382="870.4 Rent - Insurance", C1382="870.6 Rent - Property Tax", C1382="870.7 Rent - Homeoffice", C1382="870.9 Rent - Water"),
   0,
   IF(Dashboard!$F$5="Quick",
      IF(OR(C1382="190 Automobile",C1382="200 computer hardware",C1382="210 Computer software",C1382="220 Quickbooks software",C1382="230 Office equipment",C1382="240 Office furniture"),
         E1382-(E1382/(1+Dashboard!$F$4)),
         0
      ),
      IF(C1382="750 Business promotion",
         E1382-(E1382/(1+4.793/100)),
         E1382-(E1382/(1+Dashboard!$F$4))
      )
   )
)</f>
        <v>0</v>
      </c>
      <c r="J1382" s="26">
        <f>Bank2[[#This Row],[Money in/ (Money out)]]-Bank2[[#This Row],[GST/HST]]</f>
        <v>0</v>
      </c>
      <c r="L1382" s="23">
        <f t="shared" si="63"/>
        <v>0</v>
      </c>
    </row>
    <row r="1383" spans="4:12" x14ac:dyDescent="0.2">
      <c r="D1383" s="397">
        <f>_xlfn.XLOOKUP(C:C,Table1[for Import to Bank Register dropdown],Table1[for Pivot],0,0,1)</f>
        <v>0</v>
      </c>
      <c r="E1383" s="403"/>
      <c r="F1383" s="146">
        <f t="shared" si="65"/>
        <v>2222222</v>
      </c>
      <c r="G1383" s="375">
        <f t="shared" si="64"/>
        <v>0</v>
      </c>
      <c r="I1383" s="376">
        <f>IF(OR(C1383="150 Directors advances", C1383="120 accounts receivable", C1383="720.2 Automobile - Insurance", C1383="720.3 Automobile - License", C1383="870.4 Rent - Insurance", C1383="870.6 Rent - Property Tax", C1383="870.7 Rent - Homeoffice", C1383="870.9 Rent - Water"),
   0,
   IF(Dashboard!$F$5="Quick",
      IF(OR(C1383="190 Automobile",C1383="200 computer hardware",C1383="210 Computer software",C1383="220 Quickbooks software",C1383="230 Office equipment",C1383="240 Office furniture"),
         E1383-(E1383/(1+Dashboard!$F$4)),
         0
      ),
      IF(C1383="750 Business promotion",
         E1383-(E1383/(1+4.793/100)),
         E1383-(E1383/(1+Dashboard!$F$4))
      )
   )
)</f>
        <v>0</v>
      </c>
      <c r="J1383" s="26">
        <f>Bank2[[#This Row],[Money in/ (Money out)]]-Bank2[[#This Row],[GST/HST]]</f>
        <v>0</v>
      </c>
      <c r="L1383" s="23">
        <f t="shared" si="63"/>
        <v>0</v>
      </c>
    </row>
    <row r="1384" spans="4:12" x14ac:dyDescent="0.2">
      <c r="D1384" s="397">
        <f>_xlfn.XLOOKUP(C:C,Table1[for Import to Bank Register dropdown],Table1[for Pivot],0,0,1)</f>
        <v>0</v>
      </c>
      <c r="E1384" s="403"/>
      <c r="F1384" s="146">
        <f t="shared" si="65"/>
        <v>2222222</v>
      </c>
      <c r="G1384" s="375">
        <f t="shared" si="64"/>
        <v>0</v>
      </c>
      <c r="I1384" s="376">
        <f>IF(OR(C1384="150 Directors advances", C1384="120 accounts receivable", C1384="720.2 Automobile - Insurance", C1384="720.3 Automobile - License", C1384="870.4 Rent - Insurance", C1384="870.6 Rent - Property Tax", C1384="870.7 Rent - Homeoffice", C1384="870.9 Rent - Water"),
   0,
   IF(Dashboard!$F$5="Quick",
      IF(OR(C1384="190 Automobile",C1384="200 computer hardware",C1384="210 Computer software",C1384="220 Quickbooks software",C1384="230 Office equipment",C1384="240 Office furniture"),
         E1384-(E1384/(1+Dashboard!$F$4)),
         0
      ),
      IF(C1384="750 Business promotion",
         E1384-(E1384/(1+4.793/100)),
         E1384-(E1384/(1+Dashboard!$F$4))
      )
   )
)</f>
        <v>0</v>
      </c>
      <c r="J1384" s="26">
        <f>Bank2[[#This Row],[Money in/ (Money out)]]-Bank2[[#This Row],[GST/HST]]</f>
        <v>0</v>
      </c>
      <c r="L1384" s="23">
        <f t="shared" si="63"/>
        <v>0</v>
      </c>
    </row>
    <row r="1385" spans="4:12" x14ac:dyDescent="0.2">
      <c r="D1385" s="397">
        <f>_xlfn.XLOOKUP(C:C,Table1[for Import to Bank Register dropdown],Table1[for Pivot],0,0,1)</f>
        <v>0</v>
      </c>
      <c r="E1385" s="403"/>
      <c r="F1385" s="146">
        <f t="shared" si="65"/>
        <v>2222222</v>
      </c>
      <c r="G1385" s="375">
        <f t="shared" si="64"/>
        <v>0</v>
      </c>
      <c r="I1385" s="376">
        <f>IF(OR(C1385="150 Directors advances", C1385="120 accounts receivable", C1385="720.2 Automobile - Insurance", C1385="720.3 Automobile - License", C1385="870.4 Rent - Insurance", C1385="870.6 Rent - Property Tax", C1385="870.7 Rent - Homeoffice", C1385="870.9 Rent - Water"),
   0,
   IF(Dashboard!$F$5="Quick",
      IF(OR(C1385="190 Automobile",C1385="200 computer hardware",C1385="210 Computer software",C1385="220 Quickbooks software",C1385="230 Office equipment",C1385="240 Office furniture"),
         E1385-(E1385/(1+Dashboard!$F$4)),
         0
      ),
      IF(C1385="750 Business promotion",
         E1385-(E1385/(1+4.793/100)),
         E1385-(E1385/(1+Dashboard!$F$4))
      )
   )
)</f>
        <v>0</v>
      </c>
      <c r="J1385" s="26">
        <f>Bank2[[#This Row],[Money in/ (Money out)]]-Bank2[[#This Row],[GST/HST]]</f>
        <v>0</v>
      </c>
      <c r="L1385" s="23">
        <f t="shared" si="63"/>
        <v>0</v>
      </c>
    </row>
    <row r="1386" spans="4:12" x14ac:dyDescent="0.2">
      <c r="D1386" s="397">
        <f>_xlfn.XLOOKUP(C:C,Table1[for Import to Bank Register dropdown],Table1[for Pivot],0,0,1)</f>
        <v>0</v>
      </c>
      <c r="E1386" s="403"/>
      <c r="F1386" s="146">
        <f t="shared" si="65"/>
        <v>2222222</v>
      </c>
      <c r="G1386" s="375">
        <f t="shared" si="64"/>
        <v>0</v>
      </c>
      <c r="I1386" s="376">
        <f>IF(OR(C1386="150 Directors advances", C1386="120 accounts receivable", C1386="720.2 Automobile - Insurance", C1386="720.3 Automobile - License", C1386="870.4 Rent - Insurance", C1386="870.6 Rent - Property Tax", C1386="870.7 Rent - Homeoffice", C1386="870.9 Rent - Water"),
   0,
   IF(Dashboard!$F$5="Quick",
      IF(OR(C1386="190 Automobile",C1386="200 computer hardware",C1386="210 Computer software",C1386="220 Quickbooks software",C1386="230 Office equipment",C1386="240 Office furniture"),
         E1386-(E1386/(1+Dashboard!$F$4)),
         0
      ),
      IF(C1386="750 Business promotion",
         E1386-(E1386/(1+4.793/100)),
         E1386-(E1386/(1+Dashboard!$F$4))
      )
   )
)</f>
        <v>0</v>
      </c>
      <c r="J1386" s="26">
        <f>Bank2[[#This Row],[Money in/ (Money out)]]-Bank2[[#This Row],[GST/HST]]</f>
        <v>0</v>
      </c>
      <c r="L1386" s="23">
        <f t="shared" si="63"/>
        <v>0</v>
      </c>
    </row>
    <row r="1387" spans="4:12" x14ac:dyDescent="0.2">
      <c r="D1387" s="397">
        <f>_xlfn.XLOOKUP(C:C,Table1[for Import to Bank Register dropdown],Table1[for Pivot],0,0,1)</f>
        <v>0</v>
      </c>
      <c r="E1387" s="403"/>
      <c r="F1387" s="146">
        <f t="shared" si="65"/>
        <v>2222222</v>
      </c>
      <c r="G1387" s="375">
        <f t="shared" si="64"/>
        <v>0</v>
      </c>
      <c r="I1387" s="376">
        <f>IF(OR(C1387="150 Directors advances", C1387="120 accounts receivable", C1387="720.2 Automobile - Insurance", C1387="720.3 Automobile - License", C1387="870.4 Rent - Insurance", C1387="870.6 Rent - Property Tax", C1387="870.7 Rent - Homeoffice", C1387="870.9 Rent - Water"),
   0,
   IF(Dashboard!$F$5="Quick",
      IF(OR(C1387="190 Automobile",C1387="200 computer hardware",C1387="210 Computer software",C1387="220 Quickbooks software",C1387="230 Office equipment",C1387="240 Office furniture"),
         E1387-(E1387/(1+Dashboard!$F$4)),
         0
      ),
      IF(C1387="750 Business promotion",
         E1387-(E1387/(1+4.793/100)),
         E1387-(E1387/(1+Dashboard!$F$4))
      )
   )
)</f>
        <v>0</v>
      </c>
      <c r="J1387" s="26">
        <f>Bank2[[#This Row],[Money in/ (Money out)]]-Bank2[[#This Row],[GST/HST]]</f>
        <v>0</v>
      </c>
      <c r="L1387" s="23">
        <f t="shared" si="63"/>
        <v>0</v>
      </c>
    </row>
    <row r="1388" spans="4:12" x14ac:dyDescent="0.2">
      <c r="D1388" s="397">
        <f>_xlfn.XLOOKUP(C:C,Table1[for Import to Bank Register dropdown],Table1[for Pivot],0,0,1)</f>
        <v>0</v>
      </c>
      <c r="E1388" s="403"/>
      <c r="F1388" s="146">
        <f t="shared" si="65"/>
        <v>2222222</v>
      </c>
      <c r="G1388" s="375">
        <f t="shared" si="64"/>
        <v>0</v>
      </c>
      <c r="I1388" s="376">
        <f>IF(OR(C1388="150 Directors advances", C1388="120 accounts receivable", C1388="720.2 Automobile - Insurance", C1388="720.3 Automobile - License", C1388="870.4 Rent - Insurance", C1388="870.6 Rent - Property Tax", C1388="870.7 Rent - Homeoffice", C1388="870.9 Rent - Water"),
   0,
   IF(Dashboard!$F$5="Quick",
      IF(OR(C1388="190 Automobile",C1388="200 computer hardware",C1388="210 Computer software",C1388="220 Quickbooks software",C1388="230 Office equipment",C1388="240 Office furniture"),
         E1388-(E1388/(1+Dashboard!$F$4)),
         0
      ),
      IF(C1388="750 Business promotion",
         E1388-(E1388/(1+4.793/100)),
         E1388-(E1388/(1+Dashboard!$F$4))
      )
   )
)</f>
        <v>0</v>
      </c>
      <c r="J1388" s="26">
        <f>Bank2[[#This Row],[Money in/ (Money out)]]-Bank2[[#This Row],[GST/HST]]</f>
        <v>0</v>
      </c>
      <c r="L1388" s="23">
        <f t="shared" si="63"/>
        <v>0</v>
      </c>
    </row>
    <row r="1389" spans="4:12" x14ac:dyDescent="0.2">
      <c r="D1389" s="397">
        <f>_xlfn.XLOOKUP(C:C,Table1[for Import to Bank Register dropdown],Table1[for Pivot],0,0,1)</f>
        <v>0</v>
      </c>
      <c r="E1389" s="403"/>
      <c r="F1389" s="146">
        <f t="shared" si="65"/>
        <v>2222222</v>
      </c>
      <c r="G1389" s="375">
        <f t="shared" si="64"/>
        <v>0</v>
      </c>
      <c r="I1389" s="376">
        <f>IF(OR(C1389="150 Directors advances", C1389="120 accounts receivable", C1389="720.2 Automobile - Insurance", C1389="720.3 Automobile - License", C1389="870.4 Rent - Insurance", C1389="870.6 Rent - Property Tax", C1389="870.7 Rent - Homeoffice", C1389="870.9 Rent - Water"),
   0,
   IF(Dashboard!$F$5="Quick",
      IF(OR(C1389="190 Automobile",C1389="200 computer hardware",C1389="210 Computer software",C1389="220 Quickbooks software",C1389="230 Office equipment",C1389="240 Office furniture"),
         E1389-(E1389/(1+Dashboard!$F$4)),
         0
      ),
      IF(C1389="750 Business promotion",
         E1389-(E1389/(1+4.793/100)),
         E1389-(E1389/(1+Dashboard!$F$4))
      )
   )
)</f>
        <v>0</v>
      </c>
      <c r="J1389" s="26">
        <f>Bank2[[#This Row],[Money in/ (Money out)]]-Bank2[[#This Row],[GST/HST]]</f>
        <v>0</v>
      </c>
      <c r="L1389" s="23">
        <f t="shared" si="63"/>
        <v>0</v>
      </c>
    </row>
    <row r="1390" spans="4:12" x14ac:dyDescent="0.2">
      <c r="D1390" s="397">
        <f>_xlfn.XLOOKUP(C:C,Table1[for Import to Bank Register dropdown],Table1[for Pivot],0,0,1)</f>
        <v>0</v>
      </c>
      <c r="E1390" s="403"/>
      <c r="F1390" s="146">
        <f t="shared" si="65"/>
        <v>2222222</v>
      </c>
      <c r="G1390" s="375">
        <f t="shared" si="64"/>
        <v>0</v>
      </c>
      <c r="I1390" s="376">
        <f>IF(OR(C1390="150 Directors advances", C1390="120 accounts receivable", C1390="720.2 Automobile - Insurance", C1390="720.3 Automobile - License", C1390="870.4 Rent - Insurance", C1390="870.6 Rent - Property Tax", C1390="870.7 Rent - Homeoffice", C1390="870.9 Rent - Water"),
   0,
   IF(Dashboard!$F$5="Quick",
      IF(OR(C1390="190 Automobile",C1390="200 computer hardware",C1390="210 Computer software",C1390="220 Quickbooks software",C1390="230 Office equipment",C1390="240 Office furniture"),
         E1390-(E1390/(1+Dashboard!$F$4)),
         0
      ),
      IF(C1390="750 Business promotion",
         E1390-(E1390/(1+4.793/100)),
         E1390-(E1390/(1+Dashboard!$F$4))
      )
   )
)</f>
        <v>0</v>
      </c>
      <c r="J1390" s="26">
        <f>Bank2[[#This Row],[Money in/ (Money out)]]-Bank2[[#This Row],[GST/HST]]</f>
        <v>0</v>
      </c>
      <c r="L1390" s="23">
        <f t="shared" si="63"/>
        <v>0</v>
      </c>
    </row>
    <row r="1391" spans="4:12" x14ac:dyDescent="0.2">
      <c r="D1391" s="397">
        <f>_xlfn.XLOOKUP(C:C,Table1[for Import to Bank Register dropdown],Table1[for Pivot],0,0,1)</f>
        <v>0</v>
      </c>
      <c r="E1391" s="403"/>
      <c r="F1391" s="146">
        <f t="shared" si="65"/>
        <v>2222222</v>
      </c>
      <c r="G1391" s="375">
        <f t="shared" si="64"/>
        <v>0</v>
      </c>
      <c r="I1391" s="376">
        <f>IF(OR(C1391="150 Directors advances", C1391="120 accounts receivable", C1391="720.2 Automobile - Insurance", C1391="720.3 Automobile - License", C1391="870.4 Rent - Insurance", C1391="870.6 Rent - Property Tax", C1391="870.7 Rent - Homeoffice", C1391="870.9 Rent - Water"),
   0,
   IF(Dashboard!$F$5="Quick",
      IF(OR(C1391="190 Automobile",C1391="200 computer hardware",C1391="210 Computer software",C1391="220 Quickbooks software",C1391="230 Office equipment",C1391="240 Office furniture"),
         E1391-(E1391/(1+Dashboard!$F$4)),
         0
      ),
      IF(C1391="750 Business promotion",
         E1391-(E1391/(1+4.793/100)),
         E1391-(E1391/(1+Dashboard!$F$4))
      )
   )
)</f>
        <v>0</v>
      </c>
      <c r="J1391" s="26">
        <f>Bank2[[#This Row],[Money in/ (Money out)]]-Bank2[[#This Row],[GST/HST]]</f>
        <v>0</v>
      </c>
      <c r="L1391" s="23">
        <f t="shared" si="63"/>
        <v>0</v>
      </c>
    </row>
    <row r="1392" spans="4:12" x14ac:dyDescent="0.2">
      <c r="D1392" s="397">
        <f>_xlfn.XLOOKUP(C:C,Table1[for Import to Bank Register dropdown],Table1[for Pivot],0,0,1)</f>
        <v>0</v>
      </c>
      <c r="E1392" s="403"/>
      <c r="F1392" s="146">
        <f t="shared" si="65"/>
        <v>2222222</v>
      </c>
      <c r="G1392" s="375">
        <f t="shared" si="64"/>
        <v>0</v>
      </c>
      <c r="I1392" s="376">
        <f>IF(OR(C1392="150 Directors advances", C1392="120 accounts receivable", C1392="720.2 Automobile - Insurance", C1392="720.3 Automobile - License", C1392="870.4 Rent - Insurance", C1392="870.6 Rent - Property Tax", C1392="870.7 Rent - Homeoffice", C1392="870.9 Rent - Water"),
   0,
   IF(Dashboard!$F$5="Quick",
      IF(OR(C1392="190 Automobile",C1392="200 computer hardware",C1392="210 Computer software",C1392="220 Quickbooks software",C1392="230 Office equipment",C1392="240 Office furniture"),
         E1392-(E1392/(1+Dashboard!$F$4)),
         0
      ),
      IF(C1392="750 Business promotion",
         E1392-(E1392/(1+4.793/100)),
         E1392-(E1392/(1+Dashboard!$F$4))
      )
   )
)</f>
        <v>0</v>
      </c>
      <c r="J1392" s="26">
        <f>Bank2[[#This Row],[Money in/ (Money out)]]-Bank2[[#This Row],[GST/HST]]</f>
        <v>0</v>
      </c>
      <c r="L1392" s="23">
        <f t="shared" si="63"/>
        <v>0</v>
      </c>
    </row>
    <row r="1393" spans="4:12" x14ac:dyDescent="0.2">
      <c r="D1393" s="397">
        <f>_xlfn.XLOOKUP(C:C,Table1[for Import to Bank Register dropdown],Table1[for Pivot],0,0,1)</f>
        <v>0</v>
      </c>
      <c r="E1393" s="403"/>
      <c r="F1393" s="146">
        <f t="shared" si="65"/>
        <v>2222222</v>
      </c>
      <c r="G1393" s="375">
        <f t="shared" si="64"/>
        <v>0</v>
      </c>
      <c r="I1393" s="376">
        <f>IF(OR(C1393="150 Directors advances", C1393="120 accounts receivable", C1393="720.2 Automobile - Insurance", C1393="720.3 Automobile - License", C1393="870.4 Rent - Insurance", C1393="870.6 Rent - Property Tax", C1393="870.7 Rent - Homeoffice", C1393="870.9 Rent - Water"),
   0,
   IF(Dashboard!$F$5="Quick",
      IF(OR(C1393="190 Automobile",C1393="200 computer hardware",C1393="210 Computer software",C1393="220 Quickbooks software",C1393="230 Office equipment",C1393="240 Office furniture"),
         E1393-(E1393/(1+Dashboard!$F$4)),
         0
      ),
      IF(C1393="750 Business promotion",
         E1393-(E1393/(1+4.793/100)),
         E1393-(E1393/(1+Dashboard!$F$4))
      )
   )
)</f>
        <v>0</v>
      </c>
      <c r="J1393" s="26">
        <f>Bank2[[#This Row],[Money in/ (Money out)]]-Bank2[[#This Row],[GST/HST]]</f>
        <v>0</v>
      </c>
      <c r="L1393" s="23">
        <f t="shared" si="63"/>
        <v>0</v>
      </c>
    </row>
    <row r="1394" spans="4:12" x14ac:dyDescent="0.2">
      <c r="D1394" s="397">
        <f>_xlfn.XLOOKUP(C:C,Table1[for Import to Bank Register dropdown],Table1[for Pivot],0,0,1)</f>
        <v>0</v>
      </c>
      <c r="E1394" s="403"/>
      <c r="F1394" s="146">
        <f t="shared" si="65"/>
        <v>2222222</v>
      </c>
      <c r="G1394" s="375">
        <f t="shared" si="64"/>
        <v>0</v>
      </c>
      <c r="I1394" s="376">
        <f>IF(OR(C1394="150 Directors advances", C1394="120 accounts receivable", C1394="720.2 Automobile - Insurance", C1394="720.3 Automobile - License", C1394="870.4 Rent - Insurance", C1394="870.6 Rent - Property Tax", C1394="870.7 Rent - Homeoffice", C1394="870.9 Rent - Water"),
   0,
   IF(Dashboard!$F$5="Quick",
      IF(OR(C1394="190 Automobile",C1394="200 computer hardware",C1394="210 Computer software",C1394="220 Quickbooks software",C1394="230 Office equipment",C1394="240 Office furniture"),
         E1394-(E1394/(1+Dashboard!$F$4)),
         0
      ),
      IF(C1394="750 Business promotion",
         E1394-(E1394/(1+4.793/100)),
         E1394-(E1394/(1+Dashboard!$F$4))
      )
   )
)</f>
        <v>0</v>
      </c>
      <c r="J1394" s="26">
        <f>Bank2[[#This Row],[Money in/ (Money out)]]-Bank2[[#This Row],[GST/HST]]</f>
        <v>0</v>
      </c>
      <c r="L1394" s="23">
        <f t="shared" si="63"/>
        <v>0</v>
      </c>
    </row>
    <row r="1395" spans="4:12" x14ac:dyDescent="0.2">
      <c r="D1395" s="397">
        <f>_xlfn.XLOOKUP(C:C,Table1[for Import to Bank Register dropdown],Table1[for Pivot],0,0,1)</f>
        <v>0</v>
      </c>
      <c r="E1395" s="403"/>
      <c r="F1395" s="146">
        <f t="shared" si="65"/>
        <v>2222222</v>
      </c>
      <c r="G1395" s="375">
        <f t="shared" si="64"/>
        <v>0</v>
      </c>
      <c r="I1395" s="376">
        <f>IF(OR(C1395="150 Directors advances", C1395="120 accounts receivable", C1395="720.2 Automobile - Insurance", C1395="720.3 Automobile - License", C1395="870.4 Rent - Insurance", C1395="870.6 Rent - Property Tax", C1395="870.7 Rent - Homeoffice", C1395="870.9 Rent - Water"),
   0,
   IF(Dashboard!$F$5="Quick",
      IF(OR(C1395="190 Automobile",C1395="200 computer hardware",C1395="210 Computer software",C1395="220 Quickbooks software",C1395="230 Office equipment",C1395="240 Office furniture"),
         E1395-(E1395/(1+Dashboard!$F$4)),
         0
      ),
      IF(C1395="750 Business promotion",
         E1395-(E1395/(1+4.793/100)),
         E1395-(E1395/(1+Dashboard!$F$4))
      )
   )
)</f>
        <v>0</v>
      </c>
      <c r="J1395" s="26">
        <f>Bank2[[#This Row],[Money in/ (Money out)]]-Bank2[[#This Row],[GST/HST]]</f>
        <v>0</v>
      </c>
      <c r="L1395" s="23">
        <f t="shared" si="63"/>
        <v>0</v>
      </c>
    </row>
    <row r="1396" spans="4:12" x14ac:dyDescent="0.2">
      <c r="D1396" s="397">
        <f>_xlfn.XLOOKUP(C:C,Table1[for Import to Bank Register dropdown],Table1[for Pivot],0,0,1)</f>
        <v>0</v>
      </c>
      <c r="E1396" s="403"/>
      <c r="F1396" s="146">
        <f t="shared" si="65"/>
        <v>2222222</v>
      </c>
      <c r="G1396" s="375">
        <f t="shared" si="64"/>
        <v>0</v>
      </c>
      <c r="I1396" s="376">
        <f>IF(OR(C1396="150 Directors advances", C1396="120 accounts receivable", C1396="720.2 Automobile - Insurance", C1396="720.3 Automobile - License", C1396="870.4 Rent - Insurance", C1396="870.6 Rent - Property Tax", C1396="870.7 Rent - Homeoffice", C1396="870.9 Rent - Water"),
   0,
   IF(Dashboard!$F$5="Quick",
      IF(OR(C1396="190 Automobile",C1396="200 computer hardware",C1396="210 Computer software",C1396="220 Quickbooks software",C1396="230 Office equipment",C1396="240 Office furniture"),
         E1396-(E1396/(1+Dashboard!$F$4)),
         0
      ),
      IF(C1396="750 Business promotion",
         E1396-(E1396/(1+4.793/100)),
         E1396-(E1396/(1+Dashboard!$F$4))
      )
   )
)</f>
        <v>0</v>
      </c>
      <c r="J1396" s="26">
        <f>Bank2[[#This Row],[Money in/ (Money out)]]-Bank2[[#This Row],[GST/HST]]</f>
        <v>0</v>
      </c>
      <c r="L1396" s="23">
        <f t="shared" si="63"/>
        <v>0</v>
      </c>
    </row>
    <row r="1397" spans="4:12" x14ac:dyDescent="0.2">
      <c r="D1397" s="397">
        <f>_xlfn.XLOOKUP(C:C,Table1[for Import to Bank Register dropdown],Table1[for Pivot],0,0,1)</f>
        <v>0</v>
      </c>
      <c r="E1397" s="403"/>
      <c r="F1397" s="146">
        <f t="shared" si="65"/>
        <v>2222222</v>
      </c>
      <c r="G1397" s="375">
        <f t="shared" si="64"/>
        <v>0</v>
      </c>
      <c r="I1397" s="376">
        <f>IF(OR(C1397="150 Directors advances", C1397="120 accounts receivable", C1397="720.2 Automobile - Insurance", C1397="720.3 Automobile - License", C1397="870.4 Rent - Insurance", C1397="870.6 Rent - Property Tax", C1397="870.7 Rent - Homeoffice", C1397="870.9 Rent - Water"),
   0,
   IF(Dashboard!$F$5="Quick",
      IF(OR(C1397="190 Automobile",C1397="200 computer hardware",C1397="210 Computer software",C1397="220 Quickbooks software",C1397="230 Office equipment",C1397="240 Office furniture"),
         E1397-(E1397/(1+Dashboard!$F$4)),
         0
      ),
      IF(C1397="750 Business promotion",
         E1397-(E1397/(1+4.793/100)),
         E1397-(E1397/(1+Dashboard!$F$4))
      )
   )
)</f>
        <v>0</v>
      </c>
      <c r="J1397" s="26">
        <f>Bank2[[#This Row],[Money in/ (Money out)]]-Bank2[[#This Row],[GST/HST]]</f>
        <v>0</v>
      </c>
      <c r="L1397" s="23">
        <f t="shared" si="63"/>
        <v>0</v>
      </c>
    </row>
    <row r="1398" spans="4:12" x14ac:dyDescent="0.2">
      <c r="D1398" s="397">
        <f>_xlfn.XLOOKUP(C:C,Table1[for Import to Bank Register dropdown],Table1[for Pivot],0,0,1)</f>
        <v>0</v>
      </c>
      <c r="E1398" s="403"/>
      <c r="F1398" s="146">
        <f t="shared" si="65"/>
        <v>2222222</v>
      </c>
      <c r="G1398" s="375">
        <f t="shared" si="64"/>
        <v>0</v>
      </c>
      <c r="I1398" s="376">
        <f>IF(OR(C1398="150 Directors advances", C1398="120 accounts receivable", C1398="720.2 Automobile - Insurance", C1398="720.3 Automobile - License", C1398="870.4 Rent - Insurance", C1398="870.6 Rent - Property Tax", C1398="870.7 Rent - Homeoffice", C1398="870.9 Rent - Water"),
   0,
   IF(Dashboard!$F$5="Quick",
      IF(OR(C1398="190 Automobile",C1398="200 computer hardware",C1398="210 Computer software",C1398="220 Quickbooks software",C1398="230 Office equipment",C1398="240 Office furniture"),
         E1398-(E1398/(1+Dashboard!$F$4)),
         0
      ),
      IF(C1398="750 Business promotion",
         E1398-(E1398/(1+4.793/100)),
         E1398-(E1398/(1+Dashboard!$F$4))
      )
   )
)</f>
        <v>0</v>
      </c>
      <c r="J1398" s="26">
        <f>Bank2[[#This Row],[Money in/ (Money out)]]-Bank2[[#This Row],[GST/HST]]</f>
        <v>0</v>
      </c>
      <c r="L1398" s="23">
        <f t="shared" si="63"/>
        <v>0</v>
      </c>
    </row>
    <row r="1399" spans="4:12" x14ac:dyDescent="0.2">
      <c r="D1399" s="397">
        <f>_xlfn.XLOOKUP(C:C,Table1[for Import to Bank Register dropdown],Table1[for Pivot],0,0,1)</f>
        <v>0</v>
      </c>
      <c r="E1399" s="403"/>
      <c r="F1399" s="146">
        <f t="shared" si="65"/>
        <v>2222222</v>
      </c>
      <c r="G1399" s="375">
        <f t="shared" si="64"/>
        <v>0</v>
      </c>
      <c r="I1399" s="376">
        <f>IF(OR(C1399="150 Directors advances", C1399="120 accounts receivable", C1399="720.2 Automobile - Insurance", C1399="720.3 Automobile - License", C1399="870.4 Rent - Insurance", C1399="870.6 Rent - Property Tax", C1399="870.7 Rent - Homeoffice", C1399="870.9 Rent - Water"),
   0,
   IF(Dashboard!$F$5="Quick",
      IF(OR(C1399="190 Automobile",C1399="200 computer hardware",C1399="210 Computer software",C1399="220 Quickbooks software",C1399="230 Office equipment",C1399="240 Office furniture"),
         E1399-(E1399/(1+Dashboard!$F$4)),
         0
      ),
      IF(C1399="750 Business promotion",
         E1399-(E1399/(1+4.793/100)),
         E1399-(E1399/(1+Dashboard!$F$4))
      )
   )
)</f>
        <v>0</v>
      </c>
      <c r="J1399" s="26">
        <f>Bank2[[#This Row],[Money in/ (Money out)]]-Bank2[[#This Row],[GST/HST]]</f>
        <v>0</v>
      </c>
      <c r="L1399" s="23">
        <f t="shared" si="63"/>
        <v>0</v>
      </c>
    </row>
    <row r="1400" spans="4:12" x14ac:dyDescent="0.2">
      <c r="D1400" s="397">
        <f>_xlfn.XLOOKUP(C:C,Table1[for Import to Bank Register dropdown],Table1[for Pivot],0,0,1)</f>
        <v>0</v>
      </c>
      <c r="E1400" s="403"/>
      <c r="F1400" s="146">
        <f t="shared" si="65"/>
        <v>2222222</v>
      </c>
      <c r="G1400" s="375">
        <f t="shared" si="64"/>
        <v>0</v>
      </c>
      <c r="I1400" s="376">
        <f>IF(OR(C1400="150 Directors advances", C1400="120 accounts receivable", C1400="720.2 Automobile - Insurance", C1400="720.3 Automobile - License", C1400="870.4 Rent - Insurance", C1400="870.6 Rent - Property Tax", C1400="870.7 Rent - Homeoffice", C1400="870.9 Rent - Water"),
   0,
   IF(Dashboard!$F$5="Quick",
      IF(OR(C1400="190 Automobile",C1400="200 computer hardware",C1400="210 Computer software",C1400="220 Quickbooks software",C1400="230 Office equipment",C1400="240 Office furniture"),
         E1400-(E1400/(1+Dashboard!$F$4)),
         0
      ),
      IF(C1400="750 Business promotion",
         E1400-(E1400/(1+4.793/100)),
         E1400-(E1400/(1+Dashboard!$F$4))
      )
   )
)</f>
        <v>0</v>
      </c>
      <c r="J1400" s="26">
        <f>Bank2[[#This Row],[Money in/ (Money out)]]-Bank2[[#This Row],[GST/HST]]</f>
        <v>0</v>
      </c>
      <c r="L1400" s="23">
        <f t="shared" si="63"/>
        <v>0</v>
      </c>
    </row>
    <row r="1401" spans="4:12" x14ac:dyDescent="0.2">
      <c r="D1401" s="397">
        <f>_xlfn.XLOOKUP(C:C,Table1[for Import to Bank Register dropdown],Table1[for Pivot],0,0,1)</f>
        <v>0</v>
      </c>
      <c r="E1401" s="403"/>
      <c r="F1401" s="146">
        <f t="shared" si="65"/>
        <v>2222222</v>
      </c>
      <c r="G1401" s="375">
        <f t="shared" si="64"/>
        <v>0</v>
      </c>
      <c r="I1401" s="376">
        <f>IF(OR(C1401="150 Directors advances", C1401="120 accounts receivable", C1401="720.2 Automobile - Insurance", C1401="720.3 Automobile - License", C1401="870.4 Rent - Insurance", C1401="870.6 Rent - Property Tax", C1401="870.7 Rent - Homeoffice", C1401="870.9 Rent - Water"),
   0,
   IF(Dashboard!$F$5="Quick",
      IF(OR(C1401="190 Automobile",C1401="200 computer hardware",C1401="210 Computer software",C1401="220 Quickbooks software",C1401="230 Office equipment",C1401="240 Office furniture"),
         E1401-(E1401/(1+Dashboard!$F$4)),
         0
      ),
      IF(C1401="750 Business promotion",
         E1401-(E1401/(1+4.793/100)),
         E1401-(E1401/(1+Dashboard!$F$4))
      )
   )
)</f>
        <v>0</v>
      </c>
      <c r="J1401" s="26">
        <f>Bank2[[#This Row],[Money in/ (Money out)]]-Bank2[[#This Row],[GST/HST]]</f>
        <v>0</v>
      </c>
      <c r="L1401" s="23">
        <f t="shared" si="63"/>
        <v>0</v>
      </c>
    </row>
    <row r="1402" spans="4:12" x14ac:dyDescent="0.2">
      <c r="D1402" s="397">
        <f>_xlfn.XLOOKUP(C:C,Table1[for Import to Bank Register dropdown],Table1[for Pivot],0,0,1)</f>
        <v>0</v>
      </c>
      <c r="E1402" s="403"/>
      <c r="F1402" s="146">
        <f t="shared" si="65"/>
        <v>2222222</v>
      </c>
      <c r="G1402" s="375">
        <f t="shared" si="64"/>
        <v>0</v>
      </c>
      <c r="I1402" s="376">
        <f>IF(OR(C1402="150 Directors advances", C1402="120 accounts receivable", C1402="720.2 Automobile - Insurance", C1402="720.3 Automobile - License", C1402="870.4 Rent - Insurance", C1402="870.6 Rent - Property Tax", C1402="870.7 Rent - Homeoffice", C1402="870.9 Rent - Water"),
   0,
   IF(Dashboard!$F$5="Quick",
      IF(OR(C1402="190 Automobile",C1402="200 computer hardware",C1402="210 Computer software",C1402="220 Quickbooks software",C1402="230 Office equipment",C1402="240 Office furniture"),
         E1402-(E1402/(1+Dashboard!$F$4)),
         0
      ),
      IF(C1402="750 Business promotion",
         E1402-(E1402/(1+4.793/100)),
         E1402-(E1402/(1+Dashboard!$F$4))
      )
   )
)</f>
        <v>0</v>
      </c>
      <c r="J1402" s="26">
        <f>Bank2[[#This Row],[Money in/ (Money out)]]-Bank2[[#This Row],[GST/HST]]</f>
        <v>0</v>
      </c>
      <c r="L1402" s="23">
        <f t="shared" si="63"/>
        <v>0</v>
      </c>
    </row>
    <row r="1403" spans="4:12" x14ac:dyDescent="0.2">
      <c r="D1403" s="397">
        <f>_xlfn.XLOOKUP(C:C,Table1[for Import to Bank Register dropdown],Table1[for Pivot],0,0,1)</f>
        <v>0</v>
      </c>
      <c r="E1403" s="403"/>
      <c r="F1403" s="146">
        <f t="shared" si="65"/>
        <v>2222222</v>
      </c>
      <c r="G1403" s="375">
        <f t="shared" si="64"/>
        <v>0</v>
      </c>
      <c r="I1403" s="376">
        <f>IF(OR(C1403="150 Directors advances", C1403="120 accounts receivable", C1403="720.2 Automobile - Insurance", C1403="720.3 Automobile - License", C1403="870.4 Rent - Insurance", C1403="870.6 Rent - Property Tax", C1403="870.7 Rent - Homeoffice", C1403="870.9 Rent - Water"),
   0,
   IF(Dashboard!$F$5="Quick",
      IF(OR(C1403="190 Automobile",C1403="200 computer hardware",C1403="210 Computer software",C1403="220 Quickbooks software",C1403="230 Office equipment",C1403="240 Office furniture"),
         E1403-(E1403/(1+Dashboard!$F$4)),
         0
      ),
      IF(C1403="750 Business promotion",
         E1403-(E1403/(1+4.793/100)),
         E1403-(E1403/(1+Dashboard!$F$4))
      )
   )
)</f>
        <v>0</v>
      </c>
      <c r="J1403" s="26">
        <f>Bank2[[#This Row],[Money in/ (Money out)]]-Bank2[[#This Row],[GST/HST]]</f>
        <v>0</v>
      </c>
      <c r="L1403" s="23">
        <f t="shared" si="63"/>
        <v>0</v>
      </c>
    </row>
    <row r="1404" spans="4:12" x14ac:dyDescent="0.2">
      <c r="D1404" s="397">
        <f>_xlfn.XLOOKUP(C:C,Table1[for Import to Bank Register dropdown],Table1[for Pivot],0,0,1)</f>
        <v>0</v>
      </c>
      <c r="E1404" s="403"/>
      <c r="F1404" s="146">
        <f t="shared" si="65"/>
        <v>2222222</v>
      </c>
      <c r="G1404" s="375">
        <f t="shared" si="64"/>
        <v>0</v>
      </c>
      <c r="I1404" s="376">
        <f>IF(OR(C1404="150 Directors advances", C1404="120 accounts receivable", C1404="720.2 Automobile - Insurance", C1404="720.3 Automobile - License", C1404="870.4 Rent - Insurance", C1404="870.6 Rent - Property Tax", C1404="870.7 Rent - Homeoffice", C1404="870.9 Rent - Water"),
   0,
   IF(Dashboard!$F$5="Quick",
      IF(OR(C1404="190 Automobile",C1404="200 computer hardware",C1404="210 Computer software",C1404="220 Quickbooks software",C1404="230 Office equipment",C1404="240 Office furniture"),
         E1404-(E1404/(1+Dashboard!$F$4)),
         0
      ),
      IF(C1404="750 Business promotion",
         E1404-(E1404/(1+4.793/100)),
         E1404-(E1404/(1+Dashboard!$F$4))
      )
   )
)</f>
        <v>0</v>
      </c>
      <c r="J1404" s="26">
        <f>Bank2[[#This Row],[Money in/ (Money out)]]-Bank2[[#This Row],[GST/HST]]</f>
        <v>0</v>
      </c>
      <c r="L1404" s="23">
        <f t="shared" si="63"/>
        <v>0</v>
      </c>
    </row>
    <row r="1405" spans="4:12" x14ac:dyDescent="0.2">
      <c r="D1405" s="397">
        <f>_xlfn.XLOOKUP(C:C,Table1[for Import to Bank Register dropdown],Table1[for Pivot],0,0,1)</f>
        <v>0</v>
      </c>
      <c r="E1405" s="403"/>
      <c r="F1405" s="146">
        <f t="shared" si="65"/>
        <v>2222222</v>
      </c>
      <c r="G1405" s="375">
        <f t="shared" si="64"/>
        <v>0</v>
      </c>
      <c r="I1405" s="376">
        <f>IF(OR(C1405="150 Directors advances", C1405="120 accounts receivable", C1405="720.2 Automobile - Insurance", C1405="720.3 Automobile - License", C1405="870.4 Rent - Insurance", C1405="870.6 Rent - Property Tax", C1405="870.7 Rent - Homeoffice", C1405="870.9 Rent - Water"),
   0,
   IF(Dashboard!$F$5="Quick",
      IF(OR(C1405="190 Automobile",C1405="200 computer hardware",C1405="210 Computer software",C1405="220 Quickbooks software",C1405="230 Office equipment",C1405="240 Office furniture"),
         E1405-(E1405/(1+Dashboard!$F$4)),
         0
      ),
      IF(C1405="750 Business promotion",
         E1405-(E1405/(1+4.793/100)),
         E1405-(E1405/(1+Dashboard!$F$4))
      )
   )
)</f>
        <v>0</v>
      </c>
      <c r="J1405" s="26">
        <f>Bank2[[#This Row],[Money in/ (Money out)]]-Bank2[[#This Row],[GST/HST]]</f>
        <v>0</v>
      </c>
      <c r="L1405" s="23">
        <f t="shared" si="63"/>
        <v>0</v>
      </c>
    </row>
    <row r="1406" spans="4:12" x14ac:dyDescent="0.2">
      <c r="D1406" s="397">
        <f>_xlfn.XLOOKUP(C:C,Table1[for Import to Bank Register dropdown],Table1[for Pivot],0,0,1)</f>
        <v>0</v>
      </c>
      <c r="E1406" s="403"/>
      <c r="F1406" s="146">
        <f t="shared" si="65"/>
        <v>2222222</v>
      </c>
      <c r="G1406" s="375">
        <f t="shared" si="64"/>
        <v>0</v>
      </c>
      <c r="I1406" s="376">
        <f>IF(OR(C1406="150 Directors advances", C1406="120 accounts receivable", C1406="720.2 Automobile - Insurance", C1406="720.3 Automobile - License", C1406="870.4 Rent - Insurance", C1406="870.6 Rent - Property Tax", C1406="870.7 Rent - Homeoffice", C1406="870.9 Rent - Water"),
   0,
   IF(Dashboard!$F$5="Quick",
      IF(OR(C1406="190 Automobile",C1406="200 computer hardware",C1406="210 Computer software",C1406="220 Quickbooks software",C1406="230 Office equipment",C1406="240 Office furniture"),
         E1406-(E1406/(1+Dashboard!$F$4)),
         0
      ),
      IF(C1406="750 Business promotion",
         E1406-(E1406/(1+4.793/100)),
         E1406-(E1406/(1+Dashboard!$F$4))
      )
   )
)</f>
        <v>0</v>
      </c>
      <c r="J1406" s="26">
        <f>Bank2[[#This Row],[Money in/ (Money out)]]-Bank2[[#This Row],[GST/HST]]</f>
        <v>0</v>
      </c>
      <c r="L1406" s="23">
        <f t="shared" si="63"/>
        <v>0</v>
      </c>
    </row>
    <row r="1407" spans="4:12" x14ac:dyDescent="0.2">
      <c r="D1407" s="397">
        <f>_xlfn.XLOOKUP(C:C,Table1[for Import to Bank Register dropdown],Table1[for Pivot],0,0,1)</f>
        <v>0</v>
      </c>
      <c r="E1407" s="403"/>
      <c r="F1407" s="146">
        <f t="shared" si="65"/>
        <v>2222222</v>
      </c>
      <c r="G1407" s="375">
        <f t="shared" si="64"/>
        <v>0</v>
      </c>
      <c r="I1407" s="376">
        <f>IF(OR(C1407="150 Directors advances", C1407="120 accounts receivable", C1407="720.2 Automobile - Insurance", C1407="720.3 Automobile - License", C1407="870.4 Rent - Insurance", C1407="870.6 Rent - Property Tax", C1407="870.7 Rent - Homeoffice", C1407="870.9 Rent - Water"),
   0,
   IF(Dashboard!$F$5="Quick",
      IF(OR(C1407="190 Automobile",C1407="200 computer hardware",C1407="210 Computer software",C1407="220 Quickbooks software",C1407="230 Office equipment",C1407="240 Office furniture"),
         E1407-(E1407/(1+Dashboard!$F$4)),
         0
      ),
      IF(C1407="750 Business promotion",
         E1407-(E1407/(1+4.793/100)),
         E1407-(E1407/(1+Dashboard!$F$4))
      )
   )
)</f>
        <v>0</v>
      </c>
      <c r="J1407" s="26">
        <f>Bank2[[#This Row],[Money in/ (Money out)]]-Bank2[[#This Row],[GST/HST]]</f>
        <v>0</v>
      </c>
      <c r="L1407" s="23">
        <f t="shared" si="63"/>
        <v>0</v>
      </c>
    </row>
    <row r="1408" spans="4:12" x14ac:dyDescent="0.2">
      <c r="D1408" s="397">
        <f>_xlfn.XLOOKUP(C:C,Table1[for Import to Bank Register dropdown],Table1[for Pivot],0,0,1)</f>
        <v>0</v>
      </c>
      <c r="E1408" s="403"/>
      <c r="F1408" s="146">
        <f t="shared" si="65"/>
        <v>2222222</v>
      </c>
      <c r="G1408" s="375">
        <f t="shared" si="64"/>
        <v>0</v>
      </c>
      <c r="I1408" s="376">
        <f>IF(OR(C1408="150 Directors advances", C1408="120 accounts receivable", C1408="720.2 Automobile - Insurance", C1408="720.3 Automobile - License", C1408="870.4 Rent - Insurance", C1408="870.6 Rent - Property Tax", C1408="870.7 Rent - Homeoffice", C1408="870.9 Rent - Water"),
   0,
   IF(Dashboard!$F$5="Quick",
      IF(OR(C1408="190 Automobile",C1408="200 computer hardware",C1408="210 Computer software",C1408="220 Quickbooks software",C1408="230 Office equipment",C1408="240 Office furniture"),
         E1408-(E1408/(1+Dashboard!$F$4)),
         0
      ),
      IF(C1408="750 Business promotion",
         E1408-(E1408/(1+4.793/100)),
         E1408-(E1408/(1+Dashboard!$F$4))
      )
   )
)</f>
        <v>0</v>
      </c>
      <c r="J1408" s="26">
        <f>Bank2[[#This Row],[Money in/ (Money out)]]-Bank2[[#This Row],[GST/HST]]</f>
        <v>0</v>
      </c>
      <c r="L1408" s="23">
        <f t="shared" si="63"/>
        <v>0</v>
      </c>
    </row>
    <row r="1409" spans="4:12" x14ac:dyDescent="0.2">
      <c r="D1409" s="397">
        <f>_xlfn.XLOOKUP(C:C,Table1[for Import to Bank Register dropdown],Table1[for Pivot],0,0,1)</f>
        <v>0</v>
      </c>
      <c r="E1409" s="403"/>
      <c r="F1409" s="146">
        <f t="shared" si="65"/>
        <v>2222222</v>
      </c>
      <c r="G1409" s="375">
        <f t="shared" si="64"/>
        <v>0</v>
      </c>
      <c r="I1409" s="376">
        <f>IF(OR(C1409="150 Directors advances", C1409="120 accounts receivable", C1409="720.2 Automobile - Insurance", C1409="720.3 Automobile - License", C1409="870.4 Rent - Insurance", C1409="870.6 Rent - Property Tax", C1409="870.7 Rent - Homeoffice", C1409="870.9 Rent - Water"),
   0,
   IF(Dashboard!$F$5="Quick",
      IF(OR(C1409="190 Automobile",C1409="200 computer hardware",C1409="210 Computer software",C1409="220 Quickbooks software",C1409="230 Office equipment",C1409="240 Office furniture"),
         E1409-(E1409/(1+Dashboard!$F$4)),
         0
      ),
      IF(C1409="750 Business promotion",
         E1409-(E1409/(1+4.793/100)),
         E1409-(E1409/(1+Dashboard!$F$4))
      )
   )
)</f>
        <v>0</v>
      </c>
      <c r="J1409" s="26">
        <f>Bank2[[#This Row],[Money in/ (Money out)]]-Bank2[[#This Row],[GST/HST]]</f>
        <v>0</v>
      </c>
      <c r="L1409" s="23">
        <f t="shared" si="63"/>
        <v>0</v>
      </c>
    </row>
    <row r="1410" spans="4:12" x14ac:dyDescent="0.2">
      <c r="D1410" s="397">
        <f>_xlfn.XLOOKUP(C:C,Table1[for Import to Bank Register dropdown],Table1[for Pivot],0,0,1)</f>
        <v>0</v>
      </c>
      <c r="E1410" s="403"/>
      <c r="F1410" s="146">
        <f t="shared" si="65"/>
        <v>2222222</v>
      </c>
      <c r="G1410" s="375">
        <f t="shared" si="64"/>
        <v>0</v>
      </c>
      <c r="I1410" s="376">
        <f>IF(OR(C1410="150 Directors advances", C1410="120 accounts receivable", C1410="720.2 Automobile - Insurance", C1410="720.3 Automobile - License", C1410="870.4 Rent - Insurance", C1410="870.6 Rent - Property Tax", C1410="870.7 Rent - Homeoffice", C1410="870.9 Rent - Water"),
   0,
   IF(Dashboard!$F$5="Quick",
      IF(OR(C1410="190 Automobile",C1410="200 computer hardware",C1410="210 Computer software",C1410="220 Quickbooks software",C1410="230 Office equipment",C1410="240 Office furniture"),
         E1410-(E1410/(1+Dashboard!$F$4)),
         0
      ),
      IF(C1410="750 Business promotion",
         E1410-(E1410/(1+4.793/100)),
         E1410-(E1410/(1+Dashboard!$F$4))
      )
   )
)</f>
        <v>0</v>
      </c>
      <c r="J1410" s="26">
        <f>Bank2[[#This Row],[Money in/ (Money out)]]-Bank2[[#This Row],[GST/HST]]</f>
        <v>0</v>
      </c>
      <c r="L1410" s="23">
        <f t="shared" si="63"/>
        <v>0</v>
      </c>
    </row>
    <row r="1411" spans="4:12" x14ac:dyDescent="0.2">
      <c r="D1411" s="397">
        <f>_xlfn.XLOOKUP(C:C,Table1[for Import to Bank Register dropdown],Table1[for Pivot],0,0,1)</f>
        <v>0</v>
      </c>
      <c r="E1411" s="403"/>
      <c r="F1411" s="146">
        <f t="shared" si="65"/>
        <v>2222222</v>
      </c>
      <c r="G1411" s="375">
        <f t="shared" si="64"/>
        <v>0</v>
      </c>
      <c r="I1411" s="376">
        <f>IF(OR(C1411="150 Directors advances", C1411="120 accounts receivable", C1411="720.2 Automobile - Insurance", C1411="720.3 Automobile - License", C1411="870.4 Rent - Insurance", C1411="870.6 Rent - Property Tax", C1411="870.7 Rent - Homeoffice", C1411="870.9 Rent - Water"),
   0,
   IF(Dashboard!$F$5="Quick",
      IF(OR(C1411="190 Automobile",C1411="200 computer hardware",C1411="210 Computer software",C1411="220 Quickbooks software",C1411="230 Office equipment",C1411="240 Office furniture"),
         E1411-(E1411/(1+Dashboard!$F$4)),
         0
      ),
      IF(C1411="750 Business promotion",
         E1411-(E1411/(1+4.793/100)),
         E1411-(E1411/(1+Dashboard!$F$4))
      )
   )
)</f>
        <v>0</v>
      </c>
      <c r="J1411" s="26">
        <f>Bank2[[#This Row],[Money in/ (Money out)]]-Bank2[[#This Row],[GST/HST]]</f>
        <v>0</v>
      </c>
      <c r="L1411" s="23">
        <f t="shared" si="63"/>
        <v>0</v>
      </c>
    </row>
    <row r="1412" spans="4:12" x14ac:dyDescent="0.2">
      <c r="D1412" s="397">
        <f>_xlfn.XLOOKUP(C:C,Table1[for Import to Bank Register dropdown],Table1[for Pivot],0,0,1)</f>
        <v>0</v>
      </c>
      <c r="E1412" s="403"/>
      <c r="F1412" s="146">
        <f t="shared" si="65"/>
        <v>2222222</v>
      </c>
      <c r="G1412" s="375">
        <f t="shared" si="64"/>
        <v>0</v>
      </c>
      <c r="I1412" s="376">
        <f>IF(OR(C1412="150 Directors advances", C1412="120 accounts receivable", C1412="720.2 Automobile - Insurance", C1412="720.3 Automobile - License", C1412="870.4 Rent - Insurance", C1412="870.6 Rent - Property Tax", C1412="870.7 Rent - Homeoffice", C1412="870.9 Rent - Water"),
   0,
   IF(Dashboard!$F$5="Quick",
      IF(OR(C1412="190 Automobile",C1412="200 computer hardware",C1412="210 Computer software",C1412="220 Quickbooks software",C1412="230 Office equipment",C1412="240 Office furniture"),
         E1412-(E1412/(1+Dashboard!$F$4)),
         0
      ),
      IF(C1412="750 Business promotion",
         E1412-(E1412/(1+4.793/100)),
         E1412-(E1412/(1+Dashboard!$F$4))
      )
   )
)</f>
        <v>0</v>
      </c>
      <c r="J1412" s="26">
        <f>Bank2[[#This Row],[Money in/ (Money out)]]-Bank2[[#This Row],[GST/HST]]</f>
        <v>0</v>
      </c>
      <c r="L1412" s="23">
        <f t="shared" si="63"/>
        <v>0</v>
      </c>
    </row>
    <row r="1413" spans="4:12" x14ac:dyDescent="0.2">
      <c r="D1413" s="397">
        <f>_xlfn.XLOOKUP(C:C,Table1[for Import to Bank Register dropdown],Table1[for Pivot],0,0,1)</f>
        <v>0</v>
      </c>
      <c r="E1413" s="403"/>
      <c r="F1413" s="146">
        <f t="shared" si="65"/>
        <v>2222222</v>
      </c>
      <c r="G1413" s="375">
        <f t="shared" si="64"/>
        <v>0</v>
      </c>
      <c r="I1413" s="376">
        <f>IF(OR(C1413="150 Directors advances", C1413="120 accounts receivable", C1413="720.2 Automobile - Insurance", C1413="720.3 Automobile - License", C1413="870.4 Rent - Insurance", C1413="870.6 Rent - Property Tax", C1413="870.7 Rent - Homeoffice", C1413="870.9 Rent - Water"),
   0,
   IF(Dashboard!$F$5="Quick",
      IF(OR(C1413="190 Automobile",C1413="200 computer hardware",C1413="210 Computer software",C1413="220 Quickbooks software",C1413="230 Office equipment",C1413="240 Office furniture"),
         E1413-(E1413/(1+Dashboard!$F$4)),
         0
      ),
      IF(C1413="750 Business promotion",
         E1413-(E1413/(1+4.793/100)),
         E1413-(E1413/(1+Dashboard!$F$4))
      )
   )
)</f>
        <v>0</v>
      </c>
      <c r="J1413" s="26">
        <f>Bank2[[#This Row],[Money in/ (Money out)]]-Bank2[[#This Row],[GST/HST]]</f>
        <v>0</v>
      </c>
      <c r="L1413" s="23">
        <f t="shared" si="63"/>
        <v>0</v>
      </c>
    </row>
    <row r="1414" spans="4:12" x14ac:dyDescent="0.2">
      <c r="D1414" s="397">
        <f>_xlfn.XLOOKUP(C:C,Table1[for Import to Bank Register dropdown],Table1[for Pivot],0,0,1)</f>
        <v>0</v>
      </c>
      <c r="E1414" s="403"/>
      <c r="F1414" s="146">
        <f t="shared" si="65"/>
        <v>2222222</v>
      </c>
      <c r="G1414" s="375">
        <f t="shared" si="64"/>
        <v>0</v>
      </c>
      <c r="I1414" s="376">
        <f>IF(OR(C1414="150 Directors advances", C1414="120 accounts receivable", C1414="720.2 Automobile - Insurance", C1414="720.3 Automobile - License", C1414="870.4 Rent - Insurance", C1414="870.6 Rent - Property Tax", C1414="870.7 Rent - Homeoffice", C1414="870.9 Rent - Water"),
   0,
   IF(Dashboard!$F$5="Quick",
      IF(OR(C1414="190 Automobile",C1414="200 computer hardware",C1414="210 Computer software",C1414="220 Quickbooks software",C1414="230 Office equipment",C1414="240 Office furniture"),
         E1414-(E1414/(1+Dashboard!$F$4)),
         0
      ),
      IF(C1414="750 Business promotion",
         E1414-(E1414/(1+4.793/100)),
         E1414-(E1414/(1+Dashboard!$F$4))
      )
   )
)</f>
        <v>0</v>
      </c>
      <c r="J1414" s="26">
        <f>Bank2[[#This Row],[Money in/ (Money out)]]-Bank2[[#This Row],[GST/HST]]</f>
        <v>0</v>
      </c>
      <c r="L1414" s="23">
        <f t="shared" si="63"/>
        <v>0</v>
      </c>
    </row>
    <row r="1415" spans="4:12" x14ac:dyDescent="0.2">
      <c r="D1415" s="397">
        <f>_xlfn.XLOOKUP(C:C,Table1[for Import to Bank Register dropdown],Table1[for Pivot],0,0,1)</f>
        <v>0</v>
      </c>
      <c r="E1415" s="403"/>
      <c r="F1415" s="146">
        <f t="shared" si="65"/>
        <v>2222222</v>
      </c>
      <c r="G1415" s="375">
        <f t="shared" si="64"/>
        <v>0</v>
      </c>
      <c r="I1415" s="376">
        <f>IF(OR(C1415="150 Directors advances", C1415="120 accounts receivable", C1415="720.2 Automobile - Insurance", C1415="720.3 Automobile - License", C1415="870.4 Rent - Insurance", C1415="870.6 Rent - Property Tax", C1415="870.7 Rent - Homeoffice", C1415="870.9 Rent - Water"),
   0,
   IF(Dashboard!$F$5="Quick",
      IF(OR(C1415="190 Automobile",C1415="200 computer hardware",C1415="210 Computer software",C1415="220 Quickbooks software",C1415="230 Office equipment",C1415="240 Office furniture"),
         E1415-(E1415/(1+Dashboard!$F$4)),
         0
      ),
      IF(C1415="750 Business promotion",
         E1415-(E1415/(1+4.793/100)),
         E1415-(E1415/(1+Dashboard!$F$4))
      )
   )
)</f>
        <v>0</v>
      </c>
      <c r="J1415" s="26">
        <f>Bank2[[#This Row],[Money in/ (Money out)]]-Bank2[[#This Row],[GST/HST]]</f>
        <v>0</v>
      </c>
      <c r="L1415" s="23">
        <f t="shared" ref="L1415:L1478" si="66">$L$3</f>
        <v>0</v>
      </c>
    </row>
    <row r="1416" spans="4:12" x14ac:dyDescent="0.2">
      <c r="D1416" s="397">
        <f>_xlfn.XLOOKUP(C:C,Table1[for Import to Bank Register dropdown],Table1[for Pivot],0,0,1)</f>
        <v>0</v>
      </c>
      <c r="E1416" s="403"/>
      <c r="F1416" s="146">
        <f t="shared" si="65"/>
        <v>2222222</v>
      </c>
      <c r="G1416" s="375">
        <f t="shared" si="64"/>
        <v>0</v>
      </c>
      <c r="I1416" s="376">
        <f>IF(OR(C1416="150 Directors advances", C1416="120 accounts receivable", C1416="720.2 Automobile - Insurance", C1416="720.3 Automobile - License", C1416="870.4 Rent - Insurance", C1416="870.6 Rent - Property Tax", C1416="870.7 Rent - Homeoffice", C1416="870.9 Rent - Water"),
   0,
   IF(Dashboard!$F$5="Quick",
      IF(OR(C1416="190 Automobile",C1416="200 computer hardware",C1416="210 Computer software",C1416="220 Quickbooks software",C1416="230 Office equipment",C1416="240 Office furniture"),
         E1416-(E1416/(1+Dashboard!$F$4)),
         0
      ),
      IF(C1416="750 Business promotion",
         E1416-(E1416/(1+4.793/100)),
         E1416-(E1416/(1+Dashboard!$F$4))
      )
   )
)</f>
        <v>0</v>
      </c>
      <c r="J1416" s="26">
        <f>Bank2[[#This Row],[Money in/ (Money out)]]-Bank2[[#This Row],[GST/HST]]</f>
        <v>0</v>
      </c>
      <c r="L1416" s="23">
        <f t="shared" si="66"/>
        <v>0</v>
      </c>
    </row>
    <row r="1417" spans="4:12" x14ac:dyDescent="0.2">
      <c r="D1417" s="397">
        <f>_xlfn.XLOOKUP(C:C,Table1[for Import to Bank Register dropdown],Table1[for Pivot],0,0,1)</f>
        <v>0</v>
      </c>
      <c r="E1417" s="403"/>
      <c r="F1417" s="146">
        <f t="shared" si="65"/>
        <v>2222222</v>
      </c>
      <c r="G1417" s="375">
        <f t="shared" si="64"/>
        <v>0</v>
      </c>
      <c r="I1417" s="376">
        <f>IF(OR(C1417="150 Directors advances", C1417="120 accounts receivable", C1417="720.2 Automobile - Insurance", C1417="720.3 Automobile - License", C1417="870.4 Rent - Insurance", C1417="870.6 Rent - Property Tax", C1417="870.7 Rent - Homeoffice", C1417="870.9 Rent - Water"),
   0,
   IF(Dashboard!$F$5="Quick",
      IF(OR(C1417="190 Automobile",C1417="200 computer hardware",C1417="210 Computer software",C1417="220 Quickbooks software",C1417="230 Office equipment",C1417="240 Office furniture"),
         E1417-(E1417/(1+Dashboard!$F$4)),
         0
      ),
      IF(C1417="750 Business promotion",
         E1417-(E1417/(1+4.793/100)),
         E1417-(E1417/(1+Dashboard!$F$4))
      )
   )
)</f>
        <v>0</v>
      </c>
      <c r="J1417" s="26">
        <f>Bank2[[#This Row],[Money in/ (Money out)]]-Bank2[[#This Row],[GST/HST]]</f>
        <v>0</v>
      </c>
      <c r="L1417" s="23">
        <f t="shared" si="66"/>
        <v>0</v>
      </c>
    </row>
    <row r="1418" spans="4:12" x14ac:dyDescent="0.2">
      <c r="D1418" s="397">
        <f>_xlfn.XLOOKUP(C:C,Table1[for Import to Bank Register dropdown],Table1[for Pivot],0,0,1)</f>
        <v>0</v>
      </c>
      <c r="E1418" s="403"/>
      <c r="F1418" s="146">
        <f t="shared" si="65"/>
        <v>2222222</v>
      </c>
      <c r="G1418" s="375">
        <f t="shared" ref="G1418:G1481" si="67">G1417+E1418</f>
        <v>0</v>
      </c>
      <c r="I1418" s="376">
        <f>IF(OR(C1418="150 Directors advances", C1418="120 accounts receivable", C1418="720.2 Automobile - Insurance", C1418="720.3 Automobile - License", C1418="870.4 Rent - Insurance", C1418="870.6 Rent - Property Tax", C1418="870.7 Rent - Homeoffice", C1418="870.9 Rent - Water"),
   0,
   IF(Dashboard!$F$5="Quick",
      IF(OR(C1418="190 Automobile",C1418="200 computer hardware",C1418="210 Computer software",C1418="220 Quickbooks software",C1418="230 Office equipment",C1418="240 Office furniture"),
         E1418-(E1418/(1+Dashboard!$F$4)),
         0
      ),
      IF(C1418="750 Business promotion",
         E1418-(E1418/(1+4.793/100)),
         E1418-(E1418/(1+Dashboard!$F$4))
      )
   )
)</f>
        <v>0</v>
      </c>
      <c r="J1418" s="26">
        <f>Bank2[[#This Row],[Money in/ (Money out)]]-Bank2[[#This Row],[GST/HST]]</f>
        <v>0</v>
      </c>
      <c r="L1418" s="23">
        <f t="shared" si="66"/>
        <v>0</v>
      </c>
    </row>
    <row r="1419" spans="4:12" x14ac:dyDescent="0.2">
      <c r="D1419" s="397">
        <f>_xlfn.XLOOKUP(C:C,Table1[for Import to Bank Register dropdown],Table1[for Pivot],0,0,1)</f>
        <v>0</v>
      </c>
      <c r="E1419" s="403"/>
      <c r="F1419" s="146">
        <f t="shared" ref="F1419:F1482" si="68">$E$2</f>
        <v>2222222</v>
      </c>
      <c r="G1419" s="375">
        <f t="shared" si="67"/>
        <v>0</v>
      </c>
      <c r="I1419" s="376">
        <f>IF(OR(C1419="150 Directors advances", C1419="120 accounts receivable", C1419="720.2 Automobile - Insurance", C1419="720.3 Automobile - License", C1419="870.4 Rent - Insurance", C1419="870.6 Rent - Property Tax", C1419="870.7 Rent - Homeoffice", C1419="870.9 Rent - Water"),
   0,
   IF(Dashboard!$F$5="Quick",
      IF(OR(C1419="190 Automobile",C1419="200 computer hardware",C1419="210 Computer software",C1419="220 Quickbooks software",C1419="230 Office equipment",C1419="240 Office furniture"),
         E1419-(E1419/(1+Dashboard!$F$4)),
         0
      ),
      IF(C1419="750 Business promotion",
         E1419-(E1419/(1+4.793/100)),
         E1419-(E1419/(1+Dashboard!$F$4))
      )
   )
)</f>
        <v>0</v>
      </c>
      <c r="J1419" s="26">
        <f>Bank2[[#This Row],[Money in/ (Money out)]]-Bank2[[#This Row],[GST/HST]]</f>
        <v>0</v>
      </c>
      <c r="L1419" s="23">
        <f t="shared" si="66"/>
        <v>0</v>
      </c>
    </row>
    <row r="1420" spans="4:12" x14ac:dyDescent="0.2">
      <c r="D1420" s="397">
        <f>_xlfn.XLOOKUP(C:C,Table1[for Import to Bank Register dropdown],Table1[for Pivot],0,0,1)</f>
        <v>0</v>
      </c>
      <c r="E1420" s="403"/>
      <c r="F1420" s="146">
        <f t="shared" si="68"/>
        <v>2222222</v>
      </c>
      <c r="G1420" s="375">
        <f t="shared" si="67"/>
        <v>0</v>
      </c>
      <c r="I1420" s="376">
        <f>IF(OR(C1420="150 Directors advances", C1420="120 accounts receivable", C1420="720.2 Automobile - Insurance", C1420="720.3 Automobile - License", C1420="870.4 Rent - Insurance", C1420="870.6 Rent - Property Tax", C1420="870.7 Rent - Homeoffice", C1420="870.9 Rent - Water"),
   0,
   IF(Dashboard!$F$5="Quick",
      IF(OR(C1420="190 Automobile",C1420="200 computer hardware",C1420="210 Computer software",C1420="220 Quickbooks software",C1420="230 Office equipment",C1420="240 Office furniture"),
         E1420-(E1420/(1+Dashboard!$F$4)),
         0
      ),
      IF(C1420="750 Business promotion",
         E1420-(E1420/(1+4.793/100)),
         E1420-(E1420/(1+Dashboard!$F$4))
      )
   )
)</f>
        <v>0</v>
      </c>
      <c r="J1420" s="26">
        <f>Bank2[[#This Row],[Money in/ (Money out)]]-Bank2[[#This Row],[GST/HST]]</f>
        <v>0</v>
      </c>
      <c r="L1420" s="23">
        <f t="shared" si="66"/>
        <v>0</v>
      </c>
    </row>
    <row r="1421" spans="4:12" x14ac:dyDescent="0.2">
      <c r="D1421" s="397">
        <f>_xlfn.XLOOKUP(C:C,Table1[for Import to Bank Register dropdown],Table1[for Pivot],0,0,1)</f>
        <v>0</v>
      </c>
      <c r="E1421" s="403"/>
      <c r="F1421" s="146">
        <f t="shared" si="68"/>
        <v>2222222</v>
      </c>
      <c r="G1421" s="375">
        <f t="shared" si="67"/>
        <v>0</v>
      </c>
      <c r="I1421" s="376">
        <f>IF(OR(C1421="150 Directors advances", C1421="120 accounts receivable", C1421="720.2 Automobile - Insurance", C1421="720.3 Automobile - License", C1421="870.4 Rent - Insurance", C1421="870.6 Rent - Property Tax", C1421="870.7 Rent - Homeoffice", C1421="870.9 Rent - Water"),
   0,
   IF(Dashboard!$F$5="Quick",
      IF(OR(C1421="190 Automobile",C1421="200 computer hardware",C1421="210 Computer software",C1421="220 Quickbooks software",C1421="230 Office equipment",C1421="240 Office furniture"),
         E1421-(E1421/(1+Dashboard!$F$4)),
         0
      ),
      IF(C1421="750 Business promotion",
         E1421-(E1421/(1+4.793/100)),
         E1421-(E1421/(1+Dashboard!$F$4))
      )
   )
)</f>
        <v>0</v>
      </c>
      <c r="J1421" s="26">
        <f>Bank2[[#This Row],[Money in/ (Money out)]]-Bank2[[#This Row],[GST/HST]]</f>
        <v>0</v>
      </c>
      <c r="L1421" s="23">
        <f t="shared" si="66"/>
        <v>0</v>
      </c>
    </row>
    <row r="1422" spans="4:12" x14ac:dyDescent="0.2">
      <c r="D1422" s="397">
        <f>_xlfn.XLOOKUP(C:C,Table1[for Import to Bank Register dropdown],Table1[for Pivot],0,0,1)</f>
        <v>0</v>
      </c>
      <c r="E1422" s="403"/>
      <c r="F1422" s="146">
        <f t="shared" si="68"/>
        <v>2222222</v>
      </c>
      <c r="G1422" s="375">
        <f t="shared" si="67"/>
        <v>0</v>
      </c>
      <c r="I1422" s="376">
        <f>IF(OR(C1422="150 Directors advances", C1422="120 accounts receivable", C1422="720.2 Automobile - Insurance", C1422="720.3 Automobile - License", C1422="870.4 Rent - Insurance", C1422="870.6 Rent - Property Tax", C1422="870.7 Rent - Homeoffice", C1422="870.9 Rent - Water"),
   0,
   IF(Dashboard!$F$5="Quick",
      IF(OR(C1422="190 Automobile",C1422="200 computer hardware",C1422="210 Computer software",C1422="220 Quickbooks software",C1422="230 Office equipment",C1422="240 Office furniture"),
         E1422-(E1422/(1+Dashboard!$F$4)),
         0
      ),
      IF(C1422="750 Business promotion",
         E1422-(E1422/(1+4.793/100)),
         E1422-(E1422/(1+Dashboard!$F$4))
      )
   )
)</f>
        <v>0</v>
      </c>
      <c r="J1422" s="26">
        <f>Bank2[[#This Row],[Money in/ (Money out)]]-Bank2[[#This Row],[GST/HST]]</f>
        <v>0</v>
      </c>
      <c r="L1422" s="23">
        <f t="shared" si="66"/>
        <v>0</v>
      </c>
    </row>
    <row r="1423" spans="4:12" x14ac:dyDescent="0.2">
      <c r="D1423" s="397">
        <f>_xlfn.XLOOKUP(C:C,Table1[for Import to Bank Register dropdown],Table1[for Pivot],0,0,1)</f>
        <v>0</v>
      </c>
      <c r="E1423" s="403"/>
      <c r="F1423" s="146">
        <f t="shared" si="68"/>
        <v>2222222</v>
      </c>
      <c r="G1423" s="375">
        <f t="shared" si="67"/>
        <v>0</v>
      </c>
      <c r="I1423" s="376">
        <f>IF(OR(C1423="150 Directors advances", C1423="120 accounts receivable", C1423="720.2 Automobile - Insurance", C1423="720.3 Automobile - License", C1423="870.4 Rent - Insurance", C1423="870.6 Rent - Property Tax", C1423="870.7 Rent - Homeoffice", C1423="870.9 Rent - Water"),
   0,
   IF(Dashboard!$F$5="Quick",
      IF(OR(C1423="190 Automobile",C1423="200 computer hardware",C1423="210 Computer software",C1423="220 Quickbooks software",C1423="230 Office equipment",C1423="240 Office furniture"),
         E1423-(E1423/(1+Dashboard!$F$4)),
         0
      ),
      IF(C1423="750 Business promotion",
         E1423-(E1423/(1+4.793/100)),
         E1423-(E1423/(1+Dashboard!$F$4))
      )
   )
)</f>
        <v>0</v>
      </c>
      <c r="J1423" s="26">
        <f>Bank2[[#This Row],[Money in/ (Money out)]]-Bank2[[#This Row],[GST/HST]]</f>
        <v>0</v>
      </c>
      <c r="L1423" s="23">
        <f t="shared" si="66"/>
        <v>0</v>
      </c>
    </row>
    <row r="1424" spans="4:12" x14ac:dyDescent="0.2">
      <c r="D1424" s="397">
        <f>_xlfn.XLOOKUP(C:C,Table1[for Import to Bank Register dropdown],Table1[for Pivot],0,0,1)</f>
        <v>0</v>
      </c>
      <c r="E1424" s="403"/>
      <c r="F1424" s="146">
        <f t="shared" si="68"/>
        <v>2222222</v>
      </c>
      <c r="G1424" s="375">
        <f t="shared" si="67"/>
        <v>0</v>
      </c>
      <c r="I1424" s="376">
        <f>IF(OR(C1424="150 Directors advances", C1424="120 accounts receivable", C1424="720.2 Automobile - Insurance", C1424="720.3 Automobile - License", C1424="870.4 Rent - Insurance", C1424="870.6 Rent - Property Tax", C1424="870.7 Rent - Homeoffice", C1424="870.9 Rent - Water"),
   0,
   IF(Dashboard!$F$5="Quick",
      IF(OR(C1424="190 Automobile",C1424="200 computer hardware",C1424="210 Computer software",C1424="220 Quickbooks software",C1424="230 Office equipment",C1424="240 Office furniture"),
         E1424-(E1424/(1+Dashboard!$F$4)),
         0
      ),
      IF(C1424="750 Business promotion",
         E1424-(E1424/(1+4.793/100)),
         E1424-(E1424/(1+Dashboard!$F$4))
      )
   )
)</f>
        <v>0</v>
      </c>
      <c r="J1424" s="26">
        <f>Bank2[[#This Row],[Money in/ (Money out)]]-Bank2[[#This Row],[GST/HST]]</f>
        <v>0</v>
      </c>
      <c r="L1424" s="23">
        <f t="shared" si="66"/>
        <v>0</v>
      </c>
    </row>
    <row r="1425" spans="4:12" x14ac:dyDescent="0.2">
      <c r="D1425" s="397">
        <f>_xlfn.XLOOKUP(C:C,Table1[for Import to Bank Register dropdown],Table1[for Pivot],0,0,1)</f>
        <v>0</v>
      </c>
      <c r="E1425" s="403"/>
      <c r="F1425" s="146">
        <f t="shared" si="68"/>
        <v>2222222</v>
      </c>
      <c r="G1425" s="375">
        <f t="shared" si="67"/>
        <v>0</v>
      </c>
      <c r="I1425" s="376">
        <f>IF(OR(C1425="150 Directors advances", C1425="120 accounts receivable", C1425="720.2 Automobile - Insurance", C1425="720.3 Automobile - License", C1425="870.4 Rent - Insurance", C1425="870.6 Rent - Property Tax", C1425="870.7 Rent - Homeoffice", C1425="870.9 Rent - Water"),
   0,
   IF(Dashboard!$F$5="Quick",
      IF(OR(C1425="190 Automobile",C1425="200 computer hardware",C1425="210 Computer software",C1425="220 Quickbooks software",C1425="230 Office equipment",C1425="240 Office furniture"),
         E1425-(E1425/(1+Dashboard!$F$4)),
         0
      ),
      IF(C1425="750 Business promotion",
         E1425-(E1425/(1+4.793/100)),
         E1425-(E1425/(1+Dashboard!$F$4))
      )
   )
)</f>
        <v>0</v>
      </c>
      <c r="J1425" s="26">
        <f>Bank2[[#This Row],[Money in/ (Money out)]]-Bank2[[#This Row],[GST/HST]]</f>
        <v>0</v>
      </c>
      <c r="L1425" s="23">
        <f t="shared" si="66"/>
        <v>0</v>
      </c>
    </row>
    <row r="1426" spans="4:12" x14ac:dyDescent="0.2">
      <c r="D1426" s="397">
        <f>_xlfn.XLOOKUP(C:C,Table1[for Import to Bank Register dropdown],Table1[for Pivot],0,0,1)</f>
        <v>0</v>
      </c>
      <c r="E1426" s="403"/>
      <c r="F1426" s="146">
        <f t="shared" si="68"/>
        <v>2222222</v>
      </c>
      <c r="G1426" s="375">
        <f t="shared" si="67"/>
        <v>0</v>
      </c>
      <c r="I1426" s="376">
        <f>IF(OR(C1426="150 Directors advances", C1426="120 accounts receivable", C1426="720.2 Automobile - Insurance", C1426="720.3 Automobile - License", C1426="870.4 Rent - Insurance", C1426="870.6 Rent - Property Tax", C1426="870.7 Rent - Homeoffice", C1426="870.9 Rent - Water"),
   0,
   IF(Dashboard!$F$5="Quick",
      IF(OR(C1426="190 Automobile",C1426="200 computer hardware",C1426="210 Computer software",C1426="220 Quickbooks software",C1426="230 Office equipment",C1426="240 Office furniture"),
         E1426-(E1426/(1+Dashboard!$F$4)),
         0
      ),
      IF(C1426="750 Business promotion",
         E1426-(E1426/(1+4.793/100)),
         E1426-(E1426/(1+Dashboard!$F$4))
      )
   )
)</f>
        <v>0</v>
      </c>
      <c r="J1426" s="26">
        <f>Bank2[[#This Row],[Money in/ (Money out)]]-Bank2[[#This Row],[GST/HST]]</f>
        <v>0</v>
      </c>
      <c r="L1426" s="23">
        <f t="shared" si="66"/>
        <v>0</v>
      </c>
    </row>
    <row r="1427" spans="4:12" x14ac:dyDescent="0.2">
      <c r="D1427" s="397">
        <f>_xlfn.XLOOKUP(C:C,Table1[for Import to Bank Register dropdown],Table1[for Pivot],0,0,1)</f>
        <v>0</v>
      </c>
      <c r="E1427" s="403"/>
      <c r="F1427" s="146">
        <f t="shared" si="68"/>
        <v>2222222</v>
      </c>
      <c r="G1427" s="375">
        <f t="shared" si="67"/>
        <v>0</v>
      </c>
      <c r="I1427" s="376">
        <f>IF(OR(C1427="150 Directors advances", C1427="120 accounts receivable", C1427="720.2 Automobile - Insurance", C1427="720.3 Automobile - License", C1427="870.4 Rent - Insurance", C1427="870.6 Rent - Property Tax", C1427="870.7 Rent - Homeoffice", C1427="870.9 Rent - Water"),
   0,
   IF(Dashboard!$F$5="Quick",
      IF(OR(C1427="190 Automobile",C1427="200 computer hardware",C1427="210 Computer software",C1427="220 Quickbooks software",C1427="230 Office equipment",C1427="240 Office furniture"),
         E1427-(E1427/(1+Dashboard!$F$4)),
         0
      ),
      IF(C1427="750 Business promotion",
         E1427-(E1427/(1+4.793/100)),
         E1427-(E1427/(1+Dashboard!$F$4))
      )
   )
)</f>
        <v>0</v>
      </c>
      <c r="J1427" s="26">
        <f>Bank2[[#This Row],[Money in/ (Money out)]]-Bank2[[#This Row],[GST/HST]]</f>
        <v>0</v>
      </c>
      <c r="L1427" s="23">
        <f t="shared" si="66"/>
        <v>0</v>
      </c>
    </row>
    <row r="1428" spans="4:12" x14ac:dyDescent="0.2">
      <c r="D1428" s="397">
        <f>_xlfn.XLOOKUP(C:C,Table1[for Import to Bank Register dropdown],Table1[for Pivot],0,0,1)</f>
        <v>0</v>
      </c>
      <c r="E1428" s="403"/>
      <c r="F1428" s="146">
        <f t="shared" si="68"/>
        <v>2222222</v>
      </c>
      <c r="G1428" s="375">
        <f t="shared" si="67"/>
        <v>0</v>
      </c>
      <c r="I1428" s="376">
        <f>IF(OR(C1428="150 Directors advances", C1428="120 accounts receivable", C1428="720.2 Automobile - Insurance", C1428="720.3 Automobile - License", C1428="870.4 Rent - Insurance", C1428="870.6 Rent - Property Tax", C1428="870.7 Rent - Homeoffice", C1428="870.9 Rent - Water"),
   0,
   IF(Dashboard!$F$5="Quick",
      IF(OR(C1428="190 Automobile",C1428="200 computer hardware",C1428="210 Computer software",C1428="220 Quickbooks software",C1428="230 Office equipment",C1428="240 Office furniture"),
         E1428-(E1428/(1+Dashboard!$F$4)),
         0
      ),
      IF(C1428="750 Business promotion",
         E1428-(E1428/(1+4.793/100)),
         E1428-(E1428/(1+Dashboard!$F$4))
      )
   )
)</f>
        <v>0</v>
      </c>
      <c r="J1428" s="26">
        <f>Bank2[[#This Row],[Money in/ (Money out)]]-Bank2[[#This Row],[GST/HST]]</f>
        <v>0</v>
      </c>
      <c r="L1428" s="23">
        <f t="shared" si="66"/>
        <v>0</v>
      </c>
    </row>
    <row r="1429" spans="4:12" x14ac:dyDescent="0.2">
      <c r="D1429" s="397">
        <f>_xlfn.XLOOKUP(C:C,Table1[for Import to Bank Register dropdown],Table1[for Pivot],0,0,1)</f>
        <v>0</v>
      </c>
      <c r="E1429" s="403"/>
      <c r="F1429" s="146">
        <f t="shared" si="68"/>
        <v>2222222</v>
      </c>
      <c r="G1429" s="375">
        <f t="shared" si="67"/>
        <v>0</v>
      </c>
      <c r="I1429" s="376">
        <f>IF(OR(C1429="150 Directors advances", C1429="120 accounts receivable", C1429="720.2 Automobile - Insurance", C1429="720.3 Automobile - License", C1429="870.4 Rent - Insurance", C1429="870.6 Rent - Property Tax", C1429="870.7 Rent - Homeoffice", C1429="870.9 Rent - Water"),
   0,
   IF(Dashboard!$F$5="Quick",
      IF(OR(C1429="190 Automobile",C1429="200 computer hardware",C1429="210 Computer software",C1429="220 Quickbooks software",C1429="230 Office equipment",C1429="240 Office furniture"),
         E1429-(E1429/(1+Dashboard!$F$4)),
         0
      ),
      IF(C1429="750 Business promotion",
         E1429-(E1429/(1+4.793/100)),
         E1429-(E1429/(1+Dashboard!$F$4))
      )
   )
)</f>
        <v>0</v>
      </c>
      <c r="J1429" s="26">
        <f>Bank2[[#This Row],[Money in/ (Money out)]]-Bank2[[#This Row],[GST/HST]]</f>
        <v>0</v>
      </c>
      <c r="L1429" s="23">
        <f t="shared" si="66"/>
        <v>0</v>
      </c>
    </row>
    <row r="1430" spans="4:12" x14ac:dyDescent="0.2">
      <c r="D1430" s="397">
        <f>_xlfn.XLOOKUP(C:C,Table1[for Import to Bank Register dropdown],Table1[for Pivot],0,0,1)</f>
        <v>0</v>
      </c>
      <c r="E1430" s="403"/>
      <c r="F1430" s="146">
        <f t="shared" si="68"/>
        <v>2222222</v>
      </c>
      <c r="G1430" s="375">
        <f t="shared" si="67"/>
        <v>0</v>
      </c>
      <c r="I1430" s="376">
        <f>IF(OR(C1430="150 Directors advances", C1430="120 accounts receivable", C1430="720.2 Automobile - Insurance", C1430="720.3 Automobile - License", C1430="870.4 Rent - Insurance", C1430="870.6 Rent - Property Tax", C1430="870.7 Rent - Homeoffice", C1430="870.9 Rent - Water"),
   0,
   IF(Dashboard!$F$5="Quick",
      IF(OR(C1430="190 Automobile",C1430="200 computer hardware",C1430="210 Computer software",C1430="220 Quickbooks software",C1430="230 Office equipment",C1430="240 Office furniture"),
         E1430-(E1430/(1+Dashboard!$F$4)),
         0
      ),
      IF(C1430="750 Business promotion",
         E1430-(E1430/(1+4.793/100)),
         E1430-(E1430/(1+Dashboard!$F$4))
      )
   )
)</f>
        <v>0</v>
      </c>
      <c r="J1430" s="26">
        <f>Bank2[[#This Row],[Money in/ (Money out)]]-Bank2[[#This Row],[GST/HST]]</f>
        <v>0</v>
      </c>
      <c r="L1430" s="23">
        <f t="shared" si="66"/>
        <v>0</v>
      </c>
    </row>
    <row r="1431" spans="4:12" x14ac:dyDescent="0.2">
      <c r="D1431" s="397">
        <f>_xlfn.XLOOKUP(C:C,Table1[for Import to Bank Register dropdown],Table1[for Pivot],0,0,1)</f>
        <v>0</v>
      </c>
      <c r="E1431" s="403"/>
      <c r="F1431" s="146">
        <f t="shared" si="68"/>
        <v>2222222</v>
      </c>
      <c r="G1431" s="375">
        <f t="shared" si="67"/>
        <v>0</v>
      </c>
      <c r="I1431" s="376">
        <f>IF(OR(C1431="150 Directors advances", C1431="120 accounts receivable", C1431="720.2 Automobile - Insurance", C1431="720.3 Automobile - License", C1431="870.4 Rent - Insurance", C1431="870.6 Rent - Property Tax", C1431="870.7 Rent - Homeoffice", C1431="870.9 Rent - Water"),
   0,
   IF(Dashboard!$F$5="Quick",
      IF(OR(C1431="190 Automobile",C1431="200 computer hardware",C1431="210 Computer software",C1431="220 Quickbooks software",C1431="230 Office equipment",C1431="240 Office furniture"),
         E1431-(E1431/(1+Dashboard!$F$4)),
         0
      ),
      IF(C1431="750 Business promotion",
         E1431-(E1431/(1+4.793/100)),
         E1431-(E1431/(1+Dashboard!$F$4))
      )
   )
)</f>
        <v>0</v>
      </c>
      <c r="J1431" s="26">
        <f>Bank2[[#This Row],[Money in/ (Money out)]]-Bank2[[#This Row],[GST/HST]]</f>
        <v>0</v>
      </c>
      <c r="L1431" s="23">
        <f t="shared" si="66"/>
        <v>0</v>
      </c>
    </row>
    <row r="1432" spans="4:12" x14ac:dyDescent="0.2">
      <c r="D1432" s="397">
        <f>_xlfn.XLOOKUP(C:C,Table1[for Import to Bank Register dropdown],Table1[for Pivot],0,0,1)</f>
        <v>0</v>
      </c>
      <c r="E1432" s="403"/>
      <c r="F1432" s="146">
        <f t="shared" si="68"/>
        <v>2222222</v>
      </c>
      <c r="G1432" s="375">
        <f t="shared" si="67"/>
        <v>0</v>
      </c>
      <c r="I1432" s="376">
        <f>IF(OR(C1432="150 Directors advances", C1432="120 accounts receivable", C1432="720.2 Automobile - Insurance", C1432="720.3 Automobile - License", C1432="870.4 Rent - Insurance", C1432="870.6 Rent - Property Tax", C1432="870.7 Rent - Homeoffice", C1432="870.9 Rent - Water"),
   0,
   IF(Dashboard!$F$5="Quick",
      IF(OR(C1432="190 Automobile",C1432="200 computer hardware",C1432="210 Computer software",C1432="220 Quickbooks software",C1432="230 Office equipment",C1432="240 Office furniture"),
         E1432-(E1432/(1+Dashboard!$F$4)),
         0
      ),
      IF(C1432="750 Business promotion",
         E1432-(E1432/(1+4.793/100)),
         E1432-(E1432/(1+Dashboard!$F$4))
      )
   )
)</f>
        <v>0</v>
      </c>
      <c r="J1432" s="26">
        <f>Bank2[[#This Row],[Money in/ (Money out)]]-Bank2[[#This Row],[GST/HST]]</f>
        <v>0</v>
      </c>
      <c r="L1432" s="23">
        <f t="shared" si="66"/>
        <v>0</v>
      </c>
    </row>
    <row r="1433" spans="4:12" x14ac:dyDescent="0.2">
      <c r="D1433" s="397">
        <f>_xlfn.XLOOKUP(C:C,Table1[for Import to Bank Register dropdown],Table1[for Pivot],0,0,1)</f>
        <v>0</v>
      </c>
      <c r="E1433" s="403"/>
      <c r="F1433" s="146">
        <f t="shared" si="68"/>
        <v>2222222</v>
      </c>
      <c r="G1433" s="375">
        <f t="shared" si="67"/>
        <v>0</v>
      </c>
      <c r="I1433" s="376">
        <f>IF(OR(C1433="150 Directors advances", C1433="120 accounts receivable", C1433="720.2 Automobile - Insurance", C1433="720.3 Automobile - License", C1433="870.4 Rent - Insurance", C1433="870.6 Rent - Property Tax", C1433="870.7 Rent - Homeoffice", C1433="870.9 Rent - Water"),
   0,
   IF(Dashboard!$F$5="Quick",
      IF(OR(C1433="190 Automobile",C1433="200 computer hardware",C1433="210 Computer software",C1433="220 Quickbooks software",C1433="230 Office equipment",C1433="240 Office furniture"),
         E1433-(E1433/(1+Dashboard!$F$4)),
         0
      ),
      IF(C1433="750 Business promotion",
         E1433-(E1433/(1+4.793/100)),
         E1433-(E1433/(1+Dashboard!$F$4))
      )
   )
)</f>
        <v>0</v>
      </c>
      <c r="J1433" s="26">
        <f>Bank2[[#This Row],[Money in/ (Money out)]]-Bank2[[#This Row],[GST/HST]]</f>
        <v>0</v>
      </c>
      <c r="L1433" s="23">
        <f t="shared" si="66"/>
        <v>0</v>
      </c>
    </row>
    <row r="1434" spans="4:12" x14ac:dyDescent="0.2">
      <c r="D1434" s="397">
        <f>_xlfn.XLOOKUP(C:C,Table1[for Import to Bank Register dropdown],Table1[for Pivot],0,0,1)</f>
        <v>0</v>
      </c>
      <c r="E1434" s="403"/>
      <c r="F1434" s="146">
        <f t="shared" si="68"/>
        <v>2222222</v>
      </c>
      <c r="G1434" s="375">
        <f t="shared" si="67"/>
        <v>0</v>
      </c>
      <c r="I1434" s="376">
        <f>IF(OR(C1434="150 Directors advances", C1434="120 accounts receivable", C1434="720.2 Automobile - Insurance", C1434="720.3 Automobile - License", C1434="870.4 Rent - Insurance", C1434="870.6 Rent - Property Tax", C1434="870.7 Rent - Homeoffice", C1434="870.9 Rent - Water"),
   0,
   IF(Dashboard!$F$5="Quick",
      IF(OR(C1434="190 Automobile",C1434="200 computer hardware",C1434="210 Computer software",C1434="220 Quickbooks software",C1434="230 Office equipment",C1434="240 Office furniture"),
         E1434-(E1434/(1+Dashboard!$F$4)),
         0
      ),
      IF(C1434="750 Business promotion",
         E1434-(E1434/(1+4.793/100)),
         E1434-(E1434/(1+Dashboard!$F$4))
      )
   )
)</f>
        <v>0</v>
      </c>
      <c r="J1434" s="26">
        <f>Bank2[[#This Row],[Money in/ (Money out)]]-Bank2[[#This Row],[GST/HST]]</f>
        <v>0</v>
      </c>
      <c r="L1434" s="23">
        <f t="shared" si="66"/>
        <v>0</v>
      </c>
    </row>
    <row r="1435" spans="4:12" x14ac:dyDescent="0.2">
      <c r="D1435" s="397">
        <f>_xlfn.XLOOKUP(C:C,Table1[for Import to Bank Register dropdown],Table1[for Pivot],0,0,1)</f>
        <v>0</v>
      </c>
      <c r="E1435" s="403"/>
      <c r="F1435" s="146">
        <f t="shared" si="68"/>
        <v>2222222</v>
      </c>
      <c r="G1435" s="375">
        <f t="shared" si="67"/>
        <v>0</v>
      </c>
      <c r="I1435" s="376">
        <f>IF(OR(C1435="150 Directors advances", C1435="120 accounts receivable", C1435="720.2 Automobile - Insurance", C1435="720.3 Automobile - License", C1435="870.4 Rent - Insurance", C1435="870.6 Rent - Property Tax", C1435="870.7 Rent - Homeoffice", C1435="870.9 Rent - Water"),
   0,
   IF(Dashboard!$F$5="Quick",
      IF(OR(C1435="190 Automobile",C1435="200 computer hardware",C1435="210 Computer software",C1435="220 Quickbooks software",C1435="230 Office equipment",C1435="240 Office furniture"),
         E1435-(E1435/(1+Dashboard!$F$4)),
         0
      ),
      IF(C1435="750 Business promotion",
         E1435-(E1435/(1+4.793/100)),
         E1435-(E1435/(1+Dashboard!$F$4))
      )
   )
)</f>
        <v>0</v>
      </c>
      <c r="J1435" s="26">
        <f>Bank2[[#This Row],[Money in/ (Money out)]]-Bank2[[#This Row],[GST/HST]]</f>
        <v>0</v>
      </c>
      <c r="L1435" s="23">
        <f t="shared" si="66"/>
        <v>0</v>
      </c>
    </row>
    <row r="1436" spans="4:12" x14ac:dyDescent="0.2">
      <c r="D1436" s="397">
        <f>_xlfn.XLOOKUP(C:C,Table1[for Import to Bank Register dropdown],Table1[for Pivot],0,0,1)</f>
        <v>0</v>
      </c>
      <c r="E1436" s="403"/>
      <c r="F1436" s="146">
        <f t="shared" si="68"/>
        <v>2222222</v>
      </c>
      <c r="G1436" s="375">
        <f t="shared" si="67"/>
        <v>0</v>
      </c>
      <c r="I1436" s="376">
        <f>IF(OR(C1436="150 Directors advances", C1436="120 accounts receivable", C1436="720.2 Automobile - Insurance", C1436="720.3 Automobile - License", C1436="870.4 Rent - Insurance", C1436="870.6 Rent - Property Tax", C1436="870.7 Rent - Homeoffice", C1436="870.9 Rent - Water"),
   0,
   IF(Dashboard!$F$5="Quick",
      IF(OR(C1436="190 Automobile",C1436="200 computer hardware",C1436="210 Computer software",C1436="220 Quickbooks software",C1436="230 Office equipment",C1436="240 Office furniture"),
         E1436-(E1436/(1+Dashboard!$F$4)),
         0
      ),
      IF(C1436="750 Business promotion",
         E1436-(E1436/(1+4.793/100)),
         E1436-(E1436/(1+Dashboard!$F$4))
      )
   )
)</f>
        <v>0</v>
      </c>
      <c r="J1436" s="26">
        <f>Bank2[[#This Row],[Money in/ (Money out)]]-Bank2[[#This Row],[GST/HST]]</f>
        <v>0</v>
      </c>
      <c r="L1436" s="23">
        <f t="shared" si="66"/>
        <v>0</v>
      </c>
    </row>
    <row r="1437" spans="4:12" x14ac:dyDescent="0.2">
      <c r="D1437" s="397">
        <f>_xlfn.XLOOKUP(C:C,Table1[for Import to Bank Register dropdown],Table1[for Pivot],0,0,1)</f>
        <v>0</v>
      </c>
      <c r="E1437" s="403"/>
      <c r="F1437" s="146">
        <f t="shared" si="68"/>
        <v>2222222</v>
      </c>
      <c r="G1437" s="375">
        <f t="shared" si="67"/>
        <v>0</v>
      </c>
      <c r="I1437" s="376">
        <f>IF(OR(C1437="150 Directors advances", C1437="120 accounts receivable", C1437="720.2 Automobile - Insurance", C1437="720.3 Automobile - License", C1437="870.4 Rent - Insurance", C1437="870.6 Rent - Property Tax", C1437="870.7 Rent - Homeoffice", C1437="870.9 Rent - Water"),
   0,
   IF(Dashboard!$F$5="Quick",
      IF(OR(C1437="190 Automobile",C1437="200 computer hardware",C1437="210 Computer software",C1437="220 Quickbooks software",C1437="230 Office equipment",C1437="240 Office furniture"),
         E1437-(E1437/(1+Dashboard!$F$4)),
         0
      ),
      IF(C1437="750 Business promotion",
         E1437-(E1437/(1+4.793/100)),
         E1437-(E1437/(1+Dashboard!$F$4))
      )
   )
)</f>
        <v>0</v>
      </c>
      <c r="J1437" s="26">
        <f>Bank2[[#This Row],[Money in/ (Money out)]]-Bank2[[#This Row],[GST/HST]]</f>
        <v>0</v>
      </c>
      <c r="L1437" s="23">
        <f t="shared" si="66"/>
        <v>0</v>
      </c>
    </row>
    <row r="1438" spans="4:12" x14ac:dyDescent="0.2">
      <c r="D1438" s="397">
        <f>_xlfn.XLOOKUP(C:C,Table1[for Import to Bank Register dropdown],Table1[for Pivot],0,0,1)</f>
        <v>0</v>
      </c>
      <c r="E1438" s="403"/>
      <c r="F1438" s="146">
        <f t="shared" si="68"/>
        <v>2222222</v>
      </c>
      <c r="G1438" s="375">
        <f t="shared" si="67"/>
        <v>0</v>
      </c>
      <c r="I1438" s="376">
        <f>IF(OR(C1438="150 Directors advances", C1438="120 accounts receivable", C1438="720.2 Automobile - Insurance", C1438="720.3 Automobile - License", C1438="870.4 Rent - Insurance", C1438="870.6 Rent - Property Tax", C1438="870.7 Rent - Homeoffice", C1438="870.9 Rent - Water"),
   0,
   IF(Dashboard!$F$5="Quick",
      IF(OR(C1438="190 Automobile",C1438="200 computer hardware",C1438="210 Computer software",C1438="220 Quickbooks software",C1438="230 Office equipment",C1438="240 Office furniture"),
         E1438-(E1438/(1+Dashboard!$F$4)),
         0
      ),
      IF(C1438="750 Business promotion",
         E1438-(E1438/(1+4.793/100)),
         E1438-(E1438/(1+Dashboard!$F$4))
      )
   )
)</f>
        <v>0</v>
      </c>
      <c r="J1438" s="26">
        <f>Bank2[[#This Row],[Money in/ (Money out)]]-Bank2[[#This Row],[GST/HST]]</f>
        <v>0</v>
      </c>
      <c r="L1438" s="23">
        <f t="shared" si="66"/>
        <v>0</v>
      </c>
    </row>
    <row r="1439" spans="4:12" x14ac:dyDescent="0.2">
      <c r="D1439" s="397">
        <f>_xlfn.XLOOKUP(C:C,Table1[for Import to Bank Register dropdown],Table1[for Pivot],0,0,1)</f>
        <v>0</v>
      </c>
      <c r="E1439" s="403"/>
      <c r="F1439" s="146">
        <f t="shared" si="68"/>
        <v>2222222</v>
      </c>
      <c r="G1439" s="375">
        <f t="shared" si="67"/>
        <v>0</v>
      </c>
      <c r="I1439" s="376">
        <f>IF(OR(C1439="150 Directors advances", C1439="120 accounts receivable", C1439="720.2 Automobile - Insurance", C1439="720.3 Automobile - License", C1439="870.4 Rent - Insurance", C1439="870.6 Rent - Property Tax", C1439="870.7 Rent - Homeoffice", C1439="870.9 Rent - Water"),
   0,
   IF(Dashboard!$F$5="Quick",
      IF(OR(C1439="190 Automobile",C1439="200 computer hardware",C1439="210 Computer software",C1439="220 Quickbooks software",C1439="230 Office equipment",C1439="240 Office furniture"),
         E1439-(E1439/(1+Dashboard!$F$4)),
         0
      ),
      IF(C1439="750 Business promotion",
         E1439-(E1439/(1+4.793/100)),
         E1439-(E1439/(1+Dashboard!$F$4))
      )
   )
)</f>
        <v>0</v>
      </c>
      <c r="J1439" s="26">
        <f>Bank2[[#This Row],[Money in/ (Money out)]]-Bank2[[#This Row],[GST/HST]]</f>
        <v>0</v>
      </c>
      <c r="L1439" s="23">
        <f t="shared" si="66"/>
        <v>0</v>
      </c>
    </row>
    <row r="1440" spans="4:12" x14ac:dyDescent="0.2">
      <c r="D1440" s="397">
        <f>_xlfn.XLOOKUP(C:C,Table1[for Import to Bank Register dropdown],Table1[for Pivot],0,0,1)</f>
        <v>0</v>
      </c>
      <c r="E1440" s="403"/>
      <c r="F1440" s="146">
        <f t="shared" si="68"/>
        <v>2222222</v>
      </c>
      <c r="G1440" s="375">
        <f t="shared" si="67"/>
        <v>0</v>
      </c>
      <c r="I1440" s="376">
        <f>IF(OR(C1440="150 Directors advances", C1440="120 accounts receivable", C1440="720.2 Automobile - Insurance", C1440="720.3 Automobile - License", C1440="870.4 Rent - Insurance", C1440="870.6 Rent - Property Tax", C1440="870.7 Rent - Homeoffice", C1440="870.9 Rent - Water"),
   0,
   IF(Dashboard!$F$5="Quick",
      IF(OR(C1440="190 Automobile",C1440="200 computer hardware",C1440="210 Computer software",C1440="220 Quickbooks software",C1440="230 Office equipment",C1440="240 Office furniture"),
         E1440-(E1440/(1+Dashboard!$F$4)),
         0
      ),
      IF(C1440="750 Business promotion",
         E1440-(E1440/(1+4.793/100)),
         E1440-(E1440/(1+Dashboard!$F$4))
      )
   )
)</f>
        <v>0</v>
      </c>
      <c r="J1440" s="26">
        <f>Bank2[[#This Row],[Money in/ (Money out)]]-Bank2[[#This Row],[GST/HST]]</f>
        <v>0</v>
      </c>
      <c r="L1440" s="23">
        <f t="shared" si="66"/>
        <v>0</v>
      </c>
    </row>
    <row r="1441" spans="4:12" x14ac:dyDescent="0.2">
      <c r="D1441" s="397">
        <f>_xlfn.XLOOKUP(C:C,Table1[for Import to Bank Register dropdown],Table1[for Pivot],0,0,1)</f>
        <v>0</v>
      </c>
      <c r="E1441" s="403"/>
      <c r="F1441" s="146">
        <f t="shared" si="68"/>
        <v>2222222</v>
      </c>
      <c r="G1441" s="375">
        <f t="shared" si="67"/>
        <v>0</v>
      </c>
      <c r="I1441" s="376">
        <f>IF(OR(C1441="150 Directors advances", C1441="120 accounts receivable", C1441="720.2 Automobile - Insurance", C1441="720.3 Automobile - License", C1441="870.4 Rent - Insurance", C1441="870.6 Rent - Property Tax", C1441="870.7 Rent - Homeoffice", C1441="870.9 Rent - Water"),
   0,
   IF(Dashboard!$F$5="Quick",
      IF(OR(C1441="190 Automobile",C1441="200 computer hardware",C1441="210 Computer software",C1441="220 Quickbooks software",C1441="230 Office equipment",C1441="240 Office furniture"),
         E1441-(E1441/(1+Dashboard!$F$4)),
         0
      ),
      IF(C1441="750 Business promotion",
         E1441-(E1441/(1+4.793/100)),
         E1441-(E1441/(1+Dashboard!$F$4))
      )
   )
)</f>
        <v>0</v>
      </c>
      <c r="J1441" s="26">
        <f>Bank2[[#This Row],[Money in/ (Money out)]]-Bank2[[#This Row],[GST/HST]]</f>
        <v>0</v>
      </c>
      <c r="L1441" s="23">
        <f t="shared" si="66"/>
        <v>0</v>
      </c>
    </row>
    <row r="1442" spans="4:12" x14ac:dyDescent="0.2">
      <c r="D1442" s="397">
        <f>_xlfn.XLOOKUP(C:C,Table1[for Import to Bank Register dropdown],Table1[for Pivot],0,0,1)</f>
        <v>0</v>
      </c>
      <c r="E1442" s="403"/>
      <c r="F1442" s="146">
        <f t="shared" si="68"/>
        <v>2222222</v>
      </c>
      <c r="G1442" s="375">
        <f t="shared" si="67"/>
        <v>0</v>
      </c>
      <c r="I1442" s="376">
        <f>IF(OR(C1442="150 Directors advances", C1442="120 accounts receivable", C1442="720.2 Automobile - Insurance", C1442="720.3 Automobile - License", C1442="870.4 Rent - Insurance", C1442="870.6 Rent - Property Tax", C1442="870.7 Rent - Homeoffice", C1442="870.9 Rent - Water"),
   0,
   IF(Dashboard!$F$5="Quick",
      IF(OR(C1442="190 Automobile",C1442="200 computer hardware",C1442="210 Computer software",C1442="220 Quickbooks software",C1442="230 Office equipment",C1442="240 Office furniture"),
         E1442-(E1442/(1+Dashboard!$F$4)),
         0
      ),
      IF(C1442="750 Business promotion",
         E1442-(E1442/(1+4.793/100)),
         E1442-(E1442/(1+Dashboard!$F$4))
      )
   )
)</f>
        <v>0</v>
      </c>
      <c r="J1442" s="26">
        <f>Bank2[[#This Row],[Money in/ (Money out)]]-Bank2[[#This Row],[GST/HST]]</f>
        <v>0</v>
      </c>
      <c r="L1442" s="23">
        <f t="shared" si="66"/>
        <v>0</v>
      </c>
    </row>
    <row r="1443" spans="4:12" x14ac:dyDescent="0.2">
      <c r="D1443" s="397">
        <f>_xlfn.XLOOKUP(C:C,Table1[for Import to Bank Register dropdown],Table1[for Pivot],0,0,1)</f>
        <v>0</v>
      </c>
      <c r="E1443" s="403"/>
      <c r="F1443" s="146">
        <f t="shared" si="68"/>
        <v>2222222</v>
      </c>
      <c r="G1443" s="375">
        <f t="shared" si="67"/>
        <v>0</v>
      </c>
      <c r="I1443" s="376">
        <f>IF(OR(C1443="150 Directors advances", C1443="120 accounts receivable", C1443="720.2 Automobile - Insurance", C1443="720.3 Automobile - License", C1443="870.4 Rent - Insurance", C1443="870.6 Rent - Property Tax", C1443="870.7 Rent - Homeoffice", C1443="870.9 Rent - Water"),
   0,
   IF(Dashboard!$F$5="Quick",
      IF(OR(C1443="190 Automobile",C1443="200 computer hardware",C1443="210 Computer software",C1443="220 Quickbooks software",C1443="230 Office equipment",C1443="240 Office furniture"),
         E1443-(E1443/(1+Dashboard!$F$4)),
         0
      ),
      IF(C1443="750 Business promotion",
         E1443-(E1443/(1+4.793/100)),
         E1443-(E1443/(1+Dashboard!$F$4))
      )
   )
)</f>
        <v>0</v>
      </c>
      <c r="J1443" s="26">
        <f>Bank2[[#This Row],[Money in/ (Money out)]]-Bank2[[#This Row],[GST/HST]]</f>
        <v>0</v>
      </c>
      <c r="L1443" s="23">
        <f t="shared" si="66"/>
        <v>0</v>
      </c>
    </row>
    <row r="1444" spans="4:12" x14ac:dyDescent="0.2">
      <c r="D1444" s="397">
        <f>_xlfn.XLOOKUP(C:C,Table1[for Import to Bank Register dropdown],Table1[for Pivot],0,0,1)</f>
        <v>0</v>
      </c>
      <c r="E1444" s="403"/>
      <c r="F1444" s="146">
        <f t="shared" si="68"/>
        <v>2222222</v>
      </c>
      <c r="G1444" s="375">
        <f t="shared" si="67"/>
        <v>0</v>
      </c>
      <c r="I1444" s="376">
        <f>IF(OR(C1444="150 Directors advances", C1444="120 accounts receivable", C1444="720.2 Automobile - Insurance", C1444="720.3 Automobile - License", C1444="870.4 Rent - Insurance", C1444="870.6 Rent - Property Tax", C1444="870.7 Rent - Homeoffice", C1444="870.9 Rent - Water"),
   0,
   IF(Dashboard!$F$5="Quick",
      IF(OR(C1444="190 Automobile",C1444="200 computer hardware",C1444="210 Computer software",C1444="220 Quickbooks software",C1444="230 Office equipment",C1444="240 Office furniture"),
         E1444-(E1444/(1+Dashboard!$F$4)),
         0
      ),
      IF(C1444="750 Business promotion",
         E1444-(E1444/(1+4.793/100)),
         E1444-(E1444/(1+Dashboard!$F$4))
      )
   )
)</f>
        <v>0</v>
      </c>
      <c r="J1444" s="26">
        <f>Bank2[[#This Row],[Money in/ (Money out)]]-Bank2[[#This Row],[GST/HST]]</f>
        <v>0</v>
      </c>
      <c r="L1444" s="23">
        <f t="shared" si="66"/>
        <v>0</v>
      </c>
    </row>
    <row r="1445" spans="4:12" x14ac:dyDescent="0.2">
      <c r="D1445" s="397">
        <f>_xlfn.XLOOKUP(C:C,Table1[for Import to Bank Register dropdown],Table1[for Pivot],0,0,1)</f>
        <v>0</v>
      </c>
      <c r="E1445" s="403"/>
      <c r="F1445" s="146">
        <f t="shared" si="68"/>
        <v>2222222</v>
      </c>
      <c r="G1445" s="375">
        <f t="shared" si="67"/>
        <v>0</v>
      </c>
      <c r="I1445" s="376">
        <f>IF(OR(C1445="150 Directors advances", C1445="120 accounts receivable", C1445="720.2 Automobile - Insurance", C1445="720.3 Automobile - License", C1445="870.4 Rent - Insurance", C1445="870.6 Rent - Property Tax", C1445="870.7 Rent - Homeoffice", C1445="870.9 Rent - Water"),
   0,
   IF(Dashboard!$F$5="Quick",
      IF(OR(C1445="190 Automobile",C1445="200 computer hardware",C1445="210 Computer software",C1445="220 Quickbooks software",C1445="230 Office equipment",C1445="240 Office furniture"),
         E1445-(E1445/(1+Dashboard!$F$4)),
         0
      ),
      IF(C1445="750 Business promotion",
         E1445-(E1445/(1+4.793/100)),
         E1445-(E1445/(1+Dashboard!$F$4))
      )
   )
)</f>
        <v>0</v>
      </c>
      <c r="J1445" s="26">
        <f>Bank2[[#This Row],[Money in/ (Money out)]]-Bank2[[#This Row],[GST/HST]]</f>
        <v>0</v>
      </c>
      <c r="L1445" s="23">
        <f t="shared" si="66"/>
        <v>0</v>
      </c>
    </row>
    <row r="1446" spans="4:12" x14ac:dyDescent="0.2">
      <c r="D1446" s="397">
        <f>_xlfn.XLOOKUP(C:C,Table1[for Import to Bank Register dropdown],Table1[for Pivot],0,0,1)</f>
        <v>0</v>
      </c>
      <c r="E1446" s="403"/>
      <c r="F1446" s="146">
        <f t="shared" si="68"/>
        <v>2222222</v>
      </c>
      <c r="G1446" s="375">
        <f t="shared" si="67"/>
        <v>0</v>
      </c>
      <c r="I1446" s="376">
        <f>IF(OR(C1446="150 Directors advances", C1446="120 accounts receivable", C1446="720.2 Automobile - Insurance", C1446="720.3 Automobile - License", C1446="870.4 Rent - Insurance", C1446="870.6 Rent - Property Tax", C1446="870.7 Rent - Homeoffice", C1446="870.9 Rent - Water"),
   0,
   IF(Dashboard!$F$5="Quick",
      IF(OR(C1446="190 Automobile",C1446="200 computer hardware",C1446="210 Computer software",C1446="220 Quickbooks software",C1446="230 Office equipment",C1446="240 Office furniture"),
         E1446-(E1446/(1+Dashboard!$F$4)),
         0
      ),
      IF(C1446="750 Business promotion",
         E1446-(E1446/(1+4.793/100)),
         E1446-(E1446/(1+Dashboard!$F$4))
      )
   )
)</f>
        <v>0</v>
      </c>
      <c r="J1446" s="26">
        <f>Bank2[[#This Row],[Money in/ (Money out)]]-Bank2[[#This Row],[GST/HST]]</f>
        <v>0</v>
      </c>
      <c r="L1446" s="23">
        <f t="shared" si="66"/>
        <v>0</v>
      </c>
    </row>
    <row r="1447" spans="4:12" x14ac:dyDescent="0.2">
      <c r="D1447" s="397">
        <f>_xlfn.XLOOKUP(C:C,Table1[for Import to Bank Register dropdown],Table1[for Pivot],0,0,1)</f>
        <v>0</v>
      </c>
      <c r="E1447" s="403"/>
      <c r="F1447" s="146">
        <f t="shared" si="68"/>
        <v>2222222</v>
      </c>
      <c r="G1447" s="375">
        <f t="shared" si="67"/>
        <v>0</v>
      </c>
      <c r="I1447" s="376">
        <f>IF(OR(C1447="150 Directors advances", C1447="120 accounts receivable", C1447="720.2 Automobile - Insurance", C1447="720.3 Automobile - License", C1447="870.4 Rent - Insurance", C1447="870.6 Rent - Property Tax", C1447="870.7 Rent - Homeoffice", C1447="870.9 Rent - Water"),
   0,
   IF(Dashboard!$F$5="Quick",
      IF(OR(C1447="190 Automobile",C1447="200 computer hardware",C1447="210 Computer software",C1447="220 Quickbooks software",C1447="230 Office equipment",C1447="240 Office furniture"),
         E1447-(E1447/(1+Dashboard!$F$4)),
         0
      ),
      IF(C1447="750 Business promotion",
         E1447-(E1447/(1+4.793/100)),
         E1447-(E1447/(1+Dashboard!$F$4))
      )
   )
)</f>
        <v>0</v>
      </c>
      <c r="J1447" s="26">
        <f>Bank2[[#This Row],[Money in/ (Money out)]]-Bank2[[#This Row],[GST/HST]]</f>
        <v>0</v>
      </c>
      <c r="L1447" s="23">
        <f t="shared" si="66"/>
        <v>0</v>
      </c>
    </row>
    <row r="1448" spans="4:12" x14ac:dyDescent="0.2">
      <c r="D1448" s="397">
        <f>_xlfn.XLOOKUP(C:C,Table1[for Import to Bank Register dropdown],Table1[for Pivot],0,0,1)</f>
        <v>0</v>
      </c>
      <c r="E1448" s="403"/>
      <c r="F1448" s="146">
        <f t="shared" si="68"/>
        <v>2222222</v>
      </c>
      <c r="G1448" s="375">
        <f t="shared" si="67"/>
        <v>0</v>
      </c>
      <c r="I1448" s="376">
        <f>IF(OR(C1448="150 Directors advances", C1448="120 accounts receivable", C1448="720.2 Automobile - Insurance", C1448="720.3 Automobile - License", C1448="870.4 Rent - Insurance", C1448="870.6 Rent - Property Tax", C1448="870.7 Rent - Homeoffice", C1448="870.9 Rent - Water"),
   0,
   IF(Dashboard!$F$5="Quick",
      IF(OR(C1448="190 Automobile",C1448="200 computer hardware",C1448="210 Computer software",C1448="220 Quickbooks software",C1448="230 Office equipment",C1448="240 Office furniture"),
         E1448-(E1448/(1+Dashboard!$F$4)),
         0
      ),
      IF(C1448="750 Business promotion",
         E1448-(E1448/(1+4.793/100)),
         E1448-(E1448/(1+Dashboard!$F$4))
      )
   )
)</f>
        <v>0</v>
      </c>
      <c r="J1448" s="26">
        <f>Bank2[[#This Row],[Money in/ (Money out)]]-Bank2[[#This Row],[GST/HST]]</f>
        <v>0</v>
      </c>
      <c r="L1448" s="23">
        <f t="shared" si="66"/>
        <v>0</v>
      </c>
    </row>
    <row r="1449" spans="4:12" x14ac:dyDescent="0.2">
      <c r="D1449" s="397">
        <f>_xlfn.XLOOKUP(C:C,Table1[for Import to Bank Register dropdown],Table1[for Pivot],0,0,1)</f>
        <v>0</v>
      </c>
      <c r="E1449" s="403"/>
      <c r="F1449" s="146">
        <f t="shared" si="68"/>
        <v>2222222</v>
      </c>
      <c r="G1449" s="375">
        <f t="shared" si="67"/>
        <v>0</v>
      </c>
      <c r="I1449" s="376">
        <f>IF(OR(C1449="150 Directors advances", C1449="120 accounts receivable", C1449="720.2 Automobile - Insurance", C1449="720.3 Automobile - License", C1449="870.4 Rent - Insurance", C1449="870.6 Rent - Property Tax", C1449="870.7 Rent - Homeoffice", C1449="870.9 Rent - Water"),
   0,
   IF(Dashboard!$F$5="Quick",
      IF(OR(C1449="190 Automobile",C1449="200 computer hardware",C1449="210 Computer software",C1449="220 Quickbooks software",C1449="230 Office equipment",C1449="240 Office furniture"),
         E1449-(E1449/(1+Dashboard!$F$4)),
         0
      ),
      IF(C1449="750 Business promotion",
         E1449-(E1449/(1+4.793/100)),
         E1449-(E1449/(1+Dashboard!$F$4))
      )
   )
)</f>
        <v>0</v>
      </c>
      <c r="J1449" s="26">
        <f>Bank2[[#This Row],[Money in/ (Money out)]]-Bank2[[#This Row],[GST/HST]]</f>
        <v>0</v>
      </c>
      <c r="L1449" s="23">
        <f t="shared" si="66"/>
        <v>0</v>
      </c>
    </row>
    <row r="1450" spans="4:12" x14ac:dyDescent="0.2">
      <c r="D1450" s="397">
        <f>_xlfn.XLOOKUP(C:C,Table1[for Import to Bank Register dropdown],Table1[for Pivot],0,0,1)</f>
        <v>0</v>
      </c>
      <c r="E1450" s="403"/>
      <c r="F1450" s="146">
        <f t="shared" si="68"/>
        <v>2222222</v>
      </c>
      <c r="G1450" s="375">
        <f t="shared" si="67"/>
        <v>0</v>
      </c>
      <c r="I1450" s="376">
        <f>IF(OR(C1450="150 Directors advances", C1450="120 accounts receivable", C1450="720.2 Automobile - Insurance", C1450="720.3 Automobile - License", C1450="870.4 Rent - Insurance", C1450="870.6 Rent - Property Tax", C1450="870.7 Rent - Homeoffice", C1450="870.9 Rent - Water"),
   0,
   IF(Dashboard!$F$5="Quick",
      IF(OR(C1450="190 Automobile",C1450="200 computer hardware",C1450="210 Computer software",C1450="220 Quickbooks software",C1450="230 Office equipment",C1450="240 Office furniture"),
         E1450-(E1450/(1+Dashboard!$F$4)),
         0
      ),
      IF(C1450="750 Business promotion",
         E1450-(E1450/(1+4.793/100)),
         E1450-(E1450/(1+Dashboard!$F$4))
      )
   )
)</f>
        <v>0</v>
      </c>
      <c r="J1450" s="26">
        <f>Bank2[[#This Row],[Money in/ (Money out)]]-Bank2[[#This Row],[GST/HST]]</f>
        <v>0</v>
      </c>
      <c r="L1450" s="23">
        <f t="shared" si="66"/>
        <v>0</v>
      </c>
    </row>
    <row r="1451" spans="4:12" x14ac:dyDescent="0.2">
      <c r="D1451" s="397">
        <f>_xlfn.XLOOKUP(C:C,Table1[for Import to Bank Register dropdown],Table1[for Pivot],0,0,1)</f>
        <v>0</v>
      </c>
      <c r="E1451" s="403"/>
      <c r="F1451" s="146">
        <f t="shared" si="68"/>
        <v>2222222</v>
      </c>
      <c r="G1451" s="375">
        <f t="shared" si="67"/>
        <v>0</v>
      </c>
      <c r="I1451" s="376">
        <f>IF(OR(C1451="150 Directors advances", C1451="120 accounts receivable", C1451="720.2 Automobile - Insurance", C1451="720.3 Automobile - License", C1451="870.4 Rent - Insurance", C1451="870.6 Rent - Property Tax", C1451="870.7 Rent - Homeoffice", C1451="870.9 Rent - Water"),
   0,
   IF(Dashboard!$F$5="Quick",
      IF(OR(C1451="190 Automobile",C1451="200 computer hardware",C1451="210 Computer software",C1451="220 Quickbooks software",C1451="230 Office equipment",C1451="240 Office furniture"),
         E1451-(E1451/(1+Dashboard!$F$4)),
         0
      ),
      IF(C1451="750 Business promotion",
         E1451-(E1451/(1+4.793/100)),
         E1451-(E1451/(1+Dashboard!$F$4))
      )
   )
)</f>
        <v>0</v>
      </c>
      <c r="J1451" s="26">
        <f>Bank2[[#This Row],[Money in/ (Money out)]]-Bank2[[#This Row],[GST/HST]]</f>
        <v>0</v>
      </c>
      <c r="L1451" s="23">
        <f t="shared" si="66"/>
        <v>0</v>
      </c>
    </row>
    <row r="1452" spans="4:12" x14ac:dyDescent="0.2">
      <c r="D1452" s="397">
        <f>_xlfn.XLOOKUP(C:C,Table1[for Import to Bank Register dropdown],Table1[for Pivot],0,0,1)</f>
        <v>0</v>
      </c>
      <c r="E1452" s="403"/>
      <c r="F1452" s="146">
        <f t="shared" si="68"/>
        <v>2222222</v>
      </c>
      <c r="G1452" s="375">
        <f t="shared" si="67"/>
        <v>0</v>
      </c>
      <c r="I1452" s="376">
        <f>IF(OR(C1452="150 Directors advances", C1452="120 accounts receivable", C1452="720.2 Automobile - Insurance", C1452="720.3 Automobile - License", C1452="870.4 Rent - Insurance", C1452="870.6 Rent - Property Tax", C1452="870.7 Rent - Homeoffice", C1452="870.9 Rent - Water"),
   0,
   IF(Dashboard!$F$5="Quick",
      IF(OR(C1452="190 Automobile",C1452="200 computer hardware",C1452="210 Computer software",C1452="220 Quickbooks software",C1452="230 Office equipment",C1452="240 Office furniture"),
         E1452-(E1452/(1+Dashboard!$F$4)),
         0
      ),
      IF(C1452="750 Business promotion",
         E1452-(E1452/(1+4.793/100)),
         E1452-(E1452/(1+Dashboard!$F$4))
      )
   )
)</f>
        <v>0</v>
      </c>
      <c r="J1452" s="26">
        <f>Bank2[[#This Row],[Money in/ (Money out)]]-Bank2[[#This Row],[GST/HST]]</f>
        <v>0</v>
      </c>
      <c r="L1452" s="23">
        <f t="shared" si="66"/>
        <v>0</v>
      </c>
    </row>
    <row r="1453" spans="4:12" x14ac:dyDescent="0.2">
      <c r="D1453" s="397">
        <f>_xlfn.XLOOKUP(C:C,Table1[for Import to Bank Register dropdown],Table1[for Pivot],0,0,1)</f>
        <v>0</v>
      </c>
      <c r="E1453" s="403"/>
      <c r="F1453" s="146">
        <f t="shared" si="68"/>
        <v>2222222</v>
      </c>
      <c r="G1453" s="375">
        <f t="shared" si="67"/>
        <v>0</v>
      </c>
      <c r="I1453" s="376">
        <f>IF(OR(C1453="150 Directors advances", C1453="120 accounts receivable", C1453="720.2 Automobile - Insurance", C1453="720.3 Automobile - License", C1453="870.4 Rent - Insurance", C1453="870.6 Rent - Property Tax", C1453="870.7 Rent - Homeoffice", C1453="870.9 Rent - Water"),
   0,
   IF(Dashboard!$F$5="Quick",
      IF(OR(C1453="190 Automobile",C1453="200 computer hardware",C1453="210 Computer software",C1453="220 Quickbooks software",C1453="230 Office equipment",C1453="240 Office furniture"),
         E1453-(E1453/(1+Dashboard!$F$4)),
         0
      ),
      IF(C1453="750 Business promotion",
         E1453-(E1453/(1+4.793/100)),
         E1453-(E1453/(1+Dashboard!$F$4))
      )
   )
)</f>
        <v>0</v>
      </c>
      <c r="J1453" s="26">
        <f>Bank2[[#This Row],[Money in/ (Money out)]]-Bank2[[#This Row],[GST/HST]]</f>
        <v>0</v>
      </c>
      <c r="L1453" s="23">
        <f t="shared" si="66"/>
        <v>0</v>
      </c>
    </row>
    <row r="1454" spans="4:12" x14ac:dyDescent="0.2">
      <c r="D1454" s="397">
        <f>_xlfn.XLOOKUP(C:C,Table1[for Import to Bank Register dropdown],Table1[for Pivot],0,0,1)</f>
        <v>0</v>
      </c>
      <c r="E1454" s="403"/>
      <c r="F1454" s="146">
        <f t="shared" si="68"/>
        <v>2222222</v>
      </c>
      <c r="G1454" s="375">
        <f t="shared" si="67"/>
        <v>0</v>
      </c>
      <c r="I1454" s="376">
        <f>IF(OR(C1454="150 Directors advances", C1454="120 accounts receivable", C1454="720.2 Automobile - Insurance", C1454="720.3 Automobile - License", C1454="870.4 Rent - Insurance", C1454="870.6 Rent - Property Tax", C1454="870.7 Rent - Homeoffice", C1454="870.9 Rent - Water"),
   0,
   IF(Dashboard!$F$5="Quick",
      IF(OR(C1454="190 Automobile",C1454="200 computer hardware",C1454="210 Computer software",C1454="220 Quickbooks software",C1454="230 Office equipment",C1454="240 Office furniture"),
         E1454-(E1454/(1+Dashboard!$F$4)),
         0
      ),
      IF(C1454="750 Business promotion",
         E1454-(E1454/(1+4.793/100)),
         E1454-(E1454/(1+Dashboard!$F$4))
      )
   )
)</f>
        <v>0</v>
      </c>
      <c r="J1454" s="26">
        <f>Bank2[[#This Row],[Money in/ (Money out)]]-Bank2[[#This Row],[GST/HST]]</f>
        <v>0</v>
      </c>
      <c r="L1454" s="23">
        <f t="shared" si="66"/>
        <v>0</v>
      </c>
    </row>
    <row r="1455" spans="4:12" x14ac:dyDescent="0.2">
      <c r="D1455" s="397">
        <f>_xlfn.XLOOKUP(C:C,Table1[for Import to Bank Register dropdown],Table1[for Pivot],0,0,1)</f>
        <v>0</v>
      </c>
      <c r="E1455" s="403"/>
      <c r="F1455" s="146">
        <f t="shared" si="68"/>
        <v>2222222</v>
      </c>
      <c r="G1455" s="375">
        <f t="shared" si="67"/>
        <v>0</v>
      </c>
      <c r="I1455" s="376">
        <f>IF(OR(C1455="150 Directors advances", C1455="120 accounts receivable", C1455="720.2 Automobile - Insurance", C1455="720.3 Automobile - License", C1455="870.4 Rent - Insurance", C1455="870.6 Rent - Property Tax", C1455="870.7 Rent - Homeoffice", C1455="870.9 Rent - Water"),
   0,
   IF(Dashboard!$F$5="Quick",
      IF(OR(C1455="190 Automobile",C1455="200 computer hardware",C1455="210 Computer software",C1455="220 Quickbooks software",C1455="230 Office equipment",C1455="240 Office furniture"),
         E1455-(E1455/(1+Dashboard!$F$4)),
         0
      ),
      IF(C1455="750 Business promotion",
         E1455-(E1455/(1+4.793/100)),
         E1455-(E1455/(1+Dashboard!$F$4))
      )
   )
)</f>
        <v>0</v>
      </c>
      <c r="J1455" s="26">
        <f>Bank2[[#This Row],[Money in/ (Money out)]]-Bank2[[#This Row],[GST/HST]]</f>
        <v>0</v>
      </c>
      <c r="L1455" s="23">
        <f t="shared" si="66"/>
        <v>0</v>
      </c>
    </row>
    <row r="1456" spans="4:12" x14ac:dyDescent="0.2">
      <c r="D1456" s="397">
        <f>_xlfn.XLOOKUP(C:C,Table1[for Import to Bank Register dropdown],Table1[for Pivot],0,0,1)</f>
        <v>0</v>
      </c>
      <c r="E1456" s="403"/>
      <c r="F1456" s="146">
        <f t="shared" si="68"/>
        <v>2222222</v>
      </c>
      <c r="G1456" s="375">
        <f t="shared" si="67"/>
        <v>0</v>
      </c>
      <c r="I1456" s="376">
        <f>IF(OR(C1456="150 Directors advances", C1456="120 accounts receivable", C1456="720.2 Automobile - Insurance", C1456="720.3 Automobile - License", C1456="870.4 Rent - Insurance", C1456="870.6 Rent - Property Tax", C1456="870.7 Rent - Homeoffice", C1456="870.9 Rent - Water"),
   0,
   IF(Dashboard!$F$5="Quick",
      IF(OR(C1456="190 Automobile",C1456="200 computer hardware",C1456="210 Computer software",C1456="220 Quickbooks software",C1456="230 Office equipment",C1456="240 Office furniture"),
         E1456-(E1456/(1+Dashboard!$F$4)),
         0
      ),
      IF(C1456="750 Business promotion",
         E1456-(E1456/(1+4.793/100)),
         E1456-(E1456/(1+Dashboard!$F$4))
      )
   )
)</f>
        <v>0</v>
      </c>
      <c r="J1456" s="26">
        <f>Bank2[[#This Row],[Money in/ (Money out)]]-Bank2[[#This Row],[GST/HST]]</f>
        <v>0</v>
      </c>
      <c r="L1456" s="23">
        <f t="shared" si="66"/>
        <v>0</v>
      </c>
    </row>
    <row r="1457" spans="4:12" x14ac:dyDescent="0.2">
      <c r="D1457" s="397">
        <f>_xlfn.XLOOKUP(C:C,Table1[for Import to Bank Register dropdown],Table1[for Pivot],0,0,1)</f>
        <v>0</v>
      </c>
      <c r="E1457" s="403"/>
      <c r="F1457" s="146">
        <f t="shared" si="68"/>
        <v>2222222</v>
      </c>
      <c r="G1457" s="375">
        <f t="shared" si="67"/>
        <v>0</v>
      </c>
      <c r="I1457" s="376">
        <f>IF(OR(C1457="150 Directors advances", C1457="120 accounts receivable", C1457="720.2 Automobile - Insurance", C1457="720.3 Automobile - License", C1457="870.4 Rent - Insurance", C1457="870.6 Rent - Property Tax", C1457="870.7 Rent - Homeoffice", C1457="870.9 Rent - Water"),
   0,
   IF(Dashboard!$F$5="Quick",
      IF(OR(C1457="190 Automobile",C1457="200 computer hardware",C1457="210 Computer software",C1457="220 Quickbooks software",C1457="230 Office equipment",C1457="240 Office furniture"),
         E1457-(E1457/(1+Dashboard!$F$4)),
         0
      ),
      IF(C1457="750 Business promotion",
         E1457-(E1457/(1+4.793/100)),
         E1457-(E1457/(1+Dashboard!$F$4))
      )
   )
)</f>
        <v>0</v>
      </c>
      <c r="J1457" s="26">
        <f>Bank2[[#This Row],[Money in/ (Money out)]]-Bank2[[#This Row],[GST/HST]]</f>
        <v>0</v>
      </c>
      <c r="L1457" s="23">
        <f t="shared" si="66"/>
        <v>0</v>
      </c>
    </row>
    <row r="1458" spans="4:12" x14ac:dyDescent="0.2">
      <c r="D1458" s="397">
        <f>_xlfn.XLOOKUP(C:C,Table1[for Import to Bank Register dropdown],Table1[for Pivot],0,0,1)</f>
        <v>0</v>
      </c>
      <c r="E1458" s="403"/>
      <c r="F1458" s="146">
        <f t="shared" si="68"/>
        <v>2222222</v>
      </c>
      <c r="G1458" s="375">
        <f t="shared" si="67"/>
        <v>0</v>
      </c>
      <c r="I1458" s="376">
        <f>IF(OR(C1458="150 Directors advances", C1458="120 accounts receivable", C1458="720.2 Automobile - Insurance", C1458="720.3 Automobile - License", C1458="870.4 Rent - Insurance", C1458="870.6 Rent - Property Tax", C1458="870.7 Rent - Homeoffice", C1458="870.9 Rent - Water"),
   0,
   IF(Dashboard!$F$5="Quick",
      IF(OR(C1458="190 Automobile",C1458="200 computer hardware",C1458="210 Computer software",C1458="220 Quickbooks software",C1458="230 Office equipment",C1458="240 Office furniture"),
         E1458-(E1458/(1+Dashboard!$F$4)),
         0
      ),
      IF(C1458="750 Business promotion",
         E1458-(E1458/(1+4.793/100)),
         E1458-(E1458/(1+Dashboard!$F$4))
      )
   )
)</f>
        <v>0</v>
      </c>
      <c r="J1458" s="26">
        <f>Bank2[[#This Row],[Money in/ (Money out)]]-Bank2[[#This Row],[GST/HST]]</f>
        <v>0</v>
      </c>
      <c r="L1458" s="23">
        <f t="shared" si="66"/>
        <v>0</v>
      </c>
    </row>
    <row r="1459" spans="4:12" x14ac:dyDescent="0.2">
      <c r="D1459" s="397">
        <f>_xlfn.XLOOKUP(C:C,Table1[for Import to Bank Register dropdown],Table1[for Pivot],0,0,1)</f>
        <v>0</v>
      </c>
      <c r="E1459" s="403"/>
      <c r="F1459" s="146">
        <f t="shared" si="68"/>
        <v>2222222</v>
      </c>
      <c r="G1459" s="375">
        <f t="shared" si="67"/>
        <v>0</v>
      </c>
      <c r="I1459" s="376">
        <f>IF(OR(C1459="150 Directors advances", C1459="120 accounts receivable", C1459="720.2 Automobile - Insurance", C1459="720.3 Automobile - License", C1459="870.4 Rent - Insurance", C1459="870.6 Rent - Property Tax", C1459="870.7 Rent - Homeoffice", C1459="870.9 Rent - Water"),
   0,
   IF(Dashboard!$F$5="Quick",
      IF(OR(C1459="190 Automobile",C1459="200 computer hardware",C1459="210 Computer software",C1459="220 Quickbooks software",C1459="230 Office equipment",C1459="240 Office furniture"),
         E1459-(E1459/(1+Dashboard!$F$4)),
         0
      ),
      IF(C1459="750 Business promotion",
         E1459-(E1459/(1+4.793/100)),
         E1459-(E1459/(1+Dashboard!$F$4))
      )
   )
)</f>
        <v>0</v>
      </c>
      <c r="J1459" s="26">
        <f>Bank2[[#This Row],[Money in/ (Money out)]]-Bank2[[#This Row],[GST/HST]]</f>
        <v>0</v>
      </c>
      <c r="L1459" s="23">
        <f t="shared" si="66"/>
        <v>0</v>
      </c>
    </row>
    <row r="1460" spans="4:12" x14ac:dyDescent="0.2">
      <c r="D1460" s="397">
        <f>_xlfn.XLOOKUP(C:C,Table1[for Import to Bank Register dropdown],Table1[for Pivot],0,0,1)</f>
        <v>0</v>
      </c>
      <c r="E1460" s="403"/>
      <c r="F1460" s="146">
        <f t="shared" si="68"/>
        <v>2222222</v>
      </c>
      <c r="G1460" s="375">
        <f t="shared" si="67"/>
        <v>0</v>
      </c>
      <c r="I1460" s="376">
        <f>IF(OR(C1460="150 Directors advances", C1460="120 accounts receivable", C1460="720.2 Automobile - Insurance", C1460="720.3 Automobile - License", C1460="870.4 Rent - Insurance", C1460="870.6 Rent - Property Tax", C1460="870.7 Rent - Homeoffice", C1460="870.9 Rent - Water"),
   0,
   IF(Dashboard!$F$5="Quick",
      IF(OR(C1460="190 Automobile",C1460="200 computer hardware",C1460="210 Computer software",C1460="220 Quickbooks software",C1460="230 Office equipment",C1460="240 Office furniture"),
         E1460-(E1460/(1+Dashboard!$F$4)),
         0
      ),
      IF(C1460="750 Business promotion",
         E1460-(E1460/(1+4.793/100)),
         E1460-(E1460/(1+Dashboard!$F$4))
      )
   )
)</f>
        <v>0</v>
      </c>
      <c r="J1460" s="26">
        <f>Bank2[[#This Row],[Money in/ (Money out)]]-Bank2[[#This Row],[GST/HST]]</f>
        <v>0</v>
      </c>
      <c r="L1460" s="23">
        <f t="shared" si="66"/>
        <v>0</v>
      </c>
    </row>
    <row r="1461" spans="4:12" x14ac:dyDescent="0.2">
      <c r="D1461" s="397">
        <f>_xlfn.XLOOKUP(C:C,Table1[for Import to Bank Register dropdown],Table1[for Pivot],0,0,1)</f>
        <v>0</v>
      </c>
      <c r="E1461" s="403"/>
      <c r="F1461" s="146">
        <f t="shared" si="68"/>
        <v>2222222</v>
      </c>
      <c r="G1461" s="375">
        <f t="shared" si="67"/>
        <v>0</v>
      </c>
      <c r="I1461" s="376">
        <f>IF(OR(C1461="150 Directors advances", C1461="120 accounts receivable", C1461="720.2 Automobile - Insurance", C1461="720.3 Automobile - License", C1461="870.4 Rent - Insurance", C1461="870.6 Rent - Property Tax", C1461="870.7 Rent - Homeoffice", C1461="870.9 Rent - Water"),
   0,
   IF(Dashboard!$F$5="Quick",
      IF(OR(C1461="190 Automobile",C1461="200 computer hardware",C1461="210 Computer software",C1461="220 Quickbooks software",C1461="230 Office equipment",C1461="240 Office furniture"),
         E1461-(E1461/(1+Dashboard!$F$4)),
         0
      ),
      IF(C1461="750 Business promotion",
         E1461-(E1461/(1+4.793/100)),
         E1461-(E1461/(1+Dashboard!$F$4))
      )
   )
)</f>
        <v>0</v>
      </c>
      <c r="J1461" s="26">
        <f>Bank2[[#This Row],[Money in/ (Money out)]]-Bank2[[#This Row],[GST/HST]]</f>
        <v>0</v>
      </c>
      <c r="L1461" s="23">
        <f t="shared" si="66"/>
        <v>0</v>
      </c>
    </row>
    <row r="1462" spans="4:12" x14ac:dyDescent="0.2">
      <c r="D1462" s="397">
        <f>_xlfn.XLOOKUP(C:C,Table1[for Import to Bank Register dropdown],Table1[for Pivot],0,0,1)</f>
        <v>0</v>
      </c>
      <c r="E1462" s="403"/>
      <c r="F1462" s="146">
        <f t="shared" si="68"/>
        <v>2222222</v>
      </c>
      <c r="G1462" s="375">
        <f t="shared" si="67"/>
        <v>0</v>
      </c>
      <c r="I1462" s="376">
        <f>IF(OR(C1462="150 Directors advances", C1462="120 accounts receivable", C1462="720.2 Automobile - Insurance", C1462="720.3 Automobile - License", C1462="870.4 Rent - Insurance", C1462="870.6 Rent - Property Tax", C1462="870.7 Rent - Homeoffice", C1462="870.9 Rent - Water"),
   0,
   IF(Dashboard!$F$5="Quick",
      IF(OR(C1462="190 Automobile",C1462="200 computer hardware",C1462="210 Computer software",C1462="220 Quickbooks software",C1462="230 Office equipment",C1462="240 Office furniture"),
         E1462-(E1462/(1+Dashboard!$F$4)),
         0
      ),
      IF(C1462="750 Business promotion",
         E1462-(E1462/(1+4.793/100)),
         E1462-(E1462/(1+Dashboard!$F$4))
      )
   )
)</f>
        <v>0</v>
      </c>
      <c r="J1462" s="26">
        <f>Bank2[[#This Row],[Money in/ (Money out)]]-Bank2[[#This Row],[GST/HST]]</f>
        <v>0</v>
      </c>
      <c r="L1462" s="23">
        <f t="shared" si="66"/>
        <v>0</v>
      </c>
    </row>
    <row r="1463" spans="4:12" x14ac:dyDescent="0.2">
      <c r="D1463" s="397">
        <f>_xlfn.XLOOKUP(C:C,Table1[for Import to Bank Register dropdown],Table1[for Pivot],0,0,1)</f>
        <v>0</v>
      </c>
      <c r="E1463" s="403"/>
      <c r="F1463" s="146">
        <f t="shared" si="68"/>
        <v>2222222</v>
      </c>
      <c r="G1463" s="375">
        <f t="shared" si="67"/>
        <v>0</v>
      </c>
      <c r="I1463" s="376">
        <f>IF(OR(C1463="150 Directors advances", C1463="120 accounts receivable", C1463="720.2 Automobile - Insurance", C1463="720.3 Automobile - License", C1463="870.4 Rent - Insurance", C1463="870.6 Rent - Property Tax", C1463="870.7 Rent - Homeoffice", C1463="870.9 Rent - Water"),
   0,
   IF(Dashboard!$F$5="Quick",
      IF(OR(C1463="190 Automobile",C1463="200 computer hardware",C1463="210 Computer software",C1463="220 Quickbooks software",C1463="230 Office equipment",C1463="240 Office furniture"),
         E1463-(E1463/(1+Dashboard!$F$4)),
         0
      ),
      IF(C1463="750 Business promotion",
         E1463-(E1463/(1+4.793/100)),
         E1463-(E1463/(1+Dashboard!$F$4))
      )
   )
)</f>
        <v>0</v>
      </c>
      <c r="J1463" s="26">
        <f>Bank2[[#This Row],[Money in/ (Money out)]]-Bank2[[#This Row],[GST/HST]]</f>
        <v>0</v>
      </c>
      <c r="L1463" s="23">
        <f t="shared" si="66"/>
        <v>0</v>
      </c>
    </row>
    <row r="1464" spans="4:12" x14ac:dyDescent="0.2">
      <c r="D1464" s="397">
        <f>_xlfn.XLOOKUP(C:C,Table1[for Import to Bank Register dropdown],Table1[for Pivot],0,0,1)</f>
        <v>0</v>
      </c>
      <c r="E1464" s="403"/>
      <c r="F1464" s="146">
        <f t="shared" si="68"/>
        <v>2222222</v>
      </c>
      <c r="G1464" s="375">
        <f t="shared" si="67"/>
        <v>0</v>
      </c>
      <c r="I1464" s="376">
        <f>IF(OR(C1464="150 Directors advances", C1464="120 accounts receivable", C1464="720.2 Automobile - Insurance", C1464="720.3 Automobile - License", C1464="870.4 Rent - Insurance", C1464="870.6 Rent - Property Tax", C1464="870.7 Rent - Homeoffice", C1464="870.9 Rent - Water"),
   0,
   IF(Dashboard!$F$5="Quick",
      IF(OR(C1464="190 Automobile",C1464="200 computer hardware",C1464="210 Computer software",C1464="220 Quickbooks software",C1464="230 Office equipment",C1464="240 Office furniture"),
         E1464-(E1464/(1+Dashboard!$F$4)),
         0
      ),
      IF(C1464="750 Business promotion",
         E1464-(E1464/(1+4.793/100)),
         E1464-(E1464/(1+Dashboard!$F$4))
      )
   )
)</f>
        <v>0</v>
      </c>
      <c r="J1464" s="26">
        <f>Bank2[[#This Row],[Money in/ (Money out)]]-Bank2[[#This Row],[GST/HST]]</f>
        <v>0</v>
      </c>
      <c r="L1464" s="23">
        <f t="shared" si="66"/>
        <v>0</v>
      </c>
    </row>
    <row r="1465" spans="4:12" x14ac:dyDescent="0.2">
      <c r="D1465" s="397">
        <f>_xlfn.XLOOKUP(C:C,Table1[for Import to Bank Register dropdown],Table1[for Pivot],0,0,1)</f>
        <v>0</v>
      </c>
      <c r="E1465" s="403"/>
      <c r="F1465" s="146">
        <f t="shared" si="68"/>
        <v>2222222</v>
      </c>
      <c r="G1465" s="375">
        <f t="shared" si="67"/>
        <v>0</v>
      </c>
      <c r="I1465" s="376">
        <f>IF(OR(C1465="150 Directors advances", C1465="120 accounts receivable", C1465="720.2 Automobile - Insurance", C1465="720.3 Automobile - License", C1465="870.4 Rent - Insurance", C1465="870.6 Rent - Property Tax", C1465="870.7 Rent - Homeoffice", C1465="870.9 Rent - Water"),
   0,
   IF(Dashboard!$F$5="Quick",
      IF(OR(C1465="190 Automobile",C1465="200 computer hardware",C1465="210 Computer software",C1465="220 Quickbooks software",C1465="230 Office equipment",C1465="240 Office furniture"),
         E1465-(E1465/(1+Dashboard!$F$4)),
         0
      ),
      IF(C1465="750 Business promotion",
         E1465-(E1465/(1+4.793/100)),
         E1465-(E1465/(1+Dashboard!$F$4))
      )
   )
)</f>
        <v>0</v>
      </c>
      <c r="J1465" s="26">
        <f>Bank2[[#This Row],[Money in/ (Money out)]]-Bank2[[#This Row],[GST/HST]]</f>
        <v>0</v>
      </c>
      <c r="L1465" s="23">
        <f t="shared" si="66"/>
        <v>0</v>
      </c>
    </row>
    <row r="1466" spans="4:12" x14ac:dyDescent="0.2">
      <c r="D1466" s="397">
        <f>_xlfn.XLOOKUP(C:C,Table1[for Import to Bank Register dropdown],Table1[for Pivot],0,0,1)</f>
        <v>0</v>
      </c>
      <c r="E1466" s="403"/>
      <c r="F1466" s="146">
        <f t="shared" si="68"/>
        <v>2222222</v>
      </c>
      <c r="G1466" s="375">
        <f t="shared" si="67"/>
        <v>0</v>
      </c>
      <c r="I1466" s="376">
        <f>IF(OR(C1466="150 Directors advances", C1466="120 accounts receivable", C1466="720.2 Automobile - Insurance", C1466="720.3 Automobile - License", C1466="870.4 Rent - Insurance", C1466="870.6 Rent - Property Tax", C1466="870.7 Rent - Homeoffice", C1466="870.9 Rent - Water"),
   0,
   IF(Dashboard!$F$5="Quick",
      IF(OR(C1466="190 Automobile",C1466="200 computer hardware",C1466="210 Computer software",C1466="220 Quickbooks software",C1466="230 Office equipment",C1466="240 Office furniture"),
         E1466-(E1466/(1+Dashboard!$F$4)),
         0
      ),
      IF(C1466="750 Business promotion",
         E1466-(E1466/(1+4.793/100)),
         E1466-(E1466/(1+Dashboard!$F$4))
      )
   )
)</f>
        <v>0</v>
      </c>
      <c r="J1466" s="26">
        <f>Bank2[[#This Row],[Money in/ (Money out)]]-Bank2[[#This Row],[GST/HST]]</f>
        <v>0</v>
      </c>
      <c r="L1466" s="23">
        <f t="shared" si="66"/>
        <v>0</v>
      </c>
    </row>
    <row r="1467" spans="4:12" x14ac:dyDescent="0.2">
      <c r="D1467" s="397">
        <f>_xlfn.XLOOKUP(C:C,Table1[for Import to Bank Register dropdown],Table1[for Pivot],0,0,1)</f>
        <v>0</v>
      </c>
      <c r="E1467" s="403"/>
      <c r="F1467" s="146">
        <f t="shared" si="68"/>
        <v>2222222</v>
      </c>
      <c r="G1467" s="375">
        <f t="shared" si="67"/>
        <v>0</v>
      </c>
      <c r="I1467" s="376">
        <f>IF(OR(C1467="150 Directors advances", C1467="120 accounts receivable", C1467="720.2 Automobile - Insurance", C1467="720.3 Automobile - License", C1467="870.4 Rent - Insurance", C1467="870.6 Rent - Property Tax", C1467="870.7 Rent - Homeoffice", C1467="870.9 Rent - Water"),
   0,
   IF(Dashboard!$F$5="Quick",
      IF(OR(C1467="190 Automobile",C1467="200 computer hardware",C1467="210 Computer software",C1467="220 Quickbooks software",C1467="230 Office equipment",C1467="240 Office furniture"),
         E1467-(E1467/(1+Dashboard!$F$4)),
         0
      ),
      IF(C1467="750 Business promotion",
         E1467-(E1467/(1+4.793/100)),
         E1467-(E1467/(1+Dashboard!$F$4))
      )
   )
)</f>
        <v>0</v>
      </c>
      <c r="J1467" s="26">
        <f>Bank2[[#This Row],[Money in/ (Money out)]]-Bank2[[#This Row],[GST/HST]]</f>
        <v>0</v>
      </c>
      <c r="L1467" s="23">
        <f t="shared" si="66"/>
        <v>0</v>
      </c>
    </row>
    <row r="1468" spans="4:12" x14ac:dyDescent="0.2">
      <c r="D1468" s="397">
        <f>_xlfn.XLOOKUP(C:C,Table1[for Import to Bank Register dropdown],Table1[for Pivot],0,0,1)</f>
        <v>0</v>
      </c>
      <c r="E1468" s="403"/>
      <c r="F1468" s="146">
        <f t="shared" si="68"/>
        <v>2222222</v>
      </c>
      <c r="G1468" s="375">
        <f t="shared" si="67"/>
        <v>0</v>
      </c>
      <c r="I1468" s="376">
        <f>IF(OR(C1468="150 Directors advances", C1468="120 accounts receivable", C1468="720.2 Automobile - Insurance", C1468="720.3 Automobile - License", C1468="870.4 Rent - Insurance", C1468="870.6 Rent - Property Tax", C1468="870.7 Rent - Homeoffice", C1468="870.9 Rent - Water"),
   0,
   IF(Dashboard!$F$5="Quick",
      IF(OR(C1468="190 Automobile",C1468="200 computer hardware",C1468="210 Computer software",C1468="220 Quickbooks software",C1468="230 Office equipment",C1468="240 Office furniture"),
         E1468-(E1468/(1+Dashboard!$F$4)),
         0
      ),
      IF(C1468="750 Business promotion",
         E1468-(E1468/(1+4.793/100)),
         E1468-(E1468/(1+Dashboard!$F$4))
      )
   )
)</f>
        <v>0</v>
      </c>
      <c r="J1468" s="26">
        <f>Bank2[[#This Row],[Money in/ (Money out)]]-Bank2[[#This Row],[GST/HST]]</f>
        <v>0</v>
      </c>
      <c r="L1468" s="23">
        <f t="shared" si="66"/>
        <v>0</v>
      </c>
    </row>
    <row r="1469" spans="4:12" x14ac:dyDescent="0.2">
      <c r="D1469" s="397">
        <f>_xlfn.XLOOKUP(C:C,Table1[for Import to Bank Register dropdown],Table1[for Pivot],0,0,1)</f>
        <v>0</v>
      </c>
      <c r="E1469" s="403"/>
      <c r="F1469" s="146">
        <f t="shared" si="68"/>
        <v>2222222</v>
      </c>
      <c r="G1469" s="375">
        <f t="shared" si="67"/>
        <v>0</v>
      </c>
      <c r="I1469" s="376">
        <f>IF(OR(C1469="150 Directors advances", C1469="120 accounts receivable", C1469="720.2 Automobile - Insurance", C1469="720.3 Automobile - License", C1469="870.4 Rent - Insurance", C1469="870.6 Rent - Property Tax", C1469="870.7 Rent - Homeoffice", C1469="870.9 Rent - Water"),
   0,
   IF(Dashboard!$F$5="Quick",
      IF(OR(C1469="190 Automobile",C1469="200 computer hardware",C1469="210 Computer software",C1469="220 Quickbooks software",C1469="230 Office equipment",C1469="240 Office furniture"),
         E1469-(E1469/(1+Dashboard!$F$4)),
         0
      ),
      IF(C1469="750 Business promotion",
         E1469-(E1469/(1+4.793/100)),
         E1469-(E1469/(1+Dashboard!$F$4))
      )
   )
)</f>
        <v>0</v>
      </c>
      <c r="J1469" s="26">
        <f>Bank2[[#This Row],[Money in/ (Money out)]]-Bank2[[#This Row],[GST/HST]]</f>
        <v>0</v>
      </c>
      <c r="L1469" s="23">
        <f t="shared" si="66"/>
        <v>0</v>
      </c>
    </row>
    <row r="1470" spans="4:12" x14ac:dyDescent="0.2">
      <c r="D1470" s="397">
        <f>_xlfn.XLOOKUP(C:C,Table1[for Import to Bank Register dropdown],Table1[for Pivot],0,0,1)</f>
        <v>0</v>
      </c>
      <c r="E1470" s="403"/>
      <c r="F1470" s="146">
        <f t="shared" si="68"/>
        <v>2222222</v>
      </c>
      <c r="G1470" s="375">
        <f t="shared" si="67"/>
        <v>0</v>
      </c>
      <c r="I1470" s="376">
        <f>IF(OR(C1470="150 Directors advances", C1470="120 accounts receivable", C1470="720.2 Automobile - Insurance", C1470="720.3 Automobile - License", C1470="870.4 Rent - Insurance", C1470="870.6 Rent - Property Tax", C1470="870.7 Rent - Homeoffice", C1470="870.9 Rent - Water"),
   0,
   IF(Dashboard!$F$5="Quick",
      IF(OR(C1470="190 Automobile",C1470="200 computer hardware",C1470="210 Computer software",C1470="220 Quickbooks software",C1470="230 Office equipment",C1470="240 Office furniture"),
         E1470-(E1470/(1+Dashboard!$F$4)),
         0
      ),
      IF(C1470="750 Business promotion",
         E1470-(E1470/(1+4.793/100)),
         E1470-(E1470/(1+Dashboard!$F$4))
      )
   )
)</f>
        <v>0</v>
      </c>
      <c r="J1470" s="26">
        <f>Bank2[[#This Row],[Money in/ (Money out)]]-Bank2[[#This Row],[GST/HST]]</f>
        <v>0</v>
      </c>
      <c r="L1470" s="23">
        <f t="shared" si="66"/>
        <v>0</v>
      </c>
    </row>
    <row r="1471" spans="4:12" x14ac:dyDescent="0.2">
      <c r="D1471" s="397">
        <f>_xlfn.XLOOKUP(C:C,Table1[for Import to Bank Register dropdown],Table1[for Pivot],0,0,1)</f>
        <v>0</v>
      </c>
      <c r="E1471" s="403"/>
      <c r="F1471" s="146">
        <f t="shared" si="68"/>
        <v>2222222</v>
      </c>
      <c r="G1471" s="375">
        <f t="shared" si="67"/>
        <v>0</v>
      </c>
      <c r="I1471" s="376">
        <f>IF(OR(C1471="150 Directors advances", C1471="120 accounts receivable", C1471="720.2 Automobile - Insurance", C1471="720.3 Automobile - License", C1471="870.4 Rent - Insurance", C1471="870.6 Rent - Property Tax", C1471="870.7 Rent - Homeoffice", C1471="870.9 Rent - Water"),
   0,
   IF(Dashboard!$F$5="Quick",
      IF(OR(C1471="190 Automobile",C1471="200 computer hardware",C1471="210 Computer software",C1471="220 Quickbooks software",C1471="230 Office equipment",C1471="240 Office furniture"),
         E1471-(E1471/(1+Dashboard!$F$4)),
         0
      ),
      IF(C1471="750 Business promotion",
         E1471-(E1471/(1+4.793/100)),
         E1471-(E1471/(1+Dashboard!$F$4))
      )
   )
)</f>
        <v>0</v>
      </c>
      <c r="J1471" s="26">
        <f>Bank2[[#This Row],[Money in/ (Money out)]]-Bank2[[#This Row],[GST/HST]]</f>
        <v>0</v>
      </c>
      <c r="L1471" s="23">
        <f t="shared" si="66"/>
        <v>0</v>
      </c>
    </row>
    <row r="1472" spans="4:12" x14ac:dyDescent="0.2">
      <c r="D1472" s="397">
        <f>_xlfn.XLOOKUP(C:C,Table1[for Import to Bank Register dropdown],Table1[for Pivot],0,0,1)</f>
        <v>0</v>
      </c>
      <c r="E1472" s="403"/>
      <c r="F1472" s="146">
        <f t="shared" si="68"/>
        <v>2222222</v>
      </c>
      <c r="G1472" s="375">
        <f t="shared" si="67"/>
        <v>0</v>
      </c>
      <c r="I1472" s="376">
        <f>IF(OR(C1472="150 Directors advances", C1472="120 accounts receivable", C1472="720.2 Automobile - Insurance", C1472="720.3 Automobile - License", C1472="870.4 Rent - Insurance", C1472="870.6 Rent - Property Tax", C1472="870.7 Rent - Homeoffice", C1472="870.9 Rent - Water"),
   0,
   IF(Dashboard!$F$5="Quick",
      IF(OR(C1472="190 Automobile",C1472="200 computer hardware",C1472="210 Computer software",C1472="220 Quickbooks software",C1472="230 Office equipment",C1472="240 Office furniture"),
         E1472-(E1472/(1+Dashboard!$F$4)),
         0
      ),
      IF(C1472="750 Business promotion",
         E1472-(E1472/(1+4.793/100)),
         E1472-(E1472/(1+Dashboard!$F$4))
      )
   )
)</f>
        <v>0</v>
      </c>
      <c r="J1472" s="26">
        <f>Bank2[[#This Row],[Money in/ (Money out)]]-Bank2[[#This Row],[GST/HST]]</f>
        <v>0</v>
      </c>
      <c r="L1472" s="23">
        <f t="shared" si="66"/>
        <v>0</v>
      </c>
    </row>
    <row r="1473" spans="4:12" x14ac:dyDescent="0.2">
      <c r="D1473" s="397">
        <f>_xlfn.XLOOKUP(C:C,Table1[for Import to Bank Register dropdown],Table1[for Pivot],0,0,1)</f>
        <v>0</v>
      </c>
      <c r="E1473" s="403"/>
      <c r="F1473" s="146">
        <f t="shared" si="68"/>
        <v>2222222</v>
      </c>
      <c r="G1473" s="375">
        <f t="shared" si="67"/>
        <v>0</v>
      </c>
      <c r="I1473" s="376">
        <f>IF(OR(C1473="150 Directors advances", C1473="120 accounts receivable", C1473="720.2 Automobile - Insurance", C1473="720.3 Automobile - License", C1473="870.4 Rent - Insurance", C1473="870.6 Rent - Property Tax", C1473="870.7 Rent - Homeoffice", C1473="870.9 Rent - Water"),
   0,
   IF(Dashboard!$F$5="Quick",
      IF(OR(C1473="190 Automobile",C1473="200 computer hardware",C1473="210 Computer software",C1473="220 Quickbooks software",C1473="230 Office equipment",C1473="240 Office furniture"),
         E1473-(E1473/(1+Dashboard!$F$4)),
         0
      ),
      IF(C1473="750 Business promotion",
         E1473-(E1473/(1+4.793/100)),
         E1473-(E1473/(1+Dashboard!$F$4))
      )
   )
)</f>
        <v>0</v>
      </c>
      <c r="J1473" s="26">
        <f>Bank2[[#This Row],[Money in/ (Money out)]]-Bank2[[#This Row],[GST/HST]]</f>
        <v>0</v>
      </c>
      <c r="L1473" s="23">
        <f t="shared" si="66"/>
        <v>0</v>
      </c>
    </row>
    <row r="1474" spans="4:12" x14ac:dyDescent="0.2">
      <c r="D1474" s="397">
        <f>_xlfn.XLOOKUP(C:C,Table1[for Import to Bank Register dropdown],Table1[for Pivot],0,0,1)</f>
        <v>0</v>
      </c>
      <c r="E1474" s="403"/>
      <c r="F1474" s="146">
        <f t="shared" si="68"/>
        <v>2222222</v>
      </c>
      <c r="G1474" s="375">
        <f t="shared" si="67"/>
        <v>0</v>
      </c>
      <c r="I1474" s="376">
        <f>IF(OR(C1474="150 Directors advances", C1474="120 accounts receivable", C1474="720.2 Automobile - Insurance", C1474="720.3 Automobile - License", C1474="870.4 Rent - Insurance", C1474="870.6 Rent - Property Tax", C1474="870.7 Rent - Homeoffice", C1474="870.9 Rent - Water"),
   0,
   IF(Dashboard!$F$5="Quick",
      IF(OR(C1474="190 Automobile",C1474="200 computer hardware",C1474="210 Computer software",C1474="220 Quickbooks software",C1474="230 Office equipment",C1474="240 Office furniture"),
         E1474-(E1474/(1+Dashboard!$F$4)),
         0
      ),
      IF(C1474="750 Business promotion",
         E1474-(E1474/(1+4.793/100)),
         E1474-(E1474/(1+Dashboard!$F$4))
      )
   )
)</f>
        <v>0</v>
      </c>
      <c r="J1474" s="26">
        <f>Bank2[[#This Row],[Money in/ (Money out)]]-Bank2[[#This Row],[GST/HST]]</f>
        <v>0</v>
      </c>
      <c r="L1474" s="23">
        <f t="shared" si="66"/>
        <v>0</v>
      </c>
    </row>
    <row r="1475" spans="4:12" x14ac:dyDescent="0.2">
      <c r="D1475" s="397">
        <f>_xlfn.XLOOKUP(C:C,Table1[for Import to Bank Register dropdown],Table1[for Pivot],0,0,1)</f>
        <v>0</v>
      </c>
      <c r="E1475" s="403"/>
      <c r="F1475" s="146">
        <f t="shared" si="68"/>
        <v>2222222</v>
      </c>
      <c r="G1475" s="375">
        <f t="shared" si="67"/>
        <v>0</v>
      </c>
      <c r="I1475" s="376">
        <f>IF(OR(C1475="150 Directors advances", C1475="120 accounts receivable", C1475="720.2 Automobile - Insurance", C1475="720.3 Automobile - License", C1475="870.4 Rent - Insurance", C1475="870.6 Rent - Property Tax", C1475="870.7 Rent - Homeoffice", C1475="870.9 Rent - Water"),
   0,
   IF(Dashboard!$F$5="Quick",
      IF(OR(C1475="190 Automobile",C1475="200 computer hardware",C1475="210 Computer software",C1475="220 Quickbooks software",C1475="230 Office equipment",C1475="240 Office furniture"),
         E1475-(E1475/(1+Dashboard!$F$4)),
         0
      ),
      IF(C1475="750 Business promotion",
         E1475-(E1475/(1+4.793/100)),
         E1475-(E1475/(1+Dashboard!$F$4))
      )
   )
)</f>
        <v>0</v>
      </c>
      <c r="J1475" s="26">
        <f>Bank2[[#This Row],[Money in/ (Money out)]]-Bank2[[#This Row],[GST/HST]]</f>
        <v>0</v>
      </c>
      <c r="L1475" s="23">
        <f t="shared" si="66"/>
        <v>0</v>
      </c>
    </row>
    <row r="1476" spans="4:12" x14ac:dyDescent="0.2">
      <c r="D1476" s="397">
        <f>_xlfn.XLOOKUP(C:C,Table1[for Import to Bank Register dropdown],Table1[for Pivot],0,0,1)</f>
        <v>0</v>
      </c>
      <c r="E1476" s="403"/>
      <c r="F1476" s="146">
        <f t="shared" si="68"/>
        <v>2222222</v>
      </c>
      <c r="G1476" s="375">
        <f t="shared" si="67"/>
        <v>0</v>
      </c>
      <c r="I1476" s="376">
        <f>IF(OR(C1476="150 Directors advances", C1476="120 accounts receivable", C1476="720.2 Automobile - Insurance", C1476="720.3 Automobile - License", C1476="870.4 Rent - Insurance", C1476="870.6 Rent - Property Tax", C1476="870.7 Rent - Homeoffice", C1476="870.9 Rent - Water"),
   0,
   IF(Dashboard!$F$5="Quick",
      IF(OR(C1476="190 Automobile",C1476="200 computer hardware",C1476="210 Computer software",C1476="220 Quickbooks software",C1476="230 Office equipment",C1476="240 Office furniture"),
         E1476-(E1476/(1+Dashboard!$F$4)),
         0
      ),
      IF(C1476="750 Business promotion",
         E1476-(E1476/(1+4.793/100)),
         E1476-(E1476/(1+Dashboard!$F$4))
      )
   )
)</f>
        <v>0</v>
      </c>
      <c r="J1476" s="26">
        <f>Bank2[[#This Row],[Money in/ (Money out)]]-Bank2[[#This Row],[GST/HST]]</f>
        <v>0</v>
      </c>
      <c r="L1476" s="23">
        <f t="shared" si="66"/>
        <v>0</v>
      </c>
    </row>
    <row r="1477" spans="4:12" x14ac:dyDescent="0.2">
      <c r="D1477" s="397">
        <f>_xlfn.XLOOKUP(C:C,Table1[for Import to Bank Register dropdown],Table1[for Pivot],0,0,1)</f>
        <v>0</v>
      </c>
      <c r="E1477" s="403"/>
      <c r="F1477" s="146">
        <f t="shared" si="68"/>
        <v>2222222</v>
      </c>
      <c r="G1477" s="375">
        <f t="shared" si="67"/>
        <v>0</v>
      </c>
      <c r="I1477" s="376">
        <f>IF(OR(C1477="150 Directors advances", C1477="120 accounts receivable", C1477="720.2 Automobile - Insurance", C1477="720.3 Automobile - License", C1477="870.4 Rent - Insurance", C1477="870.6 Rent - Property Tax", C1477="870.7 Rent - Homeoffice", C1477="870.9 Rent - Water"),
   0,
   IF(Dashboard!$F$5="Quick",
      IF(OR(C1477="190 Automobile",C1477="200 computer hardware",C1477="210 Computer software",C1477="220 Quickbooks software",C1477="230 Office equipment",C1477="240 Office furniture"),
         E1477-(E1477/(1+Dashboard!$F$4)),
         0
      ),
      IF(C1477="750 Business promotion",
         E1477-(E1477/(1+4.793/100)),
         E1477-(E1477/(1+Dashboard!$F$4))
      )
   )
)</f>
        <v>0</v>
      </c>
      <c r="J1477" s="26">
        <f>Bank2[[#This Row],[Money in/ (Money out)]]-Bank2[[#This Row],[GST/HST]]</f>
        <v>0</v>
      </c>
      <c r="L1477" s="23">
        <f t="shared" si="66"/>
        <v>0</v>
      </c>
    </row>
    <row r="1478" spans="4:12" x14ac:dyDescent="0.2">
      <c r="D1478" s="397">
        <f>_xlfn.XLOOKUP(C:C,Table1[for Import to Bank Register dropdown],Table1[for Pivot],0,0,1)</f>
        <v>0</v>
      </c>
      <c r="E1478" s="403"/>
      <c r="F1478" s="146">
        <f t="shared" si="68"/>
        <v>2222222</v>
      </c>
      <c r="G1478" s="375">
        <f t="shared" si="67"/>
        <v>0</v>
      </c>
      <c r="I1478" s="376">
        <f>IF(OR(C1478="150 Directors advances", C1478="120 accounts receivable", C1478="720.2 Automobile - Insurance", C1478="720.3 Automobile - License", C1478="870.4 Rent - Insurance", C1478="870.6 Rent - Property Tax", C1478="870.7 Rent - Homeoffice", C1478="870.9 Rent - Water"),
   0,
   IF(Dashboard!$F$5="Quick",
      IF(OR(C1478="190 Automobile",C1478="200 computer hardware",C1478="210 Computer software",C1478="220 Quickbooks software",C1478="230 Office equipment",C1478="240 Office furniture"),
         E1478-(E1478/(1+Dashboard!$F$4)),
         0
      ),
      IF(C1478="750 Business promotion",
         E1478-(E1478/(1+4.793/100)),
         E1478-(E1478/(1+Dashboard!$F$4))
      )
   )
)</f>
        <v>0</v>
      </c>
      <c r="J1478" s="26">
        <f>Bank2[[#This Row],[Money in/ (Money out)]]-Bank2[[#This Row],[GST/HST]]</f>
        <v>0</v>
      </c>
      <c r="L1478" s="23">
        <f t="shared" si="66"/>
        <v>0</v>
      </c>
    </row>
    <row r="1479" spans="4:12" x14ac:dyDescent="0.2">
      <c r="D1479" s="397">
        <f>_xlfn.XLOOKUP(C:C,Table1[for Import to Bank Register dropdown],Table1[for Pivot],0,0,1)</f>
        <v>0</v>
      </c>
      <c r="E1479" s="403"/>
      <c r="F1479" s="146">
        <f t="shared" si="68"/>
        <v>2222222</v>
      </c>
      <c r="G1479" s="375">
        <f t="shared" si="67"/>
        <v>0</v>
      </c>
      <c r="I1479" s="376">
        <f>IF(OR(C1479="150 Directors advances", C1479="120 accounts receivable", C1479="720.2 Automobile - Insurance", C1479="720.3 Automobile - License", C1479="870.4 Rent - Insurance", C1479="870.6 Rent - Property Tax", C1479="870.7 Rent - Homeoffice", C1479="870.9 Rent - Water"),
   0,
   IF(Dashboard!$F$5="Quick",
      IF(OR(C1479="190 Automobile",C1479="200 computer hardware",C1479="210 Computer software",C1479="220 Quickbooks software",C1479="230 Office equipment",C1479="240 Office furniture"),
         E1479-(E1479/(1+Dashboard!$F$4)),
         0
      ),
      IF(C1479="750 Business promotion",
         E1479-(E1479/(1+4.793/100)),
         E1479-(E1479/(1+Dashboard!$F$4))
      )
   )
)</f>
        <v>0</v>
      </c>
      <c r="J1479" s="26">
        <f>Bank2[[#This Row],[Money in/ (Money out)]]-Bank2[[#This Row],[GST/HST]]</f>
        <v>0</v>
      </c>
      <c r="L1479" s="23">
        <f t="shared" ref="L1479:L1500" si="69">$L$3</f>
        <v>0</v>
      </c>
    </row>
    <row r="1480" spans="4:12" x14ac:dyDescent="0.2">
      <c r="D1480" s="397">
        <f>_xlfn.XLOOKUP(C:C,Table1[for Import to Bank Register dropdown],Table1[for Pivot],0,0,1)</f>
        <v>0</v>
      </c>
      <c r="E1480" s="403"/>
      <c r="F1480" s="146">
        <f t="shared" si="68"/>
        <v>2222222</v>
      </c>
      <c r="G1480" s="375">
        <f t="shared" si="67"/>
        <v>0</v>
      </c>
      <c r="I1480" s="376">
        <f>IF(OR(C1480="150 Directors advances", C1480="120 accounts receivable", C1480="720.2 Automobile - Insurance", C1480="720.3 Automobile - License", C1480="870.4 Rent - Insurance", C1480="870.6 Rent - Property Tax", C1480="870.7 Rent - Homeoffice", C1480="870.9 Rent - Water"),
   0,
   IF(Dashboard!$F$5="Quick",
      IF(OR(C1480="190 Automobile",C1480="200 computer hardware",C1480="210 Computer software",C1480="220 Quickbooks software",C1480="230 Office equipment",C1480="240 Office furniture"),
         E1480-(E1480/(1+Dashboard!$F$4)),
         0
      ),
      IF(C1480="750 Business promotion",
         E1480-(E1480/(1+4.793/100)),
         E1480-(E1480/(1+Dashboard!$F$4))
      )
   )
)</f>
        <v>0</v>
      </c>
      <c r="J1480" s="26">
        <f>Bank2[[#This Row],[Money in/ (Money out)]]-Bank2[[#This Row],[GST/HST]]</f>
        <v>0</v>
      </c>
      <c r="L1480" s="23">
        <f t="shared" si="69"/>
        <v>0</v>
      </c>
    </row>
    <row r="1481" spans="4:12" x14ac:dyDescent="0.2">
      <c r="D1481" s="397">
        <f>_xlfn.XLOOKUP(C:C,Table1[for Import to Bank Register dropdown],Table1[for Pivot],0,0,1)</f>
        <v>0</v>
      </c>
      <c r="E1481" s="403"/>
      <c r="F1481" s="146">
        <f t="shared" si="68"/>
        <v>2222222</v>
      </c>
      <c r="G1481" s="375">
        <f t="shared" si="67"/>
        <v>0</v>
      </c>
      <c r="I1481" s="376">
        <f>IF(OR(C1481="150 Directors advances", C1481="120 accounts receivable", C1481="720.2 Automobile - Insurance", C1481="720.3 Automobile - License", C1481="870.4 Rent - Insurance", C1481="870.6 Rent - Property Tax", C1481="870.7 Rent - Homeoffice", C1481="870.9 Rent - Water"),
   0,
   IF(Dashboard!$F$5="Quick",
      IF(OR(C1481="190 Automobile",C1481="200 computer hardware",C1481="210 Computer software",C1481="220 Quickbooks software",C1481="230 Office equipment",C1481="240 Office furniture"),
         E1481-(E1481/(1+Dashboard!$F$4)),
         0
      ),
      IF(C1481="750 Business promotion",
         E1481-(E1481/(1+4.793/100)),
         E1481-(E1481/(1+Dashboard!$F$4))
      )
   )
)</f>
        <v>0</v>
      </c>
      <c r="J1481" s="26">
        <f>Bank2[[#This Row],[Money in/ (Money out)]]-Bank2[[#This Row],[GST/HST]]</f>
        <v>0</v>
      </c>
      <c r="L1481" s="23">
        <f t="shared" si="69"/>
        <v>0</v>
      </c>
    </row>
    <row r="1482" spans="4:12" x14ac:dyDescent="0.2">
      <c r="D1482" s="397">
        <f>_xlfn.XLOOKUP(C:C,Table1[for Import to Bank Register dropdown],Table1[for Pivot],0,0,1)</f>
        <v>0</v>
      </c>
      <c r="E1482" s="403"/>
      <c r="F1482" s="146">
        <f t="shared" si="68"/>
        <v>2222222</v>
      </c>
      <c r="G1482" s="375">
        <f t="shared" ref="G1482:G1500" si="70">G1481+E1482</f>
        <v>0</v>
      </c>
      <c r="I1482" s="376">
        <f>IF(OR(C1482="150 Directors advances", C1482="120 accounts receivable", C1482="720.2 Automobile - Insurance", C1482="720.3 Automobile - License", C1482="870.4 Rent - Insurance", C1482="870.6 Rent - Property Tax", C1482="870.7 Rent - Homeoffice", C1482="870.9 Rent - Water"),
   0,
   IF(Dashboard!$F$5="Quick",
      IF(OR(C1482="190 Automobile",C1482="200 computer hardware",C1482="210 Computer software",C1482="220 Quickbooks software",C1482="230 Office equipment",C1482="240 Office furniture"),
         E1482-(E1482/(1+Dashboard!$F$4)),
         0
      ),
      IF(C1482="750 Business promotion",
         E1482-(E1482/(1+4.793/100)),
         E1482-(E1482/(1+Dashboard!$F$4))
      )
   )
)</f>
        <v>0</v>
      </c>
      <c r="J1482" s="26">
        <f>Bank2[[#This Row],[Money in/ (Money out)]]-Bank2[[#This Row],[GST/HST]]</f>
        <v>0</v>
      </c>
      <c r="L1482" s="23">
        <f t="shared" si="69"/>
        <v>0</v>
      </c>
    </row>
    <row r="1483" spans="4:12" x14ac:dyDescent="0.2">
      <c r="D1483" s="397">
        <f>_xlfn.XLOOKUP(C:C,Table1[for Import to Bank Register dropdown],Table1[for Pivot],0,0,1)</f>
        <v>0</v>
      </c>
      <c r="E1483" s="403"/>
      <c r="F1483" s="146">
        <f t="shared" ref="F1483:F1500" si="71">$E$2</f>
        <v>2222222</v>
      </c>
      <c r="G1483" s="375">
        <f t="shared" si="70"/>
        <v>0</v>
      </c>
      <c r="I1483" s="376">
        <f>IF(OR(C1483="150 Directors advances", C1483="120 accounts receivable", C1483="720.2 Automobile - Insurance", C1483="720.3 Automobile - License", C1483="870.4 Rent - Insurance", C1483="870.6 Rent - Property Tax", C1483="870.7 Rent - Homeoffice", C1483="870.9 Rent - Water"),
   0,
   IF(Dashboard!$F$5="Quick",
      IF(OR(C1483="190 Automobile",C1483="200 computer hardware",C1483="210 Computer software",C1483="220 Quickbooks software",C1483="230 Office equipment",C1483="240 Office furniture"),
         E1483-(E1483/(1+Dashboard!$F$4)),
         0
      ),
      IF(C1483="750 Business promotion",
         E1483-(E1483/(1+4.793/100)),
         E1483-(E1483/(1+Dashboard!$F$4))
      )
   )
)</f>
        <v>0</v>
      </c>
      <c r="J1483" s="26">
        <f>Bank2[[#This Row],[Money in/ (Money out)]]-Bank2[[#This Row],[GST/HST]]</f>
        <v>0</v>
      </c>
      <c r="L1483" s="23">
        <f t="shared" si="69"/>
        <v>0</v>
      </c>
    </row>
    <row r="1484" spans="4:12" x14ac:dyDescent="0.2">
      <c r="D1484" s="397">
        <f>_xlfn.XLOOKUP(C:C,Table1[for Import to Bank Register dropdown],Table1[for Pivot],0,0,1)</f>
        <v>0</v>
      </c>
      <c r="E1484" s="403"/>
      <c r="F1484" s="146">
        <f t="shared" si="71"/>
        <v>2222222</v>
      </c>
      <c r="G1484" s="375">
        <f t="shared" si="70"/>
        <v>0</v>
      </c>
      <c r="I1484" s="376">
        <f>IF(OR(C1484="150 Directors advances", C1484="120 accounts receivable", C1484="720.2 Automobile - Insurance", C1484="720.3 Automobile - License", C1484="870.4 Rent - Insurance", C1484="870.6 Rent - Property Tax", C1484="870.7 Rent - Homeoffice", C1484="870.9 Rent - Water"),
   0,
   IF(Dashboard!$F$5="Quick",
      IF(OR(C1484="190 Automobile",C1484="200 computer hardware",C1484="210 Computer software",C1484="220 Quickbooks software",C1484="230 Office equipment",C1484="240 Office furniture"),
         E1484-(E1484/(1+Dashboard!$F$4)),
         0
      ),
      IF(C1484="750 Business promotion",
         E1484-(E1484/(1+4.793/100)),
         E1484-(E1484/(1+Dashboard!$F$4))
      )
   )
)</f>
        <v>0</v>
      </c>
      <c r="J1484" s="26">
        <f>Bank2[[#This Row],[Money in/ (Money out)]]-Bank2[[#This Row],[GST/HST]]</f>
        <v>0</v>
      </c>
      <c r="L1484" s="23">
        <f t="shared" si="69"/>
        <v>0</v>
      </c>
    </row>
    <row r="1485" spans="4:12" x14ac:dyDescent="0.2">
      <c r="D1485" s="397">
        <f>_xlfn.XLOOKUP(C:C,Table1[for Import to Bank Register dropdown],Table1[for Pivot],0,0,1)</f>
        <v>0</v>
      </c>
      <c r="E1485" s="403"/>
      <c r="F1485" s="146">
        <f t="shared" si="71"/>
        <v>2222222</v>
      </c>
      <c r="G1485" s="375">
        <f t="shared" si="70"/>
        <v>0</v>
      </c>
      <c r="I1485" s="376">
        <f>IF(OR(C1485="150 Directors advances", C1485="120 accounts receivable", C1485="720.2 Automobile - Insurance", C1485="720.3 Automobile - License", C1485="870.4 Rent - Insurance", C1485="870.6 Rent - Property Tax", C1485="870.7 Rent - Homeoffice", C1485="870.9 Rent - Water"),
   0,
   IF(Dashboard!$F$5="Quick",
      IF(OR(C1485="190 Automobile",C1485="200 computer hardware",C1485="210 Computer software",C1485="220 Quickbooks software",C1485="230 Office equipment",C1485="240 Office furniture"),
         E1485-(E1485/(1+Dashboard!$F$4)),
         0
      ),
      IF(C1485="750 Business promotion",
         E1485-(E1485/(1+4.793/100)),
         E1485-(E1485/(1+Dashboard!$F$4))
      )
   )
)</f>
        <v>0</v>
      </c>
      <c r="J1485" s="26">
        <f>Bank2[[#This Row],[Money in/ (Money out)]]-Bank2[[#This Row],[GST/HST]]</f>
        <v>0</v>
      </c>
      <c r="L1485" s="23">
        <f t="shared" si="69"/>
        <v>0</v>
      </c>
    </row>
    <row r="1486" spans="4:12" x14ac:dyDescent="0.2">
      <c r="D1486" s="397">
        <f>_xlfn.XLOOKUP(C:C,Table1[for Import to Bank Register dropdown],Table1[for Pivot],0,0,1)</f>
        <v>0</v>
      </c>
      <c r="E1486" s="403"/>
      <c r="F1486" s="146">
        <f t="shared" si="71"/>
        <v>2222222</v>
      </c>
      <c r="G1486" s="375">
        <f t="shared" si="70"/>
        <v>0</v>
      </c>
      <c r="I1486" s="376">
        <f>IF(OR(C1486="150 Directors advances", C1486="120 accounts receivable", C1486="720.2 Automobile - Insurance", C1486="720.3 Automobile - License", C1486="870.4 Rent - Insurance", C1486="870.6 Rent - Property Tax", C1486="870.7 Rent - Homeoffice", C1486="870.9 Rent - Water"),
   0,
   IF(Dashboard!$F$5="Quick",
      IF(OR(C1486="190 Automobile",C1486="200 computer hardware",C1486="210 Computer software",C1486="220 Quickbooks software",C1486="230 Office equipment",C1486="240 Office furniture"),
         E1486-(E1486/(1+Dashboard!$F$4)),
         0
      ),
      IF(C1486="750 Business promotion",
         E1486-(E1486/(1+4.793/100)),
         E1486-(E1486/(1+Dashboard!$F$4))
      )
   )
)</f>
        <v>0</v>
      </c>
      <c r="J1486" s="26">
        <f>Bank2[[#This Row],[Money in/ (Money out)]]-Bank2[[#This Row],[GST/HST]]</f>
        <v>0</v>
      </c>
      <c r="L1486" s="23">
        <f t="shared" si="69"/>
        <v>0</v>
      </c>
    </row>
    <row r="1487" spans="4:12" x14ac:dyDescent="0.2">
      <c r="D1487" s="397">
        <f>_xlfn.XLOOKUP(C:C,Table1[for Import to Bank Register dropdown],Table1[for Pivot],0,0,1)</f>
        <v>0</v>
      </c>
      <c r="E1487" s="403"/>
      <c r="F1487" s="146">
        <f t="shared" si="71"/>
        <v>2222222</v>
      </c>
      <c r="G1487" s="375">
        <f t="shared" si="70"/>
        <v>0</v>
      </c>
      <c r="I1487" s="376">
        <f>IF(OR(C1487="150 Directors advances", C1487="120 accounts receivable", C1487="720.2 Automobile - Insurance", C1487="720.3 Automobile - License", C1487="870.4 Rent - Insurance", C1487="870.6 Rent - Property Tax", C1487="870.7 Rent - Homeoffice", C1487="870.9 Rent - Water"),
   0,
   IF(Dashboard!$F$5="Quick",
      IF(OR(C1487="190 Automobile",C1487="200 computer hardware",C1487="210 Computer software",C1487="220 Quickbooks software",C1487="230 Office equipment",C1487="240 Office furniture"),
         E1487-(E1487/(1+Dashboard!$F$4)),
         0
      ),
      IF(C1487="750 Business promotion",
         E1487-(E1487/(1+4.793/100)),
         E1487-(E1487/(1+Dashboard!$F$4))
      )
   )
)</f>
        <v>0</v>
      </c>
      <c r="J1487" s="26">
        <f>Bank2[[#This Row],[Money in/ (Money out)]]-Bank2[[#This Row],[GST/HST]]</f>
        <v>0</v>
      </c>
      <c r="L1487" s="23">
        <f t="shared" si="69"/>
        <v>0</v>
      </c>
    </row>
    <row r="1488" spans="4:12" x14ac:dyDescent="0.2">
      <c r="D1488" s="397">
        <f>_xlfn.XLOOKUP(C:C,Table1[for Import to Bank Register dropdown],Table1[for Pivot],0,0,1)</f>
        <v>0</v>
      </c>
      <c r="E1488" s="403"/>
      <c r="F1488" s="146">
        <f t="shared" si="71"/>
        <v>2222222</v>
      </c>
      <c r="G1488" s="375">
        <f t="shared" si="70"/>
        <v>0</v>
      </c>
      <c r="I1488" s="376">
        <f>IF(OR(C1488="150 Directors advances", C1488="120 accounts receivable", C1488="720.2 Automobile - Insurance", C1488="720.3 Automobile - License", C1488="870.4 Rent - Insurance", C1488="870.6 Rent - Property Tax", C1488="870.7 Rent - Homeoffice", C1488="870.9 Rent - Water"),
   0,
   IF(Dashboard!$F$5="Quick",
      IF(OR(C1488="190 Automobile",C1488="200 computer hardware",C1488="210 Computer software",C1488="220 Quickbooks software",C1488="230 Office equipment",C1488="240 Office furniture"),
         E1488-(E1488/(1+Dashboard!$F$4)),
         0
      ),
      IF(C1488="750 Business promotion",
         E1488-(E1488/(1+4.793/100)),
         E1488-(E1488/(1+Dashboard!$F$4))
      )
   )
)</f>
        <v>0</v>
      </c>
      <c r="J1488" s="26">
        <f>Bank2[[#This Row],[Money in/ (Money out)]]-Bank2[[#This Row],[GST/HST]]</f>
        <v>0</v>
      </c>
      <c r="L1488" s="23">
        <f t="shared" si="69"/>
        <v>0</v>
      </c>
    </row>
    <row r="1489" spans="4:12" x14ac:dyDescent="0.2">
      <c r="D1489" s="397">
        <f>_xlfn.XLOOKUP(C:C,Table1[for Import to Bank Register dropdown],Table1[for Pivot],0,0,1)</f>
        <v>0</v>
      </c>
      <c r="E1489" s="403"/>
      <c r="F1489" s="146">
        <f t="shared" si="71"/>
        <v>2222222</v>
      </c>
      <c r="G1489" s="375">
        <f t="shared" si="70"/>
        <v>0</v>
      </c>
      <c r="I1489" s="376">
        <f>IF(OR(C1489="150 Directors advances", C1489="120 accounts receivable", C1489="720.2 Automobile - Insurance", C1489="720.3 Automobile - License", C1489="870.4 Rent - Insurance", C1489="870.6 Rent - Property Tax", C1489="870.7 Rent - Homeoffice", C1489="870.9 Rent - Water"),
   0,
   IF(Dashboard!$F$5="Quick",
      IF(OR(C1489="190 Automobile",C1489="200 computer hardware",C1489="210 Computer software",C1489="220 Quickbooks software",C1489="230 Office equipment",C1489="240 Office furniture"),
         E1489-(E1489/(1+Dashboard!$F$4)),
         0
      ),
      IF(C1489="750 Business promotion",
         E1489-(E1489/(1+4.793/100)),
         E1489-(E1489/(1+Dashboard!$F$4))
      )
   )
)</f>
        <v>0</v>
      </c>
      <c r="J1489" s="26">
        <f>Bank2[[#This Row],[Money in/ (Money out)]]-Bank2[[#This Row],[GST/HST]]</f>
        <v>0</v>
      </c>
      <c r="L1489" s="23">
        <f t="shared" si="69"/>
        <v>0</v>
      </c>
    </row>
    <row r="1490" spans="4:12" x14ac:dyDescent="0.2">
      <c r="D1490" s="397">
        <f>_xlfn.XLOOKUP(C:C,Table1[for Import to Bank Register dropdown],Table1[for Pivot],0,0,1)</f>
        <v>0</v>
      </c>
      <c r="E1490" s="403"/>
      <c r="F1490" s="146">
        <f t="shared" si="71"/>
        <v>2222222</v>
      </c>
      <c r="G1490" s="375">
        <f t="shared" si="70"/>
        <v>0</v>
      </c>
      <c r="I1490" s="376">
        <f>IF(OR(C1490="150 Directors advances", C1490="120 accounts receivable", C1490="720.2 Automobile - Insurance", C1490="720.3 Automobile - License", C1490="870.4 Rent - Insurance", C1490="870.6 Rent - Property Tax", C1490="870.7 Rent - Homeoffice", C1490="870.9 Rent - Water"),
   0,
   IF(Dashboard!$F$5="Quick",
      IF(OR(C1490="190 Automobile",C1490="200 computer hardware",C1490="210 Computer software",C1490="220 Quickbooks software",C1490="230 Office equipment",C1490="240 Office furniture"),
         E1490-(E1490/(1+Dashboard!$F$4)),
         0
      ),
      IF(C1490="750 Business promotion",
         E1490-(E1490/(1+4.793/100)),
         E1490-(E1490/(1+Dashboard!$F$4))
      )
   )
)</f>
        <v>0</v>
      </c>
      <c r="J1490" s="26">
        <f>Bank2[[#This Row],[Money in/ (Money out)]]-Bank2[[#This Row],[GST/HST]]</f>
        <v>0</v>
      </c>
      <c r="L1490" s="23">
        <f t="shared" si="69"/>
        <v>0</v>
      </c>
    </row>
    <row r="1491" spans="4:12" x14ac:dyDescent="0.2">
      <c r="D1491" s="397">
        <f>_xlfn.XLOOKUP(C:C,Table1[for Import to Bank Register dropdown],Table1[for Pivot],0,0,1)</f>
        <v>0</v>
      </c>
      <c r="E1491" s="403"/>
      <c r="F1491" s="146">
        <f t="shared" si="71"/>
        <v>2222222</v>
      </c>
      <c r="G1491" s="375">
        <f t="shared" si="70"/>
        <v>0</v>
      </c>
      <c r="I1491" s="376">
        <f>IF(OR(C1491="150 Directors advances", C1491="120 accounts receivable", C1491="720.2 Automobile - Insurance", C1491="720.3 Automobile - License", C1491="870.4 Rent - Insurance", C1491="870.6 Rent - Property Tax", C1491="870.7 Rent - Homeoffice", C1491="870.9 Rent - Water"),
   0,
   IF(Dashboard!$F$5="Quick",
      IF(OR(C1491="190 Automobile",C1491="200 computer hardware",C1491="210 Computer software",C1491="220 Quickbooks software",C1491="230 Office equipment",C1491="240 Office furniture"),
         E1491-(E1491/(1+Dashboard!$F$4)),
         0
      ),
      IF(C1491="750 Business promotion",
         E1491-(E1491/(1+4.793/100)),
         E1491-(E1491/(1+Dashboard!$F$4))
      )
   )
)</f>
        <v>0</v>
      </c>
      <c r="J1491" s="26">
        <f>Bank2[[#This Row],[Money in/ (Money out)]]-Bank2[[#This Row],[GST/HST]]</f>
        <v>0</v>
      </c>
      <c r="L1491" s="23">
        <f t="shared" si="69"/>
        <v>0</v>
      </c>
    </row>
    <row r="1492" spans="4:12" x14ac:dyDescent="0.2">
      <c r="D1492" s="397">
        <f>_xlfn.XLOOKUP(C:C,Table1[for Import to Bank Register dropdown],Table1[for Pivot],0,0,1)</f>
        <v>0</v>
      </c>
      <c r="E1492" s="403"/>
      <c r="F1492" s="146">
        <f t="shared" si="71"/>
        <v>2222222</v>
      </c>
      <c r="G1492" s="375">
        <f t="shared" si="70"/>
        <v>0</v>
      </c>
      <c r="I1492" s="376">
        <f>IF(OR(C1492="150 Directors advances", C1492="120 accounts receivable", C1492="720.2 Automobile - Insurance", C1492="720.3 Automobile - License", C1492="870.4 Rent - Insurance", C1492="870.6 Rent - Property Tax", C1492="870.7 Rent - Homeoffice", C1492="870.9 Rent - Water"),
   0,
   IF(Dashboard!$F$5="Quick",
      IF(OR(C1492="190 Automobile",C1492="200 computer hardware",C1492="210 Computer software",C1492="220 Quickbooks software",C1492="230 Office equipment",C1492="240 Office furniture"),
         E1492-(E1492/(1+Dashboard!$F$4)),
         0
      ),
      IF(C1492="750 Business promotion",
         E1492-(E1492/(1+4.793/100)),
         E1492-(E1492/(1+Dashboard!$F$4))
      )
   )
)</f>
        <v>0</v>
      </c>
      <c r="J1492" s="26">
        <f>Bank2[[#This Row],[Money in/ (Money out)]]-Bank2[[#This Row],[GST/HST]]</f>
        <v>0</v>
      </c>
      <c r="L1492" s="23">
        <f t="shared" si="69"/>
        <v>0</v>
      </c>
    </row>
    <row r="1493" spans="4:12" x14ac:dyDescent="0.2">
      <c r="D1493" s="397">
        <f>_xlfn.XLOOKUP(C:C,Table1[for Import to Bank Register dropdown],Table1[for Pivot],0,0,1)</f>
        <v>0</v>
      </c>
      <c r="E1493" s="403"/>
      <c r="F1493" s="146">
        <f t="shared" si="71"/>
        <v>2222222</v>
      </c>
      <c r="G1493" s="375">
        <f t="shared" si="70"/>
        <v>0</v>
      </c>
      <c r="I1493" s="376">
        <f>IF(OR(C1493="150 Directors advances", C1493="120 accounts receivable", C1493="720.2 Automobile - Insurance", C1493="720.3 Automobile - License", C1493="870.4 Rent - Insurance", C1493="870.6 Rent - Property Tax", C1493="870.7 Rent - Homeoffice", C1493="870.9 Rent - Water"),
   0,
   IF(Dashboard!$F$5="Quick",
      IF(OR(C1493="190 Automobile",C1493="200 computer hardware",C1493="210 Computer software",C1493="220 Quickbooks software",C1493="230 Office equipment",C1493="240 Office furniture"),
         E1493-(E1493/(1+Dashboard!$F$4)),
         0
      ),
      IF(C1493="750 Business promotion",
         E1493-(E1493/(1+4.793/100)),
         E1493-(E1493/(1+Dashboard!$F$4))
      )
   )
)</f>
        <v>0</v>
      </c>
      <c r="J1493" s="26">
        <f>Bank2[[#This Row],[Money in/ (Money out)]]-Bank2[[#This Row],[GST/HST]]</f>
        <v>0</v>
      </c>
      <c r="L1493" s="23">
        <f t="shared" si="69"/>
        <v>0</v>
      </c>
    </row>
    <row r="1494" spans="4:12" x14ac:dyDescent="0.2">
      <c r="D1494" s="397">
        <f>_xlfn.XLOOKUP(C:C,Table1[for Import to Bank Register dropdown],Table1[for Pivot],0,0,1)</f>
        <v>0</v>
      </c>
      <c r="E1494" s="403"/>
      <c r="F1494" s="146">
        <f t="shared" si="71"/>
        <v>2222222</v>
      </c>
      <c r="G1494" s="375">
        <f t="shared" si="70"/>
        <v>0</v>
      </c>
      <c r="I1494" s="376">
        <f>IF(OR(C1494="150 Directors advances", C1494="120 accounts receivable", C1494="720.2 Automobile - Insurance", C1494="720.3 Automobile - License", C1494="870.4 Rent - Insurance", C1494="870.6 Rent - Property Tax", C1494="870.7 Rent - Homeoffice", C1494="870.9 Rent - Water"),
   0,
   IF(Dashboard!$F$5="Quick",
      IF(OR(C1494="190 Automobile",C1494="200 computer hardware",C1494="210 Computer software",C1494="220 Quickbooks software",C1494="230 Office equipment",C1494="240 Office furniture"),
         E1494-(E1494/(1+Dashboard!$F$4)),
         0
      ),
      IF(C1494="750 Business promotion",
         E1494-(E1494/(1+4.793/100)),
         E1494-(E1494/(1+Dashboard!$F$4))
      )
   )
)</f>
        <v>0</v>
      </c>
      <c r="J1494" s="26">
        <f>Bank2[[#This Row],[Money in/ (Money out)]]-Bank2[[#This Row],[GST/HST]]</f>
        <v>0</v>
      </c>
      <c r="L1494" s="23">
        <f t="shared" si="69"/>
        <v>0</v>
      </c>
    </row>
    <row r="1495" spans="4:12" x14ac:dyDescent="0.2">
      <c r="D1495" s="397">
        <f>_xlfn.XLOOKUP(C:C,Table1[for Import to Bank Register dropdown],Table1[for Pivot],0,0,1)</f>
        <v>0</v>
      </c>
      <c r="E1495" s="403"/>
      <c r="F1495" s="146">
        <f t="shared" si="71"/>
        <v>2222222</v>
      </c>
      <c r="G1495" s="375">
        <f t="shared" si="70"/>
        <v>0</v>
      </c>
      <c r="I1495" s="376">
        <f>IF(OR(C1495="150 Directors advances", C1495="120 accounts receivable", C1495="720.2 Automobile - Insurance", C1495="720.3 Automobile - License", C1495="870.4 Rent - Insurance", C1495="870.6 Rent - Property Tax", C1495="870.7 Rent - Homeoffice", C1495="870.9 Rent - Water"),
   0,
   IF(Dashboard!$F$5="Quick",
      IF(OR(C1495="190 Automobile",C1495="200 computer hardware",C1495="210 Computer software",C1495="220 Quickbooks software",C1495="230 Office equipment",C1495="240 Office furniture"),
         E1495-(E1495/(1+Dashboard!$F$4)),
         0
      ),
      IF(C1495="750 Business promotion",
         E1495-(E1495/(1+4.793/100)),
         E1495-(E1495/(1+Dashboard!$F$4))
      )
   )
)</f>
        <v>0</v>
      </c>
      <c r="J1495" s="26">
        <f>Bank2[[#This Row],[Money in/ (Money out)]]-Bank2[[#This Row],[GST/HST]]</f>
        <v>0</v>
      </c>
      <c r="L1495" s="23">
        <f t="shared" si="69"/>
        <v>0</v>
      </c>
    </row>
    <row r="1496" spans="4:12" x14ac:dyDescent="0.2">
      <c r="D1496" s="397">
        <f>_xlfn.XLOOKUP(C:C,Table1[for Import to Bank Register dropdown],Table1[for Pivot],0,0,1)</f>
        <v>0</v>
      </c>
      <c r="E1496" s="403"/>
      <c r="F1496" s="146">
        <f t="shared" si="71"/>
        <v>2222222</v>
      </c>
      <c r="G1496" s="375">
        <f t="shared" si="70"/>
        <v>0</v>
      </c>
      <c r="I1496" s="376">
        <f>IF(OR(C1496="150 Directors advances", C1496="120 accounts receivable", C1496="720.2 Automobile - Insurance", C1496="720.3 Automobile - License", C1496="870.4 Rent - Insurance", C1496="870.6 Rent - Property Tax", C1496="870.7 Rent - Homeoffice", C1496="870.9 Rent - Water"),
   0,
   IF(Dashboard!$F$5="Quick",
      IF(OR(C1496="190 Automobile",C1496="200 computer hardware",C1496="210 Computer software",C1496="220 Quickbooks software",C1496="230 Office equipment",C1496="240 Office furniture"),
         E1496-(E1496/(1+Dashboard!$F$4)),
         0
      ),
      IF(C1496="750 Business promotion",
         E1496-(E1496/(1+4.793/100)),
         E1496-(E1496/(1+Dashboard!$F$4))
      )
   )
)</f>
        <v>0</v>
      </c>
      <c r="J1496" s="26">
        <f>Bank2[[#This Row],[Money in/ (Money out)]]-Bank2[[#This Row],[GST/HST]]</f>
        <v>0</v>
      </c>
      <c r="L1496" s="23">
        <f t="shared" si="69"/>
        <v>0</v>
      </c>
    </row>
    <row r="1497" spans="4:12" x14ac:dyDescent="0.2">
      <c r="D1497" s="397">
        <f>_xlfn.XLOOKUP(C:C,Table1[for Import to Bank Register dropdown],Table1[for Pivot],0,0,1)</f>
        <v>0</v>
      </c>
      <c r="E1497" s="403"/>
      <c r="F1497" s="146">
        <f t="shared" si="71"/>
        <v>2222222</v>
      </c>
      <c r="G1497" s="375">
        <f t="shared" si="70"/>
        <v>0</v>
      </c>
      <c r="I1497" s="376">
        <f>IF(OR(C1497="150 Directors advances", C1497="120 accounts receivable", C1497="720.2 Automobile - Insurance", C1497="720.3 Automobile - License", C1497="870.4 Rent - Insurance", C1497="870.6 Rent - Property Tax", C1497="870.7 Rent - Homeoffice", C1497="870.9 Rent - Water"),
   0,
   IF(Dashboard!$F$5="Quick",
      IF(OR(C1497="190 Automobile",C1497="200 computer hardware",C1497="210 Computer software",C1497="220 Quickbooks software",C1497="230 Office equipment",C1497="240 Office furniture"),
         E1497-(E1497/(1+Dashboard!$F$4)),
         0
      ),
      IF(C1497="750 Business promotion",
         E1497-(E1497/(1+4.793/100)),
         E1497-(E1497/(1+Dashboard!$F$4))
      )
   )
)</f>
        <v>0</v>
      </c>
      <c r="J1497" s="26">
        <f>Bank2[[#This Row],[Money in/ (Money out)]]-Bank2[[#This Row],[GST/HST]]</f>
        <v>0</v>
      </c>
      <c r="L1497" s="23">
        <f t="shared" si="69"/>
        <v>0</v>
      </c>
    </row>
    <row r="1498" spans="4:12" x14ac:dyDescent="0.2">
      <c r="D1498" s="397">
        <f>_xlfn.XLOOKUP(C:C,Table1[for Import to Bank Register dropdown],Table1[for Pivot],0,0,1)</f>
        <v>0</v>
      </c>
      <c r="E1498" s="403"/>
      <c r="F1498" s="146">
        <f t="shared" si="71"/>
        <v>2222222</v>
      </c>
      <c r="G1498" s="375">
        <f t="shared" si="70"/>
        <v>0</v>
      </c>
      <c r="I1498" s="376">
        <f>IF(OR(C1498="150 Directors advances", C1498="120 accounts receivable", C1498="720.2 Automobile - Insurance", C1498="720.3 Automobile - License", C1498="870.4 Rent - Insurance", C1498="870.6 Rent - Property Tax", C1498="870.7 Rent - Homeoffice", C1498="870.9 Rent - Water"),
   0,
   IF(Dashboard!$F$5="Quick",
      IF(OR(C1498="190 Automobile",C1498="200 computer hardware",C1498="210 Computer software",C1498="220 Quickbooks software",C1498="230 Office equipment",C1498="240 Office furniture"),
         E1498-(E1498/(1+Dashboard!$F$4)),
         0
      ),
      IF(C1498="750 Business promotion",
         E1498-(E1498/(1+4.793/100)),
         E1498-(E1498/(1+Dashboard!$F$4))
      )
   )
)</f>
        <v>0</v>
      </c>
      <c r="J1498" s="26">
        <f>Bank2[[#This Row],[Money in/ (Money out)]]-Bank2[[#This Row],[GST/HST]]</f>
        <v>0</v>
      </c>
      <c r="L1498" s="23">
        <f t="shared" si="69"/>
        <v>0</v>
      </c>
    </row>
    <row r="1499" spans="4:12" x14ac:dyDescent="0.2">
      <c r="D1499" s="397">
        <f>_xlfn.XLOOKUP(C:C,Table1[for Import to Bank Register dropdown],Table1[for Pivot],0,0,1)</f>
        <v>0</v>
      </c>
      <c r="E1499" s="403"/>
      <c r="F1499" s="146">
        <f t="shared" si="71"/>
        <v>2222222</v>
      </c>
      <c r="G1499" s="375">
        <f t="shared" si="70"/>
        <v>0</v>
      </c>
      <c r="I1499" s="376">
        <f>IF(OR(C1499="150 Directors advances", C1499="120 accounts receivable", C1499="720.2 Automobile - Insurance", C1499="720.3 Automobile - License", C1499="870.4 Rent - Insurance", C1499="870.6 Rent - Property Tax", C1499="870.7 Rent - Homeoffice", C1499="870.9 Rent - Water"),
   0,
   IF(Dashboard!$F$5="Quick",
      IF(OR(C1499="190 Automobile",C1499="200 computer hardware",C1499="210 Computer software",C1499="220 Quickbooks software",C1499="230 Office equipment",C1499="240 Office furniture"),
         E1499-(E1499/(1+Dashboard!$F$4)),
         0
      ),
      IF(C1499="750 Business promotion",
         E1499-(E1499/(1+4.793/100)),
         E1499-(E1499/(1+Dashboard!$F$4))
      )
   )
)</f>
        <v>0</v>
      </c>
      <c r="J1499" s="26">
        <f>Bank2[[#This Row],[Money in/ (Money out)]]-Bank2[[#This Row],[GST/HST]]</f>
        <v>0</v>
      </c>
      <c r="L1499" s="23">
        <f t="shared" si="69"/>
        <v>0</v>
      </c>
    </row>
    <row r="1500" spans="4:12" x14ac:dyDescent="0.2">
      <c r="D1500" s="397">
        <f>_xlfn.XLOOKUP(C:C,Table1[for Import to Bank Register dropdown],Table1[for Pivot],0,0,1)</f>
        <v>0</v>
      </c>
      <c r="E1500" s="403"/>
      <c r="F1500" s="146">
        <f t="shared" si="71"/>
        <v>2222222</v>
      </c>
      <c r="G1500" s="375">
        <f t="shared" si="70"/>
        <v>0</v>
      </c>
      <c r="I1500" s="376">
        <f>IF(OR(C1500="150 Directors advances", C1500="120 accounts receivable", C1500="720.2 Automobile - Insurance", C1500="720.3 Automobile - License", C1500="870.4 Rent - Insurance", C1500="870.6 Rent - Property Tax", C1500="870.7 Rent - Homeoffice", C1500="870.9 Rent - Water"),
   0,
   IF(Dashboard!$F$5="Quick",
      IF(OR(C1500="190 Automobile",C1500="200 computer hardware",C1500="210 Computer software",C1500="220 Quickbooks software",C1500="230 Office equipment",C1500="240 Office furniture"),
         E1500-(E1500/(1+Dashboard!$F$4)),
         0
      ),
      IF(C1500="750 Business promotion",
         E1500-(E1500/(1+4.793/100)),
         E1500-(E1500/(1+Dashboard!$F$4))
      )
   )
)</f>
        <v>0</v>
      </c>
      <c r="J1500" s="26">
        <f>Bank2[[#This Row],[Money in/ (Money out)]]-Bank2[[#This Row],[GST/HST]]</f>
        <v>0</v>
      </c>
      <c r="L1500" s="23">
        <f t="shared" si="69"/>
        <v>0</v>
      </c>
    </row>
  </sheetData>
  <sheetProtection algorithmName="SHA-512" hashValue="XbHlH64dfTAmTWTkOaNkA11jpZnXORnJBl2SFG/QWgVkziBfXlJg7X1gpUBqHxmX1BxKxEKWwCglknoGErJ7/A==" saltValue="NEFZ7RDTYHZmPjolWTk6mA==" spinCount="100000" sheet="1" formatCells="0" formatColumns="0" formatRows="0" sort="0" autoFilter="0" pivotTables="0"/>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disablePrompts="1" count="3">
        <x14:dataValidation type="date" allowBlank="1" showInputMessage="1" showErrorMessage="1" errorTitle="Invalid Date" error="Please enter a date between your Fiscal year entered on Dashboard" xr:uid="{1C48CE54-E4DF-44EB-9461-A49E4F18350A}">
          <x14:formula1>
            <xm:f>Dashboard!$B$4</xm:f>
          </x14:formula1>
          <x14:formula2>
            <xm:f>Dashboard!$B$5</xm:f>
          </x14:formula2>
          <xm:sqref>A7 A24:A1500</xm:sqref>
        </x14:dataValidation>
        <x14:dataValidation type="date" allowBlank="1" showInputMessage="1" showErrorMessage="1" errorTitle="Invalid date" error="Please enter a date between your Fiscal year entered on the Dashboard Sheet" xr:uid="{47B8D6C2-0FB4-46A9-9832-3FC1C43A9624}">
          <x14:formula1>
            <xm:f>Dashboard!$B$4</xm:f>
          </x14:formula1>
          <x14:formula2>
            <xm:f>Dashboard!$B$5</xm:f>
          </x14:formula2>
          <xm:sqref>A8:A23</xm:sqref>
        </x14:dataValidation>
        <x14:dataValidation type="list" errorStyle="warning" allowBlank="1" showInputMessage="1" showErrorMessage="1" errorTitle="Enter from list" error="Please select an option from Drop-down menu. If desired account not found, please enter new account in &quot;Chart of Accounts&quot;" xr:uid="{CF66400D-EF0B-40F3-97DB-FA1C2E87CA55}">
          <x14:formula1>
            <xm:f>'Chart of Accounts'!$D$3:$D$121</xm:f>
          </x14:formula1>
          <xm:sqref>C7:C1500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AD6182-70F9-465C-8C3F-F5B15316295F}">
  <sheetPr codeName="Sheet6">
    <tabColor rgb="FF92D050"/>
  </sheetPr>
  <dimension ref="A1:L1500"/>
  <sheetViews>
    <sheetView zoomScaleNormal="100" workbookViewId="0">
      <pane ySplit="5" topLeftCell="A6" activePane="bottomLeft" state="frozen"/>
      <selection pane="bottomLeft" activeCell="G8" sqref="G8"/>
    </sheetView>
  </sheetViews>
  <sheetFormatPr baseColWidth="10" defaultColWidth="8.83203125" defaultRowHeight="15" x14ac:dyDescent="0.2"/>
  <cols>
    <col min="1" max="1" width="12.83203125" style="398" customWidth="1"/>
    <col min="2" max="2" width="24.83203125" style="398" customWidth="1"/>
    <col min="3" max="3" width="28.83203125" style="398" customWidth="1"/>
    <col min="4" max="4" width="19.83203125" style="397" hidden="1" customWidth="1"/>
    <col min="5" max="5" width="20.83203125" style="398" customWidth="1"/>
    <col min="6" max="6" width="20.83203125" hidden="1" customWidth="1"/>
    <col min="7" max="7" width="14.83203125" style="374" customWidth="1"/>
    <col min="8" max="8" width="16" style="398" customWidth="1"/>
    <col min="9" max="9" width="11.83203125" style="373" customWidth="1"/>
    <col min="10" max="10" width="11.83203125" hidden="1" customWidth="1"/>
    <col min="11" max="11" width="30.83203125" style="398" customWidth="1"/>
    <col min="12" max="12" width="33" style="23" hidden="1" customWidth="1"/>
    <col min="13" max="16384" width="8.83203125" style="23"/>
  </cols>
  <sheetData>
    <row r="1" spans="1:12" x14ac:dyDescent="0.2">
      <c r="A1" s="1" t="s">
        <v>19</v>
      </c>
      <c r="B1" s="401" t="str">
        <f>Dashboard!B3</f>
        <v>(Enter Company name)</v>
      </c>
      <c r="C1" s="388" t="s">
        <v>20</v>
      </c>
      <c r="D1" s="389"/>
      <c r="E1" s="382" t="str">
        <f>Dashboard!A17</f>
        <v>Bank 2</v>
      </c>
      <c r="G1" s="388" t="s">
        <v>21</v>
      </c>
      <c r="H1" s="383">
        <f>SUMIF(E7:E1048576,"&gt;0")</f>
        <v>0</v>
      </c>
      <c r="I1" s="379"/>
      <c r="J1" s="394"/>
      <c r="K1" s="23"/>
      <c r="L1" s="197" t="s">
        <v>306</v>
      </c>
    </row>
    <row r="2" spans="1:12" x14ac:dyDescent="0.2">
      <c r="A2" s="1" t="s">
        <v>22</v>
      </c>
      <c r="B2" s="402">
        <f>Dashboard!B5</f>
        <v>46234</v>
      </c>
      <c r="C2" s="390" t="s">
        <v>23</v>
      </c>
      <c r="D2"/>
      <c r="E2" s="384">
        <f>Dashboard!B17</f>
        <v>3333333</v>
      </c>
      <c r="G2" s="390" t="s">
        <v>24</v>
      </c>
      <c r="H2" s="385">
        <f>SUMIF(E7:E1048576,"&lt;0")</f>
        <v>0</v>
      </c>
      <c r="I2" s="379"/>
      <c r="J2" s="394"/>
      <c r="K2" s="23"/>
      <c r="L2" s="197" t="s">
        <v>307</v>
      </c>
    </row>
    <row r="3" spans="1:12" ht="16" thickBot="1" x14ac:dyDescent="0.25">
      <c r="A3" s="23"/>
      <c r="B3" s="405"/>
      <c r="C3" s="391" t="s">
        <v>25</v>
      </c>
      <c r="D3" s="392"/>
      <c r="E3" s="386">
        <f>Dashboard!E17</f>
        <v>0</v>
      </c>
      <c r="G3" s="391" t="s">
        <v>26</v>
      </c>
      <c r="H3" s="387">
        <f>E3+H1+H2</f>
        <v>0</v>
      </c>
      <c r="I3" s="380"/>
      <c r="J3" s="19"/>
      <c r="K3" s="23"/>
      <c r="L3" s="23">
        <f>Dashboard!C17</f>
        <v>0</v>
      </c>
    </row>
    <row r="4" spans="1:12" x14ac:dyDescent="0.2">
      <c r="A4" s="23" t="s">
        <v>336</v>
      </c>
      <c r="B4" s="23"/>
      <c r="C4" s="23"/>
      <c r="D4"/>
      <c r="E4" s="23"/>
      <c r="G4"/>
      <c r="H4" s="23"/>
      <c r="I4" s="381">
        <f>SUBTOTAL(9,Bank3[GST/HST])</f>
        <v>0</v>
      </c>
      <c r="K4" s="23"/>
    </row>
    <row r="5" spans="1:12" x14ac:dyDescent="0.2">
      <c r="A5" s="405" t="s">
        <v>12</v>
      </c>
      <c r="B5" s="405" t="s">
        <v>13</v>
      </c>
      <c r="C5" s="405" t="s">
        <v>27</v>
      </c>
      <c r="D5" s="1" t="s">
        <v>3</v>
      </c>
      <c r="E5" s="405" t="s">
        <v>15</v>
      </c>
      <c r="F5" s="1" t="s">
        <v>16</v>
      </c>
      <c r="G5" s="1" t="s">
        <v>17</v>
      </c>
      <c r="H5" s="405" t="s">
        <v>18</v>
      </c>
      <c r="I5" s="405" t="s">
        <v>254</v>
      </c>
      <c r="J5" s="1" t="s">
        <v>257</v>
      </c>
      <c r="K5" s="405" t="s">
        <v>28</v>
      </c>
      <c r="L5" s="405" t="s">
        <v>305</v>
      </c>
    </row>
    <row r="6" spans="1:12" x14ac:dyDescent="0.2">
      <c r="A6" s="373"/>
      <c r="B6" s="373" t="s">
        <v>6</v>
      </c>
      <c r="C6" s="373"/>
      <c r="D6" s="374">
        <f>_xlfn.XLOOKUP(C:C,Table1[for Import to Bank Register dropdown],Table1[for Pivot],0,0,1)</f>
        <v>0</v>
      </c>
      <c r="E6" s="373"/>
      <c r="F6" s="374">
        <f t="shared" ref="F6:F69" si="0">$E$2</f>
        <v>3333333</v>
      </c>
      <c r="G6" s="375">
        <f>E3</f>
        <v>0</v>
      </c>
      <c r="H6" s="373"/>
      <c r="I6" s="376">
        <f>IF(OR(C6="150 Directors advances", C6="120 accounts receivable", C6="720.2 Automobile - Insurance", C6="720.3 Automobile - License", C6="870.4 Rent - Insurance", C6="870.6 Rent - Property Tax", C6="870.7 Rent - Homeoffice", C6="870.9 Rent - Water"),
   0,
   IF(Dashboard!$F$5="Quick",
      IF(OR(C6="190 Automobile",C6="200 computer hardware",C6="210 Computer software",C6="220 Quickbooks software",C6="230 Office equipment",C6="240 Office furniture"),
         E6-(E6/(1+Dashboard!$F$4)),
         0
      ),
      IF(C6="750 Business promotion",
         E6-(E6/(1+4.793/100)),
         E6-(E6/(1+Dashboard!$F$4))
      )
   )
)</f>
        <v>0</v>
      </c>
      <c r="J6" s="393">
        <f>Bank3[[#This Row],[Money in/ (Money out)]]-Bank3[[#This Row],[GST/HST]]</f>
        <v>0</v>
      </c>
      <c r="K6" s="373"/>
      <c r="L6" s="23">
        <f>$L$3</f>
        <v>0</v>
      </c>
    </row>
    <row r="7" spans="1:12" hidden="1" x14ac:dyDescent="0.2">
      <c r="A7" s="399"/>
      <c r="B7" s="398" t="s">
        <v>273</v>
      </c>
      <c r="C7" s="398" t="s">
        <v>266</v>
      </c>
      <c r="D7" s="397" t="str">
        <f>_xlfn.XLOOKUP(C:C,Table1[for Import to Bank Register dropdown],Table1[for Pivot],0,0,1)</f>
        <v>999 Uncategorized expenses</v>
      </c>
      <c r="E7" s="400">
        <v>0</v>
      </c>
      <c r="F7" s="146">
        <f t="shared" si="0"/>
        <v>3333333</v>
      </c>
      <c r="G7" s="375">
        <f>G6+Bank3[[#This Row],[Money in/ (Money out)]]</f>
        <v>0</v>
      </c>
      <c r="I7" s="376">
        <f>IF(OR(C7="150 Directors advances", C7="120 accounts receivable", C7="720.2 Automobile - Insurance", C7="720.3 Automobile - License", C7="870.4 Rent - Insurance", C7="870.6 Rent - Property Tax", C7="870.7 Rent - Homeoffice", C7="870.9 Rent - Water"),
   0,
   IF(Dashboard!$F$5="Quick",
      IF(OR(C7="190 Automobile",C7="200 computer hardware",C7="210 Computer software",C7="220 Quickbooks software",C7="230 Office equipment",C7="240 Office furniture"),
         E7-(E7/(1+Dashboard!$F$4)),
         0
      ),
      IF(C7="750 Business promotion",
         E7-(E7/(1+4.793/100)),
         E7-(E7/(1+Dashboard!$F$4))
      )
   )
)</f>
        <v>0</v>
      </c>
      <c r="J7" s="26">
        <f>Bank3[[#This Row],[Money in/ (Money out)]]-Bank3[[#This Row],[GST/HST]]</f>
        <v>0</v>
      </c>
      <c r="L7" s="23">
        <f t="shared" ref="L7:L70" si="1">$L$3</f>
        <v>0</v>
      </c>
    </row>
    <row r="8" spans="1:12" x14ac:dyDescent="0.2">
      <c r="A8" s="399"/>
      <c r="D8" s="397">
        <f>_xlfn.XLOOKUP(C:C,Table1[for Import to Bank Register dropdown],Table1[for Pivot],0,0,1)</f>
        <v>0</v>
      </c>
      <c r="E8" s="400"/>
      <c r="F8" s="146">
        <f t="shared" si="0"/>
        <v>3333333</v>
      </c>
      <c r="G8" s="375">
        <f>G7+Bank3[[#This Row],[Money in/ (Money out)]]</f>
        <v>0</v>
      </c>
      <c r="I8" s="377">
        <f>IF(OR(C8="150 Directors advances", C8="120 accounts receivable", C8="720.2 Automobile - Insurance", C8="720.3 Automobile - License", C8="870.4 Rent - Insurance", C8="870.6 Rent - Property Tax", C8="870.7 Rent - Homeoffice", C8="870.9 Rent - Water"),
   0,
   IF(Dashboard!$F$5="Quick",
      IF(OR(C8="190 Automobile",C8="200 computer hardware",C8="210 Computer software",C8="220 Quickbooks software",C8="230 Office equipment",C8="240 Office furniture"),
         E8-(E8/(1+Dashboard!$F$4)),
         0
      ),
      IF(C8="750 Business promotion",
         E8-(E8/(1+4.793/100)),
         E8-(E8/(1+Dashboard!$F$4))
      )
   )
)</f>
        <v>0</v>
      </c>
      <c r="J8" s="26">
        <f>Bank3[[#This Row],[Money in/ (Money out)]]-Bank3[[#This Row],[GST/HST]]</f>
        <v>0</v>
      </c>
      <c r="L8" s="23">
        <f t="shared" si="1"/>
        <v>0</v>
      </c>
    </row>
    <row r="9" spans="1:12" x14ac:dyDescent="0.2">
      <c r="A9" s="399"/>
      <c r="D9" s="397">
        <f>_xlfn.XLOOKUP(C:C,Table1[for Import to Bank Register dropdown],Table1[for Pivot],0,0,1)</f>
        <v>0</v>
      </c>
      <c r="E9" s="400"/>
      <c r="F9" s="146">
        <f t="shared" si="0"/>
        <v>3333333</v>
      </c>
      <c r="G9" s="375">
        <f>G8+Bank3[[#This Row],[Money in/ (Money out)]]</f>
        <v>0</v>
      </c>
      <c r="I9" s="376">
        <f>IF(OR(C9="150 Directors advances", C9="120 accounts receivable", C9="720.2 Automobile - Insurance", C9="720.3 Automobile - License", C9="870.4 Rent - Insurance", C9="870.6 Rent - Property Tax", C9="870.7 Rent - Homeoffice", C9="870.9 Rent - Water"),
   0,
   IF(Dashboard!$F$5="Quick",
      IF(OR(C9="190 Automobile",C9="200 computer hardware",C9="210 Computer software",C9="220 Quickbooks software",C9="230 Office equipment",C9="240 Office furniture"),
         E9-(E9/(1+Dashboard!$F$4)),
         0
      ),
      IF(C9="750 Business promotion",
         E9-(E9/(1+4.793/100)),
         E9-(E9/(1+Dashboard!$F$4))
      )
   )
)</f>
        <v>0</v>
      </c>
      <c r="J9" s="26">
        <f>Bank3[[#This Row],[Money in/ (Money out)]]-Bank3[[#This Row],[GST/HST]]</f>
        <v>0</v>
      </c>
      <c r="L9" s="23">
        <f t="shared" si="1"/>
        <v>0</v>
      </c>
    </row>
    <row r="10" spans="1:12" x14ac:dyDescent="0.2">
      <c r="A10" s="399"/>
      <c r="D10" s="397">
        <f>_xlfn.XLOOKUP(C:C,Table1[for Import to Bank Register dropdown],Table1[for Pivot],0,0,1)</f>
        <v>0</v>
      </c>
      <c r="E10" s="404"/>
      <c r="F10" s="146">
        <f t="shared" si="0"/>
        <v>3333333</v>
      </c>
      <c r="G10" s="375">
        <f>G9+Bank3[[#This Row],[Money in/ (Money out)]]</f>
        <v>0</v>
      </c>
      <c r="I10" s="376">
        <f>IF(OR(C10="150 Directors advances", C10="120 accounts receivable", C10="720.2 Automobile - Insurance", C10="720.3 Automobile - License", C10="870.4 Rent - Insurance", C10="870.6 Rent - Property Tax", C10="870.7 Rent - Homeoffice", C10="870.9 Rent - Water"),
   0,
   IF(Dashboard!$F$5="Quick",
      IF(OR(C10="190 Automobile",C10="200 computer hardware",C10="210 Computer software",C10="220 Quickbooks software",C10="230 Office equipment",C10="240 Office furniture"),
         E10-(E10/(1+Dashboard!$F$4)),
         0
      ),
      IF(C10="750 Business promotion",
         E10-(E10/(1+4.793/100)),
         E10-(E10/(1+Dashboard!$F$4))
      )
   )
)</f>
        <v>0</v>
      </c>
      <c r="J10" s="26">
        <f>Bank3[[#This Row],[Money in/ (Money out)]]-Bank3[[#This Row],[GST/HST]]</f>
        <v>0</v>
      </c>
      <c r="L10" s="23">
        <f t="shared" si="1"/>
        <v>0</v>
      </c>
    </row>
    <row r="11" spans="1:12" x14ac:dyDescent="0.2">
      <c r="A11" s="399"/>
      <c r="D11" s="397">
        <f>_xlfn.XLOOKUP(C:C,Table1[for Import to Bank Register dropdown],Table1[for Pivot],0,0,1)</f>
        <v>0</v>
      </c>
      <c r="E11" s="404"/>
      <c r="F11" s="146">
        <f t="shared" si="0"/>
        <v>3333333</v>
      </c>
      <c r="G11" s="375">
        <f>G10+Bank3[[#This Row],[Money in/ (Money out)]]</f>
        <v>0</v>
      </c>
      <c r="I11" s="376">
        <f>IF(OR(C11="150 Directors advances", C11="120 accounts receivable", C11="720.2 Automobile - Insurance", C11="720.3 Automobile - License", C11="870.4 Rent - Insurance", C11="870.6 Rent - Property Tax", C11="870.7 Rent - Homeoffice", C11="870.9 Rent - Water"),
   0,
   IF(Dashboard!$F$5="Quick",
      IF(OR(C11="190 Automobile",C11="200 computer hardware",C11="210 Computer software",C11="220 Quickbooks software",C11="230 Office equipment",C11="240 Office furniture"),
         E11-(E11/(1+Dashboard!$F$4)),
         0
      ),
      IF(C11="750 Business promotion",
         E11-(E11/(1+4.793/100)),
         E11-(E11/(1+Dashboard!$F$4))
      )
   )
)</f>
        <v>0</v>
      </c>
      <c r="J11" s="26">
        <f>Bank3[[#This Row],[Money in/ (Money out)]]-Bank3[[#This Row],[GST/HST]]</f>
        <v>0</v>
      </c>
      <c r="L11" s="23">
        <f t="shared" si="1"/>
        <v>0</v>
      </c>
    </row>
    <row r="12" spans="1:12" x14ac:dyDescent="0.2">
      <c r="A12" s="399"/>
      <c r="D12" s="397">
        <f>_xlfn.XLOOKUP(C:C,Table1[for Import to Bank Register dropdown],Table1[for Pivot],0,0,1)</f>
        <v>0</v>
      </c>
      <c r="E12" s="400"/>
      <c r="F12" s="146">
        <f t="shared" si="0"/>
        <v>3333333</v>
      </c>
      <c r="G12" s="375">
        <f>G11+Bank3[[#This Row],[Money in/ (Money out)]]</f>
        <v>0</v>
      </c>
      <c r="I12" s="376">
        <f>IF(OR(C12="150 Directors advances", C12="120 accounts receivable", C12="720.2 Automobile - Insurance", C12="720.3 Automobile - License", C12="870.4 Rent - Insurance", C12="870.6 Rent - Property Tax", C12="870.7 Rent - Homeoffice", C12="870.9 Rent - Water"),
   0,
   IF(Dashboard!$F$5="Quick",
      IF(OR(C12="190 Automobile",C12="200 computer hardware",C12="210 Computer software",C12="220 Quickbooks software",C12="230 Office equipment",C12="240 Office furniture"),
         E12-(E12/(1+Dashboard!$F$4)),
         0
      ),
      IF(C12="750 Business promotion",
         E12-(E12/(1+4.793/100)),
         E12-(E12/(1+Dashboard!$F$4))
      )
   )
)</f>
        <v>0</v>
      </c>
      <c r="J12" s="26">
        <f>Bank3[[#This Row],[Money in/ (Money out)]]-Bank3[[#This Row],[GST/HST]]</f>
        <v>0</v>
      </c>
      <c r="L12" s="23">
        <f t="shared" si="1"/>
        <v>0</v>
      </c>
    </row>
    <row r="13" spans="1:12" x14ac:dyDescent="0.2">
      <c r="A13" s="399"/>
      <c r="D13" s="397">
        <f>_xlfn.XLOOKUP(C:C,Table1[for Import to Bank Register dropdown],Table1[for Pivot],0,0,1)</f>
        <v>0</v>
      </c>
      <c r="E13" s="400"/>
      <c r="F13" s="146">
        <f t="shared" si="0"/>
        <v>3333333</v>
      </c>
      <c r="G13" s="375">
        <f>G12+Bank3[[#This Row],[Money in/ (Money out)]]</f>
        <v>0</v>
      </c>
      <c r="I13" s="376">
        <f>IF(OR(C13="150 Directors advances", C13="120 accounts receivable", C13="720.2 Automobile - Insurance", C13="720.3 Automobile - License", C13="870.4 Rent - Insurance", C13="870.6 Rent - Property Tax", C13="870.7 Rent - Homeoffice", C13="870.9 Rent - Water"),
   0,
   IF(Dashboard!$F$5="Quick",
      IF(OR(C13="190 Automobile",C13="200 computer hardware",C13="210 Computer software",C13="220 Quickbooks software",C13="230 Office equipment",C13="240 Office furniture"),
         E13-(E13/(1+Dashboard!$F$4)),
         0
      ),
      IF(C13="750 Business promotion",
         E13-(E13/(1+4.793/100)),
         E13-(E13/(1+Dashboard!$F$4))
      )
   )
)</f>
        <v>0</v>
      </c>
      <c r="J13" s="26">
        <f>Bank3[[#This Row],[Money in/ (Money out)]]-Bank3[[#This Row],[GST/HST]]</f>
        <v>0</v>
      </c>
      <c r="L13" s="23">
        <f t="shared" si="1"/>
        <v>0</v>
      </c>
    </row>
    <row r="14" spans="1:12" x14ac:dyDescent="0.2">
      <c r="A14" s="399"/>
      <c r="D14" s="397">
        <f>_xlfn.XLOOKUP(C:C,Table1[for Import to Bank Register dropdown],Table1[for Pivot],0,0,1)</f>
        <v>0</v>
      </c>
      <c r="E14" s="400"/>
      <c r="F14" s="146">
        <f t="shared" si="0"/>
        <v>3333333</v>
      </c>
      <c r="G14" s="375">
        <f>G13+Bank3[[#This Row],[Money in/ (Money out)]]</f>
        <v>0</v>
      </c>
      <c r="I14" s="376">
        <f>IF(OR(C14="150 Directors advances", C14="120 accounts receivable", C14="720.2 Automobile - Insurance", C14="720.3 Automobile - License", C14="870.4 Rent - Insurance", C14="870.6 Rent - Property Tax", C14="870.7 Rent - Homeoffice", C14="870.9 Rent - Water"),
   0,
   IF(Dashboard!$F$5="Quick",
      IF(OR(C14="190 Automobile",C14="200 computer hardware",C14="210 Computer software",C14="220 Quickbooks software",C14="230 Office equipment",C14="240 Office furniture"),
         E14-(E14/(1+Dashboard!$F$4)),
         0
      ),
      IF(C14="750 Business promotion",
         E14-(E14/(1+4.793/100)),
         E14-(E14/(1+Dashboard!$F$4))
      )
   )
)</f>
        <v>0</v>
      </c>
      <c r="J14" s="26">
        <f>Bank3[[#This Row],[Money in/ (Money out)]]-Bank3[[#This Row],[GST/HST]]</f>
        <v>0</v>
      </c>
      <c r="L14" s="23">
        <f t="shared" si="1"/>
        <v>0</v>
      </c>
    </row>
    <row r="15" spans="1:12" x14ac:dyDescent="0.2">
      <c r="A15" s="399"/>
      <c r="D15" s="397">
        <f>_xlfn.XLOOKUP(C:C,Table1[for Import to Bank Register dropdown],Table1[for Pivot],0,0,1)</f>
        <v>0</v>
      </c>
      <c r="E15" s="400"/>
      <c r="F15" s="146">
        <f t="shared" si="0"/>
        <v>3333333</v>
      </c>
      <c r="G15" s="375">
        <f>G14+Bank3[[#This Row],[Money in/ (Money out)]]</f>
        <v>0</v>
      </c>
      <c r="I15" s="376">
        <f>IF(OR(C15="150 Directors advances", C15="120 accounts receivable", C15="720.2 Automobile - Insurance", C15="720.3 Automobile - License", C15="870.4 Rent - Insurance", C15="870.6 Rent - Property Tax", C15="870.7 Rent - Homeoffice", C15="870.9 Rent - Water"),
   0,
   IF(Dashboard!$F$5="Quick",
      IF(OR(C15="190 Automobile",C15="200 computer hardware",C15="210 Computer software",C15="220 Quickbooks software",C15="230 Office equipment",C15="240 Office furniture"),
         E15-(E15/(1+Dashboard!$F$4)),
         0
      ),
      IF(C15="750 Business promotion",
         E15-(E15/(1+4.793/100)),
         E15-(E15/(1+Dashboard!$F$4))
      )
   )
)</f>
        <v>0</v>
      </c>
      <c r="J15" s="26">
        <f>Bank3[[#This Row],[Money in/ (Money out)]]-Bank3[[#This Row],[GST/HST]]</f>
        <v>0</v>
      </c>
      <c r="L15" s="23">
        <f t="shared" si="1"/>
        <v>0</v>
      </c>
    </row>
    <row r="16" spans="1:12" x14ac:dyDescent="0.2">
      <c r="A16" s="399"/>
      <c r="D16" s="397">
        <f>_xlfn.XLOOKUP(C:C,Table1[for Import to Bank Register dropdown],Table1[for Pivot],0,0,1)</f>
        <v>0</v>
      </c>
      <c r="E16" s="400"/>
      <c r="F16" s="146">
        <f t="shared" si="0"/>
        <v>3333333</v>
      </c>
      <c r="G16" s="375">
        <f>G15+Bank3[[#This Row],[Money in/ (Money out)]]</f>
        <v>0</v>
      </c>
      <c r="I16" s="376">
        <f>IF(OR(C16="150 Directors advances", C16="120 accounts receivable", C16="720.2 Automobile - Insurance", C16="720.3 Automobile - License", C16="870.4 Rent - Insurance", C16="870.6 Rent - Property Tax", C16="870.7 Rent - Homeoffice", C16="870.9 Rent - Water"),
   0,
   IF(Dashboard!$F$5="Quick",
      IF(OR(C16="190 Automobile",C16="200 computer hardware",C16="210 Computer software",C16="220 Quickbooks software",C16="230 Office equipment",C16="240 Office furniture"),
         E16-(E16/(1+Dashboard!$F$4)),
         0
      ),
      IF(C16="750 Business promotion",
         E16-(E16/(1+4.793/100)),
         E16-(E16/(1+Dashboard!$F$4))
      )
   )
)</f>
        <v>0</v>
      </c>
      <c r="J16" s="26">
        <f>Bank3[[#This Row],[Money in/ (Money out)]]-Bank3[[#This Row],[GST/HST]]</f>
        <v>0</v>
      </c>
      <c r="L16" s="23">
        <f t="shared" si="1"/>
        <v>0</v>
      </c>
    </row>
    <row r="17" spans="1:12" x14ac:dyDescent="0.2">
      <c r="A17" s="399"/>
      <c r="D17" s="397">
        <f>_xlfn.XLOOKUP(C:C,Table1[for Import to Bank Register dropdown],Table1[for Pivot],0,0,1)</f>
        <v>0</v>
      </c>
      <c r="E17" s="400"/>
      <c r="F17" s="146">
        <f t="shared" si="0"/>
        <v>3333333</v>
      </c>
      <c r="G17" s="375">
        <f>G16+Bank3[[#This Row],[Money in/ (Money out)]]</f>
        <v>0</v>
      </c>
      <c r="I17" s="376">
        <f>IF(OR(C17="150 Directors advances", C17="120 accounts receivable", C17="720.2 Automobile - Insurance", C17="720.3 Automobile - License", C17="870.4 Rent - Insurance", C17="870.6 Rent - Property Tax", C17="870.7 Rent - Homeoffice", C17="870.9 Rent - Water"),
   0,
   IF(Dashboard!$F$5="Quick",
      IF(OR(C17="190 Automobile",C17="200 computer hardware",C17="210 Computer software",C17="220 Quickbooks software",C17="230 Office equipment",C17="240 Office furniture"),
         E17-(E17/(1+Dashboard!$F$4)),
         0
      ),
      IF(C17="750 Business promotion",
         E17-(E17/(1+4.793/100)),
         E17-(E17/(1+Dashboard!$F$4))
      )
   )
)</f>
        <v>0</v>
      </c>
      <c r="J17" s="26">
        <f>Bank3[[#This Row],[Money in/ (Money out)]]-Bank3[[#This Row],[GST/HST]]</f>
        <v>0</v>
      </c>
      <c r="L17" s="23">
        <f t="shared" si="1"/>
        <v>0</v>
      </c>
    </row>
    <row r="18" spans="1:12" x14ac:dyDescent="0.2">
      <c r="A18" s="399"/>
      <c r="D18" s="397">
        <f>_xlfn.XLOOKUP(C:C,Table1[for Import to Bank Register dropdown],Table1[for Pivot],0,0,1)</f>
        <v>0</v>
      </c>
      <c r="E18" s="400"/>
      <c r="F18" s="146">
        <f t="shared" si="0"/>
        <v>3333333</v>
      </c>
      <c r="G18" s="375">
        <f>G17+Bank3[[#This Row],[Money in/ (Money out)]]</f>
        <v>0</v>
      </c>
      <c r="I18" s="376">
        <f>IF(OR(C18="150 Directors advances", C18="120 accounts receivable", C18="720.2 Automobile - Insurance", C18="720.3 Automobile - License", C18="870.4 Rent - Insurance", C18="870.6 Rent - Property Tax", C18="870.7 Rent - Homeoffice", C18="870.9 Rent - Water"),
   0,
   IF(Dashboard!$F$5="Quick",
      IF(OR(C18="190 Automobile",C18="200 computer hardware",C18="210 Computer software",C18="220 Quickbooks software",C18="230 Office equipment",C18="240 Office furniture"),
         E18-(E18/(1+Dashboard!$F$4)),
         0
      ),
      IF(C18="750 Business promotion",
         E18-(E18/(1+4.793/100)),
         E18-(E18/(1+Dashboard!$F$4))
      )
   )
)</f>
        <v>0</v>
      </c>
      <c r="J18" s="26">
        <f>Bank3[[#This Row],[Money in/ (Money out)]]-Bank3[[#This Row],[GST/HST]]</f>
        <v>0</v>
      </c>
      <c r="L18" s="23">
        <f t="shared" si="1"/>
        <v>0</v>
      </c>
    </row>
    <row r="19" spans="1:12" x14ac:dyDescent="0.2">
      <c r="A19" s="399"/>
      <c r="D19" s="397">
        <f>_xlfn.XLOOKUP(C:C,Table1[for Import to Bank Register dropdown],Table1[for Pivot],0,0,1)</f>
        <v>0</v>
      </c>
      <c r="E19" s="400"/>
      <c r="F19" s="146">
        <f t="shared" si="0"/>
        <v>3333333</v>
      </c>
      <c r="G19" s="375">
        <f>G18+Bank3[[#This Row],[Money in/ (Money out)]]</f>
        <v>0</v>
      </c>
      <c r="I19" s="378">
        <f>IF(OR(C19="150 Directors advances", C19="120 accounts receivable", C19="720.2 Automobile - Insurance", C19="720.3 Automobile - License", C19="870.4 Rent - Insurance", C19="870.6 Rent - Property Tax", C19="870.7 Rent - Homeoffice", C19="870.9 Rent - Water"),
   0,
   IF(Dashboard!$F$5="Quick",
      IF(OR(C19="190 Automobile",C19="200 computer hardware",C19="210 Computer software",C19="220 Quickbooks software",C19="230 Office equipment",C19="240 Office furniture"),
         E19-(E19/(1+Dashboard!$F$4)),
         0
      ),
      IF(C19="750 Business promotion",
         E19-(E19/(1+4.793/100)),
         E19-(E19/(1+Dashboard!$F$4))
      )
   )
)</f>
        <v>0</v>
      </c>
      <c r="J19" s="26">
        <f>Bank3[[#This Row],[Money in/ (Money out)]]-Bank3[[#This Row],[GST/HST]]</f>
        <v>0</v>
      </c>
      <c r="L19" s="23">
        <f t="shared" si="1"/>
        <v>0</v>
      </c>
    </row>
    <row r="20" spans="1:12" x14ac:dyDescent="0.2">
      <c r="A20" s="399"/>
      <c r="D20" s="397">
        <f>_xlfn.XLOOKUP(C:C,Table1[for Import to Bank Register dropdown],Table1[for Pivot],0,0,1)</f>
        <v>0</v>
      </c>
      <c r="E20" s="400"/>
      <c r="F20" s="146">
        <f t="shared" si="0"/>
        <v>3333333</v>
      </c>
      <c r="G20" s="375">
        <f>G19+Bank3[[#This Row],[Money in/ (Money out)]]</f>
        <v>0</v>
      </c>
      <c r="I20" s="376">
        <f>IF(OR(C20="150 Directors advances", C20="120 accounts receivable", C20="720.2 Automobile - Insurance", C20="720.3 Automobile - License", C20="870.4 Rent - Insurance", C20="870.6 Rent - Property Tax", C20="870.7 Rent - Homeoffice", C20="870.9 Rent - Water"),
   0,
   IF(Dashboard!$F$5="Quick",
      IF(OR(C20="190 Automobile",C20="200 computer hardware",C20="210 Computer software",C20="220 Quickbooks software",C20="230 Office equipment",C20="240 Office furniture"),
         E20-(E20/(1+Dashboard!$F$4)),
         0
      ),
      IF(C20="750 Business promotion",
         E20-(E20/(1+4.793/100)),
         E20-(E20/(1+Dashboard!$F$4))
      )
   )
)</f>
        <v>0</v>
      </c>
      <c r="J20" s="26">
        <f>Bank3[[#This Row],[Money in/ (Money out)]]-Bank3[[#This Row],[GST/HST]]</f>
        <v>0</v>
      </c>
      <c r="L20" s="23">
        <f t="shared" si="1"/>
        <v>0</v>
      </c>
    </row>
    <row r="21" spans="1:12" x14ac:dyDescent="0.2">
      <c r="A21" s="399"/>
      <c r="D21" s="397">
        <f>_xlfn.XLOOKUP(C:C,Table1[for Import to Bank Register dropdown],Table1[for Pivot],0,0,1)</f>
        <v>0</v>
      </c>
      <c r="E21" s="400"/>
      <c r="F21" s="146">
        <f t="shared" si="0"/>
        <v>3333333</v>
      </c>
      <c r="G21" s="375">
        <f>G20+Bank3[[#This Row],[Money in/ (Money out)]]</f>
        <v>0</v>
      </c>
      <c r="I21" s="376">
        <f>IF(OR(C21="150 Directors advances", C21="120 accounts receivable", C21="720.2 Automobile - Insurance", C21="720.3 Automobile - License", C21="870.4 Rent - Insurance", C21="870.6 Rent - Property Tax", C21="870.7 Rent - Homeoffice", C21="870.9 Rent - Water"),
   0,
   IF(Dashboard!$F$5="Quick",
      IF(OR(C21="190 Automobile",C21="200 computer hardware",C21="210 Computer software",C21="220 Quickbooks software",C21="230 Office equipment",C21="240 Office furniture"),
         E21-(E21/(1+Dashboard!$F$4)),
         0
      ),
      IF(C21="750 Business promotion",
         E21-(E21/(1+4.793/100)),
         E21-(E21/(1+Dashboard!$F$4))
      )
   )
)</f>
        <v>0</v>
      </c>
      <c r="J21" s="26">
        <f>Bank3[[#This Row],[Money in/ (Money out)]]-Bank3[[#This Row],[GST/HST]]</f>
        <v>0</v>
      </c>
      <c r="L21" s="23">
        <f t="shared" si="1"/>
        <v>0</v>
      </c>
    </row>
    <row r="22" spans="1:12" x14ac:dyDescent="0.2">
      <c r="A22" s="399"/>
      <c r="D22" s="397">
        <f>_xlfn.XLOOKUP(C:C,Table1[for Import to Bank Register dropdown],Table1[for Pivot],0,0,1)</f>
        <v>0</v>
      </c>
      <c r="E22" s="400"/>
      <c r="F22" s="146">
        <f t="shared" si="0"/>
        <v>3333333</v>
      </c>
      <c r="G22" s="375">
        <f>G21+Bank3[[#This Row],[Money in/ (Money out)]]</f>
        <v>0</v>
      </c>
      <c r="I22" s="376">
        <f>IF(OR(C22="150 Directors advances", C22="120 accounts receivable", C22="720.2 Automobile - Insurance", C22="720.3 Automobile - License", C22="870.4 Rent - Insurance", C22="870.6 Rent - Property Tax", C22="870.7 Rent - Homeoffice", C22="870.9 Rent - Water"),
   0,
   IF(Dashboard!$F$5="Quick",
      IF(OR(C22="190 Automobile",C22="200 computer hardware",C22="210 Computer software",C22="220 Quickbooks software",C22="230 Office equipment",C22="240 Office furniture"),
         E22-(E22/(1+Dashboard!$F$4)),
         0
      ),
      IF(C22="750 Business promotion",
         E22-(E22/(1+4.793/100)),
         E22-(E22/(1+Dashboard!$F$4))
      )
   )
)</f>
        <v>0</v>
      </c>
      <c r="J22" s="26">
        <f>Bank3[[#This Row],[Money in/ (Money out)]]-Bank3[[#This Row],[GST/HST]]</f>
        <v>0</v>
      </c>
      <c r="L22" s="23">
        <f t="shared" si="1"/>
        <v>0</v>
      </c>
    </row>
    <row r="23" spans="1:12" x14ac:dyDescent="0.2">
      <c r="A23" s="399"/>
      <c r="D23" s="397">
        <f>_xlfn.XLOOKUP(C:C,Table1[for Import to Bank Register dropdown],Table1[for Pivot],0,0,1)</f>
        <v>0</v>
      </c>
      <c r="E23" s="400"/>
      <c r="F23" s="146">
        <f t="shared" si="0"/>
        <v>3333333</v>
      </c>
      <c r="G23" s="375">
        <f>G22+Bank3[[#This Row],[Money in/ (Money out)]]</f>
        <v>0</v>
      </c>
      <c r="I23" s="376">
        <f>IF(OR(C23="150 Directors advances", C23="120 accounts receivable", C23="720.2 Automobile - Insurance", C23="720.3 Automobile - License", C23="870.4 Rent - Insurance", C23="870.6 Rent - Property Tax", C23="870.7 Rent - Homeoffice", C23="870.9 Rent - Water"),
   0,
   IF(Dashboard!$F$5="Quick",
      IF(OR(C23="190 Automobile",C23="200 computer hardware",C23="210 Computer software",C23="220 Quickbooks software",C23="230 Office equipment",C23="240 Office furniture"),
         E23-(E23/(1+Dashboard!$F$4)),
         0
      ),
      IF(C23="750 Business promotion",
         E23-(E23/(1+4.793/100)),
         E23-(E23/(1+Dashboard!$F$4))
      )
   )
)</f>
        <v>0</v>
      </c>
      <c r="J23" s="26">
        <f>Bank3[[#This Row],[Money in/ (Money out)]]-Bank3[[#This Row],[GST/HST]]</f>
        <v>0</v>
      </c>
      <c r="L23" s="23">
        <f t="shared" si="1"/>
        <v>0</v>
      </c>
    </row>
    <row r="24" spans="1:12" x14ac:dyDescent="0.2">
      <c r="A24" s="399"/>
      <c r="D24" s="397">
        <f>_xlfn.XLOOKUP(C:C,Table1[for Import to Bank Register dropdown],Table1[for Pivot],0,0,1)</f>
        <v>0</v>
      </c>
      <c r="E24" s="400"/>
      <c r="F24" s="146">
        <f t="shared" si="0"/>
        <v>3333333</v>
      </c>
      <c r="G24" s="375">
        <f>G23+Bank3[[#This Row],[Money in/ (Money out)]]</f>
        <v>0</v>
      </c>
      <c r="I24" s="376">
        <f>IF(OR(C24="150 Directors advances", C24="120 accounts receivable", C24="720.2 Automobile - Insurance", C24="720.3 Automobile - License", C24="870.4 Rent - Insurance", C24="870.6 Rent - Property Tax", C24="870.7 Rent - Homeoffice", C24="870.9 Rent - Water"),
   0,
   IF(Dashboard!$F$5="Quick",
      IF(OR(C24="190 Automobile",C24="200 computer hardware",C24="210 Computer software",C24="220 Quickbooks software",C24="230 Office equipment",C24="240 Office furniture"),
         E24-(E24/(1+Dashboard!$F$4)),
         0
      ),
      IF(C24="750 Business promotion",
         E24-(E24/(1+4.793/100)),
         E24-(E24/(1+Dashboard!$F$4))
      )
   )
)</f>
        <v>0</v>
      </c>
      <c r="J24" s="26">
        <f>Bank3[[#This Row],[Money in/ (Money out)]]-Bank3[[#This Row],[GST/HST]]</f>
        <v>0</v>
      </c>
      <c r="L24" s="23">
        <f t="shared" si="1"/>
        <v>0</v>
      </c>
    </row>
    <row r="25" spans="1:12" x14ac:dyDescent="0.2">
      <c r="A25" s="399"/>
      <c r="D25" s="397">
        <f>_xlfn.XLOOKUP(C:C,Table1[for Import to Bank Register dropdown],Table1[for Pivot],0,0,1)</f>
        <v>0</v>
      </c>
      <c r="E25" s="400"/>
      <c r="F25" s="146">
        <f t="shared" si="0"/>
        <v>3333333</v>
      </c>
      <c r="G25" s="375">
        <f>G24+Bank3[[#This Row],[Money in/ (Money out)]]</f>
        <v>0</v>
      </c>
      <c r="I25" s="376">
        <f>IF(OR(C25="150 Directors advances", C25="120 accounts receivable", C25="720.2 Automobile - Insurance", C25="720.3 Automobile - License", C25="870.4 Rent - Insurance", C25="870.6 Rent - Property Tax", C25="870.7 Rent - Homeoffice", C25="870.9 Rent - Water"),
   0,
   IF(Dashboard!$F$5="Quick",
      IF(OR(C25="190 Automobile",C25="200 computer hardware",C25="210 Computer software",C25="220 Quickbooks software",C25="230 Office equipment",C25="240 Office furniture"),
         E25-(E25/(1+Dashboard!$F$4)),
         0
      ),
      IF(C25="750 Business promotion",
         E25-(E25/(1+4.793/100)),
         E25-(E25/(1+Dashboard!$F$4))
      )
   )
)</f>
        <v>0</v>
      </c>
      <c r="J25" s="26">
        <f>Bank3[[#This Row],[Money in/ (Money out)]]-Bank3[[#This Row],[GST/HST]]</f>
        <v>0</v>
      </c>
      <c r="L25" s="23">
        <f t="shared" si="1"/>
        <v>0</v>
      </c>
    </row>
    <row r="26" spans="1:12" x14ac:dyDescent="0.2">
      <c r="A26" s="399"/>
      <c r="D26" s="397">
        <f>_xlfn.XLOOKUP(C:C,Table1[for Import to Bank Register dropdown],Table1[for Pivot],0,0,1)</f>
        <v>0</v>
      </c>
      <c r="E26" s="400"/>
      <c r="F26" s="146">
        <f t="shared" si="0"/>
        <v>3333333</v>
      </c>
      <c r="G26" s="375">
        <f>G25+Bank3[[#This Row],[Money in/ (Money out)]]</f>
        <v>0</v>
      </c>
      <c r="I26" s="376">
        <f>IF(OR(C26="150 Directors advances", C26="120 accounts receivable", C26="720.2 Automobile - Insurance", C26="720.3 Automobile - License", C26="870.4 Rent - Insurance", C26="870.6 Rent - Property Tax", C26="870.7 Rent - Homeoffice", C26="870.9 Rent - Water"),
   0,
   IF(Dashboard!$F$5="Quick",
      IF(OR(C26="190 Automobile",C26="200 computer hardware",C26="210 Computer software",C26="220 Quickbooks software",C26="230 Office equipment",C26="240 Office furniture"),
         E26-(E26/(1+Dashboard!$F$4)),
         0
      ),
      IF(C26="750 Business promotion",
         E26-(E26/(1+4.793/100)),
         E26-(E26/(1+Dashboard!$F$4))
      )
   )
)</f>
        <v>0</v>
      </c>
      <c r="J26" s="26">
        <f>Bank3[[#This Row],[Money in/ (Money out)]]-Bank3[[#This Row],[GST/HST]]</f>
        <v>0</v>
      </c>
      <c r="L26" s="23">
        <f t="shared" si="1"/>
        <v>0</v>
      </c>
    </row>
    <row r="27" spans="1:12" x14ac:dyDescent="0.2">
      <c r="A27" s="399"/>
      <c r="D27" s="397">
        <f>_xlfn.XLOOKUP(C:C,Table1[for Import to Bank Register dropdown],Table1[for Pivot],0,0,1)</f>
        <v>0</v>
      </c>
      <c r="E27" s="403"/>
      <c r="F27" s="146">
        <f t="shared" si="0"/>
        <v>3333333</v>
      </c>
      <c r="G27" s="375">
        <f>G26+Bank3[[#This Row],[Money in/ (Money out)]]</f>
        <v>0</v>
      </c>
      <c r="I27" s="376">
        <f>IF(OR(C27="150 Directors advances", C27="120 accounts receivable", C27="720.2 Automobile - Insurance", C27="720.3 Automobile - License", C27="870.4 Rent - Insurance", C27="870.6 Rent - Property Tax", C27="870.7 Rent - Homeoffice", C27="870.9 Rent - Water"),
   0,
   IF(Dashboard!$F$5="Quick",
      IF(OR(C27="190 Automobile",C27="200 computer hardware",C27="210 Computer software",C27="220 Quickbooks software",C27="230 Office equipment",C27="240 Office furniture"),
         E27-(E27/(1+Dashboard!$F$4)),
         0
      ),
      IF(C27="750 Business promotion",
         E27-(E27/(1+4.793/100)),
         E27-(E27/(1+Dashboard!$F$4))
      )
   )
)</f>
        <v>0</v>
      </c>
      <c r="J27" s="26">
        <f>Bank3[[#This Row],[Money in/ (Money out)]]-Bank3[[#This Row],[GST/HST]]</f>
        <v>0</v>
      </c>
      <c r="L27" s="23">
        <f t="shared" si="1"/>
        <v>0</v>
      </c>
    </row>
    <row r="28" spans="1:12" x14ac:dyDescent="0.2">
      <c r="A28" s="399"/>
      <c r="D28" s="397">
        <f>_xlfn.XLOOKUP(C:C,Table1[for Import to Bank Register dropdown],Table1[for Pivot],0,0,1)</f>
        <v>0</v>
      </c>
      <c r="E28" s="403"/>
      <c r="F28" s="146">
        <f t="shared" si="0"/>
        <v>3333333</v>
      </c>
      <c r="G28" s="375">
        <f>G27+Bank3[[#This Row],[Money in/ (Money out)]]</f>
        <v>0</v>
      </c>
      <c r="I28" s="376">
        <f>IF(OR(C28="150 Directors advances", C28="120 accounts receivable", C28="720.2 Automobile - Insurance", C28="720.3 Automobile - License", C28="870.4 Rent - Insurance", C28="870.6 Rent - Property Tax", C28="870.7 Rent - Homeoffice", C28="870.9 Rent - Water"),
   0,
   IF(Dashboard!$F$5="Quick",
      IF(OR(C28="190 Automobile",C28="200 computer hardware",C28="210 Computer software",C28="220 Quickbooks software",C28="230 Office equipment",C28="240 Office furniture"),
         E28-(E28/(1+Dashboard!$F$4)),
         0
      ),
      IF(C28="750 Business promotion",
         E28-(E28/(1+4.793/100)),
         E28-(E28/(1+Dashboard!$F$4))
      )
   )
)</f>
        <v>0</v>
      </c>
      <c r="J28" s="26">
        <f>Bank3[[#This Row],[Money in/ (Money out)]]-Bank3[[#This Row],[GST/HST]]</f>
        <v>0</v>
      </c>
      <c r="L28" s="23">
        <f t="shared" si="1"/>
        <v>0</v>
      </c>
    </row>
    <row r="29" spans="1:12" x14ac:dyDescent="0.2">
      <c r="A29" s="399"/>
      <c r="D29" s="397">
        <f>_xlfn.XLOOKUP(C:C,Table1[for Import to Bank Register dropdown],Table1[for Pivot],0,0,1)</f>
        <v>0</v>
      </c>
      <c r="E29" s="403"/>
      <c r="F29" s="146">
        <f t="shared" si="0"/>
        <v>3333333</v>
      </c>
      <c r="G29" s="375">
        <f>G28+Bank3[[#This Row],[Money in/ (Money out)]]</f>
        <v>0</v>
      </c>
      <c r="I29" s="376">
        <f>IF(OR(C29="150 Directors advances", C29="120 accounts receivable", C29="720.2 Automobile - Insurance", C29="720.3 Automobile - License", C29="870.4 Rent - Insurance", C29="870.6 Rent - Property Tax", C29="870.7 Rent - Homeoffice", C29="870.9 Rent - Water"),
   0,
   IF(Dashboard!$F$5="Quick",
      IF(OR(C29="190 Automobile",C29="200 computer hardware",C29="210 Computer software",C29="220 Quickbooks software",C29="230 Office equipment",C29="240 Office furniture"),
         E29-(E29/(1+Dashboard!$F$4)),
         0
      ),
      IF(C29="750 Business promotion",
         E29-(E29/(1+4.793/100)),
         E29-(E29/(1+Dashboard!$F$4))
      )
   )
)</f>
        <v>0</v>
      </c>
      <c r="J29" s="26">
        <f>Bank3[[#This Row],[Money in/ (Money out)]]-Bank3[[#This Row],[GST/HST]]</f>
        <v>0</v>
      </c>
      <c r="L29" s="23">
        <f t="shared" si="1"/>
        <v>0</v>
      </c>
    </row>
    <row r="30" spans="1:12" x14ac:dyDescent="0.2">
      <c r="A30" s="399"/>
      <c r="D30" s="397">
        <f>_xlfn.XLOOKUP(C:C,Table1[for Import to Bank Register dropdown],Table1[for Pivot],0,0,1)</f>
        <v>0</v>
      </c>
      <c r="E30" s="403"/>
      <c r="F30" s="146">
        <f t="shared" si="0"/>
        <v>3333333</v>
      </c>
      <c r="G30" s="375">
        <f>G29+Bank3[[#This Row],[Money in/ (Money out)]]</f>
        <v>0</v>
      </c>
      <c r="I30" s="376">
        <f>IF(OR(C30="150 Directors advances", C30="120 accounts receivable", C30="720.2 Automobile - Insurance", C30="720.3 Automobile - License", C30="870.4 Rent - Insurance", C30="870.6 Rent - Property Tax", C30="870.7 Rent - Homeoffice", C30="870.9 Rent - Water"),
   0,
   IF(Dashboard!$F$5="Quick",
      IF(OR(C30="190 Automobile",C30="200 computer hardware",C30="210 Computer software",C30="220 Quickbooks software",C30="230 Office equipment",C30="240 Office furniture"),
         E30-(E30/(1+Dashboard!$F$4)),
         0
      ),
      IF(C30="750 Business promotion",
         E30-(E30/(1+4.793/100)),
         E30-(E30/(1+Dashboard!$F$4))
      )
   )
)</f>
        <v>0</v>
      </c>
      <c r="J30" s="26">
        <f>Bank3[[#This Row],[Money in/ (Money out)]]-Bank3[[#This Row],[GST/HST]]</f>
        <v>0</v>
      </c>
      <c r="L30" s="23">
        <f t="shared" si="1"/>
        <v>0</v>
      </c>
    </row>
    <row r="31" spans="1:12" x14ac:dyDescent="0.2">
      <c r="A31" s="399"/>
      <c r="D31" s="397">
        <f>_xlfn.XLOOKUP(C:C,Table1[for Import to Bank Register dropdown],Table1[for Pivot],0,0,1)</f>
        <v>0</v>
      </c>
      <c r="E31" s="403"/>
      <c r="F31" s="146">
        <f t="shared" si="0"/>
        <v>3333333</v>
      </c>
      <c r="G31" s="375">
        <f>G30+Bank3[[#This Row],[Money in/ (Money out)]]</f>
        <v>0</v>
      </c>
      <c r="I31" s="376">
        <f>IF(OR(C31="150 Directors advances", C31="120 accounts receivable", C31="720.2 Automobile - Insurance", C31="720.3 Automobile - License", C31="870.4 Rent - Insurance", C31="870.6 Rent - Property Tax", C31="870.7 Rent - Homeoffice", C31="870.9 Rent - Water"),
   0,
   IF(Dashboard!$F$5="Quick",
      IF(OR(C31="190 Automobile",C31="200 computer hardware",C31="210 Computer software",C31="220 Quickbooks software",C31="230 Office equipment",C31="240 Office furniture"),
         E31-(E31/(1+Dashboard!$F$4)),
         0
      ),
      IF(C31="750 Business promotion",
         E31-(E31/(1+4.793/100)),
         E31-(E31/(1+Dashboard!$F$4))
      )
   )
)</f>
        <v>0</v>
      </c>
      <c r="J31" s="26">
        <f>Bank3[[#This Row],[Money in/ (Money out)]]-Bank3[[#This Row],[GST/HST]]</f>
        <v>0</v>
      </c>
      <c r="L31" s="23">
        <f t="shared" si="1"/>
        <v>0</v>
      </c>
    </row>
    <row r="32" spans="1:12" x14ac:dyDescent="0.2">
      <c r="A32" s="399"/>
      <c r="D32" s="397">
        <f>_xlfn.XLOOKUP(C:C,Table1[for Import to Bank Register dropdown],Table1[for Pivot],0,0,1)</f>
        <v>0</v>
      </c>
      <c r="E32" s="403"/>
      <c r="F32" s="146">
        <f t="shared" si="0"/>
        <v>3333333</v>
      </c>
      <c r="G32" s="375">
        <f>G31+Bank3[[#This Row],[Money in/ (Money out)]]</f>
        <v>0</v>
      </c>
      <c r="I32" s="376">
        <f>IF(OR(C32="150 Directors advances", C32="120 accounts receivable", C32="720.2 Automobile - Insurance", C32="720.3 Automobile - License", C32="870.4 Rent - Insurance", C32="870.6 Rent - Property Tax", C32="870.7 Rent - Homeoffice", C32="870.9 Rent - Water"),
   0,
   IF(Dashboard!$F$5="Quick",
      IF(OR(C32="190 Automobile",C32="200 computer hardware",C32="210 Computer software",C32="220 Quickbooks software",C32="230 Office equipment",C32="240 Office furniture"),
         E32-(E32/(1+Dashboard!$F$4)),
         0
      ),
      IF(C32="750 Business promotion",
         E32-(E32/(1+4.793/100)),
         E32-(E32/(1+Dashboard!$F$4))
      )
   )
)</f>
        <v>0</v>
      </c>
      <c r="J32" s="26">
        <f>Bank3[[#This Row],[Money in/ (Money out)]]-Bank3[[#This Row],[GST/HST]]</f>
        <v>0</v>
      </c>
      <c r="L32" s="23">
        <f t="shared" si="1"/>
        <v>0</v>
      </c>
    </row>
    <row r="33" spans="1:12" x14ac:dyDescent="0.2">
      <c r="A33" s="399"/>
      <c r="D33" s="397">
        <f>_xlfn.XLOOKUP(C:C,Table1[for Import to Bank Register dropdown],Table1[for Pivot],0,0,1)</f>
        <v>0</v>
      </c>
      <c r="E33" s="403"/>
      <c r="F33" s="146">
        <f t="shared" si="0"/>
        <v>3333333</v>
      </c>
      <c r="G33" s="375">
        <f>G32+Bank3[[#This Row],[Money in/ (Money out)]]</f>
        <v>0</v>
      </c>
      <c r="I33" s="376">
        <f>IF(OR(C33="150 Directors advances", C33="120 accounts receivable", C33="720.2 Automobile - Insurance", C33="720.3 Automobile - License", C33="870.4 Rent - Insurance", C33="870.6 Rent - Property Tax", C33="870.7 Rent - Homeoffice", C33="870.9 Rent - Water"),
   0,
   IF(Dashboard!$F$5="Quick",
      IF(OR(C33="190 Automobile",C33="200 computer hardware",C33="210 Computer software",C33="220 Quickbooks software",C33="230 Office equipment",C33="240 Office furniture"),
         E33-(E33/(1+Dashboard!$F$4)),
         0
      ),
      IF(C33="750 Business promotion",
         E33-(E33/(1+4.793/100)),
         E33-(E33/(1+Dashboard!$F$4))
      )
   )
)</f>
        <v>0</v>
      </c>
      <c r="J33" s="26">
        <f>Bank3[[#This Row],[Money in/ (Money out)]]-Bank3[[#This Row],[GST/HST]]</f>
        <v>0</v>
      </c>
      <c r="L33" s="23">
        <f t="shared" si="1"/>
        <v>0</v>
      </c>
    </row>
    <row r="34" spans="1:12" x14ac:dyDescent="0.2">
      <c r="A34" s="399"/>
      <c r="D34" s="397">
        <f>_xlfn.XLOOKUP(C:C,Table1[for Import to Bank Register dropdown],Table1[for Pivot],0,0,1)</f>
        <v>0</v>
      </c>
      <c r="E34" s="403"/>
      <c r="F34" s="146">
        <f t="shared" si="0"/>
        <v>3333333</v>
      </c>
      <c r="G34" s="375">
        <f>G33+Bank3[[#This Row],[Money in/ (Money out)]]</f>
        <v>0</v>
      </c>
      <c r="I34" s="376">
        <f>IF(OR(C34="150 Directors advances", C34="120 accounts receivable", C34="720.2 Automobile - Insurance", C34="720.3 Automobile - License", C34="870.4 Rent - Insurance", C34="870.6 Rent - Property Tax", C34="870.7 Rent - Homeoffice", C34="870.9 Rent - Water"),
   0,
   IF(Dashboard!$F$5="Quick",
      IF(OR(C34="190 Automobile",C34="200 computer hardware",C34="210 Computer software",C34="220 Quickbooks software",C34="230 Office equipment",C34="240 Office furniture"),
         E34-(E34/(1+Dashboard!$F$4)),
         0
      ),
      IF(C34="750 Business promotion",
         E34-(E34/(1+4.793/100)),
         E34-(E34/(1+Dashboard!$F$4))
      )
   )
)</f>
        <v>0</v>
      </c>
      <c r="J34" s="26">
        <f>Bank3[[#This Row],[Money in/ (Money out)]]-Bank3[[#This Row],[GST/HST]]</f>
        <v>0</v>
      </c>
      <c r="L34" s="23">
        <f t="shared" si="1"/>
        <v>0</v>
      </c>
    </row>
    <row r="35" spans="1:12" x14ac:dyDescent="0.2">
      <c r="D35" s="397">
        <f>_xlfn.XLOOKUP(C:C,Table1[for Import to Bank Register dropdown],Table1[for Pivot],0,0,1)</f>
        <v>0</v>
      </c>
      <c r="E35" s="403"/>
      <c r="F35" s="146">
        <f t="shared" si="0"/>
        <v>3333333</v>
      </c>
      <c r="G35" s="375">
        <f>G34+Bank3[[#This Row],[Money in/ (Money out)]]</f>
        <v>0</v>
      </c>
      <c r="I35" s="376">
        <f>IF(OR(C35="150 Directors advances", C35="120 accounts receivable", C35="720.2 Automobile - Insurance", C35="720.3 Automobile - License", C35="870.4 Rent - Insurance", C35="870.6 Rent - Property Tax", C35="870.7 Rent - Homeoffice", C35="870.9 Rent - Water"),
   0,
   IF(Dashboard!$F$5="Quick",
      IF(OR(C35="190 Automobile",C35="200 computer hardware",C35="210 Computer software",C35="220 Quickbooks software",C35="230 Office equipment",C35="240 Office furniture"),
         E35-(E35/(1+Dashboard!$F$4)),
         0
      ),
      IF(C35="750 Business promotion",
         E35-(E35/(1+4.793/100)),
         E35-(E35/(1+Dashboard!$F$4))
      )
   )
)</f>
        <v>0</v>
      </c>
      <c r="J35" s="26">
        <f>Bank3[[#This Row],[Money in/ (Money out)]]-Bank3[[#This Row],[GST/HST]]</f>
        <v>0</v>
      </c>
      <c r="L35" s="23">
        <f t="shared" si="1"/>
        <v>0</v>
      </c>
    </row>
    <row r="36" spans="1:12" x14ac:dyDescent="0.2">
      <c r="D36" s="397">
        <f>_xlfn.XLOOKUP(C:C,Table1[for Import to Bank Register dropdown],Table1[for Pivot],0,0,1)</f>
        <v>0</v>
      </c>
      <c r="E36" s="403"/>
      <c r="F36" s="146">
        <f t="shared" si="0"/>
        <v>3333333</v>
      </c>
      <c r="G36" s="375">
        <f>G35+Bank3[[#This Row],[Money in/ (Money out)]]</f>
        <v>0</v>
      </c>
      <c r="I36" s="376">
        <f>IF(OR(C36="150 Directors advances", C36="120 accounts receivable", C36="720.2 Automobile - Insurance", C36="720.3 Automobile - License", C36="870.4 Rent - Insurance", C36="870.6 Rent - Property Tax", C36="870.7 Rent - Homeoffice", C36="870.9 Rent - Water"),
   0,
   IF(Dashboard!$F$5="Quick",
      IF(OR(C36="190 Automobile",C36="200 computer hardware",C36="210 Computer software",C36="220 Quickbooks software",C36="230 Office equipment",C36="240 Office furniture"),
         E36-(E36/(1+Dashboard!$F$4)),
         0
      ),
      IF(C36="750 Business promotion",
         E36-(E36/(1+4.793/100)),
         E36-(E36/(1+Dashboard!$F$4))
      )
   )
)</f>
        <v>0</v>
      </c>
      <c r="J36" s="26">
        <f>Bank3[[#This Row],[Money in/ (Money out)]]-Bank3[[#This Row],[GST/HST]]</f>
        <v>0</v>
      </c>
      <c r="L36" s="23">
        <f t="shared" si="1"/>
        <v>0</v>
      </c>
    </row>
    <row r="37" spans="1:12" x14ac:dyDescent="0.2">
      <c r="D37" s="397">
        <f>_xlfn.XLOOKUP(C:C,Table1[for Import to Bank Register dropdown],Table1[for Pivot],0,0,1)</f>
        <v>0</v>
      </c>
      <c r="E37" s="403"/>
      <c r="F37" s="146">
        <f t="shared" si="0"/>
        <v>3333333</v>
      </c>
      <c r="G37" s="375">
        <f>G36+Bank3[[#This Row],[Money in/ (Money out)]]</f>
        <v>0</v>
      </c>
      <c r="I37" s="376">
        <f>IF(OR(C37="150 Directors advances", C37="120 accounts receivable", C37="720.2 Automobile - Insurance", C37="720.3 Automobile - License", C37="870.4 Rent - Insurance", C37="870.6 Rent - Property Tax", C37="870.7 Rent - Homeoffice", C37="870.9 Rent - Water"),
   0,
   IF(Dashboard!$F$5="Quick",
      IF(OR(C37="190 Automobile",C37="200 computer hardware",C37="210 Computer software",C37="220 Quickbooks software",C37="230 Office equipment",C37="240 Office furniture"),
         E37-(E37/(1+Dashboard!$F$4)),
         0
      ),
      IF(C37="750 Business promotion",
         E37-(E37/(1+4.793/100)),
         E37-(E37/(1+Dashboard!$F$4))
      )
   )
)</f>
        <v>0</v>
      </c>
      <c r="J37" s="26">
        <f>Bank3[[#This Row],[Money in/ (Money out)]]-Bank3[[#This Row],[GST/HST]]</f>
        <v>0</v>
      </c>
      <c r="L37" s="23">
        <f t="shared" si="1"/>
        <v>0</v>
      </c>
    </row>
    <row r="38" spans="1:12" x14ac:dyDescent="0.2">
      <c r="D38" s="397">
        <f>_xlfn.XLOOKUP(C:C,Table1[for Import to Bank Register dropdown],Table1[for Pivot],0,0,1)</f>
        <v>0</v>
      </c>
      <c r="E38" s="403"/>
      <c r="F38" s="146">
        <f t="shared" si="0"/>
        <v>3333333</v>
      </c>
      <c r="G38" s="375">
        <f>G37+Bank3[[#This Row],[Money in/ (Money out)]]</f>
        <v>0</v>
      </c>
      <c r="I38" s="376">
        <f>IF(OR(C38="150 Directors advances", C38="120 accounts receivable", C38="720.2 Automobile - Insurance", C38="720.3 Automobile - License", C38="870.4 Rent - Insurance", C38="870.6 Rent - Property Tax", C38="870.7 Rent - Homeoffice", C38="870.9 Rent - Water"),
   0,
   IF(Dashboard!$F$5="Quick",
      IF(OR(C38="190 Automobile",C38="200 computer hardware",C38="210 Computer software",C38="220 Quickbooks software",C38="230 Office equipment",C38="240 Office furniture"),
         E38-(E38/(1+Dashboard!$F$4)),
         0
      ),
      IF(C38="750 Business promotion",
         E38-(E38/(1+4.793/100)),
         E38-(E38/(1+Dashboard!$F$4))
      )
   )
)</f>
        <v>0</v>
      </c>
      <c r="J38" s="26">
        <f>Bank3[[#This Row],[Money in/ (Money out)]]-Bank3[[#This Row],[GST/HST]]</f>
        <v>0</v>
      </c>
      <c r="L38" s="23">
        <f t="shared" si="1"/>
        <v>0</v>
      </c>
    </row>
    <row r="39" spans="1:12" x14ac:dyDescent="0.2">
      <c r="D39" s="397">
        <f>_xlfn.XLOOKUP(C:C,Table1[for Import to Bank Register dropdown],Table1[for Pivot],0,0,1)</f>
        <v>0</v>
      </c>
      <c r="E39" s="403"/>
      <c r="F39" s="146">
        <f t="shared" si="0"/>
        <v>3333333</v>
      </c>
      <c r="G39" s="375">
        <f>G38+Bank3[[#This Row],[Money in/ (Money out)]]</f>
        <v>0</v>
      </c>
      <c r="I39" s="376">
        <f>IF(OR(C39="150 Directors advances", C39="120 accounts receivable", C39="720.2 Automobile - Insurance", C39="720.3 Automobile - License", C39="870.4 Rent - Insurance", C39="870.6 Rent - Property Tax", C39="870.7 Rent - Homeoffice", C39="870.9 Rent - Water"),
   0,
   IF(Dashboard!$F$5="Quick",
      IF(OR(C39="190 Automobile",C39="200 computer hardware",C39="210 Computer software",C39="220 Quickbooks software",C39="230 Office equipment",C39="240 Office furniture"),
         E39-(E39/(1+Dashboard!$F$4)),
         0
      ),
      IF(C39="750 Business promotion",
         E39-(E39/(1+4.793/100)),
         E39-(E39/(1+Dashboard!$F$4))
      )
   )
)</f>
        <v>0</v>
      </c>
      <c r="J39" s="26">
        <f>Bank3[[#This Row],[Money in/ (Money out)]]-Bank3[[#This Row],[GST/HST]]</f>
        <v>0</v>
      </c>
      <c r="L39" s="23">
        <f t="shared" si="1"/>
        <v>0</v>
      </c>
    </row>
    <row r="40" spans="1:12" x14ac:dyDescent="0.2">
      <c r="D40" s="397">
        <f>_xlfn.XLOOKUP(C:C,Table1[for Import to Bank Register dropdown],Table1[for Pivot],0,0,1)</f>
        <v>0</v>
      </c>
      <c r="E40" s="403"/>
      <c r="F40" s="146">
        <f t="shared" si="0"/>
        <v>3333333</v>
      </c>
      <c r="G40" s="375">
        <f>G39+Bank3[[#This Row],[Money in/ (Money out)]]</f>
        <v>0</v>
      </c>
      <c r="I40" s="376">
        <f>IF(OR(C40="150 Directors advances", C40="120 accounts receivable", C40="720.2 Automobile - Insurance", C40="720.3 Automobile - License", C40="870.4 Rent - Insurance", C40="870.6 Rent - Property Tax", C40="870.7 Rent - Homeoffice", C40="870.9 Rent - Water"),
   0,
   IF(Dashboard!$F$5="Quick",
      IF(OR(C40="190 Automobile",C40="200 computer hardware",C40="210 Computer software",C40="220 Quickbooks software",C40="230 Office equipment",C40="240 Office furniture"),
         E40-(E40/(1+Dashboard!$F$4)),
         0
      ),
      IF(C40="750 Business promotion",
         E40-(E40/(1+4.793/100)),
         E40-(E40/(1+Dashboard!$F$4))
      )
   )
)</f>
        <v>0</v>
      </c>
      <c r="J40" s="26">
        <f>Bank3[[#This Row],[Money in/ (Money out)]]-Bank3[[#This Row],[GST/HST]]</f>
        <v>0</v>
      </c>
      <c r="L40" s="23">
        <f t="shared" si="1"/>
        <v>0</v>
      </c>
    </row>
    <row r="41" spans="1:12" x14ac:dyDescent="0.2">
      <c r="D41" s="397">
        <f>_xlfn.XLOOKUP(C:C,Table1[for Import to Bank Register dropdown],Table1[for Pivot],0,0,1)</f>
        <v>0</v>
      </c>
      <c r="E41" s="403"/>
      <c r="F41" s="146">
        <f t="shared" si="0"/>
        <v>3333333</v>
      </c>
      <c r="G41" s="375">
        <f>G40+Bank3[[#This Row],[Money in/ (Money out)]]</f>
        <v>0</v>
      </c>
      <c r="I41" s="376">
        <f>IF(OR(C41="150 Directors advances", C41="120 accounts receivable", C41="720.2 Automobile - Insurance", C41="720.3 Automobile - License", C41="870.4 Rent - Insurance", C41="870.6 Rent - Property Tax", C41="870.7 Rent - Homeoffice", C41="870.9 Rent - Water"),
   0,
   IF(Dashboard!$F$5="Quick",
      IF(OR(C41="190 Automobile",C41="200 computer hardware",C41="210 Computer software",C41="220 Quickbooks software",C41="230 Office equipment",C41="240 Office furniture"),
         E41-(E41/(1+Dashboard!$F$4)),
         0
      ),
      IF(C41="750 Business promotion",
         E41-(E41/(1+4.793/100)),
         E41-(E41/(1+Dashboard!$F$4))
      )
   )
)</f>
        <v>0</v>
      </c>
      <c r="J41" s="26">
        <f>Bank3[[#This Row],[Money in/ (Money out)]]-Bank3[[#This Row],[GST/HST]]</f>
        <v>0</v>
      </c>
      <c r="L41" s="23">
        <f t="shared" si="1"/>
        <v>0</v>
      </c>
    </row>
    <row r="42" spans="1:12" x14ac:dyDescent="0.2">
      <c r="D42" s="397">
        <f>_xlfn.XLOOKUP(C:C,Table1[for Import to Bank Register dropdown],Table1[for Pivot],0,0,1)</f>
        <v>0</v>
      </c>
      <c r="E42" s="403"/>
      <c r="F42" s="146">
        <f t="shared" si="0"/>
        <v>3333333</v>
      </c>
      <c r="G42" s="375">
        <f>G41+Bank3[[#This Row],[Money in/ (Money out)]]</f>
        <v>0</v>
      </c>
      <c r="I42" s="376">
        <f>IF(OR(C42="150 Directors advances", C42="120 accounts receivable", C42="720.2 Automobile - Insurance", C42="720.3 Automobile - License", C42="870.4 Rent - Insurance", C42="870.6 Rent - Property Tax", C42="870.7 Rent - Homeoffice", C42="870.9 Rent - Water"),
   0,
   IF(Dashboard!$F$5="Quick",
      IF(OR(C42="190 Automobile",C42="200 computer hardware",C42="210 Computer software",C42="220 Quickbooks software",C42="230 Office equipment",C42="240 Office furniture"),
         E42-(E42/(1+Dashboard!$F$4)),
         0
      ),
      IF(C42="750 Business promotion",
         E42-(E42/(1+4.793/100)),
         E42-(E42/(1+Dashboard!$F$4))
      )
   )
)</f>
        <v>0</v>
      </c>
      <c r="J42" s="26">
        <f>Bank3[[#This Row],[Money in/ (Money out)]]-Bank3[[#This Row],[GST/HST]]</f>
        <v>0</v>
      </c>
      <c r="L42" s="23">
        <f t="shared" si="1"/>
        <v>0</v>
      </c>
    </row>
    <row r="43" spans="1:12" x14ac:dyDescent="0.2">
      <c r="D43" s="397">
        <f>_xlfn.XLOOKUP(C:C,Table1[for Import to Bank Register dropdown],Table1[for Pivot],0,0,1)</f>
        <v>0</v>
      </c>
      <c r="E43" s="403"/>
      <c r="F43" s="146">
        <f t="shared" si="0"/>
        <v>3333333</v>
      </c>
      <c r="G43" s="375">
        <f>G42+Bank3[[#This Row],[Money in/ (Money out)]]</f>
        <v>0</v>
      </c>
      <c r="I43" s="376">
        <f>IF(OR(C43="150 Directors advances", C43="120 accounts receivable", C43="720.2 Automobile - Insurance", C43="720.3 Automobile - License", C43="870.4 Rent - Insurance", C43="870.6 Rent - Property Tax", C43="870.7 Rent - Homeoffice", C43="870.9 Rent - Water"),
   0,
   IF(Dashboard!$F$5="Quick",
      IF(OR(C43="190 Automobile",C43="200 computer hardware",C43="210 Computer software",C43="220 Quickbooks software",C43="230 Office equipment",C43="240 Office furniture"),
         E43-(E43/(1+Dashboard!$F$4)),
         0
      ),
      IF(C43="750 Business promotion",
         E43-(E43/(1+4.793/100)),
         E43-(E43/(1+Dashboard!$F$4))
      )
   )
)</f>
        <v>0</v>
      </c>
      <c r="J43" s="26">
        <f>Bank3[[#This Row],[Money in/ (Money out)]]-Bank3[[#This Row],[GST/HST]]</f>
        <v>0</v>
      </c>
      <c r="L43" s="23">
        <f t="shared" si="1"/>
        <v>0</v>
      </c>
    </row>
    <row r="44" spans="1:12" x14ac:dyDescent="0.2">
      <c r="D44" s="397">
        <f>_xlfn.XLOOKUP(C:C,Table1[for Import to Bank Register dropdown],Table1[for Pivot],0,0,1)</f>
        <v>0</v>
      </c>
      <c r="E44" s="403"/>
      <c r="F44" s="146">
        <f t="shared" si="0"/>
        <v>3333333</v>
      </c>
      <c r="G44" s="375">
        <f>G43+Bank3[[#This Row],[Money in/ (Money out)]]</f>
        <v>0</v>
      </c>
      <c r="I44" s="376">
        <f>IF(OR(C44="150 Directors advances", C44="120 accounts receivable", C44="720.2 Automobile - Insurance", C44="720.3 Automobile - License", C44="870.4 Rent - Insurance", C44="870.6 Rent - Property Tax", C44="870.7 Rent - Homeoffice", C44="870.9 Rent - Water"),
   0,
   IF(Dashboard!$F$5="Quick",
      IF(OR(C44="190 Automobile",C44="200 computer hardware",C44="210 Computer software",C44="220 Quickbooks software",C44="230 Office equipment",C44="240 Office furniture"),
         E44-(E44/(1+Dashboard!$F$4)),
         0
      ),
      IF(C44="750 Business promotion",
         E44-(E44/(1+4.793/100)),
         E44-(E44/(1+Dashboard!$F$4))
      )
   )
)</f>
        <v>0</v>
      </c>
      <c r="J44" s="26">
        <f>Bank3[[#This Row],[Money in/ (Money out)]]-Bank3[[#This Row],[GST/HST]]</f>
        <v>0</v>
      </c>
      <c r="L44" s="23">
        <f t="shared" si="1"/>
        <v>0</v>
      </c>
    </row>
    <row r="45" spans="1:12" x14ac:dyDescent="0.2">
      <c r="D45" s="397">
        <f>_xlfn.XLOOKUP(C:C,Table1[for Import to Bank Register dropdown],Table1[for Pivot],0,0,1)</f>
        <v>0</v>
      </c>
      <c r="E45" s="403"/>
      <c r="F45" s="146">
        <f t="shared" si="0"/>
        <v>3333333</v>
      </c>
      <c r="G45" s="375">
        <f>G44+Bank3[[#This Row],[Money in/ (Money out)]]</f>
        <v>0</v>
      </c>
      <c r="I45" s="376">
        <f>IF(OR(C45="150 Directors advances", C45="120 accounts receivable", C45="720.2 Automobile - Insurance", C45="720.3 Automobile - License", C45="870.4 Rent - Insurance", C45="870.6 Rent - Property Tax", C45="870.7 Rent - Homeoffice", C45="870.9 Rent - Water"),
   0,
   IF(Dashboard!$F$5="Quick",
      IF(OR(C45="190 Automobile",C45="200 computer hardware",C45="210 Computer software",C45="220 Quickbooks software",C45="230 Office equipment",C45="240 Office furniture"),
         E45-(E45/(1+Dashboard!$F$4)),
         0
      ),
      IF(C45="750 Business promotion",
         E45-(E45/(1+4.793/100)),
         E45-(E45/(1+Dashboard!$F$4))
      )
   )
)</f>
        <v>0</v>
      </c>
      <c r="J45" s="26">
        <f>Bank3[[#This Row],[Money in/ (Money out)]]-Bank3[[#This Row],[GST/HST]]</f>
        <v>0</v>
      </c>
      <c r="L45" s="23">
        <f t="shared" si="1"/>
        <v>0</v>
      </c>
    </row>
    <row r="46" spans="1:12" x14ac:dyDescent="0.2">
      <c r="D46" s="397">
        <f>_xlfn.XLOOKUP(C:C,Table1[for Import to Bank Register dropdown],Table1[for Pivot],0,0,1)</f>
        <v>0</v>
      </c>
      <c r="E46" s="403"/>
      <c r="F46" s="146">
        <f t="shared" si="0"/>
        <v>3333333</v>
      </c>
      <c r="G46" s="375">
        <f>G45+Bank3[[#This Row],[Money in/ (Money out)]]</f>
        <v>0</v>
      </c>
      <c r="I46" s="376">
        <f>IF(OR(C46="150 Directors advances", C46="120 accounts receivable", C46="720.2 Automobile - Insurance", C46="720.3 Automobile - License", C46="870.4 Rent - Insurance", C46="870.6 Rent - Property Tax", C46="870.7 Rent - Homeoffice", C46="870.9 Rent - Water"),
   0,
   IF(Dashboard!$F$5="Quick",
      IF(OR(C46="190 Automobile",C46="200 computer hardware",C46="210 Computer software",C46="220 Quickbooks software",C46="230 Office equipment",C46="240 Office furniture"),
         E46-(E46/(1+Dashboard!$F$4)),
         0
      ),
      IF(C46="750 Business promotion",
         E46-(E46/(1+4.793/100)),
         E46-(E46/(1+Dashboard!$F$4))
      )
   )
)</f>
        <v>0</v>
      </c>
      <c r="J46" s="26">
        <f>Bank3[[#This Row],[Money in/ (Money out)]]-Bank3[[#This Row],[GST/HST]]</f>
        <v>0</v>
      </c>
      <c r="L46" s="23">
        <f t="shared" si="1"/>
        <v>0</v>
      </c>
    </row>
    <row r="47" spans="1:12" x14ac:dyDescent="0.2">
      <c r="D47" s="397">
        <f>_xlfn.XLOOKUP(C:C,Table1[for Import to Bank Register dropdown],Table1[for Pivot],0,0,1)</f>
        <v>0</v>
      </c>
      <c r="E47" s="403"/>
      <c r="F47" s="146">
        <f t="shared" si="0"/>
        <v>3333333</v>
      </c>
      <c r="G47" s="375">
        <f>G46+Bank3[[#This Row],[Money in/ (Money out)]]</f>
        <v>0</v>
      </c>
      <c r="I47" s="376">
        <f>IF(OR(C47="150 Directors advances", C47="120 accounts receivable", C47="720.2 Automobile - Insurance", C47="720.3 Automobile - License", C47="870.4 Rent - Insurance", C47="870.6 Rent - Property Tax", C47="870.7 Rent - Homeoffice", C47="870.9 Rent - Water"),
   0,
   IF(Dashboard!$F$5="Quick",
      IF(OR(C47="190 Automobile",C47="200 computer hardware",C47="210 Computer software",C47="220 Quickbooks software",C47="230 Office equipment",C47="240 Office furniture"),
         E47-(E47/(1+Dashboard!$F$4)),
         0
      ),
      IF(C47="750 Business promotion",
         E47-(E47/(1+4.793/100)),
         E47-(E47/(1+Dashboard!$F$4))
      )
   )
)</f>
        <v>0</v>
      </c>
      <c r="J47" s="26">
        <f>Bank3[[#This Row],[Money in/ (Money out)]]-Bank3[[#This Row],[GST/HST]]</f>
        <v>0</v>
      </c>
      <c r="L47" s="23">
        <f t="shared" si="1"/>
        <v>0</v>
      </c>
    </row>
    <row r="48" spans="1:12" x14ac:dyDescent="0.2">
      <c r="D48" s="397">
        <f>_xlfn.XLOOKUP(C:C,Table1[for Import to Bank Register dropdown],Table1[for Pivot],0,0,1)</f>
        <v>0</v>
      </c>
      <c r="E48" s="403"/>
      <c r="F48" s="146">
        <f t="shared" si="0"/>
        <v>3333333</v>
      </c>
      <c r="G48" s="375">
        <f>G47+Bank3[[#This Row],[Money in/ (Money out)]]</f>
        <v>0</v>
      </c>
      <c r="I48" s="376">
        <f>IF(OR(C48="150 Directors advances", C48="120 accounts receivable", C48="720.2 Automobile - Insurance", C48="720.3 Automobile - License", C48="870.4 Rent - Insurance", C48="870.6 Rent - Property Tax", C48="870.7 Rent - Homeoffice", C48="870.9 Rent - Water"),
   0,
   IF(Dashboard!$F$5="Quick",
      IF(OR(C48="190 Automobile",C48="200 computer hardware",C48="210 Computer software",C48="220 Quickbooks software",C48="230 Office equipment",C48="240 Office furniture"),
         E48-(E48/(1+Dashboard!$F$4)),
         0
      ),
      IF(C48="750 Business promotion",
         E48-(E48/(1+4.793/100)),
         E48-(E48/(1+Dashboard!$F$4))
      )
   )
)</f>
        <v>0</v>
      </c>
      <c r="J48" s="26">
        <f>Bank3[[#This Row],[Money in/ (Money out)]]-Bank3[[#This Row],[GST/HST]]</f>
        <v>0</v>
      </c>
      <c r="L48" s="23">
        <f t="shared" si="1"/>
        <v>0</v>
      </c>
    </row>
    <row r="49" spans="4:12" x14ac:dyDescent="0.2">
      <c r="D49" s="397">
        <f>_xlfn.XLOOKUP(C:C,Table1[for Import to Bank Register dropdown],Table1[for Pivot],0,0,1)</f>
        <v>0</v>
      </c>
      <c r="E49" s="403"/>
      <c r="F49" s="146">
        <f t="shared" si="0"/>
        <v>3333333</v>
      </c>
      <c r="G49" s="375">
        <f>G48+Bank3[[#This Row],[Money in/ (Money out)]]</f>
        <v>0</v>
      </c>
      <c r="I49" s="376">
        <f>IF(OR(C49="150 Directors advances", C49="120 accounts receivable", C49="720.2 Automobile - Insurance", C49="720.3 Automobile - License", C49="870.4 Rent - Insurance", C49="870.6 Rent - Property Tax", C49="870.7 Rent - Homeoffice", C49="870.9 Rent - Water"),
   0,
   IF(Dashboard!$F$5="Quick",
      IF(OR(C49="190 Automobile",C49="200 computer hardware",C49="210 Computer software",C49="220 Quickbooks software",C49="230 Office equipment",C49="240 Office furniture"),
         E49-(E49/(1+Dashboard!$F$4)),
         0
      ),
      IF(C49="750 Business promotion",
         E49-(E49/(1+4.793/100)),
         E49-(E49/(1+Dashboard!$F$4))
      )
   )
)</f>
        <v>0</v>
      </c>
      <c r="J49" s="26">
        <f>Bank3[[#This Row],[Money in/ (Money out)]]-Bank3[[#This Row],[GST/HST]]</f>
        <v>0</v>
      </c>
      <c r="L49" s="23">
        <f t="shared" si="1"/>
        <v>0</v>
      </c>
    </row>
    <row r="50" spans="4:12" x14ac:dyDescent="0.2">
      <c r="D50" s="397">
        <f>_xlfn.XLOOKUP(C:C,Table1[for Import to Bank Register dropdown],Table1[for Pivot],0,0,1)</f>
        <v>0</v>
      </c>
      <c r="E50" s="403"/>
      <c r="F50" s="146">
        <f t="shared" si="0"/>
        <v>3333333</v>
      </c>
      <c r="G50" s="375">
        <f>G49+Bank3[[#This Row],[Money in/ (Money out)]]</f>
        <v>0</v>
      </c>
      <c r="I50" s="376">
        <f>IF(OR(C50="150 Directors advances", C50="120 accounts receivable", C50="720.2 Automobile - Insurance", C50="720.3 Automobile - License", C50="870.4 Rent - Insurance", C50="870.6 Rent - Property Tax", C50="870.7 Rent - Homeoffice", C50="870.9 Rent - Water"),
   0,
   IF(Dashboard!$F$5="Quick",
      IF(OR(C50="190 Automobile",C50="200 computer hardware",C50="210 Computer software",C50="220 Quickbooks software",C50="230 Office equipment",C50="240 Office furniture"),
         E50-(E50/(1+Dashboard!$F$4)),
         0
      ),
      IF(C50="750 Business promotion",
         E50-(E50/(1+4.793/100)),
         E50-(E50/(1+Dashboard!$F$4))
      )
   )
)</f>
        <v>0</v>
      </c>
      <c r="J50" s="26">
        <f>Bank3[[#This Row],[Money in/ (Money out)]]-Bank3[[#This Row],[GST/HST]]</f>
        <v>0</v>
      </c>
      <c r="L50" s="23">
        <f t="shared" si="1"/>
        <v>0</v>
      </c>
    </row>
    <row r="51" spans="4:12" x14ac:dyDescent="0.2">
      <c r="D51" s="397">
        <f>_xlfn.XLOOKUP(C:C,Table1[for Import to Bank Register dropdown],Table1[for Pivot],0,0,1)</f>
        <v>0</v>
      </c>
      <c r="E51" s="403"/>
      <c r="F51" s="146">
        <f t="shared" si="0"/>
        <v>3333333</v>
      </c>
      <c r="G51" s="375">
        <f>G50+Bank3[[#This Row],[Money in/ (Money out)]]</f>
        <v>0</v>
      </c>
      <c r="I51" s="376">
        <f>IF(OR(C51="150 Directors advances", C51="120 accounts receivable", C51="720.2 Automobile - Insurance", C51="720.3 Automobile - License", C51="870.4 Rent - Insurance", C51="870.6 Rent - Property Tax", C51="870.7 Rent - Homeoffice", C51="870.9 Rent - Water"),
   0,
   IF(Dashboard!$F$5="Quick",
      IF(OR(C51="190 Automobile",C51="200 computer hardware",C51="210 Computer software",C51="220 Quickbooks software",C51="230 Office equipment",C51="240 Office furniture"),
         E51-(E51/(1+Dashboard!$F$4)),
         0
      ),
      IF(C51="750 Business promotion",
         E51-(E51/(1+4.793/100)),
         E51-(E51/(1+Dashboard!$F$4))
      )
   )
)</f>
        <v>0</v>
      </c>
      <c r="J51" s="26">
        <f>Bank3[[#This Row],[Money in/ (Money out)]]-Bank3[[#This Row],[GST/HST]]</f>
        <v>0</v>
      </c>
      <c r="L51" s="23">
        <f t="shared" si="1"/>
        <v>0</v>
      </c>
    </row>
    <row r="52" spans="4:12" x14ac:dyDescent="0.2">
      <c r="D52" s="397">
        <f>_xlfn.XLOOKUP(C:C,Table1[for Import to Bank Register dropdown],Table1[for Pivot],0,0,1)</f>
        <v>0</v>
      </c>
      <c r="E52" s="403"/>
      <c r="F52" s="146">
        <f t="shared" si="0"/>
        <v>3333333</v>
      </c>
      <c r="G52" s="375">
        <f>G51+Bank3[[#This Row],[Money in/ (Money out)]]</f>
        <v>0</v>
      </c>
      <c r="I52" s="376">
        <f>IF(OR(C52="150 Directors advances", C52="120 accounts receivable", C52="720.2 Automobile - Insurance", C52="720.3 Automobile - License", C52="870.4 Rent - Insurance", C52="870.6 Rent - Property Tax", C52="870.7 Rent - Homeoffice", C52="870.9 Rent - Water"),
   0,
   IF(Dashboard!$F$5="Quick",
      IF(OR(C52="190 Automobile",C52="200 computer hardware",C52="210 Computer software",C52="220 Quickbooks software",C52="230 Office equipment",C52="240 Office furniture"),
         E52-(E52/(1+Dashboard!$F$4)),
         0
      ),
      IF(C52="750 Business promotion",
         E52-(E52/(1+4.793/100)),
         E52-(E52/(1+Dashboard!$F$4))
      )
   )
)</f>
        <v>0</v>
      </c>
      <c r="J52" s="26">
        <f>Bank3[[#This Row],[Money in/ (Money out)]]-Bank3[[#This Row],[GST/HST]]</f>
        <v>0</v>
      </c>
      <c r="L52" s="23">
        <f t="shared" si="1"/>
        <v>0</v>
      </c>
    </row>
    <row r="53" spans="4:12" x14ac:dyDescent="0.2">
      <c r="D53" s="397">
        <f>_xlfn.XLOOKUP(C:C,Table1[for Import to Bank Register dropdown],Table1[for Pivot],0,0,1)</f>
        <v>0</v>
      </c>
      <c r="E53" s="403"/>
      <c r="F53" s="146">
        <f t="shared" si="0"/>
        <v>3333333</v>
      </c>
      <c r="G53" s="375">
        <f>G52+Bank3[[#This Row],[Money in/ (Money out)]]</f>
        <v>0</v>
      </c>
      <c r="I53" s="376">
        <f>IF(OR(C53="150 Directors advances", C53="120 accounts receivable", C53="720.2 Automobile - Insurance", C53="720.3 Automobile - License", C53="870.4 Rent - Insurance", C53="870.6 Rent - Property Tax", C53="870.7 Rent - Homeoffice", C53="870.9 Rent - Water"),
   0,
   IF(Dashboard!$F$5="Quick",
      IF(OR(C53="190 Automobile",C53="200 computer hardware",C53="210 Computer software",C53="220 Quickbooks software",C53="230 Office equipment",C53="240 Office furniture"),
         E53-(E53/(1+Dashboard!$F$4)),
         0
      ),
      IF(C53="750 Business promotion",
         E53-(E53/(1+4.793/100)),
         E53-(E53/(1+Dashboard!$F$4))
      )
   )
)</f>
        <v>0</v>
      </c>
      <c r="J53" s="26">
        <f>Bank3[[#This Row],[Money in/ (Money out)]]-Bank3[[#This Row],[GST/HST]]</f>
        <v>0</v>
      </c>
      <c r="L53" s="23">
        <f t="shared" si="1"/>
        <v>0</v>
      </c>
    </row>
    <row r="54" spans="4:12" x14ac:dyDescent="0.2">
      <c r="D54" s="397">
        <f>_xlfn.XLOOKUP(C:C,Table1[for Import to Bank Register dropdown],Table1[for Pivot],0,0,1)</f>
        <v>0</v>
      </c>
      <c r="E54" s="403"/>
      <c r="F54" s="146">
        <f t="shared" si="0"/>
        <v>3333333</v>
      </c>
      <c r="G54" s="375">
        <f>G53+Bank3[[#This Row],[Money in/ (Money out)]]</f>
        <v>0</v>
      </c>
      <c r="I54" s="376">
        <f>IF(OR(C54="150 Directors advances", C54="120 accounts receivable", C54="720.2 Automobile - Insurance", C54="720.3 Automobile - License", C54="870.4 Rent - Insurance", C54="870.6 Rent - Property Tax", C54="870.7 Rent - Homeoffice", C54="870.9 Rent - Water"),
   0,
   IF(Dashboard!$F$5="Quick",
      IF(OR(C54="190 Automobile",C54="200 computer hardware",C54="210 Computer software",C54="220 Quickbooks software",C54="230 Office equipment",C54="240 Office furniture"),
         E54-(E54/(1+Dashboard!$F$4)),
         0
      ),
      IF(C54="750 Business promotion",
         E54-(E54/(1+4.793/100)),
         E54-(E54/(1+Dashboard!$F$4))
      )
   )
)</f>
        <v>0</v>
      </c>
      <c r="J54" s="26">
        <f>Bank3[[#This Row],[Money in/ (Money out)]]-Bank3[[#This Row],[GST/HST]]</f>
        <v>0</v>
      </c>
      <c r="L54" s="23">
        <f t="shared" si="1"/>
        <v>0</v>
      </c>
    </row>
    <row r="55" spans="4:12" x14ac:dyDescent="0.2">
      <c r="D55" s="397">
        <f>_xlfn.XLOOKUP(C:C,Table1[for Import to Bank Register dropdown],Table1[for Pivot],0,0,1)</f>
        <v>0</v>
      </c>
      <c r="E55" s="403"/>
      <c r="F55" s="146">
        <f t="shared" si="0"/>
        <v>3333333</v>
      </c>
      <c r="G55" s="375">
        <f>G54+Bank3[[#This Row],[Money in/ (Money out)]]</f>
        <v>0</v>
      </c>
      <c r="I55" s="376">
        <f>IF(OR(C55="150 Directors advances", C55="120 accounts receivable", C55="720.2 Automobile - Insurance", C55="720.3 Automobile - License", C55="870.4 Rent - Insurance", C55="870.6 Rent - Property Tax", C55="870.7 Rent - Homeoffice", C55="870.9 Rent - Water"),
   0,
   IF(Dashboard!$F$5="Quick",
      IF(OR(C55="190 Automobile",C55="200 computer hardware",C55="210 Computer software",C55="220 Quickbooks software",C55="230 Office equipment",C55="240 Office furniture"),
         E55-(E55/(1+Dashboard!$F$4)),
         0
      ),
      IF(C55="750 Business promotion",
         E55-(E55/(1+4.793/100)),
         E55-(E55/(1+Dashboard!$F$4))
      )
   )
)</f>
        <v>0</v>
      </c>
      <c r="J55" s="26">
        <f>Bank3[[#This Row],[Money in/ (Money out)]]-Bank3[[#This Row],[GST/HST]]</f>
        <v>0</v>
      </c>
      <c r="L55" s="23">
        <f t="shared" si="1"/>
        <v>0</v>
      </c>
    </row>
    <row r="56" spans="4:12" x14ac:dyDescent="0.2">
      <c r="D56" s="397">
        <f>_xlfn.XLOOKUP(C:C,Table1[for Import to Bank Register dropdown],Table1[for Pivot],0,0,1)</f>
        <v>0</v>
      </c>
      <c r="E56" s="403"/>
      <c r="F56" s="146">
        <f t="shared" si="0"/>
        <v>3333333</v>
      </c>
      <c r="G56" s="375">
        <f>G55+Bank3[[#This Row],[Money in/ (Money out)]]</f>
        <v>0</v>
      </c>
      <c r="I56" s="376">
        <f>IF(OR(C56="150 Directors advances", C56="120 accounts receivable", C56="720.2 Automobile - Insurance", C56="720.3 Automobile - License", C56="870.4 Rent - Insurance", C56="870.6 Rent - Property Tax", C56="870.7 Rent - Homeoffice", C56="870.9 Rent - Water"),
   0,
   IF(Dashboard!$F$5="Quick",
      IF(OR(C56="190 Automobile",C56="200 computer hardware",C56="210 Computer software",C56="220 Quickbooks software",C56="230 Office equipment",C56="240 Office furniture"),
         E56-(E56/(1+Dashboard!$F$4)),
         0
      ),
      IF(C56="750 Business promotion",
         E56-(E56/(1+4.793/100)),
         E56-(E56/(1+Dashboard!$F$4))
      )
   )
)</f>
        <v>0</v>
      </c>
      <c r="J56" s="26">
        <f>Bank3[[#This Row],[Money in/ (Money out)]]-Bank3[[#This Row],[GST/HST]]</f>
        <v>0</v>
      </c>
      <c r="L56" s="23">
        <f t="shared" si="1"/>
        <v>0</v>
      </c>
    </row>
    <row r="57" spans="4:12" x14ac:dyDescent="0.2">
      <c r="D57" s="397">
        <f>_xlfn.XLOOKUP(C:C,Table1[for Import to Bank Register dropdown],Table1[for Pivot],0,0,1)</f>
        <v>0</v>
      </c>
      <c r="E57" s="403"/>
      <c r="F57" s="146">
        <f t="shared" si="0"/>
        <v>3333333</v>
      </c>
      <c r="G57" s="375">
        <f>G56+Bank3[[#This Row],[Money in/ (Money out)]]</f>
        <v>0</v>
      </c>
      <c r="I57" s="376">
        <f>IF(OR(C57="150 Directors advances", C57="120 accounts receivable", C57="720.2 Automobile - Insurance", C57="720.3 Automobile - License", C57="870.4 Rent - Insurance", C57="870.6 Rent - Property Tax", C57="870.7 Rent - Homeoffice", C57="870.9 Rent - Water"),
   0,
   IF(Dashboard!$F$5="Quick",
      IF(OR(C57="190 Automobile",C57="200 computer hardware",C57="210 Computer software",C57="220 Quickbooks software",C57="230 Office equipment",C57="240 Office furniture"),
         E57-(E57/(1+Dashboard!$F$4)),
         0
      ),
      IF(C57="750 Business promotion",
         E57-(E57/(1+4.793/100)),
         E57-(E57/(1+Dashboard!$F$4))
      )
   )
)</f>
        <v>0</v>
      </c>
      <c r="J57" s="26">
        <f>Bank3[[#This Row],[Money in/ (Money out)]]-Bank3[[#This Row],[GST/HST]]</f>
        <v>0</v>
      </c>
      <c r="L57" s="23">
        <f t="shared" si="1"/>
        <v>0</v>
      </c>
    </row>
    <row r="58" spans="4:12" x14ac:dyDescent="0.2">
      <c r="D58" s="397">
        <f>_xlfn.XLOOKUP(C:C,Table1[for Import to Bank Register dropdown],Table1[for Pivot],0,0,1)</f>
        <v>0</v>
      </c>
      <c r="E58" s="403"/>
      <c r="F58" s="146">
        <f t="shared" si="0"/>
        <v>3333333</v>
      </c>
      <c r="G58" s="375">
        <f>G57+Bank3[[#This Row],[Money in/ (Money out)]]</f>
        <v>0</v>
      </c>
      <c r="I58" s="376">
        <f>IF(OR(C58="150 Directors advances", C58="120 accounts receivable", C58="720.2 Automobile - Insurance", C58="720.3 Automobile - License", C58="870.4 Rent - Insurance", C58="870.6 Rent - Property Tax", C58="870.7 Rent - Homeoffice", C58="870.9 Rent - Water"),
   0,
   IF(Dashboard!$F$5="Quick",
      IF(OR(C58="190 Automobile",C58="200 computer hardware",C58="210 Computer software",C58="220 Quickbooks software",C58="230 Office equipment",C58="240 Office furniture"),
         E58-(E58/(1+Dashboard!$F$4)),
         0
      ),
      IF(C58="750 Business promotion",
         E58-(E58/(1+4.793/100)),
         E58-(E58/(1+Dashboard!$F$4))
      )
   )
)</f>
        <v>0</v>
      </c>
      <c r="J58" s="26">
        <f>Bank3[[#This Row],[Money in/ (Money out)]]-Bank3[[#This Row],[GST/HST]]</f>
        <v>0</v>
      </c>
      <c r="L58" s="23">
        <f t="shared" si="1"/>
        <v>0</v>
      </c>
    </row>
    <row r="59" spans="4:12" x14ac:dyDescent="0.2">
      <c r="D59" s="397">
        <f>_xlfn.XLOOKUP(C:C,Table1[for Import to Bank Register dropdown],Table1[for Pivot],0,0,1)</f>
        <v>0</v>
      </c>
      <c r="E59" s="403"/>
      <c r="F59" s="146">
        <f t="shared" si="0"/>
        <v>3333333</v>
      </c>
      <c r="G59" s="375">
        <f>G58+Bank3[[#This Row],[Money in/ (Money out)]]</f>
        <v>0</v>
      </c>
      <c r="I59" s="376">
        <f>IF(OR(C59="150 Directors advances", C59="120 accounts receivable", C59="720.2 Automobile - Insurance", C59="720.3 Automobile - License", C59="870.4 Rent - Insurance", C59="870.6 Rent - Property Tax", C59="870.7 Rent - Homeoffice", C59="870.9 Rent - Water"),
   0,
   IF(Dashboard!$F$5="Quick",
      IF(OR(C59="190 Automobile",C59="200 computer hardware",C59="210 Computer software",C59="220 Quickbooks software",C59="230 Office equipment",C59="240 Office furniture"),
         E59-(E59/(1+Dashboard!$F$4)),
         0
      ),
      IF(C59="750 Business promotion",
         E59-(E59/(1+4.793/100)),
         E59-(E59/(1+Dashboard!$F$4))
      )
   )
)</f>
        <v>0</v>
      </c>
      <c r="J59" s="26">
        <f>Bank3[[#This Row],[Money in/ (Money out)]]-Bank3[[#This Row],[GST/HST]]</f>
        <v>0</v>
      </c>
      <c r="L59" s="23">
        <f t="shared" si="1"/>
        <v>0</v>
      </c>
    </row>
    <row r="60" spans="4:12" x14ac:dyDescent="0.2">
      <c r="D60" s="397">
        <f>_xlfn.XLOOKUP(C:C,Table1[for Import to Bank Register dropdown],Table1[for Pivot],0,0,1)</f>
        <v>0</v>
      </c>
      <c r="E60" s="403"/>
      <c r="F60" s="146">
        <f t="shared" si="0"/>
        <v>3333333</v>
      </c>
      <c r="G60" s="375">
        <f>G59+Bank3[[#This Row],[Money in/ (Money out)]]</f>
        <v>0</v>
      </c>
      <c r="I60" s="376">
        <f>IF(OR(C60="150 Directors advances", C60="120 accounts receivable", C60="720.2 Automobile - Insurance", C60="720.3 Automobile - License", C60="870.4 Rent - Insurance", C60="870.6 Rent - Property Tax", C60="870.7 Rent - Homeoffice", C60="870.9 Rent - Water"),
   0,
   IF(Dashboard!$F$5="Quick",
      IF(OR(C60="190 Automobile",C60="200 computer hardware",C60="210 Computer software",C60="220 Quickbooks software",C60="230 Office equipment",C60="240 Office furniture"),
         E60-(E60/(1+Dashboard!$F$4)),
         0
      ),
      IF(C60="750 Business promotion",
         E60-(E60/(1+4.793/100)),
         E60-(E60/(1+Dashboard!$F$4))
      )
   )
)</f>
        <v>0</v>
      </c>
      <c r="J60" s="26">
        <f>Bank3[[#This Row],[Money in/ (Money out)]]-Bank3[[#This Row],[GST/HST]]</f>
        <v>0</v>
      </c>
      <c r="L60" s="23">
        <f t="shared" si="1"/>
        <v>0</v>
      </c>
    </row>
    <row r="61" spans="4:12" x14ac:dyDescent="0.2">
      <c r="D61" s="397">
        <f>_xlfn.XLOOKUP(C:C,Table1[for Import to Bank Register dropdown],Table1[for Pivot],0,0,1)</f>
        <v>0</v>
      </c>
      <c r="E61" s="403"/>
      <c r="F61" s="146">
        <f t="shared" si="0"/>
        <v>3333333</v>
      </c>
      <c r="G61" s="375">
        <f>G60+Bank3[[#This Row],[Money in/ (Money out)]]</f>
        <v>0</v>
      </c>
      <c r="I61" s="376">
        <f>IF(OR(C61="150 Directors advances", C61="120 accounts receivable", C61="720.2 Automobile - Insurance", C61="720.3 Automobile - License", C61="870.4 Rent - Insurance", C61="870.6 Rent - Property Tax", C61="870.7 Rent - Homeoffice", C61="870.9 Rent - Water"),
   0,
   IF(Dashboard!$F$5="Quick",
      IF(OR(C61="190 Automobile",C61="200 computer hardware",C61="210 Computer software",C61="220 Quickbooks software",C61="230 Office equipment",C61="240 Office furniture"),
         E61-(E61/(1+Dashboard!$F$4)),
         0
      ),
      IF(C61="750 Business promotion",
         E61-(E61/(1+4.793/100)),
         E61-(E61/(1+Dashboard!$F$4))
      )
   )
)</f>
        <v>0</v>
      </c>
      <c r="J61" s="26">
        <f>Bank3[[#This Row],[Money in/ (Money out)]]-Bank3[[#This Row],[GST/HST]]</f>
        <v>0</v>
      </c>
      <c r="L61" s="23">
        <f t="shared" si="1"/>
        <v>0</v>
      </c>
    </row>
    <row r="62" spans="4:12" x14ac:dyDescent="0.2">
      <c r="D62" s="397">
        <f>_xlfn.XLOOKUP(C:C,Table1[for Import to Bank Register dropdown],Table1[for Pivot],0,0,1)</f>
        <v>0</v>
      </c>
      <c r="E62" s="403"/>
      <c r="F62" s="146">
        <f t="shared" si="0"/>
        <v>3333333</v>
      </c>
      <c r="G62" s="375">
        <f>G61+Bank3[[#This Row],[Money in/ (Money out)]]</f>
        <v>0</v>
      </c>
      <c r="I62" s="376">
        <f>IF(OR(C62="150 Directors advances", C62="120 accounts receivable", C62="720.2 Automobile - Insurance", C62="720.3 Automobile - License", C62="870.4 Rent - Insurance", C62="870.6 Rent - Property Tax", C62="870.7 Rent - Homeoffice", C62="870.9 Rent - Water"),
   0,
   IF(Dashboard!$F$5="Quick",
      IF(OR(C62="190 Automobile",C62="200 computer hardware",C62="210 Computer software",C62="220 Quickbooks software",C62="230 Office equipment",C62="240 Office furniture"),
         E62-(E62/(1+Dashboard!$F$4)),
         0
      ),
      IF(C62="750 Business promotion",
         E62-(E62/(1+4.793/100)),
         E62-(E62/(1+Dashboard!$F$4))
      )
   )
)</f>
        <v>0</v>
      </c>
      <c r="J62" s="26">
        <f>Bank3[[#This Row],[Money in/ (Money out)]]-Bank3[[#This Row],[GST/HST]]</f>
        <v>0</v>
      </c>
      <c r="L62" s="23">
        <f t="shared" si="1"/>
        <v>0</v>
      </c>
    </row>
    <row r="63" spans="4:12" x14ac:dyDescent="0.2">
      <c r="D63" s="397">
        <f>_xlfn.XLOOKUP(C:C,Table1[for Import to Bank Register dropdown],Table1[for Pivot],0,0,1)</f>
        <v>0</v>
      </c>
      <c r="E63" s="403"/>
      <c r="F63" s="146">
        <f t="shared" si="0"/>
        <v>3333333</v>
      </c>
      <c r="G63" s="375">
        <f>G62+Bank3[[#This Row],[Money in/ (Money out)]]</f>
        <v>0</v>
      </c>
      <c r="I63" s="376">
        <f>IF(OR(C63="150 Directors advances", C63="120 accounts receivable", C63="720.2 Automobile - Insurance", C63="720.3 Automobile - License", C63="870.4 Rent - Insurance", C63="870.6 Rent - Property Tax", C63="870.7 Rent - Homeoffice", C63="870.9 Rent - Water"),
   0,
   IF(Dashboard!$F$5="Quick",
      IF(OR(C63="190 Automobile",C63="200 computer hardware",C63="210 Computer software",C63="220 Quickbooks software",C63="230 Office equipment",C63="240 Office furniture"),
         E63-(E63/(1+Dashboard!$F$4)),
         0
      ),
      IF(C63="750 Business promotion",
         E63-(E63/(1+4.793/100)),
         E63-(E63/(1+Dashboard!$F$4))
      )
   )
)</f>
        <v>0</v>
      </c>
      <c r="J63" s="26">
        <f>Bank3[[#This Row],[Money in/ (Money out)]]-Bank3[[#This Row],[GST/HST]]</f>
        <v>0</v>
      </c>
      <c r="L63" s="23">
        <f t="shared" si="1"/>
        <v>0</v>
      </c>
    </row>
    <row r="64" spans="4:12" x14ac:dyDescent="0.2">
      <c r="D64" s="397">
        <f>_xlfn.XLOOKUP(C:C,Table1[for Import to Bank Register dropdown],Table1[for Pivot],0,0,1)</f>
        <v>0</v>
      </c>
      <c r="E64" s="403"/>
      <c r="F64" s="146">
        <f t="shared" si="0"/>
        <v>3333333</v>
      </c>
      <c r="G64" s="375">
        <f>G63+Bank3[[#This Row],[Money in/ (Money out)]]</f>
        <v>0</v>
      </c>
      <c r="I64" s="376">
        <f>IF(OR(C64="150 Directors advances", C64="120 accounts receivable", C64="720.2 Automobile - Insurance", C64="720.3 Automobile - License", C64="870.4 Rent - Insurance", C64="870.6 Rent - Property Tax", C64="870.7 Rent - Homeoffice", C64="870.9 Rent - Water"),
   0,
   IF(Dashboard!$F$5="Quick",
      IF(OR(C64="190 Automobile",C64="200 computer hardware",C64="210 Computer software",C64="220 Quickbooks software",C64="230 Office equipment",C64="240 Office furniture"),
         E64-(E64/(1+Dashboard!$F$4)),
         0
      ),
      IF(C64="750 Business promotion",
         E64-(E64/(1+4.793/100)),
         E64-(E64/(1+Dashboard!$F$4))
      )
   )
)</f>
        <v>0</v>
      </c>
      <c r="J64" s="26">
        <f>Bank3[[#This Row],[Money in/ (Money out)]]-Bank3[[#This Row],[GST/HST]]</f>
        <v>0</v>
      </c>
      <c r="L64" s="23">
        <f t="shared" si="1"/>
        <v>0</v>
      </c>
    </row>
    <row r="65" spans="4:12" x14ac:dyDescent="0.2">
      <c r="D65" s="397">
        <f>_xlfn.XLOOKUP(C:C,Table1[for Import to Bank Register dropdown],Table1[for Pivot],0,0,1)</f>
        <v>0</v>
      </c>
      <c r="E65" s="403"/>
      <c r="F65" s="146">
        <f t="shared" si="0"/>
        <v>3333333</v>
      </c>
      <c r="G65" s="375">
        <f>G64+Bank3[[#This Row],[Money in/ (Money out)]]</f>
        <v>0</v>
      </c>
      <c r="I65" s="376">
        <f>IF(OR(C65="150 Directors advances", C65="120 accounts receivable", C65="720.2 Automobile - Insurance", C65="720.3 Automobile - License", C65="870.4 Rent - Insurance", C65="870.6 Rent - Property Tax", C65="870.7 Rent - Homeoffice", C65="870.9 Rent - Water"),
   0,
   IF(Dashboard!$F$5="Quick",
      IF(OR(C65="190 Automobile",C65="200 computer hardware",C65="210 Computer software",C65="220 Quickbooks software",C65="230 Office equipment",C65="240 Office furniture"),
         E65-(E65/(1+Dashboard!$F$4)),
         0
      ),
      IF(C65="750 Business promotion",
         E65-(E65/(1+4.793/100)),
         E65-(E65/(1+Dashboard!$F$4))
      )
   )
)</f>
        <v>0</v>
      </c>
      <c r="J65" s="26">
        <f>Bank3[[#This Row],[Money in/ (Money out)]]-Bank3[[#This Row],[GST/HST]]</f>
        <v>0</v>
      </c>
      <c r="L65" s="23">
        <f t="shared" si="1"/>
        <v>0</v>
      </c>
    </row>
    <row r="66" spans="4:12" x14ac:dyDescent="0.2">
      <c r="D66" s="397">
        <f>_xlfn.XLOOKUP(C:C,Table1[for Import to Bank Register dropdown],Table1[for Pivot],0,0,1)</f>
        <v>0</v>
      </c>
      <c r="E66" s="403"/>
      <c r="F66" s="146">
        <f t="shared" si="0"/>
        <v>3333333</v>
      </c>
      <c r="G66" s="375">
        <f>G65+Bank3[[#This Row],[Money in/ (Money out)]]</f>
        <v>0</v>
      </c>
      <c r="I66" s="376">
        <f>IF(OR(C66="150 Directors advances", C66="120 accounts receivable", C66="720.2 Automobile - Insurance", C66="720.3 Automobile - License", C66="870.4 Rent - Insurance", C66="870.6 Rent - Property Tax", C66="870.7 Rent - Homeoffice", C66="870.9 Rent - Water"),
   0,
   IF(Dashboard!$F$5="Quick",
      IF(OR(C66="190 Automobile",C66="200 computer hardware",C66="210 Computer software",C66="220 Quickbooks software",C66="230 Office equipment",C66="240 Office furniture"),
         E66-(E66/(1+Dashboard!$F$4)),
         0
      ),
      IF(C66="750 Business promotion",
         E66-(E66/(1+4.793/100)),
         E66-(E66/(1+Dashboard!$F$4))
      )
   )
)</f>
        <v>0</v>
      </c>
      <c r="J66" s="26">
        <f>Bank3[[#This Row],[Money in/ (Money out)]]-Bank3[[#This Row],[GST/HST]]</f>
        <v>0</v>
      </c>
      <c r="L66" s="23">
        <f t="shared" si="1"/>
        <v>0</v>
      </c>
    </row>
    <row r="67" spans="4:12" x14ac:dyDescent="0.2">
      <c r="D67" s="397">
        <f>_xlfn.XLOOKUP(C:C,Table1[for Import to Bank Register dropdown],Table1[for Pivot],0,0,1)</f>
        <v>0</v>
      </c>
      <c r="E67" s="403"/>
      <c r="F67" s="146">
        <f t="shared" si="0"/>
        <v>3333333</v>
      </c>
      <c r="G67" s="375">
        <f>G66+Bank3[[#This Row],[Money in/ (Money out)]]</f>
        <v>0</v>
      </c>
      <c r="I67" s="376">
        <f>IF(OR(C67="150 Directors advances", C67="120 accounts receivable", C67="720.2 Automobile - Insurance", C67="720.3 Automobile - License", C67="870.4 Rent - Insurance", C67="870.6 Rent - Property Tax", C67="870.7 Rent - Homeoffice", C67="870.9 Rent - Water"),
   0,
   IF(Dashboard!$F$5="Quick",
      IF(OR(C67="190 Automobile",C67="200 computer hardware",C67="210 Computer software",C67="220 Quickbooks software",C67="230 Office equipment",C67="240 Office furniture"),
         E67-(E67/(1+Dashboard!$F$4)),
         0
      ),
      IF(C67="750 Business promotion",
         E67-(E67/(1+4.793/100)),
         E67-(E67/(1+Dashboard!$F$4))
      )
   )
)</f>
        <v>0</v>
      </c>
      <c r="J67" s="26">
        <f>Bank3[[#This Row],[Money in/ (Money out)]]-Bank3[[#This Row],[GST/HST]]</f>
        <v>0</v>
      </c>
      <c r="L67" s="23">
        <f t="shared" si="1"/>
        <v>0</v>
      </c>
    </row>
    <row r="68" spans="4:12" x14ac:dyDescent="0.2">
      <c r="D68" s="397">
        <f>_xlfn.XLOOKUP(C:C,Table1[for Import to Bank Register dropdown],Table1[for Pivot],0,0,1)</f>
        <v>0</v>
      </c>
      <c r="E68" s="403"/>
      <c r="F68" s="146">
        <f t="shared" si="0"/>
        <v>3333333</v>
      </c>
      <c r="G68" s="375">
        <f>G67+Bank3[[#This Row],[Money in/ (Money out)]]</f>
        <v>0</v>
      </c>
      <c r="I68" s="376">
        <f>IF(OR(C68="150 Directors advances", C68="120 accounts receivable", C68="720.2 Automobile - Insurance", C68="720.3 Automobile - License", C68="870.4 Rent - Insurance", C68="870.6 Rent - Property Tax", C68="870.7 Rent - Homeoffice", C68="870.9 Rent - Water"),
   0,
   IF(Dashboard!$F$5="Quick",
      IF(OR(C68="190 Automobile",C68="200 computer hardware",C68="210 Computer software",C68="220 Quickbooks software",C68="230 Office equipment",C68="240 Office furniture"),
         E68-(E68/(1+Dashboard!$F$4)),
         0
      ),
      IF(C68="750 Business promotion",
         E68-(E68/(1+4.793/100)),
         E68-(E68/(1+Dashboard!$F$4))
      )
   )
)</f>
        <v>0</v>
      </c>
      <c r="J68" s="26">
        <f>Bank3[[#This Row],[Money in/ (Money out)]]-Bank3[[#This Row],[GST/HST]]</f>
        <v>0</v>
      </c>
      <c r="L68" s="23">
        <f t="shared" si="1"/>
        <v>0</v>
      </c>
    </row>
    <row r="69" spans="4:12" x14ac:dyDescent="0.2">
      <c r="D69" s="397">
        <f>_xlfn.XLOOKUP(C:C,Table1[for Import to Bank Register dropdown],Table1[for Pivot],0,0,1)</f>
        <v>0</v>
      </c>
      <c r="E69" s="403"/>
      <c r="F69" s="146">
        <f t="shared" si="0"/>
        <v>3333333</v>
      </c>
      <c r="G69" s="375">
        <f>G68+Bank3[[#This Row],[Money in/ (Money out)]]</f>
        <v>0</v>
      </c>
      <c r="I69" s="376">
        <f>IF(OR(C69="150 Directors advances", C69="120 accounts receivable", C69="720.2 Automobile - Insurance", C69="720.3 Automobile - License", C69="870.4 Rent - Insurance", C69="870.6 Rent - Property Tax", C69="870.7 Rent - Homeoffice", C69="870.9 Rent - Water"),
   0,
   IF(Dashboard!$F$5="Quick",
      IF(OR(C69="190 Automobile",C69="200 computer hardware",C69="210 Computer software",C69="220 Quickbooks software",C69="230 Office equipment",C69="240 Office furniture"),
         E69-(E69/(1+Dashboard!$F$4)),
         0
      ),
      IF(C69="750 Business promotion",
         E69-(E69/(1+4.793/100)),
         E69-(E69/(1+Dashboard!$F$4))
      )
   )
)</f>
        <v>0</v>
      </c>
      <c r="J69" s="26">
        <f>Bank3[[#This Row],[Money in/ (Money out)]]-Bank3[[#This Row],[GST/HST]]</f>
        <v>0</v>
      </c>
      <c r="L69" s="23">
        <f t="shared" si="1"/>
        <v>0</v>
      </c>
    </row>
    <row r="70" spans="4:12" x14ac:dyDescent="0.2">
      <c r="D70" s="397">
        <f>_xlfn.XLOOKUP(C:C,Table1[for Import to Bank Register dropdown],Table1[for Pivot],0,0,1)</f>
        <v>0</v>
      </c>
      <c r="E70" s="403"/>
      <c r="F70" s="146">
        <f t="shared" ref="F70:F133" si="2">$E$2</f>
        <v>3333333</v>
      </c>
      <c r="G70" s="375">
        <f>G69+Bank3[[#This Row],[Money in/ (Money out)]]</f>
        <v>0</v>
      </c>
      <c r="I70" s="376">
        <f>IF(OR(C70="150 Directors advances", C70="120 accounts receivable", C70="720.2 Automobile - Insurance", C70="720.3 Automobile - License", C70="870.4 Rent - Insurance", C70="870.6 Rent - Property Tax", C70="870.7 Rent - Homeoffice", C70="870.9 Rent - Water"),
   0,
   IF(Dashboard!$F$5="Quick",
      IF(OR(C70="190 Automobile",C70="200 computer hardware",C70="210 Computer software",C70="220 Quickbooks software",C70="230 Office equipment",C70="240 Office furniture"),
         E70-(E70/(1+Dashboard!$F$4)),
         0
      ),
      IF(C70="750 Business promotion",
         E70-(E70/(1+4.793/100)),
         E70-(E70/(1+Dashboard!$F$4))
      )
   )
)</f>
        <v>0</v>
      </c>
      <c r="J70" s="26">
        <f>Bank3[[#This Row],[Money in/ (Money out)]]-Bank3[[#This Row],[GST/HST]]</f>
        <v>0</v>
      </c>
      <c r="L70" s="23">
        <f t="shared" si="1"/>
        <v>0</v>
      </c>
    </row>
    <row r="71" spans="4:12" x14ac:dyDescent="0.2">
      <c r="D71" s="397">
        <f>_xlfn.XLOOKUP(C:C,Table1[for Import to Bank Register dropdown],Table1[for Pivot],0,0,1)</f>
        <v>0</v>
      </c>
      <c r="E71" s="403"/>
      <c r="F71" s="146">
        <f t="shared" si="2"/>
        <v>3333333</v>
      </c>
      <c r="G71" s="375">
        <f>G70+Bank3[[#This Row],[Money in/ (Money out)]]</f>
        <v>0</v>
      </c>
      <c r="I71" s="376">
        <f>IF(OR(C71="150 Directors advances", C71="120 accounts receivable", C71="720.2 Automobile - Insurance", C71="720.3 Automobile - License", C71="870.4 Rent - Insurance", C71="870.6 Rent - Property Tax", C71="870.7 Rent - Homeoffice", C71="870.9 Rent - Water"),
   0,
   IF(Dashboard!$F$5="Quick",
      IF(OR(C71="190 Automobile",C71="200 computer hardware",C71="210 Computer software",C71="220 Quickbooks software",C71="230 Office equipment",C71="240 Office furniture"),
         E71-(E71/(1+Dashboard!$F$4)),
         0
      ),
      IF(C71="750 Business promotion",
         E71-(E71/(1+4.793/100)),
         E71-(E71/(1+Dashboard!$F$4))
      )
   )
)</f>
        <v>0</v>
      </c>
      <c r="J71" s="26">
        <f>Bank3[[#This Row],[Money in/ (Money out)]]-Bank3[[#This Row],[GST/HST]]</f>
        <v>0</v>
      </c>
      <c r="L71" s="23">
        <f t="shared" ref="L71:L134" si="3">$L$3</f>
        <v>0</v>
      </c>
    </row>
    <row r="72" spans="4:12" x14ac:dyDescent="0.2">
      <c r="D72" s="397">
        <f>_xlfn.XLOOKUP(C:C,Table1[for Import to Bank Register dropdown],Table1[for Pivot],0,0,1)</f>
        <v>0</v>
      </c>
      <c r="E72" s="403"/>
      <c r="F72" s="146">
        <f t="shared" si="2"/>
        <v>3333333</v>
      </c>
      <c r="G72" s="375">
        <f>G71+Bank3[[#This Row],[Money in/ (Money out)]]</f>
        <v>0</v>
      </c>
      <c r="I72" s="376">
        <f>IF(OR(C72="150 Directors advances", C72="120 accounts receivable", C72="720.2 Automobile - Insurance", C72="720.3 Automobile - License", C72="870.4 Rent - Insurance", C72="870.6 Rent - Property Tax", C72="870.7 Rent - Homeoffice", C72="870.9 Rent - Water"),
   0,
   IF(Dashboard!$F$5="Quick",
      IF(OR(C72="190 Automobile",C72="200 computer hardware",C72="210 Computer software",C72="220 Quickbooks software",C72="230 Office equipment",C72="240 Office furniture"),
         E72-(E72/(1+Dashboard!$F$4)),
         0
      ),
      IF(C72="750 Business promotion",
         E72-(E72/(1+4.793/100)),
         E72-(E72/(1+Dashboard!$F$4))
      )
   )
)</f>
        <v>0</v>
      </c>
      <c r="J72" s="26">
        <f>Bank3[[#This Row],[Money in/ (Money out)]]-Bank3[[#This Row],[GST/HST]]</f>
        <v>0</v>
      </c>
      <c r="L72" s="23">
        <f t="shared" si="3"/>
        <v>0</v>
      </c>
    </row>
    <row r="73" spans="4:12" x14ac:dyDescent="0.2">
      <c r="D73" s="397">
        <f>_xlfn.XLOOKUP(C:C,Table1[for Import to Bank Register dropdown],Table1[for Pivot],0,0,1)</f>
        <v>0</v>
      </c>
      <c r="E73" s="403"/>
      <c r="F73" s="146">
        <f t="shared" si="2"/>
        <v>3333333</v>
      </c>
      <c r="G73" s="375">
        <f>G72+Bank3[[#This Row],[Money in/ (Money out)]]</f>
        <v>0</v>
      </c>
      <c r="I73" s="376">
        <f>IF(OR(C73="150 Directors advances", C73="120 accounts receivable", C73="720.2 Automobile - Insurance", C73="720.3 Automobile - License", C73="870.4 Rent - Insurance", C73="870.6 Rent - Property Tax", C73="870.7 Rent - Homeoffice", C73="870.9 Rent - Water"),
   0,
   IF(Dashboard!$F$5="Quick",
      IF(OR(C73="190 Automobile",C73="200 computer hardware",C73="210 Computer software",C73="220 Quickbooks software",C73="230 Office equipment",C73="240 Office furniture"),
         E73-(E73/(1+Dashboard!$F$4)),
         0
      ),
      IF(C73="750 Business promotion",
         E73-(E73/(1+4.793/100)),
         E73-(E73/(1+Dashboard!$F$4))
      )
   )
)</f>
        <v>0</v>
      </c>
      <c r="J73" s="26">
        <f>Bank3[[#This Row],[Money in/ (Money out)]]-Bank3[[#This Row],[GST/HST]]</f>
        <v>0</v>
      </c>
      <c r="L73" s="23">
        <f t="shared" si="3"/>
        <v>0</v>
      </c>
    </row>
    <row r="74" spans="4:12" x14ac:dyDescent="0.2">
      <c r="D74" s="397">
        <f>_xlfn.XLOOKUP(C:C,Table1[for Import to Bank Register dropdown],Table1[for Pivot],0,0,1)</f>
        <v>0</v>
      </c>
      <c r="E74" s="403"/>
      <c r="F74" s="146">
        <f t="shared" si="2"/>
        <v>3333333</v>
      </c>
      <c r="G74" s="375">
        <f>G73+Bank3[[#This Row],[Money in/ (Money out)]]</f>
        <v>0</v>
      </c>
      <c r="I74" s="376">
        <f>IF(OR(C74="150 Directors advances", C74="120 accounts receivable", C74="720.2 Automobile - Insurance", C74="720.3 Automobile - License", C74="870.4 Rent - Insurance", C74="870.6 Rent - Property Tax", C74="870.7 Rent - Homeoffice", C74="870.9 Rent - Water"),
   0,
   IF(Dashboard!$F$5="Quick",
      IF(OR(C74="190 Automobile",C74="200 computer hardware",C74="210 Computer software",C74="220 Quickbooks software",C74="230 Office equipment",C74="240 Office furniture"),
         E74-(E74/(1+Dashboard!$F$4)),
         0
      ),
      IF(C74="750 Business promotion",
         E74-(E74/(1+4.793/100)),
         E74-(E74/(1+Dashboard!$F$4))
      )
   )
)</f>
        <v>0</v>
      </c>
      <c r="J74" s="26">
        <f>Bank3[[#This Row],[Money in/ (Money out)]]-Bank3[[#This Row],[GST/HST]]</f>
        <v>0</v>
      </c>
      <c r="L74" s="23">
        <f t="shared" si="3"/>
        <v>0</v>
      </c>
    </row>
    <row r="75" spans="4:12" x14ac:dyDescent="0.2">
      <c r="D75" s="397">
        <f>_xlfn.XLOOKUP(C:C,Table1[for Import to Bank Register dropdown],Table1[for Pivot],0,0,1)</f>
        <v>0</v>
      </c>
      <c r="E75" s="403"/>
      <c r="F75" s="146">
        <f t="shared" si="2"/>
        <v>3333333</v>
      </c>
      <c r="G75" s="375">
        <f>G74+Bank3[[#This Row],[Money in/ (Money out)]]</f>
        <v>0</v>
      </c>
      <c r="I75" s="376">
        <f>IF(OR(C75="150 Directors advances", C75="120 accounts receivable", C75="720.2 Automobile - Insurance", C75="720.3 Automobile - License", C75="870.4 Rent - Insurance", C75="870.6 Rent - Property Tax", C75="870.7 Rent - Homeoffice", C75="870.9 Rent - Water"),
   0,
   IF(Dashboard!$F$5="Quick",
      IF(OR(C75="190 Automobile",C75="200 computer hardware",C75="210 Computer software",C75="220 Quickbooks software",C75="230 Office equipment",C75="240 Office furniture"),
         E75-(E75/(1+Dashboard!$F$4)),
         0
      ),
      IF(C75="750 Business promotion",
         E75-(E75/(1+4.793/100)),
         E75-(E75/(1+Dashboard!$F$4))
      )
   )
)</f>
        <v>0</v>
      </c>
      <c r="J75" s="26">
        <f>Bank3[[#This Row],[Money in/ (Money out)]]-Bank3[[#This Row],[GST/HST]]</f>
        <v>0</v>
      </c>
      <c r="L75" s="23">
        <f t="shared" si="3"/>
        <v>0</v>
      </c>
    </row>
    <row r="76" spans="4:12" x14ac:dyDescent="0.2">
      <c r="D76" s="397">
        <f>_xlfn.XLOOKUP(C:C,Table1[for Import to Bank Register dropdown],Table1[for Pivot],0,0,1)</f>
        <v>0</v>
      </c>
      <c r="E76" s="403"/>
      <c r="F76" s="146">
        <f t="shared" si="2"/>
        <v>3333333</v>
      </c>
      <c r="G76" s="375">
        <f>G75+Bank3[[#This Row],[Money in/ (Money out)]]</f>
        <v>0</v>
      </c>
      <c r="I76" s="376">
        <f>IF(OR(C76="150 Directors advances", C76="120 accounts receivable", C76="720.2 Automobile - Insurance", C76="720.3 Automobile - License", C76="870.4 Rent - Insurance", C76="870.6 Rent - Property Tax", C76="870.7 Rent - Homeoffice", C76="870.9 Rent - Water"),
   0,
   IF(Dashboard!$F$5="Quick",
      IF(OR(C76="190 Automobile",C76="200 computer hardware",C76="210 Computer software",C76="220 Quickbooks software",C76="230 Office equipment",C76="240 Office furniture"),
         E76-(E76/(1+Dashboard!$F$4)),
         0
      ),
      IF(C76="750 Business promotion",
         E76-(E76/(1+4.793/100)),
         E76-(E76/(1+Dashboard!$F$4))
      )
   )
)</f>
        <v>0</v>
      </c>
      <c r="J76" s="26">
        <f>Bank3[[#This Row],[Money in/ (Money out)]]-Bank3[[#This Row],[GST/HST]]</f>
        <v>0</v>
      </c>
      <c r="L76" s="23">
        <f t="shared" si="3"/>
        <v>0</v>
      </c>
    </row>
    <row r="77" spans="4:12" x14ac:dyDescent="0.2">
      <c r="D77" s="397">
        <f>_xlfn.XLOOKUP(C:C,Table1[for Import to Bank Register dropdown],Table1[for Pivot],0,0,1)</f>
        <v>0</v>
      </c>
      <c r="E77" s="403"/>
      <c r="F77" s="146">
        <f t="shared" si="2"/>
        <v>3333333</v>
      </c>
      <c r="G77" s="375">
        <f>G76+Bank3[[#This Row],[Money in/ (Money out)]]</f>
        <v>0</v>
      </c>
      <c r="I77" s="376">
        <f>IF(OR(C77="150 Directors advances", C77="120 accounts receivable", C77="720.2 Automobile - Insurance", C77="720.3 Automobile - License", C77="870.4 Rent - Insurance", C77="870.6 Rent - Property Tax", C77="870.7 Rent - Homeoffice", C77="870.9 Rent - Water"),
   0,
   IF(Dashboard!$F$5="Quick",
      IF(OR(C77="190 Automobile",C77="200 computer hardware",C77="210 Computer software",C77="220 Quickbooks software",C77="230 Office equipment",C77="240 Office furniture"),
         E77-(E77/(1+Dashboard!$F$4)),
         0
      ),
      IF(C77="750 Business promotion",
         E77-(E77/(1+4.793/100)),
         E77-(E77/(1+Dashboard!$F$4))
      )
   )
)</f>
        <v>0</v>
      </c>
      <c r="J77" s="26">
        <f>Bank3[[#This Row],[Money in/ (Money out)]]-Bank3[[#This Row],[GST/HST]]</f>
        <v>0</v>
      </c>
      <c r="L77" s="23">
        <f t="shared" si="3"/>
        <v>0</v>
      </c>
    </row>
    <row r="78" spans="4:12" x14ac:dyDescent="0.2">
      <c r="D78" s="397">
        <f>_xlfn.XLOOKUP(C:C,Table1[for Import to Bank Register dropdown],Table1[for Pivot],0,0,1)</f>
        <v>0</v>
      </c>
      <c r="E78" s="403"/>
      <c r="F78" s="146">
        <f t="shared" si="2"/>
        <v>3333333</v>
      </c>
      <c r="G78" s="375">
        <f>G77+Bank3[[#This Row],[Money in/ (Money out)]]</f>
        <v>0</v>
      </c>
      <c r="I78" s="376">
        <f>IF(OR(C78="150 Directors advances", C78="120 accounts receivable", C78="720.2 Automobile - Insurance", C78="720.3 Automobile - License", C78="870.4 Rent - Insurance", C78="870.6 Rent - Property Tax", C78="870.7 Rent - Homeoffice", C78="870.9 Rent - Water"),
   0,
   IF(Dashboard!$F$5="Quick",
      IF(OR(C78="190 Automobile",C78="200 computer hardware",C78="210 Computer software",C78="220 Quickbooks software",C78="230 Office equipment",C78="240 Office furniture"),
         E78-(E78/(1+Dashboard!$F$4)),
         0
      ),
      IF(C78="750 Business promotion",
         E78-(E78/(1+4.793/100)),
         E78-(E78/(1+Dashboard!$F$4))
      )
   )
)</f>
        <v>0</v>
      </c>
      <c r="J78" s="26">
        <f>Bank3[[#This Row],[Money in/ (Money out)]]-Bank3[[#This Row],[GST/HST]]</f>
        <v>0</v>
      </c>
      <c r="L78" s="23">
        <f t="shared" si="3"/>
        <v>0</v>
      </c>
    </row>
    <row r="79" spans="4:12" x14ac:dyDescent="0.2">
      <c r="D79" s="397">
        <f>_xlfn.XLOOKUP(C:C,Table1[for Import to Bank Register dropdown],Table1[for Pivot],0,0,1)</f>
        <v>0</v>
      </c>
      <c r="E79" s="403"/>
      <c r="F79" s="146">
        <f t="shared" si="2"/>
        <v>3333333</v>
      </c>
      <c r="G79" s="375">
        <f>G78+Bank3[[#This Row],[Money in/ (Money out)]]</f>
        <v>0</v>
      </c>
      <c r="I79" s="376">
        <f>IF(OR(C79="150 Directors advances", C79="120 accounts receivable", C79="720.2 Automobile - Insurance", C79="720.3 Automobile - License", C79="870.4 Rent - Insurance", C79="870.6 Rent - Property Tax", C79="870.7 Rent - Homeoffice", C79="870.9 Rent - Water"),
   0,
   IF(Dashboard!$F$5="Quick",
      IF(OR(C79="190 Automobile",C79="200 computer hardware",C79="210 Computer software",C79="220 Quickbooks software",C79="230 Office equipment",C79="240 Office furniture"),
         E79-(E79/(1+Dashboard!$F$4)),
         0
      ),
      IF(C79="750 Business promotion",
         E79-(E79/(1+4.793/100)),
         E79-(E79/(1+Dashboard!$F$4))
      )
   )
)</f>
        <v>0</v>
      </c>
      <c r="J79" s="26">
        <f>Bank3[[#This Row],[Money in/ (Money out)]]-Bank3[[#This Row],[GST/HST]]</f>
        <v>0</v>
      </c>
      <c r="L79" s="23">
        <f t="shared" si="3"/>
        <v>0</v>
      </c>
    </row>
    <row r="80" spans="4:12" x14ac:dyDescent="0.2">
      <c r="D80" s="397">
        <f>_xlfn.XLOOKUP(C:C,Table1[for Import to Bank Register dropdown],Table1[for Pivot],0,0,1)</f>
        <v>0</v>
      </c>
      <c r="E80" s="403"/>
      <c r="F80" s="146">
        <f t="shared" si="2"/>
        <v>3333333</v>
      </c>
      <c r="G80" s="375">
        <f>G79+Bank3[[#This Row],[Money in/ (Money out)]]</f>
        <v>0</v>
      </c>
      <c r="I80" s="376">
        <f>IF(OR(C80="150 Directors advances", C80="120 accounts receivable", C80="720.2 Automobile - Insurance", C80="720.3 Automobile - License", C80="870.4 Rent - Insurance", C80="870.6 Rent - Property Tax", C80="870.7 Rent - Homeoffice", C80="870.9 Rent - Water"),
   0,
   IF(Dashboard!$F$5="Quick",
      IF(OR(C80="190 Automobile",C80="200 computer hardware",C80="210 Computer software",C80="220 Quickbooks software",C80="230 Office equipment",C80="240 Office furniture"),
         E80-(E80/(1+Dashboard!$F$4)),
         0
      ),
      IF(C80="750 Business promotion",
         E80-(E80/(1+4.793/100)),
         E80-(E80/(1+Dashboard!$F$4))
      )
   )
)</f>
        <v>0</v>
      </c>
      <c r="J80" s="26">
        <f>Bank3[[#This Row],[Money in/ (Money out)]]-Bank3[[#This Row],[GST/HST]]</f>
        <v>0</v>
      </c>
      <c r="L80" s="23">
        <f t="shared" si="3"/>
        <v>0</v>
      </c>
    </row>
    <row r="81" spans="4:12" x14ac:dyDescent="0.2">
      <c r="D81" s="397">
        <f>_xlfn.XLOOKUP(C:C,Table1[for Import to Bank Register dropdown],Table1[for Pivot],0,0,1)</f>
        <v>0</v>
      </c>
      <c r="E81" s="403"/>
      <c r="F81" s="146">
        <f t="shared" si="2"/>
        <v>3333333</v>
      </c>
      <c r="G81" s="375">
        <f>G80+Bank3[[#This Row],[Money in/ (Money out)]]</f>
        <v>0</v>
      </c>
      <c r="I81" s="376">
        <f>IF(OR(C81="150 Directors advances", C81="120 accounts receivable", C81="720.2 Automobile - Insurance", C81="720.3 Automobile - License", C81="870.4 Rent - Insurance", C81="870.6 Rent - Property Tax", C81="870.7 Rent - Homeoffice", C81="870.9 Rent - Water"),
   0,
   IF(Dashboard!$F$5="Quick",
      IF(OR(C81="190 Automobile",C81="200 computer hardware",C81="210 Computer software",C81="220 Quickbooks software",C81="230 Office equipment",C81="240 Office furniture"),
         E81-(E81/(1+Dashboard!$F$4)),
         0
      ),
      IF(C81="750 Business promotion",
         E81-(E81/(1+4.793/100)),
         E81-(E81/(1+Dashboard!$F$4))
      )
   )
)</f>
        <v>0</v>
      </c>
      <c r="J81" s="26">
        <f>Bank3[[#This Row],[Money in/ (Money out)]]-Bank3[[#This Row],[GST/HST]]</f>
        <v>0</v>
      </c>
      <c r="L81" s="23">
        <f t="shared" si="3"/>
        <v>0</v>
      </c>
    </row>
    <row r="82" spans="4:12" x14ac:dyDescent="0.2">
      <c r="D82" s="397">
        <f>_xlfn.XLOOKUP(C:C,Table1[for Import to Bank Register dropdown],Table1[for Pivot],0,0,1)</f>
        <v>0</v>
      </c>
      <c r="E82" s="403"/>
      <c r="F82" s="146">
        <f t="shared" si="2"/>
        <v>3333333</v>
      </c>
      <c r="G82" s="375">
        <f>G81+Bank3[[#This Row],[Money in/ (Money out)]]</f>
        <v>0</v>
      </c>
      <c r="I82" s="376">
        <f>IF(OR(C82="150 Directors advances", C82="120 accounts receivable", C82="720.2 Automobile - Insurance", C82="720.3 Automobile - License", C82="870.4 Rent - Insurance", C82="870.6 Rent - Property Tax", C82="870.7 Rent - Homeoffice", C82="870.9 Rent - Water"),
   0,
   IF(Dashboard!$F$5="Quick",
      IF(OR(C82="190 Automobile",C82="200 computer hardware",C82="210 Computer software",C82="220 Quickbooks software",C82="230 Office equipment",C82="240 Office furniture"),
         E82-(E82/(1+Dashboard!$F$4)),
         0
      ),
      IF(C82="750 Business promotion",
         E82-(E82/(1+4.793/100)),
         E82-(E82/(1+Dashboard!$F$4))
      )
   )
)</f>
        <v>0</v>
      </c>
      <c r="J82" s="26">
        <f>Bank3[[#This Row],[Money in/ (Money out)]]-Bank3[[#This Row],[GST/HST]]</f>
        <v>0</v>
      </c>
      <c r="L82" s="23">
        <f t="shared" si="3"/>
        <v>0</v>
      </c>
    </row>
    <row r="83" spans="4:12" x14ac:dyDescent="0.2">
      <c r="D83" s="397">
        <f>_xlfn.XLOOKUP(C:C,Table1[for Import to Bank Register dropdown],Table1[for Pivot],0,0,1)</f>
        <v>0</v>
      </c>
      <c r="E83" s="403"/>
      <c r="F83" s="146">
        <f t="shared" si="2"/>
        <v>3333333</v>
      </c>
      <c r="G83" s="375">
        <f>G82+Bank3[[#This Row],[Money in/ (Money out)]]</f>
        <v>0</v>
      </c>
      <c r="I83" s="376">
        <f>IF(OR(C83="150 Directors advances", C83="120 accounts receivable", C83="720.2 Automobile - Insurance", C83="720.3 Automobile - License", C83="870.4 Rent - Insurance", C83="870.6 Rent - Property Tax", C83="870.7 Rent - Homeoffice", C83="870.9 Rent - Water"),
   0,
   IF(Dashboard!$F$5="Quick",
      IF(OR(C83="190 Automobile",C83="200 computer hardware",C83="210 Computer software",C83="220 Quickbooks software",C83="230 Office equipment",C83="240 Office furniture"),
         E83-(E83/(1+Dashboard!$F$4)),
         0
      ),
      IF(C83="750 Business promotion",
         E83-(E83/(1+4.793/100)),
         E83-(E83/(1+Dashboard!$F$4))
      )
   )
)</f>
        <v>0</v>
      </c>
      <c r="J83" s="26">
        <f>Bank3[[#This Row],[Money in/ (Money out)]]-Bank3[[#This Row],[GST/HST]]</f>
        <v>0</v>
      </c>
      <c r="L83" s="23">
        <f t="shared" si="3"/>
        <v>0</v>
      </c>
    </row>
    <row r="84" spans="4:12" x14ac:dyDescent="0.2">
      <c r="D84" s="397">
        <f>_xlfn.XLOOKUP(C:C,Table1[for Import to Bank Register dropdown],Table1[for Pivot],0,0,1)</f>
        <v>0</v>
      </c>
      <c r="E84" s="403"/>
      <c r="F84" s="146">
        <f t="shared" si="2"/>
        <v>3333333</v>
      </c>
      <c r="G84" s="375">
        <f>G83+Bank3[[#This Row],[Money in/ (Money out)]]</f>
        <v>0</v>
      </c>
      <c r="I84" s="376">
        <f>IF(OR(C84="150 Directors advances", C84="120 accounts receivable", C84="720.2 Automobile - Insurance", C84="720.3 Automobile - License", C84="870.4 Rent - Insurance", C84="870.6 Rent - Property Tax", C84="870.7 Rent - Homeoffice", C84="870.9 Rent - Water"),
   0,
   IF(Dashboard!$F$5="Quick",
      IF(OR(C84="190 Automobile",C84="200 computer hardware",C84="210 Computer software",C84="220 Quickbooks software",C84="230 Office equipment",C84="240 Office furniture"),
         E84-(E84/(1+Dashboard!$F$4)),
         0
      ),
      IF(C84="750 Business promotion",
         E84-(E84/(1+4.793/100)),
         E84-(E84/(1+Dashboard!$F$4))
      )
   )
)</f>
        <v>0</v>
      </c>
      <c r="J84" s="26">
        <f>Bank3[[#This Row],[Money in/ (Money out)]]-Bank3[[#This Row],[GST/HST]]</f>
        <v>0</v>
      </c>
      <c r="L84" s="23">
        <f t="shared" si="3"/>
        <v>0</v>
      </c>
    </row>
    <row r="85" spans="4:12" x14ac:dyDescent="0.2">
      <c r="D85" s="397">
        <f>_xlfn.XLOOKUP(C:C,Table1[for Import to Bank Register dropdown],Table1[for Pivot],0,0,1)</f>
        <v>0</v>
      </c>
      <c r="E85" s="403"/>
      <c r="F85" s="146">
        <f t="shared" si="2"/>
        <v>3333333</v>
      </c>
      <c r="G85" s="375">
        <f>G84+Bank3[[#This Row],[Money in/ (Money out)]]</f>
        <v>0</v>
      </c>
      <c r="I85" s="376">
        <f>IF(OR(C85="150 Directors advances", C85="120 accounts receivable", C85="720.2 Automobile - Insurance", C85="720.3 Automobile - License", C85="870.4 Rent - Insurance", C85="870.6 Rent - Property Tax", C85="870.7 Rent - Homeoffice", C85="870.9 Rent - Water"),
   0,
   IF(Dashboard!$F$5="Quick",
      IF(OR(C85="190 Automobile",C85="200 computer hardware",C85="210 Computer software",C85="220 Quickbooks software",C85="230 Office equipment",C85="240 Office furniture"),
         E85-(E85/(1+Dashboard!$F$4)),
         0
      ),
      IF(C85="750 Business promotion",
         E85-(E85/(1+4.793/100)),
         E85-(E85/(1+Dashboard!$F$4))
      )
   )
)</f>
        <v>0</v>
      </c>
      <c r="J85" s="26">
        <f>Bank3[[#This Row],[Money in/ (Money out)]]-Bank3[[#This Row],[GST/HST]]</f>
        <v>0</v>
      </c>
      <c r="L85" s="23">
        <f t="shared" si="3"/>
        <v>0</v>
      </c>
    </row>
    <row r="86" spans="4:12" x14ac:dyDescent="0.2">
      <c r="D86" s="397">
        <f>_xlfn.XLOOKUP(C:C,Table1[for Import to Bank Register dropdown],Table1[for Pivot],0,0,1)</f>
        <v>0</v>
      </c>
      <c r="E86" s="403"/>
      <c r="F86" s="146">
        <f t="shared" si="2"/>
        <v>3333333</v>
      </c>
      <c r="G86" s="375">
        <f>G85+Bank3[[#This Row],[Money in/ (Money out)]]</f>
        <v>0</v>
      </c>
      <c r="I86" s="376">
        <f>IF(OR(C86="150 Directors advances", C86="120 accounts receivable", C86="720.2 Automobile - Insurance", C86="720.3 Automobile - License", C86="870.4 Rent - Insurance", C86="870.6 Rent - Property Tax", C86="870.7 Rent - Homeoffice", C86="870.9 Rent - Water"),
   0,
   IF(Dashboard!$F$5="Quick",
      IF(OR(C86="190 Automobile",C86="200 computer hardware",C86="210 Computer software",C86="220 Quickbooks software",C86="230 Office equipment",C86="240 Office furniture"),
         E86-(E86/(1+Dashboard!$F$4)),
         0
      ),
      IF(C86="750 Business promotion",
         E86-(E86/(1+4.793/100)),
         E86-(E86/(1+Dashboard!$F$4))
      )
   )
)</f>
        <v>0</v>
      </c>
      <c r="J86" s="26">
        <f>Bank3[[#This Row],[Money in/ (Money out)]]-Bank3[[#This Row],[GST/HST]]</f>
        <v>0</v>
      </c>
      <c r="L86" s="23">
        <f t="shared" si="3"/>
        <v>0</v>
      </c>
    </row>
    <row r="87" spans="4:12" x14ac:dyDescent="0.2">
      <c r="D87" s="397">
        <f>_xlfn.XLOOKUP(C:C,Table1[for Import to Bank Register dropdown],Table1[for Pivot],0,0,1)</f>
        <v>0</v>
      </c>
      <c r="E87" s="403"/>
      <c r="F87" s="146">
        <f t="shared" si="2"/>
        <v>3333333</v>
      </c>
      <c r="G87" s="375">
        <f>G86+Bank3[[#This Row],[Money in/ (Money out)]]</f>
        <v>0</v>
      </c>
      <c r="I87" s="376">
        <f>IF(OR(C87="150 Directors advances", C87="120 accounts receivable", C87="720.2 Automobile - Insurance", C87="720.3 Automobile - License", C87="870.4 Rent - Insurance", C87="870.6 Rent - Property Tax", C87="870.7 Rent - Homeoffice", C87="870.9 Rent - Water"),
   0,
   IF(Dashboard!$F$5="Quick",
      IF(OR(C87="190 Automobile",C87="200 computer hardware",C87="210 Computer software",C87="220 Quickbooks software",C87="230 Office equipment",C87="240 Office furniture"),
         E87-(E87/(1+Dashboard!$F$4)),
         0
      ),
      IF(C87="750 Business promotion",
         E87-(E87/(1+4.793/100)),
         E87-(E87/(1+Dashboard!$F$4))
      )
   )
)</f>
        <v>0</v>
      </c>
      <c r="J87" s="26">
        <f>Bank3[[#This Row],[Money in/ (Money out)]]-Bank3[[#This Row],[GST/HST]]</f>
        <v>0</v>
      </c>
      <c r="L87" s="23">
        <f t="shared" si="3"/>
        <v>0</v>
      </c>
    </row>
    <row r="88" spans="4:12" x14ac:dyDescent="0.2">
      <c r="D88" s="397">
        <f>_xlfn.XLOOKUP(C:C,Table1[for Import to Bank Register dropdown],Table1[for Pivot],0,0,1)</f>
        <v>0</v>
      </c>
      <c r="E88" s="403"/>
      <c r="F88" s="146">
        <f t="shared" si="2"/>
        <v>3333333</v>
      </c>
      <c r="G88" s="375">
        <f>G87+Bank3[[#This Row],[Money in/ (Money out)]]</f>
        <v>0</v>
      </c>
      <c r="I88" s="376">
        <f>IF(OR(C88="150 Directors advances", C88="120 accounts receivable", C88="720.2 Automobile - Insurance", C88="720.3 Automobile - License", C88="870.4 Rent - Insurance", C88="870.6 Rent - Property Tax", C88="870.7 Rent - Homeoffice", C88="870.9 Rent - Water"),
   0,
   IF(Dashboard!$F$5="Quick",
      IF(OR(C88="190 Automobile",C88="200 computer hardware",C88="210 Computer software",C88="220 Quickbooks software",C88="230 Office equipment",C88="240 Office furniture"),
         E88-(E88/(1+Dashboard!$F$4)),
         0
      ),
      IF(C88="750 Business promotion",
         E88-(E88/(1+4.793/100)),
         E88-(E88/(1+Dashboard!$F$4))
      )
   )
)</f>
        <v>0</v>
      </c>
      <c r="J88" s="26">
        <f>Bank3[[#This Row],[Money in/ (Money out)]]-Bank3[[#This Row],[GST/HST]]</f>
        <v>0</v>
      </c>
      <c r="L88" s="23">
        <f t="shared" si="3"/>
        <v>0</v>
      </c>
    </row>
    <row r="89" spans="4:12" x14ac:dyDescent="0.2">
      <c r="D89" s="397">
        <f>_xlfn.XLOOKUP(C:C,Table1[for Import to Bank Register dropdown],Table1[for Pivot],0,0,1)</f>
        <v>0</v>
      </c>
      <c r="E89" s="403"/>
      <c r="F89" s="146">
        <f t="shared" si="2"/>
        <v>3333333</v>
      </c>
      <c r="G89" s="375">
        <f>G88+Bank3[[#This Row],[Money in/ (Money out)]]</f>
        <v>0</v>
      </c>
      <c r="I89" s="376">
        <f>IF(OR(C89="150 Directors advances", C89="120 accounts receivable", C89="720.2 Automobile - Insurance", C89="720.3 Automobile - License", C89="870.4 Rent - Insurance", C89="870.6 Rent - Property Tax", C89="870.7 Rent - Homeoffice", C89="870.9 Rent - Water"),
   0,
   IF(Dashboard!$F$5="Quick",
      IF(OR(C89="190 Automobile",C89="200 computer hardware",C89="210 Computer software",C89="220 Quickbooks software",C89="230 Office equipment",C89="240 Office furniture"),
         E89-(E89/(1+Dashboard!$F$4)),
         0
      ),
      IF(C89="750 Business promotion",
         E89-(E89/(1+4.793/100)),
         E89-(E89/(1+Dashboard!$F$4))
      )
   )
)</f>
        <v>0</v>
      </c>
      <c r="J89" s="26">
        <f>Bank3[[#This Row],[Money in/ (Money out)]]-Bank3[[#This Row],[GST/HST]]</f>
        <v>0</v>
      </c>
      <c r="L89" s="23">
        <f t="shared" si="3"/>
        <v>0</v>
      </c>
    </row>
    <row r="90" spans="4:12" x14ac:dyDescent="0.2">
      <c r="D90" s="397">
        <f>_xlfn.XLOOKUP(C:C,Table1[for Import to Bank Register dropdown],Table1[for Pivot],0,0,1)</f>
        <v>0</v>
      </c>
      <c r="E90" s="403"/>
      <c r="F90" s="146">
        <f t="shared" si="2"/>
        <v>3333333</v>
      </c>
      <c r="G90" s="375">
        <f>G89+Bank3[[#This Row],[Money in/ (Money out)]]</f>
        <v>0</v>
      </c>
      <c r="I90" s="376">
        <f>IF(OR(C90="150 Directors advances", C90="120 accounts receivable", C90="720.2 Automobile - Insurance", C90="720.3 Automobile - License", C90="870.4 Rent - Insurance", C90="870.6 Rent - Property Tax", C90="870.7 Rent - Homeoffice", C90="870.9 Rent - Water"),
   0,
   IF(Dashboard!$F$5="Quick",
      IF(OR(C90="190 Automobile",C90="200 computer hardware",C90="210 Computer software",C90="220 Quickbooks software",C90="230 Office equipment",C90="240 Office furniture"),
         E90-(E90/(1+Dashboard!$F$4)),
         0
      ),
      IF(C90="750 Business promotion",
         E90-(E90/(1+4.793/100)),
         E90-(E90/(1+Dashboard!$F$4))
      )
   )
)</f>
        <v>0</v>
      </c>
      <c r="J90" s="26">
        <f>Bank3[[#This Row],[Money in/ (Money out)]]-Bank3[[#This Row],[GST/HST]]</f>
        <v>0</v>
      </c>
      <c r="L90" s="23">
        <f t="shared" si="3"/>
        <v>0</v>
      </c>
    </row>
    <row r="91" spans="4:12" x14ac:dyDescent="0.2">
      <c r="D91" s="397">
        <f>_xlfn.XLOOKUP(C:C,Table1[for Import to Bank Register dropdown],Table1[for Pivot],0,0,1)</f>
        <v>0</v>
      </c>
      <c r="E91" s="403"/>
      <c r="F91" s="146">
        <f t="shared" si="2"/>
        <v>3333333</v>
      </c>
      <c r="G91" s="375">
        <f>G90+Bank3[[#This Row],[Money in/ (Money out)]]</f>
        <v>0</v>
      </c>
      <c r="I91" s="376">
        <f>IF(OR(C91="150 Directors advances", C91="120 accounts receivable", C91="720.2 Automobile - Insurance", C91="720.3 Automobile - License", C91="870.4 Rent - Insurance", C91="870.6 Rent - Property Tax", C91="870.7 Rent - Homeoffice", C91="870.9 Rent - Water"),
   0,
   IF(Dashboard!$F$5="Quick",
      IF(OR(C91="190 Automobile",C91="200 computer hardware",C91="210 Computer software",C91="220 Quickbooks software",C91="230 Office equipment",C91="240 Office furniture"),
         E91-(E91/(1+Dashboard!$F$4)),
         0
      ),
      IF(C91="750 Business promotion",
         E91-(E91/(1+4.793/100)),
         E91-(E91/(1+Dashboard!$F$4))
      )
   )
)</f>
        <v>0</v>
      </c>
      <c r="J91" s="26">
        <f>Bank3[[#This Row],[Money in/ (Money out)]]-Bank3[[#This Row],[GST/HST]]</f>
        <v>0</v>
      </c>
      <c r="L91" s="23">
        <f t="shared" si="3"/>
        <v>0</v>
      </c>
    </row>
    <row r="92" spans="4:12" x14ac:dyDescent="0.2">
      <c r="D92" s="397">
        <f>_xlfn.XLOOKUP(C:C,Table1[for Import to Bank Register dropdown],Table1[for Pivot],0,0,1)</f>
        <v>0</v>
      </c>
      <c r="E92" s="403"/>
      <c r="F92" s="146">
        <f t="shared" si="2"/>
        <v>3333333</v>
      </c>
      <c r="G92" s="375">
        <f>G91+Bank3[[#This Row],[Money in/ (Money out)]]</f>
        <v>0</v>
      </c>
      <c r="I92" s="376">
        <f>IF(OR(C92="150 Directors advances", C92="120 accounts receivable", C92="720.2 Automobile - Insurance", C92="720.3 Automobile - License", C92="870.4 Rent - Insurance", C92="870.6 Rent - Property Tax", C92="870.7 Rent - Homeoffice", C92="870.9 Rent - Water"),
   0,
   IF(Dashboard!$F$5="Quick",
      IF(OR(C92="190 Automobile",C92="200 computer hardware",C92="210 Computer software",C92="220 Quickbooks software",C92="230 Office equipment",C92="240 Office furniture"),
         E92-(E92/(1+Dashboard!$F$4)),
         0
      ),
      IF(C92="750 Business promotion",
         E92-(E92/(1+4.793/100)),
         E92-(E92/(1+Dashboard!$F$4))
      )
   )
)</f>
        <v>0</v>
      </c>
      <c r="J92" s="26">
        <f>Bank3[[#This Row],[Money in/ (Money out)]]-Bank3[[#This Row],[GST/HST]]</f>
        <v>0</v>
      </c>
      <c r="L92" s="23">
        <f t="shared" si="3"/>
        <v>0</v>
      </c>
    </row>
    <row r="93" spans="4:12" x14ac:dyDescent="0.2">
      <c r="D93" s="397">
        <f>_xlfn.XLOOKUP(C:C,Table1[for Import to Bank Register dropdown],Table1[for Pivot],0,0,1)</f>
        <v>0</v>
      </c>
      <c r="E93" s="403"/>
      <c r="F93" s="146">
        <f t="shared" si="2"/>
        <v>3333333</v>
      </c>
      <c r="G93" s="375">
        <f>G92+Bank3[[#This Row],[Money in/ (Money out)]]</f>
        <v>0</v>
      </c>
      <c r="I93" s="376">
        <f>IF(OR(C93="150 Directors advances", C93="120 accounts receivable", C93="720.2 Automobile - Insurance", C93="720.3 Automobile - License", C93="870.4 Rent - Insurance", C93="870.6 Rent - Property Tax", C93="870.7 Rent - Homeoffice", C93="870.9 Rent - Water"),
   0,
   IF(Dashboard!$F$5="Quick",
      IF(OR(C93="190 Automobile",C93="200 computer hardware",C93="210 Computer software",C93="220 Quickbooks software",C93="230 Office equipment",C93="240 Office furniture"),
         E93-(E93/(1+Dashboard!$F$4)),
         0
      ),
      IF(C93="750 Business promotion",
         E93-(E93/(1+4.793/100)),
         E93-(E93/(1+Dashboard!$F$4))
      )
   )
)</f>
        <v>0</v>
      </c>
      <c r="J93" s="26">
        <f>Bank3[[#This Row],[Money in/ (Money out)]]-Bank3[[#This Row],[GST/HST]]</f>
        <v>0</v>
      </c>
      <c r="L93" s="23">
        <f t="shared" si="3"/>
        <v>0</v>
      </c>
    </row>
    <row r="94" spans="4:12" x14ac:dyDescent="0.2">
      <c r="D94" s="397">
        <f>_xlfn.XLOOKUP(C:C,Table1[for Import to Bank Register dropdown],Table1[for Pivot],0,0,1)</f>
        <v>0</v>
      </c>
      <c r="E94" s="403"/>
      <c r="F94" s="146">
        <f t="shared" si="2"/>
        <v>3333333</v>
      </c>
      <c r="G94" s="375">
        <f>G93+Bank3[[#This Row],[Money in/ (Money out)]]</f>
        <v>0</v>
      </c>
      <c r="I94" s="376">
        <f>IF(OR(C94="150 Directors advances", C94="120 accounts receivable", C94="720.2 Automobile - Insurance", C94="720.3 Automobile - License", C94="870.4 Rent - Insurance", C94="870.6 Rent - Property Tax", C94="870.7 Rent - Homeoffice", C94="870.9 Rent - Water"),
   0,
   IF(Dashboard!$F$5="Quick",
      IF(OR(C94="190 Automobile",C94="200 computer hardware",C94="210 Computer software",C94="220 Quickbooks software",C94="230 Office equipment",C94="240 Office furniture"),
         E94-(E94/(1+Dashboard!$F$4)),
         0
      ),
      IF(C94="750 Business promotion",
         E94-(E94/(1+4.793/100)),
         E94-(E94/(1+Dashboard!$F$4))
      )
   )
)</f>
        <v>0</v>
      </c>
      <c r="J94" s="26">
        <f>Bank3[[#This Row],[Money in/ (Money out)]]-Bank3[[#This Row],[GST/HST]]</f>
        <v>0</v>
      </c>
      <c r="L94" s="23">
        <f t="shared" si="3"/>
        <v>0</v>
      </c>
    </row>
    <row r="95" spans="4:12" x14ac:dyDescent="0.2">
      <c r="D95" s="397">
        <f>_xlfn.XLOOKUP(C:C,Table1[for Import to Bank Register dropdown],Table1[for Pivot],0,0,1)</f>
        <v>0</v>
      </c>
      <c r="E95" s="403"/>
      <c r="F95" s="146">
        <f t="shared" si="2"/>
        <v>3333333</v>
      </c>
      <c r="G95" s="375">
        <f>G94+Bank3[[#This Row],[Money in/ (Money out)]]</f>
        <v>0</v>
      </c>
      <c r="I95" s="376">
        <f>IF(OR(C95="150 Directors advances", C95="120 accounts receivable", C95="720.2 Automobile - Insurance", C95="720.3 Automobile - License", C95="870.4 Rent - Insurance", C95="870.6 Rent - Property Tax", C95="870.7 Rent - Homeoffice", C95="870.9 Rent - Water"),
   0,
   IF(Dashboard!$F$5="Quick",
      IF(OR(C95="190 Automobile",C95="200 computer hardware",C95="210 Computer software",C95="220 Quickbooks software",C95="230 Office equipment",C95="240 Office furniture"),
         E95-(E95/(1+Dashboard!$F$4)),
         0
      ),
      IF(C95="750 Business promotion",
         E95-(E95/(1+4.793/100)),
         E95-(E95/(1+Dashboard!$F$4))
      )
   )
)</f>
        <v>0</v>
      </c>
      <c r="J95" s="26">
        <f>Bank3[[#This Row],[Money in/ (Money out)]]-Bank3[[#This Row],[GST/HST]]</f>
        <v>0</v>
      </c>
      <c r="L95" s="23">
        <f t="shared" si="3"/>
        <v>0</v>
      </c>
    </row>
    <row r="96" spans="4:12" x14ac:dyDescent="0.2">
      <c r="D96" s="397">
        <f>_xlfn.XLOOKUP(C:C,Table1[for Import to Bank Register dropdown],Table1[for Pivot],0,0,1)</f>
        <v>0</v>
      </c>
      <c r="E96" s="403"/>
      <c r="F96" s="146">
        <f t="shared" si="2"/>
        <v>3333333</v>
      </c>
      <c r="G96" s="375">
        <f>G95+Bank3[[#This Row],[Money in/ (Money out)]]</f>
        <v>0</v>
      </c>
      <c r="I96" s="376">
        <f>IF(OR(C96="150 Directors advances", C96="120 accounts receivable", C96="720.2 Automobile - Insurance", C96="720.3 Automobile - License", C96="870.4 Rent - Insurance", C96="870.6 Rent - Property Tax", C96="870.7 Rent - Homeoffice", C96="870.9 Rent - Water"),
   0,
   IF(Dashboard!$F$5="Quick",
      IF(OR(C96="190 Automobile",C96="200 computer hardware",C96="210 Computer software",C96="220 Quickbooks software",C96="230 Office equipment",C96="240 Office furniture"),
         E96-(E96/(1+Dashboard!$F$4)),
         0
      ),
      IF(C96="750 Business promotion",
         E96-(E96/(1+4.793/100)),
         E96-(E96/(1+Dashboard!$F$4))
      )
   )
)</f>
        <v>0</v>
      </c>
      <c r="J96" s="26">
        <f>Bank3[[#This Row],[Money in/ (Money out)]]-Bank3[[#This Row],[GST/HST]]</f>
        <v>0</v>
      </c>
      <c r="L96" s="23">
        <f t="shared" si="3"/>
        <v>0</v>
      </c>
    </row>
    <row r="97" spans="4:12" x14ac:dyDescent="0.2">
      <c r="D97" s="397">
        <f>_xlfn.XLOOKUP(C:C,Table1[for Import to Bank Register dropdown],Table1[for Pivot],0,0,1)</f>
        <v>0</v>
      </c>
      <c r="E97" s="403"/>
      <c r="F97" s="146">
        <f t="shared" si="2"/>
        <v>3333333</v>
      </c>
      <c r="G97" s="375">
        <f>G96+Bank3[[#This Row],[Money in/ (Money out)]]</f>
        <v>0</v>
      </c>
      <c r="I97" s="376">
        <f>IF(OR(C97="150 Directors advances", C97="120 accounts receivable", C97="720.2 Automobile - Insurance", C97="720.3 Automobile - License", C97="870.4 Rent - Insurance", C97="870.6 Rent - Property Tax", C97="870.7 Rent - Homeoffice", C97="870.9 Rent - Water"),
   0,
   IF(Dashboard!$F$5="Quick",
      IF(OR(C97="190 Automobile",C97="200 computer hardware",C97="210 Computer software",C97="220 Quickbooks software",C97="230 Office equipment",C97="240 Office furniture"),
         E97-(E97/(1+Dashboard!$F$4)),
         0
      ),
      IF(C97="750 Business promotion",
         E97-(E97/(1+4.793/100)),
         E97-(E97/(1+Dashboard!$F$4))
      )
   )
)</f>
        <v>0</v>
      </c>
      <c r="J97" s="26">
        <f>Bank3[[#This Row],[Money in/ (Money out)]]-Bank3[[#This Row],[GST/HST]]</f>
        <v>0</v>
      </c>
      <c r="L97" s="23">
        <f t="shared" si="3"/>
        <v>0</v>
      </c>
    </row>
    <row r="98" spans="4:12" x14ac:dyDescent="0.2">
      <c r="D98" s="397">
        <f>_xlfn.XLOOKUP(C:C,Table1[for Import to Bank Register dropdown],Table1[for Pivot],0,0,1)</f>
        <v>0</v>
      </c>
      <c r="E98" s="403"/>
      <c r="F98" s="146">
        <f t="shared" si="2"/>
        <v>3333333</v>
      </c>
      <c r="G98" s="375">
        <f>G97+Bank3[[#This Row],[Money in/ (Money out)]]</f>
        <v>0</v>
      </c>
      <c r="I98" s="376">
        <f>IF(OR(C98="150 Directors advances", C98="120 accounts receivable", C98="720.2 Automobile - Insurance", C98="720.3 Automobile - License", C98="870.4 Rent - Insurance", C98="870.6 Rent - Property Tax", C98="870.7 Rent - Homeoffice", C98="870.9 Rent - Water"),
   0,
   IF(Dashboard!$F$5="Quick",
      IF(OR(C98="190 Automobile",C98="200 computer hardware",C98="210 Computer software",C98="220 Quickbooks software",C98="230 Office equipment",C98="240 Office furniture"),
         E98-(E98/(1+Dashboard!$F$4)),
         0
      ),
      IF(C98="750 Business promotion",
         E98-(E98/(1+4.793/100)),
         E98-(E98/(1+Dashboard!$F$4))
      )
   )
)</f>
        <v>0</v>
      </c>
      <c r="J98" s="26">
        <f>Bank3[[#This Row],[Money in/ (Money out)]]-Bank3[[#This Row],[GST/HST]]</f>
        <v>0</v>
      </c>
      <c r="L98" s="23">
        <f t="shared" si="3"/>
        <v>0</v>
      </c>
    </row>
    <row r="99" spans="4:12" x14ac:dyDescent="0.2">
      <c r="D99" s="397">
        <f>_xlfn.XLOOKUP(C:C,Table1[for Import to Bank Register dropdown],Table1[for Pivot],0,0,1)</f>
        <v>0</v>
      </c>
      <c r="E99" s="403"/>
      <c r="F99" s="146">
        <f t="shared" si="2"/>
        <v>3333333</v>
      </c>
      <c r="G99" s="375">
        <f>G98+Bank3[[#This Row],[Money in/ (Money out)]]</f>
        <v>0</v>
      </c>
      <c r="I99" s="376">
        <f>IF(OR(C99="150 Directors advances", C99="120 accounts receivable", C99="720.2 Automobile - Insurance", C99="720.3 Automobile - License", C99="870.4 Rent - Insurance", C99="870.6 Rent - Property Tax", C99="870.7 Rent - Homeoffice", C99="870.9 Rent - Water"),
   0,
   IF(Dashboard!$F$5="Quick",
      IF(OR(C99="190 Automobile",C99="200 computer hardware",C99="210 Computer software",C99="220 Quickbooks software",C99="230 Office equipment",C99="240 Office furniture"),
         E99-(E99/(1+Dashboard!$F$4)),
         0
      ),
      IF(C99="750 Business promotion",
         E99-(E99/(1+4.793/100)),
         E99-(E99/(1+Dashboard!$F$4))
      )
   )
)</f>
        <v>0</v>
      </c>
      <c r="J99" s="26">
        <f>Bank3[[#This Row],[Money in/ (Money out)]]-Bank3[[#This Row],[GST/HST]]</f>
        <v>0</v>
      </c>
      <c r="L99" s="23">
        <f t="shared" si="3"/>
        <v>0</v>
      </c>
    </row>
    <row r="100" spans="4:12" x14ac:dyDescent="0.2">
      <c r="D100" s="397">
        <f>_xlfn.XLOOKUP(C:C,Table1[for Import to Bank Register dropdown],Table1[for Pivot],0,0,1)</f>
        <v>0</v>
      </c>
      <c r="E100" s="403"/>
      <c r="F100" s="146">
        <f t="shared" si="2"/>
        <v>3333333</v>
      </c>
      <c r="G100" s="375">
        <f>G99+Bank3[[#This Row],[Money in/ (Money out)]]</f>
        <v>0</v>
      </c>
      <c r="I100" s="376">
        <f>IF(OR(C100="150 Directors advances", C100="120 accounts receivable", C100="720.2 Automobile - Insurance", C100="720.3 Automobile - License", C100="870.4 Rent - Insurance", C100="870.6 Rent - Property Tax", C100="870.7 Rent - Homeoffice", C100="870.9 Rent - Water"),
   0,
   IF(Dashboard!$F$5="Quick",
      IF(OR(C100="190 Automobile",C100="200 computer hardware",C100="210 Computer software",C100="220 Quickbooks software",C100="230 Office equipment",C100="240 Office furniture"),
         E100-(E100/(1+Dashboard!$F$4)),
         0
      ),
      IF(C100="750 Business promotion",
         E100-(E100/(1+4.793/100)),
         E100-(E100/(1+Dashboard!$F$4))
      )
   )
)</f>
        <v>0</v>
      </c>
      <c r="J100" s="26">
        <f>Bank3[[#This Row],[Money in/ (Money out)]]-Bank3[[#This Row],[GST/HST]]</f>
        <v>0</v>
      </c>
      <c r="L100" s="23">
        <f t="shared" si="3"/>
        <v>0</v>
      </c>
    </row>
    <row r="101" spans="4:12" x14ac:dyDescent="0.2">
      <c r="D101" s="397">
        <f>_xlfn.XLOOKUP(C:C,Table1[for Import to Bank Register dropdown],Table1[for Pivot],0,0,1)</f>
        <v>0</v>
      </c>
      <c r="E101" s="403"/>
      <c r="F101" s="146">
        <f t="shared" si="2"/>
        <v>3333333</v>
      </c>
      <c r="G101" s="375">
        <f>G100+Bank3[[#This Row],[Money in/ (Money out)]]</f>
        <v>0</v>
      </c>
      <c r="I101" s="376">
        <f>IF(OR(C101="150 Directors advances", C101="120 accounts receivable", C101="720.2 Automobile - Insurance", C101="720.3 Automobile - License", C101="870.4 Rent - Insurance", C101="870.6 Rent - Property Tax", C101="870.7 Rent - Homeoffice", C101="870.9 Rent - Water"),
   0,
   IF(Dashboard!$F$5="Quick",
      IF(OR(C101="190 Automobile",C101="200 computer hardware",C101="210 Computer software",C101="220 Quickbooks software",C101="230 Office equipment",C101="240 Office furniture"),
         E101-(E101/(1+Dashboard!$F$4)),
         0
      ),
      IF(C101="750 Business promotion",
         E101-(E101/(1+4.793/100)),
         E101-(E101/(1+Dashboard!$F$4))
      )
   )
)</f>
        <v>0</v>
      </c>
      <c r="J101" s="26">
        <f>Bank3[[#This Row],[Money in/ (Money out)]]-Bank3[[#This Row],[GST/HST]]</f>
        <v>0</v>
      </c>
      <c r="L101" s="23">
        <f t="shared" si="3"/>
        <v>0</v>
      </c>
    </row>
    <row r="102" spans="4:12" x14ac:dyDescent="0.2">
      <c r="D102" s="397">
        <f>_xlfn.XLOOKUP(C:C,Table1[for Import to Bank Register dropdown],Table1[for Pivot],0,0,1)</f>
        <v>0</v>
      </c>
      <c r="E102" s="403"/>
      <c r="F102" s="146">
        <f t="shared" si="2"/>
        <v>3333333</v>
      </c>
      <c r="G102" s="375">
        <f>G101+Bank3[[#This Row],[Money in/ (Money out)]]</f>
        <v>0</v>
      </c>
      <c r="I102" s="376">
        <f>IF(OR(C102="150 Directors advances", C102="120 accounts receivable", C102="720.2 Automobile - Insurance", C102="720.3 Automobile - License", C102="870.4 Rent - Insurance", C102="870.6 Rent - Property Tax", C102="870.7 Rent - Homeoffice", C102="870.9 Rent - Water"),
   0,
   IF(Dashboard!$F$5="Quick",
      IF(OR(C102="190 Automobile",C102="200 computer hardware",C102="210 Computer software",C102="220 Quickbooks software",C102="230 Office equipment",C102="240 Office furniture"),
         E102-(E102/(1+Dashboard!$F$4)),
         0
      ),
      IF(C102="750 Business promotion",
         E102-(E102/(1+4.793/100)),
         E102-(E102/(1+Dashboard!$F$4))
      )
   )
)</f>
        <v>0</v>
      </c>
      <c r="J102" s="26">
        <f>Bank3[[#This Row],[Money in/ (Money out)]]-Bank3[[#This Row],[GST/HST]]</f>
        <v>0</v>
      </c>
      <c r="L102" s="23">
        <f t="shared" si="3"/>
        <v>0</v>
      </c>
    </row>
    <row r="103" spans="4:12" x14ac:dyDescent="0.2">
      <c r="D103" s="397">
        <f>_xlfn.XLOOKUP(C:C,Table1[for Import to Bank Register dropdown],Table1[for Pivot],0,0,1)</f>
        <v>0</v>
      </c>
      <c r="E103" s="403"/>
      <c r="F103" s="146">
        <f t="shared" si="2"/>
        <v>3333333</v>
      </c>
      <c r="G103" s="375">
        <f>G102+Bank3[[#This Row],[Money in/ (Money out)]]</f>
        <v>0</v>
      </c>
      <c r="I103" s="376">
        <f>IF(OR(C103="150 Directors advances", C103="120 accounts receivable", C103="720.2 Automobile - Insurance", C103="720.3 Automobile - License", C103="870.4 Rent - Insurance", C103="870.6 Rent - Property Tax", C103="870.7 Rent - Homeoffice", C103="870.9 Rent - Water"),
   0,
   IF(Dashboard!$F$5="Quick",
      IF(OR(C103="190 Automobile",C103="200 computer hardware",C103="210 Computer software",C103="220 Quickbooks software",C103="230 Office equipment",C103="240 Office furniture"),
         E103-(E103/(1+Dashboard!$F$4)),
         0
      ),
      IF(C103="750 Business promotion",
         E103-(E103/(1+4.793/100)),
         E103-(E103/(1+Dashboard!$F$4))
      )
   )
)</f>
        <v>0</v>
      </c>
      <c r="J103" s="26">
        <f>Bank3[[#This Row],[Money in/ (Money out)]]-Bank3[[#This Row],[GST/HST]]</f>
        <v>0</v>
      </c>
      <c r="L103" s="23">
        <f t="shared" si="3"/>
        <v>0</v>
      </c>
    </row>
    <row r="104" spans="4:12" x14ac:dyDescent="0.2">
      <c r="D104" s="397">
        <f>_xlfn.XLOOKUP(C:C,Table1[for Import to Bank Register dropdown],Table1[for Pivot],0,0,1)</f>
        <v>0</v>
      </c>
      <c r="E104" s="403"/>
      <c r="F104" s="146">
        <f t="shared" si="2"/>
        <v>3333333</v>
      </c>
      <c r="G104" s="375">
        <f>G103+Bank3[[#This Row],[Money in/ (Money out)]]</f>
        <v>0</v>
      </c>
      <c r="I104" s="376">
        <f>IF(OR(C104="150 Directors advances", C104="120 accounts receivable", C104="720.2 Automobile - Insurance", C104="720.3 Automobile - License", C104="870.4 Rent - Insurance", C104="870.6 Rent - Property Tax", C104="870.7 Rent - Homeoffice", C104="870.9 Rent - Water"),
   0,
   IF(Dashboard!$F$5="Quick",
      IF(OR(C104="190 Automobile",C104="200 computer hardware",C104="210 Computer software",C104="220 Quickbooks software",C104="230 Office equipment",C104="240 Office furniture"),
         E104-(E104/(1+Dashboard!$F$4)),
         0
      ),
      IF(C104="750 Business promotion",
         E104-(E104/(1+4.793/100)),
         E104-(E104/(1+Dashboard!$F$4))
      )
   )
)</f>
        <v>0</v>
      </c>
      <c r="J104" s="26">
        <f>Bank3[[#This Row],[Money in/ (Money out)]]-Bank3[[#This Row],[GST/HST]]</f>
        <v>0</v>
      </c>
      <c r="L104" s="23">
        <f t="shared" si="3"/>
        <v>0</v>
      </c>
    </row>
    <row r="105" spans="4:12" x14ac:dyDescent="0.2">
      <c r="D105" s="397">
        <f>_xlfn.XLOOKUP(C:C,Table1[for Import to Bank Register dropdown],Table1[for Pivot],0,0,1)</f>
        <v>0</v>
      </c>
      <c r="E105" s="403"/>
      <c r="F105" s="146">
        <f t="shared" si="2"/>
        <v>3333333</v>
      </c>
      <c r="G105" s="375">
        <f>G104+Bank3[[#This Row],[Money in/ (Money out)]]</f>
        <v>0</v>
      </c>
      <c r="I105" s="376">
        <f>IF(OR(C105="150 Directors advances", C105="120 accounts receivable", C105="720.2 Automobile - Insurance", C105="720.3 Automobile - License", C105="870.4 Rent - Insurance", C105="870.6 Rent - Property Tax", C105="870.7 Rent - Homeoffice", C105="870.9 Rent - Water"),
   0,
   IF(Dashboard!$F$5="Quick",
      IF(OR(C105="190 Automobile",C105="200 computer hardware",C105="210 Computer software",C105="220 Quickbooks software",C105="230 Office equipment",C105="240 Office furniture"),
         E105-(E105/(1+Dashboard!$F$4)),
         0
      ),
      IF(C105="750 Business promotion",
         E105-(E105/(1+4.793/100)),
         E105-(E105/(1+Dashboard!$F$4))
      )
   )
)</f>
        <v>0</v>
      </c>
      <c r="J105" s="26">
        <f>Bank3[[#This Row],[Money in/ (Money out)]]-Bank3[[#This Row],[GST/HST]]</f>
        <v>0</v>
      </c>
      <c r="L105" s="23">
        <f t="shared" si="3"/>
        <v>0</v>
      </c>
    </row>
    <row r="106" spans="4:12" x14ac:dyDescent="0.2">
      <c r="D106" s="397">
        <f>_xlfn.XLOOKUP(C:C,Table1[for Import to Bank Register dropdown],Table1[for Pivot],0,0,1)</f>
        <v>0</v>
      </c>
      <c r="E106" s="403"/>
      <c r="F106" s="146">
        <f t="shared" si="2"/>
        <v>3333333</v>
      </c>
      <c r="G106" s="375">
        <f>G105+Bank3[[#This Row],[Money in/ (Money out)]]</f>
        <v>0</v>
      </c>
      <c r="I106" s="376">
        <f>IF(OR(C106="150 Directors advances", C106="120 accounts receivable", C106="720.2 Automobile - Insurance", C106="720.3 Automobile - License", C106="870.4 Rent - Insurance", C106="870.6 Rent - Property Tax", C106="870.7 Rent - Homeoffice", C106="870.9 Rent - Water"),
   0,
   IF(Dashboard!$F$5="Quick",
      IF(OR(C106="190 Automobile",C106="200 computer hardware",C106="210 Computer software",C106="220 Quickbooks software",C106="230 Office equipment",C106="240 Office furniture"),
         E106-(E106/(1+Dashboard!$F$4)),
         0
      ),
      IF(C106="750 Business promotion",
         E106-(E106/(1+4.793/100)),
         E106-(E106/(1+Dashboard!$F$4))
      )
   )
)</f>
        <v>0</v>
      </c>
      <c r="J106" s="26">
        <f>Bank3[[#This Row],[Money in/ (Money out)]]-Bank3[[#This Row],[GST/HST]]</f>
        <v>0</v>
      </c>
      <c r="L106" s="23">
        <f t="shared" si="3"/>
        <v>0</v>
      </c>
    </row>
    <row r="107" spans="4:12" x14ac:dyDescent="0.2">
      <c r="D107" s="397">
        <f>_xlfn.XLOOKUP(C:C,Table1[for Import to Bank Register dropdown],Table1[for Pivot],0,0,1)</f>
        <v>0</v>
      </c>
      <c r="E107" s="403"/>
      <c r="F107" s="146">
        <f t="shared" si="2"/>
        <v>3333333</v>
      </c>
      <c r="G107" s="375">
        <f>G106+Bank3[[#This Row],[Money in/ (Money out)]]</f>
        <v>0</v>
      </c>
      <c r="I107" s="376">
        <f>IF(OR(C107="150 Directors advances", C107="120 accounts receivable", C107="720.2 Automobile - Insurance", C107="720.3 Automobile - License", C107="870.4 Rent - Insurance", C107="870.6 Rent - Property Tax", C107="870.7 Rent - Homeoffice", C107="870.9 Rent - Water"),
   0,
   IF(Dashboard!$F$5="Quick",
      IF(OR(C107="190 Automobile",C107="200 computer hardware",C107="210 Computer software",C107="220 Quickbooks software",C107="230 Office equipment",C107="240 Office furniture"),
         E107-(E107/(1+Dashboard!$F$4)),
         0
      ),
      IF(C107="750 Business promotion",
         E107-(E107/(1+4.793/100)),
         E107-(E107/(1+Dashboard!$F$4))
      )
   )
)</f>
        <v>0</v>
      </c>
      <c r="J107" s="26">
        <f>Bank3[[#This Row],[Money in/ (Money out)]]-Bank3[[#This Row],[GST/HST]]</f>
        <v>0</v>
      </c>
      <c r="L107" s="23">
        <f t="shared" si="3"/>
        <v>0</v>
      </c>
    </row>
    <row r="108" spans="4:12" x14ac:dyDescent="0.2">
      <c r="D108" s="397">
        <f>_xlfn.XLOOKUP(C:C,Table1[for Import to Bank Register dropdown],Table1[for Pivot],0,0,1)</f>
        <v>0</v>
      </c>
      <c r="E108" s="403"/>
      <c r="F108" s="146">
        <f t="shared" si="2"/>
        <v>3333333</v>
      </c>
      <c r="G108" s="375">
        <f>G107+Bank3[[#This Row],[Money in/ (Money out)]]</f>
        <v>0</v>
      </c>
      <c r="I108" s="376">
        <f>IF(OR(C108="150 Directors advances", C108="120 accounts receivable", C108="720.2 Automobile - Insurance", C108="720.3 Automobile - License", C108="870.4 Rent - Insurance", C108="870.6 Rent - Property Tax", C108="870.7 Rent - Homeoffice", C108="870.9 Rent - Water"),
   0,
   IF(Dashboard!$F$5="Quick",
      IF(OR(C108="190 Automobile",C108="200 computer hardware",C108="210 Computer software",C108="220 Quickbooks software",C108="230 Office equipment",C108="240 Office furniture"),
         E108-(E108/(1+Dashboard!$F$4)),
         0
      ),
      IF(C108="750 Business promotion",
         E108-(E108/(1+4.793/100)),
         E108-(E108/(1+Dashboard!$F$4))
      )
   )
)</f>
        <v>0</v>
      </c>
      <c r="J108" s="26">
        <f>Bank3[[#This Row],[Money in/ (Money out)]]-Bank3[[#This Row],[GST/HST]]</f>
        <v>0</v>
      </c>
      <c r="L108" s="23">
        <f t="shared" si="3"/>
        <v>0</v>
      </c>
    </row>
    <row r="109" spans="4:12" x14ac:dyDescent="0.2">
      <c r="D109" s="397">
        <f>_xlfn.XLOOKUP(C:C,Table1[for Import to Bank Register dropdown],Table1[for Pivot],0,0,1)</f>
        <v>0</v>
      </c>
      <c r="E109" s="403"/>
      <c r="F109" s="146">
        <f t="shared" si="2"/>
        <v>3333333</v>
      </c>
      <c r="G109" s="375">
        <f>G108+Bank3[[#This Row],[Money in/ (Money out)]]</f>
        <v>0</v>
      </c>
      <c r="I109" s="376">
        <f>IF(OR(C109="150 Directors advances", C109="120 accounts receivable", C109="720.2 Automobile - Insurance", C109="720.3 Automobile - License", C109="870.4 Rent - Insurance", C109="870.6 Rent - Property Tax", C109="870.7 Rent - Homeoffice", C109="870.9 Rent - Water"),
   0,
   IF(Dashboard!$F$5="Quick",
      IF(OR(C109="190 Automobile",C109="200 computer hardware",C109="210 Computer software",C109="220 Quickbooks software",C109="230 Office equipment",C109="240 Office furniture"),
         E109-(E109/(1+Dashboard!$F$4)),
         0
      ),
      IF(C109="750 Business promotion",
         E109-(E109/(1+4.793/100)),
         E109-(E109/(1+Dashboard!$F$4))
      )
   )
)</f>
        <v>0</v>
      </c>
      <c r="J109" s="26">
        <f>Bank3[[#This Row],[Money in/ (Money out)]]-Bank3[[#This Row],[GST/HST]]</f>
        <v>0</v>
      </c>
      <c r="L109" s="23">
        <f t="shared" si="3"/>
        <v>0</v>
      </c>
    </row>
    <row r="110" spans="4:12" x14ac:dyDescent="0.2">
      <c r="D110" s="397">
        <f>_xlfn.XLOOKUP(C:C,Table1[for Import to Bank Register dropdown],Table1[for Pivot],0,0,1)</f>
        <v>0</v>
      </c>
      <c r="E110" s="403"/>
      <c r="F110" s="146">
        <f t="shared" si="2"/>
        <v>3333333</v>
      </c>
      <c r="G110" s="375">
        <f>G109+Bank3[[#This Row],[Money in/ (Money out)]]</f>
        <v>0</v>
      </c>
      <c r="I110" s="376">
        <f>IF(OR(C110="150 Directors advances", C110="120 accounts receivable", C110="720.2 Automobile - Insurance", C110="720.3 Automobile - License", C110="870.4 Rent - Insurance", C110="870.6 Rent - Property Tax", C110="870.7 Rent - Homeoffice", C110="870.9 Rent - Water"),
   0,
   IF(Dashboard!$F$5="Quick",
      IF(OR(C110="190 Automobile",C110="200 computer hardware",C110="210 Computer software",C110="220 Quickbooks software",C110="230 Office equipment",C110="240 Office furniture"),
         E110-(E110/(1+Dashboard!$F$4)),
         0
      ),
      IF(C110="750 Business promotion",
         E110-(E110/(1+4.793/100)),
         E110-(E110/(1+Dashboard!$F$4))
      )
   )
)</f>
        <v>0</v>
      </c>
      <c r="J110" s="26">
        <f>Bank3[[#This Row],[Money in/ (Money out)]]-Bank3[[#This Row],[GST/HST]]</f>
        <v>0</v>
      </c>
      <c r="L110" s="23">
        <f t="shared" si="3"/>
        <v>0</v>
      </c>
    </row>
    <row r="111" spans="4:12" x14ac:dyDescent="0.2">
      <c r="D111" s="397">
        <f>_xlfn.XLOOKUP(C:C,Table1[for Import to Bank Register dropdown],Table1[for Pivot],0,0,1)</f>
        <v>0</v>
      </c>
      <c r="E111" s="403"/>
      <c r="F111" s="146">
        <f t="shared" si="2"/>
        <v>3333333</v>
      </c>
      <c r="G111" s="375">
        <f>G110+Bank3[[#This Row],[Money in/ (Money out)]]</f>
        <v>0</v>
      </c>
      <c r="I111" s="376">
        <f>IF(OR(C111="150 Directors advances", C111="120 accounts receivable", C111="720.2 Automobile - Insurance", C111="720.3 Automobile - License", C111="870.4 Rent - Insurance", C111="870.6 Rent - Property Tax", C111="870.7 Rent - Homeoffice", C111="870.9 Rent - Water"),
   0,
   IF(Dashboard!$F$5="Quick",
      IF(OR(C111="190 Automobile",C111="200 computer hardware",C111="210 Computer software",C111="220 Quickbooks software",C111="230 Office equipment",C111="240 Office furniture"),
         E111-(E111/(1+Dashboard!$F$4)),
         0
      ),
      IF(C111="750 Business promotion",
         E111-(E111/(1+4.793/100)),
         E111-(E111/(1+Dashboard!$F$4))
      )
   )
)</f>
        <v>0</v>
      </c>
      <c r="J111" s="26">
        <f>Bank3[[#This Row],[Money in/ (Money out)]]-Bank3[[#This Row],[GST/HST]]</f>
        <v>0</v>
      </c>
      <c r="L111" s="23">
        <f t="shared" si="3"/>
        <v>0</v>
      </c>
    </row>
    <row r="112" spans="4:12" x14ac:dyDescent="0.2">
      <c r="D112" s="397">
        <f>_xlfn.XLOOKUP(C:C,Table1[for Import to Bank Register dropdown],Table1[for Pivot],0,0,1)</f>
        <v>0</v>
      </c>
      <c r="E112" s="403"/>
      <c r="F112" s="146">
        <f t="shared" si="2"/>
        <v>3333333</v>
      </c>
      <c r="G112" s="375">
        <f>G111+Bank3[[#This Row],[Money in/ (Money out)]]</f>
        <v>0</v>
      </c>
      <c r="I112" s="376">
        <f>IF(OR(C112="150 Directors advances", C112="120 accounts receivable", C112="720.2 Automobile - Insurance", C112="720.3 Automobile - License", C112="870.4 Rent - Insurance", C112="870.6 Rent - Property Tax", C112="870.7 Rent - Homeoffice", C112="870.9 Rent - Water"),
   0,
   IF(Dashboard!$F$5="Quick",
      IF(OR(C112="190 Automobile",C112="200 computer hardware",C112="210 Computer software",C112="220 Quickbooks software",C112="230 Office equipment",C112="240 Office furniture"),
         E112-(E112/(1+Dashboard!$F$4)),
         0
      ),
      IF(C112="750 Business promotion",
         E112-(E112/(1+4.793/100)),
         E112-(E112/(1+Dashboard!$F$4))
      )
   )
)</f>
        <v>0</v>
      </c>
      <c r="J112" s="26">
        <f>Bank3[[#This Row],[Money in/ (Money out)]]-Bank3[[#This Row],[GST/HST]]</f>
        <v>0</v>
      </c>
      <c r="L112" s="23">
        <f t="shared" si="3"/>
        <v>0</v>
      </c>
    </row>
    <row r="113" spans="4:12" x14ac:dyDescent="0.2">
      <c r="D113" s="397">
        <f>_xlfn.XLOOKUP(C:C,Table1[for Import to Bank Register dropdown],Table1[for Pivot],0,0,1)</f>
        <v>0</v>
      </c>
      <c r="E113" s="403"/>
      <c r="F113" s="146">
        <f t="shared" si="2"/>
        <v>3333333</v>
      </c>
      <c r="G113" s="375">
        <f>G112+Bank3[[#This Row],[Money in/ (Money out)]]</f>
        <v>0</v>
      </c>
      <c r="I113" s="376">
        <f>IF(OR(C113="150 Directors advances", C113="120 accounts receivable", C113="720.2 Automobile - Insurance", C113="720.3 Automobile - License", C113="870.4 Rent - Insurance", C113="870.6 Rent - Property Tax", C113="870.7 Rent - Homeoffice", C113="870.9 Rent - Water"),
   0,
   IF(Dashboard!$F$5="Quick",
      IF(OR(C113="190 Automobile",C113="200 computer hardware",C113="210 Computer software",C113="220 Quickbooks software",C113="230 Office equipment",C113="240 Office furniture"),
         E113-(E113/(1+Dashboard!$F$4)),
         0
      ),
      IF(C113="750 Business promotion",
         E113-(E113/(1+4.793/100)),
         E113-(E113/(1+Dashboard!$F$4))
      )
   )
)</f>
        <v>0</v>
      </c>
      <c r="J113" s="26">
        <f>Bank3[[#This Row],[Money in/ (Money out)]]-Bank3[[#This Row],[GST/HST]]</f>
        <v>0</v>
      </c>
      <c r="L113" s="23">
        <f t="shared" si="3"/>
        <v>0</v>
      </c>
    </row>
    <row r="114" spans="4:12" x14ac:dyDescent="0.2">
      <c r="D114" s="397">
        <f>_xlfn.XLOOKUP(C:C,Table1[for Import to Bank Register dropdown],Table1[for Pivot],0,0,1)</f>
        <v>0</v>
      </c>
      <c r="E114" s="403"/>
      <c r="F114" s="146">
        <f t="shared" si="2"/>
        <v>3333333</v>
      </c>
      <c r="G114" s="375">
        <f>G113+Bank3[[#This Row],[Money in/ (Money out)]]</f>
        <v>0</v>
      </c>
      <c r="I114" s="376">
        <f>IF(OR(C114="150 Directors advances", C114="120 accounts receivable", C114="720.2 Automobile - Insurance", C114="720.3 Automobile - License", C114="870.4 Rent - Insurance", C114="870.6 Rent - Property Tax", C114="870.7 Rent - Homeoffice", C114="870.9 Rent - Water"),
   0,
   IF(Dashboard!$F$5="Quick",
      IF(OR(C114="190 Automobile",C114="200 computer hardware",C114="210 Computer software",C114="220 Quickbooks software",C114="230 Office equipment",C114="240 Office furniture"),
         E114-(E114/(1+Dashboard!$F$4)),
         0
      ),
      IF(C114="750 Business promotion",
         E114-(E114/(1+4.793/100)),
         E114-(E114/(1+Dashboard!$F$4))
      )
   )
)</f>
        <v>0</v>
      </c>
      <c r="J114" s="26">
        <f>Bank3[[#This Row],[Money in/ (Money out)]]-Bank3[[#This Row],[GST/HST]]</f>
        <v>0</v>
      </c>
      <c r="L114" s="23">
        <f t="shared" si="3"/>
        <v>0</v>
      </c>
    </row>
    <row r="115" spans="4:12" x14ac:dyDescent="0.2">
      <c r="D115" s="397">
        <f>_xlfn.XLOOKUP(C:C,Table1[for Import to Bank Register dropdown],Table1[for Pivot],0,0,1)</f>
        <v>0</v>
      </c>
      <c r="E115" s="403"/>
      <c r="F115" s="146">
        <f t="shared" si="2"/>
        <v>3333333</v>
      </c>
      <c r="G115" s="375">
        <f>G114+Bank3[[#This Row],[Money in/ (Money out)]]</f>
        <v>0</v>
      </c>
      <c r="I115" s="376">
        <f>IF(OR(C115="150 Directors advances", C115="120 accounts receivable", C115="720.2 Automobile - Insurance", C115="720.3 Automobile - License", C115="870.4 Rent - Insurance", C115="870.6 Rent - Property Tax", C115="870.7 Rent - Homeoffice", C115="870.9 Rent - Water"),
   0,
   IF(Dashboard!$F$5="Quick",
      IF(OR(C115="190 Automobile",C115="200 computer hardware",C115="210 Computer software",C115="220 Quickbooks software",C115="230 Office equipment",C115="240 Office furniture"),
         E115-(E115/(1+Dashboard!$F$4)),
         0
      ),
      IF(C115="750 Business promotion",
         E115-(E115/(1+4.793/100)),
         E115-(E115/(1+Dashboard!$F$4))
      )
   )
)</f>
        <v>0</v>
      </c>
      <c r="J115" s="26">
        <f>Bank3[[#This Row],[Money in/ (Money out)]]-Bank3[[#This Row],[GST/HST]]</f>
        <v>0</v>
      </c>
      <c r="L115" s="23">
        <f t="shared" si="3"/>
        <v>0</v>
      </c>
    </row>
    <row r="116" spans="4:12" x14ac:dyDescent="0.2">
      <c r="D116" s="397">
        <f>_xlfn.XLOOKUP(C:C,Table1[for Import to Bank Register dropdown],Table1[for Pivot],0,0,1)</f>
        <v>0</v>
      </c>
      <c r="E116" s="403"/>
      <c r="F116" s="146">
        <f t="shared" si="2"/>
        <v>3333333</v>
      </c>
      <c r="G116" s="375">
        <f>G115+Bank3[[#This Row],[Money in/ (Money out)]]</f>
        <v>0</v>
      </c>
      <c r="I116" s="376">
        <f>IF(OR(C116="150 Directors advances", C116="120 accounts receivable", C116="720.2 Automobile - Insurance", C116="720.3 Automobile - License", C116="870.4 Rent - Insurance", C116="870.6 Rent - Property Tax", C116="870.7 Rent - Homeoffice", C116="870.9 Rent - Water"),
   0,
   IF(Dashboard!$F$5="Quick",
      IF(OR(C116="190 Automobile",C116="200 computer hardware",C116="210 Computer software",C116="220 Quickbooks software",C116="230 Office equipment",C116="240 Office furniture"),
         E116-(E116/(1+Dashboard!$F$4)),
         0
      ),
      IF(C116="750 Business promotion",
         E116-(E116/(1+4.793/100)),
         E116-(E116/(1+Dashboard!$F$4))
      )
   )
)</f>
        <v>0</v>
      </c>
      <c r="J116" s="26">
        <f>Bank3[[#This Row],[Money in/ (Money out)]]-Bank3[[#This Row],[GST/HST]]</f>
        <v>0</v>
      </c>
      <c r="L116" s="23">
        <f t="shared" si="3"/>
        <v>0</v>
      </c>
    </row>
    <row r="117" spans="4:12" x14ac:dyDescent="0.2">
      <c r="D117" s="397">
        <f>_xlfn.XLOOKUP(C:C,Table1[for Import to Bank Register dropdown],Table1[for Pivot],0,0,1)</f>
        <v>0</v>
      </c>
      <c r="E117" s="403"/>
      <c r="F117" s="146">
        <f t="shared" si="2"/>
        <v>3333333</v>
      </c>
      <c r="G117" s="375">
        <f>G116+Bank3[[#This Row],[Money in/ (Money out)]]</f>
        <v>0</v>
      </c>
      <c r="I117" s="376">
        <f>IF(OR(C117="150 Directors advances", C117="120 accounts receivable", C117="720.2 Automobile - Insurance", C117="720.3 Automobile - License", C117="870.4 Rent - Insurance", C117="870.6 Rent - Property Tax", C117="870.7 Rent - Homeoffice", C117="870.9 Rent - Water"),
   0,
   IF(Dashboard!$F$5="Quick",
      IF(OR(C117="190 Automobile",C117="200 computer hardware",C117="210 Computer software",C117="220 Quickbooks software",C117="230 Office equipment",C117="240 Office furniture"),
         E117-(E117/(1+Dashboard!$F$4)),
         0
      ),
      IF(C117="750 Business promotion",
         E117-(E117/(1+4.793/100)),
         E117-(E117/(1+Dashboard!$F$4))
      )
   )
)</f>
        <v>0</v>
      </c>
      <c r="J117" s="26">
        <f>Bank3[[#This Row],[Money in/ (Money out)]]-Bank3[[#This Row],[GST/HST]]</f>
        <v>0</v>
      </c>
      <c r="L117" s="23">
        <f t="shared" si="3"/>
        <v>0</v>
      </c>
    </row>
    <row r="118" spans="4:12" x14ac:dyDescent="0.2">
      <c r="D118" s="397">
        <f>_xlfn.XLOOKUP(C:C,Table1[for Import to Bank Register dropdown],Table1[for Pivot],0,0,1)</f>
        <v>0</v>
      </c>
      <c r="E118" s="403"/>
      <c r="F118" s="146">
        <f t="shared" si="2"/>
        <v>3333333</v>
      </c>
      <c r="G118" s="375">
        <f>G117+Bank3[[#This Row],[Money in/ (Money out)]]</f>
        <v>0</v>
      </c>
      <c r="I118" s="376">
        <f>IF(OR(C118="150 Directors advances", C118="120 accounts receivable", C118="720.2 Automobile - Insurance", C118="720.3 Automobile - License", C118="870.4 Rent - Insurance", C118="870.6 Rent - Property Tax", C118="870.7 Rent - Homeoffice", C118="870.9 Rent - Water"),
   0,
   IF(Dashboard!$F$5="Quick",
      IF(OR(C118="190 Automobile",C118="200 computer hardware",C118="210 Computer software",C118="220 Quickbooks software",C118="230 Office equipment",C118="240 Office furniture"),
         E118-(E118/(1+Dashboard!$F$4)),
         0
      ),
      IF(C118="750 Business promotion",
         E118-(E118/(1+4.793/100)),
         E118-(E118/(1+Dashboard!$F$4))
      )
   )
)</f>
        <v>0</v>
      </c>
      <c r="J118" s="26">
        <f>Bank3[[#This Row],[Money in/ (Money out)]]-Bank3[[#This Row],[GST/HST]]</f>
        <v>0</v>
      </c>
      <c r="L118" s="23">
        <f t="shared" si="3"/>
        <v>0</v>
      </c>
    </row>
    <row r="119" spans="4:12" x14ac:dyDescent="0.2">
      <c r="D119" s="397">
        <f>_xlfn.XLOOKUP(C:C,Table1[for Import to Bank Register dropdown],Table1[for Pivot],0,0,1)</f>
        <v>0</v>
      </c>
      <c r="E119" s="403"/>
      <c r="F119" s="146">
        <f t="shared" si="2"/>
        <v>3333333</v>
      </c>
      <c r="G119" s="375">
        <f>G118+Bank3[[#This Row],[Money in/ (Money out)]]</f>
        <v>0</v>
      </c>
      <c r="I119" s="376">
        <f>IF(OR(C119="150 Directors advances", C119="120 accounts receivable", C119="720.2 Automobile - Insurance", C119="720.3 Automobile - License", C119="870.4 Rent - Insurance", C119="870.6 Rent - Property Tax", C119="870.7 Rent - Homeoffice", C119="870.9 Rent - Water"),
   0,
   IF(Dashboard!$F$5="Quick",
      IF(OR(C119="190 Automobile",C119="200 computer hardware",C119="210 Computer software",C119="220 Quickbooks software",C119="230 Office equipment",C119="240 Office furniture"),
         E119-(E119/(1+Dashboard!$F$4)),
         0
      ),
      IF(C119="750 Business promotion",
         E119-(E119/(1+4.793/100)),
         E119-(E119/(1+Dashboard!$F$4))
      )
   )
)</f>
        <v>0</v>
      </c>
      <c r="J119" s="26">
        <f>Bank3[[#This Row],[Money in/ (Money out)]]-Bank3[[#This Row],[GST/HST]]</f>
        <v>0</v>
      </c>
      <c r="L119" s="23">
        <f t="shared" si="3"/>
        <v>0</v>
      </c>
    </row>
    <row r="120" spans="4:12" x14ac:dyDescent="0.2">
      <c r="D120" s="397">
        <f>_xlfn.XLOOKUP(C:C,Table1[for Import to Bank Register dropdown],Table1[for Pivot],0,0,1)</f>
        <v>0</v>
      </c>
      <c r="E120" s="403"/>
      <c r="F120" s="146">
        <f t="shared" si="2"/>
        <v>3333333</v>
      </c>
      <c r="G120" s="375">
        <f>G119+Bank3[[#This Row],[Money in/ (Money out)]]</f>
        <v>0</v>
      </c>
      <c r="I120" s="376">
        <f>IF(OR(C120="150 Directors advances", C120="120 accounts receivable", C120="720.2 Automobile - Insurance", C120="720.3 Automobile - License", C120="870.4 Rent - Insurance", C120="870.6 Rent - Property Tax", C120="870.7 Rent - Homeoffice", C120="870.9 Rent - Water"),
   0,
   IF(Dashboard!$F$5="Quick",
      IF(OR(C120="190 Automobile",C120="200 computer hardware",C120="210 Computer software",C120="220 Quickbooks software",C120="230 Office equipment",C120="240 Office furniture"),
         E120-(E120/(1+Dashboard!$F$4)),
         0
      ),
      IF(C120="750 Business promotion",
         E120-(E120/(1+4.793/100)),
         E120-(E120/(1+Dashboard!$F$4))
      )
   )
)</f>
        <v>0</v>
      </c>
      <c r="J120" s="26">
        <f>Bank3[[#This Row],[Money in/ (Money out)]]-Bank3[[#This Row],[GST/HST]]</f>
        <v>0</v>
      </c>
      <c r="L120" s="23">
        <f t="shared" si="3"/>
        <v>0</v>
      </c>
    </row>
    <row r="121" spans="4:12" x14ac:dyDescent="0.2">
      <c r="D121" s="397">
        <f>_xlfn.XLOOKUP(C:C,Table1[for Import to Bank Register dropdown],Table1[for Pivot],0,0,1)</f>
        <v>0</v>
      </c>
      <c r="E121" s="403"/>
      <c r="F121" s="146">
        <f t="shared" si="2"/>
        <v>3333333</v>
      </c>
      <c r="G121" s="375">
        <f>G120+Bank3[[#This Row],[Money in/ (Money out)]]</f>
        <v>0</v>
      </c>
      <c r="I121" s="376">
        <f>IF(OR(C121="150 Directors advances", C121="120 accounts receivable", C121="720.2 Automobile - Insurance", C121="720.3 Automobile - License", C121="870.4 Rent - Insurance", C121="870.6 Rent - Property Tax", C121="870.7 Rent - Homeoffice", C121="870.9 Rent - Water"),
   0,
   IF(Dashboard!$F$5="Quick",
      IF(OR(C121="190 Automobile",C121="200 computer hardware",C121="210 Computer software",C121="220 Quickbooks software",C121="230 Office equipment",C121="240 Office furniture"),
         E121-(E121/(1+Dashboard!$F$4)),
         0
      ),
      IF(C121="750 Business promotion",
         E121-(E121/(1+4.793/100)),
         E121-(E121/(1+Dashboard!$F$4))
      )
   )
)</f>
        <v>0</v>
      </c>
      <c r="J121" s="26">
        <f>Bank3[[#This Row],[Money in/ (Money out)]]-Bank3[[#This Row],[GST/HST]]</f>
        <v>0</v>
      </c>
      <c r="L121" s="23">
        <f t="shared" si="3"/>
        <v>0</v>
      </c>
    </row>
    <row r="122" spans="4:12" x14ac:dyDescent="0.2">
      <c r="D122" s="397">
        <f>_xlfn.XLOOKUP(C:C,Table1[for Import to Bank Register dropdown],Table1[for Pivot],0,0,1)</f>
        <v>0</v>
      </c>
      <c r="E122" s="403"/>
      <c r="F122" s="146">
        <f t="shared" si="2"/>
        <v>3333333</v>
      </c>
      <c r="G122" s="375">
        <f>G121+Bank3[[#This Row],[Money in/ (Money out)]]</f>
        <v>0</v>
      </c>
      <c r="I122" s="376">
        <f>IF(OR(C122="150 Directors advances", C122="120 accounts receivable", C122="720.2 Automobile - Insurance", C122="720.3 Automobile - License", C122="870.4 Rent - Insurance", C122="870.6 Rent - Property Tax", C122="870.7 Rent - Homeoffice", C122="870.9 Rent - Water"),
   0,
   IF(Dashboard!$F$5="Quick",
      IF(OR(C122="190 Automobile",C122="200 computer hardware",C122="210 Computer software",C122="220 Quickbooks software",C122="230 Office equipment",C122="240 Office furniture"),
         E122-(E122/(1+Dashboard!$F$4)),
         0
      ),
      IF(C122="750 Business promotion",
         E122-(E122/(1+4.793/100)),
         E122-(E122/(1+Dashboard!$F$4))
      )
   )
)</f>
        <v>0</v>
      </c>
      <c r="J122" s="26">
        <f>Bank3[[#This Row],[Money in/ (Money out)]]-Bank3[[#This Row],[GST/HST]]</f>
        <v>0</v>
      </c>
      <c r="L122" s="23">
        <f t="shared" si="3"/>
        <v>0</v>
      </c>
    </row>
    <row r="123" spans="4:12" x14ac:dyDescent="0.2">
      <c r="D123" s="397">
        <f>_xlfn.XLOOKUP(C:C,Table1[for Import to Bank Register dropdown],Table1[for Pivot],0,0,1)</f>
        <v>0</v>
      </c>
      <c r="E123" s="403"/>
      <c r="F123" s="146">
        <f t="shared" si="2"/>
        <v>3333333</v>
      </c>
      <c r="G123" s="375">
        <f>G122+Bank3[[#This Row],[Money in/ (Money out)]]</f>
        <v>0</v>
      </c>
      <c r="I123" s="376">
        <f>IF(OR(C123="150 Directors advances", C123="120 accounts receivable", C123="720.2 Automobile - Insurance", C123="720.3 Automobile - License", C123="870.4 Rent - Insurance", C123="870.6 Rent - Property Tax", C123="870.7 Rent - Homeoffice", C123="870.9 Rent - Water"),
   0,
   IF(Dashboard!$F$5="Quick",
      IF(OR(C123="190 Automobile",C123="200 computer hardware",C123="210 Computer software",C123="220 Quickbooks software",C123="230 Office equipment",C123="240 Office furniture"),
         E123-(E123/(1+Dashboard!$F$4)),
         0
      ),
      IF(C123="750 Business promotion",
         E123-(E123/(1+4.793/100)),
         E123-(E123/(1+Dashboard!$F$4))
      )
   )
)</f>
        <v>0</v>
      </c>
      <c r="J123" s="26">
        <f>Bank3[[#This Row],[Money in/ (Money out)]]-Bank3[[#This Row],[GST/HST]]</f>
        <v>0</v>
      </c>
      <c r="L123" s="23">
        <f t="shared" si="3"/>
        <v>0</v>
      </c>
    </row>
    <row r="124" spans="4:12" x14ac:dyDescent="0.2">
      <c r="D124" s="397">
        <f>_xlfn.XLOOKUP(C:C,Table1[for Import to Bank Register dropdown],Table1[for Pivot],0,0,1)</f>
        <v>0</v>
      </c>
      <c r="E124" s="403"/>
      <c r="F124" s="146">
        <f t="shared" si="2"/>
        <v>3333333</v>
      </c>
      <c r="G124" s="375">
        <f>G123+Bank3[[#This Row],[Money in/ (Money out)]]</f>
        <v>0</v>
      </c>
      <c r="I124" s="376">
        <f>IF(OR(C124="150 Directors advances", C124="120 accounts receivable", C124="720.2 Automobile - Insurance", C124="720.3 Automobile - License", C124="870.4 Rent - Insurance", C124="870.6 Rent - Property Tax", C124="870.7 Rent - Homeoffice", C124="870.9 Rent - Water"),
   0,
   IF(Dashboard!$F$5="Quick",
      IF(OR(C124="190 Automobile",C124="200 computer hardware",C124="210 Computer software",C124="220 Quickbooks software",C124="230 Office equipment",C124="240 Office furniture"),
         E124-(E124/(1+Dashboard!$F$4)),
         0
      ),
      IF(C124="750 Business promotion",
         E124-(E124/(1+4.793/100)),
         E124-(E124/(1+Dashboard!$F$4))
      )
   )
)</f>
        <v>0</v>
      </c>
      <c r="J124" s="26">
        <f>Bank3[[#This Row],[Money in/ (Money out)]]-Bank3[[#This Row],[GST/HST]]</f>
        <v>0</v>
      </c>
      <c r="L124" s="23">
        <f t="shared" si="3"/>
        <v>0</v>
      </c>
    </row>
    <row r="125" spans="4:12" x14ac:dyDescent="0.2">
      <c r="D125" s="397">
        <f>_xlfn.XLOOKUP(C:C,Table1[for Import to Bank Register dropdown],Table1[for Pivot],0,0,1)</f>
        <v>0</v>
      </c>
      <c r="E125" s="403"/>
      <c r="F125" s="146">
        <f t="shared" si="2"/>
        <v>3333333</v>
      </c>
      <c r="G125" s="375">
        <f>G124+Bank3[[#This Row],[Money in/ (Money out)]]</f>
        <v>0</v>
      </c>
      <c r="I125" s="376">
        <f>IF(OR(C125="150 Directors advances", C125="120 accounts receivable", C125="720.2 Automobile - Insurance", C125="720.3 Automobile - License", C125="870.4 Rent - Insurance", C125="870.6 Rent - Property Tax", C125="870.7 Rent - Homeoffice", C125="870.9 Rent - Water"),
   0,
   IF(Dashboard!$F$5="Quick",
      IF(OR(C125="190 Automobile",C125="200 computer hardware",C125="210 Computer software",C125="220 Quickbooks software",C125="230 Office equipment",C125="240 Office furniture"),
         E125-(E125/(1+Dashboard!$F$4)),
         0
      ),
      IF(C125="750 Business promotion",
         E125-(E125/(1+4.793/100)),
         E125-(E125/(1+Dashboard!$F$4))
      )
   )
)</f>
        <v>0</v>
      </c>
      <c r="J125" s="26">
        <f>Bank3[[#This Row],[Money in/ (Money out)]]-Bank3[[#This Row],[GST/HST]]</f>
        <v>0</v>
      </c>
      <c r="L125" s="23">
        <f t="shared" si="3"/>
        <v>0</v>
      </c>
    </row>
    <row r="126" spans="4:12" x14ac:dyDescent="0.2">
      <c r="D126" s="397">
        <f>_xlfn.XLOOKUP(C:C,Table1[for Import to Bank Register dropdown],Table1[for Pivot],0,0,1)</f>
        <v>0</v>
      </c>
      <c r="E126" s="403"/>
      <c r="F126" s="146">
        <f t="shared" si="2"/>
        <v>3333333</v>
      </c>
      <c r="G126" s="375">
        <f>G125+Bank3[[#This Row],[Money in/ (Money out)]]</f>
        <v>0</v>
      </c>
      <c r="I126" s="376">
        <f>IF(OR(C126="150 Directors advances", C126="120 accounts receivable", C126="720.2 Automobile - Insurance", C126="720.3 Automobile - License", C126="870.4 Rent - Insurance", C126="870.6 Rent - Property Tax", C126="870.7 Rent - Homeoffice", C126="870.9 Rent - Water"),
   0,
   IF(Dashboard!$F$5="Quick",
      IF(OR(C126="190 Automobile",C126="200 computer hardware",C126="210 Computer software",C126="220 Quickbooks software",C126="230 Office equipment",C126="240 Office furniture"),
         E126-(E126/(1+Dashboard!$F$4)),
         0
      ),
      IF(C126="750 Business promotion",
         E126-(E126/(1+4.793/100)),
         E126-(E126/(1+Dashboard!$F$4))
      )
   )
)</f>
        <v>0</v>
      </c>
      <c r="J126" s="26">
        <f>Bank3[[#This Row],[Money in/ (Money out)]]-Bank3[[#This Row],[GST/HST]]</f>
        <v>0</v>
      </c>
      <c r="L126" s="23">
        <f t="shared" si="3"/>
        <v>0</v>
      </c>
    </row>
    <row r="127" spans="4:12" x14ac:dyDescent="0.2">
      <c r="D127" s="397">
        <f>_xlfn.XLOOKUP(C:C,Table1[for Import to Bank Register dropdown],Table1[for Pivot],0,0,1)</f>
        <v>0</v>
      </c>
      <c r="E127" s="403"/>
      <c r="F127" s="146">
        <f t="shared" si="2"/>
        <v>3333333</v>
      </c>
      <c r="G127" s="375">
        <f>G126+Bank3[[#This Row],[Money in/ (Money out)]]</f>
        <v>0</v>
      </c>
      <c r="I127" s="376">
        <f>IF(OR(C127="150 Directors advances", C127="120 accounts receivable", C127="720.2 Automobile - Insurance", C127="720.3 Automobile - License", C127="870.4 Rent - Insurance", C127="870.6 Rent - Property Tax", C127="870.7 Rent - Homeoffice", C127="870.9 Rent - Water"),
   0,
   IF(Dashboard!$F$5="Quick",
      IF(OR(C127="190 Automobile",C127="200 computer hardware",C127="210 Computer software",C127="220 Quickbooks software",C127="230 Office equipment",C127="240 Office furniture"),
         E127-(E127/(1+Dashboard!$F$4)),
         0
      ),
      IF(C127="750 Business promotion",
         E127-(E127/(1+4.793/100)),
         E127-(E127/(1+Dashboard!$F$4))
      )
   )
)</f>
        <v>0</v>
      </c>
      <c r="J127" s="26">
        <f>Bank3[[#This Row],[Money in/ (Money out)]]-Bank3[[#This Row],[GST/HST]]</f>
        <v>0</v>
      </c>
      <c r="L127" s="23">
        <f t="shared" si="3"/>
        <v>0</v>
      </c>
    </row>
    <row r="128" spans="4:12" x14ac:dyDescent="0.2">
      <c r="D128" s="397">
        <f>_xlfn.XLOOKUP(C:C,Table1[for Import to Bank Register dropdown],Table1[for Pivot],0,0,1)</f>
        <v>0</v>
      </c>
      <c r="E128" s="403"/>
      <c r="F128" s="146">
        <f t="shared" si="2"/>
        <v>3333333</v>
      </c>
      <c r="G128" s="375">
        <f>G127+Bank3[[#This Row],[Money in/ (Money out)]]</f>
        <v>0</v>
      </c>
      <c r="I128" s="376">
        <f>IF(OR(C128="150 Directors advances", C128="120 accounts receivable", C128="720.2 Automobile - Insurance", C128="720.3 Automobile - License", C128="870.4 Rent - Insurance", C128="870.6 Rent - Property Tax", C128="870.7 Rent - Homeoffice", C128="870.9 Rent - Water"),
   0,
   IF(Dashboard!$F$5="Quick",
      IF(OR(C128="190 Automobile",C128="200 computer hardware",C128="210 Computer software",C128="220 Quickbooks software",C128="230 Office equipment",C128="240 Office furniture"),
         E128-(E128/(1+Dashboard!$F$4)),
         0
      ),
      IF(C128="750 Business promotion",
         E128-(E128/(1+4.793/100)),
         E128-(E128/(1+Dashboard!$F$4))
      )
   )
)</f>
        <v>0</v>
      </c>
      <c r="J128" s="26">
        <f>Bank3[[#This Row],[Money in/ (Money out)]]-Bank3[[#This Row],[GST/HST]]</f>
        <v>0</v>
      </c>
      <c r="L128" s="23">
        <f t="shared" si="3"/>
        <v>0</v>
      </c>
    </row>
    <row r="129" spans="4:12" x14ac:dyDescent="0.2">
      <c r="D129" s="397">
        <f>_xlfn.XLOOKUP(C:C,Table1[for Import to Bank Register dropdown],Table1[for Pivot],0,0,1)</f>
        <v>0</v>
      </c>
      <c r="E129" s="403"/>
      <c r="F129" s="146">
        <f t="shared" si="2"/>
        <v>3333333</v>
      </c>
      <c r="G129" s="375">
        <f>G128+Bank3[[#This Row],[Money in/ (Money out)]]</f>
        <v>0</v>
      </c>
      <c r="I129" s="376">
        <f>IF(OR(C129="150 Directors advances", C129="120 accounts receivable", C129="720.2 Automobile - Insurance", C129="720.3 Automobile - License", C129="870.4 Rent - Insurance", C129="870.6 Rent - Property Tax", C129="870.7 Rent - Homeoffice", C129="870.9 Rent - Water"),
   0,
   IF(Dashboard!$F$5="Quick",
      IF(OR(C129="190 Automobile",C129="200 computer hardware",C129="210 Computer software",C129="220 Quickbooks software",C129="230 Office equipment",C129="240 Office furniture"),
         E129-(E129/(1+Dashboard!$F$4)),
         0
      ),
      IF(C129="750 Business promotion",
         E129-(E129/(1+4.793/100)),
         E129-(E129/(1+Dashboard!$F$4))
      )
   )
)</f>
        <v>0</v>
      </c>
      <c r="J129" s="26">
        <f>Bank3[[#This Row],[Money in/ (Money out)]]-Bank3[[#This Row],[GST/HST]]</f>
        <v>0</v>
      </c>
      <c r="L129" s="23">
        <f t="shared" si="3"/>
        <v>0</v>
      </c>
    </row>
    <row r="130" spans="4:12" x14ac:dyDescent="0.2">
      <c r="D130" s="397">
        <f>_xlfn.XLOOKUP(C:C,Table1[for Import to Bank Register dropdown],Table1[for Pivot],0,0,1)</f>
        <v>0</v>
      </c>
      <c r="E130" s="403"/>
      <c r="F130" s="146">
        <f t="shared" si="2"/>
        <v>3333333</v>
      </c>
      <c r="G130" s="375">
        <f>G129+Bank3[[#This Row],[Money in/ (Money out)]]</f>
        <v>0</v>
      </c>
      <c r="I130" s="376">
        <f>IF(OR(C130="150 Directors advances", C130="120 accounts receivable", C130="720.2 Automobile - Insurance", C130="720.3 Automobile - License", C130="870.4 Rent - Insurance", C130="870.6 Rent - Property Tax", C130="870.7 Rent - Homeoffice", C130="870.9 Rent - Water"),
   0,
   IF(Dashboard!$F$5="Quick",
      IF(OR(C130="190 Automobile",C130="200 computer hardware",C130="210 Computer software",C130="220 Quickbooks software",C130="230 Office equipment",C130="240 Office furniture"),
         E130-(E130/(1+Dashboard!$F$4)),
         0
      ),
      IF(C130="750 Business promotion",
         E130-(E130/(1+4.793/100)),
         E130-(E130/(1+Dashboard!$F$4))
      )
   )
)</f>
        <v>0</v>
      </c>
      <c r="J130" s="26">
        <f>Bank3[[#This Row],[Money in/ (Money out)]]-Bank3[[#This Row],[GST/HST]]</f>
        <v>0</v>
      </c>
      <c r="L130" s="23">
        <f t="shared" si="3"/>
        <v>0</v>
      </c>
    </row>
    <row r="131" spans="4:12" x14ac:dyDescent="0.2">
      <c r="D131" s="397">
        <f>_xlfn.XLOOKUP(C:C,Table1[for Import to Bank Register dropdown],Table1[for Pivot],0,0,1)</f>
        <v>0</v>
      </c>
      <c r="E131" s="403"/>
      <c r="F131" s="146">
        <f t="shared" si="2"/>
        <v>3333333</v>
      </c>
      <c r="G131" s="375">
        <f>G130+Bank3[[#This Row],[Money in/ (Money out)]]</f>
        <v>0</v>
      </c>
      <c r="I131" s="376">
        <f>IF(OR(C131="150 Directors advances", C131="120 accounts receivable", C131="720.2 Automobile - Insurance", C131="720.3 Automobile - License", C131="870.4 Rent - Insurance", C131="870.6 Rent - Property Tax", C131="870.7 Rent - Homeoffice", C131="870.9 Rent - Water"),
   0,
   IF(Dashboard!$F$5="Quick",
      IF(OR(C131="190 Automobile",C131="200 computer hardware",C131="210 Computer software",C131="220 Quickbooks software",C131="230 Office equipment",C131="240 Office furniture"),
         E131-(E131/(1+Dashboard!$F$4)),
         0
      ),
      IF(C131="750 Business promotion",
         E131-(E131/(1+4.793/100)),
         E131-(E131/(1+Dashboard!$F$4))
      )
   )
)</f>
        <v>0</v>
      </c>
      <c r="J131" s="26">
        <f>Bank3[[#This Row],[Money in/ (Money out)]]-Bank3[[#This Row],[GST/HST]]</f>
        <v>0</v>
      </c>
      <c r="L131" s="23">
        <f t="shared" si="3"/>
        <v>0</v>
      </c>
    </row>
    <row r="132" spans="4:12" x14ac:dyDescent="0.2">
      <c r="D132" s="397">
        <f>_xlfn.XLOOKUP(C:C,Table1[for Import to Bank Register dropdown],Table1[for Pivot],0,0,1)</f>
        <v>0</v>
      </c>
      <c r="E132" s="403"/>
      <c r="F132" s="146">
        <f t="shared" si="2"/>
        <v>3333333</v>
      </c>
      <c r="G132" s="375">
        <f>G131+Bank3[[#This Row],[Money in/ (Money out)]]</f>
        <v>0</v>
      </c>
      <c r="I132" s="376">
        <f>IF(OR(C132="150 Directors advances", C132="120 accounts receivable", C132="720.2 Automobile - Insurance", C132="720.3 Automobile - License", C132="870.4 Rent - Insurance", C132="870.6 Rent - Property Tax", C132="870.7 Rent - Homeoffice", C132="870.9 Rent - Water"),
   0,
   IF(Dashboard!$F$5="Quick",
      IF(OR(C132="190 Automobile",C132="200 computer hardware",C132="210 Computer software",C132="220 Quickbooks software",C132="230 Office equipment",C132="240 Office furniture"),
         E132-(E132/(1+Dashboard!$F$4)),
         0
      ),
      IF(C132="750 Business promotion",
         E132-(E132/(1+4.793/100)),
         E132-(E132/(1+Dashboard!$F$4))
      )
   )
)</f>
        <v>0</v>
      </c>
      <c r="J132" s="26">
        <f>Bank3[[#This Row],[Money in/ (Money out)]]-Bank3[[#This Row],[GST/HST]]</f>
        <v>0</v>
      </c>
      <c r="L132" s="23">
        <f t="shared" si="3"/>
        <v>0</v>
      </c>
    </row>
    <row r="133" spans="4:12" x14ac:dyDescent="0.2">
      <c r="D133" s="397">
        <f>_xlfn.XLOOKUP(C:C,Table1[for Import to Bank Register dropdown],Table1[for Pivot],0,0,1)</f>
        <v>0</v>
      </c>
      <c r="E133" s="403"/>
      <c r="F133" s="146">
        <f t="shared" si="2"/>
        <v>3333333</v>
      </c>
      <c r="G133" s="375">
        <f>G132+Bank3[[#This Row],[Money in/ (Money out)]]</f>
        <v>0</v>
      </c>
      <c r="I133" s="376">
        <f>IF(OR(C133="150 Directors advances", C133="120 accounts receivable", C133="720.2 Automobile - Insurance", C133="720.3 Automobile - License", C133="870.4 Rent - Insurance", C133="870.6 Rent - Property Tax", C133="870.7 Rent - Homeoffice", C133="870.9 Rent - Water"),
   0,
   IF(Dashboard!$F$5="Quick",
      IF(OR(C133="190 Automobile",C133="200 computer hardware",C133="210 Computer software",C133="220 Quickbooks software",C133="230 Office equipment",C133="240 Office furniture"),
         E133-(E133/(1+Dashboard!$F$4)),
         0
      ),
      IF(C133="750 Business promotion",
         E133-(E133/(1+4.793/100)),
         E133-(E133/(1+Dashboard!$F$4))
      )
   )
)</f>
        <v>0</v>
      </c>
      <c r="J133" s="26">
        <f>Bank3[[#This Row],[Money in/ (Money out)]]-Bank3[[#This Row],[GST/HST]]</f>
        <v>0</v>
      </c>
      <c r="L133" s="23">
        <f t="shared" si="3"/>
        <v>0</v>
      </c>
    </row>
    <row r="134" spans="4:12" x14ac:dyDescent="0.2">
      <c r="D134" s="397">
        <f>_xlfn.XLOOKUP(C:C,Table1[for Import to Bank Register dropdown],Table1[for Pivot],0,0,1)</f>
        <v>0</v>
      </c>
      <c r="E134" s="403"/>
      <c r="F134" s="146">
        <f t="shared" ref="F134:F197" si="4">$E$2</f>
        <v>3333333</v>
      </c>
      <c r="G134" s="375">
        <f>G133+Bank3[[#This Row],[Money in/ (Money out)]]</f>
        <v>0</v>
      </c>
      <c r="I134" s="376">
        <f>IF(OR(C134="150 Directors advances", C134="120 accounts receivable", C134="720.2 Automobile - Insurance", C134="720.3 Automobile - License", C134="870.4 Rent - Insurance", C134="870.6 Rent - Property Tax", C134="870.7 Rent - Homeoffice", C134="870.9 Rent - Water"),
   0,
   IF(Dashboard!$F$5="Quick",
      IF(OR(C134="190 Automobile",C134="200 computer hardware",C134="210 Computer software",C134="220 Quickbooks software",C134="230 Office equipment",C134="240 Office furniture"),
         E134-(E134/(1+Dashboard!$F$4)),
         0
      ),
      IF(C134="750 Business promotion",
         E134-(E134/(1+4.793/100)),
         E134-(E134/(1+Dashboard!$F$4))
      )
   )
)</f>
        <v>0</v>
      </c>
      <c r="J134" s="26">
        <f>Bank3[[#This Row],[Money in/ (Money out)]]-Bank3[[#This Row],[GST/HST]]</f>
        <v>0</v>
      </c>
      <c r="L134" s="23">
        <f t="shared" si="3"/>
        <v>0</v>
      </c>
    </row>
    <row r="135" spans="4:12" x14ac:dyDescent="0.2">
      <c r="D135" s="397">
        <f>_xlfn.XLOOKUP(C:C,Table1[for Import to Bank Register dropdown],Table1[for Pivot],0,0,1)</f>
        <v>0</v>
      </c>
      <c r="E135" s="403"/>
      <c r="F135" s="146">
        <f t="shared" si="4"/>
        <v>3333333</v>
      </c>
      <c r="G135" s="375">
        <f>G134+Bank3[[#This Row],[Money in/ (Money out)]]</f>
        <v>0</v>
      </c>
      <c r="I135" s="376">
        <f>IF(OR(C135="150 Directors advances", C135="120 accounts receivable", C135="720.2 Automobile - Insurance", C135="720.3 Automobile - License", C135="870.4 Rent - Insurance", C135="870.6 Rent - Property Tax", C135="870.7 Rent - Homeoffice", C135="870.9 Rent - Water"),
   0,
   IF(Dashboard!$F$5="Quick",
      IF(OR(C135="190 Automobile",C135="200 computer hardware",C135="210 Computer software",C135="220 Quickbooks software",C135="230 Office equipment",C135="240 Office furniture"),
         E135-(E135/(1+Dashboard!$F$4)),
         0
      ),
      IF(C135="750 Business promotion",
         E135-(E135/(1+4.793/100)),
         E135-(E135/(1+Dashboard!$F$4))
      )
   )
)</f>
        <v>0</v>
      </c>
      <c r="J135" s="26">
        <f>Bank3[[#This Row],[Money in/ (Money out)]]-Bank3[[#This Row],[GST/HST]]</f>
        <v>0</v>
      </c>
      <c r="L135" s="23">
        <f t="shared" ref="L135:L198" si="5">$L$3</f>
        <v>0</v>
      </c>
    </row>
    <row r="136" spans="4:12" x14ac:dyDescent="0.2">
      <c r="D136" s="397">
        <f>_xlfn.XLOOKUP(C:C,Table1[for Import to Bank Register dropdown],Table1[for Pivot],0,0,1)</f>
        <v>0</v>
      </c>
      <c r="E136" s="403"/>
      <c r="F136" s="146">
        <f t="shared" si="4"/>
        <v>3333333</v>
      </c>
      <c r="G136" s="375">
        <f>G135+Bank3[[#This Row],[Money in/ (Money out)]]</f>
        <v>0</v>
      </c>
      <c r="I136" s="376">
        <f>IF(OR(C136="150 Directors advances", C136="120 accounts receivable", C136="720.2 Automobile - Insurance", C136="720.3 Automobile - License", C136="870.4 Rent - Insurance", C136="870.6 Rent - Property Tax", C136="870.7 Rent - Homeoffice", C136="870.9 Rent - Water"),
   0,
   IF(Dashboard!$F$5="Quick",
      IF(OR(C136="190 Automobile",C136="200 computer hardware",C136="210 Computer software",C136="220 Quickbooks software",C136="230 Office equipment",C136="240 Office furniture"),
         E136-(E136/(1+Dashboard!$F$4)),
         0
      ),
      IF(C136="750 Business promotion",
         E136-(E136/(1+4.793/100)),
         E136-(E136/(1+Dashboard!$F$4))
      )
   )
)</f>
        <v>0</v>
      </c>
      <c r="J136" s="26">
        <f>Bank3[[#This Row],[Money in/ (Money out)]]-Bank3[[#This Row],[GST/HST]]</f>
        <v>0</v>
      </c>
      <c r="L136" s="23">
        <f t="shared" si="5"/>
        <v>0</v>
      </c>
    </row>
    <row r="137" spans="4:12" x14ac:dyDescent="0.2">
      <c r="D137" s="397">
        <f>_xlfn.XLOOKUP(C:C,Table1[for Import to Bank Register dropdown],Table1[for Pivot],0,0,1)</f>
        <v>0</v>
      </c>
      <c r="E137" s="403"/>
      <c r="F137" s="146">
        <f t="shared" si="4"/>
        <v>3333333</v>
      </c>
      <c r="G137" s="375">
        <f>G136+Bank3[[#This Row],[Money in/ (Money out)]]</f>
        <v>0</v>
      </c>
      <c r="I137" s="376">
        <f>IF(OR(C137="150 Directors advances", C137="120 accounts receivable", C137="720.2 Automobile - Insurance", C137="720.3 Automobile - License", C137="870.4 Rent - Insurance", C137="870.6 Rent - Property Tax", C137="870.7 Rent - Homeoffice", C137="870.9 Rent - Water"),
   0,
   IF(Dashboard!$F$5="Quick",
      IF(OR(C137="190 Automobile",C137="200 computer hardware",C137="210 Computer software",C137="220 Quickbooks software",C137="230 Office equipment",C137="240 Office furniture"),
         E137-(E137/(1+Dashboard!$F$4)),
         0
      ),
      IF(C137="750 Business promotion",
         E137-(E137/(1+4.793/100)),
         E137-(E137/(1+Dashboard!$F$4))
      )
   )
)</f>
        <v>0</v>
      </c>
      <c r="J137" s="26">
        <f>Bank3[[#This Row],[Money in/ (Money out)]]-Bank3[[#This Row],[GST/HST]]</f>
        <v>0</v>
      </c>
      <c r="L137" s="23">
        <f t="shared" si="5"/>
        <v>0</v>
      </c>
    </row>
    <row r="138" spans="4:12" x14ac:dyDescent="0.2">
      <c r="D138" s="397">
        <f>_xlfn.XLOOKUP(C:C,Table1[for Import to Bank Register dropdown],Table1[for Pivot],0,0,1)</f>
        <v>0</v>
      </c>
      <c r="E138" s="403"/>
      <c r="F138" s="146">
        <f t="shared" si="4"/>
        <v>3333333</v>
      </c>
      <c r="G138" s="375">
        <f>G137+Bank3[[#This Row],[Money in/ (Money out)]]</f>
        <v>0</v>
      </c>
      <c r="I138" s="376">
        <f>IF(OR(C138="150 Directors advances", C138="120 accounts receivable", C138="720.2 Automobile - Insurance", C138="720.3 Automobile - License", C138="870.4 Rent - Insurance", C138="870.6 Rent - Property Tax", C138="870.7 Rent - Homeoffice", C138="870.9 Rent - Water"),
   0,
   IF(Dashboard!$F$5="Quick",
      IF(OR(C138="190 Automobile",C138="200 computer hardware",C138="210 Computer software",C138="220 Quickbooks software",C138="230 Office equipment",C138="240 Office furniture"),
         E138-(E138/(1+Dashboard!$F$4)),
         0
      ),
      IF(C138="750 Business promotion",
         E138-(E138/(1+4.793/100)),
         E138-(E138/(1+Dashboard!$F$4))
      )
   )
)</f>
        <v>0</v>
      </c>
      <c r="J138" s="26">
        <f>Bank3[[#This Row],[Money in/ (Money out)]]-Bank3[[#This Row],[GST/HST]]</f>
        <v>0</v>
      </c>
      <c r="L138" s="23">
        <f t="shared" si="5"/>
        <v>0</v>
      </c>
    </row>
    <row r="139" spans="4:12" x14ac:dyDescent="0.2">
      <c r="D139" s="397">
        <f>_xlfn.XLOOKUP(C:C,Table1[for Import to Bank Register dropdown],Table1[for Pivot],0,0,1)</f>
        <v>0</v>
      </c>
      <c r="E139" s="403"/>
      <c r="F139" s="146">
        <f t="shared" si="4"/>
        <v>3333333</v>
      </c>
      <c r="G139" s="375">
        <f>G138+Bank3[[#This Row],[Money in/ (Money out)]]</f>
        <v>0</v>
      </c>
      <c r="I139" s="376">
        <f>IF(OR(C139="150 Directors advances", C139="120 accounts receivable", C139="720.2 Automobile - Insurance", C139="720.3 Automobile - License", C139="870.4 Rent - Insurance", C139="870.6 Rent - Property Tax", C139="870.7 Rent - Homeoffice", C139="870.9 Rent - Water"),
   0,
   IF(Dashboard!$F$5="Quick",
      IF(OR(C139="190 Automobile",C139="200 computer hardware",C139="210 Computer software",C139="220 Quickbooks software",C139="230 Office equipment",C139="240 Office furniture"),
         E139-(E139/(1+Dashboard!$F$4)),
         0
      ),
      IF(C139="750 Business promotion",
         E139-(E139/(1+4.793/100)),
         E139-(E139/(1+Dashboard!$F$4))
      )
   )
)</f>
        <v>0</v>
      </c>
      <c r="J139" s="26">
        <f>Bank3[[#This Row],[Money in/ (Money out)]]-Bank3[[#This Row],[GST/HST]]</f>
        <v>0</v>
      </c>
      <c r="L139" s="23">
        <f t="shared" si="5"/>
        <v>0</v>
      </c>
    </row>
    <row r="140" spans="4:12" x14ac:dyDescent="0.2">
      <c r="D140" s="397">
        <f>_xlfn.XLOOKUP(C:C,Table1[for Import to Bank Register dropdown],Table1[for Pivot],0,0,1)</f>
        <v>0</v>
      </c>
      <c r="E140" s="403"/>
      <c r="F140" s="146">
        <f t="shared" si="4"/>
        <v>3333333</v>
      </c>
      <c r="G140" s="375">
        <f>G139+Bank3[[#This Row],[Money in/ (Money out)]]</f>
        <v>0</v>
      </c>
      <c r="I140" s="376">
        <f>IF(OR(C140="150 Directors advances", C140="120 accounts receivable", C140="720.2 Automobile - Insurance", C140="720.3 Automobile - License", C140="870.4 Rent - Insurance", C140="870.6 Rent - Property Tax", C140="870.7 Rent - Homeoffice", C140="870.9 Rent - Water"),
   0,
   IF(Dashboard!$F$5="Quick",
      IF(OR(C140="190 Automobile",C140="200 computer hardware",C140="210 Computer software",C140="220 Quickbooks software",C140="230 Office equipment",C140="240 Office furniture"),
         E140-(E140/(1+Dashboard!$F$4)),
         0
      ),
      IF(C140="750 Business promotion",
         E140-(E140/(1+4.793/100)),
         E140-(E140/(1+Dashboard!$F$4))
      )
   )
)</f>
        <v>0</v>
      </c>
      <c r="J140" s="26">
        <f>Bank3[[#This Row],[Money in/ (Money out)]]-Bank3[[#This Row],[GST/HST]]</f>
        <v>0</v>
      </c>
      <c r="L140" s="23">
        <f t="shared" si="5"/>
        <v>0</v>
      </c>
    </row>
    <row r="141" spans="4:12" x14ac:dyDescent="0.2">
      <c r="D141" s="397">
        <f>_xlfn.XLOOKUP(C:C,Table1[for Import to Bank Register dropdown],Table1[for Pivot],0,0,1)</f>
        <v>0</v>
      </c>
      <c r="E141" s="403"/>
      <c r="F141" s="146">
        <f t="shared" si="4"/>
        <v>3333333</v>
      </c>
      <c r="G141" s="375">
        <f>G140+Bank3[[#This Row],[Money in/ (Money out)]]</f>
        <v>0</v>
      </c>
      <c r="I141" s="376">
        <f>IF(OR(C141="150 Directors advances", C141="120 accounts receivable", C141="720.2 Automobile - Insurance", C141="720.3 Automobile - License", C141="870.4 Rent - Insurance", C141="870.6 Rent - Property Tax", C141="870.7 Rent - Homeoffice", C141="870.9 Rent - Water"),
   0,
   IF(Dashboard!$F$5="Quick",
      IF(OR(C141="190 Automobile",C141="200 computer hardware",C141="210 Computer software",C141="220 Quickbooks software",C141="230 Office equipment",C141="240 Office furniture"),
         E141-(E141/(1+Dashboard!$F$4)),
         0
      ),
      IF(C141="750 Business promotion",
         E141-(E141/(1+4.793/100)),
         E141-(E141/(1+Dashboard!$F$4))
      )
   )
)</f>
        <v>0</v>
      </c>
      <c r="J141" s="26">
        <f>Bank3[[#This Row],[Money in/ (Money out)]]-Bank3[[#This Row],[GST/HST]]</f>
        <v>0</v>
      </c>
      <c r="L141" s="23">
        <f t="shared" si="5"/>
        <v>0</v>
      </c>
    </row>
    <row r="142" spans="4:12" x14ac:dyDescent="0.2">
      <c r="D142" s="397">
        <f>_xlfn.XLOOKUP(C:C,Table1[for Import to Bank Register dropdown],Table1[for Pivot],0,0,1)</f>
        <v>0</v>
      </c>
      <c r="E142" s="403"/>
      <c r="F142" s="146">
        <f t="shared" si="4"/>
        <v>3333333</v>
      </c>
      <c r="G142" s="375">
        <f>G141+Bank3[[#This Row],[Money in/ (Money out)]]</f>
        <v>0</v>
      </c>
      <c r="I142" s="376">
        <f>IF(OR(C142="150 Directors advances", C142="120 accounts receivable", C142="720.2 Automobile - Insurance", C142="720.3 Automobile - License", C142="870.4 Rent - Insurance", C142="870.6 Rent - Property Tax", C142="870.7 Rent - Homeoffice", C142="870.9 Rent - Water"),
   0,
   IF(Dashboard!$F$5="Quick",
      IF(OR(C142="190 Automobile",C142="200 computer hardware",C142="210 Computer software",C142="220 Quickbooks software",C142="230 Office equipment",C142="240 Office furniture"),
         E142-(E142/(1+Dashboard!$F$4)),
         0
      ),
      IF(C142="750 Business promotion",
         E142-(E142/(1+4.793/100)),
         E142-(E142/(1+Dashboard!$F$4))
      )
   )
)</f>
        <v>0</v>
      </c>
      <c r="J142" s="26">
        <f>Bank3[[#This Row],[Money in/ (Money out)]]-Bank3[[#This Row],[GST/HST]]</f>
        <v>0</v>
      </c>
      <c r="L142" s="23">
        <f t="shared" si="5"/>
        <v>0</v>
      </c>
    </row>
    <row r="143" spans="4:12" x14ac:dyDescent="0.2">
      <c r="D143" s="397">
        <f>_xlfn.XLOOKUP(C:C,Table1[for Import to Bank Register dropdown],Table1[for Pivot],0,0,1)</f>
        <v>0</v>
      </c>
      <c r="E143" s="403"/>
      <c r="F143" s="146">
        <f t="shared" si="4"/>
        <v>3333333</v>
      </c>
      <c r="G143" s="375">
        <f>G142+Bank3[[#This Row],[Money in/ (Money out)]]</f>
        <v>0</v>
      </c>
      <c r="I143" s="376">
        <f>IF(OR(C143="150 Directors advances", C143="120 accounts receivable", C143="720.2 Automobile - Insurance", C143="720.3 Automobile - License", C143="870.4 Rent - Insurance", C143="870.6 Rent - Property Tax", C143="870.7 Rent - Homeoffice", C143="870.9 Rent - Water"),
   0,
   IF(Dashboard!$F$5="Quick",
      IF(OR(C143="190 Automobile",C143="200 computer hardware",C143="210 Computer software",C143="220 Quickbooks software",C143="230 Office equipment",C143="240 Office furniture"),
         E143-(E143/(1+Dashboard!$F$4)),
         0
      ),
      IF(C143="750 Business promotion",
         E143-(E143/(1+4.793/100)),
         E143-(E143/(1+Dashboard!$F$4))
      )
   )
)</f>
        <v>0</v>
      </c>
      <c r="J143" s="26">
        <f>Bank3[[#This Row],[Money in/ (Money out)]]-Bank3[[#This Row],[GST/HST]]</f>
        <v>0</v>
      </c>
      <c r="L143" s="23">
        <f t="shared" si="5"/>
        <v>0</v>
      </c>
    </row>
    <row r="144" spans="4:12" x14ac:dyDescent="0.2">
      <c r="D144" s="397">
        <f>_xlfn.XLOOKUP(C:C,Table1[for Import to Bank Register dropdown],Table1[for Pivot],0,0,1)</f>
        <v>0</v>
      </c>
      <c r="E144" s="403"/>
      <c r="F144" s="146">
        <f t="shared" si="4"/>
        <v>3333333</v>
      </c>
      <c r="G144" s="375">
        <f>G143+Bank3[[#This Row],[Money in/ (Money out)]]</f>
        <v>0</v>
      </c>
      <c r="I144" s="376">
        <f>IF(OR(C144="150 Directors advances", C144="120 accounts receivable", C144="720.2 Automobile - Insurance", C144="720.3 Automobile - License", C144="870.4 Rent - Insurance", C144="870.6 Rent - Property Tax", C144="870.7 Rent - Homeoffice", C144="870.9 Rent - Water"),
   0,
   IF(Dashboard!$F$5="Quick",
      IF(OR(C144="190 Automobile",C144="200 computer hardware",C144="210 Computer software",C144="220 Quickbooks software",C144="230 Office equipment",C144="240 Office furniture"),
         E144-(E144/(1+Dashboard!$F$4)),
         0
      ),
      IF(C144="750 Business promotion",
         E144-(E144/(1+4.793/100)),
         E144-(E144/(1+Dashboard!$F$4))
      )
   )
)</f>
        <v>0</v>
      </c>
      <c r="J144" s="26">
        <f>Bank3[[#This Row],[Money in/ (Money out)]]-Bank3[[#This Row],[GST/HST]]</f>
        <v>0</v>
      </c>
      <c r="L144" s="23">
        <f t="shared" si="5"/>
        <v>0</v>
      </c>
    </row>
    <row r="145" spans="4:12" x14ac:dyDescent="0.2">
      <c r="D145" s="397">
        <f>_xlfn.XLOOKUP(C:C,Table1[for Import to Bank Register dropdown],Table1[for Pivot],0,0,1)</f>
        <v>0</v>
      </c>
      <c r="E145" s="403"/>
      <c r="F145" s="146">
        <f t="shared" si="4"/>
        <v>3333333</v>
      </c>
      <c r="G145" s="375">
        <f>G144+Bank3[[#This Row],[Money in/ (Money out)]]</f>
        <v>0</v>
      </c>
      <c r="I145" s="376">
        <f>IF(OR(C145="150 Directors advances", C145="120 accounts receivable", C145="720.2 Automobile - Insurance", C145="720.3 Automobile - License", C145="870.4 Rent - Insurance", C145="870.6 Rent - Property Tax", C145="870.7 Rent - Homeoffice", C145="870.9 Rent - Water"),
   0,
   IF(Dashboard!$F$5="Quick",
      IF(OR(C145="190 Automobile",C145="200 computer hardware",C145="210 Computer software",C145="220 Quickbooks software",C145="230 Office equipment",C145="240 Office furniture"),
         E145-(E145/(1+Dashboard!$F$4)),
         0
      ),
      IF(C145="750 Business promotion",
         E145-(E145/(1+4.793/100)),
         E145-(E145/(1+Dashboard!$F$4))
      )
   )
)</f>
        <v>0</v>
      </c>
      <c r="J145" s="26">
        <f>Bank3[[#This Row],[Money in/ (Money out)]]-Bank3[[#This Row],[GST/HST]]</f>
        <v>0</v>
      </c>
      <c r="L145" s="23">
        <f t="shared" si="5"/>
        <v>0</v>
      </c>
    </row>
    <row r="146" spans="4:12" x14ac:dyDescent="0.2">
      <c r="D146" s="397">
        <f>_xlfn.XLOOKUP(C:C,Table1[for Import to Bank Register dropdown],Table1[for Pivot],0,0,1)</f>
        <v>0</v>
      </c>
      <c r="E146" s="403"/>
      <c r="F146" s="146">
        <f t="shared" si="4"/>
        <v>3333333</v>
      </c>
      <c r="G146" s="375">
        <f>G145+Bank3[[#This Row],[Money in/ (Money out)]]</f>
        <v>0</v>
      </c>
      <c r="I146" s="376">
        <f>IF(OR(C146="150 Directors advances", C146="120 accounts receivable", C146="720.2 Automobile - Insurance", C146="720.3 Automobile - License", C146="870.4 Rent - Insurance", C146="870.6 Rent - Property Tax", C146="870.7 Rent - Homeoffice", C146="870.9 Rent - Water"),
   0,
   IF(Dashboard!$F$5="Quick",
      IF(OR(C146="190 Automobile",C146="200 computer hardware",C146="210 Computer software",C146="220 Quickbooks software",C146="230 Office equipment",C146="240 Office furniture"),
         E146-(E146/(1+Dashboard!$F$4)),
         0
      ),
      IF(C146="750 Business promotion",
         E146-(E146/(1+4.793/100)),
         E146-(E146/(1+Dashboard!$F$4))
      )
   )
)</f>
        <v>0</v>
      </c>
      <c r="J146" s="26">
        <f>Bank3[[#This Row],[Money in/ (Money out)]]-Bank3[[#This Row],[GST/HST]]</f>
        <v>0</v>
      </c>
      <c r="L146" s="23">
        <f t="shared" si="5"/>
        <v>0</v>
      </c>
    </row>
    <row r="147" spans="4:12" x14ac:dyDescent="0.2">
      <c r="D147" s="397">
        <f>_xlfn.XLOOKUP(C:C,Table1[for Import to Bank Register dropdown],Table1[for Pivot],0,0,1)</f>
        <v>0</v>
      </c>
      <c r="E147" s="403"/>
      <c r="F147" s="146">
        <f t="shared" si="4"/>
        <v>3333333</v>
      </c>
      <c r="G147" s="375">
        <f>G146+Bank3[[#This Row],[Money in/ (Money out)]]</f>
        <v>0</v>
      </c>
      <c r="I147" s="376">
        <f>IF(OR(C147="150 Directors advances", C147="120 accounts receivable", C147="720.2 Automobile - Insurance", C147="720.3 Automobile - License", C147="870.4 Rent - Insurance", C147="870.6 Rent - Property Tax", C147="870.7 Rent - Homeoffice", C147="870.9 Rent - Water"),
   0,
   IF(Dashboard!$F$5="Quick",
      IF(OR(C147="190 Automobile",C147="200 computer hardware",C147="210 Computer software",C147="220 Quickbooks software",C147="230 Office equipment",C147="240 Office furniture"),
         E147-(E147/(1+Dashboard!$F$4)),
         0
      ),
      IF(C147="750 Business promotion",
         E147-(E147/(1+4.793/100)),
         E147-(E147/(1+Dashboard!$F$4))
      )
   )
)</f>
        <v>0</v>
      </c>
      <c r="J147" s="26">
        <f>Bank3[[#This Row],[Money in/ (Money out)]]-Bank3[[#This Row],[GST/HST]]</f>
        <v>0</v>
      </c>
      <c r="L147" s="23">
        <f t="shared" si="5"/>
        <v>0</v>
      </c>
    </row>
    <row r="148" spans="4:12" x14ac:dyDescent="0.2">
      <c r="D148" s="397">
        <f>_xlfn.XLOOKUP(C:C,Table1[for Import to Bank Register dropdown],Table1[for Pivot],0,0,1)</f>
        <v>0</v>
      </c>
      <c r="E148" s="403"/>
      <c r="F148" s="146">
        <f t="shared" si="4"/>
        <v>3333333</v>
      </c>
      <c r="G148" s="375">
        <f>G147+Bank3[[#This Row],[Money in/ (Money out)]]</f>
        <v>0</v>
      </c>
      <c r="I148" s="376">
        <f>IF(OR(C148="150 Directors advances", C148="120 accounts receivable", C148="720.2 Automobile - Insurance", C148="720.3 Automobile - License", C148="870.4 Rent - Insurance", C148="870.6 Rent - Property Tax", C148="870.7 Rent - Homeoffice", C148="870.9 Rent - Water"),
   0,
   IF(Dashboard!$F$5="Quick",
      IF(OR(C148="190 Automobile",C148="200 computer hardware",C148="210 Computer software",C148="220 Quickbooks software",C148="230 Office equipment",C148="240 Office furniture"),
         E148-(E148/(1+Dashboard!$F$4)),
         0
      ),
      IF(C148="750 Business promotion",
         E148-(E148/(1+4.793/100)),
         E148-(E148/(1+Dashboard!$F$4))
      )
   )
)</f>
        <v>0</v>
      </c>
      <c r="J148" s="26">
        <f>Bank3[[#This Row],[Money in/ (Money out)]]-Bank3[[#This Row],[GST/HST]]</f>
        <v>0</v>
      </c>
      <c r="L148" s="23">
        <f t="shared" si="5"/>
        <v>0</v>
      </c>
    </row>
    <row r="149" spans="4:12" x14ac:dyDescent="0.2">
      <c r="D149" s="397">
        <f>_xlfn.XLOOKUP(C:C,Table1[for Import to Bank Register dropdown],Table1[for Pivot],0,0,1)</f>
        <v>0</v>
      </c>
      <c r="E149" s="403"/>
      <c r="F149" s="146">
        <f t="shared" si="4"/>
        <v>3333333</v>
      </c>
      <c r="G149" s="375">
        <f>G148+Bank3[[#This Row],[Money in/ (Money out)]]</f>
        <v>0</v>
      </c>
      <c r="I149" s="376">
        <f>IF(OR(C149="150 Directors advances", C149="120 accounts receivable", C149="720.2 Automobile - Insurance", C149="720.3 Automobile - License", C149="870.4 Rent - Insurance", C149="870.6 Rent - Property Tax", C149="870.7 Rent - Homeoffice", C149="870.9 Rent - Water"),
   0,
   IF(Dashboard!$F$5="Quick",
      IF(OR(C149="190 Automobile",C149="200 computer hardware",C149="210 Computer software",C149="220 Quickbooks software",C149="230 Office equipment",C149="240 Office furniture"),
         E149-(E149/(1+Dashboard!$F$4)),
         0
      ),
      IF(C149="750 Business promotion",
         E149-(E149/(1+4.793/100)),
         E149-(E149/(1+Dashboard!$F$4))
      )
   )
)</f>
        <v>0</v>
      </c>
      <c r="J149" s="26">
        <f>Bank3[[#This Row],[Money in/ (Money out)]]-Bank3[[#This Row],[GST/HST]]</f>
        <v>0</v>
      </c>
      <c r="L149" s="23">
        <f t="shared" si="5"/>
        <v>0</v>
      </c>
    </row>
    <row r="150" spans="4:12" x14ac:dyDescent="0.2">
      <c r="D150" s="397">
        <f>_xlfn.XLOOKUP(C:C,Table1[for Import to Bank Register dropdown],Table1[for Pivot],0,0,1)</f>
        <v>0</v>
      </c>
      <c r="E150" s="403"/>
      <c r="F150" s="146">
        <f t="shared" si="4"/>
        <v>3333333</v>
      </c>
      <c r="G150" s="375">
        <f>G149+Bank3[[#This Row],[Money in/ (Money out)]]</f>
        <v>0</v>
      </c>
      <c r="I150" s="376">
        <f>IF(OR(C150="150 Directors advances", C150="120 accounts receivable", C150="720.2 Automobile - Insurance", C150="720.3 Automobile - License", C150="870.4 Rent - Insurance", C150="870.6 Rent - Property Tax", C150="870.7 Rent - Homeoffice", C150="870.9 Rent - Water"),
   0,
   IF(Dashboard!$F$5="Quick",
      IF(OR(C150="190 Automobile",C150="200 computer hardware",C150="210 Computer software",C150="220 Quickbooks software",C150="230 Office equipment",C150="240 Office furniture"),
         E150-(E150/(1+Dashboard!$F$4)),
         0
      ),
      IF(C150="750 Business promotion",
         E150-(E150/(1+4.793/100)),
         E150-(E150/(1+Dashboard!$F$4))
      )
   )
)</f>
        <v>0</v>
      </c>
      <c r="J150" s="26">
        <f>Bank3[[#This Row],[Money in/ (Money out)]]-Bank3[[#This Row],[GST/HST]]</f>
        <v>0</v>
      </c>
      <c r="L150" s="23">
        <f t="shared" si="5"/>
        <v>0</v>
      </c>
    </row>
    <row r="151" spans="4:12" x14ac:dyDescent="0.2">
      <c r="D151" s="397">
        <f>_xlfn.XLOOKUP(C:C,Table1[for Import to Bank Register dropdown],Table1[for Pivot],0,0,1)</f>
        <v>0</v>
      </c>
      <c r="E151" s="403"/>
      <c r="F151" s="146">
        <f t="shared" si="4"/>
        <v>3333333</v>
      </c>
      <c r="G151" s="375">
        <f>G150+Bank3[[#This Row],[Money in/ (Money out)]]</f>
        <v>0</v>
      </c>
      <c r="I151" s="376">
        <f>IF(OR(C151="150 Directors advances", C151="120 accounts receivable", C151="720.2 Automobile - Insurance", C151="720.3 Automobile - License", C151="870.4 Rent - Insurance", C151="870.6 Rent - Property Tax", C151="870.7 Rent - Homeoffice", C151="870.9 Rent - Water"),
   0,
   IF(Dashboard!$F$5="Quick",
      IF(OR(C151="190 Automobile",C151="200 computer hardware",C151="210 Computer software",C151="220 Quickbooks software",C151="230 Office equipment",C151="240 Office furniture"),
         E151-(E151/(1+Dashboard!$F$4)),
         0
      ),
      IF(C151="750 Business promotion",
         E151-(E151/(1+4.793/100)),
         E151-(E151/(1+Dashboard!$F$4))
      )
   )
)</f>
        <v>0</v>
      </c>
      <c r="J151" s="26">
        <f>Bank3[[#This Row],[Money in/ (Money out)]]-Bank3[[#This Row],[GST/HST]]</f>
        <v>0</v>
      </c>
      <c r="L151" s="23">
        <f t="shared" si="5"/>
        <v>0</v>
      </c>
    </row>
    <row r="152" spans="4:12" x14ac:dyDescent="0.2">
      <c r="D152" s="397">
        <f>_xlfn.XLOOKUP(C:C,Table1[for Import to Bank Register dropdown],Table1[for Pivot],0,0,1)</f>
        <v>0</v>
      </c>
      <c r="E152" s="403"/>
      <c r="F152" s="146">
        <f t="shared" si="4"/>
        <v>3333333</v>
      </c>
      <c r="G152" s="375">
        <f>G151+Bank3[[#This Row],[Money in/ (Money out)]]</f>
        <v>0</v>
      </c>
      <c r="I152" s="376">
        <f>IF(OR(C152="150 Directors advances", C152="120 accounts receivable", C152="720.2 Automobile - Insurance", C152="720.3 Automobile - License", C152="870.4 Rent - Insurance", C152="870.6 Rent - Property Tax", C152="870.7 Rent - Homeoffice", C152="870.9 Rent - Water"),
   0,
   IF(Dashboard!$F$5="Quick",
      IF(OR(C152="190 Automobile",C152="200 computer hardware",C152="210 Computer software",C152="220 Quickbooks software",C152="230 Office equipment",C152="240 Office furniture"),
         E152-(E152/(1+Dashboard!$F$4)),
         0
      ),
      IF(C152="750 Business promotion",
         E152-(E152/(1+4.793/100)),
         E152-(E152/(1+Dashboard!$F$4))
      )
   )
)</f>
        <v>0</v>
      </c>
      <c r="J152" s="26">
        <f>Bank3[[#This Row],[Money in/ (Money out)]]-Bank3[[#This Row],[GST/HST]]</f>
        <v>0</v>
      </c>
      <c r="L152" s="23">
        <f t="shared" si="5"/>
        <v>0</v>
      </c>
    </row>
    <row r="153" spans="4:12" x14ac:dyDescent="0.2">
      <c r="D153" s="397">
        <f>_xlfn.XLOOKUP(C:C,Table1[for Import to Bank Register dropdown],Table1[for Pivot],0,0,1)</f>
        <v>0</v>
      </c>
      <c r="E153" s="403"/>
      <c r="F153" s="146">
        <f t="shared" si="4"/>
        <v>3333333</v>
      </c>
      <c r="G153" s="375">
        <f>G152+Bank3[[#This Row],[Money in/ (Money out)]]</f>
        <v>0</v>
      </c>
      <c r="I153" s="376">
        <f>IF(OR(C153="150 Directors advances", C153="120 accounts receivable", C153="720.2 Automobile - Insurance", C153="720.3 Automobile - License", C153="870.4 Rent - Insurance", C153="870.6 Rent - Property Tax", C153="870.7 Rent - Homeoffice", C153="870.9 Rent - Water"),
   0,
   IF(Dashboard!$F$5="Quick",
      IF(OR(C153="190 Automobile",C153="200 computer hardware",C153="210 Computer software",C153="220 Quickbooks software",C153="230 Office equipment",C153="240 Office furniture"),
         E153-(E153/(1+Dashboard!$F$4)),
         0
      ),
      IF(C153="750 Business promotion",
         E153-(E153/(1+4.793/100)),
         E153-(E153/(1+Dashboard!$F$4))
      )
   )
)</f>
        <v>0</v>
      </c>
      <c r="J153" s="26">
        <f>Bank3[[#This Row],[Money in/ (Money out)]]-Bank3[[#This Row],[GST/HST]]</f>
        <v>0</v>
      </c>
      <c r="L153" s="23">
        <f t="shared" si="5"/>
        <v>0</v>
      </c>
    </row>
    <row r="154" spans="4:12" x14ac:dyDescent="0.2">
      <c r="D154" s="397">
        <f>_xlfn.XLOOKUP(C:C,Table1[for Import to Bank Register dropdown],Table1[for Pivot],0,0,1)</f>
        <v>0</v>
      </c>
      <c r="E154" s="403"/>
      <c r="F154" s="146">
        <f t="shared" si="4"/>
        <v>3333333</v>
      </c>
      <c r="G154" s="375">
        <f>G153+Bank3[[#This Row],[Money in/ (Money out)]]</f>
        <v>0</v>
      </c>
      <c r="I154" s="376">
        <f>IF(OR(C154="150 Directors advances", C154="120 accounts receivable", C154="720.2 Automobile - Insurance", C154="720.3 Automobile - License", C154="870.4 Rent - Insurance", C154="870.6 Rent - Property Tax", C154="870.7 Rent - Homeoffice", C154="870.9 Rent - Water"),
   0,
   IF(Dashboard!$F$5="Quick",
      IF(OR(C154="190 Automobile",C154="200 computer hardware",C154="210 Computer software",C154="220 Quickbooks software",C154="230 Office equipment",C154="240 Office furniture"),
         E154-(E154/(1+Dashboard!$F$4)),
         0
      ),
      IF(C154="750 Business promotion",
         E154-(E154/(1+4.793/100)),
         E154-(E154/(1+Dashboard!$F$4))
      )
   )
)</f>
        <v>0</v>
      </c>
      <c r="J154" s="26">
        <f>Bank3[[#This Row],[Money in/ (Money out)]]-Bank3[[#This Row],[GST/HST]]</f>
        <v>0</v>
      </c>
      <c r="L154" s="23">
        <f t="shared" si="5"/>
        <v>0</v>
      </c>
    </row>
    <row r="155" spans="4:12" x14ac:dyDescent="0.2">
      <c r="D155" s="397">
        <f>_xlfn.XLOOKUP(C:C,Table1[for Import to Bank Register dropdown],Table1[for Pivot],0,0,1)</f>
        <v>0</v>
      </c>
      <c r="E155" s="403"/>
      <c r="F155" s="146">
        <f t="shared" si="4"/>
        <v>3333333</v>
      </c>
      <c r="G155" s="375">
        <f>G154+Bank3[[#This Row],[Money in/ (Money out)]]</f>
        <v>0</v>
      </c>
      <c r="I155" s="376">
        <f>IF(OR(C155="150 Directors advances", C155="120 accounts receivable", C155="720.2 Automobile - Insurance", C155="720.3 Automobile - License", C155="870.4 Rent - Insurance", C155="870.6 Rent - Property Tax", C155="870.7 Rent - Homeoffice", C155="870.9 Rent - Water"),
   0,
   IF(Dashboard!$F$5="Quick",
      IF(OR(C155="190 Automobile",C155="200 computer hardware",C155="210 Computer software",C155="220 Quickbooks software",C155="230 Office equipment",C155="240 Office furniture"),
         E155-(E155/(1+Dashboard!$F$4)),
         0
      ),
      IF(C155="750 Business promotion",
         E155-(E155/(1+4.793/100)),
         E155-(E155/(1+Dashboard!$F$4))
      )
   )
)</f>
        <v>0</v>
      </c>
      <c r="J155" s="26">
        <f>Bank3[[#This Row],[Money in/ (Money out)]]-Bank3[[#This Row],[GST/HST]]</f>
        <v>0</v>
      </c>
      <c r="L155" s="23">
        <f t="shared" si="5"/>
        <v>0</v>
      </c>
    </row>
    <row r="156" spans="4:12" x14ac:dyDescent="0.2">
      <c r="D156" s="397">
        <f>_xlfn.XLOOKUP(C:C,Table1[for Import to Bank Register dropdown],Table1[for Pivot],0,0,1)</f>
        <v>0</v>
      </c>
      <c r="E156" s="403"/>
      <c r="F156" s="146">
        <f t="shared" si="4"/>
        <v>3333333</v>
      </c>
      <c r="G156" s="375">
        <f>G155+Bank3[[#This Row],[Money in/ (Money out)]]</f>
        <v>0</v>
      </c>
      <c r="I156" s="376">
        <f>IF(OR(C156="150 Directors advances", C156="120 accounts receivable", C156="720.2 Automobile - Insurance", C156="720.3 Automobile - License", C156="870.4 Rent - Insurance", C156="870.6 Rent - Property Tax", C156="870.7 Rent - Homeoffice", C156="870.9 Rent - Water"),
   0,
   IF(Dashboard!$F$5="Quick",
      IF(OR(C156="190 Automobile",C156="200 computer hardware",C156="210 Computer software",C156="220 Quickbooks software",C156="230 Office equipment",C156="240 Office furniture"),
         E156-(E156/(1+Dashboard!$F$4)),
         0
      ),
      IF(C156="750 Business promotion",
         E156-(E156/(1+4.793/100)),
         E156-(E156/(1+Dashboard!$F$4))
      )
   )
)</f>
        <v>0</v>
      </c>
      <c r="J156" s="26">
        <f>Bank3[[#This Row],[Money in/ (Money out)]]-Bank3[[#This Row],[GST/HST]]</f>
        <v>0</v>
      </c>
      <c r="L156" s="23">
        <f t="shared" si="5"/>
        <v>0</v>
      </c>
    </row>
    <row r="157" spans="4:12" x14ac:dyDescent="0.2">
      <c r="D157" s="397">
        <f>_xlfn.XLOOKUP(C:C,Table1[for Import to Bank Register dropdown],Table1[for Pivot],0,0,1)</f>
        <v>0</v>
      </c>
      <c r="E157" s="403"/>
      <c r="F157" s="146">
        <f t="shared" si="4"/>
        <v>3333333</v>
      </c>
      <c r="G157" s="375">
        <f>G156+Bank3[[#This Row],[Money in/ (Money out)]]</f>
        <v>0</v>
      </c>
      <c r="I157" s="376">
        <f>IF(OR(C157="150 Directors advances", C157="120 accounts receivable", C157="720.2 Automobile - Insurance", C157="720.3 Automobile - License", C157="870.4 Rent - Insurance", C157="870.6 Rent - Property Tax", C157="870.7 Rent - Homeoffice", C157="870.9 Rent - Water"),
   0,
   IF(Dashboard!$F$5="Quick",
      IF(OR(C157="190 Automobile",C157="200 computer hardware",C157="210 Computer software",C157="220 Quickbooks software",C157="230 Office equipment",C157="240 Office furniture"),
         E157-(E157/(1+Dashboard!$F$4)),
         0
      ),
      IF(C157="750 Business promotion",
         E157-(E157/(1+4.793/100)),
         E157-(E157/(1+Dashboard!$F$4))
      )
   )
)</f>
        <v>0</v>
      </c>
      <c r="J157" s="26">
        <f>Bank3[[#This Row],[Money in/ (Money out)]]-Bank3[[#This Row],[GST/HST]]</f>
        <v>0</v>
      </c>
      <c r="L157" s="23">
        <f t="shared" si="5"/>
        <v>0</v>
      </c>
    </row>
    <row r="158" spans="4:12" x14ac:dyDescent="0.2">
      <c r="D158" s="397">
        <f>_xlfn.XLOOKUP(C:C,Table1[for Import to Bank Register dropdown],Table1[for Pivot],0,0,1)</f>
        <v>0</v>
      </c>
      <c r="E158" s="403"/>
      <c r="F158" s="146">
        <f t="shared" si="4"/>
        <v>3333333</v>
      </c>
      <c r="G158" s="375">
        <f>G157+Bank3[[#This Row],[Money in/ (Money out)]]</f>
        <v>0</v>
      </c>
      <c r="I158" s="376">
        <f>IF(OR(C158="150 Directors advances", C158="120 accounts receivable", C158="720.2 Automobile - Insurance", C158="720.3 Automobile - License", C158="870.4 Rent - Insurance", C158="870.6 Rent - Property Tax", C158="870.7 Rent - Homeoffice", C158="870.9 Rent - Water"),
   0,
   IF(Dashboard!$F$5="Quick",
      IF(OR(C158="190 Automobile",C158="200 computer hardware",C158="210 Computer software",C158="220 Quickbooks software",C158="230 Office equipment",C158="240 Office furniture"),
         E158-(E158/(1+Dashboard!$F$4)),
         0
      ),
      IF(C158="750 Business promotion",
         E158-(E158/(1+4.793/100)),
         E158-(E158/(1+Dashboard!$F$4))
      )
   )
)</f>
        <v>0</v>
      </c>
      <c r="J158" s="26">
        <f>Bank3[[#This Row],[Money in/ (Money out)]]-Bank3[[#This Row],[GST/HST]]</f>
        <v>0</v>
      </c>
      <c r="L158" s="23">
        <f t="shared" si="5"/>
        <v>0</v>
      </c>
    </row>
    <row r="159" spans="4:12" x14ac:dyDescent="0.2">
      <c r="D159" s="397">
        <f>_xlfn.XLOOKUP(C:C,Table1[for Import to Bank Register dropdown],Table1[for Pivot],0,0,1)</f>
        <v>0</v>
      </c>
      <c r="E159" s="403"/>
      <c r="F159" s="146">
        <f t="shared" si="4"/>
        <v>3333333</v>
      </c>
      <c r="G159" s="375">
        <f>G158+Bank3[[#This Row],[Money in/ (Money out)]]</f>
        <v>0</v>
      </c>
      <c r="I159" s="376">
        <f>IF(OR(C159="150 Directors advances", C159="120 accounts receivable", C159="720.2 Automobile - Insurance", C159="720.3 Automobile - License", C159="870.4 Rent - Insurance", C159="870.6 Rent - Property Tax", C159="870.7 Rent - Homeoffice", C159="870.9 Rent - Water"),
   0,
   IF(Dashboard!$F$5="Quick",
      IF(OR(C159="190 Automobile",C159="200 computer hardware",C159="210 Computer software",C159="220 Quickbooks software",C159="230 Office equipment",C159="240 Office furniture"),
         E159-(E159/(1+Dashboard!$F$4)),
         0
      ),
      IF(C159="750 Business promotion",
         E159-(E159/(1+4.793/100)),
         E159-(E159/(1+Dashboard!$F$4))
      )
   )
)</f>
        <v>0</v>
      </c>
      <c r="J159" s="26">
        <f>Bank3[[#This Row],[Money in/ (Money out)]]-Bank3[[#This Row],[GST/HST]]</f>
        <v>0</v>
      </c>
      <c r="L159" s="23">
        <f t="shared" si="5"/>
        <v>0</v>
      </c>
    </row>
    <row r="160" spans="4:12" x14ac:dyDescent="0.2">
      <c r="D160" s="397">
        <f>_xlfn.XLOOKUP(C:C,Table1[for Import to Bank Register dropdown],Table1[for Pivot],0,0,1)</f>
        <v>0</v>
      </c>
      <c r="E160" s="403"/>
      <c r="F160" s="146">
        <f t="shared" si="4"/>
        <v>3333333</v>
      </c>
      <c r="G160" s="375">
        <f>G159+Bank3[[#This Row],[Money in/ (Money out)]]</f>
        <v>0</v>
      </c>
      <c r="I160" s="376">
        <f>IF(OR(C160="150 Directors advances", C160="120 accounts receivable", C160="720.2 Automobile - Insurance", C160="720.3 Automobile - License", C160="870.4 Rent - Insurance", C160="870.6 Rent - Property Tax", C160="870.7 Rent - Homeoffice", C160="870.9 Rent - Water"),
   0,
   IF(Dashboard!$F$5="Quick",
      IF(OR(C160="190 Automobile",C160="200 computer hardware",C160="210 Computer software",C160="220 Quickbooks software",C160="230 Office equipment",C160="240 Office furniture"),
         E160-(E160/(1+Dashboard!$F$4)),
         0
      ),
      IF(C160="750 Business promotion",
         E160-(E160/(1+4.793/100)),
         E160-(E160/(1+Dashboard!$F$4))
      )
   )
)</f>
        <v>0</v>
      </c>
      <c r="J160" s="26">
        <f>Bank3[[#This Row],[Money in/ (Money out)]]-Bank3[[#This Row],[GST/HST]]</f>
        <v>0</v>
      </c>
      <c r="L160" s="23">
        <f t="shared" si="5"/>
        <v>0</v>
      </c>
    </row>
    <row r="161" spans="4:12" x14ac:dyDescent="0.2">
      <c r="D161" s="397">
        <f>_xlfn.XLOOKUP(C:C,Table1[for Import to Bank Register dropdown],Table1[for Pivot],0,0,1)</f>
        <v>0</v>
      </c>
      <c r="E161" s="403"/>
      <c r="F161" s="146">
        <f t="shared" si="4"/>
        <v>3333333</v>
      </c>
      <c r="G161" s="375">
        <f>G160+Bank3[[#This Row],[Money in/ (Money out)]]</f>
        <v>0</v>
      </c>
      <c r="I161" s="376">
        <f>IF(OR(C161="150 Directors advances", C161="120 accounts receivable", C161="720.2 Automobile - Insurance", C161="720.3 Automobile - License", C161="870.4 Rent - Insurance", C161="870.6 Rent - Property Tax", C161="870.7 Rent - Homeoffice", C161="870.9 Rent - Water"),
   0,
   IF(Dashboard!$F$5="Quick",
      IF(OR(C161="190 Automobile",C161="200 computer hardware",C161="210 Computer software",C161="220 Quickbooks software",C161="230 Office equipment",C161="240 Office furniture"),
         E161-(E161/(1+Dashboard!$F$4)),
         0
      ),
      IF(C161="750 Business promotion",
         E161-(E161/(1+4.793/100)),
         E161-(E161/(1+Dashboard!$F$4))
      )
   )
)</f>
        <v>0</v>
      </c>
      <c r="J161" s="26">
        <f>Bank3[[#This Row],[Money in/ (Money out)]]-Bank3[[#This Row],[GST/HST]]</f>
        <v>0</v>
      </c>
      <c r="L161" s="23">
        <f t="shared" si="5"/>
        <v>0</v>
      </c>
    </row>
    <row r="162" spans="4:12" x14ac:dyDescent="0.2">
      <c r="D162" s="397">
        <f>_xlfn.XLOOKUP(C:C,Table1[for Import to Bank Register dropdown],Table1[for Pivot],0,0,1)</f>
        <v>0</v>
      </c>
      <c r="E162" s="403"/>
      <c r="F162" s="146">
        <f t="shared" si="4"/>
        <v>3333333</v>
      </c>
      <c r="G162" s="375">
        <f>G161+Bank3[[#This Row],[Money in/ (Money out)]]</f>
        <v>0</v>
      </c>
      <c r="I162" s="376">
        <f>IF(OR(C162="150 Directors advances", C162="120 accounts receivable", C162="720.2 Automobile - Insurance", C162="720.3 Automobile - License", C162="870.4 Rent - Insurance", C162="870.6 Rent - Property Tax", C162="870.7 Rent - Homeoffice", C162="870.9 Rent - Water"),
   0,
   IF(Dashboard!$F$5="Quick",
      IF(OR(C162="190 Automobile",C162="200 computer hardware",C162="210 Computer software",C162="220 Quickbooks software",C162="230 Office equipment",C162="240 Office furniture"),
         E162-(E162/(1+Dashboard!$F$4)),
         0
      ),
      IF(C162="750 Business promotion",
         E162-(E162/(1+4.793/100)),
         E162-(E162/(1+Dashboard!$F$4))
      )
   )
)</f>
        <v>0</v>
      </c>
      <c r="J162" s="26">
        <f>Bank3[[#This Row],[Money in/ (Money out)]]-Bank3[[#This Row],[GST/HST]]</f>
        <v>0</v>
      </c>
      <c r="L162" s="23">
        <f t="shared" si="5"/>
        <v>0</v>
      </c>
    </row>
    <row r="163" spans="4:12" x14ac:dyDescent="0.2">
      <c r="D163" s="397">
        <f>_xlfn.XLOOKUP(C:C,Table1[for Import to Bank Register dropdown],Table1[for Pivot],0,0,1)</f>
        <v>0</v>
      </c>
      <c r="E163" s="403"/>
      <c r="F163" s="146">
        <f t="shared" si="4"/>
        <v>3333333</v>
      </c>
      <c r="G163" s="375">
        <f>G162+Bank3[[#This Row],[Money in/ (Money out)]]</f>
        <v>0</v>
      </c>
      <c r="I163" s="376">
        <f>IF(OR(C163="150 Directors advances", C163="120 accounts receivable", C163="720.2 Automobile - Insurance", C163="720.3 Automobile - License", C163="870.4 Rent - Insurance", C163="870.6 Rent - Property Tax", C163="870.7 Rent - Homeoffice", C163="870.9 Rent - Water"),
   0,
   IF(Dashboard!$F$5="Quick",
      IF(OR(C163="190 Automobile",C163="200 computer hardware",C163="210 Computer software",C163="220 Quickbooks software",C163="230 Office equipment",C163="240 Office furniture"),
         E163-(E163/(1+Dashboard!$F$4)),
         0
      ),
      IF(C163="750 Business promotion",
         E163-(E163/(1+4.793/100)),
         E163-(E163/(1+Dashboard!$F$4))
      )
   )
)</f>
        <v>0</v>
      </c>
      <c r="J163" s="26">
        <f>Bank3[[#This Row],[Money in/ (Money out)]]-Bank3[[#This Row],[GST/HST]]</f>
        <v>0</v>
      </c>
      <c r="L163" s="23">
        <f t="shared" si="5"/>
        <v>0</v>
      </c>
    </row>
    <row r="164" spans="4:12" x14ac:dyDescent="0.2">
      <c r="D164" s="397">
        <f>_xlfn.XLOOKUP(C:C,Table1[for Import to Bank Register dropdown],Table1[for Pivot],0,0,1)</f>
        <v>0</v>
      </c>
      <c r="E164" s="403"/>
      <c r="F164" s="146">
        <f t="shared" si="4"/>
        <v>3333333</v>
      </c>
      <c r="G164" s="375">
        <f>G163+Bank3[[#This Row],[Money in/ (Money out)]]</f>
        <v>0</v>
      </c>
      <c r="I164" s="376">
        <f>IF(OR(C164="150 Directors advances", C164="120 accounts receivable", C164="720.2 Automobile - Insurance", C164="720.3 Automobile - License", C164="870.4 Rent - Insurance", C164="870.6 Rent - Property Tax", C164="870.7 Rent - Homeoffice", C164="870.9 Rent - Water"),
   0,
   IF(Dashboard!$F$5="Quick",
      IF(OR(C164="190 Automobile",C164="200 computer hardware",C164="210 Computer software",C164="220 Quickbooks software",C164="230 Office equipment",C164="240 Office furniture"),
         E164-(E164/(1+Dashboard!$F$4)),
         0
      ),
      IF(C164="750 Business promotion",
         E164-(E164/(1+4.793/100)),
         E164-(E164/(1+Dashboard!$F$4))
      )
   )
)</f>
        <v>0</v>
      </c>
      <c r="J164" s="26">
        <f>Bank3[[#This Row],[Money in/ (Money out)]]-Bank3[[#This Row],[GST/HST]]</f>
        <v>0</v>
      </c>
      <c r="L164" s="23">
        <f t="shared" si="5"/>
        <v>0</v>
      </c>
    </row>
    <row r="165" spans="4:12" x14ac:dyDescent="0.2">
      <c r="D165" s="397">
        <f>_xlfn.XLOOKUP(C:C,Table1[for Import to Bank Register dropdown],Table1[for Pivot],0,0,1)</f>
        <v>0</v>
      </c>
      <c r="E165" s="403"/>
      <c r="F165" s="146">
        <f t="shared" si="4"/>
        <v>3333333</v>
      </c>
      <c r="G165" s="375">
        <f>G164+Bank3[[#This Row],[Money in/ (Money out)]]</f>
        <v>0</v>
      </c>
      <c r="I165" s="376">
        <f>IF(OR(C165="150 Directors advances", C165="120 accounts receivable", C165="720.2 Automobile - Insurance", C165="720.3 Automobile - License", C165="870.4 Rent - Insurance", C165="870.6 Rent - Property Tax", C165="870.7 Rent - Homeoffice", C165="870.9 Rent - Water"),
   0,
   IF(Dashboard!$F$5="Quick",
      IF(OR(C165="190 Automobile",C165="200 computer hardware",C165="210 Computer software",C165="220 Quickbooks software",C165="230 Office equipment",C165="240 Office furniture"),
         E165-(E165/(1+Dashboard!$F$4)),
         0
      ),
      IF(C165="750 Business promotion",
         E165-(E165/(1+4.793/100)),
         E165-(E165/(1+Dashboard!$F$4))
      )
   )
)</f>
        <v>0</v>
      </c>
      <c r="J165" s="26">
        <f>Bank3[[#This Row],[Money in/ (Money out)]]-Bank3[[#This Row],[GST/HST]]</f>
        <v>0</v>
      </c>
      <c r="L165" s="23">
        <f t="shared" si="5"/>
        <v>0</v>
      </c>
    </row>
    <row r="166" spans="4:12" x14ac:dyDescent="0.2">
      <c r="D166" s="397">
        <f>_xlfn.XLOOKUP(C:C,Table1[for Import to Bank Register dropdown],Table1[for Pivot],0,0,1)</f>
        <v>0</v>
      </c>
      <c r="E166" s="403"/>
      <c r="F166" s="146">
        <f t="shared" si="4"/>
        <v>3333333</v>
      </c>
      <c r="G166" s="375">
        <f>G165+Bank3[[#This Row],[Money in/ (Money out)]]</f>
        <v>0</v>
      </c>
      <c r="I166" s="376">
        <f>IF(OR(C166="150 Directors advances", C166="120 accounts receivable", C166="720.2 Automobile - Insurance", C166="720.3 Automobile - License", C166="870.4 Rent - Insurance", C166="870.6 Rent - Property Tax", C166="870.7 Rent - Homeoffice", C166="870.9 Rent - Water"),
   0,
   IF(Dashboard!$F$5="Quick",
      IF(OR(C166="190 Automobile",C166="200 computer hardware",C166="210 Computer software",C166="220 Quickbooks software",C166="230 Office equipment",C166="240 Office furniture"),
         E166-(E166/(1+Dashboard!$F$4)),
         0
      ),
      IF(C166="750 Business promotion",
         E166-(E166/(1+4.793/100)),
         E166-(E166/(1+Dashboard!$F$4))
      )
   )
)</f>
        <v>0</v>
      </c>
      <c r="J166" s="26">
        <f>Bank3[[#This Row],[Money in/ (Money out)]]-Bank3[[#This Row],[GST/HST]]</f>
        <v>0</v>
      </c>
      <c r="L166" s="23">
        <f t="shared" si="5"/>
        <v>0</v>
      </c>
    </row>
    <row r="167" spans="4:12" x14ac:dyDescent="0.2">
      <c r="D167" s="397">
        <f>_xlfn.XLOOKUP(C:C,Table1[for Import to Bank Register dropdown],Table1[for Pivot],0,0,1)</f>
        <v>0</v>
      </c>
      <c r="E167" s="403"/>
      <c r="F167" s="146">
        <f t="shared" si="4"/>
        <v>3333333</v>
      </c>
      <c r="G167" s="375">
        <f>G166+Bank3[[#This Row],[Money in/ (Money out)]]</f>
        <v>0</v>
      </c>
      <c r="I167" s="376">
        <f>IF(OR(C167="150 Directors advances", C167="120 accounts receivable", C167="720.2 Automobile - Insurance", C167="720.3 Automobile - License", C167="870.4 Rent - Insurance", C167="870.6 Rent - Property Tax", C167="870.7 Rent - Homeoffice", C167="870.9 Rent - Water"),
   0,
   IF(Dashboard!$F$5="Quick",
      IF(OR(C167="190 Automobile",C167="200 computer hardware",C167="210 Computer software",C167="220 Quickbooks software",C167="230 Office equipment",C167="240 Office furniture"),
         E167-(E167/(1+Dashboard!$F$4)),
         0
      ),
      IF(C167="750 Business promotion",
         E167-(E167/(1+4.793/100)),
         E167-(E167/(1+Dashboard!$F$4))
      )
   )
)</f>
        <v>0</v>
      </c>
      <c r="J167" s="26">
        <f>Bank3[[#This Row],[Money in/ (Money out)]]-Bank3[[#This Row],[GST/HST]]</f>
        <v>0</v>
      </c>
      <c r="L167" s="23">
        <f t="shared" si="5"/>
        <v>0</v>
      </c>
    </row>
    <row r="168" spans="4:12" x14ac:dyDescent="0.2">
      <c r="D168" s="397">
        <f>_xlfn.XLOOKUP(C:C,Table1[for Import to Bank Register dropdown],Table1[for Pivot],0,0,1)</f>
        <v>0</v>
      </c>
      <c r="E168" s="403"/>
      <c r="F168" s="146">
        <f t="shared" si="4"/>
        <v>3333333</v>
      </c>
      <c r="G168" s="375">
        <f>G167+Bank3[[#This Row],[Money in/ (Money out)]]</f>
        <v>0</v>
      </c>
      <c r="I168" s="376">
        <f>IF(OR(C168="150 Directors advances", C168="120 accounts receivable", C168="720.2 Automobile - Insurance", C168="720.3 Automobile - License", C168="870.4 Rent - Insurance", C168="870.6 Rent - Property Tax", C168="870.7 Rent - Homeoffice", C168="870.9 Rent - Water"),
   0,
   IF(Dashboard!$F$5="Quick",
      IF(OR(C168="190 Automobile",C168="200 computer hardware",C168="210 Computer software",C168="220 Quickbooks software",C168="230 Office equipment",C168="240 Office furniture"),
         E168-(E168/(1+Dashboard!$F$4)),
         0
      ),
      IF(C168="750 Business promotion",
         E168-(E168/(1+4.793/100)),
         E168-(E168/(1+Dashboard!$F$4))
      )
   )
)</f>
        <v>0</v>
      </c>
      <c r="J168" s="26">
        <f>Bank3[[#This Row],[Money in/ (Money out)]]-Bank3[[#This Row],[GST/HST]]</f>
        <v>0</v>
      </c>
      <c r="L168" s="23">
        <f t="shared" si="5"/>
        <v>0</v>
      </c>
    </row>
    <row r="169" spans="4:12" x14ac:dyDescent="0.2">
      <c r="D169" s="397">
        <f>_xlfn.XLOOKUP(C:C,Table1[for Import to Bank Register dropdown],Table1[for Pivot],0,0,1)</f>
        <v>0</v>
      </c>
      <c r="E169" s="403"/>
      <c r="F169" s="146">
        <f t="shared" si="4"/>
        <v>3333333</v>
      </c>
      <c r="G169" s="375">
        <f>G168+Bank3[[#This Row],[Money in/ (Money out)]]</f>
        <v>0</v>
      </c>
      <c r="I169" s="376">
        <f>IF(OR(C169="150 Directors advances", C169="120 accounts receivable", C169="720.2 Automobile - Insurance", C169="720.3 Automobile - License", C169="870.4 Rent - Insurance", C169="870.6 Rent - Property Tax", C169="870.7 Rent - Homeoffice", C169="870.9 Rent - Water"),
   0,
   IF(Dashboard!$F$5="Quick",
      IF(OR(C169="190 Automobile",C169="200 computer hardware",C169="210 Computer software",C169="220 Quickbooks software",C169="230 Office equipment",C169="240 Office furniture"),
         E169-(E169/(1+Dashboard!$F$4)),
         0
      ),
      IF(C169="750 Business promotion",
         E169-(E169/(1+4.793/100)),
         E169-(E169/(1+Dashboard!$F$4))
      )
   )
)</f>
        <v>0</v>
      </c>
      <c r="J169" s="26">
        <f>Bank3[[#This Row],[Money in/ (Money out)]]-Bank3[[#This Row],[GST/HST]]</f>
        <v>0</v>
      </c>
      <c r="L169" s="23">
        <f t="shared" si="5"/>
        <v>0</v>
      </c>
    </row>
    <row r="170" spans="4:12" x14ac:dyDescent="0.2">
      <c r="D170" s="397">
        <f>_xlfn.XLOOKUP(C:C,Table1[for Import to Bank Register dropdown],Table1[for Pivot],0,0,1)</f>
        <v>0</v>
      </c>
      <c r="E170" s="403"/>
      <c r="F170" s="146">
        <f t="shared" si="4"/>
        <v>3333333</v>
      </c>
      <c r="G170" s="375">
        <f>G169+Bank3[[#This Row],[Money in/ (Money out)]]</f>
        <v>0</v>
      </c>
      <c r="I170" s="376">
        <f>IF(OR(C170="150 Directors advances", C170="120 accounts receivable", C170="720.2 Automobile - Insurance", C170="720.3 Automobile - License", C170="870.4 Rent - Insurance", C170="870.6 Rent - Property Tax", C170="870.7 Rent - Homeoffice", C170="870.9 Rent - Water"),
   0,
   IF(Dashboard!$F$5="Quick",
      IF(OR(C170="190 Automobile",C170="200 computer hardware",C170="210 Computer software",C170="220 Quickbooks software",C170="230 Office equipment",C170="240 Office furniture"),
         E170-(E170/(1+Dashboard!$F$4)),
         0
      ),
      IF(C170="750 Business promotion",
         E170-(E170/(1+4.793/100)),
         E170-(E170/(1+Dashboard!$F$4))
      )
   )
)</f>
        <v>0</v>
      </c>
      <c r="J170" s="26">
        <f>Bank3[[#This Row],[Money in/ (Money out)]]-Bank3[[#This Row],[GST/HST]]</f>
        <v>0</v>
      </c>
      <c r="L170" s="23">
        <f t="shared" si="5"/>
        <v>0</v>
      </c>
    </row>
    <row r="171" spans="4:12" x14ac:dyDescent="0.2">
      <c r="D171" s="397">
        <f>_xlfn.XLOOKUP(C:C,Table1[for Import to Bank Register dropdown],Table1[for Pivot],0,0,1)</f>
        <v>0</v>
      </c>
      <c r="E171" s="403"/>
      <c r="F171" s="146">
        <f t="shared" si="4"/>
        <v>3333333</v>
      </c>
      <c r="G171" s="375">
        <f>G170+Bank3[[#This Row],[Money in/ (Money out)]]</f>
        <v>0</v>
      </c>
      <c r="I171" s="376">
        <f>IF(OR(C171="150 Directors advances", C171="120 accounts receivable", C171="720.2 Automobile - Insurance", C171="720.3 Automobile - License", C171="870.4 Rent - Insurance", C171="870.6 Rent - Property Tax", C171="870.7 Rent - Homeoffice", C171="870.9 Rent - Water"),
   0,
   IF(Dashboard!$F$5="Quick",
      IF(OR(C171="190 Automobile",C171="200 computer hardware",C171="210 Computer software",C171="220 Quickbooks software",C171="230 Office equipment",C171="240 Office furniture"),
         E171-(E171/(1+Dashboard!$F$4)),
         0
      ),
      IF(C171="750 Business promotion",
         E171-(E171/(1+4.793/100)),
         E171-(E171/(1+Dashboard!$F$4))
      )
   )
)</f>
        <v>0</v>
      </c>
      <c r="J171" s="26">
        <f>Bank3[[#This Row],[Money in/ (Money out)]]-Bank3[[#This Row],[GST/HST]]</f>
        <v>0</v>
      </c>
      <c r="L171" s="23">
        <f t="shared" si="5"/>
        <v>0</v>
      </c>
    </row>
    <row r="172" spans="4:12" x14ac:dyDescent="0.2">
      <c r="D172" s="397">
        <f>_xlfn.XLOOKUP(C:C,Table1[for Import to Bank Register dropdown],Table1[for Pivot],0,0,1)</f>
        <v>0</v>
      </c>
      <c r="E172" s="403"/>
      <c r="F172" s="146">
        <f t="shared" si="4"/>
        <v>3333333</v>
      </c>
      <c r="G172" s="375">
        <f>G171+Bank3[[#This Row],[Money in/ (Money out)]]</f>
        <v>0</v>
      </c>
      <c r="I172" s="376">
        <f>IF(OR(C172="150 Directors advances", C172="120 accounts receivable", C172="720.2 Automobile - Insurance", C172="720.3 Automobile - License", C172="870.4 Rent - Insurance", C172="870.6 Rent - Property Tax", C172="870.7 Rent - Homeoffice", C172="870.9 Rent - Water"),
   0,
   IF(Dashboard!$F$5="Quick",
      IF(OR(C172="190 Automobile",C172="200 computer hardware",C172="210 Computer software",C172="220 Quickbooks software",C172="230 Office equipment",C172="240 Office furniture"),
         E172-(E172/(1+Dashboard!$F$4)),
         0
      ),
      IF(C172="750 Business promotion",
         E172-(E172/(1+4.793/100)),
         E172-(E172/(1+Dashboard!$F$4))
      )
   )
)</f>
        <v>0</v>
      </c>
      <c r="J172" s="26">
        <f>Bank3[[#This Row],[Money in/ (Money out)]]-Bank3[[#This Row],[GST/HST]]</f>
        <v>0</v>
      </c>
      <c r="L172" s="23">
        <f t="shared" si="5"/>
        <v>0</v>
      </c>
    </row>
    <row r="173" spans="4:12" x14ac:dyDescent="0.2">
      <c r="D173" s="397">
        <f>_xlfn.XLOOKUP(C:C,Table1[for Import to Bank Register dropdown],Table1[for Pivot],0,0,1)</f>
        <v>0</v>
      </c>
      <c r="E173" s="403"/>
      <c r="F173" s="146">
        <f t="shared" si="4"/>
        <v>3333333</v>
      </c>
      <c r="G173" s="375">
        <f>G172+Bank3[[#This Row],[Money in/ (Money out)]]</f>
        <v>0</v>
      </c>
      <c r="I173" s="376">
        <f>IF(OR(C173="150 Directors advances", C173="120 accounts receivable", C173="720.2 Automobile - Insurance", C173="720.3 Automobile - License", C173="870.4 Rent - Insurance", C173="870.6 Rent - Property Tax", C173="870.7 Rent - Homeoffice", C173="870.9 Rent - Water"),
   0,
   IF(Dashboard!$F$5="Quick",
      IF(OR(C173="190 Automobile",C173="200 computer hardware",C173="210 Computer software",C173="220 Quickbooks software",C173="230 Office equipment",C173="240 Office furniture"),
         E173-(E173/(1+Dashboard!$F$4)),
         0
      ),
      IF(C173="750 Business promotion",
         E173-(E173/(1+4.793/100)),
         E173-(E173/(1+Dashboard!$F$4))
      )
   )
)</f>
        <v>0</v>
      </c>
      <c r="J173" s="26">
        <f>Bank3[[#This Row],[Money in/ (Money out)]]-Bank3[[#This Row],[GST/HST]]</f>
        <v>0</v>
      </c>
      <c r="L173" s="23">
        <f t="shared" si="5"/>
        <v>0</v>
      </c>
    </row>
    <row r="174" spans="4:12" x14ac:dyDescent="0.2">
      <c r="D174" s="397">
        <f>_xlfn.XLOOKUP(C:C,Table1[for Import to Bank Register dropdown],Table1[for Pivot],0,0,1)</f>
        <v>0</v>
      </c>
      <c r="E174" s="403"/>
      <c r="F174" s="146">
        <f t="shared" si="4"/>
        <v>3333333</v>
      </c>
      <c r="G174" s="375">
        <f>G173+Bank3[[#This Row],[Money in/ (Money out)]]</f>
        <v>0</v>
      </c>
      <c r="I174" s="376">
        <f>IF(OR(C174="150 Directors advances", C174="120 accounts receivable", C174="720.2 Automobile - Insurance", C174="720.3 Automobile - License", C174="870.4 Rent - Insurance", C174="870.6 Rent - Property Tax", C174="870.7 Rent - Homeoffice", C174="870.9 Rent - Water"),
   0,
   IF(Dashboard!$F$5="Quick",
      IF(OR(C174="190 Automobile",C174="200 computer hardware",C174="210 Computer software",C174="220 Quickbooks software",C174="230 Office equipment",C174="240 Office furniture"),
         E174-(E174/(1+Dashboard!$F$4)),
         0
      ),
      IF(C174="750 Business promotion",
         E174-(E174/(1+4.793/100)),
         E174-(E174/(1+Dashboard!$F$4))
      )
   )
)</f>
        <v>0</v>
      </c>
      <c r="J174" s="26">
        <f>Bank3[[#This Row],[Money in/ (Money out)]]-Bank3[[#This Row],[GST/HST]]</f>
        <v>0</v>
      </c>
      <c r="L174" s="23">
        <f t="shared" si="5"/>
        <v>0</v>
      </c>
    </row>
    <row r="175" spans="4:12" x14ac:dyDescent="0.2">
      <c r="D175" s="397">
        <f>_xlfn.XLOOKUP(C:C,Table1[for Import to Bank Register dropdown],Table1[for Pivot],0,0,1)</f>
        <v>0</v>
      </c>
      <c r="E175" s="403"/>
      <c r="F175" s="146">
        <f t="shared" si="4"/>
        <v>3333333</v>
      </c>
      <c r="G175" s="375">
        <f>G174+Bank3[[#This Row],[Money in/ (Money out)]]</f>
        <v>0</v>
      </c>
      <c r="I175" s="376">
        <f>IF(OR(C175="150 Directors advances", C175="120 accounts receivable", C175="720.2 Automobile - Insurance", C175="720.3 Automobile - License", C175="870.4 Rent - Insurance", C175="870.6 Rent - Property Tax", C175="870.7 Rent - Homeoffice", C175="870.9 Rent - Water"),
   0,
   IF(Dashboard!$F$5="Quick",
      IF(OR(C175="190 Automobile",C175="200 computer hardware",C175="210 Computer software",C175="220 Quickbooks software",C175="230 Office equipment",C175="240 Office furniture"),
         E175-(E175/(1+Dashboard!$F$4)),
         0
      ),
      IF(C175="750 Business promotion",
         E175-(E175/(1+4.793/100)),
         E175-(E175/(1+Dashboard!$F$4))
      )
   )
)</f>
        <v>0</v>
      </c>
      <c r="J175" s="26">
        <f>Bank3[[#This Row],[Money in/ (Money out)]]-Bank3[[#This Row],[GST/HST]]</f>
        <v>0</v>
      </c>
      <c r="L175" s="23">
        <f t="shared" si="5"/>
        <v>0</v>
      </c>
    </row>
    <row r="176" spans="4:12" x14ac:dyDescent="0.2">
      <c r="D176" s="397">
        <f>_xlfn.XLOOKUP(C:C,Table1[for Import to Bank Register dropdown],Table1[for Pivot],0,0,1)</f>
        <v>0</v>
      </c>
      <c r="E176" s="403"/>
      <c r="F176" s="146">
        <f t="shared" si="4"/>
        <v>3333333</v>
      </c>
      <c r="G176" s="375">
        <f>G175+Bank3[[#This Row],[Money in/ (Money out)]]</f>
        <v>0</v>
      </c>
      <c r="I176" s="376">
        <f>IF(OR(C176="150 Directors advances", C176="120 accounts receivable", C176="720.2 Automobile - Insurance", C176="720.3 Automobile - License", C176="870.4 Rent - Insurance", C176="870.6 Rent - Property Tax", C176="870.7 Rent - Homeoffice", C176="870.9 Rent - Water"),
   0,
   IF(Dashboard!$F$5="Quick",
      IF(OR(C176="190 Automobile",C176="200 computer hardware",C176="210 Computer software",C176="220 Quickbooks software",C176="230 Office equipment",C176="240 Office furniture"),
         E176-(E176/(1+Dashboard!$F$4)),
         0
      ),
      IF(C176="750 Business promotion",
         E176-(E176/(1+4.793/100)),
         E176-(E176/(1+Dashboard!$F$4))
      )
   )
)</f>
        <v>0</v>
      </c>
      <c r="J176" s="26">
        <f>Bank3[[#This Row],[Money in/ (Money out)]]-Bank3[[#This Row],[GST/HST]]</f>
        <v>0</v>
      </c>
      <c r="L176" s="23">
        <f t="shared" si="5"/>
        <v>0</v>
      </c>
    </row>
    <row r="177" spans="4:12" x14ac:dyDescent="0.2">
      <c r="D177" s="397">
        <f>_xlfn.XLOOKUP(C:C,Table1[for Import to Bank Register dropdown],Table1[for Pivot],0,0,1)</f>
        <v>0</v>
      </c>
      <c r="E177" s="403"/>
      <c r="F177" s="146">
        <f t="shared" si="4"/>
        <v>3333333</v>
      </c>
      <c r="G177" s="375">
        <f>G176+Bank3[[#This Row],[Money in/ (Money out)]]</f>
        <v>0</v>
      </c>
      <c r="I177" s="376">
        <f>IF(OR(C177="150 Directors advances", C177="120 accounts receivable", C177="720.2 Automobile - Insurance", C177="720.3 Automobile - License", C177="870.4 Rent - Insurance", C177="870.6 Rent - Property Tax", C177="870.7 Rent - Homeoffice", C177="870.9 Rent - Water"),
   0,
   IF(Dashboard!$F$5="Quick",
      IF(OR(C177="190 Automobile",C177="200 computer hardware",C177="210 Computer software",C177="220 Quickbooks software",C177="230 Office equipment",C177="240 Office furniture"),
         E177-(E177/(1+Dashboard!$F$4)),
         0
      ),
      IF(C177="750 Business promotion",
         E177-(E177/(1+4.793/100)),
         E177-(E177/(1+Dashboard!$F$4))
      )
   )
)</f>
        <v>0</v>
      </c>
      <c r="J177" s="26">
        <f>Bank3[[#This Row],[Money in/ (Money out)]]-Bank3[[#This Row],[GST/HST]]</f>
        <v>0</v>
      </c>
      <c r="L177" s="23">
        <f t="shared" si="5"/>
        <v>0</v>
      </c>
    </row>
    <row r="178" spans="4:12" x14ac:dyDescent="0.2">
      <c r="D178" s="397">
        <f>_xlfn.XLOOKUP(C:C,Table1[for Import to Bank Register dropdown],Table1[for Pivot],0,0,1)</f>
        <v>0</v>
      </c>
      <c r="E178" s="403"/>
      <c r="F178" s="146">
        <f t="shared" si="4"/>
        <v>3333333</v>
      </c>
      <c r="G178" s="375">
        <f>G177+Bank3[[#This Row],[Money in/ (Money out)]]</f>
        <v>0</v>
      </c>
      <c r="I178" s="376">
        <f>IF(OR(C178="150 Directors advances", C178="120 accounts receivable", C178="720.2 Automobile - Insurance", C178="720.3 Automobile - License", C178="870.4 Rent - Insurance", C178="870.6 Rent - Property Tax", C178="870.7 Rent - Homeoffice", C178="870.9 Rent - Water"),
   0,
   IF(Dashboard!$F$5="Quick",
      IF(OR(C178="190 Automobile",C178="200 computer hardware",C178="210 Computer software",C178="220 Quickbooks software",C178="230 Office equipment",C178="240 Office furniture"),
         E178-(E178/(1+Dashboard!$F$4)),
         0
      ),
      IF(C178="750 Business promotion",
         E178-(E178/(1+4.793/100)),
         E178-(E178/(1+Dashboard!$F$4))
      )
   )
)</f>
        <v>0</v>
      </c>
      <c r="J178" s="26">
        <f>Bank3[[#This Row],[Money in/ (Money out)]]-Bank3[[#This Row],[GST/HST]]</f>
        <v>0</v>
      </c>
      <c r="L178" s="23">
        <f t="shared" si="5"/>
        <v>0</v>
      </c>
    </row>
    <row r="179" spans="4:12" x14ac:dyDescent="0.2">
      <c r="D179" s="397">
        <f>_xlfn.XLOOKUP(C:C,Table1[for Import to Bank Register dropdown],Table1[for Pivot],0,0,1)</f>
        <v>0</v>
      </c>
      <c r="E179" s="403"/>
      <c r="F179" s="146">
        <f t="shared" si="4"/>
        <v>3333333</v>
      </c>
      <c r="G179" s="375">
        <f>G178+Bank3[[#This Row],[Money in/ (Money out)]]</f>
        <v>0</v>
      </c>
      <c r="I179" s="376">
        <f>IF(OR(C179="150 Directors advances", C179="120 accounts receivable", C179="720.2 Automobile - Insurance", C179="720.3 Automobile - License", C179="870.4 Rent - Insurance", C179="870.6 Rent - Property Tax", C179="870.7 Rent - Homeoffice", C179="870.9 Rent - Water"),
   0,
   IF(Dashboard!$F$5="Quick",
      IF(OR(C179="190 Automobile",C179="200 computer hardware",C179="210 Computer software",C179="220 Quickbooks software",C179="230 Office equipment",C179="240 Office furniture"),
         E179-(E179/(1+Dashboard!$F$4)),
         0
      ),
      IF(C179="750 Business promotion",
         E179-(E179/(1+4.793/100)),
         E179-(E179/(1+Dashboard!$F$4))
      )
   )
)</f>
        <v>0</v>
      </c>
      <c r="J179" s="26">
        <f>Bank3[[#This Row],[Money in/ (Money out)]]-Bank3[[#This Row],[GST/HST]]</f>
        <v>0</v>
      </c>
      <c r="L179" s="23">
        <f t="shared" si="5"/>
        <v>0</v>
      </c>
    </row>
    <row r="180" spans="4:12" x14ac:dyDescent="0.2">
      <c r="D180" s="397">
        <f>_xlfn.XLOOKUP(C:C,Table1[for Import to Bank Register dropdown],Table1[for Pivot],0,0,1)</f>
        <v>0</v>
      </c>
      <c r="E180" s="403"/>
      <c r="F180" s="146">
        <f t="shared" si="4"/>
        <v>3333333</v>
      </c>
      <c r="G180" s="375">
        <f>G179+Bank3[[#This Row],[Money in/ (Money out)]]</f>
        <v>0</v>
      </c>
      <c r="I180" s="376">
        <f>IF(OR(C180="150 Directors advances", C180="120 accounts receivable", C180="720.2 Automobile - Insurance", C180="720.3 Automobile - License", C180="870.4 Rent - Insurance", C180="870.6 Rent - Property Tax", C180="870.7 Rent - Homeoffice", C180="870.9 Rent - Water"),
   0,
   IF(Dashboard!$F$5="Quick",
      IF(OR(C180="190 Automobile",C180="200 computer hardware",C180="210 Computer software",C180="220 Quickbooks software",C180="230 Office equipment",C180="240 Office furniture"),
         E180-(E180/(1+Dashboard!$F$4)),
         0
      ),
      IF(C180="750 Business promotion",
         E180-(E180/(1+4.793/100)),
         E180-(E180/(1+Dashboard!$F$4))
      )
   )
)</f>
        <v>0</v>
      </c>
      <c r="J180" s="26">
        <f>Bank3[[#This Row],[Money in/ (Money out)]]-Bank3[[#This Row],[GST/HST]]</f>
        <v>0</v>
      </c>
      <c r="L180" s="23">
        <f t="shared" si="5"/>
        <v>0</v>
      </c>
    </row>
    <row r="181" spans="4:12" x14ac:dyDescent="0.2">
      <c r="D181" s="397">
        <f>_xlfn.XLOOKUP(C:C,Table1[for Import to Bank Register dropdown],Table1[for Pivot],0,0,1)</f>
        <v>0</v>
      </c>
      <c r="E181" s="403"/>
      <c r="F181" s="146">
        <f t="shared" si="4"/>
        <v>3333333</v>
      </c>
      <c r="G181" s="375">
        <f>G180+Bank3[[#This Row],[Money in/ (Money out)]]</f>
        <v>0</v>
      </c>
      <c r="I181" s="376">
        <f>IF(OR(C181="150 Directors advances", C181="120 accounts receivable", C181="720.2 Automobile - Insurance", C181="720.3 Automobile - License", C181="870.4 Rent - Insurance", C181="870.6 Rent - Property Tax", C181="870.7 Rent - Homeoffice", C181="870.9 Rent - Water"),
   0,
   IF(Dashboard!$F$5="Quick",
      IF(OR(C181="190 Automobile",C181="200 computer hardware",C181="210 Computer software",C181="220 Quickbooks software",C181="230 Office equipment",C181="240 Office furniture"),
         E181-(E181/(1+Dashboard!$F$4)),
         0
      ),
      IF(C181="750 Business promotion",
         E181-(E181/(1+4.793/100)),
         E181-(E181/(1+Dashboard!$F$4))
      )
   )
)</f>
        <v>0</v>
      </c>
      <c r="J181" s="26">
        <f>Bank3[[#This Row],[Money in/ (Money out)]]-Bank3[[#This Row],[GST/HST]]</f>
        <v>0</v>
      </c>
      <c r="L181" s="23">
        <f t="shared" si="5"/>
        <v>0</v>
      </c>
    </row>
    <row r="182" spans="4:12" x14ac:dyDescent="0.2">
      <c r="D182" s="397">
        <f>_xlfn.XLOOKUP(C:C,Table1[for Import to Bank Register dropdown],Table1[for Pivot],0,0,1)</f>
        <v>0</v>
      </c>
      <c r="E182" s="403"/>
      <c r="F182" s="146">
        <f t="shared" si="4"/>
        <v>3333333</v>
      </c>
      <c r="G182" s="375">
        <f>G181+Bank3[[#This Row],[Money in/ (Money out)]]</f>
        <v>0</v>
      </c>
      <c r="I182" s="376">
        <f>IF(OR(C182="150 Directors advances", C182="120 accounts receivable", C182="720.2 Automobile - Insurance", C182="720.3 Automobile - License", C182="870.4 Rent - Insurance", C182="870.6 Rent - Property Tax", C182="870.7 Rent - Homeoffice", C182="870.9 Rent - Water"),
   0,
   IF(Dashboard!$F$5="Quick",
      IF(OR(C182="190 Automobile",C182="200 computer hardware",C182="210 Computer software",C182="220 Quickbooks software",C182="230 Office equipment",C182="240 Office furniture"),
         E182-(E182/(1+Dashboard!$F$4)),
         0
      ),
      IF(C182="750 Business promotion",
         E182-(E182/(1+4.793/100)),
         E182-(E182/(1+Dashboard!$F$4))
      )
   )
)</f>
        <v>0</v>
      </c>
      <c r="J182" s="26">
        <f>Bank3[[#This Row],[Money in/ (Money out)]]-Bank3[[#This Row],[GST/HST]]</f>
        <v>0</v>
      </c>
      <c r="L182" s="23">
        <f t="shared" si="5"/>
        <v>0</v>
      </c>
    </row>
    <row r="183" spans="4:12" x14ac:dyDescent="0.2">
      <c r="D183" s="397">
        <f>_xlfn.XLOOKUP(C:C,Table1[for Import to Bank Register dropdown],Table1[for Pivot],0,0,1)</f>
        <v>0</v>
      </c>
      <c r="E183" s="403"/>
      <c r="F183" s="146">
        <f t="shared" si="4"/>
        <v>3333333</v>
      </c>
      <c r="G183" s="375">
        <f>G182+Bank3[[#This Row],[Money in/ (Money out)]]</f>
        <v>0</v>
      </c>
      <c r="I183" s="376">
        <f>IF(OR(C183="150 Directors advances", C183="120 accounts receivable", C183="720.2 Automobile - Insurance", C183="720.3 Automobile - License", C183="870.4 Rent - Insurance", C183="870.6 Rent - Property Tax", C183="870.7 Rent - Homeoffice", C183="870.9 Rent - Water"),
   0,
   IF(Dashboard!$F$5="Quick",
      IF(OR(C183="190 Automobile",C183="200 computer hardware",C183="210 Computer software",C183="220 Quickbooks software",C183="230 Office equipment",C183="240 Office furniture"),
         E183-(E183/(1+Dashboard!$F$4)),
         0
      ),
      IF(C183="750 Business promotion",
         E183-(E183/(1+4.793/100)),
         E183-(E183/(1+Dashboard!$F$4))
      )
   )
)</f>
        <v>0</v>
      </c>
      <c r="J183" s="26">
        <f>Bank3[[#This Row],[Money in/ (Money out)]]-Bank3[[#This Row],[GST/HST]]</f>
        <v>0</v>
      </c>
      <c r="L183" s="23">
        <f t="shared" si="5"/>
        <v>0</v>
      </c>
    </row>
    <row r="184" spans="4:12" x14ac:dyDescent="0.2">
      <c r="D184" s="397">
        <f>_xlfn.XLOOKUP(C:C,Table1[for Import to Bank Register dropdown],Table1[for Pivot],0,0,1)</f>
        <v>0</v>
      </c>
      <c r="E184" s="403"/>
      <c r="F184" s="146">
        <f t="shared" si="4"/>
        <v>3333333</v>
      </c>
      <c r="G184" s="375">
        <f>G183+Bank3[[#This Row],[Money in/ (Money out)]]</f>
        <v>0</v>
      </c>
      <c r="I184" s="376">
        <f>IF(OR(C184="150 Directors advances", C184="120 accounts receivable", C184="720.2 Automobile - Insurance", C184="720.3 Automobile - License", C184="870.4 Rent - Insurance", C184="870.6 Rent - Property Tax", C184="870.7 Rent - Homeoffice", C184="870.9 Rent - Water"),
   0,
   IF(Dashboard!$F$5="Quick",
      IF(OR(C184="190 Automobile",C184="200 computer hardware",C184="210 Computer software",C184="220 Quickbooks software",C184="230 Office equipment",C184="240 Office furniture"),
         E184-(E184/(1+Dashboard!$F$4)),
         0
      ),
      IF(C184="750 Business promotion",
         E184-(E184/(1+4.793/100)),
         E184-(E184/(1+Dashboard!$F$4))
      )
   )
)</f>
        <v>0</v>
      </c>
      <c r="J184" s="26">
        <f>Bank3[[#This Row],[Money in/ (Money out)]]-Bank3[[#This Row],[GST/HST]]</f>
        <v>0</v>
      </c>
      <c r="L184" s="23">
        <f t="shared" si="5"/>
        <v>0</v>
      </c>
    </row>
    <row r="185" spans="4:12" x14ac:dyDescent="0.2">
      <c r="D185" s="397">
        <f>_xlfn.XLOOKUP(C:C,Table1[for Import to Bank Register dropdown],Table1[for Pivot],0,0,1)</f>
        <v>0</v>
      </c>
      <c r="E185" s="403"/>
      <c r="F185" s="146">
        <f t="shared" si="4"/>
        <v>3333333</v>
      </c>
      <c r="G185" s="375">
        <f>G184+Bank3[[#This Row],[Money in/ (Money out)]]</f>
        <v>0</v>
      </c>
      <c r="I185" s="376">
        <f>IF(OR(C185="150 Directors advances", C185="120 accounts receivable", C185="720.2 Automobile - Insurance", C185="720.3 Automobile - License", C185="870.4 Rent - Insurance", C185="870.6 Rent - Property Tax", C185="870.7 Rent - Homeoffice", C185="870.9 Rent - Water"),
   0,
   IF(Dashboard!$F$5="Quick",
      IF(OR(C185="190 Automobile",C185="200 computer hardware",C185="210 Computer software",C185="220 Quickbooks software",C185="230 Office equipment",C185="240 Office furniture"),
         E185-(E185/(1+Dashboard!$F$4)),
         0
      ),
      IF(C185="750 Business promotion",
         E185-(E185/(1+4.793/100)),
         E185-(E185/(1+Dashboard!$F$4))
      )
   )
)</f>
        <v>0</v>
      </c>
      <c r="J185" s="26">
        <f>Bank3[[#This Row],[Money in/ (Money out)]]-Bank3[[#This Row],[GST/HST]]</f>
        <v>0</v>
      </c>
      <c r="L185" s="23">
        <f t="shared" si="5"/>
        <v>0</v>
      </c>
    </row>
    <row r="186" spans="4:12" x14ac:dyDescent="0.2">
      <c r="D186" s="397">
        <f>_xlfn.XLOOKUP(C:C,Table1[for Import to Bank Register dropdown],Table1[for Pivot],0,0,1)</f>
        <v>0</v>
      </c>
      <c r="E186" s="403"/>
      <c r="F186" s="146">
        <f t="shared" si="4"/>
        <v>3333333</v>
      </c>
      <c r="G186" s="375">
        <f>G185+Bank3[[#This Row],[Money in/ (Money out)]]</f>
        <v>0</v>
      </c>
      <c r="I186" s="376">
        <f>IF(OR(C186="150 Directors advances", C186="120 accounts receivable", C186="720.2 Automobile - Insurance", C186="720.3 Automobile - License", C186="870.4 Rent - Insurance", C186="870.6 Rent - Property Tax", C186="870.7 Rent - Homeoffice", C186="870.9 Rent - Water"),
   0,
   IF(Dashboard!$F$5="Quick",
      IF(OR(C186="190 Automobile",C186="200 computer hardware",C186="210 Computer software",C186="220 Quickbooks software",C186="230 Office equipment",C186="240 Office furniture"),
         E186-(E186/(1+Dashboard!$F$4)),
         0
      ),
      IF(C186="750 Business promotion",
         E186-(E186/(1+4.793/100)),
         E186-(E186/(1+Dashboard!$F$4))
      )
   )
)</f>
        <v>0</v>
      </c>
      <c r="J186" s="26">
        <f>Bank3[[#This Row],[Money in/ (Money out)]]-Bank3[[#This Row],[GST/HST]]</f>
        <v>0</v>
      </c>
      <c r="L186" s="23">
        <f t="shared" si="5"/>
        <v>0</v>
      </c>
    </row>
    <row r="187" spans="4:12" x14ac:dyDescent="0.2">
      <c r="D187" s="397">
        <f>_xlfn.XLOOKUP(C:C,Table1[for Import to Bank Register dropdown],Table1[for Pivot],0,0,1)</f>
        <v>0</v>
      </c>
      <c r="E187" s="403"/>
      <c r="F187" s="146">
        <f t="shared" si="4"/>
        <v>3333333</v>
      </c>
      <c r="G187" s="375">
        <f>G186+Bank3[[#This Row],[Money in/ (Money out)]]</f>
        <v>0</v>
      </c>
      <c r="I187" s="376">
        <f>IF(OR(C187="150 Directors advances", C187="120 accounts receivable", C187="720.2 Automobile - Insurance", C187="720.3 Automobile - License", C187="870.4 Rent - Insurance", C187="870.6 Rent - Property Tax", C187="870.7 Rent - Homeoffice", C187="870.9 Rent - Water"),
   0,
   IF(Dashboard!$F$5="Quick",
      IF(OR(C187="190 Automobile",C187="200 computer hardware",C187="210 Computer software",C187="220 Quickbooks software",C187="230 Office equipment",C187="240 Office furniture"),
         E187-(E187/(1+Dashboard!$F$4)),
         0
      ),
      IF(C187="750 Business promotion",
         E187-(E187/(1+4.793/100)),
         E187-(E187/(1+Dashboard!$F$4))
      )
   )
)</f>
        <v>0</v>
      </c>
      <c r="J187" s="26">
        <f>Bank3[[#This Row],[Money in/ (Money out)]]-Bank3[[#This Row],[GST/HST]]</f>
        <v>0</v>
      </c>
      <c r="L187" s="23">
        <f t="shared" si="5"/>
        <v>0</v>
      </c>
    </row>
    <row r="188" spans="4:12" x14ac:dyDescent="0.2">
      <c r="D188" s="397">
        <f>_xlfn.XLOOKUP(C:C,Table1[for Import to Bank Register dropdown],Table1[for Pivot],0,0,1)</f>
        <v>0</v>
      </c>
      <c r="E188" s="403"/>
      <c r="F188" s="146">
        <f t="shared" si="4"/>
        <v>3333333</v>
      </c>
      <c r="G188" s="375">
        <f>G187+Bank3[[#This Row],[Money in/ (Money out)]]</f>
        <v>0</v>
      </c>
      <c r="I188" s="376">
        <f>IF(OR(C188="150 Directors advances", C188="120 accounts receivable", C188="720.2 Automobile - Insurance", C188="720.3 Automobile - License", C188="870.4 Rent - Insurance", C188="870.6 Rent - Property Tax", C188="870.7 Rent - Homeoffice", C188="870.9 Rent - Water"),
   0,
   IF(Dashboard!$F$5="Quick",
      IF(OR(C188="190 Automobile",C188="200 computer hardware",C188="210 Computer software",C188="220 Quickbooks software",C188="230 Office equipment",C188="240 Office furniture"),
         E188-(E188/(1+Dashboard!$F$4)),
         0
      ),
      IF(C188="750 Business promotion",
         E188-(E188/(1+4.793/100)),
         E188-(E188/(1+Dashboard!$F$4))
      )
   )
)</f>
        <v>0</v>
      </c>
      <c r="J188" s="26">
        <f>Bank3[[#This Row],[Money in/ (Money out)]]-Bank3[[#This Row],[GST/HST]]</f>
        <v>0</v>
      </c>
      <c r="L188" s="23">
        <f t="shared" si="5"/>
        <v>0</v>
      </c>
    </row>
    <row r="189" spans="4:12" x14ac:dyDescent="0.2">
      <c r="D189" s="397">
        <f>_xlfn.XLOOKUP(C:C,Table1[for Import to Bank Register dropdown],Table1[for Pivot],0,0,1)</f>
        <v>0</v>
      </c>
      <c r="E189" s="403"/>
      <c r="F189" s="146">
        <f t="shared" si="4"/>
        <v>3333333</v>
      </c>
      <c r="G189" s="375">
        <f>G188+Bank3[[#This Row],[Money in/ (Money out)]]</f>
        <v>0</v>
      </c>
      <c r="I189" s="376">
        <f>IF(OR(C189="150 Directors advances", C189="120 accounts receivable", C189="720.2 Automobile - Insurance", C189="720.3 Automobile - License", C189="870.4 Rent - Insurance", C189="870.6 Rent - Property Tax", C189="870.7 Rent - Homeoffice", C189="870.9 Rent - Water"),
   0,
   IF(Dashboard!$F$5="Quick",
      IF(OR(C189="190 Automobile",C189="200 computer hardware",C189="210 Computer software",C189="220 Quickbooks software",C189="230 Office equipment",C189="240 Office furniture"),
         E189-(E189/(1+Dashboard!$F$4)),
         0
      ),
      IF(C189="750 Business promotion",
         E189-(E189/(1+4.793/100)),
         E189-(E189/(1+Dashboard!$F$4))
      )
   )
)</f>
        <v>0</v>
      </c>
      <c r="J189" s="26">
        <f>Bank3[[#This Row],[Money in/ (Money out)]]-Bank3[[#This Row],[GST/HST]]</f>
        <v>0</v>
      </c>
      <c r="L189" s="23">
        <f t="shared" si="5"/>
        <v>0</v>
      </c>
    </row>
    <row r="190" spans="4:12" x14ac:dyDescent="0.2">
      <c r="D190" s="397">
        <f>_xlfn.XLOOKUP(C:C,Table1[for Import to Bank Register dropdown],Table1[for Pivot],0,0,1)</f>
        <v>0</v>
      </c>
      <c r="E190" s="403"/>
      <c r="F190" s="146">
        <f t="shared" si="4"/>
        <v>3333333</v>
      </c>
      <c r="G190" s="375">
        <f>G189+Bank3[[#This Row],[Money in/ (Money out)]]</f>
        <v>0</v>
      </c>
      <c r="I190" s="376">
        <f>IF(OR(C190="150 Directors advances", C190="120 accounts receivable", C190="720.2 Automobile - Insurance", C190="720.3 Automobile - License", C190="870.4 Rent - Insurance", C190="870.6 Rent - Property Tax", C190="870.7 Rent - Homeoffice", C190="870.9 Rent - Water"),
   0,
   IF(Dashboard!$F$5="Quick",
      IF(OR(C190="190 Automobile",C190="200 computer hardware",C190="210 Computer software",C190="220 Quickbooks software",C190="230 Office equipment",C190="240 Office furniture"),
         E190-(E190/(1+Dashboard!$F$4)),
         0
      ),
      IF(C190="750 Business promotion",
         E190-(E190/(1+4.793/100)),
         E190-(E190/(1+Dashboard!$F$4))
      )
   )
)</f>
        <v>0</v>
      </c>
      <c r="J190" s="26">
        <f>Bank3[[#This Row],[Money in/ (Money out)]]-Bank3[[#This Row],[GST/HST]]</f>
        <v>0</v>
      </c>
      <c r="L190" s="23">
        <f t="shared" si="5"/>
        <v>0</v>
      </c>
    </row>
    <row r="191" spans="4:12" x14ac:dyDescent="0.2">
      <c r="D191" s="397">
        <f>_xlfn.XLOOKUP(C:C,Table1[for Import to Bank Register dropdown],Table1[for Pivot],0,0,1)</f>
        <v>0</v>
      </c>
      <c r="E191" s="403"/>
      <c r="F191" s="146">
        <f t="shared" si="4"/>
        <v>3333333</v>
      </c>
      <c r="G191" s="375">
        <f>G190+Bank3[[#This Row],[Money in/ (Money out)]]</f>
        <v>0</v>
      </c>
      <c r="I191" s="376">
        <f>IF(OR(C191="150 Directors advances", C191="120 accounts receivable", C191="720.2 Automobile - Insurance", C191="720.3 Automobile - License", C191="870.4 Rent - Insurance", C191="870.6 Rent - Property Tax", C191="870.7 Rent - Homeoffice", C191="870.9 Rent - Water"),
   0,
   IF(Dashboard!$F$5="Quick",
      IF(OR(C191="190 Automobile",C191="200 computer hardware",C191="210 Computer software",C191="220 Quickbooks software",C191="230 Office equipment",C191="240 Office furniture"),
         E191-(E191/(1+Dashboard!$F$4)),
         0
      ),
      IF(C191="750 Business promotion",
         E191-(E191/(1+4.793/100)),
         E191-(E191/(1+Dashboard!$F$4))
      )
   )
)</f>
        <v>0</v>
      </c>
      <c r="J191" s="26">
        <f>Bank3[[#This Row],[Money in/ (Money out)]]-Bank3[[#This Row],[GST/HST]]</f>
        <v>0</v>
      </c>
      <c r="L191" s="23">
        <f t="shared" si="5"/>
        <v>0</v>
      </c>
    </row>
    <row r="192" spans="4:12" x14ac:dyDescent="0.2">
      <c r="D192" s="397">
        <f>_xlfn.XLOOKUP(C:C,Table1[for Import to Bank Register dropdown],Table1[for Pivot],0,0,1)</f>
        <v>0</v>
      </c>
      <c r="E192" s="403"/>
      <c r="F192" s="146">
        <f t="shared" si="4"/>
        <v>3333333</v>
      </c>
      <c r="G192" s="375">
        <f>G191+Bank3[[#This Row],[Money in/ (Money out)]]</f>
        <v>0</v>
      </c>
      <c r="I192" s="376">
        <f>IF(OR(C192="150 Directors advances", C192="120 accounts receivable", C192="720.2 Automobile - Insurance", C192="720.3 Automobile - License", C192="870.4 Rent - Insurance", C192="870.6 Rent - Property Tax", C192="870.7 Rent - Homeoffice", C192="870.9 Rent - Water"),
   0,
   IF(Dashboard!$F$5="Quick",
      IF(OR(C192="190 Automobile",C192="200 computer hardware",C192="210 Computer software",C192="220 Quickbooks software",C192="230 Office equipment",C192="240 Office furniture"),
         E192-(E192/(1+Dashboard!$F$4)),
         0
      ),
      IF(C192="750 Business promotion",
         E192-(E192/(1+4.793/100)),
         E192-(E192/(1+Dashboard!$F$4))
      )
   )
)</f>
        <v>0</v>
      </c>
      <c r="J192" s="26">
        <f>Bank3[[#This Row],[Money in/ (Money out)]]-Bank3[[#This Row],[GST/HST]]</f>
        <v>0</v>
      </c>
      <c r="L192" s="23">
        <f t="shared" si="5"/>
        <v>0</v>
      </c>
    </row>
    <row r="193" spans="4:12" x14ac:dyDescent="0.2">
      <c r="D193" s="397">
        <f>_xlfn.XLOOKUP(C:C,Table1[for Import to Bank Register dropdown],Table1[for Pivot],0,0,1)</f>
        <v>0</v>
      </c>
      <c r="E193" s="403"/>
      <c r="F193" s="146">
        <f t="shared" si="4"/>
        <v>3333333</v>
      </c>
      <c r="G193" s="375">
        <f>G192+Bank3[[#This Row],[Money in/ (Money out)]]</f>
        <v>0</v>
      </c>
      <c r="I193" s="376">
        <f>IF(OR(C193="150 Directors advances", C193="120 accounts receivable", C193="720.2 Automobile - Insurance", C193="720.3 Automobile - License", C193="870.4 Rent - Insurance", C193="870.6 Rent - Property Tax", C193="870.7 Rent - Homeoffice", C193="870.9 Rent - Water"),
   0,
   IF(Dashboard!$F$5="Quick",
      IF(OR(C193="190 Automobile",C193="200 computer hardware",C193="210 Computer software",C193="220 Quickbooks software",C193="230 Office equipment",C193="240 Office furniture"),
         E193-(E193/(1+Dashboard!$F$4)),
         0
      ),
      IF(C193="750 Business promotion",
         E193-(E193/(1+4.793/100)),
         E193-(E193/(1+Dashboard!$F$4))
      )
   )
)</f>
        <v>0</v>
      </c>
      <c r="J193" s="26">
        <f>Bank3[[#This Row],[Money in/ (Money out)]]-Bank3[[#This Row],[GST/HST]]</f>
        <v>0</v>
      </c>
      <c r="L193" s="23">
        <f t="shared" si="5"/>
        <v>0</v>
      </c>
    </row>
    <row r="194" spans="4:12" x14ac:dyDescent="0.2">
      <c r="D194" s="397">
        <f>_xlfn.XLOOKUP(C:C,Table1[for Import to Bank Register dropdown],Table1[for Pivot],0,0,1)</f>
        <v>0</v>
      </c>
      <c r="E194" s="403"/>
      <c r="F194" s="146">
        <f t="shared" si="4"/>
        <v>3333333</v>
      </c>
      <c r="G194" s="375">
        <f>G193+Bank3[[#This Row],[Money in/ (Money out)]]</f>
        <v>0</v>
      </c>
      <c r="I194" s="376">
        <f>IF(OR(C194="150 Directors advances", C194="120 accounts receivable", C194="720.2 Automobile - Insurance", C194="720.3 Automobile - License", C194="870.4 Rent - Insurance", C194="870.6 Rent - Property Tax", C194="870.7 Rent - Homeoffice", C194="870.9 Rent - Water"),
   0,
   IF(Dashboard!$F$5="Quick",
      IF(OR(C194="190 Automobile",C194="200 computer hardware",C194="210 Computer software",C194="220 Quickbooks software",C194="230 Office equipment",C194="240 Office furniture"),
         E194-(E194/(1+Dashboard!$F$4)),
         0
      ),
      IF(C194="750 Business promotion",
         E194-(E194/(1+4.793/100)),
         E194-(E194/(1+Dashboard!$F$4))
      )
   )
)</f>
        <v>0</v>
      </c>
      <c r="J194" s="26">
        <f>Bank3[[#This Row],[Money in/ (Money out)]]-Bank3[[#This Row],[GST/HST]]</f>
        <v>0</v>
      </c>
      <c r="L194" s="23">
        <f t="shared" si="5"/>
        <v>0</v>
      </c>
    </row>
    <row r="195" spans="4:12" x14ac:dyDescent="0.2">
      <c r="D195" s="397">
        <f>_xlfn.XLOOKUP(C:C,Table1[for Import to Bank Register dropdown],Table1[for Pivot],0,0,1)</f>
        <v>0</v>
      </c>
      <c r="E195" s="403"/>
      <c r="F195" s="146">
        <f t="shared" si="4"/>
        <v>3333333</v>
      </c>
      <c r="G195" s="375">
        <f>G194+Bank3[[#This Row],[Money in/ (Money out)]]</f>
        <v>0</v>
      </c>
      <c r="I195" s="376">
        <f>IF(OR(C195="150 Directors advances", C195="120 accounts receivable", C195="720.2 Automobile - Insurance", C195="720.3 Automobile - License", C195="870.4 Rent - Insurance", C195="870.6 Rent - Property Tax", C195="870.7 Rent - Homeoffice", C195="870.9 Rent - Water"),
   0,
   IF(Dashboard!$F$5="Quick",
      IF(OR(C195="190 Automobile",C195="200 computer hardware",C195="210 Computer software",C195="220 Quickbooks software",C195="230 Office equipment",C195="240 Office furniture"),
         E195-(E195/(1+Dashboard!$F$4)),
         0
      ),
      IF(C195="750 Business promotion",
         E195-(E195/(1+4.793/100)),
         E195-(E195/(1+Dashboard!$F$4))
      )
   )
)</f>
        <v>0</v>
      </c>
      <c r="J195" s="26">
        <f>Bank3[[#This Row],[Money in/ (Money out)]]-Bank3[[#This Row],[GST/HST]]</f>
        <v>0</v>
      </c>
      <c r="L195" s="23">
        <f t="shared" si="5"/>
        <v>0</v>
      </c>
    </row>
    <row r="196" spans="4:12" x14ac:dyDescent="0.2">
      <c r="D196" s="397">
        <f>_xlfn.XLOOKUP(C:C,Table1[for Import to Bank Register dropdown],Table1[for Pivot],0,0,1)</f>
        <v>0</v>
      </c>
      <c r="E196" s="403"/>
      <c r="F196" s="146">
        <f t="shared" si="4"/>
        <v>3333333</v>
      </c>
      <c r="G196" s="375">
        <f>G195+Bank3[[#This Row],[Money in/ (Money out)]]</f>
        <v>0</v>
      </c>
      <c r="I196" s="376">
        <f>IF(OR(C196="150 Directors advances", C196="120 accounts receivable", C196="720.2 Automobile - Insurance", C196="720.3 Automobile - License", C196="870.4 Rent - Insurance", C196="870.6 Rent - Property Tax", C196="870.7 Rent - Homeoffice", C196="870.9 Rent - Water"),
   0,
   IF(Dashboard!$F$5="Quick",
      IF(OR(C196="190 Automobile",C196="200 computer hardware",C196="210 Computer software",C196="220 Quickbooks software",C196="230 Office equipment",C196="240 Office furniture"),
         E196-(E196/(1+Dashboard!$F$4)),
         0
      ),
      IF(C196="750 Business promotion",
         E196-(E196/(1+4.793/100)),
         E196-(E196/(1+Dashboard!$F$4))
      )
   )
)</f>
        <v>0</v>
      </c>
      <c r="J196" s="26">
        <f>Bank3[[#This Row],[Money in/ (Money out)]]-Bank3[[#This Row],[GST/HST]]</f>
        <v>0</v>
      </c>
      <c r="L196" s="23">
        <f t="shared" si="5"/>
        <v>0</v>
      </c>
    </row>
    <row r="197" spans="4:12" x14ac:dyDescent="0.2">
      <c r="D197" s="397">
        <f>_xlfn.XLOOKUP(C:C,Table1[for Import to Bank Register dropdown],Table1[for Pivot],0,0,1)</f>
        <v>0</v>
      </c>
      <c r="E197" s="403"/>
      <c r="F197" s="146">
        <f t="shared" si="4"/>
        <v>3333333</v>
      </c>
      <c r="G197" s="375">
        <f>G196+Bank3[[#This Row],[Money in/ (Money out)]]</f>
        <v>0</v>
      </c>
      <c r="I197" s="376">
        <f>IF(OR(C197="150 Directors advances", C197="120 accounts receivable", C197="720.2 Automobile - Insurance", C197="720.3 Automobile - License", C197="870.4 Rent - Insurance", C197="870.6 Rent - Property Tax", C197="870.7 Rent - Homeoffice", C197="870.9 Rent - Water"),
   0,
   IF(Dashboard!$F$5="Quick",
      IF(OR(C197="190 Automobile",C197="200 computer hardware",C197="210 Computer software",C197="220 Quickbooks software",C197="230 Office equipment",C197="240 Office furniture"),
         E197-(E197/(1+Dashboard!$F$4)),
         0
      ),
      IF(C197="750 Business promotion",
         E197-(E197/(1+4.793/100)),
         E197-(E197/(1+Dashboard!$F$4))
      )
   )
)</f>
        <v>0</v>
      </c>
      <c r="J197" s="26">
        <f>Bank3[[#This Row],[Money in/ (Money out)]]-Bank3[[#This Row],[GST/HST]]</f>
        <v>0</v>
      </c>
      <c r="L197" s="23">
        <f t="shared" si="5"/>
        <v>0</v>
      </c>
    </row>
    <row r="198" spans="4:12" x14ac:dyDescent="0.2">
      <c r="D198" s="397">
        <f>_xlfn.XLOOKUP(C:C,Table1[for Import to Bank Register dropdown],Table1[for Pivot],0,0,1)</f>
        <v>0</v>
      </c>
      <c r="E198" s="403"/>
      <c r="F198" s="146">
        <f t="shared" ref="F198:F261" si="6">$E$2</f>
        <v>3333333</v>
      </c>
      <c r="G198" s="375">
        <f>G197+Bank3[[#This Row],[Money in/ (Money out)]]</f>
        <v>0</v>
      </c>
      <c r="I198" s="376">
        <f>IF(OR(C198="150 Directors advances", C198="120 accounts receivable", C198="720.2 Automobile - Insurance", C198="720.3 Automobile - License", C198="870.4 Rent - Insurance", C198="870.6 Rent - Property Tax", C198="870.7 Rent - Homeoffice", C198="870.9 Rent - Water"),
   0,
   IF(Dashboard!$F$5="Quick",
      IF(OR(C198="190 Automobile",C198="200 computer hardware",C198="210 Computer software",C198="220 Quickbooks software",C198="230 Office equipment",C198="240 Office furniture"),
         E198-(E198/(1+Dashboard!$F$4)),
         0
      ),
      IF(C198="750 Business promotion",
         E198-(E198/(1+4.793/100)),
         E198-(E198/(1+Dashboard!$F$4))
      )
   )
)</f>
        <v>0</v>
      </c>
      <c r="J198" s="26">
        <f>Bank3[[#This Row],[Money in/ (Money out)]]-Bank3[[#This Row],[GST/HST]]</f>
        <v>0</v>
      </c>
      <c r="L198" s="23">
        <f t="shared" si="5"/>
        <v>0</v>
      </c>
    </row>
    <row r="199" spans="4:12" x14ac:dyDescent="0.2">
      <c r="D199" s="397">
        <f>_xlfn.XLOOKUP(C:C,Table1[for Import to Bank Register dropdown],Table1[for Pivot],0,0,1)</f>
        <v>0</v>
      </c>
      <c r="E199" s="403"/>
      <c r="F199" s="146">
        <f t="shared" si="6"/>
        <v>3333333</v>
      </c>
      <c r="G199" s="375">
        <f>G198+Bank3[[#This Row],[Money in/ (Money out)]]</f>
        <v>0</v>
      </c>
      <c r="I199" s="376">
        <f>IF(OR(C199="150 Directors advances", C199="120 accounts receivable", C199="720.2 Automobile - Insurance", C199="720.3 Automobile - License", C199="870.4 Rent - Insurance", C199="870.6 Rent - Property Tax", C199="870.7 Rent - Homeoffice", C199="870.9 Rent - Water"),
   0,
   IF(Dashboard!$F$5="Quick",
      IF(OR(C199="190 Automobile",C199="200 computer hardware",C199="210 Computer software",C199="220 Quickbooks software",C199="230 Office equipment",C199="240 Office furniture"),
         E199-(E199/(1+Dashboard!$F$4)),
         0
      ),
      IF(C199="750 Business promotion",
         E199-(E199/(1+4.793/100)),
         E199-(E199/(1+Dashboard!$F$4))
      )
   )
)</f>
        <v>0</v>
      </c>
      <c r="J199" s="26">
        <f>Bank3[[#This Row],[Money in/ (Money out)]]-Bank3[[#This Row],[GST/HST]]</f>
        <v>0</v>
      </c>
      <c r="L199" s="23">
        <f t="shared" ref="L199:L262" si="7">$L$3</f>
        <v>0</v>
      </c>
    </row>
    <row r="200" spans="4:12" x14ac:dyDescent="0.2">
      <c r="D200" s="397">
        <f>_xlfn.XLOOKUP(C:C,Table1[for Import to Bank Register dropdown],Table1[for Pivot],0,0,1)</f>
        <v>0</v>
      </c>
      <c r="E200" s="403"/>
      <c r="F200" s="146">
        <f t="shared" si="6"/>
        <v>3333333</v>
      </c>
      <c r="G200" s="375">
        <f>G199+Bank3[[#This Row],[Money in/ (Money out)]]</f>
        <v>0</v>
      </c>
      <c r="I200" s="376">
        <f>IF(OR(C200="150 Directors advances", C200="120 accounts receivable", C200="720.2 Automobile - Insurance", C200="720.3 Automobile - License", C200="870.4 Rent - Insurance", C200="870.6 Rent - Property Tax", C200="870.7 Rent - Homeoffice", C200="870.9 Rent - Water"),
   0,
   IF(Dashboard!$F$5="Quick",
      IF(OR(C200="190 Automobile",C200="200 computer hardware",C200="210 Computer software",C200="220 Quickbooks software",C200="230 Office equipment",C200="240 Office furniture"),
         E200-(E200/(1+Dashboard!$F$4)),
         0
      ),
      IF(C200="750 Business promotion",
         E200-(E200/(1+4.793/100)),
         E200-(E200/(1+Dashboard!$F$4))
      )
   )
)</f>
        <v>0</v>
      </c>
      <c r="J200" s="26">
        <f>Bank3[[#This Row],[Money in/ (Money out)]]-Bank3[[#This Row],[GST/HST]]</f>
        <v>0</v>
      </c>
      <c r="L200" s="23">
        <f t="shared" si="7"/>
        <v>0</v>
      </c>
    </row>
    <row r="201" spans="4:12" x14ac:dyDescent="0.2">
      <c r="D201" s="397">
        <f>_xlfn.XLOOKUP(C:C,Table1[for Import to Bank Register dropdown],Table1[for Pivot],0,0,1)</f>
        <v>0</v>
      </c>
      <c r="E201" s="403"/>
      <c r="F201" s="146">
        <f t="shared" si="6"/>
        <v>3333333</v>
      </c>
      <c r="G201" s="375">
        <f>G200+Bank3[[#This Row],[Money in/ (Money out)]]</f>
        <v>0</v>
      </c>
      <c r="I201" s="376">
        <f>IF(OR(C201="150 Directors advances", C201="120 accounts receivable", C201="720.2 Automobile - Insurance", C201="720.3 Automobile - License", C201="870.4 Rent - Insurance", C201="870.6 Rent - Property Tax", C201="870.7 Rent - Homeoffice", C201="870.9 Rent - Water"),
   0,
   IF(Dashboard!$F$5="Quick",
      IF(OR(C201="190 Automobile",C201="200 computer hardware",C201="210 Computer software",C201="220 Quickbooks software",C201="230 Office equipment",C201="240 Office furniture"),
         E201-(E201/(1+Dashboard!$F$4)),
         0
      ),
      IF(C201="750 Business promotion",
         E201-(E201/(1+4.793/100)),
         E201-(E201/(1+Dashboard!$F$4))
      )
   )
)</f>
        <v>0</v>
      </c>
      <c r="J201" s="26">
        <f>Bank3[[#This Row],[Money in/ (Money out)]]-Bank3[[#This Row],[GST/HST]]</f>
        <v>0</v>
      </c>
      <c r="L201" s="23">
        <f t="shared" si="7"/>
        <v>0</v>
      </c>
    </row>
    <row r="202" spans="4:12" x14ac:dyDescent="0.2">
      <c r="D202" s="397">
        <f>_xlfn.XLOOKUP(C:C,Table1[for Import to Bank Register dropdown],Table1[for Pivot],0,0,1)</f>
        <v>0</v>
      </c>
      <c r="E202" s="403"/>
      <c r="F202" s="146">
        <f t="shared" si="6"/>
        <v>3333333</v>
      </c>
      <c r="G202" s="375">
        <f>G201+Bank3[[#This Row],[Money in/ (Money out)]]</f>
        <v>0</v>
      </c>
      <c r="I202" s="376">
        <f>IF(OR(C202="150 Directors advances", C202="120 accounts receivable", C202="720.2 Automobile - Insurance", C202="720.3 Automobile - License", C202="870.4 Rent - Insurance", C202="870.6 Rent - Property Tax", C202="870.7 Rent - Homeoffice", C202="870.9 Rent - Water"),
   0,
   IF(Dashboard!$F$5="Quick",
      IF(OR(C202="190 Automobile",C202="200 computer hardware",C202="210 Computer software",C202="220 Quickbooks software",C202="230 Office equipment",C202="240 Office furniture"),
         E202-(E202/(1+Dashboard!$F$4)),
         0
      ),
      IF(C202="750 Business promotion",
         E202-(E202/(1+4.793/100)),
         E202-(E202/(1+Dashboard!$F$4))
      )
   )
)</f>
        <v>0</v>
      </c>
      <c r="J202" s="26">
        <f>Bank3[[#This Row],[Money in/ (Money out)]]-Bank3[[#This Row],[GST/HST]]</f>
        <v>0</v>
      </c>
      <c r="L202" s="23">
        <f t="shared" si="7"/>
        <v>0</v>
      </c>
    </row>
    <row r="203" spans="4:12" x14ac:dyDescent="0.2">
      <c r="D203" s="397">
        <f>_xlfn.XLOOKUP(C:C,Table1[for Import to Bank Register dropdown],Table1[for Pivot],0,0,1)</f>
        <v>0</v>
      </c>
      <c r="E203" s="403"/>
      <c r="F203" s="146">
        <f t="shared" si="6"/>
        <v>3333333</v>
      </c>
      <c r="G203" s="375">
        <f>G202+Bank3[[#This Row],[Money in/ (Money out)]]</f>
        <v>0</v>
      </c>
      <c r="I203" s="376">
        <f>IF(OR(C203="150 Directors advances", C203="120 accounts receivable", C203="720.2 Automobile - Insurance", C203="720.3 Automobile - License", C203="870.4 Rent - Insurance", C203="870.6 Rent - Property Tax", C203="870.7 Rent - Homeoffice", C203="870.9 Rent - Water"),
   0,
   IF(Dashboard!$F$5="Quick",
      IF(OR(C203="190 Automobile",C203="200 computer hardware",C203="210 Computer software",C203="220 Quickbooks software",C203="230 Office equipment",C203="240 Office furniture"),
         E203-(E203/(1+Dashboard!$F$4)),
         0
      ),
      IF(C203="750 Business promotion",
         E203-(E203/(1+4.793/100)),
         E203-(E203/(1+Dashboard!$F$4))
      )
   )
)</f>
        <v>0</v>
      </c>
      <c r="J203" s="26">
        <f>Bank3[[#This Row],[Money in/ (Money out)]]-Bank3[[#This Row],[GST/HST]]</f>
        <v>0</v>
      </c>
      <c r="L203" s="23">
        <f t="shared" si="7"/>
        <v>0</v>
      </c>
    </row>
    <row r="204" spans="4:12" x14ac:dyDescent="0.2">
      <c r="D204" s="397">
        <f>_xlfn.XLOOKUP(C:C,Table1[for Import to Bank Register dropdown],Table1[for Pivot],0,0,1)</f>
        <v>0</v>
      </c>
      <c r="E204" s="403"/>
      <c r="F204" s="146">
        <f t="shared" si="6"/>
        <v>3333333</v>
      </c>
      <c r="G204" s="375">
        <f>G203+Bank3[[#This Row],[Money in/ (Money out)]]</f>
        <v>0</v>
      </c>
      <c r="I204" s="376">
        <f>IF(OR(C204="150 Directors advances", C204="120 accounts receivable", C204="720.2 Automobile - Insurance", C204="720.3 Automobile - License", C204="870.4 Rent - Insurance", C204="870.6 Rent - Property Tax", C204="870.7 Rent - Homeoffice", C204="870.9 Rent - Water"),
   0,
   IF(Dashboard!$F$5="Quick",
      IF(OR(C204="190 Automobile",C204="200 computer hardware",C204="210 Computer software",C204="220 Quickbooks software",C204="230 Office equipment",C204="240 Office furniture"),
         E204-(E204/(1+Dashboard!$F$4)),
         0
      ),
      IF(C204="750 Business promotion",
         E204-(E204/(1+4.793/100)),
         E204-(E204/(1+Dashboard!$F$4))
      )
   )
)</f>
        <v>0</v>
      </c>
      <c r="J204" s="26">
        <f>Bank3[[#This Row],[Money in/ (Money out)]]-Bank3[[#This Row],[GST/HST]]</f>
        <v>0</v>
      </c>
      <c r="L204" s="23">
        <f t="shared" si="7"/>
        <v>0</v>
      </c>
    </row>
    <row r="205" spans="4:12" x14ac:dyDescent="0.2">
      <c r="D205" s="397">
        <f>_xlfn.XLOOKUP(C:C,Table1[for Import to Bank Register dropdown],Table1[for Pivot],0,0,1)</f>
        <v>0</v>
      </c>
      <c r="E205" s="403"/>
      <c r="F205" s="146">
        <f t="shared" si="6"/>
        <v>3333333</v>
      </c>
      <c r="G205" s="375">
        <f>G204+Bank3[[#This Row],[Money in/ (Money out)]]</f>
        <v>0</v>
      </c>
      <c r="I205" s="376">
        <f>IF(OR(C205="150 Directors advances", C205="120 accounts receivable", C205="720.2 Automobile - Insurance", C205="720.3 Automobile - License", C205="870.4 Rent - Insurance", C205="870.6 Rent - Property Tax", C205="870.7 Rent - Homeoffice", C205="870.9 Rent - Water"),
   0,
   IF(Dashboard!$F$5="Quick",
      IF(OR(C205="190 Automobile",C205="200 computer hardware",C205="210 Computer software",C205="220 Quickbooks software",C205="230 Office equipment",C205="240 Office furniture"),
         E205-(E205/(1+Dashboard!$F$4)),
         0
      ),
      IF(C205="750 Business promotion",
         E205-(E205/(1+4.793/100)),
         E205-(E205/(1+Dashboard!$F$4))
      )
   )
)</f>
        <v>0</v>
      </c>
      <c r="J205" s="26">
        <f>Bank3[[#This Row],[Money in/ (Money out)]]-Bank3[[#This Row],[GST/HST]]</f>
        <v>0</v>
      </c>
      <c r="L205" s="23">
        <f t="shared" si="7"/>
        <v>0</v>
      </c>
    </row>
    <row r="206" spans="4:12" x14ac:dyDescent="0.2">
      <c r="D206" s="397">
        <f>_xlfn.XLOOKUP(C:C,Table1[for Import to Bank Register dropdown],Table1[for Pivot],0,0,1)</f>
        <v>0</v>
      </c>
      <c r="E206" s="403"/>
      <c r="F206" s="146">
        <f t="shared" si="6"/>
        <v>3333333</v>
      </c>
      <c r="G206" s="375">
        <f>G205+Bank3[[#This Row],[Money in/ (Money out)]]</f>
        <v>0</v>
      </c>
      <c r="I206" s="376">
        <f>IF(OR(C206="150 Directors advances", C206="120 accounts receivable", C206="720.2 Automobile - Insurance", C206="720.3 Automobile - License", C206="870.4 Rent - Insurance", C206="870.6 Rent - Property Tax", C206="870.7 Rent - Homeoffice", C206="870.9 Rent - Water"),
   0,
   IF(Dashboard!$F$5="Quick",
      IF(OR(C206="190 Automobile",C206="200 computer hardware",C206="210 Computer software",C206="220 Quickbooks software",C206="230 Office equipment",C206="240 Office furniture"),
         E206-(E206/(1+Dashboard!$F$4)),
         0
      ),
      IF(C206="750 Business promotion",
         E206-(E206/(1+4.793/100)),
         E206-(E206/(1+Dashboard!$F$4))
      )
   )
)</f>
        <v>0</v>
      </c>
      <c r="J206" s="26">
        <f>Bank3[[#This Row],[Money in/ (Money out)]]-Bank3[[#This Row],[GST/HST]]</f>
        <v>0</v>
      </c>
      <c r="L206" s="23">
        <f t="shared" si="7"/>
        <v>0</v>
      </c>
    </row>
    <row r="207" spans="4:12" x14ac:dyDescent="0.2">
      <c r="D207" s="397">
        <f>_xlfn.XLOOKUP(C:C,Table1[for Import to Bank Register dropdown],Table1[for Pivot],0,0,1)</f>
        <v>0</v>
      </c>
      <c r="E207" s="403"/>
      <c r="F207" s="146">
        <f t="shared" si="6"/>
        <v>3333333</v>
      </c>
      <c r="G207" s="375">
        <f>G206+Bank3[[#This Row],[Money in/ (Money out)]]</f>
        <v>0</v>
      </c>
      <c r="I207" s="376">
        <f>IF(OR(C207="150 Directors advances", C207="120 accounts receivable", C207="720.2 Automobile - Insurance", C207="720.3 Automobile - License", C207="870.4 Rent - Insurance", C207="870.6 Rent - Property Tax", C207="870.7 Rent - Homeoffice", C207="870.9 Rent - Water"),
   0,
   IF(Dashboard!$F$5="Quick",
      IF(OR(C207="190 Automobile",C207="200 computer hardware",C207="210 Computer software",C207="220 Quickbooks software",C207="230 Office equipment",C207="240 Office furniture"),
         E207-(E207/(1+Dashboard!$F$4)),
         0
      ),
      IF(C207="750 Business promotion",
         E207-(E207/(1+4.793/100)),
         E207-(E207/(1+Dashboard!$F$4))
      )
   )
)</f>
        <v>0</v>
      </c>
      <c r="J207" s="26">
        <f>Bank3[[#This Row],[Money in/ (Money out)]]-Bank3[[#This Row],[GST/HST]]</f>
        <v>0</v>
      </c>
      <c r="L207" s="23">
        <f t="shared" si="7"/>
        <v>0</v>
      </c>
    </row>
    <row r="208" spans="4:12" x14ac:dyDescent="0.2">
      <c r="D208" s="397">
        <f>_xlfn.XLOOKUP(C:C,Table1[for Import to Bank Register dropdown],Table1[for Pivot],0,0,1)</f>
        <v>0</v>
      </c>
      <c r="E208" s="403"/>
      <c r="F208" s="146">
        <f t="shared" si="6"/>
        <v>3333333</v>
      </c>
      <c r="G208" s="375">
        <f>G207+Bank3[[#This Row],[Money in/ (Money out)]]</f>
        <v>0</v>
      </c>
      <c r="I208" s="376">
        <f>IF(OR(C208="150 Directors advances", C208="120 accounts receivable", C208="720.2 Automobile - Insurance", C208="720.3 Automobile - License", C208="870.4 Rent - Insurance", C208="870.6 Rent - Property Tax", C208="870.7 Rent - Homeoffice", C208="870.9 Rent - Water"),
   0,
   IF(Dashboard!$F$5="Quick",
      IF(OR(C208="190 Automobile",C208="200 computer hardware",C208="210 Computer software",C208="220 Quickbooks software",C208="230 Office equipment",C208="240 Office furniture"),
         E208-(E208/(1+Dashboard!$F$4)),
         0
      ),
      IF(C208="750 Business promotion",
         E208-(E208/(1+4.793/100)),
         E208-(E208/(1+Dashboard!$F$4))
      )
   )
)</f>
        <v>0</v>
      </c>
      <c r="J208" s="26">
        <f>Bank3[[#This Row],[Money in/ (Money out)]]-Bank3[[#This Row],[GST/HST]]</f>
        <v>0</v>
      </c>
      <c r="L208" s="23">
        <f t="shared" si="7"/>
        <v>0</v>
      </c>
    </row>
    <row r="209" spans="4:12" x14ac:dyDescent="0.2">
      <c r="D209" s="397">
        <f>_xlfn.XLOOKUP(C:C,Table1[for Import to Bank Register dropdown],Table1[for Pivot],0,0,1)</f>
        <v>0</v>
      </c>
      <c r="E209" s="403"/>
      <c r="F209" s="146">
        <f t="shared" si="6"/>
        <v>3333333</v>
      </c>
      <c r="G209" s="375">
        <f>G208+Bank3[[#This Row],[Money in/ (Money out)]]</f>
        <v>0</v>
      </c>
      <c r="I209" s="376">
        <f>IF(OR(C209="150 Directors advances", C209="120 accounts receivable", C209="720.2 Automobile - Insurance", C209="720.3 Automobile - License", C209="870.4 Rent - Insurance", C209="870.6 Rent - Property Tax", C209="870.7 Rent - Homeoffice", C209="870.9 Rent - Water"),
   0,
   IF(Dashboard!$F$5="Quick",
      IF(OR(C209="190 Automobile",C209="200 computer hardware",C209="210 Computer software",C209="220 Quickbooks software",C209="230 Office equipment",C209="240 Office furniture"),
         E209-(E209/(1+Dashboard!$F$4)),
         0
      ),
      IF(C209="750 Business promotion",
         E209-(E209/(1+4.793/100)),
         E209-(E209/(1+Dashboard!$F$4))
      )
   )
)</f>
        <v>0</v>
      </c>
      <c r="J209" s="26">
        <f>Bank3[[#This Row],[Money in/ (Money out)]]-Bank3[[#This Row],[GST/HST]]</f>
        <v>0</v>
      </c>
      <c r="L209" s="23">
        <f t="shared" si="7"/>
        <v>0</v>
      </c>
    </row>
    <row r="210" spans="4:12" x14ac:dyDescent="0.2">
      <c r="D210" s="397">
        <f>_xlfn.XLOOKUP(C:C,Table1[for Import to Bank Register dropdown],Table1[for Pivot],0,0,1)</f>
        <v>0</v>
      </c>
      <c r="E210" s="403"/>
      <c r="F210" s="146">
        <f t="shared" si="6"/>
        <v>3333333</v>
      </c>
      <c r="G210" s="375">
        <f>G209+Bank3[[#This Row],[Money in/ (Money out)]]</f>
        <v>0</v>
      </c>
      <c r="I210" s="376">
        <f>IF(OR(C210="150 Directors advances", C210="120 accounts receivable", C210="720.2 Automobile - Insurance", C210="720.3 Automobile - License", C210="870.4 Rent - Insurance", C210="870.6 Rent - Property Tax", C210="870.7 Rent - Homeoffice", C210="870.9 Rent - Water"),
   0,
   IF(Dashboard!$F$5="Quick",
      IF(OR(C210="190 Automobile",C210="200 computer hardware",C210="210 Computer software",C210="220 Quickbooks software",C210="230 Office equipment",C210="240 Office furniture"),
         E210-(E210/(1+Dashboard!$F$4)),
         0
      ),
      IF(C210="750 Business promotion",
         E210-(E210/(1+4.793/100)),
         E210-(E210/(1+Dashboard!$F$4))
      )
   )
)</f>
        <v>0</v>
      </c>
      <c r="J210" s="26">
        <f>Bank3[[#This Row],[Money in/ (Money out)]]-Bank3[[#This Row],[GST/HST]]</f>
        <v>0</v>
      </c>
      <c r="L210" s="23">
        <f t="shared" si="7"/>
        <v>0</v>
      </c>
    </row>
    <row r="211" spans="4:12" x14ac:dyDescent="0.2">
      <c r="D211" s="397">
        <f>_xlfn.XLOOKUP(C:C,Table1[for Import to Bank Register dropdown],Table1[for Pivot],0,0,1)</f>
        <v>0</v>
      </c>
      <c r="E211" s="403"/>
      <c r="F211" s="146">
        <f t="shared" si="6"/>
        <v>3333333</v>
      </c>
      <c r="G211" s="375">
        <f>G210+Bank3[[#This Row],[Money in/ (Money out)]]</f>
        <v>0</v>
      </c>
      <c r="I211" s="376">
        <f>IF(OR(C211="150 Directors advances", C211="120 accounts receivable", C211="720.2 Automobile - Insurance", C211="720.3 Automobile - License", C211="870.4 Rent - Insurance", C211="870.6 Rent - Property Tax", C211="870.7 Rent - Homeoffice", C211="870.9 Rent - Water"),
   0,
   IF(Dashboard!$F$5="Quick",
      IF(OR(C211="190 Automobile",C211="200 computer hardware",C211="210 Computer software",C211="220 Quickbooks software",C211="230 Office equipment",C211="240 Office furniture"),
         E211-(E211/(1+Dashboard!$F$4)),
         0
      ),
      IF(C211="750 Business promotion",
         E211-(E211/(1+4.793/100)),
         E211-(E211/(1+Dashboard!$F$4))
      )
   )
)</f>
        <v>0</v>
      </c>
      <c r="J211" s="26">
        <f>Bank3[[#This Row],[Money in/ (Money out)]]-Bank3[[#This Row],[GST/HST]]</f>
        <v>0</v>
      </c>
      <c r="L211" s="23">
        <f t="shared" si="7"/>
        <v>0</v>
      </c>
    </row>
    <row r="212" spans="4:12" x14ac:dyDescent="0.2">
      <c r="D212" s="397">
        <f>_xlfn.XLOOKUP(C:C,Table1[for Import to Bank Register dropdown],Table1[for Pivot],0,0,1)</f>
        <v>0</v>
      </c>
      <c r="E212" s="403"/>
      <c r="F212" s="146">
        <f t="shared" si="6"/>
        <v>3333333</v>
      </c>
      <c r="G212" s="375">
        <f>G211+Bank3[[#This Row],[Money in/ (Money out)]]</f>
        <v>0</v>
      </c>
      <c r="I212" s="376">
        <f>IF(OR(C212="150 Directors advances", C212="120 accounts receivable", C212="720.2 Automobile - Insurance", C212="720.3 Automobile - License", C212="870.4 Rent - Insurance", C212="870.6 Rent - Property Tax", C212="870.7 Rent - Homeoffice", C212="870.9 Rent - Water"),
   0,
   IF(Dashboard!$F$5="Quick",
      IF(OR(C212="190 Automobile",C212="200 computer hardware",C212="210 Computer software",C212="220 Quickbooks software",C212="230 Office equipment",C212="240 Office furniture"),
         E212-(E212/(1+Dashboard!$F$4)),
         0
      ),
      IF(C212="750 Business promotion",
         E212-(E212/(1+4.793/100)),
         E212-(E212/(1+Dashboard!$F$4))
      )
   )
)</f>
        <v>0</v>
      </c>
      <c r="J212" s="26">
        <f>Bank3[[#This Row],[Money in/ (Money out)]]-Bank3[[#This Row],[GST/HST]]</f>
        <v>0</v>
      </c>
      <c r="L212" s="23">
        <f t="shared" si="7"/>
        <v>0</v>
      </c>
    </row>
    <row r="213" spans="4:12" x14ac:dyDescent="0.2">
      <c r="D213" s="397">
        <f>_xlfn.XLOOKUP(C:C,Table1[for Import to Bank Register dropdown],Table1[for Pivot],0,0,1)</f>
        <v>0</v>
      </c>
      <c r="E213" s="403"/>
      <c r="F213" s="146">
        <f t="shared" si="6"/>
        <v>3333333</v>
      </c>
      <c r="G213" s="375">
        <f>G212+Bank3[[#This Row],[Money in/ (Money out)]]</f>
        <v>0</v>
      </c>
      <c r="I213" s="376">
        <f>IF(OR(C213="150 Directors advances", C213="120 accounts receivable", C213="720.2 Automobile - Insurance", C213="720.3 Automobile - License", C213="870.4 Rent - Insurance", C213="870.6 Rent - Property Tax", C213="870.7 Rent - Homeoffice", C213="870.9 Rent - Water"),
   0,
   IF(Dashboard!$F$5="Quick",
      IF(OR(C213="190 Automobile",C213="200 computer hardware",C213="210 Computer software",C213="220 Quickbooks software",C213="230 Office equipment",C213="240 Office furniture"),
         E213-(E213/(1+Dashboard!$F$4)),
         0
      ),
      IF(C213="750 Business promotion",
         E213-(E213/(1+4.793/100)),
         E213-(E213/(1+Dashboard!$F$4))
      )
   )
)</f>
        <v>0</v>
      </c>
      <c r="J213" s="26">
        <f>Bank3[[#This Row],[Money in/ (Money out)]]-Bank3[[#This Row],[GST/HST]]</f>
        <v>0</v>
      </c>
      <c r="L213" s="23">
        <f t="shared" si="7"/>
        <v>0</v>
      </c>
    </row>
    <row r="214" spans="4:12" x14ac:dyDescent="0.2">
      <c r="D214" s="397">
        <f>_xlfn.XLOOKUP(C:C,Table1[for Import to Bank Register dropdown],Table1[for Pivot],0,0,1)</f>
        <v>0</v>
      </c>
      <c r="E214" s="403"/>
      <c r="F214" s="146">
        <f t="shared" si="6"/>
        <v>3333333</v>
      </c>
      <c r="G214" s="375">
        <f>G213+Bank3[[#This Row],[Money in/ (Money out)]]</f>
        <v>0</v>
      </c>
      <c r="I214" s="376">
        <f>IF(OR(C214="150 Directors advances", C214="120 accounts receivable", C214="720.2 Automobile - Insurance", C214="720.3 Automobile - License", C214="870.4 Rent - Insurance", C214="870.6 Rent - Property Tax", C214="870.7 Rent - Homeoffice", C214="870.9 Rent - Water"),
   0,
   IF(Dashboard!$F$5="Quick",
      IF(OR(C214="190 Automobile",C214="200 computer hardware",C214="210 Computer software",C214="220 Quickbooks software",C214="230 Office equipment",C214="240 Office furniture"),
         E214-(E214/(1+Dashboard!$F$4)),
         0
      ),
      IF(C214="750 Business promotion",
         E214-(E214/(1+4.793/100)),
         E214-(E214/(1+Dashboard!$F$4))
      )
   )
)</f>
        <v>0</v>
      </c>
      <c r="J214" s="26">
        <f>Bank3[[#This Row],[Money in/ (Money out)]]-Bank3[[#This Row],[GST/HST]]</f>
        <v>0</v>
      </c>
      <c r="L214" s="23">
        <f t="shared" si="7"/>
        <v>0</v>
      </c>
    </row>
    <row r="215" spans="4:12" x14ac:dyDescent="0.2">
      <c r="D215" s="397">
        <f>_xlfn.XLOOKUP(C:C,Table1[for Import to Bank Register dropdown],Table1[for Pivot],0,0,1)</f>
        <v>0</v>
      </c>
      <c r="E215" s="403"/>
      <c r="F215" s="146">
        <f t="shared" si="6"/>
        <v>3333333</v>
      </c>
      <c r="G215" s="375">
        <f>G214+Bank3[[#This Row],[Money in/ (Money out)]]</f>
        <v>0</v>
      </c>
      <c r="I215" s="376">
        <f>IF(OR(C215="150 Directors advances", C215="120 accounts receivable", C215="720.2 Automobile - Insurance", C215="720.3 Automobile - License", C215="870.4 Rent - Insurance", C215="870.6 Rent - Property Tax", C215="870.7 Rent - Homeoffice", C215="870.9 Rent - Water"),
   0,
   IF(Dashboard!$F$5="Quick",
      IF(OR(C215="190 Automobile",C215="200 computer hardware",C215="210 Computer software",C215="220 Quickbooks software",C215="230 Office equipment",C215="240 Office furniture"),
         E215-(E215/(1+Dashboard!$F$4)),
         0
      ),
      IF(C215="750 Business promotion",
         E215-(E215/(1+4.793/100)),
         E215-(E215/(1+Dashboard!$F$4))
      )
   )
)</f>
        <v>0</v>
      </c>
      <c r="J215" s="26">
        <f>Bank3[[#This Row],[Money in/ (Money out)]]-Bank3[[#This Row],[GST/HST]]</f>
        <v>0</v>
      </c>
      <c r="L215" s="23">
        <f t="shared" si="7"/>
        <v>0</v>
      </c>
    </row>
    <row r="216" spans="4:12" x14ac:dyDescent="0.2">
      <c r="D216" s="397">
        <f>_xlfn.XLOOKUP(C:C,Table1[for Import to Bank Register dropdown],Table1[for Pivot],0,0,1)</f>
        <v>0</v>
      </c>
      <c r="E216" s="403"/>
      <c r="F216" s="146">
        <f t="shared" si="6"/>
        <v>3333333</v>
      </c>
      <c r="G216" s="375">
        <f>G215+Bank3[[#This Row],[Money in/ (Money out)]]</f>
        <v>0</v>
      </c>
      <c r="I216" s="376">
        <f>IF(OR(C216="150 Directors advances", C216="120 accounts receivable", C216="720.2 Automobile - Insurance", C216="720.3 Automobile - License", C216="870.4 Rent - Insurance", C216="870.6 Rent - Property Tax", C216="870.7 Rent - Homeoffice", C216="870.9 Rent - Water"),
   0,
   IF(Dashboard!$F$5="Quick",
      IF(OR(C216="190 Automobile",C216="200 computer hardware",C216="210 Computer software",C216="220 Quickbooks software",C216="230 Office equipment",C216="240 Office furniture"),
         E216-(E216/(1+Dashboard!$F$4)),
         0
      ),
      IF(C216="750 Business promotion",
         E216-(E216/(1+4.793/100)),
         E216-(E216/(1+Dashboard!$F$4))
      )
   )
)</f>
        <v>0</v>
      </c>
      <c r="J216" s="26">
        <f>Bank3[[#This Row],[Money in/ (Money out)]]-Bank3[[#This Row],[GST/HST]]</f>
        <v>0</v>
      </c>
      <c r="L216" s="23">
        <f t="shared" si="7"/>
        <v>0</v>
      </c>
    </row>
    <row r="217" spans="4:12" x14ac:dyDescent="0.2">
      <c r="D217" s="397">
        <f>_xlfn.XLOOKUP(C:C,Table1[for Import to Bank Register dropdown],Table1[for Pivot],0,0,1)</f>
        <v>0</v>
      </c>
      <c r="E217" s="403"/>
      <c r="F217" s="146">
        <f t="shared" si="6"/>
        <v>3333333</v>
      </c>
      <c r="G217" s="375">
        <f>G216+Bank3[[#This Row],[Money in/ (Money out)]]</f>
        <v>0</v>
      </c>
      <c r="I217" s="376">
        <f>IF(OR(C217="150 Directors advances", C217="120 accounts receivable", C217="720.2 Automobile - Insurance", C217="720.3 Automobile - License", C217="870.4 Rent - Insurance", C217="870.6 Rent - Property Tax", C217="870.7 Rent - Homeoffice", C217="870.9 Rent - Water"),
   0,
   IF(Dashboard!$F$5="Quick",
      IF(OR(C217="190 Automobile",C217="200 computer hardware",C217="210 Computer software",C217="220 Quickbooks software",C217="230 Office equipment",C217="240 Office furniture"),
         E217-(E217/(1+Dashboard!$F$4)),
         0
      ),
      IF(C217="750 Business promotion",
         E217-(E217/(1+4.793/100)),
         E217-(E217/(1+Dashboard!$F$4))
      )
   )
)</f>
        <v>0</v>
      </c>
      <c r="J217" s="26">
        <f>Bank3[[#This Row],[Money in/ (Money out)]]-Bank3[[#This Row],[GST/HST]]</f>
        <v>0</v>
      </c>
      <c r="L217" s="23">
        <f t="shared" si="7"/>
        <v>0</v>
      </c>
    </row>
    <row r="218" spans="4:12" x14ac:dyDescent="0.2">
      <c r="D218" s="397">
        <f>_xlfn.XLOOKUP(C:C,Table1[for Import to Bank Register dropdown],Table1[for Pivot],0,0,1)</f>
        <v>0</v>
      </c>
      <c r="E218" s="403"/>
      <c r="F218" s="146">
        <f t="shared" si="6"/>
        <v>3333333</v>
      </c>
      <c r="G218" s="375">
        <f>G217+Bank3[[#This Row],[Money in/ (Money out)]]</f>
        <v>0</v>
      </c>
      <c r="I218" s="376">
        <f>IF(OR(C218="150 Directors advances", C218="120 accounts receivable", C218="720.2 Automobile - Insurance", C218="720.3 Automobile - License", C218="870.4 Rent - Insurance", C218="870.6 Rent - Property Tax", C218="870.7 Rent - Homeoffice", C218="870.9 Rent - Water"),
   0,
   IF(Dashboard!$F$5="Quick",
      IF(OR(C218="190 Automobile",C218="200 computer hardware",C218="210 Computer software",C218="220 Quickbooks software",C218="230 Office equipment",C218="240 Office furniture"),
         E218-(E218/(1+Dashboard!$F$4)),
         0
      ),
      IF(C218="750 Business promotion",
         E218-(E218/(1+4.793/100)),
         E218-(E218/(1+Dashboard!$F$4))
      )
   )
)</f>
        <v>0</v>
      </c>
      <c r="J218" s="26">
        <f>Bank3[[#This Row],[Money in/ (Money out)]]-Bank3[[#This Row],[GST/HST]]</f>
        <v>0</v>
      </c>
      <c r="L218" s="23">
        <f t="shared" si="7"/>
        <v>0</v>
      </c>
    </row>
    <row r="219" spans="4:12" x14ac:dyDescent="0.2">
      <c r="D219" s="397">
        <f>_xlfn.XLOOKUP(C:C,Table1[for Import to Bank Register dropdown],Table1[for Pivot],0,0,1)</f>
        <v>0</v>
      </c>
      <c r="E219" s="403"/>
      <c r="F219" s="146">
        <f t="shared" si="6"/>
        <v>3333333</v>
      </c>
      <c r="G219" s="375">
        <f>G218+Bank3[[#This Row],[Money in/ (Money out)]]</f>
        <v>0</v>
      </c>
      <c r="I219" s="376">
        <f>IF(OR(C219="150 Directors advances", C219="120 accounts receivable", C219="720.2 Automobile - Insurance", C219="720.3 Automobile - License", C219="870.4 Rent - Insurance", C219="870.6 Rent - Property Tax", C219="870.7 Rent - Homeoffice", C219="870.9 Rent - Water"),
   0,
   IF(Dashboard!$F$5="Quick",
      IF(OR(C219="190 Automobile",C219="200 computer hardware",C219="210 Computer software",C219="220 Quickbooks software",C219="230 Office equipment",C219="240 Office furniture"),
         E219-(E219/(1+Dashboard!$F$4)),
         0
      ),
      IF(C219="750 Business promotion",
         E219-(E219/(1+4.793/100)),
         E219-(E219/(1+Dashboard!$F$4))
      )
   )
)</f>
        <v>0</v>
      </c>
      <c r="J219" s="26">
        <f>Bank3[[#This Row],[Money in/ (Money out)]]-Bank3[[#This Row],[GST/HST]]</f>
        <v>0</v>
      </c>
      <c r="L219" s="23">
        <f t="shared" si="7"/>
        <v>0</v>
      </c>
    </row>
    <row r="220" spans="4:12" x14ac:dyDescent="0.2">
      <c r="D220" s="397">
        <f>_xlfn.XLOOKUP(C:C,Table1[for Import to Bank Register dropdown],Table1[for Pivot],0,0,1)</f>
        <v>0</v>
      </c>
      <c r="E220" s="403"/>
      <c r="F220" s="146">
        <f t="shared" si="6"/>
        <v>3333333</v>
      </c>
      <c r="G220" s="375">
        <f>G219+Bank3[[#This Row],[Money in/ (Money out)]]</f>
        <v>0</v>
      </c>
      <c r="I220" s="376">
        <f>IF(OR(C220="150 Directors advances", C220="120 accounts receivable", C220="720.2 Automobile - Insurance", C220="720.3 Automobile - License", C220="870.4 Rent - Insurance", C220="870.6 Rent - Property Tax", C220="870.7 Rent - Homeoffice", C220="870.9 Rent - Water"),
   0,
   IF(Dashboard!$F$5="Quick",
      IF(OR(C220="190 Automobile",C220="200 computer hardware",C220="210 Computer software",C220="220 Quickbooks software",C220="230 Office equipment",C220="240 Office furniture"),
         E220-(E220/(1+Dashboard!$F$4)),
         0
      ),
      IF(C220="750 Business promotion",
         E220-(E220/(1+4.793/100)),
         E220-(E220/(1+Dashboard!$F$4))
      )
   )
)</f>
        <v>0</v>
      </c>
      <c r="J220" s="26">
        <f>Bank3[[#This Row],[Money in/ (Money out)]]-Bank3[[#This Row],[GST/HST]]</f>
        <v>0</v>
      </c>
      <c r="L220" s="23">
        <f t="shared" si="7"/>
        <v>0</v>
      </c>
    </row>
    <row r="221" spans="4:12" x14ac:dyDescent="0.2">
      <c r="D221" s="397">
        <f>_xlfn.XLOOKUP(C:C,Table1[for Import to Bank Register dropdown],Table1[for Pivot],0,0,1)</f>
        <v>0</v>
      </c>
      <c r="E221" s="403"/>
      <c r="F221" s="146">
        <f t="shared" si="6"/>
        <v>3333333</v>
      </c>
      <c r="G221" s="375">
        <f>G220+Bank3[[#This Row],[Money in/ (Money out)]]</f>
        <v>0</v>
      </c>
      <c r="I221" s="376">
        <f>IF(OR(C221="150 Directors advances", C221="120 accounts receivable", C221="720.2 Automobile - Insurance", C221="720.3 Automobile - License", C221="870.4 Rent - Insurance", C221="870.6 Rent - Property Tax", C221="870.7 Rent - Homeoffice", C221="870.9 Rent - Water"),
   0,
   IF(Dashboard!$F$5="Quick",
      IF(OR(C221="190 Automobile",C221="200 computer hardware",C221="210 Computer software",C221="220 Quickbooks software",C221="230 Office equipment",C221="240 Office furniture"),
         E221-(E221/(1+Dashboard!$F$4)),
         0
      ),
      IF(C221="750 Business promotion",
         E221-(E221/(1+4.793/100)),
         E221-(E221/(1+Dashboard!$F$4))
      )
   )
)</f>
        <v>0</v>
      </c>
      <c r="J221" s="26">
        <f>Bank3[[#This Row],[Money in/ (Money out)]]-Bank3[[#This Row],[GST/HST]]</f>
        <v>0</v>
      </c>
      <c r="L221" s="23">
        <f t="shared" si="7"/>
        <v>0</v>
      </c>
    </row>
    <row r="222" spans="4:12" x14ac:dyDescent="0.2">
      <c r="D222" s="397">
        <f>_xlfn.XLOOKUP(C:C,Table1[for Import to Bank Register dropdown],Table1[for Pivot],0,0,1)</f>
        <v>0</v>
      </c>
      <c r="E222" s="403"/>
      <c r="F222" s="146">
        <f t="shared" si="6"/>
        <v>3333333</v>
      </c>
      <c r="G222" s="375">
        <f>G221+Bank3[[#This Row],[Money in/ (Money out)]]</f>
        <v>0</v>
      </c>
      <c r="I222" s="376">
        <f>IF(OR(C222="150 Directors advances", C222="120 accounts receivable", C222="720.2 Automobile - Insurance", C222="720.3 Automobile - License", C222="870.4 Rent - Insurance", C222="870.6 Rent - Property Tax", C222="870.7 Rent - Homeoffice", C222="870.9 Rent - Water"),
   0,
   IF(Dashboard!$F$5="Quick",
      IF(OR(C222="190 Automobile",C222="200 computer hardware",C222="210 Computer software",C222="220 Quickbooks software",C222="230 Office equipment",C222="240 Office furniture"),
         E222-(E222/(1+Dashboard!$F$4)),
         0
      ),
      IF(C222="750 Business promotion",
         E222-(E222/(1+4.793/100)),
         E222-(E222/(1+Dashboard!$F$4))
      )
   )
)</f>
        <v>0</v>
      </c>
      <c r="J222" s="26">
        <f>Bank3[[#This Row],[Money in/ (Money out)]]-Bank3[[#This Row],[GST/HST]]</f>
        <v>0</v>
      </c>
      <c r="L222" s="23">
        <f t="shared" si="7"/>
        <v>0</v>
      </c>
    </row>
    <row r="223" spans="4:12" x14ac:dyDescent="0.2">
      <c r="D223" s="397">
        <f>_xlfn.XLOOKUP(C:C,Table1[for Import to Bank Register dropdown],Table1[for Pivot],0,0,1)</f>
        <v>0</v>
      </c>
      <c r="E223" s="403"/>
      <c r="F223" s="146">
        <f t="shared" si="6"/>
        <v>3333333</v>
      </c>
      <c r="G223" s="375">
        <f>G222+Bank3[[#This Row],[Money in/ (Money out)]]</f>
        <v>0</v>
      </c>
      <c r="I223" s="376">
        <f>IF(OR(C223="150 Directors advances", C223="120 accounts receivable", C223="720.2 Automobile - Insurance", C223="720.3 Automobile - License", C223="870.4 Rent - Insurance", C223="870.6 Rent - Property Tax", C223="870.7 Rent - Homeoffice", C223="870.9 Rent - Water"),
   0,
   IF(Dashboard!$F$5="Quick",
      IF(OR(C223="190 Automobile",C223="200 computer hardware",C223="210 Computer software",C223="220 Quickbooks software",C223="230 Office equipment",C223="240 Office furniture"),
         E223-(E223/(1+Dashboard!$F$4)),
         0
      ),
      IF(C223="750 Business promotion",
         E223-(E223/(1+4.793/100)),
         E223-(E223/(1+Dashboard!$F$4))
      )
   )
)</f>
        <v>0</v>
      </c>
      <c r="J223" s="26">
        <f>Bank3[[#This Row],[Money in/ (Money out)]]-Bank3[[#This Row],[GST/HST]]</f>
        <v>0</v>
      </c>
      <c r="L223" s="23">
        <f t="shared" si="7"/>
        <v>0</v>
      </c>
    </row>
    <row r="224" spans="4:12" x14ac:dyDescent="0.2">
      <c r="D224" s="397">
        <f>_xlfn.XLOOKUP(C:C,Table1[for Import to Bank Register dropdown],Table1[for Pivot],0,0,1)</f>
        <v>0</v>
      </c>
      <c r="E224" s="403"/>
      <c r="F224" s="146">
        <f t="shared" si="6"/>
        <v>3333333</v>
      </c>
      <c r="G224" s="375">
        <f>G223+Bank3[[#This Row],[Money in/ (Money out)]]</f>
        <v>0</v>
      </c>
      <c r="I224" s="376">
        <f>IF(OR(C224="150 Directors advances", C224="120 accounts receivable", C224="720.2 Automobile - Insurance", C224="720.3 Automobile - License", C224="870.4 Rent - Insurance", C224="870.6 Rent - Property Tax", C224="870.7 Rent - Homeoffice", C224="870.9 Rent - Water"),
   0,
   IF(Dashboard!$F$5="Quick",
      IF(OR(C224="190 Automobile",C224="200 computer hardware",C224="210 Computer software",C224="220 Quickbooks software",C224="230 Office equipment",C224="240 Office furniture"),
         E224-(E224/(1+Dashboard!$F$4)),
         0
      ),
      IF(C224="750 Business promotion",
         E224-(E224/(1+4.793/100)),
         E224-(E224/(1+Dashboard!$F$4))
      )
   )
)</f>
        <v>0</v>
      </c>
      <c r="J224" s="26">
        <f>Bank3[[#This Row],[Money in/ (Money out)]]-Bank3[[#This Row],[GST/HST]]</f>
        <v>0</v>
      </c>
      <c r="L224" s="23">
        <f t="shared" si="7"/>
        <v>0</v>
      </c>
    </row>
    <row r="225" spans="4:12" x14ac:dyDescent="0.2">
      <c r="D225" s="397">
        <f>_xlfn.XLOOKUP(C:C,Table1[for Import to Bank Register dropdown],Table1[for Pivot],0,0,1)</f>
        <v>0</v>
      </c>
      <c r="E225" s="403"/>
      <c r="F225" s="146">
        <f t="shared" si="6"/>
        <v>3333333</v>
      </c>
      <c r="G225" s="375">
        <f>G224+Bank3[[#This Row],[Money in/ (Money out)]]</f>
        <v>0</v>
      </c>
      <c r="I225" s="376">
        <f>IF(OR(C225="150 Directors advances", C225="120 accounts receivable", C225="720.2 Automobile - Insurance", C225="720.3 Automobile - License", C225="870.4 Rent - Insurance", C225="870.6 Rent - Property Tax", C225="870.7 Rent - Homeoffice", C225="870.9 Rent - Water"),
   0,
   IF(Dashboard!$F$5="Quick",
      IF(OR(C225="190 Automobile",C225="200 computer hardware",C225="210 Computer software",C225="220 Quickbooks software",C225="230 Office equipment",C225="240 Office furniture"),
         E225-(E225/(1+Dashboard!$F$4)),
         0
      ),
      IF(C225="750 Business promotion",
         E225-(E225/(1+4.793/100)),
         E225-(E225/(1+Dashboard!$F$4))
      )
   )
)</f>
        <v>0</v>
      </c>
      <c r="J225" s="26">
        <f>Bank3[[#This Row],[Money in/ (Money out)]]-Bank3[[#This Row],[GST/HST]]</f>
        <v>0</v>
      </c>
      <c r="L225" s="23">
        <f t="shared" si="7"/>
        <v>0</v>
      </c>
    </row>
    <row r="226" spans="4:12" x14ac:dyDescent="0.2">
      <c r="D226" s="397">
        <f>_xlfn.XLOOKUP(C:C,Table1[for Import to Bank Register dropdown],Table1[for Pivot],0,0,1)</f>
        <v>0</v>
      </c>
      <c r="E226" s="403"/>
      <c r="F226" s="146">
        <f t="shared" si="6"/>
        <v>3333333</v>
      </c>
      <c r="G226" s="375">
        <f>G225+Bank3[[#This Row],[Money in/ (Money out)]]</f>
        <v>0</v>
      </c>
      <c r="I226" s="376">
        <f>IF(OR(C226="150 Directors advances", C226="120 accounts receivable", C226="720.2 Automobile - Insurance", C226="720.3 Automobile - License", C226="870.4 Rent - Insurance", C226="870.6 Rent - Property Tax", C226="870.7 Rent - Homeoffice", C226="870.9 Rent - Water"),
   0,
   IF(Dashboard!$F$5="Quick",
      IF(OR(C226="190 Automobile",C226="200 computer hardware",C226="210 Computer software",C226="220 Quickbooks software",C226="230 Office equipment",C226="240 Office furniture"),
         E226-(E226/(1+Dashboard!$F$4)),
         0
      ),
      IF(C226="750 Business promotion",
         E226-(E226/(1+4.793/100)),
         E226-(E226/(1+Dashboard!$F$4))
      )
   )
)</f>
        <v>0</v>
      </c>
      <c r="J226" s="26">
        <f>Bank3[[#This Row],[Money in/ (Money out)]]-Bank3[[#This Row],[GST/HST]]</f>
        <v>0</v>
      </c>
      <c r="L226" s="23">
        <f t="shared" si="7"/>
        <v>0</v>
      </c>
    </row>
    <row r="227" spans="4:12" x14ac:dyDescent="0.2">
      <c r="D227" s="397">
        <f>_xlfn.XLOOKUP(C:C,Table1[for Import to Bank Register dropdown],Table1[for Pivot],0,0,1)</f>
        <v>0</v>
      </c>
      <c r="E227" s="403"/>
      <c r="F227" s="146">
        <f t="shared" si="6"/>
        <v>3333333</v>
      </c>
      <c r="G227" s="375">
        <f>G226+Bank3[[#This Row],[Money in/ (Money out)]]</f>
        <v>0</v>
      </c>
      <c r="I227" s="376">
        <f>IF(OR(C227="150 Directors advances", C227="120 accounts receivable", C227="720.2 Automobile - Insurance", C227="720.3 Automobile - License", C227="870.4 Rent - Insurance", C227="870.6 Rent - Property Tax", C227="870.7 Rent - Homeoffice", C227="870.9 Rent - Water"),
   0,
   IF(Dashboard!$F$5="Quick",
      IF(OR(C227="190 Automobile",C227="200 computer hardware",C227="210 Computer software",C227="220 Quickbooks software",C227="230 Office equipment",C227="240 Office furniture"),
         E227-(E227/(1+Dashboard!$F$4)),
         0
      ),
      IF(C227="750 Business promotion",
         E227-(E227/(1+4.793/100)),
         E227-(E227/(1+Dashboard!$F$4))
      )
   )
)</f>
        <v>0</v>
      </c>
      <c r="J227" s="26">
        <f>Bank3[[#This Row],[Money in/ (Money out)]]-Bank3[[#This Row],[GST/HST]]</f>
        <v>0</v>
      </c>
      <c r="L227" s="23">
        <f t="shared" si="7"/>
        <v>0</v>
      </c>
    </row>
    <row r="228" spans="4:12" x14ac:dyDescent="0.2">
      <c r="D228" s="397">
        <f>_xlfn.XLOOKUP(C:C,Table1[for Import to Bank Register dropdown],Table1[for Pivot],0,0,1)</f>
        <v>0</v>
      </c>
      <c r="E228" s="403"/>
      <c r="F228" s="146">
        <f t="shared" si="6"/>
        <v>3333333</v>
      </c>
      <c r="G228" s="375">
        <f>G227+Bank3[[#This Row],[Money in/ (Money out)]]</f>
        <v>0</v>
      </c>
      <c r="I228" s="376">
        <f>IF(OR(C228="150 Directors advances", C228="120 accounts receivable", C228="720.2 Automobile - Insurance", C228="720.3 Automobile - License", C228="870.4 Rent - Insurance", C228="870.6 Rent - Property Tax", C228="870.7 Rent - Homeoffice", C228="870.9 Rent - Water"),
   0,
   IF(Dashboard!$F$5="Quick",
      IF(OR(C228="190 Automobile",C228="200 computer hardware",C228="210 Computer software",C228="220 Quickbooks software",C228="230 Office equipment",C228="240 Office furniture"),
         E228-(E228/(1+Dashboard!$F$4)),
         0
      ),
      IF(C228="750 Business promotion",
         E228-(E228/(1+4.793/100)),
         E228-(E228/(1+Dashboard!$F$4))
      )
   )
)</f>
        <v>0</v>
      </c>
      <c r="J228" s="26">
        <f>Bank3[[#This Row],[Money in/ (Money out)]]-Bank3[[#This Row],[GST/HST]]</f>
        <v>0</v>
      </c>
      <c r="L228" s="23">
        <f t="shared" si="7"/>
        <v>0</v>
      </c>
    </row>
    <row r="229" spans="4:12" x14ac:dyDescent="0.2">
      <c r="D229" s="397">
        <f>_xlfn.XLOOKUP(C:C,Table1[for Import to Bank Register dropdown],Table1[for Pivot],0,0,1)</f>
        <v>0</v>
      </c>
      <c r="E229" s="403"/>
      <c r="F229" s="146">
        <f t="shared" si="6"/>
        <v>3333333</v>
      </c>
      <c r="G229" s="375">
        <f>G228+Bank3[[#This Row],[Money in/ (Money out)]]</f>
        <v>0</v>
      </c>
      <c r="I229" s="376">
        <f>IF(OR(C229="150 Directors advances", C229="120 accounts receivable", C229="720.2 Automobile - Insurance", C229="720.3 Automobile - License", C229="870.4 Rent - Insurance", C229="870.6 Rent - Property Tax", C229="870.7 Rent - Homeoffice", C229="870.9 Rent - Water"),
   0,
   IF(Dashboard!$F$5="Quick",
      IF(OR(C229="190 Automobile",C229="200 computer hardware",C229="210 Computer software",C229="220 Quickbooks software",C229="230 Office equipment",C229="240 Office furniture"),
         E229-(E229/(1+Dashboard!$F$4)),
         0
      ),
      IF(C229="750 Business promotion",
         E229-(E229/(1+4.793/100)),
         E229-(E229/(1+Dashboard!$F$4))
      )
   )
)</f>
        <v>0</v>
      </c>
      <c r="J229" s="26">
        <f>Bank3[[#This Row],[Money in/ (Money out)]]-Bank3[[#This Row],[GST/HST]]</f>
        <v>0</v>
      </c>
      <c r="L229" s="23">
        <f t="shared" si="7"/>
        <v>0</v>
      </c>
    </row>
    <row r="230" spans="4:12" x14ac:dyDescent="0.2">
      <c r="D230" s="397">
        <f>_xlfn.XLOOKUP(C:C,Table1[for Import to Bank Register dropdown],Table1[for Pivot],0,0,1)</f>
        <v>0</v>
      </c>
      <c r="E230" s="403"/>
      <c r="F230" s="146">
        <f t="shared" si="6"/>
        <v>3333333</v>
      </c>
      <c r="G230" s="375">
        <f>G229+Bank3[[#This Row],[Money in/ (Money out)]]</f>
        <v>0</v>
      </c>
      <c r="I230" s="376">
        <f>IF(OR(C230="150 Directors advances", C230="120 accounts receivable", C230="720.2 Automobile - Insurance", C230="720.3 Automobile - License", C230="870.4 Rent - Insurance", C230="870.6 Rent - Property Tax", C230="870.7 Rent - Homeoffice", C230="870.9 Rent - Water"),
   0,
   IF(Dashboard!$F$5="Quick",
      IF(OR(C230="190 Automobile",C230="200 computer hardware",C230="210 Computer software",C230="220 Quickbooks software",C230="230 Office equipment",C230="240 Office furniture"),
         E230-(E230/(1+Dashboard!$F$4)),
         0
      ),
      IF(C230="750 Business promotion",
         E230-(E230/(1+4.793/100)),
         E230-(E230/(1+Dashboard!$F$4))
      )
   )
)</f>
        <v>0</v>
      </c>
      <c r="J230" s="26">
        <f>Bank3[[#This Row],[Money in/ (Money out)]]-Bank3[[#This Row],[GST/HST]]</f>
        <v>0</v>
      </c>
      <c r="L230" s="23">
        <f t="shared" si="7"/>
        <v>0</v>
      </c>
    </row>
    <row r="231" spans="4:12" x14ac:dyDescent="0.2">
      <c r="D231" s="397">
        <f>_xlfn.XLOOKUP(C:C,Table1[for Import to Bank Register dropdown],Table1[for Pivot],0,0,1)</f>
        <v>0</v>
      </c>
      <c r="E231" s="403"/>
      <c r="F231" s="146">
        <f t="shared" si="6"/>
        <v>3333333</v>
      </c>
      <c r="G231" s="375">
        <f>G230+Bank3[[#This Row],[Money in/ (Money out)]]</f>
        <v>0</v>
      </c>
      <c r="I231" s="376">
        <f>IF(OR(C231="150 Directors advances", C231="120 accounts receivable", C231="720.2 Automobile - Insurance", C231="720.3 Automobile - License", C231="870.4 Rent - Insurance", C231="870.6 Rent - Property Tax", C231="870.7 Rent - Homeoffice", C231="870.9 Rent - Water"),
   0,
   IF(Dashboard!$F$5="Quick",
      IF(OR(C231="190 Automobile",C231="200 computer hardware",C231="210 Computer software",C231="220 Quickbooks software",C231="230 Office equipment",C231="240 Office furniture"),
         E231-(E231/(1+Dashboard!$F$4)),
         0
      ),
      IF(C231="750 Business promotion",
         E231-(E231/(1+4.793/100)),
         E231-(E231/(1+Dashboard!$F$4))
      )
   )
)</f>
        <v>0</v>
      </c>
      <c r="J231" s="26">
        <f>Bank3[[#This Row],[Money in/ (Money out)]]-Bank3[[#This Row],[GST/HST]]</f>
        <v>0</v>
      </c>
      <c r="L231" s="23">
        <f t="shared" si="7"/>
        <v>0</v>
      </c>
    </row>
    <row r="232" spans="4:12" x14ac:dyDescent="0.2">
      <c r="D232" s="397">
        <f>_xlfn.XLOOKUP(C:C,Table1[for Import to Bank Register dropdown],Table1[for Pivot],0,0,1)</f>
        <v>0</v>
      </c>
      <c r="E232" s="403"/>
      <c r="F232" s="146">
        <f t="shared" si="6"/>
        <v>3333333</v>
      </c>
      <c r="G232" s="375">
        <f>G231+Bank3[[#This Row],[Money in/ (Money out)]]</f>
        <v>0</v>
      </c>
      <c r="I232" s="376">
        <f>IF(OR(C232="150 Directors advances", C232="120 accounts receivable", C232="720.2 Automobile - Insurance", C232="720.3 Automobile - License", C232="870.4 Rent - Insurance", C232="870.6 Rent - Property Tax", C232="870.7 Rent - Homeoffice", C232="870.9 Rent - Water"),
   0,
   IF(Dashboard!$F$5="Quick",
      IF(OR(C232="190 Automobile",C232="200 computer hardware",C232="210 Computer software",C232="220 Quickbooks software",C232="230 Office equipment",C232="240 Office furniture"),
         E232-(E232/(1+Dashboard!$F$4)),
         0
      ),
      IF(C232="750 Business promotion",
         E232-(E232/(1+4.793/100)),
         E232-(E232/(1+Dashboard!$F$4))
      )
   )
)</f>
        <v>0</v>
      </c>
      <c r="J232" s="26">
        <f>Bank3[[#This Row],[Money in/ (Money out)]]-Bank3[[#This Row],[GST/HST]]</f>
        <v>0</v>
      </c>
      <c r="L232" s="23">
        <f t="shared" si="7"/>
        <v>0</v>
      </c>
    </row>
    <row r="233" spans="4:12" x14ac:dyDescent="0.2">
      <c r="D233" s="397">
        <f>_xlfn.XLOOKUP(C:C,Table1[for Import to Bank Register dropdown],Table1[for Pivot],0,0,1)</f>
        <v>0</v>
      </c>
      <c r="E233" s="403"/>
      <c r="F233" s="146">
        <f t="shared" si="6"/>
        <v>3333333</v>
      </c>
      <c r="G233" s="375">
        <f>G232+Bank3[[#This Row],[Money in/ (Money out)]]</f>
        <v>0</v>
      </c>
      <c r="I233" s="376">
        <f>IF(OR(C233="150 Directors advances", C233="120 accounts receivable", C233="720.2 Automobile - Insurance", C233="720.3 Automobile - License", C233="870.4 Rent - Insurance", C233="870.6 Rent - Property Tax", C233="870.7 Rent - Homeoffice", C233="870.9 Rent - Water"),
   0,
   IF(Dashboard!$F$5="Quick",
      IF(OR(C233="190 Automobile",C233="200 computer hardware",C233="210 Computer software",C233="220 Quickbooks software",C233="230 Office equipment",C233="240 Office furniture"),
         E233-(E233/(1+Dashboard!$F$4)),
         0
      ),
      IF(C233="750 Business promotion",
         E233-(E233/(1+4.793/100)),
         E233-(E233/(1+Dashboard!$F$4))
      )
   )
)</f>
        <v>0</v>
      </c>
      <c r="J233" s="26">
        <f>Bank3[[#This Row],[Money in/ (Money out)]]-Bank3[[#This Row],[GST/HST]]</f>
        <v>0</v>
      </c>
      <c r="L233" s="23">
        <f t="shared" si="7"/>
        <v>0</v>
      </c>
    </row>
    <row r="234" spans="4:12" x14ac:dyDescent="0.2">
      <c r="D234" s="397">
        <f>_xlfn.XLOOKUP(C:C,Table1[for Import to Bank Register dropdown],Table1[for Pivot],0,0,1)</f>
        <v>0</v>
      </c>
      <c r="E234" s="403"/>
      <c r="F234" s="146">
        <f t="shared" si="6"/>
        <v>3333333</v>
      </c>
      <c r="G234" s="375">
        <f>G233+Bank3[[#This Row],[Money in/ (Money out)]]</f>
        <v>0</v>
      </c>
      <c r="I234" s="376">
        <f>IF(OR(C234="150 Directors advances", C234="120 accounts receivable", C234="720.2 Automobile - Insurance", C234="720.3 Automobile - License", C234="870.4 Rent - Insurance", C234="870.6 Rent - Property Tax", C234="870.7 Rent - Homeoffice", C234="870.9 Rent - Water"),
   0,
   IF(Dashboard!$F$5="Quick",
      IF(OR(C234="190 Automobile",C234="200 computer hardware",C234="210 Computer software",C234="220 Quickbooks software",C234="230 Office equipment",C234="240 Office furniture"),
         E234-(E234/(1+Dashboard!$F$4)),
         0
      ),
      IF(C234="750 Business promotion",
         E234-(E234/(1+4.793/100)),
         E234-(E234/(1+Dashboard!$F$4))
      )
   )
)</f>
        <v>0</v>
      </c>
      <c r="J234" s="26">
        <f>Bank3[[#This Row],[Money in/ (Money out)]]-Bank3[[#This Row],[GST/HST]]</f>
        <v>0</v>
      </c>
      <c r="L234" s="23">
        <f t="shared" si="7"/>
        <v>0</v>
      </c>
    </row>
    <row r="235" spans="4:12" x14ac:dyDescent="0.2">
      <c r="D235" s="397">
        <f>_xlfn.XLOOKUP(C:C,Table1[for Import to Bank Register dropdown],Table1[for Pivot],0,0,1)</f>
        <v>0</v>
      </c>
      <c r="E235" s="403"/>
      <c r="F235" s="146">
        <f t="shared" si="6"/>
        <v>3333333</v>
      </c>
      <c r="G235" s="375">
        <f>G234+Bank3[[#This Row],[Money in/ (Money out)]]</f>
        <v>0</v>
      </c>
      <c r="I235" s="376">
        <f>IF(OR(C235="150 Directors advances", C235="120 accounts receivable", C235="720.2 Automobile - Insurance", C235="720.3 Automobile - License", C235="870.4 Rent - Insurance", C235="870.6 Rent - Property Tax", C235="870.7 Rent - Homeoffice", C235="870.9 Rent - Water"),
   0,
   IF(Dashboard!$F$5="Quick",
      IF(OR(C235="190 Automobile",C235="200 computer hardware",C235="210 Computer software",C235="220 Quickbooks software",C235="230 Office equipment",C235="240 Office furniture"),
         E235-(E235/(1+Dashboard!$F$4)),
         0
      ),
      IF(C235="750 Business promotion",
         E235-(E235/(1+4.793/100)),
         E235-(E235/(1+Dashboard!$F$4))
      )
   )
)</f>
        <v>0</v>
      </c>
      <c r="J235" s="26">
        <f>Bank3[[#This Row],[Money in/ (Money out)]]-Bank3[[#This Row],[GST/HST]]</f>
        <v>0</v>
      </c>
      <c r="L235" s="23">
        <f t="shared" si="7"/>
        <v>0</v>
      </c>
    </row>
    <row r="236" spans="4:12" x14ac:dyDescent="0.2">
      <c r="D236" s="397">
        <f>_xlfn.XLOOKUP(C:C,Table1[for Import to Bank Register dropdown],Table1[for Pivot],0,0,1)</f>
        <v>0</v>
      </c>
      <c r="E236" s="403"/>
      <c r="F236" s="146">
        <f t="shared" si="6"/>
        <v>3333333</v>
      </c>
      <c r="G236" s="375">
        <f>G235+Bank3[[#This Row],[Money in/ (Money out)]]</f>
        <v>0</v>
      </c>
      <c r="I236" s="376">
        <f>IF(OR(C236="150 Directors advances", C236="120 accounts receivable", C236="720.2 Automobile - Insurance", C236="720.3 Automobile - License", C236="870.4 Rent - Insurance", C236="870.6 Rent - Property Tax", C236="870.7 Rent - Homeoffice", C236="870.9 Rent - Water"),
   0,
   IF(Dashboard!$F$5="Quick",
      IF(OR(C236="190 Automobile",C236="200 computer hardware",C236="210 Computer software",C236="220 Quickbooks software",C236="230 Office equipment",C236="240 Office furniture"),
         E236-(E236/(1+Dashboard!$F$4)),
         0
      ),
      IF(C236="750 Business promotion",
         E236-(E236/(1+4.793/100)),
         E236-(E236/(1+Dashboard!$F$4))
      )
   )
)</f>
        <v>0</v>
      </c>
      <c r="J236" s="26">
        <f>Bank3[[#This Row],[Money in/ (Money out)]]-Bank3[[#This Row],[GST/HST]]</f>
        <v>0</v>
      </c>
      <c r="L236" s="23">
        <f t="shared" si="7"/>
        <v>0</v>
      </c>
    </row>
    <row r="237" spans="4:12" x14ac:dyDescent="0.2">
      <c r="D237" s="397">
        <f>_xlfn.XLOOKUP(C:C,Table1[for Import to Bank Register dropdown],Table1[for Pivot],0,0,1)</f>
        <v>0</v>
      </c>
      <c r="E237" s="403"/>
      <c r="F237" s="146">
        <f t="shared" si="6"/>
        <v>3333333</v>
      </c>
      <c r="G237" s="375">
        <f>G236+Bank3[[#This Row],[Money in/ (Money out)]]</f>
        <v>0</v>
      </c>
      <c r="I237" s="376">
        <f>IF(OR(C237="150 Directors advances", C237="120 accounts receivable", C237="720.2 Automobile - Insurance", C237="720.3 Automobile - License", C237="870.4 Rent - Insurance", C237="870.6 Rent - Property Tax", C237="870.7 Rent - Homeoffice", C237="870.9 Rent - Water"),
   0,
   IF(Dashboard!$F$5="Quick",
      IF(OR(C237="190 Automobile",C237="200 computer hardware",C237="210 Computer software",C237="220 Quickbooks software",C237="230 Office equipment",C237="240 Office furniture"),
         E237-(E237/(1+Dashboard!$F$4)),
         0
      ),
      IF(C237="750 Business promotion",
         E237-(E237/(1+4.793/100)),
         E237-(E237/(1+Dashboard!$F$4))
      )
   )
)</f>
        <v>0</v>
      </c>
      <c r="J237" s="26">
        <f>Bank3[[#This Row],[Money in/ (Money out)]]-Bank3[[#This Row],[GST/HST]]</f>
        <v>0</v>
      </c>
      <c r="L237" s="23">
        <f t="shared" si="7"/>
        <v>0</v>
      </c>
    </row>
    <row r="238" spans="4:12" x14ac:dyDescent="0.2">
      <c r="D238" s="397">
        <f>_xlfn.XLOOKUP(C:C,Table1[for Import to Bank Register dropdown],Table1[for Pivot],0,0,1)</f>
        <v>0</v>
      </c>
      <c r="E238" s="403"/>
      <c r="F238" s="146">
        <f t="shared" si="6"/>
        <v>3333333</v>
      </c>
      <c r="G238" s="375">
        <f>G237+Bank3[[#This Row],[Money in/ (Money out)]]</f>
        <v>0</v>
      </c>
      <c r="I238" s="376">
        <f>IF(OR(C238="150 Directors advances", C238="120 accounts receivable", C238="720.2 Automobile - Insurance", C238="720.3 Automobile - License", C238="870.4 Rent - Insurance", C238="870.6 Rent - Property Tax", C238="870.7 Rent - Homeoffice", C238="870.9 Rent - Water"),
   0,
   IF(Dashboard!$F$5="Quick",
      IF(OR(C238="190 Automobile",C238="200 computer hardware",C238="210 Computer software",C238="220 Quickbooks software",C238="230 Office equipment",C238="240 Office furniture"),
         E238-(E238/(1+Dashboard!$F$4)),
         0
      ),
      IF(C238="750 Business promotion",
         E238-(E238/(1+4.793/100)),
         E238-(E238/(1+Dashboard!$F$4))
      )
   )
)</f>
        <v>0</v>
      </c>
      <c r="J238" s="26">
        <f>Bank3[[#This Row],[Money in/ (Money out)]]-Bank3[[#This Row],[GST/HST]]</f>
        <v>0</v>
      </c>
      <c r="L238" s="23">
        <f t="shared" si="7"/>
        <v>0</v>
      </c>
    </row>
    <row r="239" spans="4:12" x14ac:dyDescent="0.2">
      <c r="D239" s="397">
        <f>_xlfn.XLOOKUP(C:C,Table1[for Import to Bank Register dropdown],Table1[for Pivot],0,0,1)</f>
        <v>0</v>
      </c>
      <c r="E239" s="403"/>
      <c r="F239" s="146">
        <f t="shared" si="6"/>
        <v>3333333</v>
      </c>
      <c r="G239" s="375">
        <f>G238+Bank3[[#This Row],[Money in/ (Money out)]]</f>
        <v>0</v>
      </c>
      <c r="I239" s="376">
        <f>IF(OR(C239="150 Directors advances", C239="120 accounts receivable", C239="720.2 Automobile - Insurance", C239="720.3 Automobile - License", C239="870.4 Rent - Insurance", C239="870.6 Rent - Property Tax", C239="870.7 Rent - Homeoffice", C239="870.9 Rent - Water"),
   0,
   IF(Dashboard!$F$5="Quick",
      IF(OR(C239="190 Automobile",C239="200 computer hardware",C239="210 Computer software",C239="220 Quickbooks software",C239="230 Office equipment",C239="240 Office furniture"),
         E239-(E239/(1+Dashboard!$F$4)),
         0
      ),
      IF(C239="750 Business promotion",
         E239-(E239/(1+4.793/100)),
         E239-(E239/(1+Dashboard!$F$4))
      )
   )
)</f>
        <v>0</v>
      </c>
      <c r="J239" s="26">
        <f>Bank3[[#This Row],[Money in/ (Money out)]]-Bank3[[#This Row],[GST/HST]]</f>
        <v>0</v>
      </c>
      <c r="L239" s="23">
        <f t="shared" si="7"/>
        <v>0</v>
      </c>
    </row>
    <row r="240" spans="4:12" x14ac:dyDescent="0.2">
      <c r="D240" s="397">
        <f>_xlfn.XLOOKUP(C:C,Table1[for Import to Bank Register dropdown],Table1[for Pivot],0,0,1)</f>
        <v>0</v>
      </c>
      <c r="E240" s="403"/>
      <c r="F240" s="146">
        <f t="shared" si="6"/>
        <v>3333333</v>
      </c>
      <c r="G240" s="375">
        <f>G239+Bank3[[#This Row],[Money in/ (Money out)]]</f>
        <v>0</v>
      </c>
      <c r="I240" s="376">
        <f>IF(OR(C240="150 Directors advances", C240="120 accounts receivable", C240="720.2 Automobile - Insurance", C240="720.3 Automobile - License", C240="870.4 Rent - Insurance", C240="870.6 Rent - Property Tax", C240="870.7 Rent - Homeoffice", C240="870.9 Rent - Water"),
   0,
   IF(Dashboard!$F$5="Quick",
      IF(OR(C240="190 Automobile",C240="200 computer hardware",C240="210 Computer software",C240="220 Quickbooks software",C240="230 Office equipment",C240="240 Office furniture"),
         E240-(E240/(1+Dashboard!$F$4)),
         0
      ),
      IF(C240="750 Business promotion",
         E240-(E240/(1+4.793/100)),
         E240-(E240/(1+Dashboard!$F$4))
      )
   )
)</f>
        <v>0</v>
      </c>
      <c r="J240" s="26">
        <f>Bank3[[#This Row],[Money in/ (Money out)]]-Bank3[[#This Row],[GST/HST]]</f>
        <v>0</v>
      </c>
      <c r="L240" s="23">
        <f t="shared" si="7"/>
        <v>0</v>
      </c>
    </row>
    <row r="241" spans="4:12" x14ac:dyDescent="0.2">
      <c r="D241" s="397">
        <f>_xlfn.XLOOKUP(C:C,Table1[for Import to Bank Register dropdown],Table1[for Pivot],0,0,1)</f>
        <v>0</v>
      </c>
      <c r="E241" s="403"/>
      <c r="F241" s="146">
        <f t="shared" si="6"/>
        <v>3333333</v>
      </c>
      <c r="G241" s="375">
        <f>G240+Bank3[[#This Row],[Money in/ (Money out)]]</f>
        <v>0</v>
      </c>
      <c r="I241" s="376">
        <f>IF(OR(C241="150 Directors advances", C241="120 accounts receivable", C241="720.2 Automobile - Insurance", C241="720.3 Automobile - License", C241="870.4 Rent - Insurance", C241="870.6 Rent - Property Tax", C241="870.7 Rent - Homeoffice", C241="870.9 Rent - Water"),
   0,
   IF(Dashboard!$F$5="Quick",
      IF(OR(C241="190 Automobile",C241="200 computer hardware",C241="210 Computer software",C241="220 Quickbooks software",C241="230 Office equipment",C241="240 Office furniture"),
         E241-(E241/(1+Dashboard!$F$4)),
         0
      ),
      IF(C241="750 Business promotion",
         E241-(E241/(1+4.793/100)),
         E241-(E241/(1+Dashboard!$F$4))
      )
   )
)</f>
        <v>0</v>
      </c>
      <c r="J241" s="26">
        <f>Bank3[[#This Row],[Money in/ (Money out)]]-Bank3[[#This Row],[GST/HST]]</f>
        <v>0</v>
      </c>
      <c r="L241" s="23">
        <f t="shared" si="7"/>
        <v>0</v>
      </c>
    </row>
    <row r="242" spans="4:12" x14ac:dyDescent="0.2">
      <c r="D242" s="397">
        <f>_xlfn.XLOOKUP(C:C,Table1[for Import to Bank Register dropdown],Table1[for Pivot],0,0,1)</f>
        <v>0</v>
      </c>
      <c r="E242" s="403"/>
      <c r="F242" s="146">
        <f t="shared" si="6"/>
        <v>3333333</v>
      </c>
      <c r="G242" s="375">
        <f>G241+Bank3[[#This Row],[Money in/ (Money out)]]</f>
        <v>0</v>
      </c>
      <c r="I242" s="376">
        <f>IF(OR(C242="150 Directors advances", C242="120 accounts receivable", C242="720.2 Automobile - Insurance", C242="720.3 Automobile - License", C242="870.4 Rent - Insurance", C242="870.6 Rent - Property Tax", C242="870.7 Rent - Homeoffice", C242="870.9 Rent - Water"),
   0,
   IF(Dashboard!$F$5="Quick",
      IF(OR(C242="190 Automobile",C242="200 computer hardware",C242="210 Computer software",C242="220 Quickbooks software",C242="230 Office equipment",C242="240 Office furniture"),
         E242-(E242/(1+Dashboard!$F$4)),
         0
      ),
      IF(C242="750 Business promotion",
         E242-(E242/(1+4.793/100)),
         E242-(E242/(1+Dashboard!$F$4))
      )
   )
)</f>
        <v>0</v>
      </c>
      <c r="J242" s="26">
        <f>Bank3[[#This Row],[Money in/ (Money out)]]-Bank3[[#This Row],[GST/HST]]</f>
        <v>0</v>
      </c>
      <c r="L242" s="23">
        <f t="shared" si="7"/>
        <v>0</v>
      </c>
    </row>
    <row r="243" spans="4:12" x14ac:dyDescent="0.2">
      <c r="D243" s="397">
        <f>_xlfn.XLOOKUP(C:C,Table1[for Import to Bank Register dropdown],Table1[for Pivot],0,0,1)</f>
        <v>0</v>
      </c>
      <c r="E243" s="403"/>
      <c r="F243" s="146">
        <f t="shared" si="6"/>
        <v>3333333</v>
      </c>
      <c r="G243" s="375">
        <f>G242+Bank3[[#This Row],[Money in/ (Money out)]]</f>
        <v>0</v>
      </c>
      <c r="I243" s="376">
        <f>IF(OR(C243="150 Directors advances", C243="120 accounts receivable", C243="720.2 Automobile - Insurance", C243="720.3 Automobile - License", C243="870.4 Rent - Insurance", C243="870.6 Rent - Property Tax", C243="870.7 Rent - Homeoffice", C243="870.9 Rent - Water"),
   0,
   IF(Dashboard!$F$5="Quick",
      IF(OR(C243="190 Automobile",C243="200 computer hardware",C243="210 Computer software",C243="220 Quickbooks software",C243="230 Office equipment",C243="240 Office furniture"),
         E243-(E243/(1+Dashboard!$F$4)),
         0
      ),
      IF(C243="750 Business promotion",
         E243-(E243/(1+4.793/100)),
         E243-(E243/(1+Dashboard!$F$4))
      )
   )
)</f>
        <v>0</v>
      </c>
      <c r="J243" s="26">
        <f>Bank3[[#This Row],[Money in/ (Money out)]]-Bank3[[#This Row],[GST/HST]]</f>
        <v>0</v>
      </c>
      <c r="L243" s="23">
        <f t="shared" si="7"/>
        <v>0</v>
      </c>
    </row>
    <row r="244" spans="4:12" x14ac:dyDescent="0.2">
      <c r="D244" s="397">
        <f>_xlfn.XLOOKUP(C:C,Table1[for Import to Bank Register dropdown],Table1[for Pivot],0,0,1)</f>
        <v>0</v>
      </c>
      <c r="E244" s="403"/>
      <c r="F244" s="146">
        <f t="shared" si="6"/>
        <v>3333333</v>
      </c>
      <c r="G244" s="375">
        <f>G243+Bank3[[#This Row],[Money in/ (Money out)]]</f>
        <v>0</v>
      </c>
      <c r="I244" s="376">
        <f>IF(OR(C244="150 Directors advances", C244="120 accounts receivable", C244="720.2 Automobile - Insurance", C244="720.3 Automobile - License", C244="870.4 Rent - Insurance", C244="870.6 Rent - Property Tax", C244="870.7 Rent - Homeoffice", C244="870.9 Rent - Water"),
   0,
   IF(Dashboard!$F$5="Quick",
      IF(OR(C244="190 Automobile",C244="200 computer hardware",C244="210 Computer software",C244="220 Quickbooks software",C244="230 Office equipment",C244="240 Office furniture"),
         E244-(E244/(1+Dashboard!$F$4)),
         0
      ),
      IF(C244="750 Business promotion",
         E244-(E244/(1+4.793/100)),
         E244-(E244/(1+Dashboard!$F$4))
      )
   )
)</f>
        <v>0</v>
      </c>
      <c r="J244" s="26">
        <f>Bank3[[#This Row],[Money in/ (Money out)]]-Bank3[[#This Row],[GST/HST]]</f>
        <v>0</v>
      </c>
      <c r="L244" s="23">
        <f t="shared" si="7"/>
        <v>0</v>
      </c>
    </row>
    <row r="245" spans="4:12" x14ac:dyDescent="0.2">
      <c r="D245" s="397">
        <f>_xlfn.XLOOKUP(C:C,Table1[for Import to Bank Register dropdown],Table1[for Pivot],0,0,1)</f>
        <v>0</v>
      </c>
      <c r="E245" s="403"/>
      <c r="F245" s="146">
        <f t="shared" si="6"/>
        <v>3333333</v>
      </c>
      <c r="G245" s="375">
        <f>G244+Bank3[[#This Row],[Money in/ (Money out)]]</f>
        <v>0</v>
      </c>
      <c r="I245" s="376">
        <f>IF(OR(C245="150 Directors advances", C245="120 accounts receivable", C245="720.2 Automobile - Insurance", C245="720.3 Automobile - License", C245="870.4 Rent - Insurance", C245="870.6 Rent - Property Tax", C245="870.7 Rent - Homeoffice", C245="870.9 Rent - Water"),
   0,
   IF(Dashboard!$F$5="Quick",
      IF(OR(C245="190 Automobile",C245="200 computer hardware",C245="210 Computer software",C245="220 Quickbooks software",C245="230 Office equipment",C245="240 Office furniture"),
         E245-(E245/(1+Dashboard!$F$4)),
         0
      ),
      IF(C245="750 Business promotion",
         E245-(E245/(1+4.793/100)),
         E245-(E245/(1+Dashboard!$F$4))
      )
   )
)</f>
        <v>0</v>
      </c>
      <c r="J245" s="26">
        <f>Bank3[[#This Row],[Money in/ (Money out)]]-Bank3[[#This Row],[GST/HST]]</f>
        <v>0</v>
      </c>
      <c r="L245" s="23">
        <f t="shared" si="7"/>
        <v>0</v>
      </c>
    </row>
    <row r="246" spans="4:12" x14ac:dyDescent="0.2">
      <c r="D246" s="397">
        <f>_xlfn.XLOOKUP(C:C,Table1[for Import to Bank Register dropdown],Table1[for Pivot],0,0,1)</f>
        <v>0</v>
      </c>
      <c r="E246" s="403"/>
      <c r="F246" s="146">
        <f t="shared" si="6"/>
        <v>3333333</v>
      </c>
      <c r="G246" s="375">
        <f>G245+Bank3[[#This Row],[Money in/ (Money out)]]</f>
        <v>0</v>
      </c>
      <c r="I246" s="376">
        <f>IF(OR(C246="150 Directors advances", C246="120 accounts receivable", C246="720.2 Automobile - Insurance", C246="720.3 Automobile - License", C246="870.4 Rent - Insurance", C246="870.6 Rent - Property Tax", C246="870.7 Rent - Homeoffice", C246="870.9 Rent - Water"),
   0,
   IF(Dashboard!$F$5="Quick",
      IF(OR(C246="190 Automobile",C246="200 computer hardware",C246="210 Computer software",C246="220 Quickbooks software",C246="230 Office equipment",C246="240 Office furniture"),
         E246-(E246/(1+Dashboard!$F$4)),
         0
      ),
      IF(C246="750 Business promotion",
         E246-(E246/(1+4.793/100)),
         E246-(E246/(1+Dashboard!$F$4))
      )
   )
)</f>
        <v>0</v>
      </c>
      <c r="J246" s="26">
        <f>Bank3[[#This Row],[Money in/ (Money out)]]-Bank3[[#This Row],[GST/HST]]</f>
        <v>0</v>
      </c>
      <c r="L246" s="23">
        <f t="shared" si="7"/>
        <v>0</v>
      </c>
    </row>
    <row r="247" spans="4:12" x14ac:dyDescent="0.2">
      <c r="D247" s="397">
        <f>_xlfn.XLOOKUP(C:C,Table1[for Import to Bank Register dropdown],Table1[for Pivot],0,0,1)</f>
        <v>0</v>
      </c>
      <c r="E247" s="403"/>
      <c r="F247" s="146">
        <f t="shared" si="6"/>
        <v>3333333</v>
      </c>
      <c r="G247" s="375">
        <f>G246+Bank3[[#This Row],[Money in/ (Money out)]]</f>
        <v>0</v>
      </c>
      <c r="I247" s="376">
        <f>IF(OR(C247="150 Directors advances", C247="120 accounts receivable", C247="720.2 Automobile - Insurance", C247="720.3 Automobile - License", C247="870.4 Rent - Insurance", C247="870.6 Rent - Property Tax", C247="870.7 Rent - Homeoffice", C247="870.9 Rent - Water"),
   0,
   IF(Dashboard!$F$5="Quick",
      IF(OR(C247="190 Automobile",C247="200 computer hardware",C247="210 Computer software",C247="220 Quickbooks software",C247="230 Office equipment",C247="240 Office furniture"),
         E247-(E247/(1+Dashboard!$F$4)),
         0
      ),
      IF(C247="750 Business promotion",
         E247-(E247/(1+4.793/100)),
         E247-(E247/(1+Dashboard!$F$4))
      )
   )
)</f>
        <v>0</v>
      </c>
      <c r="J247" s="26">
        <f>Bank3[[#This Row],[Money in/ (Money out)]]-Bank3[[#This Row],[GST/HST]]</f>
        <v>0</v>
      </c>
      <c r="L247" s="23">
        <f t="shared" si="7"/>
        <v>0</v>
      </c>
    </row>
    <row r="248" spans="4:12" x14ac:dyDescent="0.2">
      <c r="D248" s="397">
        <f>_xlfn.XLOOKUP(C:C,Table1[for Import to Bank Register dropdown],Table1[for Pivot],0,0,1)</f>
        <v>0</v>
      </c>
      <c r="E248" s="403"/>
      <c r="F248" s="146">
        <f t="shared" si="6"/>
        <v>3333333</v>
      </c>
      <c r="G248" s="375">
        <f>G247+Bank3[[#This Row],[Money in/ (Money out)]]</f>
        <v>0</v>
      </c>
      <c r="I248" s="376">
        <f>IF(OR(C248="150 Directors advances", C248="120 accounts receivable", C248="720.2 Automobile - Insurance", C248="720.3 Automobile - License", C248="870.4 Rent - Insurance", C248="870.6 Rent - Property Tax", C248="870.7 Rent - Homeoffice", C248="870.9 Rent - Water"),
   0,
   IF(Dashboard!$F$5="Quick",
      IF(OR(C248="190 Automobile",C248="200 computer hardware",C248="210 Computer software",C248="220 Quickbooks software",C248="230 Office equipment",C248="240 Office furniture"),
         E248-(E248/(1+Dashboard!$F$4)),
         0
      ),
      IF(C248="750 Business promotion",
         E248-(E248/(1+4.793/100)),
         E248-(E248/(1+Dashboard!$F$4))
      )
   )
)</f>
        <v>0</v>
      </c>
      <c r="J248" s="26">
        <f>Bank3[[#This Row],[Money in/ (Money out)]]-Bank3[[#This Row],[GST/HST]]</f>
        <v>0</v>
      </c>
      <c r="L248" s="23">
        <f t="shared" si="7"/>
        <v>0</v>
      </c>
    </row>
    <row r="249" spans="4:12" x14ac:dyDescent="0.2">
      <c r="D249" s="397">
        <f>_xlfn.XLOOKUP(C:C,Table1[for Import to Bank Register dropdown],Table1[for Pivot],0,0,1)</f>
        <v>0</v>
      </c>
      <c r="E249" s="403"/>
      <c r="F249" s="146">
        <f t="shared" si="6"/>
        <v>3333333</v>
      </c>
      <c r="G249" s="375">
        <f>G248+Bank3[[#This Row],[Money in/ (Money out)]]</f>
        <v>0</v>
      </c>
      <c r="I249" s="376">
        <f>IF(OR(C249="150 Directors advances", C249="120 accounts receivable", C249="720.2 Automobile - Insurance", C249="720.3 Automobile - License", C249="870.4 Rent - Insurance", C249="870.6 Rent - Property Tax", C249="870.7 Rent - Homeoffice", C249="870.9 Rent - Water"),
   0,
   IF(Dashboard!$F$5="Quick",
      IF(OR(C249="190 Automobile",C249="200 computer hardware",C249="210 Computer software",C249="220 Quickbooks software",C249="230 Office equipment",C249="240 Office furniture"),
         E249-(E249/(1+Dashboard!$F$4)),
         0
      ),
      IF(C249="750 Business promotion",
         E249-(E249/(1+4.793/100)),
         E249-(E249/(1+Dashboard!$F$4))
      )
   )
)</f>
        <v>0</v>
      </c>
      <c r="J249" s="26">
        <f>Bank3[[#This Row],[Money in/ (Money out)]]-Bank3[[#This Row],[GST/HST]]</f>
        <v>0</v>
      </c>
      <c r="L249" s="23">
        <f t="shared" si="7"/>
        <v>0</v>
      </c>
    </row>
    <row r="250" spans="4:12" x14ac:dyDescent="0.2">
      <c r="D250" s="397">
        <f>_xlfn.XLOOKUP(C:C,Table1[for Import to Bank Register dropdown],Table1[for Pivot],0,0,1)</f>
        <v>0</v>
      </c>
      <c r="E250" s="403"/>
      <c r="F250" s="146">
        <f t="shared" si="6"/>
        <v>3333333</v>
      </c>
      <c r="G250" s="375">
        <f>G249+Bank3[[#This Row],[Money in/ (Money out)]]</f>
        <v>0</v>
      </c>
      <c r="I250" s="376">
        <f>IF(OR(C250="150 Directors advances", C250="120 accounts receivable", C250="720.2 Automobile - Insurance", C250="720.3 Automobile - License", C250="870.4 Rent - Insurance", C250="870.6 Rent - Property Tax", C250="870.7 Rent - Homeoffice", C250="870.9 Rent - Water"),
   0,
   IF(Dashboard!$F$5="Quick",
      IF(OR(C250="190 Automobile",C250="200 computer hardware",C250="210 Computer software",C250="220 Quickbooks software",C250="230 Office equipment",C250="240 Office furniture"),
         E250-(E250/(1+Dashboard!$F$4)),
         0
      ),
      IF(C250="750 Business promotion",
         E250-(E250/(1+4.793/100)),
         E250-(E250/(1+Dashboard!$F$4))
      )
   )
)</f>
        <v>0</v>
      </c>
      <c r="J250" s="26">
        <f>Bank3[[#This Row],[Money in/ (Money out)]]-Bank3[[#This Row],[GST/HST]]</f>
        <v>0</v>
      </c>
      <c r="L250" s="23">
        <f t="shared" si="7"/>
        <v>0</v>
      </c>
    </row>
    <row r="251" spans="4:12" x14ac:dyDescent="0.2">
      <c r="D251" s="397">
        <f>_xlfn.XLOOKUP(C:C,Table1[for Import to Bank Register dropdown],Table1[for Pivot],0,0,1)</f>
        <v>0</v>
      </c>
      <c r="E251" s="403"/>
      <c r="F251" s="146">
        <f t="shared" si="6"/>
        <v>3333333</v>
      </c>
      <c r="G251" s="375">
        <f>G250+Bank3[[#This Row],[Money in/ (Money out)]]</f>
        <v>0</v>
      </c>
      <c r="I251" s="376">
        <f>IF(OR(C251="150 Directors advances", C251="120 accounts receivable", C251="720.2 Automobile - Insurance", C251="720.3 Automobile - License", C251="870.4 Rent - Insurance", C251="870.6 Rent - Property Tax", C251="870.7 Rent - Homeoffice", C251="870.9 Rent - Water"),
   0,
   IF(Dashboard!$F$5="Quick",
      IF(OR(C251="190 Automobile",C251="200 computer hardware",C251="210 Computer software",C251="220 Quickbooks software",C251="230 Office equipment",C251="240 Office furniture"),
         E251-(E251/(1+Dashboard!$F$4)),
         0
      ),
      IF(C251="750 Business promotion",
         E251-(E251/(1+4.793/100)),
         E251-(E251/(1+Dashboard!$F$4))
      )
   )
)</f>
        <v>0</v>
      </c>
      <c r="J251" s="26">
        <f>Bank3[[#This Row],[Money in/ (Money out)]]-Bank3[[#This Row],[GST/HST]]</f>
        <v>0</v>
      </c>
      <c r="L251" s="23">
        <f t="shared" si="7"/>
        <v>0</v>
      </c>
    </row>
    <row r="252" spans="4:12" x14ac:dyDescent="0.2">
      <c r="D252" s="397">
        <f>_xlfn.XLOOKUP(C:C,Table1[for Import to Bank Register dropdown],Table1[for Pivot],0,0,1)</f>
        <v>0</v>
      </c>
      <c r="E252" s="403"/>
      <c r="F252" s="146">
        <f t="shared" si="6"/>
        <v>3333333</v>
      </c>
      <c r="G252" s="375">
        <f>G251+Bank3[[#This Row],[Money in/ (Money out)]]</f>
        <v>0</v>
      </c>
      <c r="I252" s="376">
        <f>IF(OR(C252="150 Directors advances", C252="120 accounts receivable", C252="720.2 Automobile - Insurance", C252="720.3 Automobile - License", C252="870.4 Rent - Insurance", C252="870.6 Rent - Property Tax", C252="870.7 Rent - Homeoffice", C252="870.9 Rent - Water"),
   0,
   IF(Dashboard!$F$5="Quick",
      IF(OR(C252="190 Automobile",C252="200 computer hardware",C252="210 Computer software",C252="220 Quickbooks software",C252="230 Office equipment",C252="240 Office furniture"),
         E252-(E252/(1+Dashboard!$F$4)),
         0
      ),
      IF(C252="750 Business promotion",
         E252-(E252/(1+4.793/100)),
         E252-(E252/(1+Dashboard!$F$4))
      )
   )
)</f>
        <v>0</v>
      </c>
      <c r="J252" s="26">
        <f>Bank3[[#This Row],[Money in/ (Money out)]]-Bank3[[#This Row],[GST/HST]]</f>
        <v>0</v>
      </c>
      <c r="L252" s="23">
        <f t="shared" si="7"/>
        <v>0</v>
      </c>
    </row>
    <row r="253" spans="4:12" x14ac:dyDescent="0.2">
      <c r="D253" s="397">
        <f>_xlfn.XLOOKUP(C:C,Table1[for Import to Bank Register dropdown],Table1[for Pivot],0,0,1)</f>
        <v>0</v>
      </c>
      <c r="E253" s="403"/>
      <c r="F253" s="146">
        <f t="shared" si="6"/>
        <v>3333333</v>
      </c>
      <c r="G253" s="375">
        <f>G252+Bank3[[#This Row],[Money in/ (Money out)]]</f>
        <v>0</v>
      </c>
      <c r="I253" s="376">
        <f>IF(OR(C253="150 Directors advances", C253="120 accounts receivable", C253="720.2 Automobile - Insurance", C253="720.3 Automobile - License", C253="870.4 Rent - Insurance", C253="870.6 Rent - Property Tax", C253="870.7 Rent - Homeoffice", C253="870.9 Rent - Water"),
   0,
   IF(Dashboard!$F$5="Quick",
      IF(OR(C253="190 Automobile",C253="200 computer hardware",C253="210 Computer software",C253="220 Quickbooks software",C253="230 Office equipment",C253="240 Office furniture"),
         E253-(E253/(1+Dashboard!$F$4)),
         0
      ),
      IF(C253="750 Business promotion",
         E253-(E253/(1+4.793/100)),
         E253-(E253/(1+Dashboard!$F$4))
      )
   )
)</f>
        <v>0</v>
      </c>
      <c r="J253" s="26">
        <f>Bank3[[#This Row],[Money in/ (Money out)]]-Bank3[[#This Row],[GST/HST]]</f>
        <v>0</v>
      </c>
      <c r="L253" s="23">
        <f t="shared" si="7"/>
        <v>0</v>
      </c>
    </row>
    <row r="254" spans="4:12" x14ac:dyDescent="0.2">
      <c r="D254" s="397">
        <f>_xlfn.XLOOKUP(C:C,Table1[for Import to Bank Register dropdown],Table1[for Pivot],0,0,1)</f>
        <v>0</v>
      </c>
      <c r="E254" s="403"/>
      <c r="F254" s="146">
        <f t="shared" si="6"/>
        <v>3333333</v>
      </c>
      <c r="G254" s="375">
        <f>G253+Bank3[[#This Row],[Money in/ (Money out)]]</f>
        <v>0</v>
      </c>
      <c r="I254" s="376">
        <f>IF(OR(C254="150 Directors advances", C254="120 accounts receivable", C254="720.2 Automobile - Insurance", C254="720.3 Automobile - License", C254="870.4 Rent - Insurance", C254="870.6 Rent - Property Tax", C254="870.7 Rent - Homeoffice", C254="870.9 Rent - Water"),
   0,
   IF(Dashboard!$F$5="Quick",
      IF(OR(C254="190 Automobile",C254="200 computer hardware",C254="210 Computer software",C254="220 Quickbooks software",C254="230 Office equipment",C254="240 Office furniture"),
         E254-(E254/(1+Dashboard!$F$4)),
         0
      ),
      IF(C254="750 Business promotion",
         E254-(E254/(1+4.793/100)),
         E254-(E254/(1+Dashboard!$F$4))
      )
   )
)</f>
        <v>0</v>
      </c>
      <c r="J254" s="26">
        <f>Bank3[[#This Row],[Money in/ (Money out)]]-Bank3[[#This Row],[GST/HST]]</f>
        <v>0</v>
      </c>
      <c r="L254" s="23">
        <f t="shared" si="7"/>
        <v>0</v>
      </c>
    </row>
    <row r="255" spans="4:12" x14ac:dyDescent="0.2">
      <c r="D255" s="397">
        <f>_xlfn.XLOOKUP(C:C,Table1[for Import to Bank Register dropdown],Table1[for Pivot],0,0,1)</f>
        <v>0</v>
      </c>
      <c r="E255" s="403"/>
      <c r="F255" s="146">
        <f t="shared" si="6"/>
        <v>3333333</v>
      </c>
      <c r="G255" s="375">
        <f>G254+Bank3[[#This Row],[Money in/ (Money out)]]</f>
        <v>0</v>
      </c>
      <c r="I255" s="376">
        <f>IF(OR(C255="150 Directors advances", C255="120 accounts receivable", C255="720.2 Automobile - Insurance", C255="720.3 Automobile - License", C255="870.4 Rent - Insurance", C255="870.6 Rent - Property Tax", C255="870.7 Rent - Homeoffice", C255="870.9 Rent - Water"),
   0,
   IF(Dashboard!$F$5="Quick",
      IF(OR(C255="190 Automobile",C255="200 computer hardware",C255="210 Computer software",C255="220 Quickbooks software",C255="230 Office equipment",C255="240 Office furniture"),
         E255-(E255/(1+Dashboard!$F$4)),
         0
      ),
      IF(C255="750 Business promotion",
         E255-(E255/(1+4.793/100)),
         E255-(E255/(1+Dashboard!$F$4))
      )
   )
)</f>
        <v>0</v>
      </c>
      <c r="J255" s="26">
        <f>Bank3[[#This Row],[Money in/ (Money out)]]-Bank3[[#This Row],[GST/HST]]</f>
        <v>0</v>
      </c>
      <c r="L255" s="23">
        <f t="shared" si="7"/>
        <v>0</v>
      </c>
    </row>
    <row r="256" spans="4:12" x14ac:dyDescent="0.2">
      <c r="D256" s="397">
        <f>_xlfn.XLOOKUP(C:C,Table1[for Import to Bank Register dropdown],Table1[for Pivot],0,0,1)</f>
        <v>0</v>
      </c>
      <c r="E256" s="403"/>
      <c r="F256" s="146">
        <f t="shared" si="6"/>
        <v>3333333</v>
      </c>
      <c r="G256" s="375">
        <f>G255+Bank3[[#This Row],[Money in/ (Money out)]]</f>
        <v>0</v>
      </c>
      <c r="I256" s="376">
        <f>IF(OR(C256="150 Directors advances", C256="120 accounts receivable", C256="720.2 Automobile - Insurance", C256="720.3 Automobile - License", C256="870.4 Rent - Insurance", C256="870.6 Rent - Property Tax", C256="870.7 Rent - Homeoffice", C256="870.9 Rent - Water"),
   0,
   IF(Dashboard!$F$5="Quick",
      IF(OR(C256="190 Automobile",C256="200 computer hardware",C256="210 Computer software",C256="220 Quickbooks software",C256="230 Office equipment",C256="240 Office furniture"),
         E256-(E256/(1+Dashboard!$F$4)),
         0
      ),
      IF(C256="750 Business promotion",
         E256-(E256/(1+4.793/100)),
         E256-(E256/(1+Dashboard!$F$4))
      )
   )
)</f>
        <v>0</v>
      </c>
      <c r="J256" s="26">
        <f>Bank3[[#This Row],[Money in/ (Money out)]]-Bank3[[#This Row],[GST/HST]]</f>
        <v>0</v>
      </c>
      <c r="L256" s="23">
        <f t="shared" si="7"/>
        <v>0</v>
      </c>
    </row>
    <row r="257" spans="4:12" x14ac:dyDescent="0.2">
      <c r="D257" s="397">
        <f>_xlfn.XLOOKUP(C:C,Table1[for Import to Bank Register dropdown],Table1[for Pivot],0,0,1)</f>
        <v>0</v>
      </c>
      <c r="E257" s="403"/>
      <c r="F257" s="146">
        <f t="shared" si="6"/>
        <v>3333333</v>
      </c>
      <c r="G257" s="375">
        <f>G256+Bank3[[#This Row],[Money in/ (Money out)]]</f>
        <v>0</v>
      </c>
      <c r="I257" s="376">
        <f>IF(OR(C257="150 Directors advances", C257="120 accounts receivable", C257="720.2 Automobile - Insurance", C257="720.3 Automobile - License", C257="870.4 Rent - Insurance", C257="870.6 Rent - Property Tax", C257="870.7 Rent - Homeoffice", C257="870.9 Rent - Water"),
   0,
   IF(Dashboard!$F$5="Quick",
      IF(OR(C257="190 Automobile",C257="200 computer hardware",C257="210 Computer software",C257="220 Quickbooks software",C257="230 Office equipment",C257="240 Office furniture"),
         E257-(E257/(1+Dashboard!$F$4)),
         0
      ),
      IF(C257="750 Business promotion",
         E257-(E257/(1+4.793/100)),
         E257-(E257/(1+Dashboard!$F$4))
      )
   )
)</f>
        <v>0</v>
      </c>
      <c r="J257" s="26">
        <f>Bank3[[#This Row],[Money in/ (Money out)]]-Bank3[[#This Row],[GST/HST]]</f>
        <v>0</v>
      </c>
      <c r="L257" s="23">
        <f t="shared" si="7"/>
        <v>0</v>
      </c>
    </row>
    <row r="258" spans="4:12" x14ac:dyDescent="0.2">
      <c r="D258" s="397">
        <f>_xlfn.XLOOKUP(C:C,Table1[for Import to Bank Register dropdown],Table1[for Pivot],0,0,1)</f>
        <v>0</v>
      </c>
      <c r="E258" s="403"/>
      <c r="F258" s="146">
        <f t="shared" si="6"/>
        <v>3333333</v>
      </c>
      <c r="G258" s="375">
        <f>G257+Bank3[[#This Row],[Money in/ (Money out)]]</f>
        <v>0</v>
      </c>
      <c r="I258" s="376">
        <f>IF(OR(C258="150 Directors advances", C258="120 accounts receivable", C258="720.2 Automobile - Insurance", C258="720.3 Automobile - License", C258="870.4 Rent - Insurance", C258="870.6 Rent - Property Tax", C258="870.7 Rent - Homeoffice", C258="870.9 Rent - Water"),
   0,
   IF(Dashboard!$F$5="Quick",
      IF(OR(C258="190 Automobile",C258="200 computer hardware",C258="210 Computer software",C258="220 Quickbooks software",C258="230 Office equipment",C258="240 Office furniture"),
         E258-(E258/(1+Dashboard!$F$4)),
         0
      ),
      IF(C258="750 Business promotion",
         E258-(E258/(1+4.793/100)),
         E258-(E258/(1+Dashboard!$F$4))
      )
   )
)</f>
        <v>0</v>
      </c>
      <c r="J258" s="26">
        <f>Bank3[[#This Row],[Money in/ (Money out)]]-Bank3[[#This Row],[GST/HST]]</f>
        <v>0</v>
      </c>
      <c r="L258" s="23">
        <f t="shared" si="7"/>
        <v>0</v>
      </c>
    </row>
    <row r="259" spans="4:12" x14ac:dyDescent="0.2">
      <c r="D259" s="397">
        <f>_xlfn.XLOOKUP(C:C,Table1[for Import to Bank Register dropdown],Table1[for Pivot],0,0,1)</f>
        <v>0</v>
      </c>
      <c r="E259" s="403"/>
      <c r="F259" s="146">
        <f t="shared" si="6"/>
        <v>3333333</v>
      </c>
      <c r="G259" s="375">
        <f>G258+Bank3[[#This Row],[Money in/ (Money out)]]</f>
        <v>0</v>
      </c>
      <c r="I259" s="376">
        <f>IF(OR(C259="150 Directors advances", C259="120 accounts receivable", C259="720.2 Automobile - Insurance", C259="720.3 Automobile - License", C259="870.4 Rent - Insurance", C259="870.6 Rent - Property Tax", C259="870.7 Rent - Homeoffice", C259="870.9 Rent - Water"),
   0,
   IF(Dashboard!$F$5="Quick",
      IF(OR(C259="190 Automobile",C259="200 computer hardware",C259="210 Computer software",C259="220 Quickbooks software",C259="230 Office equipment",C259="240 Office furniture"),
         E259-(E259/(1+Dashboard!$F$4)),
         0
      ),
      IF(C259="750 Business promotion",
         E259-(E259/(1+4.793/100)),
         E259-(E259/(1+Dashboard!$F$4))
      )
   )
)</f>
        <v>0</v>
      </c>
      <c r="J259" s="26">
        <f>Bank3[[#This Row],[Money in/ (Money out)]]-Bank3[[#This Row],[GST/HST]]</f>
        <v>0</v>
      </c>
      <c r="L259" s="23">
        <f t="shared" si="7"/>
        <v>0</v>
      </c>
    </row>
    <row r="260" spans="4:12" x14ac:dyDescent="0.2">
      <c r="D260" s="397">
        <f>_xlfn.XLOOKUP(C:C,Table1[for Import to Bank Register dropdown],Table1[for Pivot],0,0,1)</f>
        <v>0</v>
      </c>
      <c r="E260" s="403"/>
      <c r="F260" s="146">
        <f t="shared" si="6"/>
        <v>3333333</v>
      </c>
      <c r="G260" s="375">
        <f>G259+Bank3[[#This Row],[Money in/ (Money out)]]</f>
        <v>0</v>
      </c>
      <c r="I260" s="376">
        <f>IF(OR(C260="150 Directors advances", C260="120 accounts receivable", C260="720.2 Automobile - Insurance", C260="720.3 Automobile - License", C260="870.4 Rent - Insurance", C260="870.6 Rent - Property Tax", C260="870.7 Rent - Homeoffice", C260="870.9 Rent - Water"),
   0,
   IF(Dashboard!$F$5="Quick",
      IF(OR(C260="190 Automobile",C260="200 computer hardware",C260="210 Computer software",C260="220 Quickbooks software",C260="230 Office equipment",C260="240 Office furniture"),
         E260-(E260/(1+Dashboard!$F$4)),
         0
      ),
      IF(C260="750 Business promotion",
         E260-(E260/(1+4.793/100)),
         E260-(E260/(1+Dashboard!$F$4))
      )
   )
)</f>
        <v>0</v>
      </c>
      <c r="J260" s="26">
        <f>Bank3[[#This Row],[Money in/ (Money out)]]-Bank3[[#This Row],[GST/HST]]</f>
        <v>0</v>
      </c>
      <c r="L260" s="23">
        <f t="shared" si="7"/>
        <v>0</v>
      </c>
    </row>
    <row r="261" spans="4:12" x14ac:dyDescent="0.2">
      <c r="D261" s="397">
        <f>_xlfn.XLOOKUP(C:C,Table1[for Import to Bank Register dropdown],Table1[for Pivot],0,0,1)</f>
        <v>0</v>
      </c>
      <c r="E261" s="403"/>
      <c r="F261" s="146">
        <f t="shared" si="6"/>
        <v>3333333</v>
      </c>
      <c r="G261" s="375">
        <f>G260+Bank3[[#This Row],[Money in/ (Money out)]]</f>
        <v>0</v>
      </c>
      <c r="I261" s="376">
        <f>IF(OR(C261="150 Directors advances", C261="120 accounts receivable", C261="720.2 Automobile - Insurance", C261="720.3 Automobile - License", C261="870.4 Rent - Insurance", C261="870.6 Rent - Property Tax", C261="870.7 Rent - Homeoffice", C261="870.9 Rent - Water"),
   0,
   IF(Dashboard!$F$5="Quick",
      IF(OR(C261="190 Automobile",C261="200 computer hardware",C261="210 Computer software",C261="220 Quickbooks software",C261="230 Office equipment",C261="240 Office furniture"),
         E261-(E261/(1+Dashboard!$F$4)),
         0
      ),
      IF(C261="750 Business promotion",
         E261-(E261/(1+4.793/100)),
         E261-(E261/(1+Dashboard!$F$4))
      )
   )
)</f>
        <v>0</v>
      </c>
      <c r="J261" s="26">
        <f>Bank3[[#This Row],[Money in/ (Money out)]]-Bank3[[#This Row],[GST/HST]]</f>
        <v>0</v>
      </c>
      <c r="L261" s="23">
        <f t="shared" si="7"/>
        <v>0</v>
      </c>
    </row>
    <row r="262" spans="4:12" x14ac:dyDescent="0.2">
      <c r="D262" s="397">
        <f>_xlfn.XLOOKUP(C:C,Table1[for Import to Bank Register dropdown],Table1[for Pivot],0,0,1)</f>
        <v>0</v>
      </c>
      <c r="E262" s="403"/>
      <c r="F262" s="146">
        <f t="shared" ref="F262:F325" si="8">$E$2</f>
        <v>3333333</v>
      </c>
      <c r="G262" s="375">
        <f>G261+Bank3[[#This Row],[Money in/ (Money out)]]</f>
        <v>0</v>
      </c>
      <c r="I262" s="376">
        <f>IF(OR(C262="150 Directors advances", C262="120 accounts receivable", C262="720.2 Automobile - Insurance", C262="720.3 Automobile - License", C262="870.4 Rent - Insurance", C262="870.6 Rent - Property Tax", C262="870.7 Rent - Homeoffice", C262="870.9 Rent - Water"),
   0,
   IF(Dashboard!$F$5="Quick",
      IF(OR(C262="190 Automobile",C262="200 computer hardware",C262="210 Computer software",C262="220 Quickbooks software",C262="230 Office equipment",C262="240 Office furniture"),
         E262-(E262/(1+Dashboard!$F$4)),
         0
      ),
      IF(C262="750 Business promotion",
         E262-(E262/(1+4.793/100)),
         E262-(E262/(1+Dashboard!$F$4))
      )
   )
)</f>
        <v>0</v>
      </c>
      <c r="J262" s="26">
        <f>Bank3[[#This Row],[Money in/ (Money out)]]-Bank3[[#This Row],[GST/HST]]</f>
        <v>0</v>
      </c>
      <c r="L262" s="23">
        <f t="shared" si="7"/>
        <v>0</v>
      </c>
    </row>
    <row r="263" spans="4:12" x14ac:dyDescent="0.2">
      <c r="D263" s="397">
        <f>_xlfn.XLOOKUP(C:C,Table1[for Import to Bank Register dropdown],Table1[for Pivot],0,0,1)</f>
        <v>0</v>
      </c>
      <c r="E263" s="403"/>
      <c r="F263" s="146">
        <f t="shared" si="8"/>
        <v>3333333</v>
      </c>
      <c r="G263" s="375">
        <f>G262+Bank3[[#This Row],[Money in/ (Money out)]]</f>
        <v>0</v>
      </c>
      <c r="I263" s="376">
        <f>IF(OR(C263="150 Directors advances", C263="120 accounts receivable", C263="720.2 Automobile - Insurance", C263="720.3 Automobile - License", C263="870.4 Rent - Insurance", C263="870.6 Rent - Property Tax", C263="870.7 Rent - Homeoffice", C263="870.9 Rent - Water"),
   0,
   IF(Dashboard!$F$5="Quick",
      IF(OR(C263="190 Automobile",C263="200 computer hardware",C263="210 Computer software",C263="220 Quickbooks software",C263="230 Office equipment",C263="240 Office furniture"),
         E263-(E263/(1+Dashboard!$F$4)),
         0
      ),
      IF(C263="750 Business promotion",
         E263-(E263/(1+4.793/100)),
         E263-(E263/(1+Dashboard!$F$4))
      )
   )
)</f>
        <v>0</v>
      </c>
      <c r="J263" s="26">
        <f>Bank3[[#This Row],[Money in/ (Money out)]]-Bank3[[#This Row],[GST/HST]]</f>
        <v>0</v>
      </c>
      <c r="L263" s="23">
        <f t="shared" ref="L263:L326" si="9">$L$3</f>
        <v>0</v>
      </c>
    </row>
    <row r="264" spans="4:12" x14ac:dyDescent="0.2">
      <c r="D264" s="397">
        <f>_xlfn.XLOOKUP(C:C,Table1[for Import to Bank Register dropdown],Table1[for Pivot],0,0,1)</f>
        <v>0</v>
      </c>
      <c r="E264" s="403"/>
      <c r="F264" s="146">
        <f t="shared" si="8"/>
        <v>3333333</v>
      </c>
      <c r="G264" s="375">
        <f>G263+Bank3[[#This Row],[Money in/ (Money out)]]</f>
        <v>0</v>
      </c>
      <c r="I264" s="376">
        <f>IF(OR(C264="150 Directors advances", C264="120 accounts receivable", C264="720.2 Automobile - Insurance", C264="720.3 Automobile - License", C264="870.4 Rent - Insurance", C264="870.6 Rent - Property Tax", C264="870.7 Rent - Homeoffice", C264="870.9 Rent - Water"),
   0,
   IF(Dashboard!$F$5="Quick",
      IF(OR(C264="190 Automobile",C264="200 computer hardware",C264="210 Computer software",C264="220 Quickbooks software",C264="230 Office equipment",C264="240 Office furniture"),
         E264-(E264/(1+Dashboard!$F$4)),
         0
      ),
      IF(C264="750 Business promotion",
         E264-(E264/(1+4.793/100)),
         E264-(E264/(1+Dashboard!$F$4))
      )
   )
)</f>
        <v>0</v>
      </c>
      <c r="J264" s="26">
        <f>Bank3[[#This Row],[Money in/ (Money out)]]-Bank3[[#This Row],[GST/HST]]</f>
        <v>0</v>
      </c>
      <c r="L264" s="23">
        <f t="shared" si="9"/>
        <v>0</v>
      </c>
    </row>
    <row r="265" spans="4:12" x14ac:dyDescent="0.2">
      <c r="D265" s="397">
        <f>_xlfn.XLOOKUP(C:C,Table1[for Import to Bank Register dropdown],Table1[for Pivot],0,0,1)</f>
        <v>0</v>
      </c>
      <c r="E265" s="403"/>
      <c r="F265" s="146">
        <f t="shared" si="8"/>
        <v>3333333</v>
      </c>
      <c r="G265" s="375">
        <f>G264+Bank3[[#This Row],[Money in/ (Money out)]]</f>
        <v>0</v>
      </c>
      <c r="I265" s="376">
        <f>IF(OR(C265="150 Directors advances", C265="120 accounts receivable", C265="720.2 Automobile - Insurance", C265="720.3 Automobile - License", C265="870.4 Rent - Insurance", C265="870.6 Rent - Property Tax", C265="870.7 Rent - Homeoffice", C265="870.9 Rent - Water"),
   0,
   IF(Dashboard!$F$5="Quick",
      IF(OR(C265="190 Automobile",C265="200 computer hardware",C265="210 Computer software",C265="220 Quickbooks software",C265="230 Office equipment",C265="240 Office furniture"),
         E265-(E265/(1+Dashboard!$F$4)),
         0
      ),
      IF(C265="750 Business promotion",
         E265-(E265/(1+4.793/100)),
         E265-(E265/(1+Dashboard!$F$4))
      )
   )
)</f>
        <v>0</v>
      </c>
      <c r="J265" s="26">
        <f>Bank3[[#This Row],[Money in/ (Money out)]]-Bank3[[#This Row],[GST/HST]]</f>
        <v>0</v>
      </c>
      <c r="L265" s="23">
        <f t="shared" si="9"/>
        <v>0</v>
      </c>
    </row>
    <row r="266" spans="4:12" x14ac:dyDescent="0.2">
      <c r="D266" s="397">
        <f>_xlfn.XLOOKUP(C:C,Table1[for Import to Bank Register dropdown],Table1[for Pivot],0,0,1)</f>
        <v>0</v>
      </c>
      <c r="E266" s="403"/>
      <c r="F266" s="146">
        <f t="shared" si="8"/>
        <v>3333333</v>
      </c>
      <c r="G266" s="375">
        <f>G265+Bank3[[#This Row],[Money in/ (Money out)]]</f>
        <v>0</v>
      </c>
      <c r="I266" s="376">
        <f>IF(OR(C266="150 Directors advances", C266="120 accounts receivable", C266="720.2 Automobile - Insurance", C266="720.3 Automobile - License", C266="870.4 Rent - Insurance", C266="870.6 Rent - Property Tax", C266="870.7 Rent - Homeoffice", C266="870.9 Rent - Water"),
   0,
   IF(Dashboard!$F$5="Quick",
      IF(OR(C266="190 Automobile",C266="200 computer hardware",C266="210 Computer software",C266="220 Quickbooks software",C266="230 Office equipment",C266="240 Office furniture"),
         E266-(E266/(1+Dashboard!$F$4)),
         0
      ),
      IF(C266="750 Business promotion",
         E266-(E266/(1+4.793/100)),
         E266-(E266/(1+Dashboard!$F$4))
      )
   )
)</f>
        <v>0</v>
      </c>
      <c r="J266" s="26">
        <f>Bank3[[#This Row],[Money in/ (Money out)]]-Bank3[[#This Row],[GST/HST]]</f>
        <v>0</v>
      </c>
      <c r="L266" s="23">
        <f t="shared" si="9"/>
        <v>0</v>
      </c>
    </row>
    <row r="267" spans="4:12" x14ac:dyDescent="0.2">
      <c r="D267" s="397">
        <f>_xlfn.XLOOKUP(C:C,Table1[for Import to Bank Register dropdown],Table1[for Pivot],0,0,1)</f>
        <v>0</v>
      </c>
      <c r="E267" s="403"/>
      <c r="F267" s="146">
        <f t="shared" si="8"/>
        <v>3333333</v>
      </c>
      <c r="G267" s="375">
        <f>G266+Bank3[[#This Row],[Money in/ (Money out)]]</f>
        <v>0</v>
      </c>
      <c r="I267" s="376">
        <f>IF(OR(C267="150 Directors advances", C267="120 accounts receivable", C267="720.2 Automobile - Insurance", C267="720.3 Automobile - License", C267="870.4 Rent - Insurance", C267="870.6 Rent - Property Tax", C267="870.7 Rent - Homeoffice", C267="870.9 Rent - Water"),
   0,
   IF(Dashboard!$F$5="Quick",
      IF(OR(C267="190 Automobile",C267="200 computer hardware",C267="210 Computer software",C267="220 Quickbooks software",C267="230 Office equipment",C267="240 Office furniture"),
         E267-(E267/(1+Dashboard!$F$4)),
         0
      ),
      IF(C267="750 Business promotion",
         E267-(E267/(1+4.793/100)),
         E267-(E267/(1+Dashboard!$F$4))
      )
   )
)</f>
        <v>0</v>
      </c>
      <c r="J267" s="26">
        <f>Bank3[[#This Row],[Money in/ (Money out)]]-Bank3[[#This Row],[GST/HST]]</f>
        <v>0</v>
      </c>
      <c r="L267" s="23">
        <f t="shared" si="9"/>
        <v>0</v>
      </c>
    </row>
    <row r="268" spans="4:12" x14ac:dyDescent="0.2">
      <c r="D268" s="397">
        <f>_xlfn.XLOOKUP(C:C,Table1[for Import to Bank Register dropdown],Table1[for Pivot],0,0,1)</f>
        <v>0</v>
      </c>
      <c r="E268" s="403"/>
      <c r="F268" s="146">
        <f t="shared" si="8"/>
        <v>3333333</v>
      </c>
      <c r="G268" s="375">
        <f>G267+Bank3[[#This Row],[Money in/ (Money out)]]</f>
        <v>0</v>
      </c>
      <c r="I268" s="376">
        <f>IF(OR(C268="150 Directors advances", C268="120 accounts receivable", C268="720.2 Automobile - Insurance", C268="720.3 Automobile - License", C268="870.4 Rent - Insurance", C268="870.6 Rent - Property Tax", C268="870.7 Rent - Homeoffice", C268="870.9 Rent - Water"),
   0,
   IF(Dashboard!$F$5="Quick",
      IF(OR(C268="190 Automobile",C268="200 computer hardware",C268="210 Computer software",C268="220 Quickbooks software",C268="230 Office equipment",C268="240 Office furniture"),
         E268-(E268/(1+Dashboard!$F$4)),
         0
      ),
      IF(C268="750 Business promotion",
         E268-(E268/(1+4.793/100)),
         E268-(E268/(1+Dashboard!$F$4))
      )
   )
)</f>
        <v>0</v>
      </c>
      <c r="J268" s="26">
        <f>Bank3[[#This Row],[Money in/ (Money out)]]-Bank3[[#This Row],[GST/HST]]</f>
        <v>0</v>
      </c>
      <c r="L268" s="23">
        <f t="shared" si="9"/>
        <v>0</v>
      </c>
    </row>
    <row r="269" spans="4:12" x14ac:dyDescent="0.2">
      <c r="D269" s="397">
        <f>_xlfn.XLOOKUP(C:C,Table1[for Import to Bank Register dropdown],Table1[for Pivot],0,0,1)</f>
        <v>0</v>
      </c>
      <c r="E269" s="403"/>
      <c r="F269" s="146">
        <f t="shared" si="8"/>
        <v>3333333</v>
      </c>
      <c r="G269" s="375">
        <f>G268+Bank3[[#This Row],[Money in/ (Money out)]]</f>
        <v>0</v>
      </c>
      <c r="I269" s="376">
        <f>IF(OR(C269="150 Directors advances", C269="120 accounts receivable", C269="720.2 Automobile - Insurance", C269="720.3 Automobile - License", C269="870.4 Rent - Insurance", C269="870.6 Rent - Property Tax", C269="870.7 Rent - Homeoffice", C269="870.9 Rent - Water"),
   0,
   IF(Dashboard!$F$5="Quick",
      IF(OR(C269="190 Automobile",C269="200 computer hardware",C269="210 Computer software",C269="220 Quickbooks software",C269="230 Office equipment",C269="240 Office furniture"),
         E269-(E269/(1+Dashboard!$F$4)),
         0
      ),
      IF(C269="750 Business promotion",
         E269-(E269/(1+4.793/100)),
         E269-(E269/(1+Dashboard!$F$4))
      )
   )
)</f>
        <v>0</v>
      </c>
      <c r="J269" s="26">
        <f>Bank3[[#This Row],[Money in/ (Money out)]]-Bank3[[#This Row],[GST/HST]]</f>
        <v>0</v>
      </c>
      <c r="L269" s="23">
        <f t="shared" si="9"/>
        <v>0</v>
      </c>
    </row>
    <row r="270" spans="4:12" x14ac:dyDescent="0.2">
      <c r="D270" s="397">
        <f>_xlfn.XLOOKUP(C:C,Table1[for Import to Bank Register dropdown],Table1[for Pivot],0,0,1)</f>
        <v>0</v>
      </c>
      <c r="E270" s="403"/>
      <c r="F270" s="146">
        <f t="shared" si="8"/>
        <v>3333333</v>
      </c>
      <c r="G270" s="375">
        <f>G269+Bank3[[#This Row],[Money in/ (Money out)]]</f>
        <v>0</v>
      </c>
      <c r="I270" s="376">
        <f>IF(OR(C270="150 Directors advances", C270="120 accounts receivable", C270="720.2 Automobile - Insurance", C270="720.3 Automobile - License", C270="870.4 Rent - Insurance", C270="870.6 Rent - Property Tax", C270="870.7 Rent - Homeoffice", C270="870.9 Rent - Water"),
   0,
   IF(Dashboard!$F$5="Quick",
      IF(OR(C270="190 Automobile",C270="200 computer hardware",C270="210 Computer software",C270="220 Quickbooks software",C270="230 Office equipment",C270="240 Office furniture"),
         E270-(E270/(1+Dashboard!$F$4)),
         0
      ),
      IF(C270="750 Business promotion",
         E270-(E270/(1+4.793/100)),
         E270-(E270/(1+Dashboard!$F$4))
      )
   )
)</f>
        <v>0</v>
      </c>
      <c r="J270" s="26">
        <f>Bank3[[#This Row],[Money in/ (Money out)]]-Bank3[[#This Row],[GST/HST]]</f>
        <v>0</v>
      </c>
      <c r="L270" s="23">
        <f t="shared" si="9"/>
        <v>0</v>
      </c>
    </row>
    <row r="271" spans="4:12" x14ac:dyDescent="0.2">
      <c r="D271" s="397">
        <f>_xlfn.XLOOKUP(C:C,Table1[for Import to Bank Register dropdown],Table1[for Pivot],0,0,1)</f>
        <v>0</v>
      </c>
      <c r="E271" s="403"/>
      <c r="F271" s="146">
        <f t="shared" si="8"/>
        <v>3333333</v>
      </c>
      <c r="G271" s="375">
        <f>G270+Bank3[[#This Row],[Money in/ (Money out)]]</f>
        <v>0</v>
      </c>
      <c r="I271" s="376">
        <f>IF(OR(C271="150 Directors advances", C271="120 accounts receivable", C271="720.2 Automobile - Insurance", C271="720.3 Automobile - License", C271="870.4 Rent - Insurance", C271="870.6 Rent - Property Tax", C271="870.7 Rent - Homeoffice", C271="870.9 Rent - Water"),
   0,
   IF(Dashboard!$F$5="Quick",
      IF(OR(C271="190 Automobile",C271="200 computer hardware",C271="210 Computer software",C271="220 Quickbooks software",C271="230 Office equipment",C271="240 Office furniture"),
         E271-(E271/(1+Dashboard!$F$4)),
         0
      ),
      IF(C271="750 Business promotion",
         E271-(E271/(1+4.793/100)),
         E271-(E271/(1+Dashboard!$F$4))
      )
   )
)</f>
        <v>0</v>
      </c>
      <c r="J271" s="26">
        <f>Bank3[[#This Row],[Money in/ (Money out)]]-Bank3[[#This Row],[GST/HST]]</f>
        <v>0</v>
      </c>
      <c r="L271" s="23">
        <f t="shared" si="9"/>
        <v>0</v>
      </c>
    </row>
    <row r="272" spans="4:12" x14ac:dyDescent="0.2">
      <c r="D272" s="397">
        <f>_xlfn.XLOOKUP(C:C,Table1[for Import to Bank Register dropdown],Table1[for Pivot],0,0,1)</f>
        <v>0</v>
      </c>
      <c r="E272" s="403"/>
      <c r="F272" s="146">
        <f t="shared" si="8"/>
        <v>3333333</v>
      </c>
      <c r="G272" s="375">
        <f>G271+Bank3[[#This Row],[Money in/ (Money out)]]</f>
        <v>0</v>
      </c>
      <c r="I272" s="376">
        <f>IF(OR(C272="150 Directors advances", C272="120 accounts receivable", C272="720.2 Automobile - Insurance", C272="720.3 Automobile - License", C272="870.4 Rent - Insurance", C272="870.6 Rent - Property Tax", C272="870.7 Rent - Homeoffice", C272="870.9 Rent - Water"),
   0,
   IF(Dashboard!$F$5="Quick",
      IF(OR(C272="190 Automobile",C272="200 computer hardware",C272="210 Computer software",C272="220 Quickbooks software",C272="230 Office equipment",C272="240 Office furniture"),
         E272-(E272/(1+Dashboard!$F$4)),
         0
      ),
      IF(C272="750 Business promotion",
         E272-(E272/(1+4.793/100)),
         E272-(E272/(1+Dashboard!$F$4))
      )
   )
)</f>
        <v>0</v>
      </c>
      <c r="J272" s="26">
        <f>Bank3[[#This Row],[Money in/ (Money out)]]-Bank3[[#This Row],[GST/HST]]</f>
        <v>0</v>
      </c>
      <c r="L272" s="23">
        <f t="shared" si="9"/>
        <v>0</v>
      </c>
    </row>
    <row r="273" spans="4:12" x14ac:dyDescent="0.2">
      <c r="D273" s="397">
        <f>_xlfn.XLOOKUP(C:C,Table1[for Import to Bank Register dropdown],Table1[for Pivot],0,0,1)</f>
        <v>0</v>
      </c>
      <c r="E273" s="403"/>
      <c r="F273" s="146">
        <f t="shared" si="8"/>
        <v>3333333</v>
      </c>
      <c r="G273" s="375">
        <f>G272+Bank3[[#This Row],[Money in/ (Money out)]]</f>
        <v>0</v>
      </c>
      <c r="I273" s="376">
        <f>IF(OR(C273="150 Directors advances", C273="120 accounts receivable", C273="720.2 Automobile - Insurance", C273="720.3 Automobile - License", C273="870.4 Rent - Insurance", C273="870.6 Rent - Property Tax", C273="870.7 Rent - Homeoffice", C273="870.9 Rent - Water"),
   0,
   IF(Dashboard!$F$5="Quick",
      IF(OR(C273="190 Automobile",C273="200 computer hardware",C273="210 Computer software",C273="220 Quickbooks software",C273="230 Office equipment",C273="240 Office furniture"),
         E273-(E273/(1+Dashboard!$F$4)),
         0
      ),
      IF(C273="750 Business promotion",
         E273-(E273/(1+4.793/100)),
         E273-(E273/(1+Dashboard!$F$4))
      )
   )
)</f>
        <v>0</v>
      </c>
      <c r="J273" s="26">
        <f>Bank3[[#This Row],[Money in/ (Money out)]]-Bank3[[#This Row],[GST/HST]]</f>
        <v>0</v>
      </c>
      <c r="L273" s="23">
        <f t="shared" si="9"/>
        <v>0</v>
      </c>
    </row>
    <row r="274" spans="4:12" x14ac:dyDescent="0.2">
      <c r="D274" s="397">
        <f>_xlfn.XLOOKUP(C:C,Table1[for Import to Bank Register dropdown],Table1[for Pivot],0,0,1)</f>
        <v>0</v>
      </c>
      <c r="E274" s="403"/>
      <c r="F274" s="146">
        <f t="shared" si="8"/>
        <v>3333333</v>
      </c>
      <c r="G274" s="375">
        <f>G273+Bank3[[#This Row],[Money in/ (Money out)]]</f>
        <v>0</v>
      </c>
      <c r="I274" s="376">
        <f>IF(OR(C274="150 Directors advances", C274="120 accounts receivable", C274="720.2 Automobile - Insurance", C274="720.3 Automobile - License", C274="870.4 Rent - Insurance", C274="870.6 Rent - Property Tax", C274="870.7 Rent - Homeoffice", C274="870.9 Rent - Water"),
   0,
   IF(Dashboard!$F$5="Quick",
      IF(OR(C274="190 Automobile",C274="200 computer hardware",C274="210 Computer software",C274="220 Quickbooks software",C274="230 Office equipment",C274="240 Office furniture"),
         E274-(E274/(1+Dashboard!$F$4)),
         0
      ),
      IF(C274="750 Business promotion",
         E274-(E274/(1+4.793/100)),
         E274-(E274/(1+Dashboard!$F$4))
      )
   )
)</f>
        <v>0</v>
      </c>
      <c r="J274" s="26">
        <f>Bank3[[#This Row],[Money in/ (Money out)]]-Bank3[[#This Row],[GST/HST]]</f>
        <v>0</v>
      </c>
      <c r="L274" s="23">
        <f t="shared" si="9"/>
        <v>0</v>
      </c>
    </row>
    <row r="275" spans="4:12" x14ac:dyDescent="0.2">
      <c r="D275" s="397">
        <f>_xlfn.XLOOKUP(C:C,Table1[for Import to Bank Register dropdown],Table1[for Pivot],0,0,1)</f>
        <v>0</v>
      </c>
      <c r="E275" s="403"/>
      <c r="F275" s="146">
        <f t="shared" si="8"/>
        <v>3333333</v>
      </c>
      <c r="G275" s="375">
        <f>G274+Bank3[[#This Row],[Money in/ (Money out)]]</f>
        <v>0</v>
      </c>
      <c r="I275" s="376">
        <f>IF(OR(C275="150 Directors advances", C275="120 accounts receivable", C275="720.2 Automobile - Insurance", C275="720.3 Automobile - License", C275="870.4 Rent - Insurance", C275="870.6 Rent - Property Tax", C275="870.7 Rent - Homeoffice", C275="870.9 Rent - Water"),
   0,
   IF(Dashboard!$F$5="Quick",
      IF(OR(C275="190 Automobile",C275="200 computer hardware",C275="210 Computer software",C275="220 Quickbooks software",C275="230 Office equipment",C275="240 Office furniture"),
         E275-(E275/(1+Dashboard!$F$4)),
         0
      ),
      IF(C275="750 Business promotion",
         E275-(E275/(1+4.793/100)),
         E275-(E275/(1+Dashboard!$F$4))
      )
   )
)</f>
        <v>0</v>
      </c>
      <c r="J275" s="26">
        <f>Bank3[[#This Row],[Money in/ (Money out)]]-Bank3[[#This Row],[GST/HST]]</f>
        <v>0</v>
      </c>
      <c r="L275" s="23">
        <f t="shared" si="9"/>
        <v>0</v>
      </c>
    </row>
    <row r="276" spans="4:12" x14ac:dyDescent="0.2">
      <c r="D276" s="397">
        <f>_xlfn.XLOOKUP(C:C,Table1[for Import to Bank Register dropdown],Table1[for Pivot],0,0,1)</f>
        <v>0</v>
      </c>
      <c r="E276" s="403"/>
      <c r="F276" s="146">
        <f t="shared" si="8"/>
        <v>3333333</v>
      </c>
      <c r="G276" s="375">
        <f>G275+Bank3[[#This Row],[Money in/ (Money out)]]</f>
        <v>0</v>
      </c>
      <c r="I276" s="376">
        <f>IF(OR(C276="150 Directors advances", C276="120 accounts receivable", C276="720.2 Automobile - Insurance", C276="720.3 Automobile - License", C276="870.4 Rent - Insurance", C276="870.6 Rent - Property Tax", C276="870.7 Rent - Homeoffice", C276="870.9 Rent - Water"),
   0,
   IF(Dashboard!$F$5="Quick",
      IF(OR(C276="190 Automobile",C276="200 computer hardware",C276="210 Computer software",C276="220 Quickbooks software",C276="230 Office equipment",C276="240 Office furniture"),
         E276-(E276/(1+Dashboard!$F$4)),
         0
      ),
      IF(C276="750 Business promotion",
         E276-(E276/(1+4.793/100)),
         E276-(E276/(1+Dashboard!$F$4))
      )
   )
)</f>
        <v>0</v>
      </c>
      <c r="J276" s="26">
        <f>Bank3[[#This Row],[Money in/ (Money out)]]-Bank3[[#This Row],[GST/HST]]</f>
        <v>0</v>
      </c>
      <c r="L276" s="23">
        <f t="shared" si="9"/>
        <v>0</v>
      </c>
    </row>
    <row r="277" spans="4:12" x14ac:dyDescent="0.2">
      <c r="D277" s="397">
        <f>_xlfn.XLOOKUP(C:C,Table1[for Import to Bank Register dropdown],Table1[for Pivot],0,0,1)</f>
        <v>0</v>
      </c>
      <c r="E277" s="403"/>
      <c r="F277" s="146">
        <f t="shared" si="8"/>
        <v>3333333</v>
      </c>
      <c r="G277" s="375">
        <f>G276+Bank3[[#This Row],[Money in/ (Money out)]]</f>
        <v>0</v>
      </c>
      <c r="I277" s="376">
        <f>IF(OR(C277="150 Directors advances", C277="120 accounts receivable", C277="720.2 Automobile - Insurance", C277="720.3 Automobile - License", C277="870.4 Rent - Insurance", C277="870.6 Rent - Property Tax", C277="870.7 Rent - Homeoffice", C277="870.9 Rent - Water"),
   0,
   IF(Dashboard!$F$5="Quick",
      IF(OR(C277="190 Automobile",C277="200 computer hardware",C277="210 Computer software",C277="220 Quickbooks software",C277="230 Office equipment",C277="240 Office furniture"),
         E277-(E277/(1+Dashboard!$F$4)),
         0
      ),
      IF(C277="750 Business promotion",
         E277-(E277/(1+4.793/100)),
         E277-(E277/(1+Dashboard!$F$4))
      )
   )
)</f>
        <v>0</v>
      </c>
      <c r="J277" s="26">
        <f>Bank3[[#This Row],[Money in/ (Money out)]]-Bank3[[#This Row],[GST/HST]]</f>
        <v>0</v>
      </c>
      <c r="L277" s="23">
        <f t="shared" si="9"/>
        <v>0</v>
      </c>
    </row>
    <row r="278" spans="4:12" x14ac:dyDescent="0.2">
      <c r="D278" s="397">
        <f>_xlfn.XLOOKUP(C:C,Table1[for Import to Bank Register dropdown],Table1[for Pivot],0,0,1)</f>
        <v>0</v>
      </c>
      <c r="E278" s="403"/>
      <c r="F278" s="146">
        <f t="shared" si="8"/>
        <v>3333333</v>
      </c>
      <c r="G278" s="375">
        <f>G277+Bank3[[#This Row],[Money in/ (Money out)]]</f>
        <v>0</v>
      </c>
      <c r="I278" s="376">
        <f>IF(OR(C278="150 Directors advances", C278="120 accounts receivable", C278="720.2 Automobile - Insurance", C278="720.3 Automobile - License", C278="870.4 Rent - Insurance", C278="870.6 Rent - Property Tax", C278="870.7 Rent - Homeoffice", C278="870.9 Rent - Water"),
   0,
   IF(Dashboard!$F$5="Quick",
      IF(OR(C278="190 Automobile",C278="200 computer hardware",C278="210 Computer software",C278="220 Quickbooks software",C278="230 Office equipment",C278="240 Office furniture"),
         E278-(E278/(1+Dashboard!$F$4)),
         0
      ),
      IF(C278="750 Business promotion",
         E278-(E278/(1+4.793/100)),
         E278-(E278/(1+Dashboard!$F$4))
      )
   )
)</f>
        <v>0</v>
      </c>
      <c r="J278" s="26">
        <f>Bank3[[#This Row],[Money in/ (Money out)]]-Bank3[[#This Row],[GST/HST]]</f>
        <v>0</v>
      </c>
      <c r="L278" s="23">
        <f t="shared" si="9"/>
        <v>0</v>
      </c>
    </row>
    <row r="279" spans="4:12" x14ac:dyDescent="0.2">
      <c r="D279" s="397">
        <f>_xlfn.XLOOKUP(C:C,Table1[for Import to Bank Register dropdown],Table1[for Pivot],0,0,1)</f>
        <v>0</v>
      </c>
      <c r="E279" s="403"/>
      <c r="F279" s="146">
        <f t="shared" si="8"/>
        <v>3333333</v>
      </c>
      <c r="G279" s="375">
        <f>G278+Bank3[[#This Row],[Money in/ (Money out)]]</f>
        <v>0</v>
      </c>
      <c r="I279" s="376">
        <f>IF(OR(C279="150 Directors advances", C279="120 accounts receivable", C279="720.2 Automobile - Insurance", C279="720.3 Automobile - License", C279="870.4 Rent - Insurance", C279="870.6 Rent - Property Tax", C279="870.7 Rent - Homeoffice", C279="870.9 Rent - Water"),
   0,
   IF(Dashboard!$F$5="Quick",
      IF(OR(C279="190 Automobile",C279="200 computer hardware",C279="210 Computer software",C279="220 Quickbooks software",C279="230 Office equipment",C279="240 Office furniture"),
         E279-(E279/(1+Dashboard!$F$4)),
         0
      ),
      IF(C279="750 Business promotion",
         E279-(E279/(1+4.793/100)),
         E279-(E279/(1+Dashboard!$F$4))
      )
   )
)</f>
        <v>0</v>
      </c>
      <c r="J279" s="26">
        <f>Bank3[[#This Row],[Money in/ (Money out)]]-Bank3[[#This Row],[GST/HST]]</f>
        <v>0</v>
      </c>
      <c r="L279" s="23">
        <f t="shared" si="9"/>
        <v>0</v>
      </c>
    </row>
    <row r="280" spans="4:12" x14ac:dyDescent="0.2">
      <c r="D280" s="397">
        <f>_xlfn.XLOOKUP(C:C,Table1[for Import to Bank Register dropdown],Table1[for Pivot],0,0,1)</f>
        <v>0</v>
      </c>
      <c r="E280" s="403"/>
      <c r="F280" s="146">
        <f t="shared" si="8"/>
        <v>3333333</v>
      </c>
      <c r="G280" s="375">
        <f>G279+Bank3[[#This Row],[Money in/ (Money out)]]</f>
        <v>0</v>
      </c>
      <c r="I280" s="376">
        <f>IF(OR(C280="150 Directors advances", C280="120 accounts receivable", C280="720.2 Automobile - Insurance", C280="720.3 Automobile - License", C280="870.4 Rent - Insurance", C280="870.6 Rent - Property Tax", C280="870.7 Rent - Homeoffice", C280="870.9 Rent - Water"),
   0,
   IF(Dashboard!$F$5="Quick",
      IF(OR(C280="190 Automobile",C280="200 computer hardware",C280="210 Computer software",C280="220 Quickbooks software",C280="230 Office equipment",C280="240 Office furniture"),
         E280-(E280/(1+Dashboard!$F$4)),
         0
      ),
      IF(C280="750 Business promotion",
         E280-(E280/(1+4.793/100)),
         E280-(E280/(1+Dashboard!$F$4))
      )
   )
)</f>
        <v>0</v>
      </c>
      <c r="J280" s="26">
        <f>Bank3[[#This Row],[Money in/ (Money out)]]-Bank3[[#This Row],[GST/HST]]</f>
        <v>0</v>
      </c>
      <c r="L280" s="23">
        <f t="shared" si="9"/>
        <v>0</v>
      </c>
    </row>
    <row r="281" spans="4:12" x14ac:dyDescent="0.2">
      <c r="D281" s="397">
        <f>_xlfn.XLOOKUP(C:C,Table1[for Import to Bank Register dropdown],Table1[for Pivot],0,0,1)</f>
        <v>0</v>
      </c>
      <c r="E281" s="403"/>
      <c r="F281" s="146">
        <f t="shared" si="8"/>
        <v>3333333</v>
      </c>
      <c r="G281" s="375">
        <f>G280+Bank3[[#This Row],[Money in/ (Money out)]]</f>
        <v>0</v>
      </c>
      <c r="I281" s="376">
        <f>IF(OR(C281="150 Directors advances", C281="120 accounts receivable", C281="720.2 Automobile - Insurance", C281="720.3 Automobile - License", C281="870.4 Rent - Insurance", C281="870.6 Rent - Property Tax", C281="870.7 Rent - Homeoffice", C281="870.9 Rent - Water"),
   0,
   IF(Dashboard!$F$5="Quick",
      IF(OR(C281="190 Automobile",C281="200 computer hardware",C281="210 Computer software",C281="220 Quickbooks software",C281="230 Office equipment",C281="240 Office furniture"),
         E281-(E281/(1+Dashboard!$F$4)),
         0
      ),
      IF(C281="750 Business promotion",
         E281-(E281/(1+4.793/100)),
         E281-(E281/(1+Dashboard!$F$4))
      )
   )
)</f>
        <v>0</v>
      </c>
      <c r="J281" s="26">
        <f>Bank3[[#This Row],[Money in/ (Money out)]]-Bank3[[#This Row],[GST/HST]]</f>
        <v>0</v>
      </c>
      <c r="L281" s="23">
        <f t="shared" si="9"/>
        <v>0</v>
      </c>
    </row>
    <row r="282" spans="4:12" x14ac:dyDescent="0.2">
      <c r="D282" s="397">
        <f>_xlfn.XLOOKUP(C:C,Table1[for Import to Bank Register dropdown],Table1[for Pivot],0,0,1)</f>
        <v>0</v>
      </c>
      <c r="E282" s="403"/>
      <c r="F282" s="146">
        <f t="shared" si="8"/>
        <v>3333333</v>
      </c>
      <c r="G282" s="375">
        <f>G281+Bank3[[#This Row],[Money in/ (Money out)]]</f>
        <v>0</v>
      </c>
      <c r="I282" s="376">
        <f>IF(OR(C282="150 Directors advances", C282="120 accounts receivable", C282="720.2 Automobile - Insurance", C282="720.3 Automobile - License", C282="870.4 Rent - Insurance", C282="870.6 Rent - Property Tax", C282="870.7 Rent - Homeoffice", C282="870.9 Rent - Water"),
   0,
   IF(Dashboard!$F$5="Quick",
      IF(OR(C282="190 Automobile",C282="200 computer hardware",C282="210 Computer software",C282="220 Quickbooks software",C282="230 Office equipment",C282="240 Office furniture"),
         E282-(E282/(1+Dashboard!$F$4)),
         0
      ),
      IF(C282="750 Business promotion",
         E282-(E282/(1+4.793/100)),
         E282-(E282/(1+Dashboard!$F$4))
      )
   )
)</f>
        <v>0</v>
      </c>
      <c r="J282" s="26">
        <f>Bank3[[#This Row],[Money in/ (Money out)]]-Bank3[[#This Row],[GST/HST]]</f>
        <v>0</v>
      </c>
      <c r="L282" s="23">
        <f t="shared" si="9"/>
        <v>0</v>
      </c>
    </row>
    <row r="283" spans="4:12" x14ac:dyDescent="0.2">
      <c r="D283" s="397">
        <f>_xlfn.XLOOKUP(C:C,Table1[for Import to Bank Register dropdown],Table1[for Pivot],0,0,1)</f>
        <v>0</v>
      </c>
      <c r="E283" s="403"/>
      <c r="F283" s="146">
        <f t="shared" si="8"/>
        <v>3333333</v>
      </c>
      <c r="G283" s="375">
        <f>G282+Bank3[[#This Row],[Money in/ (Money out)]]</f>
        <v>0</v>
      </c>
      <c r="I283" s="376">
        <f>IF(OR(C283="150 Directors advances", C283="120 accounts receivable", C283="720.2 Automobile - Insurance", C283="720.3 Automobile - License", C283="870.4 Rent - Insurance", C283="870.6 Rent - Property Tax", C283="870.7 Rent - Homeoffice", C283="870.9 Rent - Water"),
   0,
   IF(Dashboard!$F$5="Quick",
      IF(OR(C283="190 Automobile",C283="200 computer hardware",C283="210 Computer software",C283="220 Quickbooks software",C283="230 Office equipment",C283="240 Office furniture"),
         E283-(E283/(1+Dashboard!$F$4)),
         0
      ),
      IF(C283="750 Business promotion",
         E283-(E283/(1+4.793/100)),
         E283-(E283/(1+Dashboard!$F$4))
      )
   )
)</f>
        <v>0</v>
      </c>
      <c r="J283" s="26">
        <f>Bank3[[#This Row],[Money in/ (Money out)]]-Bank3[[#This Row],[GST/HST]]</f>
        <v>0</v>
      </c>
      <c r="L283" s="23">
        <f t="shared" si="9"/>
        <v>0</v>
      </c>
    </row>
    <row r="284" spans="4:12" x14ac:dyDescent="0.2">
      <c r="D284" s="397">
        <f>_xlfn.XLOOKUP(C:C,Table1[for Import to Bank Register dropdown],Table1[for Pivot],0,0,1)</f>
        <v>0</v>
      </c>
      <c r="E284" s="403"/>
      <c r="F284" s="146">
        <f t="shared" si="8"/>
        <v>3333333</v>
      </c>
      <c r="G284" s="375">
        <f>G283+Bank3[[#This Row],[Money in/ (Money out)]]</f>
        <v>0</v>
      </c>
      <c r="I284" s="376">
        <f>IF(OR(C284="150 Directors advances", C284="120 accounts receivable", C284="720.2 Automobile - Insurance", C284="720.3 Automobile - License", C284="870.4 Rent - Insurance", C284="870.6 Rent - Property Tax", C284="870.7 Rent - Homeoffice", C284="870.9 Rent - Water"),
   0,
   IF(Dashboard!$F$5="Quick",
      IF(OR(C284="190 Automobile",C284="200 computer hardware",C284="210 Computer software",C284="220 Quickbooks software",C284="230 Office equipment",C284="240 Office furniture"),
         E284-(E284/(1+Dashboard!$F$4)),
         0
      ),
      IF(C284="750 Business promotion",
         E284-(E284/(1+4.793/100)),
         E284-(E284/(1+Dashboard!$F$4))
      )
   )
)</f>
        <v>0</v>
      </c>
      <c r="J284" s="26">
        <f>Bank3[[#This Row],[Money in/ (Money out)]]-Bank3[[#This Row],[GST/HST]]</f>
        <v>0</v>
      </c>
      <c r="L284" s="23">
        <f t="shared" si="9"/>
        <v>0</v>
      </c>
    </row>
    <row r="285" spans="4:12" x14ac:dyDescent="0.2">
      <c r="D285" s="397">
        <f>_xlfn.XLOOKUP(C:C,Table1[for Import to Bank Register dropdown],Table1[for Pivot],0,0,1)</f>
        <v>0</v>
      </c>
      <c r="E285" s="403"/>
      <c r="F285" s="146">
        <f t="shared" si="8"/>
        <v>3333333</v>
      </c>
      <c r="G285" s="375">
        <f>G284+Bank3[[#This Row],[Money in/ (Money out)]]</f>
        <v>0</v>
      </c>
      <c r="I285" s="376">
        <f>IF(OR(C285="150 Directors advances", C285="120 accounts receivable", C285="720.2 Automobile - Insurance", C285="720.3 Automobile - License", C285="870.4 Rent - Insurance", C285="870.6 Rent - Property Tax", C285="870.7 Rent - Homeoffice", C285="870.9 Rent - Water"),
   0,
   IF(Dashboard!$F$5="Quick",
      IF(OR(C285="190 Automobile",C285="200 computer hardware",C285="210 Computer software",C285="220 Quickbooks software",C285="230 Office equipment",C285="240 Office furniture"),
         E285-(E285/(1+Dashboard!$F$4)),
         0
      ),
      IF(C285="750 Business promotion",
         E285-(E285/(1+4.793/100)),
         E285-(E285/(1+Dashboard!$F$4))
      )
   )
)</f>
        <v>0</v>
      </c>
      <c r="J285" s="26">
        <f>Bank3[[#This Row],[Money in/ (Money out)]]-Bank3[[#This Row],[GST/HST]]</f>
        <v>0</v>
      </c>
      <c r="L285" s="23">
        <f t="shared" si="9"/>
        <v>0</v>
      </c>
    </row>
    <row r="286" spans="4:12" x14ac:dyDescent="0.2">
      <c r="D286" s="397">
        <f>_xlfn.XLOOKUP(C:C,Table1[for Import to Bank Register dropdown],Table1[for Pivot],0,0,1)</f>
        <v>0</v>
      </c>
      <c r="E286" s="403"/>
      <c r="F286" s="146">
        <f t="shared" si="8"/>
        <v>3333333</v>
      </c>
      <c r="G286" s="375">
        <f>G285+Bank3[[#This Row],[Money in/ (Money out)]]</f>
        <v>0</v>
      </c>
      <c r="I286" s="376">
        <f>IF(OR(C286="150 Directors advances", C286="120 accounts receivable", C286="720.2 Automobile - Insurance", C286="720.3 Automobile - License", C286="870.4 Rent - Insurance", C286="870.6 Rent - Property Tax", C286="870.7 Rent - Homeoffice", C286="870.9 Rent - Water"),
   0,
   IF(Dashboard!$F$5="Quick",
      IF(OR(C286="190 Automobile",C286="200 computer hardware",C286="210 Computer software",C286="220 Quickbooks software",C286="230 Office equipment",C286="240 Office furniture"),
         E286-(E286/(1+Dashboard!$F$4)),
         0
      ),
      IF(C286="750 Business promotion",
         E286-(E286/(1+4.793/100)),
         E286-(E286/(1+Dashboard!$F$4))
      )
   )
)</f>
        <v>0</v>
      </c>
      <c r="J286" s="26">
        <f>Bank3[[#This Row],[Money in/ (Money out)]]-Bank3[[#This Row],[GST/HST]]</f>
        <v>0</v>
      </c>
      <c r="L286" s="23">
        <f t="shared" si="9"/>
        <v>0</v>
      </c>
    </row>
    <row r="287" spans="4:12" x14ac:dyDescent="0.2">
      <c r="D287" s="397">
        <f>_xlfn.XLOOKUP(C:C,Table1[for Import to Bank Register dropdown],Table1[for Pivot],0,0,1)</f>
        <v>0</v>
      </c>
      <c r="E287" s="403"/>
      <c r="F287" s="146">
        <f t="shared" si="8"/>
        <v>3333333</v>
      </c>
      <c r="G287" s="375">
        <f>G286+Bank3[[#This Row],[Money in/ (Money out)]]</f>
        <v>0</v>
      </c>
      <c r="I287" s="376">
        <f>IF(OR(C287="150 Directors advances", C287="120 accounts receivable", C287="720.2 Automobile - Insurance", C287="720.3 Automobile - License", C287="870.4 Rent - Insurance", C287="870.6 Rent - Property Tax", C287="870.7 Rent - Homeoffice", C287="870.9 Rent - Water"),
   0,
   IF(Dashboard!$F$5="Quick",
      IF(OR(C287="190 Automobile",C287="200 computer hardware",C287="210 Computer software",C287="220 Quickbooks software",C287="230 Office equipment",C287="240 Office furniture"),
         E287-(E287/(1+Dashboard!$F$4)),
         0
      ),
      IF(C287="750 Business promotion",
         E287-(E287/(1+4.793/100)),
         E287-(E287/(1+Dashboard!$F$4))
      )
   )
)</f>
        <v>0</v>
      </c>
      <c r="J287" s="26">
        <f>Bank3[[#This Row],[Money in/ (Money out)]]-Bank3[[#This Row],[GST/HST]]</f>
        <v>0</v>
      </c>
      <c r="L287" s="23">
        <f t="shared" si="9"/>
        <v>0</v>
      </c>
    </row>
    <row r="288" spans="4:12" x14ac:dyDescent="0.2">
      <c r="D288" s="397">
        <f>_xlfn.XLOOKUP(C:C,Table1[for Import to Bank Register dropdown],Table1[for Pivot],0,0,1)</f>
        <v>0</v>
      </c>
      <c r="E288" s="403"/>
      <c r="F288" s="146">
        <f t="shared" si="8"/>
        <v>3333333</v>
      </c>
      <c r="G288" s="375">
        <f>G287+Bank3[[#This Row],[Money in/ (Money out)]]</f>
        <v>0</v>
      </c>
      <c r="I288" s="376">
        <f>IF(OR(C288="150 Directors advances", C288="120 accounts receivable", C288="720.2 Automobile - Insurance", C288="720.3 Automobile - License", C288="870.4 Rent - Insurance", C288="870.6 Rent - Property Tax", C288="870.7 Rent - Homeoffice", C288="870.9 Rent - Water"),
   0,
   IF(Dashboard!$F$5="Quick",
      IF(OR(C288="190 Automobile",C288="200 computer hardware",C288="210 Computer software",C288="220 Quickbooks software",C288="230 Office equipment",C288="240 Office furniture"),
         E288-(E288/(1+Dashboard!$F$4)),
         0
      ),
      IF(C288="750 Business promotion",
         E288-(E288/(1+4.793/100)),
         E288-(E288/(1+Dashboard!$F$4))
      )
   )
)</f>
        <v>0</v>
      </c>
      <c r="J288" s="26">
        <f>Bank3[[#This Row],[Money in/ (Money out)]]-Bank3[[#This Row],[GST/HST]]</f>
        <v>0</v>
      </c>
      <c r="L288" s="23">
        <f t="shared" si="9"/>
        <v>0</v>
      </c>
    </row>
    <row r="289" spans="4:12" x14ac:dyDescent="0.2">
      <c r="D289" s="397">
        <f>_xlfn.XLOOKUP(C:C,Table1[for Import to Bank Register dropdown],Table1[for Pivot],0,0,1)</f>
        <v>0</v>
      </c>
      <c r="E289" s="403"/>
      <c r="F289" s="146">
        <f t="shared" si="8"/>
        <v>3333333</v>
      </c>
      <c r="G289" s="375">
        <f>G288+Bank3[[#This Row],[Money in/ (Money out)]]</f>
        <v>0</v>
      </c>
      <c r="I289" s="376">
        <f>IF(OR(C289="150 Directors advances", C289="120 accounts receivable", C289="720.2 Automobile - Insurance", C289="720.3 Automobile - License", C289="870.4 Rent - Insurance", C289="870.6 Rent - Property Tax", C289="870.7 Rent - Homeoffice", C289="870.9 Rent - Water"),
   0,
   IF(Dashboard!$F$5="Quick",
      IF(OR(C289="190 Automobile",C289="200 computer hardware",C289="210 Computer software",C289="220 Quickbooks software",C289="230 Office equipment",C289="240 Office furniture"),
         E289-(E289/(1+Dashboard!$F$4)),
         0
      ),
      IF(C289="750 Business promotion",
         E289-(E289/(1+4.793/100)),
         E289-(E289/(1+Dashboard!$F$4))
      )
   )
)</f>
        <v>0</v>
      </c>
      <c r="J289" s="26">
        <f>Bank3[[#This Row],[Money in/ (Money out)]]-Bank3[[#This Row],[GST/HST]]</f>
        <v>0</v>
      </c>
      <c r="L289" s="23">
        <f t="shared" si="9"/>
        <v>0</v>
      </c>
    </row>
    <row r="290" spans="4:12" x14ac:dyDescent="0.2">
      <c r="D290" s="397">
        <f>_xlfn.XLOOKUP(C:C,Table1[for Import to Bank Register dropdown],Table1[for Pivot],0,0,1)</f>
        <v>0</v>
      </c>
      <c r="E290" s="403"/>
      <c r="F290" s="146">
        <f t="shared" si="8"/>
        <v>3333333</v>
      </c>
      <c r="G290" s="375">
        <f>G289+Bank3[[#This Row],[Money in/ (Money out)]]</f>
        <v>0</v>
      </c>
      <c r="I290" s="376">
        <f>IF(OR(C290="150 Directors advances", C290="120 accounts receivable", C290="720.2 Automobile - Insurance", C290="720.3 Automobile - License", C290="870.4 Rent - Insurance", C290="870.6 Rent - Property Tax", C290="870.7 Rent - Homeoffice", C290="870.9 Rent - Water"),
   0,
   IF(Dashboard!$F$5="Quick",
      IF(OR(C290="190 Automobile",C290="200 computer hardware",C290="210 Computer software",C290="220 Quickbooks software",C290="230 Office equipment",C290="240 Office furniture"),
         E290-(E290/(1+Dashboard!$F$4)),
         0
      ),
      IF(C290="750 Business promotion",
         E290-(E290/(1+4.793/100)),
         E290-(E290/(1+Dashboard!$F$4))
      )
   )
)</f>
        <v>0</v>
      </c>
      <c r="J290" s="26">
        <f>Bank3[[#This Row],[Money in/ (Money out)]]-Bank3[[#This Row],[GST/HST]]</f>
        <v>0</v>
      </c>
      <c r="L290" s="23">
        <f t="shared" si="9"/>
        <v>0</v>
      </c>
    </row>
    <row r="291" spans="4:12" x14ac:dyDescent="0.2">
      <c r="D291" s="397">
        <f>_xlfn.XLOOKUP(C:C,Table1[for Import to Bank Register dropdown],Table1[for Pivot],0,0,1)</f>
        <v>0</v>
      </c>
      <c r="E291" s="403"/>
      <c r="F291" s="146">
        <f t="shared" si="8"/>
        <v>3333333</v>
      </c>
      <c r="G291" s="375">
        <f>G290+Bank3[[#This Row],[Money in/ (Money out)]]</f>
        <v>0</v>
      </c>
      <c r="I291" s="376">
        <f>IF(OR(C291="150 Directors advances", C291="120 accounts receivable", C291="720.2 Automobile - Insurance", C291="720.3 Automobile - License", C291="870.4 Rent - Insurance", C291="870.6 Rent - Property Tax", C291="870.7 Rent - Homeoffice", C291="870.9 Rent - Water"),
   0,
   IF(Dashboard!$F$5="Quick",
      IF(OR(C291="190 Automobile",C291="200 computer hardware",C291="210 Computer software",C291="220 Quickbooks software",C291="230 Office equipment",C291="240 Office furniture"),
         E291-(E291/(1+Dashboard!$F$4)),
         0
      ),
      IF(C291="750 Business promotion",
         E291-(E291/(1+4.793/100)),
         E291-(E291/(1+Dashboard!$F$4))
      )
   )
)</f>
        <v>0</v>
      </c>
      <c r="J291" s="26">
        <f>Bank3[[#This Row],[Money in/ (Money out)]]-Bank3[[#This Row],[GST/HST]]</f>
        <v>0</v>
      </c>
      <c r="L291" s="23">
        <f t="shared" si="9"/>
        <v>0</v>
      </c>
    </row>
    <row r="292" spans="4:12" x14ac:dyDescent="0.2">
      <c r="D292" s="397">
        <f>_xlfn.XLOOKUP(C:C,Table1[for Import to Bank Register dropdown],Table1[for Pivot],0,0,1)</f>
        <v>0</v>
      </c>
      <c r="E292" s="403"/>
      <c r="F292" s="146">
        <f t="shared" si="8"/>
        <v>3333333</v>
      </c>
      <c r="G292" s="375">
        <f>G291+Bank3[[#This Row],[Money in/ (Money out)]]</f>
        <v>0</v>
      </c>
      <c r="I292" s="376">
        <f>IF(OR(C292="150 Directors advances", C292="120 accounts receivable", C292="720.2 Automobile - Insurance", C292="720.3 Automobile - License", C292="870.4 Rent - Insurance", C292="870.6 Rent - Property Tax", C292="870.7 Rent - Homeoffice", C292="870.9 Rent - Water"),
   0,
   IF(Dashboard!$F$5="Quick",
      IF(OR(C292="190 Automobile",C292="200 computer hardware",C292="210 Computer software",C292="220 Quickbooks software",C292="230 Office equipment",C292="240 Office furniture"),
         E292-(E292/(1+Dashboard!$F$4)),
         0
      ),
      IF(C292="750 Business promotion",
         E292-(E292/(1+4.793/100)),
         E292-(E292/(1+Dashboard!$F$4))
      )
   )
)</f>
        <v>0</v>
      </c>
      <c r="J292" s="26">
        <f>Bank3[[#This Row],[Money in/ (Money out)]]-Bank3[[#This Row],[GST/HST]]</f>
        <v>0</v>
      </c>
      <c r="L292" s="23">
        <f t="shared" si="9"/>
        <v>0</v>
      </c>
    </row>
    <row r="293" spans="4:12" x14ac:dyDescent="0.2">
      <c r="D293" s="397">
        <f>_xlfn.XLOOKUP(C:C,Table1[for Import to Bank Register dropdown],Table1[for Pivot],0,0,1)</f>
        <v>0</v>
      </c>
      <c r="E293" s="403"/>
      <c r="F293" s="146">
        <f t="shared" si="8"/>
        <v>3333333</v>
      </c>
      <c r="G293" s="375">
        <f>G292+Bank3[[#This Row],[Money in/ (Money out)]]</f>
        <v>0</v>
      </c>
      <c r="I293" s="376">
        <f>IF(OR(C293="150 Directors advances", C293="120 accounts receivable", C293="720.2 Automobile - Insurance", C293="720.3 Automobile - License", C293="870.4 Rent - Insurance", C293="870.6 Rent - Property Tax", C293="870.7 Rent - Homeoffice", C293="870.9 Rent - Water"),
   0,
   IF(Dashboard!$F$5="Quick",
      IF(OR(C293="190 Automobile",C293="200 computer hardware",C293="210 Computer software",C293="220 Quickbooks software",C293="230 Office equipment",C293="240 Office furniture"),
         E293-(E293/(1+Dashboard!$F$4)),
         0
      ),
      IF(C293="750 Business promotion",
         E293-(E293/(1+4.793/100)),
         E293-(E293/(1+Dashboard!$F$4))
      )
   )
)</f>
        <v>0</v>
      </c>
      <c r="J293" s="26">
        <f>Bank3[[#This Row],[Money in/ (Money out)]]-Bank3[[#This Row],[GST/HST]]</f>
        <v>0</v>
      </c>
      <c r="L293" s="23">
        <f t="shared" si="9"/>
        <v>0</v>
      </c>
    </row>
    <row r="294" spans="4:12" x14ac:dyDescent="0.2">
      <c r="D294" s="397">
        <f>_xlfn.XLOOKUP(C:C,Table1[for Import to Bank Register dropdown],Table1[for Pivot],0,0,1)</f>
        <v>0</v>
      </c>
      <c r="E294" s="403"/>
      <c r="F294" s="146">
        <f t="shared" si="8"/>
        <v>3333333</v>
      </c>
      <c r="G294" s="375">
        <f>G293+Bank3[[#This Row],[Money in/ (Money out)]]</f>
        <v>0</v>
      </c>
      <c r="I294" s="376">
        <f>IF(OR(C294="150 Directors advances", C294="120 accounts receivable", C294="720.2 Automobile - Insurance", C294="720.3 Automobile - License", C294="870.4 Rent - Insurance", C294="870.6 Rent - Property Tax", C294="870.7 Rent - Homeoffice", C294="870.9 Rent - Water"),
   0,
   IF(Dashboard!$F$5="Quick",
      IF(OR(C294="190 Automobile",C294="200 computer hardware",C294="210 Computer software",C294="220 Quickbooks software",C294="230 Office equipment",C294="240 Office furniture"),
         E294-(E294/(1+Dashboard!$F$4)),
         0
      ),
      IF(C294="750 Business promotion",
         E294-(E294/(1+4.793/100)),
         E294-(E294/(1+Dashboard!$F$4))
      )
   )
)</f>
        <v>0</v>
      </c>
      <c r="J294" s="26">
        <f>Bank3[[#This Row],[Money in/ (Money out)]]-Bank3[[#This Row],[GST/HST]]</f>
        <v>0</v>
      </c>
      <c r="L294" s="23">
        <f t="shared" si="9"/>
        <v>0</v>
      </c>
    </row>
    <row r="295" spans="4:12" x14ac:dyDescent="0.2">
      <c r="D295" s="397">
        <f>_xlfn.XLOOKUP(C:C,Table1[for Import to Bank Register dropdown],Table1[for Pivot],0,0,1)</f>
        <v>0</v>
      </c>
      <c r="E295" s="403"/>
      <c r="F295" s="146">
        <f t="shared" si="8"/>
        <v>3333333</v>
      </c>
      <c r="G295" s="375">
        <f>G294+Bank3[[#This Row],[Money in/ (Money out)]]</f>
        <v>0</v>
      </c>
      <c r="I295" s="376">
        <f>IF(OR(C295="150 Directors advances", C295="120 accounts receivable", C295="720.2 Automobile - Insurance", C295="720.3 Automobile - License", C295="870.4 Rent - Insurance", C295="870.6 Rent - Property Tax", C295="870.7 Rent - Homeoffice", C295="870.9 Rent - Water"),
   0,
   IF(Dashboard!$F$5="Quick",
      IF(OR(C295="190 Automobile",C295="200 computer hardware",C295="210 Computer software",C295="220 Quickbooks software",C295="230 Office equipment",C295="240 Office furniture"),
         E295-(E295/(1+Dashboard!$F$4)),
         0
      ),
      IF(C295="750 Business promotion",
         E295-(E295/(1+4.793/100)),
         E295-(E295/(1+Dashboard!$F$4))
      )
   )
)</f>
        <v>0</v>
      </c>
      <c r="J295" s="26">
        <f>Bank3[[#This Row],[Money in/ (Money out)]]-Bank3[[#This Row],[GST/HST]]</f>
        <v>0</v>
      </c>
      <c r="L295" s="23">
        <f t="shared" si="9"/>
        <v>0</v>
      </c>
    </row>
    <row r="296" spans="4:12" x14ac:dyDescent="0.2">
      <c r="D296" s="397">
        <f>_xlfn.XLOOKUP(C:C,Table1[for Import to Bank Register dropdown],Table1[for Pivot],0,0,1)</f>
        <v>0</v>
      </c>
      <c r="E296" s="403"/>
      <c r="F296" s="146">
        <f t="shared" si="8"/>
        <v>3333333</v>
      </c>
      <c r="G296" s="375">
        <f>G295+Bank3[[#This Row],[Money in/ (Money out)]]</f>
        <v>0</v>
      </c>
      <c r="I296" s="376">
        <f>IF(OR(C296="150 Directors advances", C296="120 accounts receivable", C296="720.2 Automobile - Insurance", C296="720.3 Automobile - License", C296="870.4 Rent - Insurance", C296="870.6 Rent - Property Tax", C296="870.7 Rent - Homeoffice", C296="870.9 Rent - Water"),
   0,
   IF(Dashboard!$F$5="Quick",
      IF(OR(C296="190 Automobile",C296="200 computer hardware",C296="210 Computer software",C296="220 Quickbooks software",C296="230 Office equipment",C296="240 Office furniture"),
         E296-(E296/(1+Dashboard!$F$4)),
         0
      ),
      IF(C296="750 Business promotion",
         E296-(E296/(1+4.793/100)),
         E296-(E296/(1+Dashboard!$F$4))
      )
   )
)</f>
        <v>0</v>
      </c>
      <c r="J296" s="26">
        <f>Bank3[[#This Row],[Money in/ (Money out)]]-Bank3[[#This Row],[GST/HST]]</f>
        <v>0</v>
      </c>
      <c r="L296" s="23">
        <f t="shared" si="9"/>
        <v>0</v>
      </c>
    </row>
    <row r="297" spans="4:12" x14ac:dyDescent="0.2">
      <c r="D297" s="397">
        <f>_xlfn.XLOOKUP(C:C,Table1[for Import to Bank Register dropdown],Table1[for Pivot],0,0,1)</f>
        <v>0</v>
      </c>
      <c r="E297" s="403"/>
      <c r="F297" s="146">
        <f t="shared" si="8"/>
        <v>3333333</v>
      </c>
      <c r="G297" s="375">
        <f>G296+Bank3[[#This Row],[Money in/ (Money out)]]</f>
        <v>0</v>
      </c>
      <c r="I297" s="376">
        <f>IF(OR(C297="150 Directors advances", C297="120 accounts receivable", C297="720.2 Automobile - Insurance", C297="720.3 Automobile - License", C297="870.4 Rent - Insurance", C297="870.6 Rent - Property Tax", C297="870.7 Rent - Homeoffice", C297="870.9 Rent - Water"),
   0,
   IF(Dashboard!$F$5="Quick",
      IF(OR(C297="190 Automobile",C297="200 computer hardware",C297="210 Computer software",C297="220 Quickbooks software",C297="230 Office equipment",C297="240 Office furniture"),
         E297-(E297/(1+Dashboard!$F$4)),
         0
      ),
      IF(C297="750 Business promotion",
         E297-(E297/(1+4.793/100)),
         E297-(E297/(1+Dashboard!$F$4))
      )
   )
)</f>
        <v>0</v>
      </c>
      <c r="J297" s="26">
        <f>Bank3[[#This Row],[Money in/ (Money out)]]-Bank3[[#This Row],[GST/HST]]</f>
        <v>0</v>
      </c>
      <c r="L297" s="23">
        <f t="shared" si="9"/>
        <v>0</v>
      </c>
    </row>
    <row r="298" spans="4:12" x14ac:dyDescent="0.2">
      <c r="D298" s="397">
        <f>_xlfn.XLOOKUP(C:C,Table1[for Import to Bank Register dropdown],Table1[for Pivot],0,0,1)</f>
        <v>0</v>
      </c>
      <c r="E298" s="403"/>
      <c r="F298" s="146">
        <f t="shared" si="8"/>
        <v>3333333</v>
      </c>
      <c r="G298" s="375">
        <f>G297+Bank3[[#This Row],[Money in/ (Money out)]]</f>
        <v>0</v>
      </c>
      <c r="I298" s="376">
        <f>IF(OR(C298="150 Directors advances", C298="120 accounts receivable", C298="720.2 Automobile - Insurance", C298="720.3 Automobile - License", C298="870.4 Rent - Insurance", C298="870.6 Rent - Property Tax", C298="870.7 Rent - Homeoffice", C298="870.9 Rent - Water"),
   0,
   IF(Dashboard!$F$5="Quick",
      IF(OR(C298="190 Automobile",C298="200 computer hardware",C298="210 Computer software",C298="220 Quickbooks software",C298="230 Office equipment",C298="240 Office furniture"),
         E298-(E298/(1+Dashboard!$F$4)),
         0
      ),
      IF(C298="750 Business promotion",
         E298-(E298/(1+4.793/100)),
         E298-(E298/(1+Dashboard!$F$4))
      )
   )
)</f>
        <v>0</v>
      </c>
      <c r="J298" s="26">
        <f>Bank3[[#This Row],[Money in/ (Money out)]]-Bank3[[#This Row],[GST/HST]]</f>
        <v>0</v>
      </c>
      <c r="L298" s="23">
        <f t="shared" si="9"/>
        <v>0</v>
      </c>
    </row>
    <row r="299" spans="4:12" x14ac:dyDescent="0.2">
      <c r="D299" s="397">
        <f>_xlfn.XLOOKUP(C:C,Table1[for Import to Bank Register dropdown],Table1[for Pivot],0,0,1)</f>
        <v>0</v>
      </c>
      <c r="E299" s="403"/>
      <c r="F299" s="146">
        <f t="shared" si="8"/>
        <v>3333333</v>
      </c>
      <c r="G299" s="375">
        <f>G298+Bank3[[#This Row],[Money in/ (Money out)]]</f>
        <v>0</v>
      </c>
      <c r="I299" s="376">
        <f>IF(OR(C299="150 Directors advances", C299="120 accounts receivable", C299="720.2 Automobile - Insurance", C299="720.3 Automobile - License", C299="870.4 Rent - Insurance", C299="870.6 Rent - Property Tax", C299="870.7 Rent - Homeoffice", C299="870.9 Rent - Water"),
   0,
   IF(Dashboard!$F$5="Quick",
      IF(OR(C299="190 Automobile",C299="200 computer hardware",C299="210 Computer software",C299="220 Quickbooks software",C299="230 Office equipment",C299="240 Office furniture"),
         E299-(E299/(1+Dashboard!$F$4)),
         0
      ),
      IF(C299="750 Business promotion",
         E299-(E299/(1+4.793/100)),
         E299-(E299/(1+Dashboard!$F$4))
      )
   )
)</f>
        <v>0</v>
      </c>
      <c r="J299" s="26">
        <f>Bank3[[#This Row],[Money in/ (Money out)]]-Bank3[[#This Row],[GST/HST]]</f>
        <v>0</v>
      </c>
      <c r="L299" s="23">
        <f t="shared" si="9"/>
        <v>0</v>
      </c>
    </row>
    <row r="300" spans="4:12" x14ac:dyDescent="0.2">
      <c r="D300" s="397">
        <f>_xlfn.XLOOKUP(C:C,Table1[for Import to Bank Register dropdown],Table1[for Pivot],0,0,1)</f>
        <v>0</v>
      </c>
      <c r="E300" s="403"/>
      <c r="F300" s="146">
        <f t="shared" si="8"/>
        <v>3333333</v>
      </c>
      <c r="G300" s="375">
        <f>G299+Bank3[[#This Row],[Money in/ (Money out)]]</f>
        <v>0</v>
      </c>
      <c r="I300" s="376">
        <f>IF(OR(C300="150 Directors advances", C300="120 accounts receivable", C300="720.2 Automobile - Insurance", C300="720.3 Automobile - License", C300="870.4 Rent - Insurance", C300="870.6 Rent - Property Tax", C300="870.7 Rent - Homeoffice", C300="870.9 Rent - Water"),
   0,
   IF(Dashboard!$F$5="Quick",
      IF(OR(C300="190 Automobile",C300="200 computer hardware",C300="210 Computer software",C300="220 Quickbooks software",C300="230 Office equipment",C300="240 Office furniture"),
         E300-(E300/(1+Dashboard!$F$4)),
         0
      ),
      IF(C300="750 Business promotion",
         E300-(E300/(1+4.793/100)),
         E300-(E300/(1+Dashboard!$F$4))
      )
   )
)</f>
        <v>0</v>
      </c>
      <c r="J300" s="26">
        <f>Bank3[[#This Row],[Money in/ (Money out)]]-Bank3[[#This Row],[GST/HST]]</f>
        <v>0</v>
      </c>
      <c r="L300" s="23">
        <f t="shared" si="9"/>
        <v>0</v>
      </c>
    </row>
    <row r="301" spans="4:12" x14ac:dyDescent="0.2">
      <c r="D301" s="397">
        <f>_xlfn.XLOOKUP(C:C,Table1[for Import to Bank Register dropdown],Table1[for Pivot],0,0,1)</f>
        <v>0</v>
      </c>
      <c r="E301" s="403"/>
      <c r="F301" s="146">
        <f t="shared" si="8"/>
        <v>3333333</v>
      </c>
      <c r="G301" s="375">
        <f>G300+Bank3[[#This Row],[Money in/ (Money out)]]</f>
        <v>0</v>
      </c>
      <c r="I301" s="376">
        <f>IF(OR(C301="150 Directors advances", C301="120 accounts receivable", C301="720.2 Automobile - Insurance", C301="720.3 Automobile - License", C301="870.4 Rent - Insurance", C301="870.6 Rent - Property Tax", C301="870.7 Rent - Homeoffice", C301="870.9 Rent - Water"),
   0,
   IF(Dashboard!$F$5="Quick",
      IF(OR(C301="190 Automobile",C301="200 computer hardware",C301="210 Computer software",C301="220 Quickbooks software",C301="230 Office equipment",C301="240 Office furniture"),
         E301-(E301/(1+Dashboard!$F$4)),
         0
      ),
      IF(C301="750 Business promotion",
         E301-(E301/(1+4.793/100)),
         E301-(E301/(1+Dashboard!$F$4))
      )
   )
)</f>
        <v>0</v>
      </c>
      <c r="J301" s="26">
        <f>Bank3[[#This Row],[Money in/ (Money out)]]-Bank3[[#This Row],[GST/HST]]</f>
        <v>0</v>
      </c>
      <c r="L301" s="23">
        <f t="shared" si="9"/>
        <v>0</v>
      </c>
    </row>
    <row r="302" spans="4:12" x14ac:dyDescent="0.2">
      <c r="D302" s="397">
        <f>_xlfn.XLOOKUP(C:C,Table1[for Import to Bank Register dropdown],Table1[for Pivot],0,0,1)</f>
        <v>0</v>
      </c>
      <c r="E302" s="403"/>
      <c r="F302" s="146">
        <f t="shared" si="8"/>
        <v>3333333</v>
      </c>
      <c r="G302" s="375">
        <f>G301+Bank3[[#This Row],[Money in/ (Money out)]]</f>
        <v>0</v>
      </c>
      <c r="I302" s="376">
        <f>IF(OR(C302="150 Directors advances", C302="120 accounts receivable", C302="720.2 Automobile - Insurance", C302="720.3 Automobile - License", C302="870.4 Rent - Insurance", C302="870.6 Rent - Property Tax", C302="870.7 Rent - Homeoffice", C302="870.9 Rent - Water"),
   0,
   IF(Dashboard!$F$5="Quick",
      IF(OR(C302="190 Automobile",C302="200 computer hardware",C302="210 Computer software",C302="220 Quickbooks software",C302="230 Office equipment",C302="240 Office furniture"),
         E302-(E302/(1+Dashboard!$F$4)),
         0
      ),
      IF(C302="750 Business promotion",
         E302-(E302/(1+4.793/100)),
         E302-(E302/(1+Dashboard!$F$4))
      )
   )
)</f>
        <v>0</v>
      </c>
      <c r="J302" s="26">
        <f>Bank3[[#This Row],[Money in/ (Money out)]]-Bank3[[#This Row],[GST/HST]]</f>
        <v>0</v>
      </c>
      <c r="L302" s="23">
        <f t="shared" si="9"/>
        <v>0</v>
      </c>
    </row>
    <row r="303" spans="4:12" x14ac:dyDescent="0.2">
      <c r="D303" s="397">
        <f>_xlfn.XLOOKUP(C:C,Table1[for Import to Bank Register dropdown],Table1[for Pivot],0,0,1)</f>
        <v>0</v>
      </c>
      <c r="E303" s="403"/>
      <c r="F303" s="146">
        <f t="shared" si="8"/>
        <v>3333333</v>
      </c>
      <c r="G303" s="375">
        <f>G302+Bank3[[#This Row],[Money in/ (Money out)]]</f>
        <v>0</v>
      </c>
      <c r="I303" s="376">
        <f>IF(OR(C303="150 Directors advances", C303="120 accounts receivable", C303="720.2 Automobile - Insurance", C303="720.3 Automobile - License", C303="870.4 Rent - Insurance", C303="870.6 Rent - Property Tax", C303="870.7 Rent - Homeoffice", C303="870.9 Rent - Water"),
   0,
   IF(Dashboard!$F$5="Quick",
      IF(OR(C303="190 Automobile",C303="200 computer hardware",C303="210 Computer software",C303="220 Quickbooks software",C303="230 Office equipment",C303="240 Office furniture"),
         E303-(E303/(1+Dashboard!$F$4)),
         0
      ),
      IF(C303="750 Business promotion",
         E303-(E303/(1+4.793/100)),
         E303-(E303/(1+Dashboard!$F$4))
      )
   )
)</f>
        <v>0</v>
      </c>
      <c r="J303" s="26">
        <f>Bank3[[#This Row],[Money in/ (Money out)]]-Bank3[[#This Row],[GST/HST]]</f>
        <v>0</v>
      </c>
      <c r="L303" s="23">
        <f t="shared" si="9"/>
        <v>0</v>
      </c>
    </row>
    <row r="304" spans="4:12" x14ac:dyDescent="0.2">
      <c r="D304" s="397">
        <f>_xlfn.XLOOKUP(C:C,Table1[for Import to Bank Register dropdown],Table1[for Pivot],0,0,1)</f>
        <v>0</v>
      </c>
      <c r="E304" s="403"/>
      <c r="F304" s="146">
        <f t="shared" si="8"/>
        <v>3333333</v>
      </c>
      <c r="G304" s="375">
        <f>G303+Bank3[[#This Row],[Money in/ (Money out)]]</f>
        <v>0</v>
      </c>
      <c r="I304" s="376">
        <f>IF(OR(C304="150 Directors advances", C304="120 accounts receivable", C304="720.2 Automobile - Insurance", C304="720.3 Automobile - License", C304="870.4 Rent - Insurance", C304="870.6 Rent - Property Tax", C304="870.7 Rent - Homeoffice", C304="870.9 Rent - Water"),
   0,
   IF(Dashboard!$F$5="Quick",
      IF(OR(C304="190 Automobile",C304="200 computer hardware",C304="210 Computer software",C304="220 Quickbooks software",C304="230 Office equipment",C304="240 Office furniture"),
         E304-(E304/(1+Dashboard!$F$4)),
         0
      ),
      IF(C304="750 Business promotion",
         E304-(E304/(1+4.793/100)),
         E304-(E304/(1+Dashboard!$F$4))
      )
   )
)</f>
        <v>0</v>
      </c>
      <c r="J304" s="26">
        <f>Bank3[[#This Row],[Money in/ (Money out)]]-Bank3[[#This Row],[GST/HST]]</f>
        <v>0</v>
      </c>
      <c r="L304" s="23">
        <f t="shared" si="9"/>
        <v>0</v>
      </c>
    </row>
    <row r="305" spans="4:12" x14ac:dyDescent="0.2">
      <c r="D305" s="397">
        <f>_xlfn.XLOOKUP(C:C,Table1[for Import to Bank Register dropdown],Table1[for Pivot],0,0,1)</f>
        <v>0</v>
      </c>
      <c r="E305" s="403"/>
      <c r="F305" s="146">
        <f t="shared" si="8"/>
        <v>3333333</v>
      </c>
      <c r="G305" s="375">
        <f>G304+Bank3[[#This Row],[Money in/ (Money out)]]</f>
        <v>0</v>
      </c>
      <c r="I305" s="376">
        <f>IF(OR(C305="150 Directors advances", C305="120 accounts receivable", C305="720.2 Automobile - Insurance", C305="720.3 Automobile - License", C305="870.4 Rent - Insurance", C305="870.6 Rent - Property Tax", C305="870.7 Rent - Homeoffice", C305="870.9 Rent - Water"),
   0,
   IF(Dashboard!$F$5="Quick",
      IF(OR(C305="190 Automobile",C305="200 computer hardware",C305="210 Computer software",C305="220 Quickbooks software",C305="230 Office equipment",C305="240 Office furniture"),
         E305-(E305/(1+Dashboard!$F$4)),
         0
      ),
      IF(C305="750 Business promotion",
         E305-(E305/(1+4.793/100)),
         E305-(E305/(1+Dashboard!$F$4))
      )
   )
)</f>
        <v>0</v>
      </c>
      <c r="J305" s="26">
        <f>Bank3[[#This Row],[Money in/ (Money out)]]-Bank3[[#This Row],[GST/HST]]</f>
        <v>0</v>
      </c>
      <c r="L305" s="23">
        <f t="shared" si="9"/>
        <v>0</v>
      </c>
    </row>
    <row r="306" spans="4:12" x14ac:dyDescent="0.2">
      <c r="D306" s="397">
        <f>_xlfn.XLOOKUP(C:C,Table1[for Import to Bank Register dropdown],Table1[for Pivot],0,0,1)</f>
        <v>0</v>
      </c>
      <c r="E306" s="403"/>
      <c r="F306" s="146">
        <f t="shared" si="8"/>
        <v>3333333</v>
      </c>
      <c r="G306" s="375">
        <f>G305+Bank3[[#This Row],[Money in/ (Money out)]]</f>
        <v>0</v>
      </c>
      <c r="I306" s="376">
        <f>IF(OR(C306="150 Directors advances", C306="120 accounts receivable", C306="720.2 Automobile - Insurance", C306="720.3 Automobile - License", C306="870.4 Rent - Insurance", C306="870.6 Rent - Property Tax", C306="870.7 Rent - Homeoffice", C306="870.9 Rent - Water"),
   0,
   IF(Dashboard!$F$5="Quick",
      IF(OR(C306="190 Automobile",C306="200 computer hardware",C306="210 Computer software",C306="220 Quickbooks software",C306="230 Office equipment",C306="240 Office furniture"),
         E306-(E306/(1+Dashboard!$F$4)),
         0
      ),
      IF(C306="750 Business promotion",
         E306-(E306/(1+4.793/100)),
         E306-(E306/(1+Dashboard!$F$4))
      )
   )
)</f>
        <v>0</v>
      </c>
      <c r="J306" s="26">
        <f>Bank3[[#This Row],[Money in/ (Money out)]]-Bank3[[#This Row],[GST/HST]]</f>
        <v>0</v>
      </c>
      <c r="L306" s="23">
        <f t="shared" si="9"/>
        <v>0</v>
      </c>
    </row>
    <row r="307" spans="4:12" x14ac:dyDescent="0.2">
      <c r="D307" s="397">
        <f>_xlfn.XLOOKUP(C:C,Table1[for Import to Bank Register dropdown],Table1[for Pivot],0,0,1)</f>
        <v>0</v>
      </c>
      <c r="E307" s="403"/>
      <c r="F307" s="146">
        <f t="shared" si="8"/>
        <v>3333333</v>
      </c>
      <c r="G307" s="375">
        <f>G306+Bank3[[#This Row],[Money in/ (Money out)]]</f>
        <v>0</v>
      </c>
      <c r="I307" s="376">
        <f>IF(OR(C307="150 Directors advances", C307="120 accounts receivable", C307="720.2 Automobile - Insurance", C307="720.3 Automobile - License", C307="870.4 Rent - Insurance", C307="870.6 Rent - Property Tax", C307="870.7 Rent - Homeoffice", C307="870.9 Rent - Water"),
   0,
   IF(Dashboard!$F$5="Quick",
      IF(OR(C307="190 Automobile",C307="200 computer hardware",C307="210 Computer software",C307="220 Quickbooks software",C307="230 Office equipment",C307="240 Office furniture"),
         E307-(E307/(1+Dashboard!$F$4)),
         0
      ),
      IF(C307="750 Business promotion",
         E307-(E307/(1+4.793/100)),
         E307-(E307/(1+Dashboard!$F$4))
      )
   )
)</f>
        <v>0</v>
      </c>
      <c r="J307" s="26">
        <f>Bank3[[#This Row],[Money in/ (Money out)]]-Bank3[[#This Row],[GST/HST]]</f>
        <v>0</v>
      </c>
      <c r="L307" s="23">
        <f t="shared" si="9"/>
        <v>0</v>
      </c>
    </row>
    <row r="308" spans="4:12" x14ac:dyDescent="0.2">
      <c r="D308" s="397">
        <f>_xlfn.XLOOKUP(C:C,Table1[for Import to Bank Register dropdown],Table1[for Pivot],0,0,1)</f>
        <v>0</v>
      </c>
      <c r="E308" s="403"/>
      <c r="F308" s="146">
        <f t="shared" si="8"/>
        <v>3333333</v>
      </c>
      <c r="G308" s="375">
        <f>G307+Bank3[[#This Row],[Money in/ (Money out)]]</f>
        <v>0</v>
      </c>
      <c r="I308" s="376">
        <f>IF(OR(C308="150 Directors advances", C308="120 accounts receivable", C308="720.2 Automobile - Insurance", C308="720.3 Automobile - License", C308="870.4 Rent - Insurance", C308="870.6 Rent - Property Tax", C308="870.7 Rent - Homeoffice", C308="870.9 Rent - Water"),
   0,
   IF(Dashboard!$F$5="Quick",
      IF(OR(C308="190 Automobile",C308="200 computer hardware",C308="210 Computer software",C308="220 Quickbooks software",C308="230 Office equipment",C308="240 Office furniture"),
         E308-(E308/(1+Dashboard!$F$4)),
         0
      ),
      IF(C308="750 Business promotion",
         E308-(E308/(1+4.793/100)),
         E308-(E308/(1+Dashboard!$F$4))
      )
   )
)</f>
        <v>0</v>
      </c>
      <c r="J308" s="26">
        <f>Bank3[[#This Row],[Money in/ (Money out)]]-Bank3[[#This Row],[GST/HST]]</f>
        <v>0</v>
      </c>
      <c r="L308" s="23">
        <f t="shared" si="9"/>
        <v>0</v>
      </c>
    </row>
    <row r="309" spans="4:12" x14ac:dyDescent="0.2">
      <c r="D309" s="397">
        <f>_xlfn.XLOOKUP(C:C,Table1[for Import to Bank Register dropdown],Table1[for Pivot],0,0,1)</f>
        <v>0</v>
      </c>
      <c r="E309" s="403"/>
      <c r="F309" s="146">
        <f t="shared" si="8"/>
        <v>3333333</v>
      </c>
      <c r="G309" s="375">
        <f>G308+Bank3[[#This Row],[Money in/ (Money out)]]</f>
        <v>0</v>
      </c>
      <c r="I309" s="376">
        <f>IF(OR(C309="150 Directors advances", C309="120 accounts receivable", C309="720.2 Automobile - Insurance", C309="720.3 Automobile - License", C309="870.4 Rent - Insurance", C309="870.6 Rent - Property Tax", C309="870.7 Rent - Homeoffice", C309="870.9 Rent - Water"),
   0,
   IF(Dashboard!$F$5="Quick",
      IF(OR(C309="190 Automobile",C309="200 computer hardware",C309="210 Computer software",C309="220 Quickbooks software",C309="230 Office equipment",C309="240 Office furniture"),
         E309-(E309/(1+Dashboard!$F$4)),
         0
      ),
      IF(C309="750 Business promotion",
         E309-(E309/(1+4.793/100)),
         E309-(E309/(1+Dashboard!$F$4))
      )
   )
)</f>
        <v>0</v>
      </c>
      <c r="J309" s="26">
        <f>Bank3[[#This Row],[Money in/ (Money out)]]-Bank3[[#This Row],[GST/HST]]</f>
        <v>0</v>
      </c>
      <c r="L309" s="23">
        <f t="shared" si="9"/>
        <v>0</v>
      </c>
    </row>
    <row r="310" spans="4:12" x14ac:dyDescent="0.2">
      <c r="D310" s="397">
        <f>_xlfn.XLOOKUP(C:C,Table1[for Import to Bank Register dropdown],Table1[for Pivot],0,0,1)</f>
        <v>0</v>
      </c>
      <c r="E310" s="403"/>
      <c r="F310" s="146">
        <f t="shared" si="8"/>
        <v>3333333</v>
      </c>
      <c r="G310" s="375">
        <f>G309+Bank3[[#This Row],[Money in/ (Money out)]]</f>
        <v>0</v>
      </c>
      <c r="I310" s="376">
        <f>IF(OR(C310="150 Directors advances", C310="120 accounts receivable", C310="720.2 Automobile - Insurance", C310="720.3 Automobile - License", C310="870.4 Rent - Insurance", C310="870.6 Rent - Property Tax", C310="870.7 Rent - Homeoffice", C310="870.9 Rent - Water"),
   0,
   IF(Dashboard!$F$5="Quick",
      IF(OR(C310="190 Automobile",C310="200 computer hardware",C310="210 Computer software",C310="220 Quickbooks software",C310="230 Office equipment",C310="240 Office furniture"),
         E310-(E310/(1+Dashboard!$F$4)),
         0
      ),
      IF(C310="750 Business promotion",
         E310-(E310/(1+4.793/100)),
         E310-(E310/(1+Dashboard!$F$4))
      )
   )
)</f>
        <v>0</v>
      </c>
      <c r="J310" s="26">
        <f>Bank3[[#This Row],[Money in/ (Money out)]]-Bank3[[#This Row],[GST/HST]]</f>
        <v>0</v>
      </c>
      <c r="L310" s="23">
        <f t="shared" si="9"/>
        <v>0</v>
      </c>
    </row>
    <row r="311" spans="4:12" x14ac:dyDescent="0.2">
      <c r="D311" s="397">
        <f>_xlfn.XLOOKUP(C:C,Table1[for Import to Bank Register dropdown],Table1[for Pivot],0,0,1)</f>
        <v>0</v>
      </c>
      <c r="E311" s="403"/>
      <c r="F311" s="146">
        <f t="shared" si="8"/>
        <v>3333333</v>
      </c>
      <c r="G311" s="375">
        <f>G310+Bank3[[#This Row],[Money in/ (Money out)]]</f>
        <v>0</v>
      </c>
      <c r="I311" s="376">
        <f>IF(OR(C311="150 Directors advances", C311="120 accounts receivable", C311="720.2 Automobile - Insurance", C311="720.3 Automobile - License", C311="870.4 Rent - Insurance", C311="870.6 Rent - Property Tax", C311="870.7 Rent - Homeoffice", C311="870.9 Rent - Water"),
   0,
   IF(Dashboard!$F$5="Quick",
      IF(OR(C311="190 Automobile",C311="200 computer hardware",C311="210 Computer software",C311="220 Quickbooks software",C311="230 Office equipment",C311="240 Office furniture"),
         E311-(E311/(1+Dashboard!$F$4)),
         0
      ),
      IF(C311="750 Business promotion",
         E311-(E311/(1+4.793/100)),
         E311-(E311/(1+Dashboard!$F$4))
      )
   )
)</f>
        <v>0</v>
      </c>
      <c r="J311" s="26">
        <f>Bank3[[#This Row],[Money in/ (Money out)]]-Bank3[[#This Row],[GST/HST]]</f>
        <v>0</v>
      </c>
      <c r="L311" s="23">
        <f t="shared" si="9"/>
        <v>0</v>
      </c>
    </row>
    <row r="312" spans="4:12" x14ac:dyDescent="0.2">
      <c r="D312" s="397">
        <f>_xlfn.XLOOKUP(C:C,Table1[for Import to Bank Register dropdown],Table1[for Pivot],0,0,1)</f>
        <v>0</v>
      </c>
      <c r="E312" s="403"/>
      <c r="F312" s="146">
        <f t="shared" si="8"/>
        <v>3333333</v>
      </c>
      <c r="G312" s="375">
        <f>G311+Bank3[[#This Row],[Money in/ (Money out)]]</f>
        <v>0</v>
      </c>
      <c r="I312" s="376">
        <f>IF(OR(C312="150 Directors advances", C312="120 accounts receivable", C312="720.2 Automobile - Insurance", C312="720.3 Automobile - License", C312="870.4 Rent - Insurance", C312="870.6 Rent - Property Tax", C312="870.7 Rent - Homeoffice", C312="870.9 Rent - Water"),
   0,
   IF(Dashboard!$F$5="Quick",
      IF(OR(C312="190 Automobile",C312="200 computer hardware",C312="210 Computer software",C312="220 Quickbooks software",C312="230 Office equipment",C312="240 Office furniture"),
         E312-(E312/(1+Dashboard!$F$4)),
         0
      ),
      IF(C312="750 Business promotion",
         E312-(E312/(1+4.793/100)),
         E312-(E312/(1+Dashboard!$F$4))
      )
   )
)</f>
        <v>0</v>
      </c>
      <c r="J312" s="26">
        <f>Bank3[[#This Row],[Money in/ (Money out)]]-Bank3[[#This Row],[GST/HST]]</f>
        <v>0</v>
      </c>
      <c r="L312" s="23">
        <f t="shared" si="9"/>
        <v>0</v>
      </c>
    </row>
    <row r="313" spans="4:12" x14ac:dyDescent="0.2">
      <c r="D313" s="397">
        <f>_xlfn.XLOOKUP(C:C,Table1[for Import to Bank Register dropdown],Table1[for Pivot],0,0,1)</f>
        <v>0</v>
      </c>
      <c r="E313" s="403"/>
      <c r="F313" s="146">
        <f t="shared" si="8"/>
        <v>3333333</v>
      </c>
      <c r="G313" s="375">
        <f>G312+Bank3[[#This Row],[Money in/ (Money out)]]</f>
        <v>0</v>
      </c>
      <c r="I313" s="376">
        <f>IF(OR(C313="150 Directors advances", C313="120 accounts receivable", C313="720.2 Automobile - Insurance", C313="720.3 Automobile - License", C313="870.4 Rent - Insurance", C313="870.6 Rent - Property Tax", C313="870.7 Rent - Homeoffice", C313="870.9 Rent - Water"),
   0,
   IF(Dashboard!$F$5="Quick",
      IF(OR(C313="190 Automobile",C313="200 computer hardware",C313="210 Computer software",C313="220 Quickbooks software",C313="230 Office equipment",C313="240 Office furniture"),
         E313-(E313/(1+Dashboard!$F$4)),
         0
      ),
      IF(C313="750 Business promotion",
         E313-(E313/(1+4.793/100)),
         E313-(E313/(1+Dashboard!$F$4))
      )
   )
)</f>
        <v>0</v>
      </c>
      <c r="J313" s="26">
        <f>Bank3[[#This Row],[Money in/ (Money out)]]-Bank3[[#This Row],[GST/HST]]</f>
        <v>0</v>
      </c>
      <c r="L313" s="23">
        <f t="shared" si="9"/>
        <v>0</v>
      </c>
    </row>
    <row r="314" spans="4:12" x14ac:dyDescent="0.2">
      <c r="D314" s="397">
        <f>_xlfn.XLOOKUP(C:C,Table1[for Import to Bank Register dropdown],Table1[for Pivot],0,0,1)</f>
        <v>0</v>
      </c>
      <c r="E314" s="403"/>
      <c r="F314" s="146">
        <f t="shared" si="8"/>
        <v>3333333</v>
      </c>
      <c r="G314" s="375">
        <f>G313+Bank3[[#This Row],[Money in/ (Money out)]]</f>
        <v>0</v>
      </c>
      <c r="I314" s="376">
        <f>IF(OR(C314="150 Directors advances", C314="120 accounts receivable", C314="720.2 Automobile - Insurance", C314="720.3 Automobile - License", C314="870.4 Rent - Insurance", C314="870.6 Rent - Property Tax", C314="870.7 Rent - Homeoffice", C314="870.9 Rent - Water"),
   0,
   IF(Dashboard!$F$5="Quick",
      IF(OR(C314="190 Automobile",C314="200 computer hardware",C314="210 Computer software",C314="220 Quickbooks software",C314="230 Office equipment",C314="240 Office furniture"),
         E314-(E314/(1+Dashboard!$F$4)),
         0
      ),
      IF(C314="750 Business promotion",
         E314-(E314/(1+4.793/100)),
         E314-(E314/(1+Dashboard!$F$4))
      )
   )
)</f>
        <v>0</v>
      </c>
      <c r="J314" s="26">
        <f>Bank3[[#This Row],[Money in/ (Money out)]]-Bank3[[#This Row],[GST/HST]]</f>
        <v>0</v>
      </c>
      <c r="L314" s="23">
        <f t="shared" si="9"/>
        <v>0</v>
      </c>
    </row>
    <row r="315" spans="4:12" x14ac:dyDescent="0.2">
      <c r="D315" s="397">
        <f>_xlfn.XLOOKUP(C:C,Table1[for Import to Bank Register dropdown],Table1[for Pivot],0,0,1)</f>
        <v>0</v>
      </c>
      <c r="E315" s="403"/>
      <c r="F315" s="146">
        <f t="shared" si="8"/>
        <v>3333333</v>
      </c>
      <c r="G315" s="375">
        <f>G314+Bank3[[#This Row],[Money in/ (Money out)]]</f>
        <v>0</v>
      </c>
      <c r="I315" s="376">
        <f>IF(OR(C315="150 Directors advances", C315="120 accounts receivable", C315="720.2 Automobile - Insurance", C315="720.3 Automobile - License", C315="870.4 Rent - Insurance", C315="870.6 Rent - Property Tax", C315="870.7 Rent - Homeoffice", C315="870.9 Rent - Water"),
   0,
   IF(Dashboard!$F$5="Quick",
      IF(OR(C315="190 Automobile",C315="200 computer hardware",C315="210 Computer software",C315="220 Quickbooks software",C315="230 Office equipment",C315="240 Office furniture"),
         E315-(E315/(1+Dashboard!$F$4)),
         0
      ),
      IF(C315="750 Business promotion",
         E315-(E315/(1+4.793/100)),
         E315-(E315/(1+Dashboard!$F$4))
      )
   )
)</f>
        <v>0</v>
      </c>
      <c r="J315" s="26">
        <f>Bank3[[#This Row],[Money in/ (Money out)]]-Bank3[[#This Row],[GST/HST]]</f>
        <v>0</v>
      </c>
      <c r="L315" s="23">
        <f t="shared" si="9"/>
        <v>0</v>
      </c>
    </row>
    <row r="316" spans="4:12" x14ac:dyDescent="0.2">
      <c r="D316" s="397">
        <f>_xlfn.XLOOKUP(C:C,Table1[for Import to Bank Register dropdown],Table1[for Pivot],0,0,1)</f>
        <v>0</v>
      </c>
      <c r="E316" s="403"/>
      <c r="F316" s="146">
        <f t="shared" si="8"/>
        <v>3333333</v>
      </c>
      <c r="G316" s="375">
        <f>G315+Bank3[[#This Row],[Money in/ (Money out)]]</f>
        <v>0</v>
      </c>
      <c r="I316" s="376">
        <f>IF(OR(C316="150 Directors advances", C316="120 accounts receivable", C316="720.2 Automobile - Insurance", C316="720.3 Automobile - License", C316="870.4 Rent - Insurance", C316="870.6 Rent - Property Tax", C316="870.7 Rent - Homeoffice", C316="870.9 Rent - Water"),
   0,
   IF(Dashboard!$F$5="Quick",
      IF(OR(C316="190 Automobile",C316="200 computer hardware",C316="210 Computer software",C316="220 Quickbooks software",C316="230 Office equipment",C316="240 Office furniture"),
         E316-(E316/(1+Dashboard!$F$4)),
         0
      ),
      IF(C316="750 Business promotion",
         E316-(E316/(1+4.793/100)),
         E316-(E316/(1+Dashboard!$F$4))
      )
   )
)</f>
        <v>0</v>
      </c>
      <c r="J316" s="26">
        <f>Bank3[[#This Row],[Money in/ (Money out)]]-Bank3[[#This Row],[GST/HST]]</f>
        <v>0</v>
      </c>
      <c r="L316" s="23">
        <f t="shared" si="9"/>
        <v>0</v>
      </c>
    </row>
    <row r="317" spans="4:12" x14ac:dyDescent="0.2">
      <c r="D317" s="397">
        <f>_xlfn.XLOOKUP(C:C,Table1[for Import to Bank Register dropdown],Table1[for Pivot],0,0,1)</f>
        <v>0</v>
      </c>
      <c r="E317" s="403"/>
      <c r="F317" s="146">
        <f t="shared" si="8"/>
        <v>3333333</v>
      </c>
      <c r="G317" s="375">
        <f>G316+Bank3[[#This Row],[Money in/ (Money out)]]</f>
        <v>0</v>
      </c>
      <c r="I317" s="376">
        <f>IF(OR(C317="150 Directors advances", C317="120 accounts receivable", C317="720.2 Automobile - Insurance", C317="720.3 Automobile - License", C317="870.4 Rent - Insurance", C317="870.6 Rent - Property Tax", C317="870.7 Rent - Homeoffice", C317="870.9 Rent - Water"),
   0,
   IF(Dashboard!$F$5="Quick",
      IF(OR(C317="190 Automobile",C317="200 computer hardware",C317="210 Computer software",C317="220 Quickbooks software",C317="230 Office equipment",C317="240 Office furniture"),
         E317-(E317/(1+Dashboard!$F$4)),
         0
      ),
      IF(C317="750 Business promotion",
         E317-(E317/(1+4.793/100)),
         E317-(E317/(1+Dashboard!$F$4))
      )
   )
)</f>
        <v>0</v>
      </c>
      <c r="J317" s="26">
        <f>Bank3[[#This Row],[Money in/ (Money out)]]-Bank3[[#This Row],[GST/HST]]</f>
        <v>0</v>
      </c>
      <c r="L317" s="23">
        <f t="shared" si="9"/>
        <v>0</v>
      </c>
    </row>
    <row r="318" spans="4:12" x14ac:dyDescent="0.2">
      <c r="D318" s="397">
        <f>_xlfn.XLOOKUP(C:C,Table1[for Import to Bank Register dropdown],Table1[for Pivot],0,0,1)</f>
        <v>0</v>
      </c>
      <c r="E318" s="403"/>
      <c r="F318" s="146">
        <f t="shared" si="8"/>
        <v>3333333</v>
      </c>
      <c r="G318" s="375">
        <f>G317+Bank3[[#This Row],[Money in/ (Money out)]]</f>
        <v>0</v>
      </c>
      <c r="I318" s="376">
        <f>IF(OR(C318="150 Directors advances", C318="120 accounts receivable", C318="720.2 Automobile - Insurance", C318="720.3 Automobile - License", C318="870.4 Rent - Insurance", C318="870.6 Rent - Property Tax", C318="870.7 Rent - Homeoffice", C318="870.9 Rent - Water"),
   0,
   IF(Dashboard!$F$5="Quick",
      IF(OR(C318="190 Automobile",C318="200 computer hardware",C318="210 Computer software",C318="220 Quickbooks software",C318="230 Office equipment",C318="240 Office furniture"),
         E318-(E318/(1+Dashboard!$F$4)),
         0
      ),
      IF(C318="750 Business promotion",
         E318-(E318/(1+4.793/100)),
         E318-(E318/(1+Dashboard!$F$4))
      )
   )
)</f>
        <v>0</v>
      </c>
      <c r="J318" s="26">
        <f>Bank3[[#This Row],[Money in/ (Money out)]]-Bank3[[#This Row],[GST/HST]]</f>
        <v>0</v>
      </c>
      <c r="L318" s="23">
        <f t="shared" si="9"/>
        <v>0</v>
      </c>
    </row>
    <row r="319" spans="4:12" x14ac:dyDescent="0.2">
      <c r="D319" s="397">
        <f>_xlfn.XLOOKUP(C:C,Table1[for Import to Bank Register dropdown],Table1[for Pivot],0,0,1)</f>
        <v>0</v>
      </c>
      <c r="E319" s="403"/>
      <c r="F319" s="146">
        <f t="shared" si="8"/>
        <v>3333333</v>
      </c>
      <c r="G319" s="375">
        <f>G318+Bank3[[#This Row],[Money in/ (Money out)]]</f>
        <v>0</v>
      </c>
      <c r="I319" s="376">
        <f>IF(OR(C319="150 Directors advances", C319="120 accounts receivable", C319="720.2 Automobile - Insurance", C319="720.3 Automobile - License", C319="870.4 Rent - Insurance", C319="870.6 Rent - Property Tax", C319="870.7 Rent - Homeoffice", C319="870.9 Rent - Water"),
   0,
   IF(Dashboard!$F$5="Quick",
      IF(OR(C319="190 Automobile",C319="200 computer hardware",C319="210 Computer software",C319="220 Quickbooks software",C319="230 Office equipment",C319="240 Office furniture"),
         E319-(E319/(1+Dashboard!$F$4)),
         0
      ),
      IF(C319="750 Business promotion",
         E319-(E319/(1+4.793/100)),
         E319-(E319/(1+Dashboard!$F$4))
      )
   )
)</f>
        <v>0</v>
      </c>
      <c r="J319" s="26">
        <f>Bank3[[#This Row],[Money in/ (Money out)]]-Bank3[[#This Row],[GST/HST]]</f>
        <v>0</v>
      </c>
      <c r="L319" s="23">
        <f t="shared" si="9"/>
        <v>0</v>
      </c>
    </row>
    <row r="320" spans="4:12" x14ac:dyDescent="0.2">
      <c r="D320" s="397">
        <f>_xlfn.XLOOKUP(C:C,Table1[for Import to Bank Register dropdown],Table1[for Pivot],0,0,1)</f>
        <v>0</v>
      </c>
      <c r="E320" s="403"/>
      <c r="F320" s="146">
        <f t="shared" si="8"/>
        <v>3333333</v>
      </c>
      <c r="G320" s="375">
        <f>G319+Bank3[[#This Row],[Money in/ (Money out)]]</f>
        <v>0</v>
      </c>
      <c r="I320" s="376">
        <f>IF(OR(C320="150 Directors advances", C320="120 accounts receivable", C320="720.2 Automobile - Insurance", C320="720.3 Automobile - License", C320="870.4 Rent - Insurance", C320="870.6 Rent - Property Tax", C320="870.7 Rent - Homeoffice", C320="870.9 Rent - Water"),
   0,
   IF(Dashboard!$F$5="Quick",
      IF(OR(C320="190 Automobile",C320="200 computer hardware",C320="210 Computer software",C320="220 Quickbooks software",C320="230 Office equipment",C320="240 Office furniture"),
         E320-(E320/(1+Dashboard!$F$4)),
         0
      ),
      IF(C320="750 Business promotion",
         E320-(E320/(1+4.793/100)),
         E320-(E320/(1+Dashboard!$F$4))
      )
   )
)</f>
        <v>0</v>
      </c>
      <c r="J320" s="26">
        <f>Bank3[[#This Row],[Money in/ (Money out)]]-Bank3[[#This Row],[GST/HST]]</f>
        <v>0</v>
      </c>
      <c r="L320" s="23">
        <f t="shared" si="9"/>
        <v>0</v>
      </c>
    </row>
    <row r="321" spans="4:12" x14ac:dyDescent="0.2">
      <c r="D321" s="397">
        <f>_xlfn.XLOOKUP(C:C,Table1[for Import to Bank Register dropdown],Table1[for Pivot],0,0,1)</f>
        <v>0</v>
      </c>
      <c r="E321" s="403"/>
      <c r="F321" s="146">
        <f t="shared" si="8"/>
        <v>3333333</v>
      </c>
      <c r="G321" s="375">
        <f>G320+Bank3[[#This Row],[Money in/ (Money out)]]</f>
        <v>0</v>
      </c>
      <c r="I321" s="376">
        <f>IF(OR(C321="150 Directors advances", C321="120 accounts receivable", C321="720.2 Automobile - Insurance", C321="720.3 Automobile - License", C321="870.4 Rent - Insurance", C321="870.6 Rent - Property Tax", C321="870.7 Rent - Homeoffice", C321="870.9 Rent - Water"),
   0,
   IF(Dashboard!$F$5="Quick",
      IF(OR(C321="190 Automobile",C321="200 computer hardware",C321="210 Computer software",C321="220 Quickbooks software",C321="230 Office equipment",C321="240 Office furniture"),
         E321-(E321/(1+Dashboard!$F$4)),
         0
      ),
      IF(C321="750 Business promotion",
         E321-(E321/(1+4.793/100)),
         E321-(E321/(1+Dashboard!$F$4))
      )
   )
)</f>
        <v>0</v>
      </c>
      <c r="J321" s="26">
        <f>Bank3[[#This Row],[Money in/ (Money out)]]-Bank3[[#This Row],[GST/HST]]</f>
        <v>0</v>
      </c>
      <c r="L321" s="23">
        <f t="shared" si="9"/>
        <v>0</v>
      </c>
    </row>
    <row r="322" spans="4:12" x14ac:dyDescent="0.2">
      <c r="D322" s="397">
        <f>_xlfn.XLOOKUP(C:C,Table1[for Import to Bank Register dropdown],Table1[for Pivot],0,0,1)</f>
        <v>0</v>
      </c>
      <c r="E322" s="403"/>
      <c r="F322" s="146">
        <f t="shared" si="8"/>
        <v>3333333</v>
      </c>
      <c r="G322" s="375">
        <f>G321+Bank3[[#This Row],[Money in/ (Money out)]]</f>
        <v>0</v>
      </c>
      <c r="I322" s="376">
        <f>IF(OR(C322="150 Directors advances", C322="120 accounts receivable", C322="720.2 Automobile - Insurance", C322="720.3 Automobile - License", C322="870.4 Rent - Insurance", C322="870.6 Rent - Property Tax", C322="870.7 Rent - Homeoffice", C322="870.9 Rent - Water"),
   0,
   IF(Dashboard!$F$5="Quick",
      IF(OR(C322="190 Automobile",C322="200 computer hardware",C322="210 Computer software",C322="220 Quickbooks software",C322="230 Office equipment",C322="240 Office furniture"),
         E322-(E322/(1+Dashboard!$F$4)),
         0
      ),
      IF(C322="750 Business promotion",
         E322-(E322/(1+4.793/100)),
         E322-(E322/(1+Dashboard!$F$4))
      )
   )
)</f>
        <v>0</v>
      </c>
      <c r="J322" s="26">
        <f>Bank3[[#This Row],[Money in/ (Money out)]]-Bank3[[#This Row],[GST/HST]]</f>
        <v>0</v>
      </c>
      <c r="L322" s="23">
        <f t="shared" si="9"/>
        <v>0</v>
      </c>
    </row>
    <row r="323" spans="4:12" x14ac:dyDescent="0.2">
      <c r="D323" s="397">
        <f>_xlfn.XLOOKUP(C:C,Table1[for Import to Bank Register dropdown],Table1[for Pivot],0,0,1)</f>
        <v>0</v>
      </c>
      <c r="E323" s="403"/>
      <c r="F323" s="146">
        <f t="shared" si="8"/>
        <v>3333333</v>
      </c>
      <c r="G323" s="375">
        <f>G322+Bank3[[#This Row],[Money in/ (Money out)]]</f>
        <v>0</v>
      </c>
      <c r="I323" s="376">
        <f>IF(OR(C323="150 Directors advances", C323="120 accounts receivable", C323="720.2 Automobile - Insurance", C323="720.3 Automobile - License", C323="870.4 Rent - Insurance", C323="870.6 Rent - Property Tax", C323="870.7 Rent - Homeoffice", C323="870.9 Rent - Water"),
   0,
   IF(Dashboard!$F$5="Quick",
      IF(OR(C323="190 Automobile",C323="200 computer hardware",C323="210 Computer software",C323="220 Quickbooks software",C323="230 Office equipment",C323="240 Office furniture"),
         E323-(E323/(1+Dashboard!$F$4)),
         0
      ),
      IF(C323="750 Business promotion",
         E323-(E323/(1+4.793/100)),
         E323-(E323/(1+Dashboard!$F$4))
      )
   )
)</f>
        <v>0</v>
      </c>
      <c r="J323" s="26">
        <f>Bank3[[#This Row],[Money in/ (Money out)]]-Bank3[[#This Row],[GST/HST]]</f>
        <v>0</v>
      </c>
      <c r="L323" s="23">
        <f t="shared" si="9"/>
        <v>0</v>
      </c>
    </row>
    <row r="324" spans="4:12" x14ac:dyDescent="0.2">
      <c r="D324" s="397">
        <f>_xlfn.XLOOKUP(C:C,Table1[for Import to Bank Register dropdown],Table1[for Pivot],0,0,1)</f>
        <v>0</v>
      </c>
      <c r="E324" s="403"/>
      <c r="F324" s="146">
        <f t="shared" si="8"/>
        <v>3333333</v>
      </c>
      <c r="G324" s="375">
        <f>G323+Bank3[[#This Row],[Money in/ (Money out)]]</f>
        <v>0</v>
      </c>
      <c r="I324" s="376">
        <f>IF(OR(C324="150 Directors advances", C324="120 accounts receivable", C324="720.2 Automobile - Insurance", C324="720.3 Automobile - License", C324="870.4 Rent - Insurance", C324="870.6 Rent - Property Tax", C324="870.7 Rent - Homeoffice", C324="870.9 Rent - Water"),
   0,
   IF(Dashboard!$F$5="Quick",
      IF(OR(C324="190 Automobile",C324="200 computer hardware",C324="210 Computer software",C324="220 Quickbooks software",C324="230 Office equipment",C324="240 Office furniture"),
         E324-(E324/(1+Dashboard!$F$4)),
         0
      ),
      IF(C324="750 Business promotion",
         E324-(E324/(1+4.793/100)),
         E324-(E324/(1+Dashboard!$F$4))
      )
   )
)</f>
        <v>0</v>
      </c>
      <c r="J324" s="26">
        <f>Bank3[[#This Row],[Money in/ (Money out)]]-Bank3[[#This Row],[GST/HST]]</f>
        <v>0</v>
      </c>
      <c r="L324" s="23">
        <f t="shared" si="9"/>
        <v>0</v>
      </c>
    </row>
    <row r="325" spans="4:12" x14ac:dyDescent="0.2">
      <c r="D325" s="397">
        <f>_xlfn.XLOOKUP(C:C,Table1[for Import to Bank Register dropdown],Table1[for Pivot],0,0,1)</f>
        <v>0</v>
      </c>
      <c r="E325" s="403"/>
      <c r="F325" s="146">
        <f t="shared" si="8"/>
        <v>3333333</v>
      </c>
      <c r="G325" s="375">
        <f>G324+Bank3[[#This Row],[Money in/ (Money out)]]</f>
        <v>0</v>
      </c>
      <c r="I325" s="376">
        <f>IF(OR(C325="150 Directors advances", C325="120 accounts receivable", C325="720.2 Automobile - Insurance", C325="720.3 Automobile - License", C325="870.4 Rent - Insurance", C325="870.6 Rent - Property Tax", C325="870.7 Rent - Homeoffice", C325="870.9 Rent - Water"),
   0,
   IF(Dashboard!$F$5="Quick",
      IF(OR(C325="190 Automobile",C325="200 computer hardware",C325="210 Computer software",C325="220 Quickbooks software",C325="230 Office equipment",C325="240 Office furniture"),
         E325-(E325/(1+Dashboard!$F$4)),
         0
      ),
      IF(C325="750 Business promotion",
         E325-(E325/(1+4.793/100)),
         E325-(E325/(1+Dashboard!$F$4))
      )
   )
)</f>
        <v>0</v>
      </c>
      <c r="J325" s="26">
        <f>Bank3[[#This Row],[Money in/ (Money out)]]-Bank3[[#This Row],[GST/HST]]</f>
        <v>0</v>
      </c>
      <c r="L325" s="23">
        <f t="shared" si="9"/>
        <v>0</v>
      </c>
    </row>
    <row r="326" spans="4:12" x14ac:dyDescent="0.2">
      <c r="D326" s="397">
        <f>_xlfn.XLOOKUP(C:C,Table1[for Import to Bank Register dropdown],Table1[for Pivot],0,0,1)</f>
        <v>0</v>
      </c>
      <c r="E326" s="403"/>
      <c r="F326" s="146">
        <f t="shared" ref="F326:F389" si="10">$E$2</f>
        <v>3333333</v>
      </c>
      <c r="G326" s="375">
        <f>G325+Bank3[[#This Row],[Money in/ (Money out)]]</f>
        <v>0</v>
      </c>
      <c r="I326" s="376">
        <f>IF(OR(C326="150 Directors advances", C326="120 accounts receivable", C326="720.2 Automobile - Insurance", C326="720.3 Automobile - License", C326="870.4 Rent - Insurance", C326="870.6 Rent - Property Tax", C326="870.7 Rent - Homeoffice", C326="870.9 Rent - Water"),
   0,
   IF(Dashboard!$F$5="Quick",
      IF(OR(C326="190 Automobile",C326="200 computer hardware",C326="210 Computer software",C326="220 Quickbooks software",C326="230 Office equipment",C326="240 Office furniture"),
         E326-(E326/(1+Dashboard!$F$4)),
         0
      ),
      IF(C326="750 Business promotion",
         E326-(E326/(1+4.793/100)),
         E326-(E326/(1+Dashboard!$F$4))
      )
   )
)</f>
        <v>0</v>
      </c>
      <c r="J326" s="26">
        <f>Bank3[[#This Row],[Money in/ (Money out)]]-Bank3[[#This Row],[GST/HST]]</f>
        <v>0</v>
      </c>
      <c r="L326" s="23">
        <f t="shared" si="9"/>
        <v>0</v>
      </c>
    </row>
    <row r="327" spans="4:12" x14ac:dyDescent="0.2">
      <c r="D327" s="397">
        <f>_xlfn.XLOOKUP(C:C,Table1[for Import to Bank Register dropdown],Table1[for Pivot],0,0,1)</f>
        <v>0</v>
      </c>
      <c r="E327" s="403"/>
      <c r="F327" s="146">
        <f t="shared" si="10"/>
        <v>3333333</v>
      </c>
      <c r="G327" s="375">
        <f>G326+Bank3[[#This Row],[Money in/ (Money out)]]</f>
        <v>0</v>
      </c>
      <c r="I327" s="376">
        <f>IF(OR(C327="150 Directors advances", C327="120 accounts receivable", C327="720.2 Automobile - Insurance", C327="720.3 Automobile - License", C327="870.4 Rent - Insurance", C327="870.6 Rent - Property Tax", C327="870.7 Rent - Homeoffice", C327="870.9 Rent - Water"),
   0,
   IF(Dashboard!$F$5="Quick",
      IF(OR(C327="190 Automobile",C327="200 computer hardware",C327="210 Computer software",C327="220 Quickbooks software",C327="230 Office equipment",C327="240 Office furniture"),
         E327-(E327/(1+Dashboard!$F$4)),
         0
      ),
      IF(C327="750 Business promotion",
         E327-(E327/(1+4.793/100)),
         E327-(E327/(1+Dashboard!$F$4))
      )
   )
)</f>
        <v>0</v>
      </c>
      <c r="J327" s="26">
        <f>Bank3[[#This Row],[Money in/ (Money out)]]-Bank3[[#This Row],[GST/HST]]</f>
        <v>0</v>
      </c>
      <c r="L327" s="23">
        <f t="shared" ref="L327:L390" si="11">$L$3</f>
        <v>0</v>
      </c>
    </row>
    <row r="328" spans="4:12" x14ac:dyDescent="0.2">
      <c r="D328" s="397">
        <f>_xlfn.XLOOKUP(C:C,Table1[for Import to Bank Register dropdown],Table1[for Pivot],0,0,1)</f>
        <v>0</v>
      </c>
      <c r="E328" s="403"/>
      <c r="F328" s="146">
        <f t="shared" si="10"/>
        <v>3333333</v>
      </c>
      <c r="G328" s="375">
        <f>G327+Bank3[[#This Row],[Money in/ (Money out)]]</f>
        <v>0</v>
      </c>
      <c r="I328" s="376">
        <f>IF(OR(C328="150 Directors advances", C328="120 accounts receivable", C328="720.2 Automobile - Insurance", C328="720.3 Automobile - License", C328="870.4 Rent - Insurance", C328="870.6 Rent - Property Tax", C328="870.7 Rent - Homeoffice", C328="870.9 Rent - Water"),
   0,
   IF(Dashboard!$F$5="Quick",
      IF(OR(C328="190 Automobile",C328="200 computer hardware",C328="210 Computer software",C328="220 Quickbooks software",C328="230 Office equipment",C328="240 Office furniture"),
         E328-(E328/(1+Dashboard!$F$4)),
         0
      ),
      IF(C328="750 Business promotion",
         E328-(E328/(1+4.793/100)),
         E328-(E328/(1+Dashboard!$F$4))
      )
   )
)</f>
        <v>0</v>
      </c>
      <c r="J328" s="26">
        <f>Bank3[[#This Row],[Money in/ (Money out)]]-Bank3[[#This Row],[GST/HST]]</f>
        <v>0</v>
      </c>
      <c r="L328" s="23">
        <f t="shared" si="11"/>
        <v>0</v>
      </c>
    </row>
    <row r="329" spans="4:12" x14ac:dyDescent="0.2">
      <c r="D329" s="397">
        <f>_xlfn.XLOOKUP(C:C,Table1[for Import to Bank Register dropdown],Table1[for Pivot],0,0,1)</f>
        <v>0</v>
      </c>
      <c r="E329" s="403"/>
      <c r="F329" s="146">
        <f t="shared" si="10"/>
        <v>3333333</v>
      </c>
      <c r="G329" s="375">
        <f>G328+Bank3[[#This Row],[Money in/ (Money out)]]</f>
        <v>0</v>
      </c>
      <c r="I329" s="376">
        <f>IF(OR(C329="150 Directors advances", C329="120 accounts receivable", C329="720.2 Automobile - Insurance", C329="720.3 Automobile - License", C329="870.4 Rent - Insurance", C329="870.6 Rent - Property Tax", C329="870.7 Rent - Homeoffice", C329="870.9 Rent - Water"),
   0,
   IF(Dashboard!$F$5="Quick",
      IF(OR(C329="190 Automobile",C329="200 computer hardware",C329="210 Computer software",C329="220 Quickbooks software",C329="230 Office equipment",C329="240 Office furniture"),
         E329-(E329/(1+Dashboard!$F$4)),
         0
      ),
      IF(C329="750 Business promotion",
         E329-(E329/(1+4.793/100)),
         E329-(E329/(1+Dashboard!$F$4))
      )
   )
)</f>
        <v>0</v>
      </c>
      <c r="J329" s="26">
        <f>Bank3[[#This Row],[Money in/ (Money out)]]-Bank3[[#This Row],[GST/HST]]</f>
        <v>0</v>
      </c>
      <c r="L329" s="23">
        <f t="shared" si="11"/>
        <v>0</v>
      </c>
    </row>
    <row r="330" spans="4:12" x14ac:dyDescent="0.2">
      <c r="D330" s="397">
        <f>_xlfn.XLOOKUP(C:C,Table1[for Import to Bank Register dropdown],Table1[for Pivot],0,0,1)</f>
        <v>0</v>
      </c>
      <c r="E330" s="403"/>
      <c r="F330" s="146">
        <f t="shared" si="10"/>
        <v>3333333</v>
      </c>
      <c r="G330" s="375">
        <f>G329+Bank3[[#This Row],[Money in/ (Money out)]]</f>
        <v>0</v>
      </c>
      <c r="I330" s="376">
        <f>IF(OR(C330="150 Directors advances", C330="120 accounts receivable", C330="720.2 Automobile - Insurance", C330="720.3 Automobile - License", C330="870.4 Rent - Insurance", C330="870.6 Rent - Property Tax", C330="870.7 Rent - Homeoffice", C330="870.9 Rent - Water"),
   0,
   IF(Dashboard!$F$5="Quick",
      IF(OR(C330="190 Automobile",C330="200 computer hardware",C330="210 Computer software",C330="220 Quickbooks software",C330="230 Office equipment",C330="240 Office furniture"),
         E330-(E330/(1+Dashboard!$F$4)),
         0
      ),
      IF(C330="750 Business promotion",
         E330-(E330/(1+4.793/100)),
         E330-(E330/(1+Dashboard!$F$4))
      )
   )
)</f>
        <v>0</v>
      </c>
      <c r="J330" s="26">
        <f>Bank3[[#This Row],[Money in/ (Money out)]]-Bank3[[#This Row],[GST/HST]]</f>
        <v>0</v>
      </c>
      <c r="L330" s="23">
        <f t="shared" si="11"/>
        <v>0</v>
      </c>
    </row>
    <row r="331" spans="4:12" x14ac:dyDescent="0.2">
      <c r="D331" s="397">
        <f>_xlfn.XLOOKUP(C:C,Table1[for Import to Bank Register dropdown],Table1[for Pivot],0,0,1)</f>
        <v>0</v>
      </c>
      <c r="E331" s="403"/>
      <c r="F331" s="146">
        <f t="shared" si="10"/>
        <v>3333333</v>
      </c>
      <c r="G331" s="375">
        <f>G330+Bank3[[#This Row],[Money in/ (Money out)]]</f>
        <v>0</v>
      </c>
      <c r="I331" s="376">
        <f>IF(OR(C331="150 Directors advances", C331="120 accounts receivable", C331="720.2 Automobile - Insurance", C331="720.3 Automobile - License", C331="870.4 Rent - Insurance", C331="870.6 Rent - Property Tax", C331="870.7 Rent - Homeoffice", C331="870.9 Rent - Water"),
   0,
   IF(Dashboard!$F$5="Quick",
      IF(OR(C331="190 Automobile",C331="200 computer hardware",C331="210 Computer software",C331="220 Quickbooks software",C331="230 Office equipment",C331="240 Office furniture"),
         E331-(E331/(1+Dashboard!$F$4)),
         0
      ),
      IF(C331="750 Business promotion",
         E331-(E331/(1+4.793/100)),
         E331-(E331/(1+Dashboard!$F$4))
      )
   )
)</f>
        <v>0</v>
      </c>
      <c r="J331" s="26">
        <f>Bank3[[#This Row],[Money in/ (Money out)]]-Bank3[[#This Row],[GST/HST]]</f>
        <v>0</v>
      </c>
      <c r="L331" s="23">
        <f t="shared" si="11"/>
        <v>0</v>
      </c>
    </row>
    <row r="332" spans="4:12" x14ac:dyDescent="0.2">
      <c r="D332" s="397">
        <f>_xlfn.XLOOKUP(C:C,Table1[for Import to Bank Register dropdown],Table1[for Pivot],0,0,1)</f>
        <v>0</v>
      </c>
      <c r="E332" s="403"/>
      <c r="F332" s="146">
        <f t="shared" si="10"/>
        <v>3333333</v>
      </c>
      <c r="G332" s="375">
        <f>G331+Bank3[[#This Row],[Money in/ (Money out)]]</f>
        <v>0</v>
      </c>
      <c r="I332" s="376">
        <f>IF(OR(C332="150 Directors advances", C332="120 accounts receivable", C332="720.2 Automobile - Insurance", C332="720.3 Automobile - License", C332="870.4 Rent - Insurance", C332="870.6 Rent - Property Tax", C332="870.7 Rent - Homeoffice", C332="870.9 Rent - Water"),
   0,
   IF(Dashboard!$F$5="Quick",
      IF(OR(C332="190 Automobile",C332="200 computer hardware",C332="210 Computer software",C332="220 Quickbooks software",C332="230 Office equipment",C332="240 Office furniture"),
         E332-(E332/(1+Dashboard!$F$4)),
         0
      ),
      IF(C332="750 Business promotion",
         E332-(E332/(1+4.793/100)),
         E332-(E332/(1+Dashboard!$F$4))
      )
   )
)</f>
        <v>0</v>
      </c>
      <c r="J332" s="26">
        <f>Bank3[[#This Row],[Money in/ (Money out)]]-Bank3[[#This Row],[GST/HST]]</f>
        <v>0</v>
      </c>
      <c r="L332" s="23">
        <f t="shared" si="11"/>
        <v>0</v>
      </c>
    </row>
    <row r="333" spans="4:12" x14ac:dyDescent="0.2">
      <c r="D333" s="397">
        <f>_xlfn.XLOOKUP(C:C,Table1[for Import to Bank Register dropdown],Table1[for Pivot],0,0,1)</f>
        <v>0</v>
      </c>
      <c r="E333" s="403"/>
      <c r="F333" s="146">
        <f t="shared" si="10"/>
        <v>3333333</v>
      </c>
      <c r="G333" s="375">
        <f>G332+Bank3[[#This Row],[Money in/ (Money out)]]</f>
        <v>0</v>
      </c>
      <c r="I333" s="376">
        <f>IF(OR(C333="150 Directors advances", C333="120 accounts receivable", C333="720.2 Automobile - Insurance", C333="720.3 Automobile - License", C333="870.4 Rent - Insurance", C333="870.6 Rent - Property Tax", C333="870.7 Rent - Homeoffice", C333="870.9 Rent - Water"),
   0,
   IF(Dashboard!$F$5="Quick",
      IF(OR(C333="190 Automobile",C333="200 computer hardware",C333="210 Computer software",C333="220 Quickbooks software",C333="230 Office equipment",C333="240 Office furniture"),
         E333-(E333/(1+Dashboard!$F$4)),
         0
      ),
      IF(C333="750 Business promotion",
         E333-(E333/(1+4.793/100)),
         E333-(E333/(1+Dashboard!$F$4))
      )
   )
)</f>
        <v>0</v>
      </c>
      <c r="J333" s="26">
        <f>Bank3[[#This Row],[Money in/ (Money out)]]-Bank3[[#This Row],[GST/HST]]</f>
        <v>0</v>
      </c>
      <c r="L333" s="23">
        <f t="shared" si="11"/>
        <v>0</v>
      </c>
    </row>
    <row r="334" spans="4:12" x14ac:dyDescent="0.2">
      <c r="D334" s="397">
        <f>_xlfn.XLOOKUP(C:C,Table1[for Import to Bank Register dropdown],Table1[for Pivot],0,0,1)</f>
        <v>0</v>
      </c>
      <c r="E334" s="403"/>
      <c r="F334" s="146">
        <f t="shared" si="10"/>
        <v>3333333</v>
      </c>
      <c r="G334" s="375">
        <f>G333+Bank3[[#This Row],[Money in/ (Money out)]]</f>
        <v>0</v>
      </c>
      <c r="I334" s="376">
        <f>IF(OR(C334="150 Directors advances", C334="120 accounts receivable", C334="720.2 Automobile - Insurance", C334="720.3 Automobile - License", C334="870.4 Rent - Insurance", C334="870.6 Rent - Property Tax", C334="870.7 Rent - Homeoffice", C334="870.9 Rent - Water"),
   0,
   IF(Dashboard!$F$5="Quick",
      IF(OR(C334="190 Automobile",C334="200 computer hardware",C334="210 Computer software",C334="220 Quickbooks software",C334="230 Office equipment",C334="240 Office furniture"),
         E334-(E334/(1+Dashboard!$F$4)),
         0
      ),
      IF(C334="750 Business promotion",
         E334-(E334/(1+4.793/100)),
         E334-(E334/(1+Dashboard!$F$4))
      )
   )
)</f>
        <v>0</v>
      </c>
      <c r="J334" s="26">
        <f>Bank3[[#This Row],[Money in/ (Money out)]]-Bank3[[#This Row],[GST/HST]]</f>
        <v>0</v>
      </c>
      <c r="L334" s="23">
        <f t="shared" si="11"/>
        <v>0</v>
      </c>
    </row>
    <row r="335" spans="4:12" x14ac:dyDescent="0.2">
      <c r="D335" s="397">
        <f>_xlfn.XLOOKUP(C:C,Table1[for Import to Bank Register dropdown],Table1[for Pivot],0,0,1)</f>
        <v>0</v>
      </c>
      <c r="E335" s="403"/>
      <c r="F335" s="146">
        <f t="shared" si="10"/>
        <v>3333333</v>
      </c>
      <c r="G335" s="375">
        <f>G334+Bank3[[#This Row],[Money in/ (Money out)]]</f>
        <v>0</v>
      </c>
      <c r="I335" s="376">
        <f>IF(OR(C335="150 Directors advances", C335="120 accounts receivable", C335="720.2 Automobile - Insurance", C335="720.3 Automobile - License", C335="870.4 Rent - Insurance", C335="870.6 Rent - Property Tax", C335="870.7 Rent - Homeoffice", C335="870.9 Rent - Water"),
   0,
   IF(Dashboard!$F$5="Quick",
      IF(OR(C335="190 Automobile",C335="200 computer hardware",C335="210 Computer software",C335="220 Quickbooks software",C335="230 Office equipment",C335="240 Office furniture"),
         E335-(E335/(1+Dashboard!$F$4)),
         0
      ),
      IF(C335="750 Business promotion",
         E335-(E335/(1+4.793/100)),
         E335-(E335/(1+Dashboard!$F$4))
      )
   )
)</f>
        <v>0</v>
      </c>
      <c r="J335" s="26">
        <f>Bank3[[#This Row],[Money in/ (Money out)]]-Bank3[[#This Row],[GST/HST]]</f>
        <v>0</v>
      </c>
      <c r="L335" s="23">
        <f t="shared" si="11"/>
        <v>0</v>
      </c>
    </row>
    <row r="336" spans="4:12" x14ac:dyDescent="0.2">
      <c r="D336" s="397">
        <f>_xlfn.XLOOKUP(C:C,Table1[for Import to Bank Register dropdown],Table1[for Pivot],0,0,1)</f>
        <v>0</v>
      </c>
      <c r="E336" s="403"/>
      <c r="F336" s="146">
        <f t="shared" si="10"/>
        <v>3333333</v>
      </c>
      <c r="G336" s="375">
        <f>G335+Bank3[[#This Row],[Money in/ (Money out)]]</f>
        <v>0</v>
      </c>
      <c r="I336" s="376">
        <f>IF(OR(C336="150 Directors advances", C336="120 accounts receivable", C336="720.2 Automobile - Insurance", C336="720.3 Automobile - License", C336="870.4 Rent - Insurance", C336="870.6 Rent - Property Tax", C336="870.7 Rent - Homeoffice", C336="870.9 Rent - Water"),
   0,
   IF(Dashboard!$F$5="Quick",
      IF(OR(C336="190 Automobile",C336="200 computer hardware",C336="210 Computer software",C336="220 Quickbooks software",C336="230 Office equipment",C336="240 Office furniture"),
         E336-(E336/(1+Dashboard!$F$4)),
         0
      ),
      IF(C336="750 Business promotion",
         E336-(E336/(1+4.793/100)),
         E336-(E336/(1+Dashboard!$F$4))
      )
   )
)</f>
        <v>0</v>
      </c>
      <c r="J336" s="26">
        <f>Bank3[[#This Row],[Money in/ (Money out)]]-Bank3[[#This Row],[GST/HST]]</f>
        <v>0</v>
      </c>
      <c r="L336" s="23">
        <f t="shared" si="11"/>
        <v>0</v>
      </c>
    </row>
    <row r="337" spans="4:12" x14ac:dyDescent="0.2">
      <c r="D337" s="397">
        <f>_xlfn.XLOOKUP(C:C,Table1[for Import to Bank Register dropdown],Table1[for Pivot],0,0,1)</f>
        <v>0</v>
      </c>
      <c r="E337" s="403"/>
      <c r="F337" s="146">
        <f t="shared" si="10"/>
        <v>3333333</v>
      </c>
      <c r="G337" s="375">
        <f>G336+Bank3[[#This Row],[Money in/ (Money out)]]</f>
        <v>0</v>
      </c>
      <c r="I337" s="376">
        <f>IF(OR(C337="150 Directors advances", C337="120 accounts receivable", C337="720.2 Automobile - Insurance", C337="720.3 Automobile - License", C337="870.4 Rent - Insurance", C337="870.6 Rent - Property Tax", C337="870.7 Rent - Homeoffice", C337="870.9 Rent - Water"),
   0,
   IF(Dashboard!$F$5="Quick",
      IF(OR(C337="190 Automobile",C337="200 computer hardware",C337="210 Computer software",C337="220 Quickbooks software",C337="230 Office equipment",C337="240 Office furniture"),
         E337-(E337/(1+Dashboard!$F$4)),
         0
      ),
      IF(C337="750 Business promotion",
         E337-(E337/(1+4.793/100)),
         E337-(E337/(1+Dashboard!$F$4))
      )
   )
)</f>
        <v>0</v>
      </c>
      <c r="J337" s="26">
        <f>Bank3[[#This Row],[Money in/ (Money out)]]-Bank3[[#This Row],[GST/HST]]</f>
        <v>0</v>
      </c>
      <c r="L337" s="23">
        <f t="shared" si="11"/>
        <v>0</v>
      </c>
    </row>
    <row r="338" spans="4:12" x14ac:dyDescent="0.2">
      <c r="D338" s="397">
        <f>_xlfn.XLOOKUP(C:C,Table1[for Import to Bank Register dropdown],Table1[for Pivot],0,0,1)</f>
        <v>0</v>
      </c>
      <c r="E338" s="403"/>
      <c r="F338" s="146">
        <f t="shared" si="10"/>
        <v>3333333</v>
      </c>
      <c r="G338" s="375">
        <f>G337+Bank3[[#This Row],[Money in/ (Money out)]]</f>
        <v>0</v>
      </c>
      <c r="I338" s="376">
        <f>IF(OR(C338="150 Directors advances", C338="120 accounts receivable", C338="720.2 Automobile - Insurance", C338="720.3 Automobile - License", C338="870.4 Rent - Insurance", C338="870.6 Rent - Property Tax", C338="870.7 Rent - Homeoffice", C338="870.9 Rent - Water"),
   0,
   IF(Dashboard!$F$5="Quick",
      IF(OR(C338="190 Automobile",C338="200 computer hardware",C338="210 Computer software",C338="220 Quickbooks software",C338="230 Office equipment",C338="240 Office furniture"),
         E338-(E338/(1+Dashboard!$F$4)),
         0
      ),
      IF(C338="750 Business promotion",
         E338-(E338/(1+4.793/100)),
         E338-(E338/(1+Dashboard!$F$4))
      )
   )
)</f>
        <v>0</v>
      </c>
      <c r="J338" s="26">
        <f>Bank3[[#This Row],[Money in/ (Money out)]]-Bank3[[#This Row],[GST/HST]]</f>
        <v>0</v>
      </c>
      <c r="L338" s="23">
        <f t="shared" si="11"/>
        <v>0</v>
      </c>
    </row>
    <row r="339" spans="4:12" x14ac:dyDescent="0.2">
      <c r="D339" s="397">
        <f>_xlfn.XLOOKUP(C:C,Table1[for Import to Bank Register dropdown],Table1[for Pivot],0,0,1)</f>
        <v>0</v>
      </c>
      <c r="E339" s="403"/>
      <c r="F339" s="146">
        <f t="shared" si="10"/>
        <v>3333333</v>
      </c>
      <c r="G339" s="375">
        <f>G338+Bank3[[#This Row],[Money in/ (Money out)]]</f>
        <v>0</v>
      </c>
      <c r="I339" s="376">
        <f>IF(OR(C339="150 Directors advances", C339="120 accounts receivable", C339="720.2 Automobile - Insurance", C339="720.3 Automobile - License", C339="870.4 Rent - Insurance", C339="870.6 Rent - Property Tax", C339="870.7 Rent - Homeoffice", C339="870.9 Rent - Water"),
   0,
   IF(Dashboard!$F$5="Quick",
      IF(OR(C339="190 Automobile",C339="200 computer hardware",C339="210 Computer software",C339="220 Quickbooks software",C339="230 Office equipment",C339="240 Office furniture"),
         E339-(E339/(1+Dashboard!$F$4)),
         0
      ),
      IF(C339="750 Business promotion",
         E339-(E339/(1+4.793/100)),
         E339-(E339/(1+Dashboard!$F$4))
      )
   )
)</f>
        <v>0</v>
      </c>
      <c r="J339" s="26">
        <f>Bank3[[#This Row],[Money in/ (Money out)]]-Bank3[[#This Row],[GST/HST]]</f>
        <v>0</v>
      </c>
      <c r="L339" s="23">
        <f t="shared" si="11"/>
        <v>0</v>
      </c>
    </row>
    <row r="340" spans="4:12" x14ac:dyDescent="0.2">
      <c r="D340" s="397">
        <f>_xlfn.XLOOKUP(C:C,Table1[for Import to Bank Register dropdown],Table1[for Pivot],0,0,1)</f>
        <v>0</v>
      </c>
      <c r="E340" s="403"/>
      <c r="F340" s="146">
        <f t="shared" si="10"/>
        <v>3333333</v>
      </c>
      <c r="G340" s="375">
        <f>G339+Bank3[[#This Row],[Money in/ (Money out)]]</f>
        <v>0</v>
      </c>
      <c r="I340" s="376">
        <f>IF(OR(C340="150 Directors advances", C340="120 accounts receivable", C340="720.2 Automobile - Insurance", C340="720.3 Automobile - License", C340="870.4 Rent - Insurance", C340="870.6 Rent - Property Tax", C340="870.7 Rent - Homeoffice", C340="870.9 Rent - Water"),
   0,
   IF(Dashboard!$F$5="Quick",
      IF(OR(C340="190 Automobile",C340="200 computer hardware",C340="210 Computer software",C340="220 Quickbooks software",C340="230 Office equipment",C340="240 Office furniture"),
         E340-(E340/(1+Dashboard!$F$4)),
         0
      ),
      IF(C340="750 Business promotion",
         E340-(E340/(1+4.793/100)),
         E340-(E340/(1+Dashboard!$F$4))
      )
   )
)</f>
        <v>0</v>
      </c>
      <c r="J340" s="26">
        <f>Bank3[[#This Row],[Money in/ (Money out)]]-Bank3[[#This Row],[GST/HST]]</f>
        <v>0</v>
      </c>
      <c r="L340" s="23">
        <f t="shared" si="11"/>
        <v>0</v>
      </c>
    </row>
    <row r="341" spans="4:12" x14ac:dyDescent="0.2">
      <c r="D341" s="397">
        <f>_xlfn.XLOOKUP(C:C,Table1[for Import to Bank Register dropdown],Table1[for Pivot],0,0,1)</f>
        <v>0</v>
      </c>
      <c r="E341" s="403"/>
      <c r="F341" s="146">
        <f t="shared" si="10"/>
        <v>3333333</v>
      </c>
      <c r="G341" s="375">
        <f>G340+Bank3[[#This Row],[Money in/ (Money out)]]</f>
        <v>0</v>
      </c>
      <c r="I341" s="376">
        <f>IF(OR(C341="150 Directors advances", C341="120 accounts receivable", C341="720.2 Automobile - Insurance", C341="720.3 Automobile - License", C341="870.4 Rent - Insurance", C341="870.6 Rent - Property Tax", C341="870.7 Rent - Homeoffice", C341="870.9 Rent - Water"),
   0,
   IF(Dashboard!$F$5="Quick",
      IF(OR(C341="190 Automobile",C341="200 computer hardware",C341="210 Computer software",C341="220 Quickbooks software",C341="230 Office equipment",C341="240 Office furniture"),
         E341-(E341/(1+Dashboard!$F$4)),
         0
      ),
      IF(C341="750 Business promotion",
         E341-(E341/(1+4.793/100)),
         E341-(E341/(1+Dashboard!$F$4))
      )
   )
)</f>
        <v>0</v>
      </c>
      <c r="J341" s="26">
        <f>Bank3[[#This Row],[Money in/ (Money out)]]-Bank3[[#This Row],[GST/HST]]</f>
        <v>0</v>
      </c>
      <c r="L341" s="23">
        <f t="shared" si="11"/>
        <v>0</v>
      </c>
    </row>
    <row r="342" spans="4:12" x14ac:dyDescent="0.2">
      <c r="D342" s="397">
        <f>_xlfn.XLOOKUP(C:C,Table1[for Import to Bank Register dropdown],Table1[for Pivot],0,0,1)</f>
        <v>0</v>
      </c>
      <c r="E342" s="403"/>
      <c r="F342" s="146">
        <f t="shared" si="10"/>
        <v>3333333</v>
      </c>
      <c r="G342" s="375">
        <f>G341+Bank3[[#This Row],[Money in/ (Money out)]]</f>
        <v>0</v>
      </c>
      <c r="I342" s="376">
        <f>IF(OR(C342="150 Directors advances", C342="120 accounts receivable", C342="720.2 Automobile - Insurance", C342="720.3 Automobile - License", C342="870.4 Rent - Insurance", C342="870.6 Rent - Property Tax", C342="870.7 Rent - Homeoffice", C342="870.9 Rent - Water"),
   0,
   IF(Dashboard!$F$5="Quick",
      IF(OR(C342="190 Automobile",C342="200 computer hardware",C342="210 Computer software",C342="220 Quickbooks software",C342="230 Office equipment",C342="240 Office furniture"),
         E342-(E342/(1+Dashboard!$F$4)),
         0
      ),
      IF(C342="750 Business promotion",
         E342-(E342/(1+4.793/100)),
         E342-(E342/(1+Dashboard!$F$4))
      )
   )
)</f>
        <v>0</v>
      </c>
      <c r="J342" s="26">
        <f>Bank3[[#This Row],[Money in/ (Money out)]]-Bank3[[#This Row],[GST/HST]]</f>
        <v>0</v>
      </c>
      <c r="L342" s="23">
        <f t="shared" si="11"/>
        <v>0</v>
      </c>
    </row>
    <row r="343" spans="4:12" x14ac:dyDescent="0.2">
      <c r="D343" s="397">
        <f>_xlfn.XLOOKUP(C:C,Table1[for Import to Bank Register dropdown],Table1[for Pivot],0,0,1)</f>
        <v>0</v>
      </c>
      <c r="E343" s="403"/>
      <c r="F343" s="146">
        <f t="shared" si="10"/>
        <v>3333333</v>
      </c>
      <c r="G343" s="375">
        <f>G342+Bank3[[#This Row],[Money in/ (Money out)]]</f>
        <v>0</v>
      </c>
      <c r="I343" s="376">
        <f>IF(OR(C343="150 Directors advances", C343="120 accounts receivable", C343="720.2 Automobile - Insurance", C343="720.3 Automobile - License", C343="870.4 Rent - Insurance", C343="870.6 Rent - Property Tax", C343="870.7 Rent - Homeoffice", C343="870.9 Rent - Water"),
   0,
   IF(Dashboard!$F$5="Quick",
      IF(OR(C343="190 Automobile",C343="200 computer hardware",C343="210 Computer software",C343="220 Quickbooks software",C343="230 Office equipment",C343="240 Office furniture"),
         E343-(E343/(1+Dashboard!$F$4)),
         0
      ),
      IF(C343="750 Business promotion",
         E343-(E343/(1+4.793/100)),
         E343-(E343/(1+Dashboard!$F$4))
      )
   )
)</f>
        <v>0</v>
      </c>
      <c r="J343" s="26">
        <f>Bank3[[#This Row],[Money in/ (Money out)]]-Bank3[[#This Row],[GST/HST]]</f>
        <v>0</v>
      </c>
      <c r="L343" s="23">
        <f t="shared" si="11"/>
        <v>0</v>
      </c>
    </row>
    <row r="344" spans="4:12" x14ac:dyDescent="0.2">
      <c r="D344" s="397">
        <f>_xlfn.XLOOKUP(C:C,Table1[for Import to Bank Register dropdown],Table1[for Pivot],0,0,1)</f>
        <v>0</v>
      </c>
      <c r="E344" s="403"/>
      <c r="F344" s="146">
        <f t="shared" si="10"/>
        <v>3333333</v>
      </c>
      <c r="G344" s="375">
        <f>G343+Bank3[[#This Row],[Money in/ (Money out)]]</f>
        <v>0</v>
      </c>
      <c r="I344" s="376">
        <f>IF(OR(C344="150 Directors advances", C344="120 accounts receivable", C344="720.2 Automobile - Insurance", C344="720.3 Automobile - License", C344="870.4 Rent - Insurance", C344="870.6 Rent - Property Tax", C344="870.7 Rent - Homeoffice", C344="870.9 Rent - Water"),
   0,
   IF(Dashboard!$F$5="Quick",
      IF(OR(C344="190 Automobile",C344="200 computer hardware",C344="210 Computer software",C344="220 Quickbooks software",C344="230 Office equipment",C344="240 Office furniture"),
         E344-(E344/(1+Dashboard!$F$4)),
         0
      ),
      IF(C344="750 Business promotion",
         E344-(E344/(1+4.793/100)),
         E344-(E344/(1+Dashboard!$F$4))
      )
   )
)</f>
        <v>0</v>
      </c>
      <c r="J344" s="26">
        <f>Bank3[[#This Row],[Money in/ (Money out)]]-Bank3[[#This Row],[GST/HST]]</f>
        <v>0</v>
      </c>
      <c r="L344" s="23">
        <f t="shared" si="11"/>
        <v>0</v>
      </c>
    </row>
    <row r="345" spans="4:12" x14ac:dyDescent="0.2">
      <c r="D345" s="397">
        <f>_xlfn.XLOOKUP(C:C,Table1[for Import to Bank Register dropdown],Table1[for Pivot],0,0,1)</f>
        <v>0</v>
      </c>
      <c r="E345" s="403"/>
      <c r="F345" s="146">
        <f t="shared" si="10"/>
        <v>3333333</v>
      </c>
      <c r="G345" s="375">
        <f>G344+Bank3[[#This Row],[Money in/ (Money out)]]</f>
        <v>0</v>
      </c>
      <c r="I345" s="376">
        <f>IF(OR(C345="150 Directors advances", C345="120 accounts receivable", C345="720.2 Automobile - Insurance", C345="720.3 Automobile - License", C345="870.4 Rent - Insurance", C345="870.6 Rent - Property Tax", C345="870.7 Rent - Homeoffice", C345="870.9 Rent - Water"),
   0,
   IF(Dashboard!$F$5="Quick",
      IF(OR(C345="190 Automobile",C345="200 computer hardware",C345="210 Computer software",C345="220 Quickbooks software",C345="230 Office equipment",C345="240 Office furniture"),
         E345-(E345/(1+Dashboard!$F$4)),
         0
      ),
      IF(C345="750 Business promotion",
         E345-(E345/(1+4.793/100)),
         E345-(E345/(1+Dashboard!$F$4))
      )
   )
)</f>
        <v>0</v>
      </c>
      <c r="J345" s="26">
        <f>Bank3[[#This Row],[Money in/ (Money out)]]-Bank3[[#This Row],[GST/HST]]</f>
        <v>0</v>
      </c>
      <c r="L345" s="23">
        <f t="shared" si="11"/>
        <v>0</v>
      </c>
    </row>
    <row r="346" spans="4:12" x14ac:dyDescent="0.2">
      <c r="D346" s="397">
        <f>_xlfn.XLOOKUP(C:C,Table1[for Import to Bank Register dropdown],Table1[for Pivot],0,0,1)</f>
        <v>0</v>
      </c>
      <c r="E346" s="403"/>
      <c r="F346" s="146">
        <f t="shared" si="10"/>
        <v>3333333</v>
      </c>
      <c r="G346" s="375">
        <f>G345+Bank3[[#This Row],[Money in/ (Money out)]]</f>
        <v>0</v>
      </c>
      <c r="I346" s="376">
        <f>IF(OR(C346="150 Directors advances", C346="120 accounts receivable", C346="720.2 Automobile - Insurance", C346="720.3 Automobile - License", C346="870.4 Rent - Insurance", C346="870.6 Rent - Property Tax", C346="870.7 Rent - Homeoffice", C346="870.9 Rent - Water"),
   0,
   IF(Dashboard!$F$5="Quick",
      IF(OR(C346="190 Automobile",C346="200 computer hardware",C346="210 Computer software",C346="220 Quickbooks software",C346="230 Office equipment",C346="240 Office furniture"),
         E346-(E346/(1+Dashboard!$F$4)),
         0
      ),
      IF(C346="750 Business promotion",
         E346-(E346/(1+4.793/100)),
         E346-(E346/(1+Dashboard!$F$4))
      )
   )
)</f>
        <v>0</v>
      </c>
      <c r="J346" s="26">
        <f>Bank3[[#This Row],[Money in/ (Money out)]]-Bank3[[#This Row],[GST/HST]]</f>
        <v>0</v>
      </c>
      <c r="L346" s="23">
        <f t="shared" si="11"/>
        <v>0</v>
      </c>
    </row>
    <row r="347" spans="4:12" x14ac:dyDescent="0.2">
      <c r="D347" s="397">
        <f>_xlfn.XLOOKUP(C:C,Table1[for Import to Bank Register dropdown],Table1[for Pivot],0,0,1)</f>
        <v>0</v>
      </c>
      <c r="E347" s="403"/>
      <c r="F347" s="146">
        <f t="shared" si="10"/>
        <v>3333333</v>
      </c>
      <c r="G347" s="375">
        <f>G346+Bank3[[#This Row],[Money in/ (Money out)]]</f>
        <v>0</v>
      </c>
      <c r="I347" s="376">
        <f>IF(OR(C347="150 Directors advances", C347="120 accounts receivable", C347="720.2 Automobile - Insurance", C347="720.3 Automobile - License", C347="870.4 Rent - Insurance", C347="870.6 Rent - Property Tax", C347="870.7 Rent - Homeoffice", C347="870.9 Rent - Water"),
   0,
   IF(Dashboard!$F$5="Quick",
      IF(OR(C347="190 Automobile",C347="200 computer hardware",C347="210 Computer software",C347="220 Quickbooks software",C347="230 Office equipment",C347="240 Office furniture"),
         E347-(E347/(1+Dashboard!$F$4)),
         0
      ),
      IF(C347="750 Business promotion",
         E347-(E347/(1+4.793/100)),
         E347-(E347/(1+Dashboard!$F$4))
      )
   )
)</f>
        <v>0</v>
      </c>
      <c r="J347" s="26">
        <f>Bank3[[#This Row],[Money in/ (Money out)]]-Bank3[[#This Row],[GST/HST]]</f>
        <v>0</v>
      </c>
      <c r="L347" s="23">
        <f t="shared" si="11"/>
        <v>0</v>
      </c>
    </row>
    <row r="348" spans="4:12" x14ac:dyDescent="0.2">
      <c r="D348" s="397">
        <f>_xlfn.XLOOKUP(C:C,Table1[for Import to Bank Register dropdown],Table1[for Pivot],0,0,1)</f>
        <v>0</v>
      </c>
      <c r="E348" s="403"/>
      <c r="F348" s="146">
        <f t="shared" si="10"/>
        <v>3333333</v>
      </c>
      <c r="G348" s="375">
        <f>G347+Bank3[[#This Row],[Money in/ (Money out)]]</f>
        <v>0</v>
      </c>
      <c r="I348" s="376">
        <f>IF(OR(C348="150 Directors advances", C348="120 accounts receivable", C348="720.2 Automobile - Insurance", C348="720.3 Automobile - License", C348="870.4 Rent - Insurance", C348="870.6 Rent - Property Tax", C348="870.7 Rent - Homeoffice", C348="870.9 Rent - Water"),
   0,
   IF(Dashboard!$F$5="Quick",
      IF(OR(C348="190 Automobile",C348="200 computer hardware",C348="210 Computer software",C348="220 Quickbooks software",C348="230 Office equipment",C348="240 Office furniture"),
         E348-(E348/(1+Dashboard!$F$4)),
         0
      ),
      IF(C348="750 Business promotion",
         E348-(E348/(1+4.793/100)),
         E348-(E348/(1+Dashboard!$F$4))
      )
   )
)</f>
        <v>0</v>
      </c>
      <c r="J348" s="26">
        <f>Bank3[[#This Row],[Money in/ (Money out)]]-Bank3[[#This Row],[GST/HST]]</f>
        <v>0</v>
      </c>
      <c r="L348" s="23">
        <f t="shared" si="11"/>
        <v>0</v>
      </c>
    </row>
    <row r="349" spans="4:12" x14ac:dyDescent="0.2">
      <c r="D349" s="397">
        <f>_xlfn.XLOOKUP(C:C,Table1[for Import to Bank Register dropdown],Table1[for Pivot],0,0,1)</f>
        <v>0</v>
      </c>
      <c r="E349" s="403"/>
      <c r="F349" s="146">
        <f t="shared" si="10"/>
        <v>3333333</v>
      </c>
      <c r="G349" s="375">
        <f>G348+Bank3[[#This Row],[Money in/ (Money out)]]</f>
        <v>0</v>
      </c>
      <c r="I349" s="376">
        <f>IF(OR(C349="150 Directors advances", C349="120 accounts receivable", C349="720.2 Automobile - Insurance", C349="720.3 Automobile - License", C349="870.4 Rent - Insurance", C349="870.6 Rent - Property Tax", C349="870.7 Rent - Homeoffice", C349="870.9 Rent - Water"),
   0,
   IF(Dashboard!$F$5="Quick",
      IF(OR(C349="190 Automobile",C349="200 computer hardware",C349="210 Computer software",C349="220 Quickbooks software",C349="230 Office equipment",C349="240 Office furniture"),
         E349-(E349/(1+Dashboard!$F$4)),
         0
      ),
      IF(C349="750 Business promotion",
         E349-(E349/(1+4.793/100)),
         E349-(E349/(1+Dashboard!$F$4))
      )
   )
)</f>
        <v>0</v>
      </c>
      <c r="J349" s="26">
        <f>Bank3[[#This Row],[Money in/ (Money out)]]-Bank3[[#This Row],[GST/HST]]</f>
        <v>0</v>
      </c>
      <c r="L349" s="23">
        <f t="shared" si="11"/>
        <v>0</v>
      </c>
    </row>
    <row r="350" spans="4:12" x14ac:dyDescent="0.2">
      <c r="D350" s="397">
        <f>_xlfn.XLOOKUP(C:C,Table1[for Import to Bank Register dropdown],Table1[for Pivot],0,0,1)</f>
        <v>0</v>
      </c>
      <c r="E350" s="403"/>
      <c r="F350" s="146">
        <f t="shared" si="10"/>
        <v>3333333</v>
      </c>
      <c r="G350" s="375">
        <f>G349+Bank3[[#This Row],[Money in/ (Money out)]]</f>
        <v>0</v>
      </c>
      <c r="I350" s="376">
        <f>IF(OR(C350="150 Directors advances", C350="120 accounts receivable", C350="720.2 Automobile - Insurance", C350="720.3 Automobile - License", C350="870.4 Rent - Insurance", C350="870.6 Rent - Property Tax", C350="870.7 Rent - Homeoffice", C350="870.9 Rent - Water"),
   0,
   IF(Dashboard!$F$5="Quick",
      IF(OR(C350="190 Automobile",C350="200 computer hardware",C350="210 Computer software",C350="220 Quickbooks software",C350="230 Office equipment",C350="240 Office furniture"),
         E350-(E350/(1+Dashboard!$F$4)),
         0
      ),
      IF(C350="750 Business promotion",
         E350-(E350/(1+4.793/100)),
         E350-(E350/(1+Dashboard!$F$4))
      )
   )
)</f>
        <v>0</v>
      </c>
      <c r="J350" s="26">
        <f>Bank3[[#This Row],[Money in/ (Money out)]]-Bank3[[#This Row],[GST/HST]]</f>
        <v>0</v>
      </c>
      <c r="L350" s="23">
        <f t="shared" si="11"/>
        <v>0</v>
      </c>
    </row>
    <row r="351" spans="4:12" x14ac:dyDescent="0.2">
      <c r="D351" s="397">
        <f>_xlfn.XLOOKUP(C:C,Table1[for Import to Bank Register dropdown],Table1[for Pivot],0,0,1)</f>
        <v>0</v>
      </c>
      <c r="E351" s="403"/>
      <c r="F351" s="146">
        <f t="shared" si="10"/>
        <v>3333333</v>
      </c>
      <c r="G351" s="375">
        <f>G350+Bank3[[#This Row],[Money in/ (Money out)]]</f>
        <v>0</v>
      </c>
      <c r="I351" s="376">
        <f>IF(OR(C351="150 Directors advances", C351="120 accounts receivable", C351="720.2 Automobile - Insurance", C351="720.3 Automobile - License", C351="870.4 Rent - Insurance", C351="870.6 Rent - Property Tax", C351="870.7 Rent - Homeoffice", C351="870.9 Rent - Water"),
   0,
   IF(Dashboard!$F$5="Quick",
      IF(OR(C351="190 Automobile",C351="200 computer hardware",C351="210 Computer software",C351="220 Quickbooks software",C351="230 Office equipment",C351="240 Office furniture"),
         E351-(E351/(1+Dashboard!$F$4)),
         0
      ),
      IF(C351="750 Business promotion",
         E351-(E351/(1+4.793/100)),
         E351-(E351/(1+Dashboard!$F$4))
      )
   )
)</f>
        <v>0</v>
      </c>
      <c r="J351" s="26">
        <f>Bank3[[#This Row],[Money in/ (Money out)]]-Bank3[[#This Row],[GST/HST]]</f>
        <v>0</v>
      </c>
      <c r="L351" s="23">
        <f t="shared" si="11"/>
        <v>0</v>
      </c>
    </row>
    <row r="352" spans="4:12" x14ac:dyDescent="0.2">
      <c r="D352" s="397">
        <f>_xlfn.XLOOKUP(C:C,Table1[for Import to Bank Register dropdown],Table1[for Pivot],0,0,1)</f>
        <v>0</v>
      </c>
      <c r="E352" s="403"/>
      <c r="F352" s="146">
        <f t="shared" si="10"/>
        <v>3333333</v>
      </c>
      <c r="G352" s="375">
        <f>G351+Bank3[[#This Row],[Money in/ (Money out)]]</f>
        <v>0</v>
      </c>
      <c r="I352" s="376">
        <f>IF(OR(C352="150 Directors advances", C352="120 accounts receivable", C352="720.2 Automobile - Insurance", C352="720.3 Automobile - License", C352="870.4 Rent - Insurance", C352="870.6 Rent - Property Tax", C352="870.7 Rent - Homeoffice", C352="870.9 Rent - Water"),
   0,
   IF(Dashboard!$F$5="Quick",
      IF(OR(C352="190 Automobile",C352="200 computer hardware",C352="210 Computer software",C352="220 Quickbooks software",C352="230 Office equipment",C352="240 Office furniture"),
         E352-(E352/(1+Dashboard!$F$4)),
         0
      ),
      IF(C352="750 Business promotion",
         E352-(E352/(1+4.793/100)),
         E352-(E352/(1+Dashboard!$F$4))
      )
   )
)</f>
        <v>0</v>
      </c>
      <c r="J352" s="26">
        <f>Bank3[[#This Row],[Money in/ (Money out)]]-Bank3[[#This Row],[GST/HST]]</f>
        <v>0</v>
      </c>
      <c r="L352" s="23">
        <f t="shared" si="11"/>
        <v>0</v>
      </c>
    </row>
    <row r="353" spans="4:12" x14ac:dyDescent="0.2">
      <c r="D353" s="397">
        <f>_xlfn.XLOOKUP(C:C,Table1[for Import to Bank Register dropdown],Table1[for Pivot],0,0,1)</f>
        <v>0</v>
      </c>
      <c r="E353" s="403"/>
      <c r="F353" s="146">
        <f t="shared" si="10"/>
        <v>3333333</v>
      </c>
      <c r="G353" s="375">
        <f>G352+Bank3[[#This Row],[Money in/ (Money out)]]</f>
        <v>0</v>
      </c>
      <c r="I353" s="376">
        <f>IF(OR(C353="150 Directors advances", C353="120 accounts receivable", C353="720.2 Automobile - Insurance", C353="720.3 Automobile - License", C353="870.4 Rent - Insurance", C353="870.6 Rent - Property Tax", C353="870.7 Rent - Homeoffice", C353="870.9 Rent - Water"),
   0,
   IF(Dashboard!$F$5="Quick",
      IF(OR(C353="190 Automobile",C353="200 computer hardware",C353="210 Computer software",C353="220 Quickbooks software",C353="230 Office equipment",C353="240 Office furniture"),
         E353-(E353/(1+Dashboard!$F$4)),
         0
      ),
      IF(C353="750 Business promotion",
         E353-(E353/(1+4.793/100)),
         E353-(E353/(1+Dashboard!$F$4))
      )
   )
)</f>
        <v>0</v>
      </c>
      <c r="J353" s="26">
        <f>Bank3[[#This Row],[Money in/ (Money out)]]-Bank3[[#This Row],[GST/HST]]</f>
        <v>0</v>
      </c>
      <c r="L353" s="23">
        <f t="shared" si="11"/>
        <v>0</v>
      </c>
    </row>
    <row r="354" spans="4:12" x14ac:dyDescent="0.2">
      <c r="D354" s="397">
        <f>_xlfn.XLOOKUP(C:C,Table1[for Import to Bank Register dropdown],Table1[for Pivot],0,0,1)</f>
        <v>0</v>
      </c>
      <c r="E354" s="403"/>
      <c r="F354" s="146">
        <f t="shared" si="10"/>
        <v>3333333</v>
      </c>
      <c r="G354" s="375">
        <f>G353+Bank3[[#This Row],[Money in/ (Money out)]]</f>
        <v>0</v>
      </c>
      <c r="I354" s="376">
        <f>IF(OR(C354="150 Directors advances", C354="120 accounts receivable", C354="720.2 Automobile - Insurance", C354="720.3 Automobile - License", C354="870.4 Rent - Insurance", C354="870.6 Rent - Property Tax", C354="870.7 Rent - Homeoffice", C354="870.9 Rent - Water"),
   0,
   IF(Dashboard!$F$5="Quick",
      IF(OR(C354="190 Automobile",C354="200 computer hardware",C354="210 Computer software",C354="220 Quickbooks software",C354="230 Office equipment",C354="240 Office furniture"),
         E354-(E354/(1+Dashboard!$F$4)),
         0
      ),
      IF(C354="750 Business promotion",
         E354-(E354/(1+4.793/100)),
         E354-(E354/(1+Dashboard!$F$4))
      )
   )
)</f>
        <v>0</v>
      </c>
      <c r="J354" s="26">
        <f>Bank3[[#This Row],[Money in/ (Money out)]]-Bank3[[#This Row],[GST/HST]]</f>
        <v>0</v>
      </c>
      <c r="L354" s="23">
        <f t="shared" si="11"/>
        <v>0</v>
      </c>
    </row>
    <row r="355" spans="4:12" x14ac:dyDescent="0.2">
      <c r="D355" s="397">
        <f>_xlfn.XLOOKUP(C:C,Table1[for Import to Bank Register dropdown],Table1[for Pivot],0,0,1)</f>
        <v>0</v>
      </c>
      <c r="E355" s="403"/>
      <c r="F355" s="146">
        <f t="shared" si="10"/>
        <v>3333333</v>
      </c>
      <c r="G355" s="375">
        <f>G354+Bank3[[#This Row],[Money in/ (Money out)]]</f>
        <v>0</v>
      </c>
      <c r="I355" s="376">
        <f>IF(OR(C355="150 Directors advances", C355="120 accounts receivable", C355="720.2 Automobile - Insurance", C355="720.3 Automobile - License", C355="870.4 Rent - Insurance", C355="870.6 Rent - Property Tax", C355="870.7 Rent - Homeoffice", C355="870.9 Rent - Water"),
   0,
   IF(Dashboard!$F$5="Quick",
      IF(OR(C355="190 Automobile",C355="200 computer hardware",C355="210 Computer software",C355="220 Quickbooks software",C355="230 Office equipment",C355="240 Office furniture"),
         E355-(E355/(1+Dashboard!$F$4)),
         0
      ),
      IF(C355="750 Business promotion",
         E355-(E355/(1+4.793/100)),
         E355-(E355/(1+Dashboard!$F$4))
      )
   )
)</f>
        <v>0</v>
      </c>
      <c r="J355" s="26">
        <f>Bank3[[#This Row],[Money in/ (Money out)]]-Bank3[[#This Row],[GST/HST]]</f>
        <v>0</v>
      </c>
      <c r="L355" s="23">
        <f t="shared" si="11"/>
        <v>0</v>
      </c>
    </row>
    <row r="356" spans="4:12" x14ac:dyDescent="0.2">
      <c r="D356" s="397">
        <f>_xlfn.XLOOKUP(C:C,Table1[for Import to Bank Register dropdown],Table1[for Pivot],0,0,1)</f>
        <v>0</v>
      </c>
      <c r="E356" s="403"/>
      <c r="F356" s="146">
        <f t="shared" si="10"/>
        <v>3333333</v>
      </c>
      <c r="G356" s="375">
        <f>G355+Bank3[[#This Row],[Money in/ (Money out)]]</f>
        <v>0</v>
      </c>
      <c r="I356" s="376">
        <f>IF(OR(C356="150 Directors advances", C356="120 accounts receivable", C356="720.2 Automobile - Insurance", C356="720.3 Automobile - License", C356="870.4 Rent - Insurance", C356="870.6 Rent - Property Tax", C356="870.7 Rent - Homeoffice", C356="870.9 Rent - Water"),
   0,
   IF(Dashboard!$F$5="Quick",
      IF(OR(C356="190 Automobile",C356="200 computer hardware",C356="210 Computer software",C356="220 Quickbooks software",C356="230 Office equipment",C356="240 Office furniture"),
         E356-(E356/(1+Dashboard!$F$4)),
         0
      ),
      IF(C356="750 Business promotion",
         E356-(E356/(1+4.793/100)),
         E356-(E356/(1+Dashboard!$F$4))
      )
   )
)</f>
        <v>0</v>
      </c>
      <c r="J356" s="26">
        <f>Bank3[[#This Row],[Money in/ (Money out)]]-Bank3[[#This Row],[GST/HST]]</f>
        <v>0</v>
      </c>
      <c r="L356" s="23">
        <f t="shared" si="11"/>
        <v>0</v>
      </c>
    </row>
    <row r="357" spans="4:12" x14ac:dyDescent="0.2">
      <c r="D357" s="397">
        <f>_xlfn.XLOOKUP(C:C,Table1[for Import to Bank Register dropdown],Table1[for Pivot],0,0,1)</f>
        <v>0</v>
      </c>
      <c r="E357" s="403"/>
      <c r="F357" s="146">
        <f t="shared" si="10"/>
        <v>3333333</v>
      </c>
      <c r="G357" s="375">
        <f>G356+Bank3[[#This Row],[Money in/ (Money out)]]</f>
        <v>0</v>
      </c>
      <c r="I357" s="376">
        <f>IF(OR(C357="150 Directors advances", C357="120 accounts receivable", C357="720.2 Automobile - Insurance", C357="720.3 Automobile - License", C357="870.4 Rent - Insurance", C357="870.6 Rent - Property Tax", C357="870.7 Rent - Homeoffice", C357="870.9 Rent - Water"),
   0,
   IF(Dashboard!$F$5="Quick",
      IF(OR(C357="190 Automobile",C357="200 computer hardware",C357="210 Computer software",C357="220 Quickbooks software",C357="230 Office equipment",C357="240 Office furniture"),
         E357-(E357/(1+Dashboard!$F$4)),
         0
      ),
      IF(C357="750 Business promotion",
         E357-(E357/(1+4.793/100)),
         E357-(E357/(1+Dashboard!$F$4))
      )
   )
)</f>
        <v>0</v>
      </c>
      <c r="J357" s="26">
        <f>Bank3[[#This Row],[Money in/ (Money out)]]-Bank3[[#This Row],[GST/HST]]</f>
        <v>0</v>
      </c>
      <c r="L357" s="23">
        <f t="shared" si="11"/>
        <v>0</v>
      </c>
    </row>
    <row r="358" spans="4:12" x14ac:dyDescent="0.2">
      <c r="D358" s="397">
        <f>_xlfn.XLOOKUP(C:C,Table1[for Import to Bank Register dropdown],Table1[for Pivot],0,0,1)</f>
        <v>0</v>
      </c>
      <c r="E358" s="403"/>
      <c r="F358" s="146">
        <f t="shared" si="10"/>
        <v>3333333</v>
      </c>
      <c r="G358" s="375">
        <f>G357+Bank3[[#This Row],[Money in/ (Money out)]]</f>
        <v>0</v>
      </c>
      <c r="I358" s="376">
        <f>IF(OR(C358="150 Directors advances", C358="120 accounts receivable", C358="720.2 Automobile - Insurance", C358="720.3 Automobile - License", C358="870.4 Rent - Insurance", C358="870.6 Rent - Property Tax", C358="870.7 Rent - Homeoffice", C358="870.9 Rent - Water"),
   0,
   IF(Dashboard!$F$5="Quick",
      IF(OR(C358="190 Automobile",C358="200 computer hardware",C358="210 Computer software",C358="220 Quickbooks software",C358="230 Office equipment",C358="240 Office furniture"),
         E358-(E358/(1+Dashboard!$F$4)),
         0
      ),
      IF(C358="750 Business promotion",
         E358-(E358/(1+4.793/100)),
         E358-(E358/(1+Dashboard!$F$4))
      )
   )
)</f>
        <v>0</v>
      </c>
      <c r="J358" s="26">
        <f>Bank3[[#This Row],[Money in/ (Money out)]]-Bank3[[#This Row],[GST/HST]]</f>
        <v>0</v>
      </c>
      <c r="L358" s="23">
        <f t="shared" si="11"/>
        <v>0</v>
      </c>
    </row>
    <row r="359" spans="4:12" x14ac:dyDescent="0.2">
      <c r="D359" s="397">
        <f>_xlfn.XLOOKUP(C:C,Table1[for Import to Bank Register dropdown],Table1[for Pivot],0,0,1)</f>
        <v>0</v>
      </c>
      <c r="E359" s="403"/>
      <c r="F359" s="146">
        <f t="shared" si="10"/>
        <v>3333333</v>
      </c>
      <c r="G359" s="375">
        <f>G358+Bank3[[#This Row],[Money in/ (Money out)]]</f>
        <v>0</v>
      </c>
      <c r="I359" s="376">
        <f>IF(OR(C359="150 Directors advances", C359="120 accounts receivable", C359="720.2 Automobile - Insurance", C359="720.3 Automobile - License", C359="870.4 Rent - Insurance", C359="870.6 Rent - Property Tax", C359="870.7 Rent - Homeoffice", C359="870.9 Rent - Water"),
   0,
   IF(Dashboard!$F$5="Quick",
      IF(OR(C359="190 Automobile",C359="200 computer hardware",C359="210 Computer software",C359="220 Quickbooks software",C359="230 Office equipment",C359="240 Office furniture"),
         E359-(E359/(1+Dashboard!$F$4)),
         0
      ),
      IF(C359="750 Business promotion",
         E359-(E359/(1+4.793/100)),
         E359-(E359/(1+Dashboard!$F$4))
      )
   )
)</f>
        <v>0</v>
      </c>
      <c r="J359" s="26">
        <f>Bank3[[#This Row],[Money in/ (Money out)]]-Bank3[[#This Row],[GST/HST]]</f>
        <v>0</v>
      </c>
      <c r="L359" s="23">
        <f t="shared" si="11"/>
        <v>0</v>
      </c>
    </row>
    <row r="360" spans="4:12" x14ac:dyDescent="0.2">
      <c r="D360" s="397">
        <f>_xlfn.XLOOKUP(C:C,Table1[for Import to Bank Register dropdown],Table1[for Pivot],0,0,1)</f>
        <v>0</v>
      </c>
      <c r="E360" s="403"/>
      <c r="F360" s="146">
        <f t="shared" si="10"/>
        <v>3333333</v>
      </c>
      <c r="G360" s="375">
        <f>G359+Bank3[[#This Row],[Money in/ (Money out)]]</f>
        <v>0</v>
      </c>
      <c r="I360" s="376">
        <f>IF(OR(C360="150 Directors advances", C360="120 accounts receivable", C360="720.2 Automobile - Insurance", C360="720.3 Automobile - License", C360="870.4 Rent - Insurance", C360="870.6 Rent - Property Tax", C360="870.7 Rent - Homeoffice", C360="870.9 Rent - Water"),
   0,
   IF(Dashboard!$F$5="Quick",
      IF(OR(C360="190 Automobile",C360="200 computer hardware",C360="210 Computer software",C360="220 Quickbooks software",C360="230 Office equipment",C360="240 Office furniture"),
         E360-(E360/(1+Dashboard!$F$4)),
         0
      ),
      IF(C360="750 Business promotion",
         E360-(E360/(1+4.793/100)),
         E360-(E360/(1+Dashboard!$F$4))
      )
   )
)</f>
        <v>0</v>
      </c>
      <c r="J360" s="26">
        <f>Bank3[[#This Row],[Money in/ (Money out)]]-Bank3[[#This Row],[GST/HST]]</f>
        <v>0</v>
      </c>
      <c r="L360" s="23">
        <f t="shared" si="11"/>
        <v>0</v>
      </c>
    </row>
    <row r="361" spans="4:12" x14ac:dyDescent="0.2">
      <c r="D361" s="397">
        <f>_xlfn.XLOOKUP(C:C,Table1[for Import to Bank Register dropdown],Table1[for Pivot],0,0,1)</f>
        <v>0</v>
      </c>
      <c r="E361" s="403"/>
      <c r="F361" s="146">
        <f t="shared" si="10"/>
        <v>3333333</v>
      </c>
      <c r="G361" s="375">
        <f>G360+Bank3[[#This Row],[Money in/ (Money out)]]</f>
        <v>0</v>
      </c>
      <c r="I361" s="376">
        <f>IF(OR(C361="150 Directors advances", C361="120 accounts receivable", C361="720.2 Automobile - Insurance", C361="720.3 Automobile - License", C361="870.4 Rent - Insurance", C361="870.6 Rent - Property Tax", C361="870.7 Rent - Homeoffice", C361="870.9 Rent - Water"),
   0,
   IF(Dashboard!$F$5="Quick",
      IF(OR(C361="190 Automobile",C361="200 computer hardware",C361="210 Computer software",C361="220 Quickbooks software",C361="230 Office equipment",C361="240 Office furniture"),
         E361-(E361/(1+Dashboard!$F$4)),
         0
      ),
      IF(C361="750 Business promotion",
         E361-(E361/(1+4.793/100)),
         E361-(E361/(1+Dashboard!$F$4))
      )
   )
)</f>
        <v>0</v>
      </c>
      <c r="J361" s="26">
        <f>Bank3[[#This Row],[Money in/ (Money out)]]-Bank3[[#This Row],[GST/HST]]</f>
        <v>0</v>
      </c>
      <c r="L361" s="23">
        <f t="shared" si="11"/>
        <v>0</v>
      </c>
    </row>
    <row r="362" spans="4:12" x14ac:dyDescent="0.2">
      <c r="D362" s="397">
        <f>_xlfn.XLOOKUP(C:C,Table1[for Import to Bank Register dropdown],Table1[for Pivot],0,0,1)</f>
        <v>0</v>
      </c>
      <c r="E362" s="403"/>
      <c r="F362" s="146">
        <f t="shared" si="10"/>
        <v>3333333</v>
      </c>
      <c r="G362" s="375">
        <f>G361+Bank3[[#This Row],[Money in/ (Money out)]]</f>
        <v>0</v>
      </c>
      <c r="I362" s="376">
        <f>IF(OR(C362="150 Directors advances", C362="120 accounts receivable", C362="720.2 Automobile - Insurance", C362="720.3 Automobile - License", C362="870.4 Rent - Insurance", C362="870.6 Rent - Property Tax", C362="870.7 Rent - Homeoffice", C362="870.9 Rent - Water"),
   0,
   IF(Dashboard!$F$5="Quick",
      IF(OR(C362="190 Automobile",C362="200 computer hardware",C362="210 Computer software",C362="220 Quickbooks software",C362="230 Office equipment",C362="240 Office furniture"),
         E362-(E362/(1+Dashboard!$F$4)),
         0
      ),
      IF(C362="750 Business promotion",
         E362-(E362/(1+4.793/100)),
         E362-(E362/(1+Dashboard!$F$4))
      )
   )
)</f>
        <v>0</v>
      </c>
      <c r="J362" s="26">
        <f>Bank3[[#This Row],[Money in/ (Money out)]]-Bank3[[#This Row],[GST/HST]]</f>
        <v>0</v>
      </c>
      <c r="L362" s="23">
        <f t="shared" si="11"/>
        <v>0</v>
      </c>
    </row>
    <row r="363" spans="4:12" x14ac:dyDescent="0.2">
      <c r="D363" s="397">
        <f>_xlfn.XLOOKUP(C:C,Table1[for Import to Bank Register dropdown],Table1[for Pivot],0,0,1)</f>
        <v>0</v>
      </c>
      <c r="E363" s="403"/>
      <c r="F363" s="146">
        <f t="shared" si="10"/>
        <v>3333333</v>
      </c>
      <c r="G363" s="375">
        <f>G362+Bank3[[#This Row],[Money in/ (Money out)]]</f>
        <v>0</v>
      </c>
      <c r="I363" s="376">
        <f>IF(OR(C363="150 Directors advances", C363="120 accounts receivable", C363="720.2 Automobile - Insurance", C363="720.3 Automobile - License", C363="870.4 Rent - Insurance", C363="870.6 Rent - Property Tax", C363="870.7 Rent - Homeoffice", C363="870.9 Rent - Water"),
   0,
   IF(Dashboard!$F$5="Quick",
      IF(OR(C363="190 Automobile",C363="200 computer hardware",C363="210 Computer software",C363="220 Quickbooks software",C363="230 Office equipment",C363="240 Office furniture"),
         E363-(E363/(1+Dashboard!$F$4)),
         0
      ),
      IF(C363="750 Business promotion",
         E363-(E363/(1+4.793/100)),
         E363-(E363/(1+Dashboard!$F$4))
      )
   )
)</f>
        <v>0</v>
      </c>
      <c r="J363" s="26">
        <f>Bank3[[#This Row],[Money in/ (Money out)]]-Bank3[[#This Row],[GST/HST]]</f>
        <v>0</v>
      </c>
      <c r="L363" s="23">
        <f t="shared" si="11"/>
        <v>0</v>
      </c>
    </row>
    <row r="364" spans="4:12" x14ac:dyDescent="0.2">
      <c r="D364" s="397">
        <f>_xlfn.XLOOKUP(C:C,Table1[for Import to Bank Register dropdown],Table1[for Pivot],0,0,1)</f>
        <v>0</v>
      </c>
      <c r="E364" s="403"/>
      <c r="F364" s="146">
        <f t="shared" si="10"/>
        <v>3333333</v>
      </c>
      <c r="G364" s="375">
        <f>G363+Bank3[[#This Row],[Money in/ (Money out)]]</f>
        <v>0</v>
      </c>
      <c r="I364" s="376">
        <f>IF(OR(C364="150 Directors advances", C364="120 accounts receivable", C364="720.2 Automobile - Insurance", C364="720.3 Automobile - License", C364="870.4 Rent - Insurance", C364="870.6 Rent - Property Tax", C364="870.7 Rent - Homeoffice", C364="870.9 Rent - Water"),
   0,
   IF(Dashboard!$F$5="Quick",
      IF(OR(C364="190 Automobile",C364="200 computer hardware",C364="210 Computer software",C364="220 Quickbooks software",C364="230 Office equipment",C364="240 Office furniture"),
         E364-(E364/(1+Dashboard!$F$4)),
         0
      ),
      IF(C364="750 Business promotion",
         E364-(E364/(1+4.793/100)),
         E364-(E364/(1+Dashboard!$F$4))
      )
   )
)</f>
        <v>0</v>
      </c>
      <c r="J364" s="26">
        <f>Bank3[[#This Row],[Money in/ (Money out)]]-Bank3[[#This Row],[GST/HST]]</f>
        <v>0</v>
      </c>
      <c r="L364" s="23">
        <f t="shared" si="11"/>
        <v>0</v>
      </c>
    </row>
    <row r="365" spans="4:12" x14ac:dyDescent="0.2">
      <c r="D365" s="397">
        <f>_xlfn.XLOOKUP(C:C,Table1[for Import to Bank Register dropdown],Table1[for Pivot],0,0,1)</f>
        <v>0</v>
      </c>
      <c r="E365" s="403"/>
      <c r="F365" s="146">
        <f t="shared" si="10"/>
        <v>3333333</v>
      </c>
      <c r="G365" s="375">
        <f>G364+Bank3[[#This Row],[Money in/ (Money out)]]</f>
        <v>0</v>
      </c>
      <c r="I365" s="376">
        <f>IF(OR(C365="150 Directors advances", C365="120 accounts receivable", C365="720.2 Automobile - Insurance", C365="720.3 Automobile - License", C365="870.4 Rent - Insurance", C365="870.6 Rent - Property Tax", C365="870.7 Rent - Homeoffice", C365="870.9 Rent - Water"),
   0,
   IF(Dashboard!$F$5="Quick",
      IF(OR(C365="190 Automobile",C365="200 computer hardware",C365="210 Computer software",C365="220 Quickbooks software",C365="230 Office equipment",C365="240 Office furniture"),
         E365-(E365/(1+Dashboard!$F$4)),
         0
      ),
      IF(C365="750 Business promotion",
         E365-(E365/(1+4.793/100)),
         E365-(E365/(1+Dashboard!$F$4))
      )
   )
)</f>
        <v>0</v>
      </c>
      <c r="J365" s="26">
        <f>Bank3[[#This Row],[Money in/ (Money out)]]-Bank3[[#This Row],[GST/HST]]</f>
        <v>0</v>
      </c>
      <c r="L365" s="23">
        <f t="shared" si="11"/>
        <v>0</v>
      </c>
    </row>
    <row r="366" spans="4:12" x14ac:dyDescent="0.2">
      <c r="D366" s="397">
        <f>_xlfn.XLOOKUP(C:C,Table1[for Import to Bank Register dropdown],Table1[for Pivot],0,0,1)</f>
        <v>0</v>
      </c>
      <c r="E366" s="403"/>
      <c r="F366" s="146">
        <f t="shared" si="10"/>
        <v>3333333</v>
      </c>
      <c r="G366" s="375">
        <f>G365+Bank3[[#This Row],[Money in/ (Money out)]]</f>
        <v>0</v>
      </c>
      <c r="I366" s="376">
        <f>IF(OR(C366="150 Directors advances", C366="120 accounts receivable", C366="720.2 Automobile - Insurance", C366="720.3 Automobile - License", C366="870.4 Rent - Insurance", C366="870.6 Rent - Property Tax", C366="870.7 Rent - Homeoffice", C366="870.9 Rent - Water"),
   0,
   IF(Dashboard!$F$5="Quick",
      IF(OR(C366="190 Automobile",C366="200 computer hardware",C366="210 Computer software",C366="220 Quickbooks software",C366="230 Office equipment",C366="240 Office furniture"),
         E366-(E366/(1+Dashboard!$F$4)),
         0
      ),
      IF(C366="750 Business promotion",
         E366-(E366/(1+4.793/100)),
         E366-(E366/(1+Dashboard!$F$4))
      )
   )
)</f>
        <v>0</v>
      </c>
      <c r="J366" s="26">
        <f>Bank3[[#This Row],[Money in/ (Money out)]]-Bank3[[#This Row],[GST/HST]]</f>
        <v>0</v>
      </c>
      <c r="L366" s="23">
        <f t="shared" si="11"/>
        <v>0</v>
      </c>
    </row>
    <row r="367" spans="4:12" x14ac:dyDescent="0.2">
      <c r="D367" s="397">
        <f>_xlfn.XLOOKUP(C:C,Table1[for Import to Bank Register dropdown],Table1[for Pivot],0,0,1)</f>
        <v>0</v>
      </c>
      <c r="E367" s="403"/>
      <c r="F367" s="146">
        <f t="shared" si="10"/>
        <v>3333333</v>
      </c>
      <c r="G367" s="375">
        <f>G366+Bank3[[#This Row],[Money in/ (Money out)]]</f>
        <v>0</v>
      </c>
      <c r="I367" s="376">
        <f>IF(OR(C367="150 Directors advances", C367="120 accounts receivable", C367="720.2 Automobile - Insurance", C367="720.3 Automobile - License", C367="870.4 Rent - Insurance", C367="870.6 Rent - Property Tax", C367="870.7 Rent - Homeoffice", C367="870.9 Rent - Water"),
   0,
   IF(Dashboard!$F$5="Quick",
      IF(OR(C367="190 Automobile",C367="200 computer hardware",C367="210 Computer software",C367="220 Quickbooks software",C367="230 Office equipment",C367="240 Office furniture"),
         E367-(E367/(1+Dashboard!$F$4)),
         0
      ),
      IF(C367="750 Business promotion",
         E367-(E367/(1+4.793/100)),
         E367-(E367/(1+Dashboard!$F$4))
      )
   )
)</f>
        <v>0</v>
      </c>
      <c r="J367" s="26">
        <f>Bank3[[#This Row],[Money in/ (Money out)]]-Bank3[[#This Row],[GST/HST]]</f>
        <v>0</v>
      </c>
      <c r="L367" s="23">
        <f t="shared" si="11"/>
        <v>0</v>
      </c>
    </row>
    <row r="368" spans="4:12" x14ac:dyDescent="0.2">
      <c r="D368" s="397">
        <f>_xlfn.XLOOKUP(C:C,Table1[for Import to Bank Register dropdown],Table1[for Pivot],0,0,1)</f>
        <v>0</v>
      </c>
      <c r="E368" s="403"/>
      <c r="F368" s="146">
        <f t="shared" si="10"/>
        <v>3333333</v>
      </c>
      <c r="G368" s="375">
        <f>G367+Bank3[[#This Row],[Money in/ (Money out)]]</f>
        <v>0</v>
      </c>
      <c r="I368" s="376">
        <f>IF(OR(C368="150 Directors advances", C368="120 accounts receivable", C368="720.2 Automobile - Insurance", C368="720.3 Automobile - License", C368="870.4 Rent - Insurance", C368="870.6 Rent - Property Tax", C368="870.7 Rent - Homeoffice", C368="870.9 Rent - Water"),
   0,
   IF(Dashboard!$F$5="Quick",
      IF(OR(C368="190 Automobile",C368="200 computer hardware",C368="210 Computer software",C368="220 Quickbooks software",C368="230 Office equipment",C368="240 Office furniture"),
         E368-(E368/(1+Dashboard!$F$4)),
         0
      ),
      IF(C368="750 Business promotion",
         E368-(E368/(1+4.793/100)),
         E368-(E368/(1+Dashboard!$F$4))
      )
   )
)</f>
        <v>0</v>
      </c>
      <c r="J368" s="26">
        <f>Bank3[[#This Row],[Money in/ (Money out)]]-Bank3[[#This Row],[GST/HST]]</f>
        <v>0</v>
      </c>
      <c r="L368" s="23">
        <f t="shared" si="11"/>
        <v>0</v>
      </c>
    </row>
    <row r="369" spans="4:12" x14ac:dyDescent="0.2">
      <c r="D369" s="397">
        <f>_xlfn.XLOOKUP(C:C,Table1[for Import to Bank Register dropdown],Table1[for Pivot],0,0,1)</f>
        <v>0</v>
      </c>
      <c r="E369" s="403"/>
      <c r="F369" s="146">
        <f t="shared" si="10"/>
        <v>3333333</v>
      </c>
      <c r="G369" s="375">
        <f>G368+Bank3[[#This Row],[Money in/ (Money out)]]</f>
        <v>0</v>
      </c>
      <c r="I369" s="376">
        <f>IF(OR(C369="150 Directors advances", C369="120 accounts receivable", C369="720.2 Automobile - Insurance", C369="720.3 Automobile - License", C369="870.4 Rent - Insurance", C369="870.6 Rent - Property Tax", C369="870.7 Rent - Homeoffice", C369="870.9 Rent - Water"),
   0,
   IF(Dashboard!$F$5="Quick",
      IF(OR(C369="190 Automobile",C369="200 computer hardware",C369="210 Computer software",C369="220 Quickbooks software",C369="230 Office equipment",C369="240 Office furniture"),
         E369-(E369/(1+Dashboard!$F$4)),
         0
      ),
      IF(C369="750 Business promotion",
         E369-(E369/(1+4.793/100)),
         E369-(E369/(1+Dashboard!$F$4))
      )
   )
)</f>
        <v>0</v>
      </c>
      <c r="J369" s="26">
        <f>Bank3[[#This Row],[Money in/ (Money out)]]-Bank3[[#This Row],[GST/HST]]</f>
        <v>0</v>
      </c>
      <c r="L369" s="23">
        <f t="shared" si="11"/>
        <v>0</v>
      </c>
    </row>
    <row r="370" spans="4:12" x14ac:dyDescent="0.2">
      <c r="D370" s="397">
        <f>_xlfn.XLOOKUP(C:C,Table1[for Import to Bank Register dropdown],Table1[for Pivot],0,0,1)</f>
        <v>0</v>
      </c>
      <c r="E370" s="403"/>
      <c r="F370" s="146">
        <f t="shared" si="10"/>
        <v>3333333</v>
      </c>
      <c r="G370" s="375">
        <f>G369+Bank3[[#This Row],[Money in/ (Money out)]]</f>
        <v>0</v>
      </c>
      <c r="I370" s="376">
        <f>IF(OR(C370="150 Directors advances", C370="120 accounts receivable", C370="720.2 Automobile - Insurance", C370="720.3 Automobile - License", C370="870.4 Rent - Insurance", C370="870.6 Rent - Property Tax", C370="870.7 Rent - Homeoffice", C370="870.9 Rent - Water"),
   0,
   IF(Dashboard!$F$5="Quick",
      IF(OR(C370="190 Automobile",C370="200 computer hardware",C370="210 Computer software",C370="220 Quickbooks software",C370="230 Office equipment",C370="240 Office furniture"),
         E370-(E370/(1+Dashboard!$F$4)),
         0
      ),
      IF(C370="750 Business promotion",
         E370-(E370/(1+4.793/100)),
         E370-(E370/(1+Dashboard!$F$4))
      )
   )
)</f>
        <v>0</v>
      </c>
      <c r="J370" s="26">
        <f>Bank3[[#This Row],[Money in/ (Money out)]]-Bank3[[#This Row],[GST/HST]]</f>
        <v>0</v>
      </c>
      <c r="L370" s="23">
        <f t="shared" si="11"/>
        <v>0</v>
      </c>
    </row>
    <row r="371" spans="4:12" x14ac:dyDescent="0.2">
      <c r="D371" s="397">
        <f>_xlfn.XLOOKUP(C:C,Table1[for Import to Bank Register dropdown],Table1[for Pivot],0,0,1)</f>
        <v>0</v>
      </c>
      <c r="E371" s="403"/>
      <c r="F371" s="146">
        <f t="shared" si="10"/>
        <v>3333333</v>
      </c>
      <c r="G371" s="375">
        <f>G370+Bank3[[#This Row],[Money in/ (Money out)]]</f>
        <v>0</v>
      </c>
      <c r="I371" s="376">
        <f>IF(OR(C371="150 Directors advances", C371="120 accounts receivable", C371="720.2 Automobile - Insurance", C371="720.3 Automobile - License", C371="870.4 Rent - Insurance", C371="870.6 Rent - Property Tax", C371="870.7 Rent - Homeoffice", C371="870.9 Rent - Water"),
   0,
   IF(Dashboard!$F$5="Quick",
      IF(OR(C371="190 Automobile",C371="200 computer hardware",C371="210 Computer software",C371="220 Quickbooks software",C371="230 Office equipment",C371="240 Office furniture"),
         E371-(E371/(1+Dashboard!$F$4)),
         0
      ),
      IF(C371="750 Business promotion",
         E371-(E371/(1+4.793/100)),
         E371-(E371/(1+Dashboard!$F$4))
      )
   )
)</f>
        <v>0</v>
      </c>
      <c r="J371" s="26">
        <f>Bank3[[#This Row],[Money in/ (Money out)]]-Bank3[[#This Row],[GST/HST]]</f>
        <v>0</v>
      </c>
      <c r="L371" s="23">
        <f t="shared" si="11"/>
        <v>0</v>
      </c>
    </row>
    <row r="372" spans="4:12" x14ac:dyDescent="0.2">
      <c r="D372" s="397">
        <f>_xlfn.XLOOKUP(C:C,Table1[for Import to Bank Register dropdown],Table1[for Pivot],0,0,1)</f>
        <v>0</v>
      </c>
      <c r="E372" s="403"/>
      <c r="F372" s="146">
        <f t="shared" si="10"/>
        <v>3333333</v>
      </c>
      <c r="G372" s="375">
        <f>G371+Bank3[[#This Row],[Money in/ (Money out)]]</f>
        <v>0</v>
      </c>
      <c r="I372" s="376">
        <f>IF(OR(C372="150 Directors advances", C372="120 accounts receivable", C372="720.2 Automobile - Insurance", C372="720.3 Automobile - License", C372="870.4 Rent - Insurance", C372="870.6 Rent - Property Tax", C372="870.7 Rent - Homeoffice", C372="870.9 Rent - Water"),
   0,
   IF(Dashboard!$F$5="Quick",
      IF(OR(C372="190 Automobile",C372="200 computer hardware",C372="210 Computer software",C372="220 Quickbooks software",C372="230 Office equipment",C372="240 Office furniture"),
         E372-(E372/(1+Dashboard!$F$4)),
         0
      ),
      IF(C372="750 Business promotion",
         E372-(E372/(1+4.793/100)),
         E372-(E372/(1+Dashboard!$F$4))
      )
   )
)</f>
        <v>0</v>
      </c>
      <c r="J372" s="26">
        <f>Bank3[[#This Row],[Money in/ (Money out)]]-Bank3[[#This Row],[GST/HST]]</f>
        <v>0</v>
      </c>
      <c r="L372" s="23">
        <f t="shared" si="11"/>
        <v>0</v>
      </c>
    </row>
    <row r="373" spans="4:12" x14ac:dyDescent="0.2">
      <c r="D373" s="397">
        <f>_xlfn.XLOOKUP(C:C,Table1[for Import to Bank Register dropdown],Table1[for Pivot],0,0,1)</f>
        <v>0</v>
      </c>
      <c r="E373" s="403"/>
      <c r="F373" s="146">
        <f t="shared" si="10"/>
        <v>3333333</v>
      </c>
      <c r="G373" s="375">
        <f>G372+Bank3[[#This Row],[Money in/ (Money out)]]</f>
        <v>0</v>
      </c>
      <c r="I373" s="376">
        <f>IF(OR(C373="150 Directors advances", C373="120 accounts receivable", C373="720.2 Automobile - Insurance", C373="720.3 Automobile - License", C373="870.4 Rent - Insurance", C373="870.6 Rent - Property Tax", C373="870.7 Rent - Homeoffice", C373="870.9 Rent - Water"),
   0,
   IF(Dashboard!$F$5="Quick",
      IF(OR(C373="190 Automobile",C373="200 computer hardware",C373="210 Computer software",C373="220 Quickbooks software",C373="230 Office equipment",C373="240 Office furniture"),
         E373-(E373/(1+Dashboard!$F$4)),
         0
      ),
      IF(C373="750 Business promotion",
         E373-(E373/(1+4.793/100)),
         E373-(E373/(1+Dashboard!$F$4))
      )
   )
)</f>
        <v>0</v>
      </c>
      <c r="J373" s="26">
        <f>Bank3[[#This Row],[Money in/ (Money out)]]-Bank3[[#This Row],[GST/HST]]</f>
        <v>0</v>
      </c>
      <c r="L373" s="23">
        <f t="shared" si="11"/>
        <v>0</v>
      </c>
    </row>
    <row r="374" spans="4:12" x14ac:dyDescent="0.2">
      <c r="D374" s="397">
        <f>_xlfn.XLOOKUP(C:C,Table1[for Import to Bank Register dropdown],Table1[for Pivot],0,0,1)</f>
        <v>0</v>
      </c>
      <c r="E374" s="403"/>
      <c r="F374" s="146">
        <f t="shared" si="10"/>
        <v>3333333</v>
      </c>
      <c r="G374" s="375">
        <f>G373+Bank3[[#This Row],[Money in/ (Money out)]]</f>
        <v>0</v>
      </c>
      <c r="I374" s="376">
        <f>IF(OR(C374="150 Directors advances", C374="120 accounts receivable", C374="720.2 Automobile - Insurance", C374="720.3 Automobile - License", C374="870.4 Rent - Insurance", C374="870.6 Rent - Property Tax", C374="870.7 Rent - Homeoffice", C374="870.9 Rent - Water"),
   0,
   IF(Dashboard!$F$5="Quick",
      IF(OR(C374="190 Automobile",C374="200 computer hardware",C374="210 Computer software",C374="220 Quickbooks software",C374="230 Office equipment",C374="240 Office furniture"),
         E374-(E374/(1+Dashboard!$F$4)),
         0
      ),
      IF(C374="750 Business promotion",
         E374-(E374/(1+4.793/100)),
         E374-(E374/(1+Dashboard!$F$4))
      )
   )
)</f>
        <v>0</v>
      </c>
      <c r="J374" s="26">
        <f>Bank3[[#This Row],[Money in/ (Money out)]]-Bank3[[#This Row],[GST/HST]]</f>
        <v>0</v>
      </c>
      <c r="L374" s="23">
        <f t="shared" si="11"/>
        <v>0</v>
      </c>
    </row>
    <row r="375" spans="4:12" x14ac:dyDescent="0.2">
      <c r="D375" s="397">
        <f>_xlfn.XLOOKUP(C:C,Table1[for Import to Bank Register dropdown],Table1[for Pivot],0,0,1)</f>
        <v>0</v>
      </c>
      <c r="E375" s="403"/>
      <c r="F375" s="146">
        <f t="shared" si="10"/>
        <v>3333333</v>
      </c>
      <c r="G375" s="375">
        <f>G374+Bank3[[#This Row],[Money in/ (Money out)]]</f>
        <v>0</v>
      </c>
      <c r="I375" s="376">
        <f>IF(OR(C375="150 Directors advances", C375="120 accounts receivable", C375="720.2 Automobile - Insurance", C375="720.3 Automobile - License", C375="870.4 Rent - Insurance", C375="870.6 Rent - Property Tax", C375="870.7 Rent - Homeoffice", C375="870.9 Rent - Water"),
   0,
   IF(Dashboard!$F$5="Quick",
      IF(OR(C375="190 Automobile",C375="200 computer hardware",C375="210 Computer software",C375="220 Quickbooks software",C375="230 Office equipment",C375="240 Office furniture"),
         E375-(E375/(1+Dashboard!$F$4)),
         0
      ),
      IF(C375="750 Business promotion",
         E375-(E375/(1+4.793/100)),
         E375-(E375/(1+Dashboard!$F$4))
      )
   )
)</f>
        <v>0</v>
      </c>
      <c r="J375" s="26">
        <f>Bank3[[#This Row],[Money in/ (Money out)]]-Bank3[[#This Row],[GST/HST]]</f>
        <v>0</v>
      </c>
      <c r="L375" s="23">
        <f t="shared" si="11"/>
        <v>0</v>
      </c>
    </row>
    <row r="376" spans="4:12" x14ac:dyDescent="0.2">
      <c r="D376" s="397">
        <f>_xlfn.XLOOKUP(C:C,Table1[for Import to Bank Register dropdown],Table1[for Pivot],0,0,1)</f>
        <v>0</v>
      </c>
      <c r="E376" s="403"/>
      <c r="F376" s="146">
        <f t="shared" si="10"/>
        <v>3333333</v>
      </c>
      <c r="G376" s="375">
        <f>G375+Bank3[[#This Row],[Money in/ (Money out)]]</f>
        <v>0</v>
      </c>
      <c r="I376" s="376">
        <f>IF(OR(C376="150 Directors advances", C376="120 accounts receivable", C376="720.2 Automobile - Insurance", C376="720.3 Automobile - License", C376="870.4 Rent - Insurance", C376="870.6 Rent - Property Tax", C376="870.7 Rent - Homeoffice", C376="870.9 Rent - Water"),
   0,
   IF(Dashboard!$F$5="Quick",
      IF(OR(C376="190 Automobile",C376="200 computer hardware",C376="210 Computer software",C376="220 Quickbooks software",C376="230 Office equipment",C376="240 Office furniture"),
         E376-(E376/(1+Dashboard!$F$4)),
         0
      ),
      IF(C376="750 Business promotion",
         E376-(E376/(1+4.793/100)),
         E376-(E376/(1+Dashboard!$F$4))
      )
   )
)</f>
        <v>0</v>
      </c>
      <c r="J376" s="26">
        <f>Bank3[[#This Row],[Money in/ (Money out)]]-Bank3[[#This Row],[GST/HST]]</f>
        <v>0</v>
      </c>
      <c r="L376" s="23">
        <f t="shared" si="11"/>
        <v>0</v>
      </c>
    </row>
    <row r="377" spans="4:12" x14ac:dyDescent="0.2">
      <c r="D377" s="397">
        <f>_xlfn.XLOOKUP(C:C,Table1[for Import to Bank Register dropdown],Table1[for Pivot],0,0,1)</f>
        <v>0</v>
      </c>
      <c r="E377" s="403"/>
      <c r="F377" s="146">
        <f t="shared" si="10"/>
        <v>3333333</v>
      </c>
      <c r="G377" s="375">
        <f>G376+Bank3[[#This Row],[Money in/ (Money out)]]</f>
        <v>0</v>
      </c>
      <c r="I377" s="376">
        <f>IF(OR(C377="150 Directors advances", C377="120 accounts receivable", C377="720.2 Automobile - Insurance", C377="720.3 Automobile - License", C377="870.4 Rent - Insurance", C377="870.6 Rent - Property Tax", C377="870.7 Rent - Homeoffice", C377="870.9 Rent - Water"),
   0,
   IF(Dashboard!$F$5="Quick",
      IF(OR(C377="190 Automobile",C377="200 computer hardware",C377="210 Computer software",C377="220 Quickbooks software",C377="230 Office equipment",C377="240 Office furniture"),
         E377-(E377/(1+Dashboard!$F$4)),
         0
      ),
      IF(C377="750 Business promotion",
         E377-(E377/(1+4.793/100)),
         E377-(E377/(1+Dashboard!$F$4))
      )
   )
)</f>
        <v>0</v>
      </c>
      <c r="J377" s="26">
        <f>Bank3[[#This Row],[Money in/ (Money out)]]-Bank3[[#This Row],[GST/HST]]</f>
        <v>0</v>
      </c>
      <c r="L377" s="23">
        <f t="shared" si="11"/>
        <v>0</v>
      </c>
    </row>
    <row r="378" spans="4:12" x14ac:dyDescent="0.2">
      <c r="D378" s="397">
        <f>_xlfn.XLOOKUP(C:C,Table1[for Import to Bank Register dropdown],Table1[for Pivot],0,0,1)</f>
        <v>0</v>
      </c>
      <c r="E378" s="403"/>
      <c r="F378" s="146">
        <f t="shared" si="10"/>
        <v>3333333</v>
      </c>
      <c r="G378" s="375">
        <f>G377+Bank3[[#This Row],[Money in/ (Money out)]]</f>
        <v>0</v>
      </c>
      <c r="I378" s="376">
        <f>IF(OR(C378="150 Directors advances", C378="120 accounts receivable", C378="720.2 Automobile - Insurance", C378="720.3 Automobile - License", C378="870.4 Rent - Insurance", C378="870.6 Rent - Property Tax", C378="870.7 Rent - Homeoffice", C378="870.9 Rent - Water"),
   0,
   IF(Dashboard!$F$5="Quick",
      IF(OR(C378="190 Automobile",C378="200 computer hardware",C378="210 Computer software",C378="220 Quickbooks software",C378="230 Office equipment",C378="240 Office furniture"),
         E378-(E378/(1+Dashboard!$F$4)),
         0
      ),
      IF(C378="750 Business promotion",
         E378-(E378/(1+4.793/100)),
         E378-(E378/(1+Dashboard!$F$4))
      )
   )
)</f>
        <v>0</v>
      </c>
      <c r="J378" s="26">
        <f>Bank3[[#This Row],[Money in/ (Money out)]]-Bank3[[#This Row],[GST/HST]]</f>
        <v>0</v>
      </c>
      <c r="L378" s="23">
        <f t="shared" si="11"/>
        <v>0</v>
      </c>
    </row>
    <row r="379" spans="4:12" x14ac:dyDescent="0.2">
      <c r="D379" s="397">
        <f>_xlfn.XLOOKUP(C:C,Table1[for Import to Bank Register dropdown],Table1[for Pivot],0,0,1)</f>
        <v>0</v>
      </c>
      <c r="E379" s="403"/>
      <c r="F379" s="146">
        <f t="shared" si="10"/>
        <v>3333333</v>
      </c>
      <c r="G379" s="375">
        <f>G378+Bank3[[#This Row],[Money in/ (Money out)]]</f>
        <v>0</v>
      </c>
      <c r="I379" s="376">
        <f>IF(OR(C379="150 Directors advances", C379="120 accounts receivable", C379="720.2 Automobile - Insurance", C379="720.3 Automobile - License", C379="870.4 Rent - Insurance", C379="870.6 Rent - Property Tax", C379="870.7 Rent - Homeoffice", C379="870.9 Rent - Water"),
   0,
   IF(Dashboard!$F$5="Quick",
      IF(OR(C379="190 Automobile",C379="200 computer hardware",C379="210 Computer software",C379="220 Quickbooks software",C379="230 Office equipment",C379="240 Office furniture"),
         E379-(E379/(1+Dashboard!$F$4)),
         0
      ),
      IF(C379="750 Business promotion",
         E379-(E379/(1+4.793/100)),
         E379-(E379/(1+Dashboard!$F$4))
      )
   )
)</f>
        <v>0</v>
      </c>
      <c r="J379" s="26">
        <f>Bank3[[#This Row],[Money in/ (Money out)]]-Bank3[[#This Row],[GST/HST]]</f>
        <v>0</v>
      </c>
      <c r="L379" s="23">
        <f t="shared" si="11"/>
        <v>0</v>
      </c>
    </row>
    <row r="380" spans="4:12" x14ac:dyDescent="0.2">
      <c r="D380" s="397">
        <f>_xlfn.XLOOKUP(C:C,Table1[for Import to Bank Register dropdown],Table1[for Pivot],0,0,1)</f>
        <v>0</v>
      </c>
      <c r="E380" s="403"/>
      <c r="F380" s="146">
        <f t="shared" si="10"/>
        <v>3333333</v>
      </c>
      <c r="G380" s="375">
        <f>G379+Bank3[[#This Row],[Money in/ (Money out)]]</f>
        <v>0</v>
      </c>
      <c r="I380" s="376">
        <f>IF(OR(C380="150 Directors advances", C380="120 accounts receivable", C380="720.2 Automobile - Insurance", C380="720.3 Automobile - License", C380="870.4 Rent - Insurance", C380="870.6 Rent - Property Tax", C380="870.7 Rent - Homeoffice", C380="870.9 Rent - Water"),
   0,
   IF(Dashboard!$F$5="Quick",
      IF(OR(C380="190 Automobile",C380="200 computer hardware",C380="210 Computer software",C380="220 Quickbooks software",C380="230 Office equipment",C380="240 Office furniture"),
         E380-(E380/(1+Dashboard!$F$4)),
         0
      ),
      IF(C380="750 Business promotion",
         E380-(E380/(1+4.793/100)),
         E380-(E380/(1+Dashboard!$F$4))
      )
   )
)</f>
        <v>0</v>
      </c>
      <c r="J380" s="26">
        <f>Bank3[[#This Row],[Money in/ (Money out)]]-Bank3[[#This Row],[GST/HST]]</f>
        <v>0</v>
      </c>
      <c r="L380" s="23">
        <f t="shared" si="11"/>
        <v>0</v>
      </c>
    </row>
    <row r="381" spans="4:12" x14ac:dyDescent="0.2">
      <c r="D381" s="397">
        <f>_xlfn.XLOOKUP(C:C,Table1[for Import to Bank Register dropdown],Table1[for Pivot],0,0,1)</f>
        <v>0</v>
      </c>
      <c r="E381" s="403"/>
      <c r="F381" s="146">
        <f t="shared" si="10"/>
        <v>3333333</v>
      </c>
      <c r="G381" s="375">
        <f>G380+Bank3[[#This Row],[Money in/ (Money out)]]</f>
        <v>0</v>
      </c>
      <c r="I381" s="376">
        <f>IF(OR(C381="150 Directors advances", C381="120 accounts receivable", C381="720.2 Automobile - Insurance", C381="720.3 Automobile - License", C381="870.4 Rent - Insurance", C381="870.6 Rent - Property Tax", C381="870.7 Rent - Homeoffice", C381="870.9 Rent - Water"),
   0,
   IF(Dashboard!$F$5="Quick",
      IF(OR(C381="190 Automobile",C381="200 computer hardware",C381="210 Computer software",C381="220 Quickbooks software",C381="230 Office equipment",C381="240 Office furniture"),
         E381-(E381/(1+Dashboard!$F$4)),
         0
      ),
      IF(C381="750 Business promotion",
         E381-(E381/(1+4.793/100)),
         E381-(E381/(1+Dashboard!$F$4))
      )
   )
)</f>
        <v>0</v>
      </c>
      <c r="J381" s="26">
        <f>Bank3[[#This Row],[Money in/ (Money out)]]-Bank3[[#This Row],[GST/HST]]</f>
        <v>0</v>
      </c>
      <c r="L381" s="23">
        <f t="shared" si="11"/>
        <v>0</v>
      </c>
    </row>
    <row r="382" spans="4:12" x14ac:dyDescent="0.2">
      <c r="D382" s="397">
        <f>_xlfn.XLOOKUP(C:C,Table1[for Import to Bank Register dropdown],Table1[for Pivot],0,0,1)</f>
        <v>0</v>
      </c>
      <c r="E382" s="403"/>
      <c r="F382" s="146">
        <f t="shared" si="10"/>
        <v>3333333</v>
      </c>
      <c r="G382" s="375">
        <f>G381+Bank3[[#This Row],[Money in/ (Money out)]]</f>
        <v>0</v>
      </c>
      <c r="I382" s="376">
        <f>IF(OR(C382="150 Directors advances", C382="120 accounts receivable", C382="720.2 Automobile - Insurance", C382="720.3 Automobile - License", C382="870.4 Rent - Insurance", C382="870.6 Rent - Property Tax", C382="870.7 Rent - Homeoffice", C382="870.9 Rent - Water"),
   0,
   IF(Dashboard!$F$5="Quick",
      IF(OR(C382="190 Automobile",C382="200 computer hardware",C382="210 Computer software",C382="220 Quickbooks software",C382="230 Office equipment",C382="240 Office furniture"),
         E382-(E382/(1+Dashboard!$F$4)),
         0
      ),
      IF(C382="750 Business promotion",
         E382-(E382/(1+4.793/100)),
         E382-(E382/(1+Dashboard!$F$4))
      )
   )
)</f>
        <v>0</v>
      </c>
      <c r="J382" s="26">
        <f>Bank3[[#This Row],[Money in/ (Money out)]]-Bank3[[#This Row],[GST/HST]]</f>
        <v>0</v>
      </c>
      <c r="L382" s="23">
        <f t="shared" si="11"/>
        <v>0</v>
      </c>
    </row>
    <row r="383" spans="4:12" x14ac:dyDescent="0.2">
      <c r="D383" s="397">
        <f>_xlfn.XLOOKUP(C:C,Table1[for Import to Bank Register dropdown],Table1[for Pivot],0,0,1)</f>
        <v>0</v>
      </c>
      <c r="E383" s="403"/>
      <c r="F383" s="146">
        <f t="shared" si="10"/>
        <v>3333333</v>
      </c>
      <c r="G383" s="375">
        <f>G382+Bank3[[#This Row],[Money in/ (Money out)]]</f>
        <v>0</v>
      </c>
      <c r="I383" s="376">
        <f>IF(OR(C383="150 Directors advances", C383="120 accounts receivable", C383="720.2 Automobile - Insurance", C383="720.3 Automobile - License", C383="870.4 Rent - Insurance", C383="870.6 Rent - Property Tax", C383="870.7 Rent - Homeoffice", C383="870.9 Rent - Water"),
   0,
   IF(Dashboard!$F$5="Quick",
      IF(OR(C383="190 Automobile",C383="200 computer hardware",C383="210 Computer software",C383="220 Quickbooks software",C383="230 Office equipment",C383="240 Office furniture"),
         E383-(E383/(1+Dashboard!$F$4)),
         0
      ),
      IF(C383="750 Business promotion",
         E383-(E383/(1+4.793/100)),
         E383-(E383/(1+Dashboard!$F$4))
      )
   )
)</f>
        <v>0</v>
      </c>
      <c r="J383" s="26">
        <f>Bank3[[#This Row],[Money in/ (Money out)]]-Bank3[[#This Row],[GST/HST]]</f>
        <v>0</v>
      </c>
      <c r="L383" s="23">
        <f t="shared" si="11"/>
        <v>0</v>
      </c>
    </row>
    <row r="384" spans="4:12" x14ac:dyDescent="0.2">
      <c r="D384" s="397">
        <f>_xlfn.XLOOKUP(C:C,Table1[for Import to Bank Register dropdown],Table1[for Pivot],0,0,1)</f>
        <v>0</v>
      </c>
      <c r="E384" s="403"/>
      <c r="F384" s="146">
        <f t="shared" si="10"/>
        <v>3333333</v>
      </c>
      <c r="G384" s="375">
        <f>G383+Bank3[[#This Row],[Money in/ (Money out)]]</f>
        <v>0</v>
      </c>
      <c r="I384" s="376">
        <f>IF(OR(C384="150 Directors advances", C384="120 accounts receivable", C384="720.2 Automobile - Insurance", C384="720.3 Automobile - License", C384="870.4 Rent - Insurance", C384="870.6 Rent - Property Tax", C384="870.7 Rent - Homeoffice", C384="870.9 Rent - Water"),
   0,
   IF(Dashboard!$F$5="Quick",
      IF(OR(C384="190 Automobile",C384="200 computer hardware",C384="210 Computer software",C384="220 Quickbooks software",C384="230 Office equipment",C384="240 Office furniture"),
         E384-(E384/(1+Dashboard!$F$4)),
         0
      ),
      IF(C384="750 Business promotion",
         E384-(E384/(1+4.793/100)),
         E384-(E384/(1+Dashboard!$F$4))
      )
   )
)</f>
        <v>0</v>
      </c>
      <c r="J384" s="26">
        <f>Bank3[[#This Row],[Money in/ (Money out)]]-Bank3[[#This Row],[GST/HST]]</f>
        <v>0</v>
      </c>
      <c r="L384" s="23">
        <f t="shared" si="11"/>
        <v>0</v>
      </c>
    </row>
    <row r="385" spans="4:12" x14ac:dyDescent="0.2">
      <c r="D385" s="397">
        <f>_xlfn.XLOOKUP(C:C,Table1[for Import to Bank Register dropdown],Table1[for Pivot],0,0,1)</f>
        <v>0</v>
      </c>
      <c r="E385" s="403"/>
      <c r="F385" s="146">
        <f t="shared" si="10"/>
        <v>3333333</v>
      </c>
      <c r="G385" s="375">
        <f>G384+Bank3[[#This Row],[Money in/ (Money out)]]</f>
        <v>0</v>
      </c>
      <c r="I385" s="376">
        <f>IF(OR(C385="150 Directors advances", C385="120 accounts receivable", C385="720.2 Automobile - Insurance", C385="720.3 Automobile - License", C385="870.4 Rent - Insurance", C385="870.6 Rent - Property Tax", C385="870.7 Rent - Homeoffice", C385="870.9 Rent - Water"),
   0,
   IF(Dashboard!$F$5="Quick",
      IF(OR(C385="190 Automobile",C385="200 computer hardware",C385="210 Computer software",C385="220 Quickbooks software",C385="230 Office equipment",C385="240 Office furniture"),
         E385-(E385/(1+Dashboard!$F$4)),
         0
      ),
      IF(C385="750 Business promotion",
         E385-(E385/(1+4.793/100)),
         E385-(E385/(1+Dashboard!$F$4))
      )
   )
)</f>
        <v>0</v>
      </c>
      <c r="J385" s="26">
        <f>Bank3[[#This Row],[Money in/ (Money out)]]-Bank3[[#This Row],[GST/HST]]</f>
        <v>0</v>
      </c>
      <c r="L385" s="23">
        <f t="shared" si="11"/>
        <v>0</v>
      </c>
    </row>
    <row r="386" spans="4:12" x14ac:dyDescent="0.2">
      <c r="D386" s="397">
        <f>_xlfn.XLOOKUP(C:C,Table1[for Import to Bank Register dropdown],Table1[for Pivot],0,0,1)</f>
        <v>0</v>
      </c>
      <c r="E386" s="403"/>
      <c r="F386" s="146">
        <f t="shared" si="10"/>
        <v>3333333</v>
      </c>
      <c r="G386" s="375">
        <f>G385+Bank3[[#This Row],[Money in/ (Money out)]]</f>
        <v>0</v>
      </c>
      <c r="I386" s="376">
        <f>IF(OR(C386="150 Directors advances", C386="120 accounts receivable", C386="720.2 Automobile - Insurance", C386="720.3 Automobile - License", C386="870.4 Rent - Insurance", C386="870.6 Rent - Property Tax", C386="870.7 Rent - Homeoffice", C386="870.9 Rent - Water"),
   0,
   IF(Dashboard!$F$5="Quick",
      IF(OR(C386="190 Automobile",C386="200 computer hardware",C386="210 Computer software",C386="220 Quickbooks software",C386="230 Office equipment",C386="240 Office furniture"),
         E386-(E386/(1+Dashboard!$F$4)),
         0
      ),
      IF(C386="750 Business promotion",
         E386-(E386/(1+4.793/100)),
         E386-(E386/(1+Dashboard!$F$4))
      )
   )
)</f>
        <v>0</v>
      </c>
      <c r="J386" s="26">
        <f>Bank3[[#This Row],[Money in/ (Money out)]]-Bank3[[#This Row],[GST/HST]]</f>
        <v>0</v>
      </c>
      <c r="L386" s="23">
        <f t="shared" si="11"/>
        <v>0</v>
      </c>
    </row>
    <row r="387" spans="4:12" x14ac:dyDescent="0.2">
      <c r="D387" s="397">
        <f>_xlfn.XLOOKUP(C:C,Table1[for Import to Bank Register dropdown],Table1[for Pivot],0,0,1)</f>
        <v>0</v>
      </c>
      <c r="E387" s="403"/>
      <c r="F387" s="146">
        <f t="shared" si="10"/>
        <v>3333333</v>
      </c>
      <c r="G387" s="375">
        <f>G386+Bank3[[#This Row],[Money in/ (Money out)]]</f>
        <v>0</v>
      </c>
      <c r="I387" s="376">
        <f>IF(OR(C387="150 Directors advances", C387="120 accounts receivable", C387="720.2 Automobile - Insurance", C387="720.3 Automobile - License", C387="870.4 Rent - Insurance", C387="870.6 Rent - Property Tax", C387="870.7 Rent - Homeoffice", C387="870.9 Rent - Water"),
   0,
   IF(Dashboard!$F$5="Quick",
      IF(OR(C387="190 Automobile",C387="200 computer hardware",C387="210 Computer software",C387="220 Quickbooks software",C387="230 Office equipment",C387="240 Office furniture"),
         E387-(E387/(1+Dashboard!$F$4)),
         0
      ),
      IF(C387="750 Business promotion",
         E387-(E387/(1+4.793/100)),
         E387-(E387/(1+Dashboard!$F$4))
      )
   )
)</f>
        <v>0</v>
      </c>
      <c r="J387" s="26">
        <f>Bank3[[#This Row],[Money in/ (Money out)]]-Bank3[[#This Row],[GST/HST]]</f>
        <v>0</v>
      </c>
      <c r="L387" s="23">
        <f t="shared" si="11"/>
        <v>0</v>
      </c>
    </row>
    <row r="388" spans="4:12" x14ac:dyDescent="0.2">
      <c r="D388" s="397">
        <f>_xlfn.XLOOKUP(C:C,Table1[for Import to Bank Register dropdown],Table1[for Pivot],0,0,1)</f>
        <v>0</v>
      </c>
      <c r="E388" s="403"/>
      <c r="F388" s="146">
        <f t="shared" si="10"/>
        <v>3333333</v>
      </c>
      <c r="G388" s="375">
        <f>G387+Bank3[[#This Row],[Money in/ (Money out)]]</f>
        <v>0</v>
      </c>
      <c r="I388" s="376">
        <f>IF(OR(C388="150 Directors advances", C388="120 accounts receivable", C388="720.2 Automobile - Insurance", C388="720.3 Automobile - License", C388="870.4 Rent - Insurance", C388="870.6 Rent - Property Tax", C388="870.7 Rent - Homeoffice", C388="870.9 Rent - Water"),
   0,
   IF(Dashboard!$F$5="Quick",
      IF(OR(C388="190 Automobile",C388="200 computer hardware",C388="210 Computer software",C388="220 Quickbooks software",C388="230 Office equipment",C388="240 Office furniture"),
         E388-(E388/(1+Dashboard!$F$4)),
         0
      ),
      IF(C388="750 Business promotion",
         E388-(E388/(1+4.793/100)),
         E388-(E388/(1+Dashboard!$F$4))
      )
   )
)</f>
        <v>0</v>
      </c>
      <c r="J388" s="26">
        <f>Bank3[[#This Row],[Money in/ (Money out)]]-Bank3[[#This Row],[GST/HST]]</f>
        <v>0</v>
      </c>
      <c r="L388" s="23">
        <f t="shared" si="11"/>
        <v>0</v>
      </c>
    </row>
    <row r="389" spans="4:12" x14ac:dyDescent="0.2">
      <c r="D389" s="397">
        <f>_xlfn.XLOOKUP(C:C,Table1[for Import to Bank Register dropdown],Table1[for Pivot],0,0,1)</f>
        <v>0</v>
      </c>
      <c r="E389" s="403"/>
      <c r="F389" s="146">
        <f t="shared" si="10"/>
        <v>3333333</v>
      </c>
      <c r="G389" s="375">
        <f>G388+Bank3[[#This Row],[Money in/ (Money out)]]</f>
        <v>0</v>
      </c>
      <c r="I389" s="376">
        <f>IF(OR(C389="150 Directors advances", C389="120 accounts receivable", C389="720.2 Automobile - Insurance", C389="720.3 Automobile - License", C389="870.4 Rent - Insurance", C389="870.6 Rent - Property Tax", C389="870.7 Rent - Homeoffice", C389="870.9 Rent - Water"),
   0,
   IF(Dashboard!$F$5="Quick",
      IF(OR(C389="190 Automobile",C389="200 computer hardware",C389="210 Computer software",C389="220 Quickbooks software",C389="230 Office equipment",C389="240 Office furniture"),
         E389-(E389/(1+Dashboard!$F$4)),
         0
      ),
      IF(C389="750 Business promotion",
         E389-(E389/(1+4.793/100)),
         E389-(E389/(1+Dashboard!$F$4))
      )
   )
)</f>
        <v>0</v>
      </c>
      <c r="J389" s="26">
        <f>Bank3[[#This Row],[Money in/ (Money out)]]-Bank3[[#This Row],[GST/HST]]</f>
        <v>0</v>
      </c>
      <c r="L389" s="23">
        <f t="shared" si="11"/>
        <v>0</v>
      </c>
    </row>
    <row r="390" spans="4:12" x14ac:dyDescent="0.2">
      <c r="D390" s="397">
        <f>_xlfn.XLOOKUP(C:C,Table1[for Import to Bank Register dropdown],Table1[for Pivot],0,0,1)</f>
        <v>0</v>
      </c>
      <c r="E390" s="403"/>
      <c r="F390" s="146">
        <f t="shared" ref="F390:F453" si="12">$E$2</f>
        <v>3333333</v>
      </c>
      <c r="G390" s="375">
        <f>G389+Bank3[[#This Row],[Money in/ (Money out)]]</f>
        <v>0</v>
      </c>
      <c r="I390" s="376">
        <f>IF(OR(C390="150 Directors advances", C390="120 accounts receivable", C390="720.2 Automobile - Insurance", C390="720.3 Automobile - License", C390="870.4 Rent - Insurance", C390="870.6 Rent - Property Tax", C390="870.7 Rent - Homeoffice", C390="870.9 Rent - Water"),
   0,
   IF(Dashboard!$F$5="Quick",
      IF(OR(C390="190 Automobile",C390="200 computer hardware",C390="210 Computer software",C390="220 Quickbooks software",C390="230 Office equipment",C390="240 Office furniture"),
         E390-(E390/(1+Dashboard!$F$4)),
         0
      ),
      IF(C390="750 Business promotion",
         E390-(E390/(1+4.793/100)),
         E390-(E390/(1+Dashboard!$F$4))
      )
   )
)</f>
        <v>0</v>
      </c>
      <c r="J390" s="26">
        <f>Bank3[[#This Row],[Money in/ (Money out)]]-Bank3[[#This Row],[GST/HST]]</f>
        <v>0</v>
      </c>
      <c r="L390" s="23">
        <f t="shared" si="11"/>
        <v>0</v>
      </c>
    </row>
    <row r="391" spans="4:12" x14ac:dyDescent="0.2">
      <c r="D391" s="397">
        <f>_xlfn.XLOOKUP(C:C,Table1[for Import to Bank Register dropdown],Table1[for Pivot],0,0,1)</f>
        <v>0</v>
      </c>
      <c r="E391" s="403"/>
      <c r="F391" s="146">
        <f t="shared" si="12"/>
        <v>3333333</v>
      </c>
      <c r="G391" s="375">
        <f>G390+Bank3[[#This Row],[Money in/ (Money out)]]</f>
        <v>0</v>
      </c>
      <c r="I391" s="376">
        <f>IF(OR(C391="150 Directors advances", C391="120 accounts receivable", C391="720.2 Automobile - Insurance", C391="720.3 Automobile - License", C391="870.4 Rent - Insurance", C391="870.6 Rent - Property Tax", C391="870.7 Rent - Homeoffice", C391="870.9 Rent - Water"),
   0,
   IF(Dashboard!$F$5="Quick",
      IF(OR(C391="190 Automobile",C391="200 computer hardware",C391="210 Computer software",C391="220 Quickbooks software",C391="230 Office equipment",C391="240 Office furniture"),
         E391-(E391/(1+Dashboard!$F$4)),
         0
      ),
      IF(C391="750 Business promotion",
         E391-(E391/(1+4.793/100)),
         E391-(E391/(1+Dashboard!$F$4))
      )
   )
)</f>
        <v>0</v>
      </c>
      <c r="J391" s="26">
        <f>Bank3[[#This Row],[Money in/ (Money out)]]-Bank3[[#This Row],[GST/HST]]</f>
        <v>0</v>
      </c>
      <c r="L391" s="23">
        <f t="shared" ref="L391:L454" si="13">$L$3</f>
        <v>0</v>
      </c>
    </row>
    <row r="392" spans="4:12" x14ac:dyDescent="0.2">
      <c r="D392" s="397">
        <f>_xlfn.XLOOKUP(C:C,Table1[for Import to Bank Register dropdown],Table1[for Pivot],0,0,1)</f>
        <v>0</v>
      </c>
      <c r="E392" s="403"/>
      <c r="F392" s="146">
        <f t="shared" si="12"/>
        <v>3333333</v>
      </c>
      <c r="G392" s="375">
        <f>G391+Bank3[[#This Row],[Money in/ (Money out)]]</f>
        <v>0</v>
      </c>
      <c r="I392" s="376">
        <f>IF(OR(C392="150 Directors advances", C392="120 accounts receivable", C392="720.2 Automobile - Insurance", C392="720.3 Automobile - License", C392="870.4 Rent - Insurance", C392="870.6 Rent - Property Tax", C392="870.7 Rent - Homeoffice", C392="870.9 Rent - Water"),
   0,
   IF(Dashboard!$F$5="Quick",
      IF(OR(C392="190 Automobile",C392="200 computer hardware",C392="210 Computer software",C392="220 Quickbooks software",C392="230 Office equipment",C392="240 Office furniture"),
         E392-(E392/(1+Dashboard!$F$4)),
         0
      ),
      IF(C392="750 Business promotion",
         E392-(E392/(1+4.793/100)),
         E392-(E392/(1+Dashboard!$F$4))
      )
   )
)</f>
        <v>0</v>
      </c>
      <c r="J392" s="26">
        <f>Bank3[[#This Row],[Money in/ (Money out)]]-Bank3[[#This Row],[GST/HST]]</f>
        <v>0</v>
      </c>
      <c r="L392" s="23">
        <f t="shared" si="13"/>
        <v>0</v>
      </c>
    </row>
    <row r="393" spans="4:12" x14ac:dyDescent="0.2">
      <c r="D393" s="397">
        <f>_xlfn.XLOOKUP(C:C,Table1[for Import to Bank Register dropdown],Table1[for Pivot],0,0,1)</f>
        <v>0</v>
      </c>
      <c r="E393" s="403"/>
      <c r="F393" s="146">
        <f t="shared" si="12"/>
        <v>3333333</v>
      </c>
      <c r="G393" s="375">
        <f>G392+Bank3[[#This Row],[Money in/ (Money out)]]</f>
        <v>0</v>
      </c>
      <c r="I393" s="376">
        <f>IF(OR(C393="150 Directors advances", C393="120 accounts receivable", C393="720.2 Automobile - Insurance", C393="720.3 Automobile - License", C393="870.4 Rent - Insurance", C393="870.6 Rent - Property Tax", C393="870.7 Rent - Homeoffice", C393="870.9 Rent - Water"),
   0,
   IF(Dashboard!$F$5="Quick",
      IF(OR(C393="190 Automobile",C393="200 computer hardware",C393="210 Computer software",C393="220 Quickbooks software",C393="230 Office equipment",C393="240 Office furniture"),
         E393-(E393/(1+Dashboard!$F$4)),
         0
      ),
      IF(C393="750 Business promotion",
         E393-(E393/(1+4.793/100)),
         E393-(E393/(1+Dashboard!$F$4))
      )
   )
)</f>
        <v>0</v>
      </c>
      <c r="J393" s="26">
        <f>Bank3[[#This Row],[Money in/ (Money out)]]-Bank3[[#This Row],[GST/HST]]</f>
        <v>0</v>
      </c>
      <c r="L393" s="23">
        <f t="shared" si="13"/>
        <v>0</v>
      </c>
    </row>
    <row r="394" spans="4:12" x14ac:dyDescent="0.2">
      <c r="D394" s="397">
        <f>_xlfn.XLOOKUP(C:C,Table1[for Import to Bank Register dropdown],Table1[for Pivot],0,0,1)</f>
        <v>0</v>
      </c>
      <c r="E394" s="403"/>
      <c r="F394" s="146">
        <f t="shared" si="12"/>
        <v>3333333</v>
      </c>
      <c r="G394" s="375">
        <f>G393+Bank3[[#This Row],[Money in/ (Money out)]]</f>
        <v>0</v>
      </c>
      <c r="I394" s="376">
        <f>IF(OR(C394="150 Directors advances", C394="120 accounts receivable", C394="720.2 Automobile - Insurance", C394="720.3 Automobile - License", C394="870.4 Rent - Insurance", C394="870.6 Rent - Property Tax", C394="870.7 Rent - Homeoffice", C394="870.9 Rent - Water"),
   0,
   IF(Dashboard!$F$5="Quick",
      IF(OR(C394="190 Automobile",C394="200 computer hardware",C394="210 Computer software",C394="220 Quickbooks software",C394="230 Office equipment",C394="240 Office furniture"),
         E394-(E394/(1+Dashboard!$F$4)),
         0
      ),
      IF(C394="750 Business promotion",
         E394-(E394/(1+4.793/100)),
         E394-(E394/(1+Dashboard!$F$4))
      )
   )
)</f>
        <v>0</v>
      </c>
      <c r="J394" s="26">
        <f>Bank3[[#This Row],[Money in/ (Money out)]]-Bank3[[#This Row],[GST/HST]]</f>
        <v>0</v>
      </c>
      <c r="L394" s="23">
        <f t="shared" si="13"/>
        <v>0</v>
      </c>
    </row>
    <row r="395" spans="4:12" x14ac:dyDescent="0.2">
      <c r="D395" s="397">
        <f>_xlfn.XLOOKUP(C:C,Table1[for Import to Bank Register dropdown],Table1[for Pivot],0,0,1)</f>
        <v>0</v>
      </c>
      <c r="E395" s="403"/>
      <c r="F395" s="146">
        <f t="shared" si="12"/>
        <v>3333333</v>
      </c>
      <c r="G395" s="375">
        <f>G394+Bank3[[#This Row],[Money in/ (Money out)]]</f>
        <v>0</v>
      </c>
      <c r="I395" s="376">
        <f>IF(OR(C395="150 Directors advances", C395="120 accounts receivable", C395="720.2 Automobile - Insurance", C395="720.3 Automobile - License", C395="870.4 Rent - Insurance", C395="870.6 Rent - Property Tax", C395="870.7 Rent - Homeoffice", C395="870.9 Rent - Water"),
   0,
   IF(Dashboard!$F$5="Quick",
      IF(OR(C395="190 Automobile",C395="200 computer hardware",C395="210 Computer software",C395="220 Quickbooks software",C395="230 Office equipment",C395="240 Office furniture"),
         E395-(E395/(1+Dashboard!$F$4)),
         0
      ),
      IF(C395="750 Business promotion",
         E395-(E395/(1+4.793/100)),
         E395-(E395/(1+Dashboard!$F$4))
      )
   )
)</f>
        <v>0</v>
      </c>
      <c r="J395" s="26">
        <f>Bank3[[#This Row],[Money in/ (Money out)]]-Bank3[[#This Row],[GST/HST]]</f>
        <v>0</v>
      </c>
      <c r="L395" s="23">
        <f t="shared" si="13"/>
        <v>0</v>
      </c>
    </row>
    <row r="396" spans="4:12" x14ac:dyDescent="0.2">
      <c r="D396" s="397">
        <f>_xlfn.XLOOKUP(C:C,Table1[for Import to Bank Register dropdown],Table1[for Pivot],0,0,1)</f>
        <v>0</v>
      </c>
      <c r="E396" s="403"/>
      <c r="F396" s="146">
        <f t="shared" si="12"/>
        <v>3333333</v>
      </c>
      <c r="G396" s="375">
        <f>G395+Bank3[[#This Row],[Money in/ (Money out)]]</f>
        <v>0</v>
      </c>
      <c r="I396" s="376">
        <f>IF(OR(C396="150 Directors advances", C396="120 accounts receivable", C396="720.2 Automobile - Insurance", C396="720.3 Automobile - License", C396="870.4 Rent - Insurance", C396="870.6 Rent - Property Tax", C396="870.7 Rent - Homeoffice", C396="870.9 Rent - Water"),
   0,
   IF(Dashboard!$F$5="Quick",
      IF(OR(C396="190 Automobile",C396="200 computer hardware",C396="210 Computer software",C396="220 Quickbooks software",C396="230 Office equipment",C396="240 Office furniture"),
         E396-(E396/(1+Dashboard!$F$4)),
         0
      ),
      IF(C396="750 Business promotion",
         E396-(E396/(1+4.793/100)),
         E396-(E396/(1+Dashboard!$F$4))
      )
   )
)</f>
        <v>0</v>
      </c>
      <c r="J396" s="26">
        <f>Bank3[[#This Row],[Money in/ (Money out)]]-Bank3[[#This Row],[GST/HST]]</f>
        <v>0</v>
      </c>
      <c r="L396" s="23">
        <f t="shared" si="13"/>
        <v>0</v>
      </c>
    </row>
    <row r="397" spans="4:12" x14ac:dyDescent="0.2">
      <c r="D397" s="397">
        <f>_xlfn.XLOOKUP(C:C,Table1[for Import to Bank Register dropdown],Table1[for Pivot],0,0,1)</f>
        <v>0</v>
      </c>
      <c r="E397" s="403"/>
      <c r="F397" s="146">
        <f t="shared" si="12"/>
        <v>3333333</v>
      </c>
      <c r="G397" s="375">
        <f>G396+Bank3[[#This Row],[Money in/ (Money out)]]</f>
        <v>0</v>
      </c>
      <c r="I397" s="376">
        <f>IF(OR(C397="150 Directors advances", C397="120 accounts receivable", C397="720.2 Automobile - Insurance", C397="720.3 Automobile - License", C397="870.4 Rent - Insurance", C397="870.6 Rent - Property Tax", C397="870.7 Rent - Homeoffice", C397="870.9 Rent - Water"),
   0,
   IF(Dashboard!$F$5="Quick",
      IF(OR(C397="190 Automobile",C397="200 computer hardware",C397="210 Computer software",C397="220 Quickbooks software",C397="230 Office equipment",C397="240 Office furniture"),
         E397-(E397/(1+Dashboard!$F$4)),
         0
      ),
      IF(C397="750 Business promotion",
         E397-(E397/(1+4.793/100)),
         E397-(E397/(1+Dashboard!$F$4))
      )
   )
)</f>
        <v>0</v>
      </c>
      <c r="J397" s="26">
        <f>Bank3[[#This Row],[Money in/ (Money out)]]-Bank3[[#This Row],[GST/HST]]</f>
        <v>0</v>
      </c>
      <c r="L397" s="23">
        <f t="shared" si="13"/>
        <v>0</v>
      </c>
    </row>
    <row r="398" spans="4:12" x14ac:dyDescent="0.2">
      <c r="D398" s="397">
        <f>_xlfn.XLOOKUP(C:C,Table1[for Import to Bank Register dropdown],Table1[for Pivot],0,0,1)</f>
        <v>0</v>
      </c>
      <c r="E398" s="403"/>
      <c r="F398" s="146">
        <f t="shared" si="12"/>
        <v>3333333</v>
      </c>
      <c r="G398" s="375">
        <f>G397+Bank3[[#This Row],[Money in/ (Money out)]]</f>
        <v>0</v>
      </c>
      <c r="I398" s="376">
        <f>IF(OR(C398="150 Directors advances", C398="120 accounts receivable", C398="720.2 Automobile - Insurance", C398="720.3 Automobile - License", C398="870.4 Rent - Insurance", C398="870.6 Rent - Property Tax", C398="870.7 Rent - Homeoffice", C398="870.9 Rent - Water"),
   0,
   IF(Dashboard!$F$5="Quick",
      IF(OR(C398="190 Automobile",C398="200 computer hardware",C398="210 Computer software",C398="220 Quickbooks software",C398="230 Office equipment",C398="240 Office furniture"),
         E398-(E398/(1+Dashboard!$F$4)),
         0
      ),
      IF(C398="750 Business promotion",
         E398-(E398/(1+4.793/100)),
         E398-(E398/(1+Dashboard!$F$4))
      )
   )
)</f>
        <v>0</v>
      </c>
      <c r="J398" s="26">
        <f>Bank3[[#This Row],[Money in/ (Money out)]]-Bank3[[#This Row],[GST/HST]]</f>
        <v>0</v>
      </c>
      <c r="L398" s="23">
        <f t="shared" si="13"/>
        <v>0</v>
      </c>
    </row>
    <row r="399" spans="4:12" x14ac:dyDescent="0.2">
      <c r="D399" s="397">
        <f>_xlfn.XLOOKUP(C:C,Table1[for Import to Bank Register dropdown],Table1[for Pivot],0,0,1)</f>
        <v>0</v>
      </c>
      <c r="E399" s="403"/>
      <c r="F399" s="146">
        <f t="shared" si="12"/>
        <v>3333333</v>
      </c>
      <c r="G399" s="375">
        <f>G398+Bank3[[#This Row],[Money in/ (Money out)]]</f>
        <v>0</v>
      </c>
      <c r="I399" s="376">
        <f>IF(OR(C399="150 Directors advances", C399="120 accounts receivable", C399="720.2 Automobile - Insurance", C399="720.3 Automobile - License", C399="870.4 Rent - Insurance", C399="870.6 Rent - Property Tax", C399="870.7 Rent - Homeoffice", C399="870.9 Rent - Water"),
   0,
   IF(Dashboard!$F$5="Quick",
      IF(OR(C399="190 Automobile",C399="200 computer hardware",C399="210 Computer software",C399="220 Quickbooks software",C399="230 Office equipment",C399="240 Office furniture"),
         E399-(E399/(1+Dashboard!$F$4)),
         0
      ),
      IF(C399="750 Business promotion",
         E399-(E399/(1+4.793/100)),
         E399-(E399/(1+Dashboard!$F$4))
      )
   )
)</f>
        <v>0</v>
      </c>
      <c r="J399" s="26">
        <f>Bank3[[#This Row],[Money in/ (Money out)]]-Bank3[[#This Row],[GST/HST]]</f>
        <v>0</v>
      </c>
      <c r="L399" s="23">
        <f t="shared" si="13"/>
        <v>0</v>
      </c>
    </row>
    <row r="400" spans="4:12" x14ac:dyDescent="0.2">
      <c r="D400" s="397">
        <f>_xlfn.XLOOKUP(C:C,Table1[for Import to Bank Register dropdown],Table1[for Pivot],0,0,1)</f>
        <v>0</v>
      </c>
      <c r="E400" s="403"/>
      <c r="F400" s="146">
        <f t="shared" si="12"/>
        <v>3333333</v>
      </c>
      <c r="G400" s="375">
        <f>G399+Bank3[[#This Row],[Money in/ (Money out)]]</f>
        <v>0</v>
      </c>
      <c r="I400" s="376">
        <f>IF(OR(C400="150 Directors advances", C400="120 accounts receivable", C400="720.2 Automobile - Insurance", C400="720.3 Automobile - License", C400="870.4 Rent - Insurance", C400="870.6 Rent - Property Tax", C400="870.7 Rent - Homeoffice", C400="870.9 Rent - Water"),
   0,
   IF(Dashboard!$F$5="Quick",
      IF(OR(C400="190 Automobile",C400="200 computer hardware",C400="210 Computer software",C400="220 Quickbooks software",C400="230 Office equipment",C400="240 Office furniture"),
         E400-(E400/(1+Dashboard!$F$4)),
         0
      ),
      IF(C400="750 Business promotion",
         E400-(E400/(1+4.793/100)),
         E400-(E400/(1+Dashboard!$F$4))
      )
   )
)</f>
        <v>0</v>
      </c>
      <c r="J400" s="26">
        <f>Bank3[[#This Row],[Money in/ (Money out)]]-Bank3[[#This Row],[GST/HST]]</f>
        <v>0</v>
      </c>
      <c r="L400" s="23">
        <f t="shared" si="13"/>
        <v>0</v>
      </c>
    </row>
    <row r="401" spans="4:12" x14ac:dyDescent="0.2">
      <c r="D401" s="397">
        <f>_xlfn.XLOOKUP(C:C,Table1[for Import to Bank Register dropdown],Table1[for Pivot],0,0,1)</f>
        <v>0</v>
      </c>
      <c r="E401" s="403"/>
      <c r="F401" s="146">
        <f t="shared" si="12"/>
        <v>3333333</v>
      </c>
      <c r="G401" s="375">
        <f>G400+Bank3[[#This Row],[Money in/ (Money out)]]</f>
        <v>0</v>
      </c>
      <c r="I401" s="376">
        <f>IF(OR(C401="150 Directors advances", C401="120 accounts receivable", C401="720.2 Automobile - Insurance", C401="720.3 Automobile - License", C401="870.4 Rent - Insurance", C401="870.6 Rent - Property Tax", C401="870.7 Rent - Homeoffice", C401="870.9 Rent - Water"),
   0,
   IF(Dashboard!$F$5="Quick",
      IF(OR(C401="190 Automobile",C401="200 computer hardware",C401="210 Computer software",C401="220 Quickbooks software",C401="230 Office equipment",C401="240 Office furniture"),
         E401-(E401/(1+Dashboard!$F$4)),
         0
      ),
      IF(C401="750 Business promotion",
         E401-(E401/(1+4.793/100)),
         E401-(E401/(1+Dashboard!$F$4))
      )
   )
)</f>
        <v>0</v>
      </c>
      <c r="J401" s="26">
        <f>Bank3[[#This Row],[Money in/ (Money out)]]-Bank3[[#This Row],[GST/HST]]</f>
        <v>0</v>
      </c>
      <c r="L401" s="23">
        <f t="shared" si="13"/>
        <v>0</v>
      </c>
    </row>
    <row r="402" spans="4:12" x14ac:dyDescent="0.2">
      <c r="D402" s="397">
        <f>_xlfn.XLOOKUP(C:C,Table1[for Import to Bank Register dropdown],Table1[for Pivot],0,0,1)</f>
        <v>0</v>
      </c>
      <c r="E402" s="403"/>
      <c r="F402" s="146">
        <f t="shared" si="12"/>
        <v>3333333</v>
      </c>
      <c r="G402" s="375">
        <f>G401+Bank3[[#This Row],[Money in/ (Money out)]]</f>
        <v>0</v>
      </c>
      <c r="I402" s="376">
        <f>IF(OR(C402="150 Directors advances", C402="120 accounts receivable", C402="720.2 Automobile - Insurance", C402="720.3 Automobile - License", C402="870.4 Rent - Insurance", C402="870.6 Rent - Property Tax", C402="870.7 Rent - Homeoffice", C402="870.9 Rent - Water"),
   0,
   IF(Dashboard!$F$5="Quick",
      IF(OR(C402="190 Automobile",C402="200 computer hardware",C402="210 Computer software",C402="220 Quickbooks software",C402="230 Office equipment",C402="240 Office furniture"),
         E402-(E402/(1+Dashboard!$F$4)),
         0
      ),
      IF(C402="750 Business promotion",
         E402-(E402/(1+4.793/100)),
         E402-(E402/(1+Dashboard!$F$4))
      )
   )
)</f>
        <v>0</v>
      </c>
      <c r="J402" s="26">
        <f>Bank3[[#This Row],[Money in/ (Money out)]]-Bank3[[#This Row],[GST/HST]]</f>
        <v>0</v>
      </c>
      <c r="L402" s="23">
        <f t="shared" si="13"/>
        <v>0</v>
      </c>
    </row>
    <row r="403" spans="4:12" x14ac:dyDescent="0.2">
      <c r="D403" s="397">
        <f>_xlfn.XLOOKUP(C:C,Table1[for Import to Bank Register dropdown],Table1[for Pivot],0,0,1)</f>
        <v>0</v>
      </c>
      <c r="E403" s="403"/>
      <c r="F403" s="146">
        <f t="shared" si="12"/>
        <v>3333333</v>
      </c>
      <c r="G403" s="375">
        <f>G402+Bank3[[#This Row],[Money in/ (Money out)]]</f>
        <v>0</v>
      </c>
      <c r="I403" s="376">
        <f>IF(OR(C403="150 Directors advances", C403="120 accounts receivable", C403="720.2 Automobile - Insurance", C403="720.3 Automobile - License", C403="870.4 Rent - Insurance", C403="870.6 Rent - Property Tax", C403="870.7 Rent - Homeoffice", C403="870.9 Rent - Water"),
   0,
   IF(Dashboard!$F$5="Quick",
      IF(OR(C403="190 Automobile",C403="200 computer hardware",C403="210 Computer software",C403="220 Quickbooks software",C403="230 Office equipment",C403="240 Office furniture"),
         E403-(E403/(1+Dashboard!$F$4)),
         0
      ),
      IF(C403="750 Business promotion",
         E403-(E403/(1+4.793/100)),
         E403-(E403/(1+Dashboard!$F$4))
      )
   )
)</f>
        <v>0</v>
      </c>
      <c r="J403" s="26">
        <f>Bank3[[#This Row],[Money in/ (Money out)]]-Bank3[[#This Row],[GST/HST]]</f>
        <v>0</v>
      </c>
      <c r="L403" s="23">
        <f t="shared" si="13"/>
        <v>0</v>
      </c>
    </row>
    <row r="404" spans="4:12" x14ac:dyDescent="0.2">
      <c r="D404" s="397">
        <f>_xlfn.XLOOKUP(C:C,Table1[for Import to Bank Register dropdown],Table1[for Pivot],0,0,1)</f>
        <v>0</v>
      </c>
      <c r="E404" s="403"/>
      <c r="F404" s="146">
        <f t="shared" si="12"/>
        <v>3333333</v>
      </c>
      <c r="G404" s="375">
        <f>G403+Bank3[[#This Row],[Money in/ (Money out)]]</f>
        <v>0</v>
      </c>
      <c r="I404" s="376">
        <f>IF(OR(C404="150 Directors advances", C404="120 accounts receivable", C404="720.2 Automobile - Insurance", C404="720.3 Automobile - License", C404="870.4 Rent - Insurance", C404="870.6 Rent - Property Tax", C404="870.7 Rent - Homeoffice", C404="870.9 Rent - Water"),
   0,
   IF(Dashboard!$F$5="Quick",
      IF(OR(C404="190 Automobile",C404="200 computer hardware",C404="210 Computer software",C404="220 Quickbooks software",C404="230 Office equipment",C404="240 Office furniture"),
         E404-(E404/(1+Dashboard!$F$4)),
         0
      ),
      IF(C404="750 Business promotion",
         E404-(E404/(1+4.793/100)),
         E404-(E404/(1+Dashboard!$F$4))
      )
   )
)</f>
        <v>0</v>
      </c>
      <c r="J404" s="26">
        <f>Bank3[[#This Row],[Money in/ (Money out)]]-Bank3[[#This Row],[GST/HST]]</f>
        <v>0</v>
      </c>
      <c r="L404" s="23">
        <f t="shared" si="13"/>
        <v>0</v>
      </c>
    </row>
    <row r="405" spans="4:12" x14ac:dyDescent="0.2">
      <c r="D405" s="397">
        <f>_xlfn.XLOOKUP(C:C,Table1[for Import to Bank Register dropdown],Table1[for Pivot],0,0,1)</f>
        <v>0</v>
      </c>
      <c r="E405" s="403"/>
      <c r="F405" s="146">
        <f t="shared" si="12"/>
        <v>3333333</v>
      </c>
      <c r="G405" s="375">
        <f>G404+Bank3[[#This Row],[Money in/ (Money out)]]</f>
        <v>0</v>
      </c>
      <c r="I405" s="376">
        <f>IF(OR(C405="150 Directors advances", C405="120 accounts receivable", C405="720.2 Automobile - Insurance", C405="720.3 Automobile - License", C405="870.4 Rent - Insurance", C405="870.6 Rent - Property Tax", C405="870.7 Rent - Homeoffice", C405="870.9 Rent - Water"),
   0,
   IF(Dashboard!$F$5="Quick",
      IF(OR(C405="190 Automobile",C405="200 computer hardware",C405="210 Computer software",C405="220 Quickbooks software",C405="230 Office equipment",C405="240 Office furniture"),
         E405-(E405/(1+Dashboard!$F$4)),
         0
      ),
      IF(C405="750 Business promotion",
         E405-(E405/(1+4.793/100)),
         E405-(E405/(1+Dashboard!$F$4))
      )
   )
)</f>
        <v>0</v>
      </c>
      <c r="J405" s="26">
        <f>Bank3[[#This Row],[Money in/ (Money out)]]-Bank3[[#This Row],[GST/HST]]</f>
        <v>0</v>
      </c>
      <c r="L405" s="23">
        <f t="shared" si="13"/>
        <v>0</v>
      </c>
    </row>
    <row r="406" spans="4:12" x14ac:dyDescent="0.2">
      <c r="D406" s="397">
        <f>_xlfn.XLOOKUP(C:C,Table1[for Import to Bank Register dropdown],Table1[for Pivot],0,0,1)</f>
        <v>0</v>
      </c>
      <c r="E406" s="403"/>
      <c r="F406" s="146">
        <f t="shared" si="12"/>
        <v>3333333</v>
      </c>
      <c r="G406" s="375">
        <f>G405+Bank3[[#This Row],[Money in/ (Money out)]]</f>
        <v>0</v>
      </c>
      <c r="I406" s="376">
        <f>IF(OR(C406="150 Directors advances", C406="120 accounts receivable", C406="720.2 Automobile - Insurance", C406="720.3 Automobile - License", C406="870.4 Rent - Insurance", C406="870.6 Rent - Property Tax", C406="870.7 Rent - Homeoffice", C406="870.9 Rent - Water"),
   0,
   IF(Dashboard!$F$5="Quick",
      IF(OR(C406="190 Automobile",C406="200 computer hardware",C406="210 Computer software",C406="220 Quickbooks software",C406="230 Office equipment",C406="240 Office furniture"),
         E406-(E406/(1+Dashboard!$F$4)),
         0
      ),
      IF(C406="750 Business promotion",
         E406-(E406/(1+4.793/100)),
         E406-(E406/(1+Dashboard!$F$4))
      )
   )
)</f>
        <v>0</v>
      </c>
      <c r="J406" s="26">
        <f>Bank3[[#This Row],[Money in/ (Money out)]]-Bank3[[#This Row],[GST/HST]]</f>
        <v>0</v>
      </c>
      <c r="L406" s="23">
        <f t="shared" si="13"/>
        <v>0</v>
      </c>
    </row>
    <row r="407" spans="4:12" x14ac:dyDescent="0.2">
      <c r="D407" s="397">
        <f>_xlfn.XLOOKUP(C:C,Table1[for Import to Bank Register dropdown],Table1[for Pivot],0,0,1)</f>
        <v>0</v>
      </c>
      <c r="E407" s="403"/>
      <c r="F407" s="146">
        <f t="shared" si="12"/>
        <v>3333333</v>
      </c>
      <c r="G407" s="375">
        <f>G406+Bank3[[#This Row],[Money in/ (Money out)]]</f>
        <v>0</v>
      </c>
      <c r="I407" s="376">
        <f>IF(OR(C407="150 Directors advances", C407="120 accounts receivable", C407="720.2 Automobile - Insurance", C407="720.3 Automobile - License", C407="870.4 Rent - Insurance", C407="870.6 Rent - Property Tax", C407="870.7 Rent - Homeoffice", C407="870.9 Rent - Water"),
   0,
   IF(Dashboard!$F$5="Quick",
      IF(OR(C407="190 Automobile",C407="200 computer hardware",C407="210 Computer software",C407="220 Quickbooks software",C407="230 Office equipment",C407="240 Office furniture"),
         E407-(E407/(1+Dashboard!$F$4)),
         0
      ),
      IF(C407="750 Business promotion",
         E407-(E407/(1+4.793/100)),
         E407-(E407/(1+Dashboard!$F$4))
      )
   )
)</f>
        <v>0</v>
      </c>
      <c r="J407" s="26">
        <f>Bank3[[#This Row],[Money in/ (Money out)]]-Bank3[[#This Row],[GST/HST]]</f>
        <v>0</v>
      </c>
      <c r="L407" s="23">
        <f t="shared" si="13"/>
        <v>0</v>
      </c>
    </row>
    <row r="408" spans="4:12" x14ac:dyDescent="0.2">
      <c r="D408" s="397">
        <f>_xlfn.XLOOKUP(C:C,Table1[for Import to Bank Register dropdown],Table1[for Pivot],0,0,1)</f>
        <v>0</v>
      </c>
      <c r="E408" s="403"/>
      <c r="F408" s="146">
        <f t="shared" si="12"/>
        <v>3333333</v>
      </c>
      <c r="G408" s="375">
        <f>G407+Bank3[[#This Row],[Money in/ (Money out)]]</f>
        <v>0</v>
      </c>
      <c r="I408" s="376">
        <f>IF(OR(C408="150 Directors advances", C408="120 accounts receivable", C408="720.2 Automobile - Insurance", C408="720.3 Automobile - License", C408="870.4 Rent - Insurance", C408="870.6 Rent - Property Tax", C408="870.7 Rent - Homeoffice", C408="870.9 Rent - Water"),
   0,
   IF(Dashboard!$F$5="Quick",
      IF(OR(C408="190 Automobile",C408="200 computer hardware",C408="210 Computer software",C408="220 Quickbooks software",C408="230 Office equipment",C408="240 Office furniture"),
         E408-(E408/(1+Dashboard!$F$4)),
         0
      ),
      IF(C408="750 Business promotion",
         E408-(E408/(1+4.793/100)),
         E408-(E408/(1+Dashboard!$F$4))
      )
   )
)</f>
        <v>0</v>
      </c>
      <c r="J408" s="26">
        <f>Bank3[[#This Row],[Money in/ (Money out)]]-Bank3[[#This Row],[GST/HST]]</f>
        <v>0</v>
      </c>
      <c r="L408" s="23">
        <f t="shared" si="13"/>
        <v>0</v>
      </c>
    </row>
    <row r="409" spans="4:12" x14ac:dyDescent="0.2">
      <c r="D409" s="397">
        <f>_xlfn.XLOOKUP(C:C,Table1[for Import to Bank Register dropdown],Table1[for Pivot],0,0,1)</f>
        <v>0</v>
      </c>
      <c r="E409" s="403"/>
      <c r="F409" s="146">
        <f t="shared" si="12"/>
        <v>3333333</v>
      </c>
      <c r="G409" s="375">
        <f>G408+Bank3[[#This Row],[Money in/ (Money out)]]</f>
        <v>0</v>
      </c>
      <c r="I409" s="376">
        <f>IF(OR(C409="150 Directors advances", C409="120 accounts receivable", C409="720.2 Automobile - Insurance", C409="720.3 Automobile - License", C409="870.4 Rent - Insurance", C409="870.6 Rent - Property Tax", C409="870.7 Rent - Homeoffice", C409="870.9 Rent - Water"),
   0,
   IF(Dashboard!$F$5="Quick",
      IF(OR(C409="190 Automobile",C409="200 computer hardware",C409="210 Computer software",C409="220 Quickbooks software",C409="230 Office equipment",C409="240 Office furniture"),
         E409-(E409/(1+Dashboard!$F$4)),
         0
      ),
      IF(C409="750 Business promotion",
         E409-(E409/(1+4.793/100)),
         E409-(E409/(1+Dashboard!$F$4))
      )
   )
)</f>
        <v>0</v>
      </c>
      <c r="J409" s="26">
        <f>Bank3[[#This Row],[Money in/ (Money out)]]-Bank3[[#This Row],[GST/HST]]</f>
        <v>0</v>
      </c>
      <c r="L409" s="23">
        <f t="shared" si="13"/>
        <v>0</v>
      </c>
    </row>
    <row r="410" spans="4:12" x14ac:dyDescent="0.2">
      <c r="D410" s="397">
        <f>_xlfn.XLOOKUP(C:C,Table1[for Import to Bank Register dropdown],Table1[for Pivot],0,0,1)</f>
        <v>0</v>
      </c>
      <c r="E410" s="403"/>
      <c r="F410" s="146">
        <f t="shared" si="12"/>
        <v>3333333</v>
      </c>
      <c r="G410" s="375">
        <f>G409+Bank3[[#This Row],[Money in/ (Money out)]]</f>
        <v>0</v>
      </c>
      <c r="I410" s="376">
        <f>IF(OR(C410="150 Directors advances", C410="120 accounts receivable", C410="720.2 Automobile - Insurance", C410="720.3 Automobile - License", C410="870.4 Rent - Insurance", C410="870.6 Rent - Property Tax", C410="870.7 Rent - Homeoffice", C410="870.9 Rent - Water"),
   0,
   IF(Dashboard!$F$5="Quick",
      IF(OR(C410="190 Automobile",C410="200 computer hardware",C410="210 Computer software",C410="220 Quickbooks software",C410="230 Office equipment",C410="240 Office furniture"),
         E410-(E410/(1+Dashboard!$F$4)),
         0
      ),
      IF(C410="750 Business promotion",
         E410-(E410/(1+4.793/100)),
         E410-(E410/(1+Dashboard!$F$4))
      )
   )
)</f>
        <v>0</v>
      </c>
      <c r="J410" s="26">
        <f>Bank3[[#This Row],[Money in/ (Money out)]]-Bank3[[#This Row],[GST/HST]]</f>
        <v>0</v>
      </c>
      <c r="L410" s="23">
        <f t="shared" si="13"/>
        <v>0</v>
      </c>
    </row>
    <row r="411" spans="4:12" x14ac:dyDescent="0.2">
      <c r="D411" s="397">
        <f>_xlfn.XLOOKUP(C:C,Table1[for Import to Bank Register dropdown],Table1[for Pivot],0,0,1)</f>
        <v>0</v>
      </c>
      <c r="E411" s="403"/>
      <c r="F411" s="146">
        <f t="shared" si="12"/>
        <v>3333333</v>
      </c>
      <c r="G411" s="375">
        <f>G410+Bank3[[#This Row],[Money in/ (Money out)]]</f>
        <v>0</v>
      </c>
      <c r="I411" s="376">
        <f>IF(OR(C411="150 Directors advances", C411="120 accounts receivable", C411="720.2 Automobile - Insurance", C411="720.3 Automobile - License", C411="870.4 Rent - Insurance", C411="870.6 Rent - Property Tax", C411="870.7 Rent - Homeoffice", C411="870.9 Rent - Water"),
   0,
   IF(Dashboard!$F$5="Quick",
      IF(OR(C411="190 Automobile",C411="200 computer hardware",C411="210 Computer software",C411="220 Quickbooks software",C411="230 Office equipment",C411="240 Office furniture"),
         E411-(E411/(1+Dashboard!$F$4)),
         0
      ),
      IF(C411="750 Business promotion",
         E411-(E411/(1+4.793/100)),
         E411-(E411/(1+Dashboard!$F$4))
      )
   )
)</f>
        <v>0</v>
      </c>
      <c r="J411" s="26">
        <f>Bank3[[#This Row],[Money in/ (Money out)]]-Bank3[[#This Row],[GST/HST]]</f>
        <v>0</v>
      </c>
      <c r="L411" s="23">
        <f t="shared" si="13"/>
        <v>0</v>
      </c>
    </row>
    <row r="412" spans="4:12" x14ac:dyDescent="0.2">
      <c r="D412" s="397">
        <f>_xlfn.XLOOKUP(C:C,Table1[for Import to Bank Register dropdown],Table1[for Pivot],0,0,1)</f>
        <v>0</v>
      </c>
      <c r="E412" s="403"/>
      <c r="F412" s="146">
        <f t="shared" si="12"/>
        <v>3333333</v>
      </c>
      <c r="G412" s="375">
        <f>G411+Bank3[[#This Row],[Money in/ (Money out)]]</f>
        <v>0</v>
      </c>
      <c r="I412" s="376">
        <f>IF(OR(C412="150 Directors advances", C412="120 accounts receivable", C412="720.2 Automobile - Insurance", C412="720.3 Automobile - License", C412="870.4 Rent - Insurance", C412="870.6 Rent - Property Tax", C412="870.7 Rent - Homeoffice", C412="870.9 Rent - Water"),
   0,
   IF(Dashboard!$F$5="Quick",
      IF(OR(C412="190 Automobile",C412="200 computer hardware",C412="210 Computer software",C412="220 Quickbooks software",C412="230 Office equipment",C412="240 Office furniture"),
         E412-(E412/(1+Dashboard!$F$4)),
         0
      ),
      IF(C412="750 Business promotion",
         E412-(E412/(1+4.793/100)),
         E412-(E412/(1+Dashboard!$F$4))
      )
   )
)</f>
        <v>0</v>
      </c>
      <c r="J412" s="26">
        <f>Bank3[[#This Row],[Money in/ (Money out)]]-Bank3[[#This Row],[GST/HST]]</f>
        <v>0</v>
      </c>
      <c r="L412" s="23">
        <f t="shared" si="13"/>
        <v>0</v>
      </c>
    </row>
    <row r="413" spans="4:12" x14ac:dyDescent="0.2">
      <c r="D413" s="397">
        <f>_xlfn.XLOOKUP(C:C,Table1[for Import to Bank Register dropdown],Table1[for Pivot],0,0,1)</f>
        <v>0</v>
      </c>
      <c r="E413" s="403"/>
      <c r="F413" s="146">
        <f t="shared" si="12"/>
        <v>3333333</v>
      </c>
      <c r="G413" s="375">
        <f>G412+Bank3[[#This Row],[Money in/ (Money out)]]</f>
        <v>0</v>
      </c>
      <c r="I413" s="376">
        <f>IF(OR(C413="150 Directors advances", C413="120 accounts receivable", C413="720.2 Automobile - Insurance", C413="720.3 Automobile - License", C413="870.4 Rent - Insurance", C413="870.6 Rent - Property Tax", C413="870.7 Rent - Homeoffice", C413="870.9 Rent - Water"),
   0,
   IF(Dashboard!$F$5="Quick",
      IF(OR(C413="190 Automobile",C413="200 computer hardware",C413="210 Computer software",C413="220 Quickbooks software",C413="230 Office equipment",C413="240 Office furniture"),
         E413-(E413/(1+Dashboard!$F$4)),
         0
      ),
      IF(C413="750 Business promotion",
         E413-(E413/(1+4.793/100)),
         E413-(E413/(1+Dashboard!$F$4))
      )
   )
)</f>
        <v>0</v>
      </c>
      <c r="J413" s="26">
        <f>Bank3[[#This Row],[Money in/ (Money out)]]-Bank3[[#This Row],[GST/HST]]</f>
        <v>0</v>
      </c>
      <c r="L413" s="23">
        <f t="shared" si="13"/>
        <v>0</v>
      </c>
    </row>
    <row r="414" spans="4:12" x14ac:dyDescent="0.2">
      <c r="D414" s="397">
        <f>_xlfn.XLOOKUP(C:C,Table1[for Import to Bank Register dropdown],Table1[for Pivot],0,0,1)</f>
        <v>0</v>
      </c>
      <c r="E414" s="403"/>
      <c r="F414" s="146">
        <f t="shared" si="12"/>
        <v>3333333</v>
      </c>
      <c r="G414" s="375">
        <f>G413+Bank3[[#This Row],[Money in/ (Money out)]]</f>
        <v>0</v>
      </c>
      <c r="I414" s="376">
        <f>IF(OR(C414="150 Directors advances", C414="120 accounts receivable", C414="720.2 Automobile - Insurance", C414="720.3 Automobile - License", C414="870.4 Rent - Insurance", C414="870.6 Rent - Property Tax", C414="870.7 Rent - Homeoffice", C414="870.9 Rent - Water"),
   0,
   IF(Dashboard!$F$5="Quick",
      IF(OR(C414="190 Automobile",C414="200 computer hardware",C414="210 Computer software",C414="220 Quickbooks software",C414="230 Office equipment",C414="240 Office furniture"),
         E414-(E414/(1+Dashboard!$F$4)),
         0
      ),
      IF(C414="750 Business promotion",
         E414-(E414/(1+4.793/100)),
         E414-(E414/(1+Dashboard!$F$4))
      )
   )
)</f>
        <v>0</v>
      </c>
      <c r="J414" s="26">
        <f>Bank3[[#This Row],[Money in/ (Money out)]]-Bank3[[#This Row],[GST/HST]]</f>
        <v>0</v>
      </c>
      <c r="L414" s="23">
        <f t="shared" si="13"/>
        <v>0</v>
      </c>
    </row>
    <row r="415" spans="4:12" x14ac:dyDescent="0.2">
      <c r="D415" s="397">
        <f>_xlfn.XLOOKUP(C:C,Table1[for Import to Bank Register dropdown],Table1[for Pivot],0,0,1)</f>
        <v>0</v>
      </c>
      <c r="E415" s="403"/>
      <c r="F415" s="146">
        <f t="shared" si="12"/>
        <v>3333333</v>
      </c>
      <c r="G415" s="375">
        <f>G414+Bank3[[#This Row],[Money in/ (Money out)]]</f>
        <v>0</v>
      </c>
      <c r="I415" s="376">
        <f>IF(OR(C415="150 Directors advances", C415="120 accounts receivable", C415="720.2 Automobile - Insurance", C415="720.3 Automobile - License", C415="870.4 Rent - Insurance", C415="870.6 Rent - Property Tax", C415="870.7 Rent - Homeoffice", C415="870.9 Rent - Water"),
   0,
   IF(Dashboard!$F$5="Quick",
      IF(OR(C415="190 Automobile",C415="200 computer hardware",C415="210 Computer software",C415="220 Quickbooks software",C415="230 Office equipment",C415="240 Office furniture"),
         E415-(E415/(1+Dashboard!$F$4)),
         0
      ),
      IF(C415="750 Business promotion",
         E415-(E415/(1+4.793/100)),
         E415-(E415/(1+Dashboard!$F$4))
      )
   )
)</f>
        <v>0</v>
      </c>
      <c r="J415" s="26">
        <f>Bank3[[#This Row],[Money in/ (Money out)]]-Bank3[[#This Row],[GST/HST]]</f>
        <v>0</v>
      </c>
      <c r="L415" s="23">
        <f t="shared" si="13"/>
        <v>0</v>
      </c>
    </row>
    <row r="416" spans="4:12" x14ac:dyDescent="0.2">
      <c r="D416" s="397">
        <f>_xlfn.XLOOKUP(C:C,Table1[for Import to Bank Register dropdown],Table1[for Pivot],0,0,1)</f>
        <v>0</v>
      </c>
      <c r="E416" s="403"/>
      <c r="F416" s="146">
        <f t="shared" si="12"/>
        <v>3333333</v>
      </c>
      <c r="G416" s="375">
        <f>G415+Bank3[[#This Row],[Money in/ (Money out)]]</f>
        <v>0</v>
      </c>
      <c r="I416" s="376">
        <f>IF(OR(C416="150 Directors advances", C416="120 accounts receivable", C416="720.2 Automobile - Insurance", C416="720.3 Automobile - License", C416="870.4 Rent - Insurance", C416="870.6 Rent - Property Tax", C416="870.7 Rent - Homeoffice", C416="870.9 Rent - Water"),
   0,
   IF(Dashboard!$F$5="Quick",
      IF(OR(C416="190 Automobile",C416="200 computer hardware",C416="210 Computer software",C416="220 Quickbooks software",C416="230 Office equipment",C416="240 Office furniture"),
         E416-(E416/(1+Dashboard!$F$4)),
         0
      ),
      IF(C416="750 Business promotion",
         E416-(E416/(1+4.793/100)),
         E416-(E416/(1+Dashboard!$F$4))
      )
   )
)</f>
        <v>0</v>
      </c>
      <c r="J416" s="26">
        <f>Bank3[[#This Row],[Money in/ (Money out)]]-Bank3[[#This Row],[GST/HST]]</f>
        <v>0</v>
      </c>
      <c r="L416" s="23">
        <f t="shared" si="13"/>
        <v>0</v>
      </c>
    </row>
    <row r="417" spans="4:12" x14ac:dyDescent="0.2">
      <c r="D417" s="397">
        <f>_xlfn.XLOOKUP(C:C,Table1[for Import to Bank Register dropdown],Table1[for Pivot],0,0,1)</f>
        <v>0</v>
      </c>
      <c r="E417" s="403"/>
      <c r="F417" s="146">
        <f t="shared" si="12"/>
        <v>3333333</v>
      </c>
      <c r="G417" s="375">
        <f>G416+Bank3[[#This Row],[Money in/ (Money out)]]</f>
        <v>0</v>
      </c>
      <c r="I417" s="376">
        <f>IF(OR(C417="150 Directors advances", C417="120 accounts receivable", C417="720.2 Automobile - Insurance", C417="720.3 Automobile - License", C417="870.4 Rent - Insurance", C417="870.6 Rent - Property Tax", C417="870.7 Rent - Homeoffice", C417="870.9 Rent - Water"),
   0,
   IF(Dashboard!$F$5="Quick",
      IF(OR(C417="190 Automobile",C417="200 computer hardware",C417="210 Computer software",C417="220 Quickbooks software",C417="230 Office equipment",C417="240 Office furniture"),
         E417-(E417/(1+Dashboard!$F$4)),
         0
      ),
      IF(C417="750 Business promotion",
         E417-(E417/(1+4.793/100)),
         E417-(E417/(1+Dashboard!$F$4))
      )
   )
)</f>
        <v>0</v>
      </c>
      <c r="J417" s="26">
        <f>Bank3[[#This Row],[Money in/ (Money out)]]-Bank3[[#This Row],[GST/HST]]</f>
        <v>0</v>
      </c>
      <c r="L417" s="23">
        <f t="shared" si="13"/>
        <v>0</v>
      </c>
    </row>
    <row r="418" spans="4:12" x14ac:dyDescent="0.2">
      <c r="D418" s="397">
        <f>_xlfn.XLOOKUP(C:C,Table1[for Import to Bank Register dropdown],Table1[for Pivot],0,0,1)</f>
        <v>0</v>
      </c>
      <c r="E418" s="403"/>
      <c r="F418" s="146">
        <f t="shared" si="12"/>
        <v>3333333</v>
      </c>
      <c r="G418" s="375">
        <f>G417+Bank3[[#This Row],[Money in/ (Money out)]]</f>
        <v>0</v>
      </c>
      <c r="I418" s="376">
        <f>IF(OR(C418="150 Directors advances", C418="120 accounts receivable", C418="720.2 Automobile - Insurance", C418="720.3 Automobile - License", C418="870.4 Rent - Insurance", C418="870.6 Rent - Property Tax", C418="870.7 Rent - Homeoffice", C418="870.9 Rent - Water"),
   0,
   IF(Dashboard!$F$5="Quick",
      IF(OR(C418="190 Automobile",C418="200 computer hardware",C418="210 Computer software",C418="220 Quickbooks software",C418="230 Office equipment",C418="240 Office furniture"),
         E418-(E418/(1+Dashboard!$F$4)),
         0
      ),
      IF(C418="750 Business promotion",
         E418-(E418/(1+4.793/100)),
         E418-(E418/(1+Dashboard!$F$4))
      )
   )
)</f>
        <v>0</v>
      </c>
      <c r="J418" s="26">
        <f>Bank3[[#This Row],[Money in/ (Money out)]]-Bank3[[#This Row],[GST/HST]]</f>
        <v>0</v>
      </c>
      <c r="L418" s="23">
        <f t="shared" si="13"/>
        <v>0</v>
      </c>
    </row>
    <row r="419" spans="4:12" x14ac:dyDescent="0.2">
      <c r="D419" s="397">
        <f>_xlfn.XLOOKUP(C:C,Table1[for Import to Bank Register dropdown],Table1[for Pivot],0,0,1)</f>
        <v>0</v>
      </c>
      <c r="E419" s="403"/>
      <c r="F419" s="146">
        <f t="shared" si="12"/>
        <v>3333333</v>
      </c>
      <c r="G419" s="375">
        <f>G418+Bank3[[#This Row],[Money in/ (Money out)]]</f>
        <v>0</v>
      </c>
      <c r="I419" s="376">
        <f>IF(OR(C419="150 Directors advances", C419="120 accounts receivable", C419="720.2 Automobile - Insurance", C419="720.3 Automobile - License", C419="870.4 Rent - Insurance", C419="870.6 Rent - Property Tax", C419="870.7 Rent - Homeoffice", C419="870.9 Rent - Water"),
   0,
   IF(Dashboard!$F$5="Quick",
      IF(OR(C419="190 Automobile",C419="200 computer hardware",C419="210 Computer software",C419="220 Quickbooks software",C419="230 Office equipment",C419="240 Office furniture"),
         E419-(E419/(1+Dashboard!$F$4)),
         0
      ),
      IF(C419="750 Business promotion",
         E419-(E419/(1+4.793/100)),
         E419-(E419/(1+Dashboard!$F$4))
      )
   )
)</f>
        <v>0</v>
      </c>
      <c r="J419" s="26">
        <f>Bank3[[#This Row],[Money in/ (Money out)]]-Bank3[[#This Row],[GST/HST]]</f>
        <v>0</v>
      </c>
      <c r="L419" s="23">
        <f t="shared" si="13"/>
        <v>0</v>
      </c>
    </row>
    <row r="420" spans="4:12" x14ac:dyDescent="0.2">
      <c r="D420" s="397">
        <f>_xlfn.XLOOKUP(C:C,Table1[for Import to Bank Register dropdown],Table1[for Pivot],0,0,1)</f>
        <v>0</v>
      </c>
      <c r="E420" s="403"/>
      <c r="F420" s="146">
        <f t="shared" si="12"/>
        <v>3333333</v>
      </c>
      <c r="G420" s="375">
        <f>G419+Bank3[[#This Row],[Money in/ (Money out)]]</f>
        <v>0</v>
      </c>
      <c r="I420" s="376">
        <f>IF(OR(C420="150 Directors advances", C420="120 accounts receivable", C420="720.2 Automobile - Insurance", C420="720.3 Automobile - License", C420="870.4 Rent - Insurance", C420="870.6 Rent - Property Tax", C420="870.7 Rent - Homeoffice", C420="870.9 Rent - Water"),
   0,
   IF(Dashboard!$F$5="Quick",
      IF(OR(C420="190 Automobile",C420="200 computer hardware",C420="210 Computer software",C420="220 Quickbooks software",C420="230 Office equipment",C420="240 Office furniture"),
         E420-(E420/(1+Dashboard!$F$4)),
         0
      ),
      IF(C420="750 Business promotion",
         E420-(E420/(1+4.793/100)),
         E420-(E420/(1+Dashboard!$F$4))
      )
   )
)</f>
        <v>0</v>
      </c>
      <c r="J420" s="26">
        <f>Bank3[[#This Row],[Money in/ (Money out)]]-Bank3[[#This Row],[GST/HST]]</f>
        <v>0</v>
      </c>
      <c r="L420" s="23">
        <f t="shared" si="13"/>
        <v>0</v>
      </c>
    </row>
    <row r="421" spans="4:12" x14ac:dyDescent="0.2">
      <c r="D421" s="397">
        <f>_xlfn.XLOOKUP(C:C,Table1[for Import to Bank Register dropdown],Table1[for Pivot],0,0,1)</f>
        <v>0</v>
      </c>
      <c r="E421" s="403"/>
      <c r="F421" s="146">
        <f t="shared" si="12"/>
        <v>3333333</v>
      </c>
      <c r="G421" s="375">
        <f>G420+Bank3[[#This Row],[Money in/ (Money out)]]</f>
        <v>0</v>
      </c>
      <c r="I421" s="376">
        <f>IF(OR(C421="150 Directors advances", C421="120 accounts receivable", C421="720.2 Automobile - Insurance", C421="720.3 Automobile - License", C421="870.4 Rent - Insurance", C421="870.6 Rent - Property Tax", C421="870.7 Rent - Homeoffice", C421="870.9 Rent - Water"),
   0,
   IF(Dashboard!$F$5="Quick",
      IF(OR(C421="190 Automobile",C421="200 computer hardware",C421="210 Computer software",C421="220 Quickbooks software",C421="230 Office equipment",C421="240 Office furniture"),
         E421-(E421/(1+Dashboard!$F$4)),
         0
      ),
      IF(C421="750 Business promotion",
         E421-(E421/(1+4.793/100)),
         E421-(E421/(1+Dashboard!$F$4))
      )
   )
)</f>
        <v>0</v>
      </c>
      <c r="J421" s="26">
        <f>Bank3[[#This Row],[Money in/ (Money out)]]-Bank3[[#This Row],[GST/HST]]</f>
        <v>0</v>
      </c>
      <c r="L421" s="23">
        <f t="shared" si="13"/>
        <v>0</v>
      </c>
    </row>
    <row r="422" spans="4:12" x14ac:dyDescent="0.2">
      <c r="D422" s="397">
        <f>_xlfn.XLOOKUP(C:C,Table1[for Import to Bank Register dropdown],Table1[for Pivot],0,0,1)</f>
        <v>0</v>
      </c>
      <c r="E422" s="403"/>
      <c r="F422" s="146">
        <f t="shared" si="12"/>
        <v>3333333</v>
      </c>
      <c r="G422" s="375">
        <f>G421+Bank3[[#This Row],[Money in/ (Money out)]]</f>
        <v>0</v>
      </c>
      <c r="I422" s="376">
        <f>IF(OR(C422="150 Directors advances", C422="120 accounts receivable", C422="720.2 Automobile - Insurance", C422="720.3 Automobile - License", C422="870.4 Rent - Insurance", C422="870.6 Rent - Property Tax", C422="870.7 Rent - Homeoffice", C422="870.9 Rent - Water"),
   0,
   IF(Dashboard!$F$5="Quick",
      IF(OR(C422="190 Automobile",C422="200 computer hardware",C422="210 Computer software",C422="220 Quickbooks software",C422="230 Office equipment",C422="240 Office furniture"),
         E422-(E422/(1+Dashboard!$F$4)),
         0
      ),
      IF(C422="750 Business promotion",
         E422-(E422/(1+4.793/100)),
         E422-(E422/(1+Dashboard!$F$4))
      )
   )
)</f>
        <v>0</v>
      </c>
      <c r="J422" s="26">
        <f>Bank3[[#This Row],[Money in/ (Money out)]]-Bank3[[#This Row],[GST/HST]]</f>
        <v>0</v>
      </c>
      <c r="L422" s="23">
        <f t="shared" si="13"/>
        <v>0</v>
      </c>
    </row>
    <row r="423" spans="4:12" x14ac:dyDescent="0.2">
      <c r="D423" s="397">
        <f>_xlfn.XLOOKUP(C:C,Table1[for Import to Bank Register dropdown],Table1[for Pivot],0,0,1)</f>
        <v>0</v>
      </c>
      <c r="E423" s="403"/>
      <c r="F423" s="146">
        <f t="shared" si="12"/>
        <v>3333333</v>
      </c>
      <c r="G423" s="375">
        <f>G422+Bank3[[#This Row],[Money in/ (Money out)]]</f>
        <v>0</v>
      </c>
      <c r="I423" s="376">
        <f>IF(OR(C423="150 Directors advances", C423="120 accounts receivable", C423="720.2 Automobile - Insurance", C423="720.3 Automobile - License", C423="870.4 Rent - Insurance", C423="870.6 Rent - Property Tax", C423="870.7 Rent - Homeoffice", C423="870.9 Rent - Water"),
   0,
   IF(Dashboard!$F$5="Quick",
      IF(OR(C423="190 Automobile",C423="200 computer hardware",C423="210 Computer software",C423="220 Quickbooks software",C423="230 Office equipment",C423="240 Office furniture"),
         E423-(E423/(1+Dashboard!$F$4)),
         0
      ),
      IF(C423="750 Business promotion",
         E423-(E423/(1+4.793/100)),
         E423-(E423/(1+Dashboard!$F$4))
      )
   )
)</f>
        <v>0</v>
      </c>
      <c r="J423" s="26">
        <f>Bank3[[#This Row],[Money in/ (Money out)]]-Bank3[[#This Row],[GST/HST]]</f>
        <v>0</v>
      </c>
      <c r="L423" s="23">
        <f t="shared" si="13"/>
        <v>0</v>
      </c>
    </row>
    <row r="424" spans="4:12" x14ac:dyDescent="0.2">
      <c r="D424" s="397">
        <f>_xlfn.XLOOKUP(C:C,Table1[for Import to Bank Register dropdown],Table1[for Pivot],0,0,1)</f>
        <v>0</v>
      </c>
      <c r="E424" s="403"/>
      <c r="F424" s="146">
        <f t="shared" si="12"/>
        <v>3333333</v>
      </c>
      <c r="G424" s="375">
        <f>G423+Bank3[[#This Row],[Money in/ (Money out)]]</f>
        <v>0</v>
      </c>
      <c r="I424" s="376">
        <f>IF(OR(C424="150 Directors advances", C424="120 accounts receivable", C424="720.2 Automobile - Insurance", C424="720.3 Automobile - License", C424="870.4 Rent - Insurance", C424="870.6 Rent - Property Tax", C424="870.7 Rent - Homeoffice", C424="870.9 Rent - Water"),
   0,
   IF(Dashboard!$F$5="Quick",
      IF(OR(C424="190 Automobile",C424="200 computer hardware",C424="210 Computer software",C424="220 Quickbooks software",C424="230 Office equipment",C424="240 Office furniture"),
         E424-(E424/(1+Dashboard!$F$4)),
         0
      ),
      IF(C424="750 Business promotion",
         E424-(E424/(1+4.793/100)),
         E424-(E424/(1+Dashboard!$F$4))
      )
   )
)</f>
        <v>0</v>
      </c>
      <c r="J424" s="26">
        <f>Bank3[[#This Row],[Money in/ (Money out)]]-Bank3[[#This Row],[GST/HST]]</f>
        <v>0</v>
      </c>
      <c r="L424" s="23">
        <f t="shared" si="13"/>
        <v>0</v>
      </c>
    </row>
    <row r="425" spans="4:12" x14ac:dyDescent="0.2">
      <c r="D425" s="397">
        <f>_xlfn.XLOOKUP(C:C,Table1[for Import to Bank Register dropdown],Table1[for Pivot],0,0,1)</f>
        <v>0</v>
      </c>
      <c r="E425" s="403"/>
      <c r="F425" s="146">
        <f t="shared" si="12"/>
        <v>3333333</v>
      </c>
      <c r="G425" s="375">
        <f>G424+Bank3[[#This Row],[Money in/ (Money out)]]</f>
        <v>0</v>
      </c>
      <c r="I425" s="376">
        <f>IF(OR(C425="150 Directors advances", C425="120 accounts receivable", C425="720.2 Automobile - Insurance", C425="720.3 Automobile - License", C425="870.4 Rent - Insurance", C425="870.6 Rent - Property Tax", C425="870.7 Rent - Homeoffice", C425="870.9 Rent - Water"),
   0,
   IF(Dashboard!$F$5="Quick",
      IF(OR(C425="190 Automobile",C425="200 computer hardware",C425="210 Computer software",C425="220 Quickbooks software",C425="230 Office equipment",C425="240 Office furniture"),
         E425-(E425/(1+Dashboard!$F$4)),
         0
      ),
      IF(C425="750 Business promotion",
         E425-(E425/(1+4.793/100)),
         E425-(E425/(1+Dashboard!$F$4))
      )
   )
)</f>
        <v>0</v>
      </c>
      <c r="J425" s="26">
        <f>Bank3[[#This Row],[Money in/ (Money out)]]-Bank3[[#This Row],[GST/HST]]</f>
        <v>0</v>
      </c>
      <c r="L425" s="23">
        <f t="shared" si="13"/>
        <v>0</v>
      </c>
    </row>
    <row r="426" spans="4:12" x14ac:dyDescent="0.2">
      <c r="D426" s="397">
        <f>_xlfn.XLOOKUP(C:C,Table1[for Import to Bank Register dropdown],Table1[for Pivot],0,0,1)</f>
        <v>0</v>
      </c>
      <c r="E426" s="403"/>
      <c r="F426" s="146">
        <f t="shared" si="12"/>
        <v>3333333</v>
      </c>
      <c r="G426" s="375">
        <f>G425+Bank3[[#This Row],[Money in/ (Money out)]]</f>
        <v>0</v>
      </c>
      <c r="I426" s="376">
        <f>IF(OR(C426="150 Directors advances", C426="120 accounts receivable", C426="720.2 Automobile - Insurance", C426="720.3 Automobile - License", C426="870.4 Rent - Insurance", C426="870.6 Rent - Property Tax", C426="870.7 Rent - Homeoffice", C426="870.9 Rent - Water"),
   0,
   IF(Dashboard!$F$5="Quick",
      IF(OR(C426="190 Automobile",C426="200 computer hardware",C426="210 Computer software",C426="220 Quickbooks software",C426="230 Office equipment",C426="240 Office furniture"),
         E426-(E426/(1+Dashboard!$F$4)),
         0
      ),
      IF(C426="750 Business promotion",
         E426-(E426/(1+4.793/100)),
         E426-(E426/(1+Dashboard!$F$4))
      )
   )
)</f>
        <v>0</v>
      </c>
      <c r="J426" s="26">
        <f>Bank3[[#This Row],[Money in/ (Money out)]]-Bank3[[#This Row],[GST/HST]]</f>
        <v>0</v>
      </c>
      <c r="L426" s="23">
        <f t="shared" si="13"/>
        <v>0</v>
      </c>
    </row>
    <row r="427" spans="4:12" x14ac:dyDescent="0.2">
      <c r="D427" s="397">
        <f>_xlfn.XLOOKUP(C:C,Table1[for Import to Bank Register dropdown],Table1[for Pivot],0,0,1)</f>
        <v>0</v>
      </c>
      <c r="E427" s="403"/>
      <c r="F427" s="146">
        <f t="shared" si="12"/>
        <v>3333333</v>
      </c>
      <c r="G427" s="375">
        <f>G426+Bank3[[#This Row],[Money in/ (Money out)]]</f>
        <v>0</v>
      </c>
      <c r="I427" s="376">
        <f>IF(OR(C427="150 Directors advances", C427="120 accounts receivable", C427="720.2 Automobile - Insurance", C427="720.3 Automobile - License", C427="870.4 Rent - Insurance", C427="870.6 Rent - Property Tax", C427="870.7 Rent - Homeoffice", C427="870.9 Rent - Water"),
   0,
   IF(Dashboard!$F$5="Quick",
      IF(OR(C427="190 Automobile",C427="200 computer hardware",C427="210 Computer software",C427="220 Quickbooks software",C427="230 Office equipment",C427="240 Office furniture"),
         E427-(E427/(1+Dashboard!$F$4)),
         0
      ),
      IF(C427="750 Business promotion",
         E427-(E427/(1+4.793/100)),
         E427-(E427/(1+Dashboard!$F$4))
      )
   )
)</f>
        <v>0</v>
      </c>
      <c r="J427" s="26">
        <f>Bank3[[#This Row],[Money in/ (Money out)]]-Bank3[[#This Row],[GST/HST]]</f>
        <v>0</v>
      </c>
      <c r="L427" s="23">
        <f t="shared" si="13"/>
        <v>0</v>
      </c>
    </row>
    <row r="428" spans="4:12" x14ac:dyDescent="0.2">
      <c r="D428" s="397">
        <f>_xlfn.XLOOKUP(C:C,Table1[for Import to Bank Register dropdown],Table1[for Pivot],0,0,1)</f>
        <v>0</v>
      </c>
      <c r="E428" s="403"/>
      <c r="F428" s="146">
        <f t="shared" si="12"/>
        <v>3333333</v>
      </c>
      <c r="G428" s="375">
        <f>G427+Bank3[[#This Row],[Money in/ (Money out)]]</f>
        <v>0</v>
      </c>
      <c r="I428" s="376">
        <f>IF(OR(C428="150 Directors advances", C428="120 accounts receivable", C428="720.2 Automobile - Insurance", C428="720.3 Automobile - License", C428="870.4 Rent - Insurance", C428="870.6 Rent - Property Tax", C428="870.7 Rent - Homeoffice", C428="870.9 Rent - Water"),
   0,
   IF(Dashboard!$F$5="Quick",
      IF(OR(C428="190 Automobile",C428="200 computer hardware",C428="210 Computer software",C428="220 Quickbooks software",C428="230 Office equipment",C428="240 Office furniture"),
         E428-(E428/(1+Dashboard!$F$4)),
         0
      ),
      IF(C428="750 Business promotion",
         E428-(E428/(1+4.793/100)),
         E428-(E428/(1+Dashboard!$F$4))
      )
   )
)</f>
        <v>0</v>
      </c>
      <c r="J428" s="26">
        <f>Bank3[[#This Row],[Money in/ (Money out)]]-Bank3[[#This Row],[GST/HST]]</f>
        <v>0</v>
      </c>
      <c r="L428" s="23">
        <f t="shared" si="13"/>
        <v>0</v>
      </c>
    </row>
    <row r="429" spans="4:12" x14ac:dyDescent="0.2">
      <c r="D429" s="397">
        <f>_xlfn.XLOOKUP(C:C,Table1[for Import to Bank Register dropdown],Table1[for Pivot],0,0,1)</f>
        <v>0</v>
      </c>
      <c r="E429" s="403"/>
      <c r="F429" s="146">
        <f t="shared" si="12"/>
        <v>3333333</v>
      </c>
      <c r="G429" s="375">
        <f>G428+Bank3[[#This Row],[Money in/ (Money out)]]</f>
        <v>0</v>
      </c>
      <c r="I429" s="376">
        <f>IF(OR(C429="150 Directors advances", C429="120 accounts receivable", C429="720.2 Automobile - Insurance", C429="720.3 Automobile - License", C429="870.4 Rent - Insurance", C429="870.6 Rent - Property Tax", C429="870.7 Rent - Homeoffice", C429="870.9 Rent - Water"),
   0,
   IF(Dashboard!$F$5="Quick",
      IF(OR(C429="190 Automobile",C429="200 computer hardware",C429="210 Computer software",C429="220 Quickbooks software",C429="230 Office equipment",C429="240 Office furniture"),
         E429-(E429/(1+Dashboard!$F$4)),
         0
      ),
      IF(C429="750 Business promotion",
         E429-(E429/(1+4.793/100)),
         E429-(E429/(1+Dashboard!$F$4))
      )
   )
)</f>
        <v>0</v>
      </c>
      <c r="J429" s="26">
        <f>Bank3[[#This Row],[Money in/ (Money out)]]-Bank3[[#This Row],[GST/HST]]</f>
        <v>0</v>
      </c>
      <c r="L429" s="23">
        <f t="shared" si="13"/>
        <v>0</v>
      </c>
    </row>
    <row r="430" spans="4:12" x14ac:dyDescent="0.2">
      <c r="D430" s="397">
        <f>_xlfn.XLOOKUP(C:C,Table1[for Import to Bank Register dropdown],Table1[for Pivot],0,0,1)</f>
        <v>0</v>
      </c>
      <c r="E430" s="403"/>
      <c r="F430" s="146">
        <f t="shared" si="12"/>
        <v>3333333</v>
      </c>
      <c r="G430" s="375">
        <f>G429+Bank3[[#This Row],[Money in/ (Money out)]]</f>
        <v>0</v>
      </c>
      <c r="I430" s="376">
        <f>IF(OR(C430="150 Directors advances", C430="120 accounts receivable", C430="720.2 Automobile - Insurance", C430="720.3 Automobile - License", C430="870.4 Rent - Insurance", C430="870.6 Rent - Property Tax", C430="870.7 Rent - Homeoffice", C430="870.9 Rent - Water"),
   0,
   IF(Dashboard!$F$5="Quick",
      IF(OR(C430="190 Automobile",C430="200 computer hardware",C430="210 Computer software",C430="220 Quickbooks software",C430="230 Office equipment",C430="240 Office furniture"),
         E430-(E430/(1+Dashboard!$F$4)),
         0
      ),
      IF(C430="750 Business promotion",
         E430-(E430/(1+4.793/100)),
         E430-(E430/(1+Dashboard!$F$4))
      )
   )
)</f>
        <v>0</v>
      </c>
      <c r="J430" s="26">
        <f>Bank3[[#This Row],[Money in/ (Money out)]]-Bank3[[#This Row],[GST/HST]]</f>
        <v>0</v>
      </c>
      <c r="L430" s="23">
        <f t="shared" si="13"/>
        <v>0</v>
      </c>
    </row>
    <row r="431" spans="4:12" x14ac:dyDescent="0.2">
      <c r="D431" s="397">
        <f>_xlfn.XLOOKUP(C:C,Table1[for Import to Bank Register dropdown],Table1[for Pivot],0,0,1)</f>
        <v>0</v>
      </c>
      <c r="E431" s="403"/>
      <c r="F431" s="146">
        <f t="shared" si="12"/>
        <v>3333333</v>
      </c>
      <c r="G431" s="375">
        <f>G430+Bank3[[#This Row],[Money in/ (Money out)]]</f>
        <v>0</v>
      </c>
      <c r="I431" s="376">
        <f>IF(OR(C431="150 Directors advances", C431="120 accounts receivable", C431="720.2 Automobile - Insurance", C431="720.3 Automobile - License", C431="870.4 Rent - Insurance", C431="870.6 Rent - Property Tax", C431="870.7 Rent - Homeoffice", C431="870.9 Rent - Water"),
   0,
   IF(Dashboard!$F$5="Quick",
      IF(OR(C431="190 Automobile",C431="200 computer hardware",C431="210 Computer software",C431="220 Quickbooks software",C431="230 Office equipment",C431="240 Office furniture"),
         E431-(E431/(1+Dashboard!$F$4)),
         0
      ),
      IF(C431="750 Business promotion",
         E431-(E431/(1+4.793/100)),
         E431-(E431/(1+Dashboard!$F$4))
      )
   )
)</f>
        <v>0</v>
      </c>
      <c r="J431" s="26">
        <f>Bank3[[#This Row],[Money in/ (Money out)]]-Bank3[[#This Row],[GST/HST]]</f>
        <v>0</v>
      </c>
      <c r="L431" s="23">
        <f t="shared" si="13"/>
        <v>0</v>
      </c>
    </row>
    <row r="432" spans="4:12" x14ac:dyDescent="0.2">
      <c r="D432" s="397">
        <f>_xlfn.XLOOKUP(C:C,Table1[for Import to Bank Register dropdown],Table1[for Pivot],0,0,1)</f>
        <v>0</v>
      </c>
      <c r="E432" s="403"/>
      <c r="F432" s="146">
        <f t="shared" si="12"/>
        <v>3333333</v>
      </c>
      <c r="G432" s="375">
        <f>G431+Bank3[[#This Row],[Money in/ (Money out)]]</f>
        <v>0</v>
      </c>
      <c r="I432" s="376">
        <f>IF(OR(C432="150 Directors advances", C432="120 accounts receivable", C432="720.2 Automobile - Insurance", C432="720.3 Automobile - License", C432="870.4 Rent - Insurance", C432="870.6 Rent - Property Tax", C432="870.7 Rent - Homeoffice", C432="870.9 Rent - Water"),
   0,
   IF(Dashboard!$F$5="Quick",
      IF(OR(C432="190 Automobile",C432="200 computer hardware",C432="210 Computer software",C432="220 Quickbooks software",C432="230 Office equipment",C432="240 Office furniture"),
         E432-(E432/(1+Dashboard!$F$4)),
         0
      ),
      IF(C432="750 Business promotion",
         E432-(E432/(1+4.793/100)),
         E432-(E432/(1+Dashboard!$F$4))
      )
   )
)</f>
        <v>0</v>
      </c>
      <c r="J432" s="26">
        <f>Bank3[[#This Row],[Money in/ (Money out)]]-Bank3[[#This Row],[GST/HST]]</f>
        <v>0</v>
      </c>
      <c r="L432" s="23">
        <f t="shared" si="13"/>
        <v>0</v>
      </c>
    </row>
    <row r="433" spans="4:12" x14ac:dyDescent="0.2">
      <c r="D433" s="397">
        <f>_xlfn.XLOOKUP(C:C,Table1[for Import to Bank Register dropdown],Table1[for Pivot],0,0,1)</f>
        <v>0</v>
      </c>
      <c r="E433" s="403"/>
      <c r="F433" s="146">
        <f t="shared" si="12"/>
        <v>3333333</v>
      </c>
      <c r="G433" s="375">
        <f>G432+Bank3[[#This Row],[Money in/ (Money out)]]</f>
        <v>0</v>
      </c>
      <c r="I433" s="376">
        <f>IF(OR(C433="150 Directors advances", C433="120 accounts receivable", C433="720.2 Automobile - Insurance", C433="720.3 Automobile - License", C433="870.4 Rent - Insurance", C433="870.6 Rent - Property Tax", C433="870.7 Rent - Homeoffice", C433="870.9 Rent - Water"),
   0,
   IF(Dashboard!$F$5="Quick",
      IF(OR(C433="190 Automobile",C433="200 computer hardware",C433="210 Computer software",C433="220 Quickbooks software",C433="230 Office equipment",C433="240 Office furniture"),
         E433-(E433/(1+Dashboard!$F$4)),
         0
      ),
      IF(C433="750 Business promotion",
         E433-(E433/(1+4.793/100)),
         E433-(E433/(1+Dashboard!$F$4))
      )
   )
)</f>
        <v>0</v>
      </c>
      <c r="J433" s="26">
        <f>Bank3[[#This Row],[Money in/ (Money out)]]-Bank3[[#This Row],[GST/HST]]</f>
        <v>0</v>
      </c>
      <c r="L433" s="23">
        <f t="shared" si="13"/>
        <v>0</v>
      </c>
    </row>
    <row r="434" spans="4:12" x14ac:dyDescent="0.2">
      <c r="D434" s="397">
        <f>_xlfn.XLOOKUP(C:C,Table1[for Import to Bank Register dropdown],Table1[for Pivot],0,0,1)</f>
        <v>0</v>
      </c>
      <c r="E434" s="403"/>
      <c r="F434" s="146">
        <f t="shared" si="12"/>
        <v>3333333</v>
      </c>
      <c r="G434" s="375">
        <f>G433+Bank3[[#This Row],[Money in/ (Money out)]]</f>
        <v>0</v>
      </c>
      <c r="I434" s="376">
        <f>IF(OR(C434="150 Directors advances", C434="120 accounts receivable", C434="720.2 Automobile - Insurance", C434="720.3 Automobile - License", C434="870.4 Rent - Insurance", C434="870.6 Rent - Property Tax", C434="870.7 Rent - Homeoffice", C434="870.9 Rent - Water"),
   0,
   IF(Dashboard!$F$5="Quick",
      IF(OR(C434="190 Automobile",C434="200 computer hardware",C434="210 Computer software",C434="220 Quickbooks software",C434="230 Office equipment",C434="240 Office furniture"),
         E434-(E434/(1+Dashboard!$F$4)),
         0
      ),
      IF(C434="750 Business promotion",
         E434-(E434/(1+4.793/100)),
         E434-(E434/(1+Dashboard!$F$4))
      )
   )
)</f>
        <v>0</v>
      </c>
      <c r="J434" s="26">
        <f>Bank3[[#This Row],[Money in/ (Money out)]]-Bank3[[#This Row],[GST/HST]]</f>
        <v>0</v>
      </c>
      <c r="L434" s="23">
        <f t="shared" si="13"/>
        <v>0</v>
      </c>
    </row>
    <row r="435" spans="4:12" x14ac:dyDescent="0.2">
      <c r="D435" s="397">
        <f>_xlfn.XLOOKUP(C:C,Table1[for Import to Bank Register dropdown],Table1[for Pivot],0,0,1)</f>
        <v>0</v>
      </c>
      <c r="E435" s="403"/>
      <c r="F435" s="146">
        <f t="shared" si="12"/>
        <v>3333333</v>
      </c>
      <c r="G435" s="375">
        <f>G434+Bank3[[#This Row],[Money in/ (Money out)]]</f>
        <v>0</v>
      </c>
      <c r="I435" s="376">
        <f>IF(OR(C435="150 Directors advances", C435="120 accounts receivable", C435="720.2 Automobile - Insurance", C435="720.3 Automobile - License", C435="870.4 Rent - Insurance", C435="870.6 Rent - Property Tax", C435="870.7 Rent - Homeoffice", C435="870.9 Rent - Water"),
   0,
   IF(Dashboard!$F$5="Quick",
      IF(OR(C435="190 Automobile",C435="200 computer hardware",C435="210 Computer software",C435="220 Quickbooks software",C435="230 Office equipment",C435="240 Office furniture"),
         E435-(E435/(1+Dashboard!$F$4)),
         0
      ),
      IF(C435="750 Business promotion",
         E435-(E435/(1+4.793/100)),
         E435-(E435/(1+Dashboard!$F$4))
      )
   )
)</f>
        <v>0</v>
      </c>
      <c r="J435" s="26">
        <f>Bank3[[#This Row],[Money in/ (Money out)]]-Bank3[[#This Row],[GST/HST]]</f>
        <v>0</v>
      </c>
      <c r="L435" s="23">
        <f t="shared" si="13"/>
        <v>0</v>
      </c>
    </row>
    <row r="436" spans="4:12" x14ac:dyDescent="0.2">
      <c r="D436" s="397">
        <f>_xlfn.XLOOKUP(C:C,Table1[for Import to Bank Register dropdown],Table1[for Pivot],0,0,1)</f>
        <v>0</v>
      </c>
      <c r="E436" s="403"/>
      <c r="F436" s="146">
        <f t="shared" si="12"/>
        <v>3333333</v>
      </c>
      <c r="G436" s="375">
        <f>G435+Bank3[[#This Row],[Money in/ (Money out)]]</f>
        <v>0</v>
      </c>
      <c r="I436" s="376">
        <f>IF(OR(C436="150 Directors advances", C436="120 accounts receivable", C436="720.2 Automobile - Insurance", C436="720.3 Automobile - License", C436="870.4 Rent - Insurance", C436="870.6 Rent - Property Tax", C436="870.7 Rent - Homeoffice", C436="870.9 Rent - Water"),
   0,
   IF(Dashboard!$F$5="Quick",
      IF(OR(C436="190 Automobile",C436="200 computer hardware",C436="210 Computer software",C436="220 Quickbooks software",C436="230 Office equipment",C436="240 Office furniture"),
         E436-(E436/(1+Dashboard!$F$4)),
         0
      ),
      IF(C436="750 Business promotion",
         E436-(E436/(1+4.793/100)),
         E436-(E436/(1+Dashboard!$F$4))
      )
   )
)</f>
        <v>0</v>
      </c>
      <c r="J436" s="26">
        <f>Bank3[[#This Row],[Money in/ (Money out)]]-Bank3[[#This Row],[GST/HST]]</f>
        <v>0</v>
      </c>
      <c r="L436" s="23">
        <f t="shared" si="13"/>
        <v>0</v>
      </c>
    </row>
    <row r="437" spans="4:12" x14ac:dyDescent="0.2">
      <c r="D437" s="397">
        <f>_xlfn.XLOOKUP(C:C,Table1[for Import to Bank Register dropdown],Table1[for Pivot],0,0,1)</f>
        <v>0</v>
      </c>
      <c r="E437" s="403"/>
      <c r="F437" s="146">
        <f t="shared" si="12"/>
        <v>3333333</v>
      </c>
      <c r="G437" s="375">
        <f>G436+Bank3[[#This Row],[Money in/ (Money out)]]</f>
        <v>0</v>
      </c>
      <c r="I437" s="376">
        <f>IF(OR(C437="150 Directors advances", C437="120 accounts receivable", C437="720.2 Automobile - Insurance", C437="720.3 Automobile - License", C437="870.4 Rent - Insurance", C437="870.6 Rent - Property Tax", C437="870.7 Rent - Homeoffice", C437="870.9 Rent - Water"),
   0,
   IF(Dashboard!$F$5="Quick",
      IF(OR(C437="190 Automobile",C437="200 computer hardware",C437="210 Computer software",C437="220 Quickbooks software",C437="230 Office equipment",C437="240 Office furniture"),
         E437-(E437/(1+Dashboard!$F$4)),
         0
      ),
      IF(C437="750 Business promotion",
         E437-(E437/(1+4.793/100)),
         E437-(E437/(1+Dashboard!$F$4))
      )
   )
)</f>
        <v>0</v>
      </c>
      <c r="J437" s="26">
        <f>Bank3[[#This Row],[Money in/ (Money out)]]-Bank3[[#This Row],[GST/HST]]</f>
        <v>0</v>
      </c>
      <c r="L437" s="23">
        <f t="shared" si="13"/>
        <v>0</v>
      </c>
    </row>
    <row r="438" spans="4:12" x14ac:dyDescent="0.2">
      <c r="D438" s="397">
        <f>_xlfn.XLOOKUP(C:C,Table1[for Import to Bank Register dropdown],Table1[for Pivot],0,0,1)</f>
        <v>0</v>
      </c>
      <c r="E438" s="403"/>
      <c r="F438" s="146">
        <f t="shared" si="12"/>
        <v>3333333</v>
      </c>
      <c r="G438" s="375">
        <f>G437+Bank3[[#This Row],[Money in/ (Money out)]]</f>
        <v>0</v>
      </c>
      <c r="I438" s="376">
        <f>IF(OR(C438="150 Directors advances", C438="120 accounts receivable", C438="720.2 Automobile - Insurance", C438="720.3 Automobile - License", C438="870.4 Rent - Insurance", C438="870.6 Rent - Property Tax", C438="870.7 Rent - Homeoffice", C438="870.9 Rent - Water"),
   0,
   IF(Dashboard!$F$5="Quick",
      IF(OR(C438="190 Automobile",C438="200 computer hardware",C438="210 Computer software",C438="220 Quickbooks software",C438="230 Office equipment",C438="240 Office furniture"),
         E438-(E438/(1+Dashboard!$F$4)),
         0
      ),
      IF(C438="750 Business promotion",
         E438-(E438/(1+4.793/100)),
         E438-(E438/(1+Dashboard!$F$4))
      )
   )
)</f>
        <v>0</v>
      </c>
      <c r="J438" s="26">
        <f>Bank3[[#This Row],[Money in/ (Money out)]]-Bank3[[#This Row],[GST/HST]]</f>
        <v>0</v>
      </c>
      <c r="L438" s="23">
        <f t="shared" si="13"/>
        <v>0</v>
      </c>
    </row>
    <row r="439" spans="4:12" x14ac:dyDescent="0.2">
      <c r="D439" s="397">
        <f>_xlfn.XLOOKUP(C:C,Table1[for Import to Bank Register dropdown],Table1[for Pivot],0,0,1)</f>
        <v>0</v>
      </c>
      <c r="E439" s="403"/>
      <c r="F439" s="146">
        <f t="shared" si="12"/>
        <v>3333333</v>
      </c>
      <c r="G439" s="375">
        <f>G438+Bank3[[#This Row],[Money in/ (Money out)]]</f>
        <v>0</v>
      </c>
      <c r="I439" s="376">
        <f>IF(OR(C439="150 Directors advances", C439="120 accounts receivable", C439="720.2 Automobile - Insurance", C439="720.3 Automobile - License", C439="870.4 Rent - Insurance", C439="870.6 Rent - Property Tax", C439="870.7 Rent - Homeoffice", C439="870.9 Rent - Water"),
   0,
   IF(Dashboard!$F$5="Quick",
      IF(OR(C439="190 Automobile",C439="200 computer hardware",C439="210 Computer software",C439="220 Quickbooks software",C439="230 Office equipment",C439="240 Office furniture"),
         E439-(E439/(1+Dashboard!$F$4)),
         0
      ),
      IF(C439="750 Business promotion",
         E439-(E439/(1+4.793/100)),
         E439-(E439/(1+Dashboard!$F$4))
      )
   )
)</f>
        <v>0</v>
      </c>
      <c r="J439" s="26">
        <f>Bank3[[#This Row],[Money in/ (Money out)]]-Bank3[[#This Row],[GST/HST]]</f>
        <v>0</v>
      </c>
      <c r="L439" s="23">
        <f t="shared" si="13"/>
        <v>0</v>
      </c>
    </row>
    <row r="440" spans="4:12" x14ac:dyDescent="0.2">
      <c r="D440" s="397">
        <f>_xlfn.XLOOKUP(C:C,Table1[for Import to Bank Register dropdown],Table1[for Pivot],0,0,1)</f>
        <v>0</v>
      </c>
      <c r="E440" s="403"/>
      <c r="F440" s="146">
        <f t="shared" si="12"/>
        <v>3333333</v>
      </c>
      <c r="G440" s="375">
        <f>G439+Bank3[[#This Row],[Money in/ (Money out)]]</f>
        <v>0</v>
      </c>
      <c r="I440" s="376">
        <f>IF(OR(C440="150 Directors advances", C440="120 accounts receivable", C440="720.2 Automobile - Insurance", C440="720.3 Automobile - License", C440="870.4 Rent - Insurance", C440="870.6 Rent - Property Tax", C440="870.7 Rent - Homeoffice", C440="870.9 Rent - Water"),
   0,
   IF(Dashboard!$F$5="Quick",
      IF(OR(C440="190 Automobile",C440="200 computer hardware",C440="210 Computer software",C440="220 Quickbooks software",C440="230 Office equipment",C440="240 Office furniture"),
         E440-(E440/(1+Dashboard!$F$4)),
         0
      ),
      IF(C440="750 Business promotion",
         E440-(E440/(1+4.793/100)),
         E440-(E440/(1+Dashboard!$F$4))
      )
   )
)</f>
        <v>0</v>
      </c>
      <c r="J440" s="26">
        <f>Bank3[[#This Row],[Money in/ (Money out)]]-Bank3[[#This Row],[GST/HST]]</f>
        <v>0</v>
      </c>
      <c r="L440" s="23">
        <f t="shared" si="13"/>
        <v>0</v>
      </c>
    </row>
    <row r="441" spans="4:12" x14ac:dyDescent="0.2">
      <c r="D441" s="397">
        <f>_xlfn.XLOOKUP(C:C,Table1[for Import to Bank Register dropdown],Table1[for Pivot],0,0,1)</f>
        <v>0</v>
      </c>
      <c r="E441" s="403"/>
      <c r="F441" s="146">
        <f t="shared" si="12"/>
        <v>3333333</v>
      </c>
      <c r="G441" s="375">
        <f>G440+Bank3[[#This Row],[Money in/ (Money out)]]</f>
        <v>0</v>
      </c>
      <c r="I441" s="376">
        <f>IF(OR(C441="150 Directors advances", C441="120 accounts receivable", C441="720.2 Automobile - Insurance", C441="720.3 Automobile - License", C441="870.4 Rent - Insurance", C441="870.6 Rent - Property Tax", C441="870.7 Rent - Homeoffice", C441="870.9 Rent - Water"),
   0,
   IF(Dashboard!$F$5="Quick",
      IF(OR(C441="190 Automobile",C441="200 computer hardware",C441="210 Computer software",C441="220 Quickbooks software",C441="230 Office equipment",C441="240 Office furniture"),
         E441-(E441/(1+Dashboard!$F$4)),
         0
      ),
      IF(C441="750 Business promotion",
         E441-(E441/(1+4.793/100)),
         E441-(E441/(1+Dashboard!$F$4))
      )
   )
)</f>
        <v>0</v>
      </c>
      <c r="J441" s="26">
        <f>Bank3[[#This Row],[Money in/ (Money out)]]-Bank3[[#This Row],[GST/HST]]</f>
        <v>0</v>
      </c>
      <c r="L441" s="23">
        <f t="shared" si="13"/>
        <v>0</v>
      </c>
    </row>
    <row r="442" spans="4:12" x14ac:dyDescent="0.2">
      <c r="D442" s="397">
        <f>_xlfn.XLOOKUP(C:C,Table1[for Import to Bank Register dropdown],Table1[for Pivot],0,0,1)</f>
        <v>0</v>
      </c>
      <c r="E442" s="403"/>
      <c r="F442" s="146">
        <f t="shared" si="12"/>
        <v>3333333</v>
      </c>
      <c r="G442" s="375">
        <f>G441+Bank3[[#This Row],[Money in/ (Money out)]]</f>
        <v>0</v>
      </c>
      <c r="I442" s="376">
        <f>IF(OR(C442="150 Directors advances", C442="120 accounts receivable", C442="720.2 Automobile - Insurance", C442="720.3 Automobile - License", C442="870.4 Rent - Insurance", C442="870.6 Rent - Property Tax", C442="870.7 Rent - Homeoffice", C442="870.9 Rent - Water"),
   0,
   IF(Dashboard!$F$5="Quick",
      IF(OR(C442="190 Automobile",C442="200 computer hardware",C442="210 Computer software",C442="220 Quickbooks software",C442="230 Office equipment",C442="240 Office furniture"),
         E442-(E442/(1+Dashboard!$F$4)),
         0
      ),
      IF(C442="750 Business promotion",
         E442-(E442/(1+4.793/100)),
         E442-(E442/(1+Dashboard!$F$4))
      )
   )
)</f>
        <v>0</v>
      </c>
      <c r="J442" s="26">
        <f>Bank3[[#This Row],[Money in/ (Money out)]]-Bank3[[#This Row],[GST/HST]]</f>
        <v>0</v>
      </c>
      <c r="L442" s="23">
        <f t="shared" si="13"/>
        <v>0</v>
      </c>
    </row>
    <row r="443" spans="4:12" x14ac:dyDescent="0.2">
      <c r="D443" s="397">
        <f>_xlfn.XLOOKUP(C:C,Table1[for Import to Bank Register dropdown],Table1[for Pivot],0,0,1)</f>
        <v>0</v>
      </c>
      <c r="E443" s="403"/>
      <c r="F443" s="146">
        <f t="shared" si="12"/>
        <v>3333333</v>
      </c>
      <c r="G443" s="375">
        <f>G442+Bank3[[#This Row],[Money in/ (Money out)]]</f>
        <v>0</v>
      </c>
      <c r="I443" s="376">
        <f>IF(OR(C443="150 Directors advances", C443="120 accounts receivable", C443="720.2 Automobile - Insurance", C443="720.3 Automobile - License", C443="870.4 Rent - Insurance", C443="870.6 Rent - Property Tax", C443="870.7 Rent - Homeoffice", C443="870.9 Rent - Water"),
   0,
   IF(Dashboard!$F$5="Quick",
      IF(OR(C443="190 Automobile",C443="200 computer hardware",C443="210 Computer software",C443="220 Quickbooks software",C443="230 Office equipment",C443="240 Office furniture"),
         E443-(E443/(1+Dashboard!$F$4)),
         0
      ),
      IF(C443="750 Business promotion",
         E443-(E443/(1+4.793/100)),
         E443-(E443/(1+Dashboard!$F$4))
      )
   )
)</f>
        <v>0</v>
      </c>
      <c r="J443" s="26">
        <f>Bank3[[#This Row],[Money in/ (Money out)]]-Bank3[[#This Row],[GST/HST]]</f>
        <v>0</v>
      </c>
      <c r="L443" s="23">
        <f t="shared" si="13"/>
        <v>0</v>
      </c>
    </row>
    <row r="444" spans="4:12" x14ac:dyDescent="0.2">
      <c r="D444" s="397">
        <f>_xlfn.XLOOKUP(C:C,Table1[for Import to Bank Register dropdown],Table1[for Pivot],0,0,1)</f>
        <v>0</v>
      </c>
      <c r="E444" s="403"/>
      <c r="F444" s="146">
        <f t="shared" si="12"/>
        <v>3333333</v>
      </c>
      <c r="G444" s="375">
        <f>G443+Bank3[[#This Row],[Money in/ (Money out)]]</f>
        <v>0</v>
      </c>
      <c r="I444" s="376">
        <f>IF(OR(C444="150 Directors advances", C444="120 accounts receivable", C444="720.2 Automobile - Insurance", C444="720.3 Automobile - License", C444="870.4 Rent - Insurance", C444="870.6 Rent - Property Tax", C444="870.7 Rent - Homeoffice", C444="870.9 Rent - Water"),
   0,
   IF(Dashboard!$F$5="Quick",
      IF(OR(C444="190 Automobile",C444="200 computer hardware",C444="210 Computer software",C444="220 Quickbooks software",C444="230 Office equipment",C444="240 Office furniture"),
         E444-(E444/(1+Dashboard!$F$4)),
         0
      ),
      IF(C444="750 Business promotion",
         E444-(E444/(1+4.793/100)),
         E444-(E444/(1+Dashboard!$F$4))
      )
   )
)</f>
        <v>0</v>
      </c>
      <c r="J444" s="26">
        <f>Bank3[[#This Row],[Money in/ (Money out)]]-Bank3[[#This Row],[GST/HST]]</f>
        <v>0</v>
      </c>
      <c r="L444" s="23">
        <f t="shared" si="13"/>
        <v>0</v>
      </c>
    </row>
    <row r="445" spans="4:12" x14ac:dyDescent="0.2">
      <c r="D445" s="397">
        <f>_xlfn.XLOOKUP(C:C,Table1[for Import to Bank Register dropdown],Table1[for Pivot],0,0,1)</f>
        <v>0</v>
      </c>
      <c r="E445" s="403"/>
      <c r="F445" s="146">
        <f t="shared" si="12"/>
        <v>3333333</v>
      </c>
      <c r="G445" s="375">
        <f>G444+Bank3[[#This Row],[Money in/ (Money out)]]</f>
        <v>0</v>
      </c>
      <c r="I445" s="376">
        <f>IF(OR(C445="150 Directors advances", C445="120 accounts receivable", C445="720.2 Automobile - Insurance", C445="720.3 Automobile - License", C445="870.4 Rent - Insurance", C445="870.6 Rent - Property Tax", C445="870.7 Rent - Homeoffice", C445="870.9 Rent - Water"),
   0,
   IF(Dashboard!$F$5="Quick",
      IF(OR(C445="190 Automobile",C445="200 computer hardware",C445="210 Computer software",C445="220 Quickbooks software",C445="230 Office equipment",C445="240 Office furniture"),
         E445-(E445/(1+Dashboard!$F$4)),
         0
      ),
      IF(C445="750 Business promotion",
         E445-(E445/(1+4.793/100)),
         E445-(E445/(1+Dashboard!$F$4))
      )
   )
)</f>
        <v>0</v>
      </c>
      <c r="J445" s="26">
        <f>Bank3[[#This Row],[Money in/ (Money out)]]-Bank3[[#This Row],[GST/HST]]</f>
        <v>0</v>
      </c>
      <c r="L445" s="23">
        <f t="shared" si="13"/>
        <v>0</v>
      </c>
    </row>
    <row r="446" spans="4:12" x14ac:dyDescent="0.2">
      <c r="D446" s="397">
        <f>_xlfn.XLOOKUP(C:C,Table1[for Import to Bank Register dropdown],Table1[for Pivot],0,0,1)</f>
        <v>0</v>
      </c>
      <c r="E446" s="403"/>
      <c r="F446" s="146">
        <f t="shared" si="12"/>
        <v>3333333</v>
      </c>
      <c r="G446" s="375">
        <f>G445+Bank3[[#This Row],[Money in/ (Money out)]]</f>
        <v>0</v>
      </c>
      <c r="I446" s="376">
        <f>IF(OR(C446="150 Directors advances", C446="120 accounts receivable", C446="720.2 Automobile - Insurance", C446="720.3 Automobile - License", C446="870.4 Rent - Insurance", C446="870.6 Rent - Property Tax", C446="870.7 Rent - Homeoffice", C446="870.9 Rent - Water"),
   0,
   IF(Dashboard!$F$5="Quick",
      IF(OR(C446="190 Automobile",C446="200 computer hardware",C446="210 Computer software",C446="220 Quickbooks software",C446="230 Office equipment",C446="240 Office furniture"),
         E446-(E446/(1+Dashboard!$F$4)),
         0
      ),
      IF(C446="750 Business promotion",
         E446-(E446/(1+4.793/100)),
         E446-(E446/(1+Dashboard!$F$4))
      )
   )
)</f>
        <v>0</v>
      </c>
      <c r="J446" s="26">
        <f>Bank3[[#This Row],[Money in/ (Money out)]]-Bank3[[#This Row],[GST/HST]]</f>
        <v>0</v>
      </c>
      <c r="L446" s="23">
        <f t="shared" si="13"/>
        <v>0</v>
      </c>
    </row>
    <row r="447" spans="4:12" x14ac:dyDescent="0.2">
      <c r="D447" s="397">
        <f>_xlfn.XLOOKUP(C:C,Table1[for Import to Bank Register dropdown],Table1[for Pivot],0,0,1)</f>
        <v>0</v>
      </c>
      <c r="E447" s="403"/>
      <c r="F447" s="146">
        <f t="shared" si="12"/>
        <v>3333333</v>
      </c>
      <c r="G447" s="375">
        <f>G446+Bank3[[#This Row],[Money in/ (Money out)]]</f>
        <v>0</v>
      </c>
      <c r="I447" s="376">
        <f>IF(OR(C447="150 Directors advances", C447="120 accounts receivable", C447="720.2 Automobile - Insurance", C447="720.3 Automobile - License", C447="870.4 Rent - Insurance", C447="870.6 Rent - Property Tax", C447="870.7 Rent - Homeoffice", C447="870.9 Rent - Water"),
   0,
   IF(Dashboard!$F$5="Quick",
      IF(OR(C447="190 Automobile",C447="200 computer hardware",C447="210 Computer software",C447="220 Quickbooks software",C447="230 Office equipment",C447="240 Office furniture"),
         E447-(E447/(1+Dashboard!$F$4)),
         0
      ),
      IF(C447="750 Business promotion",
         E447-(E447/(1+4.793/100)),
         E447-(E447/(1+Dashboard!$F$4))
      )
   )
)</f>
        <v>0</v>
      </c>
      <c r="J447" s="26">
        <f>Bank3[[#This Row],[Money in/ (Money out)]]-Bank3[[#This Row],[GST/HST]]</f>
        <v>0</v>
      </c>
      <c r="L447" s="23">
        <f t="shared" si="13"/>
        <v>0</v>
      </c>
    </row>
    <row r="448" spans="4:12" x14ac:dyDescent="0.2">
      <c r="D448" s="397">
        <f>_xlfn.XLOOKUP(C:C,Table1[for Import to Bank Register dropdown],Table1[for Pivot],0,0,1)</f>
        <v>0</v>
      </c>
      <c r="E448" s="403"/>
      <c r="F448" s="146">
        <f t="shared" si="12"/>
        <v>3333333</v>
      </c>
      <c r="G448" s="375">
        <f>G447+Bank3[[#This Row],[Money in/ (Money out)]]</f>
        <v>0</v>
      </c>
      <c r="I448" s="376">
        <f>IF(OR(C448="150 Directors advances", C448="120 accounts receivable", C448="720.2 Automobile - Insurance", C448="720.3 Automobile - License", C448="870.4 Rent - Insurance", C448="870.6 Rent - Property Tax", C448="870.7 Rent - Homeoffice", C448="870.9 Rent - Water"),
   0,
   IF(Dashboard!$F$5="Quick",
      IF(OR(C448="190 Automobile",C448="200 computer hardware",C448="210 Computer software",C448="220 Quickbooks software",C448="230 Office equipment",C448="240 Office furniture"),
         E448-(E448/(1+Dashboard!$F$4)),
         0
      ),
      IF(C448="750 Business promotion",
         E448-(E448/(1+4.793/100)),
         E448-(E448/(1+Dashboard!$F$4))
      )
   )
)</f>
        <v>0</v>
      </c>
      <c r="J448" s="26">
        <f>Bank3[[#This Row],[Money in/ (Money out)]]-Bank3[[#This Row],[GST/HST]]</f>
        <v>0</v>
      </c>
      <c r="L448" s="23">
        <f t="shared" si="13"/>
        <v>0</v>
      </c>
    </row>
    <row r="449" spans="4:12" x14ac:dyDescent="0.2">
      <c r="D449" s="397">
        <f>_xlfn.XLOOKUP(C:C,Table1[for Import to Bank Register dropdown],Table1[for Pivot],0,0,1)</f>
        <v>0</v>
      </c>
      <c r="E449" s="403"/>
      <c r="F449" s="146">
        <f t="shared" si="12"/>
        <v>3333333</v>
      </c>
      <c r="G449" s="375">
        <f>G448+Bank3[[#This Row],[Money in/ (Money out)]]</f>
        <v>0</v>
      </c>
      <c r="I449" s="376">
        <f>IF(OR(C449="150 Directors advances", C449="120 accounts receivable", C449="720.2 Automobile - Insurance", C449="720.3 Automobile - License", C449="870.4 Rent - Insurance", C449="870.6 Rent - Property Tax", C449="870.7 Rent - Homeoffice", C449="870.9 Rent - Water"),
   0,
   IF(Dashboard!$F$5="Quick",
      IF(OR(C449="190 Automobile",C449="200 computer hardware",C449="210 Computer software",C449="220 Quickbooks software",C449="230 Office equipment",C449="240 Office furniture"),
         E449-(E449/(1+Dashboard!$F$4)),
         0
      ),
      IF(C449="750 Business promotion",
         E449-(E449/(1+4.793/100)),
         E449-(E449/(1+Dashboard!$F$4))
      )
   )
)</f>
        <v>0</v>
      </c>
      <c r="J449" s="26">
        <f>Bank3[[#This Row],[Money in/ (Money out)]]-Bank3[[#This Row],[GST/HST]]</f>
        <v>0</v>
      </c>
      <c r="L449" s="23">
        <f t="shared" si="13"/>
        <v>0</v>
      </c>
    </row>
    <row r="450" spans="4:12" x14ac:dyDescent="0.2">
      <c r="D450" s="397">
        <f>_xlfn.XLOOKUP(C:C,Table1[for Import to Bank Register dropdown],Table1[for Pivot],0,0,1)</f>
        <v>0</v>
      </c>
      <c r="E450" s="403"/>
      <c r="F450" s="146">
        <f t="shared" si="12"/>
        <v>3333333</v>
      </c>
      <c r="G450" s="375">
        <f>G449+Bank3[[#This Row],[Money in/ (Money out)]]</f>
        <v>0</v>
      </c>
      <c r="I450" s="376">
        <f>IF(OR(C450="150 Directors advances", C450="120 accounts receivable", C450="720.2 Automobile - Insurance", C450="720.3 Automobile - License", C450="870.4 Rent - Insurance", C450="870.6 Rent - Property Tax", C450="870.7 Rent - Homeoffice", C450="870.9 Rent - Water"),
   0,
   IF(Dashboard!$F$5="Quick",
      IF(OR(C450="190 Automobile",C450="200 computer hardware",C450="210 Computer software",C450="220 Quickbooks software",C450="230 Office equipment",C450="240 Office furniture"),
         E450-(E450/(1+Dashboard!$F$4)),
         0
      ),
      IF(C450="750 Business promotion",
         E450-(E450/(1+4.793/100)),
         E450-(E450/(1+Dashboard!$F$4))
      )
   )
)</f>
        <v>0</v>
      </c>
      <c r="J450" s="26">
        <f>Bank3[[#This Row],[Money in/ (Money out)]]-Bank3[[#This Row],[GST/HST]]</f>
        <v>0</v>
      </c>
      <c r="L450" s="23">
        <f t="shared" si="13"/>
        <v>0</v>
      </c>
    </row>
    <row r="451" spans="4:12" x14ac:dyDescent="0.2">
      <c r="D451" s="397">
        <f>_xlfn.XLOOKUP(C:C,Table1[for Import to Bank Register dropdown],Table1[for Pivot],0,0,1)</f>
        <v>0</v>
      </c>
      <c r="E451" s="403"/>
      <c r="F451" s="146">
        <f t="shared" si="12"/>
        <v>3333333</v>
      </c>
      <c r="G451" s="375">
        <f>G450+Bank3[[#This Row],[Money in/ (Money out)]]</f>
        <v>0</v>
      </c>
      <c r="I451" s="376">
        <f>IF(OR(C451="150 Directors advances", C451="120 accounts receivable", C451="720.2 Automobile - Insurance", C451="720.3 Automobile - License", C451="870.4 Rent - Insurance", C451="870.6 Rent - Property Tax", C451="870.7 Rent - Homeoffice", C451="870.9 Rent - Water"),
   0,
   IF(Dashboard!$F$5="Quick",
      IF(OR(C451="190 Automobile",C451="200 computer hardware",C451="210 Computer software",C451="220 Quickbooks software",C451="230 Office equipment",C451="240 Office furniture"),
         E451-(E451/(1+Dashboard!$F$4)),
         0
      ),
      IF(C451="750 Business promotion",
         E451-(E451/(1+4.793/100)),
         E451-(E451/(1+Dashboard!$F$4))
      )
   )
)</f>
        <v>0</v>
      </c>
      <c r="J451" s="26">
        <f>Bank3[[#This Row],[Money in/ (Money out)]]-Bank3[[#This Row],[GST/HST]]</f>
        <v>0</v>
      </c>
      <c r="L451" s="23">
        <f t="shared" si="13"/>
        <v>0</v>
      </c>
    </row>
    <row r="452" spans="4:12" x14ac:dyDescent="0.2">
      <c r="D452" s="397">
        <f>_xlfn.XLOOKUP(C:C,Table1[for Import to Bank Register dropdown],Table1[for Pivot],0,0,1)</f>
        <v>0</v>
      </c>
      <c r="E452" s="403"/>
      <c r="F452" s="146">
        <f t="shared" si="12"/>
        <v>3333333</v>
      </c>
      <c r="G452" s="375">
        <f>G451+Bank3[[#This Row],[Money in/ (Money out)]]</f>
        <v>0</v>
      </c>
      <c r="I452" s="376">
        <f>IF(OR(C452="150 Directors advances", C452="120 accounts receivable", C452="720.2 Automobile - Insurance", C452="720.3 Automobile - License", C452="870.4 Rent - Insurance", C452="870.6 Rent - Property Tax", C452="870.7 Rent - Homeoffice", C452="870.9 Rent - Water"),
   0,
   IF(Dashboard!$F$5="Quick",
      IF(OR(C452="190 Automobile",C452="200 computer hardware",C452="210 Computer software",C452="220 Quickbooks software",C452="230 Office equipment",C452="240 Office furniture"),
         E452-(E452/(1+Dashboard!$F$4)),
         0
      ),
      IF(C452="750 Business promotion",
         E452-(E452/(1+4.793/100)),
         E452-(E452/(1+Dashboard!$F$4))
      )
   )
)</f>
        <v>0</v>
      </c>
      <c r="J452" s="26">
        <f>Bank3[[#This Row],[Money in/ (Money out)]]-Bank3[[#This Row],[GST/HST]]</f>
        <v>0</v>
      </c>
      <c r="L452" s="23">
        <f t="shared" si="13"/>
        <v>0</v>
      </c>
    </row>
    <row r="453" spans="4:12" x14ac:dyDescent="0.2">
      <c r="D453" s="397">
        <f>_xlfn.XLOOKUP(C:C,Table1[for Import to Bank Register dropdown],Table1[for Pivot],0,0,1)</f>
        <v>0</v>
      </c>
      <c r="E453" s="403"/>
      <c r="F453" s="146">
        <f t="shared" si="12"/>
        <v>3333333</v>
      </c>
      <c r="G453" s="375">
        <f>G452+Bank3[[#This Row],[Money in/ (Money out)]]</f>
        <v>0</v>
      </c>
      <c r="I453" s="376">
        <f>IF(OR(C453="150 Directors advances", C453="120 accounts receivable", C453="720.2 Automobile - Insurance", C453="720.3 Automobile - License", C453="870.4 Rent - Insurance", C453="870.6 Rent - Property Tax", C453="870.7 Rent - Homeoffice", C453="870.9 Rent - Water"),
   0,
   IF(Dashboard!$F$5="Quick",
      IF(OR(C453="190 Automobile",C453="200 computer hardware",C453="210 Computer software",C453="220 Quickbooks software",C453="230 Office equipment",C453="240 Office furniture"),
         E453-(E453/(1+Dashboard!$F$4)),
         0
      ),
      IF(C453="750 Business promotion",
         E453-(E453/(1+4.793/100)),
         E453-(E453/(1+Dashboard!$F$4))
      )
   )
)</f>
        <v>0</v>
      </c>
      <c r="J453" s="26">
        <f>Bank3[[#This Row],[Money in/ (Money out)]]-Bank3[[#This Row],[GST/HST]]</f>
        <v>0</v>
      </c>
      <c r="L453" s="23">
        <f t="shared" si="13"/>
        <v>0</v>
      </c>
    </row>
    <row r="454" spans="4:12" x14ac:dyDescent="0.2">
      <c r="D454" s="397">
        <f>_xlfn.XLOOKUP(C:C,Table1[for Import to Bank Register dropdown],Table1[for Pivot],0,0,1)</f>
        <v>0</v>
      </c>
      <c r="E454" s="403"/>
      <c r="F454" s="146">
        <f t="shared" ref="F454:F517" si="14">$E$2</f>
        <v>3333333</v>
      </c>
      <c r="G454" s="375">
        <f>G453+Bank3[[#This Row],[Money in/ (Money out)]]</f>
        <v>0</v>
      </c>
      <c r="I454" s="376">
        <f>IF(OR(C454="150 Directors advances", C454="120 accounts receivable", C454="720.2 Automobile - Insurance", C454="720.3 Automobile - License", C454="870.4 Rent - Insurance", C454="870.6 Rent - Property Tax", C454="870.7 Rent - Homeoffice", C454="870.9 Rent - Water"),
   0,
   IF(Dashboard!$F$5="Quick",
      IF(OR(C454="190 Automobile",C454="200 computer hardware",C454="210 Computer software",C454="220 Quickbooks software",C454="230 Office equipment",C454="240 Office furniture"),
         E454-(E454/(1+Dashboard!$F$4)),
         0
      ),
      IF(C454="750 Business promotion",
         E454-(E454/(1+4.793/100)),
         E454-(E454/(1+Dashboard!$F$4))
      )
   )
)</f>
        <v>0</v>
      </c>
      <c r="J454" s="26">
        <f>Bank3[[#This Row],[Money in/ (Money out)]]-Bank3[[#This Row],[GST/HST]]</f>
        <v>0</v>
      </c>
      <c r="L454" s="23">
        <f t="shared" si="13"/>
        <v>0</v>
      </c>
    </row>
    <row r="455" spans="4:12" x14ac:dyDescent="0.2">
      <c r="D455" s="397">
        <f>_xlfn.XLOOKUP(C:C,Table1[for Import to Bank Register dropdown],Table1[for Pivot],0,0,1)</f>
        <v>0</v>
      </c>
      <c r="E455" s="403"/>
      <c r="F455" s="146">
        <f t="shared" si="14"/>
        <v>3333333</v>
      </c>
      <c r="G455" s="375">
        <f>G454+Bank3[[#This Row],[Money in/ (Money out)]]</f>
        <v>0</v>
      </c>
      <c r="I455" s="376">
        <f>IF(OR(C455="150 Directors advances", C455="120 accounts receivable", C455="720.2 Automobile - Insurance", C455="720.3 Automobile - License", C455="870.4 Rent - Insurance", C455="870.6 Rent - Property Tax", C455="870.7 Rent - Homeoffice", C455="870.9 Rent - Water"),
   0,
   IF(Dashboard!$F$5="Quick",
      IF(OR(C455="190 Automobile",C455="200 computer hardware",C455="210 Computer software",C455="220 Quickbooks software",C455="230 Office equipment",C455="240 Office furniture"),
         E455-(E455/(1+Dashboard!$F$4)),
         0
      ),
      IF(C455="750 Business promotion",
         E455-(E455/(1+4.793/100)),
         E455-(E455/(1+Dashboard!$F$4))
      )
   )
)</f>
        <v>0</v>
      </c>
      <c r="J455" s="26">
        <f>Bank3[[#This Row],[Money in/ (Money out)]]-Bank3[[#This Row],[GST/HST]]</f>
        <v>0</v>
      </c>
      <c r="L455" s="23">
        <f t="shared" ref="L455:L518" si="15">$L$3</f>
        <v>0</v>
      </c>
    </row>
    <row r="456" spans="4:12" x14ac:dyDescent="0.2">
      <c r="D456" s="397">
        <f>_xlfn.XLOOKUP(C:C,Table1[for Import to Bank Register dropdown],Table1[for Pivot],0,0,1)</f>
        <v>0</v>
      </c>
      <c r="E456" s="403"/>
      <c r="F456" s="146">
        <f t="shared" si="14"/>
        <v>3333333</v>
      </c>
      <c r="G456" s="375">
        <f>G455+Bank3[[#This Row],[Money in/ (Money out)]]</f>
        <v>0</v>
      </c>
      <c r="I456" s="376">
        <f>IF(OR(C456="150 Directors advances", C456="120 accounts receivable", C456="720.2 Automobile - Insurance", C456="720.3 Automobile - License", C456="870.4 Rent - Insurance", C456="870.6 Rent - Property Tax", C456="870.7 Rent - Homeoffice", C456="870.9 Rent - Water"),
   0,
   IF(Dashboard!$F$5="Quick",
      IF(OR(C456="190 Automobile",C456="200 computer hardware",C456="210 Computer software",C456="220 Quickbooks software",C456="230 Office equipment",C456="240 Office furniture"),
         E456-(E456/(1+Dashboard!$F$4)),
         0
      ),
      IF(C456="750 Business promotion",
         E456-(E456/(1+4.793/100)),
         E456-(E456/(1+Dashboard!$F$4))
      )
   )
)</f>
        <v>0</v>
      </c>
      <c r="J456" s="26">
        <f>Bank3[[#This Row],[Money in/ (Money out)]]-Bank3[[#This Row],[GST/HST]]</f>
        <v>0</v>
      </c>
      <c r="L456" s="23">
        <f t="shared" si="15"/>
        <v>0</v>
      </c>
    </row>
    <row r="457" spans="4:12" x14ac:dyDescent="0.2">
      <c r="D457" s="397">
        <f>_xlfn.XLOOKUP(C:C,Table1[for Import to Bank Register dropdown],Table1[for Pivot],0,0,1)</f>
        <v>0</v>
      </c>
      <c r="E457" s="403"/>
      <c r="F457" s="146">
        <f t="shared" si="14"/>
        <v>3333333</v>
      </c>
      <c r="G457" s="375">
        <f>G456+Bank3[[#This Row],[Money in/ (Money out)]]</f>
        <v>0</v>
      </c>
      <c r="I457" s="376">
        <f>IF(OR(C457="150 Directors advances", C457="120 accounts receivable", C457="720.2 Automobile - Insurance", C457="720.3 Automobile - License", C457="870.4 Rent - Insurance", C457="870.6 Rent - Property Tax", C457="870.7 Rent - Homeoffice", C457="870.9 Rent - Water"),
   0,
   IF(Dashboard!$F$5="Quick",
      IF(OR(C457="190 Automobile",C457="200 computer hardware",C457="210 Computer software",C457="220 Quickbooks software",C457="230 Office equipment",C457="240 Office furniture"),
         E457-(E457/(1+Dashboard!$F$4)),
         0
      ),
      IF(C457="750 Business promotion",
         E457-(E457/(1+4.793/100)),
         E457-(E457/(1+Dashboard!$F$4))
      )
   )
)</f>
        <v>0</v>
      </c>
      <c r="J457" s="26">
        <f>Bank3[[#This Row],[Money in/ (Money out)]]-Bank3[[#This Row],[GST/HST]]</f>
        <v>0</v>
      </c>
      <c r="L457" s="23">
        <f t="shared" si="15"/>
        <v>0</v>
      </c>
    </row>
    <row r="458" spans="4:12" x14ac:dyDescent="0.2">
      <c r="D458" s="397">
        <f>_xlfn.XLOOKUP(C:C,Table1[for Import to Bank Register dropdown],Table1[for Pivot],0,0,1)</f>
        <v>0</v>
      </c>
      <c r="E458" s="403"/>
      <c r="F458" s="146">
        <f t="shared" si="14"/>
        <v>3333333</v>
      </c>
      <c r="G458" s="375">
        <f>G457+Bank3[[#This Row],[Money in/ (Money out)]]</f>
        <v>0</v>
      </c>
      <c r="I458" s="376">
        <f>IF(OR(C458="150 Directors advances", C458="120 accounts receivable", C458="720.2 Automobile - Insurance", C458="720.3 Automobile - License", C458="870.4 Rent - Insurance", C458="870.6 Rent - Property Tax", C458="870.7 Rent - Homeoffice", C458="870.9 Rent - Water"),
   0,
   IF(Dashboard!$F$5="Quick",
      IF(OR(C458="190 Automobile",C458="200 computer hardware",C458="210 Computer software",C458="220 Quickbooks software",C458="230 Office equipment",C458="240 Office furniture"),
         E458-(E458/(1+Dashboard!$F$4)),
         0
      ),
      IF(C458="750 Business promotion",
         E458-(E458/(1+4.793/100)),
         E458-(E458/(1+Dashboard!$F$4))
      )
   )
)</f>
        <v>0</v>
      </c>
      <c r="J458" s="26">
        <f>Bank3[[#This Row],[Money in/ (Money out)]]-Bank3[[#This Row],[GST/HST]]</f>
        <v>0</v>
      </c>
      <c r="L458" s="23">
        <f t="shared" si="15"/>
        <v>0</v>
      </c>
    </row>
    <row r="459" spans="4:12" x14ac:dyDescent="0.2">
      <c r="D459" s="397">
        <f>_xlfn.XLOOKUP(C:C,Table1[for Import to Bank Register dropdown],Table1[for Pivot],0,0,1)</f>
        <v>0</v>
      </c>
      <c r="E459" s="403"/>
      <c r="F459" s="146">
        <f t="shared" si="14"/>
        <v>3333333</v>
      </c>
      <c r="G459" s="375">
        <f>G458+Bank3[[#This Row],[Money in/ (Money out)]]</f>
        <v>0</v>
      </c>
      <c r="I459" s="376">
        <f>IF(OR(C459="150 Directors advances", C459="120 accounts receivable", C459="720.2 Automobile - Insurance", C459="720.3 Automobile - License", C459="870.4 Rent - Insurance", C459="870.6 Rent - Property Tax", C459="870.7 Rent - Homeoffice", C459="870.9 Rent - Water"),
   0,
   IF(Dashboard!$F$5="Quick",
      IF(OR(C459="190 Automobile",C459="200 computer hardware",C459="210 Computer software",C459="220 Quickbooks software",C459="230 Office equipment",C459="240 Office furniture"),
         E459-(E459/(1+Dashboard!$F$4)),
         0
      ),
      IF(C459="750 Business promotion",
         E459-(E459/(1+4.793/100)),
         E459-(E459/(1+Dashboard!$F$4))
      )
   )
)</f>
        <v>0</v>
      </c>
      <c r="J459" s="26">
        <f>Bank3[[#This Row],[Money in/ (Money out)]]-Bank3[[#This Row],[GST/HST]]</f>
        <v>0</v>
      </c>
      <c r="L459" s="23">
        <f t="shared" si="15"/>
        <v>0</v>
      </c>
    </row>
    <row r="460" spans="4:12" x14ac:dyDescent="0.2">
      <c r="D460" s="397">
        <f>_xlfn.XLOOKUP(C:C,Table1[for Import to Bank Register dropdown],Table1[for Pivot],0,0,1)</f>
        <v>0</v>
      </c>
      <c r="E460" s="403"/>
      <c r="F460" s="146">
        <f t="shared" si="14"/>
        <v>3333333</v>
      </c>
      <c r="G460" s="375">
        <f>G459+Bank3[[#This Row],[Money in/ (Money out)]]</f>
        <v>0</v>
      </c>
      <c r="I460" s="376">
        <f>IF(OR(C460="150 Directors advances", C460="120 accounts receivable", C460="720.2 Automobile - Insurance", C460="720.3 Automobile - License", C460="870.4 Rent - Insurance", C460="870.6 Rent - Property Tax", C460="870.7 Rent - Homeoffice", C460="870.9 Rent - Water"),
   0,
   IF(Dashboard!$F$5="Quick",
      IF(OR(C460="190 Automobile",C460="200 computer hardware",C460="210 Computer software",C460="220 Quickbooks software",C460="230 Office equipment",C460="240 Office furniture"),
         E460-(E460/(1+Dashboard!$F$4)),
         0
      ),
      IF(C460="750 Business promotion",
         E460-(E460/(1+4.793/100)),
         E460-(E460/(1+Dashboard!$F$4))
      )
   )
)</f>
        <v>0</v>
      </c>
      <c r="J460" s="26">
        <f>Bank3[[#This Row],[Money in/ (Money out)]]-Bank3[[#This Row],[GST/HST]]</f>
        <v>0</v>
      </c>
      <c r="L460" s="23">
        <f t="shared" si="15"/>
        <v>0</v>
      </c>
    </row>
    <row r="461" spans="4:12" x14ac:dyDescent="0.2">
      <c r="D461" s="397">
        <f>_xlfn.XLOOKUP(C:C,Table1[for Import to Bank Register dropdown],Table1[for Pivot],0,0,1)</f>
        <v>0</v>
      </c>
      <c r="E461" s="403"/>
      <c r="F461" s="146">
        <f t="shared" si="14"/>
        <v>3333333</v>
      </c>
      <c r="G461" s="375">
        <f>G460+Bank3[[#This Row],[Money in/ (Money out)]]</f>
        <v>0</v>
      </c>
      <c r="I461" s="376">
        <f>IF(OR(C461="150 Directors advances", C461="120 accounts receivable", C461="720.2 Automobile - Insurance", C461="720.3 Automobile - License", C461="870.4 Rent - Insurance", C461="870.6 Rent - Property Tax", C461="870.7 Rent - Homeoffice", C461="870.9 Rent - Water"),
   0,
   IF(Dashboard!$F$5="Quick",
      IF(OR(C461="190 Automobile",C461="200 computer hardware",C461="210 Computer software",C461="220 Quickbooks software",C461="230 Office equipment",C461="240 Office furniture"),
         E461-(E461/(1+Dashboard!$F$4)),
         0
      ),
      IF(C461="750 Business promotion",
         E461-(E461/(1+4.793/100)),
         E461-(E461/(1+Dashboard!$F$4))
      )
   )
)</f>
        <v>0</v>
      </c>
      <c r="J461" s="26">
        <f>Bank3[[#This Row],[Money in/ (Money out)]]-Bank3[[#This Row],[GST/HST]]</f>
        <v>0</v>
      </c>
      <c r="L461" s="23">
        <f t="shared" si="15"/>
        <v>0</v>
      </c>
    </row>
    <row r="462" spans="4:12" x14ac:dyDescent="0.2">
      <c r="D462" s="397">
        <f>_xlfn.XLOOKUP(C:C,Table1[for Import to Bank Register dropdown],Table1[for Pivot],0,0,1)</f>
        <v>0</v>
      </c>
      <c r="E462" s="403"/>
      <c r="F462" s="146">
        <f t="shared" si="14"/>
        <v>3333333</v>
      </c>
      <c r="G462" s="375">
        <f>G461+Bank3[[#This Row],[Money in/ (Money out)]]</f>
        <v>0</v>
      </c>
      <c r="I462" s="376">
        <f>IF(OR(C462="150 Directors advances", C462="120 accounts receivable", C462="720.2 Automobile - Insurance", C462="720.3 Automobile - License", C462="870.4 Rent - Insurance", C462="870.6 Rent - Property Tax", C462="870.7 Rent - Homeoffice", C462="870.9 Rent - Water"),
   0,
   IF(Dashboard!$F$5="Quick",
      IF(OR(C462="190 Automobile",C462="200 computer hardware",C462="210 Computer software",C462="220 Quickbooks software",C462="230 Office equipment",C462="240 Office furniture"),
         E462-(E462/(1+Dashboard!$F$4)),
         0
      ),
      IF(C462="750 Business promotion",
         E462-(E462/(1+4.793/100)),
         E462-(E462/(1+Dashboard!$F$4))
      )
   )
)</f>
        <v>0</v>
      </c>
      <c r="J462" s="26">
        <f>Bank3[[#This Row],[Money in/ (Money out)]]-Bank3[[#This Row],[GST/HST]]</f>
        <v>0</v>
      </c>
      <c r="L462" s="23">
        <f t="shared" si="15"/>
        <v>0</v>
      </c>
    </row>
    <row r="463" spans="4:12" x14ac:dyDescent="0.2">
      <c r="D463" s="397">
        <f>_xlfn.XLOOKUP(C:C,Table1[for Import to Bank Register dropdown],Table1[for Pivot],0,0,1)</f>
        <v>0</v>
      </c>
      <c r="E463" s="403"/>
      <c r="F463" s="146">
        <f t="shared" si="14"/>
        <v>3333333</v>
      </c>
      <c r="G463" s="375">
        <f>G462+Bank3[[#This Row],[Money in/ (Money out)]]</f>
        <v>0</v>
      </c>
      <c r="I463" s="376">
        <f>IF(OR(C463="150 Directors advances", C463="120 accounts receivable", C463="720.2 Automobile - Insurance", C463="720.3 Automobile - License", C463="870.4 Rent - Insurance", C463="870.6 Rent - Property Tax", C463="870.7 Rent - Homeoffice", C463="870.9 Rent - Water"),
   0,
   IF(Dashboard!$F$5="Quick",
      IF(OR(C463="190 Automobile",C463="200 computer hardware",C463="210 Computer software",C463="220 Quickbooks software",C463="230 Office equipment",C463="240 Office furniture"),
         E463-(E463/(1+Dashboard!$F$4)),
         0
      ),
      IF(C463="750 Business promotion",
         E463-(E463/(1+4.793/100)),
         E463-(E463/(1+Dashboard!$F$4))
      )
   )
)</f>
        <v>0</v>
      </c>
      <c r="J463" s="26">
        <f>Bank3[[#This Row],[Money in/ (Money out)]]-Bank3[[#This Row],[GST/HST]]</f>
        <v>0</v>
      </c>
      <c r="L463" s="23">
        <f t="shared" si="15"/>
        <v>0</v>
      </c>
    </row>
    <row r="464" spans="4:12" x14ac:dyDescent="0.2">
      <c r="D464" s="397">
        <f>_xlfn.XLOOKUP(C:C,Table1[for Import to Bank Register dropdown],Table1[for Pivot],0,0,1)</f>
        <v>0</v>
      </c>
      <c r="E464" s="403"/>
      <c r="F464" s="146">
        <f t="shared" si="14"/>
        <v>3333333</v>
      </c>
      <c r="G464" s="375">
        <f>G463+Bank3[[#This Row],[Money in/ (Money out)]]</f>
        <v>0</v>
      </c>
      <c r="I464" s="376">
        <f>IF(OR(C464="150 Directors advances", C464="120 accounts receivable", C464="720.2 Automobile - Insurance", C464="720.3 Automobile - License", C464="870.4 Rent - Insurance", C464="870.6 Rent - Property Tax", C464="870.7 Rent - Homeoffice", C464="870.9 Rent - Water"),
   0,
   IF(Dashboard!$F$5="Quick",
      IF(OR(C464="190 Automobile",C464="200 computer hardware",C464="210 Computer software",C464="220 Quickbooks software",C464="230 Office equipment",C464="240 Office furniture"),
         E464-(E464/(1+Dashboard!$F$4)),
         0
      ),
      IF(C464="750 Business promotion",
         E464-(E464/(1+4.793/100)),
         E464-(E464/(1+Dashboard!$F$4))
      )
   )
)</f>
        <v>0</v>
      </c>
      <c r="J464" s="26">
        <f>Bank3[[#This Row],[Money in/ (Money out)]]-Bank3[[#This Row],[GST/HST]]</f>
        <v>0</v>
      </c>
      <c r="L464" s="23">
        <f t="shared" si="15"/>
        <v>0</v>
      </c>
    </row>
    <row r="465" spans="4:12" x14ac:dyDescent="0.2">
      <c r="D465" s="397">
        <f>_xlfn.XLOOKUP(C:C,Table1[for Import to Bank Register dropdown],Table1[for Pivot],0,0,1)</f>
        <v>0</v>
      </c>
      <c r="E465" s="403"/>
      <c r="F465" s="146">
        <f t="shared" si="14"/>
        <v>3333333</v>
      </c>
      <c r="G465" s="375">
        <f>G464+Bank3[[#This Row],[Money in/ (Money out)]]</f>
        <v>0</v>
      </c>
      <c r="I465" s="376">
        <f>IF(OR(C465="150 Directors advances", C465="120 accounts receivable", C465="720.2 Automobile - Insurance", C465="720.3 Automobile - License", C465="870.4 Rent - Insurance", C465="870.6 Rent - Property Tax", C465="870.7 Rent - Homeoffice", C465="870.9 Rent - Water"),
   0,
   IF(Dashboard!$F$5="Quick",
      IF(OR(C465="190 Automobile",C465="200 computer hardware",C465="210 Computer software",C465="220 Quickbooks software",C465="230 Office equipment",C465="240 Office furniture"),
         E465-(E465/(1+Dashboard!$F$4)),
         0
      ),
      IF(C465="750 Business promotion",
         E465-(E465/(1+4.793/100)),
         E465-(E465/(1+Dashboard!$F$4))
      )
   )
)</f>
        <v>0</v>
      </c>
      <c r="J465" s="26">
        <f>Bank3[[#This Row],[Money in/ (Money out)]]-Bank3[[#This Row],[GST/HST]]</f>
        <v>0</v>
      </c>
      <c r="L465" s="23">
        <f t="shared" si="15"/>
        <v>0</v>
      </c>
    </row>
    <row r="466" spans="4:12" x14ac:dyDescent="0.2">
      <c r="D466" s="397">
        <f>_xlfn.XLOOKUP(C:C,Table1[for Import to Bank Register dropdown],Table1[for Pivot],0,0,1)</f>
        <v>0</v>
      </c>
      <c r="E466" s="403"/>
      <c r="F466" s="146">
        <f t="shared" si="14"/>
        <v>3333333</v>
      </c>
      <c r="G466" s="375">
        <f>G465+Bank3[[#This Row],[Money in/ (Money out)]]</f>
        <v>0</v>
      </c>
      <c r="I466" s="376">
        <f>IF(OR(C466="150 Directors advances", C466="120 accounts receivable", C466="720.2 Automobile - Insurance", C466="720.3 Automobile - License", C466="870.4 Rent - Insurance", C466="870.6 Rent - Property Tax", C466="870.7 Rent - Homeoffice", C466="870.9 Rent - Water"),
   0,
   IF(Dashboard!$F$5="Quick",
      IF(OR(C466="190 Automobile",C466="200 computer hardware",C466="210 Computer software",C466="220 Quickbooks software",C466="230 Office equipment",C466="240 Office furniture"),
         E466-(E466/(1+Dashboard!$F$4)),
         0
      ),
      IF(C466="750 Business promotion",
         E466-(E466/(1+4.793/100)),
         E466-(E466/(1+Dashboard!$F$4))
      )
   )
)</f>
        <v>0</v>
      </c>
      <c r="J466" s="26">
        <f>Bank3[[#This Row],[Money in/ (Money out)]]-Bank3[[#This Row],[GST/HST]]</f>
        <v>0</v>
      </c>
      <c r="L466" s="23">
        <f t="shared" si="15"/>
        <v>0</v>
      </c>
    </row>
    <row r="467" spans="4:12" x14ac:dyDescent="0.2">
      <c r="D467" s="397">
        <f>_xlfn.XLOOKUP(C:C,Table1[for Import to Bank Register dropdown],Table1[for Pivot],0,0,1)</f>
        <v>0</v>
      </c>
      <c r="E467" s="403"/>
      <c r="F467" s="146">
        <f t="shared" si="14"/>
        <v>3333333</v>
      </c>
      <c r="G467" s="375">
        <f>G466+Bank3[[#This Row],[Money in/ (Money out)]]</f>
        <v>0</v>
      </c>
      <c r="I467" s="376">
        <f>IF(OR(C467="150 Directors advances", C467="120 accounts receivable", C467="720.2 Automobile - Insurance", C467="720.3 Automobile - License", C467="870.4 Rent - Insurance", C467="870.6 Rent - Property Tax", C467="870.7 Rent - Homeoffice", C467="870.9 Rent - Water"),
   0,
   IF(Dashboard!$F$5="Quick",
      IF(OR(C467="190 Automobile",C467="200 computer hardware",C467="210 Computer software",C467="220 Quickbooks software",C467="230 Office equipment",C467="240 Office furniture"),
         E467-(E467/(1+Dashboard!$F$4)),
         0
      ),
      IF(C467="750 Business promotion",
         E467-(E467/(1+4.793/100)),
         E467-(E467/(1+Dashboard!$F$4))
      )
   )
)</f>
        <v>0</v>
      </c>
      <c r="J467" s="26">
        <f>Bank3[[#This Row],[Money in/ (Money out)]]-Bank3[[#This Row],[GST/HST]]</f>
        <v>0</v>
      </c>
      <c r="L467" s="23">
        <f t="shared" si="15"/>
        <v>0</v>
      </c>
    </row>
    <row r="468" spans="4:12" x14ac:dyDescent="0.2">
      <c r="D468" s="397">
        <f>_xlfn.XLOOKUP(C:C,Table1[for Import to Bank Register dropdown],Table1[for Pivot],0,0,1)</f>
        <v>0</v>
      </c>
      <c r="E468" s="403"/>
      <c r="F468" s="146">
        <f t="shared" si="14"/>
        <v>3333333</v>
      </c>
      <c r="G468" s="375">
        <f>G467+Bank3[[#This Row],[Money in/ (Money out)]]</f>
        <v>0</v>
      </c>
      <c r="I468" s="376">
        <f>IF(OR(C468="150 Directors advances", C468="120 accounts receivable", C468="720.2 Automobile - Insurance", C468="720.3 Automobile - License", C468="870.4 Rent - Insurance", C468="870.6 Rent - Property Tax", C468="870.7 Rent - Homeoffice", C468="870.9 Rent - Water"),
   0,
   IF(Dashboard!$F$5="Quick",
      IF(OR(C468="190 Automobile",C468="200 computer hardware",C468="210 Computer software",C468="220 Quickbooks software",C468="230 Office equipment",C468="240 Office furniture"),
         E468-(E468/(1+Dashboard!$F$4)),
         0
      ),
      IF(C468="750 Business promotion",
         E468-(E468/(1+4.793/100)),
         E468-(E468/(1+Dashboard!$F$4))
      )
   )
)</f>
        <v>0</v>
      </c>
      <c r="J468" s="26">
        <f>Bank3[[#This Row],[Money in/ (Money out)]]-Bank3[[#This Row],[GST/HST]]</f>
        <v>0</v>
      </c>
      <c r="L468" s="23">
        <f t="shared" si="15"/>
        <v>0</v>
      </c>
    </row>
    <row r="469" spans="4:12" x14ac:dyDescent="0.2">
      <c r="D469" s="397">
        <f>_xlfn.XLOOKUP(C:C,Table1[for Import to Bank Register dropdown],Table1[for Pivot],0,0,1)</f>
        <v>0</v>
      </c>
      <c r="E469" s="403"/>
      <c r="F469" s="146">
        <f t="shared" si="14"/>
        <v>3333333</v>
      </c>
      <c r="G469" s="375">
        <f>G468+Bank3[[#This Row],[Money in/ (Money out)]]</f>
        <v>0</v>
      </c>
      <c r="I469" s="376">
        <f>IF(OR(C469="150 Directors advances", C469="120 accounts receivable", C469="720.2 Automobile - Insurance", C469="720.3 Automobile - License", C469="870.4 Rent - Insurance", C469="870.6 Rent - Property Tax", C469="870.7 Rent - Homeoffice", C469="870.9 Rent - Water"),
   0,
   IF(Dashboard!$F$5="Quick",
      IF(OR(C469="190 Automobile",C469="200 computer hardware",C469="210 Computer software",C469="220 Quickbooks software",C469="230 Office equipment",C469="240 Office furniture"),
         E469-(E469/(1+Dashboard!$F$4)),
         0
      ),
      IF(C469="750 Business promotion",
         E469-(E469/(1+4.793/100)),
         E469-(E469/(1+Dashboard!$F$4))
      )
   )
)</f>
        <v>0</v>
      </c>
      <c r="J469" s="26">
        <f>Bank3[[#This Row],[Money in/ (Money out)]]-Bank3[[#This Row],[GST/HST]]</f>
        <v>0</v>
      </c>
      <c r="L469" s="23">
        <f t="shared" si="15"/>
        <v>0</v>
      </c>
    </row>
    <row r="470" spans="4:12" x14ac:dyDescent="0.2">
      <c r="D470" s="397">
        <f>_xlfn.XLOOKUP(C:C,Table1[for Import to Bank Register dropdown],Table1[for Pivot],0,0,1)</f>
        <v>0</v>
      </c>
      <c r="E470" s="403"/>
      <c r="F470" s="146">
        <f t="shared" si="14"/>
        <v>3333333</v>
      </c>
      <c r="G470" s="375">
        <f>G469+Bank3[[#This Row],[Money in/ (Money out)]]</f>
        <v>0</v>
      </c>
      <c r="I470" s="376">
        <f>IF(OR(C470="150 Directors advances", C470="120 accounts receivable", C470="720.2 Automobile - Insurance", C470="720.3 Automobile - License", C470="870.4 Rent - Insurance", C470="870.6 Rent - Property Tax", C470="870.7 Rent - Homeoffice", C470="870.9 Rent - Water"),
   0,
   IF(Dashboard!$F$5="Quick",
      IF(OR(C470="190 Automobile",C470="200 computer hardware",C470="210 Computer software",C470="220 Quickbooks software",C470="230 Office equipment",C470="240 Office furniture"),
         E470-(E470/(1+Dashboard!$F$4)),
         0
      ),
      IF(C470="750 Business promotion",
         E470-(E470/(1+4.793/100)),
         E470-(E470/(1+Dashboard!$F$4))
      )
   )
)</f>
        <v>0</v>
      </c>
      <c r="J470" s="26">
        <f>Bank3[[#This Row],[Money in/ (Money out)]]-Bank3[[#This Row],[GST/HST]]</f>
        <v>0</v>
      </c>
      <c r="L470" s="23">
        <f t="shared" si="15"/>
        <v>0</v>
      </c>
    </row>
    <row r="471" spans="4:12" x14ac:dyDescent="0.2">
      <c r="D471" s="397">
        <f>_xlfn.XLOOKUP(C:C,Table1[for Import to Bank Register dropdown],Table1[for Pivot],0,0,1)</f>
        <v>0</v>
      </c>
      <c r="E471" s="403"/>
      <c r="F471" s="146">
        <f t="shared" si="14"/>
        <v>3333333</v>
      </c>
      <c r="G471" s="375">
        <f>G470+Bank3[[#This Row],[Money in/ (Money out)]]</f>
        <v>0</v>
      </c>
      <c r="I471" s="376">
        <f>IF(OR(C471="150 Directors advances", C471="120 accounts receivable", C471="720.2 Automobile - Insurance", C471="720.3 Automobile - License", C471="870.4 Rent - Insurance", C471="870.6 Rent - Property Tax", C471="870.7 Rent - Homeoffice", C471="870.9 Rent - Water"),
   0,
   IF(Dashboard!$F$5="Quick",
      IF(OR(C471="190 Automobile",C471="200 computer hardware",C471="210 Computer software",C471="220 Quickbooks software",C471="230 Office equipment",C471="240 Office furniture"),
         E471-(E471/(1+Dashboard!$F$4)),
         0
      ),
      IF(C471="750 Business promotion",
         E471-(E471/(1+4.793/100)),
         E471-(E471/(1+Dashboard!$F$4))
      )
   )
)</f>
        <v>0</v>
      </c>
      <c r="J471" s="26">
        <f>Bank3[[#This Row],[Money in/ (Money out)]]-Bank3[[#This Row],[GST/HST]]</f>
        <v>0</v>
      </c>
      <c r="L471" s="23">
        <f t="shared" si="15"/>
        <v>0</v>
      </c>
    </row>
    <row r="472" spans="4:12" x14ac:dyDescent="0.2">
      <c r="D472" s="397">
        <f>_xlfn.XLOOKUP(C:C,Table1[for Import to Bank Register dropdown],Table1[for Pivot],0,0,1)</f>
        <v>0</v>
      </c>
      <c r="E472" s="403"/>
      <c r="F472" s="146">
        <f t="shared" si="14"/>
        <v>3333333</v>
      </c>
      <c r="G472" s="375">
        <f>G471+Bank3[[#This Row],[Money in/ (Money out)]]</f>
        <v>0</v>
      </c>
      <c r="I472" s="376">
        <f>IF(OR(C472="150 Directors advances", C472="120 accounts receivable", C472="720.2 Automobile - Insurance", C472="720.3 Automobile - License", C472="870.4 Rent - Insurance", C472="870.6 Rent - Property Tax", C472="870.7 Rent - Homeoffice", C472="870.9 Rent - Water"),
   0,
   IF(Dashboard!$F$5="Quick",
      IF(OR(C472="190 Automobile",C472="200 computer hardware",C472="210 Computer software",C472="220 Quickbooks software",C472="230 Office equipment",C472="240 Office furniture"),
         E472-(E472/(1+Dashboard!$F$4)),
         0
      ),
      IF(C472="750 Business promotion",
         E472-(E472/(1+4.793/100)),
         E472-(E472/(1+Dashboard!$F$4))
      )
   )
)</f>
        <v>0</v>
      </c>
      <c r="J472" s="26">
        <f>Bank3[[#This Row],[Money in/ (Money out)]]-Bank3[[#This Row],[GST/HST]]</f>
        <v>0</v>
      </c>
      <c r="L472" s="23">
        <f t="shared" si="15"/>
        <v>0</v>
      </c>
    </row>
    <row r="473" spans="4:12" x14ac:dyDescent="0.2">
      <c r="D473" s="397">
        <f>_xlfn.XLOOKUP(C:C,Table1[for Import to Bank Register dropdown],Table1[for Pivot],0,0,1)</f>
        <v>0</v>
      </c>
      <c r="E473" s="403"/>
      <c r="F473" s="146">
        <f t="shared" si="14"/>
        <v>3333333</v>
      </c>
      <c r="G473" s="375">
        <f>G472+Bank3[[#This Row],[Money in/ (Money out)]]</f>
        <v>0</v>
      </c>
      <c r="I473" s="376">
        <f>IF(OR(C473="150 Directors advances", C473="120 accounts receivable", C473="720.2 Automobile - Insurance", C473="720.3 Automobile - License", C473="870.4 Rent - Insurance", C473="870.6 Rent - Property Tax", C473="870.7 Rent - Homeoffice", C473="870.9 Rent - Water"),
   0,
   IF(Dashboard!$F$5="Quick",
      IF(OR(C473="190 Automobile",C473="200 computer hardware",C473="210 Computer software",C473="220 Quickbooks software",C473="230 Office equipment",C473="240 Office furniture"),
         E473-(E473/(1+Dashboard!$F$4)),
         0
      ),
      IF(C473="750 Business promotion",
         E473-(E473/(1+4.793/100)),
         E473-(E473/(1+Dashboard!$F$4))
      )
   )
)</f>
        <v>0</v>
      </c>
      <c r="J473" s="26">
        <f>Bank3[[#This Row],[Money in/ (Money out)]]-Bank3[[#This Row],[GST/HST]]</f>
        <v>0</v>
      </c>
      <c r="L473" s="23">
        <f t="shared" si="15"/>
        <v>0</v>
      </c>
    </row>
    <row r="474" spans="4:12" x14ac:dyDescent="0.2">
      <c r="D474" s="397">
        <f>_xlfn.XLOOKUP(C:C,Table1[for Import to Bank Register dropdown],Table1[for Pivot],0,0,1)</f>
        <v>0</v>
      </c>
      <c r="E474" s="403"/>
      <c r="F474" s="146">
        <f t="shared" si="14"/>
        <v>3333333</v>
      </c>
      <c r="G474" s="375">
        <f>G473+Bank3[[#This Row],[Money in/ (Money out)]]</f>
        <v>0</v>
      </c>
      <c r="I474" s="376">
        <f>IF(OR(C474="150 Directors advances", C474="120 accounts receivable", C474="720.2 Automobile - Insurance", C474="720.3 Automobile - License", C474="870.4 Rent - Insurance", C474="870.6 Rent - Property Tax", C474="870.7 Rent - Homeoffice", C474="870.9 Rent - Water"),
   0,
   IF(Dashboard!$F$5="Quick",
      IF(OR(C474="190 Automobile",C474="200 computer hardware",C474="210 Computer software",C474="220 Quickbooks software",C474="230 Office equipment",C474="240 Office furniture"),
         E474-(E474/(1+Dashboard!$F$4)),
         0
      ),
      IF(C474="750 Business promotion",
         E474-(E474/(1+4.793/100)),
         E474-(E474/(1+Dashboard!$F$4))
      )
   )
)</f>
        <v>0</v>
      </c>
      <c r="J474" s="26">
        <f>Bank3[[#This Row],[Money in/ (Money out)]]-Bank3[[#This Row],[GST/HST]]</f>
        <v>0</v>
      </c>
      <c r="L474" s="23">
        <f t="shared" si="15"/>
        <v>0</v>
      </c>
    </row>
    <row r="475" spans="4:12" x14ac:dyDescent="0.2">
      <c r="D475" s="397">
        <f>_xlfn.XLOOKUP(C:C,Table1[for Import to Bank Register dropdown],Table1[for Pivot],0,0,1)</f>
        <v>0</v>
      </c>
      <c r="E475" s="403"/>
      <c r="F475" s="146">
        <f t="shared" si="14"/>
        <v>3333333</v>
      </c>
      <c r="G475" s="375">
        <f>G474+Bank3[[#This Row],[Money in/ (Money out)]]</f>
        <v>0</v>
      </c>
      <c r="I475" s="376">
        <f>IF(OR(C475="150 Directors advances", C475="120 accounts receivable", C475="720.2 Automobile - Insurance", C475="720.3 Automobile - License", C475="870.4 Rent - Insurance", C475="870.6 Rent - Property Tax", C475="870.7 Rent - Homeoffice", C475="870.9 Rent - Water"),
   0,
   IF(Dashboard!$F$5="Quick",
      IF(OR(C475="190 Automobile",C475="200 computer hardware",C475="210 Computer software",C475="220 Quickbooks software",C475="230 Office equipment",C475="240 Office furniture"),
         E475-(E475/(1+Dashboard!$F$4)),
         0
      ),
      IF(C475="750 Business promotion",
         E475-(E475/(1+4.793/100)),
         E475-(E475/(1+Dashboard!$F$4))
      )
   )
)</f>
        <v>0</v>
      </c>
      <c r="J475" s="26">
        <f>Bank3[[#This Row],[Money in/ (Money out)]]-Bank3[[#This Row],[GST/HST]]</f>
        <v>0</v>
      </c>
      <c r="L475" s="23">
        <f t="shared" si="15"/>
        <v>0</v>
      </c>
    </row>
    <row r="476" spans="4:12" x14ac:dyDescent="0.2">
      <c r="D476" s="397">
        <f>_xlfn.XLOOKUP(C:C,Table1[for Import to Bank Register dropdown],Table1[for Pivot],0,0,1)</f>
        <v>0</v>
      </c>
      <c r="E476" s="403"/>
      <c r="F476" s="146">
        <f t="shared" si="14"/>
        <v>3333333</v>
      </c>
      <c r="G476" s="375">
        <f>G475+Bank3[[#This Row],[Money in/ (Money out)]]</f>
        <v>0</v>
      </c>
      <c r="I476" s="376">
        <f>IF(OR(C476="150 Directors advances", C476="120 accounts receivable", C476="720.2 Automobile - Insurance", C476="720.3 Automobile - License", C476="870.4 Rent - Insurance", C476="870.6 Rent - Property Tax", C476="870.7 Rent - Homeoffice", C476="870.9 Rent - Water"),
   0,
   IF(Dashboard!$F$5="Quick",
      IF(OR(C476="190 Automobile",C476="200 computer hardware",C476="210 Computer software",C476="220 Quickbooks software",C476="230 Office equipment",C476="240 Office furniture"),
         E476-(E476/(1+Dashboard!$F$4)),
         0
      ),
      IF(C476="750 Business promotion",
         E476-(E476/(1+4.793/100)),
         E476-(E476/(1+Dashboard!$F$4))
      )
   )
)</f>
        <v>0</v>
      </c>
      <c r="J476" s="26">
        <f>Bank3[[#This Row],[Money in/ (Money out)]]-Bank3[[#This Row],[GST/HST]]</f>
        <v>0</v>
      </c>
      <c r="L476" s="23">
        <f t="shared" si="15"/>
        <v>0</v>
      </c>
    </row>
    <row r="477" spans="4:12" x14ac:dyDescent="0.2">
      <c r="D477" s="397">
        <f>_xlfn.XLOOKUP(C:C,Table1[for Import to Bank Register dropdown],Table1[for Pivot],0,0,1)</f>
        <v>0</v>
      </c>
      <c r="E477" s="403"/>
      <c r="F477" s="146">
        <f t="shared" si="14"/>
        <v>3333333</v>
      </c>
      <c r="G477" s="375">
        <f>G476+Bank3[[#This Row],[Money in/ (Money out)]]</f>
        <v>0</v>
      </c>
      <c r="I477" s="376">
        <f>IF(OR(C477="150 Directors advances", C477="120 accounts receivable", C477="720.2 Automobile - Insurance", C477="720.3 Automobile - License", C477="870.4 Rent - Insurance", C477="870.6 Rent - Property Tax", C477="870.7 Rent - Homeoffice", C477="870.9 Rent - Water"),
   0,
   IF(Dashboard!$F$5="Quick",
      IF(OR(C477="190 Automobile",C477="200 computer hardware",C477="210 Computer software",C477="220 Quickbooks software",C477="230 Office equipment",C477="240 Office furniture"),
         E477-(E477/(1+Dashboard!$F$4)),
         0
      ),
      IF(C477="750 Business promotion",
         E477-(E477/(1+4.793/100)),
         E477-(E477/(1+Dashboard!$F$4))
      )
   )
)</f>
        <v>0</v>
      </c>
      <c r="J477" s="26">
        <f>Bank3[[#This Row],[Money in/ (Money out)]]-Bank3[[#This Row],[GST/HST]]</f>
        <v>0</v>
      </c>
      <c r="L477" s="23">
        <f t="shared" si="15"/>
        <v>0</v>
      </c>
    </row>
    <row r="478" spans="4:12" x14ac:dyDescent="0.2">
      <c r="D478" s="397">
        <f>_xlfn.XLOOKUP(C:C,Table1[for Import to Bank Register dropdown],Table1[for Pivot],0,0,1)</f>
        <v>0</v>
      </c>
      <c r="E478" s="403"/>
      <c r="F478" s="146">
        <f t="shared" si="14"/>
        <v>3333333</v>
      </c>
      <c r="G478" s="375">
        <f>G477+Bank3[[#This Row],[Money in/ (Money out)]]</f>
        <v>0</v>
      </c>
      <c r="I478" s="376">
        <f>IF(OR(C478="150 Directors advances", C478="120 accounts receivable", C478="720.2 Automobile - Insurance", C478="720.3 Automobile - License", C478="870.4 Rent - Insurance", C478="870.6 Rent - Property Tax", C478="870.7 Rent - Homeoffice", C478="870.9 Rent - Water"),
   0,
   IF(Dashboard!$F$5="Quick",
      IF(OR(C478="190 Automobile",C478="200 computer hardware",C478="210 Computer software",C478="220 Quickbooks software",C478="230 Office equipment",C478="240 Office furniture"),
         E478-(E478/(1+Dashboard!$F$4)),
         0
      ),
      IF(C478="750 Business promotion",
         E478-(E478/(1+4.793/100)),
         E478-(E478/(1+Dashboard!$F$4))
      )
   )
)</f>
        <v>0</v>
      </c>
      <c r="J478" s="26">
        <f>Bank3[[#This Row],[Money in/ (Money out)]]-Bank3[[#This Row],[GST/HST]]</f>
        <v>0</v>
      </c>
      <c r="L478" s="23">
        <f t="shared" si="15"/>
        <v>0</v>
      </c>
    </row>
    <row r="479" spans="4:12" x14ac:dyDescent="0.2">
      <c r="D479" s="397">
        <f>_xlfn.XLOOKUP(C:C,Table1[for Import to Bank Register dropdown],Table1[for Pivot],0,0,1)</f>
        <v>0</v>
      </c>
      <c r="E479" s="403"/>
      <c r="F479" s="146">
        <f t="shared" si="14"/>
        <v>3333333</v>
      </c>
      <c r="G479" s="375">
        <f>G478+Bank3[[#This Row],[Money in/ (Money out)]]</f>
        <v>0</v>
      </c>
      <c r="I479" s="376">
        <f>IF(OR(C479="150 Directors advances", C479="120 accounts receivable", C479="720.2 Automobile - Insurance", C479="720.3 Automobile - License", C479="870.4 Rent - Insurance", C479="870.6 Rent - Property Tax", C479="870.7 Rent - Homeoffice", C479="870.9 Rent - Water"),
   0,
   IF(Dashboard!$F$5="Quick",
      IF(OR(C479="190 Automobile",C479="200 computer hardware",C479="210 Computer software",C479="220 Quickbooks software",C479="230 Office equipment",C479="240 Office furniture"),
         E479-(E479/(1+Dashboard!$F$4)),
         0
      ),
      IF(C479="750 Business promotion",
         E479-(E479/(1+4.793/100)),
         E479-(E479/(1+Dashboard!$F$4))
      )
   )
)</f>
        <v>0</v>
      </c>
      <c r="J479" s="26">
        <f>Bank3[[#This Row],[Money in/ (Money out)]]-Bank3[[#This Row],[GST/HST]]</f>
        <v>0</v>
      </c>
      <c r="L479" s="23">
        <f t="shared" si="15"/>
        <v>0</v>
      </c>
    </row>
    <row r="480" spans="4:12" x14ac:dyDescent="0.2">
      <c r="D480" s="397">
        <f>_xlfn.XLOOKUP(C:C,Table1[for Import to Bank Register dropdown],Table1[for Pivot],0,0,1)</f>
        <v>0</v>
      </c>
      <c r="E480" s="403"/>
      <c r="F480" s="146">
        <f t="shared" si="14"/>
        <v>3333333</v>
      </c>
      <c r="G480" s="375">
        <f>G479+Bank3[[#This Row],[Money in/ (Money out)]]</f>
        <v>0</v>
      </c>
      <c r="I480" s="376">
        <f>IF(OR(C480="150 Directors advances", C480="120 accounts receivable", C480="720.2 Automobile - Insurance", C480="720.3 Automobile - License", C480="870.4 Rent - Insurance", C480="870.6 Rent - Property Tax", C480="870.7 Rent - Homeoffice", C480="870.9 Rent - Water"),
   0,
   IF(Dashboard!$F$5="Quick",
      IF(OR(C480="190 Automobile",C480="200 computer hardware",C480="210 Computer software",C480="220 Quickbooks software",C480="230 Office equipment",C480="240 Office furniture"),
         E480-(E480/(1+Dashboard!$F$4)),
         0
      ),
      IF(C480="750 Business promotion",
         E480-(E480/(1+4.793/100)),
         E480-(E480/(1+Dashboard!$F$4))
      )
   )
)</f>
        <v>0</v>
      </c>
      <c r="J480" s="26">
        <f>Bank3[[#This Row],[Money in/ (Money out)]]-Bank3[[#This Row],[GST/HST]]</f>
        <v>0</v>
      </c>
      <c r="L480" s="23">
        <f t="shared" si="15"/>
        <v>0</v>
      </c>
    </row>
    <row r="481" spans="4:12" x14ac:dyDescent="0.2">
      <c r="D481" s="397">
        <f>_xlfn.XLOOKUP(C:C,Table1[for Import to Bank Register dropdown],Table1[for Pivot],0,0,1)</f>
        <v>0</v>
      </c>
      <c r="E481" s="403"/>
      <c r="F481" s="146">
        <f t="shared" si="14"/>
        <v>3333333</v>
      </c>
      <c r="G481" s="375">
        <f>G480+Bank3[[#This Row],[Money in/ (Money out)]]</f>
        <v>0</v>
      </c>
      <c r="I481" s="376">
        <f>IF(OR(C481="150 Directors advances", C481="120 accounts receivable", C481="720.2 Automobile - Insurance", C481="720.3 Automobile - License", C481="870.4 Rent - Insurance", C481="870.6 Rent - Property Tax", C481="870.7 Rent - Homeoffice", C481="870.9 Rent - Water"),
   0,
   IF(Dashboard!$F$5="Quick",
      IF(OR(C481="190 Automobile",C481="200 computer hardware",C481="210 Computer software",C481="220 Quickbooks software",C481="230 Office equipment",C481="240 Office furniture"),
         E481-(E481/(1+Dashboard!$F$4)),
         0
      ),
      IF(C481="750 Business promotion",
         E481-(E481/(1+4.793/100)),
         E481-(E481/(1+Dashboard!$F$4))
      )
   )
)</f>
        <v>0</v>
      </c>
      <c r="J481" s="26">
        <f>Bank3[[#This Row],[Money in/ (Money out)]]-Bank3[[#This Row],[GST/HST]]</f>
        <v>0</v>
      </c>
      <c r="L481" s="23">
        <f t="shared" si="15"/>
        <v>0</v>
      </c>
    </row>
    <row r="482" spans="4:12" x14ac:dyDescent="0.2">
      <c r="D482" s="397">
        <f>_xlfn.XLOOKUP(C:C,Table1[for Import to Bank Register dropdown],Table1[for Pivot],0,0,1)</f>
        <v>0</v>
      </c>
      <c r="E482" s="403"/>
      <c r="F482" s="146">
        <f t="shared" si="14"/>
        <v>3333333</v>
      </c>
      <c r="G482" s="375">
        <f>G481+Bank3[[#This Row],[Money in/ (Money out)]]</f>
        <v>0</v>
      </c>
      <c r="I482" s="376">
        <f>IF(OR(C482="150 Directors advances", C482="120 accounts receivable", C482="720.2 Automobile - Insurance", C482="720.3 Automobile - License", C482="870.4 Rent - Insurance", C482="870.6 Rent - Property Tax", C482="870.7 Rent - Homeoffice", C482="870.9 Rent - Water"),
   0,
   IF(Dashboard!$F$5="Quick",
      IF(OR(C482="190 Automobile",C482="200 computer hardware",C482="210 Computer software",C482="220 Quickbooks software",C482="230 Office equipment",C482="240 Office furniture"),
         E482-(E482/(1+Dashboard!$F$4)),
         0
      ),
      IF(C482="750 Business promotion",
         E482-(E482/(1+4.793/100)),
         E482-(E482/(1+Dashboard!$F$4))
      )
   )
)</f>
        <v>0</v>
      </c>
      <c r="J482" s="26">
        <f>Bank3[[#This Row],[Money in/ (Money out)]]-Bank3[[#This Row],[GST/HST]]</f>
        <v>0</v>
      </c>
      <c r="L482" s="23">
        <f t="shared" si="15"/>
        <v>0</v>
      </c>
    </row>
    <row r="483" spans="4:12" x14ac:dyDescent="0.2">
      <c r="D483" s="397">
        <f>_xlfn.XLOOKUP(C:C,Table1[for Import to Bank Register dropdown],Table1[for Pivot],0,0,1)</f>
        <v>0</v>
      </c>
      <c r="E483" s="403"/>
      <c r="F483" s="146">
        <f t="shared" si="14"/>
        <v>3333333</v>
      </c>
      <c r="G483" s="375">
        <f>G482+Bank3[[#This Row],[Money in/ (Money out)]]</f>
        <v>0</v>
      </c>
      <c r="I483" s="376">
        <f>IF(OR(C483="150 Directors advances", C483="120 accounts receivable", C483="720.2 Automobile - Insurance", C483="720.3 Automobile - License", C483="870.4 Rent - Insurance", C483="870.6 Rent - Property Tax", C483="870.7 Rent - Homeoffice", C483="870.9 Rent - Water"),
   0,
   IF(Dashboard!$F$5="Quick",
      IF(OR(C483="190 Automobile",C483="200 computer hardware",C483="210 Computer software",C483="220 Quickbooks software",C483="230 Office equipment",C483="240 Office furniture"),
         E483-(E483/(1+Dashboard!$F$4)),
         0
      ),
      IF(C483="750 Business promotion",
         E483-(E483/(1+4.793/100)),
         E483-(E483/(1+Dashboard!$F$4))
      )
   )
)</f>
        <v>0</v>
      </c>
      <c r="J483" s="26">
        <f>Bank3[[#This Row],[Money in/ (Money out)]]-Bank3[[#This Row],[GST/HST]]</f>
        <v>0</v>
      </c>
      <c r="L483" s="23">
        <f t="shared" si="15"/>
        <v>0</v>
      </c>
    </row>
    <row r="484" spans="4:12" x14ac:dyDescent="0.2">
      <c r="D484" s="397">
        <f>_xlfn.XLOOKUP(C:C,Table1[for Import to Bank Register dropdown],Table1[for Pivot],0,0,1)</f>
        <v>0</v>
      </c>
      <c r="E484" s="403"/>
      <c r="F484" s="146">
        <f t="shared" si="14"/>
        <v>3333333</v>
      </c>
      <c r="G484" s="375">
        <f>G483+Bank3[[#This Row],[Money in/ (Money out)]]</f>
        <v>0</v>
      </c>
      <c r="I484" s="376">
        <f>IF(OR(C484="150 Directors advances", C484="120 accounts receivable", C484="720.2 Automobile - Insurance", C484="720.3 Automobile - License", C484="870.4 Rent - Insurance", C484="870.6 Rent - Property Tax", C484="870.7 Rent - Homeoffice", C484="870.9 Rent - Water"),
   0,
   IF(Dashboard!$F$5="Quick",
      IF(OR(C484="190 Automobile",C484="200 computer hardware",C484="210 Computer software",C484="220 Quickbooks software",C484="230 Office equipment",C484="240 Office furniture"),
         E484-(E484/(1+Dashboard!$F$4)),
         0
      ),
      IF(C484="750 Business promotion",
         E484-(E484/(1+4.793/100)),
         E484-(E484/(1+Dashboard!$F$4))
      )
   )
)</f>
        <v>0</v>
      </c>
      <c r="J484" s="26">
        <f>Bank3[[#This Row],[Money in/ (Money out)]]-Bank3[[#This Row],[GST/HST]]</f>
        <v>0</v>
      </c>
      <c r="L484" s="23">
        <f t="shared" si="15"/>
        <v>0</v>
      </c>
    </row>
    <row r="485" spans="4:12" x14ac:dyDescent="0.2">
      <c r="D485" s="397">
        <f>_xlfn.XLOOKUP(C:C,Table1[for Import to Bank Register dropdown],Table1[for Pivot],0,0,1)</f>
        <v>0</v>
      </c>
      <c r="E485" s="403"/>
      <c r="F485" s="146">
        <f t="shared" si="14"/>
        <v>3333333</v>
      </c>
      <c r="G485" s="375">
        <f>G484+Bank3[[#This Row],[Money in/ (Money out)]]</f>
        <v>0</v>
      </c>
      <c r="I485" s="376">
        <f>IF(OR(C485="150 Directors advances", C485="120 accounts receivable", C485="720.2 Automobile - Insurance", C485="720.3 Automobile - License", C485="870.4 Rent - Insurance", C485="870.6 Rent - Property Tax", C485="870.7 Rent - Homeoffice", C485="870.9 Rent - Water"),
   0,
   IF(Dashboard!$F$5="Quick",
      IF(OR(C485="190 Automobile",C485="200 computer hardware",C485="210 Computer software",C485="220 Quickbooks software",C485="230 Office equipment",C485="240 Office furniture"),
         E485-(E485/(1+Dashboard!$F$4)),
         0
      ),
      IF(C485="750 Business promotion",
         E485-(E485/(1+4.793/100)),
         E485-(E485/(1+Dashboard!$F$4))
      )
   )
)</f>
        <v>0</v>
      </c>
      <c r="J485" s="26">
        <f>Bank3[[#This Row],[Money in/ (Money out)]]-Bank3[[#This Row],[GST/HST]]</f>
        <v>0</v>
      </c>
      <c r="L485" s="23">
        <f t="shared" si="15"/>
        <v>0</v>
      </c>
    </row>
    <row r="486" spans="4:12" x14ac:dyDescent="0.2">
      <c r="D486" s="397">
        <f>_xlfn.XLOOKUP(C:C,Table1[for Import to Bank Register dropdown],Table1[for Pivot],0,0,1)</f>
        <v>0</v>
      </c>
      <c r="E486" s="403"/>
      <c r="F486" s="146">
        <f t="shared" si="14"/>
        <v>3333333</v>
      </c>
      <c r="G486" s="375">
        <f>G485+Bank3[[#This Row],[Money in/ (Money out)]]</f>
        <v>0</v>
      </c>
      <c r="I486" s="376">
        <f>IF(OR(C486="150 Directors advances", C486="120 accounts receivable", C486="720.2 Automobile - Insurance", C486="720.3 Automobile - License", C486="870.4 Rent - Insurance", C486="870.6 Rent - Property Tax", C486="870.7 Rent - Homeoffice", C486="870.9 Rent - Water"),
   0,
   IF(Dashboard!$F$5="Quick",
      IF(OR(C486="190 Automobile",C486="200 computer hardware",C486="210 Computer software",C486="220 Quickbooks software",C486="230 Office equipment",C486="240 Office furniture"),
         E486-(E486/(1+Dashboard!$F$4)),
         0
      ),
      IF(C486="750 Business promotion",
         E486-(E486/(1+4.793/100)),
         E486-(E486/(1+Dashboard!$F$4))
      )
   )
)</f>
        <v>0</v>
      </c>
      <c r="J486" s="26">
        <f>Bank3[[#This Row],[Money in/ (Money out)]]-Bank3[[#This Row],[GST/HST]]</f>
        <v>0</v>
      </c>
      <c r="L486" s="23">
        <f t="shared" si="15"/>
        <v>0</v>
      </c>
    </row>
    <row r="487" spans="4:12" x14ac:dyDescent="0.2">
      <c r="D487" s="397">
        <f>_xlfn.XLOOKUP(C:C,Table1[for Import to Bank Register dropdown],Table1[for Pivot],0,0,1)</f>
        <v>0</v>
      </c>
      <c r="E487" s="403"/>
      <c r="F487" s="146">
        <f t="shared" si="14"/>
        <v>3333333</v>
      </c>
      <c r="G487" s="375">
        <f>G486+Bank3[[#This Row],[Money in/ (Money out)]]</f>
        <v>0</v>
      </c>
      <c r="I487" s="376">
        <f>IF(OR(C487="150 Directors advances", C487="120 accounts receivable", C487="720.2 Automobile - Insurance", C487="720.3 Automobile - License", C487="870.4 Rent - Insurance", C487="870.6 Rent - Property Tax", C487="870.7 Rent - Homeoffice", C487="870.9 Rent - Water"),
   0,
   IF(Dashboard!$F$5="Quick",
      IF(OR(C487="190 Automobile",C487="200 computer hardware",C487="210 Computer software",C487="220 Quickbooks software",C487="230 Office equipment",C487="240 Office furniture"),
         E487-(E487/(1+Dashboard!$F$4)),
         0
      ),
      IF(C487="750 Business promotion",
         E487-(E487/(1+4.793/100)),
         E487-(E487/(1+Dashboard!$F$4))
      )
   )
)</f>
        <v>0</v>
      </c>
      <c r="J487" s="26">
        <f>Bank3[[#This Row],[Money in/ (Money out)]]-Bank3[[#This Row],[GST/HST]]</f>
        <v>0</v>
      </c>
      <c r="L487" s="23">
        <f t="shared" si="15"/>
        <v>0</v>
      </c>
    </row>
    <row r="488" spans="4:12" x14ac:dyDescent="0.2">
      <c r="D488" s="397">
        <f>_xlfn.XLOOKUP(C:C,Table1[for Import to Bank Register dropdown],Table1[for Pivot],0,0,1)</f>
        <v>0</v>
      </c>
      <c r="E488" s="403"/>
      <c r="F488" s="146">
        <f t="shared" si="14"/>
        <v>3333333</v>
      </c>
      <c r="G488" s="375">
        <f>G487+Bank3[[#This Row],[Money in/ (Money out)]]</f>
        <v>0</v>
      </c>
      <c r="I488" s="376">
        <f>IF(OR(C488="150 Directors advances", C488="120 accounts receivable", C488="720.2 Automobile - Insurance", C488="720.3 Automobile - License", C488="870.4 Rent - Insurance", C488="870.6 Rent - Property Tax", C488="870.7 Rent - Homeoffice", C488="870.9 Rent - Water"),
   0,
   IF(Dashboard!$F$5="Quick",
      IF(OR(C488="190 Automobile",C488="200 computer hardware",C488="210 Computer software",C488="220 Quickbooks software",C488="230 Office equipment",C488="240 Office furniture"),
         E488-(E488/(1+Dashboard!$F$4)),
         0
      ),
      IF(C488="750 Business promotion",
         E488-(E488/(1+4.793/100)),
         E488-(E488/(1+Dashboard!$F$4))
      )
   )
)</f>
        <v>0</v>
      </c>
      <c r="J488" s="26">
        <f>Bank3[[#This Row],[Money in/ (Money out)]]-Bank3[[#This Row],[GST/HST]]</f>
        <v>0</v>
      </c>
      <c r="L488" s="23">
        <f t="shared" si="15"/>
        <v>0</v>
      </c>
    </row>
    <row r="489" spans="4:12" x14ac:dyDescent="0.2">
      <c r="D489" s="397">
        <f>_xlfn.XLOOKUP(C:C,Table1[for Import to Bank Register dropdown],Table1[for Pivot],0,0,1)</f>
        <v>0</v>
      </c>
      <c r="E489" s="403"/>
      <c r="F489" s="146">
        <f t="shared" si="14"/>
        <v>3333333</v>
      </c>
      <c r="G489" s="375">
        <f>G488+Bank3[[#This Row],[Money in/ (Money out)]]</f>
        <v>0</v>
      </c>
      <c r="I489" s="376">
        <f>IF(OR(C489="150 Directors advances", C489="120 accounts receivable", C489="720.2 Automobile - Insurance", C489="720.3 Automobile - License", C489="870.4 Rent - Insurance", C489="870.6 Rent - Property Tax", C489="870.7 Rent - Homeoffice", C489="870.9 Rent - Water"),
   0,
   IF(Dashboard!$F$5="Quick",
      IF(OR(C489="190 Automobile",C489="200 computer hardware",C489="210 Computer software",C489="220 Quickbooks software",C489="230 Office equipment",C489="240 Office furniture"),
         E489-(E489/(1+Dashboard!$F$4)),
         0
      ),
      IF(C489="750 Business promotion",
         E489-(E489/(1+4.793/100)),
         E489-(E489/(1+Dashboard!$F$4))
      )
   )
)</f>
        <v>0</v>
      </c>
      <c r="J489" s="26">
        <f>Bank3[[#This Row],[Money in/ (Money out)]]-Bank3[[#This Row],[GST/HST]]</f>
        <v>0</v>
      </c>
      <c r="L489" s="23">
        <f t="shared" si="15"/>
        <v>0</v>
      </c>
    </row>
    <row r="490" spans="4:12" x14ac:dyDescent="0.2">
      <c r="D490" s="397">
        <f>_xlfn.XLOOKUP(C:C,Table1[for Import to Bank Register dropdown],Table1[for Pivot],0,0,1)</f>
        <v>0</v>
      </c>
      <c r="E490" s="403"/>
      <c r="F490" s="146">
        <f t="shared" si="14"/>
        <v>3333333</v>
      </c>
      <c r="G490" s="375">
        <f>G489+Bank3[[#This Row],[Money in/ (Money out)]]</f>
        <v>0</v>
      </c>
      <c r="I490" s="376">
        <f>IF(OR(C490="150 Directors advances", C490="120 accounts receivable", C490="720.2 Automobile - Insurance", C490="720.3 Automobile - License", C490="870.4 Rent - Insurance", C490="870.6 Rent - Property Tax", C490="870.7 Rent - Homeoffice", C490="870.9 Rent - Water"),
   0,
   IF(Dashboard!$F$5="Quick",
      IF(OR(C490="190 Automobile",C490="200 computer hardware",C490="210 Computer software",C490="220 Quickbooks software",C490="230 Office equipment",C490="240 Office furniture"),
         E490-(E490/(1+Dashboard!$F$4)),
         0
      ),
      IF(C490="750 Business promotion",
         E490-(E490/(1+4.793/100)),
         E490-(E490/(1+Dashboard!$F$4))
      )
   )
)</f>
        <v>0</v>
      </c>
      <c r="J490" s="26">
        <f>Bank3[[#This Row],[Money in/ (Money out)]]-Bank3[[#This Row],[GST/HST]]</f>
        <v>0</v>
      </c>
      <c r="L490" s="23">
        <f t="shared" si="15"/>
        <v>0</v>
      </c>
    </row>
    <row r="491" spans="4:12" x14ac:dyDescent="0.2">
      <c r="D491" s="397">
        <f>_xlfn.XLOOKUP(C:C,Table1[for Import to Bank Register dropdown],Table1[for Pivot],0,0,1)</f>
        <v>0</v>
      </c>
      <c r="E491" s="403"/>
      <c r="F491" s="146">
        <f t="shared" si="14"/>
        <v>3333333</v>
      </c>
      <c r="G491" s="375">
        <f>G490+Bank3[[#This Row],[Money in/ (Money out)]]</f>
        <v>0</v>
      </c>
      <c r="I491" s="376">
        <f>IF(OR(C491="150 Directors advances", C491="120 accounts receivable", C491="720.2 Automobile - Insurance", C491="720.3 Automobile - License", C491="870.4 Rent - Insurance", C491="870.6 Rent - Property Tax", C491="870.7 Rent - Homeoffice", C491="870.9 Rent - Water"),
   0,
   IF(Dashboard!$F$5="Quick",
      IF(OR(C491="190 Automobile",C491="200 computer hardware",C491="210 Computer software",C491="220 Quickbooks software",C491="230 Office equipment",C491="240 Office furniture"),
         E491-(E491/(1+Dashboard!$F$4)),
         0
      ),
      IF(C491="750 Business promotion",
         E491-(E491/(1+4.793/100)),
         E491-(E491/(1+Dashboard!$F$4))
      )
   )
)</f>
        <v>0</v>
      </c>
      <c r="J491" s="26">
        <f>Bank3[[#This Row],[Money in/ (Money out)]]-Bank3[[#This Row],[GST/HST]]</f>
        <v>0</v>
      </c>
      <c r="L491" s="23">
        <f t="shared" si="15"/>
        <v>0</v>
      </c>
    </row>
    <row r="492" spans="4:12" x14ac:dyDescent="0.2">
      <c r="D492" s="397">
        <f>_xlfn.XLOOKUP(C:C,Table1[for Import to Bank Register dropdown],Table1[for Pivot],0,0,1)</f>
        <v>0</v>
      </c>
      <c r="E492" s="403"/>
      <c r="F492" s="146">
        <f t="shared" si="14"/>
        <v>3333333</v>
      </c>
      <c r="G492" s="375">
        <f>G491+Bank3[[#This Row],[Money in/ (Money out)]]</f>
        <v>0</v>
      </c>
      <c r="I492" s="376">
        <f>IF(OR(C492="150 Directors advances", C492="120 accounts receivable", C492="720.2 Automobile - Insurance", C492="720.3 Automobile - License", C492="870.4 Rent - Insurance", C492="870.6 Rent - Property Tax", C492="870.7 Rent - Homeoffice", C492="870.9 Rent - Water"),
   0,
   IF(Dashboard!$F$5="Quick",
      IF(OR(C492="190 Automobile",C492="200 computer hardware",C492="210 Computer software",C492="220 Quickbooks software",C492="230 Office equipment",C492="240 Office furniture"),
         E492-(E492/(1+Dashboard!$F$4)),
         0
      ),
      IF(C492="750 Business promotion",
         E492-(E492/(1+4.793/100)),
         E492-(E492/(1+Dashboard!$F$4))
      )
   )
)</f>
        <v>0</v>
      </c>
      <c r="J492" s="26">
        <f>Bank3[[#This Row],[Money in/ (Money out)]]-Bank3[[#This Row],[GST/HST]]</f>
        <v>0</v>
      </c>
      <c r="L492" s="23">
        <f t="shared" si="15"/>
        <v>0</v>
      </c>
    </row>
    <row r="493" spans="4:12" x14ac:dyDescent="0.2">
      <c r="D493" s="397">
        <f>_xlfn.XLOOKUP(C:C,Table1[for Import to Bank Register dropdown],Table1[for Pivot],0,0,1)</f>
        <v>0</v>
      </c>
      <c r="E493" s="403"/>
      <c r="F493" s="146">
        <f t="shared" si="14"/>
        <v>3333333</v>
      </c>
      <c r="G493" s="375">
        <f>G492+Bank3[[#This Row],[Money in/ (Money out)]]</f>
        <v>0</v>
      </c>
      <c r="I493" s="376">
        <f>IF(OR(C493="150 Directors advances", C493="120 accounts receivable", C493="720.2 Automobile - Insurance", C493="720.3 Automobile - License", C493="870.4 Rent - Insurance", C493="870.6 Rent - Property Tax", C493="870.7 Rent - Homeoffice", C493="870.9 Rent - Water"),
   0,
   IF(Dashboard!$F$5="Quick",
      IF(OR(C493="190 Automobile",C493="200 computer hardware",C493="210 Computer software",C493="220 Quickbooks software",C493="230 Office equipment",C493="240 Office furniture"),
         E493-(E493/(1+Dashboard!$F$4)),
         0
      ),
      IF(C493="750 Business promotion",
         E493-(E493/(1+4.793/100)),
         E493-(E493/(1+Dashboard!$F$4))
      )
   )
)</f>
        <v>0</v>
      </c>
      <c r="J493" s="26">
        <f>Bank3[[#This Row],[Money in/ (Money out)]]-Bank3[[#This Row],[GST/HST]]</f>
        <v>0</v>
      </c>
      <c r="L493" s="23">
        <f t="shared" si="15"/>
        <v>0</v>
      </c>
    </row>
    <row r="494" spans="4:12" x14ac:dyDescent="0.2">
      <c r="D494" s="397">
        <f>_xlfn.XLOOKUP(C:C,Table1[for Import to Bank Register dropdown],Table1[for Pivot],0,0,1)</f>
        <v>0</v>
      </c>
      <c r="E494" s="403"/>
      <c r="F494" s="146">
        <f t="shared" si="14"/>
        <v>3333333</v>
      </c>
      <c r="G494" s="375">
        <f>G493+Bank3[[#This Row],[Money in/ (Money out)]]</f>
        <v>0</v>
      </c>
      <c r="I494" s="376">
        <f>IF(OR(C494="150 Directors advances", C494="120 accounts receivable", C494="720.2 Automobile - Insurance", C494="720.3 Automobile - License", C494="870.4 Rent - Insurance", C494="870.6 Rent - Property Tax", C494="870.7 Rent - Homeoffice", C494="870.9 Rent - Water"),
   0,
   IF(Dashboard!$F$5="Quick",
      IF(OR(C494="190 Automobile",C494="200 computer hardware",C494="210 Computer software",C494="220 Quickbooks software",C494="230 Office equipment",C494="240 Office furniture"),
         E494-(E494/(1+Dashboard!$F$4)),
         0
      ),
      IF(C494="750 Business promotion",
         E494-(E494/(1+4.793/100)),
         E494-(E494/(1+Dashboard!$F$4))
      )
   )
)</f>
        <v>0</v>
      </c>
      <c r="J494" s="26">
        <f>Bank3[[#This Row],[Money in/ (Money out)]]-Bank3[[#This Row],[GST/HST]]</f>
        <v>0</v>
      </c>
      <c r="L494" s="23">
        <f t="shared" si="15"/>
        <v>0</v>
      </c>
    </row>
    <row r="495" spans="4:12" x14ac:dyDescent="0.2">
      <c r="D495" s="397">
        <f>_xlfn.XLOOKUP(C:C,Table1[for Import to Bank Register dropdown],Table1[for Pivot],0,0,1)</f>
        <v>0</v>
      </c>
      <c r="E495" s="403"/>
      <c r="F495" s="146">
        <f t="shared" si="14"/>
        <v>3333333</v>
      </c>
      <c r="G495" s="375">
        <f>G494+Bank3[[#This Row],[Money in/ (Money out)]]</f>
        <v>0</v>
      </c>
      <c r="I495" s="376">
        <f>IF(OR(C495="150 Directors advances", C495="120 accounts receivable", C495="720.2 Automobile - Insurance", C495="720.3 Automobile - License", C495="870.4 Rent - Insurance", C495="870.6 Rent - Property Tax", C495="870.7 Rent - Homeoffice", C495="870.9 Rent - Water"),
   0,
   IF(Dashboard!$F$5="Quick",
      IF(OR(C495="190 Automobile",C495="200 computer hardware",C495="210 Computer software",C495="220 Quickbooks software",C495="230 Office equipment",C495="240 Office furniture"),
         E495-(E495/(1+Dashboard!$F$4)),
         0
      ),
      IF(C495="750 Business promotion",
         E495-(E495/(1+4.793/100)),
         E495-(E495/(1+Dashboard!$F$4))
      )
   )
)</f>
        <v>0</v>
      </c>
      <c r="J495" s="26">
        <f>Bank3[[#This Row],[Money in/ (Money out)]]-Bank3[[#This Row],[GST/HST]]</f>
        <v>0</v>
      </c>
      <c r="L495" s="23">
        <f t="shared" si="15"/>
        <v>0</v>
      </c>
    </row>
    <row r="496" spans="4:12" x14ac:dyDescent="0.2">
      <c r="D496" s="397">
        <f>_xlfn.XLOOKUP(C:C,Table1[for Import to Bank Register dropdown],Table1[for Pivot],0,0,1)</f>
        <v>0</v>
      </c>
      <c r="E496" s="403"/>
      <c r="F496" s="146">
        <f t="shared" si="14"/>
        <v>3333333</v>
      </c>
      <c r="G496" s="375">
        <f>G495+Bank3[[#This Row],[Money in/ (Money out)]]</f>
        <v>0</v>
      </c>
      <c r="I496" s="376">
        <f>IF(OR(C496="150 Directors advances", C496="120 accounts receivable", C496="720.2 Automobile - Insurance", C496="720.3 Automobile - License", C496="870.4 Rent - Insurance", C496="870.6 Rent - Property Tax", C496="870.7 Rent - Homeoffice", C496="870.9 Rent - Water"),
   0,
   IF(Dashboard!$F$5="Quick",
      IF(OR(C496="190 Automobile",C496="200 computer hardware",C496="210 Computer software",C496="220 Quickbooks software",C496="230 Office equipment",C496="240 Office furniture"),
         E496-(E496/(1+Dashboard!$F$4)),
         0
      ),
      IF(C496="750 Business promotion",
         E496-(E496/(1+4.793/100)),
         E496-(E496/(1+Dashboard!$F$4))
      )
   )
)</f>
        <v>0</v>
      </c>
      <c r="J496" s="26">
        <f>Bank3[[#This Row],[Money in/ (Money out)]]-Bank3[[#This Row],[GST/HST]]</f>
        <v>0</v>
      </c>
      <c r="L496" s="23">
        <f t="shared" si="15"/>
        <v>0</v>
      </c>
    </row>
    <row r="497" spans="4:12" x14ac:dyDescent="0.2">
      <c r="D497" s="397">
        <f>_xlfn.XLOOKUP(C:C,Table1[for Import to Bank Register dropdown],Table1[for Pivot],0,0,1)</f>
        <v>0</v>
      </c>
      <c r="E497" s="403"/>
      <c r="F497" s="146">
        <f t="shared" si="14"/>
        <v>3333333</v>
      </c>
      <c r="G497" s="375">
        <f>G496+Bank3[[#This Row],[Money in/ (Money out)]]</f>
        <v>0</v>
      </c>
      <c r="I497" s="376">
        <f>IF(OR(C497="150 Directors advances", C497="120 accounts receivable", C497="720.2 Automobile - Insurance", C497="720.3 Automobile - License", C497="870.4 Rent - Insurance", C497="870.6 Rent - Property Tax", C497="870.7 Rent - Homeoffice", C497="870.9 Rent - Water"),
   0,
   IF(Dashboard!$F$5="Quick",
      IF(OR(C497="190 Automobile",C497="200 computer hardware",C497="210 Computer software",C497="220 Quickbooks software",C497="230 Office equipment",C497="240 Office furniture"),
         E497-(E497/(1+Dashboard!$F$4)),
         0
      ),
      IF(C497="750 Business promotion",
         E497-(E497/(1+4.793/100)),
         E497-(E497/(1+Dashboard!$F$4))
      )
   )
)</f>
        <v>0</v>
      </c>
      <c r="J497" s="26">
        <f>Bank3[[#This Row],[Money in/ (Money out)]]-Bank3[[#This Row],[GST/HST]]</f>
        <v>0</v>
      </c>
      <c r="L497" s="23">
        <f t="shared" si="15"/>
        <v>0</v>
      </c>
    </row>
    <row r="498" spans="4:12" x14ac:dyDescent="0.2">
      <c r="D498" s="397">
        <f>_xlfn.XLOOKUP(C:C,Table1[for Import to Bank Register dropdown],Table1[for Pivot],0,0,1)</f>
        <v>0</v>
      </c>
      <c r="E498" s="403"/>
      <c r="F498" s="146">
        <f t="shared" si="14"/>
        <v>3333333</v>
      </c>
      <c r="G498" s="375">
        <f>G497+Bank3[[#This Row],[Money in/ (Money out)]]</f>
        <v>0</v>
      </c>
      <c r="I498" s="376">
        <f>IF(OR(C498="150 Directors advances", C498="120 accounts receivable", C498="720.2 Automobile - Insurance", C498="720.3 Automobile - License", C498="870.4 Rent - Insurance", C498="870.6 Rent - Property Tax", C498="870.7 Rent - Homeoffice", C498="870.9 Rent - Water"),
   0,
   IF(Dashboard!$F$5="Quick",
      IF(OR(C498="190 Automobile",C498="200 computer hardware",C498="210 Computer software",C498="220 Quickbooks software",C498="230 Office equipment",C498="240 Office furniture"),
         E498-(E498/(1+Dashboard!$F$4)),
         0
      ),
      IF(C498="750 Business promotion",
         E498-(E498/(1+4.793/100)),
         E498-(E498/(1+Dashboard!$F$4))
      )
   )
)</f>
        <v>0</v>
      </c>
      <c r="J498" s="26">
        <f>Bank3[[#This Row],[Money in/ (Money out)]]-Bank3[[#This Row],[GST/HST]]</f>
        <v>0</v>
      </c>
      <c r="L498" s="23">
        <f t="shared" si="15"/>
        <v>0</v>
      </c>
    </row>
    <row r="499" spans="4:12" x14ac:dyDescent="0.2">
      <c r="D499" s="397">
        <f>_xlfn.XLOOKUP(C:C,Table1[for Import to Bank Register dropdown],Table1[for Pivot],0,0,1)</f>
        <v>0</v>
      </c>
      <c r="E499" s="403"/>
      <c r="F499" s="146">
        <f t="shared" si="14"/>
        <v>3333333</v>
      </c>
      <c r="G499" s="375">
        <f>G498+Bank3[[#This Row],[Money in/ (Money out)]]</f>
        <v>0</v>
      </c>
      <c r="I499" s="376">
        <f>IF(OR(C499="150 Directors advances", C499="120 accounts receivable", C499="720.2 Automobile - Insurance", C499="720.3 Automobile - License", C499="870.4 Rent - Insurance", C499="870.6 Rent - Property Tax", C499="870.7 Rent - Homeoffice", C499="870.9 Rent - Water"),
   0,
   IF(Dashboard!$F$5="Quick",
      IF(OR(C499="190 Automobile",C499="200 computer hardware",C499="210 Computer software",C499="220 Quickbooks software",C499="230 Office equipment",C499="240 Office furniture"),
         E499-(E499/(1+Dashboard!$F$4)),
         0
      ),
      IF(C499="750 Business promotion",
         E499-(E499/(1+4.793/100)),
         E499-(E499/(1+Dashboard!$F$4))
      )
   )
)</f>
        <v>0</v>
      </c>
      <c r="J499" s="26">
        <f>Bank3[[#This Row],[Money in/ (Money out)]]-Bank3[[#This Row],[GST/HST]]</f>
        <v>0</v>
      </c>
      <c r="L499" s="23">
        <f t="shared" si="15"/>
        <v>0</v>
      </c>
    </row>
    <row r="500" spans="4:12" x14ac:dyDescent="0.2">
      <c r="D500" s="397">
        <f>_xlfn.XLOOKUP(C:C,Table1[for Import to Bank Register dropdown],Table1[for Pivot],0,0,1)</f>
        <v>0</v>
      </c>
      <c r="E500" s="403"/>
      <c r="F500" s="146">
        <f t="shared" si="14"/>
        <v>3333333</v>
      </c>
      <c r="G500" s="375">
        <f>G499+Bank3[[#This Row],[Money in/ (Money out)]]</f>
        <v>0</v>
      </c>
      <c r="I500" s="376">
        <f>IF(OR(C500="150 Directors advances", C500="120 accounts receivable", C500="720.2 Automobile - Insurance", C500="720.3 Automobile - License", C500="870.4 Rent - Insurance", C500="870.6 Rent - Property Tax", C500="870.7 Rent - Homeoffice", C500="870.9 Rent - Water"),
   0,
   IF(Dashboard!$F$5="Quick",
      IF(OR(C500="190 Automobile",C500="200 computer hardware",C500="210 Computer software",C500="220 Quickbooks software",C500="230 Office equipment",C500="240 Office furniture"),
         E500-(E500/(1+Dashboard!$F$4)),
         0
      ),
      IF(C500="750 Business promotion",
         E500-(E500/(1+4.793/100)),
         E500-(E500/(1+Dashboard!$F$4))
      )
   )
)</f>
        <v>0</v>
      </c>
      <c r="J500" s="26">
        <f>Bank3[[#This Row],[Money in/ (Money out)]]-Bank3[[#This Row],[GST/HST]]</f>
        <v>0</v>
      </c>
      <c r="L500" s="23">
        <f t="shared" si="15"/>
        <v>0</v>
      </c>
    </row>
    <row r="501" spans="4:12" x14ac:dyDescent="0.2">
      <c r="D501" s="397">
        <f>_xlfn.XLOOKUP(C:C,Table1[for Import to Bank Register dropdown],Table1[for Pivot],0,0,1)</f>
        <v>0</v>
      </c>
      <c r="E501" s="403"/>
      <c r="F501" s="146">
        <f t="shared" si="14"/>
        <v>3333333</v>
      </c>
      <c r="G501" s="375">
        <f>G500+Bank3[[#This Row],[Money in/ (Money out)]]</f>
        <v>0</v>
      </c>
      <c r="I501" s="376">
        <f>IF(OR(C501="150 Directors advances", C501="120 accounts receivable", C501="720.2 Automobile - Insurance", C501="720.3 Automobile - License", C501="870.4 Rent - Insurance", C501="870.6 Rent - Property Tax", C501="870.7 Rent - Homeoffice", C501="870.9 Rent - Water"),
   0,
   IF(Dashboard!$F$5="Quick",
      IF(OR(C501="190 Automobile",C501="200 computer hardware",C501="210 Computer software",C501="220 Quickbooks software",C501="230 Office equipment",C501="240 Office furniture"),
         E501-(E501/(1+Dashboard!$F$4)),
         0
      ),
      IF(C501="750 Business promotion",
         E501-(E501/(1+4.793/100)),
         E501-(E501/(1+Dashboard!$F$4))
      )
   )
)</f>
        <v>0</v>
      </c>
      <c r="J501" s="26">
        <f>Bank3[[#This Row],[Money in/ (Money out)]]-Bank3[[#This Row],[GST/HST]]</f>
        <v>0</v>
      </c>
      <c r="L501" s="23">
        <f t="shared" si="15"/>
        <v>0</v>
      </c>
    </row>
    <row r="502" spans="4:12" x14ac:dyDescent="0.2">
      <c r="D502" s="397">
        <f>_xlfn.XLOOKUP(C:C,Table1[for Import to Bank Register dropdown],Table1[for Pivot],0,0,1)</f>
        <v>0</v>
      </c>
      <c r="E502" s="403"/>
      <c r="F502" s="146">
        <f t="shared" si="14"/>
        <v>3333333</v>
      </c>
      <c r="G502" s="375">
        <f>G501+Bank3[[#This Row],[Money in/ (Money out)]]</f>
        <v>0</v>
      </c>
      <c r="I502" s="376">
        <f>IF(OR(C502="150 Directors advances", C502="120 accounts receivable", C502="720.2 Automobile - Insurance", C502="720.3 Automobile - License", C502="870.4 Rent - Insurance", C502="870.6 Rent - Property Tax", C502="870.7 Rent - Homeoffice", C502="870.9 Rent - Water"),
   0,
   IF(Dashboard!$F$5="Quick",
      IF(OR(C502="190 Automobile",C502="200 computer hardware",C502="210 Computer software",C502="220 Quickbooks software",C502="230 Office equipment",C502="240 Office furniture"),
         E502-(E502/(1+Dashboard!$F$4)),
         0
      ),
      IF(C502="750 Business promotion",
         E502-(E502/(1+4.793/100)),
         E502-(E502/(1+Dashboard!$F$4))
      )
   )
)</f>
        <v>0</v>
      </c>
      <c r="J502" s="26">
        <f>Bank3[[#This Row],[Money in/ (Money out)]]-Bank3[[#This Row],[GST/HST]]</f>
        <v>0</v>
      </c>
      <c r="L502" s="23">
        <f t="shared" si="15"/>
        <v>0</v>
      </c>
    </row>
    <row r="503" spans="4:12" x14ac:dyDescent="0.2">
      <c r="D503" s="397">
        <f>_xlfn.XLOOKUP(C:C,Table1[for Import to Bank Register dropdown],Table1[for Pivot],0,0,1)</f>
        <v>0</v>
      </c>
      <c r="E503" s="403"/>
      <c r="F503" s="146">
        <f t="shared" si="14"/>
        <v>3333333</v>
      </c>
      <c r="G503" s="375">
        <f>G502+Bank3[[#This Row],[Money in/ (Money out)]]</f>
        <v>0</v>
      </c>
      <c r="I503" s="376">
        <f>IF(OR(C503="150 Directors advances", C503="120 accounts receivable", C503="720.2 Automobile - Insurance", C503="720.3 Automobile - License", C503="870.4 Rent - Insurance", C503="870.6 Rent - Property Tax", C503="870.7 Rent - Homeoffice", C503="870.9 Rent - Water"),
   0,
   IF(Dashboard!$F$5="Quick",
      IF(OR(C503="190 Automobile",C503="200 computer hardware",C503="210 Computer software",C503="220 Quickbooks software",C503="230 Office equipment",C503="240 Office furniture"),
         E503-(E503/(1+Dashboard!$F$4)),
         0
      ),
      IF(C503="750 Business promotion",
         E503-(E503/(1+4.793/100)),
         E503-(E503/(1+Dashboard!$F$4))
      )
   )
)</f>
        <v>0</v>
      </c>
      <c r="J503" s="26">
        <f>Bank3[[#This Row],[Money in/ (Money out)]]-Bank3[[#This Row],[GST/HST]]</f>
        <v>0</v>
      </c>
      <c r="L503" s="23">
        <f t="shared" si="15"/>
        <v>0</v>
      </c>
    </row>
    <row r="504" spans="4:12" x14ac:dyDescent="0.2">
      <c r="D504" s="397">
        <f>_xlfn.XLOOKUP(C:C,Table1[for Import to Bank Register dropdown],Table1[for Pivot],0,0,1)</f>
        <v>0</v>
      </c>
      <c r="E504" s="403"/>
      <c r="F504" s="146">
        <f t="shared" si="14"/>
        <v>3333333</v>
      </c>
      <c r="G504" s="375">
        <f>G503+Bank3[[#This Row],[Money in/ (Money out)]]</f>
        <v>0</v>
      </c>
      <c r="I504" s="376">
        <f>IF(OR(C504="150 Directors advances", C504="120 accounts receivable", C504="720.2 Automobile - Insurance", C504="720.3 Automobile - License", C504="870.4 Rent - Insurance", C504="870.6 Rent - Property Tax", C504="870.7 Rent - Homeoffice", C504="870.9 Rent - Water"),
   0,
   IF(Dashboard!$F$5="Quick",
      IF(OR(C504="190 Automobile",C504="200 computer hardware",C504="210 Computer software",C504="220 Quickbooks software",C504="230 Office equipment",C504="240 Office furniture"),
         E504-(E504/(1+Dashboard!$F$4)),
         0
      ),
      IF(C504="750 Business promotion",
         E504-(E504/(1+4.793/100)),
         E504-(E504/(1+Dashboard!$F$4))
      )
   )
)</f>
        <v>0</v>
      </c>
      <c r="J504" s="26">
        <f>Bank3[[#This Row],[Money in/ (Money out)]]-Bank3[[#This Row],[GST/HST]]</f>
        <v>0</v>
      </c>
      <c r="L504" s="23">
        <f t="shared" si="15"/>
        <v>0</v>
      </c>
    </row>
    <row r="505" spans="4:12" x14ac:dyDescent="0.2">
      <c r="D505" s="397">
        <f>_xlfn.XLOOKUP(C:C,Table1[for Import to Bank Register dropdown],Table1[for Pivot],0,0,1)</f>
        <v>0</v>
      </c>
      <c r="E505" s="403"/>
      <c r="F505" s="146">
        <f t="shared" si="14"/>
        <v>3333333</v>
      </c>
      <c r="G505" s="375">
        <f>G504+Bank3[[#This Row],[Money in/ (Money out)]]</f>
        <v>0</v>
      </c>
      <c r="I505" s="376">
        <f>IF(OR(C505="150 Directors advances", C505="120 accounts receivable", C505="720.2 Automobile - Insurance", C505="720.3 Automobile - License", C505="870.4 Rent - Insurance", C505="870.6 Rent - Property Tax", C505="870.7 Rent - Homeoffice", C505="870.9 Rent - Water"),
   0,
   IF(Dashboard!$F$5="Quick",
      IF(OR(C505="190 Automobile",C505="200 computer hardware",C505="210 Computer software",C505="220 Quickbooks software",C505="230 Office equipment",C505="240 Office furniture"),
         E505-(E505/(1+Dashboard!$F$4)),
         0
      ),
      IF(C505="750 Business promotion",
         E505-(E505/(1+4.793/100)),
         E505-(E505/(1+Dashboard!$F$4))
      )
   )
)</f>
        <v>0</v>
      </c>
      <c r="J505" s="26">
        <f>Bank3[[#This Row],[Money in/ (Money out)]]-Bank3[[#This Row],[GST/HST]]</f>
        <v>0</v>
      </c>
      <c r="L505" s="23">
        <f t="shared" si="15"/>
        <v>0</v>
      </c>
    </row>
    <row r="506" spans="4:12" x14ac:dyDescent="0.2">
      <c r="D506" s="397">
        <f>_xlfn.XLOOKUP(C:C,Table1[for Import to Bank Register dropdown],Table1[for Pivot],0,0,1)</f>
        <v>0</v>
      </c>
      <c r="E506" s="403"/>
      <c r="F506" s="146">
        <f t="shared" si="14"/>
        <v>3333333</v>
      </c>
      <c r="G506" s="375">
        <f>G505+Bank3[[#This Row],[Money in/ (Money out)]]</f>
        <v>0</v>
      </c>
      <c r="I506" s="376">
        <f>IF(OR(C506="150 Directors advances", C506="120 accounts receivable", C506="720.2 Automobile - Insurance", C506="720.3 Automobile - License", C506="870.4 Rent - Insurance", C506="870.6 Rent - Property Tax", C506="870.7 Rent - Homeoffice", C506="870.9 Rent - Water"),
   0,
   IF(Dashboard!$F$5="Quick",
      IF(OR(C506="190 Automobile",C506="200 computer hardware",C506="210 Computer software",C506="220 Quickbooks software",C506="230 Office equipment",C506="240 Office furniture"),
         E506-(E506/(1+Dashboard!$F$4)),
         0
      ),
      IF(C506="750 Business promotion",
         E506-(E506/(1+4.793/100)),
         E506-(E506/(1+Dashboard!$F$4))
      )
   )
)</f>
        <v>0</v>
      </c>
      <c r="J506" s="26">
        <f>Bank3[[#This Row],[Money in/ (Money out)]]-Bank3[[#This Row],[GST/HST]]</f>
        <v>0</v>
      </c>
      <c r="L506" s="23">
        <f t="shared" si="15"/>
        <v>0</v>
      </c>
    </row>
    <row r="507" spans="4:12" x14ac:dyDescent="0.2">
      <c r="D507" s="397">
        <f>_xlfn.XLOOKUP(C:C,Table1[for Import to Bank Register dropdown],Table1[for Pivot],0,0,1)</f>
        <v>0</v>
      </c>
      <c r="E507" s="403"/>
      <c r="F507" s="146">
        <f t="shared" si="14"/>
        <v>3333333</v>
      </c>
      <c r="G507" s="375">
        <f>G506+Bank3[[#This Row],[Money in/ (Money out)]]</f>
        <v>0</v>
      </c>
      <c r="I507" s="376">
        <f>IF(OR(C507="150 Directors advances", C507="120 accounts receivable", C507="720.2 Automobile - Insurance", C507="720.3 Automobile - License", C507="870.4 Rent - Insurance", C507="870.6 Rent - Property Tax", C507="870.7 Rent - Homeoffice", C507="870.9 Rent - Water"),
   0,
   IF(Dashboard!$F$5="Quick",
      IF(OR(C507="190 Automobile",C507="200 computer hardware",C507="210 Computer software",C507="220 Quickbooks software",C507="230 Office equipment",C507="240 Office furniture"),
         E507-(E507/(1+Dashboard!$F$4)),
         0
      ),
      IF(C507="750 Business promotion",
         E507-(E507/(1+4.793/100)),
         E507-(E507/(1+Dashboard!$F$4))
      )
   )
)</f>
        <v>0</v>
      </c>
      <c r="J507" s="26">
        <f>Bank3[[#This Row],[Money in/ (Money out)]]-Bank3[[#This Row],[GST/HST]]</f>
        <v>0</v>
      </c>
      <c r="L507" s="23">
        <f t="shared" si="15"/>
        <v>0</v>
      </c>
    </row>
    <row r="508" spans="4:12" x14ac:dyDescent="0.2">
      <c r="D508" s="397">
        <f>_xlfn.XLOOKUP(C:C,Table1[for Import to Bank Register dropdown],Table1[for Pivot],0,0,1)</f>
        <v>0</v>
      </c>
      <c r="E508" s="403"/>
      <c r="F508" s="146">
        <f t="shared" si="14"/>
        <v>3333333</v>
      </c>
      <c r="G508" s="375">
        <f>G507+Bank3[[#This Row],[Money in/ (Money out)]]</f>
        <v>0</v>
      </c>
      <c r="I508" s="376">
        <f>IF(OR(C508="150 Directors advances", C508="120 accounts receivable", C508="720.2 Automobile - Insurance", C508="720.3 Automobile - License", C508="870.4 Rent - Insurance", C508="870.6 Rent - Property Tax", C508="870.7 Rent - Homeoffice", C508="870.9 Rent - Water"),
   0,
   IF(Dashboard!$F$5="Quick",
      IF(OR(C508="190 Automobile",C508="200 computer hardware",C508="210 Computer software",C508="220 Quickbooks software",C508="230 Office equipment",C508="240 Office furniture"),
         E508-(E508/(1+Dashboard!$F$4)),
         0
      ),
      IF(C508="750 Business promotion",
         E508-(E508/(1+4.793/100)),
         E508-(E508/(1+Dashboard!$F$4))
      )
   )
)</f>
        <v>0</v>
      </c>
      <c r="J508" s="26">
        <f>Bank3[[#This Row],[Money in/ (Money out)]]-Bank3[[#This Row],[GST/HST]]</f>
        <v>0</v>
      </c>
      <c r="L508" s="23">
        <f t="shared" si="15"/>
        <v>0</v>
      </c>
    </row>
    <row r="509" spans="4:12" x14ac:dyDescent="0.2">
      <c r="D509" s="397">
        <f>_xlfn.XLOOKUP(C:C,Table1[for Import to Bank Register dropdown],Table1[for Pivot],0,0,1)</f>
        <v>0</v>
      </c>
      <c r="E509" s="403"/>
      <c r="F509" s="146">
        <f t="shared" si="14"/>
        <v>3333333</v>
      </c>
      <c r="G509" s="375">
        <f>G508+Bank3[[#This Row],[Money in/ (Money out)]]</f>
        <v>0</v>
      </c>
      <c r="I509" s="376">
        <f>IF(OR(C509="150 Directors advances", C509="120 accounts receivable", C509="720.2 Automobile - Insurance", C509="720.3 Automobile - License", C509="870.4 Rent - Insurance", C509="870.6 Rent - Property Tax", C509="870.7 Rent - Homeoffice", C509="870.9 Rent - Water"),
   0,
   IF(Dashboard!$F$5="Quick",
      IF(OR(C509="190 Automobile",C509="200 computer hardware",C509="210 Computer software",C509="220 Quickbooks software",C509="230 Office equipment",C509="240 Office furniture"),
         E509-(E509/(1+Dashboard!$F$4)),
         0
      ),
      IF(C509="750 Business promotion",
         E509-(E509/(1+4.793/100)),
         E509-(E509/(1+Dashboard!$F$4))
      )
   )
)</f>
        <v>0</v>
      </c>
      <c r="J509" s="26">
        <f>Bank3[[#This Row],[Money in/ (Money out)]]-Bank3[[#This Row],[GST/HST]]</f>
        <v>0</v>
      </c>
      <c r="L509" s="23">
        <f t="shared" si="15"/>
        <v>0</v>
      </c>
    </row>
    <row r="510" spans="4:12" x14ac:dyDescent="0.2">
      <c r="D510" s="397">
        <f>_xlfn.XLOOKUP(C:C,Table1[for Import to Bank Register dropdown],Table1[for Pivot],0,0,1)</f>
        <v>0</v>
      </c>
      <c r="E510" s="403"/>
      <c r="F510" s="146">
        <f t="shared" si="14"/>
        <v>3333333</v>
      </c>
      <c r="G510" s="375">
        <f>G509+Bank3[[#This Row],[Money in/ (Money out)]]</f>
        <v>0</v>
      </c>
      <c r="I510" s="376">
        <f>IF(OR(C510="150 Directors advances", C510="120 accounts receivable", C510="720.2 Automobile - Insurance", C510="720.3 Automobile - License", C510="870.4 Rent - Insurance", C510="870.6 Rent - Property Tax", C510="870.7 Rent - Homeoffice", C510="870.9 Rent - Water"),
   0,
   IF(Dashboard!$F$5="Quick",
      IF(OR(C510="190 Automobile",C510="200 computer hardware",C510="210 Computer software",C510="220 Quickbooks software",C510="230 Office equipment",C510="240 Office furniture"),
         E510-(E510/(1+Dashboard!$F$4)),
         0
      ),
      IF(C510="750 Business promotion",
         E510-(E510/(1+4.793/100)),
         E510-(E510/(1+Dashboard!$F$4))
      )
   )
)</f>
        <v>0</v>
      </c>
      <c r="J510" s="26">
        <f>Bank3[[#This Row],[Money in/ (Money out)]]-Bank3[[#This Row],[GST/HST]]</f>
        <v>0</v>
      </c>
      <c r="L510" s="23">
        <f t="shared" si="15"/>
        <v>0</v>
      </c>
    </row>
    <row r="511" spans="4:12" x14ac:dyDescent="0.2">
      <c r="D511" s="397">
        <f>_xlfn.XLOOKUP(C:C,Table1[for Import to Bank Register dropdown],Table1[for Pivot],0,0,1)</f>
        <v>0</v>
      </c>
      <c r="E511" s="403"/>
      <c r="F511" s="146">
        <f t="shared" si="14"/>
        <v>3333333</v>
      </c>
      <c r="G511" s="375">
        <f>G510+Bank3[[#This Row],[Money in/ (Money out)]]</f>
        <v>0</v>
      </c>
      <c r="I511" s="376">
        <f>IF(OR(C511="150 Directors advances", C511="120 accounts receivable", C511="720.2 Automobile - Insurance", C511="720.3 Automobile - License", C511="870.4 Rent - Insurance", C511="870.6 Rent - Property Tax", C511="870.7 Rent - Homeoffice", C511="870.9 Rent - Water"),
   0,
   IF(Dashboard!$F$5="Quick",
      IF(OR(C511="190 Automobile",C511="200 computer hardware",C511="210 Computer software",C511="220 Quickbooks software",C511="230 Office equipment",C511="240 Office furniture"),
         E511-(E511/(1+Dashboard!$F$4)),
         0
      ),
      IF(C511="750 Business promotion",
         E511-(E511/(1+4.793/100)),
         E511-(E511/(1+Dashboard!$F$4))
      )
   )
)</f>
        <v>0</v>
      </c>
      <c r="J511" s="26">
        <f>Bank3[[#This Row],[Money in/ (Money out)]]-Bank3[[#This Row],[GST/HST]]</f>
        <v>0</v>
      </c>
      <c r="L511" s="23">
        <f t="shared" si="15"/>
        <v>0</v>
      </c>
    </row>
    <row r="512" spans="4:12" x14ac:dyDescent="0.2">
      <c r="D512" s="397">
        <f>_xlfn.XLOOKUP(C:C,Table1[for Import to Bank Register dropdown],Table1[for Pivot],0,0,1)</f>
        <v>0</v>
      </c>
      <c r="E512" s="403"/>
      <c r="F512" s="146">
        <f t="shared" si="14"/>
        <v>3333333</v>
      </c>
      <c r="G512" s="375">
        <f>G511+Bank3[[#This Row],[Money in/ (Money out)]]</f>
        <v>0</v>
      </c>
      <c r="I512" s="376">
        <f>IF(OR(C512="150 Directors advances", C512="120 accounts receivable", C512="720.2 Automobile - Insurance", C512="720.3 Automobile - License", C512="870.4 Rent - Insurance", C512="870.6 Rent - Property Tax", C512="870.7 Rent - Homeoffice", C512="870.9 Rent - Water"),
   0,
   IF(Dashboard!$F$5="Quick",
      IF(OR(C512="190 Automobile",C512="200 computer hardware",C512="210 Computer software",C512="220 Quickbooks software",C512="230 Office equipment",C512="240 Office furniture"),
         E512-(E512/(1+Dashboard!$F$4)),
         0
      ),
      IF(C512="750 Business promotion",
         E512-(E512/(1+4.793/100)),
         E512-(E512/(1+Dashboard!$F$4))
      )
   )
)</f>
        <v>0</v>
      </c>
      <c r="J512" s="26">
        <f>Bank3[[#This Row],[Money in/ (Money out)]]-Bank3[[#This Row],[GST/HST]]</f>
        <v>0</v>
      </c>
      <c r="L512" s="23">
        <f t="shared" si="15"/>
        <v>0</v>
      </c>
    </row>
    <row r="513" spans="4:12" x14ac:dyDescent="0.2">
      <c r="D513" s="397">
        <f>_xlfn.XLOOKUP(C:C,Table1[for Import to Bank Register dropdown],Table1[for Pivot],0,0,1)</f>
        <v>0</v>
      </c>
      <c r="E513" s="403"/>
      <c r="F513" s="146">
        <f t="shared" si="14"/>
        <v>3333333</v>
      </c>
      <c r="G513" s="375">
        <f>G512+Bank3[[#This Row],[Money in/ (Money out)]]</f>
        <v>0</v>
      </c>
      <c r="I513" s="376">
        <f>IF(OR(C513="150 Directors advances", C513="120 accounts receivable", C513="720.2 Automobile - Insurance", C513="720.3 Automobile - License", C513="870.4 Rent - Insurance", C513="870.6 Rent - Property Tax", C513="870.7 Rent - Homeoffice", C513="870.9 Rent - Water"),
   0,
   IF(Dashboard!$F$5="Quick",
      IF(OR(C513="190 Automobile",C513="200 computer hardware",C513="210 Computer software",C513="220 Quickbooks software",C513="230 Office equipment",C513="240 Office furniture"),
         E513-(E513/(1+Dashboard!$F$4)),
         0
      ),
      IF(C513="750 Business promotion",
         E513-(E513/(1+4.793/100)),
         E513-(E513/(1+Dashboard!$F$4))
      )
   )
)</f>
        <v>0</v>
      </c>
      <c r="J513" s="26">
        <f>Bank3[[#This Row],[Money in/ (Money out)]]-Bank3[[#This Row],[GST/HST]]</f>
        <v>0</v>
      </c>
      <c r="L513" s="23">
        <f t="shared" si="15"/>
        <v>0</v>
      </c>
    </row>
    <row r="514" spans="4:12" x14ac:dyDescent="0.2">
      <c r="D514" s="397">
        <f>_xlfn.XLOOKUP(C:C,Table1[for Import to Bank Register dropdown],Table1[for Pivot],0,0,1)</f>
        <v>0</v>
      </c>
      <c r="E514" s="403"/>
      <c r="F514" s="146">
        <f t="shared" si="14"/>
        <v>3333333</v>
      </c>
      <c r="G514" s="375">
        <f>G513+Bank3[[#This Row],[Money in/ (Money out)]]</f>
        <v>0</v>
      </c>
      <c r="I514" s="376">
        <f>IF(OR(C514="150 Directors advances", C514="120 accounts receivable", C514="720.2 Automobile - Insurance", C514="720.3 Automobile - License", C514="870.4 Rent - Insurance", C514="870.6 Rent - Property Tax", C514="870.7 Rent - Homeoffice", C514="870.9 Rent - Water"),
   0,
   IF(Dashboard!$F$5="Quick",
      IF(OR(C514="190 Automobile",C514="200 computer hardware",C514="210 Computer software",C514="220 Quickbooks software",C514="230 Office equipment",C514="240 Office furniture"),
         E514-(E514/(1+Dashboard!$F$4)),
         0
      ),
      IF(C514="750 Business promotion",
         E514-(E514/(1+4.793/100)),
         E514-(E514/(1+Dashboard!$F$4))
      )
   )
)</f>
        <v>0</v>
      </c>
      <c r="J514" s="26">
        <f>Bank3[[#This Row],[Money in/ (Money out)]]-Bank3[[#This Row],[GST/HST]]</f>
        <v>0</v>
      </c>
      <c r="L514" s="23">
        <f t="shared" si="15"/>
        <v>0</v>
      </c>
    </row>
    <row r="515" spans="4:12" x14ac:dyDescent="0.2">
      <c r="D515" s="397">
        <f>_xlfn.XLOOKUP(C:C,Table1[for Import to Bank Register dropdown],Table1[for Pivot],0,0,1)</f>
        <v>0</v>
      </c>
      <c r="E515" s="403"/>
      <c r="F515" s="146">
        <f t="shared" si="14"/>
        <v>3333333</v>
      </c>
      <c r="G515" s="375">
        <f>G514+Bank3[[#This Row],[Money in/ (Money out)]]</f>
        <v>0</v>
      </c>
      <c r="I515" s="376">
        <f>IF(OR(C515="150 Directors advances", C515="120 accounts receivable", C515="720.2 Automobile - Insurance", C515="720.3 Automobile - License", C515="870.4 Rent - Insurance", C515="870.6 Rent - Property Tax", C515="870.7 Rent - Homeoffice", C515="870.9 Rent - Water"),
   0,
   IF(Dashboard!$F$5="Quick",
      IF(OR(C515="190 Automobile",C515="200 computer hardware",C515="210 Computer software",C515="220 Quickbooks software",C515="230 Office equipment",C515="240 Office furniture"),
         E515-(E515/(1+Dashboard!$F$4)),
         0
      ),
      IF(C515="750 Business promotion",
         E515-(E515/(1+4.793/100)),
         E515-(E515/(1+Dashboard!$F$4))
      )
   )
)</f>
        <v>0</v>
      </c>
      <c r="J515" s="26">
        <f>Bank3[[#This Row],[Money in/ (Money out)]]-Bank3[[#This Row],[GST/HST]]</f>
        <v>0</v>
      </c>
      <c r="L515" s="23">
        <f t="shared" si="15"/>
        <v>0</v>
      </c>
    </row>
    <row r="516" spans="4:12" x14ac:dyDescent="0.2">
      <c r="D516" s="397">
        <f>_xlfn.XLOOKUP(C:C,Table1[for Import to Bank Register dropdown],Table1[for Pivot],0,0,1)</f>
        <v>0</v>
      </c>
      <c r="E516" s="403"/>
      <c r="F516" s="146">
        <f t="shared" si="14"/>
        <v>3333333</v>
      </c>
      <c r="G516" s="375">
        <f>G515+Bank3[[#This Row],[Money in/ (Money out)]]</f>
        <v>0</v>
      </c>
      <c r="I516" s="376">
        <f>IF(OR(C516="150 Directors advances", C516="120 accounts receivable", C516="720.2 Automobile - Insurance", C516="720.3 Automobile - License", C516="870.4 Rent - Insurance", C516="870.6 Rent - Property Tax", C516="870.7 Rent - Homeoffice", C516="870.9 Rent - Water"),
   0,
   IF(Dashboard!$F$5="Quick",
      IF(OR(C516="190 Automobile",C516="200 computer hardware",C516="210 Computer software",C516="220 Quickbooks software",C516="230 Office equipment",C516="240 Office furniture"),
         E516-(E516/(1+Dashboard!$F$4)),
         0
      ),
      IF(C516="750 Business promotion",
         E516-(E516/(1+4.793/100)),
         E516-(E516/(1+Dashboard!$F$4))
      )
   )
)</f>
        <v>0</v>
      </c>
      <c r="J516" s="26">
        <f>Bank3[[#This Row],[Money in/ (Money out)]]-Bank3[[#This Row],[GST/HST]]</f>
        <v>0</v>
      </c>
      <c r="L516" s="23">
        <f t="shared" si="15"/>
        <v>0</v>
      </c>
    </row>
    <row r="517" spans="4:12" x14ac:dyDescent="0.2">
      <c r="D517" s="397">
        <f>_xlfn.XLOOKUP(C:C,Table1[for Import to Bank Register dropdown],Table1[for Pivot],0,0,1)</f>
        <v>0</v>
      </c>
      <c r="E517" s="403"/>
      <c r="F517" s="146">
        <f t="shared" si="14"/>
        <v>3333333</v>
      </c>
      <c r="G517" s="375">
        <f>G516+Bank3[[#This Row],[Money in/ (Money out)]]</f>
        <v>0</v>
      </c>
      <c r="I517" s="376">
        <f>IF(OR(C517="150 Directors advances", C517="120 accounts receivable", C517="720.2 Automobile - Insurance", C517="720.3 Automobile - License", C517="870.4 Rent - Insurance", C517="870.6 Rent - Property Tax", C517="870.7 Rent - Homeoffice", C517="870.9 Rent - Water"),
   0,
   IF(Dashboard!$F$5="Quick",
      IF(OR(C517="190 Automobile",C517="200 computer hardware",C517="210 Computer software",C517="220 Quickbooks software",C517="230 Office equipment",C517="240 Office furniture"),
         E517-(E517/(1+Dashboard!$F$4)),
         0
      ),
      IF(C517="750 Business promotion",
         E517-(E517/(1+4.793/100)),
         E517-(E517/(1+Dashboard!$F$4))
      )
   )
)</f>
        <v>0</v>
      </c>
      <c r="J517" s="26">
        <f>Bank3[[#This Row],[Money in/ (Money out)]]-Bank3[[#This Row],[GST/HST]]</f>
        <v>0</v>
      </c>
      <c r="L517" s="23">
        <f t="shared" si="15"/>
        <v>0</v>
      </c>
    </row>
    <row r="518" spans="4:12" x14ac:dyDescent="0.2">
      <c r="D518" s="397">
        <f>_xlfn.XLOOKUP(C:C,Table1[for Import to Bank Register dropdown],Table1[for Pivot],0,0,1)</f>
        <v>0</v>
      </c>
      <c r="E518" s="403"/>
      <c r="F518" s="146">
        <f t="shared" ref="F518:F581" si="16">$E$2</f>
        <v>3333333</v>
      </c>
      <c r="G518" s="375">
        <f>G517+Bank3[[#This Row],[Money in/ (Money out)]]</f>
        <v>0</v>
      </c>
      <c r="I518" s="376">
        <f>IF(OR(C518="150 Directors advances", C518="120 accounts receivable", C518="720.2 Automobile - Insurance", C518="720.3 Automobile - License", C518="870.4 Rent - Insurance", C518="870.6 Rent - Property Tax", C518="870.7 Rent - Homeoffice", C518="870.9 Rent - Water"),
   0,
   IF(Dashboard!$F$5="Quick",
      IF(OR(C518="190 Automobile",C518="200 computer hardware",C518="210 Computer software",C518="220 Quickbooks software",C518="230 Office equipment",C518="240 Office furniture"),
         E518-(E518/(1+Dashboard!$F$4)),
         0
      ),
      IF(C518="750 Business promotion",
         E518-(E518/(1+4.793/100)),
         E518-(E518/(1+Dashboard!$F$4))
      )
   )
)</f>
        <v>0</v>
      </c>
      <c r="J518" s="26">
        <f>Bank3[[#This Row],[Money in/ (Money out)]]-Bank3[[#This Row],[GST/HST]]</f>
        <v>0</v>
      </c>
      <c r="L518" s="23">
        <f t="shared" si="15"/>
        <v>0</v>
      </c>
    </row>
    <row r="519" spans="4:12" x14ac:dyDescent="0.2">
      <c r="D519" s="397">
        <f>_xlfn.XLOOKUP(C:C,Table1[for Import to Bank Register dropdown],Table1[for Pivot],0,0,1)</f>
        <v>0</v>
      </c>
      <c r="E519" s="403"/>
      <c r="F519" s="146">
        <f t="shared" si="16"/>
        <v>3333333</v>
      </c>
      <c r="G519" s="375">
        <f>G518+Bank3[[#This Row],[Money in/ (Money out)]]</f>
        <v>0</v>
      </c>
      <c r="I519" s="376">
        <f>IF(OR(C519="150 Directors advances", C519="120 accounts receivable", C519="720.2 Automobile - Insurance", C519="720.3 Automobile - License", C519="870.4 Rent - Insurance", C519="870.6 Rent - Property Tax", C519="870.7 Rent - Homeoffice", C519="870.9 Rent - Water"),
   0,
   IF(Dashboard!$F$5="Quick",
      IF(OR(C519="190 Automobile",C519="200 computer hardware",C519="210 Computer software",C519="220 Quickbooks software",C519="230 Office equipment",C519="240 Office furniture"),
         E519-(E519/(1+Dashboard!$F$4)),
         0
      ),
      IF(C519="750 Business promotion",
         E519-(E519/(1+4.793/100)),
         E519-(E519/(1+Dashboard!$F$4))
      )
   )
)</f>
        <v>0</v>
      </c>
      <c r="J519" s="26">
        <f>Bank3[[#This Row],[Money in/ (Money out)]]-Bank3[[#This Row],[GST/HST]]</f>
        <v>0</v>
      </c>
      <c r="L519" s="23">
        <f t="shared" ref="L519:L582" si="17">$L$3</f>
        <v>0</v>
      </c>
    </row>
    <row r="520" spans="4:12" x14ac:dyDescent="0.2">
      <c r="D520" s="397">
        <f>_xlfn.XLOOKUP(C:C,Table1[for Import to Bank Register dropdown],Table1[for Pivot],0,0,1)</f>
        <v>0</v>
      </c>
      <c r="E520" s="403"/>
      <c r="F520" s="146">
        <f t="shared" si="16"/>
        <v>3333333</v>
      </c>
      <c r="G520" s="375">
        <f>G519+Bank3[[#This Row],[Money in/ (Money out)]]</f>
        <v>0</v>
      </c>
      <c r="I520" s="376">
        <f>IF(OR(C520="150 Directors advances", C520="120 accounts receivable", C520="720.2 Automobile - Insurance", C520="720.3 Automobile - License", C520="870.4 Rent - Insurance", C520="870.6 Rent - Property Tax", C520="870.7 Rent - Homeoffice", C520="870.9 Rent - Water"),
   0,
   IF(Dashboard!$F$5="Quick",
      IF(OR(C520="190 Automobile",C520="200 computer hardware",C520="210 Computer software",C520="220 Quickbooks software",C520="230 Office equipment",C520="240 Office furniture"),
         E520-(E520/(1+Dashboard!$F$4)),
         0
      ),
      IF(C520="750 Business promotion",
         E520-(E520/(1+4.793/100)),
         E520-(E520/(1+Dashboard!$F$4))
      )
   )
)</f>
        <v>0</v>
      </c>
      <c r="J520" s="26">
        <f>Bank3[[#This Row],[Money in/ (Money out)]]-Bank3[[#This Row],[GST/HST]]</f>
        <v>0</v>
      </c>
      <c r="L520" s="23">
        <f t="shared" si="17"/>
        <v>0</v>
      </c>
    </row>
    <row r="521" spans="4:12" x14ac:dyDescent="0.2">
      <c r="D521" s="397">
        <f>_xlfn.XLOOKUP(C:C,Table1[for Import to Bank Register dropdown],Table1[for Pivot],0,0,1)</f>
        <v>0</v>
      </c>
      <c r="E521" s="403"/>
      <c r="F521" s="146">
        <f t="shared" si="16"/>
        <v>3333333</v>
      </c>
      <c r="G521" s="375">
        <f>G520+Bank3[[#This Row],[Money in/ (Money out)]]</f>
        <v>0</v>
      </c>
      <c r="I521" s="376">
        <f>IF(OR(C521="150 Directors advances", C521="120 accounts receivable", C521="720.2 Automobile - Insurance", C521="720.3 Automobile - License", C521="870.4 Rent - Insurance", C521="870.6 Rent - Property Tax", C521="870.7 Rent - Homeoffice", C521="870.9 Rent - Water"),
   0,
   IF(Dashboard!$F$5="Quick",
      IF(OR(C521="190 Automobile",C521="200 computer hardware",C521="210 Computer software",C521="220 Quickbooks software",C521="230 Office equipment",C521="240 Office furniture"),
         E521-(E521/(1+Dashboard!$F$4)),
         0
      ),
      IF(C521="750 Business promotion",
         E521-(E521/(1+4.793/100)),
         E521-(E521/(1+Dashboard!$F$4))
      )
   )
)</f>
        <v>0</v>
      </c>
      <c r="J521" s="26">
        <f>Bank3[[#This Row],[Money in/ (Money out)]]-Bank3[[#This Row],[GST/HST]]</f>
        <v>0</v>
      </c>
      <c r="L521" s="23">
        <f t="shared" si="17"/>
        <v>0</v>
      </c>
    </row>
    <row r="522" spans="4:12" x14ac:dyDescent="0.2">
      <c r="D522" s="397">
        <f>_xlfn.XLOOKUP(C:C,Table1[for Import to Bank Register dropdown],Table1[for Pivot],0,0,1)</f>
        <v>0</v>
      </c>
      <c r="E522" s="403"/>
      <c r="F522" s="146">
        <f t="shared" si="16"/>
        <v>3333333</v>
      </c>
      <c r="G522" s="375">
        <f>G521+Bank3[[#This Row],[Money in/ (Money out)]]</f>
        <v>0</v>
      </c>
      <c r="I522" s="376">
        <f>IF(OR(C522="150 Directors advances", C522="120 accounts receivable", C522="720.2 Automobile - Insurance", C522="720.3 Automobile - License", C522="870.4 Rent - Insurance", C522="870.6 Rent - Property Tax", C522="870.7 Rent - Homeoffice", C522="870.9 Rent - Water"),
   0,
   IF(Dashboard!$F$5="Quick",
      IF(OR(C522="190 Automobile",C522="200 computer hardware",C522="210 Computer software",C522="220 Quickbooks software",C522="230 Office equipment",C522="240 Office furniture"),
         E522-(E522/(1+Dashboard!$F$4)),
         0
      ),
      IF(C522="750 Business promotion",
         E522-(E522/(1+4.793/100)),
         E522-(E522/(1+Dashboard!$F$4))
      )
   )
)</f>
        <v>0</v>
      </c>
      <c r="J522" s="26">
        <f>Bank3[[#This Row],[Money in/ (Money out)]]-Bank3[[#This Row],[GST/HST]]</f>
        <v>0</v>
      </c>
      <c r="L522" s="23">
        <f t="shared" si="17"/>
        <v>0</v>
      </c>
    </row>
    <row r="523" spans="4:12" x14ac:dyDescent="0.2">
      <c r="D523" s="397">
        <f>_xlfn.XLOOKUP(C:C,Table1[for Import to Bank Register dropdown],Table1[for Pivot],0,0,1)</f>
        <v>0</v>
      </c>
      <c r="E523" s="403"/>
      <c r="F523" s="146">
        <f t="shared" si="16"/>
        <v>3333333</v>
      </c>
      <c r="G523" s="375">
        <f>G522+Bank3[[#This Row],[Money in/ (Money out)]]</f>
        <v>0</v>
      </c>
      <c r="I523" s="376">
        <f>IF(OR(C523="150 Directors advances", C523="120 accounts receivable", C523="720.2 Automobile - Insurance", C523="720.3 Automobile - License", C523="870.4 Rent - Insurance", C523="870.6 Rent - Property Tax", C523="870.7 Rent - Homeoffice", C523="870.9 Rent - Water"),
   0,
   IF(Dashboard!$F$5="Quick",
      IF(OR(C523="190 Automobile",C523="200 computer hardware",C523="210 Computer software",C523="220 Quickbooks software",C523="230 Office equipment",C523="240 Office furniture"),
         E523-(E523/(1+Dashboard!$F$4)),
         0
      ),
      IF(C523="750 Business promotion",
         E523-(E523/(1+4.793/100)),
         E523-(E523/(1+Dashboard!$F$4))
      )
   )
)</f>
        <v>0</v>
      </c>
      <c r="J523" s="26">
        <f>Bank3[[#This Row],[Money in/ (Money out)]]-Bank3[[#This Row],[GST/HST]]</f>
        <v>0</v>
      </c>
      <c r="L523" s="23">
        <f t="shared" si="17"/>
        <v>0</v>
      </c>
    </row>
    <row r="524" spans="4:12" x14ac:dyDescent="0.2">
      <c r="D524" s="397">
        <f>_xlfn.XLOOKUP(C:C,Table1[for Import to Bank Register dropdown],Table1[for Pivot],0,0,1)</f>
        <v>0</v>
      </c>
      <c r="E524" s="403"/>
      <c r="F524" s="146">
        <f t="shared" si="16"/>
        <v>3333333</v>
      </c>
      <c r="G524" s="375">
        <f>G523+Bank3[[#This Row],[Money in/ (Money out)]]</f>
        <v>0</v>
      </c>
      <c r="I524" s="376">
        <f>IF(OR(C524="150 Directors advances", C524="120 accounts receivable", C524="720.2 Automobile - Insurance", C524="720.3 Automobile - License", C524="870.4 Rent - Insurance", C524="870.6 Rent - Property Tax", C524="870.7 Rent - Homeoffice", C524="870.9 Rent - Water"),
   0,
   IF(Dashboard!$F$5="Quick",
      IF(OR(C524="190 Automobile",C524="200 computer hardware",C524="210 Computer software",C524="220 Quickbooks software",C524="230 Office equipment",C524="240 Office furniture"),
         E524-(E524/(1+Dashboard!$F$4)),
         0
      ),
      IF(C524="750 Business promotion",
         E524-(E524/(1+4.793/100)),
         E524-(E524/(1+Dashboard!$F$4))
      )
   )
)</f>
        <v>0</v>
      </c>
      <c r="J524" s="26">
        <f>Bank3[[#This Row],[Money in/ (Money out)]]-Bank3[[#This Row],[GST/HST]]</f>
        <v>0</v>
      </c>
      <c r="L524" s="23">
        <f t="shared" si="17"/>
        <v>0</v>
      </c>
    </row>
    <row r="525" spans="4:12" x14ac:dyDescent="0.2">
      <c r="D525" s="397">
        <f>_xlfn.XLOOKUP(C:C,Table1[for Import to Bank Register dropdown],Table1[for Pivot],0,0,1)</f>
        <v>0</v>
      </c>
      <c r="E525" s="403"/>
      <c r="F525" s="146">
        <f t="shared" si="16"/>
        <v>3333333</v>
      </c>
      <c r="G525" s="375">
        <f>G524+Bank3[[#This Row],[Money in/ (Money out)]]</f>
        <v>0</v>
      </c>
      <c r="I525" s="376">
        <f>IF(OR(C525="150 Directors advances", C525="120 accounts receivable", C525="720.2 Automobile - Insurance", C525="720.3 Automobile - License", C525="870.4 Rent - Insurance", C525="870.6 Rent - Property Tax", C525="870.7 Rent - Homeoffice", C525="870.9 Rent - Water"),
   0,
   IF(Dashboard!$F$5="Quick",
      IF(OR(C525="190 Automobile",C525="200 computer hardware",C525="210 Computer software",C525="220 Quickbooks software",C525="230 Office equipment",C525="240 Office furniture"),
         E525-(E525/(1+Dashboard!$F$4)),
         0
      ),
      IF(C525="750 Business promotion",
         E525-(E525/(1+4.793/100)),
         E525-(E525/(1+Dashboard!$F$4))
      )
   )
)</f>
        <v>0</v>
      </c>
      <c r="J525" s="26">
        <f>Bank3[[#This Row],[Money in/ (Money out)]]-Bank3[[#This Row],[GST/HST]]</f>
        <v>0</v>
      </c>
      <c r="L525" s="23">
        <f t="shared" si="17"/>
        <v>0</v>
      </c>
    </row>
    <row r="526" spans="4:12" x14ac:dyDescent="0.2">
      <c r="D526" s="397">
        <f>_xlfn.XLOOKUP(C:C,Table1[for Import to Bank Register dropdown],Table1[for Pivot],0,0,1)</f>
        <v>0</v>
      </c>
      <c r="E526" s="403"/>
      <c r="F526" s="146">
        <f t="shared" si="16"/>
        <v>3333333</v>
      </c>
      <c r="G526" s="375">
        <f>G525+Bank3[[#This Row],[Money in/ (Money out)]]</f>
        <v>0</v>
      </c>
      <c r="I526" s="376">
        <f>IF(OR(C526="150 Directors advances", C526="120 accounts receivable", C526="720.2 Automobile - Insurance", C526="720.3 Automobile - License", C526="870.4 Rent - Insurance", C526="870.6 Rent - Property Tax", C526="870.7 Rent - Homeoffice", C526="870.9 Rent - Water"),
   0,
   IF(Dashboard!$F$5="Quick",
      IF(OR(C526="190 Automobile",C526="200 computer hardware",C526="210 Computer software",C526="220 Quickbooks software",C526="230 Office equipment",C526="240 Office furniture"),
         E526-(E526/(1+Dashboard!$F$4)),
         0
      ),
      IF(C526="750 Business promotion",
         E526-(E526/(1+4.793/100)),
         E526-(E526/(1+Dashboard!$F$4))
      )
   )
)</f>
        <v>0</v>
      </c>
      <c r="J526" s="26">
        <f>Bank3[[#This Row],[Money in/ (Money out)]]-Bank3[[#This Row],[GST/HST]]</f>
        <v>0</v>
      </c>
      <c r="L526" s="23">
        <f t="shared" si="17"/>
        <v>0</v>
      </c>
    </row>
    <row r="527" spans="4:12" x14ac:dyDescent="0.2">
      <c r="D527" s="397">
        <f>_xlfn.XLOOKUP(C:C,Table1[for Import to Bank Register dropdown],Table1[for Pivot],0,0,1)</f>
        <v>0</v>
      </c>
      <c r="E527" s="403"/>
      <c r="F527" s="146">
        <f t="shared" si="16"/>
        <v>3333333</v>
      </c>
      <c r="G527" s="375">
        <f>G526+Bank3[[#This Row],[Money in/ (Money out)]]</f>
        <v>0</v>
      </c>
      <c r="I527" s="376">
        <f>IF(OR(C527="150 Directors advances", C527="120 accounts receivable", C527="720.2 Automobile - Insurance", C527="720.3 Automobile - License", C527="870.4 Rent - Insurance", C527="870.6 Rent - Property Tax", C527="870.7 Rent - Homeoffice", C527="870.9 Rent - Water"),
   0,
   IF(Dashboard!$F$5="Quick",
      IF(OR(C527="190 Automobile",C527="200 computer hardware",C527="210 Computer software",C527="220 Quickbooks software",C527="230 Office equipment",C527="240 Office furniture"),
         E527-(E527/(1+Dashboard!$F$4)),
         0
      ),
      IF(C527="750 Business promotion",
         E527-(E527/(1+4.793/100)),
         E527-(E527/(1+Dashboard!$F$4))
      )
   )
)</f>
        <v>0</v>
      </c>
      <c r="J527" s="26">
        <f>Bank3[[#This Row],[Money in/ (Money out)]]-Bank3[[#This Row],[GST/HST]]</f>
        <v>0</v>
      </c>
      <c r="L527" s="23">
        <f t="shared" si="17"/>
        <v>0</v>
      </c>
    </row>
    <row r="528" spans="4:12" x14ac:dyDescent="0.2">
      <c r="D528" s="397">
        <f>_xlfn.XLOOKUP(C:C,Table1[for Import to Bank Register dropdown],Table1[for Pivot],0,0,1)</f>
        <v>0</v>
      </c>
      <c r="E528" s="403"/>
      <c r="F528" s="146">
        <f t="shared" si="16"/>
        <v>3333333</v>
      </c>
      <c r="G528" s="375">
        <f>G527+Bank3[[#This Row],[Money in/ (Money out)]]</f>
        <v>0</v>
      </c>
      <c r="I528" s="376">
        <f>IF(OR(C528="150 Directors advances", C528="120 accounts receivable", C528="720.2 Automobile - Insurance", C528="720.3 Automobile - License", C528="870.4 Rent - Insurance", C528="870.6 Rent - Property Tax", C528="870.7 Rent - Homeoffice", C528="870.9 Rent - Water"),
   0,
   IF(Dashboard!$F$5="Quick",
      IF(OR(C528="190 Automobile",C528="200 computer hardware",C528="210 Computer software",C528="220 Quickbooks software",C528="230 Office equipment",C528="240 Office furniture"),
         E528-(E528/(1+Dashboard!$F$4)),
         0
      ),
      IF(C528="750 Business promotion",
         E528-(E528/(1+4.793/100)),
         E528-(E528/(1+Dashboard!$F$4))
      )
   )
)</f>
        <v>0</v>
      </c>
      <c r="J528" s="26">
        <f>Bank3[[#This Row],[Money in/ (Money out)]]-Bank3[[#This Row],[GST/HST]]</f>
        <v>0</v>
      </c>
      <c r="L528" s="23">
        <f t="shared" si="17"/>
        <v>0</v>
      </c>
    </row>
    <row r="529" spans="4:12" x14ac:dyDescent="0.2">
      <c r="D529" s="397">
        <f>_xlfn.XLOOKUP(C:C,Table1[for Import to Bank Register dropdown],Table1[for Pivot],0,0,1)</f>
        <v>0</v>
      </c>
      <c r="E529" s="403"/>
      <c r="F529" s="146">
        <f t="shared" si="16"/>
        <v>3333333</v>
      </c>
      <c r="G529" s="375">
        <f>G528+Bank3[[#This Row],[Money in/ (Money out)]]</f>
        <v>0</v>
      </c>
      <c r="I529" s="376">
        <f>IF(OR(C529="150 Directors advances", C529="120 accounts receivable", C529="720.2 Automobile - Insurance", C529="720.3 Automobile - License", C529="870.4 Rent - Insurance", C529="870.6 Rent - Property Tax", C529="870.7 Rent - Homeoffice", C529="870.9 Rent - Water"),
   0,
   IF(Dashboard!$F$5="Quick",
      IF(OR(C529="190 Automobile",C529="200 computer hardware",C529="210 Computer software",C529="220 Quickbooks software",C529="230 Office equipment",C529="240 Office furniture"),
         E529-(E529/(1+Dashboard!$F$4)),
         0
      ),
      IF(C529="750 Business promotion",
         E529-(E529/(1+4.793/100)),
         E529-(E529/(1+Dashboard!$F$4))
      )
   )
)</f>
        <v>0</v>
      </c>
      <c r="J529" s="26">
        <f>Bank3[[#This Row],[Money in/ (Money out)]]-Bank3[[#This Row],[GST/HST]]</f>
        <v>0</v>
      </c>
      <c r="L529" s="23">
        <f t="shared" si="17"/>
        <v>0</v>
      </c>
    </row>
    <row r="530" spans="4:12" x14ac:dyDescent="0.2">
      <c r="D530" s="397">
        <f>_xlfn.XLOOKUP(C:C,Table1[for Import to Bank Register dropdown],Table1[for Pivot],0,0,1)</f>
        <v>0</v>
      </c>
      <c r="E530" s="403"/>
      <c r="F530" s="146">
        <f t="shared" si="16"/>
        <v>3333333</v>
      </c>
      <c r="G530" s="375">
        <f>G529+Bank3[[#This Row],[Money in/ (Money out)]]</f>
        <v>0</v>
      </c>
      <c r="I530" s="376">
        <f>IF(OR(C530="150 Directors advances", C530="120 accounts receivable", C530="720.2 Automobile - Insurance", C530="720.3 Automobile - License", C530="870.4 Rent - Insurance", C530="870.6 Rent - Property Tax", C530="870.7 Rent - Homeoffice", C530="870.9 Rent - Water"),
   0,
   IF(Dashboard!$F$5="Quick",
      IF(OR(C530="190 Automobile",C530="200 computer hardware",C530="210 Computer software",C530="220 Quickbooks software",C530="230 Office equipment",C530="240 Office furniture"),
         E530-(E530/(1+Dashboard!$F$4)),
         0
      ),
      IF(C530="750 Business promotion",
         E530-(E530/(1+4.793/100)),
         E530-(E530/(1+Dashboard!$F$4))
      )
   )
)</f>
        <v>0</v>
      </c>
      <c r="J530" s="26">
        <f>Bank3[[#This Row],[Money in/ (Money out)]]-Bank3[[#This Row],[GST/HST]]</f>
        <v>0</v>
      </c>
      <c r="L530" s="23">
        <f t="shared" si="17"/>
        <v>0</v>
      </c>
    </row>
    <row r="531" spans="4:12" x14ac:dyDescent="0.2">
      <c r="D531" s="397">
        <f>_xlfn.XLOOKUP(C:C,Table1[for Import to Bank Register dropdown],Table1[for Pivot],0,0,1)</f>
        <v>0</v>
      </c>
      <c r="E531" s="403"/>
      <c r="F531" s="146">
        <f t="shared" si="16"/>
        <v>3333333</v>
      </c>
      <c r="G531" s="375">
        <f>G530+Bank3[[#This Row],[Money in/ (Money out)]]</f>
        <v>0</v>
      </c>
      <c r="I531" s="376">
        <f>IF(OR(C531="150 Directors advances", C531="120 accounts receivable", C531="720.2 Automobile - Insurance", C531="720.3 Automobile - License", C531="870.4 Rent - Insurance", C531="870.6 Rent - Property Tax", C531="870.7 Rent - Homeoffice", C531="870.9 Rent - Water"),
   0,
   IF(Dashboard!$F$5="Quick",
      IF(OR(C531="190 Automobile",C531="200 computer hardware",C531="210 Computer software",C531="220 Quickbooks software",C531="230 Office equipment",C531="240 Office furniture"),
         E531-(E531/(1+Dashboard!$F$4)),
         0
      ),
      IF(C531="750 Business promotion",
         E531-(E531/(1+4.793/100)),
         E531-(E531/(1+Dashboard!$F$4))
      )
   )
)</f>
        <v>0</v>
      </c>
      <c r="J531" s="26">
        <f>Bank3[[#This Row],[Money in/ (Money out)]]-Bank3[[#This Row],[GST/HST]]</f>
        <v>0</v>
      </c>
      <c r="L531" s="23">
        <f t="shared" si="17"/>
        <v>0</v>
      </c>
    </row>
    <row r="532" spans="4:12" x14ac:dyDescent="0.2">
      <c r="D532" s="397">
        <f>_xlfn.XLOOKUP(C:C,Table1[for Import to Bank Register dropdown],Table1[for Pivot],0,0,1)</f>
        <v>0</v>
      </c>
      <c r="E532" s="403"/>
      <c r="F532" s="146">
        <f t="shared" si="16"/>
        <v>3333333</v>
      </c>
      <c r="G532" s="375">
        <f>G531+Bank3[[#This Row],[Money in/ (Money out)]]</f>
        <v>0</v>
      </c>
      <c r="I532" s="376">
        <f>IF(OR(C532="150 Directors advances", C532="120 accounts receivable", C532="720.2 Automobile - Insurance", C532="720.3 Automobile - License", C532="870.4 Rent - Insurance", C532="870.6 Rent - Property Tax", C532="870.7 Rent - Homeoffice", C532="870.9 Rent - Water"),
   0,
   IF(Dashboard!$F$5="Quick",
      IF(OR(C532="190 Automobile",C532="200 computer hardware",C532="210 Computer software",C532="220 Quickbooks software",C532="230 Office equipment",C532="240 Office furniture"),
         E532-(E532/(1+Dashboard!$F$4)),
         0
      ),
      IF(C532="750 Business promotion",
         E532-(E532/(1+4.793/100)),
         E532-(E532/(1+Dashboard!$F$4))
      )
   )
)</f>
        <v>0</v>
      </c>
      <c r="J532" s="26">
        <f>Bank3[[#This Row],[Money in/ (Money out)]]-Bank3[[#This Row],[GST/HST]]</f>
        <v>0</v>
      </c>
      <c r="L532" s="23">
        <f t="shared" si="17"/>
        <v>0</v>
      </c>
    </row>
    <row r="533" spans="4:12" x14ac:dyDescent="0.2">
      <c r="D533" s="397">
        <f>_xlfn.XLOOKUP(C:C,Table1[for Import to Bank Register dropdown],Table1[for Pivot],0,0,1)</f>
        <v>0</v>
      </c>
      <c r="E533" s="403"/>
      <c r="F533" s="146">
        <f t="shared" si="16"/>
        <v>3333333</v>
      </c>
      <c r="G533" s="375">
        <f>G532+Bank3[[#This Row],[Money in/ (Money out)]]</f>
        <v>0</v>
      </c>
      <c r="I533" s="376">
        <f>IF(OR(C533="150 Directors advances", C533="120 accounts receivable", C533="720.2 Automobile - Insurance", C533="720.3 Automobile - License", C533="870.4 Rent - Insurance", C533="870.6 Rent - Property Tax", C533="870.7 Rent - Homeoffice", C533="870.9 Rent - Water"),
   0,
   IF(Dashboard!$F$5="Quick",
      IF(OR(C533="190 Automobile",C533="200 computer hardware",C533="210 Computer software",C533="220 Quickbooks software",C533="230 Office equipment",C533="240 Office furniture"),
         E533-(E533/(1+Dashboard!$F$4)),
         0
      ),
      IF(C533="750 Business promotion",
         E533-(E533/(1+4.793/100)),
         E533-(E533/(1+Dashboard!$F$4))
      )
   )
)</f>
        <v>0</v>
      </c>
      <c r="J533" s="26">
        <f>Bank3[[#This Row],[Money in/ (Money out)]]-Bank3[[#This Row],[GST/HST]]</f>
        <v>0</v>
      </c>
      <c r="L533" s="23">
        <f t="shared" si="17"/>
        <v>0</v>
      </c>
    </row>
    <row r="534" spans="4:12" x14ac:dyDescent="0.2">
      <c r="D534" s="397">
        <f>_xlfn.XLOOKUP(C:C,Table1[for Import to Bank Register dropdown],Table1[for Pivot],0,0,1)</f>
        <v>0</v>
      </c>
      <c r="E534" s="403"/>
      <c r="F534" s="146">
        <f t="shared" si="16"/>
        <v>3333333</v>
      </c>
      <c r="G534" s="375">
        <f>G533+Bank3[[#This Row],[Money in/ (Money out)]]</f>
        <v>0</v>
      </c>
      <c r="I534" s="376">
        <f>IF(OR(C534="150 Directors advances", C534="120 accounts receivable", C534="720.2 Automobile - Insurance", C534="720.3 Automobile - License", C534="870.4 Rent - Insurance", C534="870.6 Rent - Property Tax", C534="870.7 Rent - Homeoffice", C534="870.9 Rent - Water"),
   0,
   IF(Dashboard!$F$5="Quick",
      IF(OR(C534="190 Automobile",C534="200 computer hardware",C534="210 Computer software",C534="220 Quickbooks software",C534="230 Office equipment",C534="240 Office furniture"),
         E534-(E534/(1+Dashboard!$F$4)),
         0
      ),
      IF(C534="750 Business promotion",
         E534-(E534/(1+4.793/100)),
         E534-(E534/(1+Dashboard!$F$4))
      )
   )
)</f>
        <v>0</v>
      </c>
      <c r="J534" s="26">
        <f>Bank3[[#This Row],[Money in/ (Money out)]]-Bank3[[#This Row],[GST/HST]]</f>
        <v>0</v>
      </c>
      <c r="L534" s="23">
        <f t="shared" si="17"/>
        <v>0</v>
      </c>
    </row>
    <row r="535" spans="4:12" x14ac:dyDescent="0.2">
      <c r="D535" s="397">
        <f>_xlfn.XLOOKUP(C:C,Table1[for Import to Bank Register dropdown],Table1[for Pivot],0,0,1)</f>
        <v>0</v>
      </c>
      <c r="E535" s="403"/>
      <c r="F535" s="146">
        <f t="shared" si="16"/>
        <v>3333333</v>
      </c>
      <c r="G535" s="375">
        <f>G534+Bank3[[#This Row],[Money in/ (Money out)]]</f>
        <v>0</v>
      </c>
      <c r="I535" s="376">
        <f>IF(OR(C535="150 Directors advances", C535="120 accounts receivable", C535="720.2 Automobile - Insurance", C535="720.3 Automobile - License", C535="870.4 Rent - Insurance", C535="870.6 Rent - Property Tax", C535="870.7 Rent - Homeoffice", C535="870.9 Rent - Water"),
   0,
   IF(Dashboard!$F$5="Quick",
      IF(OR(C535="190 Automobile",C535="200 computer hardware",C535="210 Computer software",C535="220 Quickbooks software",C535="230 Office equipment",C535="240 Office furniture"),
         E535-(E535/(1+Dashboard!$F$4)),
         0
      ),
      IF(C535="750 Business promotion",
         E535-(E535/(1+4.793/100)),
         E535-(E535/(1+Dashboard!$F$4))
      )
   )
)</f>
        <v>0</v>
      </c>
      <c r="J535" s="26">
        <f>Bank3[[#This Row],[Money in/ (Money out)]]-Bank3[[#This Row],[GST/HST]]</f>
        <v>0</v>
      </c>
      <c r="L535" s="23">
        <f t="shared" si="17"/>
        <v>0</v>
      </c>
    </row>
    <row r="536" spans="4:12" x14ac:dyDescent="0.2">
      <c r="D536" s="397">
        <f>_xlfn.XLOOKUP(C:C,Table1[for Import to Bank Register dropdown],Table1[for Pivot],0,0,1)</f>
        <v>0</v>
      </c>
      <c r="E536" s="403"/>
      <c r="F536" s="146">
        <f t="shared" si="16"/>
        <v>3333333</v>
      </c>
      <c r="G536" s="375">
        <f>G535+Bank3[[#This Row],[Money in/ (Money out)]]</f>
        <v>0</v>
      </c>
      <c r="I536" s="376">
        <f>IF(OR(C536="150 Directors advances", C536="120 accounts receivable", C536="720.2 Automobile - Insurance", C536="720.3 Automobile - License", C536="870.4 Rent - Insurance", C536="870.6 Rent - Property Tax", C536="870.7 Rent - Homeoffice", C536="870.9 Rent - Water"),
   0,
   IF(Dashboard!$F$5="Quick",
      IF(OR(C536="190 Automobile",C536="200 computer hardware",C536="210 Computer software",C536="220 Quickbooks software",C536="230 Office equipment",C536="240 Office furniture"),
         E536-(E536/(1+Dashboard!$F$4)),
         0
      ),
      IF(C536="750 Business promotion",
         E536-(E536/(1+4.793/100)),
         E536-(E536/(1+Dashboard!$F$4))
      )
   )
)</f>
        <v>0</v>
      </c>
      <c r="J536" s="26">
        <f>Bank3[[#This Row],[Money in/ (Money out)]]-Bank3[[#This Row],[GST/HST]]</f>
        <v>0</v>
      </c>
      <c r="L536" s="23">
        <f t="shared" si="17"/>
        <v>0</v>
      </c>
    </row>
    <row r="537" spans="4:12" x14ac:dyDescent="0.2">
      <c r="D537" s="397">
        <f>_xlfn.XLOOKUP(C:C,Table1[for Import to Bank Register dropdown],Table1[for Pivot],0,0,1)</f>
        <v>0</v>
      </c>
      <c r="E537" s="403"/>
      <c r="F537" s="146">
        <f t="shared" si="16"/>
        <v>3333333</v>
      </c>
      <c r="G537" s="375">
        <f>G536+Bank3[[#This Row],[Money in/ (Money out)]]</f>
        <v>0</v>
      </c>
      <c r="I537" s="376">
        <f>IF(OR(C537="150 Directors advances", C537="120 accounts receivable", C537="720.2 Automobile - Insurance", C537="720.3 Automobile - License", C537="870.4 Rent - Insurance", C537="870.6 Rent - Property Tax", C537="870.7 Rent - Homeoffice", C537="870.9 Rent - Water"),
   0,
   IF(Dashboard!$F$5="Quick",
      IF(OR(C537="190 Automobile",C537="200 computer hardware",C537="210 Computer software",C537="220 Quickbooks software",C537="230 Office equipment",C537="240 Office furniture"),
         E537-(E537/(1+Dashboard!$F$4)),
         0
      ),
      IF(C537="750 Business promotion",
         E537-(E537/(1+4.793/100)),
         E537-(E537/(1+Dashboard!$F$4))
      )
   )
)</f>
        <v>0</v>
      </c>
      <c r="J537" s="26">
        <f>Bank3[[#This Row],[Money in/ (Money out)]]-Bank3[[#This Row],[GST/HST]]</f>
        <v>0</v>
      </c>
      <c r="L537" s="23">
        <f t="shared" si="17"/>
        <v>0</v>
      </c>
    </row>
    <row r="538" spans="4:12" x14ac:dyDescent="0.2">
      <c r="D538" s="397">
        <f>_xlfn.XLOOKUP(C:C,Table1[for Import to Bank Register dropdown],Table1[for Pivot],0,0,1)</f>
        <v>0</v>
      </c>
      <c r="E538" s="403"/>
      <c r="F538" s="146">
        <f t="shared" si="16"/>
        <v>3333333</v>
      </c>
      <c r="G538" s="375">
        <f>G537+Bank3[[#This Row],[Money in/ (Money out)]]</f>
        <v>0</v>
      </c>
      <c r="I538" s="376">
        <f>IF(OR(C538="150 Directors advances", C538="120 accounts receivable", C538="720.2 Automobile - Insurance", C538="720.3 Automobile - License", C538="870.4 Rent - Insurance", C538="870.6 Rent - Property Tax", C538="870.7 Rent - Homeoffice", C538="870.9 Rent - Water"),
   0,
   IF(Dashboard!$F$5="Quick",
      IF(OR(C538="190 Automobile",C538="200 computer hardware",C538="210 Computer software",C538="220 Quickbooks software",C538="230 Office equipment",C538="240 Office furniture"),
         E538-(E538/(1+Dashboard!$F$4)),
         0
      ),
      IF(C538="750 Business promotion",
         E538-(E538/(1+4.793/100)),
         E538-(E538/(1+Dashboard!$F$4))
      )
   )
)</f>
        <v>0</v>
      </c>
      <c r="J538" s="26">
        <f>Bank3[[#This Row],[Money in/ (Money out)]]-Bank3[[#This Row],[GST/HST]]</f>
        <v>0</v>
      </c>
      <c r="L538" s="23">
        <f t="shared" si="17"/>
        <v>0</v>
      </c>
    </row>
    <row r="539" spans="4:12" x14ac:dyDescent="0.2">
      <c r="D539" s="397">
        <f>_xlfn.XLOOKUP(C:C,Table1[for Import to Bank Register dropdown],Table1[for Pivot],0,0,1)</f>
        <v>0</v>
      </c>
      <c r="E539" s="403"/>
      <c r="F539" s="146">
        <f t="shared" si="16"/>
        <v>3333333</v>
      </c>
      <c r="G539" s="375">
        <f>G538+Bank3[[#This Row],[Money in/ (Money out)]]</f>
        <v>0</v>
      </c>
      <c r="I539" s="376">
        <f>IF(OR(C539="150 Directors advances", C539="120 accounts receivable", C539="720.2 Automobile - Insurance", C539="720.3 Automobile - License", C539="870.4 Rent - Insurance", C539="870.6 Rent - Property Tax", C539="870.7 Rent - Homeoffice", C539="870.9 Rent - Water"),
   0,
   IF(Dashboard!$F$5="Quick",
      IF(OR(C539="190 Automobile",C539="200 computer hardware",C539="210 Computer software",C539="220 Quickbooks software",C539="230 Office equipment",C539="240 Office furniture"),
         E539-(E539/(1+Dashboard!$F$4)),
         0
      ),
      IF(C539="750 Business promotion",
         E539-(E539/(1+4.793/100)),
         E539-(E539/(1+Dashboard!$F$4))
      )
   )
)</f>
        <v>0</v>
      </c>
      <c r="J539" s="26">
        <f>Bank3[[#This Row],[Money in/ (Money out)]]-Bank3[[#This Row],[GST/HST]]</f>
        <v>0</v>
      </c>
      <c r="L539" s="23">
        <f t="shared" si="17"/>
        <v>0</v>
      </c>
    </row>
    <row r="540" spans="4:12" x14ac:dyDescent="0.2">
      <c r="D540" s="397">
        <f>_xlfn.XLOOKUP(C:C,Table1[for Import to Bank Register dropdown],Table1[for Pivot],0,0,1)</f>
        <v>0</v>
      </c>
      <c r="E540" s="403"/>
      <c r="F540" s="146">
        <f t="shared" si="16"/>
        <v>3333333</v>
      </c>
      <c r="G540" s="375">
        <f>G539+Bank3[[#This Row],[Money in/ (Money out)]]</f>
        <v>0</v>
      </c>
      <c r="I540" s="376">
        <f>IF(OR(C540="150 Directors advances", C540="120 accounts receivable", C540="720.2 Automobile - Insurance", C540="720.3 Automobile - License", C540="870.4 Rent - Insurance", C540="870.6 Rent - Property Tax", C540="870.7 Rent - Homeoffice", C540="870.9 Rent - Water"),
   0,
   IF(Dashboard!$F$5="Quick",
      IF(OR(C540="190 Automobile",C540="200 computer hardware",C540="210 Computer software",C540="220 Quickbooks software",C540="230 Office equipment",C540="240 Office furniture"),
         E540-(E540/(1+Dashboard!$F$4)),
         0
      ),
      IF(C540="750 Business promotion",
         E540-(E540/(1+4.793/100)),
         E540-(E540/(1+Dashboard!$F$4))
      )
   )
)</f>
        <v>0</v>
      </c>
      <c r="J540" s="26">
        <f>Bank3[[#This Row],[Money in/ (Money out)]]-Bank3[[#This Row],[GST/HST]]</f>
        <v>0</v>
      </c>
      <c r="L540" s="23">
        <f t="shared" si="17"/>
        <v>0</v>
      </c>
    </row>
    <row r="541" spans="4:12" x14ac:dyDescent="0.2">
      <c r="D541" s="397">
        <f>_xlfn.XLOOKUP(C:C,Table1[for Import to Bank Register dropdown],Table1[for Pivot],0,0,1)</f>
        <v>0</v>
      </c>
      <c r="E541" s="403"/>
      <c r="F541" s="146">
        <f t="shared" si="16"/>
        <v>3333333</v>
      </c>
      <c r="G541" s="375">
        <f>G540+Bank3[[#This Row],[Money in/ (Money out)]]</f>
        <v>0</v>
      </c>
      <c r="I541" s="376">
        <f>IF(OR(C541="150 Directors advances", C541="120 accounts receivable", C541="720.2 Automobile - Insurance", C541="720.3 Automobile - License", C541="870.4 Rent - Insurance", C541="870.6 Rent - Property Tax", C541="870.7 Rent - Homeoffice", C541="870.9 Rent - Water"),
   0,
   IF(Dashboard!$F$5="Quick",
      IF(OR(C541="190 Automobile",C541="200 computer hardware",C541="210 Computer software",C541="220 Quickbooks software",C541="230 Office equipment",C541="240 Office furniture"),
         E541-(E541/(1+Dashboard!$F$4)),
         0
      ),
      IF(C541="750 Business promotion",
         E541-(E541/(1+4.793/100)),
         E541-(E541/(1+Dashboard!$F$4))
      )
   )
)</f>
        <v>0</v>
      </c>
      <c r="J541" s="26">
        <f>Bank3[[#This Row],[Money in/ (Money out)]]-Bank3[[#This Row],[GST/HST]]</f>
        <v>0</v>
      </c>
      <c r="L541" s="23">
        <f t="shared" si="17"/>
        <v>0</v>
      </c>
    </row>
    <row r="542" spans="4:12" x14ac:dyDescent="0.2">
      <c r="D542" s="397">
        <f>_xlfn.XLOOKUP(C:C,Table1[for Import to Bank Register dropdown],Table1[for Pivot],0,0,1)</f>
        <v>0</v>
      </c>
      <c r="E542" s="403"/>
      <c r="F542" s="146">
        <f t="shared" si="16"/>
        <v>3333333</v>
      </c>
      <c r="G542" s="375">
        <f>G541+Bank3[[#This Row],[Money in/ (Money out)]]</f>
        <v>0</v>
      </c>
      <c r="I542" s="376">
        <f>IF(OR(C542="150 Directors advances", C542="120 accounts receivable", C542="720.2 Automobile - Insurance", C542="720.3 Automobile - License", C542="870.4 Rent - Insurance", C542="870.6 Rent - Property Tax", C542="870.7 Rent - Homeoffice", C542="870.9 Rent - Water"),
   0,
   IF(Dashboard!$F$5="Quick",
      IF(OR(C542="190 Automobile",C542="200 computer hardware",C542="210 Computer software",C542="220 Quickbooks software",C542="230 Office equipment",C542="240 Office furniture"),
         E542-(E542/(1+Dashboard!$F$4)),
         0
      ),
      IF(C542="750 Business promotion",
         E542-(E542/(1+4.793/100)),
         E542-(E542/(1+Dashboard!$F$4))
      )
   )
)</f>
        <v>0</v>
      </c>
      <c r="J542" s="26">
        <f>Bank3[[#This Row],[Money in/ (Money out)]]-Bank3[[#This Row],[GST/HST]]</f>
        <v>0</v>
      </c>
      <c r="L542" s="23">
        <f t="shared" si="17"/>
        <v>0</v>
      </c>
    </row>
    <row r="543" spans="4:12" x14ac:dyDescent="0.2">
      <c r="D543" s="397">
        <f>_xlfn.XLOOKUP(C:C,Table1[for Import to Bank Register dropdown],Table1[for Pivot],0,0,1)</f>
        <v>0</v>
      </c>
      <c r="E543" s="403"/>
      <c r="F543" s="146">
        <f t="shared" si="16"/>
        <v>3333333</v>
      </c>
      <c r="G543" s="375">
        <f>G542+Bank3[[#This Row],[Money in/ (Money out)]]</f>
        <v>0</v>
      </c>
      <c r="I543" s="376">
        <f>IF(OR(C543="150 Directors advances", C543="120 accounts receivable", C543="720.2 Automobile - Insurance", C543="720.3 Automobile - License", C543="870.4 Rent - Insurance", C543="870.6 Rent - Property Tax", C543="870.7 Rent - Homeoffice", C543="870.9 Rent - Water"),
   0,
   IF(Dashboard!$F$5="Quick",
      IF(OR(C543="190 Automobile",C543="200 computer hardware",C543="210 Computer software",C543="220 Quickbooks software",C543="230 Office equipment",C543="240 Office furniture"),
         E543-(E543/(1+Dashboard!$F$4)),
         0
      ),
      IF(C543="750 Business promotion",
         E543-(E543/(1+4.793/100)),
         E543-(E543/(1+Dashboard!$F$4))
      )
   )
)</f>
        <v>0</v>
      </c>
      <c r="J543" s="26">
        <f>Bank3[[#This Row],[Money in/ (Money out)]]-Bank3[[#This Row],[GST/HST]]</f>
        <v>0</v>
      </c>
      <c r="L543" s="23">
        <f t="shared" si="17"/>
        <v>0</v>
      </c>
    </row>
    <row r="544" spans="4:12" x14ac:dyDescent="0.2">
      <c r="D544" s="397">
        <f>_xlfn.XLOOKUP(C:C,Table1[for Import to Bank Register dropdown],Table1[for Pivot],0,0,1)</f>
        <v>0</v>
      </c>
      <c r="E544" s="403"/>
      <c r="F544" s="146">
        <f t="shared" si="16"/>
        <v>3333333</v>
      </c>
      <c r="G544" s="375">
        <f>G543+Bank3[[#This Row],[Money in/ (Money out)]]</f>
        <v>0</v>
      </c>
      <c r="I544" s="376">
        <f>IF(OR(C544="150 Directors advances", C544="120 accounts receivable", C544="720.2 Automobile - Insurance", C544="720.3 Automobile - License", C544="870.4 Rent - Insurance", C544="870.6 Rent - Property Tax", C544="870.7 Rent - Homeoffice", C544="870.9 Rent - Water"),
   0,
   IF(Dashboard!$F$5="Quick",
      IF(OR(C544="190 Automobile",C544="200 computer hardware",C544="210 Computer software",C544="220 Quickbooks software",C544="230 Office equipment",C544="240 Office furniture"),
         E544-(E544/(1+Dashboard!$F$4)),
         0
      ),
      IF(C544="750 Business promotion",
         E544-(E544/(1+4.793/100)),
         E544-(E544/(1+Dashboard!$F$4))
      )
   )
)</f>
        <v>0</v>
      </c>
      <c r="J544" s="26">
        <f>Bank3[[#This Row],[Money in/ (Money out)]]-Bank3[[#This Row],[GST/HST]]</f>
        <v>0</v>
      </c>
      <c r="L544" s="23">
        <f t="shared" si="17"/>
        <v>0</v>
      </c>
    </row>
    <row r="545" spans="4:12" x14ac:dyDescent="0.2">
      <c r="D545" s="397">
        <f>_xlfn.XLOOKUP(C:C,Table1[for Import to Bank Register dropdown],Table1[for Pivot],0,0,1)</f>
        <v>0</v>
      </c>
      <c r="E545" s="403"/>
      <c r="F545" s="146">
        <f t="shared" si="16"/>
        <v>3333333</v>
      </c>
      <c r="G545" s="375">
        <f>G544+Bank3[[#This Row],[Money in/ (Money out)]]</f>
        <v>0</v>
      </c>
      <c r="I545" s="376">
        <f>IF(OR(C545="150 Directors advances", C545="120 accounts receivable", C545="720.2 Automobile - Insurance", C545="720.3 Automobile - License", C545="870.4 Rent - Insurance", C545="870.6 Rent - Property Tax", C545="870.7 Rent - Homeoffice", C545="870.9 Rent - Water"),
   0,
   IF(Dashboard!$F$5="Quick",
      IF(OR(C545="190 Automobile",C545="200 computer hardware",C545="210 Computer software",C545="220 Quickbooks software",C545="230 Office equipment",C545="240 Office furniture"),
         E545-(E545/(1+Dashboard!$F$4)),
         0
      ),
      IF(C545="750 Business promotion",
         E545-(E545/(1+4.793/100)),
         E545-(E545/(1+Dashboard!$F$4))
      )
   )
)</f>
        <v>0</v>
      </c>
      <c r="J545" s="26">
        <f>Bank3[[#This Row],[Money in/ (Money out)]]-Bank3[[#This Row],[GST/HST]]</f>
        <v>0</v>
      </c>
      <c r="L545" s="23">
        <f t="shared" si="17"/>
        <v>0</v>
      </c>
    </row>
    <row r="546" spans="4:12" x14ac:dyDescent="0.2">
      <c r="D546" s="397">
        <f>_xlfn.XLOOKUP(C:C,Table1[for Import to Bank Register dropdown],Table1[for Pivot],0,0,1)</f>
        <v>0</v>
      </c>
      <c r="E546" s="403"/>
      <c r="F546" s="146">
        <f t="shared" si="16"/>
        <v>3333333</v>
      </c>
      <c r="G546" s="375">
        <f>G545+Bank3[[#This Row],[Money in/ (Money out)]]</f>
        <v>0</v>
      </c>
      <c r="I546" s="376">
        <f>IF(OR(C546="150 Directors advances", C546="120 accounts receivable", C546="720.2 Automobile - Insurance", C546="720.3 Automobile - License", C546="870.4 Rent - Insurance", C546="870.6 Rent - Property Tax", C546="870.7 Rent - Homeoffice", C546="870.9 Rent - Water"),
   0,
   IF(Dashboard!$F$5="Quick",
      IF(OR(C546="190 Automobile",C546="200 computer hardware",C546="210 Computer software",C546="220 Quickbooks software",C546="230 Office equipment",C546="240 Office furniture"),
         E546-(E546/(1+Dashboard!$F$4)),
         0
      ),
      IF(C546="750 Business promotion",
         E546-(E546/(1+4.793/100)),
         E546-(E546/(1+Dashboard!$F$4))
      )
   )
)</f>
        <v>0</v>
      </c>
      <c r="J546" s="26">
        <f>Bank3[[#This Row],[Money in/ (Money out)]]-Bank3[[#This Row],[GST/HST]]</f>
        <v>0</v>
      </c>
      <c r="L546" s="23">
        <f t="shared" si="17"/>
        <v>0</v>
      </c>
    </row>
    <row r="547" spans="4:12" x14ac:dyDescent="0.2">
      <c r="D547" s="397">
        <f>_xlfn.XLOOKUP(C:C,Table1[for Import to Bank Register dropdown],Table1[for Pivot],0,0,1)</f>
        <v>0</v>
      </c>
      <c r="E547" s="403"/>
      <c r="F547" s="146">
        <f t="shared" si="16"/>
        <v>3333333</v>
      </c>
      <c r="G547" s="375">
        <f>G546+Bank3[[#This Row],[Money in/ (Money out)]]</f>
        <v>0</v>
      </c>
      <c r="I547" s="376">
        <f>IF(OR(C547="150 Directors advances", C547="120 accounts receivable", C547="720.2 Automobile - Insurance", C547="720.3 Automobile - License", C547="870.4 Rent - Insurance", C547="870.6 Rent - Property Tax", C547="870.7 Rent - Homeoffice", C547="870.9 Rent - Water"),
   0,
   IF(Dashboard!$F$5="Quick",
      IF(OR(C547="190 Automobile",C547="200 computer hardware",C547="210 Computer software",C547="220 Quickbooks software",C547="230 Office equipment",C547="240 Office furniture"),
         E547-(E547/(1+Dashboard!$F$4)),
         0
      ),
      IF(C547="750 Business promotion",
         E547-(E547/(1+4.793/100)),
         E547-(E547/(1+Dashboard!$F$4))
      )
   )
)</f>
        <v>0</v>
      </c>
      <c r="J547" s="26">
        <f>Bank3[[#This Row],[Money in/ (Money out)]]-Bank3[[#This Row],[GST/HST]]</f>
        <v>0</v>
      </c>
      <c r="L547" s="23">
        <f t="shared" si="17"/>
        <v>0</v>
      </c>
    </row>
    <row r="548" spans="4:12" x14ac:dyDescent="0.2">
      <c r="D548" s="397">
        <f>_xlfn.XLOOKUP(C:C,Table1[for Import to Bank Register dropdown],Table1[for Pivot],0,0,1)</f>
        <v>0</v>
      </c>
      <c r="E548" s="403"/>
      <c r="F548" s="146">
        <f t="shared" si="16"/>
        <v>3333333</v>
      </c>
      <c r="G548" s="375">
        <f>G547+Bank3[[#This Row],[Money in/ (Money out)]]</f>
        <v>0</v>
      </c>
      <c r="I548" s="376">
        <f>IF(OR(C548="150 Directors advances", C548="120 accounts receivable", C548="720.2 Automobile - Insurance", C548="720.3 Automobile - License", C548="870.4 Rent - Insurance", C548="870.6 Rent - Property Tax", C548="870.7 Rent - Homeoffice", C548="870.9 Rent - Water"),
   0,
   IF(Dashboard!$F$5="Quick",
      IF(OR(C548="190 Automobile",C548="200 computer hardware",C548="210 Computer software",C548="220 Quickbooks software",C548="230 Office equipment",C548="240 Office furniture"),
         E548-(E548/(1+Dashboard!$F$4)),
         0
      ),
      IF(C548="750 Business promotion",
         E548-(E548/(1+4.793/100)),
         E548-(E548/(1+Dashboard!$F$4))
      )
   )
)</f>
        <v>0</v>
      </c>
      <c r="J548" s="26">
        <f>Bank3[[#This Row],[Money in/ (Money out)]]-Bank3[[#This Row],[GST/HST]]</f>
        <v>0</v>
      </c>
      <c r="L548" s="23">
        <f t="shared" si="17"/>
        <v>0</v>
      </c>
    </row>
    <row r="549" spans="4:12" x14ac:dyDescent="0.2">
      <c r="D549" s="397">
        <f>_xlfn.XLOOKUP(C:C,Table1[for Import to Bank Register dropdown],Table1[for Pivot],0,0,1)</f>
        <v>0</v>
      </c>
      <c r="E549" s="403"/>
      <c r="F549" s="146">
        <f t="shared" si="16"/>
        <v>3333333</v>
      </c>
      <c r="G549" s="375">
        <f>G548+Bank3[[#This Row],[Money in/ (Money out)]]</f>
        <v>0</v>
      </c>
      <c r="I549" s="376">
        <f>IF(OR(C549="150 Directors advances", C549="120 accounts receivable", C549="720.2 Automobile - Insurance", C549="720.3 Automobile - License", C549="870.4 Rent - Insurance", C549="870.6 Rent - Property Tax", C549="870.7 Rent - Homeoffice", C549="870.9 Rent - Water"),
   0,
   IF(Dashboard!$F$5="Quick",
      IF(OR(C549="190 Automobile",C549="200 computer hardware",C549="210 Computer software",C549="220 Quickbooks software",C549="230 Office equipment",C549="240 Office furniture"),
         E549-(E549/(1+Dashboard!$F$4)),
         0
      ),
      IF(C549="750 Business promotion",
         E549-(E549/(1+4.793/100)),
         E549-(E549/(1+Dashboard!$F$4))
      )
   )
)</f>
        <v>0</v>
      </c>
      <c r="J549" s="26">
        <f>Bank3[[#This Row],[Money in/ (Money out)]]-Bank3[[#This Row],[GST/HST]]</f>
        <v>0</v>
      </c>
      <c r="L549" s="23">
        <f t="shared" si="17"/>
        <v>0</v>
      </c>
    </row>
    <row r="550" spans="4:12" x14ac:dyDescent="0.2">
      <c r="D550" s="397">
        <f>_xlfn.XLOOKUP(C:C,Table1[for Import to Bank Register dropdown],Table1[for Pivot],0,0,1)</f>
        <v>0</v>
      </c>
      <c r="E550" s="403"/>
      <c r="F550" s="146">
        <f t="shared" si="16"/>
        <v>3333333</v>
      </c>
      <c r="G550" s="375">
        <f>G549+Bank3[[#This Row],[Money in/ (Money out)]]</f>
        <v>0</v>
      </c>
      <c r="I550" s="376">
        <f>IF(OR(C550="150 Directors advances", C550="120 accounts receivable", C550="720.2 Automobile - Insurance", C550="720.3 Automobile - License", C550="870.4 Rent - Insurance", C550="870.6 Rent - Property Tax", C550="870.7 Rent - Homeoffice", C550="870.9 Rent - Water"),
   0,
   IF(Dashboard!$F$5="Quick",
      IF(OR(C550="190 Automobile",C550="200 computer hardware",C550="210 Computer software",C550="220 Quickbooks software",C550="230 Office equipment",C550="240 Office furniture"),
         E550-(E550/(1+Dashboard!$F$4)),
         0
      ),
      IF(C550="750 Business promotion",
         E550-(E550/(1+4.793/100)),
         E550-(E550/(1+Dashboard!$F$4))
      )
   )
)</f>
        <v>0</v>
      </c>
      <c r="J550" s="26">
        <f>Bank3[[#This Row],[Money in/ (Money out)]]-Bank3[[#This Row],[GST/HST]]</f>
        <v>0</v>
      </c>
      <c r="L550" s="23">
        <f t="shared" si="17"/>
        <v>0</v>
      </c>
    </row>
    <row r="551" spans="4:12" x14ac:dyDescent="0.2">
      <c r="D551" s="397">
        <f>_xlfn.XLOOKUP(C:C,Table1[for Import to Bank Register dropdown],Table1[for Pivot],0,0,1)</f>
        <v>0</v>
      </c>
      <c r="E551" s="403"/>
      <c r="F551" s="146">
        <f t="shared" si="16"/>
        <v>3333333</v>
      </c>
      <c r="G551" s="375">
        <f>G550+Bank3[[#This Row],[Money in/ (Money out)]]</f>
        <v>0</v>
      </c>
      <c r="I551" s="376">
        <f>IF(OR(C551="150 Directors advances", C551="120 accounts receivable", C551="720.2 Automobile - Insurance", C551="720.3 Automobile - License", C551="870.4 Rent - Insurance", C551="870.6 Rent - Property Tax", C551="870.7 Rent - Homeoffice", C551="870.9 Rent - Water"),
   0,
   IF(Dashboard!$F$5="Quick",
      IF(OR(C551="190 Automobile",C551="200 computer hardware",C551="210 Computer software",C551="220 Quickbooks software",C551="230 Office equipment",C551="240 Office furniture"),
         E551-(E551/(1+Dashboard!$F$4)),
         0
      ),
      IF(C551="750 Business promotion",
         E551-(E551/(1+4.793/100)),
         E551-(E551/(1+Dashboard!$F$4))
      )
   )
)</f>
        <v>0</v>
      </c>
      <c r="J551" s="26">
        <f>Bank3[[#This Row],[Money in/ (Money out)]]-Bank3[[#This Row],[GST/HST]]</f>
        <v>0</v>
      </c>
      <c r="L551" s="23">
        <f t="shared" si="17"/>
        <v>0</v>
      </c>
    </row>
    <row r="552" spans="4:12" x14ac:dyDescent="0.2">
      <c r="D552" s="397">
        <f>_xlfn.XLOOKUP(C:C,Table1[for Import to Bank Register dropdown],Table1[for Pivot],0,0,1)</f>
        <v>0</v>
      </c>
      <c r="E552" s="403"/>
      <c r="F552" s="146">
        <f t="shared" si="16"/>
        <v>3333333</v>
      </c>
      <c r="G552" s="375">
        <f>G551+Bank3[[#This Row],[Money in/ (Money out)]]</f>
        <v>0</v>
      </c>
      <c r="I552" s="376">
        <f>IF(OR(C552="150 Directors advances", C552="120 accounts receivable", C552="720.2 Automobile - Insurance", C552="720.3 Automobile - License", C552="870.4 Rent - Insurance", C552="870.6 Rent - Property Tax", C552="870.7 Rent - Homeoffice", C552="870.9 Rent - Water"),
   0,
   IF(Dashboard!$F$5="Quick",
      IF(OR(C552="190 Automobile",C552="200 computer hardware",C552="210 Computer software",C552="220 Quickbooks software",C552="230 Office equipment",C552="240 Office furniture"),
         E552-(E552/(1+Dashboard!$F$4)),
         0
      ),
      IF(C552="750 Business promotion",
         E552-(E552/(1+4.793/100)),
         E552-(E552/(1+Dashboard!$F$4))
      )
   )
)</f>
        <v>0</v>
      </c>
      <c r="J552" s="26">
        <f>Bank3[[#This Row],[Money in/ (Money out)]]-Bank3[[#This Row],[GST/HST]]</f>
        <v>0</v>
      </c>
      <c r="L552" s="23">
        <f t="shared" si="17"/>
        <v>0</v>
      </c>
    </row>
    <row r="553" spans="4:12" x14ac:dyDescent="0.2">
      <c r="D553" s="397">
        <f>_xlfn.XLOOKUP(C:C,Table1[for Import to Bank Register dropdown],Table1[for Pivot],0,0,1)</f>
        <v>0</v>
      </c>
      <c r="E553" s="403"/>
      <c r="F553" s="146">
        <f t="shared" si="16"/>
        <v>3333333</v>
      </c>
      <c r="G553" s="375">
        <f>G552+Bank3[[#This Row],[Money in/ (Money out)]]</f>
        <v>0</v>
      </c>
      <c r="I553" s="376">
        <f>IF(OR(C553="150 Directors advances", C553="120 accounts receivable", C553="720.2 Automobile - Insurance", C553="720.3 Automobile - License", C553="870.4 Rent - Insurance", C553="870.6 Rent - Property Tax", C553="870.7 Rent - Homeoffice", C553="870.9 Rent - Water"),
   0,
   IF(Dashboard!$F$5="Quick",
      IF(OR(C553="190 Automobile",C553="200 computer hardware",C553="210 Computer software",C553="220 Quickbooks software",C553="230 Office equipment",C553="240 Office furniture"),
         E553-(E553/(1+Dashboard!$F$4)),
         0
      ),
      IF(C553="750 Business promotion",
         E553-(E553/(1+4.793/100)),
         E553-(E553/(1+Dashboard!$F$4))
      )
   )
)</f>
        <v>0</v>
      </c>
      <c r="J553" s="26">
        <f>Bank3[[#This Row],[Money in/ (Money out)]]-Bank3[[#This Row],[GST/HST]]</f>
        <v>0</v>
      </c>
      <c r="L553" s="23">
        <f t="shared" si="17"/>
        <v>0</v>
      </c>
    </row>
    <row r="554" spans="4:12" x14ac:dyDescent="0.2">
      <c r="D554" s="397">
        <f>_xlfn.XLOOKUP(C:C,Table1[for Import to Bank Register dropdown],Table1[for Pivot],0,0,1)</f>
        <v>0</v>
      </c>
      <c r="E554" s="403"/>
      <c r="F554" s="146">
        <f t="shared" si="16"/>
        <v>3333333</v>
      </c>
      <c r="G554" s="375">
        <f>G553+Bank3[[#This Row],[Money in/ (Money out)]]</f>
        <v>0</v>
      </c>
      <c r="I554" s="376">
        <f>IF(OR(C554="150 Directors advances", C554="120 accounts receivable", C554="720.2 Automobile - Insurance", C554="720.3 Automobile - License", C554="870.4 Rent - Insurance", C554="870.6 Rent - Property Tax", C554="870.7 Rent - Homeoffice", C554="870.9 Rent - Water"),
   0,
   IF(Dashboard!$F$5="Quick",
      IF(OR(C554="190 Automobile",C554="200 computer hardware",C554="210 Computer software",C554="220 Quickbooks software",C554="230 Office equipment",C554="240 Office furniture"),
         E554-(E554/(1+Dashboard!$F$4)),
         0
      ),
      IF(C554="750 Business promotion",
         E554-(E554/(1+4.793/100)),
         E554-(E554/(1+Dashboard!$F$4))
      )
   )
)</f>
        <v>0</v>
      </c>
      <c r="J554" s="26">
        <f>Bank3[[#This Row],[Money in/ (Money out)]]-Bank3[[#This Row],[GST/HST]]</f>
        <v>0</v>
      </c>
      <c r="L554" s="23">
        <f t="shared" si="17"/>
        <v>0</v>
      </c>
    </row>
    <row r="555" spans="4:12" x14ac:dyDescent="0.2">
      <c r="D555" s="397">
        <f>_xlfn.XLOOKUP(C:C,Table1[for Import to Bank Register dropdown],Table1[for Pivot],0,0,1)</f>
        <v>0</v>
      </c>
      <c r="E555" s="403"/>
      <c r="F555" s="146">
        <f t="shared" si="16"/>
        <v>3333333</v>
      </c>
      <c r="G555" s="375">
        <f>G554+Bank3[[#This Row],[Money in/ (Money out)]]</f>
        <v>0</v>
      </c>
      <c r="I555" s="376">
        <f>IF(OR(C555="150 Directors advances", C555="120 accounts receivable", C555="720.2 Automobile - Insurance", C555="720.3 Automobile - License", C555="870.4 Rent - Insurance", C555="870.6 Rent - Property Tax", C555="870.7 Rent - Homeoffice", C555="870.9 Rent - Water"),
   0,
   IF(Dashboard!$F$5="Quick",
      IF(OR(C555="190 Automobile",C555="200 computer hardware",C555="210 Computer software",C555="220 Quickbooks software",C555="230 Office equipment",C555="240 Office furniture"),
         E555-(E555/(1+Dashboard!$F$4)),
         0
      ),
      IF(C555="750 Business promotion",
         E555-(E555/(1+4.793/100)),
         E555-(E555/(1+Dashboard!$F$4))
      )
   )
)</f>
        <v>0</v>
      </c>
      <c r="J555" s="26">
        <f>Bank3[[#This Row],[Money in/ (Money out)]]-Bank3[[#This Row],[GST/HST]]</f>
        <v>0</v>
      </c>
      <c r="L555" s="23">
        <f t="shared" si="17"/>
        <v>0</v>
      </c>
    </row>
    <row r="556" spans="4:12" x14ac:dyDescent="0.2">
      <c r="D556" s="397">
        <f>_xlfn.XLOOKUP(C:C,Table1[for Import to Bank Register dropdown],Table1[for Pivot],0,0,1)</f>
        <v>0</v>
      </c>
      <c r="E556" s="403"/>
      <c r="F556" s="146">
        <f t="shared" si="16"/>
        <v>3333333</v>
      </c>
      <c r="G556" s="375">
        <f>G555+Bank3[[#This Row],[Money in/ (Money out)]]</f>
        <v>0</v>
      </c>
      <c r="I556" s="376">
        <f>IF(OR(C556="150 Directors advances", C556="120 accounts receivable", C556="720.2 Automobile - Insurance", C556="720.3 Automobile - License", C556="870.4 Rent - Insurance", C556="870.6 Rent - Property Tax", C556="870.7 Rent - Homeoffice", C556="870.9 Rent - Water"),
   0,
   IF(Dashboard!$F$5="Quick",
      IF(OR(C556="190 Automobile",C556="200 computer hardware",C556="210 Computer software",C556="220 Quickbooks software",C556="230 Office equipment",C556="240 Office furniture"),
         E556-(E556/(1+Dashboard!$F$4)),
         0
      ),
      IF(C556="750 Business promotion",
         E556-(E556/(1+4.793/100)),
         E556-(E556/(1+Dashboard!$F$4))
      )
   )
)</f>
        <v>0</v>
      </c>
      <c r="J556" s="26">
        <f>Bank3[[#This Row],[Money in/ (Money out)]]-Bank3[[#This Row],[GST/HST]]</f>
        <v>0</v>
      </c>
      <c r="L556" s="23">
        <f t="shared" si="17"/>
        <v>0</v>
      </c>
    </row>
    <row r="557" spans="4:12" x14ac:dyDescent="0.2">
      <c r="D557" s="397">
        <f>_xlfn.XLOOKUP(C:C,Table1[for Import to Bank Register dropdown],Table1[for Pivot],0,0,1)</f>
        <v>0</v>
      </c>
      <c r="E557" s="403"/>
      <c r="F557" s="146">
        <f t="shared" si="16"/>
        <v>3333333</v>
      </c>
      <c r="G557" s="375">
        <f>G556+Bank3[[#This Row],[Money in/ (Money out)]]</f>
        <v>0</v>
      </c>
      <c r="I557" s="376">
        <f>IF(OR(C557="150 Directors advances", C557="120 accounts receivable", C557="720.2 Automobile - Insurance", C557="720.3 Automobile - License", C557="870.4 Rent - Insurance", C557="870.6 Rent - Property Tax", C557="870.7 Rent - Homeoffice", C557="870.9 Rent - Water"),
   0,
   IF(Dashboard!$F$5="Quick",
      IF(OR(C557="190 Automobile",C557="200 computer hardware",C557="210 Computer software",C557="220 Quickbooks software",C557="230 Office equipment",C557="240 Office furniture"),
         E557-(E557/(1+Dashboard!$F$4)),
         0
      ),
      IF(C557="750 Business promotion",
         E557-(E557/(1+4.793/100)),
         E557-(E557/(1+Dashboard!$F$4))
      )
   )
)</f>
        <v>0</v>
      </c>
      <c r="J557" s="26">
        <f>Bank3[[#This Row],[Money in/ (Money out)]]-Bank3[[#This Row],[GST/HST]]</f>
        <v>0</v>
      </c>
      <c r="L557" s="23">
        <f t="shared" si="17"/>
        <v>0</v>
      </c>
    </row>
    <row r="558" spans="4:12" x14ac:dyDescent="0.2">
      <c r="D558" s="397">
        <f>_xlfn.XLOOKUP(C:C,Table1[for Import to Bank Register dropdown],Table1[for Pivot],0,0,1)</f>
        <v>0</v>
      </c>
      <c r="E558" s="403"/>
      <c r="F558" s="146">
        <f t="shared" si="16"/>
        <v>3333333</v>
      </c>
      <c r="G558" s="375">
        <f>G557+Bank3[[#This Row],[Money in/ (Money out)]]</f>
        <v>0</v>
      </c>
      <c r="I558" s="376">
        <f>IF(OR(C558="150 Directors advances", C558="120 accounts receivable", C558="720.2 Automobile - Insurance", C558="720.3 Automobile - License", C558="870.4 Rent - Insurance", C558="870.6 Rent - Property Tax", C558="870.7 Rent - Homeoffice", C558="870.9 Rent - Water"),
   0,
   IF(Dashboard!$F$5="Quick",
      IF(OR(C558="190 Automobile",C558="200 computer hardware",C558="210 Computer software",C558="220 Quickbooks software",C558="230 Office equipment",C558="240 Office furniture"),
         E558-(E558/(1+Dashboard!$F$4)),
         0
      ),
      IF(C558="750 Business promotion",
         E558-(E558/(1+4.793/100)),
         E558-(E558/(1+Dashboard!$F$4))
      )
   )
)</f>
        <v>0</v>
      </c>
      <c r="J558" s="26">
        <f>Bank3[[#This Row],[Money in/ (Money out)]]-Bank3[[#This Row],[GST/HST]]</f>
        <v>0</v>
      </c>
      <c r="L558" s="23">
        <f t="shared" si="17"/>
        <v>0</v>
      </c>
    </row>
    <row r="559" spans="4:12" x14ac:dyDescent="0.2">
      <c r="D559" s="397">
        <f>_xlfn.XLOOKUP(C:C,Table1[for Import to Bank Register dropdown],Table1[for Pivot],0,0,1)</f>
        <v>0</v>
      </c>
      <c r="E559" s="403"/>
      <c r="F559" s="146">
        <f t="shared" si="16"/>
        <v>3333333</v>
      </c>
      <c r="G559" s="375">
        <f>G558+Bank3[[#This Row],[Money in/ (Money out)]]</f>
        <v>0</v>
      </c>
      <c r="I559" s="376">
        <f>IF(OR(C559="150 Directors advances", C559="120 accounts receivable", C559="720.2 Automobile - Insurance", C559="720.3 Automobile - License", C559="870.4 Rent - Insurance", C559="870.6 Rent - Property Tax", C559="870.7 Rent - Homeoffice", C559="870.9 Rent - Water"),
   0,
   IF(Dashboard!$F$5="Quick",
      IF(OR(C559="190 Automobile",C559="200 computer hardware",C559="210 Computer software",C559="220 Quickbooks software",C559="230 Office equipment",C559="240 Office furniture"),
         E559-(E559/(1+Dashboard!$F$4)),
         0
      ),
      IF(C559="750 Business promotion",
         E559-(E559/(1+4.793/100)),
         E559-(E559/(1+Dashboard!$F$4))
      )
   )
)</f>
        <v>0</v>
      </c>
      <c r="J559" s="26">
        <f>Bank3[[#This Row],[Money in/ (Money out)]]-Bank3[[#This Row],[GST/HST]]</f>
        <v>0</v>
      </c>
      <c r="L559" s="23">
        <f t="shared" si="17"/>
        <v>0</v>
      </c>
    </row>
    <row r="560" spans="4:12" x14ac:dyDescent="0.2">
      <c r="D560" s="397">
        <f>_xlfn.XLOOKUP(C:C,Table1[for Import to Bank Register dropdown],Table1[for Pivot],0,0,1)</f>
        <v>0</v>
      </c>
      <c r="E560" s="403"/>
      <c r="F560" s="146">
        <f t="shared" si="16"/>
        <v>3333333</v>
      </c>
      <c r="G560" s="375">
        <f>G559+Bank3[[#This Row],[Money in/ (Money out)]]</f>
        <v>0</v>
      </c>
      <c r="I560" s="376">
        <f>IF(OR(C560="150 Directors advances", C560="120 accounts receivable", C560="720.2 Automobile - Insurance", C560="720.3 Automobile - License", C560="870.4 Rent - Insurance", C560="870.6 Rent - Property Tax", C560="870.7 Rent - Homeoffice", C560="870.9 Rent - Water"),
   0,
   IF(Dashboard!$F$5="Quick",
      IF(OR(C560="190 Automobile",C560="200 computer hardware",C560="210 Computer software",C560="220 Quickbooks software",C560="230 Office equipment",C560="240 Office furniture"),
         E560-(E560/(1+Dashboard!$F$4)),
         0
      ),
      IF(C560="750 Business promotion",
         E560-(E560/(1+4.793/100)),
         E560-(E560/(1+Dashboard!$F$4))
      )
   )
)</f>
        <v>0</v>
      </c>
      <c r="J560" s="26">
        <f>Bank3[[#This Row],[Money in/ (Money out)]]-Bank3[[#This Row],[GST/HST]]</f>
        <v>0</v>
      </c>
      <c r="L560" s="23">
        <f t="shared" si="17"/>
        <v>0</v>
      </c>
    </row>
    <row r="561" spans="4:12" x14ac:dyDescent="0.2">
      <c r="D561" s="397">
        <f>_xlfn.XLOOKUP(C:C,Table1[for Import to Bank Register dropdown],Table1[for Pivot],0,0,1)</f>
        <v>0</v>
      </c>
      <c r="E561" s="403"/>
      <c r="F561" s="146">
        <f t="shared" si="16"/>
        <v>3333333</v>
      </c>
      <c r="G561" s="375">
        <f>G560+Bank3[[#This Row],[Money in/ (Money out)]]</f>
        <v>0</v>
      </c>
      <c r="I561" s="376">
        <f>IF(OR(C561="150 Directors advances", C561="120 accounts receivable", C561="720.2 Automobile - Insurance", C561="720.3 Automobile - License", C561="870.4 Rent - Insurance", C561="870.6 Rent - Property Tax", C561="870.7 Rent - Homeoffice", C561="870.9 Rent - Water"),
   0,
   IF(Dashboard!$F$5="Quick",
      IF(OR(C561="190 Automobile",C561="200 computer hardware",C561="210 Computer software",C561="220 Quickbooks software",C561="230 Office equipment",C561="240 Office furniture"),
         E561-(E561/(1+Dashboard!$F$4)),
         0
      ),
      IF(C561="750 Business promotion",
         E561-(E561/(1+4.793/100)),
         E561-(E561/(1+Dashboard!$F$4))
      )
   )
)</f>
        <v>0</v>
      </c>
      <c r="J561" s="26">
        <f>Bank3[[#This Row],[Money in/ (Money out)]]-Bank3[[#This Row],[GST/HST]]</f>
        <v>0</v>
      </c>
      <c r="L561" s="23">
        <f t="shared" si="17"/>
        <v>0</v>
      </c>
    </row>
    <row r="562" spans="4:12" x14ac:dyDescent="0.2">
      <c r="D562" s="397">
        <f>_xlfn.XLOOKUP(C:C,Table1[for Import to Bank Register dropdown],Table1[for Pivot],0,0,1)</f>
        <v>0</v>
      </c>
      <c r="E562" s="403"/>
      <c r="F562" s="146">
        <f t="shared" si="16"/>
        <v>3333333</v>
      </c>
      <c r="G562" s="375">
        <f>G561+Bank3[[#This Row],[Money in/ (Money out)]]</f>
        <v>0</v>
      </c>
      <c r="I562" s="376">
        <f>IF(OR(C562="150 Directors advances", C562="120 accounts receivable", C562="720.2 Automobile - Insurance", C562="720.3 Automobile - License", C562="870.4 Rent - Insurance", C562="870.6 Rent - Property Tax", C562="870.7 Rent - Homeoffice", C562="870.9 Rent - Water"),
   0,
   IF(Dashboard!$F$5="Quick",
      IF(OR(C562="190 Automobile",C562="200 computer hardware",C562="210 Computer software",C562="220 Quickbooks software",C562="230 Office equipment",C562="240 Office furniture"),
         E562-(E562/(1+Dashboard!$F$4)),
         0
      ),
      IF(C562="750 Business promotion",
         E562-(E562/(1+4.793/100)),
         E562-(E562/(1+Dashboard!$F$4))
      )
   )
)</f>
        <v>0</v>
      </c>
      <c r="J562" s="26">
        <f>Bank3[[#This Row],[Money in/ (Money out)]]-Bank3[[#This Row],[GST/HST]]</f>
        <v>0</v>
      </c>
      <c r="L562" s="23">
        <f t="shared" si="17"/>
        <v>0</v>
      </c>
    </row>
    <row r="563" spans="4:12" x14ac:dyDescent="0.2">
      <c r="D563" s="397">
        <f>_xlfn.XLOOKUP(C:C,Table1[for Import to Bank Register dropdown],Table1[for Pivot],0,0,1)</f>
        <v>0</v>
      </c>
      <c r="E563" s="403"/>
      <c r="F563" s="146">
        <f t="shared" si="16"/>
        <v>3333333</v>
      </c>
      <c r="G563" s="375">
        <f>G562+Bank3[[#This Row],[Money in/ (Money out)]]</f>
        <v>0</v>
      </c>
      <c r="I563" s="376">
        <f>IF(OR(C563="150 Directors advances", C563="120 accounts receivable", C563="720.2 Automobile - Insurance", C563="720.3 Automobile - License", C563="870.4 Rent - Insurance", C563="870.6 Rent - Property Tax", C563="870.7 Rent - Homeoffice", C563="870.9 Rent - Water"),
   0,
   IF(Dashboard!$F$5="Quick",
      IF(OR(C563="190 Automobile",C563="200 computer hardware",C563="210 Computer software",C563="220 Quickbooks software",C563="230 Office equipment",C563="240 Office furniture"),
         E563-(E563/(1+Dashboard!$F$4)),
         0
      ),
      IF(C563="750 Business promotion",
         E563-(E563/(1+4.793/100)),
         E563-(E563/(1+Dashboard!$F$4))
      )
   )
)</f>
        <v>0</v>
      </c>
      <c r="J563" s="26">
        <f>Bank3[[#This Row],[Money in/ (Money out)]]-Bank3[[#This Row],[GST/HST]]</f>
        <v>0</v>
      </c>
      <c r="L563" s="23">
        <f t="shared" si="17"/>
        <v>0</v>
      </c>
    </row>
    <row r="564" spans="4:12" x14ac:dyDescent="0.2">
      <c r="D564" s="397">
        <f>_xlfn.XLOOKUP(C:C,Table1[for Import to Bank Register dropdown],Table1[for Pivot],0,0,1)</f>
        <v>0</v>
      </c>
      <c r="E564" s="403"/>
      <c r="F564" s="146">
        <f t="shared" si="16"/>
        <v>3333333</v>
      </c>
      <c r="G564" s="375">
        <f>G563+Bank3[[#This Row],[Money in/ (Money out)]]</f>
        <v>0</v>
      </c>
      <c r="I564" s="376">
        <f>IF(OR(C564="150 Directors advances", C564="120 accounts receivable", C564="720.2 Automobile - Insurance", C564="720.3 Automobile - License", C564="870.4 Rent - Insurance", C564="870.6 Rent - Property Tax", C564="870.7 Rent - Homeoffice", C564="870.9 Rent - Water"),
   0,
   IF(Dashboard!$F$5="Quick",
      IF(OR(C564="190 Automobile",C564="200 computer hardware",C564="210 Computer software",C564="220 Quickbooks software",C564="230 Office equipment",C564="240 Office furniture"),
         E564-(E564/(1+Dashboard!$F$4)),
         0
      ),
      IF(C564="750 Business promotion",
         E564-(E564/(1+4.793/100)),
         E564-(E564/(1+Dashboard!$F$4))
      )
   )
)</f>
        <v>0</v>
      </c>
      <c r="J564" s="26">
        <f>Bank3[[#This Row],[Money in/ (Money out)]]-Bank3[[#This Row],[GST/HST]]</f>
        <v>0</v>
      </c>
      <c r="L564" s="23">
        <f t="shared" si="17"/>
        <v>0</v>
      </c>
    </row>
    <row r="565" spans="4:12" x14ac:dyDescent="0.2">
      <c r="D565" s="397">
        <f>_xlfn.XLOOKUP(C:C,Table1[for Import to Bank Register dropdown],Table1[for Pivot],0,0,1)</f>
        <v>0</v>
      </c>
      <c r="E565" s="403"/>
      <c r="F565" s="146">
        <f t="shared" si="16"/>
        <v>3333333</v>
      </c>
      <c r="G565" s="375">
        <f>G564+Bank3[[#This Row],[Money in/ (Money out)]]</f>
        <v>0</v>
      </c>
      <c r="I565" s="376">
        <f>IF(OR(C565="150 Directors advances", C565="120 accounts receivable", C565="720.2 Automobile - Insurance", C565="720.3 Automobile - License", C565="870.4 Rent - Insurance", C565="870.6 Rent - Property Tax", C565="870.7 Rent - Homeoffice", C565="870.9 Rent - Water"),
   0,
   IF(Dashboard!$F$5="Quick",
      IF(OR(C565="190 Automobile",C565="200 computer hardware",C565="210 Computer software",C565="220 Quickbooks software",C565="230 Office equipment",C565="240 Office furniture"),
         E565-(E565/(1+Dashboard!$F$4)),
         0
      ),
      IF(C565="750 Business promotion",
         E565-(E565/(1+4.793/100)),
         E565-(E565/(1+Dashboard!$F$4))
      )
   )
)</f>
        <v>0</v>
      </c>
      <c r="J565" s="26">
        <f>Bank3[[#This Row],[Money in/ (Money out)]]-Bank3[[#This Row],[GST/HST]]</f>
        <v>0</v>
      </c>
      <c r="L565" s="23">
        <f t="shared" si="17"/>
        <v>0</v>
      </c>
    </row>
    <row r="566" spans="4:12" x14ac:dyDescent="0.2">
      <c r="D566" s="397">
        <f>_xlfn.XLOOKUP(C:C,Table1[for Import to Bank Register dropdown],Table1[for Pivot],0,0,1)</f>
        <v>0</v>
      </c>
      <c r="E566" s="403"/>
      <c r="F566" s="146">
        <f t="shared" si="16"/>
        <v>3333333</v>
      </c>
      <c r="G566" s="375">
        <f>G565+Bank3[[#This Row],[Money in/ (Money out)]]</f>
        <v>0</v>
      </c>
      <c r="I566" s="376">
        <f>IF(OR(C566="150 Directors advances", C566="120 accounts receivable", C566="720.2 Automobile - Insurance", C566="720.3 Automobile - License", C566="870.4 Rent - Insurance", C566="870.6 Rent - Property Tax", C566="870.7 Rent - Homeoffice", C566="870.9 Rent - Water"),
   0,
   IF(Dashboard!$F$5="Quick",
      IF(OR(C566="190 Automobile",C566="200 computer hardware",C566="210 Computer software",C566="220 Quickbooks software",C566="230 Office equipment",C566="240 Office furniture"),
         E566-(E566/(1+Dashboard!$F$4)),
         0
      ),
      IF(C566="750 Business promotion",
         E566-(E566/(1+4.793/100)),
         E566-(E566/(1+Dashboard!$F$4))
      )
   )
)</f>
        <v>0</v>
      </c>
      <c r="J566" s="26">
        <f>Bank3[[#This Row],[Money in/ (Money out)]]-Bank3[[#This Row],[GST/HST]]</f>
        <v>0</v>
      </c>
      <c r="L566" s="23">
        <f t="shared" si="17"/>
        <v>0</v>
      </c>
    </row>
    <row r="567" spans="4:12" x14ac:dyDescent="0.2">
      <c r="D567" s="397">
        <f>_xlfn.XLOOKUP(C:C,Table1[for Import to Bank Register dropdown],Table1[for Pivot],0,0,1)</f>
        <v>0</v>
      </c>
      <c r="E567" s="403"/>
      <c r="F567" s="146">
        <f t="shared" si="16"/>
        <v>3333333</v>
      </c>
      <c r="G567" s="375">
        <f>G566+Bank3[[#This Row],[Money in/ (Money out)]]</f>
        <v>0</v>
      </c>
      <c r="I567" s="376">
        <f>IF(OR(C567="150 Directors advances", C567="120 accounts receivable", C567="720.2 Automobile - Insurance", C567="720.3 Automobile - License", C567="870.4 Rent - Insurance", C567="870.6 Rent - Property Tax", C567="870.7 Rent - Homeoffice", C567="870.9 Rent - Water"),
   0,
   IF(Dashboard!$F$5="Quick",
      IF(OR(C567="190 Automobile",C567="200 computer hardware",C567="210 Computer software",C567="220 Quickbooks software",C567="230 Office equipment",C567="240 Office furniture"),
         E567-(E567/(1+Dashboard!$F$4)),
         0
      ),
      IF(C567="750 Business promotion",
         E567-(E567/(1+4.793/100)),
         E567-(E567/(1+Dashboard!$F$4))
      )
   )
)</f>
        <v>0</v>
      </c>
      <c r="J567" s="26">
        <f>Bank3[[#This Row],[Money in/ (Money out)]]-Bank3[[#This Row],[GST/HST]]</f>
        <v>0</v>
      </c>
      <c r="L567" s="23">
        <f t="shared" si="17"/>
        <v>0</v>
      </c>
    </row>
    <row r="568" spans="4:12" x14ac:dyDescent="0.2">
      <c r="D568" s="397">
        <f>_xlfn.XLOOKUP(C:C,Table1[for Import to Bank Register dropdown],Table1[for Pivot],0,0,1)</f>
        <v>0</v>
      </c>
      <c r="E568" s="403"/>
      <c r="F568" s="146">
        <f t="shared" si="16"/>
        <v>3333333</v>
      </c>
      <c r="G568" s="375">
        <f>G567+Bank3[[#This Row],[Money in/ (Money out)]]</f>
        <v>0</v>
      </c>
      <c r="I568" s="376">
        <f>IF(OR(C568="150 Directors advances", C568="120 accounts receivable", C568="720.2 Automobile - Insurance", C568="720.3 Automobile - License", C568="870.4 Rent - Insurance", C568="870.6 Rent - Property Tax", C568="870.7 Rent - Homeoffice", C568="870.9 Rent - Water"),
   0,
   IF(Dashboard!$F$5="Quick",
      IF(OR(C568="190 Automobile",C568="200 computer hardware",C568="210 Computer software",C568="220 Quickbooks software",C568="230 Office equipment",C568="240 Office furniture"),
         E568-(E568/(1+Dashboard!$F$4)),
         0
      ),
      IF(C568="750 Business promotion",
         E568-(E568/(1+4.793/100)),
         E568-(E568/(1+Dashboard!$F$4))
      )
   )
)</f>
        <v>0</v>
      </c>
      <c r="J568" s="26">
        <f>Bank3[[#This Row],[Money in/ (Money out)]]-Bank3[[#This Row],[GST/HST]]</f>
        <v>0</v>
      </c>
      <c r="L568" s="23">
        <f t="shared" si="17"/>
        <v>0</v>
      </c>
    </row>
    <row r="569" spans="4:12" x14ac:dyDescent="0.2">
      <c r="D569" s="397">
        <f>_xlfn.XLOOKUP(C:C,Table1[for Import to Bank Register dropdown],Table1[for Pivot],0,0,1)</f>
        <v>0</v>
      </c>
      <c r="E569" s="403"/>
      <c r="F569" s="146">
        <f t="shared" si="16"/>
        <v>3333333</v>
      </c>
      <c r="G569" s="375">
        <f>G568+Bank3[[#This Row],[Money in/ (Money out)]]</f>
        <v>0</v>
      </c>
      <c r="I569" s="376">
        <f>IF(OR(C569="150 Directors advances", C569="120 accounts receivable", C569="720.2 Automobile - Insurance", C569="720.3 Automobile - License", C569="870.4 Rent - Insurance", C569="870.6 Rent - Property Tax", C569="870.7 Rent - Homeoffice", C569="870.9 Rent - Water"),
   0,
   IF(Dashboard!$F$5="Quick",
      IF(OR(C569="190 Automobile",C569="200 computer hardware",C569="210 Computer software",C569="220 Quickbooks software",C569="230 Office equipment",C569="240 Office furniture"),
         E569-(E569/(1+Dashboard!$F$4)),
         0
      ),
      IF(C569="750 Business promotion",
         E569-(E569/(1+4.793/100)),
         E569-(E569/(1+Dashboard!$F$4))
      )
   )
)</f>
        <v>0</v>
      </c>
      <c r="J569" s="26">
        <f>Bank3[[#This Row],[Money in/ (Money out)]]-Bank3[[#This Row],[GST/HST]]</f>
        <v>0</v>
      </c>
      <c r="L569" s="23">
        <f t="shared" si="17"/>
        <v>0</v>
      </c>
    </row>
    <row r="570" spans="4:12" x14ac:dyDescent="0.2">
      <c r="D570" s="397">
        <f>_xlfn.XLOOKUP(C:C,Table1[for Import to Bank Register dropdown],Table1[for Pivot],0,0,1)</f>
        <v>0</v>
      </c>
      <c r="E570" s="403"/>
      <c r="F570" s="146">
        <f t="shared" si="16"/>
        <v>3333333</v>
      </c>
      <c r="G570" s="375">
        <f>G569+Bank3[[#This Row],[Money in/ (Money out)]]</f>
        <v>0</v>
      </c>
      <c r="I570" s="376">
        <f>IF(OR(C570="150 Directors advances", C570="120 accounts receivable", C570="720.2 Automobile - Insurance", C570="720.3 Automobile - License", C570="870.4 Rent - Insurance", C570="870.6 Rent - Property Tax", C570="870.7 Rent - Homeoffice", C570="870.9 Rent - Water"),
   0,
   IF(Dashboard!$F$5="Quick",
      IF(OR(C570="190 Automobile",C570="200 computer hardware",C570="210 Computer software",C570="220 Quickbooks software",C570="230 Office equipment",C570="240 Office furniture"),
         E570-(E570/(1+Dashboard!$F$4)),
         0
      ),
      IF(C570="750 Business promotion",
         E570-(E570/(1+4.793/100)),
         E570-(E570/(1+Dashboard!$F$4))
      )
   )
)</f>
        <v>0</v>
      </c>
      <c r="J570" s="26">
        <f>Bank3[[#This Row],[Money in/ (Money out)]]-Bank3[[#This Row],[GST/HST]]</f>
        <v>0</v>
      </c>
      <c r="L570" s="23">
        <f t="shared" si="17"/>
        <v>0</v>
      </c>
    </row>
    <row r="571" spans="4:12" x14ac:dyDescent="0.2">
      <c r="D571" s="397">
        <f>_xlfn.XLOOKUP(C:C,Table1[for Import to Bank Register dropdown],Table1[for Pivot],0,0,1)</f>
        <v>0</v>
      </c>
      <c r="E571" s="403"/>
      <c r="F571" s="146">
        <f t="shared" si="16"/>
        <v>3333333</v>
      </c>
      <c r="G571" s="375">
        <f>G570+Bank3[[#This Row],[Money in/ (Money out)]]</f>
        <v>0</v>
      </c>
      <c r="I571" s="376">
        <f>IF(OR(C571="150 Directors advances", C571="120 accounts receivable", C571="720.2 Automobile - Insurance", C571="720.3 Automobile - License", C571="870.4 Rent - Insurance", C571="870.6 Rent - Property Tax", C571="870.7 Rent - Homeoffice", C571="870.9 Rent - Water"),
   0,
   IF(Dashboard!$F$5="Quick",
      IF(OR(C571="190 Automobile",C571="200 computer hardware",C571="210 Computer software",C571="220 Quickbooks software",C571="230 Office equipment",C571="240 Office furniture"),
         E571-(E571/(1+Dashboard!$F$4)),
         0
      ),
      IF(C571="750 Business promotion",
         E571-(E571/(1+4.793/100)),
         E571-(E571/(1+Dashboard!$F$4))
      )
   )
)</f>
        <v>0</v>
      </c>
      <c r="J571" s="26">
        <f>Bank3[[#This Row],[Money in/ (Money out)]]-Bank3[[#This Row],[GST/HST]]</f>
        <v>0</v>
      </c>
      <c r="L571" s="23">
        <f t="shared" si="17"/>
        <v>0</v>
      </c>
    </row>
    <row r="572" spans="4:12" x14ac:dyDescent="0.2">
      <c r="D572" s="397">
        <f>_xlfn.XLOOKUP(C:C,Table1[for Import to Bank Register dropdown],Table1[for Pivot],0,0,1)</f>
        <v>0</v>
      </c>
      <c r="E572" s="403"/>
      <c r="F572" s="146">
        <f t="shared" si="16"/>
        <v>3333333</v>
      </c>
      <c r="G572" s="375">
        <f>G571+Bank3[[#This Row],[Money in/ (Money out)]]</f>
        <v>0</v>
      </c>
      <c r="I572" s="376">
        <f>IF(OR(C572="150 Directors advances", C572="120 accounts receivable", C572="720.2 Automobile - Insurance", C572="720.3 Automobile - License", C572="870.4 Rent - Insurance", C572="870.6 Rent - Property Tax", C572="870.7 Rent - Homeoffice", C572="870.9 Rent - Water"),
   0,
   IF(Dashboard!$F$5="Quick",
      IF(OR(C572="190 Automobile",C572="200 computer hardware",C572="210 Computer software",C572="220 Quickbooks software",C572="230 Office equipment",C572="240 Office furniture"),
         E572-(E572/(1+Dashboard!$F$4)),
         0
      ),
      IF(C572="750 Business promotion",
         E572-(E572/(1+4.793/100)),
         E572-(E572/(1+Dashboard!$F$4))
      )
   )
)</f>
        <v>0</v>
      </c>
      <c r="J572" s="26">
        <f>Bank3[[#This Row],[Money in/ (Money out)]]-Bank3[[#This Row],[GST/HST]]</f>
        <v>0</v>
      </c>
      <c r="L572" s="23">
        <f t="shared" si="17"/>
        <v>0</v>
      </c>
    </row>
    <row r="573" spans="4:12" x14ac:dyDescent="0.2">
      <c r="D573" s="397">
        <f>_xlfn.XLOOKUP(C:C,Table1[for Import to Bank Register dropdown],Table1[for Pivot],0,0,1)</f>
        <v>0</v>
      </c>
      <c r="E573" s="403"/>
      <c r="F573" s="146">
        <f t="shared" si="16"/>
        <v>3333333</v>
      </c>
      <c r="G573" s="375">
        <f>G572+Bank3[[#This Row],[Money in/ (Money out)]]</f>
        <v>0</v>
      </c>
      <c r="I573" s="376">
        <f>IF(OR(C573="150 Directors advances", C573="120 accounts receivable", C573="720.2 Automobile - Insurance", C573="720.3 Automobile - License", C573="870.4 Rent - Insurance", C573="870.6 Rent - Property Tax", C573="870.7 Rent - Homeoffice", C573="870.9 Rent - Water"),
   0,
   IF(Dashboard!$F$5="Quick",
      IF(OR(C573="190 Automobile",C573="200 computer hardware",C573="210 Computer software",C573="220 Quickbooks software",C573="230 Office equipment",C573="240 Office furniture"),
         E573-(E573/(1+Dashboard!$F$4)),
         0
      ),
      IF(C573="750 Business promotion",
         E573-(E573/(1+4.793/100)),
         E573-(E573/(1+Dashboard!$F$4))
      )
   )
)</f>
        <v>0</v>
      </c>
      <c r="J573" s="26">
        <f>Bank3[[#This Row],[Money in/ (Money out)]]-Bank3[[#This Row],[GST/HST]]</f>
        <v>0</v>
      </c>
      <c r="L573" s="23">
        <f t="shared" si="17"/>
        <v>0</v>
      </c>
    </row>
    <row r="574" spans="4:12" x14ac:dyDescent="0.2">
      <c r="D574" s="397">
        <f>_xlfn.XLOOKUP(C:C,Table1[for Import to Bank Register dropdown],Table1[for Pivot],0,0,1)</f>
        <v>0</v>
      </c>
      <c r="E574" s="403"/>
      <c r="F574" s="146">
        <f t="shared" si="16"/>
        <v>3333333</v>
      </c>
      <c r="G574" s="375">
        <f>G573+Bank3[[#This Row],[Money in/ (Money out)]]</f>
        <v>0</v>
      </c>
      <c r="I574" s="376">
        <f>IF(OR(C574="150 Directors advances", C574="120 accounts receivable", C574="720.2 Automobile - Insurance", C574="720.3 Automobile - License", C574="870.4 Rent - Insurance", C574="870.6 Rent - Property Tax", C574="870.7 Rent - Homeoffice", C574="870.9 Rent - Water"),
   0,
   IF(Dashboard!$F$5="Quick",
      IF(OR(C574="190 Automobile",C574="200 computer hardware",C574="210 Computer software",C574="220 Quickbooks software",C574="230 Office equipment",C574="240 Office furniture"),
         E574-(E574/(1+Dashboard!$F$4)),
         0
      ),
      IF(C574="750 Business promotion",
         E574-(E574/(1+4.793/100)),
         E574-(E574/(1+Dashboard!$F$4))
      )
   )
)</f>
        <v>0</v>
      </c>
      <c r="J574" s="26">
        <f>Bank3[[#This Row],[Money in/ (Money out)]]-Bank3[[#This Row],[GST/HST]]</f>
        <v>0</v>
      </c>
      <c r="L574" s="23">
        <f t="shared" si="17"/>
        <v>0</v>
      </c>
    </row>
    <row r="575" spans="4:12" x14ac:dyDescent="0.2">
      <c r="D575" s="397">
        <f>_xlfn.XLOOKUP(C:C,Table1[for Import to Bank Register dropdown],Table1[for Pivot],0,0,1)</f>
        <v>0</v>
      </c>
      <c r="E575" s="403"/>
      <c r="F575" s="146">
        <f t="shared" si="16"/>
        <v>3333333</v>
      </c>
      <c r="G575" s="375">
        <f>G574+Bank3[[#This Row],[Money in/ (Money out)]]</f>
        <v>0</v>
      </c>
      <c r="I575" s="376">
        <f>IF(OR(C575="150 Directors advances", C575="120 accounts receivable", C575="720.2 Automobile - Insurance", C575="720.3 Automobile - License", C575="870.4 Rent - Insurance", C575="870.6 Rent - Property Tax", C575="870.7 Rent - Homeoffice", C575="870.9 Rent - Water"),
   0,
   IF(Dashboard!$F$5="Quick",
      IF(OR(C575="190 Automobile",C575="200 computer hardware",C575="210 Computer software",C575="220 Quickbooks software",C575="230 Office equipment",C575="240 Office furniture"),
         E575-(E575/(1+Dashboard!$F$4)),
         0
      ),
      IF(C575="750 Business promotion",
         E575-(E575/(1+4.793/100)),
         E575-(E575/(1+Dashboard!$F$4))
      )
   )
)</f>
        <v>0</v>
      </c>
      <c r="J575" s="26">
        <f>Bank3[[#This Row],[Money in/ (Money out)]]-Bank3[[#This Row],[GST/HST]]</f>
        <v>0</v>
      </c>
      <c r="L575" s="23">
        <f t="shared" si="17"/>
        <v>0</v>
      </c>
    </row>
    <row r="576" spans="4:12" x14ac:dyDescent="0.2">
      <c r="D576" s="397">
        <f>_xlfn.XLOOKUP(C:C,Table1[for Import to Bank Register dropdown],Table1[for Pivot],0,0,1)</f>
        <v>0</v>
      </c>
      <c r="E576" s="403"/>
      <c r="F576" s="146">
        <f t="shared" si="16"/>
        <v>3333333</v>
      </c>
      <c r="G576" s="375">
        <f>G575+Bank3[[#This Row],[Money in/ (Money out)]]</f>
        <v>0</v>
      </c>
      <c r="I576" s="376">
        <f>IF(OR(C576="150 Directors advances", C576="120 accounts receivable", C576="720.2 Automobile - Insurance", C576="720.3 Automobile - License", C576="870.4 Rent - Insurance", C576="870.6 Rent - Property Tax", C576="870.7 Rent - Homeoffice", C576="870.9 Rent - Water"),
   0,
   IF(Dashboard!$F$5="Quick",
      IF(OR(C576="190 Automobile",C576="200 computer hardware",C576="210 Computer software",C576="220 Quickbooks software",C576="230 Office equipment",C576="240 Office furniture"),
         E576-(E576/(1+Dashboard!$F$4)),
         0
      ),
      IF(C576="750 Business promotion",
         E576-(E576/(1+4.793/100)),
         E576-(E576/(1+Dashboard!$F$4))
      )
   )
)</f>
        <v>0</v>
      </c>
      <c r="J576" s="26">
        <f>Bank3[[#This Row],[Money in/ (Money out)]]-Bank3[[#This Row],[GST/HST]]</f>
        <v>0</v>
      </c>
      <c r="L576" s="23">
        <f t="shared" si="17"/>
        <v>0</v>
      </c>
    </row>
    <row r="577" spans="4:12" x14ac:dyDescent="0.2">
      <c r="D577" s="397">
        <f>_xlfn.XLOOKUP(C:C,Table1[for Import to Bank Register dropdown],Table1[for Pivot],0,0,1)</f>
        <v>0</v>
      </c>
      <c r="E577" s="403"/>
      <c r="F577" s="146">
        <f t="shared" si="16"/>
        <v>3333333</v>
      </c>
      <c r="G577" s="375">
        <f>G576+Bank3[[#This Row],[Money in/ (Money out)]]</f>
        <v>0</v>
      </c>
      <c r="I577" s="376">
        <f>IF(OR(C577="150 Directors advances", C577="120 accounts receivable", C577="720.2 Automobile - Insurance", C577="720.3 Automobile - License", C577="870.4 Rent - Insurance", C577="870.6 Rent - Property Tax", C577="870.7 Rent - Homeoffice", C577="870.9 Rent - Water"),
   0,
   IF(Dashboard!$F$5="Quick",
      IF(OR(C577="190 Automobile",C577="200 computer hardware",C577="210 Computer software",C577="220 Quickbooks software",C577="230 Office equipment",C577="240 Office furniture"),
         E577-(E577/(1+Dashboard!$F$4)),
         0
      ),
      IF(C577="750 Business promotion",
         E577-(E577/(1+4.793/100)),
         E577-(E577/(1+Dashboard!$F$4))
      )
   )
)</f>
        <v>0</v>
      </c>
      <c r="J577" s="26">
        <f>Bank3[[#This Row],[Money in/ (Money out)]]-Bank3[[#This Row],[GST/HST]]</f>
        <v>0</v>
      </c>
      <c r="L577" s="23">
        <f t="shared" si="17"/>
        <v>0</v>
      </c>
    </row>
    <row r="578" spans="4:12" x14ac:dyDescent="0.2">
      <c r="D578" s="397">
        <f>_xlfn.XLOOKUP(C:C,Table1[for Import to Bank Register dropdown],Table1[for Pivot],0,0,1)</f>
        <v>0</v>
      </c>
      <c r="E578" s="403"/>
      <c r="F578" s="146">
        <f t="shared" si="16"/>
        <v>3333333</v>
      </c>
      <c r="G578" s="375">
        <f>G577+Bank3[[#This Row],[Money in/ (Money out)]]</f>
        <v>0</v>
      </c>
      <c r="I578" s="376">
        <f>IF(OR(C578="150 Directors advances", C578="120 accounts receivable", C578="720.2 Automobile - Insurance", C578="720.3 Automobile - License", C578="870.4 Rent - Insurance", C578="870.6 Rent - Property Tax", C578="870.7 Rent - Homeoffice", C578="870.9 Rent - Water"),
   0,
   IF(Dashboard!$F$5="Quick",
      IF(OR(C578="190 Automobile",C578="200 computer hardware",C578="210 Computer software",C578="220 Quickbooks software",C578="230 Office equipment",C578="240 Office furniture"),
         E578-(E578/(1+Dashboard!$F$4)),
         0
      ),
      IF(C578="750 Business promotion",
         E578-(E578/(1+4.793/100)),
         E578-(E578/(1+Dashboard!$F$4))
      )
   )
)</f>
        <v>0</v>
      </c>
      <c r="J578" s="26">
        <f>Bank3[[#This Row],[Money in/ (Money out)]]-Bank3[[#This Row],[GST/HST]]</f>
        <v>0</v>
      </c>
      <c r="L578" s="23">
        <f t="shared" si="17"/>
        <v>0</v>
      </c>
    </row>
    <row r="579" spans="4:12" x14ac:dyDescent="0.2">
      <c r="D579" s="397">
        <f>_xlfn.XLOOKUP(C:C,Table1[for Import to Bank Register dropdown],Table1[for Pivot],0,0,1)</f>
        <v>0</v>
      </c>
      <c r="E579" s="403"/>
      <c r="F579" s="146">
        <f t="shared" si="16"/>
        <v>3333333</v>
      </c>
      <c r="G579" s="375">
        <f>G578+Bank3[[#This Row],[Money in/ (Money out)]]</f>
        <v>0</v>
      </c>
      <c r="I579" s="376">
        <f>IF(OR(C579="150 Directors advances", C579="120 accounts receivable", C579="720.2 Automobile - Insurance", C579="720.3 Automobile - License", C579="870.4 Rent - Insurance", C579="870.6 Rent - Property Tax", C579="870.7 Rent - Homeoffice", C579="870.9 Rent - Water"),
   0,
   IF(Dashboard!$F$5="Quick",
      IF(OR(C579="190 Automobile",C579="200 computer hardware",C579="210 Computer software",C579="220 Quickbooks software",C579="230 Office equipment",C579="240 Office furniture"),
         E579-(E579/(1+Dashboard!$F$4)),
         0
      ),
      IF(C579="750 Business promotion",
         E579-(E579/(1+4.793/100)),
         E579-(E579/(1+Dashboard!$F$4))
      )
   )
)</f>
        <v>0</v>
      </c>
      <c r="J579" s="26">
        <f>Bank3[[#This Row],[Money in/ (Money out)]]-Bank3[[#This Row],[GST/HST]]</f>
        <v>0</v>
      </c>
      <c r="L579" s="23">
        <f t="shared" si="17"/>
        <v>0</v>
      </c>
    </row>
    <row r="580" spans="4:12" x14ac:dyDescent="0.2">
      <c r="D580" s="397">
        <f>_xlfn.XLOOKUP(C:C,Table1[for Import to Bank Register dropdown],Table1[for Pivot],0,0,1)</f>
        <v>0</v>
      </c>
      <c r="E580" s="403"/>
      <c r="F580" s="146">
        <f t="shared" si="16"/>
        <v>3333333</v>
      </c>
      <c r="G580" s="375">
        <f>G579+Bank3[[#This Row],[Money in/ (Money out)]]</f>
        <v>0</v>
      </c>
      <c r="I580" s="376">
        <f>IF(OR(C580="150 Directors advances", C580="120 accounts receivable", C580="720.2 Automobile - Insurance", C580="720.3 Automobile - License", C580="870.4 Rent - Insurance", C580="870.6 Rent - Property Tax", C580="870.7 Rent - Homeoffice", C580="870.9 Rent - Water"),
   0,
   IF(Dashboard!$F$5="Quick",
      IF(OR(C580="190 Automobile",C580="200 computer hardware",C580="210 Computer software",C580="220 Quickbooks software",C580="230 Office equipment",C580="240 Office furniture"),
         E580-(E580/(1+Dashboard!$F$4)),
         0
      ),
      IF(C580="750 Business promotion",
         E580-(E580/(1+4.793/100)),
         E580-(E580/(1+Dashboard!$F$4))
      )
   )
)</f>
        <v>0</v>
      </c>
      <c r="J580" s="26">
        <f>Bank3[[#This Row],[Money in/ (Money out)]]-Bank3[[#This Row],[GST/HST]]</f>
        <v>0</v>
      </c>
      <c r="L580" s="23">
        <f t="shared" si="17"/>
        <v>0</v>
      </c>
    </row>
    <row r="581" spans="4:12" x14ac:dyDescent="0.2">
      <c r="D581" s="397">
        <f>_xlfn.XLOOKUP(C:C,Table1[for Import to Bank Register dropdown],Table1[for Pivot],0,0,1)</f>
        <v>0</v>
      </c>
      <c r="E581" s="403"/>
      <c r="F581" s="146">
        <f t="shared" si="16"/>
        <v>3333333</v>
      </c>
      <c r="G581" s="375">
        <f>G580+Bank3[[#This Row],[Money in/ (Money out)]]</f>
        <v>0</v>
      </c>
      <c r="I581" s="376">
        <f>IF(OR(C581="150 Directors advances", C581="120 accounts receivable", C581="720.2 Automobile - Insurance", C581="720.3 Automobile - License", C581="870.4 Rent - Insurance", C581="870.6 Rent - Property Tax", C581="870.7 Rent - Homeoffice", C581="870.9 Rent - Water"),
   0,
   IF(Dashboard!$F$5="Quick",
      IF(OR(C581="190 Automobile",C581="200 computer hardware",C581="210 Computer software",C581="220 Quickbooks software",C581="230 Office equipment",C581="240 Office furniture"),
         E581-(E581/(1+Dashboard!$F$4)),
         0
      ),
      IF(C581="750 Business promotion",
         E581-(E581/(1+4.793/100)),
         E581-(E581/(1+Dashboard!$F$4))
      )
   )
)</f>
        <v>0</v>
      </c>
      <c r="J581" s="26">
        <f>Bank3[[#This Row],[Money in/ (Money out)]]-Bank3[[#This Row],[GST/HST]]</f>
        <v>0</v>
      </c>
      <c r="L581" s="23">
        <f t="shared" si="17"/>
        <v>0</v>
      </c>
    </row>
    <row r="582" spans="4:12" x14ac:dyDescent="0.2">
      <c r="D582" s="397">
        <f>_xlfn.XLOOKUP(C:C,Table1[for Import to Bank Register dropdown],Table1[for Pivot],0,0,1)</f>
        <v>0</v>
      </c>
      <c r="E582" s="403"/>
      <c r="F582" s="146">
        <f t="shared" ref="F582:F645" si="18">$E$2</f>
        <v>3333333</v>
      </c>
      <c r="G582" s="375">
        <f>G581+Bank3[[#This Row],[Money in/ (Money out)]]</f>
        <v>0</v>
      </c>
      <c r="I582" s="376">
        <f>IF(OR(C582="150 Directors advances", C582="120 accounts receivable", C582="720.2 Automobile - Insurance", C582="720.3 Automobile - License", C582="870.4 Rent - Insurance", C582="870.6 Rent - Property Tax", C582="870.7 Rent - Homeoffice", C582="870.9 Rent - Water"),
   0,
   IF(Dashboard!$F$5="Quick",
      IF(OR(C582="190 Automobile",C582="200 computer hardware",C582="210 Computer software",C582="220 Quickbooks software",C582="230 Office equipment",C582="240 Office furniture"),
         E582-(E582/(1+Dashboard!$F$4)),
         0
      ),
      IF(C582="750 Business promotion",
         E582-(E582/(1+4.793/100)),
         E582-(E582/(1+Dashboard!$F$4))
      )
   )
)</f>
        <v>0</v>
      </c>
      <c r="J582" s="26">
        <f>Bank3[[#This Row],[Money in/ (Money out)]]-Bank3[[#This Row],[GST/HST]]</f>
        <v>0</v>
      </c>
      <c r="L582" s="23">
        <f t="shared" si="17"/>
        <v>0</v>
      </c>
    </row>
    <row r="583" spans="4:12" x14ac:dyDescent="0.2">
      <c r="D583" s="397">
        <f>_xlfn.XLOOKUP(C:C,Table1[for Import to Bank Register dropdown],Table1[for Pivot],0,0,1)</f>
        <v>0</v>
      </c>
      <c r="E583" s="403"/>
      <c r="F583" s="146">
        <f t="shared" si="18"/>
        <v>3333333</v>
      </c>
      <c r="G583" s="375">
        <f>G582+Bank3[[#This Row],[Money in/ (Money out)]]</f>
        <v>0</v>
      </c>
      <c r="I583" s="376">
        <f>IF(OR(C583="150 Directors advances", C583="120 accounts receivable", C583="720.2 Automobile - Insurance", C583="720.3 Automobile - License", C583="870.4 Rent - Insurance", C583="870.6 Rent - Property Tax", C583="870.7 Rent - Homeoffice", C583="870.9 Rent - Water"),
   0,
   IF(Dashboard!$F$5="Quick",
      IF(OR(C583="190 Automobile",C583="200 computer hardware",C583="210 Computer software",C583="220 Quickbooks software",C583="230 Office equipment",C583="240 Office furniture"),
         E583-(E583/(1+Dashboard!$F$4)),
         0
      ),
      IF(C583="750 Business promotion",
         E583-(E583/(1+4.793/100)),
         E583-(E583/(1+Dashboard!$F$4))
      )
   )
)</f>
        <v>0</v>
      </c>
      <c r="J583" s="26">
        <f>Bank3[[#This Row],[Money in/ (Money out)]]-Bank3[[#This Row],[GST/HST]]</f>
        <v>0</v>
      </c>
      <c r="L583" s="23">
        <f t="shared" ref="L583:L646" si="19">$L$3</f>
        <v>0</v>
      </c>
    </row>
    <row r="584" spans="4:12" x14ac:dyDescent="0.2">
      <c r="D584" s="397">
        <f>_xlfn.XLOOKUP(C:C,Table1[for Import to Bank Register dropdown],Table1[for Pivot],0,0,1)</f>
        <v>0</v>
      </c>
      <c r="E584" s="403"/>
      <c r="F584" s="146">
        <f t="shared" si="18"/>
        <v>3333333</v>
      </c>
      <c r="G584" s="375">
        <f>G583+Bank3[[#This Row],[Money in/ (Money out)]]</f>
        <v>0</v>
      </c>
      <c r="I584" s="376">
        <f>IF(OR(C584="150 Directors advances", C584="120 accounts receivable", C584="720.2 Automobile - Insurance", C584="720.3 Automobile - License", C584="870.4 Rent - Insurance", C584="870.6 Rent - Property Tax", C584="870.7 Rent - Homeoffice", C584="870.9 Rent - Water"),
   0,
   IF(Dashboard!$F$5="Quick",
      IF(OR(C584="190 Automobile",C584="200 computer hardware",C584="210 Computer software",C584="220 Quickbooks software",C584="230 Office equipment",C584="240 Office furniture"),
         E584-(E584/(1+Dashboard!$F$4)),
         0
      ),
      IF(C584="750 Business promotion",
         E584-(E584/(1+4.793/100)),
         E584-(E584/(1+Dashboard!$F$4))
      )
   )
)</f>
        <v>0</v>
      </c>
      <c r="J584" s="26">
        <f>Bank3[[#This Row],[Money in/ (Money out)]]-Bank3[[#This Row],[GST/HST]]</f>
        <v>0</v>
      </c>
      <c r="L584" s="23">
        <f t="shared" si="19"/>
        <v>0</v>
      </c>
    </row>
    <row r="585" spans="4:12" x14ac:dyDescent="0.2">
      <c r="D585" s="397">
        <f>_xlfn.XLOOKUP(C:C,Table1[for Import to Bank Register dropdown],Table1[for Pivot],0,0,1)</f>
        <v>0</v>
      </c>
      <c r="E585" s="403"/>
      <c r="F585" s="146">
        <f t="shared" si="18"/>
        <v>3333333</v>
      </c>
      <c r="G585" s="375">
        <f>G584+Bank3[[#This Row],[Money in/ (Money out)]]</f>
        <v>0</v>
      </c>
      <c r="I585" s="376">
        <f>IF(OR(C585="150 Directors advances", C585="120 accounts receivable", C585="720.2 Automobile - Insurance", C585="720.3 Automobile - License", C585="870.4 Rent - Insurance", C585="870.6 Rent - Property Tax", C585="870.7 Rent - Homeoffice", C585="870.9 Rent - Water"),
   0,
   IF(Dashboard!$F$5="Quick",
      IF(OR(C585="190 Automobile",C585="200 computer hardware",C585="210 Computer software",C585="220 Quickbooks software",C585="230 Office equipment",C585="240 Office furniture"),
         E585-(E585/(1+Dashboard!$F$4)),
         0
      ),
      IF(C585="750 Business promotion",
         E585-(E585/(1+4.793/100)),
         E585-(E585/(1+Dashboard!$F$4))
      )
   )
)</f>
        <v>0</v>
      </c>
      <c r="J585" s="26">
        <f>Bank3[[#This Row],[Money in/ (Money out)]]-Bank3[[#This Row],[GST/HST]]</f>
        <v>0</v>
      </c>
      <c r="L585" s="23">
        <f t="shared" si="19"/>
        <v>0</v>
      </c>
    </row>
    <row r="586" spans="4:12" x14ac:dyDescent="0.2">
      <c r="D586" s="397">
        <f>_xlfn.XLOOKUP(C:C,Table1[for Import to Bank Register dropdown],Table1[for Pivot],0,0,1)</f>
        <v>0</v>
      </c>
      <c r="E586" s="403"/>
      <c r="F586" s="146">
        <f t="shared" si="18"/>
        <v>3333333</v>
      </c>
      <c r="G586" s="375">
        <f>G585+Bank3[[#This Row],[Money in/ (Money out)]]</f>
        <v>0</v>
      </c>
      <c r="I586" s="376">
        <f>IF(OR(C586="150 Directors advances", C586="120 accounts receivable", C586="720.2 Automobile - Insurance", C586="720.3 Automobile - License", C586="870.4 Rent - Insurance", C586="870.6 Rent - Property Tax", C586="870.7 Rent - Homeoffice", C586="870.9 Rent - Water"),
   0,
   IF(Dashboard!$F$5="Quick",
      IF(OR(C586="190 Automobile",C586="200 computer hardware",C586="210 Computer software",C586="220 Quickbooks software",C586="230 Office equipment",C586="240 Office furniture"),
         E586-(E586/(1+Dashboard!$F$4)),
         0
      ),
      IF(C586="750 Business promotion",
         E586-(E586/(1+4.793/100)),
         E586-(E586/(1+Dashboard!$F$4))
      )
   )
)</f>
        <v>0</v>
      </c>
      <c r="J586" s="26">
        <f>Bank3[[#This Row],[Money in/ (Money out)]]-Bank3[[#This Row],[GST/HST]]</f>
        <v>0</v>
      </c>
      <c r="L586" s="23">
        <f t="shared" si="19"/>
        <v>0</v>
      </c>
    </row>
    <row r="587" spans="4:12" x14ac:dyDescent="0.2">
      <c r="D587" s="397">
        <f>_xlfn.XLOOKUP(C:C,Table1[for Import to Bank Register dropdown],Table1[for Pivot],0,0,1)</f>
        <v>0</v>
      </c>
      <c r="E587" s="403"/>
      <c r="F587" s="146">
        <f t="shared" si="18"/>
        <v>3333333</v>
      </c>
      <c r="G587" s="375">
        <f>G586+Bank3[[#This Row],[Money in/ (Money out)]]</f>
        <v>0</v>
      </c>
      <c r="I587" s="376">
        <f>IF(OR(C587="150 Directors advances", C587="120 accounts receivable", C587="720.2 Automobile - Insurance", C587="720.3 Automobile - License", C587="870.4 Rent - Insurance", C587="870.6 Rent - Property Tax", C587="870.7 Rent - Homeoffice", C587="870.9 Rent - Water"),
   0,
   IF(Dashboard!$F$5="Quick",
      IF(OR(C587="190 Automobile",C587="200 computer hardware",C587="210 Computer software",C587="220 Quickbooks software",C587="230 Office equipment",C587="240 Office furniture"),
         E587-(E587/(1+Dashboard!$F$4)),
         0
      ),
      IF(C587="750 Business promotion",
         E587-(E587/(1+4.793/100)),
         E587-(E587/(1+Dashboard!$F$4))
      )
   )
)</f>
        <v>0</v>
      </c>
      <c r="J587" s="26">
        <f>Bank3[[#This Row],[Money in/ (Money out)]]-Bank3[[#This Row],[GST/HST]]</f>
        <v>0</v>
      </c>
      <c r="L587" s="23">
        <f t="shared" si="19"/>
        <v>0</v>
      </c>
    </row>
    <row r="588" spans="4:12" x14ac:dyDescent="0.2">
      <c r="D588" s="397">
        <f>_xlfn.XLOOKUP(C:C,Table1[for Import to Bank Register dropdown],Table1[for Pivot],0,0,1)</f>
        <v>0</v>
      </c>
      <c r="E588" s="403"/>
      <c r="F588" s="146">
        <f t="shared" si="18"/>
        <v>3333333</v>
      </c>
      <c r="G588" s="375">
        <f>G587+Bank3[[#This Row],[Money in/ (Money out)]]</f>
        <v>0</v>
      </c>
      <c r="I588" s="376">
        <f>IF(OR(C588="150 Directors advances", C588="120 accounts receivable", C588="720.2 Automobile - Insurance", C588="720.3 Automobile - License", C588="870.4 Rent - Insurance", C588="870.6 Rent - Property Tax", C588="870.7 Rent - Homeoffice", C588="870.9 Rent - Water"),
   0,
   IF(Dashboard!$F$5="Quick",
      IF(OR(C588="190 Automobile",C588="200 computer hardware",C588="210 Computer software",C588="220 Quickbooks software",C588="230 Office equipment",C588="240 Office furniture"),
         E588-(E588/(1+Dashboard!$F$4)),
         0
      ),
      IF(C588="750 Business promotion",
         E588-(E588/(1+4.793/100)),
         E588-(E588/(1+Dashboard!$F$4))
      )
   )
)</f>
        <v>0</v>
      </c>
      <c r="J588" s="26">
        <f>Bank3[[#This Row],[Money in/ (Money out)]]-Bank3[[#This Row],[GST/HST]]</f>
        <v>0</v>
      </c>
      <c r="L588" s="23">
        <f t="shared" si="19"/>
        <v>0</v>
      </c>
    </row>
    <row r="589" spans="4:12" x14ac:dyDescent="0.2">
      <c r="D589" s="397">
        <f>_xlfn.XLOOKUP(C:C,Table1[for Import to Bank Register dropdown],Table1[for Pivot],0,0,1)</f>
        <v>0</v>
      </c>
      <c r="E589" s="403"/>
      <c r="F589" s="146">
        <f t="shared" si="18"/>
        <v>3333333</v>
      </c>
      <c r="G589" s="375">
        <f>G588+Bank3[[#This Row],[Money in/ (Money out)]]</f>
        <v>0</v>
      </c>
      <c r="I589" s="376">
        <f>IF(OR(C589="150 Directors advances", C589="120 accounts receivable", C589="720.2 Automobile - Insurance", C589="720.3 Automobile - License", C589="870.4 Rent - Insurance", C589="870.6 Rent - Property Tax", C589="870.7 Rent - Homeoffice", C589="870.9 Rent - Water"),
   0,
   IF(Dashboard!$F$5="Quick",
      IF(OR(C589="190 Automobile",C589="200 computer hardware",C589="210 Computer software",C589="220 Quickbooks software",C589="230 Office equipment",C589="240 Office furniture"),
         E589-(E589/(1+Dashboard!$F$4)),
         0
      ),
      IF(C589="750 Business promotion",
         E589-(E589/(1+4.793/100)),
         E589-(E589/(1+Dashboard!$F$4))
      )
   )
)</f>
        <v>0</v>
      </c>
      <c r="J589" s="26">
        <f>Bank3[[#This Row],[Money in/ (Money out)]]-Bank3[[#This Row],[GST/HST]]</f>
        <v>0</v>
      </c>
      <c r="L589" s="23">
        <f t="shared" si="19"/>
        <v>0</v>
      </c>
    </row>
    <row r="590" spans="4:12" x14ac:dyDescent="0.2">
      <c r="D590" s="397">
        <f>_xlfn.XLOOKUP(C:C,Table1[for Import to Bank Register dropdown],Table1[for Pivot],0,0,1)</f>
        <v>0</v>
      </c>
      <c r="E590" s="403"/>
      <c r="F590" s="146">
        <f t="shared" si="18"/>
        <v>3333333</v>
      </c>
      <c r="G590" s="375">
        <f>G589+Bank3[[#This Row],[Money in/ (Money out)]]</f>
        <v>0</v>
      </c>
      <c r="I590" s="376">
        <f>IF(OR(C590="150 Directors advances", C590="120 accounts receivable", C590="720.2 Automobile - Insurance", C590="720.3 Automobile - License", C590="870.4 Rent - Insurance", C590="870.6 Rent - Property Tax", C590="870.7 Rent - Homeoffice", C590="870.9 Rent - Water"),
   0,
   IF(Dashboard!$F$5="Quick",
      IF(OR(C590="190 Automobile",C590="200 computer hardware",C590="210 Computer software",C590="220 Quickbooks software",C590="230 Office equipment",C590="240 Office furniture"),
         E590-(E590/(1+Dashboard!$F$4)),
         0
      ),
      IF(C590="750 Business promotion",
         E590-(E590/(1+4.793/100)),
         E590-(E590/(1+Dashboard!$F$4))
      )
   )
)</f>
        <v>0</v>
      </c>
      <c r="J590" s="26">
        <f>Bank3[[#This Row],[Money in/ (Money out)]]-Bank3[[#This Row],[GST/HST]]</f>
        <v>0</v>
      </c>
      <c r="L590" s="23">
        <f t="shared" si="19"/>
        <v>0</v>
      </c>
    </row>
    <row r="591" spans="4:12" x14ac:dyDescent="0.2">
      <c r="D591" s="397">
        <f>_xlfn.XLOOKUP(C:C,Table1[for Import to Bank Register dropdown],Table1[for Pivot],0,0,1)</f>
        <v>0</v>
      </c>
      <c r="E591" s="403"/>
      <c r="F591" s="146">
        <f t="shared" si="18"/>
        <v>3333333</v>
      </c>
      <c r="G591" s="375">
        <f>G590+Bank3[[#This Row],[Money in/ (Money out)]]</f>
        <v>0</v>
      </c>
      <c r="I591" s="376">
        <f>IF(OR(C591="150 Directors advances", C591="120 accounts receivable", C591="720.2 Automobile - Insurance", C591="720.3 Automobile - License", C591="870.4 Rent - Insurance", C591="870.6 Rent - Property Tax", C591="870.7 Rent - Homeoffice", C591="870.9 Rent - Water"),
   0,
   IF(Dashboard!$F$5="Quick",
      IF(OR(C591="190 Automobile",C591="200 computer hardware",C591="210 Computer software",C591="220 Quickbooks software",C591="230 Office equipment",C591="240 Office furniture"),
         E591-(E591/(1+Dashboard!$F$4)),
         0
      ),
      IF(C591="750 Business promotion",
         E591-(E591/(1+4.793/100)),
         E591-(E591/(1+Dashboard!$F$4))
      )
   )
)</f>
        <v>0</v>
      </c>
      <c r="J591" s="26">
        <f>Bank3[[#This Row],[Money in/ (Money out)]]-Bank3[[#This Row],[GST/HST]]</f>
        <v>0</v>
      </c>
      <c r="L591" s="23">
        <f t="shared" si="19"/>
        <v>0</v>
      </c>
    </row>
    <row r="592" spans="4:12" x14ac:dyDescent="0.2">
      <c r="D592" s="397">
        <f>_xlfn.XLOOKUP(C:C,Table1[for Import to Bank Register dropdown],Table1[for Pivot],0,0,1)</f>
        <v>0</v>
      </c>
      <c r="E592" s="403"/>
      <c r="F592" s="146">
        <f t="shared" si="18"/>
        <v>3333333</v>
      </c>
      <c r="G592" s="375">
        <f>G591+Bank3[[#This Row],[Money in/ (Money out)]]</f>
        <v>0</v>
      </c>
      <c r="I592" s="376">
        <f>IF(OR(C592="150 Directors advances", C592="120 accounts receivable", C592="720.2 Automobile - Insurance", C592="720.3 Automobile - License", C592="870.4 Rent - Insurance", C592="870.6 Rent - Property Tax", C592="870.7 Rent - Homeoffice", C592="870.9 Rent - Water"),
   0,
   IF(Dashboard!$F$5="Quick",
      IF(OR(C592="190 Automobile",C592="200 computer hardware",C592="210 Computer software",C592="220 Quickbooks software",C592="230 Office equipment",C592="240 Office furniture"),
         E592-(E592/(1+Dashboard!$F$4)),
         0
      ),
      IF(C592="750 Business promotion",
         E592-(E592/(1+4.793/100)),
         E592-(E592/(1+Dashboard!$F$4))
      )
   )
)</f>
        <v>0</v>
      </c>
      <c r="J592" s="26">
        <f>Bank3[[#This Row],[Money in/ (Money out)]]-Bank3[[#This Row],[GST/HST]]</f>
        <v>0</v>
      </c>
      <c r="L592" s="23">
        <f t="shared" si="19"/>
        <v>0</v>
      </c>
    </row>
    <row r="593" spans="4:12" x14ac:dyDescent="0.2">
      <c r="D593" s="397">
        <f>_xlfn.XLOOKUP(C:C,Table1[for Import to Bank Register dropdown],Table1[for Pivot],0,0,1)</f>
        <v>0</v>
      </c>
      <c r="E593" s="403"/>
      <c r="F593" s="146">
        <f t="shared" si="18"/>
        <v>3333333</v>
      </c>
      <c r="G593" s="375">
        <f>G592+Bank3[[#This Row],[Money in/ (Money out)]]</f>
        <v>0</v>
      </c>
      <c r="I593" s="376">
        <f>IF(OR(C593="150 Directors advances", C593="120 accounts receivable", C593="720.2 Automobile - Insurance", C593="720.3 Automobile - License", C593="870.4 Rent - Insurance", C593="870.6 Rent - Property Tax", C593="870.7 Rent - Homeoffice", C593="870.9 Rent - Water"),
   0,
   IF(Dashboard!$F$5="Quick",
      IF(OR(C593="190 Automobile",C593="200 computer hardware",C593="210 Computer software",C593="220 Quickbooks software",C593="230 Office equipment",C593="240 Office furniture"),
         E593-(E593/(1+Dashboard!$F$4)),
         0
      ),
      IF(C593="750 Business promotion",
         E593-(E593/(1+4.793/100)),
         E593-(E593/(1+Dashboard!$F$4))
      )
   )
)</f>
        <v>0</v>
      </c>
      <c r="J593" s="26">
        <f>Bank3[[#This Row],[Money in/ (Money out)]]-Bank3[[#This Row],[GST/HST]]</f>
        <v>0</v>
      </c>
      <c r="L593" s="23">
        <f t="shared" si="19"/>
        <v>0</v>
      </c>
    </row>
    <row r="594" spans="4:12" x14ac:dyDescent="0.2">
      <c r="D594" s="397">
        <f>_xlfn.XLOOKUP(C:C,Table1[for Import to Bank Register dropdown],Table1[for Pivot],0,0,1)</f>
        <v>0</v>
      </c>
      <c r="E594" s="403"/>
      <c r="F594" s="146">
        <f t="shared" si="18"/>
        <v>3333333</v>
      </c>
      <c r="G594" s="375">
        <f>G593+Bank3[[#This Row],[Money in/ (Money out)]]</f>
        <v>0</v>
      </c>
      <c r="I594" s="376">
        <f>IF(OR(C594="150 Directors advances", C594="120 accounts receivable", C594="720.2 Automobile - Insurance", C594="720.3 Automobile - License", C594="870.4 Rent - Insurance", C594="870.6 Rent - Property Tax", C594="870.7 Rent - Homeoffice", C594="870.9 Rent - Water"),
   0,
   IF(Dashboard!$F$5="Quick",
      IF(OR(C594="190 Automobile",C594="200 computer hardware",C594="210 Computer software",C594="220 Quickbooks software",C594="230 Office equipment",C594="240 Office furniture"),
         E594-(E594/(1+Dashboard!$F$4)),
         0
      ),
      IF(C594="750 Business promotion",
         E594-(E594/(1+4.793/100)),
         E594-(E594/(1+Dashboard!$F$4))
      )
   )
)</f>
        <v>0</v>
      </c>
      <c r="J594" s="26">
        <f>Bank3[[#This Row],[Money in/ (Money out)]]-Bank3[[#This Row],[GST/HST]]</f>
        <v>0</v>
      </c>
      <c r="L594" s="23">
        <f t="shared" si="19"/>
        <v>0</v>
      </c>
    </row>
    <row r="595" spans="4:12" x14ac:dyDescent="0.2">
      <c r="D595" s="397">
        <f>_xlfn.XLOOKUP(C:C,Table1[for Import to Bank Register dropdown],Table1[for Pivot],0,0,1)</f>
        <v>0</v>
      </c>
      <c r="E595" s="403"/>
      <c r="F595" s="146">
        <f t="shared" si="18"/>
        <v>3333333</v>
      </c>
      <c r="G595" s="375">
        <f>G594+Bank3[[#This Row],[Money in/ (Money out)]]</f>
        <v>0</v>
      </c>
      <c r="I595" s="376">
        <f>IF(OR(C595="150 Directors advances", C595="120 accounts receivable", C595="720.2 Automobile - Insurance", C595="720.3 Automobile - License", C595="870.4 Rent - Insurance", C595="870.6 Rent - Property Tax", C595="870.7 Rent - Homeoffice", C595="870.9 Rent - Water"),
   0,
   IF(Dashboard!$F$5="Quick",
      IF(OR(C595="190 Automobile",C595="200 computer hardware",C595="210 Computer software",C595="220 Quickbooks software",C595="230 Office equipment",C595="240 Office furniture"),
         E595-(E595/(1+Dashboard!$F$4)),
         0
      ),
      IF(C595="750 Business promotion",
         E595-(E595/(1+4.793/100)),
         E595-(E595/(1+Dashboard!$F$4))
      )
   )
)</f>
        <v>0</v>
      </c>
      <c r="J595" s="26">
        <f>Bank3[[#This Row],[Money in/ (Money out)]]-Bank3[[#This Row],[GST/HST]]</f>
        <v>0</v>
      </c>
      <c r="L595" s="23">
        <f t="shared" si="19"/>
        <v>0</v>
      </c>
    </row>
    <row r="596" spans="4:12" x14ac:dyDescent="0.2">
      <c r="D596" s="397">
        <f>_xlfn.XLOOKUP(C:C,Table1[for Import to Bank Register dropdown],Table1[for Pivot],0,0,1)</f>
        <v>0</v>
      </c>
      <c r="E596" s="403"/>
      <c r="F596" s="146">
        <f t="shared" si="18"/>
        <v>3333333</v>
      </c>
      <c r="G596" s="375">
        <f>G595+Bank3[[#This Row],[Money in/ (Money out)]]</f>
        <v>0</v>
      </c>
      <c r="I596" s="376">
        <f>IF(OR(C596="150 Directors advances", C596="120 accounts receivable", C596="720.2 Automobile - Insurance", C596="720.3 Automobile - License", C596="870.4 Rent - Insurance", C596="870.6 Rent - Property Tax", C596="870.7 Rent - Homeoffice", C596="870.9 Rent - Water"),
   0,
   IF(Dashboard!$F$5="Quick",
      IF(OR(C596="190 Automobile",C596="200 computer hardware",C596="210 Computer software",C596="220 Quickbooks software",C596="230 Office equipment",C596="240 Office furniture"),
         E596-(E596/(1+Dashboard!$F$4)),
         0
      ),
      IF(C596="750 Business promotion",
         E596-(E596/(1+4.793/100)),
         E596-(E596/(1+Dashboard!$F$4))
      )
   )
)</f>
        <v>0</v>
      </c>
      <c r="J596" s="26">
        <f>Bank3[[#This Row],[Money in/ (Money out)]]-Bank3[[#This Row],[GST/HST]]</f>
        <v>0</v>
      </c>
      <c r="L596" s="23">
        <f t="shared" si="19"/>
        <v>0</v>
      </c>
    </row>
    <row r="597" spans="4:12" x14ac:dyDescent="0.2">
      <c r="D597" s="397">
        <f>_xlfn.XLOOKUP(C:C,Table1[for Import to Bank Register dropdown],Table1[for Pivot],0,0,1)</f>
        <v>0</v>
      </c>
      <c r="E597" s="403"/>
      <c r="F597" s="146">
        <f t="shared" si="18"/>
        <v>3333333</v>
      </c>
      <c r="G597" s="375">
        <f>G596+Bank3[[#This Row],[Money in/ (Money out)]]</f>
        <v>0</v>
      </c>
      <c r="I597" s="376">
        <f>IF(OR(C597="150 Directors advances", C597="120 accounts receivable", C597="720.2 Automobile - Insurance", C597="720.3 Automobile - License", C597="870.4 Rent - Insurance", C597="870.6 Rent - Property Tax", C597="870.7 Rent - Homeoffice", C597="870.9 Rent - Water"),
   0,
   IF(Dashboard!$F$5="Quick",
      IF(OR(C597="190 Automobile",C597="200 computer hardware",C597="210 Computer software",C597="220 Quickbooks software",C597="230 Office equipment",C597="240 Office furniture"),
         E597-(E597/(1+Dashboard!$F$4)),
         0
      ),
      IF(C597="750 Business promotion",
         E597-(E597/(1+4.793/100)),
         E597-(E597/(1+Dashboard!$F$4))
      )
   )
)</f>
        <v>0</v>
      </c>
      <c r="J597" s="26">
        <f>Bank3[[#This Row],[Money in/ (Money out)]]-Bank3[[#This Row],[GST/HST]]</f>
        <v>0</v>
      </c>
      <c r="L597" s="23">
        <f t="shared" si="19"/>
        <v>0</v>
      </c>
    </row>
    <row r="598" spans="4:12" x14ac:dyDescent="0.2">
      <c r="D598" s="397">
        <f>_xlfn.XLOOKUP(C:C,Table1[for Import to Bank Register dropdown],Table1[for Pivot],0,0,1)</f>
        <v>0</v>
      </c>
      <c r="E598" s="403"/>
      <c r="F598" s="146">
        <f t="shared" si="18"/>
        <v>3333333</v>
      </c>
      <c r="G598" s="375">
        <f>G597+Bank3[[#This Row],[Money in/ (Money out)]]</f>
        <v>0</v>
      </c>
      <c r="I598" s="376">
        <f>IF(OR(C598="150 Directors advances", C598="120 accounts receivable", C598="720.2 Automobile - Insurance", C598="720.3 Automobile - License", C598="870.4 Rent - Insurance", C598="870.6 Rent - Property Tax", C598="870.7 Rent - Homeoffice", C598="870.9 Rent - Water"),
   0,
   IF(Dashboard!$F$5="Quick",
      IF(OR(C598="190 Automobile",C598="200 computer hardware",C598="210 Computer software",C598="220 Quickbooks software",C598="230 Office equipment",C598="240 Office furniture"),
         E598-(E598/(1+Dashboard!$F$4)),
         0
      ),
      IF(C598="750 Business promotion",
         E598-(E598/(1+4.793/100)),
         E598-(E598/(1+Dashboard!$F$4))
      )
   )
)</f>
        <v>0</v>
      </c>
      <c r="J598" s="26">
        <f>Bank3[[#This Row],[Money in/ (Money out)]]-Bank3[[#This Row],[GST/HST]]</f>
        <v>0</v>
      </c>
      <c r="L598" s="23">
        <f t="shared" si="19"/>
        <v>0</v>
      </c>
    </row>
    <row r="599" spans="4:12" x14ac:dyDescent="0.2">
      <c r="D599" s="397">
        <f>_xlfn.XLOOKUP(C:C,Table1[for Import to Bank Register dropdown],Table1[for Pivot],0,0,1)</f>
        <v>0</v>
      </c>
      <c r="E599" s="403"/>
      <c r="F599" s="146">
        <f t="shared" si="18"/>
        <v>3333333</v>
      </c>
      <c r="G599" s="375">
        <f>G598+Bank3[[#This Row],[Money in/ (Money out)]]</f>
        <v>0</v>
      </c>
      <c r="I599" s="376">
        <f>IF(OR(C599="150 Directors advances", C599="120 accounts receivable", C599="720.2 Automobile - Insurance", C599="720.3 Automobile - License", C599="870.4 Rent - Insurance", C599="870.6 Rent - Property Tax", C599="870.7 Rent - Homeoffice", C599="870.9 Rent - Water"),
   0,
   IF(Dashboard!$F$5="Quick",
      IF(OR(C599="190 Automobile",C599="200 computer hardware",C599="210 Computer software",C599="220 Quickbooks software",C599="230 Office equipment",C599="240 Office furniture"),
         E599-(E599/(1+Dashboard!$F$4)),
         0
      ),
      IF(C599="750 Business promotion",
         E599-(E599/(1+4.793/100)),
         E599-(E599/(1+Dashboard!$F$4))
      )
   )
)</f>
        <v>0</v>
      </c>
      <c r="J599" s="26">
        <f>Bank3[[#This Row],[Money in/ (Money out)]]-Bank3[[#This Row],[GST/HST]]</f>
        <v>0</v>
      </c>
      <c r="L599" s="23">
        <f t="shared" si="19"/>
        <v>0</v>
      </c>
    </row>
    <row r="600" spans="4:12" x14ac:dyDescent="0.2">
      <c r="D600" s="397">
        <f>_xlfn.XLOOKUP(C:C,Table1[for Import to Bank Register dropdown],Table1[for Pivot],0,0,1)</f>
        <v>0</v>
      </c>
      <c r="E600" s="403"/>
      <c r="F600" s="146">
        <f t="shared" si="18"/>
        <v>3333333</v>
      </c>
      <c r="G600" s="375">
        <f>G599+Bank3[[#This Row],[Money in/ (Money out)]]</f>
        <v>0</v>
      </c>
      <c r="I600" s="376">
        <f>IF(OR(C600="150 Directors advances", C600="120 accounts receivable", C600="720.2 Automobile - Insurance", C600="720.3 Automobile - License", C600="870.4 Rent - Insurance", C600="870.6 Rent - Property Tax", C600="870.7 Rent - Homeoffice", C600="870.9 Rent - Water"),
   0,
   IF(Dashboard!$F$5="Quick",
      IF(OR(C600="190 Automobile",C600="200 computer hardware",C600="210 Computer software",C600="220 Quickbooks software",C600="230 Office equipment",C600="240 Office furniture"),
         E600-(E600/(1+Dashboard!$F$4)),
         0
      ),
      IF(C600="750 Business promotion",
         E600-(E600/(1+4.793/100)),
         E600-(E600/(1+Dashboard!$F$4))
      )
   )
)</f>
        <v>0</v>
      </c>
      <c r="J600" s="26">
        <f>Bank3[[#This Row],[Money in/ (Money out)]]-Bank3[[#This Row],[GST/HST]]</f>
        <v>0</v>
      </c>
      <c r="L600" s="23">
        <f t="shared" si="19"/>
        <v>0</v>
      </c>
    </row>
    <row r="601" spans="4:12" x14ac:dyDescent="0.2">
      <c r="D601" s="397">
        <f>_xlfn.XLOOKUP(C:C,Table1[for Import to Bank Register dropdown],Table1[for Pivot],0,0,1)</f>
        <v>0</v>
      </c>
      <c r="E601" s="403"/>
      <c r="F601" s="146">
        <f t="shared" si="18"/>
        <v>3333333</v>
      </c>
      <c r="G601" s="375">
        <f>G600+Bank3[[#This Row],[Money in/ (Money out)]]</f>
        <v>0</v>
      </c>
      <c r="I601" s="376">
        <f>IF(OR(C601="150 Directors advances", C601="120 accounts receivable", C601="720.2 Automobile - Insurance", C601="720.3 Automobile - License", C601="870.4 Rent - Insurance", C601="870.6 Rent - Property Tax", C601="870.7 Rent - Homeoffice", C601="870.9 Rent - Water"),
   0,
   IF(Dashboard!$F$5="Quick",
      IF(OR(C601="190 Automobile",C601="200 computer hardware",C601="210 Computer software",C601="220 Quickbooks software",C601="230 Office equipment",C601="240 Office furniture"),
         E601-(E601/(1+Dashboard!$F$4)),
         0
      ),
      IF(C601="750 Business promotion",
         E601-(E601/(1+4.793/100)),
         E601-(E601/(1+Dashboard!$F$4))
      )
   )
)</f>
        <v>0</v>
      </c>
      <c r="J601" s="26">
        <f>Bank3[[#This Row],[Money in/ (Money out)]]-Bank3[[#This Row],[GST/HST]]</f>
        <v>0</v>
      </c>
      <c r="L601" s="23">
        <f t="shared" si="19"/>
        <v>0</v>
      </c>
    </row>
    <row r="602" spans="4:12" x14ac:dyDescent="0.2">
      <c r="D602" s="397">
        <f>_xlfn.XLOOKUP(C:C,Table1[for Import to Bank Register dropdown],Table1[for Pivot],0,0,1)</f>
        <v>0</v>
      </c>
      <c r="E602" s="403"/>
      <c r="F602" s="146">
        <f t="shared" si="18"/>
        <v>3333333</v>
      </c>
      <c r="G602" s="375">
        <f>G601+Bank3[[#This Row],[Money in/ (Money out)]]</f>
        <v>0</v>
      </c>
      <c r="I602" s="376">
        <f>IF(OR(C602="150 Directors advances", C602="120 accounts receivable", C602="720.2 Automobile - Insurance", C602="720.3 Automobile - License", C602="870.4 Rent - Insurance", C602="870.6 Rent - Property Tax", C602="870.7 Rent - Homeoffice", C602="870.9 Rent - Water"),
   0,
   IF(Dashboard!$F$5="Quick",
      IF(OR(C602="190 Automobile",C602="200 computer hardware",C602="210 Computer software",C602="220 Quickbooks software",C602="230 Office equipment",C602="240 Office furniture"),
         E602-(E602/(1+Dashboard!$F$4)),
         0
      ),
      IF(C602="750 Business promotion",
         E602-(E602/(1+4.793/100)),
         E602-(E602/(1+Dashboard!$F$4))
      )
   )
)</f>
        <v>0</v>
      </c>
      <c r="J602" s="26">
        <f>Bank3[[#This Row],[Money in/ (Money out)]]-Bank3[[#This Row],[GST/HST]]</f>
        <v>0</v>
      </c>
      <c r="L602" s="23">
        <f t="shared" si="19"/>
        <v>0</v>
      </c>
    </row>
    <row r="603" spans="4:12" x14ac:dyDescent="0.2">
      <c r="D603" s="397">
        <f>_xlfn.XLOOKUP(C:C,Table1[for Import to Bank Register dropdown],Table1[for Pivot],0,0,1)</f>
        <v>0</v>
      </c>
      <c r="E603" s="403"/>
      <c r="F603" s="146">
        <f t="shared" si="18"/>
        <v>3333333</v>
      </c>
      <c r="G603" s="375">
        <f>G602+Bank3[[#This Row],[Money in/ (Money out)]]</f>
        <v>0</v>
      </c>
      <c r="I603" s="376">
        <f>IF(OR(C603="150 Directors advances", C603="120 accounts receivable", C603="720.2 Automobile - Insurance", C603="720.3 Automobile - License", C603="870.4 Rent - Insurance", C603="870.6 Rent - Property Tax", C603="870.7 Rent - Homeoffice", C603="870.9 Rent - Water"),
   0,
   IF(Dashboard!$F$5="Quick",
      IF(OR(C603="190 Automobile",C603="200 computer hardware",C603="210 Computer software",C603="220 Quickbooks software",C603="230 Office equipment",C603="240 Office furniture"),
         E603-(E603/(1+Dashboard!$F$4)),
         0
      ),
      IF(C603="750 Business promotion",
         E603-(E603/(1+4.793/100)),
         E603-(E603/(1+Dashboard!$F$4))
      )
   )
)</f>
        <v>0</v>
      </c>
      <c r="J603" s="26">
        <f>Bank3[[#This Row],[Money in/ (Money out)]]-Bank3[[#This Row],[GST/HST]]</f>
        <v>0</v>
      </c>
      <c r="L603" s="23">
        <f t="shared" si="19"/>
        <v>0</v>
      </c>
    </row>
    <row r="604" spans="4:12" x14ac:dyDescent="0.2">
      <c r="D604" s="397">
        <f>_xlfn.XLOOKUP(C:C,Table1[for Import to Bank Register dropdown],Table1[for Pivot],0,0,1)</f>
        <v>0</v>
      </c>
      <c r="E604" s="403"/>
      <c r="F604" s="146">
        <f t="shared" si="18"/>
        <v>3333333</v>
      </c>
      <c r="G604" s="375">
        <f>G603+Bank3[[#This Row],[Money in/ (Money out)]]</f>
        <v>0</v>
      </c>
      <c r="I604" s="376">
        <f>IF(OR(C604="150 Directors advances", C604="120 accounts receivable", C604="720.2 Automobile - Insurance", C604="720.3 Automobile - License", C604="870.4 Rent - Insurance", C604="870.6 Rent - Property Tax", C604="870.7 Rent - Homeoffice", C604="870.9 Rent - Water"),
   0,
   IF(Dashboard!$F$5="Quick",
      IF(OR(C604="190 Automobile",C604="200 computer hardware",C604="210 Computer software",C604="220 Quickbooks software",C604="230 Office equipment",C604="240 Office furniture"),
         E604-(E604/(1+Dashboard!$F$4)),
         0
      ),
      IF(C604="750 Business promotion",
         E604-(E604/(1+4.793/100)),
         E604-(E604/(1+Dashboard!$F$4))
      )
   )
)</f>
        <v>0</v>
      </c>
      <c r="J604" s="26">
        <f>Bank3[[#This Row],[Money in/ (Money out)]]-Bank3[[#This Row],[GST/HST]]</f>
        <v>0</v>
      </c>
      <c r="L604" s="23">
        <f t="shared" si="19"/>
        <v>0</v>
      </c>
    </row>
    <row r="605" spans="4:12" x14ac:dyDescent="0.2">
      <c r="D605" s="397">
        <f>_xlfn.XLOOKUP(C:C,Table1[for Import to Bank Register dropdown],Table1[for Pivot],0,0,1)</f>
        <v>0</v>
      </c>
      <c r="E605" s="403"/>
      <c r="F605" s="146">
        <f t="shared" si="18"/>
        <v>3333333</v>
      </c>
      <c r="G605" s="375">
        <f>G604+Bank3[[#This Row],[Money in/ (Money out)]]</f>
        <v>0</v>
      </c>
      <c r="I605" s="376">
        <f>IF(OR(C605="150 Directors advances", C605="120 accounts receivable", C605="720.2 Automobile - Insurance", C605="720.3 Automobile - License", C605="870.4 Rent - Insurance", C605="870.6 Rent - Property Tax", C605="870.7 Rent - Homeoffice", C605="870.9 Rent - Water"),
   0,
   IF(Dashboard!$F$5="Quick",
      IF(OR(C605="190 Automobile",C605="200 computer hardware",C605="210 Computer software",C605="220 Quickbooks software",C605="230 Office equipment",C605="240 Office furniture"),
         E605-(E605/(1+Dashboard!$F$4)),
         0
      ),
      IF(C605="750 Business promotion",
         E605-(E605/(1+4.793/100)),
         E605-(E605/(1+Dashboard!$F$4))
      )
   )
)</f>
        <v>0</v>
      </c>
      <c r="J605" s="26">
        <f>Bank3[[#This Row],[Money in/ (Money out)]]-Bank3[[#This Row],[GST/HST]]</f>
        <v>0</v>
      </c>
      <c r="L605" s="23">
        <f t="shared" si="19"/>
        <v>0</v>
      </c>
    </row>
    <row r="606" spans="4:12" x14ac:dyDescent="0.2">
      <c r="D606" s="397">
        <f>_xlfn.XLOOKUP(C:C,Table1[for Import to Bank Register dropdown],Table1[for Pivot],0,0,1)</f>
        <v>0</v>
      </c>
      <c r="E606" s="403"/>
      <c r="F606" s="146">
        <f t="shared" si="18"/>
        <v>3333333</v>
      </c>
      <c r="G606" s="375">
        <f>G605+Bank3[[#This Row],[Money in/ (Money out)]]</f>
        <v>0</v>
      </c>
      <c r="I606" s="376">
        <f>IF(OR(C606="150 Directors advances", C606="120 accounts receivable", C606="720.2 Automobile - Insurance", C606="720.3 Automobile - License", C606="870.4 Rent - Insurance", C606="870.6 Rent - Property Tax", C606="870.7 Rent - Homeoffice", C606="870.9 Rent - Water"),
   0,
   IF(Dashboard!$F$5="Quick",
      IF(OR(C606="190 Automobile",C606="200 computer hardware",C606="210 Computer software",C606="220 Quickbooks software",C606="230 Office equipment",C606="240 Office furniture"),
         E606-(E606/(1+Dashboard!$F$4)),
         0
      ),
      IF(C606="750 Business promotion",
         E606-(E606/(1+4.793/100)),
         E606-(E606/(1+Dashboard!$F$4))
      )
   )
)</f>
        <v>0</v>
      </c>
      <c r="J606" s="26">
        <f>Bank3[[#This Row],[Money in/ (Money out)]]-Bank3[[#This Row],[GST/HST]]</f>
        <v>0</v>
      </c>
      <c r="L606" s="23">
        <f t="shared" si="19"/>
        <v>0</v>
      </c>
    </row>
    <row r="607" spans="4:12" x14ac:dyDescent="0.2">
      <c r="D607" s="397">
        <f>_xlfn.XLOOKUP(C:C,Table1[for Import to Bank Register dropdown],Table1[for Pivot],0,0,1)</f>
        <v>0</v>
      </c>
      <c r="E607" s="403"/>
      <c r="F607" s="146">
        <f t="shared" si="18"/>
        <v>3333333</v>
      </c>
      <c r="G607" s="375">
        <f>G606+Bank3[[#This Row],[Money in/ (Money out)]]</f>
        <v>0</v>
      </c>
      <c r="I607" s="376">
        <f>IF(OR(C607="150 Directors advances", C607="120 accounts receivable", C607="720.2 Automobile - Insurance", C607="720.3 Automobile - License", C607="870.4 Rent - Insurance", C607="870.6 Rent - Property Tax", C607="870.7 Rent - Homeoffice", C607="870.9 Rent - Water"),
   0,
   IF(Dashboard!$F$5="Quick",
      IF(OR(C607="190 Automobile",C607="200 computer hardware",C607="210 Computer software",C607="220 Quickbooks software",C607="230 Office equipment",C607="240 Office furniture"),
         E607-(E607/(1+Dashboard!$F$4)),
         0
      ),
      IF(C607="750 Business promotion",
         E607-(E607/(1+4.793/100)),
         E607-(E607/(1+Dashboard!$F$4))
      )
   )
)</f>
        <v>0</v>
      </c>
      <c r="J607" s="26">
        <f>Bank3[[#This Row],[Money in/ (Money out)]]-Bank3[[#This Row],[GST/HST]]</f>
        <v>0</v>
      </c>
      <c r="L607" s="23">
        <f t="shared" si="19"/>
        <v>0</v>
      </c>
    </row>
    <row r="608" spans="4:12" x14ac:dyDescent="0.2">
      <c r="D608" s="397">
        <f>_xlfn.XLOOKUP(C:C,Table1[for Import to Bank Register dropdown],Table1[for Pivot],0,0,1)</f>
        <v>0</v>
      </c>
      <c r="E608" s="403"/>
      <c r="F608" s="146">
        <f t="shared" si="18"/>
        <v>3333333</v>
      </c>
      <c r="G608" s="375">
        <f>G607+Bank3[[#This Row],[Money in/ (Money out)]]</f>
        <v>0</v>
      </c>
      <c r="I608" s="376">
        <f>IF(OR(C608="150 Directors advances", C608="120 accounts receivable", C608="720.2 Automobile - Insurance", C608="720.3 Automobile - License", C608="870.4 Rent - Insurance", C608="870.6 Rent - Property Tax", C608="870.7 Rent - Homeoffice", C608="870.9 Rent - Water"),
   0,
   IF(Dashboard!$F$5="Quick",
      IF(OR(C608="190 Automobile",C608="200 computer hardware",C608="210 Computer software",C608="220 Quickbooks software",C608="230 Office equipment",C608="240 Office furniture"),
         E608-(E608/(1+Dashboard!$F$4)),
         0
      ),
      IF(C608="750 Business promotion",
         E608-(E608/(1+4.793/100)),
         E608-(E608/(1+Dashboard!$F$4))
      )
   )
)</f>
        <v>0</v>
      </c>
      <c r="J608" s="26">
        <f>Bank3[[#This Row],[Money in/ (Money out)]]-Bank3[[#This Row],[GST/HST]]</f>
        <v>0</v>
      </c>
      <c r="L608" s="23">
        <f t="shared" si="19"/>
        <v>0</v>
      </c>
    </row>
    <row r="609" spans="4:12" x14ac:dyDescent="0.2">
      <c r="D609" s="397">
        <f>_xlfn.XLOOKUP(C:C,Table1[for Import to Bank Register dropdown],Table1[for Pivot],0,0,1)</f>
        <v>0</v>
      </c>
      <c r="E609" s="403"/>
      <c r="F609" s="146">
        <f t="shared" si="18"/>
        <v>3333333</v>
      </c>
      <c r="G609" s="375">
        <f>G608+Bank3[[#This Row],[Money in/ (Money out)]]</f>
        <v>0</v>
      </c>
      <c r="I609" s="376">
        <f>IF(OR(C609="150 Directors advances", C609="120 accounts receivable", C609="720.2 Automobile - Insurance", C609="720.3 Automobile - License", C609="870.4 Rent - Insurance", C609="870.6 Rent - Property Tax", C609="870.7 Rent - Homeoffice", C609="870.9 Rent - Water"),
   0,
   IF(Dashboard!$F$5="Quick",
      IF(OR(C609="190 Automobile",C609="200 computer hardware",C609="210 Computer software",C609="220 Quickbooks software",C609="230 Office equipment",C609="240 Office furniture"),
         E609-(E609/(1+Dashboard!$F$4)),
         0
      ),
      IF(C609="750 Business promotion",
         E609-(E609/(1+4.793/100)),
         E609-(E609/(1+Dashboard!$F$4))
      )
   )
)</f>
        <v>0</v>
      </c>
      <c r="J609" s="26">
        <f>Bank3[[#This Row],[Money in/ (Money out)]]-Bank3[[#This Row],[GST/HST]]</f>
        <v>0</v>
      </c>
      <c r="L609" s="23">
        <f t="shared" si="19"/>
        <v>0</v>
      </c>
    </row>
    <row r="610" spans="4:12" x14ac:dyDescent="0.2">
      <c r="D610" s="397">
        <f>_xlfn.XLOOKUP(C:C,Table1[for Import to Bank Register dropdown],Table1[for Pivot],0,0,1)</f>
        <v>0</v>
      </c>
      <c r="E610" s="403"/>
      <c r="F610" s="146">
        <f t="shared" si="18"/>
        <v>3333333</v>
      </c>
      <c r="G610" s="375">
        <f>G609+Bank3[[#This Row],[Money in/ (Money out)]]</f>
        <v>0</v>
      </c>
      <c r="I610" s="376">
        <f>IF(OR(C610="150 Directors advances", C610="120 accounts receivable", C610="720.2 Automobile - Insurance", C610="720.3 Automobile - License", C610="870.4 Rent - Insurance", C610="870.6 Rent - Property Tax", C610="870.7 Rent - Homeoffice", C610="870.9 Rent - Water"),
   0,
   IF(Dashboard!$F$5="Quick",
      IF(OR(C610="190 Automobile",C610="200 computer hardware",C610="210 Computer software",C610="220 Quickbooks software",C610="230 Office equipment",C610="240 Office furniture"),
         E610-(E610/(1+Dashboard!$F$4)),
         0
      ),
      IF(C610="750 Business promotion",
         E610-(E610/(1+4.793/100)),
         E610-(E610/(1+Dashboard!$F$4))
      )
   )
)</f>
        <v>0</v>
      </c>
      <c r="J610" s="26">
        <f>Bank3[[#This Row],[Money in/ (Money out)]]-Bank3[[#This Row],[GST/HST]]</f>
        <v>0</v>
      </c>
      <c r="L610" s="23">
        <f t="shared" si="19"/>
        <v>0</v>
      </c>
    </row>
    <row r="611" spans="4:12" x14ac:dyDescent="0.2">
      <c r="D611" s="397">
        <f>_xlfn.XLOOKUP(C:C,Table1[for Import to Bank Register dropdown],Table1[for Pivot],0,0,1)</f>
        <v>0</v>
      </c>
      <c r="E611" s="403"/>
      <c r="F611" s="146">
        <f t="shared" si="18"/>
        <v>3333333</v>
      </c>
      <c r="G611" s="375">
        <f>G610+Bank3[[#This Row],[Money in/ (Money out)]]</f>
        <v>0</v>
      </c>
      <c r="I611" s="376">
        <f>IF(OR(C611="150 Directors advances", C611="120 accounts receivable", C611="720.2 Automobile - Insurance", C611="720.3 Automobile - License", C611="870.4 Rent - Insurance", C611="870.6 Rent - Property Tax", C611="870.7 Rent - Homeoffice", C611="870.9 Rent - Water"),
   0,
   IF(Dashboard!$F$5="Quick",
      IF(OR(C611="190 Automobile",C611="200 computer hardware",C611="210 Computer software",C611="220 Quickbooks software",C611="230 Office equipment",C611="240 Office furniture"),
         E611-(E611/(1+Dashboard!$F$4)),
         0
      ),
      IF(C611="750 Business promotion",
         E611-(E611/(1+4.793/100)),
         E611-(E611/(1+Dashboard!$F$4))
      )
   )
)</f>
        <v>0</v>
      </c>
      <c r="J611" s="26">
        <f>Bank3[[#This Row],[Money in/ (Money out)]]-Bank3[[#This Row],[GST/HST]]</f>
        <v>0</v>
      </c>
      <c r="L611" s="23">
        <f t="shared" si="19"/>
        <v>0</v>
      </c>
    </row>
    <row r="612" spans="4:12" x14ac:dyDescent="0.2">
      <c r="D612" s="397">
        <f>_xlfn.XLOOKUP(C:C,Table1[for Import to Bank Register dropdown],Table1[for Pivot],0,0,1)</f>
        <v>0</v>
      </c>
      <c r="E612" s="403"/>
      <c r="F612" s="146">
        <f t="shared" si="18"/>
        <v>3333333</v>
      </c>
      <c r="G612" s="375">
        <f>G611+Bank3[[#This Row],[Money in/ (Money out)]]</f>
        <v>0</v>
      </c>
      <c r="I612" s="376">
        <f>IF(OR(C612="150 Directors advances", C612="120 accounts receivable", C612="720.2 Automobile - Insurance", C612="720.3 Automobile - License", C612="870.4 Rent - Insurance", C612="870.6 Rent - Property Tax", C612="870.7 Rent - Homeoffice", C612="870.9 Rent - Water"),
   0,
   IF(Dashboard!$F$5="Quick",
      IF(OR(C612="190 Automobile",C612="200 computer hardware",C612="210 Computer software",C612="220 Quickbooks software",C612="230 Office equipment",C612="240 Office furniture"),
         E612-(E612/(1+Dashboard!$F$4)),
         0
      ),
      IF(C612="750 Business promotion",
         E612-(E612/(1+4.793/100)),
         E612-(E612/(1+Dashboard!$F$4))
      )
   )
)</f>
        <v>0</v>
      </c>
      <c r="J612" s="26">
        <f>Bank3[[#This Row],[Money in/ (Money out)]]-Bank3[[#This Row],[GST/HST]]</f>
        <v>0</v>
      </c>
      <c r="L612" s="23">
        <f t="shared" si="19"/>
        <v>0</v>
      </c>
    </row>
    <row r="613" spans="4:12" x14ac:dyDescent="0.2">
      <c r="D613" s="397">
        <f>_xlfn.XLOOKUP(C:C,Table1[for Import to Bank Register dropdown],Table1[for Pivot],0,0,1)</f>
        <v>0</v>
      </c>
      <c r="E613" s="403"/>
      <c r="F613" s="146">
        <f t="shared" si="18"/>
        <v>3333333</v>
      </c>
      <c r="G613" s="375">
        <f>G612+Bank3[[#This Row],[Money in/ (Money out)]]</f>
        <v>0</v>
      </c>
      <c r="I613" s="376">
        <f>IF(OR(C613="150 Directors advances", C613="120 accounts receivable", C613="720.2 Automobile - Insurance", C613="720.3 Automobile - License", C613="870.4 Rent - Insurance", C613="870.6 Rent - Property Tax", C613="870.7 Rent - Homeoffice", C613="870.9 Rent - Water"),
   0,
   IF(Dashboard!$F$5="Quick",
      IF(OR(C613="190 Automobile",C613="200 computer hardware",C613="210 Computer software",C613="220 Quickbooks software",C613="230 Office equipment",C613="240 Office furniture"),
         E613-(E613/(1+Dashboard!$F$4)),
         0
      ),
      IF(C613="750 Business promotion",
         E613-(E613/(1+4.793/100)),
         E613-(E613/(1+Dashboard!$F$4))
      )
   )
)</f>
        <v>0</v>
      </c>
      <c r="J613" s="26">
        <f>Bank3[[#This Row],[Money in/ (Money out)]]-Bank3[[#This Row],[GST/HST]]</f>
        <v>0</v>
      </c>
      <c r="L613" s="23">
        <f t="shared" si="19"/>
        <v>0</v>
      </c>
    </row>
    <row r="614" spans="4:12" x14ac:dyDescent="0.2">
      <c r="D614" s="397">
        <f>_xlfn.XLOOKUP(C:C,Table1[for Import to Bank Register dropdown],Table1[for Pivot],0,0,1)</f>
        <v>0</v>
      </c>
      <c r="E614" s="403"/>
      <c r="F614" s="146">
        <f t="shared" si="18"/>
        <v>3333333</v>
      </c>
      <c r="G614" s="375">
        <f>G613+Bank3[[#This Row],[Money in/ (Money out)]]</f>
        <v>0</v>
      </c>
      <c r="I614" s="376">
        <f>IF(OR(C614="150 Directors advances", C614="120 accounts receivable", C614="720.2 Automobile - Insurance", C614="720.3 Automobile - License", C614="870.4 Rent - Insurance", C614="870.6 Rent - Property Tax", C614="870.7 Rent - Homeoffice", C614="870.9 Rent - Water"),
   0,
   IF(Dashboard!$F$5="Quick",
      IF(OR(C614="190 Automobile",C614="200 computer hardware",C614="210 Computer software",C614="220 Quickbooks software",C614="230 Office equipment",C614="240 Office furniture"),
         E614-(E614/(1+Dashboard!$F$4)),
         0
      ),
      IF(C614="750 Business promotion",
         E614-(E614/(1+4.793/100)),
         E614-(E614/(1+Dashboard!$F$4))
      )
   )
)</f>
        <v>0</v>
      </c>
      <c r="J614" s="26">
        <f>Bank3[[#This Row],[Money in/ (Money out)]]-Bank3[[#This Row],[GST/HST]]</f>
        <v>0</v>
      </c>
      <c r="L614" s="23">
        <f t="shared" si="19"/>
        <v>0</v>
      </c>
    </row>
    <row r="615" spans="4:12" x14ac:dyDescent="0.2">
      <c r="D615" s="397">
        <f>_xlfn.XLOOKUP(C:C,Table1[for Import to Bank Register dropdown],Table1[for Pivot],0,0,1)</f>
        <v>0</v>
      </c>
      <c r="E615" s="403"/>
      <c r="F615" s="146">
        <f t="shared" si="18"/>
        <v>3333333</v>
      </c>
      <c r="G615" s="375">
        <f>G614+Bank3[[#This Row],[Money in/ (Money out)]]</f>
        <v>0</v>
      </c>
      <c r="I615" s="376">
        <f>IF(OR(C615="150 Directors advances", C615="120 accounts receivable", C615="720.2 Automobile - Insurance", C615="720.3 Automobile - License", C615="870.4 Rent - Insurance", C615="870.6 Rent - Property Tax", C615="870.7 Rent - Homeoffice", C615="870.9 Rent - Water"),
   0,
   IF(Dashboard!$F$5="Quick",
      IF(OR(C615="190 Automobile",C615="200 computer hardware",C615="210 Computer software",C615="220 Quickbooks software",C615="230 Office equipment",C615="240 Office furniture"),
         E615-(E615/(1+Dashboard!$F$4)),
         0
      ),
      IF(C615="750 Business promotion",
         E615-(E615/(1+4.793/100)),
         E615-(E615/(1+Dashboard!$F$4))
      )
   )
)</f>
        <v>0</v>
      </c>
      <c r="J615" s="26">
        <f>Bank3[[#This Row],[Money in/ (Money out)]]-Bank3[[#This Row],[GST/HST]]</f>
        <v>0</v>
      </c>
      <c r="L615" s="23">
        <f t="shared" si="19"/>
        <v>0</v>
      </c>
    </row>
    <row r="616" spans="4:12" x14ac:dyDescent="0.2">
      <c r="D616" s="397">
        <f>_xlfn.XLOOKUP(C:C,Table1[for Import to Bank Register dropdown],Table1[for Pivot],0,0,1)</f>
        <v>0</v>
      </c>
      <c r="E616" s="403"/>
      <c r="F616" s="146">
        <f t="shared" si="18"/>
        <v>3333333</v>
      </c>
      <c r="G616" s="375">
        <f>G615+Bank3[[#This Row],[Money in/ (Money out)]]</f>
        <v>0</v>
      </c>
      <c r="I616" s="376">
        <f>IF(OR(C616="150 Directors advances", C616="120 accounts receivable", C616="720.2 Automobile - Insurance", C616="720.3 Automobile - License", C616="870.4 Rent - Insurance", C616="870.6 Rent - Property Tax", C616="870.7 Rent - Homeoffice", C616="870.9 Rent - Water"),
   0,
   IF(Dashboard!$F$5="Quick",
      IF(OR(C616="190 Automobile",C616="200 computer hardware",C616="210 Computer software",C616="220 Quickbooks software",C616="230 Office equipment",C616="240 Office furniture"),
         E616-(E616/(1+Dashboard!$F$4)),
         0
      ),
      IF(C616="750 Business promotion",
         E616-(E616/(1+4.793/100)),
         E616-(E616/(1+Dashboard!$F$4))
      )
   )
)</f>
        <v>0</v>
      </c>
      <c r="J616" s="26">
        <f>Bank3[[#This Row],[Money in/ (Money out)]]-Bank3[[#This Row],[GST/HST]]</f>
        <v>0</v>
      </c>
      <c r="L616" s="23">
        <f t="shared" si="19"/>
        <v>0</v>
      </c>
    </row>
    <row r="617" spans="4:12" x14ac:dyDescent="0.2">
      <c r="D617" s="397">
        <f>_xlfn.XLOOKUP(C:C,Table1[for Import to Bank Register dropdown],Table1[for Pivot],0,0,1)</f>
        <v>0</v>
      </c>
      <c r="E617" s="403"/>
      <c r="F617" s="146">
        <f t="shared" si="18"/>
        <v>3333333</v>
      </c>
      <c r="G617" s="375">
        <f>G616+Bank3[[#This Row],[Money in/ (Money out)]]</f>
        <v>0</v>
      </c>
      <c r="I617" s="376">
        <f>IF(OR(C617="150 Directors advances", C617="120 accounts receivable", C617="720.2 Automobile - Insurance", C617="720.3 Automobile - License", C617="870.4 Rent - Insurance", C617="870.6 Rent - Property Tax", C617="870.7 Rent - Homeoffice", C617="870.9 Rent - Water"),
   0,
   IF(Dashboard!$F$5="Quick",
      IF(OR(C617="190 Automobile",C617="200 computer hardware",C617="210 Computer software",C617="220 Quickbooks software",C617="230 Office equipment",C617="240 Office furniture"),
         E617-(E617/(1+Dashboard!$F$4)),
         0
      ),
      IF(C617="750 Business promotion",
         E617-(E617/(1+4.793/100)),
         E617-(E617/(1+Dashboard!$F$4))
      )
   )
)</f>
        <v>0</v>
      </c>
      <c r="J617" s="26">
        <f>Bank3[[#This Row],[Money in/ (Money out)]]-Bank3[[#This Row],[GST/HST]]</f>
        <v>0</v>
      </c>
      <c r="L617" s="23">
        <f t="shared" si="19"/>
        <v>0</v>
      </c>
    </row>
    <row r="618" spans="4:12" x14ac:dyDescent="0.2">
      <c r="D618" s="397">
        <f>_xlfn.XLOOKUP(C:C,Table1[for Import to Bank Register dropdown],Table1[for Pivot],0,0,1)</f>
        <v>0</v>
      </c>
      <c r="E618" s="403"/>
      <c r="F618" s="146">
        <f t="shared" si="18"/>
        <v>3333333</v>
      </c>
      <c r="G618" s="375">
        <f>G617+Bank3[[#This Row],[Money in/ (Money out)]]</f>
        <v>0</v>
      </c>
      <c r="I618" s="376">
        <f>IF(OR(C618="150 Directors advances", C618="120 accounts receivable", C618="720.2 Automobile - Insurance", C618="720.3 Automobile - License", C618="870.4 Rent - Insurance", C618="870.6 Rent - Property Tax", C618="870.7 Rent - Homeoffice", C618="870.9 Rent - Water"),
   0,
   IF(Dashboard!$F$5="Quick",
      IF(OR(C618="190 Automobile",C618="200 computer hardware",C618="210 Computer software",C618="220 Quickbooks software",C618="230 Office equipment",C618="240 Office furniture"),
         E618-(E618/(1+Dashboard!$F$4)),
         0
      ),
      IF(C618="750 Business promotion",
         E618-(E618/(1+4.793/100)),
         E618-(E618/(1+Dashboard!$F$4))
      )
   )
)</f>
        <v>0</v>
      </c>
      <c r="J618" s="26">
        <f>Bank3[[#This Row],[Money in/ (Money out)]]-Bank3[[#This Row],[GST/HST]]</f>
        <v>0</v>
      </c>
      <c r="L618" s="23">
        <f t="shared" si="19"/>
        <v>0</v>
      </c>
    </row>
    <row r="619" spans="4:12" x14ac:dyDescent="0.2">
      <c r="D619" s="397">
        <f>_xlfn.XLOOKUP(C:C,Table1[for Import to Bank Register dropdown],Table1[for Pivot],0,0,1)</f>
        <v>0</v>
      </c>
      <c r="E619" s="403"/>
      <c r="F619" s="146">
        <f t="shared" si="18"/>
        <v>3333333</v>
      </c>
      <c r="G619" s="375">
        <f>G618+Bank3[[#This Row],[Money in/ (Money out)]]</f>
        <v>0</v>
      </c>
      <c r="I619" s="376">
        <f>IF(OR(C619="150 Directors advances", C619="120 accounts receivable", C619="720.2 Automobile - Insurance", C619="720.3 Automobile - License", C619="870.4 Rent - Insurance", C619="870.6 Rent - Property Tax", C619="870.7 Rent - Homeoffice", C619="870.9 Rent - Water"),
   0,
   IF(Dashboard!$F$5="Quick",
      IF(OR(C619="190 Automobile",C619="200 computer hardware",C619="210 Computer software",C619="220 Quickbooks software",C619="230 Office equipment",C619="240 Office furniture"),
         E619-(E619/(1+Dashboard!$F$4)),
         0
      ),
      IF(C619="750 Business promotion",
         E619-(E619/(1+4.793/100)),
         E619-(E619/(1+Dashboard!$F$4))
      )
   )
)</f>
        <v>0</v>
      </c>
      <c r="J619" s="26">
        <f>Bank3[[#This Row],[Money in/ (Money out)]]-Bank3[[#This Row],[GST/HST]]</f>
        <v>0</v>
      </c>
      <c r="L619" s="23">
        <f t="shared" si="19"/>
        <v>0</v>
      </c>
    </row>
    <row r="620" spans="4:12" x14ac:dyDescent="0.2">
      <c r="D620" s="397">
        <f>_xlfn.XLOOKUP(C:C,Table1[for Import to Bank Register dropdown],Table1[for Pivot],0,0,1)</f>
        <v>0</v>
      </c>
      <c r="E620" s="403"/>
      <c r="F620" s="146">
        <f t="shared" si="18"/>
        <v>3333333</v>
      </c>
      <c r="G620" s="375">
        <f>G619+Bank3[[#This Row],[Money in/ (Money out)]]</f>
        <v>0</v>
      </c>
      <c r="I620" s="376">
        <f>IF(OR(C620="150 Directors advances", C620="120 accounts receivable", C620="720.2 Automobile - Insurance", C620="720.3 Automobile - License", C620="870.4 Rent - Insurance", C620="870.6 Rent - Property Tax", C620="870.7 Rent - Homeoffice", C620="870.9 Rent - Water"),
   0,
   IF(Dashboard!$F$5="Quick",
      IF(OR(C620="190 Automobile",C620="200 computer hardware",C620="210 Computer software",C620="220 Quickbooks software",C620="230 Office equipment",C620="240 Office furniture"),
         E620-(E620/(1+Dashboard!$F$4)),
         0
      ),
      IF(C620="750 Business promotion",
         E620-(E620/(1+4.793/100)),
         E620-(E620/(1+Dashboard!$F$4))
      )
   )
)</f>
        <v>0</v>
      </c>
      <c r="J620" s="26">
        <f>Bank3[[#This Row],[Money in/ (Money out)]]-Bank3[[#This Row],[GST/HST]]</f>
        <v>0</v>
      </c>
      <c r="L620" s="23">
        <f t="shared" si="19"/>
        <v>0</v>
      </c>
    </row>
    <row r="621" spans="4:12" x14ac:dyDescent="0.2">
      <c r="D621" s="397">
        <f>_xlfn.XLOOKUP(C:C,Table1[for Import to Bank Register dropdown],Table1[for Pivot],0,0,1)</f>
        <v>0</v>
      </c>
      <c r="E621" s="403"/>
      <c r="F621" s="146">
        <f t="shared" si="18"/>
        <v>3333333</v>
      </c>
      <c r="G621" s="375">
        <f>G620+Bank3[[#This Row],[Money in/ (Money out)]]</f>
        <v>0</v>
      </c>
      <c r="I621" s="376">
        <f>IF(OR(C621="150 Directors advances", C621="120 accounts receivable", C621="720.2 Automobile - Insurance", C621="720.3 Automobile - License", C621="870.4 Rent - Insurance", C621="870.6 Rent - Property Tax", C621="870.7 Rent - Homeoffice", C621="870.9 Rent - Water"),
   0,
   IF(Dashboard!$F$5="Quick",
      IF(OR(C621="190 Automobile",C621="200 computer hardware",C621="210 Computer software",C621="220 Quickbooks software",C621="230 Office equipment",C621="240 Office furniture"),
         E621-(E621/(1+Dashboard!$F$4)),
         0
      ),
      IF(C621="750 Business promotion",
         E621-(E621/(1+4.793/100)),
         E621-(E621/(1+Dashboard!$F$4))
      )
   )
)</f>
        <v>0</v>
      </c>
      <c r="J621" s="26">
        <f>Bank3[[#This Row],[Money in/ (Money out)]]-Bank3[[#This Row],[GST/HST]]</f>
        <v>0</v>
      </c>
      <c r="L621" s="23">
        <f t="shared" si="19"/>
        <v>0</v>
      </c>
    </row>
    <row r="622" spans="4:12" x14ac:dyDescent="0.2">
      <c r="D622" s="397">
        <f>_xlfn.XLOOKUP(C:C,Table1[for Import to Bank Register dropdown],Table1[for Pivot],0,0,1)</f>
        <v>0</v>
      </c>
      <c r="E622" s="403"/>
      <c r="F622" s="146">
        <f t="shared" si="18"/>
        <v>3333333</v>
      </c>
      <c r="G622" s="375">
        <f>G621+Bank3[[#This Row],[Money in/ (Money out)]]</f>
        <v>0</v>
      </c>
      <c r="I622" s="376">
        <f>IF(OR(C622="150 Directors advances", C622="120 accounts receivable", C622="720.2 Automobile - Insurance", C622="720.3 Automobile - License", C622="870.4 Rent - Insurance", C622="870.6 Rent - Property Tax", C622="870.7 Rent - Homeoffice", C622="870.9 Rent - Water"),
   0,
   IF(Dashboard!$F$5="Quick",
      IF(OR(C622="190 Automobile",C622="200 computer hardware",C622="210 Computer software",C622="220 Quickbooks software",C622="230 Office equipment",C622="240 Office furniture"),
         E622-(E622/(1+Dashboard!$F$4)),
         0
      ),
      IF(C622="750 Business promotion",
         E622-(E622/(1+4.793/100)),
         E622-(E622/(1+Dashboard!$F$4))
      )
   )
)</f>
        <v>0</v>
      </c>
      <c r="J622" s="26">
        <f>Bank3[[#This Row],[Money in/ (Money out)]]-Bank3[[#This Row],[GST/HST]]</f>
        <v>0</v>
      </c>
      <c r="L622" s="23">
        <f t="shared" si="19"/>
        <v>0</v>
      </c>
    </row>
    <row r="623" spans="4:12" x14ac:dyDescent="0.2">
      <c r="D623" s="397">
        <f>_xlfn.XLOOKUP(C:C,Table1[for Import to Bank Register dropdown],Table1[for Pivot],0,0,1)</f>
        <v>0</v>
      </c>
      <c r="E623" s="403"/>
      <c r="F623" s="146">
        <f t="shared" si="18"/>
        <v>3333333</v>
      </c>
      <c r="G623" s="375">
        <f>G622+Bank3[[#This Row],[Money in/ (Money out)]]</f>
        <v>0</v>
      </c>
      <c r="I623" s="376">
        <f>IF(OR(C623="150 Directors advances", C623="120 accounts receivable", C623="720.2 Automobile - Insurance", C623="720.3 Automobile - License", C623="870.4 Rent - Insurance", C623="870.6 Rent - Property Tax", C623="870.7 Rent - Homeoffice", C623="870.9 Rent - Water"),
   0,
   IF(Dashboard!$F$5="Quick",
      IF(OR(C623="190 Automobile",C623="200 computer hardware",C623="210 Computer software",C623="220 Quickbooks software",C623="230 Office equipment",C623="240 Office furniture"),
         E623-(E623/(1+Dashboard!$F$4)),
         0
      ),
      IF(C623="750 Business promotion",
         E623-(E623/(1+4.793/100)),
         E623-(E623/(1+Dashboard!$F$4))
      )
   )
)</f>
        <v>0</v>
      </c>
      <c r="J623" s="26">
        <f>Bank3[[#This Row],[Money in/ (Money out)]]-Bank3[[#This Row],[GST/HST]]</f>
        <v>0</v>
      </c>
      <c r="L623" s="23">
        <f t="shared" si="19"/>
        <v>0</v>
      </c>
    </row>
    <row r="624" spans="4:12" x14ac:dyDescent="0.2">
      <c r="D624" s="397">
        <f>_xlfn.XLOOKUP(C:C,Table1[for Import to Bank Register dropdown],Table1[for Pivot],0,0,1)</f>
        <v>0</v>
      </c>
      <c r="E624" s="403"/>
      <c r="F624" s="146">
        <f t="shared" si="18"/>
        <v>3333333</v>
      </c>
      <c r="G624" s="375">
        <f>G623+Bank3[[#This Row],[Money in/ (Money out)]]</f>
        <v>0</v>
      </c>
      <c r="I624" s="376">
        <f>IF(OR(C624="150 Directors advances", C624="120 accounts receivable", C624="720.2 Automobile - Insurance", C624="720.3 Automobile - License", C624="870.4 Rent - Insurance", C624="870.6 Rent - Property Tax", C624="870.7 Rent - Homeoffice", C624="870.9 Rent - Water"),
   0,
   IF(Dashboard!$F$5="Quick",
      IF(OR(C624="190 Automobile",C624="200 computer hardware",C624="210 Computer software",C624="220 Quickbooks software",C624="230 Office equipment",C624="240 Office furniture"),
         E624-(E624/(1+Dashboard!$F$4)),
         0
      ),
      IF(C624="750 Business promotion",
         E624-(E624/(1+4.793/100)),
         E624-(E624/(1+Dashboard!$F$4))
      )
   )
)</f>
        <v>0</v>
      </c>
      <c r="J624" s="26">
        <f>Bank3[[#This Row],[Money in/ (Money out)]]-Bank3[[#This Row],[GST/HST]]</f>
        <v>0</v>
      </c>
      <c r="L624" s="23">
        <f t="shared" si="19"/>
        <v>0</v>
      </c>
    </row>
    <row r="625" spans="4:12" x14ac:dyDescent="0.2">
      <c r="D625" s="397">
        <f>_xlfn.XLOOKUP(C:C,Table1[for Import to Bank Register dropdown],Table1[for Pivot],0,0,1)</f>
        <v>0</v>
      </c>
      <c r="E625" s="403"/>
      <c r="F625" s="146">
        <f t="shared" si="18"/>
        <v>3333333</v>
      </c>
      <c r="G625" s="375">
        <f>G624+Bank3[[#This Row],[Money in/ (Money out)]]</f>
        <v>0</v>
      </c>
      <c r="I625" s="376">
        <f>IF(OR(C625="150 Directors advances", C625="120 accounts receivable", C625="720.2 Automobile - Insurance", C625="720.3 Automobile - License", C625="870.4 Rent - Insurance", C625="870.6 Rent - Property Tax", C625="870.7 Rent - Homeoffice", C625="870.9 Rent - Water"),
   0,
   IF(Dashboard!$F$5="Quick",
      IF(OR(C625="190 Automobile",C625="200 computer hardware",C625="210 Computer software",C625="220 Quickbooks software",C625="230 Office equipment",C625="240 Office furniture"),
         E625-(E625/(1+Dashboard!$F$4)),
         0
      ),
      IF(C625="750 Business promotion",
         E625-(E625/(1+4.793/100)),
         E625-(E625/(1+Dashboard!$F$4))
      )
   )
)</f>
        <v>0</v>
      </c>
      <c r="J625" s="26">
        <f>Bank3[[#This Row],[Money in/ (Money out)]]-Bank3[[#This Row],[GST/HST]]</f>
        <v>0</v>
      </c>
      <c r="L625" s="23">
        <f t="shared" si="19"/>
        <v>0</v>
      </c>
    </row>
    <row r="626" spans="4:12" x14ac:dyDescent="0.2">
      <c r="D626" s="397">
        <f>_xlfn.XLOOKUP(C:C,Table1[for Import to Bank Register dropdown],Table1[for Pivot],0,0,1)</f>
        <v>0</v>
      </c>
      <c r="E626" s="403"/>
      <c r="F626" s="146">
        <f t="shared" si="18"/>
        <v>3333333</v>
      </c>
      <c r="G626" s="375">
        <f>G625+Bank3[[#This Row],[Money in/ (Money out)]]</f>
        <v>0</v>
      </c>
      <c r="I626" s="376">
        <f>IF(OR(C626="150 Directors advances", C626="120 accounts receivable", C626="720.2 Automobile - Insurance", C626="720.3 Automobile - License", C626="870.4 Rent - Insurance", C626="870.6 Rent - Property Tax", C626="870.7 Rent - Homeoffice", C626="870.9 Rent - Water"),
   0,
   IF(Dashboard!$F$5="Quick",
      IF(OR(C626="190 Automobile",C626="200 computer hardware",C626="210 Computer software",C626="220 Quickbooks software",C626="230 Office equipment",C626="240 Office furniture"),
         E626-(E626/(1+Dashboard!$F$4)),
         0
      ),
      IF(C626="750 Business promotion",
         E626-(E626/(1+4.793/100)),
         E626-(E626/(1+Dashboard!$F$4))
      )
   )
)</f>
        <v>0</v>
      </c>
      <c r="J626" s="26">
        <f>Bank3[[#This Row],[Money in/ (Money out)]]-Bank3[[#This Row],[GST/HST]]</f>
        <v>0</v>
      </c>
      <c r="L626" s="23">
        <f t="shared" si="19"/>
        <v>0</v>
      </c>
    </row>
    <row r="627" spans="4:12" x14ac:dyDescent="0.2">
      <c r="D627" s="397">
        <f>_xlfn.XLOOKUP(C:C,Table1[for Import to Bank Register dropdown],Table1[for Pivot],0,0,1)</f>
        <v>0</v>
      </c>
      <c r="E627" s="403"/>
      <c r="F627" s="146">
        <f t="shared" si="18"/>
        <v>3333333</v>
      </c>
      <c r="G627" s="375">
        <f>G626+Bank3[[#This Row],[Money in/ (Money out)]]</f>
        <v>0</v>
      </c>
      <c r="I627" s="376">
        <f>IF(OR(C627="150 Directors advances", C627="120 accounts receivable", C627="720.2 Automobile - Insurance", C627="720.3 Automobile - License", C627="870.4 Rent - Insurance", C627="870.6 Rent - Property Tax", C627="870.7 Rent - Homeoffice", C627="870.9 Rent - Water"),
   0,
   IF(Dashboard!$F$5="Quick",
      IF(OR(C627="190 Automobile",C627="200 computer hardware",C627="210 Computer software",C627="220 Quickbooks software",C627="230 Office equipment",C627="240 Office furniture"),
         E627-(E627/(1+Dashboard!$F$4)),
         0
      ),
      IF(C627="750 Business promotion",
         E627-(E627/(1+4.793/100)),
         E627-(E627/(1+Dashboard!$F$4))
      )
   )
)</f>
        <v>0</v>
      </c>
      <c r="J627" s="26">
        <f>Bank3[[#This Row],[Money in/ (Money out)]]-Bank3[[#This Row],[GST/HST]]</f>
        <v>0</v>
      </c>
      <c r="L627" s="23">
        <f t="shared" si="19"/>
        <v>0</v>
      </c>
    </row>
    <row r="628" spans="4:12" x14ac:dyDescent="0.2">
      <c r="D628" s="397">
        <f>_xlfn.XLOOKUP(C:C,Table1[for Import to Bank Register dropdown],Table1[for Pivot],0,0,1)</f>
        <v>0</v>
      </c>
      <c r="E628" s="403"/>
      <c r="F628" s="146">
        <f t="shared" si="18"/>
        <v>3333333</v>
      </c>
      <c r="G628" s="375">
        <f>G627+Bank3[[#This Row],[Money in/ (Money out)]]</f>
        <v>0</v>
      </c>
      <c r="I628" s="376">
        <f>IF(OR(C628="150 Directors advances", C628="120 accounts receivable", C628="720.2 Automobile - Insurance", C628="720.3 Automobile - License", C628="870.4 Rent - Insurance", C628="870.6 Rent - Property Tax", C628="870.7 Rent - Homeoffice", C628="870.9 Rent - Water"),
   0,
   IF(Dashboard!$F$5="Quick",
      IF(OR(C628="190 Automobile",C628="200 computer hardware",C628="210 Computer software",C628="220 Quickbooks software",C628="230 Office equipment",C628="240 Office furniture"),
         E628-(E628/(1+Dashboard!$F$4)),
         0
      ),
      IF(C628="750 Business promotion",
         E628-(E628/(1+4.793/100)),
         E628-(E628/(1+Dashboard!$F$4))
      )
   )
)</f>
        <v>0</v>
      </c>
      <c r="J628" s="26">
        <f>Bank3[[#This Row],[Money in/ (Money out)]]-Bank3[[#This Row],[GST/HST]]</f>
        <v>0</v>
      </c>
      <c r="L628" s="23">
        <f t="shared" si="19"/>
        <v>0</v>
      </c>
    </row>
    <row r="629" spans="4:12" x14ac:dyDescent="0.2">
      <c r="D629" s="397">
        <f>_xlfn.XLOOKUP(C:C,Table1[for Import to Bank Register dropdown],Table1[for Pivot],0,0,1)</f>
        <v>0</v>
      </c>
      <c r="E629" s="403"/>
      <c r="F629" s="146">
        <f t="shared" si="18"/>
        <v>3333333</v>
      </c>
      <c r="G629" s="375">
        <f>G628+Bank3[[#This Row],[Money in/ (Money out)]]</f>
        <v>0</v>
      </c>
      <c r="I629" s="376">
        <f>IF(OR(C629="150 Directors advances", C629="120 accounts receivable", C629="720.2 Automobile - Insurance", C629="720.3 Automobile - License", C629="870.4 Rent - Insurance", C629="870.6 Rent - Property Tax", C629="870.7 Rent - Homeoffice", C629="870.9 Rent - Water"),
   0,
   IF(Dashboard!$F$5="Quick",
      IF(OR(C629="190 Automobile",C629="200 computer hardware",C629="210 Computer software",C629="220 Quickbooks software",C629="230 Office equipment",C629="240 Office furniture"),
         E629-(E629/(1+Dashboard!$F$4)),
         0
      ),
      IF(C629="750 Business promotion",
         E629-(E629/(1+4.793/100)),
         E629-(E629/(1+Dashboard!$F$4))
      )
   )
)</f>
        <v>0</v>
      </c>
      <c r="J629" s="26">
        <f>Bank3[[#This Row],[Money in/ (Money out)]]-Bank3[[#This Row],[GST/HST]]</f>
        <v>0</v>
      </c>
      <c r="L629" s="23">
        <f t="shared" si="19"/>
        <v>0</v>
      </c>
    </row>
    <row r="630" spans="4:12" x14ac:dyDescent="0.2">
      <c r="D630" s="397">
        <f>_xlfn.XLOOKUP(C:C,Table1[for Import to Bank Register dropdown],Table1[for Pivot],0,0,1)</f>
        <v>0</v>
      </c>
      <c r="E630" s="403"/>
      <c r="F630" s="146">
        <f t="shared" si="18"/>
        <v>3333333</v>
      </c>
      <c r="G630" s="375">
        <f>G629+Bank3[[#This Row],[Money in/ (Money out)]]</f>
        <v>0</v>
      </c>
      <c r="I630" s="376">
        <f>IF(OR(C630="150 Directors advances", C630="120 accounts receivable", C630="720.2 Automobile - Insurance", C630="720.3 Automobile - License", C630="870.4 Rent - Insurance", C630="870.6 Rent - Property Tax", C630="870.7 Rent - Homeoffice", C630="870.9 Rent - Water"),
   0,
   IF(Dashboard!$F$5="Quick",
      IF(OR(C630="190 Automobile",C630="200 computer hardware",C630="210 Computer software",C630="220 Quickbooks software",C630="230 Office equipment",C630="240 Office furniture"),
         E630-(E630/(1+Dashboard!$F$4)),
         0
      ),
      IF(C630="750 Business promotion",
         E630-(E630/(1+4.793/100)),
         E630-(E630/(1+Dashboard!$F$4))
      )
   )
)</f>
        <v>0</v>
      </c>
      <c r="J630" s="26">
        <f>Bank3[[#This Row],[Money in/ (Money out)]]-Bank3[[#This Row],[GST/HST]]</f>
        <v>0</v>
      </c>
      <c r="L630" s="23">
        <f t="shared" si="19"/>
        <v>0</v>
      </c>
    </row>
    <row r="631" spans="4:12" x14ac:dyDescent="0.2">
      <c r="D631" s="397">
        <f>_xlfn.XLOOKUP(C:C,Table1[for Import to Bank Register dropdown],Table1[for Pivot],0,0,1)</f>
        <v>0</v>
      </c>
      <c r="E631" s="403"/>
      <c r="F631" s="146">
        <f t="shared" si="18"/>
        <v>3333333</v>
      </c>
      <c r="G631" s="375">
        <f>G630+Bank3[[#This Row],[Money in/ (Money out)]]</f>
        <v>0</v>
      </c>
      <c r="I631" s="376">
        <f>IF(OR(C631="150 Directors advances", C631="120 accounts receivable", C631="720.2 Automobile - Insurance", C631="720.3 Automobile - License", C631="870.4 Rent - Insurance", C631="870.6 Rent - Property Tax", C631="870.7 Rent - Homeoffice", C631="870.9 Rent - Water"),
   0,
   IF(Dashboard!$F$5="Quick",
      IF(OR(C631="190 Automobile",C631="200 computer hardware",C631="210 Computer software",C631="220 Quickbooks software",C631="230 Office equipment",C631="240 Office furniture"),
         E631-(E631/(1+Dashboard!$F$4)),
         0
      ),
      IF(C631="750 Business promotion",
         E631-(E631/(1+4.793/100)),
         E631-(E631/(1+Dashboard!$F$4))
      )
   )
)</f>
        <v>0</v>
      </c>
      <c r="J631" s="26">
        <f>Bank3[[#This Row],[Money in/ (Money out)]]-Bank3[[#This Row],[GST/HST]]</f>
        <v>0</v>
      </c>
      <c r="L631" s="23">
        <f t="shared" si="19"/>
        <v>0</v>
      </c>
    </row>
    <row r="632" spans="4:12" x14ac:dyDescent="0.2">
      <c r="D632" s="397">
        <f>_xlfn.XLOOKUP(C:C,Table1[for Import to Bank Register dropdown],Table1[for Pivot],0,0,1)</f>
        <v>0</v>
      </c>
      <c r="E632" s="403"/>
      <c r="F632" s="146">
        <f t="shared" si="18"/>
        <v>3333333</v>
      </c>
      <c r="G632" s="375">
        <f>G631+Bank3[[#This Row],[Money in/ (Money out)]]</f>
        <v>0</v>
      </c>
      <c r="I632" s="376">
        <f>IF(OR(C632="150 Directors advances", C632="120 accounts receivable", C632="720.2 Automobile - Insurance", C632="720.3 Automobile - License", C632="870.4 Rent - Insurance", C632="870.6 Rent - Property Tax", C632="870.7 Rent - Homeoffice", C632="870.9 Rent - Water"),
   0,
   IF(Dashboard!$F$5="Quick",
      IF(OR(C632="190 Automobile",C632="200 computer hardware",C632="210 Computer software",C632="220 Quickbooks software",C632="230 Office equipment",C632="240 Office furniture"),
         E632-(E632/(1+Dashboard!$F$4)),
         0
      ),
      IF(C632="750 Business promotion",
         E632-(E632/(1+4.793/100)),
         E632-(E632/(1+Dashboard!$F$4))
      )
   )
)</f>
        <v>0</v>
      </c>
      <c r="J632" s="26">
        <f>Bank3[[#This Row],[Money in/ (Money out)]]-Bank3[[#This Row],[GST/HST]]</f>
        <v>0</v>
      </c>
      <c r="L632" s="23">
        <f t="shared" si="19"/>
        <v>0</v>
      </c>
    </row>
    <row r="633" spans="4:12" x14ac:dyDescent="0.2">
      <c r="D633" s="397">
        <f>_xlfn.XLOOKUP(C:C,Table1[for Import to Bank Register dropdown],Table1[for Pivot],0,0,1)</f>
        <v>0</v>
      </c>
      <c r="E633" s="403"/>
      <c r="F633" s="146">
        <f t="shared" si="18"/>
        <v>3333333</v>
      </c>
      <c r="G633" s="375">
        <f>G632+Bank3[[#This Row],[Money in/ (Money out)]]</f>
        <v>0</v>
      </c>
      <c r="I633" s="376">
        <f>IF(OR(C633="150 Directors advances", C633="120 accounts receivable", C633="720.2 Automobile - Insurance", C633="720.3 Automobile - License", C633="870.4 Rent - Insurance", C633="870.6 Rent - Property Tax", C633="870.7 Rent - Homeoffice", C633="870.9 Rent - Water"),
   0,
   IF(Dashboard!$F$5="Quick",
      IF(OR(C633="190 Automobile",C633="200 computer hardware",C633="210 Computer software",C633="220 Quickbooks software",C633="230 Office equipment",C633="240 Office furniture"),
         E633-(E633/(1+Dashboard!$F$4)),
         0
      ),
      IF(C633="750 Business promotion",
         E633-(E633/(1+4.793/100)),
         E633-(E633/(1+Dashboard!$F$4))
      )
   )
)</f>
        <v>0</v>
      </c>
      <c r="J633" s="26">
        <f>Bank3[[#This Row],[Money in/ (Money out)]]-Bank3[[#This Row],[GST/HST]]</f>
        <v>0</v>
      </c>
      <c r="L633" s="23">
        <f t="shared" si="19"/>
        <v>0</v>
      </c>
    </row>
    <row r="634" spans="4:12" x14ac:dyDescent="0.2">
      <c r="D634" s="397">
        <f>_xlfn.XLOOKUP(C:C,Table1[for Import to Bank Register dropdown],Table1[for Pivot],0,0,1)</f>
        <v>0</v>
      </c>
      <c r="E634" s="403"/>
      <c r="F634" s="146">
        <f t="shared" si="18"/>
        <v>3333333</v>
      </c>
      <c r="G634" s="375">
        <f>G633+Bank3[[#This Row],[Money in/ (Money out)]]</f>
        <v>0</v>
      </c>
      <c r="I634" s="376">
        <f>IF(OR(C634="150 Directors advances", C634="120 accounts receivable", C634="720.2 Automobile - Insurance", C634="720.3 Automobile - License", C634="870.4 Rent - Insurance", C634="870.6 Rent - Property Tax", C634="870.7 Rent - Homeoffice", C634="870.9 Rent - Water"),
   0,
   IF(Dashboard!$F$5="Quick",
      IF(OR(C634="190 Automobile",C634="200 computer hardware",C634="210 Computer software",C634="220 Quickbooks software",C634="230 Office equipment",C634="240 Office furniture"),
         E634-(E634/(1+Dashboard!$F$4)),
         0
      ),
      IF(C634="750 Business promotion",
         E634-(E634/(1+4.793/100)),
         E634-(E634/(1+Dashboard!$F$4))
      )
   )
)</f>
        <v>0</v>
      </c>
      <c r="J634" s="26">
        <f>Bank3[[#This Row],[Money in/ (Money out)]]-Bank3[[#This Row],[GST/HST]]</f>
        <v>0</v>
      </c>
      <c r="L634" s="23">
        <f t="shared" si="19"/>
        <v>0</v>
      </c>
    </row>
    <row r="635" spans="4:12" x14ac:dyDescent="0.2">
      <c r="D635" s="397">
        <f>_xlfn.XLOOKUP(C:C,Table1[for Import to Bank Register dropdown],Table1[for Pivot],0,0,1)</f>
        <v>0</v>
      </c>
      <c r="E635" s="403"/>
      <c r="F635" s="146">
        <f t="shared" si="18"/>
        <v>3333333</v>
      </c>
      <c r="G635" s="375">
        <f>G634+Bank3[[#This Row],[Money in/ (Money out)]]</f>
        <v>0</v>
      </c>
      <c r="I635" s="376">
        <f>IF(OR(C635="150 Directors advances", C635="120 accounts receivable", C635="720.2 Automobile - Insurance", C635="720.3 Automobile - License", C635="870.4 Rent - Insurance", C635="870.6 Rent - Property Tax", C635="870.7 Rent - Homeoffice", C635="870.9 Rent - Water"),
   0,
   IF(Dashboard!$F$5="Quick",
      IF(OR(C635="190 Automobile",C635="200 computer hardware",C635="210 Computer software",C635="220 Quickbooks software",C635="230 Office equipment",C635="240 Office furniture"),
         E635-(E635/(1+Dashboard!$F$4)),
         0
      ),
      IF(C635="750 Business promotion",
         E635-(E635/(1+4.793/100)),
         E635-(E635/(1+Dashboard!$F$4))
      )
   )
)</f>
        <v>0</v>
      </c>
      <c r="J635" s="26">
        <f>Bank3[[#This Row],[Money in/ (Money out)]]-Bank3[[#This Row],[GST/HST]]</f>
        <v>0</v>
      </c>
      <c r="L635" s="23">
        <f t="shared" si="19"/>
        <v>0</v>
      </c>
    </row>
    <row r="636" spans="4:12" x14ac:dyDescent="0.2">
      <c r="D636" s="397">
        <f>_xlfn.XLOOKUP(C:C,Table1[for Import to Bank Register dropdown],Table1[for Pivot],0,0,1)</f>
        <v>0</v>
      </c>
      <c r="E636" s="403"/>
      <c r="F636" s="146">
        <f t="shared" si="18"/>
        <v>3333333</v>
      </c>
      <c r="G636" s="375">
        <f>G635+Bank3[[#This Row],[Money in/ (Money out)]]</f>
        <v>0</v>
      </c>
      <c r="I636" s="376">
        <f>IF(OR(C636="150 Directors advances", C636="120 accounts receivable", C636="720.2 Automobile - Insurance", C636="720.3 Automobile - License", C636="870.4 Rent - Insurance", C636="870.6 Rent - Property Tax", C636="870.7 Rent - Homeoffice", C636="870.9 Rent - Water"),
   0,
   IF(Dashboard!$F$5="Quick",
      IF(OR(C636="190 Automobile",C636="200 computer hardware",C636="210 Computer software",C636="220 Quickbooks software",C636="230 Office equipment",C636="240 Office furniture"),
         E636-(E636/(1+Dashboard!$F$4)),
         0
      ),
      IF(C636="750 Business promotion",
         E636-(E636/(1+4.793/100)),
         E636-(E636/(1+Dashboard!$F$4))
      )
   )
)</f>
        <v>0</v>
      </c>
      <c r="J636" s="26">
        <f>Bank3[[#This Row],[Money in/ (Money out)]]-Bank3[[#This Row],[GST/HST]]</f>
        <v>0</v>
      </c>
      <c r="L636" s="23">
        <f t="shared" si="19"/>
        <v>0</v>
      </c>
    </row>
    <row r="637" spans="4:12" x14ac:dyDescent="0.2">
      <c r="D637" s="397">
        <f>_xlfn.XLOOKUP(C:C,Table1[for Import to Bank Register dropdown],Table1[for Pivot],0,0,1)</f>
        <v>0</v>
      </c>
      <c r="E637" s="403"/>
      <c r="F637" s="146">
        <f t="shared" si="18"/>
        <v>3333333</v>
      </c>
      <c r="G637" s="375">
        <f>G636+Bank3[[#This Row],[Money in/ (Money out)]]</f>
        <v>0</v>
      </c>
      <c r="I637" s="376">
        <f>IF(OR(C637="150 Directors advances", C637="120 accounts receivable", C637="720.2 Automobile - Insurance", C637="720.3 Automobile - License", C637="870.4 Rent - Insurance", C637="870.6 Rent - Property Tax", C637="870.7 Rent - Homeoffice", C637="870.9 Rent - Water"),
   0,
   IF(Dashboard!$F$5="Quick",
      IF(OR(C637="190 Automobile",C637="200 computer hardware",C637="210 Computer software",C637="220 Quickbooks software",C637="230 Office equipment",C637="240 Office furniture"),
         E637-(E637/(1+Dashboard!$F$4)),
         0
      ),
      IF(C637="750 Business promotion",
         E637-(E637/(1+4.793/100)),
         E637-(E637/(1+Dashboard!$F$4))
      )
   )
)</f>
        <v>0</v>
      </c>
      <c r="J637" s="26">
        <f>Bank3[[#This Row],[Money in/ (Money out)]]-Bank3[[#This Row],[GST/HST]]</f>
        <v>0</v>
      </c>
      <c r="L637" s="23">
        <f t="shared" si="19"/>
        <v>0</v>
      </c>
    </row>
    <row r="638" spans="4:12" x14ac:dyDescent="0.2">
      <c r="D638" s="397">
        <f>_xlfn.XLOOKUP(C:C,Table1[for Import to Bank Register dropdown],Table1[for Pivot],0,0,1)</f>
        <v>0</v>
      </c>
      <c r="E638" s="403"/>
      <c r="F638" s="146">
        <f t="shared" si="18"/>
        <v>3333333</v>
      </c>
      <c r="G638" s="375">
        <f>G637+Bank3[[#This Row],[Money in/ (Money out)]]</f>
        <v>0</v>
      </c>
      <c r="I638" s="376">
        <f>IF(OR(C638="150 Directors advances", C638="120 accounts receivable", C638="720.2 Automobile - Insurance", C638="720.3 Automobile - License", C638="870.4 Rent - Insurance", C638="870.6 Rent - Property Tax", C638="870.7 Rent - Homeoffice", C638="870.9 Rent - Water"),
   0,
   IF(Dashboard!$F$5="Quick",
      IF(OR(C638="190 Automobile",C638="200 computer hardware",C638="210 Computer software",C638="220 Quickbooks software",C638="230 Office equipment",C638="240 Office furniture"),
         E638-(E638/(1+Dashboard!$F$4)),
         0
      ),
      IF(C638="750 Business promotion",
         E638-(E638/(1+4.793/100)),
         E638-(E638/(1+Dashboard!$F$4))
      )
   )
)</f>
        <v>0</v>
      </c>
      <c r="J638" s="26">
        <f>Bank3[[#This Row],[Money in/ (Money out)]]-Bank3[[#This Row],[GST/HST]]</f>
        <v>0</v>
      </c>
      <c r="L638" s="23">
        <f t="shared" si="19"/>
        <v>0</v>
      </c>
    </row>
    <row r="639" spans="4:12" x14ac:dyDescent="0.2">
      <c r="D639" s="397">
        <f>_xlfn.XLOOKUP(C:C,Table1[for Import to Bank Register dropdown],Table1[for Pivot],0,0,1)</f>
        <v>0</v>
      </c>
      <c r="E639" s="403"/>
      <c r="F639" s="146">
        <f t="shared" si="18"/>
        <v>3333333</v>
      </c>
      <c r="G639" s="375">
        <f>G638+Bank3[[#This Row],[Money in/ (Money out)]]</f>
        <v>0</v>
      </c>
      <c r="I639" s="376">
        <f>IF(OR(C639="150 Directors advances", C639="120 accounts receivable", C639="720.2 Automobile - Insurance", C639="720.3 Automobile - License", C639="870.4 Rent - Insurance", C639="870.6 Rent - Property Tax", C639="870.7 Rent - Homeoffice", C639="870.9 Rent - Water"),
   0,
   IF(Dashboard!$F$5="Quick",
      IF(OR(C639="190 Automobile",C639="200 computer hardware",C639="210 Computer software",C639="220 Quickbooks software",C639="230 Office equipment",C639="240 Office furniture"),
         E639-(E639/(1+Dashboard!$F$4)),
         0
      ),
      IF(C639="750 Business promotion",
         E639-(E639/(1+4.793/100)),
         E639-(E639/(1+Dashboard!$F$4))
      )
   )
)</f>
        <v>0</v>
      </c>
      <c r="J639" s="26">
        <f>Bank3[[#This Row],[Money in/ (Money out)]]-Bank3[[#This Row],[GST/HST]]</f>
        <v>0</v>
      </c>
      <c r="L639" s="23">
        <f t="shared" si="19"/>
        <v>0</v>
      </c>
    </row>
    <row r="640" spans="4:12" x14ac:dyDescent="0.2">
      <c r="D640" s="397">
        <f>_xlfn.XLOOKUP(C:C,Table1[for Import to Bank Register dropdown],Table1[for Pivot],0,0,1)</f>
        <v>0</v>
      </c>
      <c r="E640" s="403"/>
      <c r="F640" s="146">
        <f t="shared" si="18"/>
        <v>3333333</v>
      </c>
      <c r="G640" s="375">
        <f>G639+Bank3[[#This Row],[Money in/ (Money out)]]</f>
        <v>0</v>
      </c>
      <c r="I640" s="376">
        <f>IF(OR(C640="150 Directors advances", C640="120 accounts receivable", C640="720.2 Automobile - Insurance", C640="720.3 Automobile - License", C640="870.4 Rent - Insurance", C640="870.6 Rent - Property Tax", C640="870.7 Rent - Homeoffice", C640="870.9 Rent - Water"),
   0,
   IF(Dashboard!$F$5="Quick",
      IF(OR(C640="190 Automobile",C640="200 computer hardware",C640="210 Computer software",C640="220 Quickbooks software",C640="230 Office equipment",C640="240 Office furniture"),
         E640-(E640/(1+Dashboard!$F$4)),
         0
      ),
      IF(C640="750 Business promotion",
         E640-(E640/(1+4.793/100)),
         E640-(E640/(1+Dashboard!$F$4))
      )
   )
)</f>
        <v>0</v>
      </c>
      <c r="J640" s="26">
        <f>Bank3[[#This Row],[Money in/ (Money out)]]-Bank3[[#This Row],[GST/HST]]</f>
        <v>0</v>
      </c>
      <c r="L640" s="23">
        <f t="shared" si="19"/>
        <v>0</v>
      </c>
    </row>
    <row r="641" spans="4:12" x14ac:dyDescent="0.2">
      <c r="D641" s="397">
        <f>_xlfn.XLOOKUP(C:C,Table1[for Import to Bank Register dropdown],Table1[for Pivot],0,0,1)</f>
        <v>0</v>
      </c>
      <c r="E641" s="403"/>
      <c r="F641" s="146">
        <f t="shared" si="18"/>
        <v>3333333</v>
      </c>
      <c r="G641" s="375">
        <f>G640+Bank3[[#This Row],[Money in/ (Money out)]]</f>
        <v>0</v>
      </c>
      <c r="I641" s="376">
        <f>IF(OR(C641="150 Directors advances", C641="120 accounts receivable", C641="720.2 Automobile - Insurance", C641="720.3 Automobile - License", C641="870.4 Rent - Insurance", C641="870.6 Rent - Property Tax", C641="870.7 Rent - Homeoffice", C641="870.9 Rent - Water"),
   0,
   IF(Dashboard!$F$5="Quick",
      IF(OR(C641="190 Automobile",C641="200 computer hardware",C641="210 Computer software",C641="220 Quickbooks software",C641="230 Office equipment",C641="240 Office furniture"),
         E641-(E641/(1+Dashboard!$F$4)),
         0
      ),
      IF(C641="750 Business promotion",
         E641-(E641/(1+4.793/100)),
         E641-(E641/(1+Dashboard!$F$4))
      )
   )
)</f>
        <v>0</v>
      </c>
      <c r="J641" s="26">
        <f>Bank3[[#This Row],[Money in/ (Money out)]]-Bank3[[#This Row],[GST/HST]]</f>
        <v>0</v>
      </c>
      <c r="L641" s="23">
        <f t="shared" si="19"/>
        <v>0</v>
      </c>
    </row>
    <row r="642" spans="4:12" x14ac:dyDescent="0.2">
      <c r="D642" s="397">
        <f>_xlfn.XLOOKUP(C:C,Table1[for Import to Bank Register dropdown],Table1[for Pivot],0,0,1)</f>
        <v>0</v>
      </c>
      <c r="E642" s="403"/>
      <c r="F642" s="146">
        <f t="shared" si="18"/>
        <v>3333333</v>
      </c>
      <c r="G642" s="375">
        <f>G641+Bank3[[#This Row],[Money in/ (Money out)]]</f>
        <v>0</v>
      </c>
      <c r="I642" s="376">
        <f>IF(OR(C642="150 Directors advances", C642="120 accounts receivable", C642="720.2 Automobile - Insurance", C642="720.3 Automobile - License", C642="870.4 Rent - Insurance", C642="870.6 Rent - Property Tax", C642="870.7 Rent - Homeoffice", C642="870.9 Rent - Water"),
   0,
   IF(Dashboard!$F$5="Quick",
      IF(OR(C642="190 Automobile",C642="200 computer hardware",C642="210 Computer software",C642="220 Quickbooks software",C642="230 Office equipment",C642="240 Office furniture"),
         E642-(E642/(1+Dashboard!$F$4)),
         0
      ),
      IF(C642="750 Business promotion",
         E642-(E642/(1+4.793/100)),
         E642-(E642/(1+Dashboard!$F$4))
      )
   )
)</f>
        <v>0</v>
      </c>
      <c r="J642" s="26">
        <f>Bank3[[#This Row],[Money in/ (Money out)]]-Bank3[[#This Row],[GST/HST]]</f>
        <v>0</v>
      </c>
      <c r="L642" s="23">
        <f t="shared" si="19"/>
        <v>0</v>
      </c>
    </row>
    <row r="643" spans="4:12" x14ac:dyDescent="0.2">
      <c r="D643" s="397">
        <f>_xlfn.XLOOKUP(C:C,Table1[for Import to Bank Register dropdown],Table1[for Pivot],0,0,1)</f>
        <v>0</v>
      </c>
      <c r="E643" s="403"/>
      <c r="F643" s="146">
        <f t="shared" si="18"/>
        <v>3333333</v>
      </c>
      <c r="G643" s="375">
        <f>G642+Bank3[[#This Row],[Money in/ (Money out)]]</f>
        <v>0</v>
      </c>
      <c r="I643" s="376">
        <f>IF(OR(C643="150 Directors advances", C643="120 accounts receivable", C643="720.2 Automobile - Insurance", C643="720.3 Automobile - License", C643="870.4 Rent - Insurance", C643="870.6 Rent - Property Tax", C643="870.7 Rent - Homeoffice", C643="870.9 Rent - Water"),
   0,
   IF(Dashboard!$F$5="Quick",
      IF(OR(C643="190 Automobile",C643="200 computer hardware",C643="210 Computer software",C643="220 Quickbooks software",C643="230 Office equipment",C643="240 Office furniture"),
         E643-(E643/(1+Dashboard!$F$4)),
         0
      ),
      IF(C643="750 Business promotion",
         E643-(E643/(1+4.793/100)),
         E643-(E643/(1+Dashboard!$F$4))
      )
   )
)</f>
        <v>0</v>
      </c>
      <c r="J643" s="26">
        <f>Bank3[[#This Row],[Money in/ (Money out)]]-Bank3[[#This Row],[GST/HST]]</f>
        <v>0</v>
      </c>
      <c r="L643" s="23">
        <f t="shared" si="19"/>
        <v>0</v>
      </c>
    </row>
    <row r="644" spans="4:12" x14ac:dyDescent="0.2">
      <c r="D644" s="397">
        <f>_xlfn.XLOOKUP(C:C,Table1[for Import to Bank Register dropdown],Table1[for Pivot],0,0,1)</f>
        <v>0</v>
      </c>
      <c r="E644" s="403"/>
      <c r="F644" s="146">
        <f t="shared" si="18"/>
        <v>3333333</v>
      </c>
      <c r="G644" s="375">
        <f>G643+Bank3[[#This Row],[Money in/ (Money out)]]</f>
        <v>0</v>
      </c>
      <c r="I644" s="376">
        <f>IF(OR(C644="150 Directors advances", C644="120 accounts receivable", C644="720.2 Automobile - Insurance", C644="720.3 Automobile - License", C644="870.4 Rent - Insurance", C644="870.6 Rent - Property Tax", C644="870.7 Rent - Homeoffice", C644="870.9 Rent - Water"),
   0,
   IF(Dashboard!$F$5="Quick",
      IF(OR(C644="190 Automobile",C644="200 computer hardware",C644="210 Computer software",C644="220 Quickbooks software",C644="230 Office equipment",C644="240 Office furniture"),
         E644-(E644/(1+Dashboard!$F$4)),
         0
      ),
      IF(C644="750 Business promotion",
         E644-(E644/(1+4.793/100)),
         E644-(E644/(1+Dashboard!$F$4))
      )
   )
)</f>
        <v>0</v>
      </c>
      <c r="J644" s="26">
        <f>Bank3[[#This Row],[Money in/ (Money out)]]-Bank3[[#This Row],[GST/HST]]</f>
        <v>0</v>
      </c>
      <c r="L644" s="23">
        <f t="shared" si="19"/>
        <v>0</v>
      </c>
    </row>
    <row r="645" spans="4:12" x14ac:dyDescent="0.2">
      <c r="D645" s="397">
        <f>_xlfn.XLOOKUP(C:C,Table1[for Import to Bank Register dropdown],Table1[for Pivot],0,0,1)</f>
        <v>0</v>
      </c>
      <c r="E645" s="403"/>
      <c r="F645" s="146">
        <f t="shared" si="18"/>
        <v>3333333</v>
      </c>
      <c r="G645" s="375">
        <f>G644+Bank3[[#This Row],[Money in/ (Money out)]]</f>
        <v>0</v>
      </c>
      <c r="I645" s="376">
        <f>IF(OR(C645="150 Directors advances", C645="120 accounts receivable", C645="720.2 Automobile - Insurance", C645="720.3 Automobile - License", C645="870.4 Rent - Insurance", C645="870.6 Rent - Property Tax", C645="870.7 Rent - Homeoffice", C645="870.9 Rent - Water"),
   0,
   IF(Dashboard!$F$5="Quick",
      IF(OR(C645="190 Automobile",C645="200 computer hardware",C645="210 Computer software",C645="220 Quickbooks software",C645="230 Office equipment",C645="240 Office furniture"),
         E645-(E645/(1+Dashboard!$F$4)),
         0
      ),
      IF(C645="750 Business promotion",
         E645-(E645/(1+4.793/100)),
         E645-(E645/(1+Dashboard!$F$4))
      )
   )
)</f>
        <v>0</v>
      </c>
      <c r="J645" s="26">
        <f>Bank3[[#This Row],[Money in/ (Money out)]]-Bank3[[#This Row],[GST/HST]]</f>
        <v>0</v>
      </c>
      <c r="L645" s="23">
        <f t="shared" si="19"/>
        <v>0</v>
      </c>
    </row>
    <row r="646" spans="4:12" x14ac:dyDescent="0.2">
      <c r="D646" s="397">
        <f>_xlfn.XLOOKUP(C:C,Table1[for Import to Bank Register dropdown],Table1[for Pivot],0,0,1)</f>
        <v>0</v>
      </c>
      <c r="E646" s="403"/>
      <c r="F646" s="146">
        <f t="shared" ref="F646:F709" si="20">$E$2</f>
        <v>3333333</v>
      </c>
      <c r="G646" s="375">
        <f>G645+Bank3[[#This Row],[Money in/ (Money out)]]</f>
        <v>0</v>
      </c>
      <c r="I646" s="376">
        <f>IF(OR(C646="150 Directors advances", C646="120 accounts receivable", C646="720.2 Automobile - Insurance", C646="720.3 Automobile - License", C646="870.4 Rent - Insurance", C646="870.6 Rent - Property Tax", C646="870.7 Rent - Homeoffice", C646="870.9 Rent - Water"),
   0,
   IF(Dashboard!$F$5="Quick",
      IF(OR(C646="190 Automobile",C646="200 computer hardware",C646="210 Computer software",C646="220 Quickbooks software",C646="230 Office equipment",C646="240 Office furniture"),
         E646-(E646/(1+Dashboard!$F$4)),
         0
      ),
      IF(C646="750 Business promotion",
         E646-(E646/(1+4.793/100)),
         E646-(E646/(1+Dashboard!$F$4))
      )
   )
)</f>
        <v>0</v>
      </c>
      <c r="J646" s="26">
        <f>Bank3[[#This Row],[Money in/ (Money out)]]-Bank3[[#This Row],[GST/HST]]</f>
        <v>0</v>
      </c>
      <c r="L646" s="23">
        <f t="shared" si="19"/>
        <v>0</v>
      </c>
    </row>
    <row r="647" spans="4:12" x14ac:dyDescent="0.2">
      <c r="D647" s="397">
        <f>_xlfn.XLOOKUP(C:C,Table1[for Import to Bank Register dropdown],Table1[for Pivot],0,0,1)</f>
        <v>0</v>
      </c>
      <c r="E647" s="403"/>
      <c r="F647" s="146">
        <f t="shared" si="20"/>
        <v>3333333</v>
      </c>
      <c r="G647" s="375">
        <f>G646+Bank3[[#This Row],[Money in/ (Money out)]]</f>
        <v>0</v>
      </c>
      <c r="I647" s="376">
        <f>IF(OR(C647="150 Directors advances", C647="120 accounts receivable", C647="720.2 Automobile - Insurance", C647="720.3 Automobile - License", C647="870.4 Rent - Insurance", C647="870.6 Rent - Property Tax", C647="870.7 Rent - Homeoffice", C647="870.9 Rent - Water"),
   0,
   IF(Dashboard!$F$5="Quick",
      IF(OR(C647="190 Automobile",C647="200 computer hardware",C647="210 Computer software",C647="220 Quickbooks software",C647="230 Office equipment",C647="240 Office furniture"),
         E647-(E647/(1+Dashboard!$F$4)),
         0
      ),
      IF(C647="750 Business promotion",
         E647-(E647/(1+4.793/100)),
         E647-(E647/(1+Dashboard!$F$4))
      )
   )
)</f>
        <v>0</v>
      </c>
      <c r="J647" s="26">
        <f>Bank3[[#This Row],[Money in/ (Money out)]]-Bank3[[#This Row],[GST/HST]]</f>
        <v>0</v>
      </c>
      <c r="L647" s="23">
        <f t="shared" ref="L647:L710" si="21">$L$3</f>
        <v>0</v>
      </c>
    </row>
    <row r="648" spans="4:12" x14ac:dyDescent="0.2">
      <c r="D648" s="397">
        <f>_xlfn.XLOOKUP(C:C,Table1[for Import to Bank Register dropdown],Table1[for Pivot],0,0,1)</f>
        <v>0</v>
      </c>
      <c r="E648" s="403"/>
      <c r="F648" s="146">
        <f t="shared" si="20"/>
        <v>3333333</v>
      </c>
      <c r="G648" s="375">
        <f>G647+Bank3[[#This Row],[Money in/ (Money out)]]</f>
        <v>0</v>
      </c>
      <c r="I648" s="376">
        <f>IF(OR(C648="150 Directors advances", C648="120 accounts receivable", C648="720.2 Automobile - Insurance", C648="720.3 Automobile - License", C648="870.4 Rent - Insurance", C648="870.6 Rent - Property Tax", C648="870.7 Rent - Homeoffice", C648="870.9 Rent - Water"),
   0,
   IF(Dashboard!$F$5="Quick",
      IF(OR(C648="190 Automobile",C648="200 computer hardware",C648="210 Computer software",C648="220 Quickbooks software",C648="230 Office equipment",C648="240 Office furniture"),
         E648-(E648/(1+Dashboard!$F$4)),
         0
      ),
      IF(C648="750 Business promotion",
         E648-(E648/(1+4.793/100)),
         E648-(E648/(1+Dashboard!$F$4))
      )
   )
)</f>
        <v>0</v>
      </c>
      <c r="J648" s="26">
        <f>Bank3[[#This Row],[Money in/ (Money out)]]-Bank3[[#This Row],[GST/HST]]</f>
        <v>0</v>
      </c>
      <c r="L648" s="23">
        <f t="shared" si="21"/>
        <v>0</v>
      </c>
    </row>
    <row r="649" spans="4:12" x14ac:dyDescent="0.2">
      <c r="D649" s="397">
        <f>_xlfn.XLOOKUP(C:C,Table1[for Import to Bank Register dropdown],Table1[for Pivot],0,0,1)</f>
        <v>0</v>
      </c>
      <c r="E649" s="403"/>
      <c r="F649" s="146">
        <f t="shared" si="20"/>
        <v>3333333</v>
      </c>
      <c r="G649" s="375">
        <f>G648+Bank3[[#This Row],[Money in/ (Money out)]]</f>
        <v>0</v>
      </c>
      <c r="I649" s="376">
        <f>IF(OR(C649="150 Directors advances", C649="120 accounts receivable", C649="720.2 Automobile - Insurance", C649="720.3 Automobile - License", C649="870.4 Rent - Insurance", C649="870.6 Rent - Property Tax", C649="870.7 Rent - Homeoffice", C649="870.9 Rent - Water"),
   0,
   IF(Dashboard!$F$5="Quick",
      IF(OR(C649="190 Automobile",C649="200 computer hardware",C649="210 Computer software",C649="220 Quickbooks software",C649="230 Office equipment",C649="240 Office furniture"),
         E649-(E649/(1+Dashboard!$F$4)),
         0
      ),
      IF(C649="750 Business promotion",
         E649-(E649/(1+4.793/100)),
         E649-(E649/(1+Dashboard!$F$4))
      )
   )
)</f>
        <v>0</v>
      </c>
      <c r="J649" s="26">
        <f>Bank3[[#This Row],[Money in/ (Money out)]]-Bank3[[#This Row],[GST/HST]]</f>
        <v>0</v>
      </c>
      <c r="L649" s="23">
        <f t="shared" si="21"/>
        <v>0</v>
      </c>
    </row>
    <row r="650" spans="4:12" x14ac:dyDescent="0.2">
      <c r="D650" s="397">
        <f>_xlfn.XLOOKUP(C:C,Table1[for Import to Bank Register dropdown],Table1[for Pivot],0,0,1)</f>
        <v>0</v>
      </c>
      <c r="E650" s="403"/>
      <c r="F650" s="146">
        <f t="shared" si="20"/>
        <v>3333333</v>
      </c>
      <c r="G650" s="375">
        <f>G649+Bank3[[#This Row],[Money in/ (Money out)]]</f>
        <v>0</v>
      </c>
      <c r="I650" s="376">
        <f>IF(OR(C650="150 Directors advances", C650="120 accounts receivable", C650="720.2 Automobile - Insurance", C650="720.3 Automobile - License", C650="870.4 Rent - Insurance", C650="870.6 Rent - Property Tax", C650="870.7 Rent - Homeoffice", C650="870.9 Rent - Water"),
   0,
   IF(Dashboard!$F$5="Quick",
      IF(OR(C650="190 Automobile",C650="200 computer hardware",C650="210 Computer software",C650="220 Quickbooks software",C650="230 Office equipment",C650="240 Office furniture"),
         E650-(E650/(1+Dashboard!$F$4)),
         0
      ),
      IF(C650="750 Business promotion",
         E650-(E650/(1+4.793/100)),
         E650-(E650/(1+Dashboard!$F$4))
      )
   )
)</f>
        <v>0</v>
      </c>
      <c r="J650" s="26">
        <f>Bank3[[#This Row],[Money in/ (Money out)]]-Bank3[[#This Row],[GST/HST]]</f>
        <v>0</v>
      </c>
      <c r="L650" s="23">
        <f t="shared" si="21"/>
        <v>0</v>
      </c>
    </row>
    <row r="651" spans="4:12" x14ac:dyDescent="0.2">
      <c r="D651" s="397">
        <f>_xlfn.XLOOKUP(C:C,Table1[for Import to Bank Register dropdown],Table1[for Pivot],0,0,1)</f>
        <v>0</v>
      </c>
      <c r="E651" s="403"/>
      <c r="F651" s="146">
        <f t="shared" si="20"/>
        <v>3333333</v>
      </c>
      <c r="G651" s="375">
        <f>G650+Bank3[[#This Row],[Money in/ (Money out)]]</f>
        <v>0</v>
      </c>
      <c r="I651" s="376">
        <f>IF(OR(C651="150 Directors advances", C651="120 accounts receivable", C651="720.2 Automobile - Insurance", C651="720.3 Automobile - License", C651="870.4 Rent - Insurance", C651="870.6 Rent - Property Tax", C651="870.7 Rent - Homeoffice", C651="870.9 Rent - Water"),
   0,
   IF(Dashboard!$F$5="Quick",
      IF(OR(C651="190 Automobile",C651="200 computer hardware",C651="210 Computer software",C651="220 Quickbooks software",C651="230 Office equipment",C651="240 Office furniture"),
         E651-(E651/(1+Dashboard!$F$4)),
         0
      ),
      IF(C651="750 Business promotion",
         E651-(E651/(1+4.793/100)),
         E651-(E651/(1+Dashboard!$F$4))
      )
   )
)</f>
        <v>0</v>
      </c>
      <c r="J651" s="26">
        <f>Bank3[[#This Row],[Money in/ (Money out)]]-Bank3[[#This Row],[GST/HST]]</f>
        <v>0</v>
      </c>
      <c r="L651" s="23">
        <f t="shared" si="21"/>
        <v>0</v>
      </c>
    </row>
    <row r="652" spans="4:12" x14ac:dyDescent="0.2">
      <c r="D652" s="397">
        <f>_xlfn.XLOOKUP(C:C,Table1[for Import to Bank Register dropdown],Table1[for Pivot],0,0,1)</f>
        <v>0</v>
      </c>
      <c r="E652" s="403"/>
      <c r="F652" s="146">
        <f t="shared" si="20"/>
        <v>3333333</v>
      </c>
      <c r="G652" s="375">
        <f>G651+Bank3[[#This Row],[Money in/ (Money out)]]</f>
        <v>0</v>
      </c>
      <c r="I652" s="376">
        <f>IF(OR(C652="150 Directors advances", C652="120 accounts receivable", C652="720.2 Automobile - Insurance", C652="720.3 Automobile - License", C652="870.4 Rent - Insurance", C652="870.6 Rent - Property Tax", C652="870.7 Rent - Homeoffice", C652="870.9 Rent - Water"),
   0,
   IF(Dashboard!$F$5="Quick",
      IF(OR(C652="190 Automobile",C652="200 computer hardware",C652="210 Computer software",C652="220 Quickbooks software",C652="230 Office equipment",C652="240 Office furniture"),
         E652-(E652/(1+Dashboard!$F$4)),
         0
      ),
      IF(C652="750 Business promotion",
         E652-(E652/(1+4.793/100)),
         E652-(E652/(1+Dashboard!$F$4))
      )
   )
)</f>
        <v>0</v>
      </c>
      <c r="J652" s="26">
        <f>Bank3[[#This Row],[Money in/ (Money out)]]-Bank3[[#This Row],[GST/HST]]</f>
        <v>0</v>
      </c>
      <c r="L652" s="23">
        <f t="shared" si="21"/>
        <v>0</v>
      </c>
    </row>
    <row r="653" spans="4:12" x14ac:dyDescent="0.2">
      <c r="D653" s="397">
        <f>_xlfn.XLOOKUP(C:C,Table1[for Import to Bank Register dropdown],Table1[for Pivot],0,0,1)</f>
        <v>0</v>
      </c>
      <c r="E653" s="403"/>
      <c r="F653" s="146">
        <f t="shared" si="20"/>
        <v>3333333</v>
      </c>
      <c r="G653" s="375">
        <f>G652+Bank3[[#This Row],[Money in/ (Money out)]]</f>
        <v>0</v>
      </c>
      <c r="I653" s="376">
        <f>IF(OR(C653="150 Directors advances", C653="120 accounts receivable", C653="720.2 Automobile - Insurance", C653="720.3 Automobile - License", C653="870.4 Rent - Insurance", C653="870.6 Rent - Property Tax", C653="870.7 Rent - Homeoffice", C653="870.9 Rent - Water"),
   0,
   IF(Dashboard!$F$5="Quick",
      IF(OR(C653="190 Automobile",C653="200 computer hardware",C653="210 Computer software",C653="220 Quickbooks software",C653="230 Office equipment",C653="240 Office furniture"),
         E653-(E653/(1+Dashboard!$F$4)),
         0
      ),
      IF(C653="750 Business promotion",
         E653-(E653/(1+4.793/100)),
         E653-(E653/(1+Dashboard!$F$4))
      )
   )
)</f>
        <v>0</v>
      </c>
      <c r="J653" s="26">
        <f>Bank3[[#This Row],[Money in/ (Money out)]]-Bank3[[#This Row],[GST/HST]]</f>
        <v>0</v>
      </c>
      <c r="L653" s="23">
        <f t="shared" si="21"/>
        <v>0</v>
      </c>
    </row>
    <row r="654" spans="4:12" x14ac:dyDescent="0.2">
      <c r="D654" s="397">
        <f>_xlfn.XLOOKUP(C:C,Table1[for Import to Bank Register dropdown],Table1[for Pivot],0,0,1)</f>
        <v>0</v>
      </c>
      <c r="E654" s="403"/>
      <c r="F654" s="146">
        <f t="shared" si="20"/>
        <v>3333333</v>
      </c>
      <c r="G654" s="375">
        <f>G653+Bank3[[#This Row],[Money in/ (Money out)]]</f>
        <v>0</v>
      </c>
      <c r="I654" s="376">
        <f>IF(OR(C654="150 Directors advances", C654="120 accounts receivable", C654="720.2 Automobile - Insurance", C654="720.3 Automobile - License", C654="870.4 Rent - Insurance", C654="870.6 Rent - Property Tax", C654="870.7 Rent - Homeoffice", C654="870.9 Rent - Water"),
   0,
   IF(Dashboard!$F$5="Quick",
      IF(OR(C654="190 Automobile",C654="200 computer hardware",C654="210 Computer software",C654="220 Quickbooks software",C654="230 Office equipment",C654="240 Office furniture"),
         E654-(E654/(1+Dashboard!$F$4)),
         0
      ),
      IF(C654="750 Business promotion",
         E654-(E654/(1+4.793/100)),
         E654-(E654/(1+Dashboard!$F$4))
      )
   )
)</f>
        <v>0</v>
      </c>
      <c r="J654" s="26">
        <f>Bank3[[#This Row],[Money in/ (Money out)]]-Bank3[[#This Row],[GST/HST]]</f>
        <v>0</v>
      </c>
      <c r="L654" s="23">
        <f t="shared" si="21"/>
        <v>0</v>
      </c>
    </row>
    <row r="655" spans="4:12" x14ac:dyDescent="0.2">
      <c r="D655" s="397">
        <f>_xlfn.XLOOKUP(C:C,Table1[for Import to Bank Register dropdown],Table1[for Pivot],0,0,1)</f>
        <v>0</v>
      </c>
      <c r="E655" s="403"/>
      <c r="F655" s="146">
        <f t="shared" si="20"/>
        <v>3333333</v>
      </c>
      <c r="G655" s="375">
        <f>G654+Bank3[[#This Row],[Money in/ (Money out)]]</f>
        <v>0</v>
      </c>
      <c r="I655" s="376">
        <f>IF(OR(C655="150 Directors advances", C655="120 accounts receivable", C655="720.2 Automobile - Insurance", C655="720.3 Automobile - License", C655="870.4 Rent - Insurance", C655="870.6 Rent - Property Tax", C655="870.7 Rent - Homeoffice", C655="870.9 Rent - Water"),
   0,
   IF(Dashboard!$F$5="Quick",
      IF(OR(C655="190 Automobile",C655="200 computer hardware",C655="210 Computer software",C655="220 Quickbooks software",C655="230 Office equipment",C655="240 Office furniture"),
         E655-(E655/(1+Dashboard!$F$4)),
         0
      ),
      IF(C655="750 Business promotion",
         E655-(E655/(1+4.793/100)),
         E655-(E655/(1+Dashboard!$F$4))
      )
   )
)</f>
        <v>0</v>
      </c>
      <c r="J655" s="26">
        <f>Bank3[[#This Row],[Money in/ (Money out)]]-Bank3[[#This Row],[GST/HST]]</f>
        <v>0</v>
      </c>
      <c r="L655" s="23">
        <f t="shared" si="21"/>
        <v>0</v>
      </c>
    </row>
    <row r="656" spans="4:12" x14ac:dyDescent="0.2">
      <c r="D656" s="397">
        <f>_xlfn.XLOOKUP(C:C,Table1[for Import to Bank Register dropdown],Table1[for Pivot],0,0,1)</f>
        <v>0</v>
      </c>
      <c r="E656" s="403"/>
      <c r="F656" s="146">
        <f t="shared" si="20"/>
        <v>3333333</v>
      </c>
      <c r="G656" s="375">
        <f>G655+Bank3[[#This Row],[Money in/ (Money out)]]</f>
        <v>0</v>
      </c>
      <c r="I656" s="376">
        <f>IF(OR(C656="150 Directors advances", C656="120 accounts receivable", C656="720.2 Automobile - Insurance", C656="720.3 Automobile - License", C656="870.4 Rent - Insurance", C656="870.6 Rent - Property Tax", C656="870.7 Rent - Homeoffice", C656="870.9 Rent - Water"),
   0,
   IF(Dashboard!$F$5="Quick",
      IF(OR(C656="190 Automobile",C656="200 computer hardware",C656="210 Computer software",C656="220 Quickbooks software",C656="230 Office equipment",C656="240 Office furniture"),
         E656-(E656/(1+Dashboard!$F$4)),
         0
      ),
      IF(C656="750 Business promotion",
         E656-(E656/(1+4.793/100)),
         E656-(E656/(1+Dashboard!$F$4))
      )
   )
)</f>
        <v>0</v>
      </c>
      <c r="J656" s="26">
        <f>Bank3[[#This Row],[Money in/ (Money out)]]-Bank3[[#This Row],[GST/HST]]</f>
        <v>0</v>
      </c>
      <c r="L656" s="23">
        <f t="shared" si="21"/>
        <v>0</v>
      </c>
    </row>
    <row r="657" spans="4:12" x14ac:dyDescent="0.2">
      <c r="D657" s="397">
        <f>_xlfn.XLOOKUP(C:C,Table1[for Import to Bank Register dropdown],Table1[for Pivot],0,0,1)</f>
        <v>0</v>
      </c>
      <c r="E657" s="403"/>
      <c r="F657" s="146">
        <f t="shared" si="20"/>
        <v>3333333</v>
      </c>
      <c r="G657" s="375">
        <f>G656+Bank3[[#This Row],[Money in/ (Money out)]]</f>
        <v>0</v>
      </c>
      <c r="I657" s="376">
        <f>IF(OR(C657="150 Directors advances", C657="120 accounts receivable", C657="720.2 Automobile - Insurance", C657="720.3 Automobile - License", C657="870.4 Rent - Insurance", C657="870.6 Rent - Property Tax", C657="870.7 Rent - Homeoffice", C657="870.9 Rent - Water"),
   0,
   IF(Dashboard!$F$5="Quick",
      IF(OR(C657="190 Automobile",C657="200 computer hardware",C657="210 Computer software",C657="220 Quickbooks software",C657="230 Office equipment",C657="240 Office furniture"),
         E657-(E657/(1+Dashboard!$F$4)),
         0
      ),
      IF(C657="750 Business promotion",
         E657-(E657/(1+4.793/100)),
         E657-(E657/(1+Dashboard!$F$4))
      )
   )
)</f>
        <v>0</v>
      </c>
      <c r="J657" s="26">
        <f>Bank3[[#This Row],[Money in/ (Money out)]]-Bank3[[#This Row],[GST/HST]]</f>
        <v>0</v>
      </c>
      <c r="L657" s="23">
        <f t="shared" si="21"/>
        <v>0</v>
      </c>
    </row>
    <row r="658" spans="4:12" x14ac:dyDescent="0.2">
      <c r="D658" s="397">
        <f>_xlfn.XLOOKUP(C:C,Table1[for Import to Bank Register dropdown],Table1[for Pivot],0,0,1)</f>
        <v>0</v>
      </c>
      <c r="E658" s="403"/>
      <c r="F658" s="146">
        <f t="shared" si="20"/>
        <v>3333333</v>
      </c>
      <c r="G658" s="375">
        <f>G657+Bank3[[#This Row],[Money in/ (Money out)]]</f>
        <v>0</v>
      </c>
      <c r="I658" s="376">
        <f>IF(OR(C658="150 Directors advances", C658="120 accounts receivable", C658="720.2 Automobile - Insurance", C658="720.3 Automobile - License", C658="870.4 Rent - Insurance", C658="870.6 Rent - Property Tax", C658="870.7 Rent - Homeoffice", C658="870.9 Rent - Water"),
   0,
   IF(Dashboard!$F$5="Quick",
      IF(OR(C658="190 Automobile",C658="200 computer hardware",C658="210 Computer software",C658="220 Quickbooks software",C658="230 Office equipment",C658="240 Office furniture"),
         E658-(E658/(1+Dashboard!$F$4)),
         0
      ),
      IF(C658="750 Business promotion",
         E658-(E658/(1+4.793/100)),
         E658-(E658/(1+Dashboard!$F$4))
      )
   )
)</f>
        <v>0</v>
      </c>
      <c r="J658" s="26">
        <f>Bank3[[#This Row],[Money in/ (Money out)]]-Bank3[[#This Row],[GST/HST]]</f>
        <v>0</v>
      </c>
      <c r="L658" s="23">
        <f t="shared" si="21"/>
        <v>0</v>
      </c>
    </row>
    <row r="659" spans="4:12" x14ac:dyDescent="0.2">
      <c r="D659" s="397">
        <f>_xlfn.XLOOKUP(C:C,Table1[for Import to Bank Register dropdown],Table1[for Pivot],0,0,1)</f>
        <v>0</v>
      </c>
      <c r="E659" s="403"/>
      <c r="F659" s="146">
        <f t="shared" si="20"/>
        <v>3333333</v>
      </c>
      <c r="G659" s="375">
        <f>G658+Bank3[[#This Row],[Money in/ (Money out)]]</f>
        <v>0</v>
      </c>
      <c r="I659" s="376">
        <f>IF(OR(C659="150 Directors advances", C659="120 accounts receivable", C659="720.2 Automobile - Insurance", C659="720.3 Automobile - License", C659="870.4 Rent - Insurance", C659="870.6 Rent - Property Tax", C659="870.7 Rent - Homeoffice", C659="870.9 Rent - Water"),
   0,
   IF(Dashboard!$F$5="Quick",
      IF(OR(C659="190 Automobile",C659="200 computer hardware",C659="210 Computer software",C659="220 Quickbooks software",C659="230 Office equipment",C659="240 Office furniture"),
         E659-(E659/(1+Dashboard!$F$4)),
         0
      ),
      IF(C659="750 Business promotion",
         E659-(E659/(1+4.793/100)),
         E659-(E659/(1+Dashboard!$F$4))
      )
   )
)</f>
        <v>0</v>
      </c>
      <c r="J659" s="26">
        <f>Bank3[[#This Row],[Money in/ (Money out)]]-Bank3[[#This Row],[GST/HST]]</f>
        <v>0</v>
      </c>
      <c r="L659" s="23">
        <f t="shared" si="21"/>
        <v>0</v>
      </c>
    </row>
    <row r="660" spans="4:12" x14ac:dyDescent="0.2">
      <c r="D660" s="397">
        <f>_xlfn.XLOOKUP(C:C,Table1[for Import to Bank Register dropdown],Table1[for Pivot],0,0,1)</f>
        <v>0</v>
      </c>
      <c r="E660" s="403"/>
      <c r="F660" s="146">
        <f t="shared" si="20"/>
        <v>3333333</v>
      </c>
      <c r="G660" s="375">
        <f>G659+Bank3[[#This Row],[Money in/ (Money out)]]</f>
        <v>0</v>
      </c>
      <c r="I660" s="376">
        <f>IF(OR(C660="150 Directors advances", C660="120 accounts receivable", C660="720.2 Automobile - Insurance", C660="720.3 Automobile - License", C660="870.4 Rent - Insurance", C660="870.6 Rent - Property Tax", C660="870.7 Rent - Homeoffice", C660="870.9 Rent - Water"),
   0,
   IF(Dashboard!$F$5="Quick",
      IF(OR(C660="190 Automobile",C660="200 computer hardware",C660="210 Computer software",C660="220 Quickbooks software",C660="230 Office equipment",C660="240 Office furniture"),
         E660-(E660/(1+Dashboard!$F$4)),
         0
      ),
      IF(C660="750 Business promotion",
         E660-(E660/(1+4.793/100)),
         E660-(E660/(1+Dashboard!$F$4))
      )
   )
)</f>
        <v>0</v>
      </c>
      <c r="J660" s="26">
        <f>Bank3[[#This Row],[Money in/ (Money out)]]-Bank3[[#This Row],[GST/HST]]</f>
        <v>0</v>
      </c>
      <c r="L660" s="23">
        <f t="shared" si="21"/>
        <v>0</v>
      </c>
    </row>
    <row r="661" spans="4:12" x14ac:dyDescent="0.2">
      <c r="D661" s="397">
        <f>_xlfn.XLOOKUP(C:C,Table1[for Import to Bank Register dropdown],Table1[for Pivot],0,0,1)</f>
        <v>0</v>
      </c>
      <c r="E661" s="403"/>
      <c r="F661" s="146">
        <f t="shared" si="20"/>
        <v>3333333</v>
      </c>
      <c r="G661" s="375">
        <f>G660+Bank3[[#This Row],[Money in/ (Money out)]]</f>
        <v>0</v>
      </c>
      <c r="I661" s="376">
        <f>IF(OR(C661="150 Directors advances", C661="120 accounts receivable", C661="720.2 Automobile - Insurance", C661="720.3 Automobile - License", C661="870.4 Rent - Insurance", C661="870.6 Rent - Property Tax", C661="870.7 Rent - Homeoffice", C661="870.9 Rent - Water"),
   0,
   IF(Dashboard!$F$5="Quick",
      IF(OR(C661="190 Automobile",C661="200 computer hardware",C661="210 Computer software",C661="220 Quickbooks software",C661="230 Office equipment",C661="240 Office furniture"),
         E661-(E661/(1+Dashboard!$F$4)),
         0
      ),
      IF(C661="750 Business promotion",
         E661-(E661/(1+4.793/100)),
         E661-(E661/(1+Dashboard!$F$4))
      )
   )
)</f>
        <v>0</v>
      </c>
      <c r="J661" s="26">
        <f>Bank3[[#This Row],[Money in/ (Money out)]]-Bank3[[#This Row],[GST/HST]]</f>
        <v>0</v>
      </c>
      <c r="L661" s="23">
        <f t="shared" si="21"/>
        <v>0</v>
      </c>
    </row>
    <row r="662" spans="4:12" x14ac:dyDescent="0.2">
      <c r="D662" s="397">
        <f>_xlfn.XLOOKUP(C:C,Table1[for Import to Bank Register dropdown],Table1[for Pivot],0,0,1)</f>
        <v>0</v>
      </c>
      <c r="E662" s="403"/>
      <c r="F662" s="146">
        <f t="shared" si="20"/>
        <v>3333333</v>
      </c>
      <c r="G662" s="375">
        <f>G661+Bank3[[#This Row],[Money in/ (Money out)]]</f>
        <v>0</v>
      </c>
      <c r="I662" s="376">
        <f>IF(OR(C662="150 Directors advances", C662="120 accounts receivable", C662="720.2 Automobile - Insurance", C662="720.3 Automobile - License", C662="870.4 Rent - Insurance", C662="870.6 Rent - Property Tax", C662="870.7 Rent - Homeoffice", C662="870.9 Rent - Water"),
   0,
   IF(Dashboard!$F$5="Quick",
      IF(OR(C662="190 Automobile",C662="200 computer hardware",C662="210 Computer software",C662="220 Quickbooks software",C662="230 Office equipment",C662="240 Office furniture"),
         E662-(E662/(1+Dashboard!$F$4)),
         0
      ),
      IF(C662="750 Business promotion",
         E662-(E662/(1+4.793/100)),
         E662-(E662/(1+Dashboard!$F$4))
      )
   )
)</f>
        <v>0</v>
      </c>
      <c r="J662" s="26">
        <f>Bank3[[#This Row],[Money in/ (Money out)]]-Bank3[[#This Row],[GST/HST]]</f>
        <v>0</v>
      </c>
      <c r="L662" s="23">
        <f t="shared" si="21"/>
        <v>0</v>
      </c>
    </row>
    <row r="663" spans="4:12" x14ac:dyDescent="0.2">
      <c r="D663" s="397">
        <f>_xlfn.XLOOKUP(C:C,Table1[for Import to Bank Register dropdown],Table1[for Pivot],0,0,1)</f>
        <v>0</v>
      </c>
      <c r="E663" s="403"/>
      <c r="F663" s="146">
        <f t="shared" si="20"/>
        <v>3333333</v>
      </c>
      <c r="G663" s="375">
        <f>G662+Bank3[[#This Row],[Money in/ (Money out)]]</f>
        <v>0</v>
      </c>
      <c r="I663" s="376">
        <f>IF(OR(C663="150 Directors advances", C663="120 accounts receivable", C663="720.2 Automobile - Insurance", C663="720.3 Automobile - License", C663="870.4 Rent - Insurance", C663="870.6 Rent - Property Tax", C663="870.7 Rent - Homeoffice", C663="870.9 Rent - Water"),
   0,
   IF(Dashboard!$F$5="Quick",
      IF(OR(C663="190 Automobile",C663="200 computer hardware",C663="210 Computer software",C663="220 Quickbooks software",C663="230 Office equipment",C663="240 Office furniture"),
         E663-(E663/(1+Dashboard!$F$4)),
         0
      ),
      IF(C663="750 Business promotion",
         E663-(E663/(1+4.793/100)),
         E663-(E663/(1+Dashboard!$F$4))
      )
   )
)</f>
        <v>0</v>
      </c>
      <c r="J663" s="26">
        <f>Bank3[[#This Row],[Money in/ (Money out)]]-Bank3[[#This Row],[GST/HST]]</f>
        <v>0</v>
      </c>
      <c r="L663" s="23">
        <f t="shared" si="21"/>
        <v>0</v>
      </c>
    </row>
    <row r="664" spans="4:12" x14ac:dyDescent="0.2">
      <c r="D664" s="397">
        <f>_xlfn.XLOOKUP(C:C,Table1[for Import to Bank Register dropdown],Table1[for Pivot],0,0,1)</f>
        <v>0</v>
      </c>
      <c r="E664" s="403"/>
      <c r="F664" s="146">
        <f t="shared" si="20"/>
        <v>3333333</v>
      </c>
      <c r="G664" s="375">
        <f>G663+Bank3[[#This Row],[Money in/ (Money out)]]</f>
        <v>0</v>
      </c>
      <c r="I664" s="376">
        <f>IF(OR(C664="150 Directors advances", C664="120 accounts receivable", C664="720.2 Automobile - Insurance", C664="720.3 Automobile - License", C664="870.4 Rent - Insurance", C664="870.6 Rent - Property Tax", C664="870.7 Rent - Homeoffice", C664="870.9 Rent - Water"),
   0,
   IF(Dashboard!$F$5="Quick",
      IF(OR(C664="190 Automobile",C664="200 computer hardware",C664="210 Computer software",C664="220 Quickbooks software",C664="230 Office equipment",C664="240 Office furniture"),
         E664-(E664/(1+Dashboard!$F$4)),
         0
      ),
      IF(C664="750 Business promotion",
         E664-(E664/(1+4.793/100)),
         E664-(E664/(1+Dashboard!$F$4))
      )
   )
)</f>
        <v>0</v>
      </c>
      <c r="J664" s="26">
        <f>Bank3[[#This Row],[Money in/ (Money out)]]-Bank3[[#This Row],[GST/HST]]</f>
        <v>0</v>
      </c>
      <c r="L664" s="23">
        <f t="shared" si="21"/>
        <v>0</v>
      </c>
    </row>
    <row r="665" spans="4:12" x14ac:dyDescent="0.2">
      <c r="D665" s="397">
        <f>_xlfn.XLOOKUP(C:C,Table1[for Import to Bank Register dropdown],Table1[for Pivot],0,0,1)</f>
        <v>0</v>
      </c>
      <c r="E665" s="403"/>
      <c r="F665" s="146">
        <f t="shared" si="20"/>
        <v>3333333</v>
      </c>
      <c r="G665" s="375">
        <f>G664+Bank3[[#This Row],[Money in/ (Money out)]]</f>
        <v>0</v>
      </c>
      <c r="I665" s="376">
        <f>IF(OR(C665="150 Directors advances", C665="120 accounts receivable", C665="720.2 Automobile - Insurance", C665="720.3 Automobile - License", C665="870.4 Rent - Insurance", C665="870.6 Rent - Property Tax", C665="870.7 Rent - Homeoffice", C665="870.9 Rent - Water"),
   0,
   IF(Dashboard!$F$5="Quick",
      IF(OR(C665="190 Automobile",C665="200 computer hardware",C665="210 Computer software",C665="220 Quickbooks software",C665="230 Office equipment",C665="240 Office furniture"),
         E665-(E665/(1+Dashboard!$F$4)),
         0
      ),
      IF(C665="750 Business promotion",
         E665-(E665/(1+4.793/100)),
         E665-(E665/(1+Dashboard!$F$4))
      )
   )
)</f>
        <v>0</v>
      </c>
      <c r="J665" s="26">
        <f>Bank3[[#This Row],[Money in/ (Money out)]]-Bank3[[#This Row],[GST/HST]]</f>
        <v>0</v>
      </c>
      <c r="L665" s="23">
        <f t="shared" si="21"/>
        <v>0</v>
      </c>
    </row>
    <row r="666" spans="4:12" x14ac:dyDescent="0.2">
      <c r="D666" s="397">
        <f>_xlfn.XLOOKUP(C:C,Table1[for Import to Bank Register dropdown],Table1[for Pivot],0,0,1)</f>
        <v>0</v>
      </c>
      <c r="E666" s="403"/>
      <c r="F666" s="146">
        <f t="shared" si="20"/>
        <v>3333333</v>
      </c>
      <c r="G666" s="375">
        <f>G665+Bank3[[#This Row],[Money in/ (Money out)]]</f>
        <v>0</v>
      </c>
      <c r="I666" s="376">
        <f>IF(OR(C666="150 Directors advances", C666="120 accounts receivable", C666="720.2 Automobile - Insurance", C666="720.3 Automobile - License", C666="870.4 Rent - Insurance", C666="870.6 Rent - Property Tax", C666="870.7 Rent - Homeoffice", C666="870.9 Rent - Water"),
   0,
   IF(Dashboard!$F$5="Quick",
      IF(OR(C666="190 Automobile",C666="200 computer hardware",C666="210 Computer software",C666="220 Quickbooks software",C666="230 Office equipment",C666="240 Office furniture"),
         E666-(E666/(1+Dashboard!$F$4)),
         0
      ),
      IF(C666="750 Business promotion",
         E666-(E666/(1+4.793/100)),
         E666-(E666/(1+Dashboard!$F$4))
      )
   )
)</f>
        <v>0</v>
      </c>
      <c r="J666" s="26">
        <f>Bank3[[#This Row],[Money in/ (Money out)]]-Bank3[[#This Row],[GST/HST]]</f>
        <v>0</v>
      </c>
      <c r="L666" s="23">
        <f t="shared" si="21"/>
        <v>0</v>
      </c>
    </row>
    <row r="667" spans="4:12" x14ac:dyDescent="0.2">
      <c r="D667" s="397">
        <f>_xlfn.XLOOKUP(C:C,Table1[for Import to Bank Register dropdown],Table1[for Pivot],0,0,1)</f>
        <v>0</v>
      </c>
      <c r="E667" s="403"/>
      <c r="F667" s="146">
        <f t="shared" si="20"/>
        <v>3333333</v>
      </c>
      <c r="G667" s="375">
        <f>G666+Bank3[[#This Row],[Money in/ (Money out)]]</f>
        <v>0</v>
      </c>
      <c r="I667" s="376">
        <f>IF(OR(C667="150 Directors advances", C667="120 accounts receivable", C667="720.2 Automobile - Insurance", C667="720.3 Automobile - License", C667="870.4 Rent - Insurance", C667="870.6 Rent - Property Tax", C667="870.7 Rent - Homeoffice", C667="870.9 Rent - Water"),
   0,
   IF(Dashboard!$F$5="Quick",
      IF(OR(C667="190 Automobile",C667="200 computer hardware",C667="210 Computer software",C667="220 Quickbooks software",C667="230 Office equipment",C667="240 Office furniture"),
         E667-(E667/(1+Dashboard!$F$4)),
         0
      ),
      IF(C667="750 Business promotion",
         E667-(E667/(1+4.793/100)),
         E667-(E667/(1+Dashboard!$F$4))
      )
   )
)</f>
        <v>0</v>
      </c>
      <c r="J667" s="26">
        <f>Bank3[[#This Row],[Money in/ (Money out)]]-Bank3[[#This Row],[GST/HST]]</f>
        <v>0</v>
      </c>
      <c r="L667" s="23">
        <f t="shared" si="21"/>
        <v>0</v>
      </c>
    </row>
    <row r="668" spans="4:12" x14ac:dyDescent="0.2">
      <c r="D668" s="397">
        <f>_xlfn.XLOOKUP(C:C,Table1[for Import to Bank Register dropdown],Table1[for Pivot],0,0,1)</f>
        <v>0</v>
      </c>
      <c r="E668" s="403"/>
      <c r="F668" s="146">
        <f t="shared" si="20"/>
        <v>3333333</v>
      </c>
      <c r="G668" s="375">
        <f>G667+Bank3[[#This Row],[Money in/ (Money out)]]</f>
        <v>0</v>
      </c>
      <c r="I668" s="376">
        <f>IF(OR(C668="150 Directors advances", C668="120 accounts receivable", C668="720.2 Automobile - Insurance", C668="720.3 Automobile - License", C668="870.4 Rent - Insurance", C668="870.6 Rent - Property Tax", C668="870.7 Rent - Homeoffice", C668="870.9 Rent - Water"),
   0,
   IF(Dashboard!$F$5="Quick",
      IF(OR(C668="190 Automobile",C668="200 computer hardware",C668="210 Computer software",C668="220 Quickbooks software",C668="230 Office equipment",C668="240 Office furniture"),
         E668-(E668/(1+Dashboard!$F$4)),
         0
      ),
      IF(C668="750 Business promotion",
         E668-(E668/(1+4.793/100)),
         E668-(E668/(1+Dashboard!$F$4))
      )
   )
)</f>
        <v>0</v>
      </c>
      <c r="J668" s="26">
        <f>Bank3[[#This Row],[Money in/ (Money out)]]-Bank3[[#This Row],[GST/HST]]</f>
        <v>0</v>
      </c>
      <c r="L668" s="23">
        <f t="shared" si="21"/>
        <v>0</v>
      </c>
    </row>
    <row r="669" spans="4:12" x14ac:dyDescent="0.2">
      <c r="D669" s="397">
        <f>_xlfn.XLOOKUP(C:C,Table1[for Import to Bank Register dropdown],Table1[for Pivot],0,0,1)</f>
        <v>0</v>
      </c>
      <c r="E669" s="403"/>
      <c r="F669" s="146">
        <f t="shared" si="20"/>
        <v>3333333</v>
      </c>
      <c r="G669" s="375">
        <f>G668+Bank3[[#This Row],[Money in/ (Money out)]]</f>
        <v>0</v>
      </c>
      <c r="I669" s="376">
        <f>IF(OR(C669="150 Directors advances", C669="120 accounts receivable", C669="720.2 Automobile - Insurance", C669="720.3 Automobile - License", C669="870.4 Rent - Insurance", C669="870.6 Rent - Property Tax", C669="870.7 Rent - Homeoffice", C669="870.9 Rent - Water"),
   0,
   IF(Dashboard!$F$5="Quick",
      IF(OR(C669="190 Automobile",C669="200 computer hardware",C669="210 Computer software",C669="220 Quickbooks software",C669="230 Office equipment",C669="240 Office furniture"),
         E669-(E669/(1+Dashboard!$F$4)),
         0
      ),
      IF(C669="750 Business promotion",
         E669-(E669/(1+4.793/100)),
         E669-(E669/(1+Dashboard!$F$4))
      )
   )
)</f>
        <v>0</v>
      </c>
      <c r="J669" s="26">
        <f>Bank3[[#This Row],[Money in/ (Money out)]]-Bank3[[#This Row],[GST/HST]]</f>
        <v>0</v>
      </c>
      <c r="L669" s="23">
        <f t="shared" si="21"/>
        <v>0</v>
      </c>
    </row>
    <row r="670" spans="4:12" x14ac:dyDescent="0.2">
      <c r="D670" s="397">
        <f>_xlfn.XLOOKUP(C:C,Table1[for Import to Bank Register dropdown],Table1[for Pivot],0,0,1)</f>
        <v>0</v>
      </c>
      <c r="E670" s="403"/>
      <c r="F670" s="146">
        <f t="shared" si="20"/>
        <v>3333333</v>
      </c>
      <c r="G670" s="375">
        <f>G669+Bank3[[#This Row],[Money in/ (Money out)]]</f>
        <v>0</v>
      </c>
      <c r="I670" s="376">
        <f>IF(OR(C670="150 Directors advances", C670="120 accounts receivable", C670="720.2 Automobile - Insurance", C670="720.3 Automobile - License", C670="870.4 Rent - Insurance", C670="870.6 Rent - Property Tax", C670="870.7 Rent - Homeoffice", C670="870.9 Rent - Water"),
   0,
   IF(Dashboard!$F$5="Quick",
      IF(OR(C670="190 Automobile",C670="200 computer hardware",C670="210 Computer software",C670="220 Quickbooks software",C670="230 Office equipment",C670="240 Office furniture"),
         E670-(E670/(1+Dashboard!$F$4)),
         0
      ),
      IF(C670="750 Business promotion",
         E670-(E670/(1+4.793/100)),
         E670-(E670/(1+Dashboard!$F$4))
      )
   )
)</f>
        <v>0</v>
      </c>
      <c r="J670" s="26">
        <f>Bank3[[#This Row],[Money in/ (Money out)]]-Bank3[[#This Row],[GST/HST]]</f>
        <v>0</v>
      </c>
      <c r="L670" s="23">
        <f t="shared" si="21"/>
        <v>0</v>
      </c>
    </row>
    <row r="671" spans="4:12" x14ac:dyDescent="0.2">
      <c r="D671" s="397">
        <f>_xlfn.XLOOKUP(C:C,Table1[for Import to Bank Register dropdown],Table1[for Pivot],0,0,1)</f>
        <v>0</v>
      </c>
      <c r="E671" s="403"/>
      <c r="F671" s="146">
        <f t="shared" si="20"/>
        <v>3333333</v>
      </c>
      <c r="G671" s="375">
        <f>G670+Bank3[[#This Row],[Money in/ (Money out)]]</f>
        <v>0</v>
      </c>
      <c r="I671" s="376">
        <f>IF(OR(C671="150 Directors advances", C671="120 accounts receivable", C671="720.2 Automobile - Insurance", C671="720.3 Automobile - License", C671="870.4 Rent - Insurance", C671="870.6 Rent - Property Tax", C671="870.7 Rent - Homeoffice", C671="870.9 Rent - Water"),
   0,
   IF(Dashboard!$F$5="Quick",
      IF(OR(C671="190 Automobile",C671="200 computer hardware",C671="210 Computer software",C671="220 Quickbooks software",C671="230 Office equipment",C671="240 Office furniture"),
         E671-(E671/(1+Dashboard!$F$4)),
         0
      ),
      IF(C671="750 Business promotion",
         E671-(E671/(1+4.793/100)),
         E671-(E671/(1+Dashboard!$F$4))
      )
   )
)</f>
        <v>0</v>
      </c>
      <c r="J671" s="26">
        <f>Bank3[[#This Row],[Money in/ (Money out)]]-Bank3[[#This Row],[GST/HST]]</f>
        <v>0</v>
      </c>
      <c r="L671" s="23">
        <f t="shared" si="21"/>
        <v>0</v>
      </c>
    </row>
    <row r="672" spans="4:12" x14ac:dyDescent="0.2">
      <c r="D672" s="397">
        <f>_xlfn.XLOOKUP(C:C,Table1[for Import to Bank Register dropdown],Table1[for Pivot],0,0,1)</f>
        <v>0</v>
      </c>
      <c r="E672" s="403"/>
      <c r="F672" s="146">
        <f t="shared" si="20"/>
        <v>3333333</v>
      </c>
      <c r="G672" s="375">
        <f>G671+Bank3[[#This Row],[Money in/ (Money out)]]</f>
        <v>0</v>
      </c>
      <c r="I672" s="376">
        <f>IF(OR(C672="150 Directors advances", C672="120 accounts receivable", C672="720.2 Automobile - Insurance", C672="720.3 Automobile - License", C672="870.4 Rent - Insurance", C672="870.6 Rent - Property Tax", C672="870.7 Rent - Homeoffice", C672="870.9 Rent - Water"),
   0,
   IF(Dashboard!$F$5="Quick",
      IF(OR(C672="190 Automobile",C672="200 computer hardware",C672="210 Computer software",C672="220 Quickbooks software",C672="230 Office equipment",C672="240 Office furniture"),
         E672-(E672/(1+Dashboard!$F$4)),
         0
      ),
      IF(C672="750 Business promotion",
         E672-(E672/(1+4.793/100)),
         E672-(E672/(1+Dashboard!$F$4))
      )
   )
)</f>
        <v>0</v>
      </c>
      <c r="J672" s="26">
        <f>Bank3[[#This Row],[Money in/ (Money out)]]-Bank3[[#This Row],[GST/HST]]</f>
        <v>0</v>
      </c>
      <c r="L672" s="23">
        <f t="shared" si="21"/>
        <v>0</v>
      </c>
    </row>
    <row r="673" spans="4:12" x14ac:dyDescent="0.2">
      <c r="D673" s="397">
        <f>_xlfn.XLOOKUP(C:C,Table1[for Import to Bank Register dropdown],Table1[for Pivot],0,0,1)</f>
        <v>0</v>
      </c>
      <c r="E673" s="403"/>
      <c r="F673" s="146">
        <f t="shared" si="20"/>
        <v>3333333</v>
      </c>
      <c r="G673" s="375">
        <f>G672+Bank3[[#This Row],[Money in/ (Money out)]]</f>
        <v>0</v>
      </c>
      <c r="I673" s="376">
        <f>IF(OR(C673="150 Directors advances", C673="120 accounts receivable", C673="720.2 Automobile - Insurance", C673="720.3 Automobile - License", C673="870.4 Rent - Insurance", C673="870.6 Rent - Property Tax", C673="870.7 Rent - Homeoffice", C673="870.9 Rent - Water"),
   0,
   IF(Dashboard!$F$5="Quick",
      IF(OR(C673="190 Automobile",C673="200 computer hardware",C673="210 Computer software",C673="220 Quickbooks software",C673="230 Office equipment",C673="240 Office furniture"),
         E673-(E673/(1+Dashboard!$F$4)),
         0
      ),
      IF(C673="750 Business promotion",
         E673-(E673/(1+4.793/100)),
         E673-(E673/(1+Dashboard!$F$4))
      )
   )
)</f>
        <v>0</v>
      </c>
      <c r="J673" s="26">
        <f>Bank3[[#This Row],[Money in/ (Money out)]]-Bank3[[#This Row],[GST/HST]]</f>
        <v>0</v>
      </c>
      <c r="L673" s="23">
        <f t="shared" si="21"/>
        <v>0</v>
      </c>
    </row>
    <row r="674" spans="4:12" x14ac:dyDescent="0.2">
      <c r="D674" s="397">
        <f>_xlfn.XLOOKUP(C:C,Table1[for Import to Bank Register dropdown],Table1[for Pivot],0,0,1)</f>
        <v>0</v>
      </c>
      <c r="E674" s="403"/>
      <c r="F674" s="146">
        <f t="shared" si="20"/>
        <v>3333333</v>
      </c>
      <c r="G674" s="375">
        <f>G673+Bank3[[#This Row],[Money in/ (Money out)]]</f>
        <v>0</v>
      </c>
      <c r="I674" s="376">
        <f>IF(OR(C674="150 Directors advances", C674="120 accounts receivable", C674="720.2 Automobile - Insurance", C674="720.3 Automobile - License", C674="870.4 Rent - Insurance", C674="870.6 Rent - Property Tax", C674="870.7 Rent - Homeoffice", C674="870.9 Rent - Water"),
   0,
   IF(Dashboard!$F$5="Quick",
      IF(OR(C674="190 Automobile",C674="200 computer hardware",C674="210 Computer software",C674="220 Quickbooks software",C674="230 Office equipment",C674="240 Office furniture"),
         E674-(E674/(1+Dashboard!$F$4)),
         0
      ),
      IF(C674="750 Business promotion",
         E674-(E674/(1+4.793/100)),
         E674-(E674/(1+Dashboard!$F$4))
      )
   )
)</f>
        <v>0</v>
      </c>
      <c r="J674" s="26">
        <f>Bank3[[#This Row],[Money in/ (Money out)]]-Bank3[[#This Row],[GST/HST]]</f>
        <v>0</v>
      </c>
      <c r="L674" s="23">
        <f t="shared" si="21"/>
        <v>0</v>
      </c>
    </row>
    <row r="675" spans="4:12" x14ac:dyDescent="0.2">
      <c r="D675" s="397">
        <f>_xlfn.XLOOKUP(C:C,Table1[for Import to Bank Register dropdown],Table1[for Pivot],0,0,1)</f>
        <v>0</v>
      </c>
      <c r="E675" s="403"/>
      <c r="F675" s="146">
        <f t="shared" si="20"/>
        <v>3333333</v>
      </c>
      <c r="G675" s="375">
        <f>G674+Bank3[[#This Row],[Money in/ (Money out)]]</f>
        <v>0</v>
      </c>
      <c r="I675" s="376">
        <f>IF(OR(C675="150 Directors advances", C675="120 accounts receivable", C675="720.2 Automobile - Insurance", C675="720.3 Automobile - License", C675="870.4 Rent - Insurance", C675="870.6 Rent - Property Tax", C675="870.7 Rent - Homeoffice", C675="870.9 Rent - Water"),
   0,
   IF(Dashboard!$F$5="Quick",
      IF(OR(C675="190 Automobile",C675="200 computer hardware",C675="210 Computer software",C675="220 Quickbooks software",C675="230 Office equipment",C675="240 Office furniture"),
         E675-(E675/(1+Dashboard!$F$4)),
         0
      ),
      IF(C675="750 Business promotion",
         E675-(E675/(1+4.793/100)),
         E675-(E675/(1+Dashboard!$F$4))
      )
   )
)</f>
        <v>0</v>
      </c>
      <c r="J675" s="26">
        <f>Bank3[[#This Row],[Money in/ (Money out)]]-Bank3[[#This Row],[GST/HST]]</f>
        <v>0</v>
      </c>
      <c r="L675" s="23">
        <f t="shared" si="21"/>
        <v>0</v>
      </c>
    </row>
    <row r="676" spans="4:12" x14ac:dyDescent="0.2">
      <c r="D676" s="397">
        <f>_xlfn.XLOOKUP(C:C,Table1[for Import to Bank Register dropdown],Table1[for Pivot],0,0,1)</f>
        <v>0</v>
      </c>
      <c r="E676" s="403"/>
      <c r="F676" s="146">
        <f t="shared" si="20"/>
        <v>3333333</v>
      </c>
      <c r="G676" s="375">
        <f>G675+Bank3[[#This Row],[Money in/ (Money out)]]</f>
        <v>0</v>
      </c>
      <c r="I676" s="376">
        <f>IF(OR(C676="150 Directors advances", C676="120 accounts receivable", C676="720.2 Automobile - Insurance", C676="720.3 Automobile - License", C676="870.4 Rent - Insurance", C676="870.6 Rent - Property Tax", C676="870.7 Rent - Homeoffice", C676="870.9 Rent - Water"),
   0,
   IF(Dashboard!$F$5="Quick",
      IF(OR(C676="190 Automobile",C676="200 computer hardware",C676="210 Computer software",C676="220 Quickbooks software",C676="230 Office equipment",C676="240 Office furniture"),
         E676-(E676/(1+Dashboard!$F$4)),
         0
      ),
      IF(C676="750 Business promotion",
         E676-(E676/(1+4.793/100)),
         E676-(E676/(1+Dashboard!$F$4))
      )
   )
)</f>
        <v>0</v>
      </c>
      <c r="J676" s="26">
        <f>Bank3[[#This Row],[Money in/ (Money out)]]-Bank3[[#This Row],[GST/HST]]</f>
        <v>0</v>
      </c>
      <c r="L676" s="23">
        <f t="shared" si="21"/>
        <v>0</v>
      </c>
    </row>
    <row r="677" spans="4:12" x14ac:dyDescent="0.2">
      <c r="D677" s="397">
        <f>_xlfn.XLOOKUP(C:C,Table1[for Import to Bank Register dropdown],Table1[for Pivot],0,0,1)</f>
        <v>0</v>
      </c>
      <c r="E677" s="403"/>
      <c r="F677" s="146">
        <f t="shared" si="20"/>
        <v>3333333</v>
      </c>
      <c r="G677" s="375">
        <f>G676+Bank3[[#This Row],[Money in/ (Money out)]]</f>
        <v>0</v>
      </c>
      <c r="I677" s="376">
        <f>IF(OR(C677="150 Directors advances", C677="120 accounts receivable", C677="720.2 Automobile - Insurance", C677="720.3 Automobile - License", C677="870.4 Rent - Insurance", C677="870.6 Rent - Property Tax", C677="870.7 Rent - Homeoffice", C677="870.9 Rent - Water"),
   0,
   IF(Dashboard!$F$5="Quick",
      IF(OR(C677="190 Automobile",C677="200 computer hardware",C677="210 Computer software",C677="220 Quickbooks software",C677="230 Office equipment",C677="240 Office furniture"),
         E677-(E677/(1+Dashboard!$F$4)),
         0
      ),
      IF(C677="750 Business promotion",
         E677-(E677/(1+4.793/100)),
         E677-(E677/(1+Dashboard!$F$4))
      )
   )
)</f>
        <v>0</v>
      </c>
      <c r="J677" s="26">
        <f>Bank3[[#This Row],[Money in/ (Money out)]]-Bank3[[#This Row],[GST/HST]]</f>
        <v>0</v>
      </c>
      <c r="L677" s="23">
        <f t="shared" si="21"/>
        <v>0</v>
      </c>
    </row>
    <row r="678" spans="4:12" x14ac:dyDescent="0.2">
      <c r="D678" s="397">
        <f>_xlfn.XLOOKUP(C:C,Table1[for Import to Bank Register dropdown],Table1[for Pivot],0,0,1)</f>
        <v>0</v>
      </c>
      <c r="E678" s="403"/>
      <c r="F678" s="146">
        <f t="shared" si="20"/>
        <v>3333333</v>
      </c>
      <c r="G678" s="375">
        <f>G677+Bank3[[#This Row],[Money in/ (Money out)]]</f>
        <v>0</v>
      </c>
      <c r="I678" s="376">
        <f>IF(OR(C678="150 Directors advances", C678="120 accounts receivable", C678="720.2 Automobile - Insurance", C678="720.3 Automobile - License", C678="870.4 Rent - Insurance", C678="870.6 Rent - Property Tax", C678="870.7 Rent - Homeoffice", C678="870.9 Rent - Water"),
   0,
   IF(Dashboard!$F$5="Quick",
      IF(OR(C678="190 Automobile",C678="200 computer hardware",C678="210 Computer software",C678="220 Quickbooks software",C678="230 Office equipment",C678="240 Office furniture"),
         E678-(E678/(1+Dashboard!$F$4)),
         0
      ),
      IF(C678="750 Business promotion",
         E678-(E678/(1+4.793/100)),
         E678-(E678/(1+Dashboard!$F$4))
      )
   )
)</f>
        <v>0</v>
      </c>
      <c r="J678" s="26">
        <f>Bank3[[#This Row],[Money in/ (Money out)]]-Bank3[[#This Row],[GST/HST]]</f>
        <v>0</v>
      </c>
      <c r="L678" s="23">
        <f t="shared" si="21"/>
        <v>0</v>
      </c>
    </row>
    <row r="679" spans="4:12" x14ac:dyDescent="0.2">
      <c r="D679" s="397">
        <f>_xlfn.XLOOKUP(C:C,Table1[for Import to Bank Register dropdown],Table1[for Pivot],0,0,1)</f>
        <v>0</v>
      </c>
      <c r="E679" s="403"/>
      <c r="F679" s="146">
        <f t="shared" si="20"/>
        <v>3333333</v>
      </c>
      <c r="G679" s="375">
        <f>G678+Bank3[[#This Row],[Money in/ (Money out)]]</f>
        <v>0</v>
      </c>
      <c r="I679" s="376">
        <f>IF(OR(C679="150 Directors advances", C679="120 accounts receivable", C679="720.2 Automobile - Insurance", C679="720.3 Automobile - License", C679="870.4 Rent - Insurance", C679="870.6 Rent - Property Tax", C679="870.7 Rent - Homeoffice", C679="870.9 Rent - Water"),
   0,
   IF(Dashboard!$F$5="Quick",
      IF(OR(C679="190 Automobile",C679="200 computer hardware",C679="210 Computer software",C679="220 Quickbooks software",C679="230 Office equipment",C679="240 Office furniture"),
         E679-(E679/(1+Dashboard!$F$4)),
         0
      ),
      IF(C679="750 Business promotion",
         E679-(E679/(1+4.793/100)),
         E679-(E679/(1+Dashboard!$F$4))
      )
   )
)</f>
        <v>0</v>
      </c>
      <c r="J679" s="26">
        <f>Bank3[[#This Row],[Money in/ (Money out)]]-Bank3[[#This Row],[GST/HST]]</f>
        <v>0</v>
      </c>
      <c r="L679" s="23">
        <f t="shared" si="21"/>
        <v>0</v>
      </c>
    </row>
    <row r="680" spans="4:12" x14ac:dyDescent="0.2">
      <c r="D680" s="397">
        <f>_xlfn.XLOOKUP(C:C,Table1[for Import to Bank Register dropdown],Table1[for Pivot],0,0,1)</f>
        <v>0</v>
      </c>
      <c r="E680" s="403"/>
      <c r="F680" s="146">
        <f t="shared" si="20"/>
        <v>3333333</v>
      </c>
      <c r="G680" s="375">
        <f>G679+Bank3[[#This Row],[Money in/ (Money out)]]</f>
        <v>0</v>
      </c>
      <c r="I680" s="376">
        <f>IF(OR(C680="150 Directors advances", C680="120 accounts receivable", C680="720.2 Automobile - Insurance", C680="720.3 Automobile - License", C680="870.4 Rent - Insurance", C680="870.6 Rent - Property Tax", C680="870.7 Rent - Homeoffice", C680="870.9 Rent - Water"),
   0,
   IF(Dashboard!$F$5="Quick",
      IF(OR(C680="190 Automobile",C680="200 computer hardware",C680="210 Computer software",C680="220 Quickbooks software",C680="230 Office equipment",C680="240 Office furniture"),
         E680-(E680/(1+Dashboard!$F$4)),
         0
      ),
      IF(C680="750 Business promotion",
         E680-(E680/(1+4.793/100)),
         E680-(E680/(1+Dashboard!$F$4))
      )
   )
)</f>
        <v>0</v>
      </c>
      <c r="J680" s="26">
        <f>Bank3[[#This Row],[Money in/ (Money out)]]-Bank3[[#This Row],[GST/HST]]</f>
        <v>0</v>
      </c>
      <c r="L680" s="23">
        <f t="shared" si="21"/>
        <v>0</v>
      </c>
    </row>
    <row r="681" spans="4:12" x14ac:dyDescent="0.2">
      <c r="D681" s="397">
        <f>_xlfn.XLOOKUP(C:C,Table1[for Import to Bank Register dropdown],Table1[for Pivot],0,0,1)</f>
        <v>0</v>
      </c>
      <c r="E681" s="403"/>
      <c r="F681" s="146">
        <f t="shared" si="20"/>
        <v>3333333</v>
      </c>
      <c r="G681" s="375">
        <f>G680+Bank3[[#This Row],[Money in/ (Money out)]]</f>
        <v>0</v>
      </c>
      <c r="I681" s="376">
        <f>IF(OR(C681="150 Directors advances", C681="120 accounts receivable", C681="720.2 Automobile - Insurance", C681="720.3 Automobile - License", C681="870.4 Rent - Insurance", C681="870.6 Rent - Property Tax", C681="870.7 Rent - Homeoffice", C681="870.9 Rent - Water"),
   0,
   IF(Dashboard!$F$5="Quick",
      IF(OR(C681="190 Automobile",C681="200 computer hardware",C681="210 Computer software",C681="220 Quickbooks software",C681="230 Office equipment",C681="240 Office furniture"),
         E681-(E681/(1+Dashboard!$F$4)),
         0
      ),
      IF(C681="750 Business promotion",
         E681-(E681/(1+4.793/100)),
         E681-(E681/(1+Dashboard!$F$4))
      )
   )
)</f>
        <v>0</v>
      </c>
      <c r="J681" s="26">
        <f>Bank3[[#This Row],[Money in/ (Money out)]]-Bank3[[#This Row],[GST/HST]]</f>
        <v>0</v>
      </c>
      <c r="L681" s="23">
        <f t="shared" si="21"/>
        <v>0</v>
      </c>
    </row>
    <row r="682" spans="4:12" x14ac:dyDescent="0.2">
      <c r="D682" s="397">
        <f>_xlfn.XLOOKUP(C:C,Table1[for Import to Bank Register dropdown],Table1[for Pivot],0,0,1)</f>
        <v>0</v>
      </c>
      <c r="E682" s="403"/>
      <c r="F682" s="146">
        <f t="shared" si="20"/>
        <v>3333333</v>
      </c>
      <c r="G682" s="375">
        <f>G681+Bank3[[#This Row],[Money in/ (Money out)]]</f>
        <v>0</v>
      </c>
      <c r="I682" s="376">
        <f>IF(OR(C682="150 Directors advances", C682="120 accounts receivable", C682="720.2 Automobile - Insurance", C682="720.3 Automobile - License", C682="870.4 Rent - Insurance", C682="870.6 Rent - Property Tax", C682="870.7 Rent - Homeoffice", C682="870.9 Rent - Water"),
   0,
   IF(Dashboard!$F$5="Quick",
      IF(OR(C682="190 Automobile",C682="200 computer hardware",C682="210 Computer software",C682="220 Quickbooks software",C682="230 Office equipment",C682="240 Office furniture"),
         E682-(E682/(1+Dashboard!$F$4)),
         0
      ),
      IF(C682="750 Business promotion",
         E682-(E682/(1+4.793/100)),
         E682-(E682/(1+Dashboard!$F$4))
      )
   )
)</f>
        <v>0</v>
      </c>
      <c r="J682" s="26">
        <f>Bank3[[#This Row],[Money in/ (Money out)]]-Bank3[[#This Row],[GST/HST]]</f>
        <v>0</v>
      </c>
      <c r="L682" s="23">
        <f t="shared" si="21"/>
        <v>0</v>
      </c>
    </row>
    <row r="683" spans="4:12" x14ac:dyDescent="0.2">
      <c r="D683" s="397">
        <f>_xlfn.XLOOKUP(C:C,Table1[for Import to Bank Register dropdown],Table1[for Pivot],0,0,1)</f>
        <v>0</v>
      </c>
      <c r="E683" s="403"/>
      <c r="F683" s="146">
        <f t="shared" si="20"/>
        <v>3333333</v>
      </c>
      <c r="G683" s="375">
        <f>G682+Bank3[[#This Row],[Money in/ (Money out)]]</f>
        <v>0</v>
      </c>
      <c r="I683" s="376">
        <f>IF(OR(C683="150 Directors advances", C683="120 accounts receivable", C683="720.2 Automobile - Insurance", C683="720.3 Automobile - License", C683="870.4 Rent - Insurance", C683="870.6 Rent - Property Tax", C683="870.7 Rent - Homeoffice", C683="870.9 Rent - Water"),
   0,
   IF(Dashboard!$F$5="Quick",
      IF(OR(C683="190 Automobile",C683="200 computer hardware",C683="210 Computer software",C683="220 Quickbooks software",C683="230 Office equipment",C683="240 Office furniture"),
         E683-(E683/(1+Dashboard!$F$4)),
         0
      ),
      IF(C683="750 Business promotion",
         E683-(E683/(1+4.793/100)),
         E683-(E683/(1+Dashboard!$F$4))
      )
   )
)</f>
        <v>0</v>
      </c>
      <c r="J683" s="26">
        <f>Bank3[[#This Row],[Money in/ (Money out)]]-Bank3[[#This Row],[GST/HST]]</f>
        <v>0</v>
      </c>
      <c r="L683" s="23">
        <f t="shared" si="21"/>
        <v>0</v>
      </c>
    </row>
    <row r="684" spans="4:12" x14ac:dyDescent="0.2">
      <c r="D684" s="397">
        <f>_xlfn.XLOOKUP(C:C,Table1[for Import to Bank Register dropdown],Table1[for Pivot],0,0,1)</f>
        <v>0</v>
      </c>
      <c r="E684" s="403"/>
      <c r="F684" s="146">
        <f t="shared" si="20"/>
        <v>3333333</v>
      </c>
      <c r="G684" s="375">
        <f>G683+Bank3[[#This Row],[Money in/ (Money out)]]</f>
        <v>0</v>
      </c>
      <c r="I684" s="376">
        <f>IF(OR(C684="150 Directors advances", C684="120 accounts receivable", C684="720.2 Automobile - Insurance", C684="720.3 Automobile - License", C684="870.4 Rent - Insurance", C684="870.6 Rent - Property Tax", C684="870.7 Rent - Homeoffice", C684="870.9 Rent - Water"),
   0,
   IF(Dashboard!$F$5="Quick",
      IF(OR(C684="190 Automobile",C684="200 computer hardware",C684="210 Computer software",C684="220 Quickbooks software",C684="230 Office equipment",C684="240 Office furniture"),
         E684-(E684/(1+Dashboard!$F$4)),
         0
      ),
      IF(C684="750 Business promotion",
         E684-(E684/(1+4.793/100)),
         E684-(E684/(1+Dashboard!$F$4))
      )
   )
)</f>
        <v>0</v>
      </c>
      <c r="J684" s="26">
        <f>Bank3[[#This Row],[Money in/ (Money out)]]-Bank3[[#This Row],[GST/HST]]</f>
        <v>0</v>
      </c>
      <c r="L684" s="23">
        <f t="shared" si="21"/>
        <v>0</v>
      </c>
    </row>
    <row r="685" spans="4:12" x14ac:dyDescent="0.2">
      <c r="D685" s="397">
        <f>_xlfn.XLOOKUP(C:C,Table1[for Import to Bank Register dropdown],Table1[for Pivot],0,0,1)</f>
        <v>0</v>
      </c>
      <c r="E685" s="403"/>
      <c r="F685" s="146">
        <f t="shared" si="20"/>
        <v>3333333</v>
      </c>
      <c r="G685" s="375">
        <f>G684+Bank3[[#This Row],[Money in/ (Money out)]]</f>
        <v>0</v>
      </c>
      <c r="I685" s="376">
        <f>IF(OR(C685="150 Directors advances", C685="120 accounts receivable", C685="720.2 Automobile - Insurance", C685="720.3 Automobile - License", C685="870.4 Rent - Insurance", C685="870.6 Rent - Property Tax", C685="870.7 Rent - Homeoffice", C685="870.9 Rent - Water"),
   0,
   IF(Dashboard!$F$5="Quick",
      IF(OR(C685="190 Automobile",C685="200 computer hardware",C685="210 Computer software",C685="220 Quickbooks software",C685="230 Office equipment",C685="240 Office furniture"),
         E685-(E685/(1+Dashboard!$F$4)),
         0
      ),
      IF(C685="750 Business promotion",
         E685-(E685/(1+4.793/100)),
         E685-(E685/(1+Dashboard!$F$4))
      )
   )
)</f>
        <v>0</v>
      </c>
      <c r="J685" s="26">
        <f>Bank3[[#This Row],[Money in/ (Money out)]]-Bank3[[#This Row],[GST/HST]]</f>
        <v>0</v>
      </c>
      <c r="L685" s="23">
        <f t="shared" si="21"/>
        <v>0</v>
      </c>
    </row>
    <row r="686" spans="4:12" x14ac:dyDescent="0.2">
      <c r="D686" s="397">
        <f>_xlfn.XLOOKUP(C:C,Table1[for Import to Bank Register dropdown],Table1[for Pivot],0,0,1)</f>
        <v>0</v>
      </c>
      <c r="E686" s="403"/>
      <c r="F686" s="146">
        <f t="shared" si="20"/>
        <v>3333333</v>
      </c>
      <c r="G686" s="375">
        <f>G685+Bank3[[#This Row],[Money in/ (Money out)]]</f>
        <v>0</v>
      </c>
      <c r="I686" s="376">
        <f>IF(OR(C686="150 Directors advances", C686="120 accounts receivable", C686="720.2 Automobile - Insurance", C686="720.3 Automobile - License", C686="870.4 Rent - Insurance", C686="870.6 Rent - Property Tax", C686="870.7 Rent - Homeoffice", C686="870.9 Rent - Water"),
   0,
   IF(Dashboard!$F$5="Quick",
      IF(OR(C686="190 Automobile",C686="200 computer hardware",C686="210 Computer software",C686="220 Quickbooks software",C686="230 Office equipment",C686="240 Office furniture"),
         E686-(E686/(1+Dashboard!$F$4)),
         0
      ),
      IF(C686="750 Business promotion",
         E686-(E686/(1+4.793/100)),
         E686-(E686/(1+Dashboard!$F$4))
      )
   )
)</f>
        <v>0</v>
      </c>
      <c r="J686" s="26">
        <f>Bank3[[#This Row],[Money in/ (Money out)]]-Bank3[[#This Row],[GST/HST]]</f>
        <v>0</v>
      </c>
      <c r="L686" s="23">
        <f t="shared" si="21"/>
        <v>0</v>
      </c>
    </row>
    <row r="687" spans="4:12" x14ac:dyDescent="0.2">
      <c r="D687" s="397">
        <f>_xlfn.XLOOKUP(C:C,Table1[for Import to Bank Register dropdown],Table1[for Pivot],0,0,1)</f>
        <v>0</v>
      </c>
      <c r="E687" s="403"/>
      <c r="F687" s="146">
        <f t="shared" si="20"/>
        <v>3333333</v>
      </c>
      <c r="G687" s="375">
        <f>G686+Bank3[[#This Row],[Money in/ (Money out)]]</f>
        <v>0</v>
      </c>
      <c r="I687" s="376">
        <f>IF(OR(C687="150 Directors advances", C687="120 accounts receivable", C687="720.2 Automobile - Insurance", C687="720.3 Automobile - License", C687="870.4 Rent - Insurance", C687="870.6 Rent - Property Tax", C687="870.7 Rent - Homeoffice", C687="870.9 Rent - Water"),
   0,
   IF(Dashboard!$F$5="Quick",
      IF(OR(C687="190 Automobile",C687="200 computer hardware",C687="210 Computer software",C687="220 Quickbooks software",C687="230 Office equipment",C687="240 Office furniture"),
         E687-(E687/(1+Dashboard!$F$4)),
         0
      ),
      IF(C687="750 Business promotion",
         E687-(E687/(1+4.793/100)),
         E687-(E687/(1+Dashboard!$F$4))
      )
   )
)</f>
        <v>0</v>
      </c>
      <c r="J687" s="26">
        <f>Bank3[[#This Row],[Money in/ (Money out)]]-Bank3[[#This Row],[GST/HST]]</f>
        <v>0</v>
      </c>
      <c r="L687" s="23">
        <f t="shared" si="21"/>
        <v>0</v>
      </c>
    </row>
    <row r="688" spans="4:12" x14ac:dyDescent="0.2">
      <c r="D688" s="397">
        <f>_xlfn.XLOOKUP(C:C,Table1[for Import to Bank Register dropdown],Table1[for Pivot],0,0,1)</f>
        <v>0</v>
      </c>
      <c r="E688" s="403"/>
      <c r="F688" s="146">
        <f t="shared" si="20"/>
        <v>3333333</v>
      </c>
      <c r="G688" s="375">
        <f>G687+Bank3[[#This Row],[Money in/ (Money out)]]</f>
        <v>0</v>
      </c>
      <c r="I688" s="376">
        <f>IF(OR(C688="150 Directors advances", C688="120 accounts receivable", C688="720.2 Automobile - Insurance", C688="720.3 Automobile - License", C688="870.4 Rent - Insurance", C688="870.6 Rent - Property Tax", C688="870.7 Rent - Homeoffice", C688="870.9 Rent - Water"),
   0,
   IF(Dashboard!$F$5="Quick",
      IF(OR(C688="190 Automobile",C688="200 computer hardware",C688="210 Computer software",C688="220 Quickbooks software",C688="230 Office equipment",C688="240 Office furniture"),
         E688-(E688/(1+Dashboard!$F$4)),
         0
      ),
      IF(C688="750 Business promotion",
         E688-(E688/(1+4.793/100)),
         E688-(E688/(1+Dashboard!$F$4))
      )
   )
)</f>
        <v>0</v>
      </c>
      <c r="J688" s="26">
        <f>Bank3[[#This Row],[Money in/ (Money out)]]-Bank3[[#This Row],[GST/HST]]</f>
        <v>0</v>
      </c>
      <c r="L688" s="23">
        <f t="shared" si="21"/>
        <v>0</v>
      </c>
    </row>
    <row r="689" spans="4:12" x14ac:dyDescent="0.2">
      <c r="D689" s="397">
        <f>_xlfn.XLOOKUP(C:C,Table1[for Import to Bank Register dropdown],Table1[for Pivot],0,0,1)</f>
        <v>0</v>
      </c>
      <c r="E689" s="403"/>
      <c r="F689" s="146">
        <f t="shared" si="20"/>
        <v>3333333</v>
      </c>
      <c r="G689" s="375">
        <f>G688+Bank3[[#This Row],[Money in/ (Money out)]]</f>
        <v>0</v>
      </c>
      <c r="I689" s="376">
        <f>IF(OR(C689="150 Directors advances", C689="120 accounts receivable", C689="720.2 Automobile - Insurance", C689="720.3 Automobile - License", C689="870.4 Rent - Insurance", C689="870.6 Rent - Property Tax", C689="870.7 Rent - Homeoffice", C689="870.9 Rent - Water"),
   0,
   IF(Dashboard!$F$5="Quick",
      IF(OR(C689="190 Automobile",C689="200 computer hardware",C689="210 Computer software",C689="220 Quickbooks software",C689="230 Office equipment",C689="240 Office furniture"),
         E689-(E689/(1+Dashboard!$F$4)),
         0
      ),
      IF(C689="750 Business promotion",
         E689-(E689/(1+4.793/100)),
         E689-(E689/(1+Dashboard!$F$4))
      )
   )
)</f>
        <v>0</v>
      </c>
      <c r="J689" s="26">
        <f>Bank3[[#This Row],[Money in/ (Money out)]]-Bank3[[#This Row],[GST/HST]]</f>
        <v>0</v>
      </c>
      <c r="L689" s="23">
        <f t="shared" si="21"/>
        <v>0</v>
      </c>
    </row>
    <row r="690" spans="4:12" x14ac:dyDescent="0.2">
      <c r="D690" s="397">
        <f>_xlfn.XLOOKUP(C:C,Table1[for Import to Bank Register dropdown],Table1[for Pivot],0,0,1)</f>
        <v>0</v>
      </c>
      <c r="E690" s="403"/>
      <c r="F690" s="146">
        <f t="shared" si="20"/>
        <v>3333333</v>
      </c>
      <c r="G690" s="375">
        <f>G689+Bank3[[#This Row],[Money in/ (Money out)]]</f>
        <v>0</v>
      </c>
      <c r="I690" s="376">
        <f>IF(OR(C690="150 Directors advances", C690="120 accounts receivable", C690="720.2 Automobile - Insurance", C690="720.3 Automobile - License", C690="870.4 Rent - Insurance", C690="870.6 Rent - Property Tax", C690="870.7 Rent - Homeoffice", C690="870.9 Rent - Water"),
   0,
   IF(Dashboard!$F$5="Quick",
      IF(OR(C690="190 Automobile",C690="200 computer hardware",C690="210 Computer software",C690="220 Quickbooks software",C690="230 Office equipment",C690="240 Office furniture"),
         E690-(E690/(1+Dashboard!$F$4)),
         0
      ),
      IF(C690="750 Business promotion",
         E690-(E690/(1+4.793/100)),
         E690-(E690/(1+Dashboard!$F$4))
      )
   )
)</f>
        <v>0</v>
      </c>
      <c r="J690" s="26">
        <f>Bank3[[#This Row],[Money in/ (Money out)]]-Bank3[[#This Row],[GST/HST]]</f>
        <v>0</v>
      </c>
      <c r="L690" s="23">
        <f t="shared" si="21"/>
        <v>0</v>
      </c>
    </row>
    <row r="691" spans="4:12" x14ac:dyDescent="0.2">
      <c r="D691" s="397">
        <f>_xlfn.XLOOKUP(C:C,Table1[for Import to Bank Register dropdown],Table1[for Pivot],0,0,1)</f>
        <v>0</v>
      </c>
      <c r="E691" s="403"/>
      <c r="F691" s="146">
        <f t="shared" si="20"/>
        <v>3333333</v>
      </c>
      <c r="G691" s="375">
        <f>G690+Bank3[[#This Row],[Money in/ (Money out)]]</f>
        <v>0</v>
      </c>
      <c r="I691" s="376">
        <f>IF(OR(C691="150 Directors advances", C691="120 accounts receivable", C691="720.2 Automobile - Insurance", C691="720.3 Automobile - License", C691="870.4 Rent - Insurance", C691="870.6 Rent - Property Tax", C691="870.7 Rent - Homeoffice", C691="870.9 Rent - Water"),
   0,
   IF(Dashboard!$F$5="Quick",
      IF(OR(C691="190 Automobile",C691="200 computer hardware",C691="210 Computer software",C691="220 Quickbooks software",C691="230 Office equipment",C691="240 Office furniture"),
         E691-(E691/(1+Dashboard!$F$4)),
         0
      ),
      IF(C691="750 Business promotion",
         E691-(E691/(1+4.793/100)),
         E691-(E691/(1+Dashboard!$F$4))
      )
   )
)</f>
        <v>0</v>
      </c>
      <c r="J691" s="26">
        <f>Bank3[[#This Row],[Money in/ (Money out)]]-Bank3[[#This Row],[GST/HST]]</f>
        <v>0</v>
      </c>
      <c r="L691" s="23">
        <f t="shared" si="21"/>
        <v>0</v>
      </c>
    </row>
    <row r="692" spans="4:12" x14ac:dyDescent="0.2">
      <c r="D692" s="397">
        <f>_xlfn.XLOOKUP(C:C,Table1[for Import to Bank Register dropdown],Table1[for Pivot],0,0,1)</f>
        <v>0</v>
      </c>
      <c r="E692" s="403"/>
      <c r="F692" s="146">
        <f t="shared" si="20"/>
        <v>3333333</v>
      </c>
      <c r="G692" s="375">
        <f>G691+Bank3[[#This Row],[Money in/ (Money out)]]</f>
        <v>0</v>
      </c>
      <c r="I692" s="376">
        <f>IF(OR(C692="150 Directors advances", C692="120 accounts receivable", C692="720.2 Automobile - Insurance", C692="720.3 Automobile - License", C692="870.4 Rent - Insurance", C692="870.6 Rent - Property Tax", C692="870.7 Rent - Homeoffice", C692="870.9 Rent - Water"),
   0,
   IF(Dashboard!$F$5="Quick",
      IF(OR(C692="190 Automobile",C692="200 computer hardware",C692="210 Computer software",C692="220 Quickbooks software",C692="230 Office equipment",C692="240 Office furniture"),
         E692-(E692/(1+Dashboard!$F$4)),
         0
      ),
      IF(C692="750 Business promotion",
         E692-(E692/(1+4.793/100)),
         E692-(E692/(1+Dashboard!$F$4))
      )
   )
)</f>
        <v>0</v>
      </c>
      <c r="J692" s="26">
        <f>Bank3[[#This Row],[Money in/ (Money out)]]-Bank3[[#This Row],[GST/HST]]</f>
        <v>0</v>
      </c>
      <c r="L692" s="23">
        <f t="shared" si="21"/>
        <v>0</v>
      </c>
    </row>
    <row r="693" spans="4:12" x14ac:dyDescent="0.2">
      <c r="D693" s="397">
        <f>_xlfn.XLOOKUP(C:C,Table1[for Import to Bank Register dropdown],Table1[for Pivot],0,0,1)</f>
        <v>0</v>
      </c>
      <c r="E693" s="403"/>
      <c r="F693" s="146">
        <f t="shared" si="20"/>
        <v>3333333</v>
      </c>
      <c r="G693" s="375">
        <f>G692+Bank3[[#This Row],[Money in/ (Money out)]]</f>
        <v>0</v>
      </c>
      <c r="I693" s="376">
        <f>IF(OR(C693="150 Directors advances", C693="120 accounts receivable", C693="720.2 Automobile - Insurance", C693="720.3 Automobile - License", C693="870.4 Rent - Insurance", C693="870.6 Rent - Property Tax", C693="870.7 Rent - Homeoffice", C693="870.9 Rent - Water"),
   0,
   IF(Dashboard!$F$5="Quick",
      IF(OR(C693="190 Automobile",C693="200 computer hardware",C693="210 Computer software",C693="220 Quickbooks software",C693="230 Office equipment",C693="240 Office furniture"),
         E693-(E693/(1+Dashboard!$F$4)),
         0
      ),
      IF(C693="750 Business promotion",
         E693-(E693/(1+4.793/100)),
         E693-(E693/(1+Dashboard!$F$4))
      )
   )
)</f>
        <v>0</v>
      </c>
      <c r="J693" s="26">
        <f>Bank3[[#This Row],[Money in/ (Money out)]]-Bank3[[#This Row],[GST/HST]]</f>
        <v>0</v>
      </c>
      <c r="L693" s="23">
        <f t="shared" si="21"/>
        <v>0</v>
      </c>
    </row>
    <row r="694" spans="4:12" x14ac:dyDescent="0.2">
      <c r="D694" s="397">
        <f>_xlfn.XLOOKUP(C:C,Table1[for Import to Bank Register dropdown],Table1[for Pivot],0,0,1)</f>
        <v>0</v>
      </c>
      <c r="E694" s="403"/>
      <c r="F694" s="146">
        <f t="shared" si="20"/>
        <v>3333333</v>
      </c>
      <c r="G694" s="375">
        <f>G693+Bank3[[#This Row],[Money in/ (Money out)]]</f>
        <v>0</v>
      </c>
      <c r="I694" s="376">
        <f>IF(OR(C694="150 Directors advances", C694="120 accounts receivable", C694="720.2 Automobile - Insurance", C694="720.3 Automobile - License", C694="870.4 Rent - Insurance", C694="870.6 Rent - Property Tax", C694="870.7 Rent - Homeoffice", C694="870.9 Rent - Water"),
   0,
   IF(Dashboard!$F$5="Quick",
      IF(OR(C694="190 Automobile",C694="200 computer hardware",C694="210 Computer software",C694="220 Quickbooks software",C694="230 Office equipment",C694="240 Office furniture"),
         E694-(E694/(1+Dashboard!$F$4)),
         0
      ),
      IF(C694="750 Business promotion",
         E694-(E694/(1+4.793/100)),
         E694-(E694/(1+Dashboard!$F$4))
      )
   )
)</f>
        <v>0</v>
      </c>
      <c r="J694" s="26">
        <f>Bank3[[#This Row],[Money in/ (Money out)]]-Bank3[[#This Row],[GST/HST]]</f>
        <v>0</v>
      </c>
      <c r="L694" s="23">
        <f t="shared" si="21"/>
        <v>0</v>
      </c>
    </row>
    <row r="695" spans="4:12" x14ac:dyDescent="0.2">
      <c r="D695" s="397">
        <f>_xlfn.XLOOKUP(C:C,Table1[for Import to Bank Register dropdown],Table1[for Pivot],0,0,1)</f>
        <v>0</v>
      </c>
      <c r="E695" s="403"/>
      <c r="F695" s="146">
        <f t="shared" si="20"/>
        <v>3333333</v>
      </c>
      <c r="G695" s="375">
        <f>G694+Bank3[[#This Row],[Money in/ (Money out)]]</f>
        <v>0</v>
      </c>
      <c r="I695" s="376">
        <f>IF(OR(C695="150 Directors advances", C695="120 accounts receivable", C695="720.2 Automobile - Insurance", C695="720.3 Automobile - License", C695="870.4 Rent - Insurance", C695="870.6 Rent - Property Tax", C695="870.7 Rent - Homeoffice", C695="870.9 Rent - Water"),
   0,
   IF(Dashboard!$F$5="Quick",
      IF(OR(C695="190 Automobile",C695="200 computer hardware",C695="210 Computer software",C695="220 Quickbooks software",C695="230 Office equipment",C695="240 Office furniture"),
         E695-(E695/(1+Dashboard!$F$4)),
         0
      ),
      IF(C695="750 Business promotion",
         E695-(E695/(1+4.793/100)),
         E695-(E695/(1+Dashboard!$F$4))
      )
   )
)</f>
        <v>0</v>
      </c>
      <c r="J695" s="26">
        <f>Bank3[[#This Row],[Money in/ (Money out)]]-Bank3[[#This Row],[GST/HST]]</f>
        <v>0</v>
      </c>
      <c r="L695" s="23">
        <f t="shared" si="21"/>
        <v>0</v>
      </c>
    </row>
    <row r="696" spans="4:12" x14ac:dyDescent="0.2">
      <c r="D696" s="397">
        <f>_xlfn.XLOOKUP(C:C,Table1[for Import to Bank Register dropdown],Table1[for Pivot],0,0,1)</f>
        <v>0</v>
      </c>
      <c r="E696" s="403"/>
      <c r="F696" s="146">
        <f t="shared" si="20"/>
        <v>3333333</v>
      </c>
      <c r="G696" s="375">
        <f>G695+Bank3[[#This Row],[Money in/ (Money out)]]</f>
        <v>0</v>
      </c>
      <c r="I696" s="376">
        <f>IF(OR(C696="150 Directors advances", C696="120 accounts receivable", C696="720.2 Automobile - Insurance", C696="720.3 Automobile - License", C696="870.4 Rent - Insurance", C696="870.6 Rent - Property Tax", C696="870.7 Rent - Homeoffice", C696="870.9 Rent - Water"),
   0,
   IF(Dashboard!$F$5="Quick",
      IF(OR(C696="190 Automobile",C696="200 computer hardware",C696="210 Computer software",C696="220 Quickbooks software",C696="230 Office equipment",C696="240 Office furniture"),
         E696-(E696/(1+Dashboard!$F$4)),
         0
      ),
      IF(C696="750 Business promotion",
         E696-(E696/(1+4.793/100)),
         E696-(E696/(1+Dashboard!$F$4))
      )
   )
)</f>
        <v>0</v>
      </c>
      <c r="J696" s="26">
        <f>Bank3[[#This Row],[Money in/ (Money out)]]-Bank3[[#This Row],[GST/HST]]</f>
        <v>0</v>
      </c>
      <c r="L696" s="23">
        <f t="shared" si="21"/>
        <v>0</v>
      </c>
    </row>
    <row r="697" spans="4:12" x14ac:dyDescent="0.2">
      <c r="D697" s="397">
        <f>_xlfn.XLOOKUP(C:C,Table1[for Import to Bank Register dropdown],Table1[for Pivot],0,0,1)</f>
        <v>0</v>
      </c>
      <c r="E697" s="403"/>
      <c r="F697" s="146">
        <f t="shared" si="20"/>
        <v>3333333</v>
      </c>
      <c r="G697" s="375">
        <f>G696+Bank3[[#This Row],[Money in/ (Money out)]]</f>
        <v>0</v>
      </c>
      <c r="I697" s="376">
        <f>IF(OR(C697="150 Directors advances", C697="120 accounts receivable", C697="720.2 Automobile - Insurance", C697="720.3 Automobile - License", C697="870.4 Rent - Insurance", C697="870.6 Rent - Property Tax", C697="870.7 Rent - Homeoffice", C697="870.9 Rent - Water"),
   0,
   IF(Dashboard!$F$5="Quick",
      IF(OR(C697="190 Automobile",C697="200 computer hardware",C697="210 Computer software",C697="220 Quickbooks software",C697="230 Office equipment",C697="240 Office furniture"),
         E697-(E697/(1+Dashboard!$F$4)),
         0
      ),
      IF(C697="750 Business promotion",
         E697-(E697/(1+4.793/100)),
         E697-(E697/(1+Dashboard!$F$4))
      )
   )
)</f>
        <v>0</v>
      </c>
      <c r="J697" s="26">
        <f>Bank3[[#This Row],[Money in/ (Money out)]]-Bank3[[#This Row],[GST/HST]]</f>
        <v>0</v>
      </c>
      <c r="L697" s="23">
        <f t="shared" si="21"/>
        <v>0</v>
      </c>
    </row>
    <row r="698" spans="4:12" x14ac:dyDescent="0.2">
      <c r="D698" s="397">
        <f>_xlfn.XLOOKUP(C:C,Table1[for Import to Bank Register dropdown],Table1[for Pivot],0,0,1)</f>
        <v>0</v>
      </c>
      <c r="E698" s="403"/>
      <c r="F698" s="146">
        <f t="shared" si="20"/>
        <v>3333333</v>
      </c>
      <c r="G698" s="375">
        <f>G697+Bank3[[#This Row],[Money in/ (Money out)]]</f>
        <v>0</v>
      </c>
      <c r="I698" s="376">
        <f>IF(OR(C698="150 Directors advances", C698="120 accounts receivable", C698="720.2 Automobile - Insurance", C698="720.3 Automobile - License", C698="870.4 Rent - Insurance", C698="870.6 Rent - Property Tax", C698="870.7 Rent - Homeoffice", C698="870.9 Rent - Water"),
   0,
   IF(Dashboard!$F$5="Quick",
      IF(OR(C698="190 Automobile",C698="200 computer hardware",C698="210 Computer software",C698="220 Quickbooks software",C698="230 Office equipment",C698="240 Office furniture"),
         E698-(E698/(1+Dashboard!$F$4)),
         0
      ),
      IF(C698="750 Business promotion",
         E698-(E698/(1+4.793/100)),
         E698-(E698/(1+Dashboard!$F$4))
      )
   )
)</f>
        <v>0</v>
      </c>
      <c r="J698" s="26">
        <f>Bank3[[#This Row],[Money in/ (Money out)]]-Bank3[[#This Row],[GST/HST]]</f>
        <v>0</v>
      </c>
      <c r="L698" s="23">
        <f t="shared" si="21"/>
        <v>0</v>
      </c>
    </row>
    <row r="699" spans="4:12" x14ac:dyDescent="0.2">
      <c r="D699" s="397">
        <f>_xlfn.XLOOKUP(C:C,Table1[for Import to Bank Register dropdown],Table1[for Pivot],0,0,1)</f>
        <v>0</v>
      </c>
      <c r="E699" s="403"/>
      <c r="F699" s="146">
        <f t="shared" si="20"/>
        <v>3333333</v>
      </c>
      <c r="G699" s="375">
        <f>G698+Bank3[[#This Row],[Money in/ (Money out)]]</f>
        <v>0</v>
      </c>
      <c r="I699" s="376">
        <f>IF(OR(C699="150 Directors advances", C699="120 accounts receivable", C699="720.2 Automobile - Insurance", C699="720.3 Automobile - License", C699="870.4 Rent - Insurance", C699="870.6 Rent - Property Tax", C699="870.7 Rent - Homeoffice", C699="870.9 Rent - Water"),
   0,
   IF(Dashboard!$F$5="Quick",
      IF(OR(C699="190 Automobile",C699="200 computer hardware",C699="210 Computer software",C699="220 Quickbooks software",C699="230 Office equipment",C699="240 Office furniture"),
         E699-(E699/(1+Dashboard!$F$4)),
         0
      ),
      IF(C699="750 Business promotion",
         E699-(E699/(1+4.793/100)),
         E699-(E699/(1+Dashboard!$F$4))
      )
   )
)</f>
        <v>0</v>
      </c>
      <c r="J699" s="26">
        <f>Bank3[[#This Row],[Money in/ (Money out)]]-Bank3[[#This Row],[GST/HST]]</f>
        <v>0</v>
      </c>
      <c r="L699" s="23">
        <f t="shared" si="21"/>
        <v>0</v>
      </c>
    </row>
    <row r="700" spans="4:12" x14ac:dyDescent="0.2">
      <c r="D700" s="397">
        <f>_xlfn.XLOOKUP(C:C,Table1[for Import to Bank Register dropdown],Table1[for Pivot],0,0,1)</f>
        <v>0</v>
      </c>
      <c r="E700" s="403"/>
      <c r="F700" s="146">
        <f t="shared" si="20"/>
        <v>3333333</v>
      </c>
      <c r="G700" s="375">
        <f>G699+Bank3[[#This Row],[Money in/ (Money out)]]</f>
        <v>0</v>
      </c>
      <c r="I700" s="376">
        <f>IF(OR(C700="150 Directors advances", C700="120 accounts receivable", C700="720.2 Automobile - Insurance", C700="720.3 Automobile - License", C700="870.4 Rent - Insurance", C700="870.6 Rent - Property Tax", C700="870.7 Rent - Homeoffice", C700="870.9 Rent - Water"),
   0,
   IF(Dashboard!$F$5="Quick",
      IF(OR(C700="190 Automobile",C700="200 computer hardware",C700="210 Computer software",C700="220 Quickbooks software",C700="230 Office equipment",C700="240 Office furniture"),
         E700-(E700/(1+Dashboard!$F$4)),
         0
      ),
      IF(C700="750 Business promotion",
         E700-(E700/(1+4.793/100)),
         E700-(E700/(1+Dashboard!$F$4))
      )
   )
)</f>
        <v>0</v>
      </c>
      <c r="J700" s="26">
        <f>Bank3[[#This Row],[Money in/ (Money out)]]-Bank3[[#This Row],[GST/HST]]</f>
        <v>0</v>
      </c>
      <c r="L700" s="23">
        <f t="shared" si="21"/>
        <v>0</v>
      </c>
    </row>
    <row r="701" spans="4:12" x14ac:dyDescent="0.2">
      <c r="D701" s="397">
        <f>_xlfn.XLOOKUP(C:C,Table1[for Import to Bank Register dropdown],Table1[for Pivot],0,0,1)</f>
        <v>0</v>
      </c>
      <c r="E701" s="403"/>
      <c r="F701" s="146">
        <f t="shared" si="20"/>
        <v>3333333</v>
      </c>
      <c r="G701" s="375">
        <f>G700+Bank3[[#This Row],[Money in/ (Money out)]]</f>
        <v>0</v>
      </c>
      <c r="I701" s="376">
        <f>IF(OR(C701="150 Directors advances", C701="120 accounts receivable", C701="720.2 Automobile - Insurance", C701="720.3 Automobile - License", C701="870.4 Rent - Insurance", C701="870.6 Rent - Property Tax", C701="870.7 Rent - Homeoffice", C701="870.9 Rent - Water"),
   0,
   IF(Dashboard!$F$5="Quick",
      IF(OR(C701="190 Automobile",C701="200 computer hardware",C701="210 Computer software",C701="220 Quickbooks software",C701="230 Office equipment",C701="240 Office furniture"),
         E701-(E701/(1+Dashboard!$F$4)),
         0
      ),
      IF(C701="750 Business promotion",
         E701-(E701/(1+4.793/100)),
         E701-(E701/(1+Dashboard!$F$4))
      )
   )
)</f>
        <v>0</v>
      </c>
      <c r="J701" s="26">
        <f>Bank3[[#This Row],[Money in/ (Money out)]]-Bank3[[#This Row],[GST/HST]]</f>
        <v>0</v>
      </c>
      <c r="L701" s="23">
        <f t="shared" si="21"/>
        <v>0</v>
      </c>
    </row>
    <row r="702" spans="4:12" x14ac:dyDescent="0.2">
      <c r="D702" s="397">
        <f>_xlfn.XLOOKUP(C:C,Table1[for Import to Bank Register dropdown],Table1[for Pivot],0,0,1)</f>
        <v>0</v>
      </c>
      <c r="E702" s="403"/>
      <c r="F702" s="146">
        <f t="shared" si="20"/>
        <v>3333333</v>
      </c>
      <c r="G702" s="375">
        <f>G701+Bank3[[#This Row],[Money in/ (Money out)]]</f>
        <v>0</v>
      </c>
      <c r="I702" s="376">
        <f>IF(OR(C702="150 Directors advances", C702="120 accounts receivable", C702="720.2 Automobile - Insurance", C702="720.3 Automobile - License", C702="870.4 Rent - Insurance", C702="870.6 Rent - Property Tax", C702="870.7 Rent - Homeoffice", C702="870.9 Rent - Water"),
   0,
   IF(Dashboard!$F$5="Quick",
      IF(OR(C702="190 Automobile",C702="200 computer hardware",C702="210 Computer software",C702="220 Quickbooks software",C702="230 Office equipment",C702="240 Office furniture"),
         E702-(E702/(1+Dashboard!$F$4)),
         0
      ),
      IF(C702="750 Business promotion",
         E702-(E702/(1+4.793/100)),
         E702-(E702/(1+Dashboard!$F$4))
      )
   )
)</f>
        <v>0</v>
      </c>
      <c r="J702" s="26">
        <f>Bank3[[#This Row],[Money in/ (Money out)]]-Bank3[[#This Row],[GST/HST]]</f>
        <v>0</v>
      </c>
      <c r="L702" s="23">
        <f t="shared" si="21"/>
        <v>0</v>
      </c>
    </row>
    <row r="703" spans="4:12" x14ac:dyDescent="0.2">
      <c r="D703" s="397">
        <f>_xlfn.XLOOKUP(C:C,Table1[for Import to Bank Register dropdown],Table1[for Pivot],0,0,1)</f>
        <v>0</v>
      </c>
      <c r="E703" s="403"/>
      <c r="F703" s="146">
        <f t="shared" si="20"/>
        <v>3333333</v>
      </c>
      <c r="G703" s="375">
        <f>G702+Bank3[[#This Row],[Money in/ (Money out)]]</f>
        <v>0</v>
      </c>
      <c r="I703" s="376">
        <f>IF(OR(C703="150 Directors advances", C703="120 accounts receivable", C703="720.2 Automobile - Insurance", C703="720.3 Automobile - License", C703="870.4 Rent - Insurance", C703="870.6 Rent - Property Tax", C703="870.7 Rent - Homeoffice", C703="870.9 Rent - Water"),
   0,
   IF(Dashboard!$F$5="Quick",
      IF(OR(C703="190 Automobile",C703="200 computer hardware",C703="210 Computer software",C703="220 Quickbooks software",C703="230 Office equipment",C703="240 Office furniture"),
         E703-(E703/(1+Dashboard!$F$4)),
         0
      ),
      IF(C703="750 Business promotion",
         E703-(E703/(1+4.793/100)),
         E703-(E703/(1+Dashboard!$F$4))
      )
   )
)</f>
        <v>0</v>
      </c>
      <c r="J703" s="26">
        <f>Bank3[[#This Row],[Money in/ (Money out)]]-Bank3[[#This Row],[GST/HST]]</f>
        <v>0</v>
      </c>
      <c r="L703" s="23">
        <f t="shared" si="21"/>
        <v>0</v>
      </c>
    </row>
    <row r="704" spans="4:12" x14ac:dyDescent="0.2">
      <c r="D704" s="397">
        <f>_xlfn.XLOOKUP(C:C,Table1[for Import to Bank Register dropdown],Table1[for Pivot],0,0,1)</f>
        <v>0</v>
      </c>
      <c r="E704" s="403"/>
      <c r="F704" s="146">
        <f t="shared" si="20"/>
        <v>3333333</v>
      </c>
      <c r="G704" s="375">
        <f>G703+Bank3[[#This Row],[Money in/ (Money out)]]</f>
        <v>0</v>
      </c>
      <c r="I704" s="376">
        <f>IF(OR(C704="150 Directors advances", C704="120 accounts receivable", C704="720.2 Automobile - Insurance", C704="720.3 Automobile - License", C704="870.4 Rent - Insurance", C704="870.6 Rent - Property Tax", C704="870.7 Rent - Homeoffice", C704="870.9 Rent - Water"),
   0,
   IF(Dashboard!$F$5="Quick",
      IF(OR(C704="190 Automobile",C704="200 computer hardware",C704="210 Computer software",C704="220 Quickbooks software",C704="230 Office equipment",C704="240 Office furniture"),
         E704-(E704/(1+Dashboard!$F$4)),
         0
      ),
      IF(C704="750 Business promotion",
         E704-(E704/(1+4.793/100)),
         E704-(E704/(1+Dashboard!$F$4))
      )
   )
)</f>
        <v>0</v>
      </c>
      <c r="J704" s="26">
        <f>Bank3[[#This Row],[Money in/ (Money out)]]-Bank3[[#This Row],[GST/HST]]</f>
        <v>0</v>
      </c>
      <c r="L704" s="23">
        <f t="shared" si="21"/>
        <v>0</v>
      </c>
    </row>
    <row r="705" spans="4:12" x14ac:dyDescent="0.2">
      <c r="D705" s="397">
        <f>_xlfn.XLOOKUP(C:C,Table1[for Import to Bank Register dropdown],Table1[for Pivot],0,0,1)</f>
        <v>0</v>
      </c>
      <c r="E705" s="403"/>
      <c r="F705" s="146">
        <f t="shared" si="20"/>
        <v>3333333</v>
      </c>
      <c r="G705" s="375">
        <f>G704+Bank3[[#This Row],[Money in/ (Money out)]]</f>
        <v>0</v>
      </c>
      <c r="I705" s="376">
        <f>IF(OR(C705="150 Directors advances", C705="120 accounts receivable", C705="720.2 Automobile - Insurance", C705="720.3 Automobile - License", C705="870.4 Rent - Insurance", C705="870.6 Rent - Property Tax", C705="870.7 Rent - Homeoffice", C705="870.9 Rent - Water"),
   0,
   IF(Dashboard!$F$5="Quick",
      IF(OR(C705="190 Automobile",C705="200 computer hardware",C705="210 Computer software",C705="220 Quickbooks software",C705="230 Office equipment",C705="240 Office furniture"),
         E705-(E705/(1+Dashboard!$F$4)),
         0
      ),
      IF(C705="750 Business promotion",
         E705-(E705/(1+4.793/100)),
         E705-(E705/(1+Dashboard!$F$4))
      )
   )
)</f>
        <v>0</v>
      </c>
      <c r="J705" s="26">
        <f>Bank3[[#This Row],[Money in/ (Money out)]]-Bank3[[#This Row],[GST/HST]]</f>
        <v>0</v>
      </c>
      <c r="L705" s="23">
        <f t="shared" si="21"/>
        <v>0</v>
      </c>
    </row>
    <row r="706" spans="4:12" x14ac:dyDescent="0.2">
      <c r="D706" s="397">
        <f>_xlfn.XLOOKUP(C:C,Table1[for Import to Bank Register dropdown],Table1[for Pivot],0,0,1)</f>
        <v>0</v>
      </c>
      <c r="E706" s="403"/>
      <c r="F706" s="146">
        <f t="shared" si="20"/>
        <v>3333333</v>
      </c>
      <c r="G706" s="375">
        <f>G705+Bank3[[#This Row],[Money in/ (Money out)]]</f>
        <v>0</v>
      </c>
      <c r="I706" s="376">
        <f>IF(OR(C706="150 Directors advances", C706="120 accounts receivable", C706="720.2 Automobile - Insurance", C706="720.3 Automobile - License", C706="870.4 Rent - Insurance", C706="870.6 Rent - Property Tax", C706="870.7 Rent - Homeoffice", C706="870.9 Rent - Water"),
   0,
   IF(Dashboard!$F$5="Quick",
      IF(OR(C706="190 Automobile",C706="200 computer hardware",C706="210 Computer software",C706="220 Quickbooks software",C706="230 Office equipment",C706="240 Office furniture"),
         E706-(E706/(1+Dashboard!$F$4)),
         0
      ),
      IF(C706="750 Business promotion",
         E706-(E706/(1+4.793/100)),
         E706-(E706/(1+Dashboard!$F$4))
      )
   )
)</f>
        <v>0</v>
      </c>
      <c r="J706" s="26">
        <f>Bank3[[#This Row],[Money in/ (Money out)]]-Bank3[[#This Row],[GST/HST]]</f>
        <v>0</v>
      </c>
      <c r="L706" s="23">
        <f t="shared" si="21"/>
        <v>0</v>
      </c>
    </row>
    <row r="707" spans="4:12" x14ac:dyDescent="0.2">
      <c r="D707" s="397">
        <f>_xlfn.XLOOKUP(C:C,Table1[for Import to Bank Register dropdown],Table1[for Pivot],0,0,1)</f>
        <v>0</v>
      </c>
      <c r="E707" s="403"/>
      <c r="F707" s="146">
        <f t="shared" si="20"/>
        <v>3333333</v>
      </c>
      <c r="G707" s="375">
        <f>G706+Bank3[[#This Row],[Money in/ (Money out)]]</f>
        <v>0</v>
      </c>
      <c r="I707" s="376">
        <f>IF(OR(C707="150 Directors advances", C707="120 accounts receivable", C707="720.2 Automobile - Insurance", C707="720.3 Automobile - License", C707="870.4 Rent - Insurance", C707="870.6 Rent - Property Tax", C707="870.7 Rent - Homeoffice", C707="870.9 Rent - Water"),
   0,
   IF(Dashboard!$F$5="Quick",
      IF(OR(C707="190 Automobile",C707="200 computer hardware",C707="210 Computer software",C707="220 Quickbooks software",C707="230 Office equipment",C707="240 Office furniture"),
         E707-(E707/(1+Dashboard!$F$4)),
         0
      ),
      IF(C707="750 Business promotion",
         E707-(E707/(1+4.793/100)),
         E707-(E707/(1+Dashboard!$F$4))
      )
   )
)</f>
        <v>0</v>
      </c>
      <c r="J707" s="26">
        <f>Bank3[[#This Row],[Money in/ (Money out)]]-Bank3[[#This Row],[GST/HST]]</f>
        <v>0</v>
      </c>
      <c r="L707" s="23">
        <f t="shared" si="21"/>
        <v>0</v>
      </c>
    </row>
    <row r="708" spans="4:12" x14ac:dyDescent="0.2">
      <c r="D708" s="397">
        <f>_xlfn.XLOOKUP(C:C,Table1[for Import to Bank Register dropdown],Table1[for Pivot],0,0,1)</f>
        <v>0</v>
      </c>
      <c r="E708" s="403"/>
      <c r="F708" s="146">
        <f t="shared" si="20"/>
        <v>3333333</v>
      </c>
      <c r="G708" s="375">
        <f>G707+Bank3[[#This Row],[Money in/ (Money out)]]</f>
        <v>0</v>
      </c>
      <c r="I708" s="376">
        <f>IF(OR(C708="150 Directors advances", C708="120 accounts receivable", C708="720.2 Automobile - Insurance", C708="720.3 Automobile - License", C708="870.4 Rent - Insurance", C708="870.6 Rent - Property Tax", C708="870.7 Rent - Homeoffice", C708="870.9 Rent - Water"),
   0,
   IF(Dashboard!$F$5="Quick",
      IF(OR(C708="190 Automobile",C708="200 computer hardware",C708="210 Computer software",C708="220 Quickbooks software",C708="230 Office equipment",C708="240 Office furniture"),
         E708-(E708/(1+Dashboard!$F$4)),
         0
      ),
      IF(C708="750 Business promotion",
         E708-(E708/(1+4.793/100)),
         E708-(E708/(1+Dashboard!$F$4))
      )
   )
)</f>
        <v>0</v>
      </c>
      <c r="J708" s="26">
        <f>Bank3[[#This Row],[Money in/ (Money out)]]-Bank3[[#This Row],[GST/HST]]</f>
        <v>0</v>
      </c>
      <c r="L708" s="23">
        <f t="shared" si="21"/>
        <v>0</v>
      </c>
    </row>
    <row r="709" spans="4:12" x14ac:dyDescent="0.2">
      <c r="D709" s="397">
        <f>_xlfn.XLOOKUP(C:C,Table1[for Import to Bank Register dropdown],Table1[for Pivot],0,0,1)</f>
        <v>0</v>
      </c>
      <c r="E709" s="403"/>
      <c r="F709" s="146">
        <f t="shared" si="20"/>
        <v>3333333</v>
      </c>
      <c r="G709" s="375">
        <f>G708+Bank3[[#This Row],[Money in/ (Money out)]]</f>
        <v>0</v>
      </c>
      <c r="I709" s="376">
        <f>IF(OR(C709="150 Directors advances", C709="120 accounts receivable", C709="720.2 Automobile - Insurance", C709="720.3 Automobile - License", C709="870.4 Rent - Insurance", C709="870.6 Rent - Property Tax", C709="870.7 Rent - Homeoffice", C709="870.9 Rent - Water"),
   0,
   IF(Dashboard!$F$5="Quick",
      IF(OR(C709="190 Automobile",C709="200 computer hardware",C709="210 Computer software",C709="220 Quickbooks software",C709="230 Office equipment",C709="240 Office furniture"),
         E709-(E709/(1+Dashboard!$F$4)),
         0
      ),
      IF(C709="750 Business promotion",
         E709-(E709/(1+4.793/100)),
         E709-(E709/(1+Dashboard!$F$4))
      )
   )
)</f>
        <v>0</v>
      </c>
      <c r="J709" s="26">
        <f>Bank3[[#This Row],[Money in/ (Money out)]]-Bank3[[#This Row],[GST/HST]]</f>
        <v>0</v>
      </c>
      <c r="L709" s="23">
        <f t="shared" si="21"/>
        <v>0</v>
      </c>
    </row>
    <row r="710" spans="4:12" x14ac:dyDescent="0.2">
      <c r="D710" s="397">
        <f>_xlfn.XLOOKUP(C:C,Table1[for Import to Bank Register dropdown],Table1[for Pivot],0,0,1)</f>
        <v>0</v>
      </c>
      <c r="E710" s="403"/>
      <c r="F710" s="146">
        <f t="shared" ref="F710:F773" si="22">$E$2</f>
        <v>3333333</v>
      </c>
      <c r="G710" s="375">
        <f>G709+Bank3[[#This Row],[Money in/ (Money out)]]</f>
        <v>0</v>
      </c>
      <c r="I710" s="376">
        <f>IF(OR(C710="150 Directors advances", C710="120 accounts receivable", C710="720.2 Automobile - Insurance", C710="720.3 Automobile - License", C710="870.4 Rent - Insurance", C710="870.6 Rent - Property Tax", C710="870.7 Rent - Homeoffice", C710="870.9 Rent - Water"),
   0,
   IF(Dashboard!$F$5="Quick",
      IF(OR(C710="190 Automobile",C710="200 computer hardware",C710="210 Computer software",C710="220 Quickbooks software",C710="230 Office equipment",C710="240 Office furniture"),
         E710-(E710/(1+Dashboard!$F$4)),
         0
      ),
      IF(C710="750 Business promotion",
         E710-(E710/(1+4.793/100)),
         E710-(E710/(1+Dashboard!$F$4))
      )
   )
)</f>
        <v>0</v>
      </c>
      <c r="J710" s="26">
        <f>Bank3[[#This Row],[Money in/ (Money out)]]-Bank3[[#This Row],[GST/HST]]</f>
        <v>0</v>
      </c>
      <c r="L710" s="23">
        <f t="shared" si="21"/>
        <v>0</v>
      </c>
    </row>
    <row r="711" spans="4:12" x14ac:dyDescent="0.2">
      <c r="D711" s="397">
        <f>_xlfn.XLOOKUP(C:C,Table1[for Import to Bank Register dropdown],Table1[for Pivot],0,0,1)</f>
        <v>0</v>
      </c>
      <c r="E711" s="403"/>
      <c r="F711" s="146">
        <f t="shared" si="22"/>
        <v>3333333</v>
      </c>
      <c r="G711" s="375">
        <f>G710+Bank3[[#This Row],[Money in/ (Money out)]]</f>
        <v>0</v>
      </c>
      <c r="I711" s="376">
        <f>IF(OR(C711="150 Directors advances", C711="120 accounts receivable", C711="720.2 Automobile - Insurance", C711="720.3 Automobile - License", C711="870.4 Rent - Insurance", C711="870.6 Rent - Property Tax", C711="870.7 Rent - Homeoffice", C711="870.9 Rent - Water"),
   0,
   IF(Dashboard!$F$5="Quick",
      IF(OR(C711="190 Automobile",C711="200 computer hardware",C711="210 Computer software",C711="220 Quickbooks software",C711="230 Office equipment",C711="240 Office furniture"),
         E711-(E711/(1+Dashboard!$F$4)),
         0
      ),
      IF(C711="750 Business promotion",
         E711-(E711/(1+4.793/100)),
         E711-(E711/(1+Dashboard!$F$4))
      )
   )
)</f>
        <v>0</v>
      </c>
      <c r="J711" s="26">
        <f>Bank3[[#This Row],[Money in/ (Money out)]]-Bank3[[#This Row],[GST/HST]]</f>
        <v>0</v>
      </c>
      <c r="L711" s="23">
        <f t="shared" ref="L711:L774" si="23">$L$3</f>
        <v>0</v>
      </c>
    </row>
    <row r="712" spans="4:12" x14ac:dyDescent="0.2">
      <c r="D712" s="397">
        <f>_xlfn.XLOOKUP(C:C,Table1[for Import to Bank Register dropdown],Table1[for Pivot],0,0,1)</f>
        <v>0</v>
      </c>
      <c r="E712" s="403"/>
      <c r="F712" s="146">
        <f t="shared" si="22"/>
        <v>3333333</v>
      </c>
      <c r="G712" s="375">
        <f>G711+Bank3[[#This Row],[Money in/ (Money out)]]</f>
        <v>0</v>
      </c>
      <c r="I712" s="376">
        <f>IF(OR(C712="150 Directors advances", C712="120 accounts receivable", C712="720.2 Automobile - Insurance", C712="720.3 Automobile - License", C712="870.4 Rent - Insurance", C712="870.6 Rent - Property Tax", C712="870.7 Rent - Homeoffice", C712="870.9 Rent - Water"),
   0,
   IF(Dashboard!$F$5="Quick",
      IF(OR(C712="190 Automobile",C712="200 computer hardware",C712="210 Computer software",C712="220 Quickbooks software",C712="230 Office equipment",C712="240 Office furniture"),
         E712-(E712/(1+Dashboard!$F$4)),
         0
      ),
      IF(C712="750 Business promotion",
         E712-(E712/(1+4.793/100)),
         E712-(E712/(1+Dashboard!$F$4))
      )
   )
)</f>
        <v>0</v>
      </c>
      <c r="J712" s="26">
        <f>Bank3[[#This Row],[Money in/ (Money out)]]-Bank3[[#This Row],[GST/HST]]</f>
        <v>0</v>
      </c>
      <c r="L712" s="23">
        <f t="shared" si="23"/>
        <v>0</v>
      </c>
    </row>
    <row r="713" spans="4:12" x14ac:dyDescent="0.2">
      <c r="D713" s="397">
        <f>_xlfn.XLOOKUP(C:C,Table1[for Import to Bank Register dropdown],Table1[for Pivot],0,0,1)</f>
        <v>0</v>
      </c>
      <c r="E713" s="403"/>
      <c r="F713" s="146">
        <f t="shared" si="22"/>
        <v>3333333</v>
      </c>
      <c r="G713" s="375">
        <f>G712+Bank3[[#This Row],[Money in/ (Money out)]]</f>
        <v>0</v>
      </c>
      <c r="I713" s="376">
        <f>IF(OR(C713="150 Directors advances", C713="120 accounts receivable", C713="720.2 Automobile - Insurance", C713="720.3 Automobile - License", C713="870.4 Rent - Insurance", C713="870.6 Rent - Property Tax", C713="870.7 Rent - Homeoffice", C713="870.9 Rent - Water"),
   0,
   IF(Dashboard!$F$5="Quick",
      IF(OR(C713="190 Automobile",C713="200 computer hardware",C713="210 Computer software",C713="220 Quickbooks software",C713="230 Office equipment",C713="240 Office furniture"),
         E713-(E713/(1+Dashboard!$F$4)),
         0
      ),
      IF(C713="750 Business promotion",
         E713-(E713/(1+4.793/100)),
         E713-(E713/(1+Dashboard!$F$4))
      )
   )
)</f>
        <v>0</v>
      </c>
      <c r="J713" s="26">
        <f>Bank3[[#This Row],[Money in/ (Money out)]]-Bank3[[#This Row],[GST/HST]]</f>
        <v>0</v>
      </c>
      <c r="L713" s="23">
        <f t="shared" si="23"/>
        <v>0</v>
      </c>
    </row>
    <row r="714" spans="4:12" x14ac:dyDescent="0.2">
      <c r="D714" s="397">
        <f>_xlfn.XLOOKUP(C:C,Table1[for Import to Bank Register dropdown],Table1[for Pivot],0,0,1)</f>
        <v>0</v>
      </c>
      <c r="E714" s="403"/>
      <c r="F714" s="146">
        <f t="shared" si="22"/>
        <v>3333333</v>
      </c>
      <c r="G714" s="375">
        <f>G713+Bank3[[#This Row],[Money in/ (Money out)]]</f>
        <v>0</v>
      </c>
      <c r="I714" s="376">
        <f>IF(OR(C714="150 Directors advances", C714="120 accounts receivable", C714="720.2 Automobile - Insurance", C714="720.3 Automobile - License", C714="870.4 Rent - Insurance", C714="870.6 Rent - Property Tax", C714="870.7 Rent - Homeoffice", C714="870.9 Rent - Water"),
   0,
   IF(Dashboard!$F$5="Quick",
      IF(OR(C714="190 Automobile",C714="200 computer hardware",C714="210 Computer software",C714="220 Quickbooks software",C714="230 Office equipment",C714="240 Office furniture"),
         E714-(E714/(1+Dashboard!$F$4)),
         0
      ),
      IF(C714="750 Business promotion",
         E714-(E714/(1+4.793/100)),
         E714-(E714/(1+Dashboard!$F$4))
      )
   )
)</f>
        <v>0</v>
      </c>
      <c r="J714" s="26">
        <f>Bank3[[#This Row],[Money in/ (Money out)]]-Bank3[[#This Row],[GST/HST]]</f>
        <v>0</v>
      </c>
      <c r="L714" s="23">
        <f t="shared" si="23"/>
        <v>0</v>
      </c>
    </row>
    <row r="715" spans="4:12" x14ac:dyDescent="0.2">
      <c r="D715" s="397">
        <f>_xlfn.XLOOKUP(C:C,Table1[for Import to Bank Register dropdown],Table1[for Pivot],0,0,1)</f>
        <v>0</v>
      </c>
      <c r="E715" s="403"/>
      <c r="F715" s="146">
        <f t="shared" si="22"/>
        <v>3333333</v>
      </c>
      <c r="G715" s="375">
        <f>G714+Bank3[[#This Row],[Money in/ (Money out)]]</f>
        <v>0</v>
      </c>
      <c r="I715" s="376">
        <f>IF(OR(C715="150 Directors advances", C715="120 accounts receivable", C715="720.2 Automobile - Insurance", C715="720.3 Automobile - License", C715="870.4 Rent - Insurance", C715="870.6 Rent - Property Tax", C715="870.7 Rent - Homeoffice", C715="870.9 Rent - Water"),
   0,
   IF(Dashboard!$F$5="Quick",
      IF(OR(C715="190 Automobile",C715="200 computer hardware",C715="210 Computer software",C715="220 Quickbooks software",C715="230 Office equipment",C715="240 Office furniture"),
         E715-(E715/(1+Dashboard!$F$4)),
         0
      ),
      IF(C715="750 Business promotion",
         E715-(E715/(1+4.793/100)),
         E715-(E715/(1+Dashboard!$F$4))
      )
   )
)</f>
        <v>0</v>
      </c>
      <c r="J715" s="26">
        <f>Bank3[[#This Row],[Money in/ (Money out)]]-Bank3[[#This Row],[GST/HST]]</f>
        <v>0</v>
      </c>
      <c r="L715" s="23">
        <f t="shared" si="23"/>
        <v>0</v>
      </c>
    </row>
    <row r="716" spans="4:12" x14ac:dyDescent="0.2">
      <c r="D716" s="397">
        <f>_xlfn.XLOOKUP(C:C,Table1[for Import to Bank Register dropdown],Table1[for Pivot],0,0,1)</f>
        <v>0</v>
      </c>
      <c r="E716" s="403"/>
      <c r="F716" s="146">
        <f t="shared" si="22"/>
        <v>3333333</v>
      </c>
      <c r="G716" s="375">
        <f>G715+Bank3[[#This Row],[Money in/ (Money out)]]</f>
        <v>0</v>
      </c>
      <c r="I716" s="376">
        <f>IF(OR(C716="150 Directors advances", C716="120 accounts receivable", C716="720.2 Automobile - Insurance", C716="720.3 Automobile - License", C716="870.4 Rent - Insurance", C716="870.6 Rent - Property Tax", C716="870.7 Rent - Homeoffice", C716="870.9 Rent - Water"),
   0,
   IF(Dashboard!$F$5="Quick",
      IF(OR(C716="190 Automobile",C716="200 computer hardware",C716="210 Computer software",C716="220 Quickbooks software",C716="230 Office equipment",C716="240 Office furniture"),
         E716-(E716/(1+Dashboard!$F$4)),
         0
      ),
      IF(C716="750 Business promotion",
         E716-(E716/(1+4.793/100)),
         E716-(E716/(1+Dashboard!$F$4))
      )
   )
)</f>
        <v>0</v>
      </c>
      <c r="J716" s="26">
        <f>Bank3[[#This Row],[Money in/ (Money out)]]-Bank3[[#This Row],[GST/HST]]</f>
        <v>0</v>
      </c>
      <c r="L716" s="23">
        <f t="shared" si="23"/>
        <v>0</v>
      </c>
    </row>
    <row r="717" spans="4:12" x14ac:dyDescent="0.2">
      <c r="D717" s="397">
        <f>_xlfn.XLOOKUP(C:C,Table1[for Import to Bank Register dropdown],Table1[for Pivot],0,0,1)</f>
        <v>0</v>
      </c>
      <c r="E717" s="403"/>
      <c r="F717" s="146">
        <f t="shared" si="22"/>
        <v>3333333</v>
      </c>
      <c r="G717" s="375">
        <f>G716+Bank3[[#This Row],[Money in/ (Money out)]]</f>
        <v>0</v>
      </c>
      <c r="I717" s="376">
        <f>IF(OR(C717="150 Directors advances", C717="120 accounts receivable", C717="720.2 Automobile - Insurance", C717="720.3 Automobile - License", C717="870.4 Rent - Insurance", C717="870.6 Rent - Property Tax", C717="870.7 Rent - Homeoffice", C717="870.9 Rent - Water"),
   0,
   IF(Dashboard!$F$5="Quick",
      IF(OR(C717="190 Automobile",C717="200 computer hardware",C717="210 Computer software",C717="220 Quickbooks software",C717="230 Office equipment",C717="240 Office furniture"),
         E717-(E717/(1+Dashboard!$F$4)),
         0
      ),
      IF(C717="750 Business promotion",
         E717-(E717/(1+4.793/100)),
         E717-(E717/(1+Dashboard!$F$4))
      )
   )
)</f>
        <v>0</v>
      </c>
      <c r="J717" s="26">
        <f>Bank3[[#This Row],[Money in/ (Money out)]]-Bank3[[#This Row],[GST/HST]]</f>
        <v>0</v>
      </c>
      <c r="L717" s="23">
        <f t="shared" si="23"/>
        <v>0</v>
      </c>
    </row>
    <row r="718" spans="4:12" x14ac:dyDescent="0.2">
      <c r="D718" s="397">
        <f>_xlfn.XLOOKUP(C:C,Table1[for Import to Bank Register dropdown],Table1[for Pivot],0,0,1)</f>
        <v>0</v>
      </c>
      <c r="E718" s="403"/>
      <c r="F718" s="146">
        <f t="shared" si="22"/>
        <v>3333333</v>
      </c>
      <c r="G718" s="375">
        <f>G717+Bank3[[#This Row],[Money in/ (Money out)]]</f>
        <v>0</v>
      </c>
      <c r="I718" s="376">
        <f>IF(OR(C718="150 Directors advances", C718="120 accounts receivable", C718="720.2 Automobile - Insurance", C718="720.3 Automobile - License", C718="870.4 Rent - Insurance", C718="870.6 Rent - Property Tax", C718="870.7 Rent - Homeoffice", C718="870.9 Rent - Water"),
   0,
   IF(Dashboard!$F$5="Quick",
      IF(OR(C718="190 Automobile",C718="200 computer hardware",C718="210 Computer software",C718="220 Quickbooks software",C718="230 Office equipment",C718="240 Office furniture"),
         E718-(E718/(1+Dashboard!$F$4)),
         0
      ),
      IF(C718="750 Business promotion",
         E718-(E718/(1+4.793/100)),
         E718-(E718/(1+Dashboard!$F$4))
      )
   )
)</f>
        <v>0</v>
      </c>
      <c r="J718" s="26">
        <f>Bank3[[#This Row],[Money in/ (Money out)]]-Bank3[[#This Row],[GST/HST]]</f>
        <v>0</v>
      </c>
      <c r="L718" s="23">
        <f t="shared" si="23"/>
        <v>0</v>
      </c>
    </row>
    <row r="719" spans="4:12" x14ac:dyDescent="0.2">
      <c r="D719" s="397">
        <f>_xlfn.XLOOKUP(C:C,Table1[for Import to Bank Register dropdown],Table1[for Pivot],0,0,1)</f>
        <v>0</v>
      </c>
      <c r="E719" s="403"/>
      <c r="F719" s="146">
        <f t="shared" si="22"/>
        <v>3333333</v>
      </c>
      <c r="G719" s="375">
        <f>G718+Bank3[[#This Row],[Money in/ (Money out)]]</f>
        <v>0</v>
      </c>
      <c r="I719" s="376">
        <f>IF(OR(C719="150 Directors advances", C719="120 accounts receivable", C719="720.2 Automobile - Insurance", C719="720.3 Automobile - License", C719="870.4 Rent - Insurance", C719="870.6 Rent - Property Tax", C719="870.7 Rent - Homeoffice", C719="870.9 Rent - Water"),
   0,
   IF(Dashboard!$F$5="Quick",
      IF(OR(C719="190 Automobile",C719="200 computer hardware",C719="210 Computer software",C719="220 Quickbooks software",C719="230 Office equipment",C719="240 Office furniture"),
         E719-(E719/(1+Dashboard!$F$4)),
         0
      ),
      IF(C719="750 Business promotion",
         E719-(E719/(1+4.793/100)),
         E719-(E719/(1+Dashboard!$F$4))
      )
   )
)</f>
        <v>0</v>
      </c>
      <c r="J719" s="26">
        <f>Bank3[[#This Row],[Money in/ (Money out)]]-Bank3[[#This Row],[GST/HST]]</f>
        <v>0</v>
      </c>
      <c r="L719" s="23">
        <f t="shared" si="23"/>
        <v>0</v>
      </c>
    </row>
    <row r="720" spans="4:12" x14ac:dyDescent="0.2">
      <c r="D720" s="397">
        <f>_xlfn.XLOOKUP(C:C,Table1[for Import to Bank Register dropdown],Table1[for Pivot],0,0,1)</f>
        <v>0</v>
      </c>
      <c r="E720" s="403"/>
      <c r="F720" s="146">
        <f t="shared" si="22"/>
        <v>3333333</v>
      </c>
      <c r="G720" s="375">
        <f>G719+Bank3[[#This Row],[Money in/ (Money out)]]</f>
        <v>0</v>
      </c>
      <c r="I720" s="376">
        <f>IF(OR(C720="150 Directors advances", C720="120 accounts receivable", C720="720.2 Automobile - Insurance", C720="720.3 Automobile - License", C720="870.4 Rent - Insurance", C720="870.6 Rent - Property Tax", C720="870.7 Rent - Homeoffice", C720="870.9 Rent - Water"),
   0,
   IF(Dashboard!$F$5="Quick",
      IF(OR(C720="190 Automobile",C720="200 computer hardware",C720="210 Computer software",C720="220 Quickbooks software",C720="230 Office equipment",C720="240 Office furniture"),
         E720-(E720/(1+Dashboard!$F$4)),
         0
      ),
      IF(C720="750 Business promotion",
         E720-(E720/(1+4.793/100)),
         E720-(E720/(1+Dashboard!$F$4))
      )
   )
)</f>
        <v>0</v>
      </c>
      <c r="J720" s="26">
        <f>Bank3[[#This Row],[Money in/ (Money out)]]-Bank3[[#This Row],[GST/HST]]</f>
        <v>0</v>
      </c>
      <c r="L720" s="23">
        <f t="shared" si="23"/>
        <v>0</v>
      </c>
    </row>
    <row r="721" spans="4:12" x14ac:dyDescent="0.2">
      <c r="D721" s="397">
        <f>_xlfn.XLOOKUP(C:C,Table1[for Import to Bank Register dropdown],Table1[for Pivot],0,0,1)</f>
        <v>0</v>
      </c>
      <c r="E721" s="403"/>
      <c r="F721" s="146">
        <f t="shared" si="22"/>
        <v>3333333</v>
      </c>
      <c r="G721" s="375">
        <f>G720+Bank3[[#This Row],[Money in/ (Money out)]]</f>
        <v>0</v>
      </c>
      <c r="I721" s="376">
        <f>IF(OR(C721="150 Directors advances", C721="120 accounts receivable", C721="720.2 Automobile - Insurance", C721="720.3 Automobile - License", C721="870.4 Rent - Insurance", C721="870.6 Rent - Property Tax", C721="870.7 Rent - Homeoffice", C721="870.9 Rent - Water"),
   0,
   IF(Dashboard!$F$5="Quick",
      IF(OR(C721="190 Automobile",C721="200 computer hardware",C721="210 Computer software",C721="220 Quickbooks software",C721="230 Office equipment",C721="240 Office furniture"),
         E721-(E721/(1+Dashboard!$F$4)),
         0
      ),
      IF(C721="750 Business promotion",
         E721-(E721/(1+4.793/100)),
         E721-(E721/(1+Dashboard!$F$4))
      )
   )
)</f>
        <v>0</v>
      </c>
      <c r="J721" s="26">
        <f>Bank3[[#This Row],[Money in/ (Money out)]]-Bank3[[#This Row],[GST/HST]]</f>
        <v>0</v>
      </c>
      <c r="L721" s="23">
        <f t="shared" si="23"/>
        <v>0</v>
      </c>
    </row>
    <row r="722" spans="4:12" x14ac:dyDescent="0.2">
      <c r="D722" s="397">
        <f>_xlfn.XLOOKUP(C:C,Table1[for Import to Bank Register dropdown],Table1[for Pivot],0,0,1)</f>
        <v>0</v>
      </c>
      <c r="E722" s="403"/>
      <c r="F722" s="146">
        <f t="shared" si="22"/>
        <v>3333333</v>
      </c>
      <c r="G722" s="375">
        <f>G721+Bank3[[#This Row],[Money in/ (Money out)]]</f>
        <v>0</v>
      </c>
      <c r="I722" s="376">
        <f>IF(OR(C722="150 Directors advances", C722="120 accounts receivable", C722="720.2 Automobile - Insurance", C722="720.3 Automobile - License", C722="870.4 Rent - Insurance", C722="870.6 Rent - Property Tax", C722="870.7 Rent - Homeoffice", C722="870.9 Rent - Water"),
   0,
   IF(Dashboard!$F$5="Quick",
      IF(OR(C722="190 Automobile",C722="200 computer hardware",C722="210 Computer software",C722="220 Quickbooks software",C722="230 Office equipment",C722="240 Office furniture"),
         E722-(E722/(1+Dashboard!$F$4)),
         0
      ),
      IF(C722="750 Business promotion",
         E722-(E722/(1+4.793/100)),
         E722-(E722/(1+Dashboard!$F$4))
      )
   )
)</f>
        <v>0</v>
      </c>
      <c r="J722" s="26">
        <f>Bank3[[#This Row],[Money in/ (Money out)]]-Bank3[[#This Row],[GST/HST]]</f>
        <v>0</v>
      </c>
      <c r="L722" s="23">
        <f t="shared" si="23"/>
        <v>0</v>
      </c>
    </row>
    <row r="723" spans="4:12" x14ac:dyDescent="0.2">
      <c r="D723" s="397">
        <f>_xlfn.XLOOKUP(C:C,Table1[for Import to Bank Register dropdown],Table1[for Pivot],0,0,1)</f>
        <v>0</v>
      </c>
      <c r="E723" s="403"/>
      <c r="F723" s="146">
        <f t="shared" si="22"/>
        <v>3333333</v>
      </c>
      <c r="G723" s="375">
        <f>G722+Bank3[[#This Row],[Money in/ (Money out)]]</f>
        <v>0</v>
      </c>
      <c r="I723" s="376">
        <f>IF(OR(C723="150 Directors advances", C723="120 accounts receivable", C723="720.2 Automobile - Insurance", C723="720.3 Automobile - License", C723="870.4 Rent - Insurance", C723="870.6 Rent - Property Tax", C723="870.7 Rent - Homeoffice", C723="870.9 Rent - Water"),
   0,
   IF(Dashboard!$F$5="Quick",
      IF(OR(C723="190 Automobile",C723="200 computer hardware",C723="210 Computer software",C723="220 Quickbooks software",C723="230 Office equipment",C723="240 Office furniture"),
         E723-(E723/(1+Dashboard!$F$4)),
         0
      ),
      IF(C723="750 Business promotion",
         E723-(E723/(1+4.793/100)),
         E723-(E723/(1+Dashboard!$F$4))
      )
   )
)</f>
        <v>0</v>
      </c>
      <c r="J723" s="26">
        <f>Bank3[[#This Row],[Money in/ (Money out)]]-Bank3[[#This Row],[GST/HST]]</f>
        <v>0</v>
      </c>
      <c r="L723" s="23">
        <f t="shared" si="23"/>
        <v>0</v>
      </c>
    </row>
    <row r="724" spans="4:12" x14ac:dyDescent="0.2">
      <c r="D724" s="397">
        <f>_xlfn.XLOOKUP(C:C,Table1[for Import to Bank Register dropdown],Table1[for Pivot],0,0,1)</f>
        <v>0</v>
      </c>
      <c r="E724" s="403"/>
      <c r="F724" s="146">
        <f t="shared" si="22"/>
        <v>3333333</v>
      </c>
      <c r="G724" s="375">
        <f>G723+Bank3[[#This Row],[Money in/ (Money out)]]</f>
        <v>0</v>
      </c>
      <c r="I724" s="376">
        <f>IF(OR(C724="150 Directors advances", C724="120 accounts receivable", C724="720.2 Automobile - Insurance", C724="720.3 Automobile - License", C724="870.4 Rent - Insurance", C724="870.6 Rent - Property Tax", C724="870.7 Rent - Homeoffice", C724="870.9 Rent - Water"),
   0,
   IF(Dashboard!$F$5="Quick",
      IF(OR(C724="190 Automobile",C724="200 computer hardware",C724="210 Computer software",C724="220 Quickbooks software",C724="230 Office equipment",C724="240 Office furniture"),
         E724-(E724/(1+Dashboard!$F$4)),
         0
      ),
      IF(C724="750 Business promotion",
         E724-(E724/(1+4.793/100)),
         E724-(E724/(1+Dashboard!$F$4))
      )
   )
)</f>
        <v>0</v>
      </c>
      <c r="J724" s="26">
        <f>Bank3[[#This Row],[Money in/ (Money out)]]-Bank3[[#This Row],[GST/HST]]</f>
        <v>0</v>
      </c>
      <c r="L724" s="23">
        <f t="shared" si="23"/>
        <v>0</v>
      </c>
    </row>
    <row r="725" spans="4:12" x14ac:dyDescent="0.2">
      <c r="D725" s="397">
        <f>_xlfn.XLOOKUP(C:C,Table1[for Import to Bank Register dropdown],Table1[for Pivot],0,0,1)</f>
        <v>0</v>
      </c>
      <c r="E725" s="403"/>
      <c r="F725" s="146">
        <f t="shared" si="22"/>
        <v>3333333</v>
      </c>
      <c r="G725" s="375">
        <f>G724+Bank3[[#This Row],[Money in/ (Money out)]]</f>
        <v>0</v>
      </c>
      <c r="I725" s="376">
        <f>IF(OR(C725="150 Directors advances", C725="120 accounts receivable", C725="720.2 Automobile - Insurance", C725="720.3 Automobile - License", C725="870.4 Rent - Insurance", C725="870.6 Rent - Property Tax", C725="870.7 Rent - Homeoffice", C725="870.9 Rent - Water"),
   0,
   IF(Dashboard!$F$5="Quick",
      IF(OR(C725="190 Automobile",C725="200 computer hardware",C725="210 Computer software",C725="220 Quickbooks software",C725="230 Office equipment",C725="240 Office furniture"),
         E725-(E725/(1+Dashboard!$F$4)),
         0
      ),
      IF(C725="750 Business promotion",
         E725-(E725/(1+4.793/100)),
         E725-(E725/(1+Dashboard!$F$4))
      )
   )
)</f>
        <v>0</v>
      </c>
      <c r="J725" s="26">
        <f>Bank3[[#This Row],[Money in/ (Money out)]]-Bank3[[#This Row],[GST/HST]]</f>
        <v>0</v>
      </c>
      <c r="L725" s="23">
        <f t="shared" si="23"/>
        <v>0</v>
      </c>
    </row>
    <row r="726" spans="4:12" x14ac:dyDescent="0.2">
      <c r="D726" s="397">
        <f>_xlfn.XLOOKUP(C:C,Table1[for Import to Bank Register dropdown],Table1[for Pivot],0,0,1)</f>
        <v>0</v>
      </c>
      <c r="E726" s="403"/>
      <c r="F726" s="146">
        <f t="shared" si="22"/>
        <v>3333333</v>
      </c>
      <c r="G726" s="375">
        <f>G725+Bank3[[#This Row],[Money in/ (Money out)]]</f>
        <v>0</v>
      </c>
      <c r="I726" s="376">
        <f>IF(OR(C726="150 Directors advances", C726="120 accounts receivable", C726="720.2 Automobile - Insurance", C726="720.3 Automobile - License", C726="870.4 Rent - Insurance", C726="870.6 Rent - Property Tax", C726="870.7 Rent - Homeoffice", C726="870.9 Rent - Water"),
   0,
   IF(Dashboard!$F$5="Quick",
      IF(OR(C726="190 Automobile",C726="200 computer hardware",C726="210 Computer software",C726="220 Quickbooks software",C726="230 Office equipment",C726="240 Office furniture"),
         E726-(E726/(1+Dashboard!$F$4)),
         0
      ),
      IF(C726="750 Business promotion",
         E726-(E726/(1+4.793/100)),
         E726-(E726/(1+Dashboard!$F$4))
      )
   )
)</f>
        <v>0</v>
      </c>
      <c r="J726" s="26">
        <f>Bank3[[#This Row],[Money in/ (Money out)]]-Bank3[[#This Row],[GST/HST]]</f>
        <v>0</v>
      </c>
      <c r="L726" s="23">
        <f t="shared" si="23"/>
        <v>0</v>
      </c>
    </row>
    <row r="727" spans="4:12" x14ac:dyDescent="0.2">
      <c r="D727" s="397">
        <f>_xlfn.XLOOKUP(C:C,Table1[for Import to Bank Register dropdown],Table1[for Pivot],0,0,1)</f>
        <v>0</v>
      </c>
      <c r="E727" s="403"/>
      <c r="F727" s="146">
        <f t="shared" si="22"/>
        <v>3333333</v>
      </c>
      <c r="G727" s="375">
        <f>G726+Bank3[[#This Row],[Money in/ (Money out)]]</f>
        <v>0</v>
      </c>
      <c r="I727" s="376">
        <f>IF(OR(C727="150 Directors advances", C727="120 accounts receivable", C727="720.2 Automobile - Insurance", C727="720.3 Automobile - License", C727="870.4 Rent - Insurance", C727="870.6 Rent - Property Tax", C727="870.7 Rent - Homeoffice", C727="870.9 Rent - Water"),
   0,
   IF(Dashboard!$F$5="Quick",
      IF(OR(C727="190 Automobile",C727="200 computer hardware",C727="210 Computer software",C727="220 Quickbooks software",C727="230 Office equipment",C727="240 Office furniture"),
         E727-(E727/(1+Dashboard!$F$4)),
         0
      ),
      IF(C727="750 Business promotion",
         E727-(E727/(1+4.793/100)),
         E727-(E727/(1+Dashboard!$F$4))
      )
   )
)</f>
        <v>0</v>
      </c>
      <c r="J727" s="26">
        <f>Bank3[[#This Row],[Money in/ (Money out)]]-Bank3[[#This Row],[GST/HST]]</f>
        <v>0</v>
      </c>
      <c r="L727" s="23">
        <f t="shared" si="23"/>
        <v>0</v>
      </c>
    </row>
    <row r="728" spans="4:12" x14ac:dyDescent="0.2">
      <c r="D728" s="397">
        <f>_xlfn.XLOOKUP(C:C,Table1[for Import to Bank Register dropdown],Table1[for Pivot],0,0,1)</f>
        <v>0</v>
      </c>
      <c r="E728" s="403"/>
      <c r="F728" s="146">
        <f t="shared" si="22"/>
        <v>3333333</v>
      </c>
      <c r="G728" s="375">
        <f>G727+Bank3[[#This Row],[Money in/ (Money out)]]</f>
        <v>0</v>
      </c>
      <c r="I728" s="376">
        <f>IF(OR(C728="150 Directors advances", C728="120 accounts receivable", C728="720.2 Automobile - Insurance", C728="720.3 Automobile - License", C728="870.4 Rent - Insurance", C728="870.6 Rent - Property Tax", C728="870.7 Rent - Homeoffice", C728="870.9 Rent - Water"),
   0,
   IF(Dashboard!$F$5="Quick",
      IF(OR(C728="190 Automobile",C728="200 computer hardware",C728="210 Computer software",C728="220 Quickbooks software",C728="230 Office equipment",C728="240 Office furniture"),
         E728-(E728/(1+Dashboard!$F$4)),
         0
      ),
      IF(C728="750 Business promotion",
         E728-(E728/(1+4.793/100)),
         E728-(E728/(1+Dashboard!$F$4))
      )
   )
)</f>
        <v>0</v>
      </c>
      <c r="J728" s="26">
        <f>Bank3[[#This Row],[Money in/ (Money out)]]-Bank3[[#This Row],[GST/HST]]</f>
        <v>0</v>
      </c>
      <c r="L728" s="23">
        <f t="shared" si="23"/>
        <v>0</v>
      </c>
    </row>
    <row r="729" spans="4:12" x14ac:dyDescent="0.2">
      <c r="D729" s="397">
        <f>_xlfn.XLOOKUP(C:C,Table1[for Import to Bank Register dropdown],Table1[for Pivot],0,0,1)</f>
        <v>0</v>
      </c>
      <c r="E729" s="403"/>
      <c r="F729" s="146">
        <f t="shared" si="22"/>
        <v>3333333</v>
      </c>
      <c r="G729" s="375">
        <f>G728+Bank3[[#This Row],[Money in/ (Money out)]]</f>
        <v>0</v>
      </c>
      <c r="I729" s="376">
        <f>IF(OR(C729="150 Directors advances", C729="120 accounts receivable", C729="720.2 Automobile - Insurance", C729="720.3 Automobile - License", C729="870.4 Rent - Insurance", C729="870.6 Rent - Property Tax", C729="870.7 Rent - Homeoffice", C729="870.9 Rent - Water"),
   0,
   IF(Dashboard!$F$5="Quick",
      IF(OR(C729="190 Automobile",C729="200 computer hardware",C729="210 Computer software",C729="220 Quickbooks software",C729="230 Office equipment",C729="240 Office furniture"),
         E729-(E729/(1+Dashboard!$F$4)),
         0
      ),
      IF(C729="750 Business promotion",
         E729-(E729/(1+4.793/100)),
         E729-(E729/(1+Dashboard!$F$4))
      )
   )
)</f>
        <v>0</v>
      </c>
      <c r="J729" s="26">
        <f>Bank3[[#This Row],[Money in/ (Money out)]]-Bank3[[#This Row],[GST/HST]]</f>
        <v>0</v>
      </c>
      <c r="L729" s="23">
        <f t="shared" si="23"/>
        <v>0</v>
      </c>
    </row>
    <row r="730" spans="4:12" x14ac:dyDescent="0.2">
      <c r="D730" s="397">
        <f>_xlfn.XLOOKUP(C:C,Table1[for Import to Bank Register dropdown],Table1[for Pivot],0,0,1)</f>
        <v>0</v>
      </c>
      <c r="E730" s="403"/>
      <c r="F730" s="146">
        <f t="shared" si="22"/>
        <v>3333333</v>
      </c>
      <c r="G730" s="375">
        <f>G729+Bank3[[#This Row],[Money in/ (Money out)]]</f>
        <v>0</v>
      </c>
      <c r="I730" s="376">
        <f>IF(OR(C730="150 Directors advances", C730="120 accounts receivable", C730="720.2 Automobile - Insurance", C730="720.3 Automobile - License", C730="870.4 Rent - Insurance", C730="870.6 Rent - Property Tax", C730="870.7 Rent - Homeoffice", C730="870.9 Rent - Water"),
   0,
   IF(Dashboard!$F$5="Quick",
      IF(OR(C730="190 Automobile",C730="200 computer hardware",C730="210 Computer software",C730="220 Quickbooks software",C730="230 Office equipment",C730="240 Office furniture"),
         E730-(E730/(1+Dashboard!$F$4)),
         0
      ),
      IF(C730="750 Business promotion",
         E730-(E730/(1+4.793/100)),
         E730-(E730/(1+Dashboard!$F$4))
      )
   )
)</f>
        <v>0</v>
      </c>
      <c r="J730" s="26">
        <f>Bank3[[#This Row],[Money in/ (Money out)]]-Bank3[[#This Row],[GST/HST]]</f>
        <v>0</v>
      </c>
      <c r="L730" s="23">
        <f t="shared" si="23"/>
        <v>0</v>
      </c>
    </row>
    <row r="731" spans="4:12" x14ac:dyDescent="0.2">
      <c r="D731" s="397">
        <f>_xlfn.XLOOKUP(C:C,Table1[for Import to Bank Register dropdown],Table1[for Pivot],0,0,1)</f>
        <v>0</v>
      </c>
      <c r="E731" s="403"/>
      <c r="F731" s="146">
        <f t="shared" si="22"/>
        <v>3333333</v>
      </c>
      <c r="G731" s="375">
        <f>G730+Bank3[[#This Row],[Money in/ (Money out)]]</f>
        <v>0</v>
      </c>
      <c r="I731" s="376">
        <f>IF(OR(C731="150 Directors advances", C731="120 accounts receivable", C731="720.2 Automobile - Insurance", C731="720.3 Automobile - License", C731="870.4 Rent - Insurance", C731="870.6 Rent - Property Tax", C731="870.7 Rent - Homeoffice", C731="870.9 Rent - Water"),
   0,
   IF(Dashboard!$F$5="Quick",
      IF(OR(C731="190 Automobile",C731="200 computer hardware",C731="210 Computer software",C731="220 Quickbooks software",C731="230 Office equipment",C731="240 Office furniture"),
         E731-(E731/(1+Dashboard!$F$4)),
         0
      ),
      IF(C731="750 Business promotion",
         E731-(E731/(1+4.793/100)),
         E731-(E731/(1+Dashboard!$F$4))
      )
   )
)</f>
        <v>0</v>
      </c>
      <c r="J731" s="26">
        <f>Bank3[[#This Row],[Money in/ (Money out)]]-Bank3[[#This Row],[GST/HST]]</f>
        <v>0</v>
      </c>
      <c r="L731" s="23">
        <f t="shared" si="23"/>
        <v>0</v>
      </c>
    </row>
    <row r="732" spans="4:12" x14ac:dyDescent="0.2">
      <c r="D732" s="397">
        <f>_xlfn.XLOOKUP(C:C,Table1[for Import to Bank Register dropdown],Table1[for Pivot],0,0,1)</f>
        <v>0</v>
      </c>
      <c r="E732" s="403"/>
      <c r="F732" s="146">
        <f t="shared" si="22"/>
        <v>3333333</v>
      </c>
      <c r="G732" s="375">
        <f>G731+Bank3[[#This Row],[Money in/ (Money out)]]</f>
        <v>0</v>
      </c>
      <c r="I732" s="376">
        <f>IF(OR(C732="150 Directors advances", C732="120 accounts receivable", C732="720.2 Automobile - Insurance", C732="720.3 Automobile - License", C732="870.4 Rent - Insurance", C732="870.6 Rent - Property Tax", C732="870.7 Rent - Homeoffice", C732="870.9 Rent - Water"),
   0,
   IF(Dashboard!$F$5="Quick",
      IF(OR(C732="190 Automobile",C732="200 computer hardware",C732="210 Computer software",C732="220 Quickbooks software",C732="230 Office equipment",C732="240 Office furniture"),
         E732-(E732/(1+Dashboard!$F$4)),
         0
      ),
      IF(C732="750 Business promotion",
         E732-(E732/(1+4.793/100)),
         E732-(E732/(1+Dashboard!$F$4))
      )
   )
)</f>
        <v>0</v>
      </c>
      <c r="J732" s="26">
        <f>Bank3[[#This Row],[Money in/ (Money out)]]-Bank3[[#This Row],[GST/HST]]</f>
        <v>0</v>
      </c>
      <c r="L732" s="23">
        <f t="shared" si="23"/>
        <v>0</v>
      </c>
    </row>
    <row r="733" spans="4:12" x14ac:dyDescent="0.2">
      <c r="D733" s="397">
        <f>_xlfn.XLOOKUP(C:C,Table1[for Import to Bank Register dropdown],Table1[for Pivot],0,0,1)</f>
        <v>0</v>
      </c>
      <c r="E733" s="403"/>
      <c r="F733" s="146">
        <f t="shared" si="22"/>
        <v>3333333</v>
      </c>
      <c r="G733" s="375">
        <f>G732+Bank3[[#This Row],[Money in/ (Money out)]]</f>
        <v>0</v>
      </c>
      <c r="I733" s="376">
        <f>IF(OR(C733="150 Directors advances", C733="120 accounts receivable", C733="720.2 Automobile - Insurance", C733="720.3 Automobile - License", C733="870.4 Rent - Insurance", C733="870.6 Rent - Property Tax", C733="870.7 Rent - Homeoffice", C733="870.9 Rent - Water"),
   0,
   IF(Dashboard!$F$5="Quick",
      IF(OR(C733="190 Automobile",C733="200 computer hardware",C733="210 Computer software",C733="220 Quickbooks software",C733="230 Office equipment",C733="240 Office furniture"),
         E733-(E733/(1+Dashboard!$F$4)),
         0
      ),
      IF(C733="750 Business promotion",
         E733-(E733/(1+4.793/100)),
         E733-(E733/(1+Dashboard!$F$4))
      )
   )
)</f>
        <v>0</v>
      </c>
      <c r="J733" s="26">
        <f>Bank3[[#This Row],[Money in/ (Money out)]]-Bank3[[#This Row],[GST/HST]]</f>
        <v>0</v>
      </c>
      <c r="L733" s="23">
        <f t="shared" si="23"/>
        <v>0</v>
      </c>
    </row>
    <row r="734" spans="4:12" x14ac:dyDescent="0.2">
      <c r="D734" s="397">
        <f>_xlfn.XLOOKUP(C:C,Table1[for Import to Bank Register dropdown],Table1[for Pivot],0,0,1)</f>
        <v>0</v>
      </c>
      <c r="E734" s="403"/>
      <c r="F734" s="146">
        <f t="shared" si="22"/>
        <v>3333333</v>
      </c>
      <c r="G734" s="375">
        <f>G733+Bank3[[#This Row],[Money in/ (Money out)]]</f>
        <v>0</v>
      </c>
      <c r="I734" s="376">
        <f>IF(OR(C734="150 Directors advances", C734="120 accounts receivable", C734="720.2 Automobile - Insurance", C734="720.3 Automobile - License", C734="870.4 Rent - Insurance", C734="870.6 Rent - Property Tax", C734="870.7 Rent - Homeoffice", C734="870.9 Rent - Water"),
   0,
   IF(Dashboard!$F$5="Quick",
      IF(OR(C734="190 Automobile",C734="200 computer hardware",C734="210 Computer software",C734="220 Quickbooks software",C734="230 Office equipment",C734="240 Office furniture"),
         E734-(E734/(1+Dashboard!$F$4)),
         0
      ),
      IF(C734="750 Business promotion",
         E734-(E734/(1+4.793/100)),
         E734-(E734/(1+Dashboard!$F$4))
      )
   )
)</f>
        <v>0</v>
      </c>
      <c r="J734" s="26">
        <f>Bank3[[#This Row],[Money in/ (Money out)]]-Bank3[[#This Row],[GST/HST]]</f>
        <v>0</v>
      </c>
      <c r="L734" s="23">
        <f t="shared" si="23"/>
        <v>0</v>
      </c>
    </row>
    <row r="735" spans="4:12" x14ac:dyDescent="0.2">
      <c r="D735" s="397">
        <f>_xlfn.XLOOKUP(C:C,Table1[for Import to Bank Register dropdown],Table1[for Pivot],0,0,1)</f>
        <v>0</v>
      </c>
      <c r="E735" s="403"/>
      <c r="F735" s="146">
        <f t="shared" si="22"/>
        <v>3333333</v>
      </c>
      <c r="G735" s="375">
        <f>G734+Bank3[[#This Row],[Money in/ (Money out)]]</f>
        <v>0</v>
      </c>
      <c r="I735" s="376">
        <f>IF(OR(C735="150 Directors advances", C735="120 accounts receivable", C735="720.2 Automobile - Insurance", C735="720.3 Automobile - License", C735="870.4 Rent - Insurance", C735="870.6 Rent - Property Tax", C735="870.7 Rent - Homeoffice", C735="870.9 Rent - Water"),
   0,
   IF(Dashboard!$F$5="Quick",
      IF(OR(C735="190 Automobile",C735="200 computer hardware",C735="210 Computer software",C735="220 Quickbooks software",C735="230 Office equipment",C735="240 Office furniture"),
         E735-(E735/(1+Dashboard!$F$4)),
         0
      ),
      IF(C735="750 Business promotion",
         E735-(E735/(1+4.793/100)),
         E735-(E735/(1+Dashboard!$F$4))
      )
   )
)</f>
        <v>0</v>
      </c>
      <c r="J735" s="26">
        <f>Bank3[[#This Row],[Money in/ (Money out)]]-Bank3[[#This Row],[GST/HST]]</f>
        <v>0</v>
      </c>
      <c r="L735" s="23">
        <f t="shared" si="23"/>
        <v>0</v>
      </c>
    </row>
    <row r="736" spans="4:12" x14ac:dyDescent="0.2">
      <c r="D736" s="397">
        <f>_xlfn.XLOOKUP(C:C,Table1[for Import to Bank Register dropdown],Table1[for Pivot],0,0,1)</f>
        <v>0</v>
      </c>
      <c r="E736" s="403"/>
      <c r="F736" s="146">
        <f t="shared" si="22"/>
        <v>3333333</v>
      </c>
      <c r="G736" s="375">
        <f>G735+Bank3[[#This Row],[Money in/ (Money out)]]</f>
        <v>0</v>
      </c>
      <c r="I736" s="376">
        <f>IF(OR(C736="150 Directors advances", C736="120 accounts receivable", C736="720.2 Automobile - Insurance", C736="720.3 Automobile - License", C736="870.4 Rent - Insurance", C736="870.6 Rent - Property Tax", C736="870.7 Rent - Homeoffice", C736="870.9 Rent - Water"),
   0,
   IF(Dashboard!$F$5="Quick",
      IF(OR(C736="190 Automobile",C736="200 computer hardware",C736="210 Computer software",C736="220 Quickbooks software",C736="230 Office equipment",C736="240 Office furniture"),
         E736-(E736/(1+Dashboard!$F$4)),
         0
      ),
      IF(C736="750 Business promotion",
         E736-(E736/(1+4.793/100)),
         E736-(E736/(1+Dashboard!$F$4))
      )
   )
)</f>
        <v>0</v>
      </c>
      <c r="J736" s="26">
        <f>Bank3[[#This Row],[Money in/ (Money out)]]-Bank3[[#This Row],[GST/HST]]</f>
        <v>0</v>
      </c>
      <c r="L736" s="23">
        <f t="shared" si="23"/>
        <v>0</v>
      </c>
    </row>
    <row r="737" spans="4:12" x14ac:dyDescent="0.2">
      <c r="D737" s="397">
        <f>_xlfn.XLOOKUP(C:C,Table1[for Import to Bank Register dropdown],Table1[for Pivot],0,0,1)</f>
        <v>0</v>
      </c>
      <c r="E737" s="403"/>
      <c r="F737" s="146">
        <f t="shared" si="22"/>
        <v>3333333</v>
      </c>
      <c r="G737" s="375">
        <f>G736+Bank3[[#This Row],[Money in/ (Money out)]]</f>
        <v>0</v>
      </c>
      <c r="I737" s="376">
        <f>IF(OR(C737="150 Directors advances", C737="120 accounts receivable", C737="720.2 Automobile - Insurance", C737="720.3 Automobile - License", C737="870.4 Rent - Insurance", C737="870.6 Rent - Property Tax", C737="870.7 Rent - Homeoffice", C737="870.9 Rent - Water"),
   0,
   IF(Dashboard!$F$5="Quick",
      IF(OR(C737="190 Automobile",C737="200 computer hardware",C737="210 Computer software",C737="220 Quickbooks software",C737="230 Office equipment",C737="240 Office furniture"),
         E737-(E737/(1+Dashboard!$F$4)),
         0
      ),
      IF(C737="750 Business promotion",
         E737-(E737/(1+4.793/100)),
         E737-(E737/(1+Dashboard!$F$4))
      )
   )
)</f>
        <v>0</v>
      </c>
      <c r="J737" s="26">
        <f>Bank3[[#This Row],[Money in/ (Money out)]]-Bank3[[#This Row],[GST/HST]]</f>
        <v>0</v>
      </c>
      <c r="L737" s="23">
        <f t="shared" si="23"/>
        <v>0</v>
      </c>
    </row>
    <row r="738" spans="4:12" x14ac:dyDescent="0.2">
      <c r="D738" s="397">
        <f>_xlfn.XLOOKUP(C:C,Table1[for Import to Bank Register dropdown],Table1[for Pivot],0,0,1)</f>
        <v>0</v>
      </c>
      <c r="E738" s="403"/>
      <c r="F738" s="146">
        <f t="shared" si="22"/>
        <v>3333333</v>
      </c>
      <c r="G738" s="375">
        <f>G737+Bank3[[#This Row],[Money in/ (Money out)]]</f>
        <v>0</v>
      </c>
      <c r="I738" s="376">
        <f>IF(OR(C738="150 Directors advances", C738="120 accounts receivable", C738="720.2 Automobile - Insurance", C738="720.3 Automobile - License", C738="870.4 Rent - Insurance", C738="870.6 Rent - Property Tax", C738="870.7 Rent - Homeoffice", C738="870.9 Rent - Water"),
   0,
   IF(Dashboard!$F$5="Quick",
      IF(OR(C738="190 Automobile",C738="200 computer hardware",C738="210 Computer software",C738="220 Quickbooks software",C738="230 Office equipment",C738="240 Office furniture"),
         E738-(E738/(1+Dashboard!$F$4)),
         0
      ),
      IF(C738="750 Business promotion",
         E738-(E738/(1+4.793/100)),
         E738-(E738/(1+Dashboard!$F$4))
      )
   )
)</f>
        <v>0</v>
      </c>
      <c r="J738" s="26">
        <f>Bank3[[#This Row],[Money in/ (Money out)]]-Bank3[[#This Row],[GST/HST]]</f>
        <v>0</v>
      </c>
      <c r="L738" s="23">
        <f t="shared" si="23"/>
        <v>0</v>
      </c>
    </row>
    <row r="739" spans="4:12" x14ac:dyDescent="0.2">
      <c r="D739" s="397">
        <f>_xlfn.XLOOKUP(C:C,Table1[for Import to Bank Register dropdown],Table1[for Pivot],0,0,1)</f>
        <v>0</v>
      </c>
      <c r="E739" s="403"/>
      <c r="F739" s="146">
        <f t="shared" si="22"/>
        <v>3333333</v>
      </c>
      <c r="G739" s="375">
        <f>G738+Bank3[[#This Row],[Money in/ (Money out)]]</f>
        <v>0</v>
      </c>
      <c r="I739" s="376">
        <f>IF(OR(C739="150 Directors advances", C739="120 accounts receivable", C739="720.2 Automobile - Insurance", C739="720.3 Automobile - License", C739="870.4 Rent - Insurance", C739="870.6 Rent - Property Tax", C739="870.7 Rent - Homeoffice", C739="870.9 Rent - Water"),
   0,
   IF(Dashboard!$F$5="Quick",
      IF(OR(C739="190 Automobile",C739="200 computer hardware",C739="210 Computer software",C739="220 Quickbooks software",C739="230 Office equipment",C739="240 Office furniture"),
         E739-(E739/(1+Dashboard!$F$4)),
         0
      ),
      IF(C739="750 Business promotion",
         E739-(E739/(1+4.793/100)),
         E739-(E739/(1+Dashboard!$F$4))
      )
   )
)</f>
        <v>0</v>
      </c>
      <c r="J739" s="26">
        <f>Bank3[[#This Row],[Money in/ (Money out)]]-Bank3[[#This Row],[GST/HST]]</f>
        <v>0</v>
      </c>
      <c r="L739" s="23">
        <f t="shared" si="23"/>
        <v>0</v>
      </c>
    </row>
    <row r="740" spans="4:12" x14ac:dyDescent="0.2">
      <c r="D740" s="397">
        <f>_xlfn.XLOOKUP(C:C,Table1[for Import to Bank Register dropdown],Table1[for Pivot],0,0,1)</f>
        <v>0</v>
      </c>
      <c r="E740" s="403"/>
      <c r="F740" s="146">
        <f t="shared" si="22"/>
        <v>3333333</v>
      </c>
      <c r="G740" s="375">
        <f>G739+Bank3[[#This Row],[Money in/ (Money out)]]</f>
        <v>0</v>
      </c>
      <c r="I740" s="376">
        <f>IF(OR(C740="150 Directors advances", C740="120 accounts receivable", C740="720.2 Automobile - Insurance", C740="720.3 Automobile - License", C740="870.4 Rent - Insurance", C740="870.6 Rent - Property Tax", C740="870.7 Rent - Homeoffice", C740="870.9 Rent - Water"),
   0,
   IF(Dashboard!$F$5="Quick",
      IF(OR(C740="190 Automobile",C740="200 computer hardware",C740="210 Computer software",C740="220 Quickbooks software",C740="230 Office equipment",C740="240 Office furniture"),
         E740-(E740/(1+Dashboard!$F$4)),
         0
      ),
      IF(C740="750 Business promotion",
         E740-(E740/(1+4.793/100)),
         E740-(E740/(1+Dashboard!$F$4))
      )
   )
)</f>
        <v>0</v>
      </c>
      <c r="J740" s="26">
        <f>Bank3[[#This Row],[Money in/ (Money out)]]-Bank3[[#This Row],[GST/HST]]</f>
        <v>0</v>
      </c>
      <c r="L740" s="23">
        <f t="shared" si="23"/>
        <v>0</v>
      </c>
    </row>
    <row r="741" spans="4:12" x14ac:dyDescent="0.2">
      <c r="D741" s="397">
        <f>_xlfn.XLOOKUP(C:C,Table1[for Import to Bank Register dropdown],Table1[for Pivot],0,0,1)</f>
        <v>0</v>
      </c>
      <c r="E741" s="403"/>
      <c r="F741" s="146">
        <f t="shared" si="22"/>
        <v>3333333</v>
      </c>
      <c r="G741" s="375">
        <f>G740+Bank3[[#This Row],[Money in/ (Money out)]]</f>
        <v>0</v>
      </c>
      <c r="I741" s="376">
        <f>IF(OR(C741="150 Directors advances", C741="120 accounts receivable", C741="720.2 Automobile - Insurance", C741="720.3 Automobile - License", C741="870.4 Rent - Insurance", C741="870.6 Rent - Property Tax", C741="870.7 Rent - Homeoffice", C741="870.9 Rent - Water"),
   0,
   IF(Dashboard!$F$5="Quick",
      IF(OR(C741="190 Automobile",C741="200 computer hardware",C741="210 Computer software",C741="220 Quickbooks software",C741="230 Office equipment",C741="240 Office furniture"),
         E741-(E741/(1+Dashboard!$F$4)),
         0
      ),
      IF(C741="750 Business promotion",
         E741-(E741/(1+4.793/100)),
         E741-(E741/(1+Dashboard!$F$4))
      )
   )
)</f>
        <v>0</v>
      </c>
      <c r="J741" s="26">
        <f>Bank3[[#This Row],[Money in/ (Money out)]]-Bank3[[#This Row],[GST/HST]]</f>
        <v>0</v>
      </c>
      <c r="L741" s="23">
        <f t="shared" si="23"/>
        <v>0</v>
      </c>
    </row>
    <row r="742" spans="4:12" x14ac:dyDescent="0.2">
      <c r="D742" s="397">
        <f>_xlfn.XLOOKUP(C:C,Table1[for Import to Bank Register dropdown],Table1[for Pivot],0,0,1)</f>
        <v>0</v>
      </c>
      <c r="E742" s="403"/>
      <c r="F742" s="146">
        <f t="shared" si="22"/>
        <v>3333333</v>
      </c>
      <c r="G742" s="375">
        <f>G741+Bank3[[#This Row],[Money in/ (Money out)]]</f>
        <v>0</v>
      </c>
      <c r="I742" s="376">
        <f>IF(OR(C742="150 Directors advances", C742="120 accounts receivable", C742="720.2 Automobile - Insurance", C742="720.3 Automobile - License", C742="870.4 Rent - Insurance", C742="870.6 Rent - Property Tax", C742="870.7 Rent - Homeoffice", C742="870.9 Rent - Water"),
   0,
   IF(Dashboard!$F$5="Quick",
      IF(OR(C742="190 Automobile",C742="200 computer hardware",C742="210 Computer software",C742="220 Quickbooks software",C742="230 Office equipment",C742="240 Office furniture"),
         E742-(E742/(1+Dashboard!$F$4)),
         0
      ),
      IF(C742="750 Business promotion",
         E742-(E742/(1+4.793/100)),
         E742-(E742/(1+Dashboard!$F$4))
      )
   )
)</f>
        <v>0</v>
      </c>
      <c r="J742" s="26">
        <f>Bank3[[#This Row],[Money in/ (Money out)]]-Bank3[[#This Row],[GST/HST]]</f>
        <v>0</v>
      </c>
      <c r="L742" s="23">
        <f t="shared" si="23"/>
        <v>0</v>
      </c>
    </row>
    <row r="743" spans="4:12" x14ac:dyDescent="0.2">
      <c r="D743" s="397">
        <f>_xlfn.XLOOKUP(C:C,Table1[for Import to Bank Register dropdown],Table1[for Pivot],0,0,1)</f>
        <v>0</v>
      </c>
      <c r="E743" s="403"/>
      <c r="F743" s="146">
        <f t="shared" si="22"/>
        <v>3333333</v>
      </c>
      <c r="G743" s="375">
        <f>G742+Bank3[[#This Row],[Money in/ (Money out)]]</f>
        <v>0</v>
      </c>
      <c r="I743" s="376">
        <f>IF(OR(C743="150 Directors advances", C743="120 accounts receivable", C743="720.2 Automobile - Insurance", C743="720.3 Automobile - License", C743="870.4 Rent - Insurance", C743="870.6 Rent - Property Tax", C743="870.7 Rent - Homeoffice", C743="870.9 Rent - Water"),
   0,
   IF(Dashboard!$F$5="Quick",
      IF(OR(C743="190 Automobile",C743="200 computer hardware",C743="210 Computer software",C743="220 Quickbooks software",C743="230 Office equipment",C743="240 Office furniture"),
         E743-(E743/(1+Dashboard!$F$4)),
         0
      ),
      IF(C743="750 Business promotion",
         E743-(E743/(1+4.793/100)),
         E743-(E743/(1+Dashboard!$F$4))
      )
   )
)</f>
        <v>0</v>
      </c>
      <c r="J743" s="26">
        <f>Bank3[[#This Row],[Money in/ (Money out)]]-Bank3[[#This Row],[GST/HST]]</f>
        <v>0</v>
      </c>
      <c r="L743" s="23">
        <f t="shared" si="23"/>
        <v>0</v>
      </c>
    </row>
    <row r="744" spans="4:12" x14ac:dyDescent="0.2">
      <c r="D744" s="397">
        <f>_xlfn.XLOOKUP(C:C,Table1[for Import to Bank Register dropdown],Table1[for Pivot],0,0,1)</f>
        <v>0</v>
      </c>
      <c r="E744" s="403"/>
      <c r="F744" s="146">
        <f t="shared" si="22"/>
        <v>3333333</v>
      </c>
      <c r="G744" s="375">
        <f>G743+Bank3[[#This Row],[Money in/ (Money out)]]</f>
        <v>0</v>
      </c>
      <c r="I744" s="376">
        <f>IF(OR(C744="150 Directors advances", C744="120 accounts receivable", C744="720.2 Automobile - Insurance", C744="720.3 Automobile - License", C744="870.4 Rent - Insurance", C744="870.6 Rent - Property Tax", C744="870.7 Rent - Homeoffice", C744="870.9 Rent - Water"),
   0,
   IF(Dashboard!$F$5="Quick",
      IF(OR(C744="190 Automobile",C744="200 computer hardware",C744="210 Computer software",C744="220 Quickbooks software",C744="230 Office equipment",C744="240 Office furniture"),
         E744-(E744/(1+Dashboard!$F$4)),
         0
      ),
      IF(C744="750 Business promotion",
         E744-(E744/(1+4.793/100)),
         E744-(E744/(1+Dashboard!$F$4))
      )
   )
)</f>
        <v>0</v>
      </c>
      <c r="J744" s="26">
        <f>Bank3[[#This Row],[Money in/ (Money out)]]-Bank3[[#This Row],[GST/HST]]</f>
        <v>0</v>
      </c>
      <c r="L744" s="23">
        <f t="shared" si="23"/>
        <v>0</v>
      </c>
    </row>
    <row r="745" spans="4:12" x14ac:dyDescent="0.2">
      <c r="D745" s="397">
        <f>_xlfn.XLOOKUP(C:C,Table1[for Import to Bank Register dropdown],Table1[for Pivot],0,0,1)</f>
        <v>0</v>
      </c>
      <c r="E745" s="403"/>
      <c r="F745" s="146">
        <f t="shared" si="22"/>
        <v>3333333</v>
      </c>
      <c r="G745" s="375">
        <f>G744+Bank3[[#This Row],[Money in/ (Money out)]]</f>
        <v>0</v>
      </c>
      <c r="I745" s="376">
        <f>IF(OR(C745="150 Directors advances", C745="120 accounts receivable", C745="720.2 Automobile - Insurance", C745="720.3 Automobile - License", C745="870.4 Rent - Insurance", C745="870.6 Rent - Property Tax", C745="870.7 Rent - Homeoffice", C745="870.9 Rent - Water"),
   0,
   IF(Dashboard!$F$5="Quick",
      IF(OR(C745="190 Automobile",C745="200 computer hardware",C745="210 Computer software",C745="220 Quickbooks software",C745="230 Office equipment",C745="240 Office furniture"),
         E745-(E745/(1+Dashboard!$F$4)),
         0
      ),
      IF(C745="750 Business promotion",
         E745-(E745/(1+4.793/100)),
         E745-(E745/(1+Dashboard!$F$4))
      )
   )
)</f>
        <v>0</v>
      </c>
      <c r="J745" s="26">
        <f>Bank3[[#This Row],[Money in/ (Money out)]]-Bank3[[#This Row],[GST/HST]]</f>
        <v>0</v>
      </c>
      <c r="L745" s="23">
        <f t="shared" si="23"/>
        <v>0</v>
      </c>
    </row>
    <row r="746" spans="4:12" x14ac:dyDescent="0.2">
      <c r="D746" s="397">
        <f>_xlfn.XLOOKUP(C:C,Table1[for Import to Bank Register dropdown],Table1[for Pivot],0,0,1)</f>
        <v>0</v>
      </c>
      <c r="E746" s="403"/>
      <c r="F746" s="146">
        <f t="shared" si="22"/>
        <v>3333333</v>
      </c>
      <c r="G746" s="375">
        <f>G745+Bank3[[#This Row],[Money in/ (Money out)]]</f>
        <v>0</v>
      </c>
      <c r="I746" s="376">
        <f>IF(OR(C746="150 Directors advances", C746="120 accounts receivable", C746="720.2 Automobile - Insurance", C746="720.3 Automobile - License", C746="870.4 Rent - Insurance", C746="870.6 Rent - Property Tax", C746="870.7 Rent - Homeoffice", C746="870.9 Rent - Water"),
   0,
   IF(Dashboard!$F$5="Quick",
      IF(OR(C746="190 Automobile",C746="200 computer hardware",C746="210 Computer software",C746="220 Quickbooks software",C746="230 Office equipment",C746="240 Office furniture"),
         E746-(E746/(1+Dashboard!$F$4)),
         0
      ),
      IF(C746="750 Business promotion",
         E746-(E746/(1+4.793/100)),
         E746-(E746/(1+Dashboard!$F$4))
      )
   )
)</f>
        <v>0</v>
      </c>
      <c r="J746" s="26">
        <f>Bank3[[#This Row],[Money in/ (Money out)]]-Bank3[[#This Row],[GST/HST]]</f>
        <v>0</v>
      </c>
      <c r="L746" s="23">
        <f t="shared" si="23"/>
        <v>0</v>
      </c>
    </row>
    <row r="747" spans="4:12" x14ac:dyDescent="0.2">
      <c r="D747" s="397">
        <f>_xlfn.XLOOKUP(C:C,Table1[for Import to Bank Register dropdown],Table1[for Pivot],0,0,1)</f>
        <v>0</v>
      </c>
      <c r="E747" s="403"/>
      <c r="F747" s="146">
        <f t="shared" si="22"/>
        <v>3333333</v>
      </c>
      <c r="G747" s="375">
        <f>G746+Bank3[[#This Row],[Money in/ (Money out)]]</f>
        <v>0</v>
      </c>
      <c r="I747" s="376">
        <f>IF(OR(C747="150 Directors advances", C747="120 accounts receivable", C747="720.2 Automobile - Insurance", C747="720.3 Automobile - License", C747="870.4 Rent - Insurance", C747="870.6 Rent - Property Tax", C747="870.7 Rent - Homeoffice", C747="870.9 Rent - Water"),
   0,
   IF(Dashboard!$F$5="Quick",
      IF(OR(C747="190 Automobile",C747="200 computer hardware",C747="210 Computer software",C747="220 Quickbooks software",C747="230 Office equipment",C747="240 Office furniture"),
         E747-(E747/(1+Dashboard!$F$4)),
         0
      ),
      IF(C747="750 Business promotion",
         E747-(E747/(1+4.793/100)),
         E747-(E747/(1+Dashboard!$F$4))
      )
   )
)</f>
        <v>0</v>
      </c>
      <c r="J747" s="26">
        <f>Bank3[[#This Row],[Money in/ (Money out)]]-Bank3[[#This Row],[GST/HST]]</f>
        <v>0</v>
      </c>
      <c r="L747" s="23">
        <f t="shared" si="23"/>
        <v>0</v>
      </c>
    </row>
    <row r="748" spans="4:12" x14ac:dyDescent="0.2">
      <c r="D748" s="397">
        <f>_xlfn.XLOOKUP(C:C,Table1[for Import to Bank Register dropdown],Table1[for Pivot],0,0,1)</f>
        <v>0</v>
      </c>
      <c r="E748" s="403"/>
      <c r="F748" s="146">
        <f t="shared" si="22"/>
        <v>3333333</v>
      </c>
      <c r="G748" s="375">
        <f>G747+Bank3[[#This Row],[Money in/ (Money out)]]</f>
        <v>0</v>
      </c>
      <c r="I748" s="376">
        <f>IF(OR(C748="150 Directors advances", C748="120 accounts receivable", C748="720.2 Automobile - Insurance", C748="720.3 Automobile - License", C748="870.4 Rent - Insurance", C748="870.6 Rent - Property Tax", C748="870.7 Rent - Homeoffice", C748="870.9 Rent - Water"),
   0,
   IF(Dashboard!$F$5="Quick",
      IF(OR(C748="190 Automobile",C748="200 computer hardware",C748="210 Computer software",C748="220 Quickbooks software",C748="230 Office equipment",C748="240 Office furniture"),
         E748-(E748/(1+Dashboard!$F$4)),
         0
      ),
      IF(C748="750 Business promotion",
         E748-(E748/(1+4.793/100)),
         E748-(E748/(1+Dashboard!$F$4))
      )
   )
)</f>
        <v>0</v>
      </c>
      <c r="J748" s="26">
        <f>Bank3[[#This Row],[Money in/ (Money out)]]-Bank3[[#This Row],[GST/HST]]</f>
        <v>0</v>
      </c>
      <c r="L748" s="23">
        <f t="shared" si="23"/>
        <v>0</v>
      </c>
    </row>
    <row r="749" spans="4:12" x14ac:dyDescent="0.2">
      <c r="D749" s="397">
        <f>_xlfn.XLOOKUP(C:C,Table1[for Import to Bank Register dropdown],Table1[for Pivot],0,0,1)</f>
        <v>0</v>
      </c>
      <c r="E749" s="403"/>
      <c r="F749" s="146">
        <f t="shared" si="22"/>
        <v>3333333</v>
      </c>
      <c r="G749" s="375">
        <f>G748+Bank3[[#This Row],[Money in/ (Money out)]]</f>
        <v>0</v>
      </c>
      <c r="I749" s="376">
        <f>IF(OR(C749="150 Directors advances", C749="120 accounts receivable", C749="720.2 Automobile - Insurance", C749="720.3 Automobile - License", C749="870.4 Rent - Insurance", C749="870.6 Rent - Property Tax", C749="870.7 Rent - Homeoffice", C749="870.9 Rent - Water"),
   0,
   IF(Dashboard!$F$5="Quick",
      IF(OR(C749="190 Automobile",C749="200 computer hardware",C749="210 Computer software",C749="220 Quickbooks software",C749="230 Office equipment",C749="240 Office furniture"),
         E749-(E749/(1+Dashboard!$F$4)),
         0
      ),
      IF(C749="750 Business promotion",
         E749-(E749/(1+4.793/100)),
         E749-(E749/(1+Dashboard!$F$4))
      )
   )
)</f>
        <v>0</v>
      </c>
      <c r="J749" s="26">
        <f>Bank3[[#This Row],[Money in/ (Money out)]]-Bank3[[#This Row],[GST/HST]]</f>
        <v>0</v>
      </c>
      <c r="L749" s="23">
        <f t="shared" si="23"/>
        <v>0</v>
      </c>
    </row>
    <row r="750" spans="4:12" x14ac:dyDescent="0.2">
      <c r="D750" s="397">
        <f>_xlfn.XLOOKUP(C:C,Table1[for Import to Bank Register dropdown],Table1[for Pivot],0,0,1)</f>
        <v>0</v>
      </c>
      <c r="E750" s="403"/>
      <c r="F750" s="146">
        <f t="shared" si="22"/>
        <v>3333333</v>
      </c>
      <c r="G750" s="375">
        <f>G749+Bank3[[#This Row],[Money in/ (Money out)]]</f>
        <v>0</v>
      </c>
      <c r="I750" s="376">
        <f>IF(OR(C750="150 Directors advances", C750="120 accounts receivable", C750="720.2 Automobile - Insurance", C750="720.3 Automobile - License", C750="870.4 Rent - Insurance", C750="870.6 Rent - Property Tax", C750="870.7 Rent - Homeoffice", C750="870.9 Rent - Water"),
   0,
   IF(Dashboard!$F$5="Quick",
      IF(OR(C750="190 Automobile",C750="200 computer hardware",C750="210 Computer software",C750="220 Quickbooks software",C750="230 Office equipment",C750="240 Office furniture"),
         E750-(E750/(1+Dashboard!$F$4)),
         0
      ),
      IF(C750="750 Business promotion",
         E750-(E750/(1+4.793/100)),
         E750-(E750/(1+Dashboard!$F$4))
      )
   )
)</f>
        <v>0</v>
      </c>
      <c r="J750" s="26">
        <f>Bank3[[#This Row],[Money in/ (Money out)]]-Bank3[[#This Row],[GST/HST]]</f>
        <v>0</v>
      </c>
      <c r="L750" s="23">
        <f t="shared" si="23"/>
        <v>0</v>
      </c>
    </row>
    <row r="751" spans="4:12" x14ac:dyDescent="0.2">
      <c r="D751" s="397">
        <f>_xlfn.XLOOKUP(C:C,Table1[for Import to Bank Register dropdown],Table1[for Pivot],0,0,1)</f>
        <v>0</v>
      </c>
      <c r="E751" s="403"/>
      <c r="F751" s="146">
        <f t="shared" si="22"/>
        <v>3333333</v>
      </c>
      <c r="G751" s="375">
        <f>G750+Bank3[[#This Row],[Money in/ (Money out)]]</f>
        <v>0</v>
      </c>
      <c r="I751" s="376">
        <f>IF(OR(C751="150 Directors advances", C751="120 accounts receivable", C751="720.2 Automobile - Insurance", C751="720.3 Automobile - License", C751="870.4 Rent - Insurance", C751="870.6 Rent - Property Tax", C751="870.7 Rent - Homeoffice", C751="870.9 Rent - Water"),
   0,
   IF(Dashboard!$F$5="Quick",
      IF(OR(C751="190 Automobile",C751="200 computer hardware",C751="210 Computer software",C751="220 Quickbooks software",C751="230 Office equipment",C751="240 Office furniture"),
         E751-(E751/(1+Dashboard!$F$4)),
         0
      ),
      IF(C751="750 Business promotion",
         E751-(E751/(1+4.793/100)),
         E751-(E751/(1+Dashboard!$F$4))
      )
   )
)</f>
        <v>0</v>
      </c>
      <c r="J751" s="26">
        <f>Bank3[[#This Row],[Money in/ (Money out)]]-Bank3[[#This Row],[GST/HST]]</f>
        <v>0</v>
      </c>
      <c r="L751" s="23">
        <f t="shared" si="23"/>
        <v>0</v>
      </c>
    </row>
    <row r="752" spans="4:12" x14ac:dyDescent="0.2">
      <c r="D752" s="397">
        <f>_xlfn.XLOOKUP(C:C,Table1[for Import to Bank Register dropdown],Table1[for Pivot],0,0,1)</f>
        <v>0</v>
      </c>
      <c r="E752" s="403"/>
      <c r="F752" s="146">
        <f t="shared" si="22"/>
        <v>3333333</v>
      </c>
      <c r="G752" s="375">
        <f>G751+Bank3[[#This Row],[Money in/ (Money out)]]</f>
        <v>0</v>
      </c>
      <c r="I752" s="376">
        <f>IF(OR(C752="150 Directors advances", C752="120 accounts receivable", C752="720.2 Automobile - Insurance", C752="720.3 Automobile - License", C752="870.4 Rent - Insurance", C752="870.6 Rent - Property Tax", C752="870.7 Rent - Homeoffice", C752="870.9 Rent - Water"),
   0,
   IF(Dashboard!$F$5="Quick",
      IF(OR(C752="190 Automobile",C752="200 computer hardware",C752="210 Computer software",C752="220 Quickbooks software",C752="230 Office equipment",C752="240 Office furniture"),
         E752-(E752/(1+Dashboard!$F$4)),
         0
      ),
      IF(C752="750 Business promotion",
         E752-(E752/(1+4.793/100)),
         E752-(E752/(1+Dashboard!$F$4))
      )
   )
)</f>
        <v>0</v>
      </c>
      <c r="J752" s="26">
        <f>Bank3[[#This Row],[Money in/ (Money out)]]-Bank3[[#This Row],[GST/HST]]</f>
        <v>0</v>
      </c>
      <c r="L752" s="23">
        <f t="shared" si="23"/>
        <v>0</v>
      </c>
    </row>
    <row r="753" spans="4:12" x14ac:dyDescent="0.2">
      <c r="D753" s="397">
        <f>_xlfn.XLOOKUP(C:C,Table1[for Import to Bank Register dropdown],Table1[for Pivot],0,0,1)</f>
        <v>0</v>
      </c>
      <c r="E753" s="403"/>
      <c r="F753" s="146">
        <f t="shared" si="22"/>
        <v>3333333</v>
      </c>
      <c r="G753" s="375">
        <f>G752+Bank3[[#This Row],[Money in/ (Money out)]]</f>
        <v>0</v>
      </c>
      <c r="I753" s="376">
        <f>IF(OR(C753="150 Directors advances", C753="120 accounts receivable", C753="720.2 Automobile - Insurance", C753="720.3 Automobile - License", C753="870.4 Rent - Insurance", C753="870.6 Rent - Property Tax", C753="870.7 Rent - Homeoffice", C753="870.9 Rent - Water"),
   0,
   IF(Dashboard!$F$5="Quick",
      IF(OR(C753="190 Automobile",C753="200 computer hardware",C753="210 Computer software",C753="220 Quickbooks software",C753="230 Office equipment",C753="240 Office furniture"),
         E753-(E753/(1+Dashboard!$F$4)),
         0
      ),
      IF(C753="750 Business promotion",
         E753-(E753/(1+4.793/100)),
         E753-(E753/(1+Dashboard!$F$4))
      )
   )
)</f>
        <v>0</v>
      </c>
      <c r="J753" s="26">
        <f>Bank3[[#This Row],[Money in/ (Money out)]]-Bank3[[#This Row],[GST/HST]]</f>
        <v>0</v>
      </c>
      <c r="L753" s="23">
        <f t="shared" si="23"/>
        <v>0</v>
      </c>
    </row>
    <row r="754" spans="4:12" x14ac:dyDescent="0.2">
      <c r="D754" s="397">
        <f>_xlfn.XLOOKUP(C:C,Table1[for Import to Bank Register dropdown],Table1[for Pivot],0,0,1)</f>
        <v>0</v>
      </c>
      <c r="E754" s="403"/>
      <c r="F754" s="146">
        <f t="shared" si="22"/>
        <v>3333333</v>
      </c>
      <c r="G754" s="375">
        <f>G753+Bank3[[#This Row],[Money in/ (Money out)]]</f>
        <v>0</v>
      </c>
      <c r="I754" s="376">
        <f>IF(OR(C754="150 Directors advances", C754="120 accounts receivable", C754="720.2 Automobile - Insurance", C754="720.3 Automobile - License", C754="870.4 Rent - Insurance", C754="870.6 Rent - Property Tax", C754="870.7 Rent - Homeoffice", C754="870.9 Rent - Water"),
   0,
   IF(Dashboard!$F$5="Quick",
      IF(OR(C754="190 Automobile",C754="200 computer hardware",C754="210 Computer software",C754="220 Quickbooks software",C754="230 Office equipment",C754="240 Office furniture"),
         E754-(E754/(1+Dashboard!$F$4)),
         0
      ),
      IF(C754="750 Business promotion",
         E754-(E754/(1+4.793/100)),
         E754-(E754/(1+Dashboard!$F$4))
      )
   )
)</f>
        <v>0</v>
      </c>
      <c r="J754" s="26">
        <f>Bank3[[#This Row],[Money in/ (Money out)]]-Bank3[[#This Row],[GST/HST]]</f>
        <v>0</v>
      </c>
      <c r="L754" s="23">
        <f t="shared" si="23"/>
        <v>0</v>
      </c>
    </row>
    <row r="755" spans="4:12" x14ac:dyDescent="0.2">
      <c r="D755" s="397">
        <f>_xlfn.XLOOKUP(C:C,Table1[for Import to Bank Register dropdown],Table1[for Pivot],0,0,1)</f>
        <v>0</v>
      </c>
      <c r="E755" s="403"/>
      <c r="F755" s="146">
        <f t="shared" si="22"/>
        <v>3333333</v>
      </c>
      <c r="G755" s="375">
        <f>G754+Bank3[[#This Row],[Money in/ (Money out)]]</f>
        <v>0</v>
      </c>
      <c r="I755" s="376">
        <f>IF(OR(C755="150 Directors advances", C755="120 accounts receivable", C755="720.2 Automobile - Insurance", C755="720.3 Automobile - License", C755="870.4 Rent - Insurance", C755="870.6 Rent - Property Tax", C755="870.7 Rent - Homeoffice", C755="870.9 Rent - Water"),
   0,
   IF(Dashboard!$F$5="Quick",
      IF(OR(C755="190 Automobile",C755="200 computer hardware",C755="210 Computer software",C755="220 Quickbooks software",C755="230 Office equipment",C755="240 Office furniture"),
         E755-(E755/(1+Dashboard!$F$4)),
         0
      ),
      IF(C755="750 Business promotion",
         E755-(E755/(1+4.793/100)),
         E755-(E755/(1+Dashboard!$F$4))
      )
   )
)</f>
        <v>0</v>
      </c>
      <c r="J755" s="26">
        <f>Bank3[[#This Row],[Money in/ (Money out)]]-Bank3[[#This Row],[GST/HST]]</f>
        <v>0</v>
      </c>
      <c r="L755" s="23">
        <f t="shared" si="23"/>
        <v>0</v>
      </c>
    </row>
    <row r="756" spans="4:12" x14ac:dyDescent="0.2">
      <c r="D756" s="397">
        <f>_xlfn.XLOOKUP(C:C,Table1[for Import to Bank Register dropdown],Table1[for Pivot],0,0,1)</f>
        <v>0</v>
      </c>
      <c r="E756" s="403"/>
      <c r="F756" s="146">
        <f t="shared" si="22"/>
        <v>3333333</v>
      </c>
      <c r="G756" s="375">
        <f>G755+Bank3[[#This Row],[Money in/ (Money out)]]</f>
        <v>0</v>
      </c>
      <c r="I756" s="376">
        <f>IF(OR(C756="150 Directors advances", C756="120 accounts receivable", C756="720.2 Automobile - Insurance", C756="720.3 Automobile - License", C756="870.4 Rent - Insurance", C756="870.6 Rent - Property Tax", C756="870.7 Rent - Homeoffice", C756="870.9 Rent - Water"),
   0,
   IF(Dashboard!$F$5="Quick",
      IF(OR(C756="190 Automobile",C756="200 computer hardware",C756="210 Computer software",C756="220 Quickbooks software",C756="230 Office equipment",C756="240 Office furniture"),
         E756-(E756/(1+Dashboard!$F$4)),
         0
      ),
      IF(C756="750 Business promotion",
         E756-(E756/(1+4.793/100)),
         E756-(E756/(1+Dashboard!$F$4))
      )
   )
)</f>
        <v>0</v>
      </c>
      <c r="J756" s="26">
        <f>Bank3[[#This Row],[Money in/ (Money out)]]-Bank3[[#This Row],[GST/HST]]</f>
        <v>0</v>
      </c>
      <c r="L756" s="23">
        <f t="shared" si="23"/>
        <v>0</v>
      </c>
    </row>
    <row r="757" spans="4:12" x14ac:dyDescent="0.2">
      <c r="D757" s="397">
        <f>_xlfn.XLOOKUP(C:C,Table1[for Import to Bank Register dropdown],Table1[for Pivot],0,0,1)</f>
        <v>0</v>
      </c>
      <c r="E757" s="403"/>
      <c r="F757" s="146">
        <f t="shared" si="22"/>
        <v>3333333</v>
      </c>
      <c r="G757" s="375">
        <f>G756+Bank3[[#This Row],[Money in/ (Money out)]]</f>
        <v>0</v>
      </c>
      <c r="I757" s="376">
        <f>IF(OR(C757="150 Directors advances", C757="120 accounts receivable", C757="720.2 Automobile - Insurance", C757="720.3 Automobile - License", C757="870.4 Rent - Insurance", C757="870.6 Rent - Property Tax", C757="870.7 Rent - Homeoffice", C757="870.9 Rent - Water"),
   0,
   IF(Dashboard!$F$5="Quick",
      IF(OR(C757="190 Automobile",C757="200 computer hardware",C757="210 Computer software",C757="220 Quickbooks software",C757="230 Office equipment",C757="240 Office furniture"),
         E757-(E757/(1+Dashboard!$F$4)),
         0
      ),
      IF(C757="750 Business promotion",
         E757-(E757/(1+4.793/100)),
         E757-(E757/(1+Dashboard!$F$4))
      )
   )
)</f>
        <v>0</v>
      </c>
      <c r="J757" s="26">
        <f>Bank3[[#This Row],[Money in/ (Money out)]]-Bank3[[#This Row],[GST/HST]]</f>
        <v>0</v>
      </c>
      <c r="L757" s="23">
        <f t="shared" si="23"/>
        <v>0</v>
      </c>
    </row>
    <row r="758" spans="4:12" x14ac:dyDescent="0.2">
      <c r="D758" s="397">
        <f>_xlfn.XLOOKUP(C:C,Table1[for Import to Bank Register dropdown],Table1[for Pivot],0,0,1)</f>
        <v>0</v>
      </c>
      <c r="E758" s="403"/>
      <c r="F758" s="146">
        <f t="shared" si="22"/>
        <v>3333333</v>
      </c>
      <c r="G758" s="375">
        <f>G757+Bank3[[#This Row],[Money in/ (Money out)]]</f>
        <v>0</v>
      </c>
      <c r="I758" s="376">
        <f>IF(OR(C758="150 Directors advances", C758="120 accounts receivable", C758="720.2 Automobile - Insurance", C758="720.3 Automobile - License", C758="870.4 Rent - Insurance", C758="870.6 Rent - Property Tax", C758="870.7 Rent - Homeoffice", C758="870.9 Rent - Water"),
   0,
   IF(Dashboard!$F$5="Quick",
      IF(OR(C758="190 Automobile",C758="200 computer hardware",C758="210 Computer software",C758="220 Quickbooks software",C758="230 Office equipment",C758="240 Office furniture"),
         E758-(E758/(1+Dashboard!$F$4)),
         0
      ),
      IF(C758="750 Business promotion",
         E758-(E758/(1+4.793/100)),
         E758-(E758/(1+Dashboard!$F$4))
      )
   )
)</f>
        <v>0</v>
      </c>
      <c r="J758" s="26">
        <f>Bank3[[#This Row],[Money in/ (Money out)]]-Bank3[[#This Row],[GST/HST]]</f>
        <v>0</v>
      </c>
      <c r="L758" s="23">
        <f t="shared" si="23"/>
        <v>0</v>
      </c>
    </row>
    <row r="759" spans="4:12" x14ac:dyDescent="0.2">
      <c r="D759" s="397">
        <f>_xlfn.XLOOKUP(C:C,Table1[for Import to Bank Register dropdown],Table1[for Pivot],0,0,1)</f>
        <v>0</v>
      </c>
      <c r="E759" s="403"/>
      <c r="F759" s="146">
        <f t="shared" si="22"/>
        <v>3333333</v>
      </c>
      <c r="G759" s="375">
        <f>G758+Bank3[[#This Row],[Money in/ (Money out)]]</f>
        <v>0</v>
      </c>
      <c r="I759" s="376">
        <f>IF(OR(C759="150 Directors advances", C759="120 accounts receivable", C759="720.2 Automobile - Insurance", C759="720.3 Automobile - License", C759="870.4 Rent - Insurance", C759="870.6 Rent - Property Tax", C759="870.7 Rent - Homeoffice", C759="870.9 Rent - Water"),
   0,
   IF(Dashboard!$F$5="Quick",
      IF(OR(C759="190 Automobile",C759="200 computer hardware",C759="210 Computer software",C759="220 Quickbooks software",C759="230 Office equipment",C759="240 Office furniture"),
         E759-(E759/(1+Dashboard!$F$4)),
         0
      ),
      IF(C759="750 Business promotion",
         E759-(E759/(1+4.793/100)),
         E759-(E759/(1+Dashboard!$F$4))
      )
   )
)</f>
        <v>0</v>
      </c>
      <c r="J759" s="26">
        <f>Bank3[[#This Row],[Money in/ (Money out)]]-Bank3[[#This Row],[GST/HST]]</f>
        <v>0</v>
      </c>
      <c r="L759" s="23">
        <f t="shared" si="23"/>
        <v>0</v>
      </c>
    </row>
    <row r="760" spans="4:12" x14ac:dyDescent="0.2">
      <c r="D760" s="397">
        <f>_xlfn.XLOOKUP(C:C,Table1[for Import to Bank Register dropdown],Table1[for Pivot],0,0,1)</f>
        <v>0</v>
      </c>
      <c r="E760" s="403"/>
      <c r="F760" s="146">
        <f t="shared" si="22"/>
        <v>3333333</v>
      </c>
      <c r="G760" s="375">
        <f>G759+Bank3[[#This Row],[Money in/ (Money out)]]</f>
        <v>0</v>
      </c>
      <c r="I760" s="376">
        <f>IF(OR(C760="150 Directors advances", C760="120 accounts receivable", C760="720.2 Automobile - Insurance", C760="720.3 Automobile - License", C760="870.4 Rent - Insurance", C760="870.6 Rent - Property Tax", C760="870.7 Rent - Homeoffice", C760="870.9 Rent - Water"),
   0,
   IF(Dashboard!$F$5="Quick",
      IF(OR(C760="190 Automobile",C760="200 computer hardware",C760="210 Computer software",C760="220 Quickbooks software",C760="230 Office equipment",C760="240 Office furniture"),
         E760-(E760/(1+Dashboard!$F$4)),
         0
      ),
      IF(C760="750 Business promotion",
         E760-(E760/(1+4.793/100)),
         E760-(E760/(1+Dashboard!$F$4))
      )
   )
)</f>
        <v>0</v>
      </c>
      <c r="J760" s="26">
        <f>Bank3[[#This Row],[Money in/ (Money out)]]-Bank3[[#This Row],[GST/HST]]</f>
        <v>0</v>
      </c>
      <c r="L760" s="23">
        <f t="shared" si="23"/>
        <v>0</v>
      </c>
    </row>
    <row r="761" spans="4:12" x14ac:dyDescent="0.2">
      <c r="D761" s="397">
        <f>_xlfn.XLOOKUP(C:C,Table1[for Import to Bank Register dropdown],Table1[for Pivot],0,0,1)</f>
        <v>0</v>
      </c>
      <c r="E761" s="403"/>
      <c r="F761" s="146">
        <f t="shared" si="22"/>
        <v>3333333</v>
      </c>
      <c r="G761" s="375">
        <f>G760+Bank3[[#This Row],[Money in/ (Money out)]]</f>
        <v>0</v>
      </c>
      <c r="I761" s="376">
        <f>IF(OR(C761="150 Directors advances", C761="120 accounts receivable", C761="720.2 Automobile - Insurance", C761="720.3 Automobile - License", C761="870.4 Rent - Insurance", C761="870.6 Rent - Property Tax", C761="870.7 Rent - Homeoffice", C761="870.9 Rent - Water"),
   0,
   IF(Dashboard!$F$5="Quick",
      IF(OR(C761="190 Automobile",C761="200 computer hardware",C761="210 Computer software",C761="220 Quickbooks software",C761="230 Office equipment",C761="240 Office furniture"),
         E761-(E761/(1+Dashboard!$F$4)),
         0
      ),
      IF(C761="750 Business promotion",
         E761-(E761/(1+4.793/100)),
         E761-(E761/(1+Dashboard!$F$4))
      )
   )
)</f>
        <v>0</v>
      </c>
      <c r="J761" s="26">
        <f>Bank3[[#This Row],[Money in/ (Money out)]]-Bank3[[#This Row],[GST/HST]]</f>
        <v>0</v>
      </c>
      <c r="L761" s="23">
        <f t="shared" si="23"/>
        <v>0</v>
      </c>
    </row>
    <row r="762" spans="4:12" x14ac:dyDescent="0.2">
      <c r="D762" s="397">
        <f>_xlfn.XLOOKUP(C:C,Table1[for Import to Bank Register dropdown],Table1[for Pivot],0,0,1)</f>
        <v>0</v>
      </c>
      <c r="E762" s="403"/>
      <c r="F762" s="146">
        <f t="shared" si="22"/>
        <v>3333333</v>
      </c>
      <c r="G762" s="375">
        <f>G761+Bank3[[#This Row],[Money in/ (Money out)]]</f>
        <v>0</v>
      </c>
      <c r="I762" s="376">
        <f>IF(OR(C762="150 Directors advances", C762="120 accounts receivable", C762="720.2 Automobile - Insurance", C762="720.3 Automobile - License", C762="870.4 Rent - Insurance", C762="870.6 Rent - Property Tax", C762="870.7 Rent - Homeoffice", C762="870.9 Rent - Water"),
   0,
   IF(Dashboard!$F$5="Quick",
      IF(OR(C762="190 Automobile",C762="200 computer hardware",C762="210 Computer software",C762="220 Quickbooks software",C762="230 Office equipment",C762="240 Office furniture"),
         E762-(E762/(1+Dashboard!$F$4)),
         0
      ),
      IF(C762="750 Business promotion",
         E762-(E762/(1+4.793/100)),
         E762-(E762/(1+Dashboard!$F$4))
      )
   )
)</f>
        <v>0</v>
      </c>
      <c r="J762" s="26">
        <f>Bank3[[#This Row],[Money in/ (Money out)]]-Bank3[[#This Row],[GST/HST]]</f>
        <v>0</v>
      </c>
      <c r="L762" s="23">
        <f t="shared" si="23"/>
        <v>0</v>
      </c>
    </row>
    <row r="763" spans="4:12" x14ac:dyDescent="0.2">
      <c r="D763" s="397">
        <f>_xlfn.XLOOKUP(C:C,Table1[for Import to Bank Register dropdown],Table1[for Pivot],0,0,1)</f>
        <v>0</v>
      </c>
      <c r="E763" s="403"/>
      <c r="F763" s="146">
        <f t="shared" si="22"/>
        <v>3333333</v>
      </c>
      <c r="G763" s="375">
        <f>G762+Bank3[[#This Row],[Money in/ (Money out)]]</f>
        <v>0</v>
      </c>
      <c r="I763" s="376">
        <f>IF(OR(C763="150 Directors advances", C763="120 accounts receivable", C763="720.2 Automobile - Insurance", C763="720.3 Automobile - License", C763="870.4 Rent - Insurance", C763="870.6 Rent - Property Tax", C763="870.7 Rent - Homeoffice", C763="870.9 Rent - Water"),
   0,
   IF(Dashboard!$F$5="Quick",
      IF(OR(C763="190 Automobile",C763="200 computer hardware",C763="210 Computer software",C763="220 Quickbooks software",C763="230 Office equipment",C763="240 Office furniture"),
         E763-(E763/(1+Dashboard!$F$4)),
         0
      ),
      IF(C763="750 Business promotion",
         E763-(E763/(1+4.793/100)),
         E763-(E763/(1+Dashboard!$F$4))
      )
   )
)</f>
        <v>0</v>
      </c>
      <c r="J763" s="26">
        <f>Bank3[[#This Row],[Money in/ (Money out)]]-Bank3[[#This Row],[GST/HST]]</f>
        <v>0</v>
      </c>
      <c r="L763" s="23">
        <f t="shared" si="23"/>
        <v>0</v>
      </c>
    </row>
    <row r="764" spans="4:12" x14ac:dyDescent="0.2">
      <c r="D764" s="397">
        <f>_xlfn.XLOOKUP(C:C,Table1[for Import to Bank Register dropdown],Table1[for Pivot],0,0,1)</f>
        <v>0</v>
      </c>
      <c r="E764" s="403"/>
      <c r="F764" s="146">
        <f t="shared" si="22"/>
        <v>3333333</v>
      </c>
      <c r="G764" s="375">
        <f>G763+Bank3[[#This Row],[Money in/ (Money out)]]</f>
        <v>0</v>
      </c>
      <c r="I764" s="376">
        <f>IF(OR(C764="150 Directors advances", C764="120 accounts receivable", C764="720.2 Automobile - Insurance", C764="720.3 Automobile - License", C764="870.4 Rent - Insurance", C764="870.6 Rent - Property Tax", C764="870.7 Rent - Homeoffice", C764="870.9 Rent - Water"),
   0,
   IF(Dashboard!$F$5="Quick",
      IF(OR(C764="190 Automobile",C764="200 computer hardware",C764="210 Computer software",C764="220 Quickbooks software",C764="230 Office equipment",C764="240 Office furniture"),
         E764-(E764/(1+Dashboard!$F$4)),
         0
      ),
      IF(C764="750 Business promotion",
         E764-(E764/(1+4.793/100)),
         E764-(E764/(1+Dashboard!$F$4))
      )
   )
)</f>
        <v>0</v>
      </c>
      <c r="J764" s="26">
        <f>Bank3[[#This Row],[Money in/ (Money out)]]-Bank3[[#This Row],[GST/HST]]</f>
        <v>0</v>
      </c>
      <c r="L764" s="23">
        <f t="shared" si="23"/>
        <v>0</v>
      </c>
    </row>
    <row r="765" spans="4:12" x14ac:dyDescent="0.2">
      <c r="D765" s="397">
        <f>_xlfn.XLOOKUP(C:C,Table1[for Import to Bank Register dropdown],Table1[for Pivot],0,0,1)</f>
        <v>0</v>
      </c>
      <c r="E765" s="403"/>
      <c r="F765" s="146">
        <f t="shared" si="22"/>
        <v>3333333</v>
      </c>
      <c r="G765" s="375">
        <f>G764+Bank3[[#This Row],[Money in/ (Money out)]]</f>
        <v>0</v>
      </c>
      <c r="I765" s="376">
        <f>IF(OR(C765="150 Directors advances", C765="120 accounts receivable", C765="720.2 Automobile - Insurance", C765="720.3 Automobile - License", C765="870.4 Rent - Insurance", C765="870.6 Rent - Property Tax", C765="870.7 Rent - Homeoffice", C765="870.9 Rent - Water"),
   0,
   IF(Dashboard!$F$5="Quick",
      IF(OR(C765="190 Automobile",C765="200 computer hardware",C765="210 Computer software",C765="220 Quickbooks software",C765="230 Office equipment",C765="240 Office furniture"),
         E765-(E765/(1+Dashboard!$F$4)),
         0
      ),
      IF(C765="750 Business promotion",
         E765-(E765/(1+4.793/100)),
         E765-(E765/(1+Dashboard!$F$4))
      )
   )
)</f>
        <v>0</v>
      </c>
      <c r="J765" s="26">
        <f>Bank3[[#This Row],[Money in/ (Money out)]]-Bank3[[#This Row],[GST/HST]]</f>
        <v>0</v>
      </c>
      <c r="L765" s="23">
        <f t="shared" si="23"/>
        <v>0</v>
      </c>
    </row>
    <row r="766" spans="4:12" x14ac:dyDescent="0.2">
      <c r="D766" s="397">
        <f>_xlfn.XLOOKUP(C:C,Table1[for Import to Bank Register dropdown],Table1[for Pivot],0,0,1)</f>
        <v>0</v>
      </c>
      <c r="E766" s="403"/>
      <c r="F766" s="146">
        <f t="shared" si="22"/>
        <v>3333333</v>
      </c>
      <c r="G766" s="375">
        <f>G765+Bank3[[#This Row],[Money in/ (Money out)]]</f>
        <v>0</v>
      </c>
      <c r="I766" s="376">
        <f>IF(OR(C766="150 Directors advances", C766="120 accounts receivable", C766="720.2 Automobile - Insurance", C766="720.3 Automobile - License", C766="870.4 Rent - Insurance", C766="870.6 Rent - Property Tax", C766="870.7 Rent - Homeoffice", C766="870.9 Rent - Water"),
   0,
   IF(Dashboard!$F$5="Quick",
      IF(OR(C766="190 Automobile",C766="200 computer hardware",C766="210 Computer software",C766="220 Quickbooks software",C766="230 Office equipment",C766="240 Office furniture"),
         E766-(E766/(1+Dashboard!$F$4)),
         0
      ),
      IF(C766="750 Business promotion",
         E766-(E766/(1+4.793/100)),
         E766-(E766/(1+Dashboard!$F$4))
      )
   )
)</f>
        <v>0</v>
      </c>
      <c r="J766" s="26">
        <f>Bank3[[#This Row],[Money in/ (Money out)]]-Bank3[[#This Row],[GST/HST]]</f>
        <v>0</v>
      </c>
      <c r="L766" s="23">
        <f t="shared" si="23"/>
        <v>0</v>
      </c>
    </row>
    <row r="767" spans="4:12" x14ac:dyDescent="0.2">
      <c r="D767" s="397">
        <f>_xlfn.XLOOKUP(C:C,Table1[for Import to Bank Register dropdown],Table1[for Pivot],0,0,1)</f>
        <v>0</v>
      </c>
      <c r="E767" s="403"/>
      <c r="F767" s="146">
        <f t="shared" si="22"/>
        <v>3333333</v>
      </c>
      <c r="G767" s="375">
        <f>G766+Bank3[[#This Row],[Money in/ (Money out)]]</f>
        <v>0</v>
      </c>
      <c r="I767" s="376">
        <f>IF(OR(C767="150 Directors advances", C767="120 accounts receivable", C767="720.2 Automobile - Insurance", C767="720.3 Automobile - License", C767="870.4 Rent - Insurance", C767="870.6 Rent - Property Tax", C767="870.7 Rent - Homeoffice", C767="870.9 Rent - Water"),
   0,
   IF(Dashboard!$F$5="Quick",
      IF(OR(C767="190 Automobile",C767="200 computer hardware",C767="210 Computer software",C767="220 Quickbooks software",C767="230 Office equipment",C767="240 Office furniture"),
         E767-(E767/(1+Dashboard!$F$4)),
         0
      ),
      IF(C767="750 Business promotion",
         E767-(E767/(1+4.793/100)),
         E767-(E767/(1+Dashboard!$F$4))
      )
   )
)</f>
        <v>0</v>
      </c>
      <c r="J767" s="26">
        <f>Bank3[[#This Row],[Money in/ (Money out)]]-Bank3[[#This Row],[GST/HST]]</f>
        <v>0</v>
      </c>
      <c r="L767" s="23">
        <f t="shared" si="23"/>
        <v>0</v>
      </c>
    </row>
    <row r="768" spans="4:12" x14ac:dyDescent="0.2">
      <c r="D768" s="397">
        <f>_xlfn.XLOOKUP(C:C,Table1[for Import to Bank Register dropdown],Table1[for Pivot],0,0,1)</f>
        <v>0</v>
      </c>
      <c r="E768" s="403"/>
      <c r="F768" s="146">
        <f t="shared" si="22"/>
        <v>3333333</v>
      </c>
      <c r="G768" s="375">
        <f>G767+Bank3[[#This Row],[Money in/ (Money out)]]</f>
        <v>0</v>
      </c>
      <c r="I768" s="376">
        <f>IF(OR(C768="150 Directors advances", C768="120 accounts receivable", C768="720.2 Automobile - Insurance", C768="720.3 Automobile - License", C768="870.4 Rent - Insurance", C768="870.6 Rent - Property Tax", C768="870.7 Rent - Homeoffice", C768="870.9 Rent - Water"),
   0,
   IF(Dashboard!$F$5="Quick",
      IF(OR(C768="190 Automobile",C768="200 computer hardware",C768="210 Computer software",C768="220 Quickbooks software",C768="230 Office equipment",C768="240 Office furniture"),
         E768-(E768/(1+Dashboard!$F$4)),
         0
      ),
      IF(C768="750 Business promotion",
         E768-(E768/(1+4.793/100)),
         E768-(E768/(1+Dashboard!$F$4))
      )
   )
)</f>
        <v>0</v>
      </c>
      <c r="J768" s="26">
        <f>Bank3[[#This Row],[Money in/ (Money out)]]-Bank3[[#This Row],[GST/HST]]</f>
        <v>0</v>
      </c>
      <c r="L768" s="23">
        <f t="shared" si="23"/>
        <v>0</v>
      </c>
    </row>
    <row r="769" spans="4:12" x14ac:dyDescent="0.2">
      <c r="D769" s="397">
        <f>_xlfn.XLOOKUP(C:C,Table1[for Import to Bank Register dropdown],Table1[for Pivot],0,0,1)</f>
        <v>0</v>
      </c>
      <c r="E769" s="403"/>
      <c r="F769" s="146">
        <f t="shared" si="22"/>
        <v>3333333</v>
      </c>
      <c r="G769" s="375">
        <f>G768+Bank3[[#This Row],[Money in/ (Money out)]]</f>
        <v>0</v>
      </c>
      <c r="I769" s="376">
        <f>IF(OR(C769="150 Directors advances", C769="120 accounts receivable", C769="720.2 Automobile - Insurance", C769="720.3 Automobile - License", C769="870.4 Rent - Insurance", C769="870.6 Rent - Property Tax", C769="870.7 Rent - Homeoffice", C769="870.9 Rent - Water"),
   0,
   IF(Dashboard!$F$5="Quick",
      IF(OR(C769="190 Automobile",C769="200 computer hardware",C769="210 Computer software",C769="220 Quickbooks software",C769="230 Office equipment",C769="240 Office furniture"),
         E769-(E769/(1+Dashboard!$F$4)),
         0
      ),
      IF(C769="750 Business promotion",
         E769-(E769/(1+4.793/100)),
         E769-(E769/(1+Dashboard!$F$4))
      )
   )
)</f>
        <v>0</v>
      </c>
      <c r="J769" s="26">
        <f>Bank3[[#This Row],[Money in/ (Money out)]]-Bank3[[#This Row],[GST/HST]]</f>
        <v>0</v>
      </c>
      <c r="L769" s="23">
        <f t="shared" si="23"/>
        <v>0</v>
      </c>
    </row>
    <row r="770" spans="4:12" x14ac:dyDescent="0.2">
      <c r="D770" s="397">
        <f>_xlfn.XLOOKUP(C:C,Table1[for Import to Bank Register dropdown],Table1[for Pivot],0,0,1)</f>
        <v>0</v>
      </c>
      <c r="E770" s="403"/>
      <c r="F770" s="146">
        <f t="shared" si="22"/>
        <v>3333333</v>
      </c>
      <c r="G770" s="375">
        <f>G769+Bank3[[#This Row],[Money in/ (Money out)]]</f>
        <v>0</v>
      </c>
      <c r="I770" s="376">
        <f>IF(OR(C770="150 Directors advances", C770="120 accounts receivable", C770="720.2 Automobile - Insurance", C770="720.3 Automobile - License", C770="870.4 Rent - Insurance", C770="870.6 Rent - Property Tax", C770="870.7 Rent - Homeoffice", C770="870.9 Rent - Water"),
   0,
   IF(Dashboard!$F$5="Quick",
      IF(OR(C770="190 Automobile",C770="200 computer hardware",C770="210 Computer software",C770="220 Quickbooks software",C770="230 Office equipment",C770="240 Office furniture"),
         E770-(E770/(1+Dashboard!$F$4)),
         0
      ),
      IF(C770="750 Business promotion",
         E770-(E770/(1+4.793/100)),
         E770-(E770/(1+Dashboard!$F$4))
      )
   )
)</f>
        <v>0</v>
      </c>
      <c r="J770" s="26">
        <f>Bank3[[#This Row],[Money in/ (Money out)]]-Bank3[[#This Row],[GST/HST]]</f>
        <v>0</v>
      </c>
      <c r="L770" s="23">
        <f t="shared" si="23"/>
        <v>0</v>
      </c>
    </row>
    <row r="771" spans="4:12" x14ac:dyDescent="0.2">
      <c r="D771" s="397">
        <f>_xlfn.XLOOKUP(C:C,Table1[for Import to Bank Register dropdown],Table1[for Pivot],0,0,1)</f>
        <v>0</v>
      </c>
      <c r="E771" s="403"/>
      <c r="F771" s="146">
        <f t="shared" si="22"/>
        <v>3333333</v>
      </c>
      <c r="G771" s="375">
        <f>G770+Bank3[[#This Row],[Money in/ (Money out)]]</f>
        <v>0</v>
      </c>
      <c r="I771" s="376">
        <f>IF(OR(C771="150 Directors advances", C771="120 accounts receivable", C771="720.2 Automobile - Insurance", C771="720.3 Automobile - License", C771="870.4 Rent - Insurance", C771="870.6 Rent - Property Tax", C771="870.7 Rent - Homeoffice", C771="870.9 Rent - Water"),
   0,
   IF(Dashboard!$F$5="Quick",
      IF(OR(C771="190 Automobile",C771="200 computer hardware",C771="210 Computer software",C771="220 Quickbooks software",C771="230 Office equipment",C771="240 Office furniture"),
         E771-(E771/(1+Dashboard!$F$4)),
         0
      ),
      IF(C771="750 Business promotion",
         E771-(E771/(1+4.793/100)),
         E771-(E771/(1+Dashboard!$F$4))
      )
   )
)</f>
        <v>0</v>
      </c>
      <c r="J771" s="26">
        <f>Bank3[[#This Row],[Money in/ (Money out)]]-Bank3[[#This Row],[GST/HST]]</f>
        <v>0</v>
      </c>
      <c r="L771" s="23">
        <f t="shared" si="23"/>
        <v>0</v>
      </c>
    </row>
    <row r="772" spans="4:12" x14ac:dyDescent="0.2">
      <c r="D772" s="397">
        <f>_xlfn.XLOOKUP(C:C,Table1[for Import to Bank Register dropdown],Table1[for Pivot],0,0,1)</f>
        <v>0</v>
      </c>
      <c r="E772" s="403"/>
      <c r="F772" s="146">
        <f t="shared" si="22"/>
        <v>3333333</v>
      </c>
      <c r="G772" s="375">
        <f>G771+Bank3[[#This Row],[Money in/ (Money out)]]</f>
        <v>0</v>
      </c>
      <c r="I772" s="376">
        <f>IF(OR(C772="150 Directors advances", C772="120 accounts receivable", C772="720.2 Automobile - Insurance", C772="720.3 Automobile - License", C772="870.4 Rent - Insurance", C772="870.6 Rent - Property Tax", C772="870.7 Rent - Homeoffice", C772="870.9 Rent - Water"),
   0,
   IF(Dashboard!$F$5="Quick",
      IF(OR(C772="190 Automobile",C772="200 computer hardware",C772="210 Computer software",C772="220 Quickbooks software",C772="230 Office equipment",C772="240 Office furniture"),
         E772-(E772/(1+Dashboard!$F$4)),
         0
      ),
      IF(C772="750 Business promotion",
         E772-(E772/(1+4.793/100)),
         E772-(E772/(1+Dashboard!$F$4))
      )
   )
)</f>
        <v>0</v>
      </c>
      <c r="J772" s="26">
        <f>Bank3[[#This Row],[Money in/ (Money out)]]-Bank3[[#This Row],[GST/HST]]</f>
        <v>0</v>
      </c>
      <c r="L772" s="23">
        <f t="shared" si="23"/>
        <v>0</v>
      </c>
    </row>
    <row r="773" spans="4:12" x14ac:dyDescent="0.2">
      <c r="D773" s="397">
        <f>_xlfn.XLOOKUP(C:C,Table1[for Import to Bank Register dropdown],Table1[for Pivot],0,0,1)</f>
        <v>0</v>
      </c>
      <c r="E773" s="403"/>
      <c r="F773" s="146">
        <f t="shared" si="22"/>
        <v>3333333</v>
      </c>
      <c r="G773" s="375">
        <f>G772+Bank3[[#This Row],[Money in/ (Money out)]]</f>
        <v>0</v>
      </c>
      <c r="I773" s="376">
        <f>IF(OR(C773="150 Directors advances", C773="120 accounts receivable", C773="720.2 Automobile - Insurance", C773="720.3 Automobile - License", C773="870.4 Rent - Insurance", C773="870.6 Rent - Property Tax", C773="870.7 Rent - Homeoffice", C773="870.9 Rent - Water"),
   0,
   IF(Dashboard!$F$5="Quick",
      IF(OR(C773="190 Automobile",C773="200 computer hardware",C773="210 Computer software",C773="220 Quickbooks software",C773="230 Office equipment",C773="240 Office furniture"),
         E773-(E773/(1+Dashboard!$F$4)),
         0
      ),
      IF(C773="750 Business promotion",
         E773-(E773/(1+4.793/100)),
         E773-(E773/(1+Dashboard!$F$4))
      )
   )
)</f>
        <v>0</v>
      </c>
      <c r="J773" s="26">
        <f>Bank3[[#This Row],[Money in/ (Money out)]]-Bank3[[#This Row],[GST/HST]]</f>
        <v>0</v>
      </c>
      <c r="L773" s="23">
        <f t="shared" si="23"/>
        <v>0</v>
      </c>
    </row>
    <row r="774" spans="4:12" x14ac:dyDescent="0.2">
      <c r="D774" s="397">
        <f>_xlfn.XLOOKUP(C:C,Table1[for Import to Bank Register dropdown],Table1[for Pivot],0,0,1)</f>
        <v>0</v>
      </c>
      <c r="E774" s="403"/>
      <c r="F774" s="146">
        <f t="shared" ref="F774:F837" si="24">$E$2</f>
        <v>3333333</v>
      </c>
      <c r="G774" s="375">
        <f>G773+Bank3[[#This Row],[Money in/ (Money out)]]</f>
        <v>0</v>
      </c>
      <c r="I774" s="376">
        <f>IF(OR(C774="150 Directors advances", C774="120 accounts receivable", C774="720.2 Automobile - Insurance", C774="720.3 Automobile - License", C774="870.4 Rent - Insurance", C774="870.6 Rent - Property Tax", C774="870.7 Rent - Homeoffice", C774="870.9 Rent - Water"),
   0,
   IF(Dashboard!$F$5="Quick",
      IF(OR(C774="190 Automobile",C774="200 computer hardware",C774="210 Computer software",C774="220 Quickbooks software",C774="230 Office equipment",C774="240 Office furniture"),
         E774-(E774/(1+Dashboard!$F$4)),
         0
      ),
      IF(C774="750 Business promotion",
         E774-(E774/(1+4.793/100)),
         E774-(E774/(1+Dashboard!$F$4))
      )
   )
)</f>
        <v>0</v>
      </c>
      <c r="J774" s="26">
        <f>Bank3[[#This Row],[Money in/ (Money out)]]-Bank3[[#This Row],[GST/HST]]</f>
        <v>0</v>
      </c>
      <c r="L774" s="23">
        <f t="shared" si="23"/>
        <v>0</v>
      </c>
    </row>
    <row r="775" spans="4:12" x14ac:dyDescent="0.2">
      <c r="D775" s="397">
        <f>_xlfn.XLOOKUP(C:C,Table1[for Import to Bank Register dropdown],Table1[for Pivot],0,0,1)</f>
        <v>0</v>
      </c>
      <c r="E775" s="403"/>
      <c r="F775" s="146">
        <f t="shared" si="24"/>
        <v>3333333</v>
      </c>
      <c r="G775" s="375">
        <f>G774+Bank3[[#This Row],[Money in/ (Money out)]]</f>
        <v>0</v>
      </c>
      <c r="I775" s="376">
        <f>IF(OR(C775="150 Directors advances", C775="120 accounts receivable", C775="720.2 Automobile - Insurance", C775="720.3 Automobile - License", C775="870.4 Rent - Insurance", C775="870.6 Rent - Property Tax", C775="870.7 Rent - Homeoffice", C775="870.9 Rent - Water"),
   0,
   IF(Dashboard!$F$5="Quick",
      IF(OR(C775="190 Automobile",C775="200 computer hardware",C775="210 Computer software",C775="220 Quickbooks software",C775="230 Office equipment",C775="240 Office furniture"),
         E775-(E775/(1+Dashboard!$F$4)),
         0
      ),
      IF(C775="750 Business promotion",
         E775-(E775/(1+4.793/100)),
         E775-(E775/(1+Dashboard!$F$4))
      )
   )
)</f>
        <v>0</v>
      </c>
      <c r="J775" s="26">
        <f>Bank3[[#This Row],[Money in/ (Money out)]]-Bank3[[#This Row],[GST/HST]]</f>
        <v>0</v>
      </c>
      <c r="L775" s="23">
        <f t="shared" ref="L775:L838" si="25">$L$3</f>
        <v>0</v>
      </c>
    </row>
    <row r="776" spans="4:12" x14ac:dyDescent="0.2">
      <c r="D776" s="397">
        <f>_xlfn.XLOOKUP(C:C,Table1[for Import to Bank Register dropdown],Table1[for Pivot],0,0,1)</f>
        <v>0</v>
      </c>
      <c r="E776" s="403"/>
      <c r="F776" s="146">
        <f t="shared" si="24"/>
        <v>3333333</v>
      </c>
      <c r="G776" s="375">
        <f>G775+Bank3[[#This Row],[Money in/ (Money out)]]</f>
        <v>0</v>
      </c>
      <c r="I776" s="376">
        <f>IF(OR(C776="150 Directors advances", C776="120 accounts receivable", C776="720.2 Automobile - Insurance", C776="720.3 Automobile - License", C776="870.4 Rent - Insurance", C776="870.6 Rent - Property Tax", C776="870.7 Rent - Homeoffice", C776="870.9 Rent - Water"),
   0,
   IF(Dashboard!$F$5="Quick",
      IF(OR(C776="190 Automobile",C776="200 computer hardware",C776="210 Computer software",C776="220 Quickbooks software",C776="230 Office equipment",C776="240 Office furniture"),
         E776-(E776/(1+Dashboard!$F$4)),
         0
      ),
      IF(C776="750 Business promotion",
         E776-(E776/(1+4.793/100)),
         E776-(E776/(1+Dashboard!$F$4))
      )
   )
)</f>
        <v>0</v>
      </c>
      <c r="J776" s="26">
        <f>Bank3[[#This Row],[Money in/ (Money out)]]-Bank3[[#This Row],[GST/HST]]</f>
        <v>0</v>
      </c>
      <c r="L776" s="23">
        <f t="shared" si="25"/>
        <v>0</v>
      </c>
    </row>
    <row r="777" spans="4:12" x14ac:dyDescent="0.2">
      <c r="D777" s="397">
        <f>_xlfn.XLOOKUP(C:C,Table1[for Import to Bank Register dropdown],Table1[for Pivot],0,0,1)</f>
        <v>0</v>
      </c>
      <c r="E777" s="403"/>
      <c r="F777" s="146">
        <f t="shared" si="24"/>
        <v>3333333</v>
      </c>
      <c r="G777" s="375">
        <f>G776+Bank3[[#This Row],[Money in/ (Money out)]]</f>
        <v>0</v>
      </c>
      <c r="I777" s="376">
        <f>IF(OR(C777="150 Directors advances", C777="120 accounts receivable", C777="720.2 Automobile - Insurance", C777="720.3 Automobile - License", C777="870.4 Rent - Insurance", C777="870.6 Rent - Property Tax", C777="870.7 Rent - Homeoffice", C777="870.9 Rent - Water"),
   0,
   IF(Dashboard!$F$5="Quick",
      IF(OR(C777="190 Automobile",C777="200 computer hardware",C777="210 Computer software",C777="220 Quickbooks software",C777="230 Office equipment",C777="240 Office furniture"),
         E777-(E777/(1+Dashboard!$F$4)),
         0
      ),
      IF(C777="750 Business promotion",
         E777-(E777/(1+4.793/100)),
         E777-(E777/(1+Dashboard!$F$4))
      )
   )
)</f>
        <v>0</v>
      </c>
      <c r="J777" s="26">
        <f>Bank3[[#This Row],[Money in/ (Money out)]]-Bank3[[#This Row],[GST/HST]]</f>
        <v>0</v>
      </c>
      <c r="L777" s="23">
        <f t="shared" si="25"/>
        <v>0</v>
      </c>
    </row>
    <row r="778" spans="4:12" x14ac:dyDescent="0.2">
      <c r="D778" s="397">
        <f>_xlfn.XLOOKUP(C:C,Table1[for Import to Bank Register dropdown],Table1[for Pivot],0,0,1)</f>
        <v>0</v>
      </c>
      <c r="E778" s="403"/>
      <c r="F778" s="146">
        <f t="shared" si="24"/>
        <v>3333333</v>
      </c>
      <c r="G778" s="375">
        <f>G777+Bank3[[#This Row],[Money in/ (Money out)]]</f>
        <v>0</v>
      </c>
      <c r="I778" s="376">
        <f>IF(OR(C778="150 Directors advances", C778="120 accounts receivable", C778="720.2 Automobile - Insurance", C778="720.3 Automobile - License", C778="870.4 Rent - Insurance", C778="870.6 Rent - Property Tax", C778="870.7 Rent - Homeoffice", C778="870.9 Rent - Water"),
   0,
   IF(Dashboard!$F$5="Quick",
      IF(OR(C778="190 Automobile",C778="200 computer hardware",C778="210 Computer software",C778="220 Quickbooks software",C778="230 Office equipment",C778="240 Office furniture"),
         E778-(E778/(1+Dashboard!$F$4)),
         0
      ),
      IF(C778="750 Business promotion",
         E778-(E778/(1+4.793/100)),
         E778-(E778/(1+Dashboard!$F$4))
      )
   )
)</f>
        <v>0</v>
      </c>
      <c r="J778" s="26">
        <f>Bank3[[#This Row],[Money in/ (Money out)]]-Bank3[[#This Row],[GST/HST]]</f>
        <v>0</v>
      </c>
      <c r="L778" s="23">
        <f t="shared" si="25"/>
        <v>0</v>
      </c>
    </row>
    <row r="779" spans="4:12" x14ac:dyDescent="0.2">
      <c r="D779" s="397">
        <f>_xlfn.XLOOKUP(C:C,Table1[for Import to Bank Register dropdown],Table1[for Pivot],0,0,1)</f>
        <v>0</v>
      </c>
      <c r="E779" s="403"/>
      <c r="F779" s="146">
        <f t="shared" si="24"/>
        <v>3333333</v>
      </c>
      <c r="G779" s="375">
        <f>G778+Bank3[[#This Row],[Money in/ (Money out)]]</f>
        <v>0</v>
      </c>
      <c r="I779" s="376">
        <f>IF(OR(C779="150 Directors advances", C779="120 accounts receivable", C779="720.2 Automobile - Insurance", C779="720.3 Automobile - License", C779="870.4 Rent - Insurance", C779="870.6 Rent - Property Tax", C779="870.7 Rent - Homeoffice", C779="870.9 Rent - Water"),
   0,
   IF(Dashboard!$F$5="Quick",
      IF(OR(C779="190 Automobile",C779="200 computer hardware",C779="210 Computer software",C779="220 Quickbooks software",C779="230 Office equipment",C779="240 Office furniture"),
         E779-(E779/(1+Dashboard!$F$4)),
         0
      ),
      IF(C779="750 Business promotion",
         E779-(E779/(1+4.793/100)),
         E779-(E779/(1+Dashboard!$F$4))
      )
   )
)</f>
        <v>0</v>
      </c>
      <c r="J779" s="26">
        <f>Bank3[[#This Row],[Money in/ (Money out)]]-Bank3[[#This Row],[GST/HST]]</f>
        <v>0</v>
      </c>
      <c r="L779" s="23">
        <f t="shared" si="25"/>
        <v>0</v>
      </c>
    </row>
    <row r="780" spans="4:12" x14ac:dyDescent="0.2">
      <c r="D780" s="397">
        <f>_xlfn.XLOOKUP(C:C,Table1[for Import to Bank Register dropdown],Table1[for Pivot],0,0,1)</f>
        <v>0</v>
      </c>
      <c r="E780" s="403"/>
      <c r="F780" s="146">
        <f t="shared" si="24"/>
        <v>3333333</v>
      </c>
      <c r="G780" s="375">
        <f>G779+Bank3[[#This Row],[Money in/ (Money out)]]</f>
        <v>0</v>
      </c>
      <c r="I780" s="376">
        <f>IF(OR(C780="150 Directors advances", C780="120 accounts receivable", C780="720.2 Automobile - Insurance", C780="720.3 Automobile - License", C780="870.4 Rent - Insurance", C780="870.6 Rent - Property Tax", C780="870.7 Rent - Homeoffice", C780="870.9 Rent - Water"),
   0,
   IF(Dashboard!$F$5="Quick",
      IF(OR(C780="190 Automobile",C780="200 computer hardware",C780="210 Computer software",C780="220 Quickbooks software",C780="230 Office equipment",C780="240 Office furniture"),
         E780-(E780/(1+Dashboard!$F$4)),
         0
      ),
      IF(C780="750 Business promotion",
         E780-(E780/(1+4.793/100)),
         E780-(E780/(1+Dashboard!$F$4))
      )
   )
)</f>
        <v>0</v>
      </c>
      <c r="J780" s="26">
        <f>Bank3[[#This Row],[Money in/ (Money out)]]-Bank3[[#This Row],[GST/HST]]</f>
        <v>0</v>
      </c>
      <c r="L780" s="23">
        <f t="shared" si="25"/>
        <v>0</v>
      </c>
    </row>
    <row r="781" spans="4:12" x14ac:dyDescent="0.2">
      <c r="D781" s="397">
        <f>_xlfn.XLOOKUP(C:C,Table1[for Import to Bank Register dropdown],Table1[for Pivot],0,0,1)</f>
        <v>0</v>
      </c>
      <c r="E781" s="403"/>
      <c r="F781" s="146">
        <f t="shared" si="24"/>
        <v>3333333</v>
      </c>
      <c r="G781" s="375">
        <f>G780+Bank3[[#This Row],[Money in/ (Money out)]]</f>
        <v>0</v>
      </c>
      <c r="I781" s="376">
        <f>IF(OR(C781="150 Directors advances", C781="120 accounts receivable", C781="720.2 Automobile - Insurance", C781="720.3 Automobile - License", C781="870.4 Rent - Insurance", C781="870.6 Rent - Property Tax", C781="870.7 Rent - Homeoffice", C781="870.9 Rent - Water"),
   0,
   IF(Dashboard!$F$5="Quick",
      IF(OR(C781="190 Automobile",C781="200 computer hardware",C781="210 Computer software",C781="220 Quickbooks software",C781="230 Office equipment",C781="240 Office furniture"),
         E781-(E781/(1+Dashboard!$F$4)),
         0
      ),
      IF(C781="750 Business promotion",
         E781-(E781/(1+4.793/100)),
         E781-(E781/(1+Dashboard!$F$4))
      )
   )
)</f>
        <v>0</v>
      </c>
      <c r="J781" s="26">
        <f>Bank3[[#This Row],[Money in/ (Money out)]]-Bank3[[#This Row],[GST/HST]]</f>
        <v>0</v>
      </c>
      <c r="L781" s="23">
        <f t="shared" si="25"/>
        <v>0</v>
      </c>
    </row>
    <row r="782" spans="4:12" x14ac:dyDescent="0.2">
      <c r="D782" s="397">
        <f>_xlfn.XLOOKUP(C:C,Table1[for Import to Bank Register dropdown],Table1[for Pivot],0,0,1)</f>
        <v>0</v>
      </c>
      <c r="E782" s="403"/>
      <c r="F782" s="146">
        <f t="shared" si="24"/>
        <v>3333333</v>
      </c>
      <c r="G782" s="375">
        <f>G781+Bank3[[#This Row],[Money in/ (Money out)]]</f>
        <v>0</v>
      </c>
      <c r="I782" s="376">
        <f>IF(OR(C782="150 Directors advances", C782="120 accounts receivable", C782="720.2 Automobile - Insurance", C782="720.3 Automobile - License", C782="870.4 Rent - Insurance", C782="870.6 Rent - Property Tax", C782="870.7 Rent - Homeoffice", C782="870.9 Rent - Water"),
   0,
   IF(Dashboard!$F$5="Quick",
      IF(OR(C782="190 Automobile",C782="200 computer hardware",C782="210 Computer software",C782="220 Quickbooks software",C782="230 Office equipment",C782="240 Office furniture"),
         E782-(E782/(1+Dashboard!$F$4)),
         0
      ),
      IF(C782="750 Business promotion",
         E782-(E782/(1+4.793/100)),
         E782-(E782/(1+Dashboard!$F$4))
      )
   )
)</f>
        <v>0</v>
      </c>
      <c r="J782" s="26">
        <f>Bank3[[#This Row],[Money in/ (Money out)]]-Bank3[[#This Row],[GST/HST]]</f>
        <v>0</v>
      </c>
      <c r="L782" s="23">
        <f t="shared" si="25"/>
        <v>0</v>
      </c>
    </row>
    <row r="783" spans="4:12" x14ac:dyDescent="0.2">
      <c r="D783" s="397">
        <f>_xlfn.XLOOKUP(C:C,Table1[for Import to Bank Register dropdown],Table1[for Pivot],0,0,1)</f>
        <v>0</v>
      </c>
      <c r="E783" s="403"/>
      <c r="F783" s="146">
        <f t="shared" si="24"/>
        <v>3333333</v>
      </c>
      <c r="G783" s="375">
        <f>G782+Bank3[[#This Row],[Money in/ (Money out)]]</f>
        <v>0</v>
      </c>
      <c r="I783" s="376">
        <f>IF(OR(C783="150 Directors advances", C783="120 accounts receivable", C783="720.2 Automobile - Insurance", C783="720.3 Automobile - License", C783="870.4 Rent - Insurance", C783="870.6 Rent - Property Tax", C783="870.7 Rent - Homeoffice", C783="870.9 Rent - Water"),
   0,
   IF(Dashboard!$F$5="Quick",
      IF(OR(C783="190 Automobile",C783="200 computer hardware",C783="210 Computer software",C783="220 Quickbooks software",C783="230 Office equipment",C783="240 Office furniture"),
         E783-(E783/(1+Dashboard!$F$4)),
         0
      ),
      IF(C783="750 Business promotion",
         E783-(E783/(1+4.793/100)),
         E783-(E783/(1+Dashboard!$F$4))
      )
   )
)</f>
        <v>0</v>
      </c>
      <c r="J783" s="26">
        <f>Bank3[[#This Row],[Money in/ (Money out)]]-Bank3[[#This Row],[GST/HST]]</f>
        <v>0</v>
      </c>
      <c r="L783" s="23">
        <f t="shared" si="25"/>
        <v>0</v>
      </c>
    </row>
    <row r="784" spans="4:12" x14ac:dyDescent="0.2">
      <c r="D784" s="397">
        <f>_xlfn.XLOOKUP(C:C,Table1[for Import to Bank Register dropdown],Table1[for Pivot],0,0,1)</f>
        <v>0</v>
      </c>
      <c r="E784" s="403"/>
      <c r="F784" s="146">
        <f t="shared" si="24"/>
        <v>3333333</v>
      </c>
      <c r="G784" s="375">
        <f>G783+Bank3[[#This Row],[Money in/ (Money out)]]</f>
        <v>0</v>
      </c>
      <c r="I784" s="376">
        <f>IF(OR(C784="150 Directors advances", C784="120 accounts receivable", C784="720.2 Automobile - Insurance", C784="720.3 Automobile - License", C784="870.4 Rent - Insurance", C784="870.6 Rent - Property Tax", C784="870.7 Rent - Homeoffice", C784="870.9 Rent - Water"),
   0,
   IF(Dashboard!$F$5="Quick",
      IF(OR(C784="190 Automobile",C784="200 computer hardware",C784="210 Computer software",C784="220 Quickbooks software",C784="230 Office equipment",C784="240 Office furniture"),
         E784-(E784/(1+Dashboard!$F$4)),
         0
      ),
      IF(C784="750 Business promotion",
         E784-(E784/(1+4.793/100)),
         E784-(E784/(1+Dashboard!$F$4))
      )
   )
)</f>
        <v>0</v>
      </c>
      <c r="J784" s="26">
        <f>Bank3[[#This Row],[Money in/ (Money out)]]-Bank3[[#This Row],[GST/HST]]</f>
        <v>0</v>
      </c>
      <c r="L784" s="23">
        <f t="shared" si="25"/>
        <v>0</v>
      </c>
    </row>
    <row r="785" spans="4:12" x14ac:dyDescent="0.2">
      <c r="D785" s="397">
        <f>_xlfn.XLOOKUP(C:C,Table1[for Import to Bank Register dropdown],Table1[for Pivot],0,0,1)</f>
        <v>0</v>
      </c>
      <c r="E785" s="403"/>
      <c r="F785" s="146">
        <f t="shared" si="24"/>
        <v>3333333</v>
      </c>
      <c r="G785" s="375">
        <f>G784+Bank3[[#This Row],[Money in/ (Money out)]]</f>
        <v>0</v>
      </c>
      <c r="I785" s="376">
        <f>IF(OR(C785="150 Directors advances", C785="120 accounts receivable", C785="720.2 Automobile - Insurance", C785="720.3 Automobile - License", C785="870.4 Rent - Insurance", C785="870.6 Rent - Property Tax", C785="870.7 Rent - Homeoffice", C785="870.9 Rent - Water"),
   0,
   IF(Dashboard!$F$5="Quick",
      IF(OR(C785="190 Automobile",C785="200 computer hardware",C785="210 Computer software",C785="220 Quickbooks software",C785="230 Office equipment",C785="240 Office furniture"),
         E785-(E785/(1+Dashboard!$F$4)),
         0
      ),
      IF(C785="750 Business promotion",
         E785-(E785/(1+4.793/100)),
         E785-(E785/(1+Dashboard!$F$4))
      )
   )
)</f>
        <v>0</v>
      </c>
      <c r="J785" s="26">
        <f>Bank3[[#This Row],[Money in/ (Money out)]]-Bank3[[#This Row],[GST/HST]]</f>
        <v>0</v>
      </c>
      <c r="L785" s="23">
        <f t="shared" si="25"/>
        <v>0</v>
      </c>
    </row>
    <row r="786" spans="4:12" x14ac:dyDescent="0.2">
      <c r="D786" s="397">
        <f>_xlfn.XLOOKUP(C:C,Table1[for Import to Bank Register dropdown],Table1[for Pivot],0,0,1)</f>
        <v>0</v>
      </c>
      <c r="E786" s="403"/>
      <c r="F786" s="146">
        <f t="shared" si="24"/>
        <v>3333333</v>
      </c>
      <c r="G786" s="375">
        <f>G785+Bank3[[#This Row],[Money in/ (Money out)]]</f>
        <v>0</v>
      </c>
      <c r="I786" s="376">
        <f>IF(OR(C786="150 Directors advances", C786="120 accounts receivable", C786="720.2 Automobile - Insurance", C786="720.3 Automobile - License", C786="870.4 Rent - Insurance", C786="870.6 Rent - Property Tax", C786="870.7 Rent - Homeoffice", C786="870.9 Rent - Water"),
   0,
   IF(Dashboard!$F$5="Quick",
      IF(OR(C786="190 Automobile",C786="200 computer hardware",C786="210 Computer software",C786="220 Quickbooks software",C786="230 Office equipment",C786="240 Office furniture"),
         E786-(E786/(1+Dashboard!$F$4)),
         0
      ),
      IF(C786="750 Business promotion",
         E786-(E786/(1+4.793/100)),
         E786-(E786/(1+Dashboard!$F$4))
      )
   )
)</f>
        <v>0</v>
      </c>
      <c r="J786" s="26">
        <f>Bank3[[#This Row],[Money in/ (Money out)]]-Bank3[[#This Row],[GST/HST]]</f>
        <v>0</v>
      </c>
      <c r="L786" s="23">
        <f t="shared" si="25"/>
        <v>0</v>
      </c>
    </row>
    <row r="787" spans="4:12" x14ac:dyDescent="0.2">
      <c r="D787" s="397">
        <f>_xlfn.XLOOKUP(C:C,Table1[for Import to Bank Register dropdown],Table1[for Pivot],0,0,1)</f>
        <v>0</v>
      </c>
      <c r="E787" s="403"/>
      <c r="F787" s="146">
        <f t="shared" si="24"/>
        <v>3333333</v>
      </c>
      <c r="G787" s="375">
        <f>G786+Bank3[[#This Row],[Money in/ (Money out)]]</f>
        <v>0</v>
      </c>
      <c r="I787" s="376">
        <f>IF(OR(C787="150 Directors advances", C787="120 accounts receivable", C787="720.2 Automobile - Insurance", C787="720.3 Automobile - License", C787="870.4 Rent - Insurance", C787="870.6 Rent - Property Tax", C787="870.7 Rent - Homeoffice", C787="870.9 Rent - Water"),
   0,
   IF(Dashboard!$F$5="Quick",
      IF(OR(C787="190 Automobile",C787="200 computer hardware",C787="210 Computer software",C787="220 Quickbooks software",C787="230 Office equipment",C787="240 Office furniture"),
         E787-(E787/(1+Dashboard!$F$4)),
         0
      ),
      IF(C787="750 Business promotion",
         E787-(E787/(1+4.793/100)),
         E787-(E787/(1+Dashboard!$F$4))
      )
   )
)</f>
        <v>0</v>
      </c>
      <c r="J787" s="26">
        <f>Bank3[[#This Row],[Money in/ (Money out)]]-Bank3[[#This Row],[GST/HST]]</f>
        <v>0</v>
      </c>
      <c r="L787" s="23">
        <f t="shared" si="25"/>
        <v>0</v>
      </c>
    </row>
    <row r="788" spans="4:12" x14ac:dyDescent="0.2">
      <c r="D788" s="397">
        <f>_xlfn.XLOOKUP(C:C,Table1[for Import to Bank Register dropdown],Table1[for Pivot],0,0,1)</f>
        <v>0</v>
      </c>
      <c r="E788" s="403"/>
      <c r="F788" s="146">
        <f t="shared" si="24"/>
        <v>3333333</v>
      </c>
      <c r="G788" s="375">
        <f>G787+Bank3[[#This Row],[Money in/ (Money out)]]</f>
        <v>0</v>
      </c>
      <c r="I788" s="376">
        <f>IF(OR(C788="150 Directors advances", C788="120 accounts receivable", C788="720.2 Automobile - Insurance", C788="720.3 Automobile - License", C788="870.4 Rent - Insurance", C788="870.6 Rent - Property Tax", C788="870.7 Rent - Homeoffice", C788="870.9 Rent - Water"),
   0,
   IF(Dashboard!$F$5="Quick",
      IF(OR(C788="190 Automobile",C788="200 computer hardware",C788="210 Computer software",C788="220 Quickbooks software",C788="230 Office equipment",C788="240 Office furniture"),
         E788-(E788/(1+Dashboard!$F$4)),
         0
      ),
      IF(C788="750 Business promotion",
         E788-(E788/(1+4.793/100)),
         E788-(E788/(1+Dashboard!$F$4))
      )
   )
)</f>
        <v>0</v>
      </c>
      <c r="J788" s="26">
        <f>Bank3[[#This Row],[Money in/ (Money out)]]-Bank3[[#This Row],[GST/HST]]</f>
        <v>0</v>
      </c>
      <c r="L788" s="23">
        <f t="shared" si="25"/>
        <v>0</v>
      </c>
    </row>
    <row r="789" spans="4:12" x14ac:dyDescent="0.2">
      <c r="D789" s="397">
        <f>_xlfn.XLOOKUP(C:C,Table1[for Import to Bank Register dropdown],Table1[for Pivot],0,0,1)</f>
        <v>0</v>
      </c>
      <c r="E789" s="403"/>
      <c r="F789" s="146">
        <f t="shared" si="24"/>
        <v>3333333</v>
      </c>
      <c r="G789" s="375">
        <f>G788+Bank3[[#This Row],[Money in/ (Money out)]]</f>
        <v>0</v>
      </c>
      <c r="I789" s="376">
        <f>IF(OR(C789="150 Directors advances", C789="120 accounts receivable", C789="720.2 Automobile - Insurance", C789="720.3 Automobile - License", C789="870.4 Rent - Insurance", C789="870.6 Rent - Property Tax", C789="870.7 Rent - Homeoffice", C789="870.9 Rent - Water"),
   0,
   IF(Dashboard!$F$5="Quick",
      IF(OR(C789="190 Automobile",C789="200 computer hardware",C789="210 Computer software",C789="220 Quickbooks software",C789="230 Office equipment",C789="240 Office furniture"),
         E789-(E789/(1+Dashboard!$F$4)),
         0
      ),
      IF(C789="750 Business promotion",
         E789-(E789/(1+4.793/100)),
         E789-(E789/(1+Dashboard!$F$4))
      )
   )
)</f>
        <v>0</v>
      </c>
      <c r="J789" s="26">
        <f>Bank3[[#This Row],[Money in/ (Money out)]]-Bank3[[#This Row],[GST/HST]]</f>
        <v>0</v>
      </c>
      <c r="L789" s="23">
        <f t="shared" si="25"/>
        <v>0</v>
      </c>
    </row>
    <row r="790" spans="4:12" x14ac:dyDescent="0.2">
      <c r="D790" s="397">
        <f>_xlfn.XLOOKUP(C:C,Table1[for Import to Bank Register dropdown],Table1[for Pivot],0,0,1)</f>
        <v>0</v>
      </c>
      <c r="E790" s="403"/>
      <c r="F790" s="146">
        <f t="shared" si="24"/>
        <v>3333333</v>
      </c>
      <c r="G790" s="375">
        <f>G789+Bank3[[#This Row],[Money in/ (Money out)]]</f>
        <v>0</v>
      </c>
      <c r="I790" s="376">
        <f>IF(OR(C790="150 Directors advances", C790="120 accounts receivable", C790="720.2 Automobile - Insurance", C790="720.3 Automobile - License", C790="870.4 Rent - Insurance", C790="870.6 Rent - Property Tax", C790="870.7 Rent - Homeoffice", C790="870.9 Rent - Water"),
   0,
   IF(Dashboard!$F$5="Quick",
      IF(OR(C790="190 Automobile",C790="200 computer hardware",C790="210 Computer software",C790="220 Quickbooks software",C790="230 Office equipment",C790="240 Office furniture"),
         E790-(E790/(1+Dashboard!$F$4)),
         0
      ),
      IF(C790="750 Business promotion",
         E790-(E790/(1+4.793/100)),
         E790-(E790/(1+Dashboard!$F$4))
      )
   )
)</f>
        <v>0</v>
      </c>
      <c r="J790" s="26">
        <f>Bank3[[#This Row],[Money in/ (Money out)]]-Bank3[[#This Row],[GST/HST]]</f>
        <v>0</v>
      </c>
      <c r="L790" s="23">
        <f t="shared" si="25"/>
        <v>0</v>
      </c>
    </row>
    <row r="791" spans="4:12" x14ac:dyDescent="0.2">
      <c r="D791" s="397">
        <f>_xlfn.XLOOKUP(C:C,Table1[for Import to Bank Register dropdown],Table1[for Pivot],0,0,1)</f>
        <v>0</v>
      </c>
      <c r="E791" s="403"/>
      <c r="F791" s="146">
        <f t="shared" si="24"/>
        <v>3333333</v>
      </c>
      <c r="G791" s="375">
        <f>G790+Bank3[[#This Row],[Money in/ (Money out)]]</f>
        <v>0</v>
      </c>
      <c r="I791" s="376">
        <f>IF(OR(C791="150 Directors advances", C791="120 accounts receivable", C791="720.2 Automobile - Insurance", C791="720.3 Automobile - License", C791="870.4 Rent - Insurance", C791="870.6 Rent - Property Tax", C791="870.7 Rent - Homeoffice", C791="870.9 Rent - Water"),
   0,
   IF(Dashboard!$F$5="Quick",
      IF(OR(C791="190 Automobile",C791="200 computer hardware",C791="210 Computer software",C791="220 Quickbooks software",C791="230 Office equipment",C791="240 Office furniture"),
         E791-(E791/(1+Dashboard!$F$4)),
         0
      ),
      IF(C791="750 Business promotion",
         E791-(E791/(1+4.793/100)),
         E791-(E791/(1+Dashboard!$F$4))
      )
   )
)</f>
        <v>0</v>
      </c>
      <c r="J791" s="26">
        <f>Bank3[[#This Row],[Money in/ (Money out)]]-Bank3[[#This Row],[GST/HST]]</f>
        <v>0</v>
      </c>
      <c r="L791" s="23">
        <f t="shared" si="25"/>
        <v>0</v>
      </c>
    </row>
    <row r="792" spans="4:12" x14ac:dyDescent="0.2">
      <c r="D792" s="397">
        <f>_xlfn.XLOOKUP(C:C,Table1[for Import to Bank Register dropdown],Table1[for Pivot],0,0,1)</f>
        <v>0</v>
      </c>
      <c r="E792" s="403"/>
      <c r="F792" s="146">
        <f t="shared" si="24"/>
        <v>3333333</v>
      </c>
      <c r="G792" s="375">
        <f>G791+Bank3[[#This Row],[Money in/ (Money out)]]</f>
        <v>0</v>
      </c>
      <c r="I792" s="376">
        <f>IF(OR(C792="150 Directors advances", C792="120 accounts receivable", C792="720.2 Automobile - Insurance", C792="720.3 Automobile - License", C792="870.4 Rent - Insurance", C792="870.6 Rent - Property Tax", C792="870.7 Rent - Homeoffice", C792="870.9 Rent - Water"),
   0,
   IF(Dashboard!$F$5="Quick",
      IF(OR(C792="190 Automobile",C792="200 computer hardware",C792="210 Computer software",C792="220 Quickbooks software",C792="230 Office equipment",C792="240 Office furniture"),
         E792-(E792/(1+Dashboard!$F$4)),
         0
      ),
      IF(C792="750 Business promotion",
         E792-(E792/(1+4.793/100)),
         E792-(E792/(1+Dashboard!$F$4))
      )
   )
)</f>
        <v>0</v>
      </c>
      <c r="J792" s="26">
        <f>Bank3[[#This Row],[Money in/ (Money out)]]-Bank3[[#This Row],[GST/HST]]</f>
        <v>0</v>
      </c>
      <c r="L792" s="23">
        <f t="shared" si="25"/>
        <v>0</v>
      </c>
    </row>
    <row r="793" spans="4:12" x14ac:dyDescent="0.2">
      <c r="D793" s="397">
        <f>_xlfn.XLOOKUP(C:C,Table1[for Import to Bank Register dropdown],Table1[for Pivot],0,0,1)</f>
        <v>0</v>
      </c>
      <c r="E793" s="403"/>
      <c r="F793" s="146">
        <f t="shared" si="24"/>
        <v>3333333</v>
      </c>
      <c r="G793" s="375">
        <f>G792+Bank3[[#This Row],[Money in/ (Money out)]]</f>
        <v>0</v>
      </c>
      <c r="I793" s="376">
        <f>IF(OR(C793="150 Directors advances", C793="120 accounts receivable", C793="720.2 Automobile - Insurance", C793="720.3 Automobile - License", C793="870.4 Rent - Insurance", C793="870.6 Rent - Property Tax", C793="870.7 Rent - Homeoffice", C793="870.9 Rent - Water"),
   0,
   IF(Dashboard!$F$5="Quick",
      IF(OR(C793="190 Automobile",C793="200 computer hardware",C793="210 Computer software",C793="220 Quickbooks software",C793="230 Office equipment",C793="240 Office furniture"),
         E793-(E793/(1+Dashboard!$F$4)),
         0
      ),
      IF(C793="750 Business promotion",
         E793-(E793/(1+4.793/100)),
         E793-(E793/(1+Dashboard!$F$4))
      )
   )
)</f>
        <v>0</v>
      </c>
      <c r="J793" s="26">
        <f>Bank3[[#This Row],[Money in/ (Money out)]]-Bank3[[#This Row],[GST/HST]]</f>
        <v>0</v>
      </c>
      <c r="L793" s="23">
        <f t="shared" si="25"/>
        <v>0</v>
      </c>
    </row>
    <row r="794" spans="4:12" x14ac:dyDescent="0.2">
      <c r="D794" s="397">
        <f>_xlfn.XLOOKUP(C:C,Table1[for Import to Bank Register dropdown],Table1[for Pivot],0,0,1)</f>
        <v>0</v>
      </c>
      <c r="E794" s="403"/>
      <c r="F794" s="146">
        <f t="shared" si="24"/>
        <v>3333333</v>
      </c>
      <c r="G794" s="375">
        <f>G793+Bank3[[#This Row],[Money in/ (Money out)]]</f>
        <v>0</v>
      </c>
      <c r="I794" s="376">
        <f>IF(OR(C794="150 Directors advances", C794="120 accounts receivable", C794="720.2 Automobile - Insurance", C794="720.3 Automobile - License", C794="870.4 Rent - Insurance", C794="870.6 Rent - Property Tax", C794="870.7 Rent - Homeoffice", C794="870.9 Rent - Water"),
   0,
   IF(Dashboard!$F$5="Quick",
      IF(OR(C794="190 Automobile",C794="200 computer hardware",C794="210 Computer software",C794="220 Quickbooks software",C794="230 Office equipment",C794="240 Office furniture"),
         E794-(E794/(1+Dashboard!$F$4)),
         0
      ),
      IF(C794="750 Business promotion",
         E794-(E794/(1+4.793/100)),
         E794-(E794/(1+Dashboard!$F$4))
      )
   )
)</f>
        <v>0</v>
      </c>
      <c r="J794" s="26">
        <f>Bank3[[#This Row],[Money in/ (Money out)]]-Bank3[[#This Row],[GST/HST]]</f>
        <v>0</v>
      </c>
      <c r="L794" s="23">
        <f t="shared" si="25"/>
        <v>0</v>
      </c>
    </row>
    <row r="795" spans="4:12" x14ac:dyDescent="0.2">
      <c r="D795" s="397">
        <f>_xlfn.XLOOKUP(C:C,Table1[for Import to Bank Register dropdown],Table1[for Pivot],0,0,1)</f>
        <v>0</v>
      </c>
      <c r="E795" s="403"/>
      <c r="F795" s="146">
        <f t="shared" si="24"/>
        <v>3333333</v>
      </c>
      <c r="G795" s="375">
        <f>G794+Bank3[[#This Row],[Money in/ (Money out)]]</f>
        <v>0</v>
      </c>
      <c r="I795" s="376">
        <f>IF(OR(C795="150 Directors advances", C795="120 accounts receivable", C795="720.2 Automobile - Insurance", C795="720.3 Automobile - License", C795="870.4 Rent - Insurance", C795="870.6 Rent - Property Tax", C795="870.7 Rent - Homeoffice", C795="870.9 Rent - Water"),
   0,
   IF(Dashboard!$F$5="Quick",
      IF(OR(C795="190 Automobile",C795="200 computer hardware",C795="210 Computer software",C795="220 Quickbooks software",C795="230 Office equipment",C795="240 Office furniture"),
         E795-(E795/(1+Dashboard!$F$4)),
         0
      ),
      IF(C795="750 Business promotion",
         E795-(E795/(1+4.793/100)),
         E795-(E795/(1+Dashboard!$F$4))
      )
   )
)</f>
        <v>0</v>
      </c>
      <c r="J795" s="26">
        <f>Bank3[[#This Row],[Money in/ (Money out)]]-Bank3[[#This Row],[GST/HST]]</f>
        <v>0</v>
      </c>
      <c r="L795" s="23">
        <f t="shared" si="25"/>
        <v>0</v>
      </c>
    </row>
    <row r="796" spans="4:12" x14ac:dyDescent="0.2">
      <c r="D796" s="397">
        <f>_xlfn.XLOOKUP(C:C,Table1[for Import to Bank Register dropdown],Table1[for Pivot],0,0,1)</f>
        <v>0</v>
      </c>
      <c r="E796" s="403"/>
      <c r="F796" s="146">
        <f t="shared" si="24"/>
        <v>3333333</v>
      </c>
      <c r="G796" s="375">
        <f>G795+Bank3[[#This Row],[Money in/ (Money out)]]</f>
        <v>0</v>
      </c>
      <c r="I796" s="376">
        <f>IF(OR(C796="150 Directors advances", C796="120 accounts receivable", C796="720.2 Automobile - Insurance", C796="720.3 Automobile - License", C796="870.4 Rent - Insurance", C796="870.6 Rent - Property Tax", C796="870.7 Rent - Homeoffice", C796="870.9 Rent - Water"),
   0,
   IF(Dashboard!$F$5="Quick",
      IF(OR(C796="190 Automobile",C796="200 computer hardware",C796="210 Computer software",C796="220 Quickbooks software",C796="230 Office equipment",C796="240 Office furniture"),
         E796-(E796/(1+Dashboard!$F$4)),
         0
      ),
      IF(C796="750 Business promotion",
         E796-(E796/(1+4.793/100)),
         E796-(E796/(1+Dashboard!$F$4))
      )
   )
)</f>
        <v>0</v>
      </c>
      <c r="J796" s="26">
        <f>Bank3[[#This Row],[Money in/ (Money out)]]-Bank3[[#This Row],[GST/HST]]</f>
        <v>0</v>
      </c>
      <c r="L796" s="23">
        <f t="shared" si="25"/>
        <v>0</v>
      </c>
    </row>
    <row r="797" spans="4:12" x14ac:dyDescent="0.2">
      <c r="D797" s="397">
        <f>_xlfn.XLOOKUP(C:C,Table1[for Import to Bank Register dropdown],Table1[for Pivot],0,0,1)</f>
        <v>0</v>
      </c>
      <c r="E797" s="403"/>
      <c r="F797" s="146">
        <f t="shared" si="24"/>
        <v>3333333</v>
      </c>
      <c r="G797" s="375">
        <f>G796+Bank3[[#This Row],[Money in/ (Money out)]]</f>
        <v>0</v>
      </c>
      <c r="I797" s="376">
        <f>IF(OR(C797="150 Directors advances", C797="120 accounts receivable", C797="720.2 Automobile - Insurance", C797="720.3 Automobile - License", C797="870.4 Rent - Insurance", C797="870.6 Rent - Property Tax", C797="870.7 Rent - Homeoffice", C797="870.9 Rent - Water"),
   0,
   IF(Dashboard!$F$5="Quick",
      IF(OR(C797="190 Automobile",C797="200 computer hardware",C797="210 Computer software",C797="220 Quickbooks software",C797="230 Office equipment",C797="240 Office furniture"),
         E797-(E797/(1+Dashboard!$F$4)),
         0
      ),
      IF(C797="750 Business promotion",
         E797-(E797/(1+4.793/100)),
         E797-(E797/(1+Dashboard!$F$4))
      )
   )
)</f>
        <v>0</v>
      </c>
      <c r="J797" s="26">
        <f>Bank3[[#This Row],[Money in/ (Money out)]]-Bank3[[#This Row],[GST/HST]]</f>
        <v>0</v>
      </c>
      <c r="L797" s="23">
        <f t="shared" si="25"/>
        <v>0</v>
      </c>
    </row>
    <row r="798" spans="4:12" x14ac:dyDescent="0.2">
      <c r="D798" s="397">
        <f>_xlfn.XLOOKUP(C:C,Table1[for Import to Bank Register dropdown],Table1[for Pivot],0,0,1)</f>
        <v>0</v>
      </c>
      <c r="E798" s="403"/>
      <c r="F798" s="146">
        <f t="shared" si="24"/>
        <v>3333333</v>
      </c>
      <c r="G798" s="375">
        <f>G797+Bank3[[#This Row],[Money in/ (Money out)]]</f>
        <v>0</v>
      </c>
      <c r="I798" s="376">
        <f>IF(OR(C798="150 Directors advances", C798="120 accounts receivable", C798="720.2 Automobile - Insurance", C798="720.3 Automobile - License", C798="870.4 Rent - Insurance", C798="870.6 Rent - Property Tax", C798="870.7 Rent - Homeoffice", C798="870.9 Rent - Water"),
   0,
   IF(Dashboard!$F$5="Quick",
      IF(OR(C798="190 Automobile",C798="200 computer hardware",C798="210 Computer software",C798="220 Quickbooks software",C798="230 Office equipment",C798="240 Office furniture"),
         E798-(E798/(1+Dashboard!$F$4)),
         0
      ),
      IF(C798="750 Business promotion",
         E798-(E798/(1+4.793/100)),
         E798-(E798/(1+Dashboard!$F$4))
      )
   )
)</f>
        <v>0</v>
      </c>
      <c r="J798" s="26">
        <f>Bank3[[#This Row],[Money in/ (Money out)]]-Bank3[[#This Row],[GST/HST]]</f>
        <v>0</v>
      </c>
      <c r="L798" s="23">
        <f t="shared" si="25"/>
        <v>0</v>
      </c>
    </row>
    <row r="799" spans="4:12" x14ac:dyDescent="0.2">
      <c r="D799" s="397">
        <f>_xlfn.XLOOKUP(C:C,Table1[for Import to Bank Register dropdown],Table1[for Pivot],0,0,1)</f>
        <v>0</v>
      </c>
      <c r="E799" s="403"/>
      <c r="F799" s="146">
        <f t="shared" si="24"/>
        <v>3333333</v>
      </c>
      <c r="G799" s="375">
        <f>G798+Bank3[[#This Row],[Money in/ (Money out)]]</f>
        <v>0</v>
      </c>
      <c r="I799" s="376">
        <f>IF(OR(C799="150 Directors advances", C799="120 accounts receivable", C799="720.2 Automobile - Insurance", C799="720.3 Automobile - License", C799="870.4 Rent - Insurance", C799="870.6 Rent - Property Tax", C799="870.7 Rent - Homeoffice", C799="870.9 Rent - Water"),
   0,
   IF(Dashboard!$F$5="Quick",
      IF(OR(C799="190 Automobile",C799="200 computer hardware",C799="210 Computer software",C799="220 Quickbooks software",C799="230 Office equipment",C799="240 Office furniture"),
         E799-(E799/(1+Dashboard!$F$4)),
         0
      ),
      IF(C799="750 Business promotion",
         E799-(E799/(1+4.793/100)),
         E799-(E799/(1+Dashboard!$F$4))
      )
   )
)</f>
        <v>0</v>
      </c>
      <c r="J799" s="26">
        <f>Bank3[[#This Row],[Money in/ (Money out)]]-Bank3[[#This Row],[GST/HST]]</f>
        <v>0</v>
      </c>
      <c r="L799" s="23">
        <f t="shared" si="25"/>
        <v>0</v>
      </c>
    </row>
    <row r="800" spans="4:12" x14ac:dyDescent="0.2">
      <c r="D800" s="397">
        <f>_xlfn.XLOOKUP(C:C,Table1[for Import to Bank Register dropdown],Table1[for Pivot],0,0,1)</f>
        <v>0</v>
      </c>
      <c r="E800" s="403"/>
      <c r="F800" s="146">
        <f t="shared" si="24"/>
        <v>3333333</v>
      </c>
      <c r="G800" s="375">
        <f>G799+Bank3[[#This Row],[Money in/ (Money out)]]</f>
        <v>0</v>
      </c>
      <c r="I800" s="376">
        <f>IF(OR(C800="150 Directors advances", C800="120 accounts receivable", C800="720.2 Automobile - Insurance", C800="720.3 Automobile - License", C800="870.4 Rent - Insurance", C800="870.6 Rent - Property Tax", C800="870.7 Rent - Homeoffice", C800="870.9 Rent - Water"),
   0,
   IF(Dashboard!$F$5="Quick",
      IF(OR(C800="190 Automobile",C800="200 computer hardware",C800="210 Computer software",C800="220 Quickbooks software",C800="230 Office equipment",C800="240 Office furniture"),
         E800-(E800/(1+Dashboard!$F$4)),
         0
      ),
      IF(C800="750 Business promotion",
         E800-(E800/(1+4.793/100)),
         E800-(E800/(1+Dashboard!$F$4))
      )
   )
)</f>
        <v>0</v>
      </c>
      <c r="J800" s="26">
        <f>Bank3[[#This Row],[Money in/ (Money out)]]-Bank3[[#This Row],[GST/HST]]</f>
        <v>0</v>
      </c>
      <c r="L800" s="23">
        <f t="shared" si="25"/>
        <v>0</v>
      </c>
    </row>
    <row r="801" spans="4:12" x14ac:dyDescent="0.2">
      <c r="D801" s="397">
        <f>_xlfn.XLOOKUP(C:C,Table1[for Import to Bank Register dropdown],Table1[for Pivot],0,0,1)</f>
        <v>0</v>
      </c>
      <c r="E801" s="403"/>
      <c r="F801" s="146">
        <f t="shared" si="24"/>
        <v>3333333</v>
      </c>
      <c r="G801" s="375">
        <f>G800+Bank3[[#This Row],[Money in/ (Money out)]]</f>
        <v>0</v>
      </c>
      <c r="I801" s="376">
        <f>IF(OR(C801="150 Directors advances", C801="120 accounts receivable", C801="720.2 Automobile - Insurance", C801="720.3 Automobile - License", C801="870.4 Rent - Insurance", C801="870.6 Rent - Property Tax", C801="870.7 Rent - Homeoffice", C801="870.9 Rent - Water"),
   0,
   IF(Dashboard!$F$5="Quick",
      IF(OR(C801="190 Automobile",C801="200 computer hardware",C801="210 Computer software",C801="220 Quickbooks software",C801="230 Office equipment",C801="240 Office furniture"),
         E801-(E801/(1+Dashboard!$F$4)),
         0
      ),
      IF(C801="750 Business promotion",
         E801-(E801/(1+4.793/100)),
         E801-(E801/(1+Dashboard!$F$4))
      )
   )
)</f>
        <v>0</v>
      </c>
      <c r="J801" s="26">
        <f>Bank3[[#This Row],[Money in/ (Money out)]]-Bank3[[#This Row],[GST/HST]]</f>
        <v>0</v>
      </c>
      <c r="L801" s="23">
        <f t="shared" si="25"/>
        <v>0</v>
      </c>
    </row>
    <row r="802" spans="4:12" x14ac:dyDescent="0.2">
      <c r="D802" s="397">
        <f>_xlfn.XLOOKUP(C:C,Table1[for Import to Bank Register dropdown],Table1[for Pivot],0,0,1)</f>
        <v>0</v>
      </c>
      <c r="E802" s="403"/>
      <c r="F802" s="146">
        <f t="shared" si="24"/>
        <v>3333333</v>
      </c>
      <c r="G802" s="375">
        <f>G801+Bank3[[#This Row],[Money in/ (Money out)]]</f>
        <v>0</v>
      </c>
      <c r="I802" s="376">
        <f>IF(OR(C802="150 Directors advances", C802="120 accounts receivable", C802="720.2 Automobile - Insurance", C802="720.3 Automobile - License", C802="870.4 Rent - Insurance", C802="870.6 Rent - Property Tax", C802="870.7 Rent - Homeoffice", C802="870.9 Rent - Water"),
   0,
   IF(Dashboard!$F$5="Quick",
      IF(OR(C802="190 Automobile",C802="200 computer hardware",C802="210 Computer software",C802="220 Quickbooks software",C802="230 Office equipment",C802="240 Office furniture"),
         E802-(E802/(1+Dashboard!$F$4)),
         0
      ),
      IF(C802="750 Business promotion",
         E802-(E802/(1+4.793/100)),
         E802-(E802/(1+Dashboard!$F$4))
      )
   )
)</f>
        <v>0</v>
      </c>
      <c r="J802" s="26">
        <f>Bank3[[#This Row],[Money in/ (Money out)]]-Bank3[[#This Row],[GST/HST]]</f>
        <v>0</v>
      </c>
      <c r="L802" s="23">
        <f t="shared" si="25"/>
        <v>0</v>
      </c>
    </row>
    <row r="803" spans="4:12" x14ac:dyDescent="0.2">
      <c r="D803" s="397">
        <f>_xlfn.XLOOKUP(C:C,Table1[for Import to Bank Register dropdown],Table1[for Pivot],0,0,1)</f>
        <v>0</v>
      </c>
      <c r="E803" s="403"/>
      <c r="F803" s="146">
        <f t="shared" si="24"/>
        <v>3333333</v>
      </c>
      <c r="G803" s="375">
        <f>G802+Bank3[[#This Row],[Money in/ (Money out)]]</f>
        <v>0</v>
      </c>
      <c r="I803" s="376">
        <f>IF(OR(C803="150 Directors advances", C803="120 accounts receivable", C803="720.2 Automobile - Insurance", C803="720.3 Automobile - License", C803="870.4 Rent - Insurance", C803="870.6 Rent - Property Tax", C803="870.7 Rent - Homeoffice", C803="870.9 Rent - Water"),
   0,
   IF(Dashboard!$F$5="Quick",
      IF(OR(C803="190 Automobile",C803="200 computer hardware",C803="210 Computer software",C803="220 Quickbooks software",C803="230 Office equipment",C803="240 Office furniture"),
         E803-(E803/(1+Dashboard!$F$4)),
         0
      ),
      IF(C803="750 Business promotion",
         E803-(E803/(1+4.793/100)),
         E803-(E803/(1+Dashboard!$F$4))
      )
   )
)</f>
        <v>0</v>
      </c>
      <c r="J803" s="26">
        <f>Bank3[[#This Row],[Money in/ (Money out)]]-Bank3[[#This Row],[GST/HST]]</f>
        <v>0</v>
      </c>
      <c r="L803" s="23">
        <f t="shared" si="25"/>
        <v>0</v>
      </c>
    </row>
    <row r="804" spans="4:12" x14ac:dyDescent="0.2">
      <c r="D804" s="397">
        <f>_xlfn.XLOOKUP(C:C,Table1[for Import to Bank Register dropdown],Table1[for Pivot],0,0,1)</f>
        <v>0</v>
      </c>
      <c r="E804" s="403"/>
      <c r="F804" s="146">
        <f t="shared" si="24"/>
        <v>3333333</v>
      </c>
      <c r="G804" s="375">
        <f>G803+Bank3[[#This Row],[Money in/ (Money out)]]</f>
        <v>0</v>
      </c>
      <c r="I804" s="376">
        <f>IF(OR(C804="150 Directors advances", C804="120 accounts receivable", C804="720.2 Automobile - Insurance", C804="720.3 Automobile - License", C804="870.4 Rent - Insurance", C804="870.6 Rent - Property Tax", C804="870.7 Rent - Homeoffice", C804="870.9 Rent - Water"),
   0,
   IF(Dashboard!$F$5="Quick",
      IF(OR(C804="190 Automobile",C804="200 computer hardware",C804="210 Computer software",C804="220 Quickbooks software",C804="230 Office equipment",C804="240 Office furniture"),
         E804-(E804/(1+Dashboard!$F$4)),
         0
      ),
      IF(C804="750 Business promotion",
         E804-(E804/(1+4.793/100)),
         E804-(E804/(1+Dashboard!$F$4))
      )
   )
)</f>
        <v>0</v>
      </c>
      <c r="J804" s="26">
        <f>Bank3[[#This Row],[Money in/ (Money out)]]-Bank3[[#This Row],[GST/HST]]</f>
        <v>0</v>
      </c>
      <c r="L804" s="23">
        <f t="shared" si="25"/>
        <v>0</v>
      </c>
    </row>
    <row r="805" spans="4:12" x14ac:dyDescent="0.2">
      <c r="D805" s="397">
        <f>_xlfn.XLOOKUP(C:C,Table1[for Import to Bank Register dropdown],Table1[for Pivot],0,0,1)</f>
        <v>0</v>
      </c>
      <c r="E805" s="403"/>
      <c r="F805" s="146">
        <f t="shared" si="24"/>
        <v>3333333</v>
      </c>
      <c r="G805" s="375">
        <f>G804+Bank3[[#This Row],[Money in/ (Money out)]]</f>
        <v>0</v>
      </c>
      <c r="I805" s="376">
        <f>IF(OR(C805="150 Directors advances", C805="120 accounts receivable", C805="720.2 Automobile - Insurance", C805="720.3 Automobile - License", C805="870.4 Rent - Insurance", C805="870.6 Rent - Property Tax", C805="870.7 Rent - Homeoffice", C805="870.9 Rent - Water"),
   0,
   IF(Dashboard!$F$5="Quick",
      IF(OR(C805="190 Automobile",C805="200 computer hardware",C805="210 Computer software",C805="220 Quickbooks software",C805="230 Office equipment",C805="240 Office furniture"),
         E805-(E805/(1+Dashboard!$F$4)),
         0
      ),
      IF(C805="750 Business promotion",
         E805-(E805/(1+4.793/100)),
         E805-(E805/(1+Dashboard!$F$4))
      )
   )
)</f>
        <v>0</v>
      </c>
      <c r="J805" s="26">
        <f>Bank3[[#This Row],[Money in/ (Money out)]]-Bank3[[#This Row],[GST/HST]]</f>
        <v>0</v>
      </c>
      <c r="L805" s="23">
        <f t="shared" si="25"/>
        <v>0</v>
      </c>
    </row>
    <row r="806" spans="4:12" x14ac:dyDescent="0.2">
      <c r="D806" s="397">
        <f>_xlfn.XLOOKUP(C:C,Table1[for Import to Bank Register dropdown],Table1[for Pivot],0,0,1)</f>
        <v>0</v>
      </c>
      <c r="E806" s="403"/>
      <c r="F806" s="146">
        <f t="shared" si="24"/>
        <v>3333333</v>
      </c>
      <c r="G806" s="375">
        <f>G805+Bank3[[#This Row],[Money in/ (Money out)]]</f>
        <v>0</v>
      </c>
      <c r="I806" s="376">
        <f>IF(OR(C806="150 Directors advances", C806="120 accounts receivable", C806="720.2 Automobile - Insurance", C806="720.3 Automobile - License", C806="870.4 Rent - Insurance", C806="870.6 Rent - Property Tax", C806="870.7 Rent - Homeoffice", C806="870.9 Rent - Water"),
   0,
   IF(Dashboard!$F$5="Quick",
      IF(OR(C806="190 Automobile",C806="200 computer hardware",C806="210 Computer software",C806="220 Quickbooks software",C806="230 Office equipment",C806="240 Office furniture"),
         E806-(E806/(1+Dashboard!$F$4)),
         0
      ),
      IF(C806="750 Business promotion",
         E806-(E806/(1+4.793/100)),
         E806-(E806/(1+Dashboard!$F$4))
      )
   )
)</f>
        <v>0</v>
      </c>
      <c r="J806" s="26">
        <f>Bank3[[#This Row],[Money in/ (Money out)]]-Bank3[[#This Row],[GST/HST]]</f>
        <v>0</v>
      </c>
      <c r="L806" s="23">
        <f t="shared" si="25"/>
        <v>0</v>
      </c>
    </row>
    <row r="807" spans="4:12" x14ac:dyDescent="0.2">
      <c r="D807" s="397">
        <f>_xlfn.XLOOKUP(C:C,Table1[for Import to Bank Register dropdown],Table1[for Pivot],0,0,1)</f>
        <v>0</v>
      </c>
      <c r="E807" s="403"/>
      <c r="F807" s="146">
        <f t="shared" si="24"/>
        <v>3333333</v>
      </c>
      <c r="G807" s="375">
        <f>G806+Bank3[[#This Row],[Money in/ (Money out)]]</f>
        <v>0</v>
      </c>
      <c r="I807" s="376">
        <f>IF(OR(C807="150 Directors advances", C807="120 accounts receivable", C807="720.2 Automobile - Insurance", C807="720.3 Automobile - License", C807="870.4 Rent - Insurance", C807="870.6 Rent - Property Tax", C807="870.7 Rent - Homeoffice", C807="870.9 Rent - Water"),
   0,
   IF(Dashboard!$F$5="Quick",
      IF(OR(C807="190 Automobile",C807="200 computer hardware",C807="210 Computer software",C807="220 Quickbooks software",C807="230 Office equipment",C807="240 Office furniture"),
         E807-(E807/(1+Dashboard!$F$4)),
         0
      ),
      IF(C807="750 Business promotion",
         E807-(E807/(1+4.793/100)),
         E807-(E807/(1+Dashboard!$F$4))
      )
   )
)</f>
        <v>0</v>
      </c>
      <c r="J807" s="26">
        <f>Bank3[[#This Row],[Money in/ (Money out)]]-Bank3[[#This Row],[GST/HST]]</f>
        <v>0</v>
      </c>
      <c r="L807" s="23">
        <f t="shared" si="25"/>
        <v>0</v>
      </c>
    </row>
    <row r="808" spans="4:12" x14ac:dyDescent="0.2">
      <c r="D808" s="397">
        <f>_xlfn.XLOOKUP(C:C,Table1[for Import to Bank Register dropdown],Table1[for Pivot],0,0,1)</f>
        <v>0</v>
      </c>
      <c r="E808" s="403"/>
      <c r="F808" s="146">
        <f t="shared" si="24"/>
        <v>3333333</v>
      </c>
      <c r="G808" s="375">
        <f>G807+Bank3[[#This Row],[Money in/ (Money out)]]</f>
        <v>0</v>
      </c>
      <c r="I808" s="376">
        <f>IF(OR(C808="150 Directors advances", C808="120 accounts receivable", C808="720.2 Automobile - Insurance", C808="720.3 Automobile - License", C808="870.4 Rent - Insurance", C808="870.6 Rent - Property Tax", C808="870.7 Rent - Homeoffice", C808="870.9 Rent - Water"),
   0,
   IF(Dashboard!$F$5="Quick",
      IF(OR(C808="190 Automobile",C808="200 computer hardware",C808="210 Computer software",C808="220 Quickbooks software",C808="230 Office equipment",C808="240 Office furniture"),
         E808-(E808/(1+Dashboard!$F$4)),
         0
      ),
      IF(C808="750 Business promotion",
         E808-(E808/(1+4.793/100)),
         E808-(E808/(1+Dashboard!$F$4))
      )
   )
)</f>
        <v>0</v>
      </c>
      <c r="J808" s="26">
        <f>Bank3[[#This Row],[Money in/ (Money out)]]-Bank3[[#This Row],[GST/HST]]</f>
        <v>0</v>
      </c>
      <c r="L808" s="23">
        <f t="shared" si="25"/>
        <v>0</v>
      </c>
    </row>
    <row r="809" spans="4:12" x14ac:dyDescent="0.2">
      <c r="D809" s="397">
        <f>_xlfn.XLOOKUP(C:C,Table1[for Import to Bank Register dropdown],Table1[for Pivot],0,0,1)</f>
        <v>0</v>
      </c>
      <c r="E809" s="403"/>
      <c r="F809" s="146">
        <f t="shared" si="24"/>
        <v>3333333</v>
      </c>
      <c r="G809" s="375">
        <f>G808+Bank3[[#This Row],[Money in/ (Money out)]]</f>
        <v>0</v>
      </c>
      <c r="I809" s="376">
        <f>IF(OR(C809="150 Directors advances", C809="120 accounts receivable", C809="720.2 Automobile - Insurance", C809="720.3 Automobile - License", C809="870.4 Rent - Insurance", C809="870.6 Rent - Property Tax", C809="870.7 Rent - Homeoffice", C809="870.9 Rent - Water"),
   0,
   IF(Dashboard!$F$5="Quick",
      IF(OR(C809="190 Automobile",C809="200 computer hardware",C809="210 Computer software",C809="220 Quickbooks software",C809="230 Office equipment",C809="240 Office furniture"),
         E809-(E809/(1+Dashboard!$F$4)),
         0
      ),
      IF(C809="750 Business promotion",
         E809-(E809/(1+4.793/100)),
         E809-(E809/(1+Dashboard!$F$4))
      )
   )
)</f>
        <v>0</v>
      </c>
      <c r="J809" s="26">
        <f>Bank3[[#This Row],[Money in/ (Money out)]]-Bank3[[#This Row],[GST/HST]]</f>
        <v>0</v>
      </c>
      <c r="L809" s="23">
        <f t="shared" si="25"/>
        <v>0</v>
      </c>
    </row>
    <row r="810" spans="4:12" x14ac:dyDescent="0.2">
      <c r="D810" s="397">
        <f>_xlfn.XLOOKUP(C:C,Table1[for Import to Bank Register dropdown],Table1[for Pivot],0,0,1)</f>
        <v>0</v>
      </c>
      <c r="E810" s="403"/>
      <c r="F810" s="146">
        <f t="shared" si="24"/>
        <v>3333333</v>
      </c>
      <c r="G810" s="375">
        <f>G809+Bank3[[#This Row],[Money in/ (Money out)]]</f>
        <v>0</v>
      </c>
      <c r="I810" s="376">
        <f>IF(OR(C810="150 Directors advances", C810="120 accounts receivable", C810="720.2 Automobile - Insurance", C810="720.3 Automobile - License", C810="870.4 Rent - Insurance", C810="870.6 Rent - Property Tax", C810="870.7 Rent - Homeoffice", C810="870.9 Rent - Water"),
   0,
   IF(Dashboard!$F$5="Quick",
      IF(OR(C810="190 Automobile",C810="200 computer hardware",C810="210 Computer software",C810="220 Quickbooks software",C810="230 Office equipment",C810="240 Office furniture"),
         E810-(E810/(1+Dashboard!$F$4)),
         0
      ),
      IF(C810="750 Business promotion",
         E810-(E810/(1+4.793/100)),
         E810-(E810/(1+Dashboard!$F$4))
      )
   )
)</f>
        <v>0</v>
      </c>
      <c r="J810" s="26">
        <f>Bank3[[#This Row],[Money in/ (Money out)]]-Bank3[[#This Row],[GST/HST]]</f>
        <v>0</v>
      </c>
      <c r="L810" s="23">
        <f t="shared" si="25"/>
        <v>0</v>
      </c>
    </row>
    <row r="811" spans="4:12" x14ac:dyDescent="0.2">
      <c r="D811" s="397">
        <f>_xlfn.XLOOKUP(C:C,Table1[for Import to Bank Register dropdown],Table1[for Pivot],0,0,1)</f>
        <v>0</v>
      </c>
      <c r="E811" s="403"/>
      <c r="F811" s="146">
        <f t="shared" si="24"/>
        <v>3333333</v>
      </c>
      <c r="G811" s="375">
        <f>G810+Bank3[[#This Row],[Money in/ (Money out)]]</f>
        <v>0</v>
      </c>
      <c r="I811" s="376">
        <f>IF(OR(C811="150 Directors advances", C811="120 accounts receivable", C811="720.2 Automobile - Insurance", C811="720.3 Automobile - License", C811="870.4 Rent - Insurance", C811="870.6 Rent - Property Tax", C811="870.7 Rent - Homeoffice", C811="870.9 Rent - Water"),
   0,
   IF(Dashboard!$F$5="Quick",
      IF(OR(C811="190 Automobile",C811="200 computer hardware",C811="210 Computer software",C811="220 Quickbooks software",C811="230 Office equipment",C811="240 Office furniture"),
         E811-(E811/(1+Dashboard!$F$4)),
         0
      ),
      IF(C811="750 Business promotion",
         E811-(E811/(1+4.793/100)),
         E811-(E811/(1+Dashboard!$F$4))
      )
   )
)</f>
        <v>0</v>
      </c>
      <c r="J811" s="26">
        <f>Bank3[[#This Row],[Money in/ (Money out)]]-Bank3[[#This Row],[GST/HST]]</f>
        <v>0</v>
      </c>
      <c r="L811" s="23">
        <f t="shared" si="25"/>
        <v>0</v>
      </c>
    </row>
    <row r="812" spans="4:12" x14ac:dyDescent="0.2">
      <c r="D812" s="397">
        <f>_xlfn.XLOOKUP(C:C,Table1[for Import to Bank Register dropdown],Table1[for Pivot],0,0,1)</f>
        <v>0</v>
      </c>
      <c r="E812" s="403"/>
      <c r="F812" s="146">
        <f t="shared" si="24"/>
        <v>3333333</v>
      </c>
      <c r="G812" s="375">
        <f>G811+Bank3[[#This Row],[Money in/ (Money out)]]</f>
        <v>0</v>
      </c>
      <c r="I812" s="376">
        <f>IF(OR(C812="150 Directors advances", C812="120 accounts receivable", C812="720.2 Automobile - Insurance", C812="720.3 Automobile - License", C812="870.4 Rent - Insurance", C812="870.6 Rent - Property Tax", C812="870.7 Rent - Homeoffice", C812="870.9 Rent - Water"),
   0,
   IF(Dashboard!$F$5="Quick",
      IF(OR(C812="190 Automobile",C812="200 computer hardware",C812="210 Computer software",C812="220 Quickbooks software",C812="230 Office equipment",C812="240 Office furniture"),
         E812-(E812/(1+Dashboard!$F$4)),
         0
      ),
      IF(C812="750 Business promotion",
         E812-(E812/(1+4.793/100)),
         E812-(E812/(1+Dashboard!$F$4))
      )
   )
)</f>
        <v>0</v>
      </c>
      <c r="J812" s="26">
        <f>Bank3[[#This Row],[Money in/ (Money out)]]-Bank3[[#This Row],[GST/HST]]</f>
        <v>0</v>
      </c>
      <c r="L812" s="23">
        <f t="shared" si="25"/>
        <v>0</v>
      </c>
    </row>
    <row r="813" spans="4:12" x14ac:dyDescent="0.2">
      <c r="D813" s="397">
        <f>_xlfn.XLOOKUP(C:C,Table1[for Import to Bank Register dropdown],Table1[for Pivot],0,0,1)</f>
        <v>0</v>
      </c>
      <c r="E813" s="403"/>
      <c r="F813" s="146">
        <f t="shared" si="24"/>
        <v>3333333</v>
      </c>
      <c r="G813" s="375">
        <f>G812+Bank3[[#This Row],[Money in/ (Money out)]]</f>
        <v>0</v>
      </c>
      <c r="I813" s="376">
        <f>IF(OR(C813="150 Directors advances", C813="120 accounts receivable", C813="720.2 Automobile - Insurance", C813="720.3 Automobile - License", C813="870.4 Rent - Insurance", C813="870.6 Rent - Property Tax", C813="870.7 Rent - Homeoffice", C813="870.9 Rent - Water"),
   0,
   IF(Dashboard!$F$5="Quick",
      IF(OR(C813="190 Automobile",C813="200 computer hardware",C813="210 Computer software",C813="220 Quickbooks software",C813="230 Office equipment",C813="240 Office furniture"),
         E813-(E813/(1+Dashboard!$F$4)),
         0
      ),
      IF(C813="750 Business promotion",
         E813-(E813/(1+4.793/100)),
         E813-(E813/(1+Dashboard!$F$4))
      )
   )
)</f>
        <v>0</v>
      </c>
      <c r="J813" s="26">
        <f>Bank3[[#This Row],[Money in/ (Money out)]]-Bank3[[#This Row],[GST/HST]]</f>
        <v>0</v>
      </c>
      <c r="L813" s="23">
        <f t="shared" si="25"/>
        <v>0</v>
      </c>
    </row>
    <row r="814" spans="4:12" x14ac:dyDescent="0.2">
      <c r="D814" s="397">
        <f>_xlfn.XLOOKUP(C:C,Table1[for Import to Bank Register dropdown],Table1[for Pivot],0,0,1)</f>
        <v>0</v>
      </c>
      <c r="E814" s="403"/>
      <c r="F814" s="146">
        <f t="shared" si="24"/>
        <v>3333333</v>
      </c>
      <c r="G814" s="375">
        <f>G813+Bank3[[#This Row],[Money in/ (Money out)]]</f>
        <v>0</v>
      </c>
      <c r="I814" s="376">
        <f>IF(OR(C814="150 Directors advances", C814="120 accounts receivable", C814="720.2 Automobile - Insurance", C814="720.3 Automobile - License", C814="870.4 Rent - Insurance", C814="870.6 Rent - Property Tax", C814="870.7 Rent - Homeoffice", C814="870.9 Rent - Water"),
   0,
   IF(Dashboard!$F$5="Quick",
      IF(OR(C814="190 Automobile",C814="200 computer hardware",C814="210 Computer software",C814="220 Quickbooks software",C814="230 Office equipment",C814="240 Office furniture"),
         E814-(E814/(1+Dashboard!$F$4)),
         0
      ),
      IF(C814="750 Business promotion",
         E814-(E814/(1+4.793/100)),
         E814-(E814/(1+Dashboard!$F$4))
      )
   )
)</f>
        <v>0</v>
      </c>
      <c r="J814" s="26">
        <f>Bank3[[#This Row],[Money in/ (Money out)]]-Bank3[[#This Row],[GST/HST]]</f>
        <v>0</v>
      </c>
      <c r="L814" s="23">
        <f t="shared" si="25"/>
        <v>0</v>
      </c>
    </row>
    <row r="815" spans="4:12" x14ac:dyDescent="0.2">
      <c r="D815" s="397">
        <f>_xlfn.XLOOKUP(C:C,Table1[for Import to Bank Register dropdown],Table1[for Pivot],0,0,1)</f>
        <v>0</v>
      </c>
      <c r="E815" s="403"/>
      <c r="F815" s="146">
        <f t="shared" si="24"/>
        <v>3333333</v>
      </c>
      <c r="G815" s="375">
        <f>G814+Bank3[[#This Row],[Money in/ (Money out)]]</f>
        <v>0</v>
      </c>
      <c r="I815" s="376">
        <f>IF(OR(C815="150 Directors advances", C815="120 accounts receivable", C815="720.2 Automobile - Insurance", C815="720.3 Automobile - License", C815="870.4 Rent - Insurance", C815="870.6 Rent - Property Tax", C815="870.7 Rent - Homeoffice", C815="870.9 Rent - Water"),
   0,
   IF(Dashboard!$F$5="Quick",
      IF(OR(C815="190 Automobile",C815="200 computer hardware",C815="210 Computer software",C815="220 Quickbooks software",C815="230 Office equipment",C815="240 Office furniture"),
         E815-(E815/(1+Dashboard!$F$4)),
         0
      ),
      IF(C815="750 Business promotion",
         E815-(E815/(1+4.793/100)),
         E815-(E815/(1+Dashboard!$F$4))
      )
   )
)</f>
        <v>0</v>
      </c>
      <c r="J815" s="26">
        <f>Bank3[[#This Row],[Money in/ (Money out)]]-Bank3[[#This Row],[GST/HST]]</f>
        <v>0</v>
      </c>
      <c r="L815" s="23">
        <f t="shared" si="25"/>
        <v>0</v>
      </c>
    </row>
    <row r="816" spans="4:12" x14ac:dyDescent="0.2">
      <c r="D816" s="397">
        <f>_xlfn.XLOOKUP(C:C,Table1[for Import to Bank Register dropdown],Table1[for Pivot],0,0,1)</f>
        <v>0</v>
      </c>
      <c r="E816" s="403"/>
      <c r="F816" s="146">
        <f t="shared" si="24"/>
        <v>3333333</v>
      </c>
      <c r="G816" s="375">
        <f>G815+Bank3[[#This Row],[Money in/ (Money out)]]</f>
        <v>0</v>
      </c>
      <c r="I816" s="376">
        <f>IF(OR(C816="150 Directors advances", C816="120 accounts receivable", C816="720.2 Automobile - Insurance", C816="720.3 Automobile - License", C816="870.4 Rent - Insurance", C816="870.6 Rent - Property Tax", C816="870.7 Rent - Homeoffice", C816="870.9 Rent - Water"),
   0,
   IF(Dashboard!$F$5="Quick",
      IF(OR(C816="190 Automobile",C816="200 computer hardware",C816="210 Computer software",C816="220 Quickbooks software",C816="230 Office equipment",C816="240 Office furniture"),
         E816-(E816/(1+Dashboard!$F$4)),
         0
      ),
      IF(C816="750 Business promotion",
         E816-(E816/(1+4.793/100)),
         E816-(E816/(1+Dashboard!$F$4))
      )
   )
)</f>
        <v>0</v>
      </c>
      <c r="J816" s="26">
        <f>Bank3[[#This Row],[Money in/ (Money out)]]-Bank3[[#This Row],[GST/HST]]</f>
        <v>0</v>
      </c>
      <c r="L816" s="23">
        <f t="shared" si="25"/>
        <v>0</v>
      </c>
    </row>
    <row r="817" spans="4:12" x14ac:dyDescent="0.2">
      <c r="D817" s="397">
        <f>_xlfn.XLOOKUP(C:C,Table1[for Import to Bank Register dropdown],Table1[for Pivot],0,0,1)</f>
        <v>0</v>
      </c>
      <c r="E817" s="403"/>
      <c r="F817" s="146">
        <f t="shared" si="24"/>
        <v>3333333</v>
      </c>
      <c r="G817" s="375">
        <f>G816+Bank3[[#This Row],[Money in/ (Money out)]]</f>
        <v>0</v>
      </c>
      <c r="I817" s="376">
        <f>IF(OR(C817="150 Directors advances", C817="120 accounts receivable", C817="720.2 Automobile - Insurance", C817="720.3 Automobile - License", C817="870.4 Rent - Insurance", C817="870.6 Rent - Property Tax", C817="870.7 Rent - Homeoffice", C817="870.9 Rent - Water"),
   0,
   IF(Dashboard!$F$5="Quick",
      IF(OR(C817="190 Automobile",C817="200 computer hardware",C817="210 Computer software",C817="220 Quickbooks software",C817="230 Office equipment",C817="240 Office furniture"),
         E817-(E817/(1+Dashboard!$F$4)),
         0
      ),
      IF(C817="750 Business promotion",
         E817-(E817/(1+4.793/100)),
         E817-(E817/(1+Dashboard!$F$4))
      )
   )
)</f>
        <v>0</v>
      </c>
      <c r="J817" s="26">
        <f>Bank3[[#This Row],[Money in/ (Money out)]]-Bank3[[#This Row],[GST/HST]]</f>
        <v>0</v>
      </c>
      <c r="L817" s="23">
        <f t="shared" si="25"/>
        <v>0</v>
      </c>
    </row>
    <row r="818" spans="4:12" x14ac:dyDescent="0.2">
      <c r="D818" s="397">
        <f>_xlfn.XLOOKUP(C:C,Table1[for Import to Bank Register dropdown],Table1[for Pivot],0,0,1)</f>
        <v>0</v>
      </c>
      <c r="E818" s="403"/>
      <c r="F818" s="146">
        <f t="shared" si="24"/>
        <v>3333333</v>
      </c>
      <c r="G818" s="375">
        <f>G817+Bank3[[#This Row],[Money in/ (Money out)]]</f>
        <v>0</v>
      </c>
      <c r="I818" s="376">
        <f>IF(OR(C818="150 Directors advances", C818="120 accounts receivable", C818="720.2 Automobile - Insurance", C818="720.3 Automobile - License", C818="870.4 Rent - Insurance", C818="870.6 Rent - Property Tax", C818="870.7 Rent - Homeoffice", C818="870.9 Rent - Water"),
   0,
   IF(Dashboard!$F$5="Quick",
      IF(OR(C818="190 Automobile",C818="200 computer hardware",C818="210 Computer software",C818="220 Quickbooks software",C818="230 Office equipment",C818="240 Office furniture"),
         E818-(E818/(1+Dashboard!$F$4)),
         0
      ),
      IF(C818="750 Business promotion",
         E818-(E818/(1+4.793/100)),
         E818-(E818/(1+Dashboard!$F$4))
      )
   )
)</f>
        <v>0</v>
      </c>
      <c r="J818" s="26">
        <f>Bank3[[#This Row],[Money in/ (Money out)]]-Bank3[[#This Row],[GST/HST]]</f>
        <v>0</v>
      </c>
      <c r="L818" s="23">
        <f t="shared" si="25"/>
        <v>0</v>
      </c>
    </row>
    <row r="819" spans="4:12" x14ac:dyDescent="0.2">
      <c r="D819" s="397">
        <f>_xlfn.XLOOKUP(C:C,Table1[for Import to Bank Register dropdown],Table1[for Pivot],0,0,1)</f>
        <v>0</v>
      </c>
      <c r="E819" s="403"/>
      <c r="F819" s="146">
        <f t="shared" si="24"/>
        <v>3333333</v>
      </c>
      <c r="G819" s="375">
        <f>G818+Bank3[[#This Row],[Money in/ (Money out)]]</f>
        <v>0</v>
      </c>
      <c r="I819" s="376">
        <f>IF(OR(C819="150 Directors advances", C819="120 accounts receivable", C819="720.2 Automobile - Insurance", C819="720.3 Automobile - License", C819="870.4 Rent - Insurance", C819="870.6 Rent - Property Tax", C819="870.7 Rent - Homeoffice", C819="870.9 Rent - Water"),
   0,
   IF(Dashboard!$F$5="Quick",
      IF(OR(C819="190 Automobile",C819="200 computer hardware",C819="210 Computer software",C819="220 Quickbooks software",C819="230 Office equipment",C819="240 Office furniture"),
         E819-(E819/(1+Dashboard!$F$4)),
         0
      ),
      IF(C819="750 Business promotion",
         E819-(E819/(1+4.793/100)),
         E819-(E819/(1+Dashboard!$F$4))
      )
   )
)</f>
        <v>0</v>
      </c>
      <c r="J819" s="26">
        <f>Bank3[[#This Row],[Money in/ (Money out)]]-Bank3[[#This Row],[GST/HST]]</f>
        <v>0</v>
      </c>
      <c r="L819" s="23">
        <f t="shared" si="25"/>
        <v>0</v>
      </c>
    </row>
    <row r="820" spans="4:12" x14ac:dyDescent="0.2">
      <c r="D820" s="397">
        <f>_xlfn.XLOOKUP(C:C,Table1[for Import to Bank Register dropdown],Table1[for Pivot],0,0,1)</f>
        <v>0</v>
      </c>
      <c r="E820" s="403"/>
      <c r="F820" s="146">
        <f t="shared" si="24"/>
        <v>3333333</v>
      </c>
      <c r="G820" s="375">
        <f>G819+Bank3[[#This Row],[Money in/ (Money out)]]</f>
        <v>0</v>
      </c>
      <c r="I820" s="376">
        <f>IF(OR(C820="150 Directors advances", C820="120 accounts receivable", C820="720.2 Automobile - Insurance", C820="720.3 Automobile - License", C820="870.4 Rent - Insurance", C820="870.6 Rent - Property Tax", C820="870.7 Rent - Homeoffice", C820="870.9 Rent - Water"),
   0,
   IF(Dashboard!$F$5="Quick",
      IF(OR(C820="190 Automobile",C820="200 computer hardware",C820="210 Computer software",C820="220 Quickbooks software",C820="230 Office equipment",C820="240 Office furniture"),
         E820-(E820/(1+Dashboard!$F$4)),
         0
      ),
      IF(C820="750 Business promotion",
         E820-(E820/(1+4.793/100)),
         E820-(E820/(1+Dashboard!$F$4))
      )
   )
)</f>
        <v>0</v>
      </c>
      <c r="J820" s="26">
        <f>Bank3[[#This Row],[Money in/ (Money out)]]-Bank3[[#This Row],[GST/HST]]</f>
        <v>0</v>
      </c>
      <c r="L820" s="23">
        <f t="shared" si="25"/>
        <v>0</v>
      </c>
    </row>
    <row r="821" spans="4:12" x14ac:dyDescent="0.2">
      <c r="D821" s="397">
        <f>_xlfn.XLOOKUP(C:C,Table1[for Import to Bank Register dropdown],Table1[for Pivot],0,0,1)</f>
        <v>0</v>
      </c>
      <c r="E821" s="403"/>
      <c r="F821" s="146">
        <f t="shared" si="24"/>
        <v>3333333</v>
      </c>
      <c r="G821" s="375">
        <f>G820+Bank3[[#This Row],[Money in/ (Money out)]]</f>
        <v>0</v>
      </c>
      <c r="I821" s="376">
        <f>IF(OR(C821="150 Directors advances", C821="120 accounts receivable", C821="720.2 Automobile - Insurance", C821="720.3 Automobile - License", C821="870.4 Rent - Insurance", C821="870.6 Rent - Property Tax", C821="870.7 Rent - Homeoffice", C821="870.9 Rent - Water"),
   0,
   IF(Dashboard!$F$5="Quick",
      IF(OR(C821="190 Automobile",C821="200 computer hardware",C821="210 Computer software",C821="220 Quickbooks software",C821="230 Office equipment",C821="240 Office furniture"),
         E821-(E821/(1+Dashboard!$F$4)),
         0
      ),
      IF(C821="750 Business promotion",
         E821-(E821/(1+4.793/100)),
         E821-(E821/(1+Dashboard!$F$4))
      )
   )
)</f>
        <v>0</v>
      </c>
      <c r="J821" s="26">
        <f>Bank3[[#This Row],[Money in/ (Money out)]]-Bank3[[#This Row],[GST/HST]]</f>
        <v>0</v>
      </c>
      <c r="L821" s="23">
        <f t="shared" si="25"/>
        <v>0</v>
      </c>
    </row>
    <row r="822" spans="4:12" x14ac:dyDescent="0.2">
      <c r="D822" s="397">
        <f>_xlfn.XLOOKUP(C:C,Table1[for Import to Bank Register dropdown],Table1[for Pivot],0,0,1)</f>
        <v>0</v>
      </c>
      <c r="E822" s="403"/>
      <c r="F822" s="146">
        <f t="shared" si="24"/>
        <v>3333333</v>
      </c>
      <c r="G822" s="375">
        <f>G821+Bank3[[#This Row],[Money in/ (Money out)]]</f>
        <v>0</v>
      </c>
      <c r="I822" s="376">
        <f>IF(OR(C822="150 Directors advances", C822="120 accounts receivable", C822="720.2 Automobile - Insurance", C822="720.3 Automobile - License", C822="870.4 Rent - Insurance", C822="870.6 Rent - Property Tax", C822="870.7 Rent - Homeoffice", C822="870.9 Rent - Water"),
   0,
   IF(Dashboard!$F$5="Quick",
      IF(OR(C822="190 Automobile",C822="200 computer hardware",C822="210 Computer software",C822="220 Quickbooks software",C822="230 Office equipment",C822="240 Office furniture"),
         E822-(E822/(1+Dashboard!$F$4)),
         0
      ),
      IF(C822="750 Business promotion",
         E822-(E822/(1+4.793/100)),
         E822-(E822/(1+Dashboard!$F$4))
      )
   )
)</f>
        <v>0</v>
      </c>
      <c r="J822" s="26">
        <f>Bank3[[#This Row],[Money in/ (Money out)]]-Bank3[[#This Row],[GST/HST]]</f>
        <v>0</v>
      </c>
      <c r="L822" s="23">
        <f t="shared" si="25"/>
        <v>0</v>
      </c>
    </row>
    <row r="823" spans="4:12" x14ac:dyDescent="0.2">
      <c r="D823" s="397">
        <f>_xlfn.XLOOKUP(C:C,Table1[for Import to Bank Register dropdown],Table1[for Pivot],0,0,1)</f>
        <v>0</v>
      </c>
      <c r="E823" s="403"/>
      <c r="F823" s="146">
        <f t="shared" si="24"/>
        <v>3333333</v>
      </c>
      <c r="G823" s="375">
        <f>G822+Bank3[[#This Row],[Money in/ (Money out)]]</f>
        <v>0</v>
      </c>
      <c r="I823" s="376">
        <f>IF(OR(C823="150 Directors advances", C823="120 accounts receivable", C823="720.2 Automobile - Insurance", C823="720.3 Automobile - License", C823="870.4 Rent - Insurance", C823="870.6 Rent - Property Tax", C823="870.7 Rent - Homeoffice", C823="870.9 Rent - Water"),
   0,
   IF(Dashboard!$F$5="Quick",
      IF(OR(C823="190 Automobile",C823="200 computer hardware",C823="210 Computer software",C823="220 Quickbooks software",C823="230 Office equipment",C823="240 Office furniture"),
         E823-(E823/(1+Dashboard!$F$4)),
         0
      ),
      IF(C823="750 Business promotion",
         E823-(E823/(1+4.793/100)),
         E823-(E823/(1+Dashboard!$F$4))
      )
   )
)</f>
        <v>0</v>
      </c>
      <c r="J823" s="26">
        <f>Bank3[[#This Row],[Money in/ (Money out)]]-Bank3[[#This Row],[GST/HST]]</f>
        <v>0</v>
      </c>
      <c r="L823" s="23">
        <f t="shared" si="25"/>
        <v>0</v>
      </c>
    </row>
    <row r="824" spans="4:12" x14ac:dyDescent="0.2">
      <c r="D824" s="397">
        <f>_xlfn.XLOOKUP(C:C,Table1[for Import to Bank Register dropdown],Table1[for Pivot],0,0,1)</f>
        <v>0</v>
      </c>
      <c r="E824" s="403"/>
      <c r="F824" s="146">
        <f t="shared" si="24"/>
        <v>3333333</v>
      </c>
      <c r="G824" s="375">
        <f>G823+Bank3[[#This Row],[Money in/ (Money out)]]</f>
        <v>0</v>
      </c>
      <c r="I824" s="376">
        <f>IF(OR(C824="150 Directors advances", C824="120 accounts receivable", C824="720.2 Automobile - Insurance", C824="720.3 Automobile - License", C824="870.4 Rent - Insurance", C824="870.6 Rent - Property Tax", C824="870.7 Rent - Homeoffice", C824="870.9 Rent - Water"),
   0,
   IF(Dashboard!$F$5="Quick",
      IF(OR(C824="190 Automobile",C824="200 computer hardware",C824="210 Computer software",C824="220 Quickbooks software",C824="230 Office equipment",C824="240 Office furniture"),
         E824-(E824/(1+Dashboard!$F$4)),
         0
      ),
      IF(C824="750 Business promotion",
         E824-(E824/(1+4.793/100)),
         E824-(E824/(1+Dashboard!$F$4))
      )
   )
)</f>
        <v>0</v>
      </c>
      <c r="J824" s="26">
        <f>Bank3[[#This Row],[Money in/ (Money out)]]-Bank3[[#This Row],[GST/HST]]</f>
        <v>0</v>
      </c>
      <c r="L824" s="23">
        <f t="shared" si="25"/>
        <v>0</v>
      </c>
    </row>
    <row r="825" spans="4:12" x14ac:dyDescent="0.2">
      <c r="D825" s="397">
        <f>_xlfn.XLOOKUP(C:C,Table1[for Import to Bank Register dropdown],Table1[for Pivot],0,0,1)</f>
        <v>0</v>
      </c>
      <c r="E825" s="403"/>
      <c r="F825" s="146">
        <f t="shared" si="24"/>
        <v>3333333</v>
      </c>
      <c r="G825" s="375">
        <f>G824+Bank3[[#This Row],[Money in/ (Money out)]]</f>
        <v>0</v>
      </c>
      <c r="I825" s="376">
        <f>IF(OR(C825="150 Directors advances", C825="120 accounts receivable", C825="720.2 Automobile - Insurance", C825="720.3 Automobile - License", C825="870.4 Rent - Insurance", C825="870.6 Rent - Property Tax", C825="870.7 Rent - Homeoffice", C825="870.9 Rent - Water"),
   0,
   IF(Dashboard!$F$5="Quick",
      IF(OR(C825="190 Automobile",C825="200 computer hardware",C825="210 Computer software",C825="220 Quickbooks software",C825="230 Office equipment",C825="240 Office furniture"),
         E825-(E825/(1+Dashboard!$F$4)),
         0
      ),
      IF(C825="750 Business promotion",
         E825-(E825/(1+4.793/100)),
         E825-(E825/(1+Dashboard!$F$4))
      )
   )
)</f>
        <v>0</v>
      </c>
      <c r="J825" s="26">
        <f>Bank3[[#This Row],[Money in/ (Money out)]]-Bank3[[#This Row],[GST/HST]]</f>
        <v>0</v>
      </c>
      <c r="L825" s="23">
        <f t="shared" si="25"/>
        <v>0</v>
      </c>
    </row>
    <row r="826" spans="4:12" x14ac:dyDescent="0.2">
      <c r="D826" s="397">
        <f>_xlfn.XLOOKUP(C:C,Table1[for Import to Bank Register dropdown],Table1[for Pivot],0,0,1)</f>
        <v>0</v>
      </c>
      <c r="E826" s="403"/>
      <c r="F826" s="146">
        <f t="shared" si="24"/>
        <v>3333333</v>
      </c>
      <c r="G826" s="375">
        <f>G825+Bank3[[#This Row],[Money in/ (Money out)]]</f>
        <v>0</v>
      </c>
      <c r="I826" s="376">
        <f>IF(OR(C826="150 Directors advances", C826="120 accounts receivable", C826="720.2 Automobile - Insurance", C826="720.3 Automobile - License", C826="870.4 Rent - Insurance", C826="870.6 Rent - Property Tax", C826="870.7 Rent - Homeoffice", C826="870.9 Rent - Water"),
   0,
   IF(Dashboard!$F$5="Quick",
      IF(OR(C826="190 Automobile",C826="200 computer hardware",C826="210 Computer software",C826="220 Quickbooks software",C826="230 Office equipment",C826="240 Office furniture"),
         E826-(E826/(1+Dashboard!$F$4)),
         0
      ),
      IF(C826="750 Business promotion",
         E826-(E826/(1+4.793/100)),
         E826-(E826/(1+Dashboard!$F$4))
      )
   )
)</f>
        <v>0</v>
      </c>
      <c r="J826" s="26">
        <f>Bank3[[#This Row],[Money in/ (Money out)]]-Bank3[[#This Row],[GST/HST]]</f>
        <v>0</v>
      </c>
      <c r="L826" s="23">
        <f t="shared" si="25"/>
        <v>0</v>
      </c>
    </row>
    <row r="827" spans="4:12" x14ac:dyDescent="0.2">
      <c r="D827" s="397">
        <f>_xlfn.XLOOKUP(C:C,Table1[for Import to Bank Register dropdown],Table1[for Pivot],0,0,1)</f>
        <v>0</v>
      </c>
      <c r="E827" s="403"/>
      <c r="F827" s="146">
        <f t="shared" si="24"/>
        <v>3333333</v>
      </c>
      <c r="G827" s="375">
        <f>G826+Bank3[[#This Row],[Money in/ (Money out)]]</f>
        <v>0</v>
      </c>
      <c r="I827" s="376">
        <f>IF(OR(C827="150 Directors advances", C827="120 accounts receivable", C827="720.2 Automobile - Insurance", C827="720.3 Automobile - License", C827="870.4 Rent - Insurance", C827="870.6 Rent - Property Tax", C827="870.7 Rent - Homeoffice", C827="870.9 Rent - Water"),
   0,
   IF(Dashboard!$F$5="Quick",
      IF(OR(C827="190 Automobile",C827="200 computer hardware",C827="210 Computer software",C827="220 Quickbooks software",C827="230 Office equipment",C827="240 Office furniture"),
         E827-(E827/(1+Dashboard!$F$4)),
         0
      ),
      IF(C827="750 Business promotion",
         E827-(E827/(1+4.793/100)),
         E827-(E827/(1+Dashboard!$F$4))
      )
   )
)</f>
        <v>0</v>
      </c>
      <c r="J827" s="26">
        <f>Bank3[[#This Row],[Money in/ (Money out)]]-Bank3[[#This Row],[GST/HST]]</f>
        <v>0</v>
      </c>
      <c r="L827" s="23">
        <f t="shared" si="25"/>
        <v>0</v>
      </c>
    </row>
    <row r="828" spans="4:12" x14ac:dyDescent="0.2">
      <c r="D828" s="397">
        <f>_xlfn.XLOOKUP(C:C,Table1[for Import to Bank Register dropdown],Table1[for Pivot],0,0,1)</f>
        <v>0</v>
      </c>
      <c r="E828" s="403"/>
      <c r="F828" s="146">
        <f t="shared" si="24"/>
        <v>3333333</v>
      </c>
      <c r="G828" s="375">
        <f>G827+Bank3[[#This Row],[Money in/ (Money out)]]</f>
        <v>0</v>
      </c>
      <c r="I828" s="376">
        <f>IF(OR(C828="150 Directors advances", C828="120 accounts receivable", C828="720.2 Automobile - Insurance", C828="720.3 Automobile - License", C828="870.4 Rent - Insurance", C828="870.6 Rent - Property Tax", C828="870.7 Rent - Homeoffice", C828="870.9 Rent - Water"),
   0,
   IF(Dashboard!$F$5="Quick",
      IF(OR(C828="190 Automobile",C828="200 computer hardware",C828="210 Computer software",C828="220 Quickbooks software",C828="230 Office equipment",C828="240 Office furniture"),
         E828-(E828/(1+Dashboard!$F$4)),
         0
      ),
      IF(C828="750 Business promotion",
         E828-(E828/(1+4.793/100)),
         E828-(E828/(1+Dashboard!$F$4))
      )
   )
)</f>
        <v>0</v>
      </c>
      <c r="J828" s="26">
        <f>Bank3[[#This Row],[Money in/ (Money out)]]-Bank3[[#This Row],[GST/HST]]</f>
        <v>0</v>
      </c>
      <c r="L828" s="23">
        <f t="shared" si="25"/>
        <v>0</v>
      </c>
    </row>
    <row r="829" spans="4:12" x14ac:dyDescent="0.2">
      <c r="D829" s="397">
        <f>_xlfn.XLOOKUP(C:C,Table1[for Import to Bank Register dropdown],Table1[for Pivot],0,0,1)</f>
        <v>0</v>
      </c>
      <c r="E829" s="403"/>
      <c r="F829" s="146">
        <f t="shared" si="24"/>
        <v>3333333</v>
      </c>
      <c r="G829" s="375">
        <f>G828+Bank3[[#This Row],[Money in/ (Money out)]]</f>
        <v>0</v>
      </c>
      <c r="I829" s="376">
        <f>IF(OR(C829="150 Directors advances", C829="120 accounts receivable", C829="720.2 Automobile - Insurance", C829="720.3 Automobile - License", C829="870.4 Rent - Insurance", C829="870.6 Rent - Property Tax", C829="870.7 Rent - Homeoffice", C829="870.9 Rent - Water"),
   0,
   IF(Dashboard!$F$5="Quick",
      IF(OR(C829="190 Automobile",C829="200 computer hardware",C829="210 Computer software",C829="220 Quickbooks software",C829="230 Office equipment",C829="240 Office furniture"),
         E829-(E829/(1+Dashboard!$F$4)),
         0
      ),
      IF(C829="750 Business promotion",
         E829-(E829/(1+4.793/100)),
         E829-(E829/(1+Dashboard!$F$4))
      )
   )
)</f>
        <v>0</v>
      </c>
      <c r="J829" s="26">
        <f>Bank3[[#This Row],[Money in/ (Money out)]]-Bank3[[#This Row],[GST/HST]]</f>
        <v>0</v>
      </c>
      <c r="L829" s="23">
        <f t="shared" si="25"/>
        <v>0</v>
      </c>
    </row>
    <row r="830" spans="4:12" x14ac:dyDescent="0.2">
      <c r="D830" s="397">
        <f>_xlfn.XLOOKUP(C:C,Table1[for Import to Bank Register dropdown],Table1[for Pivot],0,0,1)</f>
        <v>0</v>
      </c>
      <c r="E830" s="403"/>
      <c r="F830" s="146">
        <f t="shared" si="24"/>
        <v>3333333</v>
      </c>
      <c r="G830" s="375">
        <f>G829+Bank3[[#This Row],[Money in/ (Money out)]]</f>
        <v>0</v>
      </c>
      <c r="I830" s="376">
        <f>IF(OR(C830="150 Directors advances", C830="120 accounts receivable", C830="720.2 Automobile - Insurance", C830="720.3 Automobile - License", C830="870.4 Rent - Insurance", C830="870.6 Rent - Property Tax", C830="870.7 Rent - Homeoffice", C830="870.9 Rent - Water"),
   0,
   IF(Dashboard!$F$5="Quick",
      IF(OR(C830="190 Automobile",C830="200 computer hardware",C830="210 Computer software",C830="220 Quickbooks software",C830="230 Office equipment",C830="240 Office furniture"),
         E830-(E830/(1+Dashboard!$F$4)),
         0
      ),
      IF(C830="750 Business promotion",
         E830-(E830/(1+4.793/100)),
         E830-(E830/(1+Dashboard!$F$4))
      )
   )
)</f>
        <v>0</v>
      </c>
      <c r="J830" s="26">
        <f>Bank3[[#This Row],[Money in/ (Money out)]]-Bank3[[#This Row],[GST/HST]]</f>
        <v>0</v>
      </c>
      <c r="L830" s="23">
        <f t="shared" si="25"/>
        <v>0</v>
      </c>
    </row>
    <row r="831" spans="4:12" x14ac:dyDescent="0.2">
      <c r="D831" s="397">
        <f>_xlfn.XLOOKUP(C:C,Table1[for Import to Bank Register dropdown],Table1[for Pivot],0,0,1)</f>
        <v>0</v>
      </c>
      <c r="E831" s="403"/>
      <c r="F831" s="146">
        <f t="shared" si="24"/>
        <v>3333333</v>
      </c>
      <c r="G831" s="375">
        <f>G830+Bank3[[#This Row],[Money in/ (Money out)]]</f>
        <v>0</v>
      </c>
      <c r="I831" s="376">
        <f>IF(OR(C831="150 Directors advances", C831="120 accounts receivable", C831="720.2 Automobile - Insurance", C831="720.3 Automobile - License", C831="870.4 Rent - Insurance", C831="870.6 Rent - Property Tax", C831="870.7 Rent - Homeoffice", C831="870.9 Rent - Water"),
   0,
   IF(Dashboard!$F$5="Quick",
      IF(OR(C831="190 Automobile",C831="200 computer hardware",C831="210 Computer software",C831="220 Quickbooks software",C831="230 Office equipment",C831="240 Office furniture"),
         E831-(E831/(1+Dashboard!$F$4)),
         0
      ),
      IF(C831="750 Business promotion",
         E831-(E831/(1+4.793/100)),
         E831-(E831/(1+Dashboard!$F$4))
      )
   )
)</f>
        <v>0</v>
      </c>
      <c r="J831" s="26">
        <f>Bank3[[#This Row],[Money in/ (Money out)]]-Bank3[[#This Row],[GST/HST]]</f>
        <v>0</v>
      </c>
      <c r="L831" s="23">
        <f t="shared" si="25"/>
        <v>0</v>
      </c>
    </row>
    <row r="832" spans="4:12" x14ac:dyDescent="0.2">
      <c r="D832" s="397">
        <f>_xlfn.XLOOKUP(C:C,Table1[for Import to Bank Register dropdown],Table1[for Pivot],0,0,1)</f>
        <v>0</v>
      </c>
      <c r="E832" s="403"/>
      <c r="F832" s="146">
        <f t="shared" si="24"/>
        <v>3333333</v>
      </c>
      <c r="G832" s="375">
        <f>G831+Bank3[[#This Row],[Money in/ (Money out)]]</f>
        <v>0</v>
      </c>
      <c r="I832" s="376">
        <f>IF(OR(C832="150 Directors advances", C832="120 accounts receivable", C832="720.2 Automobile - Insurance", C832="720.3 Automobile - License", C832="870.4 Rent - Insurance", C832="870.6 Rent - Property Tax", C832="870.7 Rent - Homeoffice", C832="870.9 Rent - Water"),
   0,
   IF(Dashboard!$F$5="Quick",
      IF(OR(C832="190 Automobile",C832="200 computer hardware",C832="210 Computer software",C832="220 Quickbooks software",C832="230 Office equipment",C832="240 Office furniture"),
         E832-(E832/(1+Dashboard!$F$4)),
         0
      ),
      IF(C832="750 Business promotion",
         E832-(E832/(1+4.793/100)),
         E832-(E832/(1+Dashboard!$F$4))
      )
   )
)</f>
        <v>0</v>
      </c>
      <c r="J832" s="26">
        <f>Bank3[[#This Row],[Money in/ (Money out)]]-Bank3[[#This Row],[GST/HST]]</f>
        <v>0</v>
      </c>
      <c r="L832" s="23">
        <f t="shared" si="25"/>
        <v>0</v>
      </c>
    </row>
    <row r="833" spans="4:12" x14ac:dyDescent="0.2">
      <c r="D833" s="397">
        <f>_xlfn.XLOOKUP(C:C,Table1[for Import to Bank Register dropdown],Table1[for Pivot],0,0,1)</f>
        <v>0</v>
      </c>
      <c r="E833" s="403"/>
      <c r="F833" s="146">
        <f t="shared" si="24"/>
        <v>3333333</v>
      </c>
      <c r="G833" s="375">
        <f>G832+Bank3[[#This Row],[Money in/ (Money out)]]</f>
        <v>0</v>
      </c>
      <c r="I833" s="376">
        <f>IF(OR(C833="150 Directors advances", C833="120 accounts receivable", C833="720.2 Automobile - Insurance", C833="720.3 Automobile - License", C833="870.4 Rent - Insurance", C833="870.6 Rent - Property Tax", C833="870.7 Rent - Homeoffice", C833="870.9 Rent - Water"),
   0,
   IF(Dashboard!$F$5="Quick",
      IF(OR(C833="190 Automobile",C833="200 computer hardware",C833="210 Computer software",C833="220 Quickbooks software",C833="230 Office equipment",C833="240 Office furniture"),
         E833-(E833/(1+Dashboard!$F$4)),
         0
      ),
      IF(C833="750 Business promotion",
         E833-(E833/(1+4.793/100)),
         E833-(E833/(1+Dashboard!$F$4))
      )
   )
)</f>
        <v>0</v>
      </c>
      <c r="J833" s="26">
        <f>Bank3[[#This Row],[Money in/ (Money out)]]-Bank3[[#This Row],[GST/HST]]</f>
        <v>0</v>
      </c>
      <c r="L833" s="23">
        <f t="shared" si="25"/>
        <v>0</v>
      </c>
    </row>
    <row r="834" spans="4:12" x14ac:dyDescent="0.2">
      <c r="D834" s="397">
        <f>_xlfn.XLOOKUP(C:C,Table1[for Import to Bank Register dropdown],Table1[for Pivot],0,0,1)</f>
        <v>0</v>
      </c>
      <c r="E834" s="403"/>
      <c r="F834" s="146">
        <f t="shared" si="24"/>
        <v>3333333</v>
      </c>
      <c r="G834" s="375">
        <f>G833+Bank3[[#This Row],[Money in/ (Money out)]]</f>
        <v>0</v>
      </c>
      <c r="I834" s="376">
        <f>IF(OR(C834="150 Directors advances", C834="120 accounts receivable", C834="720.2 Automobile - Insurance", C834="720.3 Automobile - License", C834="870.4 Rent - Insurance", C834="870.6 Rent - Property Tax", C834="870.7 Rent - Homeoffice", C834="870.9 Rent - Water"),
   0,
   IF(Dashboard!$F$5="Quick",
      IF(OR(C834="190 Automobile",C834="200 computer hardware",C834="210 Computer software",C834="220 Quickbooks software",C834="230 Office equipment",C834="240 Office furniture"),
         E834-(E834/(1+Dashboard!$F$4)),
         0
      ),
      IF(C834="750 Business promotion",
         E834-(E834/(1+4.793/100)),
         E834-(E834/(1+Dashboard!$F$4))
      )
   )
)</f>
        <v>0</v>
      </c>
      <c r="J834" s="26">
        <f>Bank3[[#This Row],[Money in/ (Money out)]]-Bank3[[#This Row],[GST/HST]]</f>
        <v>0</v>
      </c>
      <c r="L834" s="23">
        <f t="shared" si="25"/>
        <v>0</v>
      </c>
    </row>
    <row r="835" spans="4:12" x14ac:dyDescent="0.2">
      <c r="D835" s="397">
        <f>_xlfn.XLOOKUP(C:C,Table1[for Import to Bank Register dropdown],Table1[for Pivot],0,0,1)</f>
        <v>0</v>
      </c>
      <c r="E835" s="403"/>
      <c r="F835" s="146">
        <f t="shared" si="24"/>
        <v>3333333</v>
      </c>
      <c r="G835" s="375">
        <f>G834+Bank3[[#This Row],[Money in/ (Money out)]]</f>
        <v>0</v>
      </c>
      <c r="I835" s="376">
        <f>IF(OR(C835="150 Directors advances", C835="120 accounts receivable", C835="720.2 Automobile - Insurance", C835="720.3 Automobile - License", C835="870.4 Rent - Insurance", C835="870.6 Rent - Property Tax", C835="870.7 Rent - Homeoffice", C835="870.9 Rent - Water"),
   0,
   IF(Dashboard!$F$5="Quick",
      IF(OR(C835="190 Automobile",C835="200 computer hardware",C835="210 Computer software",C835="220 Quickbooks software",C835="230 Office equipment",C835="240 Office furniture"),
         E835-(E835/(1+Dashboard!$F$4)),
         0
      ),
      IF(C835="750 Business promotion",
         E835-(E835/(1+4.793/100)),
         E835-(E835/(1+Dashboard!$F$4))
      )
   )
)</f>
        <v>0</v>
      </c>
      <c r="J835" s="26">
        <f>Bank3[[#This Row],[Money in/ (Money out)]]-Bank3[[#This Row],[GST/HST]]</f>
        <v>0</v>
      </c>
      <c r="L835" s="23">
        <f t="shared" si="25"/>
        <v>0</v>
      </c>
    </row>
    <row r="836" spans="4:12" x14ac:dyDescent="0.2">
      <c r="D836" s="397">
        <f>_xlfn.XLOOKUP(C:C,Table1[for Import to Bank Register dropdown],Table1[for Pivot],0,0,1)</f>
        <v>0</v>
      </c>
      <c r="E836" s="403"/>
      <c r="F836" s="146">
        <f t="shared" si="24"/>
        <v>3333333</v>
      </c>
      <c r="G836" s="375">
        <f>G835+Bank3[[#This Row],[Money in/ (Money out)]]</f>
        <v>0</v>
      </c>
      <c r="I836" s="376">
        <f>IF(OR(C836="150 Directors advances", C836="120 accounts receivable", C836="720.2 Automobile - Insurance", C836="720.3 Automobile - License", C836="870.4 Rent - Insurance", C836="870.6 Rent - Property Tax", C836="870.7 Rent - Homeoffice", C836="870.9 Rent - Water"),
   0,
   IF(Dashboard!$F$5="Quick",
      IF(OR(C836="190 Automobile",C836="200 computer hardware",C836="210 Computer software",C836="220 Quickbooks software",C836="230 Office equipment",C836="240 Office furniture"),
         E836-(E836/(1+Dashboard!$F$4)),
         0
      ),
      IF(C836="750 Business promotion",
         E836-(E836/(1+4.793/100)),
         E836-(E836/(1+Dashboard!$F$4))
      )
   )
)</f>
        <v>0</v>
      </c>
      <c r="J836" s="26">
        <f>Bank3[[#This Row],[Money in/ (Money out)]]-Bank3[[#This Row],[GST/HST]]</f>
        <v>0</v>
      </c>
      <c r="L836" s="23">
        <f t="shared" si="25"/>
        <v>0</v>
      </c>
    </row>
    <row r="837" spans="4:12" x14ac:dyDescent="0.2">
      <c r="D837" s="397">
        <f>_xlfn.XLOOKUP(C:C,Table1[for Import to Bank Register dropdown],Table1[for Pivot],0,0,1)</f>
        <v>0</v>
      </c>
      <c r="E837" s="403"/>
      <c r="F837" s="146">
        <f t="shared" si="24"/>
        <v>3333333</v>
      </c>
      <c r="G837" s="375">
        <f>G836+Bank3[[#This Row],[Money in/ (Money out)]]</f>
        <v>0</v>
      </c>
      <c r="I837" s="376">
        <f>IF(OR(C837="150 Directors advances", C837="120 accounts receivable", C837="720.2 Automobile - Insurance", C837="720.3 Automobile - License", C837="870.4 Rent - Insurance", C837="870.6 Rent - Property Tax", C837="870.7 Rent - Homeoffice", C837="870.9 Rent - Water"),
   0,
   IF(Dashboard!$F$5="Quick",
      IF(OR(C837="190 Automobile",C837="200 computer hardware",C837="210 Computer software",C837="220 Quickbooks software",C837="230 Office equipment",C837="240 Office furniture"),
         E837-(E837/(1+Dashboard!$F$4)),
         0
      ),
      IF(C837="750 Business promotion",
         E837-(E837/(1+4.793/100)),
         E837-(E837/(1+Dashboard!$F$4))
      )
   )
)</f>
        <v>0</v>
      </c>
      <c r="J837" s="26">
        <f>Bank3[[#This Row],[Money in/ (Money out)]]-Bank3[[#This Row],[GST/HST]]</f>
        <v>0</v>
      </c>
      <c r="L837" s="23">
        <f t="shared" si="25"/>
        <v>0</v>
      </c>
    </row>
    <row r="838" spans="4:12" x14ac:dyDescent="0.2">
      <c r="D838" s="397">
        <f>_xlfn.XLOOKUP(C:C,Table1[for Import to Bank Register dropdown],Table1[for Pivot],0,0,1)</f>
        <v>0</v>
      </c>
      <c r="E838" s="403"/>
      <c r="F838" s="146">
        <f t="shared" ref="F838:F901" si="26">$E$2</f>
        <v>3333333</v>
      </c>
      <c r="G838" s="375">
        <f>G837+Bank3[[#This Row],[Money in/ (Money out)]]</f>
        <v>0</v>
      </c>
      <c r="I838" s="376">
        <f>IF(OR(C838="150 Directors advances", C838="120 accounts receivable", C838="720.2 Automobile - Insurance", C838="720.3 Automobile - License", C838="870.4 Rent - Insurance", C838="870.6 Rent - Property Tax", C838="870.7 Rent - Homeoffice", C838="870.9 Rent - Water"),
   0,
   IF(Dashboard!$F$5="Quick",
      IF(OR(C838="190 Automobile",C838="200 computer hardware",C838="210 Computer software",C838="220 Quickbooks software",C838="230 Office equipment",C838="240 Office furniture"),
         E838-(E838/(1+Dashboard!$F$4)),
         0
      ),
      IF(C838="750 Business promotion",
         E838-(E838/(1+4.793/100)),
         E838-(E838/(1+Dashboard!$F$4))
      )
   )
)</f>
        <v>0</v>
      </c>
      <c r="J838" s="26">
        <f>Bank3[[#This Row],[Money in/ (Money out)]]-Bank3[[#This Row],[GST/HST]]</f>
        <v>0</v>
      </c>
      <c r="L838" s="23">
        <f t="shared" si="25"/>
        <v>0</v>
      </c>
    </row>
    <row r="839" spans="4:12" x14ac:dyDescent="0.2">
      <c r="D839" s="397">
        <f>_xlfn.XLOOKUP(C:C,Table1[for Import to Bank Register dropdown],Table1[for Pivot],0,0,1)</f>
        <v>0</v>
      </c>
      <c r="E839" s="403"/>
      <c r="F839" s="146">
        <f t="shared" si="26"/>
        <v>3333333</v>
      </c>
      <c r="G839" s="375">
        <f>G838+Bank3[[#This Row],[Money in/ (Money out)]]</f>
        <v>0</v>
      </c>
      <c r="I839" s="376">
        <f>IF(OR(C839="150 Directors advances", C839="120 accounts receivable", C839="720.2 Automobile - Insurance", C839="720.3 Automobile - License", C839="870.4 Rent - Insurance", C839="870.6 Rent - Property Tax", C839="870.7 Rent - Homeoffice", C839="870.9 Rent - Water"),
   0,
   IF(Dashboard!$F$5="Quick",
      IF(OR(C839="190 Automobile",C839="200 computer hardware",C839="210 Computer software",C839="220 Quickbooks software",C839="230 Office equipment",C839="240 Office furniture"),
         E839-(E839/(1+Dashboard!$F$4)),
         0
      ),
      IF(C839="750 Business promotion",
         E839-(E839/(1+4.793/100)),
         E839-(E839/(1+Dashboard!$F$4))
      )
   )
)</f>
        <v>0</v>
      </c>
      <c r="J839" s="26">
        <f>Bank3[[#This Row],[Money in/ (Money out)]]-Bank3[[#This Row],[GST/HST]]</f>
        <v>0</v>
      </c>
      <c r="L839" s="23">
        <f t="shared" ref="L839:L902" si="27">$L$3</f>
        <v>0</v>
      </c>
    </row>
    <row r="840" spans="4:12" x14ac:dyDescent="0.2">
      <c r="D840" s="397">
        <f>_xlfn.XLOOKUP(C:C,Table1[for Import to Bank Register dropdown],Table1[for Pivot],0,0,1)</f>
        <v>0</v>
      </c>
      <c r="E840" s="403"/>
      <c r="F840" s="146">
        <f t="shared" si="26"/>
        <v>3333333</v>
      </c>
      <c r="G840" s="375">
        <f>G839+Bank3[[#This Row],[Money in/ (Money out)]]</f>
        <v>0</v>
      </c>
      <c r="I840" s="376">
        <f>IF(OR(C840="150 Directors advances", C840="120 accounts receivable", C840="720.2 Automobile - Insurance", C840="720.3 Automobile - License", C840="870.4 Rent - Insurance", C840="870.6 Rent - Property Tax", C840="870.7 Rent - Homeoffice", C840="870.9 Rent - Water"),
   0,
   IF(Dashboard!$F$5="Quick",
      IF(OR(C840="190 Automobile",C840="200 computer hardware",C840="210 Computer software",C840="220 Quickbooks software",C840="230 Office equipment",C840="240 Office furniture"),
         E840-(E840/(1+Dashboard!$F$4)),
         0
      ),
      IF(C840="750 Business promotion",
         E840-(E840/(1+4.793/100)),
         E840-(E840/(1+Dashboard!$F$4))
      )
   )
)</f>
        <v>0</v>
      </c>
      <c r="J840" s="26">
        <f>Bank3[[#This Row],[Money in/ (Money out)]]-Bank3[[#This Row],[GST/HST]]</f>
        <v>0</v>
      </c>
      <c r="L840" s="23">
        <f t="shared" si="27"/>
        <v>0</v>
      </c>
    </row>
    <row r="841" spans="4:12" x14ac:dyDescent="0.2">
      <c r="D841" s="397">
        <f>_xlfn.XLOOKUP(C:C,Table1[for Import to Bank Register dropdown],Table1[for Pivot],0,0,1)</f>
        <v>0</v>
      </c>
      <c r="E841" s="403"/>
      <c r="F841" s="146">
        <f t="shared" si="26"/>
        <v>3333333</v>
      </c>
      <c r="G841" s="375">
        <f>G840+Bank3[[#This Row],[Money in/ (Money out)]]</f>
        <v>0</v>
      </c>
      <c r="I841" s="376">
        <f>IF(OR(C841="150 Directors advances", C841="120 accounts receivable", C841="720.2 Automobile - Insurance", C841="720.3 Automobile - License", C841="870.4 Rent - Insurance", C841="870.6 Rent - Property Tax", C841="870.7 Rent - Homeoffice", C841="870.9 Rent - Water"),
   0,
   IF(Dashboard!$F$5="Quick",
      IF(OR(C841="190 Automobile",C841="200 computer hardware",C841="210 Computer software",C841="220 Quickbooks software",C841="230 Office equipment",C841="240 Office furniture"),
         E841-(E841/(1+Dashboard!$F$4)),
         0
      ),
      IF(C841="750 Business promotion",
         E841-(E841/(1+4.793/100)),
         E841-(E841/(1+Dashboard!$F$4))
      )
   )
)</f>
        <v>0</v>
      </c>
      <c r="J841" s="26">
        <f>Bank3[[#This Row],[Money in/ (Money out)]]-Bank3[[#This Row],[GST/HST]]</f>
        <v>0</v>
      </c>
      <c r="L841" s="23">
        <f t="shared" si="27"/>
        <v>0</v>
      </c>
    </row>
    <row r="842" spans="4:12" x14ac:dyDescent="0.2">
      <c r="D842" s="397">
        <f>_xlfn.XLOOKUP(C:C,Table1[for Import to Bank Register dropdown],Table1[for Pivot],0,0,1)</f>
        <v>0</v>
      </c>
      <c r="E842" s="403"/>
      <c r="F842" s="146">
        <f t="shared" si="26"/>
        <v>3333333</v>
      </c>
      <c r="G842" s="375">
        <f>G841+Bank3[[#This Row],[Money in/ (Money out)]]</f>
        <v>0</v>
      </c>
      <c r="I842" s="376">
        <f>IF(OR(C842="150 Directors advances", C842="120 accounts receivable", C842="720.2 Automobile - Insurance", C842="720.3 Automobile - License", C842="870.4 Rent - Insurance", C842="870.6 Rent - Property Tax", C842="870.7 Rent - Homeoffice", C842="870.9 Rent - Water"),
   0,
   IF(Dashboard!$F$5="Quick",
      IF(OR(C842="190 Automobile",C842="200 computer hardware",C842="210 Computer software",C842="220 Quickbooks software",C842="230 Office equipment",C842="240 Office furniture"),
         E842-(E842/(1+Dashboard!$F$4)),
         0
      ),
      IF(C842="750 Business promotion",
         E842-(E842/(1+4.793/100)),
         E842-(E842/(1+Dashboard!$F$4))
      )
   )
)</f>
        <v>0</v>
      </c>
      <c r="J842" s="26">
        <f>Bank3[[#This Row],[Money in/ (Money out)]]-Bank3[[#This Row],[GST/HST]]</f>
        <v>0</v>
      </c>
      <c r="L842" s="23">
        <f t="shared" si="27"/>
        <v>0</v>
      </c>
    </row>
    <row r="843" spans="4:12" x14ac:dyDescent="0.2">
      <c r="D843" s="397">
        <f>_xlfn.XLOOKUP(C:C,Table1[for Import to Bank Register dropdown],Table1[for Pivot],0,0,1)</f>
        <v>0</v>
      </c>
      <c r="E843" s="403"/>
      <c r="F843" s="146">
        <f t="shared" si="26"/>
        <v>3333333</v>
      </c>
      <c r="G843" s="375">
        <f>G842+Bank3[[#This Row],[Money in/ (Money out)]]</f>
        <v>0</v>
      </c>
      <c r="I843" s="376">
        <f>IF(OR(C843="150 Directors advances", C843="120 accounts receivable", C843="720.2 Automobile - Insurance", C843="720.3 Automobile - License", C843="870.4 Rent - Insurance", C843="870.6 Rent - Property Tax", C843="870.7 Rent - Homeoffice", C843="870.9 Rent - Water"),
   0,
   IF(Dashboard!$F$5="Quick",
      IF(OR(C843="190 Automobile",C843="200 computer hardware",C843="210 Computer software",C843="220 Quickbooks software",C843="230 Office equipment",C843="240 Office furniture"),
         E843-(E843/(1+Dashboard!$F$4)),
         0
      ),
      IF(C843="750 Business promotion",
         E843-(E843/(1+4.793/100)),
         E843-(E843/(1+Dashboard!$F$4))
      )
   )
)</f>
        <v>0</v>
      </c>
      <c r="J843" s="26">
        <f>Bank3[[#This Row],[Money in/ (Money out)]]-Bank3[[#This Row],[GST/HST]]</f>
        <v>0</v>
      </c>
      <c r="L843" s="23">
        <f t="shared" si="27"/>
        <v>0</v>
      </c>
    </row>
    <row r="844" spans="4:12" x14ac:dyDescent="0.2">
      <c r="D844" s="397">
        <f>_xlfn.XLOOKUP(C:C,Table1[for Import to Bank Register dropdown],Table1[for Pivot],0,0,1)</f>
        <v>0</v>
      </c>
      <c r="E844" s="403"/>
      <c r="F844" s="146">
        <f t="shared" si="26"/>
        <v>3333333</v>
      </c>
      <c r="G844" s="375">
        <f>G843+Bank3[[#This Row],[Money in/ (Money out)]]</f>
        <v>0</v>
      </c>
      <c r="I844" s="376">
        <f>IF(OR(C844="150 Directors advances", C844="120 accounts receivable", C844="720.2 Automobile - Insurance", C844="720.3 Automobile - License", C844="870.4 Rent - Insurance", C844="870.6 Rent - Property Tax", C844="870.7 Rent - Homeoffice", C844="870.9 Rent - Water"),
   0,
   IF(Dashboard!$F$5="Quick",
      IF(OR(C844="190 Automobile",C844="200 computer hardware",C844="210 Computer software",C844="220 Quickbooks software",C844="230 Office equipment",C844="240 Office furniture"),
         E844-(E844/(1+Dashboard!$F$4)),
         0
      ),
      IF(C844="750 Business promotion",
         E844-(E844/(1+4.793/100)),
         E844-(E844/(1+Dashboard!$F$4))
      )
   )
)</f>
        <v>0</v>
      </c>
      <c r="J844" s="26">
        <f>Bank3[[#This Row],[Money in/ (Money out)]]-Bank3[[#This Row],[GST/HST]]</f>
        <v>0</v>
      </c>
      <c r="L844" s="23">
        <f t="shared" si="27"/>
        <v>0</v>
      </c>
    </row>
    <row r="845" spans="4:12" x14ac:dyDescent="0.2">
      <c r="D845" s="397">
        <f>_xlfn.XLOOKUP(C:C,Table1[for Import to Bank Register dropdown],Table1[for Pivot],0,0,1)</f>
        <v>0</v>
      </c>
      <c r="E845" s="403"/>
      <c r="F845" s="146">
        <f t="shared" si="26"/>
        <v>3333333</v>
      </c>
      <c r="G845" s="375">
        <f>G844+Bank3[[#This Row],[Money in/ (Money out)]]</f>
        <v>0</v>
      </c>
      <c r="I845" s="376">
        <f>IF(OR(C845="150 Directors advances", C845="120 accounts receivable", C845="720.2 Automobile - Insurance", C845="720.3 Automobile - License", C845="870.4 Rent - Insurance", C845="870.6 Rent - Property Tax", C845="870.7 Rent - Homeoffice", C845="870.9 Rent - Water"),
   0,
   IF(Dashboard!$F$5="Quick",
      IF(OR(C845="190 Automobile",C845="200 computer hardware",C845="210 Computer software",C845="220 Quickbooks software",C845="230 Office equipment",C845="240 Office furniture"),
         E845-(E845/(1+Dashboard!$F$4)),
         0
      ),
      IF(C845="750 Business promotion",
         E845-(E845/(1+4.793/100)),
         E845-(E845/(1+Dashboard!$F$4))
      )
   )
)</f>
        <v>0</v>
      </c>
      <c r="J845" s="26">
        <f>Bank3[[#This Row],[Money in/ (Money out)]]-Bank3[[#This Row],[GST/HST]]</f>
        <v>0</v>
      </c>
      <c r="L845" s="23">
        <f t="shared" si="27"/>
        <v>0</v>
      </c>
    </row>
    <row r="846" spans="4:12" x14ac:dyDescent="0.2">
      <c r="D846" s="397">
        <f>_xlfn.XLOOKUP(C:C,Table1[for Import to Bank Register dropdown],Table1[for Pivot],0,0,1)</f>
        <v>0</v>
      </c>
      <c r="E846" s="403"/>
      <c r="F846" s="146">
        <f t="shared" si="26"/>
        <v>3333333</v>
      </c>
      <c r="G846" s="375">
        <f>G845+Bank3[[#This Row],[Money in/ (Money out)]]</f>
        <v>0</v>
      </c>
      <c r="I846" s="376">
        <f>IF(OR(C846="150 Directors advances", C846="120 accounts receivable", C846="720.2 Automobile - Insurance", C846="720.3 Automobile - License", C846="870.4 Rent - Insurance", C846="870.6 Rent - Property Tax", C846="870.7 Rent - Homeoffice", C846="870.9 Rent - Water"),
   0,
   IF(Dashboard!$F$5="Quick",
      IF(OR(C846="190 Automobile",C846="200 computer hardware",C846="210 Computer software",C846="220 Quickbooks software",C846="230 Office equipment",C846="240 Office furniture"),
         E846-(E846/(1+Dashboard!$F$4)),
         0
      ),
      IF(C846="750 Business promotion",
         E846-(E846/(1+4.793/100)),
         E846-(E846/(1+Dashboard!$F$4))
      )
   )
)</f>
        <v>0</v>
      </c>
      <c r="J846" s="26">
        <f>Bank3[[#This Row],[Money in/ (Money out)]]-Bank3[[#This Row],[GST/HST]]</f>
        <v>0</v>
      </c>
      <c r="L846" s="23">
        <f t="shared" si="27"/>
        <v>0</v>
      </c>
    </row>
    <row r="847" spans="4:12" x14ac:dyDescent="0.2">
      <c r="D847" s="397">
        <f>_xlfn.XLOOKUP(C:C,Table1[for Import to Bank Register dropdown],Table1[for Pivot],0,0,1)</f>
        <v>0</v>
      </c>
      <c r="E847" s="403"/>
      <c r="F847" s="146">
        <f t="shared" si="26"/>
        <v>3333333</v>
      </c>
      <c r="G847" s="375">
        <f>G846+Bank3[[#This Row],[Money in/ (Money out)]]</f>
        <v>0</v>
      </c>
      <c r="I847" s="376">
        <f>IF(OR(C847="150 Directors advances", C847="120 accounts receivable", C847="720.2 Automobile - Insurance", C847="720.3 Automobile - License", C847="870.4 Rent - Insurance", C847="870.6 Rent - Property Tax", C847="870.7 Rent - Homeoffice", C847="870.9 Rent - Water"),
   0,
   IF(Dashboard!$F$5="Quick",
      IF(OR(C847="190 Automobile",C847="200 computer hardware",C847="210 Computer software",C847="220 Quickbooks software",C847="230 Office equipment",C847="240 Office furniture"),
         E847-(E847/(1+Dashboard!$F$4)),
         0
      ),
      IF(C847="750 Business promotion",
         E847-(E847/(1+4.793/100)),
         E847-(E847/(1+Dashboard!$F$4))
      )
   )
)</f>
        <v>0</v>
      </c>
      <c r="J847" s="26">
        <f>Bank3[[#This Row],[Money in/ (Money out)]]-Bank3[[#This Row],[GST/HST]]</f>
        <v>0</v>
      </c>
      <c r="L847" s="23">
        <f t="shared" si="27"/>
        <v>0</v>
      </c>
    </row>
    <row r="848" spans="4:12" x14ac:dyDescent="0.2">
      <c r="D848" s="397">
        <f>_xlfn.XLOOKUP(C:C,Table1[for Import to Bank Register dropdown],Table1[for Pivot],0,0,1)</f>
        <v>0</v>
      </c>
      <c r="E848" s="403"/>
      <c r="F848" s="146">
        <f t="shared" si="26"/>
        <v>3333333</v>
      </c>
      <c r="G848" s="375">
        <f>G847+Bank3[[#This Row],[Money in/ (Money out)]]</f>
        <v>0</v>
      </c>
      <c r="I848" s="376">
        <f>IF(OR(C848="150 Directors advances", C848="120 accounts receivable", C848="720.2 Automobile - Insurance", C848="720.3 Automobile - License", C848="870.4 Rent - Insurance", C848="870.6 Rent - Property Tax", C848="870.7 Rent - Homeoffice", C848="870.9 Rent - Water"),
   0,
   IF(Dashboard!$F$5="Quick",
      IF(OR(C848="190 Automobile",C848="200 computer hardware",C848="210 Computer software",C848="220 Quickbooks software",C848="230 Office equipment",C848="240 Office furniture"),
         E848-(E848/(1+Dashboard!$F$4)),
         0
      ),
      IF(C848="750 Business promotion",
         E848-(E848/(1+4.793/100)),
         E848-(E848/(1+Dashboard!$F$4))
      )
   )
)</f>
        <v>0</v>
      </c>
      <c r="J848" s="26">
        <f>Bank3[[#This Row],[Money in/ (Money out)]]-Bank3[[#This Row],[GST/HST]]</f>
        <v>0</v>
      </c>
      <c r="L848" s="23">
        <f t="shared" si="27"/>
        <v>0</v>
      </c>
    </row>
    <row r="849" spans="4:12" x14ac:dyDescent="0.2">
      <c r="D849" s="397">
        <f>_xlfn.XLOOKUP(C:C,Table1[for Import to Bank Register dropdown],Table1[for Pivot],0,0,1)</f>
        <v>0</v>
      </c>
      <c r="E849" s="403"/>
      <c r="F849" s="146">
        <f t="shared" si="26"/>
        <v>3333333</v>
      </c>
      <c r="G849" s="375">
        <f>G848+Bank3[[#This Row],[Money in/ (Money out)]]</f>
        <v>0</v>
      </c>
      <c r="I849" s="376">
        <f>IF(OR(C849="150 Directors advances", C849="120 accounts receivable", C849="720.2 Automobile - Insurance", C849="720.3 Automobile - License", C849="870.4 Rent - Insurance", C849="870.6 Rent - Property Tax", C849="870.7 Rent - Homeoffice", C849="870.9 Rent - Water"),
   0,
   IF(Dashboard!$F$5="Quick",
      IF(OR(C849="190 Automobile",C849="200 computer hardware",C849="210 Computer software",C849="220 Quickbooks software",C849="230 Office equipment",C849="240 Office furniture"),
         E849-(E849/(1+Dashboard!$F$4)),
         0
      ),
      IF(C849="750 Business promotion",
         E849-(E849/(1+4.793/100)),
         E849-(E849/(1+Dashboard!$F$4))
      )
   )
)</f>
        <v>0</v>
      </c>
      <c r="J849" s="26">
        <f>Bank3[[#This Row],[Money in/ (Money out)]]-Bank3[[#This Row],[GST/HST]]</f>
        <v>0</v>
      </c>
      <c r="L849" s="23">
        <f t="shared" si="27"/>
        <v>0</v>
      </c>
    </row>
    <row r="850" spans="4:12" x14ac:dyDescent="0.2">
      <c r="D850" s="397">
        <f>_xlfn.XLOOKUP(C:C,Table1[for Import to Bank Register dropdown],Table1[for Pivot],0,0,1)</f>
        <v>0</v>
      </c>
      <c r="E850" s="403"/>
      <c r="F850" s="146">
        <f t="shared" si="26"/>
        <v>3333333</v>
      </c>
      <c r="G850" s="375">
        <f>G849+Bank3[[#This Row],[Money in/ (Money out)]]</f>
        <v>0</v>
      </c>
      <c r="I850" s="376">
        <f>IF(OR(C850="150 Directors advances", C850="120 accounts receivable", C850="720.2 Automobile - Insurance", C850="720.3 Automobile - License", C850="870.4 Rent - Insurance", C850="870.6 Rent - Property Tax", C850="870.7 Rent - Homeoffice", C850="870.9 Rent - Water"),
   0,
   IF(Dashboard!$F$5="Quick",
      IF(OR(C850="190 Automobile",C850="200 computer hardware",C850="210 Computer software",C850="220 Quickbooks software",C850="230 Office equipment",C850="240 Office furniture"),
         E850-(E850/(1+Dashboard!$F$4)),
         0
      ),
      IF(C850="750 Business promotion",
         E850-(E850/(1+4.793/100)),
         E850-(E850/(1+Dashboard!$F$4))
      )
   )
)</f>
        <v>0</v>
      </c>
      <c r="J850" s="26">
        <f>Bank3[[#This Row],[Money in/ (Money out)]]-Bank3[[#This Row],[GST/HST]]</f>
        <v>0</v>
      </c>
      <c r="L850" s="23">
        <f t="shared" si="27"/>
        <v>0</v>
      </c>
    </row>
    <row r="851" spans="4:12" x14ac:dyDescent="0.2">
      <c r="D851" s="397">
        <f>_xlfn.XLOOKUP(C:C,Table1[for Import to Bank Register dropdown],Table1[for Pivot],0,0,1)</f>
        <v>0</v>
      </c>
      <c r="E851" s="403"/>
      <c r="F851" s="146">
        <f t="shared" si="26"/>
        <v>3333333</v>
      </c>
      <c r="G851" s="375">
        <f>G850+Bank3[[#This Row],[Money in/ (Money out)]]</f>
        <v>0</v>
      </c>
      <c r="I851" s="376">
        <f>IF(OR(C851="150 Directors advances", C851="120 accounts receivable", C851="720.2 Automobile - Insurance", C851="720.3 Automobile - License", C851="870.4 Rent - Insurance", C851="870.6 Rent - Property Tax", C851="870.7 Rent - Homeoffice", C851="870.9 Rent - Water"),
   0,
   IF(Dashboard!$F$5="Quick",
      IF(OR(C851="190 Automobile",C851="200 computer hardware",C851="210 Computer software",C851="220 Quickbooks software",C851="230 Office equipment",C851="240 Office furniture"),
         E851-(E851/(1+Dashboard!$F$4)),
         0
      ),
      IF(C851="750 Business promotion",
         E851-(E851/(1+4.793/100)),
         E851-(E851/(1+Dashboard!$F$4))
      )
   )
)</f>
        <v>0</v>
      </c>
      <c r="J851" s="26">
        <f>Bank3[[#This Row],[Money in/ (Money out)]]-Bank3[[#This Row],[GST/HST]]</f>
        <v>0</v>
      </c>
      <c r="L851" s="23">
        <f t="shared" si="27"/>
        <v>0</v>
      </c>
    </row>
    <row r="852" spans="4:12" x14ac:dyDescent="0.2">
      <c r="D852" s="397">
        <f>_xlfn.XLOOKUP(C:C,Table1[for Import to Bank Register dropdown],Table1[for Pivot],0,0,1)</f>
        <v>0</v>
      </c>
      <c r="E852" s="403"/>
      <c r="F852" s="146">
        <f t="shared" si="26"/>
        <v>3333333</v>
      </c>
      <c r="G852" s="375">
        <f>G851+Bank3[[#This Row],[Money in/ (Money out)]]</f>
        <v>0</v>
      </c>
      <c r="I852" s="376">
        <f>IF(OR(C852="150 Directors advances", C852="120 accounts receivable", C852="720.2 Automobile - Insurance", C852="720.3 Automobile - License", C852="870.4 Rent - Insurance", C852="870.6 Rent - Property Tax", C852="870.7 Rent - Homeoffice", C852="870.9 Rent - Water"),
   0,
   IF(Dashboard!$F$5="Quick",
      IF(OR(C852="190 Automobile",C852="200 computer hardware",C852="210 Computer software",C852="220 Quickbooks software",C852="230 Office equipment",C852="240 Office furniture"),
         E852-(E852/(1+Dashboard!$F$4)),
         0
      ),
      IF(C852="750 Business promotion",
         E852-(E852/(1+4.793/100)),
         E852-(E852/(1+Dashboard!$F$4))
      )
   )
)</f>
        <v>0</v>
      </c>
      <c r="J852" s="26">
        <f>Bank3[[#This Row],[Money in/ (Money out)]]-Bank3[[#This Row],[GST/HST]]</f>
        <v>0</v>
      </c>
      <c r="L852" s="23">
        <f t="shared" si="27"/>
        <v>0</v>
      </c>
    </row>
    <row r="853" spans="4:12" x14ac:dyDescent="0.2">
      <c r="D853" s="397">
        <f>_xlfn.XLOOKUP(C:C,Table1[for Import to Bank Register dropdown],Table1[for Pivot],0,0,1)</f>
        <v>0</v>
      </c>
      <c r="E853" s="403"/>
      <c r="F853" s="146">
        <f t="shared" si="26"/>
        <v>3333333</v>
      </c>
      <c r="G853" s="375">
        <f>G852+Bank3[[#This Row],[Money in/ (Money out)]]</f>
        <v>0</v>
      </c>
      <c r="I853" s="376">
        <f>IF(OR(C853="150 Directors advances", C853="120 accounts receivable", C853="720.2 Automobile - Insurance", C853="720.3 Automobile - License", C853="870.4 Rent - Insurance", C853="870.6 Rent - Property Tax", C853="870.7 Rent - Homeoffice", C853="870.9 Rent - Water"),
   0,
   IF(Dashboard!$F$5="Quick",
      IF(OR(C853="190 Automobile",C853="200 computer hardware",C853="210 Computer software",C853="220 Quickbooks software",C853="230 Office equipment",C853="240 Office furniture"),
         E853-(E853/(1+Dashboard!$F$4)),
         0
      ),
      IF(C853="750 Business promotion",
         E853-(E853/(1+4.793/100)),
         E853-(E853/(1+Dashboard!$F$4))
      )
   )
)</f>
        <v>0</v>
      </c>
      <c r="J853" s="26">
        <f>Bank3[[#This Row],[Money in/ (Money out)]]-Bank3[[#This Row],[GST/HST]]</f>
        <v>0</v>
      </c>
      <c r="L853" s="23">
        <f t="shared" si="27"/>
        <v>0</v>
      </c>
    </row>
    <row r="854" spans="4:12" x14ac:dyDescent="0.2">
      <c r="D854" s="397">
        <f>_xlfn.XLOOKUP(C:C,Table1[for Import to Bank Register dropdown],Table1[for Pivot],0,0,1)</f>
        <v>0</v>
      </c>
      <c r="E854" s="403"/>
      <c r="F854" s="146">
        <f t="shared" si="26"/>
        <v>3333333</v>
      </c>
      <c r="G854" s="375">
        <f>G853+Bank3[[#This Row],[Money in/ (Money out)]]</f>
        <v>0</v>
      </c>
      <c r="I854" s="376">
        <f>IF(OR(C854="150 Directors advances", C854="120 accounts receivable", C854="720.2 Automobile - Insurance", C854="720.3 Automobile - License", C854="870.4 Rent - Insurance", C854="870.6 Rent - Property Tax", C854="870.7 Rent - Homeoffice", C854="870.9 Rent - Water"),
   0,
   IF(Dashboard!$F$5="Quick",
      IF(OR(C854="190 Automobile",C854="200 computer hardware",C854="210 Computer software",C854="220 Quickbooks software",C854="230 Office equipment",C854="240 Office furniture"),
         E854-(E854/(1+Dashboard!$F$4)),
         0
      ),
      IF(C854="750 Business promotion",
         E854-(E854/(1+4.793/100)),
         E854-(E854/(1+Dashboard!$F$4))
      )
   )
)</f>
        <v>0</v>
      </c>
      <c r="J854" s="26">
        <f>Bank3[[#This Row],[Money in/ (Money out)]]-Bank3[[#This Row],[GST/HST]]</f>
        <v>0</v>
      </c>
      <c r="L854" s="23">
        <f t="shared" si="27"/>
        <v>0</v>
      </c>
    </row>
    <row r="855" spans="4:12" x14ac:dyDescent="0.2">
      <c r="D855" s="397">
        <f>_xlfn.XLOOKUP(C:C,Table1[for Import to Bank Register dropdown],Table1[for Pivot],0,0,1)</f>
        <v>0</v>
      </c>
      <c r="E855" s="403"/>
      <c r="F855" s="146">
        <f t="shared" si="26"/>
        <v>3333333</v>
      </c>
      <c r="G855" s="375">
        <f>G854+Bank3[[#This Row],[Money in/ (Money out)]]</f>
        <v>0</v>
      </c>
      <c r="I855" s="376">
        <f>IF(OR(C855="150 Directors advances", C855="120 accounts receivable", C855="720.2 Automobile - Insurance", C855="720.3 Automobile - License", C855="870.4 Rent - Insurance", C855="870.6 Rent - Property Tax", C855="870.7 Rent - Homeoffice", C855="870.9 Rent - Water"),
   0,
   IF(Dashboard!$F$5="Quick",
      IF(OR(C855="190 Automobile",C855="200 computer hardware",C855="210 Computer software",C855="220 Quickbooks software",C855="230 Office equipment",C855="240 Office furniture"),
         E855-(E855/(1+Dashboard!$F$4)),
         0
      ),
      IF(C855="750 Business promotion",
         E855-(E855/(1+4.793/100)),
         E855-(E855/(1+Dashboard!$F$4))
      )
   )
)</f>
        <v>0</v>
      </c>
      <c r="J855" s="26">
        <f>Bank3[[#This Row],[Money in/ (Money out)]]-Bank3[[#This Row],[GST/HST]]</f>
        <v>0</v>
      </c>
      <c r="L855" s="23">
        <f t="shared" si="27"/>
        <v>0</v>
      </c>
    </row>
    <row r="856" spans="4:12" x14ac:dyDescent="0.2">
      <c r="D856" s="397">
        <f>_xlfn.XLOOKUP(C:C,Table1[for Import to Bank Register dropdown],Table1[for Pivot],0,0,1)</f>
        <v>0</v>
      </c>
      <c r="E856" s="403"/>
      <c r="F856" s="146">
        <f t="shared" si="26"/>
        <v>3333333</v>
      </c>
      <c r="G856" s="375">
        <f>G855+Bank3[[#This Row],[Money in/ (Money out)]]</f>
        <v>0</v>
      </c>
      <c r="I856" s="376">
        <f>IF(OR(C856="150 Directors advances", C856="120 accounts receivable", C856="720.2 Automobile - Insurance", C856="720.3 Automobile - License", C856="870.4 Rent - Insurance", C856="870.6 Rent - Property Tax", C856="870.7 Rent - Homeoffice", C856="870.9 Rent - Water"),
   0,
   IF(Dashboard!$F$5="Quick",
      IF(OR(C856="190 Automobile",C856="200 computer hardware",C856="210 Computer software",C856="220 Quickbooks software",C856="230 Office equipment",C856="240 Office furniture"),
         E856-(E856/(1+Dashboard!$F$4)),
         0
      ),
      IF(C856="750 Business promotion",
         E856-(E856/(1+4.793/100)),
         E856-(E856/(1+Dashboard!$F$4))
      )
   )
)</f>
        <v>0</v>
      </c>
      <c r="J856" s="26">
        <f>Bank3[[#This Row],[Money in/ (Money out)]]-Bank3[[#This Row],[GST/HST]]</f>
        <v>0</v>
      </c>
      <c r="L856" s="23">
        <f t="shared" si="27"/>
        <v>0</v>
      </c>
    </row>
    <row r="857" spans="4:12" x14ac:dyDescent="0.2">
      <c r="D857" s="397">
        <f>_xlfn.XLOOKUP(C:C,Table1[for Import to Bank Register dropdown],Table1[for Pivot],0,0,1)</f>
        <v>0</v>
      </c>
      <c r="E857" s="403"/>
      <c r="F857" s="146">
        <f t="shared" si="26"/>
        <v>3333333</v>
      </c>
      <c r="G857" s="375">
        <f>G856+Bank3[[#This Row],[Money in/ (Money out)]]</f>
        <v>0</v>
      </c>
      <c r="I857" s="376">
        <f>IF(OR(C857="150 Directors advances", C857="120 accounts receivable", C857="720.2 Automobile - Insurance", C857="720.3 Automobile - License", C857="870.4 Rent - Insurance", C857="870.6 Rent - Property Tax", C857="870.7 Rent - Homeoffice", C857="870.9 Rent - Water"),
   0,
   IF(Dashboard!$F$5="Quick",
      IF(OR(C857="190 Automobile",C857="200 computer hardware",C857="210 Computer software",C857="220 Quickbooks software",C857="230 Office equipment",C857="240 Office furniture"),
         E857-(E857/(1+Dashboard!$F$4)),
         0
      ),
      IF(C857="750 Business promotion",
         E857-(E857/(1+4.793/100)),
         E857-(E857/(1+Dashboard!$F$4))
      )
   )
)</f>
        <v>0</v>
      </c>
      <c r="J857" s="26">
        <f>Bank3[[#This Row],[Money in/ (Money out)]]-Bank3[[#This Row],[GST/HST]]</f>
        <v>0</v>
      </c>
      <c r="L857" s="23">
        <f t="shared" si="27"/>
        <v>0</v>
      </c>
    </row>
    <row r="858" spans="4:12" x14ac:dyDescent="0.2">
      <c r="D858" s="397">
        <f>_xlfn.XLOOKUP(C:C,Table1[for Import to Bank Register dropdown],Table1[for Pivot],0,0,1)</f>
        <v>0</v>
      </c>
      <c r="E858" s="403"/>
      <c r="F858" s="146">
        <f t="shared" si="26"/>
        <v>3333333</v>
      </c>
      <c r="G858" s="375">
        <f>G857+Bank3[[#This Row],[Money in/ (Money out)]]</f>
        <v>0</v>
      </c>
      <c r="I858" s="376">
        <f>IF(OR(C858="150 Directors advances", C858="120 accounts receivable", C858="720.2 Automobile - Insurance", C858="720.3 Automobile - License", C858="870.4 Rent - Insurance", C858="870.6 Rent - Property Tax", C858="870.7 Rent - Homeoffice", C858="870.9 Rent - Water"),
   0,
   IF(Dashboard!$F$5="Quick",
      IF(OR(C858="190 Automobile",C858="200 computer hardware",C858="210 Computer software",C858="220 Quickbooks software",C858="230 Office equipment",C858="240 Office furniture"),
         E858-(E858/(1+Dashboard!$F$4)),
         0
      ),
      IF(C858="750 Business promotion",
         E858-(E858/(1+4.793/100)),
         E858-(E858/(1+Dashboard!$F$4))
      )
   )
)</f>
        <v>0</v>
      </c>
      <c r="J858" s="26">
        <f>Bank3[[#This Row],[Money in/ (Money out)]]-Bank3[[#This Row],[GST/HST]]</f>
        <v>0</v>
      </c>
      <c r="L858" s="23">
        <f t="shared" si="27"/>
        <v>0</v>
      </c>
    </row>
    <row r="859" spans="4:12" x14ac:dyDescent="0.2">
      <c r="D859" s="397">
        <f>_xlfn.XLOOKUP(C:C,Table1[for Import to Bank Register dropdown],Table1[for Pivot],0,0,1)</f>
        <v>0</v>
      </c>
      <c r="E859" s="403"/>
      <c r="F859" s="146">
        <f t="shared" si="26"/>
        <v>3333333</v>
      </c>
      <c r="G859" s="375">
        <f>G858+Bank3[[#This Row],[Money in/ (Money out)]]</f>
        <v>0</v>
      </c>
      <c r="I859" s="376">
        <f>IF(OR(C859="150 Directors advances", C859="120 accounts receivable", C859="720.2 Automobile - Insurance", C859="720.3 Automobile - License", C859="870.4 Rent - Insurance", C859="870.6 Rent - Property Tax", C859="870.7 Rent - Homeoffice", C859="870.9 Rent - Water"),
   0,
   IF(Dashboard!$F$5="Quick",
      IF(OR(C859="190 Automobile",C859="200 computer hardware",C859="210 Computer software",C859="220 Quickbooks software",C859="230 Office equipment",C859="240 Office furniture"),
         E859-(E859/(1+Dashboard!$F$4)),
         0
      ),
      IF(C859="750 Business promotion",
         E859-(E859/(1+4.793/100)),
         E859-(E859/(1+Dashboard!$F$4))
      )
   )
)</f>
        <v>0</v>
      </c>
      <c r="J859" s="26">
        <f>Bank3[[#This Row],[Money in/ (Money out)]]-Bank3[[#This Row],[GST/HST]]</f>
        <v>0</v>
      </c>
      <c r="L859" s="23">
        <f t="shared" si="27"/>
        <v>0</v>
      </c>
    </row>
    <row r="860" spans="4:12" x14ac:dyDescent="0.2">
      <c r="D860" s="397">
        <f>_xlfn.XLOOKUP(C:C,Table1[for Import to Bank Register dropdown],Table1[for Pivot],0,0,1)</f>
        <v>0</v>
      </c>
      <c r="E860" s="403"/>
      <c r="F860" s="146">
        <f t="shared" si="26"/>
        <v>3333333</v>
      </c>
      <c r="G860" s="375">
        <f>G859+Bank3[[#This Row],[Money in/ (Money out)]]</f>
        <v>0</v>
      </c>
      <c r="I860" s="376">
        <f>IF(OR(C860="150 Directors advances", C860="120 accounts receivable", C860="720.2 Automobile - Insurance", C860="720.3 Automobile - License", C860="870.4 Rent - Insurance", C860="870.6 Rent - Property Tax", C860="870.7 Rent - Homeoffice", C860="870.9 Rent - Water"),
   0,
   IF(Dashboard!$F$5="Quick",
      IF(OR(C860="190 Automobile",C860="200 computer hardware",C860="210 Computer software",C860="220 Quickbooks software",C860="230 Office equipment",C860="240 Office furniture"),
         E860-(E860/(1+Dashboard!$F$4)),
         0
      ),
      IF(C860="750 Business promotion",
         E860-(E860/(1+4.793/100)),
         E860-(E860/(1+Dashboard!$F$4))
      )
   )
)</f>
        <v>0</v>
      </c>
      <c r="J860" s="26">
        <f>Bank3[[#This Row],[Money in/ (Money out)]]-Bank3[[#This Row],[GST/HST]]</f>
        <v>0</v>
      </c>
      <c r="L860" s="23">
        <f t="shared" si="27"/>
        <v>0</v>
      </c>
    </row>
    <row r="861" spans="4:12" x14ac:dyDescent="0.2">
      <c r="D861" s="397">
        <f>_xlfn.XLOOKUP(C:C,Table1[for Import to Bank Register dropdown],Table1[for Pivot],0,0,1)</f>
        <v>0</v>
      </c>
      <c r="E861" s="403"/>
      <c r="F861" s="146">
        <f t="shared" si="26"/>
        <v>3333333</v>
      </c>
      <c r="G861" s="375">
        <f>G860+Bank3[[#This Row],[Money in/ (Money out)]]</f>
        <v>0</v>
      </c>
      <c r="I861" s="376">
        <f>IF(OR(C861="150 Directors advances", C861="120 accounts receivable", C861="720.2 Automobile - Insurance", C861="720.3 Automobile - License", C861="870.4 Rent - Insurance", C861="870.6 Rent - Property Tax", C861="870.7 Rent - Homeoffice", C861="870.9 Rent - Water"),
   0,
   IF(Dashboard!$F$5="Quick",
      IF(OR(C861="190 Automobile",C861="200 computer hardware",C861="210 Computer software",C861="220 Quickbooks software",C861="230 Office equipment",C861="240 Office furniture"),
         E861-(E861/(1+Dashboard!$F$4)),
         0
      ),
      IF(C861="750 Business promotion",
         E861-(E861/(1+4.793/100)),
         E861-(E861/(1+Dashboard!$F$4))
      )
   )
)</f>
        <v>0</v>
      </c>
      <c r="J861" s="26">
        <f>Bank3[[#This Row],[Money in/ (Money out)]]-Bank3[[#This Row],[GST/HST]]</f>
        <v>0</v>
      </c>
      <c r="L861" s="23">
        <f t="shared" si="27"/>
        <v>0</v>
      </c>
    </row>
    <row r="862" spans="4:12" x14ac:dyDescent="0.2">
      <c r="D862" s="397">
        <f>_xlfn.XLOOKUP(C:C,Table1[for Import to Bank Register dropdown],Table1[for Pivot],0,0,1)</f>
        <v>0</v>
      </c>
      <c r="E862" s="403"/>
      <c r="F862" s="146">
        <f t="shared" si="26"/>
        <v>3333333</v>
      </c>
      <c r="G862" s="375">
        <f>G861+Bank3[[#This Row],[Money in/ (Money out)]]</f>
        <v>0</v>
      </c>
      <c r="I862" s="376">
        <f>IF(OR(C862="150 Directors advances", C862="120 accounts receivable", C862="720.2 Automobile - Insurance", C862="720.3 Automobile - License", C862="870.4 Rent - Insurance", C862="870.6 Rent - Property Tax", C862="870.7 Rent - Homeoffice", C862="870.9 Rent - Water"),
   0,
   IF(Dashboard!$F$5="Quick",
      IF(OR(C862="190 Automobile",C862="200 computer hardware",C862="210 Computer software",C862="220 Quickbooks software",C862="230 Office equipment",C862="240 Office furniture"),
         E862-(E862/(1+Dashboard!$F$4)),
         0
      ),
      IF(C862="750 Business promotion",
         E862-(E862/(1+4.793/100)),
         E862-(E862/(1+Dashboard!$F$4))
      )
   )
)</f>
        <v>0</v>
      </c>
      <c r="J862" s="26">
        <f>Bank3[[#This Row],[Money in/ (Money out)]]-Bank3[[#This Row],[GST/HST]]</f>
        <v>0</v>
      </c>
      <c r="L862" s="23">
        <f t="shared" si="27"/>
        <v>0</v>
      </c>
    </row>
    <row r="863" spans="4:12" x14ac:dyDescent="0.2">
      <c r="D863" s="397">
        <f>_xlfn.XLOOKUP(C:C,Table1[for Import to Bank Register dropdown],Table1[for Pivot],0,0,1)</f>
        <v>0</v>
      </c>
      <c r="E863" s="403"/>
      <c r="F863" s="146">
        <f t="shared" si="26"/>
        <v>3333333</v>
      </c>
      <c r="G863" s="375">
        <f>G862+Bank3[[#This Row],[Money in/ (Money out)]]</f>
        <v>0</v>
      </c>
      <c r="I863" s="376">
        <f>IF(OR(C863="150 Directors advances", C863="120 accounts receivable", C863="720.2 Automobile - Insurance", C863="720.3 Automobile - License", C863="870.4 Rent - Insurance", C863="870.6 Rent - Property Tax", C863="870.7 Rent - Homeoffice", C863="870.9 Rent - Water"),
   0,
   IF(Dashboard!$F$5="Quick",
      IF(OR(C863="190 Automobile",C863="200 computer hardware",C863="210 Computer software",C863="220 Quickbooks software",C863="230 Office equipment",C863="240 Office furniture"),
         E863-(E863/(1+Dashboard!$F$4)),
         0
      ),
      IF(C863="750 Business promotion",
         E863-(E863/(1+4.793/100)),
         E863-(E863/(1+Dashboard!$F$4))
      )
   )
)</f>
        <v>0</v>
      </c>
      <c r="J863" s="26">
        <f>Bank3[[#This Row],[Money in/ (Money out)]]-Bank3[[#This Row],[GST/HST]]</f>
        <v>0</v>
      </c>
      <c r="L863" s="23">
        <f t="shared" si="27"/>
        <v>0</v>
      </c>
    </row>
    <row r="864" spans="4:12" x14ac:dyDescent="0.2">
      <c r="D864" s="397">
        <f>_xlfn.XLOOKUP(C:C,Table1[for Import to Bank Register dropdown],Table1[for Pivot],0,0,1)</f>
        <v>0</v>
      </c>
      <c r="E864" s="403"/>
      <c r="F864" s="146">
        <f t="shared" si="26"/>
        <v>3333333</v>
      </c>
      <c r="G864" s="375">
        <f>G863+Bank3[[#This Row],[Money in/ (Money out)]]</f>
        <v>0</v>
      </c>
      <c r="I864" s="376">
        <f>IF(OR(C864="150 Directors advances", C864="120 accounts receivable", C864="720.2 Automobile - Insurance", C864="720.3 Automobile - License", C864="870.4 Rent - Insurance", C864="870.6 Rent - Property Tax", C864="870.7 Rent - Homeoffice", C864="870.9 Rent - Water"),
   0,
   IF(Dashboard!$F$5="Quick",
      IF(OR(C864="190 Automobile",C864="200 computer hardware",C864="210 Computer software",C864="220 Quickbooks software",C864="230 Office equipment",C864="240 Office furniture"),
         E864-(E864/(1+Dashboard!$F$4)),
         0
      ),
      IF(C864="750 Business promotion",
         E864-(E864/(1+4.793/100)),
         E864-(E864/(1+Dashboard!$F$4))
      )
   )
)</f>
        <v>0</v>
      </c>
      <c r="J864" s="26">
        <f>Bank3[[#This Row],[Money in/ (Money out)]]-Bank3[[#This Row],[GST/HST]]</f>
        <v>0</v>
      </c>
      <c r="L864" s="23">
        <f t="shared" si="27"/>
        <v>0</v>
      </c>
    </row>
    <row r="865" spans="4:12" x14ac:dyDescent="0.2">
      <c r="D865" s="397">
        <f>_xlfn.XLOOKUP(C:C,Table1[for Import to Bank Register dropdown],Table1[for Pivot],0,0,1)</f>
        <v>0</v>
      </c>
      <c r="E865" s="403"/>
      <c r="F865" s="146">
        <f t="shared" si="26"/>
        <v>3333333</v>
      </c>
      <c r="G865" s="375">
        <f>G864+Bank3[[#This Row],[Money in/ (Money out)]]</f>
        <v>0</v>
      </c>
      <c r="I865" s="376">
        <f>IF(OR(C865="150 Directors advances", C865="120 accounts receivable", C865="720.2 Automobile - Insurance", C865="720.3 Automobile - License", C865="870.4 Rent - Insurance", C865="870.6 Rent - Property Tax", C865="870.7 Rent - Homeoffice", C865="870.9 Rent - Water"),
   0,
   IF(Dashboard!$F$5="Quick",
      IF(OR(C865="190 Automobile",C865="200 computer hardware",C865="210 Computer software",C865="220 Quickbooks software",C865="230 Office equipment",C865="240 Office furniture"),
         E865-(E865/(1+Dashboard!$F$4)),
         0
      ),
      IF(C865="750 Business promotion",
         E865-(E865/(1+4.793/100)),
         E865-(E865/(1+Dashboard!$F$4))
      )
   )
)</f>
        <v>0</v>
      </c>
      <c r="J865" s="26">
        <f>Bank3[[#This Row],[Money in/ (Money out)]]-Bank3[[#This Row],[GST/HST]]</f>
        <v>0</v>
      </c>
      <c r="L865" s="23">
        <f t="shared" si="27"/>
        <v>0</v>
      </c>
    </row>
    <row r="866" spans="4:12" x14ac:dyDescent="0.2">
      <c r="D866" s="397">
        <f>_xlfn.XLOOKUP(C:C,Table1[for Import to Bank Register dropdown],Table1[for Pivot],0,0,1)</f>
        <v>0</v>
      </c>
      <c r="E866" s="403"/>
      <c r="F866" s="146">
        <f t="shared" si="26"/>
        <v>3333333</v>
      </c>
      <c r="G866" s="375">
        <f>G865+Bank3[[#This Row],[Money in/ (Money out)]]</f>
        <v>0</v>
      </c>
      <c r="I866" s="376">
        <f>IF(OR(C866="150 Directors advances", C866="120 accounts receivable", C866="720.2 Automobile - Insurance", C866="720.3 Automobile - License", C866="870.4 Rent - Insurance", C866="870.6 Rent - Property Tax", C866="870.7 Rent - Homeoffice", C866="870.9 Rent - Water"),
   0,
   IF(Dashboard!$F$5="Quick",
      IF(OR(C866="190 Automobile",C866="200 computer hardware",C866="210 Computer software",C866="220 Quickbooks software",C866="230 Office equipment",C866="240 Office furniture"),
         E866-(E866/(1+Dashboard!$F$4)),
         0
      ),
      IF(C866="750 Business promotion",
         E866-(E866/(1+4.793/100)),
         E866-(E866/(1+Dashboard!$F$4))
      )
   )
)</f>
        <v>0</v>
      </c>
      <c r="J866" s="26">
        <f>Bank3[[#This Row],[Money in/ (Money out)]]-Bank3[[#This Row],[GST/HST]]</f>
        <v>0</v>
      </c>
      <c r="L866" s="23">
        <f t="shared" si="27"/>
        <v>0</v>
      </c>
    </row>
    <row r="867" spans="4:12" x14ac:dyDescent="0.2">
      <c r="D867" s="397">
        <f>_xlfn.XLOOKUP(C:C,Table1[for Import to Bank Register dropdown],Table1[for Pivot],0,0,1)</f>
        <v>0</v>
      </c>
      <c r="E867" s="403"/>
      <c r="F867" s="146">
        <f t="shared" si="26"/>
        <v>3333333</v>
      </c>
      <c r="G867" s="375">
        <f>G866+Bank3[[#This Row],[Money in/ (Money out)]]</f>
        <v>0</v>
      </c>
      <c r="I867" s="376">
        <f>IF(OR(C867="150 Directors advances", C867="120 accounts receivable", C867="720.2 Automobile - Insurance", C867="720.3 Automobile - License", C867="870.4 Rent - Insurance", C867="870.6 Rent - Property Tax", C867="870.7 Rent - Homeoffice", C867="870.9 Rent - Water"),
   0,
   IF(Dashboard!$F$5="Quick",
      IF(OR(C867="190 Automobile",C867="200 computer hardware",C867="210 Computer software",C867="220 Quickbooks software",C867="230 Office equipment",C867="240 Office furniture"),
         E867-(E867/(1+Dashboard!$F$4)),
         0
      ),
      IF(C867="750 Business promotion",
         E867-(E867/(1+4.793/100)),
         E867-(E867/(1+Dashboard!$F$4))
      )
   )
)</f>
        <v>0</v>
      </c>
      <c r="J867" s="26">
        <f>Bank3[[#This Row],[Money in/ (Money out)]]-Bank3[[#This Row],[GST/HST]]</f>
        <v>0</v>
      </c>
      <c r="L867" s="23">
        <f t="shared" si="27"/>
        <v>0</v>
      </c>
    </row>
    <row r="868" spans="4:12" x14ac:dyDescent="0.2">
      <c r="D868" s="397">
        <f>_xlfn.XLOOKUP(C:C,Table1[for Import to Bank Register dropdown],Table1[for Pivot],0,0,1)</f>
        <v>0</v>
      </c>
      <c r="E868" s="403"/>
      <c r="F868" s="146">
        <f t="shared" si="26"/>
        <v>3333333</v>
      </c>
      <c r="G868" s="375">
        <f>G867+Bank3[[#This Row],[Money in/ (Money out)]]</f>
        <v>0</v>
      </c>
      <c r="I868" s="376">
        <f>IF(OR(C868="150 Directors advances", C868="120 accounts receivable", C868="720.2 Automobile - Insurance", C868="720.3 Automobile - License", C868="870.4 Rent - Insurance", C868="870.6 Rent - Property Tax", C868="870.7 Rent - Homeoffice", C868="870.9 Rent - Water"),
   0,
   IF(Dashboard!$F$5="Quick",
      IF(OR(C868="190 Automobile",C868="200 computer hardware",C868="210 Computer software",C868="220 Quickbooks software",C868="230 Office equipment",C868="240 Office furniture"),
         E868-(E868/(1+Dashboard!$F$4)),
         0
      ),
      IF(C868="750 Business promotion",
         E868-(E868/(1+4.793/100)),
         E868-(E868/(1+Dashboard!$F$4))
      )
   )
)</f>
        <v>0</v>
      </c>
      <c r="J868" s="26">
        <f>Bank3[[#This Row],[Money in/ (Money out)]]-Bank3[[#This Row],[GST/HST]]</f>
        <v>0</v>
      </c>
      <c r="L868" s="23">
        <f t="shared" si="27"/>
        <v>0</v>
      </c>
    </row>
    <row r="869" spans="4:12" x14ac:dyDescent="0.2">
      <c r="D869" s="397">
        <f>_xlfn.XLOOKUP(C:C,Table1[for Import to Bank Register dropdown],Table1[for Pivot],0,0,1)</f>
        <v>0</v>
      </c>
      <c r="E869" s="403"/>
      <c r="F869" s="146">
        <f t="shared" si="26"/>
        <v>3333333</v>
      </c>
      <c r="G869" s="375">
        <f>G868+Bank3[[#This Row],[Money in/ (Money out)]]</f>
        <v>0</v>
      </c>
      <c r="I869" s="376">
        <f>IF(OR(C869="150 Directors advances", C869="120 accounts receivable", C869="720.2 Automobile - Insurance", C869="720.3 Automobile - License", C869="870.4 Rent - Insurance", C869="870.6 Rent - Property Tax", C869="870.7 Rent - Homeoffice", C869="870.9 Rent - Water"),
   0,
   IF(Dashboard!$F$5="Quick",
      IF(OR(C869="190 Automobile",C869="200 computer hardware",C869="210 Computer software",C869="220 Quickbooks software",C869="230 Office equipment",C869="240 Office furniture"),
         E869-(E869/(1+Dashboard!$F$4)),
         0
      ),
      IF(C869="750 Business promotion",
         E869-(E869/(1+4.793/100)),
         E869-(E869/(1+Dashboard!$F$4))
      )
   )
)</f>
        <v>0</v>
      </c>
      <c r="J869" s="26">
        <f>Bank3[[#This Row],[Money in/ (Money out)]]-Bank3[[#This Row],[GST/HST]]</f>
        <v>0</v>
      </c>
      <c r="L869" s="23">
        <f t="shared" si="27"/>
        <v>0</v>
      </c>
    </row>
    <row r="870" spans="4:12" x14ac:dyDescent="0.2">
      <c r="D870" s="397">
        <f>_xlfn.XLOOKUP(C:C,Table1[for Import to Bank Register dropdown],Table1[for Pivot],0,0,1)</f>
        <v>0</v>
      </c>
      <c r="E870" s="403"/>
      <c r="F870" s="146">
        <f t="shared" si="26"/>
        <v>3333333</v>
      </c>
      <c r="G870" s="375">
        <f>G869+Bank3[[#This Row],[Money in/ (Money out)]]</f>
        <v>0</v>
      </c>
      <c r="I870" s="376">
        <f>IF(OR(C870="150 Directors advances", C870="120 accounts receivable", C870="720.2 Automobile - Insurance", C870="720.3 Automobile - License", C870="870.4 Rent - Insurance", C870="870.6 Rent - Property Tax", C870="870.7 Rent - Homeoffice", C870="870.9 Rent - Water"),
   0,
   IF(Dashboard!$F$5="Quick",
      IF(OR(C870="190 Automobile",C870="200 computer hardware",C870="210 Computer software",C870="220 Quickbooks software",C870="230 Office equipment",C870="240 Office furniture"),
         E870-(E870/(1+Dashboard!$F$4)),
         0
      ),
      IF(C870="750 Business promotion",
         E870-(E870/(1+4.793/100)),
         E870-(E870/(1+Dashboard!$F$4))
      )
   )
)</f>
        <v>0</v>
      </c>
      <c r="J870" s="26">
        <f>Bank3[[#This Row],[Money in/ (Money out)]]-Bank3[[#This Row],[GST/HST]]</f>
        <v>0</v>
      </c>
      <c r="L870" s="23">
        <f t="shared" si="27"/>
        <v>0</v>
      </c>
    </row>
    <row r="871" spans="4:12" x14ac:dyDescent="0.2">
      <c r="D871" s="397">
        <f>_xlfn.XLOOKUP(C:C,Table1[for Import to Bank Register dropdown],Table1[for Pivot],0,0,1)</f>
        <v>0</v>
      </c>
      <c r="E871" s="403"/>
      <c r="F871" s="146">
        <f t="shared" si="26"/>
        <v>3333333</v>
      </c>
      <c r="G871" s="375">
        <f>G870+Bank3[[#This Row],[Money in/ (Money out)]]</f>
        <v>0</v>
      </c>
      <c r="I871" s="376">
        <f>IF(OR(C871="150 Directors advances", C871="120 accounts receivable", C871="720.2 Automobile - Insurance", C871="720.3 Automobile - License", C871="870.4 Rent - Insurance", C871="870.6 Rent - Property Tax", C871="870.7 Rent - Homeoffice", C871="870.9 Rent - Water"),
   0,
   IF(Dashboard!$F$5="Quick",
      IF(OR(C871="190 Automobile",C871="200 computer hardware",C871="210 Computer software",C871="220 Quickbooks software",C871="230 Office equipment",C871="240 Office furniture"),
         E871-(E871/(1+Dashboard!$F$4)),
         0
      ),
      IF(C871="750 Business promotion",
         E871-(E871/(1+4.793/100)),
         E871-(E871/(1+Dashboard!$F$4))
      )
   )
)</f>
        <v>0</v>
      </c>
      <c r="J871" s="26">
        <f>Bank3[[#This Row],[Money in/ (Money out)]]-Bank3[[#This Row],[GST/HST]]</f>
        <v>0</v>
      </c>
      <c r="L871" s="23">
        <f t="shared" si="27"/>
        <v>0</v>
      </c>
    </row>
    <row r="872" spans="4:12" x14ac:dyDescent="0.2">
      <c r="D872" s="397">
        <f>_xlfn.XLOOKUP(C:C,Table1[for Import to Bank Register dropdown],Table1[for Pivot],0,0,1)</f>
        <v>0</v>
      </c>
      <c r="E872" s="403"/>
      <c r="F872" s="146">
        <f t="shared" si="26"/>
        <v>3333333</v>
      </c>
      <c r="G872" s="375">
        <f>G871+Bank3[[#This Row],[Money in/ (Money out)]]</f>
        <v>0</v>
      </c>
      <c r="I872" s="376">
        <f>IF(OR(C872="150 Directors advances", C872="120 accounts receivable", C872="720.2 Automobile - Insurance", C872="720.3 Automobile - License", C872="870.4 Rent - Insurance", C872="870.6 Rent - Property Tax", C872="870.7 Rent - Homeoffice", C872="870.9 Rent - Water"),
   0,
   IF(Dashboard!$F$5="Quick",
      IF(OR(C872="190 Automobile",C872="200 computer hardware",C872="210 Computer software",C872="220 Quickbooks software",C872="230 Office equipment",C872="240 Office furniture"),
         E872-(E872/(1+Dashboard!$F$4)),
         0
      ),
      IF(C872="750 Business promotion",
         E872-(E872/(1+4.793/100)),
         E872-(E872/(1+Dashboard!$F$4))
      )
   )
)</f>
        <v>0</v>
      </c>
      <c r="J872" s="26">
        <f>Bank3[[#This Row],[Money in/ (Money out)]]-Bank3[[#This Row],[GST/HST]]</f>
        <v>0</v>
      </c>
      <c r="L872" s="23">
        <f t="shared" si="27"/>
        <v>0</v>
      </c>
    </row>
    <row r="873" spans="4:12" x14ac:dyDescent="0.2">
      <c r="D873" s="397">
        <f>_xlfn.XLOOKUP(C:C,Table1[for Import to Bank Register dropdown],Table1[for Pivot],0,0,1)</f>
        <v>0</v>
      </c>
      <c r="E873" s="403"/>
      <c r="F873" s="146">
        <f t="shared" si="26"/>
        <v>3333333</v>
      </c>
      <c r="G873" s="375">
        <f>G872+Bank3[[#This Row],[Money in/ (Money out)]]</f>
        <v>0</v>
      </c>
      <c r="I873" s="376">
        <f>IF(OR(C873="150 Directors advances", C873="120 accounts receivable", C873="720.2 Automobile - Insurance", C873="720.3 Automobile - License", C873="870.4 Rent - Insurance", C873="870.6 Rent - Property Tax", C873="870.7 Rent - Homeoffice", C873="870.9 Rent - Water"),
   0,
   IF(Dashboard!$F$5="Quick",
      IF(OR(C873="190 Automobile",C873="200 computer hardware",C873="210 Computer software",C873="220 Quickbooks software",C873="230 Office equipment",C873="240 Office furniture"),
         E873-(E873/(1+Dashboard!$F$4)),
         0
      ),
      IF(C873="750 Business promotion",
         E873-(E873/(1+4.793/100)),
         E873-(E873/(1+Dashboard!$F$4))
      )
   )
)</f>
        <v>0</v>
      </c>
      <c r="J873" s="26">
        <f>Bank3[[#This Row],[Money in/ (Money out)]]-Bank3[[#This Row],[GST/HST]]</f>
        <v>0</v>
      </c>
      <c r="L873" s="23">
        <f t="shared" si="27"/>
        <v>0</v>
      </c>
    </row>
    <row r="874" spans="4:12" x14ac:dyDescent="0.2">
      <c r="D874" s="397">
        <f>_xlfn.XLOOKUP(C:C,Table1[for Import to Bank Register dropdown],Table1[for Pivot],0,0,1)</f>
        <v>0</v>
      </c>
      <c r="E874" s="403"/>
      <c r="F874" s="146">
        <f t="shared" si="26"/>
        <v>3333333</v>
      </c>
      <c r="G874" s="375">
        <f>G873+Bank3[[#This Row],[Money in/ (Money out)]]</f>
        <v>0</v>
      </c>
      <c r="I874" s="376">
        <f>IF(OR(C874="150 Directors advances", C874="120 accounts receivable", C874="720.2 Automobile - Insurance", C874="720.3 Automobile - License", C874="870.4 Rent - Insurance", C874="870.6 Rent - Property Tax", C874="870.7 Rent - Homeoffice", C874="870.9 Rent - Water"),
   0,
   IF(Dashboard!$F$5="Quick",
      IF(OR(C874="190 Automobile",C874="200 computer hardware",C874="210 Computer software",C874="220 Quickbooks software",C874="230 Office equipment",C874="240 Office furniture"),
         E874-(E874/(1+Dashboard!$F$4)),
         0
      ),
      IF(C874="750 Business promotion",
         E874-(E874/(1+4.793/100)),
         E874-(E874/(1+Dashboard!$F$4))
      )
   )
)</f>
        <v>0</v>
      </c>
      <c r="J874" s="26">
        <f>Bank3[[#This Row],[Money in/ (Money out)]]-Bank3[[#This Row],[GST/HST]]</f>
        <v>0</v>
      </c>
      <c r="L874" s="23">
        <f t="shared" si="27"/>
        <v>0</v>
      </c>
    </row>
    <row r="875" spans="4:12" x14ac:dyDescent="0.2">
      <c r="D875" s="397">
        <f>_xlfn.XLOOKUP(C:C,Table1[for Import to Bank Register dropdown],Table1[for Pivot],0,0,1)</f>
        <v>0</v>
      </c>
      <c r="E875" s="403"/>
      <c r="F875" s="146">
        <f t="shared" si="26"/>
        <v>3333333</v>
      </c>
      <c r="G875" s="375">
        <f>G874+Bank3[[#This Row],[Money in/ (Money out)]]</f>
        <v>0</v>
      </c>
      <c r="I875" s="376">
        <f>IF(OR(C875="150 Directors advances", C875="120 accounts receivable", C875="720.2 Automobile - Insurance", C875="720.3 Automobile - License", C875="870.4 Rent - Insurance", C875="870.6 Rent - Property Tax", C875="870.7 Rent - Homeoffice", C875="870.9 Rent - Water"),
   0,
   IF(Dashboard!$F$5="Quick",
      IF(OR(C875="190 Automobile",C875="200 computer hardware",C875="210 Computer software",C875="220 Quickbooks software",C875="230 Office equipment",C875="240 Office furniture"),
         E875-(E875/(1+Dashboard!$F$4)),
         0
      ),
      IF(C875="750 Business promotion",
         E875-(E875/(1+4.793/100)),
         E875-(E875/(1+Dashboard!$F$4))
      )
   )
)</f>
        <v>0</v>
      </c>
      <c r="J875" s="26">
        <f>Bank3[[#This Row],[Money in/ (Money out)]]-Bank3[[#This Row],[GST/HST]]</f>
        <v>0</v>
      </c>
      <c r="L875" s="23">
        <f t="shared" si="27"/>
        <v>0</v>
      </c>
    </row>
    <row r="876" spans="4:12" x14ac:dyDescent="0.2">
      <c r="D876" s="397">
        <f>_xlfn.XLOOKUP(C:C,Table1[for Import to Bank Register dropdown],Table1[for Pivot],0,0,1)</f>
        <v>0</v>
      </c>
      <c r="E876" s="403"/>
      <c r="F876" s="146">
        <f t="shared" si="26"/>
        <v>3333333</v>
      </c>
      <c r="G876" s="375">
        <f>G875+Bank3[[#This Row],[Money in/ (Money out)]]</f>
        <v>0</v>
      </c>
      <c r="I876" s="376">
        <f>IF(OR(C876="150 Directors advances", C876="120 accounts receivable", C876="720.2 Automobile - Insurance", C876="720.3 Automobile - License", C876="870.4 Rent - Insurance", C876="870.6 Rent - Property Tax", C876="870.7 Rent - Homeoffice", C876="870.9 Rent - Water"),
   0,
   IF(Dashboard!$F$5="Quick",
      IF(OR(C876="190 Automobile",C876="200 computer hardware",C876="210 Computer software",C876="220 Quickbooks software",C876="230 Office equipment",C876="240 Office furniture"),
         E876-(E876/(1+Dashboard!$F$4)),
         0
      ),
      IF(C876="750 Business promotion",
         E876-(E876/(1+4.793/100)),
         E876-(E876/(1+Dashboard!$F$4))
      )
   )
)</f>
        <v>0</v>
      </c>
      <c r="J876" s="26">
        <f>Bank3[[#This Row],[Money in/ (Money out)]]-Bank3[[#This Row],[GST/HST]]</f>
        <v>0</v>
      </c>
      <c r="L876" s="23">
        <f t="shared" si="27"/>
        <v>0</v>
      </c>
    </row>
    <row r="877" spans="4:12" x14ac:dyDescent="0.2">
      <c r="D877" s="397">
        <f>_xlfn.XLOOKUP(C:C,Table1[for Import to Bank Register dropdown],Table1[for Pivot],0,0,1)</f>
        <v>0</v>
      </c>
      <c r="E877" s="403"/>
      <c r="F877" s="146">
        <f t="shared" si="26"/>
        <v>3333333</v>
      </c>
      <c r="G877" s="375">
        <f>G876+Bank3[[#This Row],[Money in/ (Money out)]]</f>
        <v>0</v>
      </c>
      <c r="I877" s="376">
        <f>IF(OR(C877="150 Directors advances", C877="120 accounts receivable", C877="720.2 Automobile - Insurance", C877="720.3 Automobile - License", C877="870.4 Rent - Insurance", C877="870.6 Rent - Property Tax", C877="870.7 Rent - Homeoffice", C877="870.9 Rent - Water"),
   0,
   IF(Dashboard!$F$5="Quick",
      IF(OR(C877="190 Automobile",C877="200 computer hardware",C877="210 Computer software",C877="220 Quickbooks software",C877="230 Office equipment",C877="240 Office furniture"),
         E877-(E877/(1+Dashboard!$F$4)),
         0
      ),
      IF(C877="750 Business promotion",
         E877-(E877/(1+4.793/100)),
         E877-(E877/(1+Dashboard!$F$4))
      )
   )
)</f>
        <v>0</v>
      </c>
      <c r="J877" s="26">
        <f>Bank3[[#This Row],[Money in/ (Money out)]]-Bank3[[#This Row],[GST/HST]]</f>
        <v>0</v>
      </c>
      <c r="L877" s="23">
        <f t="shared" si="27"/>
        <v>0</v>
      </c>
    </row>
    <row r="878" spans="4:12" x14ac:dyDescent="0.2">
      <c r="D878" s="397">
        <f>_xlfn.XLOOKUP(C:C,Table1[for Import to Bank Register dropdown],Table1[for Pivot],0,0,1)</f>
        <v>0</v>
      </c>
      <c r="E878" s="403"/>
      <c r="F878" s="146">
        <f t="shared" si="26"/>
        <v>3333333</v>
      </c>
      <c r="G878" s="375">
        <f>G877+Bank3[[#This Row],[Money in/ (Money out)]]</f>
        <v>0</v>
      </c>
      <c r="I878" s="376">
        <f>IF(OR(C878="150 Directors advances", C878="120 accounts receivable", C878="720.2 Automobile - Insurance", C878="720.3 Automobile - License", C878="870.4 Rent - Insurance", C878="870.6 Rent - Property Tax", C878="870.7 Rent - Homeoffice", C878="870.9 Rent - Water"),
   0,
   IF(Dashboard!$F$5="Quick",
      IF(OR(C878="190 Automobile",C878="200 computer hardware",C878="210 Computer software",C878="220 Quickbooks software",C878="230 Office equipment",C878="240 Office furniture"),
         E878-(E878/(1+Dashboard!$F$4)),
         0
      ),
      IF(C878="750 Business promotion",
         E878-(E878/(1+4.793/100)),
         E878-(E878/(1+Dashboard!$F$4))
      )
   )
)</f>
        <v>0</v>
      </c>
      <c r="J878" s="26">
        <f>Bank3[[#This Row],[Money in/ (Money out)]]-Bank3[[#This Row],[GST/HST]]</f>
        <v>0</v>
      </c>
      <c r="L878" s="23">
        <f t="shared" si="27"/>
        <v>0</v>
      </c>
    </row>
    <row r="879" spans="4:12" x14ac:dyDescent="0.2">
      <c r="D879" s="397">
        <f>_xlfn.XLOOKUP(C:C,Table1[for Import to Bank Register dropdown],Table1[for Pivot],0,0,1)</f>
        <v>0</v>
      </c>
      <c r="E879" s="403"/>
      <c r="F879" s="146">
        <f t="shared" si="26"/>
        <v>3333333</v>
      </c>
      <c r="G879" s="375">
        <f>G878+Bank3[[#This Row],[Money in/ (Money out)]]</f>
        <v>0</v>
      </c>
      <c r="I879" s="376">
        <f>IF(OR(C879="150 Directors advances", C879="120 accounts receivable", C879="720.2 Automobile - Insurance", C879="720.3 Automobile - License", C879="870.4 Rent - Insurance", C879="870.6 Rent - Property Tax", C879="870.7 Rent - Homeoffice", C879="870.9 Rent - Water"),
   0,
   IF(Dashboard!$F$5="Quick",
      IF(OR(C879="190 Automobile",C879="200 computer hardware",C879="210 Computer software",C879="220 Quickbooks software",C879="230 Office equipment",C879="240 Office furniture"),
         E879-(E879/(1+Dashboard!$F$4)),
         0
      ),
      IF(C879="750 Business promotion",
         E879-(E879/(1+4.793/100)),
         E879-(E879/(1+Dashboard!$F$4))
      )
   )
)</f>
        <v>0</v>
      </c>
      <c r="J879" s="26">
        <f>Bank3[[#This Row],[Money in/ (Money out)]]-Bank3[[#This Row],[GST/HST]]</f>
        <v>0</v>
      </c>
      <c r="L879" s="23">
        <f t="shared" si="27"/>
        <v>0</v>
      </c>
    </row>
    <row r="880" spans="4:12" x14ac:dyDescent="0.2">
      <c r="D880" s="397">
        <f>_xlfn.XLOOKUP(C:C,Table1[for Import to Bank Register dropdown],Table1[for Pivot],0,0,1)</f>
        <v>0</v>
      </c>
      <c r="E880" s="403"/>
      <c r="F880" s="146">
        <f t="shared" si="26"/>
        <v>3333333</v>
      </c>
      <c r="G880" s="375">
        <f>G879+Bank3[[#This Row],[Money in/ (Money out)]]</f>
        <v>0</v>
      </c>
      <c r="I880" s="376">
        <f>IF(OR(C880="150 Directors advances", C880="120 accounts receivable", C880="720.2 Automobile - Insurance", C880="720.3 Automobile - License", C880="870.4 Rent - Insurance", C880="870.6 Rent - Property Tax", C880="870.7 Rent - Homeoffice", C880="870.9 Rent - Water"),
   0,
   IF(Dashboard!$F$5="Quick",
      IF(OR(C880="190 Automobile",C880="200 computer hardware",C880="210 Computer software",C880="220 Quickbooks software",C880="230 Office equipment",C880="240 Office furniture"),
         E880-(E880/(1+Dashboard!$F$4)),
         0
      ),
      IF(C880="750 Business promotion",
         E880-(E880/(1+4.793/100)),
         E880-(E880/(1+Dashboard!$F$4))
      )
   )
)</f>
        <v>0</v>
      </c>
      <c r="J880" s="26">
        <f>Bank3[[#This Row],[Money in/ (Money out)]]-Bank3[[#This Row],[GST/HST]]</f>
        <v>0</v>
      </c>
      <c r="L880" s="23">
        <f t="shared" si="27"/>
        <v>0</v>
      </c>
    </row>
    <row r="881" spans="4:12" x14ac:dyDescent="0.2">
      <c r="D881" s="397">
        <f>_xlfn.XLOOKUP(C:C,Table1[for Import to Bank Register dropdown],Table1[for Pivot],0,0,1)</f>
        <v>0</v>
      </c>
      <c r="E881" s="403"/>
      <c r="F881" s="146">
        <f t="shared" si="26"/>
        <v>3333333</v>
      </c>
      <c r="G881" s="375">
        <f>G880+Bank3[[#This Row],[Money in/ (Money out)]]</f>
        <v>0</v>
      </c>
      <c r="I881" s="376">
        <f>IF(OR(C881="150 Directors advances", C881="120 accounts receivable", C881="720.2 Automobile - Insurance", C881="720.3 Automobile - License", C881="870.4 Rent - Insurance", C881="870.6 Rent - Property Tax", C881="870.7 Rent - Homeoffice", C881="870.9 Rent - Water"),
   0,
   IF(Dashboard!$F$5="Quick",
      IF(OR(C881="190 Automobile",C881="200 computer hardware",C881="210 Computer software",C881="220 Quickbooks software",C881="230 Office equipment",C881="240 Office furniture"),
         E881-(E881/(1+Dashboard!$F$4)),
         0
      ),
      IF(C881="750 Business promotion",
         E881-(E881/(1+4.793/100)),
         E881-(E881/(1+Dashboard!$F$4))
      )
   )
)</f>
        <v>0</v>
      </c>
      <c r="J881" s="26">
        <f>Bank3[[#This Row],[Money in/ (Money out)]]-Bank3[[#This Row],[GST/HST]]</f>
        <v>0</v>
      </c>
      <c r="L881" s="23">
        <f t="shared" si="27"/>
        <v>0</v>
      </c>
    </row>
    <row r="882" spans="4:12" x14ac:dyDescent="0.2">
      <c r="D882" s="397">
        <f>_xlfn.XLOOKUP(C:C,Table1[for Import to Bank Register dropdown],Table1[for Pivot],0,0,1)</f>
        <v>0</v>
      </c>
      <c r="E882" s="403"/>
      <c r="F882" s="146">
        <f t="shared" si="26"/>
        <v>3333333</v>
      </c>
      <c r="G882" s="375">
        <f>G881+Bank3[[#This Row],[Money in/ (Money out)]]</f>
        <v>0</v>
      </c>
      <c r="I882" s="376">
        <f>IF(OR(C882="150 Directors advances", C882="120 accounts receivable", C882="720.2 Automobile - Insurance", C882="720.3 Automobile - License", C882="870.4 Rent - Insurance", C882="870.6 Rent - Property Tax", C882="870.7 Rent - Homeoffice", C882="870.9 Rent - Water"),
   0,
   IF(Dashboard!$F$5="Quick",
      IF(OR(C882="190 Automobile",C882="200 computer hardware",C882="210 Computer software",C882="220 Quickbooks software",C882="230 Office equipment",C882="240 Office furniture"),
         E882-(E882/(1+Dashboard!$F$4)),
         0
      ),
      IF(C882="750 Business promotion",
         E882-(E882/(1+4.793/100)),
         E882-(E882/(1+Dashboard!$F$4))
      )
   )
)</f>
        <v>0</v>
      </c>
      <c r="J882" s="26">
        <f>Bank3[[#This Row],[Money in/ (Money out)]]-Bank3[[#This Row],[GST/HST]]</f>
        <v>0</v>
      </c>
      <c r="L882" s="23">
        <f t="shared" si="27"/>
        <v>0</v>
      </c>
    </row>
    <row r="883" spans="4:12" x14ac:dyDescent="0.2">
      <c r="D883" s="397">
        <f>_xlfn.XLOOKUP(C:C,Table1[for Import to Bank Register dropdown],Table1[for Pivot],0,0,1)</f>
        <v>0</v>
      </c>
      <c r="E883" s="403"/>
      <c r="F883" s="146">
        <f t="shared" si="26"/>
        <v>3333333</v>
      </c>
      <c r="G883" s="375">
        <f>G882+Bank3[[#This Row],[Money in/ (Money out)]]</f>
        <v>0</v>
      </c>
      <c r="I883" s="376">
        <f>IF(OR(C883="150 Directors advances", C883="120 accounts receivable", C883="720.2 Automobile - Insurance", C883="720.3 Automobile - License", C883="870.4 Rent - Insurance", C883="870.6 Rent - Property Tax", C883="870.7 Rent - Homeoffice", C883="870.9 Rent - Water"),
   0,
   IF(Dashboard!$F$5="Quick",
      IF(OR(C883="190 Automobile",C883="200 computer hardware",C883="210 Computer software",C883="220 Quickbooks software",C883="230 Office equipment",C883="240 Office furniture"),
         E883-(E883/(1+Dashboard!$F$4)),
         0
      ),
      IF(C883="750 Business promotion",
         E883-(E883/(1+4.793/100)),
         E883-(E883/(1+Dashboard!$F$4))
      )
   )
)</f>
        <v>0</v>
      </c>
      <c r="J883" s="26">
        <f>Bank3[[#This Row],[Money in/ (Money out)]]-Bank3[[#This Row],[GST/HST]]</f>
        <v>0</v>
      </c>
      <c r="L883" s="23">
        <f t="shared" si="27"/>
        <v>0</v>
      </c>
    </row>
    <row r="884" spans="4:12" x14ac:dyDescent="0.2">
      <c r="D884" s="397">
        <f>_xlfn.XLOOKUP(C:C,Table1[for Import to Bank Register dropdown],Table1[for Pivot],0,0,1)</f>
        <v>0</v>
      </c>
      <c r="E884" s="403"/>
      <c r="F884" s="146">
        <f t="shared" si="26"/>
        <v>3333333</v>
      </c>
      <c r="G884" s="375">
        <f>G883+Bank3[[#This Row],[Money in/ (Money out)]]</f>
        <v>0</v>
      </c>
      <c r="I884" s="376">
        <f>IF(OR(C884="150 Directors advances", C884="120 accounts receivable", C884="720.2 Automobile - Insurance", C884="720.3 Automobile - License", C884="870.4 Rent - Insurance", C884="870.6 Rent - Property Tax", C884="870.7 Rent - Homeoffice", C884="870.9 Rent - Water"),
   0,
   IF(Dashboard!$F$5="Quick",
      IF(OR(C884="190 Automobile",C884="200 computer hardware",C884="210 Computer software",C884="220 Quickbooks software",C884="230 Office equipment",C884="240 Office furniture"),
         E884-(E884/(1+Dashboard!$F$4)),
         0
      ),
      IF(C884="750 Business promotion",
         E884-(E884/(1+4.793/100)),
         E884-(E884/(1+Dashboard!$F$4))
      )
   )
)</f>
        <v>0</v>
      </c>
      <c r="J884" s="26">
        <f>Bank3[[#This Row],[Money in/ (Money out)]]-Bank3[[#This Row],[GST/HST]]</f>
        <v>0</v>
      </c>
      <c r="L884" s="23">
        <f t="shared" si="27"/>
        <v>0</v>
      </c>
    </row>
    <row r="885" spans="4:12" x14ac:dyDescent="0.2">
      <c r="D885" s="397">
        <f>_xlfn.XLOOKUP(C:C,Table1[for Import to Bank Register dropdown],Table1[for Pivot],0,0,1)</f>
        <v>0</v>
      </c>
      <c r="E885" s="403"/>
      <c r="F885" s="146">
        <f t="shared" si="26"/>
        <v>3333333</v>
      </c>
      <c r="G885" s="375">
        <f>G884+Bank3[[#This Row],[Money in/ (Money out)]]</f>
        <v>0</v>
      </c>
      <c r="I885" s="376">
        <f>IF(OR(C885="150 Directors advances", C885="120 accounts receivable", C885="720.2 Automobile - Insurance", C885="720.3 Automobile - License", C885="870.4 Rent - Insurance", C885="870.6 Rent - Property Tax", C885="870.7 Rent - Homeoffice", C885="870.9 Rent - Water"),
   0,
   IF(Dashboard!$F$5="Quick",
      IF(OR(C885="190 Automobile",C885="200 computer hardware",C885="210 Computer software",C885="220 Quickbooks software",C885="230 Office equipment",C885="240 Office furniture"),
         E885-(E885/(1+Dashboard!$F$4)),
         0
      ),
      IF(C885="750 Business promotion",
         E885-(E885/(1+4.793/100)),
         E885-(E885/(1+Dashboard!$F$4))
      )
   )
)</f>
        <v>0</v>
      </c>
      <c r="J885" s="26">
        <f>Bank3[[#This Row],[Money in/ (Money out)]]-Bank3[[#This Row],[GST/HST]]</f>
        <v>0</v>
      </c>
      <c r="L885" s="23">
        <f t="shared" si="27"/>
        <v>0</v>
      </c>
    </row>
    <row r="886" spans="4:12" x14ac:dyDescent="0.2">
      <c r="D886" s="397">
        <f>_xlfn.XLOOKUP(C:C,Table1[for Import to Bank Register dropdown],Table1[for Pivot],0,0,1)</f>
        <v>0</v>
      </c>
      <c r="E886" s="403"/>
      <c r="F886" s="146">
        <f t="shared" si="26"/>
        <v>3333333</v>
      </c>
      <c r="G886" s="375">
        <f>G885+Bank3[[#This Row],[Money in/ (Money out)]]</f>
        <v>0</v>
      </c>
      <c r="I886" s="376">
        <f>IF(OR(C886="150 Directors advances", C886="120 accounts receivable", C886="720.2 Automobile - Insurance", C886="720.3 Automobile - License", C886="870.4 Rent - Insurance", C886="870.6 Rent - Property Tax", C886="870.7 Rent - Homeoffice", C886="870.9 Rent - Water"),
   0,
   IF(Dashboard!$F$5="Quick",
      IF(OR(C886="190 Automobile",C886="200 computer hardware",C886="210 Computer software",C886="220 Quickbooks software",C886="230 Office equipment",C886="240 Office furniture"),
         E886-(E886/(1+Dashboard!$F$4)),
         0
      ),
      IF(C886="750 Business promotion",
         E886-(E886/(1+4.793/100)),
         E886-(E886/(1+Dashboard!$F$4))
      )
   )
)</f>
        <v>0</v>
      </c>
      <c r="J886" s="26">
        <f>Bank3[[#This Row],[Money in/ (Money out)]]-Bank3[[#This Row],[GST/HST]]</f>
        <v>0</v>
      </c>
      <c r="L886" s="23">
        <f t="shared" si="27"/>
        <v>0</v>
      </c>
    </row>
    <row r="887" spans="4:12" x14ac:dyDescent="0.2">
      <c r="D887" s="397">
        <f>_xlfn.XLOOKUP(C:C,Table1[for Import to Bank Register dropdown],Table1[for Pivot],0,0,1)</f>
        <v>0</v>
      </c>
      <c r="E887" s="403"/>
      <c r="F887" s="146">
        <f t="shared" si="26"/>
        <v>3333333</v>
      </c>
      <c r="G887" s="375">
        <f>G886+Bank3[[#This Row],[Money in/ (Money out)]]</f>
        <v>0</v>
      </c>
      <c r="I887" s="376">
        <f>IF(OR(C887="150 Directors advances", C887="120 accounts receivable", C887="720.2 Automobile - Insurance", C887="720.3 Automobile - License", C887="870.4 Rent - Insurance", C887="870.6 Rent - Property Tax", C887="870.7 Rent - Homeoffice", C887="870.9 Rent - Water"),
   0,
   IF(Dashboard!$F$5="Quick",
      IF(OR(C887="190 Automobile",C887="200 computer hardware",C887="210 Computer software",C887="220 Quickbooks software",C887="230 Office equipment",C887="240 Office furniture"),
         E887-(E887/(1+Dashboard!$F$4)),
         0
      ),
      IF(C887="750 Business promotion",
         E887-(E887/(1+4.793/100)),
         E887-(E887/(1+Dashboard!$F$4))
      )
   )
)</f>
        <v>0</v>
      </c>
      <c r="J887" s="26">
        <f>Bank3[[#This Row],[Money in/ (Money out)]]-Bank3[[#This Row],[GST/HST]]</f>
        <v>0</v>
      </c>
      <c r="L887" s="23">
        <f t="shared" si="27"/>
        <v>0</v>
      </c>
    </row>
    <row r="888" spans="4:12" x14ac:dyDescent="0.2">
      <c r="D888" s="397">
        <f>_xlfn.XLOOKUP(C:C,Table1[for Import to Bank Register dropdown],Table1[for Pivot],0,0,1)</f>
        <v>0</v>
      </c>
      <c r="E888" s="403"/>
      <c r="F888" s="146">
        <f t="shared" si="26"/>
        <v>3333333</v>
      </c>
      <c r="G888" s="375">
        <f>G887+Bank3[[#This Row],[Money in/ (Money out)]]</f>
        <v>0</v>
      </c>
      <c r="I888" s="376">
        <f>IF(OR(C888="150 Directors advances", C888="120 accounts receivable", C888="720.2 Automobile - Insurance", C888="720.3 Automobile - License", C888="870.4 Rent - Insurance", C888="870.6 Rent - Property Tax", C888="870.7 Rent - Homeoffice", C888="870.9 Rent - Water"),
   0,
   IF(Dashboard!$F$5="Quick",
      IF(OR(C888="190 Automobile",C888="200 computer hardware",C888="210 Computer software",C888="220 Quickbooks software",C888="230 Office equipment",C888="240 Office furniture"),
         E888-(E888/(1+Dashboard!$F$4)),
         0
      ),
      IF(C888="750 Business promotion",
         E888-(E888/(1+4.793/100)),
         E888-(E888/(1+Dashboard!$F$4))
      )
   )
)</f>
        <v>0</v>
      </c>
      <c r="J888" s="26">
        <f>Bank3[[#This Row],[Money in/ (Money out)]]-Bank3[[#This Row],[GST/HST]]</f>
        <v>0</v>
      </c>
      <c r="L888" s="23">
        <f t="shared" si="27"/>
        <v>0</v>
      </c>
    </row>
    <row r="889" spans="4:12" x14ac:dyDescent="0.2">
      <c r="D889" s="397">
        <f>_xlfn.XLOOKUP(C:C,Table1[for Import to Bank Register dropdown],Table1[for Pivot],0,0,1)</f>
        <v>0</v>
      </c>
      <c r="E889" s="403"/>
      <c r="F889" s="146">
        <f t="shared" si="26"/>
        <v>3333333</v>
      </c>
      <c r="G889" s="375">
        <f>G888+Bank3[[#This Row],[Money in/ (Money out)]]</f>
        <v>0</v>
      </c>
      <c r="I889" s="376">
        <f>IF(OR(C889="150 Directors advances", C889="120 accounts receivable", C889="720.2 Automobile - Insurance", C889="720.3 Automobile - License", C889="870.4 Rent - Insurance", C889="870.6 Rent - Property Tax", C889="870.7 Rent - Homeoffice", C889="870.9 Rent - Water"),
   0,
   IF(Dashboard!$F$5="Quick",
      IF(OR(C889="190 Automobile",C889="200 computer hardware",C889="210 Computer software",C889="220 Quickbooks software",C889="230 Office equipment",C889="240 Office furniture"),
         E889-(E889/(1+Dashboard!$F$4)),
         0
      ),
      IF(C889="750 Business promotion",
         E889-(E889/(1+4.793/100)),
         E889-(E889/(1+Dashboard!$F$4))
      )
   )
)</f>
        <v>0</v>
      </c>
      <c r="J889" s="26">
        <f>Bank3[[#This Row],[Money in/ (Money out)]]-Bank3[[#This Row],[GST/HST]]</f>
        <v>0</v>
      </c>
      <c r="L889" s="23">
        <f t="shared" si="27"/>
        <v>0</v>
      </c>
    </row>
    <row r="890" spans="4:12" x14ac:dyDescent="0.2">
      <c r="D890" s="397">
        <f>_xlfn.XLOOKUP(C:C,Table1[for Import to Bank Register dropdown],Table1[for Pivot],0,0,1)</f>
        <v>0</v>
      </c>
      <c r="E890" s="403"/>
      <c r="F890" s="146">
        <f t="shared" si="26"/>
        <v>3333333</v>
      </c>
      <c r="G890" s="375">
        <f>G889+Bank3[[#This Row],[Money in/ (Money out)]]</f>
        <v>0</v>
      </c>
      <c r="I890" s="376">
        <f>IF(OR(C890="150 Directors advances", C890="120 accounts receivable", C890="720.2 Automobile - Insurance", C890="720.3 Automobile - License", C890="870.4 Rent - Insurance", C890="870.6 Rent - Property Tax", C890="870.7 Rent - Homeoffice", C890="870.9 Rent - Water"),
   0,
   IF(Dashboard!$F$5="Quick",
      IF(OR(C890="190 Automobile",C890="200 computer hardware",C890="210 Computer software",C890="220 Quickbooks software",C890="230 Office equipment",C890="240 Office furniture"),
         E890-(E890/(1+Dashboard!$F$4)),
         0
      ),
      IF(C890="750 Business promotion",
         E890-(E890/(1+4.793/100)),
         E890-(E890/(1+Dashboard!$F$4))
      )
   )
)</f>
        <v>0</v>
      </c>
      <c r="J890" s="26">
        <f>Bank3[[#This Row],[Money in/ (Money out)]]-Bank3[[#This Row],[GST/HST]]</f>
        <v>0</v>
      </c>
      <c r="L890" s="23">
        <f t="shared" si="27"/>
        <v>0</v>
      </c>
    </row>
    <row r="891" spans="4:12" x14ac:dyDescent="0.2">
      <c r="D891" s="397">
        <f>_xlfn.XLOOKUP(C:C,Table1[for Import to Bank Register dropdown],Table1[for Pivot],0,0,1)</f>
        <v>0</v>
      </c>
      <c r="E891" s="403"/>
      <c r="F891" s="146">
        <f t="shared" si="26"/>
        <v>3333333</v>
      </c>
      <c r="G891" s="375">
        <f>G890+Bank3[[#This Row],[Money in/ (Money out)]]</f>
        <v>0</v>
      </c>
      <c r="I891" s="376">
        <f>IF(OR(C891="150 Directors advances", C891="120 accounts receivable", C891="720.2 Automobile - Insurance", C891="720.3 Automobile - License", C891="870.4 Rent - Insurance", C891="870.6 Rent - Property Tax", C891="870.7 Rent - Homeoffice", C891="870.9 Rent - Water"),
   0,
   IF(Dashboard!$F$5="Quick",
      IF(OR(C891="190 Automobile",C891="200 computer hardware",C891="210 Computer software",C891="220 Quickbooks software",C891="230 Office equipment",C891="240 Office furniture"),
         E891-(E891/(1+Dashboard!$F$4)),
         0
      ),
      IF(C891="750 Business promotion",
         E891-(E891/(1+4.793/100)),
         E891-(E891/(1+Dashboard!$F$4))
      )
   )
)</f>
        <v>0</v>
      </c>
      <c r="J891" s="26">
        <f>Bank3[[#This Row],[Money in/ (Money out)]]-Bank3[[#This Row],[GST/HST]]</f>
        <v>0</v>
      </c>
      <c r="L891" s="23">
        <f t="shared" si="27"/>
        <v>0</v>
      </c>
    </row>
    <row r="892" spans="4:12" x14ac:dyDescent="0.2">
      <c r="D892" s="397">
        <f>_xlfn.XLOOKUP(C:C,Table1[for Import to Bank Register dropdown],Table1[for Pivot],0,0,1)</f>
        <v>0</v>
      </c>
      <c r="E892" s="403"/>
      <c r="F892" s="146">
        <f t="shared" si="26"/>
        <v>3333333</v>
      </c>
      <c r="G892" s="375">
        <f>G891+Bank3[[#This Row],[Money in/ (Money out)]]</f>
        <v>0</v>
      </c>
      <c r="I892" s="376">
        <f>IF(OR(C892="150 Directors advances", C892="120 accounts receivable", C892="720.2 Automobile - Insurance", C892="720.3 Automobile - License", C892="870.4 Rent - Insurance", C892="870.6 Rent - Property Tax", C892="870.7 Rent - Homeoffice", C892="870.9 Rent - Water"),
   0,
   IF(Dashboard!$F$5="Quick",
      IF(OR(C892="190 Automobile",C892="200 computer hardware",C892="210 Computer software",C892="220 Quickbooks software",C892="230 Office equipment",C892="240 Office furniture"),
         E892-(E892/(1+Dashboard!$F$4)),
         0
      ),
      IF(C892="750 Business promotion",
         E892-(E892/(1+4.793/100)),
         E892-(E892/(1+Dashboard!$F$4))
      )
   )
)</f>
        <v>0</v>
      </c>
      <c r="J892" s="26">
        <f>Bank3[[#This Row],[Money in/ (Money out)]]-Bank3[[#This Row],[GST/HST]]</f>
        <v>0</v>
      </c>
      <c r="L892" s="23">
        <f t="shared" si="27"/>
        <v>0</v>
      </c>
    </row>
    <row r="893" spans="4:12" x14ac:dyDescent="0.2">
      <c r="D893" s="397">
        <f>_xlfn.XLOOKUP(C:C,Table1[for Import to Bank Register dropdown],Table1[for Pivot],0,0,1)</f>
        <v>0</v>
      </c>
      <c r="E893" s="403"/>
      <c r="F893" s="146">
        <f t="shared" si="26"/>
        <v>3333333</v>
      </c>
      <c r="G893" s="375">
        <f>G892+Bank3[[#This Row],[Money in/ (Money out)]]</f>
        <v>0</v>
      </c>
      <c r="I893" s="376">
        <f>IF(OR(C893="150 Directors advances", C893="120 accounts receivable", C893="720.2 Automobile - Insurance", C893="720.3 Automobile - License", C893="870.4 Rent - Insurance", C893="870.6 Rent - Property Tax", C893="870.7 Rent - Homeoffice", C893="870.9 Rent - Water"),
   0,
   IF(Dashboard!$F$5="Quick",
      IF(OR(C893="190 Automobile",C893="200 computer hardware",C893="210 Computer software",C893="220 Quickbooks software",C893="230 Office equipment",C893="240 Office furniture"),
         E893-(E893/(1+Dashboard!$F$4)),
         0
      ),
      IF(C893="750 Business promotion",
         E893-(E893/(1+4.793/100)),
         E893-(E893/(1+Dashboard!$F$4))
      )
   )
)</f>
        <v>0</v>
      </c>
      <c r="J893" s="26">
        <f>Bank3[[#This Row],[Money in/ (Money out)]]-Bank3[[#This Row],[GST/HST]]</f>
        <v>0</v>
      </c>
      <c r="L893" s="23">
        <f t="shared" si="27"/>
        <v>0</v>
      </c>
    </row>
    <row r="894" spans="4:12" x14ac:dyDescent="0.2">
      <c r="D894" s="397">
        <f>_xlfn.XLOOKUP(C:C,Table1[for Import to Bank Register dropdown],Table1[for Pivot],0,0,1)</f>
        <v>0</v>
      </c>
      <c r="E894" s="403"/>
      <c r="F894" s="146">
        <f t="shared" si="26"/>
        <v>3333333</v>
      </c>
      <c r="G894" s="375">
        <f>G893+Bank3[[#This Row],[Money in/ (Money out)]]</f>
        <v>0</v>
      </c>
      <c r="I894" s="376">
        <f>IF(OR(C894="150 Directors advances", C894="120 accounts receivable", C894="720.2 Automobile - Insurance", C894="720.3 Automobile - License", C894="870.4 Rent - Insurance", C894="870.6 Rent - Property Tax", C894="870.7 Rent - Homeoffice", C894="870.9 Rent - Water"),
   0,
   IF(Dashboard!$F$5="Quick",
      IF(OR(C894="190 Automobile",C894="200 computer hardware",C894="210 Computer software",C894="220 Quickbooks software",C894="230 Office equipment",C894="240 Office furniture"),
         E894-(E894/(1+Dashboard!$F$4)),
         0
      ),
      IF(C894="750 Business promotion",
         E894-(E894/(1+4.793/100)),
         E894-(E894/(1+Dashboard!$F$4))
      )
   )
)</f>
        <v>0</v>
      </c>
      <c r="J894" s="26">
        <f>Bank3[[#This Row],[Money in/ (Money out)]]-Bank3[[#This Row],[GST/HST]]</f>
        <v>0</v>
      </c>
      <c r="L894" s="23">
        <f t="shared" si="27"/>
        <v>0</v>
      </c>
    </row>
    <row r="895" spans="4:12" x14ac:dyDescent="0.2">
      <c r="D895" s="397">
        <f>_xlfn.XLOOKUP(C:C,Table1[for Import to Bank Register dropdown],Table1[for Pivot],0,0,1)</f>
        <v>0</v>
      </c>
      <c r="E895" s="403"/>
      <c r="F895" s="146">
        <f t="shared" si="26"/>
        <v>3333333</v>
      </c>
      <c r="G895" s="375">
        <f>G894+Bank3[[#This Row],[Money in/ (Money out)]]</f>
        <v>0</v>
      </c>
      <c r="I895" s="376">
        <f>IF(OR(C895="150 Directors advances", C895="120 accounts receivable", C895="720.2 Automobile - Insurance", C895="720.3 Automobile - License", C895="870.4 Rent - Insurance", C895="870.6 Rent - Property Tax", C895="870.7 Rent - Homeoffice", C895="870.9 Rent - Water"),
   0,
   IF(Dashboard!$F$5="Quick",
      IF(OR(C895="190 Automobile",C895="200 computer hardware",C895="210 Computer software",C895="220 Quickbooks software",C895="230 Office equipment",C895="240 Office furniture"),
         E895-(E895/(1+Dashboard!$F$4)),
         0
      ),
      IF(C895="750 Business promotion",
         E895-(E895/(1+4.793/100)),
         E895-(E895/(1+Dashboard!$F$4))
      )
   )
)</f>
        <v>0</v>
      </c>
      <c r="J895" s="26">
        <f>Bank3[[#This Row],[Money in/ (Money out)]]-Bank3[[#This Row],[GST/HST]]</f>
        <v>0</v>
      </c>
      <c r="L895" s="23">
        <f t="shared" si="27"/>
        <v>0</v>
      </c>
    </row>
    <row r="896" spans="4:12" x14ac:dyDescent="0.2">
      <c r="D896" s="397">
        <f>_xlfn.XLOOKUP(C:C,Table1[for Import to Bank Register dropdown],Table1[for Pivot],0,0,1)</f>
        <v>0</v>
      </c>
      <c r="E896" s="403"/>
      <c r="F896" s="146">
        <f t="shared" si="26"/>
        <v>3333333</v>
      </c>
      <c r="G896" s="375">
        <f>G895+Bank3[[#This Row],[Money in/ (Money out)]]</f>
        <v>0</v>
      </c>
      <c r="I896" s="376">
        <f>IF(OR(C896="150 Directors advances", C896="120 accounts receivable", C896="720.2 Automobile - Insurance", C896="720.3 Automobile - License", C896="870.4 Rent - Insurance", C896="870.6 Rent - Property Tax", C896="870.7 Rent - Homeoffice", C896="870.9 Rent - Water"),
   0,
   IF(Dashboard!$F$5="Quick",
      IF(OR(C896="190 Automobile",C896="200 computer hardware",C896="210 Computer software",C896="220 Quickbooks software",C896="230 Office equipment",C896="240 Office furniture"),
         E896-(E896/(1+Dashboard!$F$4)),
         0
      ),
      IF(C896="750 Business promotion",
         E896-(E896/(1+4.793/100)),
         E896-(E896/(1+Dashboard!$F$4))
      )
   )
)</f>
        <v>0</v>
      </c>
      <c r="J896" s="26">
        <f>Bank3[[#This Row],[Money in/ (Money out)]]-Bank3[[#This Row],[GST/HST]]</f>
        <v>0</v>
      </c>
      <c r="L896" s="23">
        <f t="shared" si="27"/>
        <v>0</v>
      </c>
    </row>
    <row r="897" spans="4:12" x14ac:dyDescent="0.2">
      <c r="D897" s="397">
        <f>_xlfn.XLOOKUP(C:C,Table1[for Import to Bank Register dropdown],Table1[for Pivot],0,0,1)</f>
        <v>0</v>
      </c>
      <c r="E897" s="403"/>
      <c r="F897" s="146">
        <f t="shared" si="26"/>
        <v>3333333</v>
      </c>
      <c r="G897" s="375">
        <f>G896+Bank3[[#This Row],[Money in/ (Money out)]]</f>
        <v>0</v>
      </c>
      <c r="I897" s="376">
        <f>IF(OR(C897="150 Directors advances", C897="120 accounts receivable", C897="720.2 Automobile - Insurance", C897="720.3 Automobile - License", C897="870.4 Rent - Insurance", C897="870.6 Rent - Property Tax", C897="870.7 Rent - Homeoffice", C897="870.9 Rent - Water"),
   0,
   IF(Dashboard!$F$5="Quick",
      IF(OR(C897="190 Automobile",C897="200 computer hardware",C897="210 Computer software",C897="220 Quickbooks software",C897="230 Office equipment",C897="240 Office furniture"),
         E897-(E897/(1+Dashboard!$F$4)),
         0
      ),
      IF(C897="750 Business promotion",
         E897-(E897/(1+4.793/100)),
         E897-(E897/(1+Dashboard!$F$4))
      )
   )
)</f>
        <v>0</v>
      </c>
      <c r="J897" s="26">
        <f>Bank3[[#This Row],[Money in/ (Money out)]]-Bank3[[#This Row],[GST/HST]]</f>
        <v>0</v>
      </c>
      <c r="L897" s="23">
        <f t="shared" si="27"/>
        <v>0</v>
      </c>
    </row>
    <row r="898" spans="4:12" x14ac:dyDescent="0.2">
      <c r="D898" s="397">
        <f>_xlfn.XLOOKUP(C:C,Table1[for Import to Bank Register dropdown],Table1[for Pivot],0,0,1)</f>
        <v>0</v>
      </c>
      <c r="E898" s="403"/>
      <c r="F898" s="146">
        <f t="shared" si="26"/>
        <v>3333333</v>
      </c>
      <c r="G898" s="375">
        <f>G897+Bank3[[#This Row],[Money in/ (Money out)]]</f>
        <v>0</v>
      </c>
      <c r="I898" s="376">
        <f>IF(OR(C898="150 Directors advances", C898="120 accounts receivable", C898="720.2 Automobile - Insurance", C898="720.3 Automobile - License", C898="870.4 Rent - Insurance", C898="870.6 Rent - Property Tax", C898="870.7 Rent - Homeoffice", C898="870.9 Rent - Water"),
   0,
   IF(Dashboard!$F$5="Quick",
      IF(OR(C898="190 Automobile",C898="200 computer hardware",C898="210 Computer software",C898="220 Quickbooks software",C898="230 Office equipment",C898="240 Office furniture"),
         E898-(E898/(1+Dashboard!$F$4)),
         0
      ),
      IF(C898="750 Business promotion",
         E898-(E898/(1+4.793/100)),
         E898-(E898/(1+Dashboard!$F$4))
      )
   )
)</f>
        <v>0</v>
      </c>
      <c r="J898" s="26">
        <f>Bank3[[#This Row],[Money in/ (Money out)]]-Bank3[[#This Row],[GST/HST]]</f>
        <v>0</v>
      </c>
      <c r="L898" s="23">
        <f t="shared" si="27"/>
        <v>0</v>
      </c>
    </row>
    <row r="899" spans="4:12" x14ac:dyDescent="0.2">
      <c r="D899" s="397">
        <f>_xlfn.XLOOKUP(C:C,Table1[for Import to Bank Register dropdown],Table1[for Pivot],0,0,1)</f>
        <v>0</v>
      </c>
      <c r="E899" s="403"/>
      <c r="F899" s="146">
        <f t="shared" si="26"/>
        <v>3333333</v>
      </c>
      <c r="G899" s="375">
        <f>G898+Bank3[[#This Row],[Money in/ (Money out)]]</f>
        <v>0</v>
      </c>
      <c r="I899" s="376">
        <f>IF(OR(C899="150 Directors advances", C899="120 accounts receivable", C899="720.2 Automobile - Insurance", C899="720.3 Automobile - License", C899="870.4 Rent - Insurance", C899="870.6 Rent - Property Tax", C899="870.7 Rent - Homeoffice", C899="870.9 Rent - Water"),
   0,
   IF(Dashboard!$F$5="Quick",
      IF(OR(C899="190 Automobile",C899="200 computer hardware",C899="210 Computer software",C899="220 Quickbooks software",C899="230 Office equipment",C899="240 Office furniture"),
         E899-(E899/(1+Dashboard!$F$4)),
         0
      ),
      IF(C899="750 Business promotion",
         E899-(E899/(1+4.793/100)),
         E899-(E899/(1+Dashboard!$F$4))
      )
   )
)</f>
        <v>0</v>
      </c>
      <c r="J899" s="26">
        <f>Bank3[[#This Row],[Money in/ (Money out)]]-Bank3[[#This Row],[GST/HST]]</f>
        <v>0</v>
      </c>
      <c r="L899" s="23">
        <f t="shared" si="27"/>
        <v>0</v>
      </c>
    </row>
    <row r="900" spans="4:12" x14ac:dyDescent="0.2">
      <c r="D900" s="397">
        <f>_xlfn.XLOOKUP(C:C,Table1[for Import to Bank Register dropdown],Table1[for Pivot],0,0,1)</f>
        <v>0</v>
      </c>
      <c r="E900" s="403"/>
      <c r="F900" s="146">
        <f t="shared" si="26"/>
        <v>3333333</v>
      </c>
      <c r="G900" s="375">
        <f>G899+Bank3[[#This Row],[Money in/ (Money out)]]</f>
        <v>0</v>
      </c>
      <c r="I900" s="376">
        <f>IF(OR(C900="150 Directors advances", C900="120 accounts receivable", C900="720.2 Automobile - Insurance", C900="720.3 Automobile - License", C900="870.4 Rent - Insurance", C900="870.6 Rent - Property Tax", C900="870.7 Rent - Homeoffice", C900="870.9 Rent - Water"),
   0,
   IF(Dashboard!$F$5="Quick",
      IF(OR(C900="190 Automobile",C900="200 computer hardware",C900="210 Computer software",C900="220 Quickbooks software",C900="230 Office equipment",C900="240 Office furniture"),
         E900-(E900/(1+Dashboard!$F$4)),
         0
      ),
      IF(C900="750 Business promotion",
         E900-(E900/(1+4.793/100)),
         E900-(E900/(1+Dashboard!$F$4))
      )
   )
)</f>
        <v>0</v>
      </c>
      <c r="J900" s="26">
        <f>Bank3[[#This Row],[Money in/ (Money out)]]-Bank3[[#This Row],[GST/HST]]</f>
        <v>0</v>
      </c>
      <c r="L900" s="23">
        <f t="shared" si="27"/>
        <v>0</v>
      </c>
    </row>
    <row r="901" spans="4:12" x14ac:dyDescent="0.2">
      <c r="D901" s="397">
        <f>_xlfn.XLOOKUP(C:C,Table1[for Import to Bank Register dropdown],Table1[for Pivot],0,0,1)</f>
        <v>0</v>
      </c>
      <c r="E901" s="403"/>
      <c r="F901" s="146">
        <f t="shared" si="26"/>
        <v>3333333</v>
      </c>
      <c r="G901" s="375">
        <f>G900+Bank3[[#This Row],[Money in/ (Money out)]]</f>
        <v>0</v>
      </c>
      <c r="I901" s="376">
        <f>IF(OR(C901="150 Directors advances", C901="120 accounts receivable", C901="720.2 Automobile - Insurance", C901="720.3 Automobile - License", C901="870.4 Rent - Insurance", C901="870.6 Rent - Property Tax", C901="870.7 Rent - Homeoffice", C901="870.9 Rent - Water"),
   0,
   IF(Dashboard!$F$5="Quick",
      IF(OR(C901="190 Automobile",C901="200 computer hardware",C901="210 Computer software",C901="220 Quickbooks software",C901="230 Office equipment",C901="240 Office furniture"),
         E901-(E901/(1+Dashboard!$F$4)),
         0
      ),
      IF(C901="750 Business promotion",
         E901-(E901/(1+4.793/100)),
         E901-(E901/(1+Dashboard!$F$4))
      )
   )
)</f>
        <v>0</v>
      </c>
      <c r="J901" s="26">
        <f>Bank3[[#This Row],[Money in/ (Money out)]]-Bank3[[#This Row],[GST/HST]]</f>
        <v>0</v>
      </c>
      <c r="L901" s="23">
        <f t="shared" si="27"/>
        <v>0</v>
      </c>
    </row>
    <row r="902" spans="4:12" x14ac:dyDescent="0.2">
      <c r="D902" s="397">
        <f>_xlfn.XLOOKUP(C:C,Table1[for Import to Bank Register dropdown],Table1[for Pivot],0,0,1)</f>
        <v>0</v>
      </c>
      <c r="E902" s="403"/>
      <c r="F902" s="146">
        <f t="shared" ref="F902:F965" si="28">$E$2</f>
        <v>3333333</v>
      </c>
      <c r="G902" s="375">
        <f>G901+Bank3[[#This Row],[Money in/ (Money out)]]</f>
        <v>0</v>
      </c>
      <c r="I902" s="376">
        <f>IF(OR(C902="150 Directors advances", C902="120 accounts receivable", C902="720.2 Automobile - Insurance", C902="720.3 Automobile - License", C902="870.4 Rent - Insurance", C902="870.6 Rent - Property Tax", C902="870.7 Rent - Homeoffice", C902="870.9 Rent - Water"),
   0,
   IF(Dashboard!$F$5="Quick",
      IF(OR(C902="190 Automobile",C902="200 computer hardware",C902="210 Computer software",C902="220 Quickbooks software",C902="230 Office equipment",C902="240 Office furniture"),
         E902-(E902/(1+Dashboard!$F$4)),
         0
      ),
      IF(C902="750 Business promotion",
         E902-(E902/(1+4.793/100)),
         E902-(E902/(1+Dashboard!$F$4))
      )
   )
)</f>
        <v>0</v>
      </c>
      <c r="J902" s="26">
        <f>Bank3[[#This Row],[Money in/ (Money out)]]-Bank3[[#This Row],[GST/HST]]</f>
        <v>0</v>
      </c>
      <c r="L902" s="23">
        <f t="shared" si="27"/>
        <v>0</v>
      </c>
    </row>
    <row r="903" spans="4:12" x14ac:dyDescent="0.2">
      <c r="D903" s="397">
        <f>_xlfn.XLOOKUP(C:C,Table1[for Import to Bank Register dropdown],Table1[for Pivot],0,0,1)</f>
        <v>0</v>
      </c>
      <c r="E903" s="403"/>
      <c r="F903" s="146">
        <f t="shared" si="28"/>
        <v>3333333</v>
      </c>
      <c r="G903" s="375">
        <f>G902+Bank3[[#This Row],[Money in/ (Money out)]]</f>
        <v>0</v>
      </c>
      <c r="I903" s="376">
        <f>IF(OR(C903="150 Directors advances", C903="120 accounts receivable", C903="720.2 Automobile - Insurance", C903="720.3 Automobile - License", C903="870.4 Rent - Insurance", C903="870.6 Rent - Property Tax", C903="870.7 Rent - Homeoffice", C903="870.9 Rent - Water"),
   0,
   IF(Dashboard!$F$5="Quick",
      IF(OR(C903="190 Automobile",C903="200 computer hardware",C903="210 Computer software",C903="220 Quickbooks software",C903="230 Office equipment",C903="240 Office furniture"),
         E903-(E903/(1+Dashboard!$F$4)),
         0
      ),
      IF(C903="750 Business promotion",
         E903-(E903/(1+4.793/100)),
         E903-(E903/(1+Dashboard!$F$4))
      )
   )
)</f>
        <v>0</v>
      </c>
      <c r="J903" s="26">
        <f>Bank3[[#This Row],[Money in/ (Money out)]]-Bank3[[#This Row],[GST/HST]]</f>
        <v>0</v>
      </c>
      <c r="L903" s="23">
        <f t="shared" ref="L903:L966" si="29">$L$3</f>
        <v>0</v>
      </c>
    </row>
    <row r="904" spans="4:12" x14ac:dyDescent="0.2">
      <c r="D904" s="397">
        <f>_xlfn.XLOOKUP(C:C,Table1[for Import to Bank Register dropdown],Table1[for Pivot],0,0,1)</f>
        <v>0</v>
      </c>
      <c r="E904" s="403"/>
      <c r="F904" s="146">
        <f t="shared" si="28"/>
        <v>3333333</v>
      </c>
      <c r="G904" s="375">
        <f>G903+Bank3[[#This Row],[Money in/ (Money out)]]</f>
        <v>0</v>
      </c>
      <c r="I904" s="376">
        <f>IF(OR(C904="150 Directors advances", C904="120 accounts receivable", C904="720.2 Automobile - Insurance", C904="720.3 Automobile - License", C904="870.4 Rent - Insurance", C904="870.6 Rent - Property Tax", C904="870.7 Rent - Homeoffice", C904="870.9 Rent - Water"),
   0,
   IF(Dashboard!$F$5="Quick",
      IF(OR(C904="190 Automobile",C904="200 computer hardware",C904="210 Computer software",C904="220 Quickbooks software",C904="230 Office equipment",C904="240 Office furniture"),
         E904-(E904/(1+Dashboard!$F$4)),
         0
      ),
      IF(C904="750 Business promotion",
         E904-(E904/(1+4.793/100)),
         E904-(E904/(1+Dashboard!$F$4))
      )
   )
)</f>
        <v>0</v>
      </c>
      <c r="J904" s="26">
        <f>Bank3[[#This Row],[Money in/ (Money out)]]-Bank3[[#This Row],[GST/HST]]</f>
        <v>0</v>
      </c>
      <c r="L904" s="23">
        <f t="shared" si="29"/>
        <v>0</v>
      </c>
    </row>
    <row r="905" spans="4:12" x14ac:dyDescent="0.2">
      <c r="D905" s="397">
        <f>_xlfn.XLOOKUP(C:C,Table1[for Import to Bank Register dropdown],Table1[for Pivot],0,0,1)</f>
        <v>0</v>
      </c>
      <c r="E905" s="403"/>
      <c r="F905" s="146">
        <f t="shared" si="28"/>
        <v>3333333</v>
      </c>
      <c r="G905" s="375">
        <f>G904+Bank3[[#This Row],[Money in/ (Money out)]]</f>
        <v>0</v>
      </c>
      <c r="I905" s="376">
        <f>IF(OR(C905="150 Directors advances", C905="120 accounts receivable", C905="720.2 Automobile - Insurance", C905="720.3 Automobile - License", C905="870.4 Rent - Insurance", C905="870.6 Rent - Property Tax", C905="870.7 Rent - Homeoffice", C905="870.9 Rent - Water"),
   0,
   IF(Dashboard!$F$5="Quick",
      IF(OR(C905="190 Automobile",C905="200 computer hardware",C905="210 Computer software",C905="220 Quickbooks software",C905="230 Office equipment",C905="240 Office furniture"),
         E905-(E905/(1+Dashboard!$F$4)),
         0
      ),
      IF(C905="750 Business promotion",
         E905-(E905/(1+4.793/100)),
         E905-(E905/(1+Dashboard!$F$4))
      )
   )
)</f>
        <v>0</v>
      </c>
      <c r="J905" s="26">
        <f>Bank3[[#This Row],[Money in/ (Money out)]]-Bank3[[#This Row],[GST/HST]]</f>
        <v>0</v>
      </c>
      <c r="L905" s="23">
        <f t="shared" si="29"/>
        <v>0</v>
      </c>
    </row>
    <row r="906" spans="4:12" x14ac:dyDescent="0.2">
      <c r="D906" s="397">
        <f>_xlfn.XLOOKUP(C:C,Table1[for Import to Bank Register dropdown],Table1[for Pivot],0,0,1)</f>
        <v>0</v>
      </c>
      <c r="E906" s="403"/>
      <c r="F906" s="146">
        <f t="shared" si="28"/>
        <v>3333333</v>
      </c>
      <c r="G906" s="375">
        <f>G905+Bank3[[#This Row],[Money in/ (Money out)]]</f>
        <v>0</v>
      </c>
      <c r="I906" s="376">
        <f>IF(OR(C906="150 Directors advances", C906="120 accounts receivable", C906="720.2 Automobile - Insurance", C906="720.3 Automobile - License", C906="870.4 Rent - Insurance", C906="870.6 Rent - Property Tax", C906="870.7 Rent - Homeoffice", C906="870.9 Rent - Water"),
   0,
   IF(Dashboard!$F$5="Quick",
      IF(OR(C906="190 Automobile",C906="200 computer hardware",C906="210 Computer software",C906="220 Quickbooks software",C906="230 Office equipment",C906="240 Office furniture"),
         E906-(E906/(1+Dashboard!$F$4)),
         0
      ),
      IF(C906="750 Business promotion",
         E906-(E906/(1+4.793/100)),
         E906-(E906/(1+Dashboard!$F$4))
      )
   )
)</f>
        <v>0</v>
      </c>
      <c r="J906" s="26">
        <f>Bank3[[#This Row],[Money in/ (Money out)]]-Bank3[[#This Row],[GST/HST]]</f>
        <v>0</v>
      </c>
      <c r="L906" s="23">
        <f t="shared" si="29"/>
        <v>0</v>
      </c>
    </row>
    <row r="907" spans="4:12" x14ac:dyDescent="0.2">
      <c r="D907" s="397">
        <f>_xlfn.XLOOKUP(C:C,Table1[for Import to Bank Register dropdown],Table1[for Pivot],0,0,1)</f>
        <v>0</v>
      </c>
      <c r="E907" s="403"/>
      <c r="F907" s="146">
        <f t="shared" si="28"/>
        <v>3333333</v>
      </c>
      <c r="G907" s="375">
        <f>G906+Bank3[[#This Row],[Money in/ (Money out)]]</f>
        <v>0</v>
      </c>
      <c r="I907" s="376">
        <f>IF(OR(C907="150 Directors advances", C907="120 accounts receivable", C907="720.2 Automobile - Insurance", C907="720.3 Automobile - License", C907="870.4 Rent - Insurance", C907="870.6 Rent - Property Tax", C907="870.7 Rent - Homeoffice", C907="870.9 Rent - Water"),
   0,
   IF(Dashboard!$F$5="Quick",
      IF(OR(C907="190 Automobile",C907="200 computer hardware",C907="210 Computer software",C907="220 Quickbooks software",C907="230 Office equipment",C907="240 Office furniture"),
         E907-(E907/(1+Dashboard!$F$4)),
         0
      ),
      IF(C907="750 Business promotion",
         E907-(E907/(1+4.793/100)),
         E907-(E907/(1+Dashboard!$F$4))
      )
   )
)</f>
        <v>0</v>
      </c>
      <c r="J907" s="26">
        <f>Bank3[[#This Row],[Money in/ (Money out)]]-Bank3[[#This Row],[GST/HST]]</f>
        <v>0</v>
      </c>
      <c r="L907" s="23">
        <f t="shared" si="29"/>
        <v>0</v>
      </c>
    </row>
    <row r="908" spans="4:12" x14ac:dyDescent="0.2">
      <c r="D908" s="397">
        <f>_xlfn.XLOOKUP(C:C,Table1[for Import to Bank Register dropdown],Table1[for Pivot],0,0,1)</f>
        <v>0</v>
      </c>
      <c r="E908" s="403"/>
      <c r="F908" s="146">
        <f t="shared" si="28"/>
        <v>3333333</v>
      </c>
      <c r="G908" s="375">
        <f>G907+Bank3[[#This Row],[Money in/ (Money out)]]</f>
        <v>0</v>
      </c>
      <c r="I908" s="376">
        <f>IF(OR(C908="150 Directors advances", C908="120 accounts receivable", C908="720.2 Automobile - Insurance", C908="720.3 Automobile - License", C908="870.4 Rent - Insurance", C908="870.6 Rent - Property Tax", C908="870.7 Rent - Homeoffice", C908="870.9 Rent - Water"),
   0,
   IF(Dashboard!$F$5="Quick",
      IF(OR(C908="190 Automobile",C908="200 computer hardware",C908="210 Computer software",C908="220 Quickbooks software",C908="230 Office equipment",C908="240 Office furniture"),
         E908-(E908/(1+Dashboard!$F$4)),
         0
      ),
      IF(C908="750 Business promotion",
         E908-(E908/(1+4.793/100)),
         E908-(E908/(1+Dashboard!$F$4))
      )
   )
)</f>
        <v>0</v>
      </c>
      <c r="J908" s="26">
        <f>Bank3[[#This Row],[Money in/ (Money out)]]-Bank3[[#This Row],[GST/HST]]</f>
        <v>0</v>
      </c>
      <c r="L908" s="23">
        <f t="shared" si="29"/>
        <v>0</v>
      </c>
    </row>
    <row r="909" spans="4:12" x14ac:dyDescent="0.2">
      <c r="D909" s="397">
        <f>_xlfn.XLOOKUP(C:C,Table1[for Import to Bank Register dropdown],Table1[for Pivot],0,0,1)</f>
        <v>0</v>
      </c>
      <c r="E909" s="403"/>
      <c r="F909" s="146">
        <f t="shared" si="28"/>
        <v>3333333</v>
      </c>
      <c r="G909" s="375">
        <f>G908+Bank3[[#This Row],[Money in/ (Money out)]]</f>
        <v>0</v>
      </c>
      <c r="I909" s="376">
        <f>IF(OR(C909="150 Directors advances", C909="120 accounts receivable", C909="720.2 Automobile - Insurance", C909="720.3 Automobile - License", C909="870.4 Rent - Insurance", C909="870.6 Rent - Property Tax", C909="870.7 Rent - Homeoffice", C909="870.9 Rent - Water"),
   0,
   IF(Dashboard!$F$5="Quick",
      IF(OR(C909="190 Automobile",C909="200 computer hardware",C909="210 Computer software",C909="220 Quickbooks software",C909="230 Office equipment",C909="240 Office furniture"),
         E909-(E909/(1+Dashboard!$F$4)),
         0
      ),
      IF(C909="750 Business promotion",
         E909-(E909/(1+4.793/100)),
         E909-(E909/(1+Dashboard!$F$4))
      )
   )
)</f>
        <v>0</v>
      </c>
      <c r="J909" s="26">
        <f>Bank3[[#This Row],[Money in/ (Money out)]]-Bank3[[#This Row],[GST/HST]]</f>
        <v>0</v>
      </c>
      <c r="L909" s="23">
        <f t="shared" si="29"/>
        <v>0</v>
      </c>
    </row>
    <row r="910" spans="4:12" x14ac:dyDescent="0.2">
      <c r="D910" s="397">
        <f>_xlfn.XLOOKUP(C:C,Table1[for Import to Bank Register dropdown],Table1[for Pivot],0,0,1)</f>
        <v>0</v>
      </c>
      <c r="E910" s="403"/>
      <c r="F910" s="146">
        <f t="shared" si="28"/>
        <v>3333333</v>
      </c>
      <c r="G910" s="375">
        <f>G909+Bank3[[#This Row],[Money in/ (Money out)]]</f>
        <v>0</v>
      </c>
      <c r="I910" s="376">
        <f>IF(OR(C910="150 Directors advances", C910="120 accounts receivable", C910="720.2 Automobile - Insurance", C910="720.3 Automobile - License", C910="870.4 Rent - Insurance", C910="870.6 Rent - Property Tax", C910="870.7 Rent - Homeoffice", C910="870.9 Rent - Water"),
   0,
   IF(Dashboard!$F$5="Quick",
      IF(OR(C910="190 Automobile",C910="200 computer hardware",C910="210 Computer software",C910="220 Quickbooks software",C910="230 Office equipment",C910="240 Office furniture"),
         E910-(E910/(1+Dashboard!$F$4)),
         0
      ),
      IF(C910="750 Business promotion",
         E910-(E910/(1+4.793/100)),
         E910-(E910/(1+Dashboard!$F$4))
      )
   )
)</f>
        <v>0</v>
      </c>
      <c r="J910" s="26">
        <f>Bank3[[#This Row],[Money in/ (Money out)]]-Bank3[[#This Row],[GST/HST]]</f>
        <v>0</v>
      </c>
      <c r="L910" s="23">
        <f t="shared" si="29"/>
        <v>0</v>
      </c>
    </row>
    <row r="911" spans="4:12" x14ac:dyDescent="0.2">
      <c r="D911" s="397">
        <f>_xlfn.XLOOKUP(C:C,Table1[for Import to Bank Register dropdown],Table1[for Pivot],0,0,1)</f>
        <v>0</v>
      </c>
      <c r="E911" s="403"/>
      <c r="F911" s="146">
        <f t="shared" si="28"/>
        <v>3333333</v>
      </c>
      <c r="G911" s="375">
        <f>G910+Bank3[[#This Row],[Money in/ (Money out)]]</f>
        <v>0</v>
      </c>
      <c r="I911" s="376">
        <f>IF(OR(C911="150 Directors advances", C911="120 accounts receivable", C911="720.2 Automobile - Insurance", C911="720.3 Automobile - License", C911="870.4 Rent - Insurance", C911="870.6 Rent - Property Tax", C911="870.7 Rent - Homeoffice", C911="870.9 Rent - Water"),
   0,
   IF(Dashboard!$F$5="Quick",
      IF(OR(C911="190 Automobile",C911="200 computer hardware",C911="210 Computer software",C911="220 Quickbooks software",C911="230 Office equipment",C911="240 Office furniture"),
         E911-(E911/(1+Dashboard!$F$4)),
         0
      ),
      IF(C911="750 Business promotion",
         E911-(E911/(1+4.793/100)),
         E911-(E911/(1+Dashboard!$F$4))
      )
   )
)</f>
        <v>0</v>
      </c>
      <c r="J911" s="26">
        <f>Bank3[[#This Row],[Money in/ (Money out)]]-Bank3[[#This Row],[GST/HST]]</f>
        <v>0</v>
      </c>
      <c r="L911" s="23">
        <f t="shared" si="29"/>
        <v>0</v>
      </c>
    </row>
    <row r="912" spans="4:12" x14ac:dyDescent="0.2">
      <c r="D912" s="397">
        <f>_xlfn.XLOOKUP(C:C,Table1[for Import to Bank Register dropdown],Table1[for Pivot],0,0,1)</f>
        <v>0</v>
      </c>
      <c r="E912" s="403"/>
      <c r="F912" s="146">
        <f t="shared" si="28"/>
        <v>3333333</v>
      </c>
      <c r="G912" s="375">
        <f>G911+Bank3[[#This Row],[Money in/ (Money out)]]</f>
        <v>0</v>
      </c>
      <c r="I912" s="376">
        <f>IF(OR(C912="150 Directors advances", C912="120 accounts receivable", C912="720.2 Automobile - Insurance", C912="720.3 Automobile - License", C912="870.4 Rent - Insurance", C912="870.6 Rent - Property Tax", C912="870.7 Rent - Homeoffice", C912="870.9 Rent - Water"),
   0,
   IF(Dashboard!$F$5="Quick",
      IF(OR(C912="190 Automobile",C912="200 computer hardware",C912="210 Computer software",C912="220 Quickbooks software",C912="230 Office equipment",C912="240 Office furniture"),
         E912-(E912/(1+Dashboard!$F$4)),
         0
      ),
      IF(C912="750 Business promotion",
         E912-(E912/(1+4.793/100)),
         E912-(E912/(1+Dashboard!$F$4))
      )
   )
)</f>
        <v>0</v>
      </c>
      <c r="J912" s="26">
        <f>Bank3[[#This Row],[Money in/ (Money out)]]-Bank3[[#This Row],[GST/HST]]</f>
        <v>0</v>
      </c>
      <c r="L912" s="23">
        <f t="shared" si="29"/>
        <v>0</v>
      </c>
    </row>
    <row r="913" spans="4:12" x14ac:dyDescent="0.2">
      <c r="D913" s="397">
        <f>_xlfn.XLOOKUP(C:C,Table1[for Import to Bank Register dropdown],Table1[for Pivot],0,0,1)</f>
        <v>0</v>
      </c>
      <c r="E913" s="403"/>
      <c r="F913" s="146">
        <f t="shared" si="28"/>
        <v>3333333</v>
      </c>
      <c r="G913" s="375">
        <f>G912+Bank3[[#This Row],[Money in/ (Money out)]]</f>
        <v>0</v>
      </c>
      <c r="I913" s="376">
        <f>IF(OR(C913="150 Directors advances", C913="120 accounts receivable", C913="720.2 Automobile - Insurance", C913="720.3 Automobile - License", C913="870.4 Rent - Insurance", C913="870.6 Rent - Property Tax", C913="870.7 Rent - Homeoffice", C913="870.9 Rent - Water"),
   0,
   IF(Dashboard!$F$5="Quick",
      IF(OR(C913="190 Automobile",C913="200 computer hardware",C913="210 Computer software",C913="220 Quickbooks software",C913="230 Office equipment",C913="240 Office furniture"),
         E913-(E913/(1+Dashboard!$F$4)),
         0
      ),
      IF(C913="750 Business promotion",
         E913-(E913/(1+4.793/100)),
         E913-(E913/(1+Dashboard!$F$4))
      )
   )
)</f>
        <v>0</v>
      </c>
      <c r="J913" s="26">
        <f>Bank3[[#This Row],[Money in/ (Money out)]]-Bank3[[#This Row],[GST/HST]]</f>
        <v>0</v>
      </c>
      <c r="L913" s="23">
        <f t="shared" si="29"/>
        <v>0</v>
      </c>
    </row>
    <row r="914" spans="4:12" x14ac:dyDescent="0.2">
      <c r="D914" s="397">
        <f>_xlfn.XLOOKUP(C:C,Table1[for Import to Bank Register dropdown],Table1[for Pivot],0,0,1)</f>
        <v>0</v>
      </c>
      <c r="E914" s="403"/>
      <c r="F914" s="146">
        <f t="shared" si="28"/>
        <v>3333333</v>
      </c>
      <c r="G914" s="375">
        <f>G913+Bank3[[#This Row],[Money in/ (Money out)]]</f>
        <v>0</v>
      </c>
      <c r="I914" s="376">
        <f>IF(OR(C914="150 Directors advances", C914="120 accounts receivable", C914="720.2 Automobile - Insurance", C914="720.3 Automobile - License", C914="870.4 Rent - Insurance", C914="870.6 Rent - Property Tax", C914="870.7 Rent - Homeoffice", C914="870.9 Rent - Water"),
   0,
   IF(Dashboard!$F$5="Quick",
      IF(OR(C914="190 Automobile",C914="200 computer hardware",C914="210 Computer software",C914="220 Quickbooks software",C914="230 Office equipment",C914="240 Office furniture"),
         E914-(E914/(1+Dashboard!$F$4)),
         0
      ),
      IF(C914="750 Business promotion",
         E914-(E914/(1+4.793/100)),
         E914-(E914/(1+Dashboard!$F$4))
      )
   )
)</f>
        <v>0</v>
      </c>
      <c r="J914" s="26">
        <f>Bank3[[#This Row],[Money in/ (Money out)]]-Bank3[[#This Row],[GST/HST]]</f>
        <v>0</v>
      </c>
      <c r="L914" s="23">
        <f t="shared" si="29"/>
        <v>0</v>
      </c>
    </row>
    <row r="915" spans="4:12" x14ac:dyDescent="0.2">
      <c r="D915" s="397">
        <f>_xlfn.XLOOKUP(C:C,Table1[for Import to Bank Register dropdown],Table1[for Pivot],0,0,1)</f>
        <v>0</v>
      </c>
      <c r="E915" s="403"/>
      <c r="F915" s="146">
        <f t="shared" si="28"/>
        <v>3333333</v>
      </c>
      <c r="G915" s="375">
        <f>G914+Bank3[[#This Row],[Money in/ (Money out)]]</f>
        <v>0</v>
      </c>
      <c r="I915" s="376">
        <f>IF(OR(C915="150 Directors advances", C915="120 accounts receivable", C915="720.2 Automobile - Insurance", C915="720.3 Automobile - License", C915="870.4 Rent - Insurance", C915="870.6 Rent - Property Tax", C915="870.7 Rent - Homeoffice", C915="870.9 Rent - Water"),
   0,
   IF(Dashboard!$F$5="Quick",
      IF(OR(C915="190 Automobile",C915="200 computer hardware",C915="210 Computer software",C915="220 Quickbooks software",C915="230 Office equipment",C915="240 Office furniture"),
         E915-(E915/(1+Dashboard!$F$4)),
         0
      ),
      IF(C915="750 Business promotion",
         E915-(E915/(1+4.793/100)),
         E915-(E915/(1+Dashboard!$F$4))
      )
   )
)</f>
        <v>0</v>
      </c>
      <c r="J915" s="26">
        <f>Bank3[[#This Row],[Money in/ (Money out)]]-Bank3[[#This Row],[GST/HST]]</f>
        <v>0</v>
      </c>
      <c r="L915" s="23">
        <f t="shared" si="29"/>
        <v>0</v>
      </c>
    </row>
    <row r="916" spans="4:12" x14ac:dyDescent="0.2">
      <c r="D916" s="397">
        <f>_xlfn.XLOOKUP(C:C,Table1[for Import to Bank Register dropdown],Table1[for Pivot],0,0,1)</f>
        <v>0</v>
      </c>
      <c r="E916" s="403"/>
      <c r="F916" s="146">
        <f t="shared" si="28"/>
        <v>3333333</v>
      </c>
      <c r="G916" s="375">
        <f>G915+Bank3[[#This Row],[Money in/ (Money out)]]</f>
        <v>0</v>
      </c>
      <c r="I916" s="376">
        <f>IF(OR(C916="150 Directors advances", C916="120 accounts receivable", C916="720.2 Automobile - Insurance", C916="720.3 Automobile - License", C916="870.4 Rent - Insurance", C916="870.6 Rent - Property Tax", C916="870.7 Rent - Homeoffice", C916="870.9 Rent - Water"),
   0,
   IF(Dashboard!$F$5="Quick",
      IF(OR(C916="190 Automobile",C916="200 computer hardware",C916="210 Computer software",C916="220 Quickbooks software",C916="230 Office equipment",C916="240 Office furniture"),
         E916-(E916/(1+Dashboard!$F$4)),
         0
      ),
      IF(C916="750 Business promotion",
         E916-(E916/(1+4.793/100)),
         E916-(E916/(1+Dashboard!$F$4))
      )
   )
)</f>
        <v>0</v>
      </c>
      <c r="J916" s="26">
        <f>Bank3[[#This Row],[Money in/ (Money out)]]-Bank3[[#This Row],[GST/HST]]</f>
        <v>0</v>
      </c>
      <c r="L916" s="23">
        <f t="shared" si="29"/>
        <v>0</v>
      </c>
    </row>
    <row r="917" spans="4:12" x14ac:dyDescent="0.2">
      <c r="D917" s="397">
        <f>_xlfn.XLOOKUP(C:C,Table1[for Import to Bank Register dropdown],Table1[for Pivot],0,0,1)</f>
        <v>0</v>
      </c>
      <c r="E917" s="403"/>
      <c r="F917" s="146">
        <f t="shared" si="28"/>
        <v>3333333</v>
      </c>
      <c r="G917" s="375">
        <f>G916+Bank3[[#This Row],[Money in/ (Money out)]]</f>
        <v>0</v>
      </c>
      <c r="I917" s="376">
        <f>IF(OR(C917="150 Directors advances", C917="120 accounts receivable", C917="720.2 Automobile - Insurance", C917="720.3 Automobile - License", C917="870.4 Rent - Insurance", C917="870.6 Rent - Property Tax", C917="870.7 Rent - Homeoffice", C917="870.9 Rent - Water"),
   0,
   IF(Dashboard!$F$5="Quick",
      IF(OR(C917="190 Automobile",C917="200 computer hardware",C917="210 Computer software",C917="220 Quickbooks software",C917="230 Office equipment",C917="240 Office furniture"),
         E917-(E917/(1+Dashboard!$F$4)),
         0
      ),
      IF(C917="750 Business promotion",
         E917-(E917/(1+4.793/100)),
         E917-(E917/(1+Dashboard!$F$4))
      )
   )
)</f>
        <v>0</v>
      </c>
      <c r="J917" s="26">
        <f>Bank3[[#This Row],[Money in/ (Money out)]]-Bank3[[#This Row],[GST/HST]]</f>
        <v>0</v>
      </c>
      <c r="L917" s="23">
        <f t="shared" si="29"/>
        <v>0</v>
      </c>
    </row>
    <row r="918" spans="4:12" x14ac:dyDescent="0.2">
      <c r="D918" s="397">
        <f>_xlfn.XLOOKUP(C:C,Table1[for Import to Bank Register dropdown],Table1[for Pivot],0,0,1)</f>
        <v>0</v>
      </c>
      <c r="E918" s="403"/>
      <c r="F918" s="146">
        <f t="shared" si="28"/>
        <v>3333333</v>
      </c>
      <c r="G918" s="375">
        <f>G917+Bank3[[#This Row],[Money in/ (Money out)]]</f>
        <v>0</v>
      </c>
      <c r="I918" s="376">
        <f>IF(OR(C918="150 Directors advances", C918="120 accounts receivable", C918="720.2 Automobile - Insurance", C918="720.3 Automobile - License", C918="870.4 Rent - Insurance", C918="870.6 Rent - Property Tax", C918="870.7 Rent - Homeoffice", C918="870.9 Rent - Water"),
   0,
   IF(Dashboard!$F$5="Quick",
      IF(OR(C918="190 Automobile",C918="200 computer hardware",C918="210 Computer software",C918="220 Quickbooks software",C918="230 Office equipment",C918="240 Office furniture"),
         E918-(E918/(1+Dashboard!$F$4)),
         0
      ),
      IF(C918="750 Business promotion",
         E918-(E918/(1+4.793/100)),
         E918-(E918/(1+Dashboard!$F$4))
      )
   )
)</f>
        <v>0</v>
      </c>
      <c r="J918" s="26">
        <f>Bank3[[#This Row],[Money in/ (Money out)]]-Bank3[[#This Row],[GST/HST]]</f>
        <v>0</v>
      </c>
      <c r="L918" s="23">
        <f t="shared" si="29"/>
        <v>0</v>
      </c>
    </row>
    <row r="919" spans="4:12" x14ac:dyDescent="0.2">
      <c r="D919" s="397">
        <f>_xlfn.XLOOKUP(C:C,Table1[for Import to Bank Register dropdown],Table1[for Pivot],0,0,1)</f>
        <v>0</v>
      </c>
      <c r="E919" s="403"/>
      <c r="F919" s="146">
        <f t="shared" si="28"/>
        <v>3333333</v>
      </c>
      <c r="G919" s="375">
        <f>G918+Bank3[[#This Row],[Money in/ (Money out)]]</f>
        <v>0</v>
      </c>
      <c r="I919" s="376">
        <f>IF(OR(C919="150 Directors advances", C919="120 accounts receivable", C919="720.2 Automobile - Insurance", C919="720.3 Automobile - License", C919="870.4 Rent - Insurance", C919="870.6 Rent - Property Tax", C919="870.7 Rent - Homeoffice", C919="870.9 Rent - Water"),
   0,
   IF(Dashboard!$F$5="Quick",
      IF(OR(C919="190 Automobile",C919="200 computer hardware",C919="210 Computer software",C919="220 Quickbooks software",C919="230 Office equipment",C919="240 Office furniture"),
         E919-(E919/(1+Dashboard!$F$4)),
         0
      ),
      IF(C919="750 Business promotion",
         E919-(E919/(1+4.793/100)),
         E919-(E919/(1+Dashboard!$F$4))
      )
   )
)</f>
        <v>0</v>
      </c>
      <c r="J919" s="26">
        <f>Bank3[[#This Row],[Money in/ (Money out)]]-Bank3[[#This Row],[GST/HST]]</f>
        <v>0</v>
      </c>
      <c r="L919" s="23">
        <f t="shared" si="29"/>
        <v>0</v>
      </c>
    </row>
    <row r="920" spans="4:12" x14ac:dyDescent="0.2">
      <c r="D920" s="397">
        <f>_xlfn.XLOOKUP(C:C,Table1[for Import to Bank Register dropdown],Table1[for Pivot],0,0,1)</f>
        <v>0</v>
      </c>
      <c r="E920" s="403"/>
      <c r="F920" s="146">
        <f t="shared" si="28"/>
        <v>3333333</v>
      </c>
      <c r="G920" s="375">
        <f>G919+Bank3[[#This Row],[Money in/ (Money out)]]</f>
        <v>0</v>
      </c>
      <c r="I920" s="376">
        <f>IF(OR(C920="150 Directors advances", C920="120 accounts receivable", C920="720.2 Automobile - Insurance", C920="720.3 Automobile - License", C920="870.4 Rent - Insurance", C920="870.6 Rent - Property Tax", C920="870.7 Rent - Homeoffice", C920="870.9 Rent - Water"),
   0,
   IF(Dashboard!$F$5="Quick",
      IF(OR(C920="190 Automobile",C920="200 computer hardware",C920="210 Computer software",C920="220 Quickbooks software",C920="230 Office equipment",C920="240 Office furniture"),
         E920-(E920/(1+Dashboard!$F$4)),
         0
      ),
      IF(C920="750 Business promotion",
         E920-(E920/(1+4.793/100)),
         E920-(E920/(1+Dashboard!$F$4))
      )
   )
)</f>
        <v>0</v>
      </c>
      <c r="J920" s="26">
        <f>Bank3[[#This Row],[Money in/ (Money out)]]-Bank3[[#This Row],[GST/HST]]</f>
        <v>0</v>
      </c>
      <c r="L920" s="23">
        <f t="shared" si="29"/>
        <v>0</v>
      </c>
    </row>
    <row r="921" spans="4:12" x14ac:dyDescent="0.2">
      <c r="D921" s="397">
        <f>_xlfn.XLOOKUP(C:C,Table1[for Import to Bank Register dropdown],Table1[for Pivot],0,0,1)</f>
        <v>0</v>
      </c>
      <c r="E921" s="403"/>
      <c r="F921" s="146">
        <f t="shared" si="28"/>
        <v>3333333</v>
      </c>
      <c r="G921" s="375">
        <f>G920+Bank3[[#This Row],[Money in/ (Money out)]]</f>
        <v>0</v>
      </c>
      <c r="I921" s="376">
        <f>IF(OR(C921="150 Directors advances", C921="120 accounts receivable", C921="720.2 Automobile - Insurance", C921="720.3 Automobile - License", C921="870.4 Rent - Insurance", C921="870.6 Rent - Property Tax", C921="870.7 Rent - Homeoffice", C921="870.9 Rent - Water"),
   0,
   IF(Dashboard!$F$5="Quick",
      IF(OR(C921="190 Automobile",C921="200 computer hardware",C921="210 Computer software",C921="220 Quickbooks software",C921="230 Office equipment",C921="240 Office furniture"),
         E921-(E921/(1+Dashboard!$F$4)),
         0
      ),
      IF(C921="750 Business promotion",
         E921-(E921/(1+4.793/100)),
         E921-(E921/(1+Dashboard!$F$4))
      )
   )
)</f>
        <v>0</v>
      </c>
      <c r="J921" s="26">
        <f>Bank3[[#This Row],[Money in/ (Money out)]]-Bank3[[#This Row],[GST/HST]]</f>
        <v>0</v>
      </c>
      <c r="L921" s="23">
        <f t="shared" si="29"/>
        <v>0</v>
      </c>
    </row>
    <row r="922" spans="4:12" x14ac:dyDescent="0.2">
      <c r="D922" s="397">
        <f>_xlfn.XLOOKUP(C:C,Table1[for Import to Bank Register dropdown],Table1[for Pivot],0,0,1)</f>
        <v>0</v>
      </c>
      <c r="E922" s="403"/>
      <c r="F922" s="146">
        <f t="shared" si="28"/>
        <v>3333333</v>
      </c>
      <c r="G922" s="375">
        <f>G921+Bank3[[#This Row],[Money in/ (Money out)]]</f>
        <v>0</v>
      </c>
      <c r="I922" s="376">
        <f>IF(OR(C922="150 Directors advances", C922="120 accounts receivable", C922="720.2 Automobile - Insurance", C922="720.3 Automobile - License", C922="870.4 Rent - Insurance", C922="870.6 Rent - Property Tax", C922="870.7 Rent - Homeoffice", C922="870.9 Rent - Water"),
   0,
   IF(Dashboard!$F$5="Quick",
      IF(OR(C922="190 Automobile",C922="200 computer hardware",C922="210 Computer software",C922="220 Quickbooks software",C922="230 Office equipment",C922="240 Office furniture"),
         E922-(E922/(1+Dashboard!$F$4)),
         0
      ),
      IF(C922="750 Business promotion",
         E922-(E922/(1+4.793/100)),
         E922-(E922/(1+Dashboard!$F$4))
      )
   )
)</f>
        <v>0</v>
      </c>
      <c r="J922" s="26">
        <f>Bank3[[#This Row],[Money in/ (Money out)]]-Bank3[[#This Row],[GST/HST]]</f>
        <v>0</v>
      </c>
      <c r="L922" s="23">
        <f t="shared" si="29"/>
        <v>0</v>
      </c>
    </row>
    <row r="923" spans="4:12" x14ac:dyDescent="0.2">
      <c r="D923" s="397">
        <f>_xlfn.XLOOKUP(C:C,Table1[for Import to Bank Register dropdown],Table1[for Pivot],0,0,1)</f>
        <v>0</v>
      </c>
      <c r="E923" s="403"/>
      <c r="F923" s="146">
        <f t="shared" si="28"/>
        <v>3333333</v>
      </c>
      <c r="G923" s="375">
        <f>G922+Bank3[[#This Row],[Money in/ (Money out)]]</f>
        <v>0</v>
      </c>
      <c r="I923" s="376">
        <f>IF(OR(C923="150 Directors advances", C923="120 accounts receivable", C923="720.2 Automobile - Insurance", C923="720.3 Automobile - License", C923="870.4 Rent - Insurance", C923="870.6 Rent - Property Tax", C923="870.7 Rent - Homeoffice", C923="870.9 Rent - Water"),
   0,
   IF(Dashboard!$F$5="Quick",
      IF(OR(C923="190 Automobile",C923="200 computer hardware",C923="210 Computer software",C923="220 Quickbooks software",C923="230 Office equipment",C923="240 Office furniture"),
         E923-(E923/(1+Dashboard!$F$4)),
         0
      ),
      IF(C923="750 Business promotion",
         E923-(E923/(1+4.793/100)),
         E923-(E923/(1+Dashboard!$F$4))
      )
   )
)</f>
        <v>0</v>
      </c>
      <c r="J923" s="26">
        <f>Bank3[[#This Row],[Money in/ (Money out)]]-Bank3[[#This Row],[GST/HST]]</f>
        <v>0</v>
      </c>
      <c r="L923" s="23">
        <f t="shared" si="29"/>
        <v>0</v>
      </c>
    </row>
    <row r="924" spans="4:12" x14ac:dyDescent="0.2">
      <c r="D924" s="397">
        <f>_xlfn.XLOOKUP(C:C,Table1[for Import to Bank Register dropdown],Table1[for Pivot],0,0,1)</f>
        <v>0</v>
      </c>
      <c r="E924" s="403"/>
      <c r="F924" s="146">
        <f t="shared" si="28"/>
        <v>3333333</v>
      </c>
      <c r="G924" s="375">
        <f>G923+Bank3[[#This Row],[Money in/ (Money out)]]</f>
        <v>0</v>
      </c>
      <c r="I924" s="376">
        <f>IF(OR(C924="150 Directors advances", C924="120 accounts receivable", C924="720.2 Automobile - Insurance", C924="720.3 Automobile - License", C924="870.4 Rent - Insurance", C924="870.6 Rent - Property Tax", C924="870.7 Rent - Homeoffice", C924="870.9 Rent - Water"),
   0,
   IF(Dashboard!$F$5="Quick",
      IF(OR(C924="190 Automobile",C924="200 computer hardware",C924="210 Computer software",C924="220 Quickbooks software",C924="230 Office equipment",C924="240 Office furniture"),
         E924-(E924/(1+Dashboard!$F$4)),
         0
      ),
      IF(C924="750 Business promotion",
         E924-(E924/(1+4.793/100)),
         E924-(E924/(1+Dashboard!$F$4))
      )
   )
)</f>
        <v>0</v>
      </c>
      <c r="J924" s="26">
        <f>Bank3[[#This Row],[Money in/ (Money out)]]-Bank3[[#This Row],[GST/HST]]</f>
        <v>0</v>
      </c>
      <c r="L924" s="23">
        <f t="shared" si="29"/>
        <v>0</v>
      </c>
    </row>
    <row r="925" spans="4:12" x14ac:dyDescent="0.2">
      <c r="D925" s="397">
        <f>_xlfn.XLOOKUP(C:C,Table1[for Import to Bank Register dropdown],Table1[for Pivot],0,0,1)</f>
        <v>0</v>
      </c>
      <c r="E925" s="403"/>
      <c r="F925" s="146">
        <f t="shared" si="28"/>
        <v>3333333</v>
      </c>
      <c r="G925" s="375">
        <f>G924+Bank3[[#This Row],[Money in/ (Money out)]]</f>
        <v>0</v>
      </c>
      <c r="I925" s="376">
        <f>IF(OR(C925="150 Directors advances", C925="120 accounts receivable", C925="720.2 Automobile - Insurance", C925="720.3 Automobile - License", C925="870.4 Rent - Insurance", C925="870.6 Rent - Property Tax", C925="870.7 Rent - Homeoffice", C925="870.9 Rent - Water"),
   0,
   IF(Dashboard!$F$5="Quick",
      IF(OR(C925="190 Automobile",C925="200 computer hardware",C925="210 Computer software",C925="220 Quickbooks software",C925="230 Office equipment",C925="240 Office furniture"),
         E925-(E925/(1+Dashboard!$F$4)),
         0
      ),
      IF(C925="750 Business promotion",
         E925-(E925/(1+4.793/100)),
         E925-(E925/(1+Dashboard!$F$4))
      )
   )
)</f>
        <v>0</v>
      </c>
      <c r="J925" s="26">
        <f>Bank3[[#This Row],[Money in/ (Money out)]]-Bank3[[#This Row],[GST/HST]]</f>
        <v>0</v>
      </c>
      <c r="L925" s="23">
        <f t="shared" si="29"/>
        <v>0</v>
      </c>
    </row>
    <row r="926" spans="4:12" x14ac:dyDescent="0.2">
      <c r="D926" s="397">
        <f>_xlfn.XLOOKUP(C:C,Table1[for Import to Bank Register dropdown],Table1[for Pivot],0,0,1)</f>
        <v>0</v>
      </c>
      <c r="E926" s="403"/>
      <c r="F926" s="146">
        <f t="shared" si="28"/>
        <v>3333333</v>
      </c>
      <c r="G926" s="375">
        <f>G925+Bank3[[#This Row],[Money in/ (Money out)]]</f>
        <v>0</v>
      </c>
      <c r="I926" s="376">
        <f>IF(OR(C926="150 Directors advances", C926="120 accounts receivable", C926="720.2 Automobile - Insurance", C926="720.3 Automobile - License", C926="870.4 Rent - Insurance", C926="870.6 Rent - Property Tax", C926="870.7 Rent - Homeoffice", C926="870.9 Rent - Water"),
   0,
   IF(Dashboard!$F$5="Quick",
      IF(OR(C926="190 Automobile",C926="200 computer hardware",C926="210 Computer software",C926="220 Quickbooks software",C926="230 Office equipment",C926="240 Office furniture"),
         E926-(E926/(1+Dashboard!$F$4)),
         0
      ),
      IF(C926="750 Business promotion",
         E926-(E926/(1+4.793/100)),
         E926-(E926/(1+Dashboard!$F$4))
      )
   )
)</f>
        <v>0</v>
      </c>
      <c r="J926" s="26">
        <f>Bank3[[#This Row],[Money in/ (Money out)]]-Bank3[[#This Row],[GST/HST]]</f>
        <v>0</v>
      </c>
      <c r="L926" s="23">
        <f t="shared" si="29"/>
        <v>0</v>
      </c>
    </row>
    <row r="927" spans="4:12" x14ac:dyDescent="0.2">
      <c r="D927" s="397">
        <f>_xlfn.XLOOKUP(C:C,Table1[for Import to Bank Register dropdown],Table1[for Pivot],0,0,1)</f>
        <v>0</v>
      </c>
      <c r="E927" s="403"/>
      <c r="F927" s="146">
        <f t="shared" si="28"/>
        <v>3333333</v>
      </c>
      <c r="G927" s="375">
        <f>G926+Bank3[[#This Row],[Money in/ (Money out)]]</f>
        <v>0</v>
      </c>
      <c r="I927" s="376">
        <f>IF(OR(C927="150 Directors advances", C927="120 accounts receivable", C927="720.2 Automobile - Insurance", C927="720.3 Automobile - License", C927="870.4 Rent - Insurance", C927="870.6 Rent - Property Tax", C927="870.7 Rent - Homeoffice", C927="870.9 Rent - Water"),
   0,
   IF(Dashboard!$F$5="Quick",
      IF(OR(C927="190 Automobile",C927="200 computer hardware",C927="210 Computer software",C927="220 Quickbooks software",C927="230 Office equipment",C927="240 Office furniture"),
         E927-(E927/(1+Dashboard!$F$4)),
         0
      ),
      IF(C927="750 Business promotion",
         E927-(E927/(1+4.793/100)),
         E927-(E927/(1+Dashboard!$F$4))
      )
   )
)</f>
        <v>0</v>
      </c>
      <c r="J927" s="26">
        <f>Bank3[[#This Row],[Money in/ (Money out)]]-Bank3[[#This Row],[GST/HST]]</f>
        <v>0</v>
      </c>
      <c r="L927" s="23">
        <f t="shared" si="29"/>
        <v>0</v>
      </c>
    </row>
    <row r="928" spans="4:12" x14ac:dyDescent="0.2">
      <c r="D928" s="397">
        <f>_xlfn.XLOOKUP(C:C,Table1[for Import to Bank Register dropdown],Table1[for Pivot],0,0,1)</f>
        <v>0</v>
      </c>
      <c r="E928" s="403"/>
      <c r="F928" s="146">
        <f t="shared" si="28"/>
        <v>3333333</v>
      </c>
      <c r="G928" s="375">
        <f>G927+Bank3[[#This Row],[Money in/ (Money out)]]</f>
        <v>0</v>
      </c>
      <c r="I928" s="376">
        <f>IF(OR(C928="150 Directors advances", C928="120 accounts receivable", C928="720.2 Automobile - Insurance", C928="720.3 Automobile - License", C928="870.4 Rent - Insurance", C928="870.6 Rent - Property Tax", C928="870.7 Rent - Homeoffice", C928="870.9 Rent - Water"),
   0,
   IF(Dashboard!$F$5="Quick",
      IF(OR(C928="190 Automobile",C928="200 computer hardware",C928="210 Computer software",C928="220 Quickbooks software",C928="230 Office equipment",C928="240 Office furniture"),
         E928-(E928/(1+Dashboard!$F$4)),
         0
      ),
      IF(C928="750 Business promotion",
         E928-(E928/(1+4.793/100)),
         E928-(E928/(1+Dashboard!$F$4))
      )
   )
)</f>
        <v>0</v>
      </c>
      <c r="J928" s="26">
        <f>Bank3[[#This Row],[Money in/ (Money out)]]-Bank3[[#This Row],[GST/HST]]</f>
        <v>0</v>
      </c>
      <c r="L928" s="23">
        <f t="shared" si="29"/>
        <v>0</v>
      </c>
    </row>
    <row r="929" spans="4:12" x14ac:dyDescent="0.2">
      <c r="D929" s="397">
        <f>_xlfn.XLOOKUP(C:C,Table1[for Import to Bank Register dropdown],Table1[for Pivot],0,0,1)</f>
        <v>0</v>
      </c>
      <c r="E929" s="403"/>
      <c r="F929" s="146">
        <f t="shared" si="28"/>
        <v>3333333</v>
      </c>
      <c r="G929" s="375">
        <f>G928+Bank3[[#This Row],[Money in/ (Money out)]]</f>
        <v>0</v>
      </c>
      <c r="I929" s="376">
        <f>IF(OR(C929="150 Directors advances", C929="120 accounts receivable", C929="720.2 Automobile - Insurance", C929="720.3 Automobile - License", C929="870.4 Rent - Insurance", C929="870.6 Rent - Property Tax", C929="870.7 Rent - Homeoffice", C929="870.9 Rent - Water"),
   0,
   IF(Dashboard!$F$5="Quick",
      IF(OR(C929="190 Automobile",C929="200 computer hardware",C929="210 Computer software",C929="220 Quickbooks software",C929="230 Office equipment",C929="240 Office furniture"),
         E929-(E929/(1+Dashboard!$F$4)),
         0
      ),
      IF(C929="750 Business promotion",
         E929-(E929/(1+4.793/100)),
         E929-(E929/(1+Dashboard!$F$4))
      )
   )
)</f>
        <v>0</v>
      </c>
      <c r="J929" s="26">
        <f>Bank3[[#This Row],[Money in/ (Money out)]]-Bank3[[#This Row],[GST/HST]]</f>
        <v>0</v>
      </c>
      <c r="L929" s="23">
        <f t="shared" si="29"/>
        <v>0</v>
      </c>
    </row>
    <row r="930" spans="4:12" x14ac:dyDescent="0.2">
      <c r="D930" s="397">
        <f>_xlfn.XLOOKUP(C:C,Table1[for Import to Bank Register dropdown],Table1[for Pivot],0,0,1)</f>
        <v>0</v>
      </c>
      <c r="E930" s="403"/>
      <c r="F930" s="146">
        <f t="shared" si="28"/>
        <v>3333333</v>
      </c>
      <c r="G930" s="375">
        <f>G929+Bank3[[#This Row],[Money in/ (Money out)]]</f>
        <v>0</v>
      </c>
      <c r="I930" s="376">
        <f>IF(OR(C930="150 Directors advances", C930="120 accounts receivable", C930="720.2 Automobile - Insurance", C930="720.3 Automobile - License", C930="870.4 Rent - Insurance", C930="870.6 Rent - Property Tax", C930="870.7 Rent - Homeoffice", C930="870.9 Rent - Water"),
   0,
   IF(Dashboard!$F$5="Quick",
      IF(OR(C930="190 Automobile",C930="200 computer hardware",C930="210 Computer software",C930="220 Quickbooks software",C930="230 Office equipment",C930="240 Office furniture"),
         E930-(E930/(1+Dashboard!$F$4)),
         0
      ),
      IF(C930="750 Business promotion",
         E930-(E930/(1+4.793/100)),
         E930-(E930/(1+Dashboard!$F$4))
      )
   )
)</f>
        <v>0</v>
      </c>
      <c r="J930" s="26">
        <f>Bank3[[#This Row],[Money in/ (Money out)]]-Bank3[[#This Row],[GST/HST]]</f>
        <v>0</v>
      </c>
      <c r="L930" s="23">
        <f t="shared" si="29"/>
        <v>0</v>
      </c>
    </row>
    <row r="931" spans="4:12" x14ac:dyDescent="0.2">
      <c r="D931" s="397">
        <f>_xlfn.XLOOKUP(C:C,Table1[for Import to Bank Register dropdown],Table1[for Pivot],0,0,1)</f>
        <v>0</v>
      </c>
      <c r="E931" s="403"/>
      <c r="F931" s="146">
        <f t="shared" si="28"/>
        <v>3333333</v>
      </c>
      <c r="G931" s="375">
        <f>G930+Bank3[[#This Row],[Money in/ (Money out)]]</f>
        <v>0</v>
      </c>
      <c r="I931" s="376">
        <f>IF(OR(C931="150 Directors advances", C931="120 accounts receivable", C931="720.2 Automobile - Insurance", C931="720.3 Automobile - License", C931="870.4 Rent - Insurance", C931="870.6 Rent - Property Tax", C931="870.7 Rent - Homeoffice", C931="870.9 Rent - Water"),
   0,
   IF(Dashboard!$F$5="Quick",
      IF(OR(C931="190 Automobile",C931="200 computer hardware",C931="210 Computer software",C931="220 Quickbooks software",C931="230 Office equipment",C931="240 Office furniture"),
         E931-(E931/(1+Dashboard!$F$4)),
         0
      ),
      IF(C931="750 Business promotion",
         E931-(E931/(1+4.793/100)),
         E931-(E931/(1+Dashboard!$F$4))
      )
   )
)</f>
        <v>0</v>
      </c>
      <c r="J931" s="26">
        <f>Bank3[[#This Row],[Money in/ (Money out)]]-Bank3[[#This Row],[GST/HST]]</f>
        <v>0</v>
      </c>
      <c r="L931" s="23">
        <f t="shared" si="29"/>
        <v>0</v>
      </c>
    </row>
    <row r="932" spans="4:12" x14ac:dyDescent="0.2">
      <c r="D932" s="397">
        <f>_xlfn.XLOOKUP(C:C,Table1[for Import to Bank Register dropdown],Table1[for Pivot],0,0,1)</f>
        <v>0</v>
      </c>
      <c r="E932" s="403"/>
      <c r="F932" s="146">
        <f t="shared" si="28"/>
        <v>3333333</v>
      </c>
      <c r="G932" s="375">
        <f>G931+Bank3[[#This Row],[Money in/ (Money out)]]</f>
        <v>0</v>
      </c>
      <c r="I932" s="376">
        <f>IF(OR(C932="150 Directors advances", C932="120 accounts receivable", C932="720.2 Automobile - Insurance", C932="720.3 Automobile - License", C932="870.4 Rent - Insurance", C932="870.6 Rent - Property Tax", C932="870.7 Rent - Homeoffice", C932="870.9 Rent - Water"),
   0,
   IF(Dashboard!$F$5="Quick",
      IF(OR(C932="190 Automobile",C932="200 computer hardware",C932="210 Computer software",C932="220 Quickbooks software",C932="230 Office equipment",C932="240 Office furniture"),
         E932-(E932/(1+Dashboard!$F$4)),
         0
      ),
      IF(C932="750 Business promotion",
         E932-(E932/(1+4.793/100)),
         E932-(E932/(1+Dashboard!$F$4))
      )
   )
)</f>
        <v>0</v>
      </c>
      <c r="J932" s="26">
        <f>Bank3[[#This Row],[Money in/ (Money out)]]-Bank3[[#This Row],[GST/HST]]</f>
        <v>0</v>
      </c>
      <c r="L932" s="23">
        <f t="shared" si="29"/>
        <v>0</v>
      </c>
    </row>
    <row r="933" spans="4:12" x14ac:dyDescent="0.2">
      <c r="D933" s="397">
        <f>_xlfn.XLOOKUP(C:C,Table1[for Import to Bank Register dropdown],Table1[for Pivot],0,0,1)</f>
        <v>0</v>
      </c>
      <c r="E933" s="403"/>
      <c r="F933" s="146">
        <f t="shared" si="28"/>
        <v>3333333</v>
      </c>
      <c r="G933" s="375">
        <f>G932+Bank3[[#This Row],[Money in/ (Money out)]]</f>
        <v>0</v>
      </c>
      <c r="I933" s="376">
        <f>IF(OR(C933="150 Directors advances", C933="120 accounts receivable", C933="720.2 Automobile - Insurance", C933="720.3 Automobile - License", C933="870.4 Rent - Insurance", C933="870.6 Rent - Property Tax", C933="870.7 Rent - Homeoffice", C933="870.9 Rent - Water"),
   0,
   IF(Dashboard!$F$5="Quick",
      IF(OR(C933="190 Automobile",C933="200 computer hardware",C933="210 Computer software",C933="220 Quickbooks software",C933="230 Office equipment",C933="240 Office furniture"),
         E933-(E933/(1+Dashboard!$F$4)),
         0
      ),
      IF(C933="750 Business promotion",
         E933-(E933/(1+4.793/100)),
         E933-(E933/(1+Dashboard!$F$4))
      )
   )
)</f>
        <v>0</v>
      </c>
      <c r="J933" s="26">
        <f>Bank3[[#This Row],[Money in/ (Money out)]]-Bank3[[#This Row],[GST/HST]]</f>
        <v>0</v>
      </c>
      <c r="L933" s="23">
        <f t="shared" si="29"/>
        <v>0</v>
      </c>
    </row>
    <row r="934" spans="4:12" x14ac:dyDescent="0.2">
      <c r="D934" s="397">
        <f>_xlfn.XLOOKUP(C:C,Table1[for Import to Bank Register dropdown],Table1[for Pivot],0,0,1)</f>
        <v>0</v>
      </c>
      <c r="E934" s="403"/>
      <c r="F934" s="146">
        <f t="shared" si="28"/>
        <v>3333333</v>
      </c>
      <c r="G934" s="375">
        <f>G933+Bank3[[#This Row],[Money in/ (Money out)]]</f>
        <v>0</v>
      </c>
      <c r="I934" s="376">
        <f>IF(OR(C934="150 Directors advances", C934="120 accounts receivable", C934="720.2 Automobile - Insurance", C934="720.3 Automobile - License", C934="870.4 Rent - Insurance", C934="870.6 Rent - Property Tax", C934="870.7 Rent - Homeoffice", C934="870.9 Rent - Water"),
   0,
   IF(Dashboard!$F$5="Quick",
      IF(OR(C934="190 Automobile",C934="200 computer hardware",C934="210 Computer software",C934="220 Quickbooks software",C934="230 Office equipment",C934="240 Office furniture"),
         E934-(E934/(1+Dashboard!$F$4)),
         0
      ),
      IF(C934="750 Business promotion",
         E934-(E934/(1+4.793/100)),
         E934-(E934/(1+Dashboard!$F$4))
      )
   )
)</f>
        <v>0</v>
      </c>
      <c r="J934" s="26">
        <f>Bank3[[#This Row],[Money in/ (Money out)]]-Bank3[[#This Row],[GST/HST]]</f>
        <v>0</v>
      </c>
      <c r="L934" s="23">
        <f t="shared" si="29"/>
        <v>0</v>
      </c>
    </row>
    <row r="935" spans="4:12" x14ac:dyDescent="0.2">
      <c r="D935" s="397">
        <f>_xlfn.XLOOKUP(C:C,Table1[for Import to Bank Register dropdown],Table1[for Pivot],0,0,1)</f>
        <v>0</v>
      </c>
      <c r="E935" s="403"/>
      <c r="F935" s="146">
        <f t="shared" si="28"/>
        <v>3333333</v>
      </c>
      <c r="G935" s="375">
        <f>G934+Bank3[[#This Row],[Money in/ (Money out)]]</f>
        <v>0</v>
      </c>
      <c r="I935" s="376">
        <f>IF(OR(C935="150 Directors advances", C935="120 accounts receivable", C935="720.2 Automobile - Insurance", C935="720.3 Automobile - License", C935="870.4 Rent - Insurance", C935="870.6 Rent - Property Tax", C935="870.7 Rent - Homeoffice", C935="870.9 Rent - Water"),
   0,
   IF(Dashboard!$F$5="Quick",
      IF(OR(C935="190 Automobile",C935="200 computer hardware",C935="210 Computer software",C935="220 Quickbooks software",C935="230 Office equipment",C935="240 Office furniture"),
         E935-(E935/(1+Dashboard!$F$4)),
         0
      ),
      IF(C935="750 Business promotion",
         E935-(E935/(1+4.793/100)),
         E935-(E935/(1+Dashboard!$F$4))
      )
   )
)</f>
        <v>0</v>
      </c>
      <c r="J935" s="26">
        <f>Bank3[[#This Row],[Money in/ (Money out)]]-Bank3[[#This Row],[GST/HST]]</f>
        <v>0</v>
      </c>
      <c r="L935" s="23">
        <f t="shared" si="29"/>
        <v>0</v>
      </c>
    </row>
    <row r="936" spans="4:12" x14ac:dyDescent="0.2">
      <c r="D936" s="397">
        <f>_xlfn.XLOOKUP(C:C,Table1[for Import to Bank Register dropdown],Table1[for Pivot],0,0,1)</f>
        <v>0</v>
      </c>
      <c r="E936" s="403"/>
      <c r="F936" s="146">
        <f t="shared" si="28"/>
        <v>3333333</v>
      </c>
      <c r="G936" s="375">
        <f>G935+Bank3[[#This Row],[Money in/ (Money out)]]</f>
        <v>0</v>
      </c>
      <c r="I936" s="376">
        <f>IF(OR(C936="150 Directors advances", C936="120 accounts receivable", C936="720.2 Automobile - Insurance", C936="720.3 Automobile - License", C936="870.4 Rent - Insurance", C936="870.6 Rent - Property Tax", C936="870.7 Rent - Homeoffice", C936="870.9 Rent - Water"),
   0,
   IF(Dashboard!$F$5="Quick",
      IF(OR(C936="190 Automobile",C936="200 computer hardware",C936="210 Computer software",C936="220 Quickbooks software",C936="230 Office equipment",C936="240 Office furniture"),
         E936-(E936/(1+Dashboard!$F$4)),
         0
      ),
      IF(C936="750 Business promotion",
         E936-(E936/(1+4.793/100)),
         E936-(E936/(1+Dashboard!$F$4))
      )
   )
)</f>
        <v>0</v>
      </c>
      <c r="J936" s="26">
        <f>Bank3[[#This Row],[Money in/ (Money out)]]-Bank3[[#This Row],[GST/HST]]</f>
        <v>0</v>
      </c>
      <c r="L936" s="23">
        <f t="shared" si="29"/>
        <v>0</v>
      </c>
    </row>
    <row r="937" spans="4:12" x14ac:dyDescent="0.2">
      <c r="D937" s="397">
        <f>_xlfn.XLOOKUP(C:C,Table1[for Import to Bank Register dropdown],Table1[for Pivot],0,0,1)</f>
        <v>0</v>
      </c>
      <c r="E937" s="403"/>
      <c r="F937" s="146">
        <f t="shared" si="28"/>
        <v>3333333</v>
      </c>
      <c r="G937" s="375">
        <f>G936+Bank3[[#This Row],[Money in/ (Money out)]]</f>
        <v>0</v>
      </c>
      <c r="I937" s="376">
        <f>IF(OR(C937="150 Directors advances", C937="120 accounts receivable", C937="720.2 Automobile - Insurance", C937="720.3 Automobile - License", C937="870.4 Rent - Insurance", C937="870.6 Rent - Property Tax", C937="870.7 Rent - Homeoffice", C937="870.9 Rent - Water"),
   0,
   IF(Dashboard!$F$5="Quick",
      IF(OR(C937="190 Automobile",C937="200 computer hardware",C937="210 Computer software",C937="220 Quickbooks software",C937="230 Office equipment",C937="240 Office furniture"),
         E937-(E937/(1+Dashboard!$F$4)),
         0
      ),
      IF(C937="750 Business promotion",
         E937-(E937/(1+4.793/100)),
         E937-(E937/(1+Dashboard!$F$4))
      )
   )
)</f>
        <v>0</v>
      </c>
      <c r="J937" s="26">
        <f>Bank3[[#This Row],[Money in/ (Money out)]]-Bank3[[#This Row],[GST/HST]]</f>
        <v>0</v>
      </c>
      <c r="L937" s="23">
        <f t="shared" si="29"/>
        <v>0</v>
      </c>
    </row>
    <row r="938" spans="4:12" x14ac:dyDescent="0.2">
      <c r="D938" s="397">
        <f>_xlfn.XLOOKUP(C:C,Table1[for Import to Bank Register dropdown],Table1[for Pivot],0,0,1)</f>
        <v>0</v>
      </c>
      <c r="E938" s="403"/>
      <c r="F938" s="146">
        <f t="shared" si="28"/>
        <v>3333333</v>
      </c>
      <c r="G938" s="375">
        <f>G937+Bank3[[#This Row],[Money in/ (Money out)]]</f>
        <v>0</v>
      </c>
      <c r="I938" s="376">
        <f>IF(OR(C938="150 Directors advances", C938="120 accounts receivable", C938="720.2 Automobile - Insurance", C938="720.3 Automobile - License", C938="870.4 Rent - Insurance", C938="870.6 Rent - Property Tax", C938="870.7 Rent - Homeoffice", C938="870.9 Rent - Water"),
   0,
   IF(Dashboard!$F$5="Quick",
      IF(OR(C938="190 Automobile",C938="200 computer hardware",C938="210 Computer software",C938="220 Quickbooks software",C938="230 Office equipment",C938="240 Office furniture"),
         E938-(E938/(1+Dashboard!$F$4)),
         0
      ),
      IF(C938="750 Business promotion",
         E938-(E938/(1+4.793/100)),
         E938-(E938/(1+Dashboard!$F$4))
      )
   )
)</f>
        <v>0</v>
      </c>
      <c r="J938" s="26">
        <f>Bank3[[#This Row],[Money in/ (Money out)]]-Bank3[[#This Row],[GST/HST]]</f>
        <v>0</v>
      </c>
      <c r="L938" s="23">
        <f t="shared" si="29"/>
        <v>0</v>
      </c>
    </row>
    <row r="939" spans="4:12" x14ac:dyDescent="0.2">
      <c r="D939" s="397">
        <f>_xlfn.XLOOKUP(C:C,Table1[for Import to Bank Register dropdown],Table1[for Pivot],0,0,1)</f>
        <v>0</v>
      </c>
      <c r="E939" s="403"/>
      <c r="F939" s="146">
        <f t="shared" si="28"/>
        <v>3333333</v>
      </c>
      <c r="G939" s="375">
        <f>G938+Bank3[[#This Row],[Money in/ (Money out)]]</f>
        <v>0</v>
      </c>
      <c r="I939" s="376">
        <f>IF(OR(C939="150 Directors advances", C939="120 accounts receivable", C939="720.2 Automobile - Insurance", C939="720.3 Automobile - License", C939="870.4 Rent - Insurance", C939="870.6 Rent - Property Tax", C939="870.7 Rent - Homeoffice", C939="870.9 Rent - Water"),
   0,
   IF(Dashboard!$F$5="Quick",
      IF(OR(C939="190 Automobile",C939="200 computer hardware",C939="210 Computer software",C939="220 Quickbooks software",C939="230 Office equipment",C939="240 Office furniture"),
         E939-(E939/(1+Dashboard!$F$4)),
         0
      ),
      IF(C939="750 Business promotion",
         E939-(E939/(1+4.793/100)),
         E939-(E939/(1+Dashboard!$F$4))
      )
   )
)</f>
        <v>0</v>
      </c>
      <c r="J939" s="26">
        <f>Bank3[[#This Row],[Money in/ (Money out)]]-Bank3[[#This Row],[GST/HST]]</f>
        <v>0</v>
      </c>
      <c r="L939" s="23">
        <f t="shared" si="29"/>
        <v>0</v>
      </c>
    </row>
    <row r="940" spans="4:12" x14ac:dyDescent="0.2">
      <c r="D940" s="397">
        <f>_xlfn.XLOOKUP(C:C,Table1[for Import to Bank Register dropdown],Table1[for Pivot],0,0,1)</f>
        <v>0</v>
      </c>
      <c r="E940" s="403"/>
      <c r="F940" s="146">
        <f t="shared" si="28"/>
        <v>3333333</v>
      </c>
      <c r="G940" s="375">
        <f>G939+Bank3[[#This Row],[Money in/ (Money out)]]</f>
        <v>0</v>
      </c>
      <c r="I940" s="376">
        <f>IF(OR(C940="150 Directors advances", C940="120 accounts receivable", C940="720.2 Automobile - Insurance", C940="720.3 Automobile - License", C940="870.4 Rent - Insurance", C940="870.6 Rent - Property Tax", C940="870.7 Rent - Homeoffice", C940="870.9 Rent - Water"),
   0,
   IF(Dashboard!$F$5="Quick",
      IF(OR(C940="190 Automobile",C940="200 computer hardware",C940="210 Computer software",C940="220 Quickbooks software",C940="230 Office equipment",C940="240 Office furniture"),
         E940-(E940/(1+Dashboard!$F$4)),
         0
      ),
      IF(C940="750 Business promotion",
         E940-(E940/(1+4.793/100)),
         E940-(E940/(1+Dashboard!$F$4))
      )
   )
)</f>
        <v>0</v>
      </c>
      <c r="J940" s="26">
        <f>Bank3[[#This Row],[Money in/ (Money out)]]-Bank3[[#This Row],[GST/HST]]</f>
        <v>0</v>
      </c>
      <c r="L940" s="23">
        <f t="shared" si="29"/>
        <v>0</v>
      </c>
    </row>
    <row r="941" spans="4:12" x14ac:dyDescent="0.2">
      <c r="D941" s="397">
        <f>_xlfn.XLOOKUP(C:C,Table1[for Import to Bank Register dropdown],Table1[for Pivot],0,0,1)</f>
        <v>0</v>
      </c>
      <c r="E941" s="403"/>
      <c r="F941" s="146">
        <f t="shared" si="28"/>
        <v>3333333</v>
      </c>
      <c r="G941" s="375">
        <f>G940+Bank3[[#This Row],[Money in/ (Money out)]]</f>
        <v>0</v>
      </c>
      <c r="I941" s="376">
        <f>IF(OR(C941="150 Directors advances", C941="120 accounts receivable", C941="720.2 Automobile - Insurance", C941="720.3 Automobile - License", C941="870.4 Rent - Insurance", C941="870.6 Rent - Property Tax", C941="870.7 Rent - Homeoffice", C941="870.9 Rent - Water"),
   0,
   IF(Dashboard!$F$5="Quick",
      IF(OR(C941="190 Automobile",C941="200 computer hardware",C941="210 Computer software",C941="220 Quickbooks software",C941="230 Office equipment",C941="240 Office furniture"),
         E941-(E941/(1+Dashboard!$F$4)),
         0
      ),
      IF(C941="750 Business promotion",
         E941-(E941/(1+4.793/100)),
         E941-(E941/(1+Dashboard!$F$4))
      )
   )
)</f>
        <v>0</v>
      </c>
      <c r="J941" s="26">
        <f>Bank3[[#This Row],[Money in/ (Money out)]]-Bank3[[#This Row],[GST/HST]]</f>
        <v>0</v>
      </c>
      <c r="L941" s="23">
        <f t="shared" si="29"/>
        <v>0</v>
      </c>
    </row>
    <row r="942" spans="4:12" x14ac:dyDescent="0.2">
      <c r="D942" s="397">
        <f>_xlfn.XLOOKUP(C:C,Table1[for Import to Bank Register dropdown],Table1[for Pivot],0,0,1)</f>
        <v>0</v>
      </c>
      <c r="E942" s="403"/>
      <c r="F942" s="146">
        <f t="shared" si="28"/>
        <v>3333333</v>
      </c>
      <c r="G942" s="375">
        <f>G941+Bank3[[#This Row],[Money in/ (Money out)]]</f>
        <v>0</v>
      </c>
      <c r="I942" s="376">
        <f>IF(OR(C942="150 Directors advances", C942="120 accounts receivable", C942="720.2 Automobile - Insurance", C942="720.3 Automobile - License", C942="870.4 Rent - Insurance", C942="870.6 Rent - Property Tax", C942="870.7 Rent - Homeoffice", C942="870.9 Rent - Water"),
   0,
   IF(Dashboard!$F$5="Quick",
      IF(OR(C942="190 Automobile",C942="200 computer hardware",C942="210 Computer software",C942="220 Quickbooks software",C942="230 Office equipment",C942="240 Office furniture"),
         E942-(E942/(1+Dashboard!$F$4)),
         0
      ),
      IF(C942="750 Business promotion",
         E942-(E942/(1+4.793/100)),
         E942-(E942/(1+Dashboard!$F$4))
      )
   )
)</f>
        <v>0</v>
      </c>
      <c r="J942" s="26">
        <f>Bank3[[#This Row],[Money in/ (Money out)]]-Bank3[[#This Row],[GST/HST]]</f>
        <v>0</v>
      </c>
      <c r="L942" s="23">
        <f t="shared" si="29"/>
        <v>0</v>
      </c>
    </row>
    <row r="943" spans="4:12" x14ac:dyDescent="0.2">
      <c r="D943" s="397">
        <f>_xlfn.XLOOKUP(C:C,Table1[for Import to Bank Register dropdown],Table1[for Pivot],0,0,1)</f>
        <v>0</v>
      </c>
      <c r="E943" s="403"/>
      <c r="F943" s="146">
        <f t="shared" si="28"/>
        <v>3333333</v>
      </c>
      <c r="G943" s="375">
        <f>G942+Bank3[[#This Row],[Money in/ (Money out)]]</f>
        <v>0</v>
      </c>
      <c r="I943" s="376">
        <f>IF(OR(C943="150 Directors advances", C943="120 accounts receivable", C943="720.2 Automobile - Insurance", C943="720.3 Automobile - License", C943="870.4 Rent - Insurance", C943="870.6 Rent - Property Tax", C943="870.7 Rent - Homeoffice", C943="870.9 Rent - Water"),
   0,
   IF(Dashboard!$F$5="Quick",
      IF(OR(C943="190 Automobile",C943="200 computer hardware",C943="210 Computer software",C943="220 Quickbooks software",C943="230 Office equipment",C943="240 Office furniture"),
         E943-(E943/(1+Dashboard!$F$4)),
         0
      ),
      IF(C943="750 Business promotion",
         E943-(E943/(1+4.793/100)),
         E943-(E943/(1+Dashboard!$F$4))
      )
   )
)</f>
        <v>0</v>
      </c>
      <c r="J943" s="26">
        <f>Bank3[[#This Row],[Money in/ (Money out)]]-Bank3[[#This Row],[GST/HST]]</f>
        <v>0</v>
      </c>
      <c r="L943" s="23">
        <f t="shared" si="29"/>
        <v>0</v>
      </c>
    </row>
    <row r="944" spans="4:12" x14ac:dyDescent="0.2">
      <c r="D944" s="397">
        <f>_xlfn.XLOOKUP(C:C,Table1[for Import to Bank Register dropdown],Table1[for Pivot],0,0,1)</f>
        <v>0</v>
      </c>
      <c r="E944" s="403"/>
      <c r="F944" s="146">
        <f t="shared" si="28"/>
        <v>3333333</v>
      </c>
      <c r="G944" s="375">
        <f>G943+Bank3[[#This Row],[Money in/ (Money out)]]</f>
        <v>0</v>
      </c>
      <c r="I944" s="376">
        <f>IF(OR(C944="150 Directors advances", C944="120 accounts receivable", C944="720.2 Automobile - Insurance", C944="720.3 Automobile - License", C944="870.4 Rent - Insurance", C944="870.6 Rent - Property Tax", C944="870.7 Rent - Homeoffice", C944="870.9 Rent - Water"),
   0,
   IF(Dashboard!$F$5="Quick",
      IF(OR(C944="190 Automobile",C944="200 computer hardware",C944="210 Computer software",C944="220 Quickbooks software",C944="230 Office equipment",C944="240 Office furniture"),
         E944-(E944/(1+Dashboard!$F$4)),
         0
      ),
      IF(C944="750 Business promotion",
         E944-(E944/(1+4.793/100)),
         E944-(E944/(1+Dashboard!$F$4))
      )
   )
)</f>
        <v>0</v>
      </c>
      <c r="J944" s="26">
        <f>Bank3[[#This Row],[Money in/ (Money out)]]-Bank3[[#This Row],[GST/HST]]</f>
        <v>0</v>
      </c>
      <c r="L944" s="23">
        <f t="shared" si="29"/>
        <v>0</v>
      </c>
    </row>
    <row r="945" spans="4:12" x14ac:dyDescent="0.2">
      <c r="D945" s="397">
        <f>_xlfn.XLOOKUP(C:C,Table1[for Import to Bank Register dropdown],Table1[for Pivot],0,0,1)</f>
        <v>0</v>
      </c>
      <c r="E945" s="403"/>
      <c r="F945" s="146">
        <f t="shared" si="28"/>
        <v>3333333</v>
      </c>
      <c r="G945" s="375">
        <f>G944+Bank3[[#This Row],[Money in/ (Money out)]]</f>
        <v>0</v>
      </c>
      <c r="I945" s="376">
        <f>IF(OR(C945="150 Directors advances", C945="120 accounts receivable", C945="720.2 Automobile - Insurance", C945="720.3 Automobile - License", C945="870.4 Rent - Insurance", C945="870.6 Rent - Property Tax", C945="870.7 Rent - Homeoffice", C945="870.9 Rent - Water"),
   0,
   IF(Dashboard!$F$5="Quick",
      IF(OR(C945="190 Automobile",C945="200 computer hardware",C945="210 Computer software",C945="220 Quickbooks software",C945="230 Office equipment",C945="240 Office furniture"),
         E945-(E945/(1+Dashboard!$F$4)),
         0
      ),
      IF(C945="750 Business promotion",
         E945-(E945/(1+4.793/100)),
         E945-(E945/(1+Dashboard!$F$4))
      )
   )
)</f>
        <v>0</v>
      </c>
      <c r="J945" s="26">
        <f>Bank3[[#This Row],[Money in/ (Money out)]]-Bank3[[#This Row],[GST/HST]]</f>
        <v>0</v>
      </c>
      <c r="L945" s="23">
        <f t="shared" si="29"/>
        <v>0</v>
      </c>
    </row>
    <row r="946" spans="4:12" x14ac:dyDescent="0.2">
      <c r="D946" s="397">
        <f>_xlfn.XLOOKUP(C:C,Table1[for Import to Bank Register dropdown],Table1[for Pivot],0,0,1)</f>
        <v>0</v>
      </c>
      <c r="E946" s="403"/>
      <c r="F946" s="146">
        <f t="shared" si="28"/>
        <v>3333333</v>
      </c>
      <c r="G946" s="375">
        <f>G945+Bank3[[#This Row],[Money in/ (Money out)]]</f>
        <v>0</v>
      </c>
      <c r="I946" s="376">
        <f>IF(OR(C946="150 Directors advances", C946="120 accounts receivable", C946="720.2 Automobile - Insurance", C946="720.3 Automobile - License", C946="870.4 Rent - Insurance", C946="870.6 Rent - Property Tax", C946="870.7 Rent - Homeoffice", C946="870.9 Rent - Water"),
   0,
   IF(Dashboard!$F$5="Quick",
      IF(OR(C946="190 Automobile",C946="200 computer hardware",C946="210 Computer software",C946="220 Quickbooks software",C946="230 Office equipment",C946="240 Office furniture"),
         E946-(E946/(1+Dashboard!$F$4)),
         0
      ),
      IF(C946="750 Business promotion",
         E946-(E946/(1+4.793/100)),
         E946-(E946/(1+Dashboard!$F$4))
      )
   )
)</f>
        <v>0</v>
      </c>
      <c r="J946" s="26">
        <f>Bank3[[#This Row],[Money in/ (Money out)]]-Bank3[[#This Row],[GST/HST]]</f>
        <v>0</v>
      </c>
      <c r="L946" s="23">
        <f t="shared" si="29"/>
        <v>0</v>
      </c>
    </row>
    <row r="947" spans="4:12" x14ac:dyDescent="0.2">
      <c r="D947" s="397">
        <f>_xlfn.XLOOKUP(C:C,Table1[for Import to Bank Register dropdown],Table1[for Pivot],0,0,1)</f>
        <v>0</v>
      </c>
      <c r="E947" s="403"/>
      <c r="F947" s="146">
        <f t="shared" si="28"/>
        <v>3333333</v>
      </c>
      <c r="G947" s="375">
        <f>G946+Bank3[[#This Row],[Money in/ (Money out)]]</f>
        <v>0</v>
      </c>
      <c r="I947" s="376">
        <f>IF(OR(C947="150 Directors advances", C947="120 accounts receivable", C947="720.2 Automobile - Insurance", C947="720.3 Automobile - License", C947="870.4 Rent - Insurance", C947="870.6 Rent - Property Tax", C947="870.7 Rent - Homeoffice", C947="870.9 Rent - Water"),
   0,
   IF(Dashboard!$F$5="Quick",
      IF(OR(C947="190 Automobile",C947="200 computer hardware",C947="210 Computer software",C947="220 Quickbooks software",C947="230 Office equipment",C947="240 Office furniture"),
         E947-(E947/(1+Dashboard!$F$4)),
         0
      ),
      IF(C947="750 Business promotion",
         E947-(E947/(1+4.793/100)),
         E947-(E947/(1+Dashboard!$F$4))
      )
   )
)</f>
        <v>0</v>
      </c>
      <c r="J947" s="26">
        <f>Bank3[[#This Row],[Money in/ (Money out)]]-Bank3[[#This Row],[GST/HST]]</f>
        <v>0</v>
      </c>
      <c r="L947" s="23">
        <f t="shared" si="29"/>
        <v>0</v>
      </c>
    </row>
    <row r="948" spans="4:12" x14ac:dyDescent="0.2">
      <c r="D948" s="397">
        <f>_xlfn.XLOOKUP(C:C,Table1[for Import to Bank Register dropdown],Table1[for Pivot],0,0,1)</f>
        <v>0</v>
      </c>
      <c r="E948" s="403"/>
      <c r="F948" s="146">
        <f t="shared" si="28"/>
        <v>3333333</v>
      </c>
      <c r="G948" s="375">
        <f>G947+Bank3[[#This Row],[Money in/ (Money out)]]</f>
        <v>0</v>
      </c>
      <c r="I948" s="376">
        <f>IF(OR(C948="150 Directors advances", C948="120 accounts receivable", C948="720.2 Automobile - Insurance", C948="720.3 Automobile - License", C948="870.4 Rent - Insurance", C948="870.6 Rent - Property Tax", C948="870.7 Rent - Homeoffice", C948="870.9 Rent - Water"),
   0,
   IF(Dashboard!$F$5="Quick",
      IF(OR(C948="190 Automobile",C948="200 computer hardware",C948="210 Computer software",C948="220 Quickbooks software",C948="230 Office equipment",C948="240 Office furniture"),
         E948-(E948/(1+Dashboard!$F$4)),
         0
      ),
      IF(C948="750 Business promotion",
         E948-(E948/(1+4.793/100)),
         E948-(E948/(1+Dashboard!$F$4))
      )
   )
)</f>
        <v>0</v>
      </c>
      <c r="J948" s="26">
        <f>Bank3[[#This Row],[Money in/ (Money out)]]-Bank3[[#This Row],[GST/HST]]</f>
        <v>0</v>
      </c>
      <c r="L948" s="23">
        <f t="shared" si="29"/>
        <v>0</v>
      </c>
    </row>
    <row r="949" spans="4:12" x14ac:dyDescent="0.2">
      <c r="D949" s="397">
        <f>_xlfn.XLOOKUP(C:C,Table1[for Import to Bank Register dropdown],Table1[for Pivot],0,0,1)</f>
        <v>0</v>
      </c>
      <c r="E949" s="403"/>
      <c r="F949" s="146">
        <f t="shared" si="28"/>
        <v>3333333</v>
      </c>
      <c r="G949" s="375">
        <f>G948+Bank3[[#This Row],[Money in/ (Money out)]]</f>
        <v>0</v>
      </c>
      <c r="I949" s="376">
        <f>IF(OR(C949="150 Directors advances", C949="120 accounts receivable", C949="720.2 Automobile - Insurance", C949="720.3 Automobile - License", C949="870.4 Rent - Insurance", C949="870.6 Rent - Property Tax", C949="870.7 Rent - Homeoffice", C949="870.9 Rent - Water"),
   0,
   IF(Dashboard!$F$5="Quick",
      IF(OR(C949="190 Automobile",C949="200 computer hardware",C949="210 Computer software",C949="220 Quickbooks software",C949="230 Office equipment",C949="240 Office furniture"),
         E949-(E949/(1+Dashboard!$F$4)),
         0
      ),
      IF(C949="750 Business promotion",
         E949-(E949/(1+4.793/100)),
         E949-(E949/(1+Dashboard!$F$4))
      )
   )
)</f>
        <v>0</v>
      </c>
      <c r="J949" s="26">
        <f>Bank3[[#This Row],[Money in/ (Money out)]]-Bank3[[#This Row],[GST/HST]]</f>
        <v>0</v>
      </c>
      <c r="L949" s="23">
        <f t="shared" si="29"/>
        <v>0</v>
      </c>
    </row>
    <row r="950" spans="4:12" x14ac:dyDescent="0.2">
      <c r="D950" s="397">
        <f>_xlfn.XLOOKUP(C:C,Table1[for Import to Bank Register dropdown],Table1[for Pivot],0,0,1)</f>
        <v>0</v>
      </c>
      <c r="E950" s="403"/>
      <c r="F950" s="146">
        <f t="shared" si="28"/>
        <v>3333333</v>
      </c>
      <c r="G950" s="375">
        <f>G949+Bank3[[#This Row],[Money in/ (Money out)]]</f>
        <v>0</v>
      </c>
      <c r="I950" s="376">
        <f>IF(OR(C950="150 Directors advances", C950="120 accounts receivable", C950="720.2 Automobile - Insurance", C950="720.3 Automobile - License", C950="870.4 Rent - Insurance", C950="870.6 Rent - Property Tax", C950="870.7 Rent - Homeoffice", C950="870.9 Rent - Water"),
   0,
   IF(Dashboard!$F$5="Quick",
      IF(OR(C950="190 Automobile",C950="200 computer hardware",C950="210 Computer software",C950="220 Quickbooks software",C950="230 Office equipment",C950="240 Office furniture"),
         E950-(E950/(1+Dashboard!$F$4)),
         0
      ),
      IF(C950="750 Business promotion",
         E950-(E950/(1+4.793/100)),
         E950-(E950/(1+Dashboard!$F$4))
      )
   )
)</f>
        <v>0</v>
      </c>
      <c r="J950" s="26">
        <f>Bank3[[#This Row],[Money in/ (Money out)]]-Bank3[[#This Row],[GST/HST]]</f>
        <v>0</v>
      </c>
      <c r="L950" s="23">
        <f t="shared" si="29"/>
        <v>0</v>
      </c>
    </row>
    <row r="951" spans="4:12" x14ac:dyDescent="0.2">
      <c r="D951" s="397">
        <f>_xlfn.XLOOKUP(C:C,Table1[for Import to Bank Register dropdown],Table1[for Pivot],0,0,1)</f>
        <v>0</v>
      </c>
      <c r="E951" s="403"/>
      <c r="F951" s="146">
        <f t="shared" si="28"/>
        <v>3333333</v>
      </c>
      <c r="G951" s="375">
        <f>G950+Bank3[[#This Row],[Money in/ (Money out)]]</f>
        <v>0</v>
      </c>
      <c r="I951" s="376">
        <f>IF(OR(C951="150 Directors advances", C951="120 accounts receivable", C951="720.2 Automobile - Insurance", C951="720.3 Automobile - License", C951="870.4 Rent - Insurance", C951="870.6 Rent - Property Tax", C951="870.7 Rent - Homeoffice", C951="870.9 Rent - Water"),
   0,
   IF(Dashboard!$F$5="Quick",
      IF(OR(C951="190 Automobile",C951="200 computer hardware",C951="210 Computer software",C951="220 Quickbooks software",C951="230 Office equipment",C951="240 Office furniture"),
         E951-(E951/(1+Dashboard!$F$4)),
         0
      ),
      IF(C951="750 Business promotion",
         E951-(E951/(1+4.793/100)),
         E951-(E951/(1+Dashboard!$F$4))
      )
   )
)</f>
        <v>0</v>
      </c>
      <c r="J951" s="26">
        <f>Bank3[[#This Row],[Money in/ (Money out)]]-Bank3[[#This Row],[GST/HST]]</f>
        <v>0</v>
      </c>
      <c r="L951" s="23">
        <f t="shared" si="29"/>
        <v>0</v>
      </c>
    </row>
    <row r="952" spans="4:12" x14ac:dyDescent="0.2">
      <c r="D952" s="397">
        <f>_xlfn.XLOOKUP(C:C,Table1[for Import to Bank Register dropdown],Table1[for Pivot],0,0,1)</f>
        <v>0</v>
      </c>
      <c r="E952" s="403"/>
      <c r="F952" s="146">
        <f t="shared" si="28"/>
        <v>3333333</v>
      </c>
      <c r="G952" s="375">
        <f>G951+Bank3[[#This Row],[Money in/ (Money out)]]</f>
        <v>0</v>
      </c>
      <c r="I952" s="376">
        <f>IF(OR(C952="150 Directors advances", C952="120 accounts receivable", C952="720.2 Automobile - Insurance", C952="720.3 Automobile - License", C952="870.4 Rent - Insurance", C952="870.6 Rent - Property Tax", C952="870.7 Rent - Homeoffice", C952="870.9 Rent - Water"),
   0,
   IF(Dashboard!$F$5="Quick",
      IF(OR(C952="190 Automobile",C952="200 computer hardware",C952="210 Computer software",C952="220 Quickbooks software",C952="230 Office equipment",C952="240 Office furniture"),
         E952-(E952/(1+Dashboard!$F$4)),
         0
      ),
      IF(C952="750 Business promotion",
         E952-(E952/(1+4.793/100)),
         E952-(E952/(1+Dashboard!$F$4))
      )
   )
)</f>
        <v>0</v>
      </c>
      <c r="J952" s="26">
        <f>Bank3[[#This Row],[Money in/ (Money out)]]-Bank3[[#This Row],[GST/HST]]</f>
        <v>0</v>
      </c>
      <c r="L952" s="23">
        <f t="shared" si="29"/>
        <v>0</v>
      </c>
    </row>
    <row r="953" spans="4:12" x14ac:dyDescent="0.2">
      <c r="D953" s="397">
        <f>_xlfn.XLOOKUP(C:C,Table1[for Import to Bank Register dropdown],Table1[for Pivot],0,0,1)</f>
        <v>0</v>
      </c>
      <c r="E953" s="403"/>
      <c r="F953" s="146">
        <f t="shared" si="28"/>
        <v>3333333</v>
      </c>
      <c r="G953" s="375">
        <f>G952+Bank3[[#This Row],[Money in/ (Money out)]]</f>
        <v>0</v>
      </c>
      <c r="I953" s="376">
        <f>IF(OR(C953="150 Directors advances", C953="120 accounts receivable", C953="720.2 Automobile - Insurance", C953="720.3 Automobile - License", C953="870.4 Rent - Insurance", C953="870.6 Rent - Property Tax", C953="870.7 Rent - Homeoffice", C953="870.9 Rent - Water"),
   0,
   IF(Dashboard!$F$5="Quick",
      IF(OR(C953="190 Automobile",C953="200 computer hardware",C953="210 Computer software",C953="220 Quickbooks software",C953="230 Office equipment",C953="240 Office furniture"),
         E953-(E953/(1+Dashboard!$F$4)),
         0
      ),
      IF(C953="750 Business promotion",
         E953-(E953/(1+4.793/100)),
         E953-(E953/(1+Dashboard!$F$4))
      )
   )
)</f>
        <v>0</v>
      </c>
      <c r="J953" s="26">
        <f>Bank3[[#This Row],[Money in/ (Money out)]]-Bank3[[#This Row],[GST/HST]]</f>
        <v>0</v>
      </c>
      <c r="L953" s="23">
        <f t="shared" si="29"/>
        <v>0</v>
      </c>
    </row>
    <row r="954" spans="4:12" x14ac:dyDescent="0.2">
      <c r="D954" s="397">
        <f>_xlfn.XLOOKUP(C:C,Table1[for Import to Bank Register dropdown],Table1[for Pivot],0,0,1)</f>
        <v>0</v>
      </c>
      <c r="E954" s="403"/>
      <c r="F954" s="146">
        <f t="shared" si="28"/>
        <v>3333333</v>
      </c>
      <c r="G954" s="375">
        <f>G953+Bank3[[#This Row],[Money in/ (Money out)]]</f>
        <v>0</v>
      </c>
      <c r="I954" s="376">
        <f>IF(OR(C954="150 Directors advances", C954="120 accounts receivable", C954="720.2 Automobile - Insurance", C954="720.3 Automobile - License", C954="870.4 Rent - Insurance", C954="870.6 Rent - Property Tax", C954="870.7 Rent - Homeoffice", C954="870.9 Rent - Water"),
   0,
   IF(Dashboard!$F$5="Quick",
      IF(OR(C954="190 Automobile",C954="200 computer hardware",C954="210 Computer software",C954="220 Quickbooks software",C954="230 Office equipment",C954="240 Office furniture"),
         E954-(E954/(1+Dashboard!$F$4)),
         0
      ),
      IF(C954="750 Business promotion",
         E954-(E954/(1+4.793/100)),
         E954-(E954/(1+Dashboard!$F$4))
      )
   )
)</f>
        <v>0</v>
      </c>
      <c r="J954" s="26">
        <f>Bank3[[#This Row],[Money in/ (Money out)]]-Bank3[[#This Row],[GST/HST]]</f>
        <v>0</v>
      </c>
      <c r="L954" s="23">
        <f t="shared" si="29"/>
        <v>0</v>
      </c>
    </row>
    <row r="955" spans="4:12" x14ac:dyDescent="0.2">
      <c r="D955" s="397">
        <f>_xlfn.XLOOKUP(C:C,Table1[for Import to Bank Register dropdown],Table1[for Pivot],0,0,1)</f>
        <v>0</v>
      </c>
      <c r="E955" s="403"/>
      <c r="F955" s="146">
        <f t="shared" si="28"/>
        <v>3333333</v>
      </c>
      <c r="G955" s="375">
        <f>G954+Bank3[[#This Row],[Money in/ (Money out)]]</f>
        <v>0</v>
      </c>
      <c r="I955" s="376">
        <f>IF(OR(C955="150 Directors advances", C955="120 accounts receivable", C955="720.2 Automobile - Insurance", C955="720.3 Automobile - License", C955="870.4 Rent - Insurance", C955="870.6 Rent - Property Tax", C955="870.7 Rent - Homeoffice", C955="870.9 Rent - Water"),
   0,
   IF(Dashboard!$F$5="Quick",
      IF(OR(C955="190 Automobile",C955="200 computer hardware",C955="210 Computer software",C955="220 Quickbooks software",C955="230 Office equipment",C955="240 Office furniture"),
         E955-(E955/(1+Dashboard!$F$4)),
         0
      ),
      IF(C955="750 Business promotion",
         E955-(E955/(1+4.793/100)),
         E955-(E955/(1+Dashboard!$F$4))
      )
   )
)</f>
        <v>0</v>
      </c>
      <c r="J955" s="26">
        <f>Bank3[[#This Row],[Money in/ (Money out)]]-Bank3[[#This Row],[GST/HST]]</f>
        <v>0</v>
      </c>
      <c r="L955" s="23">
        <f t="shared" si="29"/>
        <v>0</v>
      </c>
    </row>
    <row r="956" spans="4:12" x14ac:dyDescent="0.2">
      <c r="D956" s="397">
        <f>_xlfn.XLOOKUP(C:C,Table1[for Import to Bank Register dropdown],Table1[for Pivot],0,0,1)</f>
        <v>0</v>
      </c>
      <c r="E956" s="403"/>
      <c r="F956" s="146">
        <f t="shared" si="28"/>
        <v>3333333</v>
      </c>
      <c r="G956" s="375">
        <f>G955+Bank3[[#This Row],[Money in/ (Money out)]]</f>
        <v>0</v>
      </c>
      <c r="I956" s="376">
        <f>IF(OR(C956="150 Directors advances", C956="120 accounts receivable", C956="720.2 Automobile - Insurance", C956="720.3 Automobile - License", C956="870.4 Rent - Insurance", C956="870.6 Rent - Property Tax", C956="870.7 Rent - Homeoffice", C956="870.9 Rent - Water"),
   0,
   IF(Dashboard!$F$5="Quick",
      IF(OR(C956="190 Automobile",C956="200 computer hardware",C956="210 Computer software",C956="220 Quickbooks software",C956="230 Office equipment",C956="240 Office furniture"),
         E956-(E956/(1+Dashboard!$F$4)),
         0
      ),
      IF(C956="750 Business promotion",
         E956-(E956/(1+4.793/100)),
         E956-(E956/(1+Dashboard!$F$4))
      )
   )
)</f>
        <v>0</v>
      </c>
      <c r="J956" s="26">
        <f>Bank3[[#This Row],[Money in/ (Money out)]]-Bank3[[#This Row],[GST/HST]]</f>
        <v>0</v>
      </c>
      <c r="L956" s="23">
        <f t="shared" si="29"/>
        <v>0</v>
      </c>
    </row>
    <row r="957" spans="4:12" x14ac:dyDescent="0.2">
      <c r="D957" s="397">
        <f>_xlfn.XLOOKUP(C:C,Table1[for Import to Bank Register dropdown],Table1[for Pivot],0,0,1)</f>
        <v>0</v>
      </c>
      <c r="E957" s="403"/>
      <c r="F957" s="146">
        <f t="shared" si="28"/>
        <v>3333333</v>
      </c>
      <c r="G957" s="375">
        <f>G956+Bank3[[#This Row],[Money in/ (Money out)]]</f>
        <v>0</v>
      </c>
      <c r="I957" s="376">
        <f>IF(OR(C957="150 Directors advances", C957="120 accounts receivable", C957="720.2 Automobile - Insurance", C957="720.3 Automobile - License", C957="870.4 Rent - Insurance", C957="870.6 Rent - Property Tax", C957="870.7 Rent - Homeoffice", C957="870.9 Rent - Water"),
   0,
   IF(Dashboard!$F$5="Quick",
      IF(OR(C957="190 Automobile",C957="200 computer hardware",C957="210 Computer software",C957="220 Quickbooks software",C957="230 Office equipment",C957="240 Office furniture"),
         E957-(E957/(1+Dashboard!$F$4)),
         0
      ),
      IF(C957="750 Business promotion",
         E957-(E957/(1+4.793/100)),
         E957-(E957/(1+Dashboard!$F$4))
      )
   )
)</f>
        <v>0</v>
      </c>
      <c r="J957" s="26">
        <f>Bank3[[#This Row],[Money in/ (Money out)]]-Bank3[[#This Row],[GST/HST]]</f>
        <v>0</v>
      </c>
      <c r="L957" s="23">
        <f t="shared" si="29"/>
        <v>0</v>
      </c>
    </row>
    <row r="958" spans="4:12" x14ac:dyDescent="0.2">
      <c r="D958" s="397">
        <f>_xlfn.XLOOKUP(C:C,Table1[for Import to Bank Register dropdown],Table1[for Pivot],0,0,1)</f>
        <v>0</v>
      </c>
      <c r="E958" s="403"/>
      <c r="F958" s="146">
        <f t="shared" si="28"/>
        <v>3333333</v>
      </c>
      <c r="G958" s="375">
        <f>G957+Bank3[[#This Row],[Money in/ (Money out)]]</f>
        <v>0</v>
      </c>
      <c r="I958" s="376">
        <f>IF(OR(C958="150 Directors advances", C958="120 accounts receivable", C958="720.2 Automobile - Insurance", C958="720.3 Automobile - License", C958="870.4 Rent - Insurance", C958="870.6 Rent - Property Tax", C958="870.7 Rent - Homeoffice", C958="870.9 Rent - Water"),
   0,
   IF(Dashboard!$F$5="Quick",
      IF(OR(C958="190 Automobile",C958="200 computer hardware",C958="210 Computer software",C958="220 Quickbooks software",C958="230 Office equipment",C958="240 Office furniture"),
         E958-(E958/(1+Dashboard!$F$4)),
         0
      ),
      IF(C958="750 Business promotion",
         E958-(E958/(1+4.793/100)),
         E958-(E958/(1+Dashboard!$F$4))
      )
   )
)</f>
        <v>0</v>
      </c>
      <c r="J958" s="26">
        <f>Bank3[[#This Row],[Money in/ (Money out)]]-Bank3[[#This Row],[GST/HST]]</f>
        <v>0</v>
      </c>
      <c r="L958" s="23">
        <f t="shared" si="29"/>
        <v>0</v>
      </c>
    </row>
    <row r="959" spans="4:12" x14ac:dyDescent="0.2">
      <c r="D959" s="397">
        <f>_xlfn.XLOOKUP(C:C,Table1[for Import to Bank Register dropdown],Table1[for Pivot],0,0,1)</f>
        <v>0</v>
      </c>
      <c r="E959" s="403"/>
      <c r="F959" s="146">
        <f t="shared" si="28"/>
        <v>3333333</v>
      </c>
      <c r="G959" s="375">
        <f>G958+Bank3[[#This Row],[Money in/ (Money out)]]</f>
        <v>0</v>
      </c>
      <c r="I959" s="376">
        <f>IF(OR(C959="150 Directors advances", C959="120 accounts receivable", C959="720.2 Automobile - Insurance", C959="720.3 Automobile - License", C959="870.4 Rent - Insurance", C959="870.6 Rent - Property Tax", C959="870.7 Rent - Homeoffice", C959="870.9 Rent - Water"),
   0,
   IF(Dashboard!$F$5="Quick",
      IF(OR(C959="190 Automobile",C959="200 computer hardware",C959="210 Computer software",C959="220 Quickbooks software",C959="230 Office equipment",C959="240 Office furniture"),
         E959-(E959/(1+Dashboard!$F$4)),
         0
      ),
      IF(C959="750 Business promotion",
         E959-(E959/(1+4.793/100)),
         E959-(E959/(1+Dashboard!$F$4))
      )
   )
)</f>
        <v>0</v>
      </c>
      <c r="J959" s="26">
        <f>Bank3[[#This Row],[Money in/ (Money out)]]-Bank3[[#This Row],[GST/HST]]</f>
        <v>0</v>
      </c>
      <c r="L959" s="23">
        <f t="shared" si="29"/>
        <v>0</v>
      </c>
    </row>
    <row r="960" spans="4:12" x14ac:dyDescent="0.2">
      <c r="D960" s="397">
        <f>_xlfn.XLOOKUP(C:C,Table1[for Import to Bank Register dropdown],Table1[for Pivot],0,0,1)</f>
        <v>0</v>
      </c>
      <c r="E960" s="403"/>
      <c r="F960" s="146">
        <f t="shared" si="28"/>
        <v>3333333</v>
      </c>
      <c r="G960" s="375">
        <f>G959+Bank3[[#This Row],[Money in/ (Money out)]]</f>
        <v>0</v>
      </c>
      <c r="I960" s="376">
        <f>IF(OR(C960="150 Directors advances", C960="120 accounts receivable", C960="720.2 Automobile - Insurance", C960="720.3 Automobile - License", C960="870.4 Rent - Insurance", C960="870.6 Rent - Property Tax", C960="870.7 Rent - Homeoffice", C960="870.9 Rent - Water"),
   0,
   IF(Dashboard!$F$5="Quick",
      IF(OR(C960="190 Automobile",C960="200 computer hardware",C960="210 Computer software",C960="220 Quickbooks software",C960="230 Office equipment",C960="240 Office furniture"),
         E960-(E960/(1+Dashboard!$F$4)),
         0
      ),
      IF(C960="750 Business promotion",
         E960-(E960/(1+4.793/100)),
         E960-(E960/(1+Dashboard!$F$4))
      )
   )
)</f>
        <v>0</v>
      </c>
      <c r="J960" s="26">
        <f>Bank3[[#This Row],[Money in/ (Money out)]]-Bank3[[#This Row],[GST/HST]]</f>
        <v>0</v>
      </c>
      <c r="L960" s="23">
        <f t="shared" si="29"/>
        <v>0</v>
      </c>
    </row>
    <row r="961" spans="4:12" x14ac:dyDescent="0.2">
      <c r="D961" s="397">
        <f>_xlfn.XLOOKUP(C:C,Table1[for Import to Bank Register dropdown],Table1[for Pivot],0,0,1)</f>
        <v>0</v>
      </c>
      <c r="E961" s="403"/>
      <c r="F961" s="146">
        <f t="shared" si="28"/>
        <v>3333333</v>
      </c>
      <c r="G961" s="375">
        <f>G960+Bank3[[#This Row],[Money in/ (Money out)]]</f>
        <v>0</v>
      </c>
      <c r="I961" s="376">
        <f>IF(OR(C961="150 Directors advances", C961="120 accounts receivable", C961="720.2 Automobile - Insurance", C961="720.3 Automobile - License", C961="870.4 Rent - Insurance", C961="870.6 Rent - Property Tax", C961="870.7 Rent - Homeoffice", C961="870.9 Rent - Water"),
   0,
   IF(Dashboard!$F$5="Quick",
      IF(OR(C961="190 Automobile",C961="200 computer hardware",C961="210 Computer software",C961="220 Quickbooks software",C961="230 Office equipment",C961="240 Office furniture"),
         E961-(E961/(1+Dashboard!$F$4)),
         0
      ),
      IF(C961="750 Business promotion",
         E961-(E961/(1+4.793/100)),
         E961-(E961/(1+Dashboard!$F$4))
      )
   )
)</f>
        <v>0</v>
      </c>
      <c r="J961" s="26">
        <f>Bank3[[#This Row],[Money in/ (Money out)]]-Bank3[[#This Row],[GST/HST]]</f>
        <v>0</v>
      </c>
      <c r="L961" s="23">
        <f t="shared" si="29"/>
        <v>0</v>
      </c>
    </row>
    <row r="962" spans="4:12" x14ac:dyDescent="0.2">
      <c r="D962" s="397">
        <f>_xlfn.XLOOKUP(C:C,Table1[for Import to Bank Register dropdown],Table1[for Pivot],0,0,1)</f>
        <v>0</v>
      </c>
      <c r="E962" s="403"/>
      <c r="F962" s="146">
        <f t="shared" si="28"/>
        <v>3333333</v>
      </c>
      <c r="G962" s="375">
        <f>G961+Bank3[[#This Row],[Money in/ (Money out)]]</f>
        <v>0</v>
      </c>
      <c r="I962" s="376">
        <f>IF(OR(C962="150 Directors advances", C962="120 accounts receivable", C962="720.2 Automobile - Insurance", C962="720.3 Automobile - License", C962="870.4 Rent - Insurance", C962="870.6 Rent - Property Tax", C962="870.7 Rent - Homeoffice", C962="870.9 Rent - Water"),
   0,
   IF(Dashboard!$F$5="Quick",
      IF(OR(C962="190 Automobile",C962="200 computer hardware",C962="210 Computer software",C962="220 Quickbooks software",C962="230 Office equipment",C962="240 Office furniture"),
         E962-(E962/(1+Dashboard!$F$4)),
         0
      ),
      IF(C962="750 Business promotion",
         E962-(E962/(1+4.793/100)),
         E962-(E962/(1+Dashboard!$F$4))
      )
   )
)</f>
        <v>0</v>
      </c>
      <c r="J962" s="26">
        <f>Bank3[[#This Row],[Money in/ (Money out)]]-Bank3[[#This Row],[GST/HST]]</f>
        <v>0</v>
      </c>
      <c r="L962" s="23">
        <f t="shared" si="29"/>
        <v>0</v>
      </c>
    </row>
    <row r="963" spans="4:12" x14ac:dyDescent="0.2">
      <c r="D963" s="397">
        <f>_xlfn.XLOOKUP(C:C,Table1[for Import to Bank Register dropdown],Table1[for Pivot],0,0,1)</f>
        <v>0</v>
      </c>
      <c r="E963" s="403"/>
      <c r="F963" s="146">
        <f t="shared" si="28"/>
        <v>3333333</v>
      </c>
      <c r="G963" s="375">
        <f>G962+Bank3[[#This Row],[Money in/ (Money out)]]</f>
        <v>0</v>
      </c>
      <c r="I963" s="376">
        <f>IF(OR(C963="150 Directors advances", C963="120 accounts receivable", C963="720.2 Automobile - Insurance", C963="720.3 Automobile - License", C963="870.4 Rent - Insurance", C963="870.6 Rent - Property Tax", C963="870.7 Rent - Homeoffice", C963="870.9 Rent - Water"),
   0,
   IF(Dashboard!$F$5="Quick",
      IF(OR(C963="190 Automobile",C963="200 computer hardware",C963="210 Computer software",C963="220 Quickbooks software",C963="230 Office equipment",C963="240 Office furniture"),
         E963-(E963/(1+Dashboard!$F$4)),
         0
      ),
      IF(C963="750 Business promotion",
         E963-(E963/(1+4.793/100)),
         E963-(E963/(1+Dashboard!$F$4))
      )
   )
)</f>
        <v>0</v>
      </c>
      <c r="J963" s="26">
        <f>Bank3[[#This Row],[Money in/ (Money out)]]-Bank3[[#This Row],[GST/HST]]</f>
        <v>0</v>
      </c>
      <c r="L963" s="23">
        <f t="shared" si="29"/>
        <v>0</v>
      </c>
    </row>
    <row r="964" spans="4:12" x14ac:dyDescent="0.2">
      <c r="D964" s="397">
        <f>_xlfn.XLOOKUP(C:C,Table1[for Import to Bank Register dropdown],Table1[for Pivot],0,0,1)</f>
        <v>0</v>
      </c>
      <c r="E964" s="403"/>
      <c r="F964" s="146">
        <f t="shared" si="28"/>
        <v>3333333</v>
      </c>
      <c r="G964" s="375">
        <f>G963+Bank3[[#This Row],[Money in/ (Money out)]]</f>
        <v>0</v>
      </c>
      <c r="I964" s="376">
        <f>IF(OR(C964="150 Directors advances", C964="120 accounts receivable", C964="720.2 Automobile - Insurance", C964="720.3 Automobile - License", C964="870.4 Rent - Insurance", C964="870.6 Rent - Property Tax", C964="870.7 Rent - Homeoffice", C964="870.9 Rent - Water"),
   0,
   IF(Dashboard!$F$5="Quick",
      IF(OR(C964="190 Automobile",C964="200 computer hardware",C964="210 Computer software",C964="220 Quickbooks software",C964="230 Office equipment",C964="240 Office furniture"),
         E964-(E964/(1+Dashboard!$F$4)),
         0
      ),
      IF(C964="750 Business promotion",
         E964-(E964/(1+4.793/100)),
         E964-(E964/(1+Dashboard!$F$4))
      )
   )
)</f>
        <v>0</v>
      </c>
      <c r="J964" s="26">
        <f>Bank3[[#This Row],[Money in/ (Money out)]]-Bank3[[#This Row],[GST/HST]]</f>
        <v>0</v>
      </c>
      <c r="L964" s="23">
        <f t="shared" si="29"/>
        <v>0</v>
      </c>
    </row>
    <row r="965" spans="4:12" x14ac:dyDescent="0.2">
      <c r="D965" s="397">
        <f>_xlfn.XLOOKUP(C:C,Table1[for Import to Bank Register dropdown],Table1[for Pivot],0,0,1)</f>
        <v>0</v>
      </c>
      <c r="E965" s="403"/>
      <c r="F965" s="146">
        <f t="shared" si="28"/>
        <v>3333333</v>
      </c>
      <c r="G965" s="375">
        <f>G964+Bank3[[#This Row],[Money in/ (Money out)]]</f>
        <v>0</v>
      </c>
      <c r="I965" s="376">
        <f>IF(OR(C965="150 Directors advances", C965="120 accounts receivable", C965="720.2 Automobile - Insurance", C965="720.3 Automobile - License", C965="870.4 Rent - Insurance", C965="870.6 Rent - Property Tax", C965="870.7 Rent - Homeoffice", C965="870.9 Rent - Water"),
   0,
   IF(Dashboard!$F$5="Quick",
      IF(OR(C965="190 Automobile",C965="200 computer hardware",C965="210 Computer software",C965="220 Quickbooks software",C965="230 Office equipment",C965="240 Office furniture"),
         E965-(E965/(1+Dashboard!$F$4)),
         0
      ),
      IF(C965="750 Business promotion",
         E965-(E965/(1+4.793/100)),
         E965-(E965/(1+Dashboard!$F$4))
      )
   )
)</f>
        <v>0</v>
      </c>
      <c r="J965" s="26">
        <f>Bank3[[#This Row],[Money in/ (Money out)]]-Bank3[[#This Row],[GST/HST]]</f>
        <v>0</v>
      </c>
      <c r="L965" s="23">
        <f t="shared" si="29"/>
        <v>0</v>
      </c>
    </row>
    <row r="966" spans="4:12" x14ac:dyDescent="0.2">
      <c r="D966" s="397">
        <f>_xlfn.XLOOKUP(C:C,Table1[for Import to Bank Register dropdown],Table1[for Pivot],0,0,1)</f>
        <v>0</v>
      </c>
      <c r="E966" s="403"/>
      <c r="F966" s="146">
        <f t="shared" ref="F966:F1029" si="30">$E$2</f>
        <v>3333333</v>
      </c>
      <c r="G966" s="375">
        <f>G965+Bank3[[#This Row],[Money in/ (Money out)]]</f>
        <v>0</v>
      </c>
      <c r="I966" s="376">
        <f>IF(OR(C966="150 Directors advances", C966="120 accounts receivable", C966="720.2 Automobile - Insurance", C966="720.3 Automobile - License", C966="870.4 Rent - Insurance", C966="870.6 Rent - Property Tax", C966="870.7 Rent - Homeoffice", C966="870.9 Rent - Water"),
   0,
   IF(Dashboard!$F$5="Quick",
      IF(OR(C966="190 Automobile",C966="200 computer hardware",C966="210 Computer software",C966="220 Quickbooks software",C966="230 Office equipment",C966="240 Office furniture"),
         E966-(E966/(1+Dashboard!$F$4)),
         0
      ),
      IF(C966="750 Business promotion",
         E966-(E966/(1+4.793/100)),
         E966-(E966/(1+Dashboard!$F$4))
      )
   )
)</f>
        <v>0</v>
      </c>
      <c r="J966" s="26">
        <f>Bank3[[#This Row],[Money in/ (Money out)]]-Bank3[[#This Row],[GST/HST]]</f>
        <v>0</v>
      </c>
      <c r="L966" s="23">
        <f t="shared" si="29"/>
        <v>0</v>
      </c>
    </row>
    <row r="967" spans="4:12" x14ac:dyDescent="0.2">
      <c r="D967" s="397">
        <f>_xlfn.XLOOKUP(C:C,Table1[for Import to Bank Register dropdown],Table1[for Pivot],0,0,1)</f>
        <v>0</v>
      </c>
      <c r="E967" s="403"/>
      <c r="F967" s="146">
        <f t="shared" si="30"/>
        <v>3333333</v>
      </c>
      <c r="G967" s="375">
        <f>G966+Bank3[[#This Row],[Money in/ (Money out)]]</f>
        <v>0</v>
      </c>
      <c r="I967" s="376">
        <f>IF(OR(C967="150 Directors advances", C967="120 accounts receivable", C967="720.2 Automobile - Insurance", C967="720.3 Automobile - License", C967="870.4 Rent - Insurance", C967="870.6 Rent - Property Tax", C967="870.7 Rent - Homeoffice", C967="870.9 Rent - Water"),
   0,
   IF(Dashboard!$F$5="Quick",
      IF(OR(C967="190 Automobile",C967="200 computer hardware",C967="210 Computer software",C967="220 Quickbooks software",C967="230 Office equipment",C967="240 Office furniture"),
         E967-(E967/(1+Dashboard!$F$4)),
         0
      ),
      IF(C967="750 Business promotion",
         E967-(E967/(1+4.793/100)),
         E967-(E967/(1+Dashboard!$F$4))
      )
   )
)</f>
        <v>0</v>
      </c>
      <c r="J967" s="26">
        <f>Bank3[[#This Row],[Money in/ (Money out)]]-Bank3[[#This Row],[GST/HST]]</f>
        <v>0</v>
      </c>
      <c r="L967" s="23">
        <f t="shared" ref="L967:L1030" si="31">$L$3</f>
        <v>0</v>
      </c>
    </row>
    <row r="968" spans="4:12" x14ac:dyDescent="0.2">
      <c r="D968" s="397">
        <f>_xlfn.XLOOKUP(C:C,Table1[for Import to Bank Register dropdown],Table1[for Pivot],0,0,1)</f>
        <v>0</v>
      </c>
      <c r="E968" s="403"/>
      <c r="F968" s="146">
        <f t="shared" si="30"/>
        <v>3333333</v>
      </c>
      <c r="G968" s="375">
        <f>G967+Bank3[[#This Row],[Money in/ (Money out)]]</f>
        <v>0</v>
      </c>
      <c r="I968" s="376">
        <f>IF(OR(C968="150 Directors advances", C968="120 accounts receivable", C968="720.2 Automobile - Insurance", C968="720.3 Automobile - License", C968="870.4 Rent - Insurance", C968="870.6 Rent - Property Tax", C968="870.7 Rent - Homeoffice", C968="870.9 Rent - Water"),
   0,
   IF(Dashboard!$F$5="Quick",
      IF(OR(C968="190 Automobile",C968="200 computer hardware",C968="210 Computer software",C968="220 Quickbooks software",C968="230 Office equipment",C968="240 Office furniture"),
         E968-(E968/(1+Dashboard!$F$4)),
         0
      ),
      IF(C968="750 Business promotion",
         E968-(E968/(1+4.793/100)),
         E968-(E968/(1+Dashboard!$F$4))
      )
   )
)</f>
        <v>0</v>
      </c>
      <c r="J968" s="26">
        <f>Bank3[[#This Row],[Money in/ (Money out)]]-Bank3[[#This Row],[GST/HST]]</f>
        <v>0</v>
      </c>
      <c r="L968" s="23">
        <f t="shared" si="31"/>
        <v>0</v>
      </c>
    </row>
    <row r="969" spans="4:12" x14ac:dyDescent="0.2">
      <c r="D969" s="397">
        <f>_xlfn.XLOOKUP(C:C,Table1[for Import to Bank Register dropdown],Table1[for Pivot],0,0,1)</f>
        <v>0</v>
      </c>
      <c r="E969" s="403"/>
      <c r="F969" s="146">
        <f t="shared" si="30"/>
        <v>3333333</v>
      </c>
      <c r="G969" s="375">
        <f>G968+Bank3[[#This Row],[Money in/ (Money out)]]</f>
        <v>0</v>
      </c>
      <c r="I969" s="376">
        <f>IF(OR(C969="150 Directors advances", C969="120 accounts receivable", C969="720.2 Automobile - Insurance", C969="720.3 Automobile - License", C969="870.4 Rent - Insurance", C969="870.6 Rent - Property Tax", C969="870.7 Rent - Homeoffice", C969="870.9 Rent - Water"),
   0,
   IF(Dashboard!$F$5="Quick",
      IF(OR(C969="190 Automobile",C969="200 computer hardware",C969="210 Computer software",C969="220 Quickbooks software",C969="230 Office equipment",C969="240 Office furniture"),
         E969-(E969/(1+Dashboard!$F$4)),
         0
      ),
      IF(C969="750 Business promotion",
         E969-(E969/(1+4.793/100)),
         E969-(E969/(1+Dashboard!$F$4))
      )
   )
)</f>
        <v>0</v>
      </c>
      <c r="J969" s="26">
        <f>Bank3[[#This Row],[Money in/ (Money out)]]-Bank3[[#This Row],[GST/HST]]</f>
        <v>0</v>
      </c>
      <c r="L969" s="23">
        <f t="shared" si="31"/>
        <v>0</v>
      </c>
    </row>
    <row r="970" spans="4:12" x14ac:dyDescent="0.2">
      <c r="D970" s="397">
        <f>_xlfn.XLOOKUP(C:C,Table1[for Import to Bank Register dropdown],Table1[for Pivot],0,0,1)</f>
        <v>0</v>
      </c>
      <c r="E970" s="403"/>
      <c r="F970" s="146">
        <f t="shared" si="30"/>
        <v>3333333</v>
      </c>
      <c r="G970" s="375">
        <f>G969+Bank3[[#This Row],[Money in/ (Money out)]]</f>
        <v>0</v>
      </c>
      <c r="I970" s="376">
        <f>IF(OR(C970="150 Directors advances", C970="120 accounts receivable", C970="720.2 Automobile - Insurance", C970="720.3 Automobile - License", C970="870.4 Rent - Insurance", C970="870.6 Rent - Property Tax", C970="870.7 Rent - Homeoffice", C970="870.9 Rent - Water"),
   0,
   IF(Dashboard!$F$5="Quick",
      IF(OR(C970="190 Automobile",C970="200 computer hardware",C970="210 Computer software",C970="220 Quickbooks software",C970="230 Office equipment",C970="240 Office furniture"),
         E970-(E970/(1+Dashboard!$F$4)),
         0
      ),
      IF(C970="750 Business promotion",
         E970-(E970/(1+4.793/100)),
         E970-(E970/(1+Dashboard!$F$4))
      )
   )
)</f>
        <v>0</v>
      </c>
      <c r="J970" s="26">
        <f>Bank3[[#This Row],[Money in/ (Money out)]]-Bank3[[#This Row],[GST/HST]]</f>
        <v>0</v>
      </c>
      <c r="L970" s="23">
        <f t="shared" si="31"/>
        <v>0</v>
      </c>
    </row>
    <row r="971" spans="4:12" x14ac:dyDescent="0.2">
      <c r="D971" s="397">
        <f>_xlfn.XLOOKUP(C:C,Table1[for Import to Bank Register dropdown],Table1[for Pivot],0,0,1)</f>
        <v>0</v>
      </c>
      <c r="E971" s="403"/>
      <c r="F971" s="146">
        <f t="shared" si="30"/>
        <v>3333333</v>
      </c>
      <c r="G971" s="375">
        <f>G970+Bank3[[#This Row],[Money in/ (Money out)]]</f>
        <v>0</v>
      </c>
      <c r="I971" s="376">
        <f>IF(OR(C971="150 Directors advances", C971="120 accounts receivable", C971="720.2 Automobile - Insurance", C971="720.3 Automobile - License", C971="870.4 Rent - Insurance", C971="870.6 Rent - Property Tax", C971="870.7 Rent - Homeoffice", C971="870.9 Rent - Water"),
   0,
   IF(Dashboard!$F$5="Quick",
      IF(OR(C971="190 Automobile",C971="200 computer hardware",C971="210 Computer software",C971="220 Quickbooks software",C971="230 Office equipment",C971="240 Office furniture"),
         E971-(E971/(1+Dashboard!$F$4)),
         0
      ),
      IF(C971="750 Business promotion",
         E971-(E971/(1+4.793/100)),
         E971-(E971/(1+Dashboard!$F$4))
      )
   )
)</f>
        <v>0</v>
      </c>
      <c r="J971" s="26">
        <f>Bank3[[#This Row],[Money in/ (Money out)]]-Bank3[[#This Row],[GST/HST]]</f>
        <v>0</v>
      </c>
      <c r="L971" s="23">
        <f t="shared" si="31"/>
        <v>0</v>
      </c>
    </row>
    <row r="972" spans="4:12" x14ac:dyDescent="0.2">
      <c r="D972" s="397">
        <f>_xlfn.XLOOKUP(C:C,Table1[for Import to Bank Register dropdown],Table1[for Pivot],0,0,1)</f>
        <v>0</v>
      </c>
      <c r="E972" s="403"/>
      <c r="F972" s="146">
        <f t="shared" si="30"/>
        <v>3333333</v>
      </c>
      <c r="G972" s="375">
        <f>G971+Bank3[[#This Row],[Money in/ (Money out)]]</f>
        <v>0</v>
      </c>
      <c r="I972" s="376">
        <f>IF(OR(C972="150 Directors advances", C972="120 accounts receivable", C972="720.2 Automobile - Insurance", C972="720.3 Automobile - License", C972="870.4 Rent - Insurance", C972="870.6 Rent - Property Tax", C972="870.7 Rent - Homeoffice", C972="870.9 Rent - Water"),
   0,
   IF(Dashboard!$F$5="Quick",
      IF(OR(C972="190 Automobile",C972="200 computer hardware",C972="210 Computer software",C972="220 Quickbooks software",C972="230 Office equipment",C972="240 Office furniture"),
         E972-(E972/(1+Dashboard!$F$4)),
         0
      ),
      IF(C972="750 Business promotion",
         E972-(E972/(1+4.793/100)),
         E972-(E972/(1+Dashboard!$F$4))
      )
   )
)</f>
        <v>0</v>
      </c>
      <c r="J972" s="26">
        <f>Bank3[[#This Row],[Money in/ (Money out)]]-Bank3[[#This Row],[GST/HST]]</f>
        <v>0</v>
      </c>
      <c r="L972" s="23">
        <f t="shared" si="31"/>
        <v>0</v>
      </c>
    </row>
    <row r="973" spans="4:12" x14ac:dyDescent="0.2">
      <c r="D973" s="397">
        <f>_xlfn.XLOOKUP(C:C,Table1[for Import to Bank Register dropdown],Table1[for Pivot],0,0,1)</f>
        <v>0</v>
      </c>
      <c r="E973" s="403"/>
      <c r="F973" s="146">
        <f t="shared" si="30"/>
        <v>3333333</v>
      </c>
      <c r="G973" s="375">
        <f>G972+Bank3[[#This Row],[Money in/ (Money out)]]</f>
        <v>0</v>
      </c>
      <c r="I973" s="376">
        <f>IF(OR(C973="150 Directors advances", C973="120 accounts receivable", C973="720.2 Automobile - Insurance", C973="720.3 Automobile - License", C973="870.4 Rent - Insurance", C973="870.6 Rent - Property Tax", C973="870.7 Rent - Homeoffice", C973="870.9 Rent - Water"),
   0,
   IF(Dashboard!$F$5="Quick",
      IF(OR(C973="190 Automobile",C973="200 computer hardware",C973="210 Computer software",C973="220 Quickbooks software",C973="230 Office equipment",C973="240 Office furniture"),
         E973-(E973/(1+Dashboard!$F$4)),
         0
      ),
      IF(C973="750 Business promotion",
         E973-(E973/(1+4.793/100)),
         E973-(E973/(1+Dashboard!$F$4))
      )
   )
)</f>
        <v>0</v>
      </c>
      <c r="J973" s="26">
        <f>Bank3[[#This Row],[Money in/ (Money out)]]-Bank3[[#This Row],[GST/HST]]</f>
        <v>0</v>
      </c>
      <c r="L973" s="23">
        <f t="shared" si="31"/>
        <v>0</v>
      </c>
    </row>
    <row r="974" spans="4:12" x14ac:dyDescent="0.2">
      <c r="D974" s="397">
        <f>_xlfn.XLOOKUP(C:C,Table1[for Import to Bank Register dropdown],Table1[for Pivot],0,0,1)</f>
        <v>0</v>
      </c>
      <c r="E974" s="403"/>
      <c r="F974" s="146">
        <f t="shared" si="30"/>
        <v>3333333</v>
      </c>
      <c r="G974" s="375">
        <f>G973+Bank3[[#This Row],[Money in/ (Money out)]]</f>
        <v>0</v>
      </c>
      <c r="I974" s="376">
        <f>IF(OR(C974="150 Directors advances", C974="120 accounts receivable", C974="720.2 Automobile - Insurance", C974="720.3 Automobile - License", C974="870.4 Rent - Insurance", C974="870.6 Rent - Property Tax", C974="870.7 Rent - Homeoffice", C974="870.9 Rent - Water"),
   0,
   IF(Dashboard!$F$5="Quick",
      IF(OR(C974="190 Automobile",C974="200 computer hardware",C974="210 Computer software",C974="220 Quickbooks software",C974="230 Office equipment",C974="240 Office furniture"),
         E974-(E974/(1+Dashboard!$F$4)),
         0
      ),
      IF(C974="750 Business promotion",
         E974-(E974/(1+4.793/100)),
         E974-(E974/(1+Dashboard!$F$4))
      )
   )
)</f>
        <v>0</v>
      </c>
      <c r="J974" s="26">
        <f>Bank3[[#This Row],[Money in/ (Money out)]]-Bank3[[#This Row],[GST/HST]]</f>
        <v>0</v>
      </c>
      <c r="L974" s="23">
        <f t="shared" si="31"/>
        <v>0</v>
      </c>
    </row>
    <row r="975" spans="4:12" x14ac:dyDescent="0.2">
      <c r="D975" s="397">
        <f>_xlfn.XLOOKUP(C:C,Table1[for Import to Bank Register dropdown],Table1[for Pivot],0,0,1)</f>
        <v>0</v>
      </c>
      <c r="E975" s="403"/>
      <c r="F975" s="146">
        <f t="shared" si="30"/>
        <v>3333333</v>
      </c>
      <c r="G975" s="375">
        <f>G974+Bank3[[#This Row],[Money in/ (Money out)]]</f>
        <v>0</v>
      </c>
      <c r="I975" s="376">
        <f>IF(OR(C975="150 Directors advances", C975="120 accounts receivable", C975="720.2 Automobile - Insurance", C975="720.3 Automobile - License", C975="870.4 Rent - Insurance", C975="870.6 Rent - Property Tax", C975="870.7 Rent - Homeoffice", C975="870.9 Rent - Water"),
   0,
   IF(Dashboard!$F$5="Quick",
      IF(OR(C975="190 Automobile",C975="200 computer hardware",C975="210 Computer software",C975="220 Quickbooks software",C975="230 Office equipment",C975="240 Office furniture"),
         E975-(E975/(1+Dashboard!$F$4)),
         0
      ),
      IF(C975="750 Business promotion",
         E975-(E975/(1+4.793/100)),
         E975-(E975/(1+Dashboard!$F$4))
      )
   )
)</f>
        <v>0</v>
      </c>
      <c r="J975" s="26">
        <f>Bank3[[#This Row],[Money in/ (Money out)]]-Bank3[[#This Row],[GST/HST]]</f>
        <v>0</v>
      </c>
      <c r="L975" s="23">
        <f t="shared" si="31"/>
        <v>0</v>
      </c>
    </row>
    <row r="976" spans="4:12" x14ac:dyDescent="0.2">
      <c r="D976" s="397">
        <f>_xlfn.XLOOKUP(C:C,Table1[for Import to Bank Register dropdown],Table1[for Pivot],0,0,1)</f>
        <v>0</v>
      </c>
      <c r="E976" s="403"/>
      <c r="F976" s="146">
        <f t="shared" si="30"/>
        <v>3333333</v>
      </c>
      <c r="G976" s="375">
        <f>G975+Bank3[[#This Row],[Money in/ (Money out)]]</f>
        <v>0</v>
      </c>
      <c r="I976" s="376">
        <f>IF(OR(C976="150 Directors advances", C976="120 accounts receivable", C976="720.2 Automobile - Insurance", C976="720.3 Automobile - License", C976="870.4 Rent - Insurance", C976="870.6 Rent - Property Tax", C976="870.7 Rent - Homeoffice", C976="870.9 Rent - Water"),
   0,
   IF(Dashboard!$F$5="Quick",
      IF(OR(C976="190 Automobile",C976="200 computer hardware",C976="210 Computer software",C976="220 Quickbooks software",C976="230 Office equipment",C976="240 Office furniture"),
         E976-(E976/(1+Dashboard!$F$4)),
         0
      ),
      IF(C976="750 Business promotion",
         E976-(E976/(1+4.793/100)),
         E976-(E976/(1+Dashboard!$F$4))
      )
   )
)</f>
        <v>0</v>
      </c>
      <c r="J976" s="26">
        <f>Bank3[[#This Row],[Money in/ (Money out)]]-Bank3[[#This Row],[GST/HST]]</f>
        <v>0</v>
      </c>
      <c r="L976" s="23">
        <f t="shared" si="31"/>
        <v>0</v>
      </c>
    </row>
    <row r="977" spans="4:12" x14ac:dyDescent="0.2">
      <c r="D977" s="397">
        <f>_xlfn.XLOOKUP(C:C,Table1[for Import to Bank Register dropdown],Table1[for Pivot],0,0,1)</f>
        <v>0</v>
      </c>
      <c r="E977" s="403"/>
      <c r="F977" s="146">
        <f t="shared" si="30"/>
        <v>3333333</v>
      </c>
      <c r="G977" s="375">
        <f>G976+Bank3[[#This Row],[Money in/ (Money out)]]</f>
        <v>0</v>
      </c>
      <c r="I977" s="376">
        <f>IF(OR(C977="150 Directors advances", C977="120 accounts receivable", C977="720.2 Automobile - Insurance", C977="720.3 Automobile - License", C977="870.4 Rent - Insurance", C977="870.6 Rent - Property Tax", C977="870.7 Rent - Homeoffice", C977="870.9 Rent - Water"),
   0,
   IF(Dashboard!$F$5="Quick",
      IF(OR(C977="190 Automobile",C977="200 computer hardware",C977="210 Computer software",C977="220 Quickbooks software",C977="230 Office equipment",C977="240 Office furniture"),
         E977-(E977/(1+Dashboard!$F$4)),
         0
      ),
      IF(C977="750 Business promotion",
         E977-(E977/(1+4.793/100)),
         E977-(E977/(1+Dashboard!$F$4))
      )
   )
)</f>
        <v>0</v>
      </c>
      <c r="J977" s="26">
        <f>Bank3[[#This Row],[Money in/ (Money out)]]-Bank3[[#This Row],[GST/HST]]</f>
        <v>0</v>
      </c>
      <c r="L977" s="23">
        <f t="shared" si="31"/>
        <v>0</v>
      </c>
    </row>
    <row r="978" spans="4:12" x14ac:dyDescent="0.2">
      <c r="D978" s="397">
        <f>_xlfn.XLOOKUP(C:C,Table1[for Import to Bank Register dropdown],Table1[for Pivot],0,0,1)</f>
        <v>0</v>
      </c>
      <c r="E978" s="403"/>
      <c r="F978" s="146">
        <f t="shared" si="30"/>
        <v>3333333</v>
      </c>
      <c r="G978" s="375">
        <f>G977+Bank3[[#This Row],[Money in/ (Money out)]]</f>
        <v>0</v>
      </c>
      <c r="I978" s="376">
        <f>IF(OR(C978="150 Directors advances", C978="120 accounts receivable", C978="720.2 Automobile - Insurance", C978="720.3 Automobile - License", C978="870.4 Rent - Insurance", C978="870.6 Rent - Property Tax", C978="870.7 Rent - Homeoffice", C978="870.9 Rent - Water"),
   0,
   IF(Dashboard!$F$5="Quick",
      IF(OR(C978="190 Automobile",C978="200 computer hardware",C978="210 Computer software",C978="220 Quickbooks software",C978="230 Office equipment",C978="240 Office furniture"),
         E978-(E978/(1+Dashboard!$F$4)),
         0
      ),
      IF(C978="750 Business promotion",
         E978-(E978/(1+4.793/100)),
         E978-(E978/(1+Dashboard!$F$4))
      )
   )
)</f>
        <v>0</v>
      </c>
      <c r="J978" s="26">
        <f>Bank3[[#This Row],[Money in/ (Money out)]]-Bank3[[#This Row],[GST/HST]]</f>
        <v>0</v>
      </c>
      <c r="L978" s="23">
        <f t="shared" si="31"/>
        <v>0</v>
      </c>
    </row>
    <row r="979" spans="4:12" x14ac:dyDescent="0.2">
      <c r="D979" s="397">
        <f>_xlfn.XLOOKUP(C:C,Table1[for Import to Bank Register dropdown],Table1[for Pivot],0,0,1)</f>
        <v>0</v>
      </c>
      <c r="E979" s="403"/>
      <c r="F979" s="146">
        <f t="shared" si="30"/>
        <v>3333333</v>
      </c>
      <c r="G979" s="375">
        <f>G978+Bank3[[#This Row],[Money in/ (Money out)]]</f>
        <v>0</v>
      </c>
      <c r="I979" s="376">
        <f>IF(OR(C979="150 Directors advances", C979="120 accounts receivable", C979="720.2 Automobile - Insurance", C979="720.3 Automobile - License", C979="870.4 Rent - Insurance", C979="870.6 Rent - Property Tax", C979="870.7 Rent - Homeoffice", C979="870.9 Rent - Water"),
   0,
   IF(Dashboard!$F$5="Quick",
      IF(OR(C979="190 Automobile",C979="200 computer hardware",C979="210 Computer software",C979="220 Quickbooks software",C979="230 Office equipment",C979="240 Office furniture"),
         E979-(E979/(1+Dashboard!$F$4)),
         0
      ),
      IF(C979="750 Business promotion",
         E979-(E979/(1+4.793/100)),
         E979-(E979/(1+Dashboard!$F$4))
      )
   )
)</f>
        <v>0</v>
      </c>
      <c r="J979" s="26">
        <f>Bank3[[#This Row],[Money in/ (Money out)]]-Bank3[[#This Row],[GST/HST]]</f>
        <v>0</v>
      </c>
      <c r="L979" s="23">
        <f t="shared" si="31"/>
        <v>0</v>
      </c>
    </row>
    <row r="980" spans="4:12" x14ac:dyDescent="0.2">
      <c r="D980" s="397">
        <f>_xlfn.XLOOKUP(C:C,Table1[for Import to Bank Register dropdown],Table1[for Pivot],0,0,1)</f>
        <v>0</v>
      </c>
      <c r="E980" s="403"/>
      <c r="F980" s="146">
        <f t="shared" si="30"/>
        <v>3333333</v>
      </c>
      <c r="G980" s="375">
        <f>G979+Bank3[[#This Row],[Money in/ (Money out)]]</f>
        <v>0</v>
      </c>
      <c r="I980" s="376">
        <f>IF(OR(C980="150 Directors advances", C980="120 accounts receivable", C980="720.2 Automobile - Insurance", C980="720.3 Automobile - License", C980="870.4 Rent - Insurance", C980="870.6 Rent - Property Tax", C980="870.7 Rent - Homeoffice", C980="870.9 Rent - Water"),
   0,
   IF(Dashboard!$F$5="Quick",
      IF(OR(C980="190 Automobile",C980="200 computer hardware",C980="210 Computer software",C980="220 Quickbooks software",C980="230 Office equipment",C980="240 Office furniture"),
         E980-(E980/(1+Dashboard!$F$4)),
         0
      ),
      IF(C980="750 Business promotion",
         E980-(E980/(1+4.793/100)),
         E980-(E980/(1+Dashboard!$F$4))
      )
   )
)</f>
        <v>0</v>
      </c>
      <c r="J980" s="26">
        <f>Bank3[[#This Row],[Money in/ (Money out)]]-Bank3[[#This Row],[GST/HST]]</f>
        <v>0</v>
      </c>
      <c r="L980" s="23">
        <f t="shared" si="31"/>
        <v>0</v>
      </c>
    </row>
    <row r="981" spans="4:12" x14ac:dyDescent="0.2">
      <c r="D981" s="397">
        <f>_xlfn.XLOOKUP(C:C,Table1[for Import to Bank Register dropdown],Table1[for Pivot],0,0,1)</f>
        <v>0</v>
      </c>
      <c r="E981" s="403"/>
      <c r="F981" s="146">
        <f t="shared" si="30"/>
        <v>3333333</v>
      </c>
      <c r="G981" s="375">
        <f>G980+Bank3[[#This Row],[Money in/ (Money out)]]</f>
        <v>0</v>
      </c>
      <c r="I981" s="376">
        <f>IF(OR(C981="150 Directors advances", C981="120 accounts receivable", C981="720.2 Automobile - Insurance", C981="720.3 Automobile - License", C981="870.4 Rent - Insurance", C981="870.6 Rent - Property Tax", C981="870.7 Rent - Homeoffice", C981="870.9 Rent - Water"),
   0,
   IF(Dashboard!$F$5="Quick",
      IF(OR(C981="190 Automobile",C981="200 computer hardware",C981="210 Computer software",C981="220 Quickbooks software",C981="230 Office equipment",C981="240 Office furniture"),
         E981-(E981/(1+Dashboard!$F$4)),
         0
      ),
      IF(C981="750 Business promotion",
         E981-(E981/(1+4.793/100)),
         E981-(E981/(1+Dashboard!$F$4))
      )
   )
)</f>
        <v>0</v>
      </c>
      <c r="J981" s="26">
        <f>Bank3[[#This Row],[Money in/ (Money out)]]-Bank3[[#This Row],[GST/HST]]</f>
        <v>0</v>
      </c>
      <c r="L981" s="23">
        <f t="shared" si="31"/>
        <v>0</v>
      </c>
    </row>
    <row r="982" spans="4:12" x14ac:dyDescent="0.2">
      <c r="D982" s="397">
        <f>_xlfn.XLOOKUP(C:C,Table1[for Import to Bank Register dropdown],Table1[for Pivot],0,0,1)</f>
        <v>0</v>
      </c>
      <c r="E982" s="403"/>
      <c r="F982" s="146">
        <f t="shared" si="30"/>
        <v>3333333</v>
      </c>
      <c r="G982" s="375">
        <f>G981+Bank3[[#This Row],[Money in/ (Money out)]]</f>
        <v>0</v>
      </c>
      <c r="I982" s="376">
        <f>IF(OR(C982="150 Directors advances", C982="120 accounts receivable", C982="720.2 Automobile - Insurance", C982="720.3 Automobile - License", C982="870.4 Rent - Insurance", C982="870.6 Rent - Property Tax", C982="870.7 Rent - Homeoffice", C982="870.9 Rent - Water"),
   0,
   IF(Dashboard!$F$5="Quick",
      IF(OR(C982="190 Automobile",C982="200 computer hardware",C982="210 Computer software",C982="220 Quickbooks software",C982="230 Office equipment",C982="240 Office furniture"),
         E982-(E982/(1+Dashboard!$F$4)),
         0
      ),
      IF(C982="750 Business promotion",
         E982-(E982/(1+4.793/100)),
         E982-(E982/(1+Dashboard!$F$4))
      )
   )
)</f>
        <v>0</v>
      </c>
      <c r="J982" s="26">
        <f>Bank3[[#This Row],[Money in/ (Money out)]]-Bank3[[#This Row],[GST/HST]]</f>
        <v>0</v>
      </c>
      <c r="L982" s="23">
        <f t="shared" si="31"/>
        <v>0</v>
      </c>
    </row>
    <row r="983" spans="4:12" x14ac:dyDescent="0.2">
      <c r="D983" s="397">
        <f>_xlfn.XLOOKUP(C:C,Table1[for Import to Bank Register dropdown],Table1[for Pivot],0,0,1)</f>
        <v>0</v>
      </c>
      <c r="E983" s="403"/>
      <c r="F983" s="146">
        <f t="shared" si="30"/>
        <v>3333333</v>
      </c>
      <c r="G983" s="375">
        <f>G982+Bank3[[#This Row],[Money in/ (Money out)]]</f>
        <v>0</v>
      </c>
      <c r="I983" s="376">
        <f>IF(OR(C983="150 Directors advances", C983="120 accounts receivable", C983="720.2 Automobile - Insurance", C983="720.3 Automobile - License", C983="870.4 Rent - Insurance", C983="870.6 Rent - Property Tax", C983="870.7 Rent - Homeoffice", C983="870.9 Rent - Water"),
   0,
   IF(Dashboard!$F$5="Quick",
      IF(OR(C983="190 Automobile",C983="200 computer hardware",C983="210 Computer software",C983="220 Quickbooks software",C983="230 Office equipment",C983="240 Office furniture"),
         E983-(E983/(1+Dashboard!$F$4)),
         0
      ),
      IF(C983="750 Business promotion",
         E983-(E983/(1+4.793/100)),
         E983-(E983/(1+Dashboard!$F$4))
      )
   )
)</f>
        <v>0</v>
      </c>
      <c r="J983" s="26">
        <f>Bank3[[#This Row],[Money in/ (Money out)]]-Bank3[[#This Row],[GST/HST]]</f>
        <v>0</v>
      </c>
      <c r="L983" s="23">
        <f t="shared" si="31"/>
        <v>0</v>
      </c>
    </row>
    <row r="984" spans="4:12" x14ac:dyDescent="0.2">
      <c r="D984" s="397">
        <f>_xlfn.XLOOKUP(C:C,Table1[for Import to Bank Register dropdown],Table1[for Pivot],0,0,1)</f>
        <v>0</v>
      </c>
      <c r="E984" s="403"/>
      <c r="F984" s="146">
        <f t="shared" si="30"/>
        <v>3333333</v>
      </c>
      <c r="G984" s="375">
        <f>G983+Bank3[[#This Row],[Money in/ (Money out)]]</f>
        <v>0</v>
      </c>
      <c r="I984" s="376">
        <f>IF(OR(C984="150 Directors advances", C984="120 accounts receivable", C984="720.2 Automobile - Insurance", C984="720.3 Automobile - License", C984="870.4 Rent - Insurance", C984="870.6 Rent - Property Tax", C984="870.7 Rent - Homeoffice", C984="870.9 Rent - Water"),
   0,
   IF(Dashboard!$F$5="Quick",
      IF(OR(C984="190 Automobile",C984="200 computer hardware",C984="210 Computer software",C984="220 Quickbooks software",C984="230 Office equipment",C984="240 Office furniture"),
         E984-(E984/(1+Dashboard!$F$4)),
         0
      ),
      IF(C984="750 Business promotion",
         E984-(E984/(1+4.793/100)),
         E984-(E984/(1+Dashboard!$F$4))
      )
   )
)</f>
        <v>0</v>
      </c>
      <c r="J984" s="26">
        <f>Bank3[[#This Row],[Money in/ (Money out)]]-Bank3[[#This Row],[GST/HST]]</f>
        <v>0</v>
      </c>
      <c r="L984" s="23">
        <f t="shared" si="31"/>
        <v>0</v>
      </c>
    </row>
    <row r="985" spans="4:12" x14ac:dyDescent="0.2">
      <c r="D985" s="397">
        <f>_xlfn.XLOOKUP(C:C,Table1[for Import to Bank Register dropdown],Table1[for Pivot],0,0,1)</f>
        <v>0</v>
      </c>
      <c r="E985" s="403"/>
      <c r="F985" s="146">
        <f t="shared" si="30"/>
        <v>3333333</v>
      </c>
      <c r="G985" s="375">
        <f>G984+Bank3[[#This Row],[Money in/ (Money out)]]</f>
        <v>0</v>
      </c>
      <c r="I985" s="376">
        <f>IF(OR(C985="150 Directors advances", C985="120 accounts receivable", C985="720.2 Automobile - Insurance", C985="720.3 Automobile - License", C985="870.4 Rent - Insurance", C985="870.6 Rent - Property Tax", C985="870.7 Rent - Homeoffice", C985="870.9 Rent - Water"),
   0,
   IF(Dashboard!$F$5="Quick",
      IF(OR(C985="190 Automobile",C985="200 computer hardware",C985="210 Computer software",C985="220 Quickbooks software",C985="230 Office equipment",C985="240 Office furniture"),
         E985-(E985/(1+Dashboard!$F$4)),
         0
      ),
      IF(C985="750 Business promotion",
         E985-(E985/(1+4.793/100)),
         E985-(E985/(1+Dashboard!$F$4))
      )
   )
)</f>
        <v>0</v>
      </c>
      <c r="J985" s="26">
        <f>Bank3[[#This Row],[Money in/ (Money out)]]-Bank3[[#This Row],[GST/HST]]</f>
        <v>0</v>
      </c>
      <c r="L985" s="23">
        <f t="shared" si="31"/>
        <v>0</v>
      </c>
    </row>
    <row r="986" spans="4:12" x14ac:dyDescent="0.2">
      <c r="D986" s="397">
        <f>_xlfn.XLOOKUP(C:C,Table1[for Import to Bank Register dropdown],Table1[for Pivot],0,0,1)</f>
        <v>0</v>
      </c>
      <c r="E986" s="403"/>
      <c r="F986" s="146">
        <f t="shared" si="30"/>
        <v>3333333</v>
      </c>
      <c r="G986" s="375">
        <f>G985+Bank3[[#This Row],[Money in/ (Money out)]]</f>
        <v>0</v>
      </c>
      <c r="I986" s="376">
        <f>IF(OR(C986="150 Directors advances", C986="120 accounts receivable", C986="720.2 Automobile - Insurance", C986="720.3 Automobile - License", C986="870.4 Rent - Insurance", C986="870.6 Rent - Property Tax", C986="870.7 Rent - Homeoffice", C986="870.9 Rent - Water"),
   0,
   IF(Dashboard!$F$5="Quick",
      IF(OR(C986="190 Automobile",C986="200 computer hardware",C986="210 Computer software",C986="220 Quickbooks software",C986="230 Office equipment",C986="240 Office furniture"),
         E986-(E986/(1+Dashboard!$F$4)),
         0
      ),
      IF(C986="750 Business promotion",
         E986-(E986/(1+4.793/100)),
         E986-(E986/(1+Dashboard!$F$4))
      )
   )
)</f>
        <v>0</v>
      </c>
      <c r="J986" s="26">
        <f>Bank3[[#This Row],[Money in/ (Money out)]]-Bank3[[#This Row],[GST/HST]]</f>
        <v>0</v>
      </c>
      <c r="L986" s="23">
        <f t="shared" si="31"/>
        <v>0</v>
      </c>
    </row>
    <row r="987" spans="4:12" x14ac:dyDescent="0.2">
      <c r="D987" s="397">
        <f>_xlfn.XLOOKUP(C:C,Table1[for Import to Bank Register dropdown],Table1[for Pivot],0,0,1)</f>
        <v>0</v>
      </c>
      <c r="E987" s="403"/>
      <c r="F987" s="146">
        <f t="shared" si="30"/>
        <v>3333333</v>
      </c>
      <c r="G987" s="375">
        <f>G986+Bank3[[#This Row],[Money in/ (Money out)]]</f>
        <v>0</v>
      </c>
      <c r="I987" s="376">
        <f>IF(OR(C987="150 Directors advances", C987="120 accounts receivable", C987="720.2 Automobile - Insurance", C987="720.3 Automobile - License", C987="870.4 Rent - Insurance", C987="870.6 Rent - Property Tax", C987="870.7 Rent - Homeoffice", C987="870.9 Rent - Water"),
   0,
   IF(Dashboard!$F$5="Quick",
      IF(OR(C987="190 Automobile",C987="200 computer hardware",C987="210 Computer software",C987="220 Quickbooks software",C987="230 Office equipment",C987="240 Office furniture"),
         E987-(E987/(1+Dashboard!$F$4)),
         0
      ),
      IF(C987="750 Business promotion",
         E987-(E987/(1+4.793/100)),
         E987-(E987/(1+Dashboard!$F$4))
      )
   )
)</f>
        <v>0</v>
      </c>
      <c r="J987" s="26">
        <f>Bank3[[#This Row],[Money in/ (Money out)]]-Bank3[[#This Row],[GST/HST]]</f>
        <v>0</v>
      </c>
      <c r="L987" s="23">
        <f t="shared" si="31"/>
        <v>0</v>
      </c>
    </row>
    <row r="988" spans="4:12" x14ac:dyDescent="0.2">
      <c r="D988" s="397">
        <f>_xlfn.XLOOKUP(C:C,Table1[for Import to Bank Register dropdown],Table1[for Pivot],0,0,1)</f>
        <v>0</v>
      </c>
      <c r="E988" s="403"/>
      <c r="F988" s="146">
        <f t="shared" si="30"/>
        <v>3333333</v>
      </c>
      <c r="G988" s="375">
        <f>G987+Bank3[[#This Row],[Money in/ (Money out)]]</f>
        <v>0</v>
      </c>
      <c r="I988" s="376">
        <f>IF(OR(C988="150 Directors advances", C988="120 accounts receivable", C988="720.2 Automobile - Insurance", C988="720.3 Automobile - License", C988="870.4 Rent - Insurance", C988="870.6 Rent - Property Tax", C988="870.7 Rent - Homeoffice", C988="870.9 Rent - Water"),
   0,
   IF(Dashboard!$F$5="Quick",
      IF(OR(C988="190 Automobile",C988="200 computer hardware",C988="210 Computer software",C988="220 Quickbooks software",C988="230 Office equipment",C988="240 Office furniture"),
         E988-(E988/(1+Dashboard!$F$4)),
         0
      ),
      IF(C988="750 Business promotion",
         E988-(E988/(1+4.793/100)),
         E988-(E988/(1+Dashboard!$F$4))
      )
   )
)</f>
        <v>0</v>
      </c>
      <c r="J988" s="26">
        <f>Bank3[[#This Row],[Money in/ (Money out)]]-Bank3[[#This Row],[GST/HST]]</f>
        <v>0</v>
      </c>
      <c r="L988" s="23">
        <f t="shared" si="31"/>
        <v>0</v>
      </c>
    </row>
    <row r="989" spans="4:12" x14ac:dyDescent="0.2">
      <c r="D989" s="397">
        <f>_xlfn.XLOOKUP(C:C,Table1[for Import to Bank Register dropdown],Table1[for Pivot],0,0,1)</f>
        <v>0</v>
      </c>
      <c r="E989" s="403"/>
      <c r="F989" s="146">
        <f t="shared" si="30"/>
        <v>3333333</v>
      </c>
      <c r="G989" s="375">
        <f>G988+Bank3[[#This Row],[Money in/ (Money out)]]</f>
        <v>0</v>
      </c>
      <c r="I989" s="376">
        <f>IF(OR(C989="150 Directors advances", C989="120 accounts receivable", C989="720.2 Automobile - Insurance", C989="720.3 Automobile - License", C989="870.4 Rent - Insurance", C989="870.6 Rent - Property Tax", C989="870.7 Rent - Homeoffice", C989="870.9 Rent - Water"),
   0,
   IF(Dashboard!$F$5="Quick",
      IF(OR(C989="190 Automobile",C989="200 computer hardware",C989="210 Computer software",C989="220 Quickbooks software",C989="230 Office equipment",C989="240 Office furniture"),
         E989-(E989/(1+Dashboard!$F$4)),
         0
      ),
      IF(C989="750 Business promotion",
         E989-(E989/(1+4.793/100)),
         E989-(E989/(1+Dashboard!$F$4))
      )
   )
)</f>
        <v>0</v>
      </c>
      <c r="J989" s="26">
        <f>Bank3[[#This Row],[Money in/ (Money out)]]-Bank3[[#This Row],[GST/HST]]</f>
        <v>0</v>
      </c>
      <c r="L989" s="23">
        <f t="shared" si="31"/>
        <v>0</v>
      </c>
    </row>
    <row r="990" spans="4:12" x14ac:dyDescent="0.2">
      <c r="D990" s="397">
        <f>_xlfn.XLOOKUP(C:C,Table1[for Import to Bank Register dropdown],Table1[for Pivot],0,0,1)</f>
        <v>0</v>
      </c>
      <c r="E990" s="403"/>
      <c r="F990" s="146">
        <f t="shared" si="30"/>
        <v>3333333</v>
      </c>
      <c r="G990" s="375">
        <f>G989+Bank3[[#This Row],[Money in/ (Money out)]]</f>
        <v>0</v>
      </c>
      <c r="I990" s="376">
        <f>IF(OR(C990="150 Directors advances", C990="120 accounts receivable", C990="720.2 Automobile - Insurance", C990="720.3 Automobile - License", C990="870.4 Rent - Insurance", C990="870.6 Rent - Property Tax", C990="870.7 Rent - Homeoffice", C990="870.9 Rent - Water"),
   0,
   IF(Dashboard!$F$5="Quick",
      IF(OR(C990="190 Automobile",C990="200 computer hardware",C990="210 Computer software",C990="220 Quickbooks software",C990="230 Office equipment",C990="240 Office furniture"),
         E990-(E990/(1+Dashboard!$F$4)),
         0
      ),
      IF(C990="750 Business promotion",
         E990-(E990/(1+4.793/100)),
         E990-(E990/(1+Dashboard!$F$4))
      )
   )
)</f>
        <v>0</v>
      </c>
      <c r="J990" s="26">
        <f>Bank3[[#This Row],[Money in/ (Money out)]]-Bank3[[#This Row],[GST/HST]]</f>
        <v>0</v>
      </c>
      <c r="L990" s="23">
        <f t="shared" si="31"/>
        <v>0</v>
      </c>
    </row>
    <row r="991" spans="4:12" x14ac:dyDescent="0.2">
      <c r="D991" s="397">
        <f>_xlfn.XLOOKUP(C:C,Table1[for Import to Bank Register dropdown],Table1[for Pivot],0,0,1)</f>
        <v>0</v>
      </c>
      <c r="E991" s="403"/>
      <c r="F991" s="146">
        <f t="shared" si="30"/>
        <v>3333333</v>
      </c>
      <c r="G991" s="375">
        <f>G990+Bank3[[#This Row],[Money in/ (Money out)]]</f>
        <v>0</v>
      </c>
      <c r="I991" s="376">
        <f>IF(OR(C991="150 Directors advances", C991="120 accounts receivable", C991="720.2 Automobile - Insurance", C991="720.3 Automobile - License", C991="870.4 Rent - Insurance", C991="870.6 Rent - Property Tax", C991="870.7 Rent - Homeoffice", C991="870.9 Rent - Water"),
   0,
   IF(Dashboard!$F$5="Quick",
      IF(OR(C991="190 Automobile",C991="200 computer hardware",C991="210 Computer software",C991="220 Quickbooks software",C991="230 Office equipment",C991="240 Office furniture"),
         E991-(E991/(1+Dashboard!$F$4)),
         0
      ),
      IF(C991="750 Business promotion",
         E991-(E991/(1+4.793/100)),
         E991-(E991/(1+Dashboard!$F$4))
      )
   )
)</f>
        <v>0</v>
      </c>
      <c r="J991" s="26">
        <f>Bank3[[#This Row],[Money in/ (Money out)]]-Bank3[[#This Row],[GST/HST]]</f>
        <v>0</v>
      </c>
      <c r="L991" s="23">
        <f t="shared" si="31"/>
        <v>0</v>
      </c>
    </row>
    <row r="992" spans="4:12" x14ac:dyDescent="0.2">
      <c r="D992" s="397">
        <f>_xlfn.XLOOKUP(C:C,Table1[for Import to Bank Register dropdown],Table1[for Pivot],0,0,1)</f>
        <v>0</v>
      </c>
      <c r="E992" s="403"/>
      <c r="F992" s="146">
        <f t="shared" si="30"/>
        <v>3333333</v>
      </c>
      <c r="G992" s="375">
        <f>G991+Bank3[[#This Row],[Money in/ (Money out)]]</f>
        <v>0</v>
      </c>
      <c r="I992" s="376">
        <f>IF(OR(C992="150 Directors advances", C992="120 accounts receivable", C992="720.2 Automobile - Insurance", C992="720.3 Automobile - License", C992="870.4 Rent - Insurance", C992="870.6 Rent - Property Tax", C992="870.7 Rent - Homeoffice", C992="870.9 Rent - Water"),
   0,
   IF(Dashboard!$F$5="Quick",
      IF(OR(C992="190 Automobile",C992="200 computer hardware",C992="210 Computer software",C992="220 Quickbooks software",C992="230 Office equipment",C992="240 Office furniture"),
         E992-(E992/(1+Dashboard!$F$4)),
         0
      ),
      IF(C992="750 Business promotion",
         E992-(E992/(1+4.793/100)),
         E992-(E992/(1+Dashboard!$F$4))
      )
   )
)</f>
        <v>0</v>
      </c>
      <c r="J992" s="26">
        <f>Bank3[[#This Row],[Money in/ (Money out)]]-Bank3[[#This Row],[GST/HST]]</f>
        <v>0</v>
      </c>
      <c r="L992" s="23">
        <f t="shared" si="31"/>
        <v>0</v>
      </c>
    </row>
    <row r="993" spans="4:12" x14ac:dyDescent="0.2">
      <c r="D993" s="397">
        <f>_xlfn.XLOOKUP(C:C,Table1[for Import to Bank Register dropdown],Table1[for Pivot],0,0,1)</f>
        <v>0</v>
      </c>
      <c r="E993" s="403"/>
      <c r="F993" s="146">
        <f t="shared" si="30"/>
        <v>3333333</v>
      </c>
      <c r="G993" s="375">
        <f>G992+Bank3[[#This Row],[Money in/ (Money out)]]</f>
        <v>0</v>
      </c>
      <c r="I993" s="376">
        <f>IF(OR(C993="150 Directors advances", C993="120 accounts receivable", C993="720.2 Automobile - Insurance", C993="720.3 Automobile - License", C993="870.4 Rent - Insurance", C993="870.6 Rent - Property Tax", C993="870.7 Rent - Homeoffice", C993="870.9 Rent - Water"),
   0,
   IF(Dashboard!$F$5="Quick",
      IF(OR(C993="190 Automobile",C993="200 computer hardware",C993="210 Computer software",C993="220 Quickbooks software",C993="230 Office equipment",C993="240 Office furniture"),
         E993-(E993/(1+Dashboard!$F$4)),
         0
      ),
      IF(C993="750 Business promotion",
         E993-(E993/(1+4.793/100)),
         E993-(E993/(1+Dashboard!$F$4))
      )
   )
)</f>
        <v>0</v>
      </c>
      <c r="J993" s="26">
        <f>Bank3[[#This Row],[Money in/ (Money out)]]-Bank3[[#This Row],[GST/HST]]</f>
        <v>0</v>
      </c>
      <c r="L993" s="23">
        <f t="shared" si="31"/>
        <v>0</v>
      </c>
    </row>
    <row r="994" spans="4:12" x14ac:dyDescent="0.2">
      <c r="D994" s="397">
        <f>_xlfn.XLOOKUP(C:C,Table1[for Import to Bank Register dropdown],Table1[for Pivot],0,0,1)</f>
        <v>0</v>
      </c>
      <c r="E994" s="403"/>
      <c r="F994" s="146">
        <f t="shared" si="30"/>
        <v>3333333</v>
      </c>
      <c r="G994" s="375">
        <f>G993+Bank3[[#This Row],[Money in/ (Money out)]]</f>
        <v>0</v>
      </c>
      <c r="I994" s="376">
        <f>IF(OR(C994="150 Directors advances", C994="120 accounts receivable", C994="720.2 Automobile - Insurance", C994="720.3 Automobile - License", C994="870.4 Rent - Insurance", C994="870.6 Rent - Property Tax", C994="870.7 Rent - Homeoffice", C994="870.9 Rent - Water"),
   0,
   IF(Dashboard!$F$5="Quick",
      IF(OR(C994="190 Automobile",C994="200 computer hardware",C994="210 Computer software",C994="220 Quickbooks software",C994="230 Office equipment",C994="240 Office furniture"),
         E994-(E994/(1+Dashboard!$F$4)),
         0
      ),
      IF(C994="750 Business promotion",
         E994-(E994/(1+4.793/100)),
         E994-(E994/(1+Dashboard!$F$4))
      )
   )
)</f>
        <v>0</v>
      </c>
      <c r="J994" s="26">
        <f>Bank3[[#This Row],[Money in/ (Money out)]]-Bank3[[#This Row],[GST/HST]]</f>
        <v>0</v>
      </c>
      <c r="L994" s="23">
        <f t="shared" si="31"/>
        <v>0</v>
      </c>
    </row>
    <row r="995" spans="4:12" x14ac:dyDescent="0.2">
      <c r="D995" s="397">
        <f>_xlfn.XLOOKUP(C:C,Table1[for Import to Bank Register dropdown],Table1[for Pivot],0,0,1)</f>
        <v>0</v>
      </c>
      <c r="E995" s="403"/>
      <c r="F995" s="146">
        <f t="shared" si="30"/>
        <v>3333333</v>
      </c>
      <c r="G995" s="375">
        <f>G994+Bank3[[#This Row],[Money in/ (Money out)]]</f>
        <v>0</v>
      </c>
      <c r="I995" s="376">
        <f>IF(OR(C995="150 Directors advances", C995="120 accounts receivable", C995="720.2 Automobile - Insurance", C995="720.3 Automobile - License", C995="870.4 Rent - Insurance", C995="870.6 Rent - Property Tax", C995="870.7 Rent - Homeoffice", C995="870.9 Rent - Water"),
   0,
   IF(Dashboard!$F$5="Quick",
      IF(OR(C995="190 Automobile",C995="200 computer hardware",C995="210 Computer software",C995="220 Quickbooks software",C995="230 Office equipment",C995="240 Office furniture"),
         E995-(E995/(1+Dashboard!$F$4)),
         0
      ),
      IF(C995="750 Business promotion",
         E995-(E995/(1+4.793/100)),
         E995-(E995/(1+Dashboard!$F$4))
      )
   )
)</f>
        <v>0</v>
      </c>
      <c r="J995" s="26">
        <f>Bank3[[#This Row],[Money in/ (Money out)]]-Bank3[[#This Row],[GST/HST]]</f>
        <v>0</v>
      </c>
      <c r="L995" s="23">
        <f t="shared" si="31"/>
        <v>0</v>
      </c>
    </row>
    <row r="996" spans="4:12" x14ac:dyDescent="0.2">
      <c r="D996" s="397">
        <f>_xlfn.XLOOKUP(C:C,Table1[for Import to Bank Register dropdown],Table1[for Pivot],0,0,1)</f>
        <v>0</v>
      </c>
      <c r="E996" s="403"/>
      <c r="F996" s="146">
        <f t="shared" si="30"/>
        <v>3333333</v>
      </c>
      <c r="G996" s="375">
        <f>G995+Bank3[[#This Row],[Money in/ (Money out)]]</f>
        <v>0</v>
      </c>
      <c r="I996" s="376">
        <f>IF(OR(C996="150 Directors advances", C996="120 accounts receivable", C996="720.2 Automobile - Insurance", C996="720.3 Automobile - License", C996="870.4 Rent - Insurance", C996="870.6 Rent - Property Tax", C996="870.7 Rent - Homeoffice", C996="870.9 Rent - Water"),
   0,
   IF(Dashboard!$F$5="Quick",
      IF(OR(C996="190 Automobile",C996="200 computer hardware",C996="210 Computer software",C996="220 Quickbooks software",C996="230 Office equipment",C996="240 Office furniture"),
         E996-(E996/(1+Dashboard!$F$4)),
         0
      ),
      IF(C996="750 Business promotion",
         E996-(E996/(1+4.793/100)),
         E996-(E996/(1+Dashboard!$F$4))
      )
   )
)</f>
        <v>0</v>
      </c>
      <c r="J996" s="26">
        <f>Bank3[[#This Row],[Money in/ (Money out)]]-Bank3[[#This Row],[GST/HST]]</f>
        <v>0</v>
      </c>
      <c r="L996" s="23">
        <f t="shared" si="31"/>
        <v>0</v>
      </c>
    </row>
    <row r="997" spans="4:12" x14ac:dyDescent="0.2">
      <c r="D997" s="397">
        <f>_xlfn.XLOOKUP(C:C,Table1[for Import to Bank Register dropdown],Table1[for Pivot],0,0,1)</f>
        <v>0</v>
      </c>
      <c r="E997" s="403"/>
      <c r="F997" s="146">
        <f t="shared" si="30"/>
        <v>3333333</v>
      </c>
      <c r="G997" s="375">
        <f>G996+Bank3[[#This Row],[Money in/ (Money out)]]</f>
        <v>0</v>
      </c>
      <c r="I997" s="376">
        <f>IF(OR(C997="150 Directors advances", C997="120 accounts receivable", C997="720.2 Automobile - Insurance", C997="720.3 Automobile - License", C997="870.4 Rent - Insurance", C997="870.6 Rent - Property Tax", C997="870.7 Rent - Homeoffice", C997="870.9 Rent - Water"),
   0,
   IF(Dashboard!$F$5="Quick",
      IF(OR(C997="190 Automobile",C997="200 computer hardware",C997="210 Computer software",C997="220 Quickbooks software",C997="230 Office equipment",C997="240 Office furniture"),
         E997-(E997/(1+Dashboard!$F$4)),
         0
      ),
      IF(C997="750 Business promotion",
         E997-(E997/(1+4.793/100)),
         E997-(E997/(1+Dashboard!$F$4))
      )
   )
)</f>
        <v>0</v>
      </c>
      <c r="J997" s="26">
        <f>Bank3[[#This Row],[Money in/ (Money out)]]-Bank3[[#This Row],[GST/HST]]</f>
        <v>0</v>
      </c>
      <c r="L997" s="23">
        <f t="shared" si="31"/>
        <v>0</v>
      </c>
    </row>
    <row r="998" spans="4:12" x14ac:dyDescent="0.2">
      <c r="D998" s="397">
        <f>_xlfn.XLOOKUP(C:C,Table1[for Import to Bank Register dropdown],Table1[for Pivot],0,0,1)</f>
        <v>0</v>
      </c>
      <c r="E998" s="403"/>
      <c r="F998" s="146">
        <f t="shared" si="30"/>
        <v>3333333</v>
      </c>
      <c r="G998" s="375">
        <f>G997+Bank3[[#This Row],[Money in/ (Money out)]]</f>
        <v>0</v>
      </c>
      <c r="I998" s="376">
        <f>IF(OR(C998="150 Directors advances", C998="120 accounts receivable", C998="720.2 Automobile - Insurance", C998="720.3 Automobile - License", C998="870.4 Rent - Insurance", C998="870.6 Rent - Property Tax", C998="870.7 Rent - Homeoffice", C998="870.9 Rent - Water"),
   0,
   IF(Dashboard!$F$5="Quick",
      IF(OR(C998="190 Automobile",C998="200 computer hardware",C998="210 Computer software",C998="220 Quickbooks software",C998="230 Office equipment",C998="240 Office furniture"),
         E998-(E998/(1+Dashboard!$F$4)),
         0
      ),
      IF(C998="750 Business promotion",
         E998-(E998/(1+4.793/100)),
         E998-(E998/(1+Dashboard!$F$4))
      )
   )
)</f>
        <v>0</v>
      </c>
      <c r="J998" s="26">
        <f>Bank3[[#This Row],[Money in/ (Money out)]]-Bank3[[#This Row],[GST/HST]]</f>
        <v>0</v>
      </c>
      <c r="L998" s="23">
        <f t="shared" si="31"/>
        <v>0</v>
      </c>
    </row>
    <row r="999" spans="4:12" x14ac:dyDescent="0.2">
      <c r="D999" s="397">
        <f>_xlfn.XLOOKUP(C:C,Table1[for Import to Bank Register dropdown],Table1[for Pivot],0,0,1)</f>
        <v>0</v>
      </c>
      <c r="E999" s="403"/>
      <c r="F999" s="146">
        <f t="shared" si="30"/>
        <v>3333333</v>
      </c>
      <c r="G999" s="375">
        <f>G998+Bank3[[#This Row],[Money in/ (Money out)]]</f>
        <v>0</v>
      </c>
      <c r="I999" s="376">
        <f>IF(OR(C999="150 Directors advances", C999="120 accounts receivable", C999="720.2 Automobile - Insurance", C999="720.3 Automobile - License", C999="870.4 Rent - Insurance", C999="870.6 Rent - Property Tax", C999="870.7 Rent - Homeoffice", C999="870.9 Rent - Water"),
   0,
   IF(Dashboard!$F$5="Quick",
      IF(OR(C999="190 Automobile",C999="200 computer hardware",C999="210 Computer software",C999="220 Quickbooks software",C999="230 Office equipment",C999="240 Office furniture"),
         E999-(E999/(1+Dashboard!$F$4)),
         0
      ),
      IF(C999="750 Business promotion",
         E999-(E999/(1+4.793/100)),
         E999-(E999/(1+Dashboard!$F$4))
      )
   )
)</f>
        <v>0</v>
      </c>
      <c r="J999" s="26">
        <f>Bank3[[#This Row],[Money in/ (Money out)]]-Bank3[[#This Row],[GST/HST]]</f>
        <v>0</v>
      </c>
      <c r="L999" s="23">
        <f t="shared" si="31"/>
        <v>0</v>
      </c>
    </row>
    <row r="1000" spans="4:12" x14ac:dyDescent="0.2">
      <c r="D1000" s="397">
        <f>_xlfn.XLOOKUP(C:C,Table1[for Import to Bank Register dropdown],Table1[for Pivot],0,0,1)</f>
        <v>0</v>
      </c>
      <c r="E1000" s="403"/>
      <c r="F1000" s="146">
        <f t="shared" si="30"/>
        <v>3333333</v>
      </c>
      <c r="G1000" s="375">
        <f>G999+Bank3[[#This Row],[Money in/ (Money out)]]</f>
        <v>0</v>
      </c>
      <c r="I1000" s="376">
        <f>IF(OR(C1000="150 Directors advances", C1000="120 accounts receivable", C1000="720.2 Automobile - Insurance", C1000="720.3 Automobile - License", C1000="870.4 Rent - Insurance", C1000="870.6 Rent - Property Tax", C1000="870.7 Rent - Homeoffice", C1000="870.9 Rent - Water"),
   0,
   IF(Dashboard!$F$5="Quick",
      IF(OR(C1000="190 Automobile",C1000="200 computer hardware",C1000="210 Computer software",C1000="220 Quickbooks software",C1000="230 Office equipment",C1000="240 Office furniture"),
         E1000-(E1000/(1+Dashboard!$F$4)),
         0
      ),
      IF(C1000="750 Business promotion",
         E1000-(E1000/(1+4.793/100)),
         E1000-(E1000/(1+Dashboard!$F$4))
      )
   )
)</f>
        <v>0</v>
      </c>
      <c r="J1000" s="26">
        <f>Bank3[[#This Row],[Money in/ (Money out)]]-Bank3[[#This Row],[GST/HST]]</f>
        <v>0</v>
      </c>
      <c r="L1000" s="23">
        <f t="shared" si="31"/>
        <v>0</v>
      </c>
    </row>
    <row r="1001" spans="4:12" x14ac:dyDescent="0.2">
      <c r="D1001" s="397">
        <f>_xlfn.XLOOKUP(C:C,Table1[for Import to Bank Register dropdown],Table1[for Pivot],0,0,1)</f>
        <v>0</v>
      </c>
      <c r="E1001" s="403"/>
      <c r="F1001" s="146">
        <f t="shared" si="30"/>
        <v>3333333</v>
      </c>
      <c r="G1001" s="375">
        <f>G1000+Bank3[[#This Row],[Money in/ (Money out)]]</f>
        <v>0</v>
      </c>
      <c r="I1001" s="376">
        <f>IF(OR(C1001="150 Directors advances", C1001="120 accounts receivable", C1001="720.2 Automobile - Insurance", C1001="720.3 Automobile - License", C1001="870.4 Rent - Insurance", C1001="870.6 Rent - Property Tax", C1001="870.7 Rent - Homeoffice", C1001="870.9 Rent - Water"),
   0,
   IF(Dashboard!$F$5="Quick",
      IF(OR(C1001="190 Automobile",C1001="200 computer hardware",C1001="210 Computer software",C1001="220 Quickbooks software",C1001="230 Office equipment",C1001="240 Office furniture"),
         E1001-(E1001/(1+Dashboard!$F$4)),
         0
      ),
      IF(C1001="750 Business promotion",
         E1001-(E1001/(1+4.793/100)),
         E1001-(E1001/(1+Dashboard!$F$4))
      )
   )
)</f>
        <v>0</v>
      </c>
      <c r="J1001" s="26">
        <f>Bank3[[#This Row],[Money in/ (Money out)]]-Bank3[[#This Row],[GST/HST]]</f>
        <v>0</v>
      </c>
      <c r="L1001" s="23">
        <f t="shared" si="31"/>
        <v>0</v>
      </c>
    </row>
    <row r="1002" spans="4:12" x14ac:dyDescent="0.2">
      <c r="D1002" s="397">
        <f>_xlfn.XLOOKUP(C:C,Table1[for Import to Bank Register dropdown],Table1[for Pivot],0,0,1)</f>
        <v>0</v>
      </c>
      <c r="E1002" s="403"/>
      <c r="F1002" s="146">
        <f t="shared" si="30"/>
        <v>3333333</v>
      </c>
      <c r="G1002" s="375">
        <f>G1001+Bank3[[#This Row],[Money in/ (Money out)]]</f>
        <v>0</v>
      </c>
      <c r="I1002" s="376">
        <f>IF(OR(C1002="150 Directors advances", C1002="120 accounts receivable", C1002="720.2 Automobile - Insurance", C1002="720.3 Automobile - License", C1002="870.4 Rent - Insurance", C1002="870.6 Rent - Property Tax", C1002="870.7 Rent - Homeoffice", C1002="870.9 Rent - Water"),
   0,
   IF(Dashboard!$F$5="Quick",
      IF(OR(C1002="190 Automobile",C1002="200 computer hardware",C1002="210 Computer software",C1002="220 Quickbooks software",C1002="230 Office equipment",C1002="240 Office furniture"),
         E1002-(E1002/(1+Dashboard!$F$4)),
         0
      ),
      IF(C1002="750 Business promotion",
         E1002-(E1002/(1+4.793/100)),
         E1002-(E1002/(1+Dashboard!$F$4))
      )
   )
)</f>
        <v>0</v>
      </c>
      <c r="J1002" s="26">
        <f>Bank3[[#This Row],[Money in/ (Money out)]]-Bank3[[#This Row],[GST/HST]]</f>
        <v>0</v>
      </c>
      <c r="L1002" s="23">
        <f t="shared" si="31"/>
        <v>0</v>
      </c>
    </row>
    <row r="1003" spans="4:12" x14ac:dyDescent="0.2">
      <c r="D1003" s="397">
        <f>_xlfn.XLOOKUP(C:C,Table1[for Import to Bank Register dropdown],Table1[for Pivot],0,0,1)</f>
        <v>0</v>
      </c>
      <c r="E1003" s="403"/>
      <c r="F1003" s="146">
        <f t="shared" si="30"/>
        <v>3333333</v>
      </c>
      <c r="G1003" s="375">
        <f>G1002+Bank3[[#This Row],[Money in/ (Money out)]]</f>
        <v>0</v>
      </c>
      <c r="I1003" s="376">
        <f>IF(OR(C1003="150 Directors advances", C1003="120 accounts receivable", C1003="720.2 Automobile - Insurance", C1003="720.3 Automobile - License", C1003="870.4 Rent - Insurance", C1003="870.6 Rent - Property Tax", C1003="870.7 Rent - Homeoffice", C1003="870.9 Rent - Water"),
   0,
   IF(Dashboard!$F$5="Quick",
      IF(OR(C1003="190 Automobile",C1003="200 computer hardware",C1003="210 Computer software",C1003="220 Quickbooks software",C1003="230 Office equipment",C1003="240 Office furniture"),
         E1003-(E1003/(1+Dashboard!$F$4)),
         0
      ),
      IF(C1003="750 Business promotion",
         E1003-(E1003/(1+4.793/100)),
         E1003-(E1003/(1+Dashboard!$F$4))
      )
   )
)</f>
        <v>0</v>
      </c>
      <c r="J1003" s="26">
        <f>Bank3[[#This Row],[Money in/ (Money out)]]-Bank3[[#This Row],[GST/HST]]</f>
        <v>0</v>
      </c>
      <c r="L1003" s="23">
        <f t="shared" si="31"/>
        <v>0</v>
      </c>
    </row>
    <row r="1004" spans="4:12" x14ac:dyDescent="0.2">
      <c r="D1004" s="397">
        <f>_xlfn.XLOOKUP(C:C,Table1[for Import to Bank Register dropdown],Table1[for Pivot],0,0,1)</f>
        <v>0</v>
      </c>
      <c r="E1004" s="403"/>
      <c r="F1004" s="146">
        <f t="shared" si="30"/>
        <v>3333333</v>
      </c>
      <c r="G1004" s="375">
        <f>G1003+Bank3[[#This Row],[Money in/ (Money out)]]</f>
        <v>0</v>
      </c>
      <c r="I1004" s="376">
        <f>IF(OR(C1004="150 Directors advances", C1004="120 accounts receivable", C1004="720.2 Automobile - Insurance", C1004="720.3 Automobile - License", C1004="870.4 Rent - Insurance", C1004="870.6 Rent - Property Tax", C1004="870.7 Rent - Homeoffice", C1004="870.9 Rent - Water"),
   0,
   IF(Dashboard!$F$5="Quick",
      IF(OR(C1004="190 Automobile",C1004="200 computer hardware",C1004="210 Computer software",C1004="220 Quickbooks software",C1004="230 Office equipment",C1004="240 Office furniture"),
         E1004-(E1004/(1+Dashboard!$F$4)),
         0
      ),
      IF(C1004="750 Business promotion",
         E1004-(E1004/(1+4.793/100)),
         E1004-(E1004/(1+Dashboard!$F$4))
      )
   )
)</f>
        <v>0</v>
      </c>
      <c r="J1004" s="26">
        <f>Bank3[[#This Row],[Money in/ (Money out)]]-Bank3[[#This Row],[GST/HST]]</f>
        <v>0</v>
      </c>
      <c r="L1004" s="23">
        <f t="shared" si="31"/>
        <v>0</v>
      </c>
    </row>
    <row r="1005" spans="4:12" x14ac:dyDescent="0.2">
      <c r="D1005" s="397">
        <f>_xlfn.XLOOKUP(C:C,Table1[for Import to Bank Register dropdown],Table1[for Pivot],0,0,1)</f>
        <v>0</v>
      </c>
      <c r="E1005" s="403"/>
      <c r="F1005" s="146">
        <f t="shared" si="30"/>
        <v>3333333</v>
      </c>
      <c r="G1005" s="375">
        <f>G1004+Bank3[[#This Row],[Money in/ (Money out)]]</f>
        <v>0</v>
      </c>
      <c r="I1005" s="376">
        <f>IF(OR(C1005="150 Directors advances", C1005="120 accounts receivable", C1005="720.2 Automobile - Insurance", C1005="720.3 Automobile - License", C1005="870.4 Rent - Insurance", C1005="870.6 Rent - Property Tax", C1005="870.7 Rent - Homeoffice", C1005="870.9 Rent - Water"),
   0,
   IF(Dashboard!$F$5="Quick",
      IF(OR(C1005="190 Automobile",C1005="200 computer hardware",C1005="210 Computer software",C1005="220 Quickbooks software",C1005="230 Office equipment",C1005="240 Office furniture"),
         E1005-(E1005/(1+Dashboard!$F$4)),
         0
      ),
      IF(C1005="750 Business promotion",
         E1005-(E1005/(1+4.793/100)),
         E1005-(E1005/(1+Dashboard!$F$4))
      )
   )
)</f>
        <v>0</v>
      </c>
      <c r="J1005" s="26">
        <f>Bank3[[#This Row],[Money in/ (Money out)]]-Bank3[[#This Row],[GST/HST]]</f>
        <v>0</v>
      </c>
      <c r="L1005" s="23">
        <f t="shared" si="31"/>
        <v>0</v>
      </c>
    </row>
    <row r="1006" spans="4:12" x14ac:dyDescent="0.2">
      <c r="D1006" s="397">
        <f>_xlfn.XLOOKUP(C:C,Table1[for Import to Bank Register dropdown],Table1[for Pivot],0,0,1)</f>
        <v>0</v>
      </c>
      <c r="E1006" s="403"/>
      <c r="F1006" s="146">
        <f t="shared" si="30"/>
        <v>3333333</v>
      </c>
      <c r="G1006" s="375">
        <f>G1005+Bank3[[#This Row],[Money in/ (Money out)]]</f>
        <v>0</v>
      </c>
      <c r="I1006" s="376">
        <f>IF(OR(C1006="150 Directors advances", C1006="120 accounts receivable", C1006="720.2 Automobile - Insurance", C1006="720.3 Automobile - License", C1006="870.4 Rent - Insurance", C1006="870.6 Rent - Property Tax", C1006="870.7 Rent - Homeoffice", C1006="870.9 Rent - Water"),
   0,
   IF(Dashboard!$F$5="Quick",
      IF(OR(C1006="190 Automobile",C1006="200 computer hardware",C1006="210 Computer software",C1006="220 Quickbooks software",C1006="230 Office equipment",C1006="240 Office furniture"),
         E1006-(E1006/(1+Dashboard!$F$4)),
         0
      ),
      IF(C1006="750 Business promotion",
         E1006-(E1006/(1+4.793/100)),
         E1006-(E1006/(1+Dashboard!$F$4))
      )
   )
)</f>
        <v>0</v>
      </c>
      <c r="J1006" s="26">
        <f>Bank3[[#This Row],[Money in/ (Money out)]]-Bank3[[#This Row],[GST/HST]]</f>
        <v>0</v>
      </c>
      <c r="L1006" s="23">
        <f t="shared" si="31"/>
        <v>0</v>
      </c>
    </row>
    <row r="1007" spans="4:12" x14ac:dyDescent="0.2">
      <c r="D1007" s="397">
        <f>_xlfn.XLOOKUP(C:C,Table1[for Import to Bank Register dropdown],Table1[for Pivot],0,0,1)</f>
        <v>0</v>
      </c>
      <c r="E1007" s="403"/>
      <c r="F1007" s="146">
        <f t="shared" si="30"/>
        <v>3333333</v>
      </c>
      <c r="G1007" s="375">
        <f>G1006+Bank3[[#This Row],[Money in/ (Money out)]]</f>
        <v>0</v>
      </c>
      <c r="I1007" s="376">
        <f>IF(OR(C1007="150 Directors advances", C1007="120 accounts receivable", C1007="720.2 Automobile - Insurance", C1007="720.3 Automobile - License", C1007="870.4 Rent - Insurance", C1007="870.6 Rent - Property Tax", C1007="870.7 Rent - Homeoffice", C1007="870.9 Rent - Water"),
   0,
   IF(Dashboard!$F$5="Quick",
      IF(OR(C1007="190 Automobile",C1007="200 computer hardware",C1007="210 Computer software",C1007="220 Quickbooks software",C1007="230 Office equipment",C1007="240 Office furniture"),
         E1007-(E1007/(1+Dashboard!$F$4)),
         0
      ),
      IF(C1007="750 Business promotion",
         E1007-(E1007/(1+4.793/100)),
         E1007-(E1007/(1+Dashboard!$F$4))
      )
   )
)</f>
        <v>0</v>
      </c>
      <c r="J1007" s="26">
        <f>Bank3[[#This Row],[Money in/ (Money out)]]-Bank3[[#This Row],[GST/HST]]</f>
        <v>0</v>
      </c>
      <c r="L1007" s="23">
        <f t="shared" si="31"/>
        <v>0</v>
      </c>
    </row>
    <row r="1008" spans="4:12" x14ac:dyDescent="0.2">
      <c r="D1008" s="397">
        <f>_xlfn.XLOOKUP(C:C,Table1[for Import to Bank Register dropdown],Table1[for Pivot],0,0,1)</f>
        <v>0</v>
      </c>
      <c r="E1008" s="403"/>
      <c r="F1008" s="146">
        <f t="shared" si="30"/>
        <v>3333333</v>
      </c>
      <c r="G1008" s="375">
        <f>G1007+Bank3[[#This Row],[Money in/ (Money out)]]</f>
        <v>0</v>
      </c>
      <c r="I1008" s="376">
        <f>IF(OR(C1008="150 Directors advances", C1008="120 accounts receivable", C1008="720.2 Automobile - Insurance", C1008="720.3 Automobile - License", C1008="870.4 Rent - Insurance", C1008="870.6 Rent - Property Tax", C1008="870.7 Rent - Homeoffice", C1008="870.9 Rent - Water"),
   0,
   IF(Dashboard!$F$5="Quick",
      IF(OR(C1008="190 Automobile",C1008="200 computer hardware",C1008="210 Computer software",C1008="220 Quickbooks software",C1008="230 Office equipment",C1008="240 Office furniture"),
         E1008-(E1008/(1+Dashboard!$F$4)),
         0
      ),
      IF(C1008="750 Business promotion",
         E1008-(E1008/(1+4.793/100)),
         E1008-(E1008/(1+Dashboard!$F$4))
      )
   )
)</f>
        <v>0</v>
      </c>
      <c r="J1008" s="26">
        <f>Bank3[[#This Row],[Money in/ (Money out)]]-Bank3[[#This Row],[GST/HST]]</f>
        <v>0</v>
      </c>
      <c r="L1008" s="23">
        <f t="shared" si="31"/>
        <v>0</v>
      </c>
    </row>
    <row r="1009" spans="4:12" x14ac:dyDescent="0.2">
      <c r="D1009" s="397">
        <f>_xlfn.XLOOKUP(C:C,Table1[for Import to Bank Register dropdown],Table1[for Pivot],0,0,1)</f>
        <v>0</v>
      </c>
      <c r="E1009" s="403"/>
      <c r="F1009" s="146">
        <f t="shared" si="30"/>
        <v>3333333</v>
      </c>
      <c r="G1009" s="375">
        <f>G1008+Bank3[[#This Row],[Money in/ (Money out)]]</f>
        <v>0</v>
      </c>
      <c r="I1009" s="376">
        <f>IF(OR(C1009="150 Directors advances", C1009="120 accounts receivable", C1009="720.2 Automobile - Insurance", C1009="720.3 Automobile - License", C1009="870.4 Rent - Insurance", C1009="870.6 Rent - Property Tax", C1009="870.7 Rent - Homeoffice", C1009="870.9 Rent - Water"),
   0,
   IF(Dashboard!$F$5="Quick",
      IF(OR(C1009="190 Automobile",C1009="200 computer hardware",C1009="210 Computer software",C1009="220 Quickbooks software",C1009="230 Office equipment",C1009="240 Office furniture"),
         E1009-(E1009/(1+Dashboard!$F$4)),
         0
      ),
      IF(C1009="750 Business promotion",
         E1009-(E1009/(1+4.793/100)),
         E1009-(E1009/(1+Dashboard!$F$4))
      )
   )
)</f>
        <v>0</v>
      </c>
      <c r="J1009" s="26">
        <f>Bank3[[#This Row],[Money in/ (Money out)]]-Bank3[[#This Row],[GST/HST]]</f>
        <v>0</v>
      </c>
      <c r="L1009" s="23">
        <f t="shared" si="31"/>
        <v>0</v>
      </c>
    </row>
    <row r="1010" spans="4:12" x14ac:dyDescent="0.2">
      <c r="D1010" s="397">
        <f>_xlfn.XLOOKUP(C:C,Table1[for Import to Bank Register dropdown],Table1[for Pivot],0,0,1)</f>
        <v>0</v>
      </c>
      <c r="E1010" s="403"/>
      <c r="F1010" s="146">
        <f t="shared" si="30"/>
        <v>3333333</v>
      </c>
      <c r="G1010" s="375">
        <f>G1009+Bank3[[#This Row],[Money in/ (Money out)]]</f>
        <v>0</v>
      </c>
      <c r="I1010" s="376">
        <f>IF(OR(C1010="150 Directors advances", C1010="120 accounts receivable", C1010="720.2 Automobile - Insurance", C1010="720.3 Automobile - License", C1010="870.4 Rent - Insurance", C1010="870.6 Rent - Property Tax", C1010="870.7 Rent - Homeoffice", C1010="870.9 Rent - Water"),
   0,
   IF(Dashboard!$F$5="Quick",
      IF(OR(C1010="190 Automobile",C1010="200 computer hardware",C1010="210 Computer software",C1010="220 Quickbooks software",C1010="230 Office equipment",C1010="240 Office furniture"),
         E1010-(E1010/(1+Dashboard!$F$4)),
         0
      ),
      IF(C1010="750 Business promotion",
         E1010-(E1010/(1+4.793/100)),
         E1010-(E1010/(1+Dashboard!$F$4))
      )
   )
)</f>
        <v>0</v>
      </c>
      <c r="J1010" s="26">
        <f>Bank3[[#This Row],[Money in/ (Money out)]]-Bank3[[#This Row],[GST/HST]]</f>
        <v>0</v>
      </c>
      <c r="L1010" s="23">
        <f t="shared" si="31"/>
        <v>0</v>
      </c>
    </row>
    <row r="1011" spans="4:12" x14ac:dyDescent="0.2">
      <c r="D1011" s="397">
        <f>_xlfn.XLOOKUP(C:C,Table1[for Import to Bank Register dropdown],Table1[for Pivot],0,0,1)</f>
        <v>0</v>
      </c>
      <c r="E1011" s="403"/>
      <c r="F1011" s="146">
        <f t="shared" si="30"/>
        <v>3333333</v>
      </c>
      <c r="G1011" s="375">
        <f>G1010+Bank3[[#This Row],[Money in/ (Money out)]]</f>
        <v>0</v>
      </c>
      <c r="I1011" s="376">
        <f>IF(OR(C1011="150 Directors advances", C1011="120 accounts receivable", C1011="720.2 Automobile - Insurance", C1011="720.3 Automobile - License", C1011="870.4 Rent - Insurance", C1011="870.6 Rent - Property Tax", C1011="870.7 Rent - Homeoffice", C1011="870.9 Rent - Water"),
   0,
   IF(Dashboard!$F$5="Quick",
      IF(OR(C1011="190 Automobile",C1011="200 computer hardware",C1011="210 Computer software",C1011="220 Quickbooks software",C1011="230 Office equipment",C1011="240 Office furniture"),
         E1011-(E1011/(1+Dashboard!$F$4)),
         0
      ),
      IF(C1011="750 Business promotion",
         E1011-(E1011/(1+4.793/100)),
         E1011-(E1011/(1+Dashboard!$F$4))
      )
   )
)</f>
        <v>0</v>
      </c>
      <c r="J1011" s="26">
        <f>Bank3[[#This Row],[Money in/ (Money out)]]-Bank3[[#This Row],[GST/HST]]</f>
        <v>0</v>
      </c>
      <c r="L1011" s="23">
        <f t="shared" si="31"/>
        <v>0</v>
      </c>
    </row>
    <row r="1012" spans="4:12" x14ac:dyDescent="0.2">
      <c r="D1012" s="397">
        <f>_xlfn.XLOOKUP(C:C,Table1[for Import to Bank Register dropdown],Table1[for Pivot],0,0,1)</f>
        <v>0</v>
      </c>
      <c r="E1012" s="403"/>
      <c r="F1012" s="146">
        <f t="shared" si="30"/>
        <v>3333333</v>
      </c>
      <c r="G1012" s="375">
        <f>G1011+Bank3[[#This Row],[Money in/ (Money out)]]</f>
        <v>0</v>
      </c>
      <c r="I1012" s="376">
        <f>IF(OR(C1012="150 Directors advances", C1012="120 accounts receivable", C1012="720.2 Automobile - Insurance", C1012="720.3 Automobile - License", C1012="870.4 Rent - Insurance", C1012="870.6 Rent - Property Tax", C1012="870.7 Rent - Homeoffice", C1012="870.9 Rent - Water"),
   0,
   IF(Dashboard!$F$5="Quick",
      IF(OR(C1012="190 Automobile",C1012="200 computer hardware",C1012="210 Computer software",C1012="220 Quickbooks software",C1012="230 Office equipment",C1012="240 Office furniture"),
         E1012-(E1012/(1+Dashboard!$F$4)),
         0
      ),
      IF(C1012="750 Business promotion",
         E1012-(E1012/(1+4.793/100)),
         E1012-(E1012/(1+Dashboard!$F$4))
      )
   )
)</f>
        <v>0</v>
      </c>
      <c r="J1012" s="26">
        <f>Bank3[[#This Row],[Money in/ (Money out)]]-Bank3[[#This Row],[GST/HST]]</f>
        <v>0</v>
      </c>
      <c r="L1012" s="23">
        <f t="shared" si="31"/>
        <v>0</v>
      </c>
    </row>
    <row r="1013" spans="4:12" x14ac:dyDescent="0.2">
      <c r="D1013" s="397">
        <f>_xlfn.XLOOKUP(C:C,Table1[for Import to Bank Register dropdown],Table1[for Pivot],0,0,1)</f>
        <v>0</v>
      </c>
      <c r="E1013" s="403"/>
      <c r="F1013" s="146">
        <f t="shared" si="30"/>
        <v>3333333</v>
      </c>
      <c r="G1013" s="375">
        <f>G1012+Bank3[[#This Row],[Money in/ (Money out)]]</f>
        <v>0</v>
      </c>
      <c r="I1013" s="376">
        <f>IF(OR(C1013="150 Directors advances", C1013="120 accounts receivable", C1013="720.2 Automobile - Insurance", C1013="720.3 Automobile - License", C1013="870.4 Rent - Insurance", C1013="870.6 Rent - Property Tax", C1013="870.7 Rent - Homeoffice", C1013="870.9 Rent - Water"),
   0,
   IF(Dashboard!$F$5="Quick",
      IF(OR(C1013="190 Automobile",C1013="200 computer hardware",C1013="210 Computer software",C1013="220 Quickbooks software",C1013="230 Office equipment",C1013="240 Office furniture"),
         E1013-(E1013/(1+Dashboard!$F$4)),
         0
      ),
      IF(C1013="750 Business promotion",
         E1013-(E1013/(1+4.793/100)),
         E1013-(E1013/(1+Dashboard!$F$4))
      )
   )
)</f>
        <v>0</v>
      </c>
      <c r="J1013" s="26">
        <f>Bank3[[#This Row],[Money in/ (Money out)]]-Bank3[[#This Row],[GST/HST]]</f>
        <v>0</v>
      </c>
      <c r="L1013" s="23">
        <f t="shared" si="31"/>
        <v>0</v>
      </c>
    </row>
    <row r="1014" spans="4:12" x14ac:dyDescent="0.2">
      <c r="D1014" s="397">
        <f>_xlfn.XLOOKUP(C:C,Table1[for Import to Bank Register dropdown],Table1[for Pivot],0,0,1)</f>
        <v>0</v>
      </c>
      <c r="E1014" s="403"/>
      <c r="F1014" s="146">
        <f t="shared" si="30"/>
        <v>3333333</v>
      </c>
      <c r="G1014" s="375">
        <f>G1013+Bank3[[#This Row],[Money in/ (Money out)]]</f>
        <v>0</v>
      </c>
      <c r="I1014" s="376">
        <f>IF(OR(C1014="150 Directors advances", C1014="120 accounts receivable", C1014="720.2 Automobile - Insurance", C1014="720.3 Automobile - License", C1014="870.4 Rent - Insurance", C1014="870.6 Rent - Property Tax", C1014="870.7 Rent - Homeoffice", C1014="870.9 Rent - Water"),
   0,
   IF(Dashboard!$F$5="Quick",
      IF(OR(C1014="190 Automobile",C1014="200 computer hardware",C1014="210 Computer software",C1014="220 Quickbooks software",C1014="230 Office equipment",C1014="240 Office furniture"),
         E1014-(E1014/(1+Dashboard!$F$4)),
         0
      ),
      IF(C1014="750 Business promotion",
         E1014-(E1014/(1+4.793/100)),
         E1014-(E1014/(1+Dashboard!$F$4))
      )
   )
)</f>
        <v>0</v>
      </c>
      <c r="J1014" s="26">
        <f>Bank3[[#This Row],[Money in/ (Money out)]]-Bank3[[#This Row],[GST/HST]]</f>
        <v>0</v>
      </c>
      <c r="L1014" s="23">
        <f t="shared" si="31"/>
        <v>0</v>
      </c>
    </row>
    <row r="1015" spans="4:12" x14ac:dyDescent="0.2">
      <c r="D1015" s="397">
        <f>_xlfn.XLOOKUP(C:C,Table1[for Import to Bank Register dropdown],Table1[for Pivot],0,0,1)</f>
        <v>0</v>
      </c>
      <c r="E1015" s="403"/>
      <c r="F1015" s="146">
        <f t="shared" si="30"/>
        <v>3333333</v>
      </c>
      <c r="G1015" s="375">
        <f>G1014+Bank3[[#This Row],[Money in/ (Money out)]]</f>
        <v>0</v>
      </c>
      <c r="I1015" s="376">
        <f>IF(OR(C1015="150 Directors advances", C1015="120 accounts receivable", C1015="720.2 Automobile - Insurance", C1015="720.3 Automobile - License", C1015="870.4 Rent - Insurance", C1015="870.6 Rent - Property Tax", C1015="870.7 Rent - Homeoffice", C1015="870.9 Rent - Water"),
   0,
   IF(Dashboard!$F$5="Quick",
      IF(OR(C1015="190 Automobile",C1015="200 computer hardware",C1015="210 Computer software",C1015="220 Quickbooks software",C1015="230 Office equipment",C1015="240 Office furniture"),
         E1015-(E1015/(1+Dashboard!$F$4)),
         0
      ),
      IF(C1015="750 Business promotion",
         E1015-(E1015/(1+4.793/100)),
         E1015-(E1015/(1+Dashboard!$F$4))
      )
   )
)</f>
        <v>0</v>
      </c>
      <c r="J1015" s="26">
        <f>Bank3[[#This Row],[Money in/ (Money out)]]-Bank3[[#This Row],[GST/HST]]</f>
        <v>0</v>
      </c>
      <c r="L1015" s="23">
        <f t="shared" si="31"/>
        <v>0</v>
      </c>
    </row>
    <row r="1016" spans="4:12" x14ac:dyDescent="0.2">
      <c r="D1016" s="397">
        <f>_xlfn.XLOOKUP(C:C,Table1[for Import to Bank Register dropdown],Table1[for Pivot],0,0,1)</f>
        <v>0</v>
      </c>
      <c r="E1016" s="403"/>
      <c r="F1016" s="146">
        <f t="shared" si="30"/>
        <v>3333333</v>
      </c>
      <c r="G1016" s="375">
        <f>G1015+Bank3[[#This Row],[Money in/ (Money out)]]</f>
        <v>0</v>
      </c>
      <c r="I1016" s="376">
        <f>IF(OR(C1016="150 Directors advances", C1016="120 accounts receivable", C1016="720.2 Automobile - Insurance", C1016="720.3 Automobile - License", C1016="870.4 Rent - Insurance", C1016="870.6 Rent - Property Tax", C1016="870.7 Rent - Homeoffice", C1016="870.9 Rent - Water"),
   0,
   IF(Dashboard!$F$5="Quick",
      IF(OR(C1016="190 Automobile",C1016="200 computer hardware",C1016="210 Computer software",C1016="220 Quickbooks software",C1016="230 Office equipment",C1016="240 Office furniture"),
         E1016-(E1016/(1+Dashboard!$F$4)),
         0
      ),
      IF(C1016="750 Business promotion",
         E1016-(E1016/(1+4.793/100)),
         E1016-(E1016/(1+Dashboard!$F$4))
      )
   )
)</f>
        <v>0</v>
      </c>
      <c r="J1016" s="26">
        <f>Bank3[[#This Row],[Money in/ (Money out)]]-Bank3[[#This Row],[GST/HST]]</f>
        <v>0</v>
      </c>
      <c r="L1016" s="23">
        <f t="shared" si="31"/>
        <v>0</v>
      </c>
    </row>
    <row r="1017" spans="4:12" x14ac:dyDescent="0.2">
      <c r="D1017" s="397">
        <f>_xlfn.XLOOKUP(C:C,Table1[for Import to Bank Register dropdown],Table1[for Pivot],0,0,1)</f>
        <v>0</v>
      </c>
      <c r="E1017" s="403"/>
      <c r="F1017" s="146">
        <f t="shared" si="30"/>
        <v>3333333</v>
      </c>
      <c r="G1017" s="375">
        <f>G1016+Bank3[[#This Row],[Money in/ (Money out)]]</f>
        <v>0</v>
      </c>
      <c r="I1017" s="376">
        <f>IF(OR(C1017="150 Directors advances", C1017="120 accounts receivable", C1017="720.2 Automobile - Insurance", C1017="720.3 Automobile - License", C1017="870.4 Rent - Insurance", C1017="870.6 Rent - Property Tax", C1017="870.7 Rent - Homeoffice", C1017="870.9 Rent - Water"),
   0,
   IF(Dashboard!$F$5="Quick",
      IF(OR(C1017="190 Automobile",C1017="200 computer hardware",C1017="210 Computer software",C1017="220 Quickbooks software",C1017="230 Office equipment",C1017="240 Office furniture"),
         E1017-(E1017/(1+Dashboard!$F$4)),
         0
      ),
      IF(C1017="750 Business promotion",
         E1017-(E1017/(1+4.793/100)),
         E1017-(E1017/(1+Dashboard!$F$4))
      )
   )
)</f>
        <v>0</v>
      </c>
      <c r="J1017" s="26">
        <f>Bank3[[#This Row],[Money in/ (Money out)]]-Bank3[[#This Row],[GST/HST]]</f>
        <v>0</v>
      </c>
      <c r="L1017" s="23">
        <f t="shared" si="31"/>
        <v>0</v>
      </c>
    </row>
    <row r="1018" spans="4:12" x14ac:dyDescent="0.2">
      <c r="D1018" s="397">
        <f>_xlfn.XLOOKUP(C:C,Table1[for Import to Bank Register dropdown],Table1[for Pivot],0,0,1)</f>
        <v>0</v>
      </c>
      <c r="E1018" s="403"/>
      <c r="F1018" s="146">
        <f t="shared" si="30"/>
        <v>3333333</v>
      </c>
      <c r="G1018" s="375">
        <f>G1017+Bank3[[#This Row],[Money in/ (Money out)]]</f>
        <v>0</v>
      </c>
      <c r="I1018" s="376">
        <f>IF(OR(C1018="150 Directors advances", C1018="120 accounts receivable", C1018="720.2 Automobile - Insurance", C1018="720.3 Automobile - License", C1018="870.4 Rent - Insurance", C1018="870.6 Rent - Property Tax", C1018="870.7 Rent - Homeoffice", C1018="870.9 Rent - Water"),
   0,
   IF(Dashboard!$F$5="Quick",
      IF(OR(C1018="190 Automobile",C1018="200 computer hardware",C1018="210 Computer software",C1018="220 Quickbooks software",C1018="230 Office equipment",C1018="240 Office furniture"),
         E1018-(E1018/(1+Dashboard!$F$4)),
         0
      ),
      IF(C1018="750 Business promotion",
         E1018-(E1018/(1+4.793/100)),
         E1018-(E1018/(1+Dashboard!$F$4))
      )
   )
)</f>
        <v>0</v>
      </c>
      <c r="J1018" s="26">
        <f>Bank3[[#This Row],[Money in/ (Money out)]]-Bank3[[#This Row],[GST/HST]]</f>
        <v>0</v>
      </c>
      <c r="L1018" s="23">
        <f t="shared" si="31"/>
        <v>0</v>
      </c>
    </row>
    <row r="1019" spans="4:12" x14ac:dyDescent="0.2">
      <c r="D1019" s="397">
        <f>_xlfn.XLOOKUP(C:C,Table1[for Import to Bank Register dropdown],Table1[for Pivot],0,0,1)</f>
        <v>0</v>
      </c>
      <c r="E1019" s="403"/>
      <c r="F1019" s="146">
        <f t="shared" si="30"/>
        <v>3333333</v>
      </c>
      <c r="G1019" s="375">
        <f>G1018+Bank3[[#This Row],[Money in/ (Money out)]]</f>
        <v>0</v>
      </c>
      <c r="I1019" s="376">
        <f>IF(OR(C1019="150 Directors advances", C1019="120 accounts receivable", C1019="720.2 Automobile - Insurance", C1019="720.3 Automobile - License", C1019="870.4 Rent - Insurance", C1019="870.6 Rent - Property Tax", C1019="870.7 Rent - Homeoffice", C1019="870.9 Rent - Water"),
   0,
   IF(Dashboard!$F$5="Quick",
      IF(OR(C1019="190 Automobile",C1019="200 computer hardware",C1019="210 Computer software",C1019="220 Quickbooks software",C1019="230 Office equipment",C1019="240 Office furniture"),
         E1019-(E1019/(1+Dashboard!$F$4)),
         0
      ),
      IF(C1019="750 Business promotion",
         E1019-(E1019/(1+4.793/100)),
         E1019-(E1019/(1+Dashboard!$F$4))
      )
   )
)</f>
        <v>0</v>
      </c>
      <c r="J1019" s="26">
        <f>Bank3[[#This Row],[Money in/ (Money out)]]-Bank3[[#This Row],[GST/HST]]</f>
        <v>0</v>
      </c>
      <c r="L1019" s="23">
        <f t="shared" si="31"/>
        <v>0</v>
      </c>
    </row>
    <row r="1020" spans="4:12" x14ac:dyDescent="0.2">
      <c r="D1020" s="397">
        <f>_xlfn.XLOOKUP(C:C,Table1[for Import to Bank Register dropdown],Table1[for Pivot],0,0,1)</f>
        <v>0</v>
      </c>
      <c r="E1020" s="403"/>
      <c r="F1020" s="146">
        <f t="shared" si="30"/>
        <v>3333333</v>
      </c>
      <c r="G1020" s="375">
        <f>G1019+Bank3[[#This Row],[Money in/ (Money out)]]</f>
        <v>0</v>
      </c>
      <c r="I1020" s="376">
        <f>IF(OR(C1020="150 Directors advances", C1020="120 accounts receivable", C1020="720.2 Automobile - Insurance", C1020="720.3 Automobile - License", C1020="870.4 Rent - Insurance", C1020="870.6 Rent - Property Tax", C1020="870.7 Rent - Homeoffice", C1020="870.9 Rent - Water"),
   0,
   IF(Dashboard!$F$5="Quick",
      IF(OR(C1020="190 Automobile",C1020="200 computer hardware",C1020="210 Computer software",C1020="220 Quickbooks software",C1020="230 Office equipment",C1020="240 Office furniture"),
         E1020-(E1020/(1+Dashboard!$F$4)),
         0
      ),
      IF(C1020="750 Business promotion",
         E1020-(E1020/(1+4.793/100)),
         E1020-(E1020/(1+Dashboard!$F$4))
      )
   )
)</f>
        <v>0</v>
      </c>
      <c r="J1020" s="26">
        <f>Bank3[[#This Row],[Money in/ (Money out)]]-Bank3[[#This Row],[GST/HST]]</f>
        <v>0</v>
      </c>
      <c r="L1020" s="23">
        <f t="shared" si="31"/>
        <v>0</v>
      </c>
    </row>
    <row r="1021" spans="4:12" x14ac:dyDescent="0.2">
      <c r="D1021" s="397">
        <f>_xlfn.XLOOKUP(C:C,Table1[for Import to Bank Register dropdown],Table1[for Pivot],0,0,1)</f>
        <v>0</v>
      </c>
      <c r="E1021" s="403"/>
      <c r="F1021" s="146">
        <f t="shared" si="30"/>
        <v>3333333</v>
      </c>
      <c r="G1021" s="375">
        <f>G1020+Bank3[[#This Row],[Money in/ (Money out)]]</f>
        <v>0</v>
      </c>
      <c r="I1021" s="376">
        <f>IF(OR(C1021="150 Directors advances", C1021="120 accounts receivable", C1021="720.2 Automobile - Insurance", C1021="720.3 Automobile - License", C1021="870.4 Rent - Insurance", C1021="870.6 Rent - Property Tax", C1021="870.7 Rent - Homeoffice", C1021="870.9 Rent - Water"),
   0,
   IF(Dashboard!$F$5="Quick",
      IF(OR(C1021="190 Automobile",C1021="200 computer hardware",C1021="210 Computer software",C1021="220 Quickbooks software",C1021="230 Office equipment",C1021="240 Office furniture"),
         E1021-(E1021/(1+Dashboard!$F$4)),
         0
      ),
      IF(C1021="750 Business promotion",
         E1021-(E1021/(1+4.793/100)),
         E1021-(E1021/(1+Dashboard!$F$4))
      )
   )
)</f>
        <v>0</v>
      </c>
      <c r="J1021" s="26">
        <f>Bank3[[#This Row],[Money in/ (Money out)]]-Bank3[[#This Row],[GST/HST]]</f>
        <v>0</v>
      </c>
      <c r="L1021" s="23">
        <f t="shared" si="31"/>
        <v>0</v>
      </c>
    </row>
    <row r="1022" spans="4:12" x14ac:dyDescent="0.2">
      <c r="D1022" s="397">
        <f>_xlfn.XLOOKUP(C:C,Table1[for Import to Bank Register dropdown],Table1[for Pivot],0,0,1)</f>
        <v>0</v>
      </c>
      <c r="E1022" s="403"/>
      <c r="F1022" s="146">
        <f t="shared" si="30"/>
        <v>3333333</v>
      </c>
      <c r="G1022" s="375">
        <f>G1021+Bank3[[#This Row],[Money in/ (Money out)]]</f>
        <v>0</v>
      </c>
      <c r="I1022" s="376">
        <f>IF(OR(C1022="150 Directors advances", C1022="120 accounts receivable", C1022="720.2 Automobile - Insurance", C1022="720.3 Automobile - License", C1022="870.4 Rent - Insurance", C1022="870.6 Rent - Property Tax", C1022="870.7 Rent - Homeoffice", C1022="870.9 Rent - Water"),
   0,
   IF(Dashboard!$F$5="Quick",
      IF(OR(C1022="190 Automobile",C1022="200 computer hardware",C1022="210 Computer software",C1022="220 Quickbooks software",C1022="230 Office equipment",C1022="240 Office furniture"),
         E1022-(E1022/(1+Dashboard!$F$4)),
         0
      ),
      IF(C1022="750 Business promotion",
         E1022-(E1022/(1+4.793/100)),
         E1022-(E1022/(1+Dashboard!$F$4))
      )
   )
)</f>
        <v>0</v>
      </c>
      <c r="J1022" s="26">
        <f>Bank3[[#This Row],[Money in/ (Money out)]]-Bank3[[#This Row],[GST/HST]]</f>
        <v>0</v>
      </c>
      <c r="L1022" s="23">
        <f t="shared" si="31"/>
        <v>0</v>
      </c>
    </row>
    <row r="1023" spans="4:12" x14ac:dyDescent="0.2">
      <c r="D1023" s="397">
        <f>_xlfn.XLOOKUP(C:C,Table1[for Import to Bank Register dropdown],Table1[for Pivot],0,0,1)</f>
        <v>0</v>
      </c>
      <c r="E1023" s="403"/>
      <c r="F1023" s="146">
        <f t="shared" si="30"/>
        <v>3333333</v>
      </c>
      <c r="G1023" s="375">
        <f>G1022+Bank3[[#This Row],[Money in/ (Money out)]]</f>
        <v>0</v>
      </c>
      <c r="I1023" s="376">
        <f>IF(OR(C1023="150 Directors advances", C1023="120 accounts receivable", C1023="720.2 Automobile - Insurance", C1023="720.3 Automobile - License", C1023="870.4 Rent - Insurance", C1023="870.6 Rent - Property Tax", C1023="870.7 Rent - Homeoffice", C1023="870.9 Rent - Water"),
   0,
   IF(Dashboard!$F$5="Quick",
      IF(OR(C1023="190 Automobile",C1023="200 computer hardware",C1023="210 Computer software",C1023="220 Quickbooks software",C1023="230 Office equipment",C1023="240 Office furniture"),
         E1023-(E1023/(1+Dashboard!$F$4)),
         0
      ),
      IF(C1023="750 Business promotion",
         E1023-(E1023/(1+4.793/100)),
         E1023-(E1023/(1+Dashboard!$F$4))
      )
   )
)</f>
        <v>0</v>
      </c>
      <c r="J1023" s="26">
        <f>Bank3[[#This Row],[Money in/ (Money out)]]-Bank3[[#This Row],[GST/HST]]</f>
        <v>0</v>
      </c>
      <c r="L1023" s="23">
        <f t="shared" si="31"/>
        <v>0</v>
      </c>
    </row>
    <row r="1024" spans="4:12" x14ac:dyDescent="0.2">
      <c r="D1024" s="397">
        <f>_xlfn.XLOOKUP(C:C,Table1[for Import to Bank Register dropdown],Table1[for Pivot],0,0,1)</f>
        <v>0</v>
      </c>
      <c r="E1024" s="403"/>
      <c r="F1024" s="146">
        <f t="shared" si="30"/>
        <v>3333333</v>
      </c>
      <c r="G1024" s="375">
        <f>G1023+Bank3[[#This Row],[Money in/ (Money out)]]</f>
        <v>0</v>
      </c>
      <c r="I1024" s="376">
        <f>IF(OR(C1024="150 Directors advances", C1024="120 accounts receivable", C1024="720.2 Automobile - Insurance", C1024="720.3 Automobile - License", C1024="870.4 Rent - Insurance", C1024="870.6 Rent - Property Tax", C1024="870.7 Rent - Homeoffice", C1024="870.9 Rent - Water"),
   0,
   IF(Dashboard!$F$5="Quick",
      IF(OR(C1024="190 Automobile",C1024="200 computer hardware",C1024="210 Computer software",C1024="220 Quickbooks software",C1024="230 Office equipment",C1024="240 Office furniture"),
         E1024-(E1024/(1+Dashboard!$F$4)),
         0
      ),
      IF(C1024="750 Business promotion",
         E1024-(E1024/(1+4.793/100)),
         E1024-(E1024/(1+Dashboard!$F$4))
      )
   )
)</f>
        <v>0</v>
      </c>
      <c r="J1024" s="26">
        <f>Bank3[[#This Row],[Money in/ (Money out)]]-Bank3[[#This Row],[GST/HST]]</f>
        <v>0</v>
      </c>
      <c r="L1024" s="23">
        <f t="shared" si="31"/>
        <v>0</v>
      </c>
    </row>
    <row r="1025" spans="4:12" x14ac:dyDescent="0.2">
      <c r="D1025" s="397">
        <f>_xlfn.XLOOKUP(C:C,Table1[for Import to Bank Register dropdown],Table1[for Pivot],0,0,1)</f>
        <v>0</v>
      </c>
      <c r="E1025" s="403"/>
      <c r="F1025" s="146">
        <f t="shared" si="30"/>
        <v>3333333</v>
      </c>
      <c r="G1025" s="375">
        <f>G1024+Bank3[[#This Row],[Money in/ (Money out)]]</f>
        <v>0</v>
      </c>
      <c r="I1025" s="376">
        <f>IF(OR(C1025="150 Directors advances", C1025="120 accounts receivable", C1025="720.2 Automobile - Insurance", C1025="720.3 Automobile - License", C1025="870.4 Rent - Insurance", C1025="870.6 Rent - Property Tax", C1025="870.7 Rent - Homeoffice", C1025="870.9 Rent - Water"),
   0,
   IF(Dashboard!$F$5="Quick",
      IF(OR(C1025="190 Automobile",C1025="200 computer hardware",C1025="210 Computer software",C1025="220 Quickbooks software",C1025="230 Office equipment",C1025="240 Office furniture"),
         E1025-(E1025/(1+Dashboard!$F$4)),
         0
      ),
      IF(C1025="750 Business promotion",
         E1025-(E1025/(1+4.793/100)),
         E1025-(E1025/(1+Dashboard!$F$4))
      )
   )
)</f>
        <v>0</v>
      </c>
      <c r="J1025" s="26">
        <f>Bank3[[#This Row],[Money in/ (Money out)]]-Bank3[[#This Row],[GST/HST]]</f>
        <v>0</v>
      </c>
      <c r="L1025" s="23">
        <f t="shared" si="31"/>
        <v>0</v>
      </c>
    </row>
    <row r="1026" spans="4:12" x14ac:dyDescent="0.2">
      <c r="D1026" s="397">
        <f>_xlfn.XLOOKUP(C:C,Table1[for Import to Bank Register dropdown],Table1[for Pivot],0,0,1)</f>
        <v>0</v>
      </c>
      <c r="E1026" s="403"/>
      <c r="F1026" s="146">
        <f t="shared" si="30"/>
        <v>3333333</v>
      </c>
      <c r="G1026" s="375">
        <f>G1025+Bank3[[#This Row],[Money in/ (Money out)]]</f>
        <v>0</v>
      </c>
      <c r="I1026" s="376">
        <f>IF(OR(C1026="150 Directors advances", C1026="120 accounts receivable", C1026="720.2 Automobile - Insurance", C1026="720.3 Automobile - License", C1026="870.4 Rent - Insurance", C1026="870.6 Rent - Property Tax", C1026="870.7 Rent - Homeoffice", C1026="870.9 Rent - Water"),
   0,
   IF(Dashboard!$F$5="Quick",
      IF(OR(C1026="190 Automobile",C1026="200 computer hardware",C1026="210 Computer software",C1026="220 Quickbooks software",C1026="230 Office equipment",C1026="240 Office furniture"),
         E1026-(E1026/(1+Dashboard!$F$4)),
         0
      ),
      IF(C1026="750 Business promotion",
         E1026-(E1026/(1+4.793/100)),
         E1026-(E1026/(1+Dashboard!$F$4))
      )
   )
)</f>
        <v>0</v>
      </c>
      <c r="J1026" s="26">
        <f>Bank3[[#This Row],[Money in/ (Money out)]]-Bank3[[#This Row],[GST/HST]]</f>
        <v>0</v>
      </c>
      <c r="L1026" s="23">
        <f t="shared" si="31"/>
        <v>0</v>
      </c>
    </row>
    <row r="1027" spans="4:12" x14ac:dyDescent="0.2">
      <c r="D1027" s="397">
        <f>_xlfn.XLOOKUP(C:C,Table1[for Import to Bank Register dropdown],Table1[for Pivot],0,0,1)</f>
        <v>0</v>
      </c>
      <c r="E1027" s="403"/>
      <c r="F1027" s="146">
        <f t="shared" si="30"/>
        <v>3333333</v>
      </c>
      <c r="G1027" s="375">
        <f>G1026+Bank3[[#This Row],[Money in/ (Money out)]]</f>
        <v>0</v>
      </c>
      <c r="I1027" s="376">
        <f>IF(OR(C1027="150 Directors advances", C1027="120 accounts receivable", C1027="720.2 Automobile - Insurance", C1027="720.3 Automobile - License", C1027="870.4 Rent - Insurance", C1027="870.6 Rent - Property Tax", C1027="870.7 Rent - Homeoffice", C1027="870.9 Rent - Water"),
   0,
   IF(Dashboard!$F$5="Quick",
      IF(OR(C1027="190 Automobile",C1027="200 computer hardware",C1027="210 Computer software",C1027="220 Quickbooks software",C1027="230 Office equipment",C1027="240 Office furniture"),
         E1027-(E1027/(1+Dashboard!$F$4)),
         0
      ),
      IF(C1027="750 Business promotion",
         E1027-(E1027/(1+4.793/100)),
         E1027-(E1027/(1+Dashboard!$F$4))
      )
   )
)</f>
        <v>0</v>
      </c>
      <c r="J1027" s="26">
        <f>Bank3[[#This Row],[Money in/ (Money out)]]-Bank3[[#This Row],[GST/HST]]</f>
        <v>0</v>
      </c>
      <c r="L1027" s="23">
        <f t="shared" si="31"/>
        <v>0</v>
      </c>
    </row>
    <row r="1028" spans="4:12" x14ac:dyDescent="0.2">
      <c r="D1028" s="397">
        <f>_xlfn.XLOOKUP(C:C,Table1[for Import to Bank Register dropdown],Table1[for Pivot],0,0,1)</f>
        <v>0</v>
      </c>
      <c r="E1028" s="403"/>
      <c r="F1028" s="146">
        <f t="shared" si="30"/>
        <v>3333333</v>
      </c>
      <c r="G1028" s="375">
        <f>G1027+Bank3[[#This Row],[Money in/ (Money out)]]</f>
        <v>0</v>
      </c>
      <c r="I1028" s="376">
        <f>IF(OR(C1028="150 Directors advances", C1028="120 accounts receivable", C1028="720.2 Automobile - Insurance", C1028="720.3 Automobile - License", C1028="870.4 Rent - Insurance", C1028="870.6 Rent - Property Tax", C1028="870.7 Rent - Homeoffice", C1028="870.9 Rent - Water"),
   0,
   IF(Dashboard!$F$5="Quick",
      IF(OR(C1028="190 Automobile",C1028="200 computer hardware",C1028="210 Computer software",C1028="220 Quickbooks software",C1028="230 Office equipment",C1028="240 Office furniture"),
         E1028-(E1028/(1+Dashboard!$F$4)),
         0
      ),
      IF(C1028="750 Business promotion",
         E1028-(E1028/(1+4.793/100)),
         E1028-(E1028/(1+Dashboard!$F$4))
      )
   )
)</f>
        <v>0</v>
      </c>
      <c r="J1028" s="26">
        <f>Bank3[[#This Row],[Money in/ (Money out)]]-Bank3[[#This Row],[GST/HST]]</f>
        <v>0</v>
      </c>
      <c r="L1028" s="23">
        <f t="shared" si="31"/>
        <v>0</v>
      </c>
    </row>
    <row r="1029" spans="4:12" x14ac:dyDescent="0.2">
      <c r="D1029" s="397">
        <f>_xlfn.XLOOKUP(C:C,Table1[for Import to Bank Register dropdown],Table1[for Pivot],0,0,1)</f>
        <v>0</v>
      </c>
      <c r="E1029" s="403"/>
      <c r="F1029" s="146">
        <f t="shared" si="30"/>
        <v>3333333</v>
      </c>
      <c r="G1029" s="375">
        <f>G1028+Bank3[[#This Row],[Money in/ (Money out)]]</f>
        <v>0</v>
      </c>
      <c r="I1029" s="376">
        <f>IF(OR(C1029="150 Directors advances", C1029="120 accounts receivable", C1029="720.2 Automobile - Insurance", C1029="720.3 Automobile - License", C1029="870.4 Rent - Insurance", C1029="870.6 Rent - Property Tax", C1029="870.7 Rent - Homeoffice", C1029="870.9 Rent - Water"),
   0,
   IF(Dashboard!$F$5="Quick",
      IF(OR(C1029="190 Automobile",C1029="200 computer hardware",C1029="210 Computer software",C1029="220 Quickbooks software",C1029="230 Office equipment",C1029="240 Office furniture"),
         E1029-(E1029/(1+Dashboard!$F$4)),
         0
      ),
      IF(C1029="750 Business promotion",
         E1029-(E1029/(1+4.793/100)),
         E1029-(E1029/(1+Dashboard!$F$4))
      )
   )
)</f>
        <v>0</v>
      </c>
      <c r="J1029" s="26">
        <f>Bank3[[#This Row],[Money in/ (Money out)]]-Bank3[[#This Row],[GST/HST]]</f>
        <v>0</v>
      </c>
      <c r="L1029" s="23">
        <f t="shared" si="31"/>
        <v>0</v>
      </c>
    </row>
    <row r="1030" spans="4:12" x14ac:dyDescent="0.2">
      <c r="D1030" s="397">
        <f>_xlfn.XLOOKUP(C:C,Table1[for Import to Bank Register dropdown],Table1[for Pivot],0,0,1)</f>
        <v>0</v>
      </c>
      <c r="E1030" s="403"/>
      <c r="F1030" s="146">
        <f t="shared" ref="F1030:F1093" si="32">$E$2</f>
        <v>3333333</v>
      </c>
      <c r="G1030" s="375">
        <f>G1029+Bank3[[#This Row],[Money in/ (Money out)]]</f>
        <v>0</v>
      </c>
      <c r="I1030" s="376">
        <f>IF(OR(C1030="150 Directors advances", C1030="120 accounts receivable", C1030="720.2 Automobile - Insurance", C1030="720.3 Automobile - License", C1030="870.4 Rent - Insurance", C1030="870.6 Rent - Property Tax", C1030="870.7 Rent - Homeoffice", C1030="870.9 Rent - Water"),
   0,
   IF(Dashboard!$F$5="Quick",
      IF(OR(C1030="190 Automobile",C1030="200 computer hardware",C1030="210 Computer software",C1030="220 Quickbooks software",C1030="230 Office equipment",C1030="240 Office furniture"),
         E1030-(E1030/(1+Dashboard!$F$4)),
         0
      ),
      IF(C1030="750 Business promotion",
         E1030-(E1030/(1+4.793/100)),
         E1030-(E1030/(1+Dashboard!$F$4))
      )
   )
)</f>
        <v>0</v>
      </c>
      <c r="J1030" s="26">
        <f>Bank3[[#This Row],[Money in/ (Money out)]]-Bank3[[#This Row],[GST/HST]]</f>
        <v>0</v>
      </c>
      <c r="L1030" s="23">
        <f t="shared" si="31"/>
        <v>0</v>
      </c>
    </row>
    <row r="1031" spans="4:12" x14ac:dyDescent="0.2">
      <c r="D1031" s="397">
        <f>_xlfn.XLOOKUP(C:C,Table1[for Import to Bank Register dropdown],Table1[for Pivot],0,0,1)</f>
        <v>0</v>
      </c>
      <c r="E1031" s="403"/>
      <c r="F1031" s="146">
        <f t="shared" si="32"/>
        <v>3333333</v>
      </c>
      <c r="G1031" s="375">
        <f>G1030+Bank3[[#This Row],[Money in/ (Money out)]]</f>
        <v>0</v>
      </c>
      <c r="I1031" s="376">
        <f>IF(OR(C1031="150 Directors advances", C1031="120 accounts receivable", C1031="720.2 Automobile - Insurance", C1031="720.3 Automobile - License", C1031="870.4 Rent - Insurance", C1031="870.6 Rent - Property Tax", C1031="870.7 Rent - Homeoffice", C1031="870.9 Rent - Water"),
   0,
   IF(Dashboard!$F$5="Quick",
      IF(OR(C1031="190 Automobile",C1031="200 computer hardware",C1031="210 Computer software",C1031="220 Quickbooks software",C1031="230 Office equipment",C1031="240 Office furniture"),
         E1031-(E1031/(1+Dashboard!$F$4)),
         0
      ),
      IF(C1031="750 Business promotion",
         E1031-(E1031/(1+4.793/100)),
         E1031-(E1031/(1+Dashboard!$F$4))
      )
   )
)</f>
        <v>0</v>
      </c>
      <c r="J1031" s="26">
        <f>Bank3[[#This Row],[Money in/ (Money out)]]-Bank3[[#This Row],[GST/HST]]</f>
        <v>0</v>
      </c>
      <c r="L1031" s="23">
        <f t="shared" ref="L1031:L1094" si="33">$L$3</f>
        <v>0</v>
      </c>
    </row>
    <row r="1032" spans="4:12" x14ac:dyDescent="0.2">
      <c r="D1032" s="397">
        <f>_xlfn.XLOOKUP(C:C,Table1[for Import to Bank Register dropdown],Table1[for Pivot],0,0,1)</f>
        <v>0</v>
      </c>
      <c r="E1032" s="403"/>
      <c r="F1032" s="146">
        <f t="shared" si="32"/>
        <v>3333333</v>
      </c>
      <c r="G1032" s="375">
        <f>G1031+Bank3[[#This Row],[Money in/ (Money out)]]</f>
        <v>0</v>
      </c>
      <c r="I1032" s="376">
        <f>IF(OR(C1032="150 Directors advances", C1032="120 accounts receivable", C1032="720.2 Automobile - Insurance", C1032="720.3 Automobile - License", C1032="870.4 Rent - Insurance", C1032="870.6 Rent - Property Tax", C1032="870.7 Rent - Homeoffice", C1032="870.9 Rent - Water"),
   0,
   IF(Dashboard!$F$5="Quick",
      IF(OR(C1032="190 Automobile",C1032="200 computer hardware",C1032="210 Computer software",C1032="220 Quickbooks software",C1032="230 Office equipment",C1032="240 Office furniture"),
         E1032-(E1032/(1+Dashboard!$F$4)),
         0
      ),
      IF(C1032="750 Business promotion",
         E1032-(E1032/(1+4.793/100)),
         E1032-(E1032/(1+Dashboard!$F$4))
      )
   )
)</f>
        <v>0</v>
      </c>
      <c r="J1032" s="26">
        <f>Bank3[[#This Row],[Money in/ (Money out)]]-Bank3[[#This Row],[GST/HST]]</f>
        <v>0</v>
      </c>
      <c r="L1032" s="23">
        <f t="shared" si="33"/>
        <v>0</v>
      </c>
    </row>
    <row r="1033" spans="4:12" x14ac:dyDescent="0.2">
      <c r="D1033" s="397">
        <f>_xlfn.XLOOKUP(C:C,Table1[for Import to Bank Register dropdown],Table1[for Pivot],0,0,1)</f>
        <v>0</v>
      </c>
      <c r="E1033" s="403"/>
      <c r="F1033" s="146">
        <f t="shared" si="32"/>
        <v>3333333</v>
      </c>
      <c r="G1033" s="375">
        <f>G1032+Bank3[[#This Row],[Money in/ (Money out)]]</f>
        <v>0</v>
      </c>
      <c r="I1033" s="376">
        <f>IF(OR(C1033="150 Directors advances", C1033="120 accounts receivable", C1033="720.2 Automobile - Insurance", C1033="720.3 Automobile - License", C1033="870.4 Rent - Insurance", C1033="870.6 Rent - Property Tax", C1033="870.7 Rent - Homeoffice", C1033="870.9 Rent - Water"),
   0,
   IF(Dashboard!$F$5="Quick",
      IF(OR(C1033="190 Automobile",C1033="200 computer hardware",C1033="210 Computer software",C1033="220 Quickbooks software",C1033="230 Office equipment",C1033="240 Office furniture"),
         E1033-(E1033/(1+Dashboard!$F$4)),
         0
      ),
      IF(C1033="750 Business promotion",
         E1033-(E1033/(1+4.793/100)),
         E1033-(E1033/(1+Dashboard!$F$4))
      )
   )
)</f>
        <v>0</v>
      </c>
      <c r="J1033" s="26">
        <f>Bank3[[#This Row],[Money in/ (Money out)]]-Bank3[[#This Row],[GST/HST]]</f>
        <v>0</v>
      </c>
      <c r="L1033" s="23">
        <f t="shared" si="33"/>
        <v>0</v>
      </c>
    </row>
    <row r="1034" spans="4:12" x14ac:dyDescent="0.2">
      <c r="D1034" s="397">
        <f>_xlfn.XLOOKUP(C:C,Table1[for Import to Bank Register dropdown],Table1[for Pivot],0,0,1)</f>
        <v>0</v>
      </c>
      <c r="E1034" s="403"/>
      <c r="F1034" s="146">
        <f t="shared" si="32"/>
        <v>3333333</v>
      </c>
      <c r="G1034" s="375">
        <f>G1033+Bank3[[#This Row],[Money in/ (Money out)]]</f>
        <v>0</v>
      </c>
      <c r="I1034" s="376">
        <f>IF(OR(C1034="150 Directors advances", C1034="120 accounts receivable", C1034="720.2 Automobile - Insurance", C1034="720.3 Automobile - License", C1034="870.4 Rent - Insurance", C1034="870.6 Rent - Property Tax", C1034="870.7 Rent - Homeoffice", C1034="870.9 Rent - Water"),
   0,
   IF(Dashboard!$F$5="Quick",
      IF(OR(C1034="190 Automobile",C1034="200 computer hardware",C1034="210 Computer software",C1034="220 Quickbooks software",C1034="230 Office equipment",C1034="240 Office furniture"),
         E1034-(E1034/(1+Dashboard!$F$4)),
         0
      ),
      IF(C1034="750 Business promotion",
         E1034-(E1034/(1+4.793/100)),
         E1034-(E1034/(1+Dashboard!$F$4))
      )
   )
)</f>
        <v>0</v>
      </c>
      <c r="J1034" s="26">
        <f>Bank3[[#This Row],[Money in/ (Money out)]]-Bank3[[#This Row],[GST/HST]]</f>
        <v>0</v>
      </c>
      <c r="L1034" s="23">
        <f t="shared" si="33"/>
        <v>0</v>
      </c>
    </row>
    <row r="1035" spans="4:12" x14ac:dyDescent="0.2">
      <c r="D1035" s="397">
        <f>_xlfn.XLOOKUP(C:C,Table1[for Import to Bank Register dropdown],Table1[for Pivot],0,0,1)</f>
        <v>0</v>
      </c>
      <c r="E1035" s="403"/>
      <c r="F1035" s="146">
        <f t="shared" si="32"/>
        <v>3333333</v>
      </c>
      <c r="G1035" s="375">
        <f>G1034+Bank3[[#This Row],[Money in/ (Money out)]]</f>
        <v>0</v>
      </c>
      <c r="I1035" s="376">
        <f>IF(OR(C1035="150 Directors advances", C1035="120 accounts receivable", C1035="720.2 Automobile - Insurance", C1035="720.3 Automobile - License", C1035="870.4 Rent - Insurance", C1035="870.6 Rent - Property Tax", C1035="870.7 Rent - Homeoffice", C1035="870.9 Rent - Water"),
   0,
   IF(Dashboard!$F$5="Quick",
      IF(OR(C1035="190 Automobile",C1035="200 computer hardware",C1035="210 Computer software",C1035="220 Quickbooks software",C1035="230 Office equipment",C1035="240 Office furniture"),
         E1035-(E1035/(1+Dashboard!$F$4)),
         0
      ),
      IF(C1035="750 Business promotion",
         E1035-(E1035/(1+4.793/100)),
         E1035-(E1035/(1+Dashboard!$F$4))
      )
   )
)</f>
        <v>0</v>
      </c>
      <c r="J1035" s="26">
        <f>Bank3[[#This Row],[Money in/ (Money out)]]-Bank3[[#This Row],[GST/HST]]</f>
        <v>0</v>
      </c>
      <c r="L1035" s="23">
        <f t="shared" si="33"/>
        <v>0</v>
      </c>
    </row>
    <row r="1036" spans="4:12" x14ac:dyDescent="0.2">
      <c r="D1036" s="397">
        <f>_xlfn.XLOOKUP(C:C,Table1[for Import to Bank Register dropdown],Table1[for Pivot],0,0,1)</f>
        <v>0</v>
      </c>
      <c r="E1036" s="403"/>
      <c r="F1036" s="146">
        <f t="shared" si="32"/>
        <v>3333333</v>
      </c>
      <c r="G1036" s="375">
        <f>G1035+Bank3[[#This Row],[Money in/ (Money out)]]</f>
        <v>0</v>
      </c>
      <c r="I1036" s="376">
        <f>IF(OR(C1036="150 Directors advances", C1036="120 accounts receivable", C1036="720.2 Automobile - Insurance", C1036="720.3 Automobile - License", C1036="870.4 Rent - Insurance", C1036="870.6 Rent - Property Tax", C1036="870.7 Rent - Homeoffice", C1036="870.9 Rent - Water"),
   0,
   IF(Dashboard!$F$5="Quick",
      IF(OR(C1036="190 Automobile",C1036="200 computer hardware",C1036="210 Computer software",C1036="220 Quickbooks software",C1036="230 Office equipment",C1036="240 Office furniture"),
         E1036-(E1036/(1+Dashboard!$F$4)),
         0
      ),
      IF(C1036="750 Business promotion",
         E1036-(E1036/(1+4.793/100)),
         E1036-(E1036/(1+Dashboard!$F$4))
      )
   )
)</f>
        <v>0</v>
      </c>
      <c r="J1036" s="26">
        <f>Bank3[[#This Row],[Money in/ (Money out)]]-Bank3[[#This Row],[GST/HST]]</f>
        <v>0</v>
      </c>
      <c r="L1036" s="23">
        <f t="shared" si="33"/>
        <v>0</v>
      </c>
    </row>
    <row r="1037" spans="4:12" x14ac:dyDescent="0.2">
      <c r="D1037" s="397">
        <f>_xlfn.XLOOKUP(C:C,Table1[for Import to Bank Register dropdown],Table1[for Pivot],0,0,1)</f>
        <v>0</v>
      </c>
      <c r="E1037" s="403"/>
      <c r="F1037" s="146">
        <f t="shared" si="32"/>
        <v>3333333</v>
      </c>
      <c r="G1037" s="375">
        <f>G1036+Bank3[[#This Row],[Money in/ (Money out)]]</f>
        <v>0</v>
      </c>
      <c r="I1037" s="376">
        <f>IF(OR(C1037="150 Directors advances", C1037="120 accounts receivable", C1037="720.2 Automobile - Insurance", C1037="720.3 Automobile - License", C1037="870.4 Rent - Insurance", C1037="870.6 Rent - Property Tax", C1037="870.7 Rent - Homeoffice", C1037="870.9 Rent - Water"),
   0,
   IF(Dashboard!$F$5="Quick",
      IF(OR(C1037="190 Automobile",C1037="200 computer hardware",C1037="210 Computer software",C1037="220 Quickbooks software",C1037="230 Office equipment",C1037="240 Office furniture"),
         E1037-(E1037/(1+Dashboard!$F$4)),
         0
      ),
      IF(C1037="750 Business promotion",
         E1037-(E1037/(1+4.793/100)),
         E1037-(E1037/(1+Dashboard!$F$4))
      )
   )
)</f>
        <v>0</v>
      </c>
      <c r="J1037" s="26">
        <f>Bank3[[#This Row],[Money in/ (Money out)]]-Bank3[[#This Row],[GST/HST]]</f>
        <v>0</v>
      </c>
      <c r="L1037" s="23">
        <f t="shared" si="33"/>
        <v>0</v>
      </c>
    </row>
    <row r="1038" spans="4:12" x14ac:dyDescent="0.2">
      <c r="D1038" s="397">
        <f>_xlfn.XLOOKUP(C:C,Table1[for Import to Bank Register dropdown],Table1[for Pivot],0,0,1)</f>
        <v>0</v>
      </c>
      <c r="E1038" s="403"/>
      <c r="F1038" s="146">
        <f t="shared" si="32"/>
        <v>3333333</v>
      </c>
      <c r="G1038" s="375">
        <f>G1037+Bank3[[#This Row],[Money in/ (Money out)]]</f>
        <v>0</v>
      </c>
      <c r="I1038" s="376">
        <f>IF(OR(C1038="150 Directors advances", C1038="120 accounts receivable", C1038="720.2 Automobile - Insurance", C1038="720.3 Automobile - License", C1038="870.4 Rent - Insurance", C1038="870.6 Rent - Property Tax", C1038="870.7 Rent - Homeoffice", C1038="870.9 Rent - Water"),
   0,
   IF(Dashboard!$F$5="Quick",
      IF(OR(C1038="190 Automobile",C1038="200 computer hardware",C1038="210 Computer software",C1038="220 Quickbooks software",C1038="230 Office equipment",C1038="240 Office furniture"),
         E1038-(E1038/(1+Dashboard!$F$4)),
         0
      ),
      IF(C1038="750 Business promotion",
         E1038-(E1038/(1+4.793/100)),
         E1038-(E1038/(1+Dashboard!$F$4))
      )
   )
)</f>
        <v>0</v>
      </c>
      <c r="J1038" s="26">
        <f>Bank3[[#This Row],[Money in/ (Money out)]]-Bank3[[#This Row],[GST/HST]]</f>
        <v>0</v>
      </c>
      <c r="L1038" s="23">
        <f t="shared" si="33"/>
        <v>0</v>
      </c>
    </row>
    <row r="1039" spans="4:12" x14ac:dyDescent="0.2">
      <c r="D1039" s="397">
        <f>_xlfn.XLOOKUP(C:C,Table1[for Import to Bank Register dropdown],Table1[for Pivot],0,0,1)</f>
        <v>0</v>
      </c>
      <c r="E1039" s="403"/>
      <c r="F1039" s="146">
        <f t="shared" si="32"/>
        <v>3333333</v>
      </c>
      <c r="G1039" s="375">
        <f>G1038+Bank3[[#This Row],[Money in/ (Money out)]]</f>
        <v>0</v>
      </c>
      <c r="I1039" s="376">
        <f>IF(OR(C1039="150 Directors advances", C1039="120 accounts receivable", C1039="720.2 Automobile - Insurance", C1039="720.3 Automobile - License", C1039="870.4 Rent - Insurance", C1039="870.6 Rent - Property Tax", C1039="870.7 Rent - Homeoffice", C1039="870.9 Rent - Water"),
   0,
   IF(Dashboard!$F$5="Quick",
      IF(OR(C1039="190 Automobile",C1039="200 computer hardware",C1039="210 Computer software",C1039="220 Quickbooks software",C1039="230 Office equipment",C1039="240 Office furniture"),
         E1039-(E1039/(1+Dashboard!$F$4)),
         0
      ),
      IF(C1039="750 Business promotion",
         E1039-(E1039/(1+4.793/100)),
         E1039-(E1039/(1+Dashboard!$F$4))
      )
   )
)</f>
        <v>0</v>
      </c>
      <c r="J1039" s="26">
        <f>Bank3[[#This Row],[Money in/ (Money out)]]-Bank3[[#This Row],[GST/HST]]</f>
        <v>0</v>
      </c>
      <c r="L1039" s="23">
        <f t="shared" si="33"/>
        <v>0</v>
      </c>
    </row>
    <row r="1040" spans="4:12" x14ac:dyDescent="0.2">
      <c r="D1040" s="397">
        <f>_xlfn.XLOOKUP(C:C,Table1[for Import to Bank Register dropdown],Table1[for Pivot],0,0,1)</f>
        <v>0</v>
      </c>
      <c r="E1040" s="403"/>
      <c r="F1040" s="146">
        <f t="shared" si="32"/>
        <v>3333333</v>
      </c>
      <c r="G1040" s="375">
        <f>G1039+Bank3[[#This Row],[Money in/ (Money out)]]</f>
        <v>0</v>
      </c>
      <c r="I1040" s="376">
        <f>IF(OR(C1040="150 Directors advances", C1040="120 accounts receivable", C1040="720.2 Automobile - Insurance", C1040="720.3 Automobile - License", C1040="870.4 Rent - Insurance", C1040="870.6 Rent - Property Tax", C1040="870.7 Rent - Homeoffice", C1040="870.9 Rent - Water"),
   0,
   IF(Dashboard!$F$5="Quick",
      IF(OR(C1040="190 Automobile",C1040="200 computer hardware",C1040="210 Computer software",C1040="220 Quickbooks software",C1040="230 Office equipment",C1040="240 Office furniture"),
         E1040-(E1040/(1+Dashboard!$F$4)),
         0
      ),
      IF(C1040="750 Business promotion",
         E1040-(E1040/(1+4.793/100)),
         E1040-(E1040/(1+Dashboard!$F$4))
      )
   )
)</f>
        <v>0</v>
      </c>
      <c r="J1040" s="26">
        <f>Bank3[[#This Row],[Money in/ (Money out)]]-Bank3[[#This Row],[GST/HST]]</f>
        <v>0</v>
      </c>
      <c r="L1040" s="23">
        <f t="shared" si="33"/>
        <v>0</v>
      </c>
    </row>
    <row r="1041" spans="4:12" x14ac:dyDescent="0.2">
      <c r="D1041" s="397">
        <f>_xlfn.XLOOKUP(C:C,Table1[for Import to Bank Register dropdown],Table1[for Pivot],0,0,1)</f>
        <v>0</v>
      </c>
      <c r="E1041" s="403"/>
      <c r="F1041" s="146">
        <f t="shared" si="32"/>
        <v>3333333</v>
      </c>
      <c r="G1041" s="375">
        <f>G1040+Bank3[[#This Row],[Money in/ (Money out)]]</f>
        <v>0</v>
      </c>
      <c r="I1041" s="376">
        <f>IF(OR(C1041="150 Directors advances", C1041="120 accounts receivable", C1041="720.2 Automobile - Insurance", C1041="720.3 Automobile - License", C1041="870.4 Rent - Insurance", C1041="870.6 Rent - Property Tax", C1041="870.7 Rent - Homeoffice", C1041="870.9 Rent - Water"),
   0,
   IF(Dashboard!$F$5="Quick",
      IF(OR(C1041="190 Automobile",C1041="200 computer hardware",C1041="210 Computer software",C1041="220 Quickbooks software",C1041="230 Office equipment",C1041="240 Office furniture"),
         E1041-(E1041/(1+Dashboard!$F$4)),
         0
      ),
      IF(C1041="750 Business promotion",
         E1041-(E1041/(1+4.793/100)),
         E1041-(E1041/(1+Dashboard!$F$4))
      )
   )
)</f>
        <v>0</v>
      </c>
      <c r="J1041" s="26">
        <f>Bank3[[#This Row],[Money in/ (Money out)]]-Bank3[[#This Row],[GST/HST]]</f>
        <v>0</v>
      </c>
      <c r="L1041" s="23">
        <f t="shared" si="33"/>
        <v>0</v>
      </c>
    </row>
    <row r="1042" spans="4:12" x14ac:dyDescent="0.2">
      <c r="D1042" s="397">
        <f>_xlfn.XLOOKUP(C:C,Table1[for Import to Bank Register dropdown],Table1[for Pivot],0,0,1)</f>
        <v>0</v>
      </c>
      <c r="E1042" s="403"/>
      <c r="F1042" s="146">
        <f t="shared" si="32"/>
        <v>3333333</v>
      </c>
      <c r="G1042" s="375">
        <f>G1041+Bank3[[#This Row],[Money in/ (Money out)]]</f>
        <v>0</v>
      </c>
      <c r="I1042" s="376">
        <f>IF(OR(C1042="150 Directors advances", C1042="120 accounts receivable", C1042="720.2 Automobile - Insurance", C1042="720.3 Automobile - License", C1042="870.4 Rent - Insurance", C1042="870.6 Rent - Property Tax", C1042="870.7 Rent - Homeoffice", C1042="870.9 Rent - Water"),
   0,
   IF(Dashboard!$F$5="Quick",
      IF(OR(C1042="190 Automobile",C1042="200 computer hardware",C1042="210 Computer software",C1042="220 Quickbooks software",C1042="230 Office equipment",C1042="240 Office furniture"),
         E1042-(E1042/(1+Dashboard!$F$4)),
         0
      ),
      IF(C1042="750 Business promotion",
         E1042-(E1042/(1+4.793/100)),
         E1042-(E1042/(1+Dashboard!$F$4))
      )
   )
)</f>
        <v>0</v>
      </c>
      <c r="J1042" s="26">
        <f>Bank3[[#This Row],[Money in/ (Money out)]]-Bank3[[#This Row],[GST/HST]]</f>
        <v>0</v>
      </c>
      <c r="L1042" s="23">
        <f t="shared" si="33"/>
        <v>0</v>
      </c>
    </row>
    <row r="1043" spans="4:12" x14ac:dyDescent="0.2">
      <c r="D1043" s="397">
        <f>_xlfn.XLOOKUP(C:C,Table1[for Import to Bank Register dropdown],Table1[for Pivot],0,0,1)</f>
        <v>0</v>
      </c>
      <c r="E1043" s="403"/>
      <c r="F1043" s="146">
        <f t="shared" si="32"/>
        <v>3333333</v>
      </c>
      <c r="G1043" s="375">
        <f>G1042+Bank3[[#This Row],[Money in/ (Money out)]]</f>
        <v>0</v>
      </c>
      <c r="I1043" s="376">
        <f>IF(OR(C1043="150 Directors advances", C1043="120 accounts receivable", C1043="720.2 Automobile - Insurance", C1043="720.3 Automobile - License", C1043="870.4 Rent - Insurance", C1043="870.6 Rent - Property Tax", C1043="870.7 Rent - Homeoffice", C1043="870.9 Rent - Water"),
   0,
   IF(Dashboard!$F$5="Quick",
      IF(OR(C1043="190 Automobile",C1043="200 computer hardware",C1043="210 Computer software",C1043="220 Quickbooks software",C1043="230 Office equipment",C1043="240 Office furniture"),
         E1043-(E1043/(1+Dashboard!$F$4)),
         0
      ),
      IF(C1043="750 Business promotion",
         E1043-(E1043/(1+4.793/100)),
         E1043-(E1043/(1+Dashboard!$F$4))
      )
   )
)</f>
        <v>0</v>
      </c>
      <c r="J1043" s="26">
        <f>Bank3[[#This Row],[Money in/ (Money out)]]-Bank3[[#This Row],[GST/HST]]</f>
        <v>0</v>
      </c>
      <c r="L1043" s="23">
        <f t="shared" si="33"/>
        <v>0</v>
      </c>
    </row>
    <row r="1044" spans="4:12" x14ac:dyDescent="0.2">
      <c r="D1044" s="397">
        <f>_xlfn.XLOOKUP(C:C,Table1[for Import to Bank Register dropdown],Table1[for Pivot],0,0,1)</f>
        <v>0</v>
      </c>
      <c r="E1044" s="403"/>
      <c r="F1044" s="146">
        <f t="shared" si="32"/>
        <v>3333333</v>
      </c>
      <c r="G1044" s="375">
        <f>G1043+Bank3[[#This Row],[Money in/ (Money out)]]</f>
        <v>0</v>
      </c>
      <c r="I1044" s="376">
        <f>IF(OR(C1044="150 Directors advances", C1044="120 accounts receivable", C1044="720.2 Automobile - Insurance", C1044="720.3 Automobile - License", C1044="870.4 Rent - Insurance", C1044="870.6 Rent - Property Tax", C1044="870.7 Rent - Homeoffice", C1044="870.9 Rent - Water"),
   0,
   IF(Dashboard!$F$5="Quick",
      IF(OR(C1044="190 Automobile",C1044="200 computer hardware",C1044="210 Computer software",C1044="220 Quickbooks software",C1044="230 Office equipment",C1044="240 Office furniture"),
         E1044-(E1044/(1+Dashboard!$F$4)),
         0
      ),
      IF(C1044="750 Business promotion",
         E1044-(E1044/(1+4.793/100)),
         E1044-(E1044/(1+Dashboard!$F$4))
      )
   )
)</f>
        <v>0</v>
      </c>
      <c r="J1044" s="26">
        <f>Bank3[[#This Row],[Money in/ (Money out)]]-Bank3[[#This Row],[GST/HST]]</f>
        <v>0</v>
      </c>
      <c r="L1044" s="23">
        <f t="shared" si="33"/>
        <v>0</v>
      </c>
    </row>
    <row r="1045" spans="4:12" x14ac:dyDescent="0.2">
      <c r="D1045" s="397">
        <f>_xlfn.XLOOKUP(C:C,Table1[for Import to Bank Register dropdown],Table1[for Pivot],0,0,1)</f>
        <v>0</v>
      </c>
      <c r="E1045" s="403"/>
      <c r="F1045" s="146">
        <f t="shared" si="32"/>
        <v>3333333</v>
      </c>
      <c r="G1045" s="375">
        <f>G1044+Bank3[[#This Row],[Money in/ (Money out)]]</f>
        <v>0</v>
      </c>
      <c r="I1045" s="376">
        <f>IF(OR(C1045="150 Directors advances", C1045="120 accounts receivable", C1045="720.2 Automobile - Insurance", C1045="720.3 Automobile - License", C1045="870.4 Rent - Insurance", C1045="870.6 Rent - Property Tax", C1045="870.7 Rent - Homeoffice", C1045="870.9 Rent - Water"),
   0,
   IF(Dashboard!$F$5="Quick",
      IF(OR(C1045="190 Automobile",C1045="200 computer hardware",C1045="210 Computer software",C1045="220 Quickbooks software",C1045="230 Office equipment",C1045="240 Office furniture"),
         E1045-(E1045/(1+Dashboard!$F$4)),
         0
      ),
      IF(C1045="750 Business promotion",
         E1045-(E1045/(1+4.793/100)),
         E1045-(E1045/(1+Dashboard!$F$4))
      )
   )
)</f>
        <v>0</v>
      </c>
      <c r="J1045" s="26">
        <f>Bank3[[#This Row],[Money in/ (Money out)]]-Bank3[[#This Row],[GST/HST]]</f>
        <v>0</v>
      </c>
      <c r="L1045" s="23">
        <f t="shared" si="33"/>
        <v>0</v>
      </c>
    </row>
    <row r="1046" spans="4:12" x14ac:dyDescent="0.2">
      <c r="D1046" s="397">
        <f>_xlfn.XLOOKUP(C:C,Table1[for Import to Bank Register dropdown],Table1[for Pivot],0,0,1)</f>
        <v>0</v>
      </c>
      <c r="E1046" s="403"/>
      <c r="F1046" s="146">
        <f t="shared" si="32"/>
        <v>3333333</v>
      </c>
      <c r="G1046" s="375">
        <f>G1045+Bank3[[#This Row],[Money in/ (Money out)]]</f>
        <v>0</v>
      </c>
      <c r="I1046" s="376">
        <f>IF(OR(C1046="150 Directors advances", C1046="120 accounts receivable", C1046="720.2 Automobile - Insurance", C1046="720.3 Automobile - License", C1046="870.4 Rent - Insurance", C1046="870.6 Rent - Property Tax", C1046="870.7 Rent - Homeoffice", C1046="870.9 Rent - Water"),
   0,
   IF(Dashboard!$F$5="Quick",
      IF(OR(C1046="190 Automobile",C1046="200 computer hardware",C1046="210 Computer software",C1046="220 Quickbooks software",C1046="230 Office equipment",C1046="240 Office furniture"),
         E1046-(E1046/(1+Dashboard!$F$4)),
         0
      ),
      IF(C1046="750 Business promotion",
         E1046-(E1046/(1+4.793/100)),
         E1046-(E1046/(1+Dashboard!$F$4))
      )
   )
)</f>
        <v>0</v>
      </c>
      <c r="J1046" s="26">
        <f>Bank3[[#This Row],[Money in/ (Money out)]]-Bank3[[#This Row],[GST/HST]]</f>
        <v>0</v>
      </c>
      <c r="L1046" s="23">
        <f t="shared" si="33"/>
        <v>0</v>
      </c>
    </row>
    <row r="1047" spans="4:12" x14ac:dyDescent="0.2">
      <c r="D1047" s="397">
        <f>_xlfn.XLOOKUP(C:C,Table1[for Import to Bank Register dropdown],Table1[for Pivot],0,0,1)</f>
        <v>0</v>
      </c>
      <c r="E1047" s="403"/>
      <c r="F1047" s="146">
        <f t="shared" si="32"/>
        <v>3333333</v>
      </c>
      <c r="G1047" s="375">
        <f>G1046+Bank3[[#This Row],[Money in/ (Money out)]]</f>
        <v>0</v>
      </c>
      <c r="I1047" s="376">
        <f>IF(OR(C1047="150 Directors advances", C1047="120 accounts receivable", C1047="720.2 Automobile - Insurance", C1047="720.3 Automobile - License", C1047="870.4 Rent - Insurance", C1047="870.6 Rent - Property Tax", C1047="870.7 Rent - Homeoffice", C1047="870.9 Rent - Water"),
   0,
   IF(Dashboard!$F$5="Quick",
      IF(OR(C1047="190 Automobile",C1047="200 computer hardware",C1047="210 Computer software",C1047="220 Quickbooks software",C1047="230 Office equipment",C1047="240 Office furniture"),
         E1047-(E1047/(1+Dashboard!$F$4)),
         0
      ),
      IF(C1047="750 Business promotion",
         E1047-(E1047/(1+4.793/100)),
         E1047-(E1047/(1+Dashboard!$F$4))
      )
   )
)</f>
        <v>0</v>
      </c>
      <c r="J1047" s="26">
        <f>Bank3[[#This Row],[Money in/ (Money out)]]-Bank3[[#This Row],[GST/HST]]</f>
        <v>0</v>
      </c>
      <c r="L1047" s="23">
        <f t="shared" si="33"/>
        <v>0</v>
      </c>
    </row>
    <row r="1048" spans="4:12" x14ac:dyDescent="0.2">
      <c r="D1048" s="397">
        <f>_xlfn.XLOOKUP(C:C,Table1[for Import to Bank Register dropdown],Table1[for Pivot],0,0,1)</f>
        <v>0</v>
      </c>
      <c r="E1048" s="403"/>
      <c r="F1048" s="146">
        <f t="shared" si="32"/>
        <v>3333333</v>
      </c>
      <c r="G1048" s="375">
        <f>G1047+Bank3[[#This Row],[Money in/ (Money out)]]</f>
        <v>0</v>
      </c>
      <c r="I1048" s="376">
        <f>IF(OR(C1048="150 Directors advances", C1048="120 accounts receivable", C1048="720.2 Automobile - Insurance", C1048="720.3 Automobile - License", C1048="870.4 Rent - Insurance", C1048="870.6 Rent - Property Tax", C1048="870.7 Rent - Homeoffice", C1048="870.9 Rent - Water"),
   0,
   IF(Dashboard!$F$5="Quick",
      IF(OR(C1048="190 Automobile",C1048="200 computer hardware",C1048="210 Computer software",C1048="220 Quickbooks software",C1048="230 Office equipment",C1048="240 Office furniture"),
         E1048-(E1048/(1+Dashboard!$F$4)),
         0
      ),
      IF(C1048="750 Business promotion",
         E1048-(E1048/(1+4.793/100)),
         E1048-(E1048/(1+Dashboard!$F$4))
      )
   )
)</f>
        <v>0</v>
      </c>
      <c r="J1048" s="26">
        <f>Bank3[[#This Row],[Money in/ (Money out)]]-Bank3[[#This Row],[GST/HST]]</f>
        <v>0</v>
      </c>
      <c r="L1048" s="23">
        <f t="shared" si="33"/>
        <v>0</v>
      </c>
    </row>
    <row r="1049" spans="4:12" x14ac:dyDescent="0.2">
      <c r="D1049" s="397">
        <f>_xlfn.XLOOKUP(C:C,Table1[for Import to Bank Register dropdown],Table1[for Pivot],0,0,1)</f>
        <v>0</v>
      </c>
      <c r="E1049" s="403"/>
      <c r="F1049" s="146">
        <f t="shared" si="32"/>
        <v>3333333</v>
      </c>
      <c r="G1049" s="375">
        <f>G1048+Bank3[[#This Row],[Money in/ (Money out)]]</f>
        <v>0</v>
      </c>
      <c r="I1049" s="376">
        <f>IF(OR(C1049="150 Directors advances", C1049="120 accounts receivable", C1049="720.2 Automobile - Insurance", C1049="720.3 Automobile - License", C1049="870.4 Rent - Insurance", C1049="870.6 Rent - Property Tax", C1049="870.7 Rent - Homeoffice", C1049="870.9 Rent - Water"),
   0,
   IF(Dashboard!$F$5="Quick",
      IF(OR(C1049="190 Automobile",C1049="200 computer hardware",C1049="210 Computer software",C1049="220 Quickbooks software",C1049="230 Office equipment",C1049="240 Office furniture"),
         E1049-(E1049/(1+Dashboard!$F$4)),
         0
      ),
      IF(C1049="750 Business promotion",
         E1049-(E1049/(1+4.793/100)),
         E1049-(E1049/(1+Dashboard!$F$4))
      )
   )
)</f>
        <v>0</v>
      </c>
      <c r="J1049" s="26">
        <f>Bank3[[#This Row],[Money in/ (Money out)]]-Bank3[[#This Row],[GST/HST]]</f>
        <v>0</v>
      </c>
      <c r="L1049" s="23">
        <f t="shared" si="33"/>
        <v>0</v>
      </c>
    </row>
    <row r="1050" spans="4:12" x14ac:dyDescent="0.2">
      <c r="D1050" s="397">
        <f>_xlfn.XLOOKUP(C:C,Table1[for Import to Bank Register dropdown],Table1[for Pivot],0,0,1)</f>
        <v>0</v>
      </c>
      <c r="E1050" s="403"/>
      <c r="F1050" s="146">
        <f t="shared" si="32"/>
        <v>3333333</v>
      </c>
      <c r="G1050" s="375">
        <f>G1049+Bank3[[#This Row],[Money in/ (Money out)]]</f>
        <v>0</v>
      </c>
      <c r="I1050" s="376">
        <f>IF(OR(C1050="150 Directors advances", C1050="120 accounts receivable", C1050="720.2 Automobile - Insurance", C1050="720.3 Automobile - License", C1050="870.4 Rent - Insurance", C1050="870.6 Rent - Property Tax", C1050="870.7 Rent - Homeoffice", C1050="870.9 Rent - Water"),
   0,
   IF(Dashboard!$F$5="Quick",
      IF(OR(C1050="190 Automobile",C1050="200 computer hardware",C1050="210 Computer software",C1050="220 Quickbooks software",C1050="230 Office equipment",C1050="240 Office furniture"),
         E1050-(E1050/(1+Dashboard!$F$4)),
         0
      ),
      IF(C1050="750 Business promotion",
         E1050-(E1050/(1+4.793/100)),
         E1050-(E1050/(1+Dashboard!$F$4))
      )
   )
)</f>
        <v>0</v>
      </c>
      <c r="J1050" s="26">
        <f>Bank3[[#This Row],[Money in/ (Money out)]]-Bank3[[#This Row],[GST/HST]]</f>
        <v>0</v>
      </c>
      <c r="L1050" s="23">
        <f t="shared" si="33"/>
        <v>0</v>
      </c>
    </row>
    <row r="1051" spans="4:12" x14ac:dyDescent="0.2">
      <c r="D1051" s="397">
        <f>_xlfn.XLOOKUP(C:C,Table1[for Import to Bank Register dropdown],Table1[for Pivot],0,0,1)</f>
        <v>0</v>
      </c>
      <c r="E1051" s="403"/>
      <c r="F1051" s="146">
        <f t="shared" si="32"/>
        <v>3333333</v>
      </c>
      <c r="G1051" s="375">
        <f>G1050+Bank3[[#This Row],[Money in/ (Money out)]]</f>
        <v>0</v>
      </c>
      <c r="I1051" s="376">
        <f>IF(OR(C1051="150 Directors advances", C1051="120 accounts receivable", C1051="720.2 Automobile - Insurance", C1051="720.3 Automobile - License", C1051="870.4 Rent - Insurance", C1051="870.6 Rent - Property Tax", C1051="870.7 Rent - Homeoffice", C1051="870.9 Rent - Water"),
   0,
   IF(Dashboard!$F$5="Quick",
      IF(OR(C1051="190 Automobile",C1051="200 computer hardware",C1051="210 Computer software",C1051="220 Quickbooks software",C1051="230 Office equipment",C1051="240 Office furniture"),
         E1051-(E1051/(1+Dashboard!$F$4)),
         0
      ),
      IF(C1051="750 Business promotion",
         E1051-(E1051/(1+4.793/100)),
         E1051-(E1051/(1+Dashboard!$F$4))
      )
   )
)</f>
        <v>0</v>
      </c>
      <c r="J1051" s="26">
        <f>Bank3[[#This Row],[Money in/ (Money out)]]-Bank3[[#This Row],[GST/HST]]</f>
        <v>0</v>
      </c>
      <c r="L1051" s="23">
        <f t="shared" si="33"/>
        <v>0</v>
      </c>
    </row>
    <row r="1052" spans="4:12" x14ac:dyDescent="0.2">
      <c r="D1052" s="397">
        <f>_xlfn.XLOOKUP(C:C,Table1[for Import to Bank Register dropdown],Table1[for Pivot],0,0,1)</f>
        <v>0</v>
      </c>
      <c r="E1052" s="403"/>
      <c r="F1052" s="146">
        <f t="shared" si="32"/>
        <v>3333333</v>
      </c>
      <c r="G1052" s="375">
        <f>G1051+Bank3[[#This Row],[Money in/ (Money out)]]</f>
        <v>0</v>
      </c>
      <c r="I1052" s="376">
        <f>IF(OR(C1052="150 Directors advances", C1052="120 accounts receivable", C1052="720.2 Automobile - Insurance", C1052="720.3 Automobile - License", C1052="870.4 Rent - Insurance", C1052="870.6 Rent - Property Tax", C1052="870.7 Rent - Homeoffice", C1052="870.9 Rent - Water"),
   0,
   IF(Dashboard!$F$5="Quick",
      IF(OR(C1052="190 Automobile",C1052="200 computer hardware",C1052="210 Computer software",C1052="220 Quickbooks software",C1052="230 Office equipment",C1052="240 Office furniture"),
         E1052-(E1052/(1+Dashboard!$F$4)),
         0
      ),
      IF(C1052="750 Business promotion",
         E1052-(E1052/(1+4.793/100)),
         E1052-(E1052/(1+Dashboard!$F$4))
      )
   )
)</f>
        <v>0</v>
      </c>
      <c r="J1052" s="26">
        <f>Bank3[[#This Row],[Money in/ (Money out)]]-Bank3[[#This Row],[GST/HST]]</f>
        <v>0</v>
      </c>
      <c r="L1052" s="23">
        <f t="shared" si="33"/>
        <v>0</v>
      </c>
    </row>
    <row r="1053" spans="4:12" x14ac:dyDescent="0.2">
      <c r="D1053" s="397">
        <f>_xlfn.XLOOKUP(C:C,Table1[for Import to Bank Register dropdown],Table1[for Pivot],0,0,1)</f>
        <v>0</v>
      </c>
      <c r="E1053" s="403"/>
      <c r="F1053" s="146">
        <f t="shared" si="32"/>
        <v>3333333</v>
      </c>
      <c r="G1053" s="375">
        <f>G1052+Bank3[[#This Row],[Money in/ (Money out)]]</f>
        <v>0</v>
      </c>
      <c r="I1053" s="376">
        <f>IF(OR(C1053="150 Directors advances", C1053="120 accounts receivable", C1053="720.2 Automobile - Insurance", C1053="720.3 Automobile - License", C1053="870.4 Rent - Insurance", C1053="870.6 Rent - Property Tax", C1053="870.7 Rent - Homeoffice", C1053="870.9 Rent - Water"),
   0,
   IF(Dashboard!$F$5="Quick",
      IF(OR(C1053="190 Automobile",C1053="200 computer hardware",C1053="210 Computer software",C1053="220 Quickbooks software",C1053="230 Office equipment",C1053="240 Office furniture"),
         E1053-(E1053/(1+Dashboard!$F$4)),
         0
      ),
      IF(C1053="750 Business promotion",
         E1053-(E1053/(1+4.793/100)),
         E1053-(E1053/(1+Dashboard!$F$4))
      )
   )
)</f>
        <v>0</v>
      </c>
      <c r="J1053" s="26">
        <f>Bank3[[#This Row],[Money in/ (Money out)]]-Bank3[[#This Row],[GST/HST]]</f>
        <v>0</v>
      </c>
      <c r="L1053" s="23">
        <f t="shared" si="33"/>
        <v>0</v>
      </c>
    </row>
    <row r="1054" spans="4:12" x14ac:dyDescent="0.2">
      <c r="D1054" s="397">
        <f>_xlfn.XLOOKUP(C:C,Table1[for Import to Bank Register dropdown],Table1[for Pivot],0,0,1)</f>
        <v>0</v>
      </c>
      <c r="E1054" s="403"/>
      <c r="F1054" s="146">
        <f t="shared" si="32"/>
        <v>3333333</v>
      </c>
      <c r="G1054" s="375">
        <f>G1053+Bank3[[#This Row],[Money in/ (Money out)]]</f>
        <v>0</v>
      </c>
      <c r="I1054" s="376">
        <f>IF(OR(C1054="150 Directors advances", C1054="120 accounts receivable", C1054="720.2 Automobile - Insurance", C1054="720.3 Automobile - License", C1054="870.4 Rent - Insurance", C1054="870.6 Rent - Property Tax", C1054="870.7 Rent - Homeoffice", C1054="870.9 Rent - Water"),
   0,
   IF(Dashboard!$F$5="Quick",
      IF(OR(C1054="190 Automobile",C1054="200 computer hardware",C1054="210 Computer software",C1054="220 Quickbooks software",C1054="230 Office equipment",C1054="240 Office furniture"),
         E1054-(E1054/(1+Dashboard!$F$4)),
         0
      ),
      IF(C1054="750 Business promotion",
         E1054-(E1054/(1+4.793/100)),
         E1054-(E1054/(1+Dashboard!$F$4))
      )
   )
)</f>
        <v>0</v>
      </c>
      <c r="J1054" s="26">
        <f>Bank3[[#This Row],[Money in/ (Money out)]]-Bank3[[#This Row],[GST/HST]]</f>
        <v>0</v>
      </c>
      <c r="L1054" s="23">
        <f t="shared" si="33"/>
        <v>0</v>
      </c>
    </row>
    <row r="1055" spans="4:12" x14ac:dyDescent="0.2">
      <c r="D1055" s="397">
        <f>_xlfn.XLOOKUP(C:C,Table1[for Import to Bank Register dropdown],Table1[for Pivot],0,0,1)</f>
        <v>0</v>
      </c>
      <c r="E1055" s="403"/>
      <c r="F1055" s="146">
        <f t="shared" si="32"/>
        <v>3333333</v>
      </c>
      <c r="G1055" s="375">
        <f>G1054+Bank3[[#This Row],[Money in/ (Money out)]]</f>
        <v>0</v>
      </c>
      <c r="I1055" s="376">
        <f>IF(OR(C1055="150 Directors advances", C1055="120 accounts receivable", C1055="720.2 Automobile - Insurance", C1055="720.3 Automobile - License", C1055="870.4 Rent - Insurance", C1055="870.6 Rent - Property Tax", C1055="870.7 Rent - Homeoffice", C1055="870.9 Rent - Water"),
   0,
   IF(Dashboard!$F$5="Quick",
      IF(OR(C1055="190 Automobile",C1055="200 computer hardware",C1055="210 Computer software",C1055="220 Quickbooks software",C1055="230 Office equipment",C1055="240 Office furniture"),
         E1055-(E1055/(1+Dashboard!$F$4)),
         0
      ),
      IF(C1055="750 Business promotion",
         E1055-(E1055/(1+4.793/100)),
         E1055-(E1055/(1+Dashboard!$F$4))
      )
   )
)</f>
        <v>0</v>
      </c>
      <c r="J1055" s="26">
        <f>Bank3[[#This Row],[Money in/ (Money out)]]-Bank3[[#This Row],[GST/HST]]</f>
        <v>0</v>
      </c>
      <c r="L1055" s="23">
        <f t="shared" si="33"/>
        <v>0</v>
      </c>
    </row>
    <row r="1056" spans="4:12" x14ac:dyDescent="0.2">
      <c r="D1056" s="397">
        <f>_xlfn.XLOOKUP(C:C,Table1[for Import to Bank Register dropdown],Table1[for Pivot],0,0,1)</f>
        <v>0</v>
      </c>
      <c r="E1056" s="403"/>
      <c r="F1056" s="146">
        <f t="shared" si="32"/>
        <v>3333333</v>
      </c>
      <c r="G1056" s="375">
        <f>G1055+Bank3[[#This Row],[Money in/ (Money out)]]</f>
        <v>0</v>
      </c>
      <c r="I1056" s="376">
        <f>IF(OR(C1056="150 Directors advances", C1056="120 accounts receivable", C1056="720.2 Automobile - Insurance", C1056="720.3 Automobile - License", C1056="870.4 Rent - Insurance", C1056="870.6 Rent - Property Tax", C1056="870.7 Rent - Homeoffice", C1056="870.9 Rent - Water"),
   0,
   IF(Dashboard!$F$5="Quick",
      IF(OR(C1056="190 Automobile",C1056="200 computer hardware",C1056="210 Computer software",C1056="220 Quickbooks software",C1056="230 Office equipment",C1056="240 Office furniture"),
         E1056-(E1056/(1+Dashboard!$F$4)),
         0
      ),
      IF(C1056="750 Business promotion",
         E1056-(E1056/(1+4.793/100)),
         E1056-(E1056/(1+Dashboard!$F$4))
      )
   )
)</f>
        <v>0</v>
      </c>
      <c r="J1056" s="26">
        <f>Bank3[[#This Row],[Money in/ (Money out)]]-Bank3[[#This Row],[GST/HST]]</f>
        <v>0</v>
      </c>
      <c r="L1056" s="23">
        <f t="shared" si="33"/>
        <v>0</v>
      </c>
    </row>
    <row r="1057" spans="4:12" x14ac:dyDescent="0.2">
      <c r="D1057" s="397">
        <f>_xlfn.XLOOKUP(C:C,Table1[for Import to Bank Register dropdown],Table1[for Pivot],0,0,1)</f>
        <v>0</v>
      </c>
      <c r="E1057" s="403"/>
      <c r="F1057" s="146">
        <f t="shared" si="32"/>
        <v>3333333</v>
      </c>
      <c r="G1057" s="375">
        <f>G1056+Bank3[[#This Row],[Money in/ (Money out)]]</f>
        <v>0</v>
      </c>
      <c r="I1057" s="376">
        <f>IF(OR(C1057="150 Directors advances", C1057="120 accounts receivable", C1057="720.2 Automobile - Insurance", C1057="720.3 Automobile - License", C1057="870.4 Rent - Insurance", C1057="870.6 Rent - Property Tax", C1057="870.7 Rent - Homeoffice", C1057="870.9 Rent - Water"),
   0,
   IF(Dashboard!$F$5="Quick",
      IF(OR(C1057="190 Automobile",C1057="200 computer hardware",C1057="210 Computer software",C1057="220 Quickbooks software",C1057="230 Office equipment",C1057="240 Office furniture"),
         E1057-(E1057/(1+Dashboard!$F$4)),
         0
      ),
      IF(C1057="750 Business promotion",
         E1057-(E1057/(1+4.793/100)),
         E1057-(E1057/(1+Dashboard!$F$4))
      )
   )
)</f>
        <v>0</v>
      </c>
      <c r="J1057" s="26">
        <f>Bank3[[#This Row],[Money in/ (Money out)]]-Bank3[[#This Row],[GST/HST]]</f>
        <v>0</v>
      </c>
      <c r="L1057" s="23">
        <f t="shared" si="33"/>
        <v>0</v>
      </c>
    </row>
    <row r="1058" spans="4:12" x14ac:dyDescent="0.2">
      <c r="D1058" s="397">
        <f>_xlfn.XLOOKUP(C:C,Table1[for Import to Bank Register dropdown],Table1[for Pivot],0,0,1)</f>
        <v>0</v>
      </c>
      <c r="E1058" s="403"/>
      <c r="F1058" s="146">
        <f t="shared" si="32"/>
        <v>3333333</v>
      </c>
      <c r="G1058" s="375">
        <f>G1057+Bank3[[#This Row],[Money in/ (Money out)]]</f>
        <v>0</v>
      </c>
      <c r="I1058" s="376">
        <f>IF(OR(C1058="150 Directors advances", C1058="120 accounts receivable", C1058="720.2 Automobile - Insurance", C1058="720.3 Automobile - License", C1058="870.4 Rent - Insurance", C1058="870.6 Rent - Property Tax", C1058="870.7 Rent - Homeoffice", C1058="870.9 Rent - Water"),
   0,
   IF(Dashboard!$F$5="Quick",
      IF(OR(C1058="190 Automobile",C1058="200 computer hardware",C1058="210 Computer software",C1058="220 Quickbooks software",C1058="230 Office equipment",C1058="240 Office furniture"),
         E1058-(E1058/(1+Dashboard!$F$4)),
         0
      ),
      IF(C1058="750 Business promotion",
         E1058-(E1058/(1+4.793/100)),
         E1058-(E1058/(1+Dashboard!$F$4))
      )
   )
)</f>
        <v>0</v>
      </c>
      <c r="J1058" s="26">
        <f>Bank3[[#This Row],[Money in/ (Money out)]]-Bank3[[#This Row],[GST/HST]]</f>
        <v>0</v>
      </c>
      <c r="L1058" s="23">
        <f t="shared" si="33"/>
        <v>0</v>
      </c>
    </row>
    <row r="1059" spans="4:12" x14ac:dyDescent="0.2">
      <c r="D1059" s="397">
        <f>_xlfn.XLOOKUP(C:C,Table1[for Import to Bank Register dropdown],Table1[for Pivot],0,0,1)</f>
        <v>0</v>
      </c>
      <c r="E1059" s="403"/>
      <c r="F1059" s="146">
        <f t="shared" si="32"/>
        <v>3333333</v>
      </c>
      <c r="G1059" s="375">
        <f>G1058+Bank3[[#This Row],[Money in/ (Money out)]]</f>
        <v>0</v>
      </c>
      <c r="I1059" s="376">
        <f>IF(OR(C1059="150 Directors advances", C1059="120 accounts receivable", C1059="720.2 Automobile - Insurance", C1059="720.3 Automobile - License", C1059="870.4 Rent - Insurance", C1059="870.6 Rent - Property Tax", C1059="870.7 Rent - Homeoffice", C1059="870.9 Rent - Water"),
   0,
   IF(Dashboard!$F$5="Quick",
      IF(OR(C1059="190 Automobile",C1059="200 computer hardware",C1059="210 Computer software",C1059="220 Quickbooks software",C1059="230 Office equipment",C1059="240 Office furniture"),
         E1059-(E1059/(1+Dashboard!$F$4)),
         0
      ),
      IF(C1059="750 Business promotion",
         E1059-(E1059/(1+4.793/100)),
         E1059-(E1059/(1+Dashboard!$F$4))
      )
   )
)</f>
        <v>0</v>
      </c>
      <c r="J1059" s="26">
        <f>Bank3[[#This Row],[Money in/ (Money out)]]-Bank3[[#This Row],[GST/HST]]</f>
        <v>0</v>
      </c>
      <c r="L1059" s="23">
        <f t="shared" si="33"/>
        <v>0</v>
      </c>
    </row>
    <row r="1060" spans="4:12" x14ac:dyDescent="0.2">
      <c r="D1060" s="397">
        <f>_xlfn.XLOOKUP(C:C,Table1[for Import to Bank Register dropdown],Table1[for Pivot],0,0,1)</f>
        <v>0</v>
      </c>
      <c r="E1060" s="403"/>
      <c r="F1060" s="146">
        <f t="shared" si="32"/>
        <v>3333333</v>
      </c>
      <c r="G1060" s="375">
        <f>G1059+Bank3[[#This Row],[Money in/ (Money out)]]</f>
        <v>0</v>
      </c>
      <c r="I1060" s="376">
        <f>IF(OR(C1060="150 Directors advances", C1060="120 accounts receivable", C1060="720.2 Automobile - Insurance", C1060="720.3 Automobile - License", C1060="870.4 Rent - Insurance", C1060="870.6 Rent - Property Tax", C1060="870.7 Rent - Homeoffice", C1060="870.9 Rent - Water"),
   0,
   IF(Dashboard!$F$5="Quick",
      IF(OR(C1060="190 Automobile",C1060="200 computer hardware",C1060="210 Computer software",C1060="220 Quickbooks software",C1060="230 Office equipment",C1060="240 Office furniture"),
         E1060-(E1060/(1+Dashboard!$F$4)),
         0
      ),
      IF(C1060="750 Business promotion",
         E1060-(E1060/(1+4.793/100)),
         E1060-(E1060/(1+Dashboard!$F$4))
      )
   )
)</f>
        <v>0</v>
      </c>
      <c r="J1060" s="26">
        <f>Bank3[[#This Row],[Money in/ (Money out)]]-Bank3[[#This Row],[GST/HST]]</f>
        <v>0</v>
      </c>
      <c r="L1060" s="23">
        <f t="shared" si="33"/>
        <v>0</v>
      </c>
    </row>
    <row r="1061" spans="4:12" x14ac:dyDescent="0.2">
      <c r="D1061" s="397">
        <f>_xlfn.XLOOKUP(C:C,Table1[for Import to Bank Register dropdown],Table1[for Pivot],0,0,1)</f>
        <v>0</v>
      </c>
      <c r="E1061" s="403"/>
      <c r="F1061" s="146">
        <f t="shared" si="32"/>
        <v>3333333</v>
      </c>
      <c r="G1061" s="375">
        <f>G1060+Bank3[[#This Row],[Money in/ (Money out)]]</f>
        <v>0</v>
      </c>
      <c r="I1061" s="376">
        <f>IF(OR(C1061="150 Directors advances", C1061="120 accounts receivable", C1061="720.2 Automobile - Insurance", C1061="720.3 Automobile - License", C1061="870.4 Rent - Insurance", C1061="870.6 Rent - Property Tax", C1061="870.7 Rent - Homeoffice", C1061="870.9 Rent - Water"),
   0,
   IF(Dashboard!$F$5="Quick",
      IF(OR(C1061="190 Automobile",C1061="200 computer hardware",C1061="210 Computer software",C1061="220 Quickbooks software",C1061="230 Office equipment",C1061="240 Office furniture"),
         E1061-(E1061/(1+Dashboard!$F$4)),
         0
      ),
      IF(C1061="750 Business promotion",
         E1061-(E1061/(1+4.793/100)),
         E1061-(E1061/(1+Dashboard!$F$4))
      )
   )
)</f>
        <v>0</v>
      </c>
      <c r="J1061" s="26">
        <f>Bank3[[#This Row],[Money in/ (Money out)]]-Bank3[[#This Row],[GST/HST]]</f>
        <v>0</v>
      </c>
      <c r="L1061" s="23">
        <f t="shared" si="33"/>
        <v>0</v>
      </c>
    </row>
    <row r="1062" spans="4:12" x14ac:dyDescent="0.2">
      <c r="D1062" s="397">
        <f>_xlfn.XLOOKUP(C:C,Table1[for Import to Bank Register dropdown],Table1[for Pivot],0,0,1)</f>
        <v>0</v>
      </c>
      <c r="E1062" s="403"/>
      <c r="F1062" s="146">
        <f t="shared" si="32"/>
        <v>3333333</v>
      </c>
      <c r="G1062" s="375">
        <f>G1061+Bank3[[#This Row],[Money in/ (Money out)]]</f>
        <v>0</v>
      </c>
      <c r="I1062" s="376">
        <f>IF(OR(C1062="150 Directors advances", C1062="120 accounts receivable", C1062="720.2 Automobile - Insurance", C1062="720.3 Automobile - License", C1062="870.4 Rent - Insurance", C1062="870.6 Rent - Property Tax", C1062="870.7 Rent - Homeoffice", C1062="870.9 Rent - Water"),
   0,
   IF(Dashboard!$F$5="Quick",
      IF(OR(C1062="190 Automobile",C1062="200 computer hardware",C1062="210 Computer software",C1062="220 Quickbooks software",C1062="230 Office equipment",C1062="240 Office furniture"),
         E1062-(E1062/(1+Dashboard!$F$4)),
         0
      ),
      IF(C1062="750 Business promotion",
         E1062-(E1062/(1+4.793/100)),
         E1062-(E1062/(1+Dashboard!$F$4))
      )
   )
)</f>
        <v>0</v>
      </c>
      <c r="J1062" s="26">
        <f>Bank3[[#This Row],[Money in/ (Money out)]]-Bank3[[#This Row],[GST/HST]]</f>
        <v>0</v>
      </c>
      <c r="L1062" s="23">
        <f t="shared" si="33"/>
        <v>0</v>
      </c>
    </row>
    <row r="1063" spans="4:12" x14ac:dyDescent="0.2">
      <c r="D1063" s="397">
        <f>_xlfn.XLOOKUP(C:C,Table1[for Import to Bank Register dropdown],Table1[for Pivot],0,0,1)</f>
        <v>0</v>
      </c>
      <c r="E1063" s="403"/>
      <c r="F1063" s="146">
        <f t="shared" si="32"/>
        <v>3333333</v>
      </c>
      <c r="G1063" s="375">
        <f>G1062+Bank3[[#This Row],[Money in/ (Money out)]]</f>
        <v>0</v>
      </c>
      <c r="I1063" s="376">
        <f>IF(OR(C1063="150 Directors advances", C1063="120 accounts receivable", C1063="720.2 Automobile - Insurance", C1063="720.3 Automobile - License", C1063="870.4 Rent - Insurance", C1063="870.6 Rent - Property Tax", C1063="870.7 Rent - Homeoffice", C1063="870.9 Rent - Water"),
   0,
   IF(Dashboard!$F$5="Quick",
      IF(OR(C1063="190 Automobile",C1063="200 computer hardware",C1063="210 Computer software",C1063="220 Quickbooks software",C1063="230 Office equipment",C1063="240 Office furniture"),
         E1063-(E1063/(1+Dashboard!$F$4)),
         0
      ),
      IF(C1063="750 Business promotion",
         E1063-(E1063/(1+4.793/100)),
         E1063-(E1063/(1+Dashboard!$F$4))
      )
   )
)</f>
        <v>0</v>
      </c>
      <c r="J1063" s="26">
        <f>Bank3[[#This Row],[Money in/ (Money out)]]-Bank3[[#This Row],[GST/HST]]</f>
        <v>0</v>
      </c>
      <c r="L1063" s="23">
        <f t="shared" si="33"/>
        <v>0</v>
      </c>
    </row>
    <row r="1064" spans="4:12" x14ac:dyDescent="0.2">
      <c r="D1064" s="397">
        <f>_xlfn.XLOOKUP(C:C,Table1[for Import to Bank Register dropdown],Table1[for Pivot],0,0,1)</f>
        <v>0</v>
      </c>
      <c r="E1064" s="403"/>
      <c r="F1064" s="146">
        <f t="shared" si="32"/>
        <v>3333333</v>
      </c>
      <c r="G1064" s="375">
        <f>G1063+Bank3[[#This Row],[Money in/ (Money out)]]</f>
        <v>0</v>
      </c>
      <c r="I1064" s="376">
        <f>IF(OR(C1064="150 Directors advances", C1064="120 accounts receivable", C1064="720.2 Automobile - Insurance", C1064="720.3 Automobile - License", C1064="870.4 Rent - Insurance", C1064="870.6 Rent - Property Tax", C1064="870.7 Rent - Homeoffice", C1064="870.9 Rent - Water"),
   0,
   IF(Dashboard!$F$5="Quick",
      IF(OR(C1064="190 Automobile",C1064="200 computer hardware",C1064="210 Computer software",C1064="220 Quickbooks software",C1064="230 Office equipment",C1064="240 Office furniture"),
         E1064-(E1064/(1+Dashboard!$F$4)),
         0
      ),
      IF(C1064="750 Business promotion",
         E1064-(E1064/(1+4.793/100)),
         E1064-(E1064/(1+Dashboard!$F$4))
      )
   )
)</f>
        <v>0</v>
      </c>
      <c r="J1064" s="26">
        <f>Bank3[[#This Row],[Money in/ (Money out)]]-Bank3[[#This Row],[GST/HST]]</f>
        <v>0</v>
      </c>
      <c r="L1064" s="23">
        <f t="shared" si="33"/>
        <v>0</v>
      </c>
    </row>
    <row r="1065" spans="4:12" x14ac:dyDescent="0.2">
      <c r="D1065" s="397">
        <f>_xlfn.XLOOKUP(C:C,Table1[for Import to Bank Register dropdown],Table1[for Pivot],0,0,1)</f>
        <v>0</v>
      </c>
      <c r="E1065" s="403"/>
      <c r="F1065" s="146">
        <f t="shared" si="32"/>
        <v>3333333</v>
      </c>
      <c r="G1065" s="375">
        <f>G1064+Bank3[[#This Row],[Money in/ (Money out)]]</f>
        <v>0</v>
      </c>
      <c r="I1065" s="376">
        <f>IF(OR(C1065="150 Directors advances", C1065="120 accounts receivable", C1065="720.2 Automobile - Insurance", C1065="720.3 Automobile - License", C1065="870.4 Rent - Insurance", C1065="870.6 Rent - Property Tax", C1065="870.7 Rent - Homeoffice", C1065="870.9 Rent - Water"),
   0,
   IF(Dashboard!$F$5="Quick",
      IF(OR(C1065="190 Automobile",C1065="200 computer hardware",C1065="210 Computer software",C1065="220 Quickbooks software",C1065="230 Office equipment",C1065="240 Office furniture"),
         E1065-(E1065/(1+Dashboard!$F$4)),
         0
      ),
      IF(C1065="750 Business promotion",
         E1065-(E1065/(1+4.793/100)),
         E1065-(E1065/(1+Dashboard!$F$4))
      )
   )
)</f>
        <v>0</v>
      </c>
      <c r="J1065" s="26">
        <f>Bank3[[#This Row],[Money in/ (Money out)]]-Bank3[[#This Row],[GST/HST]]</f>
        <v>0</v>
      </c>
      <c r="L1065" s="23">
        <f t="shared" si="33"/>
        <v>0</v>
      </c>
    </row>
    <row r="1066" spans="4:12" x14ac:dyDescent="0.2">
      <c r="D1066" s="397">
        <f>_xlfn.XLOOKUP(C:C,Table1[for Import to Bank Register dropdown],Table1[for Pivot],0,0,1)</f>
        <v>0</v>
      </c>
      <c r="E1066" s="403"/>
      <c r="F1066" s="146">
        <f t="shared" si="32"/>
        <v>3333333</v>
      </c>
      <c r="G1066" s="375">
        <f>G1065+Bank3[[#This Row],[Money in/ (Money out)]]</f>
        <v>0</v>
      </c>
      <c r="I1066" s="376">
        <f>IF(OR(C1066="150 Directors advances", C1066="120 accounts receivable", C1066="720.2 Automobile - Insurance", C1066="720.3 Automobile - License", C1066="870.4 Rent - Insurance", C1066="870.6 Rent - Property Tax", C1066="870.7 Rent - Homeoffice", C1066="870.9 Rent - Water"),
   0,
   IF(Dashboard!$F$5="Quick",
      IF(OR(C1066="190 Automobile",C1066="200 computer hardware",C1066="210 Computer software",C1066="220 Quickbooks software",C1066="230 Office equipment",C1066="240 Office furniture"),
         E1066-(E1066/(1+Dashboard!$F$4)),
         0
      ),
      IF(C1066="750 Business promotion",
         E1066-(E1066/(1+4.793/100)),
         E1066-(E1066/(1+Dashboard!$F$4))
      )
   )
)</f>
        <v>0</v>
      </c>
      <c r="J1066" s="26">
        <f>Bank3[[#This Row],[Money in/ (Money out)]]-Bank3[[#This Row],[GST/HST]]</f>
        <v>0</v>
      </c>
      <c r="L1066" s="23">
        <f t="shared" si="33"/>
        <v>0</v>
      </c>
    </row>
    <row r="1067" spans="4:12" x14ac:dyDescent="0.2">
      <c r="D1067" s="397">
        <f>_xlfn.XLOOKUP(C:C,Table1[for Import to Bank Register dropdown],Table1[for Pivot],0,0,1)</f>
        <v>0</v>
      </c>
      <c r="E1067" s="403"/>
      <c r="F1067" s="146">
        <f t="shared" si="32"/>
        <v>3333333</v>
      </c>
      <c r="G1067" s="375">
        <f>G1066+Bank3[[#This Row],[Money in/ (Money out)]]</f>
        <v>0</v>
      </c>
      <c r="I1067" s="376">
        <f>IF(OR(C1067="150 Directors advances", C1067="120 accounts receivable", C1067="720.2 Automobile - Insurance", C1067="720.3 Automobile - License", C1067="870.4 Rent - Insurance", C1067="870.6 Rent - Property Tax", C1067="870.7 Rent - Homeoffice", C1067="870.9 Rent - Water"),
   0,
   IF(Dashboard!$F$5="Quick",
      IF(OR(C1067="190 Automobile",C1067="200 computer hardware",C1067="210 Computer software",C1067="220 Quickbooks software",C1067="230 Office equipment",C1067="240 Office furniture"),
         E1067-(E1067/(1+Dashboard!$F$4)),
         0
      ),
      IF(C1067="750 Business promotion",
         E1067-(E1067/(1+4.793/100)),
         E1067-(E1067/(1+Dashboard!$F$4))
      )
   )
)</f>
        <v>0</v>
      </c>
      <c r="J1067" s="26">
        <f>Bank3[[#This Row],[Money in/ (Money out)]]-Bank3[[#This Row],[GST/HST]]</f>
        <v>0</v>
      </c>
      <c r="L1067" s="23">
        <f t="shared" si="33"/>
        <v>0</v>
      </c>
    </row>
    <row r="1068" spans="4:12" x14ac:dyDescent="0.2">
      <c r="D1068" s="397">
        <f>_xlfn.XLOOKUP(C:C,Table1[for Import to Bank Register dropdown],Table1[for Pivot],0,0,1)</f>
        <v>0</v>
      </c>
      <c r="E1068" s="403"/>
      <c r="F1068" s="146">
        <f t="shared" si="32"/>
        <v>3333333</v>
      </c>
      <c r="G1068" s="375">
        <f>G1067+Bank3[[#This Row],[Money in/ (Money out)]]</f>
        <v>0</v>
      </c>
      <c r="I1068" s="376">
        <f>IF(OR(C1068="150 Directors advances", C1068="120 accounts receivable", C1068="720.2 Automobile - Insurance", C1068="720.3 Automobile - License", C1068="870.4 Rent - Insurance", C1068="870.6 Rent - Property Tax", C1068="870.7 Rent - Homeoffice", C1068="870.9 Rent - Water"),
   0,
   IF(Dashboard!$F$5="Quick",
      IF(OR(C1068="190 Automobile",C1068="200 computer hardware",C1068="210 Computer software",C1068="220 Quickbooks software",C1068="230 Office equipment",C1068="240 Office furniture"),
         E1068-(E1068/(1+Dashboard!$F$4)),
         0
      ),
      IF(C1068="750 Business promotion",
         E1068-(E1068/(1+4.793/100)),
         E1068-(E1068/(1+Dashboard!$F$4))
      )
   )
)</f>
        <v>0</v>
      </c>
      <c r="J1068" s="26">
        <f>Bank3[[#This Row],[Money in/ (Money out)]]-Bank3[[#This Row],[GST/HST]]</f>
        <v>0</v>
      </c>
      <c r="L1068" s="23">
        <f t="shared" si="33"/>
        <v>0</v>
      </c>
    </row>
    <row r="1069" spans="4:12" x14ac:dyDescent="0.2">
      <c r="D1069" s="397">
        <f>_xlfn.XLOOKUP(C:C,Table1[for Import to Bank Register dropdown],Table1[for Pivot],0,0,1)</f>
        <v>0</v>
      </c>
      <c r="E1069" s="403"/>
      <c r="F1069" s="146">
        <f t="shared" si="32"/>
        <v>3333333</v>
      </c>
      <c r="G1069" s="375">
        <f>G1068+Bank3[[#This Row],[Money in/ (Money out)]]</f>
        <v>0</v>
      </c>
      <c r="I1069" s="376">
        <f>IF(OR(C1069="150 Directors advances", C1069="120 accounts receivable", C1069="720.2 Automobile - Insurance", C1069="720.3 Automobile - License", C1069="870.4 Rent - Insurance", C1069="870.6 Rent - Property Tax", C1069="870.7 Rent - Homeoffice", C1069="870.9 Rent - Water"),
   0,
   IF(Dashboard!$F$5="Quick",
      IF(OR(C1069="190 Automobile",C1069="200 computer hardware",C1069="210 Computer software",C1069="220 Quickbooks software",C1069="230 Office equipment",C1069="240 Office furniture"),
         E1069-(E1069/(1+Dashboard!$F$4)),
         0
      ),
      IF(C1069="750 Business promotion",
         E1069-(E1069/(1+4.793/100)),
         E1069-(E1069/(1+Dashboard!$F$4))
      )
   )
)</f>
        <v>0</v>
      </c>
      <c r="J1069" s="26">
        <f>Bank3[[#This Row],[Money in/ (Money out)]]-Bank3[[#This Row],[GST/HST]]</f>
        <v>0</v>
      </c>
      <c r="L1069" s="23">
        <f t="shared" si="33"/>
        <v>0</v>
      </c>
    </row>
    <row r="1070" spans="4:12" x14ac:dyDescent="0.2">
      <c r="D1070" s="397">
        <f>_xlfn.XLOOKUP(C:C,Table1[for Import to Bank Register dropdown],Table1[for Pivot],0,0,1)</f>
        <v>0</v>
      </c>
      <c r="E1070" s="403"/>
      <c r="F1070" s="146">
        <f t="shared" si="32"/>
        <v>3333333</v>
      </c>
      <c r="G1070" s="375">
        <f>G1069+Bank3[[#This Row],[Money in/ (Money out)]]</f>
        <v>0</v>
      </c>
      <c r="I1070" s="376">
        <f>IF(OR(C1070="150 Directors advances", C1070="120 accounts receivable", C1070="720.2 Automobile - Insurance", C1070="720.3 Automobile - License", C1070="870.4 Rent - Insurance", C1070="870.6 Rent - Property Tax", C1070="870.7 Rent - Homeoffice", C1070="870.9 Rent - Water"),
   0,
   IF(Dashboard!$F$5="Quick",
      IF(OR(C1070="190 Automobile",C1070="200 computer hardware",C1070="210 Computer software",C1070="220 Quickbooks software",C1070="230 Office equipment",C1070="240 Office furniture"),
         E1070-(E1070/(1+Dashboard!$F$4)),
         0
      ),
      IF(C1070="750 Business promotion",
         E1070-(E1070/(1+4.793/100)),
         E1070-(E1070/(1+Dashboard!$F$4))
      )
   )
)</f>
        <v>0</v>
      </c>
      <c r="J1070" s="26">
        <f>Bank3[[#This Row],[Money in/ (Money out)]]-Bank3[[#This Row],[GST/HST]]</f>
        <v>0</v>
      </c>
      <c r="L1070" s="23">
        <f t="shared" si="33"/>
        <v>0</v>
      </c>
    </row>
    <row r="1071" spans="4:12" x14ac:dyDescent="0.2">
      <c r="D1071" s="397">
        <f>_xlfn.XLOOKUP(C:C,Table1[for Import to Bank Register dropdown],Table1[for Pivot],0,0,1)</f>
        <v>0</v>
      </c>
      <c r="E1071" s="403"/>
      <c r="F1071" s="146">
        <f t="shared" si="32"/>
        <v>3333333</v>
      </c>
      <c r="G1071" s="375">
        <f>G1070+Bank3[[#This Row],[Money in/ (Money out)]]</f>
        <v>0</v>
      </c>
      <c r="I1071" s="376">
        <f>IF(OR(C1071="150 Directors advances", C1071="120 accounts receivable", C1071="720.2 Automobile - Insurance", C1071="720.3 Automobile - License", C1071="870.4 Rent - Insurance", C1071="870.6 Rent - Property Tax", C1071="870.7 Rent - Homeoffice", C1071="870.9 Rent - Water"),
   0,
   IF(Dashboard!$F$5="Quick",
      IF(OR(C1071="190 Automobile",C1071="200 computer hardware",C1071="210 Computer software",C1071="220 Quickbooks software",C1071="230 Office equipment",C1071="240 Office furniture"),
         E1071-(E1071/(1+Dashboard!$F$4)),
         0
      ),
      IF(C1071="750 Business promotion",
         E1071-(E1071/(1+4.793/100)),
         E1071-(E1071/(1+Dashboard!$F$4))
      )
   )
)</f>
        <v>0</v>
      </c>
      <c r="J1071" s="26">
        <f>Bank3[[#This Row],[Money in/ (Money out)]]-Bank3[[#This Row],[GST/HST]]</f>
        <v>0</v>
      </c>
      <c r="L1071" s="23">
        <f t="shared" si="33"/>
        <v>0</v>
      </c>
    </row>
    <row r="1072" spans="4:12" x14ac:dyDescent="0.2">
      <c r="D1072" s="397">
        <f>_xlfn.XLOOKUP(C:C,Table1[for Import to Bank Register dropdown],Table1[for Pivot],0,0,1)</f>
        <v>0</v>
      </c>
      <c r="E1072" s="403"/>
      <c r="F1072" s="146">
        <f t="shared" si="32"/>
        <v>3333333</v>
      </c>
      <c r="G1072" s="375">
        <f>G1071+Bank3[[#This Row],[Money in/ (Money out)]]</f>
        <v>0</v>
      </c>
      <c r="I1072" s="376">
        <f>IF(OR(C1072="150 Directors advances", C1072="120 accounts receivable", C1072="720.2 Automobile - Insurance", C1072="720.3 Automobile - License", C1072="870.4 Rent - Insurance", C1072="870.6 Rent - Property Tax", C1072="870.7 Rent - Homeoffice", C1072="870.9 Rent - Water"),
   0,
   IF(Dashboard!$F$5="Quick",
      IF(OR(C1072="190 Automobile",C1072="200 computer hardware",C1072="210 Computer software",C1072="220 Quickbooks software",C1072="230 Office equipment",C1072="240 Office furniture"),
         E1072-(E1072/(1+Dashboard!$F$4)),
         0
      ),
      IF(C1072="750 Business promotion",
         E1072-(E1072/(1+4.793/100)),
         E1072-(E1072/(1+Dashboard!$F$4))
      )
   )
)</f>
        <v>0</v>
      </c>
      <c r="J1072" s="26">
        <f>Bank3[[#This Row],[Money in/ (Money out)]]-Bank3[[#This Row],[GST/HST]]</f>
        <v>0</v>
      </c>
      <c r="L1072" s="23">
        <f t="shared" si="33"/>
        <v>0</v>
      </c>
    </row>
    <row r="1073" spans="4:12" x14ac:dyDescent="0.2">
      <c r="D1073" s="397">
        <f>_xlfn.XLOOKUP(C:C,Table1[for Import to Bank Register dropdown],Table1[for Pivot],0,0,1)</f>
        <v>0</v>
      </c>
      <c r="E1073" s="403"/>
      <c r="F1073" s="146">
        <f t="shared" si="32"/>
        <v>3333333</v>
      </c>
      <c r="G1073" s="375">
        <f>G1072+Bank3[[#This Row],[Money in/ (Money out)]]</f>
        <v>0</v>
      </c>
      <c r="I1073" s="376">
        <f>IF(OR(C1073="150 Directors advances", C1073="120 accounts receivable", C1073="720.2 Automobile - Insurance", C1073="720.3 Automobile - License", C1073="870.4 Rent - Insurance", C1073="870.6 Rent - Property Tax", C1073="870.7 Rent - Homeoffice", C1073="870.9 Rent - Water"),
   0,
   IF(Dashboard!$F$5="Quick",
      IF(OR(C1073="190 Automobile",C1073="200 computer hardware",C1073="210 Computer software",C1073="220 Quickbooks software",C1073="230 Office equipment",C1073="240 Office furniture"),
         E1073-(E1073/(1+Dashboard!$F$4)),
         0
      ),
      IF(C1073="750 Business promotion",
         E1073-(E1073/(1+4.793/100)),
         E1073-(E1073/(1+Dashboard!$F$4))
      )
   )
)</f>
        <v>0</v>
      </c>
      <c r="J1073" s="26">
        <f>Bank3[[#This Row],[Money in/ (Money out)]]-Bank3[[#This Row],[GST/HST]]</f>
        <v>0</v>
      </c>
      <c r="L1073" s="23">
        <f t="shared" si="33"/>
        <v>0</v>
      </c>
    </row>
    <row r="1074" spans="4:12" x14ac:dyDescent="0.2">
      <c r="D1074" s="397">
        <f>_xlfn.XLOOKUP(C:C,Table1[for Import to Bank Register dropdown],Table1[for Pivot],0,0,1)</f>
        <v>0</v>
      </c>
      <c r="E1074" s="403"/>
      <c r="F1074" s="146">
        <f t="shared" si="32"/>
        <v>3333333</v>
      </c>
      <c r="G1074" s="375">
        <f>G1073+Bank3[[#This Row],[Money in/ (Money out)]]</f>
        <v>0</v>
      </c>
      <c r="I1074" s="376">
        <f>IF(OR(C1074="150 Directors advances", C1074="120 accounts receivable", C1074="720.2 Automobile - Insurance", C1074="720.3 Automobile - License", C1074="870.4 Rent - Insurance", C1074="870.6 Rent - Property Tax", C1074="870.7 Rent - Homeoffice", C1074="870.9 Rent - Water"),
   0,
   IF(Dashboard!$F$5="Quick",
      IF(OR(C1074="190 Automobile",C1074="200 computer hardware",C1074="210 Computer software",C1074="220 Quickbooks software",C1074="230 Office equipment",C1074="240 Office furniture"),
         E1074-(E1074/(1+Dashboard!$F$4)),
         0
      ),
      IF(C1074="750 Business promotion",
         E1074-(E1074/(1+4.793/100)),
         E1074-(E1074/(1+Dashboard!$F$4))
      )
   )
)</f>
        <v>0</v>
      </c>
      <c r="J1074" s="26">
        <f>Bank3[[#This Row],[Money in/ (Money out)]]-Bank3[[#This Row],[GST/HST]]</f>
        <v>0</v>
      </c>
      <c r="L1074" s="23">
        <f t="shared" si="33"/>
        <v>0</v>
      </c>
    </row>
    <row r="1075" spans="4:12" x14ac:dyDescent="0.2">
      <c r="D1075" s="397">
        <f>_xlfn.XLOOKUP(C:C,Table1[for Import to Bank Register dropdown],Table1[for Pivot],0,0,1)</f>
        <v>0</v>
      </c>
      <c r="E1075" s="403"/>
      <c r="F1075" s="146">
        <f t="shared" si="32"/>
        <v>3333333</v>
      </c>
      <c r="G1075" s="375">
        <f>G1074+Bank3[[#This Row],[Money in/ (Money out)]]</f>
        <v>0</v>
      </c>
      <c r="I1075" s="376">
        <f>IF(OR(C1075="150 Directors advances", C1075="120 accounts receivable", C1075="720.2 Automobile - Insurance", C1075="720.3 Automobile - License", C1075="870.4 Rent - Insurance", C1075="870.6 Rent - Property Tax", C1075="870.7 Rent - Homeoffice", C1075="870.9 Rent - Water"),
   0,
   IF(Dashboard!$F$5="Quick",
      IF(OR(C1075="190 Automobile",C1075="200 computer hardware",C1075="210 Computer software",C1075="220 Quickbooks software",C1075="230 Office equipment",C1075="240 Office furniture"),
         E1075-(E1075/(1+Dashboard!$F$4)),
         0
      ),
      IF(C1075="750 Business promotion",
         E1075-(E1075/(1+4.793/100)),
         E1075-(E1075/(1+Dashboard!$F$4))
      )
   )
)</f>
        <v>0</v>
      </c>
      <c r="J1075" s="26">
        <f>Bank3[[#This Row],[Money in/ (Money out)]]-Bank3[[#This Row],[GST/HST]]</f>
        <v>0</v>
      </c>
      <c r="L1075" s="23">
        <f t="shared" si="33"/>
        <v>0</v>
      </c>
    </row>
    <row r="1076" spans="4:12" x14ac:dyDescent="0.2">
      <c r="D1076" s="397">
        <f>_xlfn.XLOOKUP(C:C,Table1[for Import to Bank Register dropdown],Table1[for Pivot],0,0,1)</f>
        <v>0</v>
      </c>
      <c r="E1076" s="403"/>
      <c r="F1076" s="146">
        <f t="shared" si="32"/>
        <v>3333333</v>
      </c>
      <c r="G1076" s="375">
        <f>G1075+Bank3[[#This Row],[Money in/ (Money out)]]</f>
        <v>0</v>
      </c>
      <c r="I1076" s="376">
        <f>IF(OR(C1076="150 Directors advances", C1076="120 accounts receivable", C1076="720.2 Automobile - Insurance", C1076="720.3 Automobile - License", C1076="870.4 Rent - Insurance", C1076="870.6 Rent - Property Tax", C1076="870.7 Rent - Homeoffice", C1076="870.9 Rent - Water"),
   0,
   IF(Dashboard!$F$5="Quick",
      IF(OR(C1076="190 Automobile",C1076="200 computer hardware",C1076="210 Computer software",C1076="220 Quickbooks software",C1076="230 Office equipment",C1076="240 Office furniture"),
         E1076-(E1076/(1+Dashboard!$F$4)),
         0
      ),
      IF(C1076="750 Business promotion",
         E1076-(E1076/(1+4.793/100)),
         E1076-(E1076/(1+Dashboard!$F$4))
      )
   )
)</f>
        <v>0</v>
      </c>
      <c r="J1076" s="26">
        <f>Bank3[[#This Row],[Money in/ (Money out)]]-Bank3[[#This Row],[GST/HST]]</f>
        <v>0</v>
      </c>
      <c r="L1076" s="23">
        <f t="shared" si="33"/>
        <v>0</v>
      </c>
    </row>
    <row r="1077" spans="4:12" x14ac:dyDescent="0.2">
      <c r="D1077" s="397">
        <f>_xlfn.XLOOKUP(C:C,Table1[for Import to Bank Register dropdown],Table1[for Pivot],0,0,1)</f>
        <v>0</v>
      </c>
      <c r="E1077" s="403"/>
      <c r="F1077" s="146">
        <f t="shared" si="32"/>
        <v>3333333</v>
      </c>
      <c r="G1077" s="375">
        <f>G1076+Bank3[[#This Row],[Money in/ (Money out)]]</f>
        <v>0</v>
      </c>
      <c r="I1077" s="376">
        <f>IF(OR(C1077="150 Directors advances", C1077="120 accounts receivable", C1077="720.2 Automobile - Insurance", C1077="720.3 Automobile - License", C1077="870.4 Rent - Insurance", C1077="870.6 Rent - Property Tax", C1077="870.7 Rent - Homeoffice", C1077="870.9 Rent - Water"),
   0,
   IF(Dashboard!$F$5="Quick",
      IF(OR(C1077="190 Automobile",C1077="200 computer hardware",C1077="210 Computer software",C1077="220 Quickbooks software",C1077="230 Office equipment",C1077="240 Office furniture"),
         E1077-(E1077/(1+Dashboard!$F$4)),
         0
      ),
      IF(C1077="750 Business promotion",
         E1077-(E1077/(1+4.793/100)),
         E1077-(E1077/(1+Dashboard!$F$4))
      )
   )
)</f>
        <v>0</v>
      </c>
      <c r="J1077" s="26">
        <f>Bank3[[#This Row],[Money in/ (Money out)]]-Bank3[[#This Row],[GST/HST]]</f>
        <v>0</v>
      </c>
      <c r="L1077" s="23">
        <f t="shared" si="33"/>
        <v>0</v>
      </c>
    </row>
    <row r="1078" spans="4:12" x14ac:dyDescent="0.2">
      <c r="D1078" s="397">
        <f>_xlfn.XLOOKUP(C:C,Table1[for Import to Bank Register dropdown],Table1[for Pivot],0,0,1)</f>
        <v>0</v>
      </c>
      <c r="E1078" s="403"/>
      <c r="F1078" s="146">
        <f t="shared" si="32"/>
        <v>3333333</v>
      </c>
      <c r="G1078" s="375">
        <f>G1077+Bank3[[#This Row],[Money in/ (Money out)]]</f>
        <v>0</v>
      </c>
      <c r="I1078" s="376">
        <f>IF(OR(C1078="150 Directors advances", C1078="120 accounts receivable", C1078="720.2 Automobile - Insurance", C1078="720.3 Automobile - License", C1078="870.4 Rent - Insurance", C1078="870.6 Rent - Property Tax", C1078="870.7 Rent - Homeoffice", C1078="870.9 Rent - Water"),
   0,
   IF(Dashboard!$F$5="Quick",
      IF(OR(C1078="190 Automobile",C1078="200 computer hardware",C1078="210 Computer software",C1078="220 Quickbooks software",C1078="230 Office equipment",C1078="240 Office furniture"),
         E1078-(E1078/(1+Dashboard!$F$4)),
         0
      ),
      IF(C1078="750 Business promotion",
         E1078-(E1078/(1+4.793/100)),
         E1078-(E1078/(1+Dashboard!$F$4))
      )
   )
)</f>
        <v>0</v>
      </c>
      <c r="J1078" s="26">
        <f>Bank3[[#This Row],[Money in/ (Money out)]]-Bank3[[#This Row],[GST/HST]]</f>
        <v>0</v>
      </c>
      <c r="L1078" s="23">
        <f t="shared" si="33"/>
        <v>0</v>
      </c>
    </row>
    <row r="1079" spans="4:12" x14ac:dyDescent="0.2">
      <c r="D1079" s="397">
        <f>_xlfn.XLOOKUP(C:C,Table1[for Import to Bank Register dropdown],Table1[for Pivot],0,0,1)</f>
        <v>0</v>
      </c>
      <c r="E1079" s="403"/>
      <c r="F1079" s="146">
        <f t="shared" si="32"/>
        <v>3333333</v>
      </c>
      <c r="G1079" s="375">
        <f>G1078+Bank3[[#This Row],[Money in/ (Money out)]]</f>
        <v>0</v>
      </c>
      <c r="I1079" s="376">
        <f>IF(OR(C1079="150 Directors advances", C1079="120 accounts receivable", C1079="720.2 Automobile - Insurance", C1079="720.3 Automobile - License", C1079="870.4 Rent - Insurance", C1079="870.6 Rent - Property Tax", C1079="870.7 Rent - Homeoffice", C1079="870.9 Rent - Water"),
   0,
   IF(Dashboard!$F$5="Quick",
      IF(OR(C1079="190 Automobile",C1079="200 computer hardware",C1079="210 Computer software",C1079="220 Quickbooks software",C1079="230 Office equipment",C1079="240 Office furniture"),
         E1079-(E1079/(1+Dashboard!$F$4)),
         0
      ),
      IF(C1079="750 Business promotion",
         E1079-(E1079/(1+4.793/100)),
         E1079-(E1079/(1+Dashboard!$F$4))
      )
   )
)</f>
        <v>0</v>
      </c>
      <c r="J1079" s="26">
        <f>Bank3[[#This Row],[Money in/ (Money out)]]-Bank3[[#This Row],[GST/HST]]</f>
        <v>0</v>
      </c>
      <c r="L1079" s="23">
        <f t="shared" si="33"/>
        <v>0</v>
      </c>
    </row>
    <row r="1080" spans="4:12" x14ac:dyDescent="0.2">
      <c r="D1080" s="397">
        <f>_xlfn.XLOOKUP(C:C,Table1[for Import to Bank Register dropdown],Table1[for Pivot],0,0,1)</f>
        <v>0</v>
      </c>
      <c r="E1080" s="403"/>
      <c r="F1080" s="146">
        <f t="shared" si="32"/>
        <v>3333333</v>
      </c>
      <c r="G1080" s="375">
        <f>G1079+Bank3[[#This Row],[Money in/ (Money out)]]</f>
        <v>0</v>
      </c>
      <c r="I1080" s="376">
        <f>IF(OR(C1080="150 Directors advances", C1080="120 accounts receivable", C1080="720.2 Automobile - Insurance", C1080="720.3 Automobile - License", C1080="870.4 Rent - Insurance", C1080="870.6 Rent - Property Tax", C1080="870.7 Rent - Homeoffice", C1080="870.9 Rent - Water"),
   0,
   IF(Dashboard!$F$5="Quick",
      IF(OR(C1080="190 Automobile",C1080="200 computer hardware",C1080="210 Computer software",C1080="220 Quickbooks software",C1080="230 Office equipment",C1080="240 Office furniture"),
         E1080-(E1080/(1+Dashboard!$F$4)),
         0
      ),
      IF(C1080="750 Business promotion",
         E1080-(E1080/(1+4.793/100)),
         E1080-(E1080/(1+Dashboard!$F$4))
      )
   )
)</f>
        <v>0</v>
      </c>
      <c r="J1080" s="26">
        <f>Bank3[[#This Row],[Money in/ (Money out)]]-Bank3[[#This Row],[GST/HST]]</f>
        <v>0</v>
      </c>
      <c r="L1080" s="23">
        <f t="shared" si="33"/>
        <v>0</v>
      </c>
    </row>
    <row r="1081" spans="4:12" x14ac:dyDescent="0.2">
      <c r="D1081" s="397">
        <f>_xlfn.XLOOKUP(C:C,Table1[for Import to Bank Register dropdown],Table1[for Pivot],0,0,1)</f>
        <v>0</v>
      </c>
      <c r="E1081" s="403"/>
      <c r="F1081" s="146">
        <f t="shared" si="32"/>
        <v>3333333</v>
      </c>
      <c r="G1081" s="375">
        <f>G1080+Bank3[[#This Row],[Money in/ (Money out)]]</f>
        <v>0</v>
      </c>
      <c r="I1081" s="376">
        <f>IF(OR(C1081="150 Directors advances", C1081="120 accounts receivable", C1081="720.2 Automobile - Insurance", C1081="720.3 Automobile - License", C1081="870.4 Rent - Insurance", C1081="870.6 Rent - Property Tax", C1081="870.7 Rent - Homeoffice", C1081="870.9 Rent - Water"),
   0,
   IF(Dashboard!$F$5="Quick",
      IF(OR(C1081="190 Automobile",C1081="200 computer hardware",C1081="210 Computer software",C1081="220 Quickbooks software",C1081="230 Office equipment",C1081="240 Office furniture"),
         E1081-(E1081/(1+Dashboard!$F$4)),
         0
      ),
      IF(C1081="750 Business promotion",
         E1081-(E1081/(1+4.793/100)),
         E1081-(E1081/(1+Dashboard!$F$4))
      )
   )
)</f>
        <v>0</v>
      </c>
      <c r="J1081" s="26">
        <f>Bank3[[#This Row],[Money in/ (Money out)]]-Bank3[[#This Row],[GST/HST]]</f>
        <v>0</v>
      </c>
      <c r="L1081" s="23">
        <f t="shared" si="33"/>
        <v>0</v>
      </c>
    </row>
    <row r="1082" spans="4:12" x14ac:dyDescent="0.2">
      <c r="D1082" s="397">
        <f>_xlfn.XLOOKUP(C:C,Table1[for Import to Bank Register dropdown],Table1[for Pivot],0,0,1)</f>
        <v>0</v>
      </c>
      <c r="E1082" s="403"/>
      <c r="F1082" s="146">
        <f t="shared" si="32"/>
        <v>3333333</v>
      </c>
      <c r="G1082" s="375">
        <f>G1081+Bank3[[#This Row],[Money in/ (Money out)]]</f>
        <v>0</v>
      </c>
      <c r="I1082" s="376">
        <f>IF(OR(C1082="150 Directors advances", C1082="120 accounts receivable", C1082="720.2 Automobile - Insurance", C1082="720.3 Automobile - License", C1082="870.4 Rent - Insurance", C1082="870.6 Rent - Property Tax", C1082="870.7 Rent - Homeoffice", C1082="870.9 Rent - Water"),
   0,
   IF(Dashboard!$F$5="Quick",
      IF(OR(C1082="190 Automobile",C1082="200 computer hardware",C1082="210 Computer software",C1082="220 Quickbooks software",C1082="230 Office equipment",C1082="240 Office furniture"),
         E1082-(E1082/(1+Dashboard!$F$4)),
         0
      ),
      IF(C1082="750 Business promotion",
         E1082-(E1082/(1+4.793/100)),
         E1082-(E1082/(1+Dashboard!$F$4))
      )
   )
)</f>
        <v>0</v>
      </c>
      <c r="J1082" s="26">
        <f>Bank3[[#This Row],[Money in/ (Money out)]]-Bank3[[#This Row],[GST/HST]]</f>
        <v>0</v>
      </c>
      <c r="L1082" s="23">
        <f t="shared" si="33"/>
        <v>0</v>
      </c>
    </row>
    <row r="1083" spans="4:12" x14ac:dyDescent="0.2">
      <c r="D1083" s="397">
        <f>_xlfn.XLOOKUP(C:C,Table1[for Import to Bank Register dropdown],Table1[for Pivot],0,0,1)</f>
        <v>0</v>
      </c>
      <c r="E1083" s="403"/>
      <c r="F1083" s="146">
        <f t="shared" si="32"/>
        <v>3333333</v>
      </c>
      <c r="G1083" s="375">
        <f>G1082+Bank3[[#This Row],[Money in/ (Money out)]]</f>
        <v>0</v>
      </c>
      <c r="I1083" s="376">
        <f>IF(OR(C1083="150 Directors advances", C1083="120 accounts receivable", C1083="720.2 Automobile - Insurance", C1083="720.3 Automobile - License", C1083="870.4 Rent - Insurance", C1083="870.6 Rent - Property Tax", C1083="870.7 Rent - Homeoffice", C1083="870.9 Rent - Water"),
   0,
   IF(Dashboard!$F$5="Quick",
      IF(OR(C1083="190 Automobile",C1083="200 computer hardware",C1083="210 Computer software",C1083="220 Quickbooks software",C1083="230 Office equipment",C1083="240 Office furniture"),
         E1083-(E1083/(1+Dashboard!$F$4)),
         0
      ),
      IF(C1083="750 Business promotion",
         E1083-(E1083/(1+4.793/100)),
         E1083-(E1083/(1+Dashboard!$F$4))
      )
   )
)</f>
        <v>0</v>
      </c>
      <c r="J1083" s="26">
        <f>Bank3[[#This Row],[Money in/ (Money out)]]-Bank3[[#This Row],[GST/HST]]</f>
        <v>0</v>
      </c>
      <c r="L1083" s="23">
        <f t="shared" si="33"/>
        <v>0</v>
      </c>
    </row>
    <row r="1084" spans="4:12" x14ac:dyDescent="0.2">
      <c r="D1084" s="397">
        <f>_xlfn.XLOOKUP(C:C,Table1[for Import to Bank Register dropdown],Table1[for Pivot],0,0,1)</f>
        <v>0</v>
      </c>
      <c r="E1084" s="403"/>
      <c r="F1084" s="146">
        <f t="shared" si="32"/>
        <v>3333333</v>
      </c>
      <c r="G1084" s="375">
        <f>G1083+Bank3[[#This Row],[Money in/ (Money out)]]</f>
        <v>0</v>
      </c>
      <c r="I1084" s="376">
        <f>IF(OR(C1084="150 Directors advances", C1084="120 accounts receivable", C1084="720.2 Automobile - Insurance", C1084="720.3 Automobile - License", C1084="870.4 Rent - Insurance", C1084="870.6 Rent - Property Tax", C1084="870.7 Rent - Homeoffice", C1084="870.9 Rent - Water"),
   0,
   IF(Dashboard!$F$5="Quick",
      IF(OR(C1084="190 Automobile",C1084="200 computer hardware",C1084="210 Computer software",C1084="220 Quickbooks software",C1084="230 Office equipment",C1084="240 Office furniture"),
         E1084-(E1084/(1+Dashboard!$F$4)),
         0
      ),
      IF(C1084="750 Business promotion",
         E1084-(E1084/(1+4.793/100)),
         E1084-(E1084/(1+Dashboard!$F$4))
      )
   )
)</f>
        <v>0</v>
      </c>
      <c r="J1084" s="26">
        <f>Bank3[[#This Row],[Money in/ (Money out)]]-Bank3[[#This Row],[GST/HST]]</f>
        <v>0</v>
      </c>
      <c r="L1084" s="23">
        <f t="shared" si="33"/>
        <v>0</v>
      </c>
    </row>
    <row r="1085" spans="4:12" x14ac:dyDescent="0.2">
      <c r="D1085" s="397">
        <f>_xlfn.XLOOKUP(C:C,Table1[for Import to Bank Register dropdown],Table1[for Pivot],0,0,1)</f>
        <v>0</v>
      </c>
      <c r="E1085" s="403"/>
      <c r="F1085" s="146">
        <f t="shared" si="32"/>
        <v>3333333</v>
      </c>
      <c r="G1085" s="375">
        <f>G1084+Bank3[[#This Row],[Money in/ (Money out)]]</f>
        <v>0</v>
      </c>
      <c r="I1085" s="376">
        <f>IF(OR(C1085="150 Directors advances", C1085="120 accounts receivable", C1085="720.2 Automobile - Insurance", C1085="720.3 Automobile - License", C1085="870.4 Rent - Insurance", C1085="870.6 Rent - Property Tax", C1085="870.7 Rent - Homeoffice", C1085="870.9 Rent - Water"),
   0,
   IF(Dashboard!$F$5="Quick",
      IF(OR(C1085="190 Automobile",C1085="200 computer hardware",C1085="210 Computer software",C1085="220 Quickbooks software",C1085="230 Office equipment",C1085="240 Office furniture"),
         E1085-(E1085/(1+Dashboard!$F$4)),
         0
      ),
      IF(C1085="750 Business promotion",
         E1085-(E1085/(1+4.793/100)),
         E1085-(E1085/(1+Dashboard!$F$4))
      )
   )
)</f>
        <v>0</v>
      </c>
      <c r="J1085" s="26">
        <f>Bank3[[#This Row],[Money in/ (Money out)]]-Bank3[[#This Row],[GST/HST]]</f>
        <v>0</v>
      </c>
      <c r="L1085" s="23">
        <f t="shared" si="33"/>
        <v>0</v>
      </c>
    </row>
    <row r="1086" spans="4:12" x14ac:dyDescent="0.2">
      <c r="D1086" s="397">
        <f>_xlfn.XLOOKUP(C:C,Table1[for Import to Bank Register dropdown],Table1[for Pivot],0,0,1)</f>
        <v>0</v>
      </c>
      <c r="E1086" s="403"/>
      <c r="F1086" s="146">
        <f t="shared" si="32"/>
        <v>3333333</v>
      </c>
      <c r="G1086" s="375">
        <f>G1085+Bank3[[#This Row],[Money in/ (Money out)]]</f>
        <v>0</v>
      </c>
      <c r="I1086" s="376">
        <f>IF(OR(C1086="150 Directors advances", C1086="120 accounts receivable", C1086="720.2 Automobile - Insurance", C1086="720.3 Automobile - License", C1086="870.4 Rent - Insurance", C1086="870.6 Rent - Property Tax", C1086="870.7 Rent - Homeoffice", C1086="870.9 Rent - Water"),
   0,
   IF(Dashboard!$F$5="Quick",
      IF(OR(C1086="190 Automobile",C1086="200 computer hardware",C1086="210 Computer software",C1086="220 Quickbooks software",C1086="230 Office equipment",C1086="240 Office furniture"),
         E1086-(E1086/(1+Dashboard!$F$4)),
         0
      ),
      IF(C1086="750 Business promotion",
         E1086-(E1086/(1+4.793/100)),
         E1086-(E1086/(1+Dashboard!$F$4))
      )
   )
)</f>
        <v>0</v>
      </c>
      <c r="J1086" s="26">
        <f>Bank3[[#This Row],[Money in/ (Money out)]]-Bank3[[#This Row],[GST/HST]]</f>
        <v>0</v>
      </c>
      <c r="L1086" s="23">
        <f t="shared" si="33"/>
        <v>0</v>
      </c>
    </row>
    <row r="1087" spans="4:12" x14ac:dyDescent="0.2">
      <c r="D1087" s="397">
        <f>_xlfn.XLOOKUP(C:C,Table1[for Import to Bank Register dropdown],Table1[for Pivot],0,0,1)</f>
        <v>0</v>
      </c>
      <c r="E1087" s="403"/>
      <c r="F1087" s="146">
        <f t="shared" si="32"/>
        <v>3333333</v>
      </c>
      <c r="G1087" s="375">
        <f>G1086+Bank3[[#This Row],[Money in/ (Money out)]]</f>
        <v>0</v>
      </c>
      <c r="I1087" s="376">
        <f>IF(OR(C1087="150 Directors advances", C1087="120 accounts receivable", C1087="720.2 Automobile - Insurance", C1087="720.3 Automobile - License", C1087="870.4 Rent - Insurance", C1087="870.6 Rent - Property Tax", C1087="870.7 Rent - Homeoffice", C1087="870.9 Rent - Water"),
   0,
   IF(Dashboard!$F$5="Quick",
      IF(OR(C1087="190 Automobile",C1087="200 computer hardware",C1087="210 Computer software",C1087="220 Quickbooks software",C1087="230 Office equipment",C1087="240 Office furniture"),
         E1087-(E1087/(1+Dashboard!$F$4)),
         0
      ),
      IF(C1087="750 Business promotion",
         E1087-(E1087/(1+4.793/100)),
         E1087-(E1087/(1+Dashboard!$F$4))
      )
   )
)</f>
        <v>0</v>
      </c>
      <c r="J1087" s="26">
        <f>Bank3[[#This Row],[Money in/ (Money out)]]-Bank3[[#This Row],[GST/HST]]</f>
        <v>0</v>
      </c>
      <c r="L1087" s="23">
        <f t="shared" si="33"/>
        <v>0</v>
      </c>
    </row>
    <row r="1088" spans="4:12" x14ac:dyDescent="0.2">
      <c r="D1088" s="397">
        <f>_xlfn.XLOOKUP(C:C,Table1[for Import to Bank Register dropdown],Table1[for Pivot],0,0,1)</f>
        <v>0</v>
      </c>
      <c r="E1088" s="403"/>
      <c r="F1088" s="146">
        <f t="shared" si="32"/>
        <v>3333333</v>
      </c>
      <c r="G1088" s="375">
        <f>G1087+Bank3[[#This Row],[Money in/ (Money out)]]</f>
        <v>0</v>
      </c>
      <c r="I1088" s="376">
        <f>IF(OR(C1088="150 Directors advances", C1088="120 accounts receivable", C1088="720.2 Automobile - Insurance", C1088="720.3 Automobile - License", C1088="870.4 Rent - Insurance", C1088="870.6 Rent - Property Tax", C1088="870.7 Rent - Homeoffice", C1088="870.9 Rent - Water"),
   0,
   IF(Dashboard!$F$5="Quick",
      IF(OR(C1088="190 Automobile",C1088="200 computer hardware",C1088="210 Computer software",C1088="220 Quickbooks software",C1088="230 Office equipment",C1088="240 Office furniture"),
         E1088-(E1088/(1+Dashboard!$F$4)),
         0
      ),
      IF(C1088="750 Business promotion",
         E1088-(E1088/(1+4.793/100)),
         E1088-(E1088/(1+Dashboard!$F$4))
      )
   )
)</f>
        <v>0</v>
      </c>
      <c r="J1088" s="26">
        <f>Bank3[[#This Row],[Money in/ (Money out)]]-Bank3[[#This Row],[GST/HST]]</f>
        <v>0</v>
      </c>
      <c r="L1088" s="23">
        <f t="shared" si="33"/>
        <v>0</v>
      </c>
    </row>
    <row r="1089" spans="4:12" x14ac:dyDescent="0.2">
      <c r="D1089" s="397">
        <f>_xlfn.XLOOKUP(C:C,Table1[for Import to Bank Register dropdown],Table1[for Pivot],0,0,1)</f>
        <v>0</v>
      </c>
      <c r="E1089" s="403"/>
      <c r="F1089" s="146">
        <f t="shared" si="32"/>
        <v>3333333</v>
      </c>
      <c r="G1089" s="375">
        <f>G1088+Bank3[[#This Row],[Money in/ (Money out)]]</f>
        <v>0</v>
      </c>
      <c r="I1089" s="376">
        <f>IF(OR(C1089="150 Directors advances", C1089="120 accounts receivable", C1089="720.2 Automobile - Insurance", C1089="720.3 Automobile - License", C1089="870.4 Rent - Insurance", C1089="870.6 Rent - Property Tax", C1089="870.7 Rent - Homeoffice", C1089="870.9 Rent - Water"),
   0,
   IF(Dashboard!$F$5="Quick",
      IF(OR(C1089="190 Automobile",C1089="200 computer hardware",C1089="210 Computer software",C1089="220 Quickbooks software",C1089="230 Office equipment",C1089="240 Office furniture"),
         E1089-(E1089/(1+Dashboard!$F$4)),
         0
      ),
      IF(C1089="750 Business promotion",
         E1089-(E1089/(1+4.793/100)),
         E1089-(E1089/(1+Dashboard!$F$4))
      )
   )
)</f>
        <v>0</v>
      </c>
      <c r="J1089" s="26">
        <f>Bank3[[#This Row],[Money in/ (Money out)]]-Bank3[[#This Row],[GST/HST]]</f>
        <v>0</v>
      </c>
      <c r="L1089" s="23">
        <f t="shared" si="33"/>
        <v>0</v>
      </c>
    </row>
    <row r="1090" spans="4:12" x14ac:dyDescent="0.2">
      <c r="D1090" s="397">
        <f>_xlfn.XLOOKUP(C:C,Table1[for Import to Bank Register dropdown],Table1[for Pivot],0,0,1)</f>
        <v>0</v>
      </c>
      <c r="E1090" s="403"/>
      <c r="F1090" s="146">
        <f t="shared" si="32"/>
        <v>3333333</v>
      </c>
      <c r="G1090" s="375">
        <f>G1089+Bank3[[#This Row],[Money in/ (Money out)]]</f>
        <v>0</v>
      </c>
      <c r="I1090" s="376">
        <f>IF(OR(C1090="150 Directors advances", C1090="120 accounts receivable", C1090="720.2 Automobile - Insurance", C1090="720.3 Automobile - License", C1090="870.4 Rent - Insurance", C1090="870.6 Rent - Property Tax", C1090="870.7 Rent - Homeoffice", C1090="870.9 Rent - Water"),
   0,
   IF(Dashboard!$F$5="Quick",
      IF(OR(C1090="190 Automobile",C1090="200 computer hardware",C1090="210 Computer software",C1090="220 Quickbooks software",C1090="230 Office equipment",C1090="240 Office furniture"),
         E1090-(E1090/(1+Dashboard!$F$4)),
         0
      ),
      IF(C1090="750 Business promotion",
         E1090-(E1090/(1+4.793/100)),
         E1090-(E1090/(1+Dashboard!$F$4))
      )
   )
)</f>
        <v>0</v>
      </c>
      <c r="J1090" s="26">
        <f>Bank3[[#This Row],[Money in/ (Money out)]]-Bank3[[#This Row],[GST/HST]]</f>
        <v>0</v>
      </c>
      <c r="L1090" s="23">
        <f t="shared" si="33"/>
        <v>0</v>
      </c>
    </row>
    <row r="1091" spans="4:12" x14ac:dyDescent="0.2">
      <c r="D1091" s="397">
        <f>_xlfn.XLOOKUP(C:C,Table1[for Import to Bank Register dropdown],Table1[for Pivot],0,0,1)</f>
        <v>0</v>
      </c>
      <c r="E1091" s="403"/>
      <c r="F1091" s="146">
        <f t="shared" si="32"/>
        <v>3333333</v>
      </c>
      <c r="G1091" s="375">
        <f>G1090+Bank3[[#This Row],[Money in/ (Money out)]]</f>
        <v>0</v>
      </c>
      <c r="I1091" s="376">
        <f>IF(OR(C1091="150 Directors advances", C1091="120 accounts receivable", C1091="720.2 Automobile - Insurance", C1091="720.3 Automobile - License", C1091="870.4 Rent - Insurance", C1091="870.6 Rent - Property Tax", C1091="870.7 Rent - Homeoffice", C1091="870.9 Rent - Water"),
   0,
   IF(Dashboard!$F$5="Quick",
      IF(OR(C1091="190 Automobile",C1091="200 computer hardware",C1091="210 Computer software",C1091="220 Quickbooks software",C1091="230 Office equipment",C1091="240 Office furniture"),
         E1091-(E1091/(1+Dashboard!$F$4)),
         0
      ),
      IF(C1091="750 Business promotion",
         E1091-(E1091/(1+4.793/100)),
         E1091-(E1091/(1+Dashboard!$F$4))
      )
   )
)</f>
        <v>0</v>
      </c>
      <c r="J1091" s="26">
        <f>Bank3[[#This Row],[Money in/ (Money out)]]-Bank3[[#This Row],[GST/HST]]</f>
        <v>0</v>
      </c>
      <c r="L1091" s="23">
        <f t="shared" si="33"/>
        <v>0</v>
      </c>
    </row>
    <row r="1092" spans="4:12" x14ac:dyDescent="0.2">
      <c r="D1092" s="397">
        <f>_xlfn.XLOOKUP(C:C,Table1[for Import to Bank Register dropdown],Table1[for Pivot],0,0,1)</f>
        <v>0</v>
      </c>
      <c r="E1092" s="403"/>
      <c r="F1092" s="146">
        <f t="shared" si="32"/>
        <v>3333333</v>
      </c>
      <c r="G1092" s="375">
        <f>G1091+Bank3[[#This Row],[Money in/ (Money out)]]</f>
        <v>0</v>
      </c>
      <c r="I1092" s="376">
        <f>IF(OR(C1092="150 Directors advances", C1092="120 accounts receivable", C1092="720.2 Automobile - Insurance", C1092="720.3 Automobile - License", C1092="870.4 Rent - Insurance", C1092="870.6 Rent - Property Tax", C1092="870.7 Rent - Homeoffice", C1092="870.9 Rent - Water"),
   0,
   IF(Dashboard!$F$5="Quick",
      IF(OR(C1092="190 Automobile",C1092="200 computer hardware",C1092="210 Computer software",C1092="220 Quickbooks software",C1092="230 Office equipment",C1092="240 Office furniture"),
         E1092-(E1092/(1+Dashboard!$F$4)),
         0
      ),
      IF(C1092="750 Business promotion",
         E1092-(E1092/(1+4.793/100)),
         E1092-(E1092/(1+Dashboard!$F$4))
      )
   )
)</f>
        <v>0</v>
      </c>
      <c r="J1092" s="26">
        <f>Bank3[[#This Row],[Money in/ (Money out)]]-Bank3[[#This Row],[GST/HST]]</f>
        <v>0</v>
      </c>
      <c r="L1092" s="23">
        <f t="shared" si="33"/>
        <v>0</v>
      </c>
    </row>
    <row r="1093" spans="4:12" x14ac:dyDescent="0.2">
      <c r="D1093" s="397">
        <f>_xlfn.XLOOKUP(C:C,Table1[for Import to Bank Register dropdown],Table1[for Pivot],0,0,1)</f>
        <v>0</v>
      </c>
      <c r="E1093" s="403"/>
      <c r="F1093" s="146">
        <f t="shared" si="32"/>
        <v>3333333</v>
      </c>
      <c r="G1093" s="375">
        <f>G1092+Bank3[[#This Row],[Money in/ (Money out)]]</f>
        <v>0</v>
      </c>
      <c r="I1093" s="376">
        <f>IF(OR(C1093="150 Directors advances", C1093="120 accounts receivable", C1093="720.2 Automobile - Insurance", C1093="720.3 Automobile - License", C1093="870.4 Rent - Insurance", C1093="870.6 Rent - Property Tax", C1093="870.7 Rent - Homeoffice", C1093="870.9 Rent - Water"),
   0,
   IF(Dashboard!$F$5="Quick",
      IF(OR(C1093="190 Automobile",C1093="200 computer hardware",C1093="210 Computer software",C1093="220 Quickbooks software",C1093="230 Office equipment",C1093="240 Office furniture"),
         E1093-(E1093/(1+Dashboard!$F$4)),
         0
      ),
      IF(C1093="750 Business promotion",
         E1093-(E1093/(1+4.793/100)),
         E1093-(E1093/(1+Dashboard!$F$4))
      )
   )
)</f>
        <v>0</v>
      </c>
      <c r="J1093" s="26">
        <f>Bank3[[#This Row],[Money in/ (Money out)]]-Bank3[[#This Row],[GST/HST]]</f>
        <v>0</v>
      </c>
      <c r="L1093" s="23">
        <f t="shared" si="33"/>
        <v>0</v>
      </c>
    </row>
    <row r="1094" spans="4:12" x14ac:dyDescent="0.2">
      <c r="D1094" s="397">
        <f>_xlfn.XLOOKUP(C:C,Table1[for Import to Bank Register dropdown],Table1[for Pivot],0,0,1)</f>
        <v>0</v>
      </c>
      <c r="E1094" s="403"/>
      <c r="F1094" s="146">
        <f t="shared" ref="F1094:F1157" si="34">$E$2</f>
        <v>3333333</v>
      </c>
      <c r="G1094" s="375">
        <f>G1093+Bank3[[#This Row],[Money in/ (Money out)]]</f>
        <v>0</v>
      </c>
      <c r="I1094" s="376">
        <f>IF(OR(C1094="150 Directors advances", C1094="120 accounts receivable", C1094="720.2 Automobile - Insurance", C1094="720.3 Automobile - License", C1094="870.4 Rent - Insurance", C1094="870.6 Rent - Property Tax", C1094="870.7 Rent - Homeoffice", C1094="870.9 Rent - Water"),
   0,
   IF(Dashboard!$F$5="Quick",
      IF(OR(C1094="190 Automobile",C1094="200 computer hardware",C1094="210 Computer software",C1094="220 Quickbooks software",C1094="230 Office equipment",C1094="240 Office furniture"),
         E1094-(E1094/(1+Dashboard!$F$4)),
         0
      ),
      IF(C1094="750 Business promotion",
         E1094-(E1094/(1+4.793/100)),
         E1094-(E1094/(1+Dashboard!$F$4))
      )
   )
)</f>
        <v>0</v>
      </c>
      <c r="J1094" s="26">
        <f>Bank3[[#This Row],[Money in/ (Money out)]]-Bank3[[#This Row],[GST/HST]]</f>
        <v>0</v>
      </c>
      <c r="L1094" s="23">
        <f t="shared" si="33"/>
        <v>0</v>
      </c>
    </row>
    <row r="1095" spans="4:12" x14ac:dyDescent="0.2">
      <c r="D1095" s="397">
        <f>_xlfn.XLOOKUP(C:C,Table1[for Import to Bank Register dropdown],Table1[for Pivot],0,0,1)</f>
        <v>0</v>
      </c>
      <c r="E1095" s="403"/>
      <c r="F1095" s="146">
        <f t="shared" si="34"/>
        <v>3333333</v>
      </c>
      <c r="G1095" s="375">
        <f>G1094+Bank3[[#This Row],[Money in/ (Money out)]]</f>
        <v>0</v>
      </c>
      <c r="I1095" s="376">
        <f>IF(OR(C1095="150 Directors advances", C1095="120 accounts receivable", C1095="720.2 Automobile - Insurance", C1095="720.3 Automobile - License", C1095="870.4 Rent - Insurance", C1095="870.6 Rent - Property Tax", C1095="870.7 Rent - Homeoffice", C1095="870.9 Rent - Water"),
   0,
   IF(Dashboard!$F$5="Quick",
      IF(OR(C1095="190 Automobile",C1095="200 computer hardware",C1095="210 Computer software",C1095="220 Quickbooks software",C1095="230 Office equipment",C1095="240 Office furniture"),
         E1095-(E1095/(1+Dashboard!$F$4)),
         0
      ),
      IF(C1095="750 Business promotion",
         E1095-(E1095/(1+4.793/100)),
         E1095-(E1095/(1+Dashboard!$F$4))
      )
   )
)</f>
        <v>0</v>
      </c>
      <c r="J1095" s="26">
        <f>Bank3[[#This Row],[Money in/ (Money out)]]-Bank3[[#This Row],[GST/HST]]</f>
        <v>0</v>
      </c>
      <c r="L1095" s="23">
        <f t="shared" ref="L1095:L1158" si="35">$L$3</f>
        <v>0</v>
      </c>
    </row>
    <row r="1096" spans="4:12" x14ac:dyDescent="0.2">
      <c r="D1096" s="397">
        <f>_xlfn.XLOOKUP(C:C,Table1[for Import to Bank Register dropdown],Table1[for Pivot],0,0,1)</f>
        <v>0</v>
      </c>
      <c r="E1096" s="403"/>
      <c r="F1096" s="146">
        <f t="shared" si="34"/>
        <v>3333333</v>
      </c>
      <c r="G1096" s="375">
        <f>G1095+Bank3[[#This Row],[Money in/ (Money out)]]</f>
        <v>0</v>
      </c>
      <c r="I1096" s="376">
        <f>IF(OR(C1096="150 Directors advances", C1096="120 accounts receivable", C1096="720.2 Automobile - Insurance", C1096="720.3 Automobile - License", C1096="870.4 Rent - Insurance", C1096="870.6 Rent - Property Tax", C1096="870.7 Rent - Homeoffice", C1096="870.9 Rent - Water"),
   0,
   IF(Dashboard!$F$5="Quick",
      IF(OR(C1096="190 Automobile",C1096="200 computer hardware",C1096="210 Computer software",C1096="220 Quickbooks software",C1096="230 Office equipment",C1096="240 Office furniture"),
         E1096-(E1096/(1+Dashboard!$F$4)),
         0
      ),
      IF(C1096="750 Business promotion",
         E1096-(E1096/(1+4.793/100)),
         E1096-(E1096/(1+Dashboard!$F$4))
      )
   )
)</f>
        <v>0</v>
      </c>
      <c r="J1096" s="26">
        <f>Bank3[[#This Row],[Money in/ (Money out)]]-Bank3[[#This Row],[GST/HST]]</f>
        <v>0</v>
      </c>
      <c r="L1096" s="23">
        <f t="shared" si="35"/>
        <v>0</v>
      </c>
    </row>
    <row r="1097" spans="4:12" x14ac:dyDescent="0.2">
      <c r="D1097" s="397">
        <f>_xlfn.XLOOKUP(C:C,Table1[for Import to Bank Register dropdown],Table1[for Pivot],0,0,1)</f>
        <v>0</v>
      </c>
      <c r="E1097" s="403"/>
      <c r="F1097" s="146">
        <f t="shared" si="34"/>
        <v>3333333</v>
      </c>
      <c r="G1097" s="375">
        <f>G1096+Bank3[[#This Row],[Money in/ (Money out)]]</f>
        <v>0</v>
      </c>
      <c r="I1097" s="376">
        <f>IF(OR(C1097="150 Directors advances", C1097="120 accounts receivable", C1097="720.2 Automobile - Insurance", C1097="720.3 Automobile - License", C1097="870.4 Rent - Insurance", C1097="870.6 Rent - Property Tax", C1097="870.7 Rent - Homeoffice", C1097="870.9 Rent - Water"),
   0,
   IF(Dashboard!$F$5="Quick",
      IF(OR(C1097="190 Automobile",C1097="200 computer hardware",C1097="210 Computer software",C1097="220 Quickbooks software",C1097="230 Office equipment",C1097="240 Office furniture"),
         E1097-(E1097/(1+Dashboard!$F$4)),
         0
      ),
      IF(C1097="750 Business promotion",
         E1097-(E1097/(1+4.793/100)),
         E1097-(E1097/(1+Dashboard!$F$4))
      )
   )
)</f>
        <v>0</v>
      </c>
      <c r="J1097" s="26">
        <f>Bank3[[#This Row],[Money in/ (Money out)]]-Bank3[[#This Row],[GST/HST]]</f>
        <v>0</v>
      </c>
      <c r="L1097" s="23">
        <f t="shared" si="35"/>
        <v>0</v>
      </c>
    </row>
    <row r="1098" spans="4:12" x14ac:dyDescent="0.2">
      <c r="D1098" s="397">
        <f>_xlfn.XLOOKUP(C:C,Table1[for Import to Bank Register dropdown],Table1[for Pivot],0,0,1)</f>
        <v>0</v>
      </c>
      <c r="E1098" s="403"/>
      <c r="F1098" s="146">
        <f t="shared" si="34"/>
        <v>3333333</v>
      </c>
      <c r="G1098" s="375">
        <f>G1097+Bank3[[#This Row],[Money in/ (Money out)]]</f>
        <v>0</v>
      </c>
      <c r="I1098" s="376">
        <f>IF(OR(C1098="150 Directors advances", C1098="120 accounts receivable", C1098="720.2 Automobile - Insurance", C1098="720.3 Automobile - License", C1098="870.4 Rent - Insurance", C1098="870.6 Rent - Property Tax", C1098="870.7 Rent - Homeoffice", C1098="870.9 Rent - Water"),
   0,
   IF(Dashboard!$F$5="Quick",
      IF(OR(C1098="190 Automobile",C1098="200 computer hardware",C1098="210 Computer software",C1098="220 Quickbooks software",C1098="230 Office equipment",C1098="240 Office furniture"),
         E1098-(E1098/(1+Dashboard!$F$4)),
         0
      ),
      IF(C1098="750 Business promotion",
         E1098-(E1098/(1+4.793/100)),
         E1098-(E1098/(1+Dashboard!$F$4))
      )
   )
)</f>
        <v>0</v>
      </c>
      <c r="J1098" s="26">
        <f>Bank3[[#This Row],[Money in/ (Money out)]]-Bank3[[#This Row],[GST/HST]]</f>
        <v>0</v>
      </c>
      <c r="L1098" s="23">
        <f t="shared" si="35"/>
        <v>0</v>
      </c>
    </row>
    <row r="1099" spans="4:12" x14ac:dyDescent="0.2">
      <c r="D1099" s="397">
        <f>_xlfn.XLOOKUP(C:C,Table1[for Import to Bank Register dropdown],Table1[for Pivot],0,0,1)</f>
        <v>0</v>
      </c>
      <c r="E1099" s="403"/>
      <c r="F1099" s="146">
        <f t="shared" si="34"/>
        <v>3333333</v>
      </c>
      <c r="G1099" s="375">
        <f>G1098+Bank3[[#This Row],[Money in/ (Money out)]]</f>
        <v>0</v>
      </c>
      <c r="I1099" s="376">
        <f>IF(OR(C1099="150 Directors advances", C1099="120 accounts receivable", C1099="720.2 Automobile - Insurance", C1099="720.3 Automobile - License", C1099="870.4 Rent - Insurance", C1099="870.6 Rent - Property Tax", C1099="870.7 Rent - Homeoffice", C1099="870.9 Rent - Water"),
   0,
   IF(Dashboard!$F$5="Quick",
      IF(OR(C1099="190 Automobile",C1099="200 computer hardware",C1099="210 Computer software",C1099="220 Quickbooks software",C1099="230 Office equipment",C1099="240 Office furniture"),
         E1099-(E1099/(1+Dashboard!$F$4)),
         0
      ),
      IF(C1099="750 Business promotion",
         E1099-(E1099/(1+4.793/100)),
         E1099-(E1099/(1+Dashboard!$F$4))
      )
   )
)</f>
        <v>0</v>
      </c>
      <c r="J1099" s="26">
        <f>Bank3[[#This Row],[Money in/ (Money out)]]-Bank3[[#This Row],[GST/HST]]</f>
        <v>0</v>
      </c>
      <c r="L1099" s="23">
        <f t="shared" si="35"/>
        <v>0</v>
      </c>
    </row>
    <row r="1100" spans="4:12" x14ac:dyDescent="0.2">
      <c r="D1100" s="397">
        <f>_xlfn.XLOOKUP(C:C,Table1[for Import to Bank Register dropdown],Table1[for Pivot],0,0,1)</f>
        <v>0</v>
      </c>
      <c r="E1100" s="403"/>
      <c r="F1100" s="146">
        <f t="shared" si="34"/>
        <v>3333333</v>
      </c>
      <c r="G1100" s="375">
        <f>G1099+Bank3[[#This Row],[Money in/ (Money out)]]</f>
        <v>0</v>
      </c>
      <c r="I1100" s="376">
        <f>IF(OR(C1100="150 Directors advances", C1100="120 accounts receivable", C1100="720.2 Automobile - Insurance", C1100="720.3 Automobile - License", C1100="870.4 Rent - Insurance", C1100="870.6 Rent - Property Tax", C1100="870.7 Rent - Homeoffice", C1100="870.9 Rent - Water"),
   0,
   IF(Dashboard!$F$5="Quick",
      IF(OR(C1100="190 Automobile",C1100="200 computer hardware",C1100="210 Computer software",C1100="220 Quickbooks software",C1100="230 Office equipment",C1100="240 Office furniture"),
         E1100-(E1100/(1+Dashboard!$F$4)),
         0
      ),
      IF(C1100="750 Business promotion",
         E1100-(E1100/(1+4.793/100)),
         E1100-(E1100/(1+Dashboard!$F$4))
      )
   )
)</f>
        <v>0</v>
      </c>
      <c r="J1100" s="26">
        <f>Bank3[[#This Row],[Money in/ (Money out)]]-Bank3[[#This Row],[GST/HST]]</f>
        <v>0</v>
      </c>
      <c r="L1100" s="23">
        <f t="shared" si="35"/>
        <v>0</v>
      </c>
    </row>
    <row r="1101" spans="4:12" x14ac:dyDescent="0.2">
      <c r="D1101" s="397">
        <f>_xlfn.XLOOKUP(C:C,Table1[for Import to Bank Register dropdown],Table1[for Pivot],0,0,1)</f>
        <v>0</v>
      </c>
      <c r="E1101" s="403"/>
      <c r="F1101" s="146">
        <f t="shared" si="34"/>
        <v>3333333</v>
      </c>
      <c r="G1101" s="375">
        <f>G1100+Bank3[[#This Row],[Money in/ (Money out)]]</f>
        <v>0</v>
      </c>
      <c r="I1101" s="376">
        <f>IF(OR(C1101="150 Directors advances", C1101="120 accounts receivable", C1101="720.2 Automobile - Insurance", C1101="720.3 Automobile - License", C1101="870.4 Rent - Insurance", C1101="870.6 Rent - Property Tax", C1101="870.7 Rent - Homeoffice", C1101="870.9 Rent - Water"),
   0,
   IF(Dashboard!$F$5="Quick",
      IF(OR(C1101="190 Automobile",C1101="200 computer hardware",C1101="210 Computer software",C1101="220 Quickbooks software",C1101="230 Office equipment",C1101="240 Office furniture"),
         E1101-(E1101/(1+Dashboard!$F$4)),
         0
      ),
      IF(C1101="750 Business promotion",
         E1101-(E1101/(1+4.793/100)),
         E1101-(E1101/(1+Dashboard!$F$4))
      )
   )
)</f>
        <v>0</v>
      </c>
      <c r="J1101" s="26">
        <f>Bank3[[#This Row],[Money in/ (Money out)]]-Bank3[[#This Row],[GST/HST]]</f>
        <v>0</v>
      </c>
      <c r="L1101" s="23">
        <f t="shared" si="35"/>
        <v>0</v>
      </c>
    </row>
    <row r="1102" spans="4:12" x14ac:dyDescent="0.2">
      <c r="D1102" s="397">
        <f>_xlfn.XLOOKUP(C:C,Table1[for Import to Bank Register dropdown],Table1[for Pivot],0,0,1)</f>
        <v>0</v>
      </c>
      <c r="E1102" s="403"/>
      <c r="F1102" s="146">
        <f t="shared" si="34"/>
        <v>3333333</v>
      </c>
      <c r="G1102" s="375">
        <f>G1101+Bank3[[#This Row],[Money in/ (Money out)]]</f>
        <v>0</v>
      </c>
      <c r="I1102" s="376">
        <f>IF(OR(C1102="150 Directors advances", C1102="120 accounts receivable", C1102="720.2 Automobile - Insurance", C1102="720.3 Automobile - License", C1102="870.4 Rent - Insurance", C1102="870.6 Rent - Property Tax", C1102="870.7 Rent - Homeoffice", C1102="870.9 Rent - Water"),
   0,
   IF(Dashboard!$F$5="Quick",
      IF(OR(C1102="190 Automobile",C1102="200 computer hardware",C1102="210 Computer software",C1102="220 Quickbooks software",C1102="230 Office equipment",C1102="240 Office furniture"),
         E1102-(E1102/(1+Dashboard!$F$4)),
         0
      ),
      IF(C1102="750 Business promotion",
         E1102-(E1102/(1+4.793/100)),
         E1102-(E1102/(1+Dashboard!$F$4))
      )
   )
)</f>
        <v>0</v>
      </c>
      <c r="J1102" s="26">
        <f>Bank3[[#This Row],[Money in/ (Money out)]]-Bank3[[#This Row],[GST/HST]]</f>
        <v>0</v>
      </c>
      <c r="L1102" s="23">
        <f t="shared" si="35"/>
        <v>0</v>
      </c>
    </row>
    <row r="1103" spans="4:12" x14ac:dyDescent="0.2">
      <c r="D1103" s="397">
        <f>_xlfn.XLOOKUP(C:C,Table1[for Import to Bank Register dropdown],Table1[for Pivot],0,0,1)</f>
        <v>0</v>
      </c>
      <c r="E1103" s="403"/>
      <c r="F1103" s="146">
        <f t="shared" si="34"/>
        <v>3333333</v>
      </c>
      <c r="G1103" s="375">
        <f>G1102+Bank3[[#This Row],[Money in/ (Money out)]]</f>
        <v>0</v>
      </c>
      <c r="I1103" s="376">
        <f>IF(OR(C1103="150 Directors advances", C1103="120 accounts receivable", C1103="720.2 Automobile - Insurance", C1103="720.3 Automobile - License", C1103="870.4 Rent - Insurance", C1103="870.6 Rent - Property Tax", C1103="870.7 Rent - Homeoffice", C1103="870.9 Rent - Water"),
   0,
   IF(Dashboard!$F$5="Quick",
      IF(OR(C1103="190 Automobile",C1103="200 computer hardware",C1103="210 Computer software",C1103="220 Quickbooks software",C1103="230 Office equipment",C1103="240 Office furniture"),
         E1103-(E1103/(1+Dashboard!$F$4)),
         0
      ),
      IF(C1103="750 Business promotion",
         E1103-(E1103/(1+4.793/100)),
         E1103-(E1103/(1+Dashboard!$F$4))
      )
   )
)</f>
        <v>0</v>
      </c>
      <c r="J1103" s="26">
        <f>Bank3[[#This Row],[Money in/ (Money out)]]-Bank3[[#This Row],[GST/HST]]</f>
        <v>0</v>
      </c>
      <c r="L1103" s="23">
        <f t="shared" si="35"/>
        <v>0</v>
      </c>
    </row>
    <row r="1104" spans="4:12" x14ac:dyDescent="0.2">
      <c r="D1104" s="397">
        <f>_xlfn.XLOOKUP(C:C,Table1[for Import to Bank Register dropdown],Table1[for Pivot],0,0,1)</f>
        <v>0</v>
      </c>
      <c r="E1104" s="403"/>
      <c r="F1104" s="146">
        <f t="shared" si="34"/>
        <v>3333333</v>
      </c>
      <c r="G1104" s="375">
        <f>G1103+Bank3[[#This Row],[Money in/ (Money out)]]</f>
        <v>0</v>
      </c>
      <c r="I1104" s="376">
        <f>IF(OR(C1104="150 Directors advances", C1104="120 accounts receivable", C1104="720.2 Automobile - Insurance", C1104="720.3 Automobile - License", C1104="870.4 Rent - Insurance", C1104="870.6 Rent - Property Tax", C1104="870.7 Rent - Homeoffice", C1104="870.9 Rent - Water"),
   0,
   IF(Dashboard!$F$5="Quick",
      IF(OR(C1104="190 Automobile",C1104="200 computer hardware",C1104="210 Computer software",C1104="220 Quickbooks software",C1104="230 Office equipment",C1104="240 Office furniture"),
         E1104-(E1104/(1+Dashboard!$F$4)),
         0
      ),
      IF(C1104="750 Business promotion",
         E1104-(E1104/(1+4.793/100)),
         E1104-(E1104/(1+Dashboard!$F$4))
      )
   )
)</f>
        <v>0</v>
      </c>
      <c r="J1104" s="26">
        <f>Bank3[[#This Row],[Money in/ (Money out)]]-Bank3[[#This Row],[GST/HST]]</f>
        <v>0</v>
      </c>
      <c r="L1104" s="23">
        <f t="shared" si="35"/>
        <v>0</v>
      </c>
    </row>
    <row r="1105" spans="4:12" x14ac:dyDescent="0.2">
      <c r="D1105" s="397">
        <f>_xlfn.XLOOKUP(C:C,Table1[for Import to Bank Register dropdown],Table1[for Pivot],0,0,1)</f>
        <v>0</v>
      </c>
      <c r="E1105" s="403"/>
      <c r="F1105" s="146">
        <f t="shared" si="34"/>
        <v>3333333</v>
      </c>
      <c r="G1105" s="375">
        <f>G1104+Bank3[[#This Row],[Money in/ (Money out)]]</f>
        <v>0</v>
      </c>
      <c r="I1105" s="376">
        <f>IF(OR(C1105="150 Directors advances", C1105="120 accounts receivable", C1105="720.2 Automobile - Insurance", C1105="720.3 Automobile - License", C1105="870.4 Rent - Insurance", C1105="870.6 Rent - Property Tax", C1105="870.7 Rent - Homeoffice", C1105="870.9 Rent - Water"),
   0,
   IF(Dashboard!$F$5="Quick",
      IF(OR(C1105="190 Automobile",C1105="200 computer hardware",C1105="210 Computer software",C1105="220 Quickbooks software",C1105="230 Office equipment",C1105="240 Office furniture"),
         E1105-(E1105/(1+Dashboard!$F$4)),
         0
      ),
      IF(C1105="750 Business promotion",
         E1105-(E1105/(1+4.793/100)),
         E1105-(E1105/(1+Dashboard!$F$4))
      )
   )
)</f>
        <v>0</v>
      </c>
      <c r="J1105" s="26">
        <f>Bank3[[#This Row],[Money in/ (Money out)]]-Bank3[[#This Row],[GST/HST]]</f>
        <v>0</v>
      </c>
      <c r="L1105" s="23">
        <f t="shared" si="35"/>
        <v>0</v>
      </c>
    </row>
    <row r="1106" spans="4:12" x14ac:dyDescent="0.2">
      <c r="D1106" s="397">
        <f>_xlfn.XLOOKUP(C:C,Table1[for Import to Bank Register dropdown],Table1[for Pivot],0,0,1)</f>
        <v>0</v>
      </c>
      <c r="E1106" s="403"/>
      <c r="F1106" s="146">
        <f t="shared" si="34"/>
        <v>3333333</v>
      </c>
      <c r="G1106" s="375">
        <f>G1105+Bank3[[#This Row],[Money in/ (Money out)]]</f>
        <v>0</v>
      </c>
      <c r="I1106" s="376">
        <f>IF(OR(C1106="150 Directors advances", C1106="120 accounts receivable", C1106="720.2 Automobile - Insurance", C1106="720.3 Automobile - License", C1106="870.4 Rent - Insurance", C1106="870.6 Rent - Property Tax", C1106="870.7 Rent - Homeoffice", C1106="870.9 Rent - Water"),
   0,
   IF(Dashboard!$F$5="Quick",
      IF(OR(C1106="190 Automobile",C1106="200 computer hardware",C1106="210 Computer software",C1106="220 Quickbooks software",C1106="230 Office equipment",C1106="240 Office furniture"),
         E1106-(E1106/(1+Dashboard!$F$4)),
         0
      ),
      IF(C1106="750 Business promotion",
         E1106-(E1106/(1+4.793/100)),
         E1106-(E1106/(1+Dashboard!$F$4))
      )
   )
)</f>
        <v>0</v>
      </c>
      <c r="J1106" s="26">
        <f>Bank3[[#This Row],[Money in/ (Money out)]]-Bank3[[#This Row],[GST/HST]]</f>
        <v>0</v>
      </c>
      <c r="L1106" s="23">
        <f t="shared" si="35"/>
        <v>0</v>
      </c>
    </row>
    <row r="1107" spans="4:12" x14ac:dyDescent="0.2">
      <c r="D1107" s="397">
        <f>_xlfn.XLOOKUP(C:C,Table1[for Import to Bank Register dropdown],Table1[for Pivot],0,0,1)</f>
        <v>0</v>
      </c>
      <c r="E1107" s="403"/>
      <c r="F1107" s="146">
        <f t="shared" si="34"/>
        <v>3333333</v>
      </c>
      <c r="G1107" s="375">
        <f>G1106+Bank3[[#This Row],[Money in/ (Money out)]]</f>
        <v>0</v>
      </c>
      <c r="I1107" s="376">
        <f>IF(OR(C1107="150 Directors advances", C1107="120 accounts receivable", C1107="720.2 Automobile - Insurance", C1107="720.3 Automobile - License", C1107="870.4 Rent - Insurance", C1107="870.6 Rent - Property Tax", C1107="870.7 Rent - Homeoffice", C1107="870.9 Rent - Water"),
   0,
   IF(Dashboard!$F$5="Quick",
      IF(OR(C1107="190 Automobile",C1107="200 computer hardware",C1107="210 Computer software",C1107="220 Quickbooks software",C1107="230 Office equipment",C1107="240 Office furniture"),
         E1107-(E1107/(1+Dashboard!$F$4)),
         0
      ),
      IF(C1107="750 Business promotion",
         E1107-(E1107/(1+4.793/100)),
         E1107-(E1107/(1+Dashboard!$F$4))
      )
   )
)</f>
        <v>0</v>
      </c>
      <c r="J1107" s="26">
        <f>Bank3[[#This Row],[Money in/ (Money out)]]-Bank3[[#This Row],[GST/HST]]</f>
        <v>0</v>
      </c>
      <c r="L1107" s="23">
        <f t="shared" si="35"/>
        <v>0</v>
      </c>
    </row>
    <row r="1108" spans="4:12" x14ac:dyDescent="0.2">
      <c r="D1108" s="397">
        <f>_xlfn.XLOOKUP(C:C,Table1[for Import to Bank Register dropdown],Table1[for Pivot],0,0,1)</f>
        <v>0</v>
      </c>
      <c r="E1108" s="403"/>
      <c r="F1108" s="146">
        <f t="shared" si="34"/>
        <v>3333333</v>
      </c>
      <c r="G1108" s="375">
        <f>G1107+Bank3[[#This Row],[Money in/ (Money out)]]</f>
        <v>0</v>
      </c>
      <c r="I1108" s="376">
        <f>IF(OR(C1108="150 Directors advances", C1108="120 accounts receivable", C1108="720.2 Automobile - Insurance", C1108="720.3 Automobile - License", C1108="870.4 Rent - Insurance", C1108="870.6 Rent - Property Tax", C1108="870.7 Rent - Homeoffice", C1108="870.9 Rent - Water"),
   0,
   IF(Dashboard!$F$5="Quick",
      IF(OR(C1108="190 Automobile",C1108="200 computer hardware",C1108="210 Computer software",C1108="220 Quickbooks software",C1108="230 Office equipment",C1108="240 Office furniture"),
         E1108-(E1108/(1+Dashboard!$F$4)),
         0
      ),
      IF(C1108="750 Business promotion",
         E1108-(E1108/(1+4.793/100)),
         E1108-(E1108/(1+Dashboard!$F$4))
      )
   )
)</f>
        <v>0</v>
      </c>
      <c r="J1108" s="26">
        <f>Bank3[[#This Row],[Money in/ (Money out)]]-Bank3[[#This Row],[GST/HST]]</f>
        <v>0</v>
      </c>
      <c r="L1108" s="23">
        <f t="shared" si="35"/>
        <v>0</v>
      </c>
    </row>
    <row r="1109" spans="4:12" x14ac:dyDescent="0.2">
      <c r="D1109" s="397">
        <f>_xlfn.XLOOKUP(C:C,Table1[for Import to Bank Register dropdown],Table1[for Pivot],0,0,1)</f>
        <v>0</v>
      </c>
      <c r="E1109" s="403"/>
      <c r="F1109" s="146">
        <f t="shared" si="34"/>
        <v>3333333</v>
      </c>
      <c r="G1109" s="375">
        <f>G1108+Bank3[[#This Row],[Money in/ (Money out)]]</f>
        <v>0</v>
      </c>
      <c r="I1109" s="376">
        <f>IF(OR(C1109="150 Directors advances", C1109="120 accounts receivable", C1109="720.2 Automobile - Insurance", C1109="720.3 Automobile - License", C1109="870.4 Rent - Insurance", C1109="870.6 Rent - Property Tax", C1109="870.7 Rent - Homeoffice", C1109="870.9 Rent - Water"),
   0,
   IF(Dashboard!$F$5="Quick",
      IF(OR(C1109="190 Automobile",C1109="200 computer hardware",C1109="210 Computer software",C1109="220 Quickbooks software",C1109="230 Office equipment",C1109="240 Office furniture"),
         E1109-(E1109/(1+Dashboard!$F$4)),
         0
      ),
      IF(C1109="750 Business promotion",
         E1109-(E1109/(1+4.793/100)),
         E1109-(E1109/(1+Dashboard!$F$4))
      )
   )
)</f>
        <v>0</v>
      </c>
      <c r="J1109" s="26">
        <f>Bank3[[#This Row],[Money in/ (Money out)]]-Bank3[[#This Row],[GST/HST]]</f>
        <v>0</v>
      </c>
      <c r="L1109" s="23">
        <f t="shared" si="35"/>
        <v>0</v>
      </c>
    </row>
    <row r="1110" spans="4:12" x14ac:dyDescent="0.2">
      <c r="D1110" s="397">
        <f>_xlfn.XLOOKUP(C:C,Table1[for Import to Bank Register dropdown],Table1[for Pivot],0,0,1)</f>
        <v>0</v>
      </c>
      <c r="E1110" s="403"/>
      <c r="F1110" s="146">
        <f t="shared" si="34"/>
        <v>3333333</v>
      </c>
      <c r="G1110" s="375">
        <f>G1109+Bank3[[#This Row],[Money in/ (Money out)]]</f>
        <v>0</v>
      </c>
      <c r="I1110" s="376">
        <f>IF(OR(C1110="150 Directors advances", C1110="120 accounts receivable", C1110="720.2 Automobile - Insurance", C1110="720.3 Automobile - License", C1110="870.4 Rent - Insurance", C1110="870.6 Rent - Property Tax", C1110="870.7 Rent - Homeoffice", C1110="870.9 Rent - Water"),
   0,
   IF(Dashboard!$F$5="Quick",
      IF(OR(C1110="190 Automobile",C1110="200 computer hardware",C1110="210 Computer software",C1110="220 Quickbooks software",C1110="230 Office equipment",C1110="240 Office furniture"),
         E1110-(E1110/(1+Dashboard!$F$4)),
         0
      ),
      IF(C1110="750 Business promotion",
         E1110-(E1110/(1+4.793/100)),
         E1110-(E1110/(1+Dashboard!$F$4))
      )
   )
)</f>
        <v>0</v>
      </c>
      <c r="J1110" s="26">
        <f>Bank3[[#This Row],[Money in/ (Money out)]]-Bank3[[#This Row],[GST/HST]]</f>
        <v>0</v>
      </c>
      <c r="L1110" s="23">
        <f t="shared" si="35"/>
        <v>0</v>
      </c>
    </row>
    <row r="1111" spans="4:12" x14ac:dyDescent="0.2">
      <c r="D1111" s="397">
        <f>_xlfn.XLOOKUP(C:C,Table1[for Import to Bank Register dropdown],Table1[for Pivot],0,0,1)</f>
        <v>0</v>
      </c>
      <c r="E1111" s="403"/>
      <c r="F1111" s="146">
        <f t="shared" si="34"/>
        <v>3333333</v>
      </c>
      <c r="G1111" s="375">
        <f>G1110+Bank3[[#This Row],[Money in/ (Money out)]]</f>
        <v>0</v>
      </c>
      <c r="I1111" s="376">
        <f>IF(OR(C1111="150 Directors advances", C1111="120 accounts receivable", C1111="720.2 Automobile - Insurance", C1111="720.3 Automobile - License", C1111="870.4 Rent - Insurance", C1111="870.6 Rent - Property Tax", C1111="870.7 Rent - Homeoffice", C1111="870.9 Rent - Water"),
   0,
   IF(Dashboard!$F$5="Quick",
      IF(OR(C1111="190 Automobile",C1111="200 computer hardware",C1111="210 Computer software",C1111="220 Quickbooks software",C1111="230 Office equipment",C1111="240 Office furniture"),
         E1111-(E1111/(1+Dashboard!$F$4)),
         0
      ),
      IF(C1111="750 Business promotion",
         E1111-(E1111/(1+4.793/100)),
         E1111-(E1111/(1+Dashboard!$F$4))
      )
   )
)</f>
        <v>0</v>
      </c>
      <c r="J1111" s="26">
        <f>Bank3[[#This Row],[Money in/ (Money out)]]-Bank3[[#This Row],[GST/HST]]</f>
        <v>0</v>
      </c>
      <c r="L1111" s="23">
        <f t="shared" si="35"/>
        <v>0</v>
      </c>
    </row>
    <row r="1112" spans="4:12" x14ac:dyDescent="0.2">
      <c r="D1112" s="397">
        <f>_xlfn.XLOOKUP(C:C,Table1[for Import to Bank Register dropdown],Table1[for Pivot],0,0,1)</f>
        <v>0</v>
      </c>
      <c r="E1112" s="403"/>
      <c r="F1112" s="146">
        <f t="shared" si="34"/>
        <v>3333333</v>
      </c>
      <c r="G1112" s="375">
        <f>G1111+Bank3[[#This Row],[Money in/ (Money out)]]</f>
        <v>0</v>
      </c>
      <c r="I1112" s="376">
        <f>IF(OR(C1112="150 Directors advances", C1112="120 accounts receivable", C1112="720.2 Automobile - Insurance", C1112="720.3 Automobile - License", C1112="870.4 Rent - Insurance", C1112="870.6 Rent - Property Tax", C1112="870.7 Rent - Homeoffice", C1112="870.9 Rent - Water"),
   0,
   IF(Dashboard!$F$5="Quick",
      IF(OR(C1112="190 Automobile",C1112="200 computer hardware",C1112="210 Computer software",C1112="220 Quickbooks software",C1112="230 Office equipment",C1112="240 Office furniture"),
         E1112-(E1112/(1+Dashboard!$F$4)),
         0
      ),
      IF(C1112="750 Business promotion",
         E1112-(E1112/(1+4.793/100)),
         E1112-(E1112/(1+Dashboard!$F$4))
      )
   )
)</f>
        <v>0</v>
      </c>
      <c r="J1112" s="26">
        <f>Bank3[[#This Row],[Money in/ (Money out)]]-Bank3[[#This Row],[GST/HST]]</f>
        <v>0</v>
      </c>
      <c r="L1112" s="23">
        <f t="shared" si="35"/>
        <v>0</v>
      </c>
    </row>
    <row r="1113" spans="4:12" x14ac:dyDescent="0.2">
      <c r="D1113" s="397">
        <f>_xlfn.XLOOKUP(C:C,Table1[for Import to Bank Register dropdown],Table1[for Pivot],0,0,1)</f>
        <v>0</v>
      </c>
      <c r="E1113" s="403"/>
      <c r="F1113" s="146">
        <f t="shared" si="34"/>
        <v>3333333</v>
      </c>
      <c r="G1113" s="375">
        <f>G1112+Bank3[[#This Row],[Money in/ (Money out)]]</f>
        <v>0</v>
      </c>
      <c r="I1113" s="376">
        <f>IF(OR(C1113="150 Directors advances", C1113="120 accounts receivable", C1113="720.2 Automobile - Insurance", C1113="720.3 Automobile - License", C1113="870.4 Rent - Insurance", C1113="870.6 Rent - Property Tax", C1113="870.7 Rent - Homeoffice", C1113="870.9 Rent - Water"),
   0,
   IF(Dashboard!$F$5="Quick",
      IF(OR(C1113="190 Automobile",C1113="200 computer hardware",C1113="210 Computer software",C1113="220 Quickbooks software",C1113="230 Office equipment",C1113="240 Office furniture"),
         E1113-(E1113/(1+Dashboard!$F$4)),
         0
      ),
      IF(C1113="750 Business promotion",
         E1113-(E1113/(1+4.793/100)),
         E1113-(E1113/(1+Dashboard!$F$4))
      )
   )
)</f>
        <v>0</v>
      </c>
      <c r="J1113" s="26">
        <f>Bank3[[#This Row],[Money in/ (Money out)]]-Bank3[[#This Row],[GST/HST]]</f>
        <v>0</v>
      </c>
      <c r="L1113" s="23">
        <f t="shared" si="35"/>
        <v>0</v>
      </c>
    </row>
    <row r="1114" spans="4:12" x14ac:dyDescent="0.2">
      <c r="D1114" s="397">
        <f>_xlfn.XLOOKUP(C:C,Table1[for Import to Bank Register dropdown],Table1[for Pivot],0,0,1)</f>
        <v>0</v>
      </c>
      <c r="E1114" s="403"/>
      <c r="F1114" s="146">
        <f t="shared" si="34"/>
        <v>3333333</v>
      </c>
      <c r="G1114" s="375">
        <f>G1113+Bank3[[#This Row],[Money in/ (Money out)]]</f>
        <v>0</v>
      </c>
      <c r="I1114" s="376">
        <f>IF(OR(C1114="150 Directors advances", C1114="120 accounts receivable", C1114="720.2 Automobile - Insurance", C1114="720.3 Automobile - License", C1114="870.4 Rent - Insurance", C1114="870.6 Rent - Property Tax", C1114="870.7 Rent - Homeoffice", C1114="870.9 Rent - Water"),
   0,
   IF(Dashboard!$F$5="Quick",
      IF(OR(C1114="190 Automobile",C1114="200 computer hardware",C1114="210 Computer software",C1114="220 Quickbooks software",C1114="230 Office equipment",C1114="240 Office furniture"),
         E1114-(E1114/(1+Dashboard!$F$4)),
         0
      ),
      IF(C1114="750 Business promotion",
         E1114-(E1114/(1+4.793/100)),
         E1114-(E1114/(1+Dashboard!$F$4))
      )
   )
)</f>
        <v>0</v>
      </c>
      <c r="J1114" s="26">
        <f>Bank3[[#This Row],[Money in/ (Money out)]]-Bank3[[#This Row],[GST/HST]]</f>
        <v>0</v>
      </c>
      <c r="L1114" s="23">
        <f t="shared" si="35"/>
        <v>0</v>
      </c>
    </row>
    <row r="1115" spans="4:12" x14ac:dyDescent="0.2">
      <c r="D1115" s="397">
        <f>_xlfn.XLOOKUP(C:C,Table1[for Import to Bank Register dropdown],Table1[for Pivot],0,0,1)</f>
        <v>0</v>
      </c>
      <c r="E1115" s="403"/>
      <c r="F1115" s="146">
        <f t="shared" si="34"/>
        <v>3333333</v>
      </c>
      <c r="G1115" s="375">
        <f>G1114+Bank3[[#This Row],[Money in/ (Money out)]]</f>
        <v>0</v>
      </c>
      <c r="I1115" s="376">
        <f>IF(OR(C1115="150 Directors advances", C1115="120 accounts receivable", C1115="720.2 Automobile - Insurance", C1115="720.3 Automobile - License", C1115="870.4 Rent - Insurance", C1115="870.6 Rent - Property Tax", C1115="870.7 Rent - Homeoffice", C1115="870.9 Rent - Water"),
   0,
   IF(Dashboard!$F$5="Quick",
      IF(OR(C1115="190 Automobile",C1115="200 computer hardware",C1115="210 Computer software",C1115="220 Quickbooks software",C1115="230 Office equipment",C1115="240 Office furniture"),
         E1115-(E1115/(1+Dashboard!$F$4)),
         0
      ),
      IF(C1115="750 Business promotion",
         E1115-(E1115/(1+4.793/100)),
         E1115-(E1115/(1+Dashboard!$F$4))
      )
   )
)</f>
        <v>0</v>
      </c>
      <c r="J1115" s="26">
        <f>Bank3[[#This Row],[Money in/ (Money out)]]-Bank3[[#This Row],[GST/HST]]</f>
        <v>0</v>
      </c>
      <c r="L1115" s="23">
        <f t="shared" si="35"/>
        <v>0</v>
      </c>
    </row>
    <row r="1116" spans="4:12" x14ac:dyDescent="0.2">
      <c r="D1116" s="397">
        <f>_xlfn.XLOOKUP(C:C,Table1[for Import to Bank Register dropdown],Table1[for Pivot],0,0,1)</f>
        <v>0</v>
      </c>
      <c r="E1116" s="403"/>
      <c r="F1116" s="146">
        <f t="shared" si="34"/>
        <v>3333333</v>
      </c>
      <c r="G1116" s="375">
        <f>G1115+Bank3[[#This Row],[Money in/ (Money out)]]</f>
        <v>0</v>
      </c>
      <c r="I1116" s="376">
        <f>IF(OR(C1116="150 Directors advances", C1116="120 accounts receivable", C1116="720.2 Automobile - Insurance", C1116="720.3 Automobile - License", C1116="870.4 Rent - Insurance", C1116="870.6 Rent - Property Tax", C1116="870.7 Rent - Homeoffice", C1116="870.9 Rent - Water"),
   0,
   IF(Dashboard!$F$5="Quick",
      IF(OR(C1116="190 Automobile",C1116="200 computer hardware",C1116="210 Computer software",C1116="220 Quickbooks software",C1116="230 Office equipment",C1116="240 Office furniture"),
         E1116-(E1116/(1+Dashboard!$F$4)),
         0
      ),
      IF(C1116="750 Business promotion",
         E1116-(E1116/(1+4.793/100)),
         E1116-(E1116/(1+Dashboard!$F$4))
      )
   )
)</f>
        <v>0</v>
      </c>
      <c r="J1116" s="26">
        <f>Bank3[[#This Row],[Money in/ (Money out)]]-Bank3[[#This Row],[GST/HST]]</f>
        <v>0</v>
      </c>
      <c r="L1116" s="23">
        <f t="shared" si="35"/>
        <v>0</v>
      </c>
    </row>
    <row r="1117" spans="4:12" x14ac:dyDescent="0.2">
      <c r="D1117" s="397">
        <f>_xlfn.XLOOKUP(C:C,Table1[for Import to Bank Register dropdown],Table1[for Pivot],0,0,1)</f>
        <v>0</v>
      </c>
      <c r="E1117" s="403"/>
      <c r="F1117" s="146">
        <f t="shared" si="34"/>
        <v>3333333</v>
      </c>
      <c r="G1117" s="375">
        <f>G1116+Bank3[[#This Row],[Money in/ (Money out)]]</f>
        <v>0</v>
      </c>
      <c r="I1117" s="376">
        <f>IF(OR(C1117="150 Directors advances", C1117="120 accounts receivable", C1117="720.2 Automobile - Insurance", C1117="720.3 Automobile - License", C1117="870.4 Rent - Insurance", C1117="870.6 Rent - Property Tax", C1117="870.7 Rent - Homeoffice", C1117="870.9 Rent - Water"),
   0,
   IF(Dashboard!$F$5="Quick",
      IF(OR(C1117="190 Automobile",C1117="200 computer hardware",C1117="210 Computer software",C1117="220 Quickbooks software",C1117="230 Office equipment",C1117="240 Office furniture"),
         E1117-(E1117/(1+Dashboard!$F$4)),
         0
      ),
      IF(C1117="750 Business promotion",
         E1117-(E1117/(1+4.793/100)),
         E1117-(E1117/(1+Dashboard!$F$4))
      )
   )
)</f>
        <v>0</v>
      </c>
      <c r="J1117" s="26">
        <f>Bank3[[#This Row],[Money in/ (Money out)]]-Bank3[[#This Row],[GST/HST]]</f>
        <v>0</v>
      </c>
      <c r="L1117" s="23">
        <f t="shared" si="35"/>
        <v>0</v>
      </c>
    </row>
    <row r="1118" spans="4:12" x14ac:dyDescent="0.2">
      <c r="D1118" s="397">
        <f>_xlfn.XLOOKUP(C:C,Table1[for Import to Bank Register dropdown],Table1[for Pivot],0,0,1)</f>
        <v>0</v>
      </c>
      <c r="E1118" s="403"/>
      <c r="F1118" s="146">
        <f t="shared" si="34"/>
        <v>3333333</v>
      </c>
      <c r="G1118" s="375">
        <f>G1117+Bank3[[#This Row],[Money in/ (Money out)]]</f>
        <v>0</v>
      </c>
      <c r="I1118" s="376">
        <f>IF(OR(C1118="150 Directors advances", C1118="120 accounts receivable", C1118="720.2 Automobile - Insurance", C1118="720.3 Automobile - License", C1118="870.4 Rent - Insurance", C1118="870.6 Rent - Property Tax", C1118="870.7 Rent - Homeoffice", C1118="870.9 Rent - Water"),
   0,
   IF(Dashboard!$F$5="Quick",
      IF(OR(C1118="190 Automobile",C1118="200 computer hardware",C1118="210 Computer software",C1118="220 Quickbooks software",C1118="230 Office equipment",C1118="240 Office furniture"),
         E1118-(E1118/(1+Dashboard!$F$4)),
         0
      ),
      IF(C1118="750 Business promotion",
         E1118-(E1118/(1+4.793/100)),
         E1118-(E1118/(1+Dashboard!$F$4))
      )
   )
)</f>
        <v>0</v>
      </c>
      <c r="J1118" s="26">
        <f>Bank3[[#This Row],[Money in/ (Money out)]]-Bank3[[#This Row],[GST/HST]]</f>
        <v>0</v>
      </c>
      <c r="L1118" s="23">
        <f t="shared" si="35"/>
        <v>0</v>
      </c>
    </row>
    <row r="1119" spans="4:12" x14ac:dyDescent="0.2">
      <c r="D1119" s="397">
        <f>_xlfn.XLOOKUP(C:C,Table1[for Import to Bank Register dropdown],Table1[for Pivot],0,0,1)</f>
        <v>0</v>
      </c>
      <c r="E1119" s="403"/>
      <c r="F1119" s="146">
        <f t="shared" si="34"/>
        <v>3333333</v>
      </c>
      <c r="G1119" s="375">
        <f>G1118+Bank3[[#This Row],[Money in/ (Money out)]]</f>
        <v>0</v>
      </c>
      <c r="I1119" s="376">
        <f>IF(OR(C1119="150 Directors advances", C1119="120 accounts receivable", C1119="720.2 Automobile - Insurance", C1119="720.3 Automobile - License", C1119="870.4 Rent - Insurance", C1119="870.6 Rent - Property Tax", C1119="870.7 Rent - Homeoffice", C1119="870.9 Rent - Water"),
   0,
   IF(Dashboard!$F$5="Quick",
      IF(OR(C1119="190 Automobile",C1119="200 computer hardware",C1119="210 Computer software",C1119="220 Quickbooks software",C1119="230 Office equipment",C1119="240 Office furniture"),
         E1119-(E1119/(1+Dashboard!$F$4)),
         0
      ),
      IF(C1119="750 Business promotion",
         E1119-(E1119/(1+4.793/100)),
         E1119-(E1119/(1+Dashboard!$F$4))
      )
   )
)</f>
        <v>0</v>
      </c>
      <c r="J1119" s="26">
        <f>Bank3[[#This Row],[Money in/ (Money out)]]-Bank3[[#This Row],[GST/HST]]</f>
        <v>0</v>
      </c>
      <c r="L1119" s="23">
        <f t="shared" si="35"/>
        <v>0</v>
      </c>
    </row>
    <row r="1120" spans="4:12" x14ac:dyDescent="0.2">
      <c r="D1120" s="397">
        <f>_xlfn.XLOOKUP(C:C,Table1[for Import to Bank Register dropdown],Table1[for Pivot],0,0,1)</f>
        <v>0</v>
      </c>
      <c r="E1120" s="403"/>
      <c r="F1120" s="146">
        <f t="shared" si="34"/>
        <v>3333333</v>
      </c>
      <c r="G1120" s="375">
        <f>G1119+Bank3[[#This Row],[Money in/ (Money out)]]</f>
        <v>0</v>
      </c>
      <c r="I1120" s="376">
        <f>IF(OR(C1120="150 Directors advances", C1120="120 accounts receivable", C1120="720.2 Automobile - Insurance", C1120="720.3 Automobile - License", C1120="870.4 Rent - Insurance", C1120="870.6 Rent - Property Tax", C1120="870.7 Rent - Homeoffice", C1120="870.9 Rent - Water"),
   0,
   IF(Dashboard!$F$5="Quick",
      IF(OR(C1120="190 Automobile",C1120="200 computer hardware",C1120="210 Computer software",C1120="220 Quickbooks software",C1120="230 Office equipment",C1120="240 Office furniture"),
         E1120-(E1120/(1+Dashboard!$F$4)),
         0
      ),
      IF(C1120="750 Business promotion",
         E1120-(E1120/(1+4.793/100)),
         E1120-(E1120/(1+Dashboard!$F$4))
      )
   )
)</f>
        <v>0</v>
      </c>
      <c r="J1120" s="26">
        <f>Bank3[[#This Row],[Money in/ (Money out)]]-Bank3[[#This Row],[GST/HST]]</f>
        <v>0</v>
      </c>
      <c r="L1120" s="23">
        <f t="shared" si="35"/>
        <v>0</v>
      </c>
    </row>
    <row r="1121" spans="4:12" x14ac:dyDescent="0.2">
      <c r="D1121" s="397">
        <f>_xlfn.XLOOKUP(C:C,Table1[for Import to Bank Register dropdown],Table1[for Pivot],0,0,1)</f>
        <v>0</v>
      </c>
      <c r="E1121" s="403"/>
      <c r="F1121" s="146">
        <f t="shared" si="34"/>
        <v>3333333</v>
      </c>
      <c r="G1121" s="375">
        <f>G1120+Bank3[[#This Row],[Money in/ (Money out)]]</f>
        <v>0</v>
      </c>
      <c r="I1121" s="376">
        <f>IF(OR(C1121="150 Directors advances", C1121="120 accounts receivable", C1121="720.2 Automobile - Insurance", C1121="720.3 Automobile - License", C1121="870.4 Rent - Insurance", C1121="870.6 Rent - Property Tax", C1121="870.7 Rent - Homeoffice", C1121="870.9 Rent - Water"),
   0,
   IF(Dashboard!$F$5="Quick",
      IF(OR(C1121="190 Automobile",C1121="200 computer hardware",C1121="210 Computer software",C1121="220 Quickbooks software",C1121="230 Office equipment",C1121="240 Office furniture"),
         E1121-(E1121/(1+Dashboard!$F$4)),
         0
      ),
      IF(C1121="750 Business promotion",
         E1121-(E1121/(1+4.793/100)),
         E1121-(E1121/(1+Dashboard!$F$4))
      )
   )
)</f>
        <v>0</v>
      </c>
      <c r="J1121" s="26">
        <f>Bank3[[#This Row],[Money in/ (Money out)]]-Bank3[[#This Row],[GST/HST]]</f>
        <v>0</v>
      </c>
      <c r="L1121" s="23">
        <f t="shared" si="35"/>
        <v>0</v>
      </c>
    </row>
    <row r="1122" spans="4:12" x14ac:dyDescent="0.2">
      <c r="D1122" s="397">
        <f>_xlfn.XLOOKUP(C:C,Table1[for Import to Bank Register dropdown],Table1[for Pivot],0,0,1)</f>
        <v>0</v>
      </c>
      <c r="E1122" s="403"/>
      <c r="F1122" s="146">
        <f t="shared" si="34"/>
        <v>3333333</v>
      </c>
      <c r="G1122" s="375">
        <f>G1121+Bank3[[#This Row],[Money in/ (Money out)]]</f>
        <v>0</v>
      </c>
      <c r="I1122" s="376">
        <f>IF(OR(C1122="150 Directors advances", C1122="120 accounts receivable", C1122="720.2 Automobile - Insurance", C1122="720.3 Automobile - License", C1122="870.4 Rent - Insurance", C1122="870.6 Rent - Property Tax", C1122="870.7 Rent - Homeoffice", C1122="870.9 Rent - Water"),
   0,
   IF(Dashboard!$F$5="Quick",
      IF(OR(C1122="190 Automobile",C1122="200 computer hardware",C1122="210 Computer software",C1122="220 Quickbooks software",C1122="230 Office equipment",C1122="240 Office furniture"),
         E1122-(E1122/(1+Dashboard!$F$4)),
         0
      ),
      IF(C1122="750 Business promotion",
         E1122-(E1122/(1+4.793/100)),
         E1122-(E1122/(1+Dashboard!$F$4))
      )
   )
)</f>
        <v>0</v>
      </c>
      <c r="J1122" s="26">
        <f>Bank3[[#This Row],[Money in/ (Money out)]]-Bank3[[#This Row],[GST/HST]]</f>
        <v>0</v>
      </c>
      <c r="L1122" s="23">
        <f t="shared" si="35"/>
        <v>0</v>
      </c>
    </row>
    <row r="1123" spans="4:12" x14ac:dyDescent="0.2">
      <c r="D1123" s="397">
        <f>_xlfn.XLOOKUP(C:C,Table1[for Import to Bank Register dropdown],Table1[for Pivot],0,0,1)</f>
        <v>0</v>
      </c>
      <c r="E1123" s="403"/>
      <c r="F1123" s="146">
        <f t="shared" si="34"/>
        <v>3333333</v>
      </c>
      <c r="G1123" s="375">
        <f>G1122+Bank3[[#This Row],[Money in/ (Money out)]]</f>
        <v>0</v>
      </c>
      <c r="I1123" s="376">
        <f>IF(OR(C1123="150 Directors advances", C1123="120 accounts receivable", C1123="720.2 Automobile - Insurance", C1123="720.3 Automobile - License", C1123="870.4 Rent - Insurance", C1123="870.6 Rent - Property Tax", C1123="870.7 Rent - Homeoffice", C1123="870.9 Rent - Water"),
   0,
   IF(Dashboard!$F$5="Quick",
      IF(OR(C1123="190 Automobile",C1123="200 computer hardware",C1123="210 Computer software",C1123="220 Quickbooks software",C1123="230 Office equipment",C1123="240 Office furniture"),
         E1123-(E1123/(1+Dashboard!$F$4)),
         0
      ),
      IF(C1123="750 Business promotion",
         E1123-(E1123/(1+4.793/100)),
         E1123-(E1123/(1+Dashboard!$F$4))
      )
   )
)</f>
        <v>0</v>
      </c>
      <c r="J1123" s="26">
        <f>Bank3[[#This Row],[Money in/ (Money out)]]-Bank3[[#This Row],[GST/HST]]</f>
        <v>0</v>
      </c>
      <c r="L1123" s="23">
        <f t="shared" si="35"/>
        <v>0</v>
      </c>
    </row>
    <row r="1124" spans="4:12" x14ac:dyDescent="0.2">
      <c r="D1124" s="397">
        <f>_xlfn.XLOOKUP(C:C,Table1[for Import to Bank Register dropdown],Table1[for Pivot],0,0,1)</f>
        <v>0</v>
      </c>
      <c r="E1124" s="403"/>
      <c r="F1124" s="146">
        <f t="shared" si="34"/>
        <v>3333333</v>
      </c>
      <c r="G1124" s="375">
        <f>G1123+Bank3[[#This Row],[Money in/ (Money out)]]</f>
        <v>0</v>
      </c>
      <c r="I1124" s="376">
        <f>IF(OR(C1124="150 Directors advances", C1124="120 accounts receivable", C1124="720.2 Automobile - Insurance", C1124="720.3 Automobile - License", C1124="870.4 Rent - Insurance", C1124="870.6 Rent - Property Tax", C1124="870.7 Rent - Homeoffice", C1124="870.9 Rent - Water"),
   0,
   IF(Dashboard!$F$5="Quick",
      IF(OR(C1124="190 Automobile",C1124="200 computer hardware",C1124="210 Computer software",C1124="220 Quickbooks software",C1124="230 Office equipment",C1124="240 Office furniture"),
         E1124-(E1124/(1+Dashboard!$F$4)),
         0
      ),
      IF(C1124="750 Business promotion",
         E1124-(E1124/(1+4.793/100)),
         E1124-(E1124/(1+Dashboard!$F$4))
      )
   )
)</f>
        <v>0</v>
      </c>
      <c r="J1124" s="26">
        <f>Bank3[[#This Row],[Money in/ (Money out)]]-Bank3[[#This Row],[GST/HST]]</f>
        <v>0</v>
      </c>
      <c r="L1124" s="23">
        <f t="shared" si="35"/>
        <v>0</v>
      </c>
    </row>
    <row r="1125" spans="4:12" x14ac:dyDescent="0.2">
      <c r="D1125" s="397">
        <f>_xlfn.XLOOKUP(C:C,Table1[for Import to Bank Register dropdown],Table1[for Pivot],0,0,1)</f>
        <v>0</v>
      </c>
      <c r="E1125" s="403"/>
      <c r="F1125" s="146">
        <f t="shared" si="34"/>
        <v>3333333</v>
      </c>
      <c r="G1125" s="375">
        <f>G1124+Bank3[[#This Row],[Money in/ (Money out)]]</f>
        <v>0</v>
      </c>
      <c r="I1125" s="376">
        <f>IF(OR(C1125="150 Directors advances", C1125="120 accounts receivable", C1125="720.2 Automobile - Insurance", C1125="720.3 Automobile - License", C1125="870.4 Rent - Insurance", C1125="870.6 Rent - Property Tax", C1125="870.7 Rent - Homeoffice", C1125="870.9 Rent - Water"),
   0,
   IF(Dashboard!$F$5="Quick",
      IF(OR(C1125="190 Automobile",C1125="200 computer hardware",C1125="210 Computer software",C1125="220 Quickbooks software",C1125="230 Office equipment",C1125="240 Office furniture"),
         E1125-(E1125/(1+Dashboard!$F$4)),
         0
      ),
      IF(C1125="750 Business promotion",
         E1125-(E1125/(1+4.793/100)),
         E1125-(E1125/(1+Dashboard!$F$4))
      )
   )
)</f>
        <v>0</v>
      </c>
      <c r="J1125" s="26">
        <f>Bank3[[#This Row],[Money in/ (Money out)]]-Bank3[[#This Row],[GST/HST]]</f>
        <v>0</v>
      </c>
      <c r="L1125" s="23">
        <f t="shared" si="35"/>
        <v>0</v>
      </c>
    </row>
    <row r="1126" spans="4:12" x14ac:dyDescent="0.2">
      <c r="D1126" s="397">
        <f>_xlfn.XLOOKUP(C:C,Table1[for Import to Bank Register dropdown],Table1[for Pivot],0,0,1)</f>
        <v>0</v>
      </c>
      <c r="E1126" s="403"/>
      <c r="F1126" s="146">
        <f t="shared" si="34"/>
        <v>3333333</v>
      </c>
      <c r="G1126" s="375">
        <f>G1125+Bank3[[#This Row],[Money in/ (Money out)]]</f>
        <v>0</v>
      </c>
      <c r="I1126" s="376">
        <f>IF(OR(C1126="150 Directors advances", C1126="120 accounts receivable", C1126="720.2 Automobile - Insurance", C1126="720.3 Automobile - License", C1126="870.4 Rent - Insurance", C1126="870.6 Rent - Property Tax", C1126="870.7 Rent - Homeoffice", C1126="870.9 Rent - Water"),
   0,
   IF(Dashboard!$F$5="Quick",
      IF(OR(C1126="190 Automobile",C1126="200 computer hardware",C1126="210 Computer software",C1126="220 Quickbooks software",C1126="230 Office equipment",C1126="240 Office furniture"),
         E1126-(E1126/(1+Dashboard!$F$4)),
         0
      ),
      IF(C1126="750 Business promotion",
         E1126-(E1126/(1+4.793/100)),
         E1126-(E1126/(1+Dashboard!$F$4))
      )
   )
)</f>
        <v>0</v>
      </c>
      <c r="J1126" s="26">
        <f>Bank3[[#This Row],[Money in/ (Money out)]]-Bank3[[#This Row],[GST/HST]]</f>
        <v>0</v>
      </c>
      <c r="L1126" s="23">
        <f t="shared" si="35"/>
        <v>0</v>
      </c>
    </row>
    <row r="1127" spans="4:12" x14ac:dyDescent="0.2">
      <c r="D1127" s="397">
        <f>_xlfn.XLOOKUP(C:C,Table1[for Import to Bank Register dropdown],Table1[for Pivot],0,0,1)</f>
        <v>0</v>
      </c>
      <c r="E1127" s="403"/>
      <c r="F1127" s="146">
        <f t="shared" si="34"/>
        <v>3333333</v>
      </c>
      <c r="G1127" s="375">
        <f>G1126+Bank3[[#This Row],[Money in/ (Money out)]]</f>
        <v>0</v>
      </c>
      <c r="I1127" s="376">
        <f>IF(OR(C1127="150 Directors advances", C1127="120 accounts receivable", C1127="720.2 Automobile - Insurance", C1127="720.3 Automobile - License", C1127="870.4 Rent - Insurance", C1127="870.6 Rent - Property Tax", C1127="870.7 Rent - Homeoffice", C1127="870.9 Rent - Water"),
   0,
   IF(Dashboard!$F$5="Quick",
      IF(OR(C1127="190 Automobile",C1127="200 computer hardware",C1127="210 Computer software",C1127="220 Quickbooks software",C1127="230 Office equipment",C1127="240 Office furniture"),
         E1127-(E1127/(1+Dashboard!$F$4)),
         0
      ),
      IF(C1127="750 Business promotion",
         E1127-(E1127/(1+4.793/100)),
         E1127-(E1127/(1+Dashboard!$F$4))
      )
   )
)</f>
        <v>0</v>
      </c>
      <c r="J1127" s="26">
        <f>Bank3[[#This Row],[Money in/ (Money out)]]-Bank3[[#This Row],[GST/HST]]</f>
        <v>0</v>
      </c>
      <c r="L1127" s="23">
        <f t="shared" si="35"/>
        <v>0</v>
      </c>
    </row>
    <row r="1128" spans="4:12" x14ac:dyDescent="0.2">
      <c r="D1128" s="397">
        <f>_xlfn.XLOOKUP(C:C,Table1[for Import to Bank Register dropdown],Table1[for Pivot],0,0,1)</f>
        <v>0</v>
      </c>
      <c r="E1128" s="403"/>
      <c r="F1128" s="146">
        <f t="shared" si="34"/>
        <v>3333333</v>
      </c>
      <c r="G1128" s="375">
        <f>G1127+Bank3[[#This Row],[Money in/ (Money out)]]</f>
        <v>0</v>
      </c>
      <c r="I1128" s="376">
        <f>IF(OR(C1128="150 Directors advances", C1128="120 accounts receivable", C1128="720.2 Automobile - Insurance", C1128="720.3 Automobile - License", C1128="870.4 Rent - Insurance", C1128="870.6 Rent - Property Tax", C1128="870.7 Rent - Homeoffice", C1128="870.9 Rent - Water"),
   0,
   IF(Dashboard!$F$5="Quick",
      IF(OR(C1128="190 Automobile",C1128="200 computer hardware",C1128="210 Computer software",C1128="220 Quickbooks software",C1128="230 Office equipment",C1128="240 Office furniture"),
         E1128-(E1128/(1+Dashboard!$F$4)),
         0
      ),
      IF(C1128="750 Business promotion",
         E1128-(E1128/(1+4.793/100)),
         E1128-(E1128/(1+Dashboard!$F$4))
      )
   )
)</f>
        <v>0</v>
      </c>
      <c r="J1128" s="26">
        <f>Bank3[[#This Row],[Money in/ (Money out)]]-Bank3[[#This Row],[GST/HST]]</f>
        <v>0</v>
      </c>
      <c r="L1128" s="23">
        <f t="shared" si="35"/>
        <v>0</v>
      </c>
    </row>
    <row r="1129" spans="4:12" x14ac:dyDescent="0.2">
      <c r="D1129" s="397">
        <f>_xlfn.XLOOKUP(C:C,Table1[for Import to Bank Register dropdown],Table1[for Pivot],0,0,1)</f>
        <v>0</v>
      </c>
      <c r="E1129" s="403"/>
      <c r="F1129" s="146">
        <f t="shared" si="34"/>
        <v>3333333</v>
      </c>
      <c r="G1129" s="375">
        <f>G1128+Bank3[[#This Row],[Money in/ (Money out)]]</f>
        <v>0</v>
      </c>
      <c r="I1129" s="376">
        <f>IF(OR(C1129="150 Directors advances", C1129="120 accounts receivable", C1129="720.2 Automobile - Insurance", C1129="720.3 Automobile - License", C1129="870.4 Rent - Insurance", C1129="870.6 Rent - Property Tax", C1129="870.7 Rent - Homeoffice", C1129="870.9 Rent - Water"),
   0,
   IF(Dashboard!$F$5="Quick",
      IF(OR(C1129="190 Automobile",C1129="200 computer hardware",C1129="210 Computer software",C1129="220 Quickbooks software",C1129="230 Office equipment",C1129="240 Office furniture"),
         E1129-(E1129/(1+Dashboard!$F$4)),
         0
      ),
      IF(C1129="750 Business promotion",
         E1129-(E1129/(1+4.793/100)),
         E1129-(E1129/(1+Dashboard!$F$4))
      )
   )
)</f>
        <v>0</v>
      </c>
      <c r="J1129" s="26">
        <f>Bank3[[#This Row],[Money in/ (Money out)]]-Bank3[[#This Row],[GST/HST]]</f>
        <v>0</v>
      </c>
      <c r="L1129" s="23">
        <f t="shared" si="35"/>
        <v>0</v>
      </c>
    </row>
    <row r="1130" spans="4:12" x14ac:dyDescent="0.2">
      <c r="D1130" s="397">
        <f>_xlfn.XLOOKUP(C:C,Table1[for Import to Bank Register dropdown],Table1[for Pivot],0,0,1)</f>
        <v>0</v>
      </c>
      <c r="E1130" s="403"/>
      <c r="F1130" s="146">
        <f t="shared" si="34"/>
        <v>3333333</v>
      </c>
      <c r="G1130" s="375">
        <f>G1129+Bank3[[#This Row],[Money in/ (Money out)]]</f>
        <v>0</v>
      </c>
      <c r="I1130" s="376">
        <f>IF(OR(C1130="150 Directors advances", C1130="120 accounts receivable", C1130="720.2 Automobile - Insurance", C1130="720.3 Automobile - License", C1130="870.4 Rent - Insurance", C1130="870.6 Rent - Property Tax", C1130="870.7 Rent - Homeoffice", C1130="870.9 Rent - Water"),
   0,
   IF(Dashboard!$F$5="Quick",
      IF(OR(C1130="190 Automobile",C1130="200 computer hardware",C1130="210 Computer software",C1130="220 Quickbooks software",C1130="230 Office equipment",C1130="240 Office furniture"),
         E1130-(E1130/(1+Dashboard!$F$4)),
         0
      ),
      IF(C1130="750 Business promotion",
         E1130-(E1130/(1+4.793/100)),
         E1130-(E1130/(1+Dashboard!$F$4))
      )
   )
)</f>
        <v>0</v>
      </c>
      <c r="J1130" s="26">
        <f>Bank3[[#This Row],[Money in/ (Money out)]]-Bank3[[#This Row],[GST/HST]]</f>
        <v>0</v>
      </c>
      <c r="L1130" s="23">
        <f t="shared" si="35"/>
        <v>0</v>
      </c>
    </row>
    <row r="1131" spans="4:12" x14ac:dyDescent="0.2">
      <c r="D1131" s="397">
        <f>_xlfn.XLOOKUP(C:C,Table1[for Import to Bank Register dropdown],Table1[for Pivot],0,0,1)</f>
        <v>0</v>
      </c>
      <c r="E1131" s="403"/>
      <c r="F1131" s="146">
        <f t="shared" si="34"/>
        <v>3333333</v>
      </c>
      <c r="G1131" s="375">
        <f>G1130+Bank3[[#This Row],[Money in/ (Money out)]]</f>
        <v>0</v>
      </c>
      <c r="I1131" s="376">
        <f>IF(OR(C1131="150 Directors advances", C1131="120 accounts receivable", C1131="720.2 Automobile - Insurance", C1131="720.3 Automobile - License", C1131="870.4 Rent - Insurance", C1131="870.6 Rent - Property Tax", C1131="870.7 Rent - Homeoffice", C1131="870.9 Rent - Water"),
   0,
   IF(Dashboard!$F$5="Quick",
      IF(OR(C1131="190 Automobile",C1131="200 computer hardware",C1131="210 Computer software",C1131="220 Quickbooks software",C1131="230 Office equipment",C1131="240 Office furniture"),
         E1131-(E1131/(1+Dashboard!$F$4)),
         0
      ),
      IF(C1131="750 Business promotion",
         E1131-(E1131/(1+4.793/100)),
         E1131-(E1131/(1+Dashboard!$F$4))
      )
   )
)</f>
        <v>0</v>
      </c>
      <c r="J1131" s="26">
        <f>Bank3[[#This Row],[Money in/ (Money out)]]-Bank3[[#This Row],[GST/HST]]</f>
        <v>0</v>
      </c>
      <c r="L1131" s="23">
        <f t="shared" si="35"/>
        <v>0</v>
      </c>
    </row>
    <row r="1132" spans="4:12" x14ac:dyDescent="0.2">
      <c r="D1132" s="397">
        <f>_xlfn.XLOOKUP(C:C,Table1[for Import to Bank Register dropdown],Table1[for Pivot],0,0,1)</f>
        <v>0</v>
      </c>
      <c r="E1132" s="403"/>
      <c r="F1132" s="146">
        <f t="shared" si="34"/>
        <v>3333333</v>
      </c>
      <c r="G1132" s="375">
        <f>G1131+Bank3[[#This Row],[Money in/ (Money out)]]</f>
        <v>0</v>
      </c>
      <c r="I1132" s="376">
        <f>IF(OR(C1132="150 Directors advances", C1132="120 accounts receivable", C1132="720.2 Automobile - Insurance", C1132="720.3 Automobile - License", C1132="870.4 Rent - Insurance", C1132="870.6 Rent - Property Tax", C1132="870.7 Rent - Homeoffice", C1132="870.9 Rent - Water"),
   0,
   IF(Dashboard!$F$5="Quick",
      IF(OR(C1132="190 Automobile",C1132="200 computer hardware",C1132="210 Computer software",C1132="220 Quickbooks software",C1132="230 Office equipment",C1132="240 Office furniture"),
         E1132-(E1132/(1+Dashboard!$F$4)),
         0
      ),
      IF(C1132="750 Business promotion",
         E1132-(E1132/(1+4.793/100)),
         E1132-(E1132/(1+Dashboard!$F$4))
      )
   )
)</f>
        <v>0</v>
      </c>
      <c r="J1132" s="26">
        <f>Bank3[[#This Row],[Money in/ (Money out)]]-Bank3[[#This Row],[GST/HST]]</f>
        <v>0</v>
      </c>
      <c r="L1132" s="23">
        <f t="shared" si="35"/>
        <v>0</v>
      </c>
    </row>
    <row r="1133" spans="4:12" x14ac:dyDescent="0.2">
      <c r="D1133" s="397">
        <f>_xlfn.XLOOKUP(C:C,Table1[for Import to Bank Register dropdown],Table1[for Pivot],0,0,1)</f>
        <v>0</v>
      </c>
      <c r="E1133" s="403"/>
      <c r="F1133" s="146">
        <f t="shared" si="34"/>
        <v>3333333</v>
      </c>
      <c r="G1133" s="375">
        <f>G1132+Bank3[[#This Row],[Money in/ (Money out)]]</f>
        <v>0</v>
      </c>
      <c r="I1133" s="376">
        <f>IF(OR(C1133="150 Directors advances", C1133="120 accounts receivable", C1133="720.2 Automobile - Insurance", C1133="720.3 Automobile - License", C1133="870.4 Rent - Insurance", C1133="870.6 Rent - Property Tax", C1133="870.7 Rent - Homeoffice", C1133="870.9 Rent - Water"),
   0,
   IF(Dashboard!$F$5="Quick",
      IF(OR(C1133="190 Automobile",C1133="200 computer hardware",C1133="210 Computer software",C1133="220 Quickbooks software",C1133="230 Office equipment",C1133="240 Office furniture"),
         E1133-(E1133/(1+Dashboard!$F$4)),
         0
      ),
      IF(C1133="750 Business promotion",
         E1133-(E1133/(1+4.793/100)),
         E1133-(E1133/(1+Dashboard!$F$4))
      )
   )
)</f>
        <v>0</v>
      </c>
      <c r="J1133" s="26">
        <f>Bank3[[#This Row],[Money in/ (Money out)]]-Bank3[[#This Row],[GST/HST]]</f>
        <v>0</v>
      </c>
      <c r="L1133" s="23">
        <f t="shared" si="35"/>
        <v>0</v>
      </c>
    </row>
    <row r="1134" spans="4:12" x14ac:dyDescent="0.2">
      <c r="D1134" s="397">
        <f>_xlfn.XLOOKUP(C:C,Table1[for Import to Bank Register dropdown],Table1[for Pivot],0,0,1)</f>
        <v>0</v>
      </c>
      <c r="E1134" s="403"/>
      <c r="F1134" s="146">
        <f t="shared" si="34"/>
        <v>3333333</v>
      </c>
      <c r="G1134" s="375">
        <f>G1133+Bank3[[#This Row],[Money in/ (Money out)]]</f>
        <v>0</v>
      </c>
      <c r="I1134" s="376">
        <f>IF(OR(C1134="150 Directors advances", C1134="120 accounts receivable", C1134="720.2 Automobile - Insurance", C1134="720.3 Automobile - License", C1134="870.4 Rent - Insurance", C1134="870.6 Rent - Property Tax", C1134="870.7 Rent - Homeoffice", C1134="870.9 Rent - Water"),
   0,
   IF(Dashboard!$F$5="Quick",
      IF(OR(C1134="190 Automobile",C1134="200 computer hardware",C1134="210 Computer software",C1134="220 Quickbooks software",C1134="230 Office equipment",C1134="240 Office furniture"),
         E1134-(E1134/(1+Dashboard!$F$4)),
         0
      ),
      IF(C1134="750 Business promotion",
         E1134-(E1134/(1+4.793/100)),
         E1134-(E1134/(1+Dashboard!$F$4))
      )
   )
)</f>
        <v>0</v>
      </c>
      <c r="J1134" s="26">
        <f>Bank3[[#This Row],[Money in/ (Money out)]]-Bank3[[#This Row],[GST/HST]]</f>
        <v>0</v>
      </c>
      <c r="L1134" s="23">
        <f t="shared" si="35"/>
        <v>0</v>
      </c>
    </row>
    <row r="1135" spans="4:12" x14ac:dyDescent="0.2">
      <c r="D1135" s="397">
        <f>_xlfn.XLOOKUP(C:C,Table1[for Import to Bank Register dropdown],Table1[for Pivot],0,0,1)</f>
        <v>0</v>
      </c>
      <c r="E1135" s="403"/>
      <c r="F1135" s="146">
        <f t="shared" si="34"/>
        <v>3333333</v>
      </c>
      <c r="G1135" s="375">
        <f>G1134+Bank3[[#This Row],[Money in/ (Money out)]]</f>
        <v>0</v>
      </c>
      <c r="I1135" s="376">
        <f>IF(OR(C1135="150 Directors advances", C1135="120 accounts receivable", C1135="720.2 Automobile - Insurance", C1135="720.3 Automobile - License", C1135="870.4 Rent - Insurance", C1135="870.6 Rent - Property Tax", C1135="870.7 Rent - Homeoffice", C1135="870.9 Rent - Water"),
   0,
   IF(Dashboard!$F$5="Quick",
      IF(OR(C1135="190 Automobile",C1135="200 computer hardware",C1135="210 Computer software",C1135="220 Quickbooks software",C1135="230 Office equipment",C1135="240 Office furniture"),
         E1135-(E1135/(1+Dashboard!$F$4)),
         0
      ),
      IF(C1135="750 Business promotion",
         E1135-(E1135/(1+4.793/100)),
         E1135-(E1135/(1+Dashboard!$F$4))
      )
   )
)</f>
        <v>0</v>
      </c>
      <c r="J1135" s="26">
        <f>Bank3[[#This Row],[Money in/ (Money out)]]-Bank3[[#This Row],[GST/HST]]</f>
        <v>0</v>
      </c>
      <c r="L1135" s="23">
        <f t="shared" si="35"/>
        <v>0</v>
      </c>
    </row>
    <row r="1136" spans="4:12" x14ac:dyDescent="0.2">
      <c r="D1136" s="397">
        <f>_xlfn.XLOOKUP(C:C,Table1[for Import to Bank Register dropdown],Table1[for Pivot],0,0,1)</f>
        <v>0</v>
      </c>
      <c r="E1136" s="403"/>
      <c r="F1136" s="146">
        <f t="shared" si="34"/>
        <v>3333333</v>
      </c>
      <c r="G1136" s="375">
        <f>G1135+Bank3[[#This Row],[Money in/ (Money out)]]</f>
        <v>0</v>
      </c>
      <c r="I1136" s="376">
        <f>IF(OR(C1136="150 Directors advances", C1136="120 accounts receivable", C1136="720.2 Automobile - Insurance", C1136="720.3 Automobile - License", C1136="870.4 Rent - Insurance", C1136="870.6 Rent - Property Tax", C1136="870.7 Rent - Homeoffice", C1136="870.9 Rent - Water"),
   0,
   IF(Dashboard!$F$5="Quick",
      IF(OR(C1136="190 Automobile",C1136="200 computer hardware",C1136="210 Computer software",C1136="220 Quickbooks software",C1136="230 Office equipment",C1136="240 Office furniture"),
         E1136-(E1136/(1+Dashboard!$F$4)),
         0
      ),
      IF(C1136="750 Business promotion",
         E1136-(E1136/(1+4.793/100)),
         E1136-(E1136/(1+Dashboard!$F$4))
      )
   )
)</f>
        <v>0</v>
      </c>
      <c r="J1136" s="26">
        <f>Bank3[[#This Row],[Money in/ (Money out)]]-Bank3[[#This Row],[GST/HST]]</f>
        <v>0</v>
      </c>
      <c r="L1136" s="23">
        <f t="shared" si="35"/>
        <v>0</v>
      </c>
    </row>
    <row r="1137" spans="4:12" x14ac:dyDescent="0.2">
      <c r="D1137" s="397">
        <f>_xlfn.XLOOKUP(C:C,Table1[for Import to Bank Register dropdown],Table1[for Pivot],0,0,1)</f>
        <v>0</v>
      </c>
      <c r="E1137" s="403"/>
      <c r="F1137" s="146">
        <f t="shared" si="34"/>
        <v>3333333</v>
      </c>
      <c r="G1137" s="375">
        <f>G1136+Bank3[[#This Row],[Money in/ (Money out)]]</f>
        <v>0</v>
      </c>
      <c r="I1137" s="376">
        <f>IF(OR(C1137="150 Directors advances", C1137="120 accounts receivable", C1137="720.2 Automobile - Insurance", C1137="720.3 Automobile - License", C1137="870.4 Rent - Insurance", C1137="870.6 Rent - Property Tax", C1137="870.7 Rent - Homeoffice", C1137="870.9 Rent - Water"),
   0,
   IF(Dashboard!$F$5="Quick",
      IF(OR(C1137="190 Automobile",C1137="200 computer hardware",C1137="210 Computer software",C1137="220 Quickbooks software",C1137="230 Office equipment",C1137="240 Office furniture"),
         E1137-(E1137/(1+Dashboard!$F$4)),
         0
      ),
      IF(C1137="750 Business promotion",
         E1137-(E1137/(1+4.793/100)),
         E1137-(E1137/(1+Dashboard!$F$4))
      )
   )
)</f>
        <v>0</v>
      </c>
      <c r="J1137" s="26">
        <f>Bank3[[#This Row],[Money in/ (Money out)]]-Bank3[[#This Row],[GST/HST]]</f>
        <v>0</v>
      </c>
      <c r="L1137" s="23">
        <f t="shared" si="35"/>
        <v>0</v>
      </c>
    </row>
    <row r="1138" spans="4:12" x14ac:dyDescent="0.2">
      <c r="D1138" s="397">
        <f>_xlfn.XLOOKUP(C:C,Table1[for Import to Bank Register dropdown],Table1[for Pivot],0,0,1)</f>
        <v>0</v>
      </c>
      <c r="E1138" s="403"/>
      <c r="F1138" s="146">
        <f t="shared" si="34"/>
        <v>3333333</v>
      </c>
      <c r="G1138" s="375">
        <f>G1137+Bank3[[#This Row],[Money in/ (Money out)]]</f>
        <v>0</v>
      </c>
      <c r="I1138" s="376">
        <f>IF(OR(C1138="150 Directors advances", C1138="120 accounts receivable", C1138="720.2 Automobile - Insurance", C1138="720.3 Automobile - License", C1138="870.4 Rent - Insurance", C1138="870.6 Rent - Property Tax", C1138="870.7 Rent - Homeoffice", C1138="870.9 Rent - Water"),
   0,
   IF(Dashboard!$F$5="Quick",
      IF(OR(C1138="190 Automobile",C1138="200 computer hardware",C1138="210 Computer software",C1138="220 Quickbooks software",C1138="230 Office equipment",C1138="240 Office furniture"),
         E1138-(E1138/(1+Dashboard!$F$4)),
         0
      ),
      IF(C1138="750 Business promotion",
         E1138-(E1138/(1+4.793/100)),
         E1138-(E1138/(1+Dashboard!$F$4))
      )
   )
)</f>
        <v>0</v>
      </c>
      <c r="J1138" s="26">
        <f>Bank3[[#This Row],[Money in/ (Money out)]]-Bank3[[#This Row],[GST/HST]]</f>
        <v>0</v>
      </c>
      <c r="L1138" s="23">
        <f t="shared" si="35"/>
        <v>0</v>
      </c>
    </row>
    <row r="1139" spans="4:12" x14ac:dyDescent="0.2">
      <c r="D1139" s="397">
        <f>_xlfn.XLOOKUP(C:C,Table1[for Import to Bank Register dropdown],Table1[for Pivot],0,0,1)</f>
        <v>0</v>
      </c>
      <c r="E1139" s="403"/>
      <c r="F1139" s="146">
        <f t="shared" si="34"/>
        <v>3333333</v>
      </c>
      <c r="G1139" s="375">
        <f>G1138+Bank3[[#This Row],[Money in/ (Money out)]]</f>
        <v>0</v>
      </c>
      <c r="I1139" s="376">
        <f>IF(OR(C1139="150 Directors advances", C1139="120 accounts receivable", C1139="720.2 Automobile - Insurance", C1139="720.3 Automobile - License", C1139="870.4 Rent - Insurance", C1139="870.6 Rent - Property Tax", C1139="870.7 Rent - Homeoffice", C1139="870.9 Rent - Water"),
   0,
   IF(Dashboard!$F$5="Quick",
      IF(OR(C1139="190 Automobile",C1139="200 computer hardware",C1139="210 Computer software",C1139="220 Quickbooks software",C1139="230 Office equipment",C1139="240 Office furniture"),
         E1139-(E1139/(1+Dashboard!$F$4)),
         0
      ),
      IF(C1139="750 Business promotion",
         E1139-(E1139/(1+4.793/100)),
         E1139-(E1139/(1+Dashboard!$F$4))
      )
   )
)</f>
        <v>0</v>
      </c>
      <c r="J1139" s="26">
        <f>Bank3[[#This Row],[Money in/ (Money out)]]-Bank3[[#This Row],[GST/HST]]</f>
        <v>0</v>
      </c>
      <c r="L1139" s="23">
        <f t="shared" si="35"/>
        <v>0</v>
      </c>
    </row>
    <row r="1140" spans="4:12" x14ac:dyDescent="0.2">
      <c r="D1140" s="397">
        <f>_xlfn.XLOOKUP(C:C,Table1[for Import to Bank Register dropdown],Table1[for Pivot],0,0,1)</f>
        <v>0</v>
      </c>
      <c r="E1140" s="403"/>
      <c r="F1140" s="146">
        <f t="shared" si="34"/>
        <v>3333333</v>
      </c>
      <c r="G1140" s="375">
        <f>G1139+Bank3[[#This Row],[Money in/ (Money out)]]</f>
        <v>0</v>
      </c>
      <c r="I1140" s="376">
        <f>IF(OR(C1140="150 Directors advances", C1140="120 accounts receivable", C1140="720.2 Automobile - Insurance", C1140="720.3 Automobile - License", C1140="870.4 Rent - Insurance", C1140="870.6 Rent - Property Tax", C1140="870.7 Rent - Homeoffice", C1140="870.9 Rent - Water"),
   0,
   IF(Dashboard!$F$5="Quick",
      IF(OR(C1140="190 Automobile",C1140="200 computer hardware",C1140="210 Computer software",C1140="220 Quickbooks software",C1140="230 Office equipment",C1140="240 Office furniture"),
         E1140-(E1140/(1+Dashboard!$F$4)),
         0
      ),
      IF(C1140="750 Business promotion",
         E1140-(E1140/(1+4.793/100)),
         E1140-(E1140/(1+Dashboard!$F$4))
      )
   )
)</f>
        <v>0</v>
      </c>
      <c r="J1140" s="26">
        <f>Bank3[[#This Row],[Money in/ (Money out)]]-Bank3[[#This Row],[GST/HST]]</f>
        <v>0</v>
      </c>
      <c r="L1140" s="23">
        <f t="shared" si="35"/>
        <v>0</v>
      </c>
    </row>
    <row r="1141" spans="4:12" x14ac:dyDescent="0.2">
      <c r="D1141" s="397">
        <f>_xlfn.XLOOKUP(C:C,Table1[for Import to Bank Register dropdown],Table1[for Pivot],0,0,1)</f>
        <v>0</v>
      </c>
      <c r="E1141" s="403"/>
      <c r="F1141" s="146">
        <f t="shared" si="34"/>
        <v>3333333</v>
      </c>
      <c r="G1141" s="375">
        <f>G1140+Bank3[[#This Row],[Money in/ (Money out)]]</f>
        <v>0</v>
      </c>
      <c r="I1141" s="376">
        <f>IF(OR(C1141="150 Directors advances", C1141="120 accounts receivable", C1141="720.2 Automobile - Insurance", C1141="720.3 Automobile - License", C1141="870.4 Rent - Insurance", C1141="870.6 Rent - Property Tax", C1141="870.7 Rent - Homeoffice", C1141="870.9 Rent - Water"),
   0,
   IF(Dashboard!$F$5="Quick",
      IF(OR(C1141="190 Automobile",C1141="200 computer hardware",C1141="210 Computer software",C1141="220 Quickbooks software",C1141="230 Office equipment",C1141="240 Office furniture"),
         E1141-(E1141/(1+Dashboard!$F$4)),
         0
      ),
      IF(C1141="750 Business promotion",
         E1141-(E1141/(1+4.793/100)),
         E1141-(E1141/(1+Dashboard!$F$4))
      )
   )
)</f>
        <v>0</v>
      </c>
      <c r="J1141" s="26">
        <f>Bank3[[#This Row],[Money in/ (Money out)]]-Bank3[[#This Row],[GST/HST]]</f>
        <v>0</v>
      </c>
      <c r="L1141" s="23">
        <f t="shared" si="35"/>
        <v>0</v>
      </c>
    </row>
    <row r="1142" spans="4:12" x14ac:dyDescent="0.2">
      <c r="D1142" s="397">
        <f>_xlfn.XLOOKUP(C:C,Table1[for Import to Bank Register dropdown],Table1[for Pivot],0,0,1)</f>
        <v>0</v>
      </c>
      <c r="E1142" s="403"/>
      <c r="F1142" s="146">
        <f t="shared" si="34"/>
        <v>3333333</v>
      </c>
      <c r="G1142" s="375">
        <f>G1141+Bank3[[#This Row],[Money in/ (Money out)]]</f>
        <v>0</v>
      </c>
      <c r="I1142" s="376">
        <f>IF(OR(C1142="150 Directors advances", C1142="120 accounts receivable", C1142="720.2 Automobile - Insurance", C1142="720.3 Automobile - License", C1142="870.4 Rent - Insurance", C1142="870.6 Rent - Property Tax", C1142="870.7 Rent - Homeoffice", C1142="870.9 Rent - Water"),
   0,
   IF(Dashboard!$F$5="Quick",
      IF(OR(C1142="190 Automobile",C1142="200 computer hardware",C1142="210 Computer software",C1142="220 Quickbooks software",C1142="230 Office equipment",C1142="240 Office furniture"),
         E1142-(E1142/(1+Dashboard!$F$4)),
         0
      ),
      IF(C1142="750 Business promotion",
         E1142-(E1142/(1+4.793/100)),
         E1142-(E1142/(1+Dashboard!$F$4))
      )
   )
)</f>
        <v>0</v>
      </c>
      <c r="J1142" s="26">
        <f>Bank3[[#This Row],[Money in/ (Money out)]]-Bank3[[#This Row],[GST/HST]]</f>
        <v>0</v>
      </c>
      <c r="L1142" s="23">
        <f t="shared" si="35"/>
        <v>0</v>
      </c>
    </row>
    <row r="1143" spans="4:12" x14ac:dyDescent="0.2">
      <c r="D1143" s="397">
        <f>_xlfn.XLOOKUP(C:C,Table1[for Import to Bank Register dropdown],Table1[for Pivot],0,0,1)</f>
        <v>0</v>
      </c>
      <c r="E1143" s="403"/>
      <c r="F1143" s="146">
        <f t="shared" si="34"/>
        <v>3333333</v>
      </c>
      <c r="G1143" s="375">
        <f>G1142+Bank3[[#This Row],[Money in/ (Money out)]]</f>
        <v>0</v>
      </c>
      <c r="I1143" s="376">
        <f>IF(OR(C1143="150 Directors advances", C1143="120 accounts receivable", C1143="720.2 Automobile - Insurance", C1143="720.3 Automobile - License", C1143="870.4 Rent - Insurance", C1143="870.6 Rent - Property Tax", C1143="870.7 Rent - Homeoffice", C1143="870.9 Rent - Water"),
   0,
   IF(Dashboard!$F$5="Quick",
      IF(OR(C1143="190 Automobile",C1143="200 computer hardware",C1143="210 Computer software",C1143="220 Quickbooks software",C1143="230 Office equipment",C1143="240 Office furniture"),
         E1143-(E1143/(1+Dashboard!$F$4)),
         0
      ),
      IF(C1143="750 Business promotion",
         E1143-(E1143/(1+4.793/100)),
         E1143-(E1143/(1+Dashboard!$F$4))
      )
   )
)</f>
        <v>0</v>
      </c>
      <c r="J1143" s="26">
        <f>Bank3[[#This Row],[Money in/ (Money out)]]-Bank3[[#This Row],[GST/HST]]</f>
        <v>0</v>
      </c>
      <c r="L1143" s="23">
        <f t="shared" si="35"/>
        <v>0</v>
      </c>
    </row>
    <row r="1144" spans="4:12" x14ac:dyDescent="0.2">
      <c r="D1144" s="397">
        <f>_xlfn.XLOOKUP(C:C,Table1[for Import to Bank Register dropdown],Table1[for Pivot],0,0,1)</f>
        <v>0</v>
      </c>
      <c r="E1144" s="403"/>
      <c r="F1144" s="146">
        <f t="shared" si="34"/>
        <v>3333333</v>
      </c>
      <c r="G1144" s="375">
        <f>G1143+Bank3[[#This Row],[Money in/ (Money out)]]</f>
        <v>0</v>
      </c>
      <c r="I1144" s="376">
        <f>IF(OR(C1144="150 Directors advances", C1144="120 accounts receivable", C1144="720.2 Automobile - Insurance", C1144="720.3 Automobile - License", C1144="870.4 Rent - Insurance", C1144="870.6 Rent - Property Tax", C1144="870.7 Rent - Homeoffice", C1144="870.9 Rent - Water"),
   0,
   IF(Dashboard!$F$5="Quick",
      IF(OR(C1144="190 Automobile",C1144="200 computer hardware",C1144="210 Computer software",C1144="220 Quickbooks software",C1144="230 Office equipment",C1144="240 Office furniture"),
         E1144-(E1144/(1+Dashboard!$F$4)),
         0
      ),
      IF(C1144="750 Business promotion",
         E1144-(E1144/(1+4.793/100)),
         E1144-(E1144/(1+Dashboard!$F$4))
      )
   )
)</f>
        <v>0</v>
      </c>
      <c r="J1144" s="26">
        <f>Bank3[[#This Row],[Money in/ (Money out)]]-Bank3[[#This Row],[GST/HST]]</f>
        <v>0</v>
      </c>
      <c r="L1144" s="23">
        <f t="shared" si="35"/>
        <v>0</v>
      </c>
    </row>
    <row r="1145" spans="4:12" x14ac:dyDescent="0.2">
      <c r="D1145" s="397">
        <f>_xlfn.XLOOKUP(C:C,Table1[for Import to Bank Register dropdown],Table1[for Pivot],0,0,1)</f>
        <v>0</v>
      </c>
      <c r="E1145" s="403"/>
      <c r="F1145" s="146">
        <f t="shared" si="34"/>
        <v>3333333</v>
      </c>
      <c r="G1145" s="375">
        <f>G1144+Bank3[[#This Row],[Money in/ (Money out)]]</f>
        <v>0</v>
      </c>
      <c r="I1145" s="376">
        <f>IF(OR(C1145="150 Directors advances", C1145="120 accounts receivable", C1145="720.2 Automobile - Insurance", C1145="720.3 Automobile - License", C1145="870.4 Rent - Insurance", C1145="870.6 Rent - Property Tax", C1145="870.7 Rent - Homeoffice", C1145="870.9 Rent - Water"),
   0,
   IF(Dashboard!$F$5="Quick",
      IF(OR(C1145="190 Automobile",C1145="200 computer hardware",C1145="210 Computer software",C1145="220 Quickbooks software",C1145="230 Office equipment",C1145="240 Office furniture"),
         E1145-(E1145/(1+Dashboard!$F$4)),
         0
      ),
      IF(C1145="750 Business promotion",
         E1145-(E1145/(1+4.793/100)),
         E1145-(E1145/(1+Dashboard!$F$4))
      )
   )
)</f>
        <v>0</v>
      </c>
      <c r="J1145" s="26">
        <f>Bank3[[#This Row],[Money in/ (Money out)]]-Bank3[[#This Row],[GST/HST]]</f>
        <v>0</v>
      </c>
      <c r="L1145" s="23">
        <f t="shared" si="35"/>
        <v>0</v>
      </c>
    </row>
    <row r="1146" spans="4:12" x14ac:dyDescent="0.2">
      <c r="D1146" s="397">
        <f>_xlfn.XLOOKUP(C:C,Table1[for Import to Bank Register dropdown],Table1[for Pivot],0,0,1)</f>
        <v>0</v>
      </c>
      <c r="E1146" s="403"/>
      <c r="F1146" s="146">
        <f t="shared" si="34"/>
        <v>3333333</v>
      </c>
      <c r="G1146" s="375">
        <f>G1145+Bank3[[#This Row],[Money in/ (Money out)]]</f>
        <v>0</v>
      </c>
      <c r="I1146" s="376">
        <f>IF(OR(C1146="150 Directors advances", C1146="120 accounts receivable", C1146="720.2 Automobile - Insurance", C1146="720.3 Automobile - License", C1146="870.4 Rent - Insurance", C1146="870.6 Rent - Property Tax", C1146="870.7 Rent - Homeoffice", C1146="870.9 Rent - Water"),
   0,
   IF(Dashboard!$F$5="Quick",
      IF(OR(C1146="190 Automobile",C1146="200 computer hardware",C1146="210 Computer software",C1146="220 Quickbooks software",C1146="230 Office equipment",C1146="240 Office furniture"),
         E1146-(E1146/(1+Dashboard!$F$4)),
         0
      ),
      IF(C1146="750 Business promotion",
         E1146-(E1146/(1+4.793/100)),
         E1146-(E1146/(1+Dashboard!$F$4))
      )
   )
)</f>
        <v>0</v>
      </c>
      <c r="J1146" s="26">
        <f>Bank3[[#This Row],[Money in/ (Money out)]]-Bank3[[#This Row],[GST/HST]]</f>
        <v>0</v>
      </c>
      <c r="L1146" s="23">
        <f t="shared" si="35"/>
        <v>0</v>
      </c>
    </row>
    <row r="1147" spans="4:12" x14ac:dyDescent="0.2">
      <c r="D1147" s="397">
        <f>_xlfn.XLOOKUP(C:C,Table1[for Import to Bank Register dropdown],Table1[for Pivot],0,0,1)</f>
        <v>0</v>
      </c>
      <c r="E1147" s="403"/>
      <c r="F1147" s="146">
        <f t="shared" si="34"/>
        <v>3333333</v>
      </c>
      <c r="G1147" s="375">
        <f>G1146+Bank3[[#This Row],[Money in/ (Money out)]]</f>
        <v>0</v>
      </c>
      <c r="I1147" s="376">
        <f>IF(OR(C1147="150 Directors advances", C1147="120 accounts receivable", C1147="720.2 Automobile - Insurance", C1147="720.3 Automobile - License", C1147="870.4 Rent - Insurance", C1147="870.6 Rent - Property Tax", C1147="870.7 Rent - Homeoffice", C1147="870.9 Rent - Water"),
   0,
   IF(Dashboard!$F$5="Quick",
      IF(OR(C1147="190 Automobile",C1147="200 computer hardware",C1147="210 Computer software",C1147="220 Quickbooks software",C1147="230 Office equipment",C1147="240 Office furniture"),
         E1147-(E1147/(1+Dashboard!$F$4)),
         0
      ),
      IF(C1147="750 Business promotion",
         E1147-(E1147/(1+4.793/100)),
         E1147-(E1147/(1+Dashboard!$F$4))
      )
   )
)</f>
        <v>0</v>
      </c>
      <c r="J1147" s="26">
        <f>Bank3[[#This Row],[Money in/ (Money out)]]-Bank3[[#This Row],[GST/HST]]</f>
        <v>0</v>
      </c>
      <c r="L1147" s="23">
        <f t="shared" si="35"/>
        <v>0</v>
      </c>
    </row>
    <row r="1148" spans="4:12" x14ac:dyDescent="0.2">
      <c r="D1148" s="397">
        <f>_xlfn.XLOOKUP(C:C,Table1[for Import to Bank Register dropdown],Table1[for Pivot],0,0,1)</f>
        <v>0</v>
      </c>
      <c r="E1148" s="403"/>
      <c r="F1148" s="146">
        <f t="shared" si="34"/>
        <v>3333333</v>
      </c>
      <c r="G1148" s="375">
        <f>G1147+Bank3[[#This Row],[Money in/ (Money out)]]</f>
        <v>0</v>
      </c>
      <c r="I1148" s="376">
        <f>IF(OR(C1148="150 Directors advances", C1148="120 accounts receivable", C1148="720.2 Automobile - Insurance", C1148="720.3 Automobile - License", C1148="870.4 Rent - Insurance", C1148="870.6 Rent - Property Tax", C1148="870.7 Rent - Homeoffice", C1148="870.9 Rent - Water"),
   0,
   IF(Dashboard!$F$5="Quick",
      IF(OR(C1148="190 Automobile",C1148="200 computer hardware",C1148="210 Computer software",C1148="220 Quickbooks software",C1148="230 Office equipment",C1148="240 Office furniture"),
         E1148-(E1148/(1+Dashboard!$F$4)),
         0
      ),
      IF(C1148="750 Business promotion",
         E1148-(E1148/(1+4.793/100)),
         E1148-(E1148/(1+Dashboard!$F$4))
      )
   )
)</f>
        <v>0</v>
      </c>
      <c r="J1148" s="26">
        <f>Bank3[[#This Row],[Money in/ (Money out)]]-Bank3[[#This Row],[GST/HST]]</f>
        <v>0</v>
      </c>
      <c r="L1148" s="23">
        <f t="shared" si="35"/>
        <v>0</v>
      </c>
    </row>
    <row r="1149" spans="4:12" x14ac:dyDescent="0.2">
      <c r="D1149" s="397">
        <f>_xlfn.XLOOKUP(C:C,Table1[for Import to Bank Register dropdown],Table1[for Pivot],0,0,1)</f>
        <v>0</v>
      </c>
      <c r="E1149" s="403"/>
      <c r="F1149" s="146">
        <f t="shared" si="34"/>
        <v>3333333</v>
      </c>
      <c r="G1149" s="375">
        <f>G1148+Bank3[[#This Row],[Money in/ (Money out)]]</f>
        <v>0</v>
      </c>
      <c r="I1149" s="376">
        <f>IF(OR(C1149="150 Directors advances", C1149="120 accounts receivable", C1149="720.2 Automobile - Insurance", C1149="720.3 Automobile - License", C1149="870.4 Rent - Insurance", C1149="870.6 Rent - Property Tax", C1149="870.7 Rent - Homeoffice", C1149="870.9 Rent - Water"),
   0,
   IF(Dashboard!$F$5="Quick",
      IF(OR(C1149="190 Automobile",C1149="200 computer hardware",C1149="210 Computer software",C1149="220 Quickbooks software",C1149="230 Office equipment",C1149="240 Office furniture"),
         E1149-(E1149/(1+Dashboard!$F$4)),
         0
      ),
      IF(C1149="750 Business promotion",
         E1149-(E1149/(1+4.793/100)),
         E1149-(E1149/(1+Dashboard!$F$4))
      )
   )
)</f>
        <v>0</v>
      </c>
      <c r="J1149" s="26">
        <f>Bank3[[#This Row],[Money in/ (Money out)]]-Bank3[[#This Row],[GST/HST]]</f>
        <v>0</v>
      </c>
      <c r="L1149" s="23">
        <f t="shared" si="35"/>
        <v>0</v>
      </c>
    </row>
    <row r="1150" spans="4:12" x14ac:dyDescent="0.2">
      <c r="D1150" s="397">
        <f>_xlfn.XLOOKUP(C:C,Table1[for Import to Bank Register dropdown],Table1[for Pivot],0,0,1)</f>
        <v>0</v>
      </c>
      <c r="E1150" s="403"/>
      <c r="F1150" s="146">
        <f t="shared" si="34"/>
        <v>3333333</v>
      </c>
      <c r="G1150" s="375">
        <f>G1149+Bank3[[#This Row],[Money in/ (Money out)]]</f>
        <v>0</v>
      </c>
      <c r="I1150" s="376">
        <f>IF(OR(C1150="150 Directors advances", C1150="120 accounts receivable", C1150="720.2 Automobile - Insurance", C1150="720.3 Automobile - License", C1150="870.4 Rent - Insurance", C1150="870.6 Rent - Property Tax", C1150="870.7 Rent - Homeoffice", C1150="870.9 Rent - Water"),
   0,
   IF(Dashboard!$F$5="Quick",
      IF(OR(C1150="190 Automobile",C1150="200 computer hardware",C1150="210 Computer software",C1150="220 Quickbooks software",C1150="230 Office equipment",C1150="240 Office furniture"),
         E1150-(E1150/(1+Dashboard!$F$4)),
         0
      ),
      IF(C1150="750 Business promotion",
         E1150-(E1150/(1+4.793/100)),
         E1150-(E1150/(1+Dashboard!$F$4))
      )
   )
)</f>
        <v>0</v>
      </c>
      <c r="J1150" s="26">
        <f>Bank3[[#This Row],[Money in/ (Money out)]]-Bank3[[#This Row],[GST/HST]]</f>
        <v>0</v>
      </c>
      <c r="L1150" s="23">
        <f t="shared" si="35"/>
        <v>0</v>
      </c>
    </row>
    <row r="1151" spans="4:12" x14ac:dyDescent="0.2">
      <c r="D1151" s="397">
        <f>_xlfn.XLOOKUP(C:C,Table1[for Import to Bank Register dropdown],Table1[for Pivot],0,0,1)</f>
        <v>0</v>
      </c>
      <c r="E1151" s="403"/>
      <c r="F1151" s="146">
        <f t="shared" si="34"/>
        <v>3333333</v>
      </c>
      <c r="G1151" s="375">
        <f>G1150+Bank3[[#This Row],[Money in/ (Money out)]]</f>
        <v>0</v>
      </c>
      <c r="I1151" s="376">
        <f>IF(OR(C1151="150 Directors advances", C1151="120 accounts receivable", C1151="720.2 Automobile - Insurance", C1151="720.3 Automobile - License", C1151="870.4 Rent - Insurance", C1151="870.6 Rent - Property Tax", C1151="870.7 Rent - Homeoffice", C1151="870.9 Rent - Water"),
   0,
   IF(Dashboard!$F$5="Quick",
      IF(OR(C1151="190 Automobile",C1151="200 computer hardware",C1151="210 Computer software",C1151="220 Quickbooks software",C1151="230 Office equipment",C1151="240 Office furniture"),
         E1151-(E1151/(1+Dashboard!$F$4)),
         0
      ),
      IF(C1151="750 Business promotion",
         E1151-(E1151/(1+4.793/100)),
         E1151-(E1151/(1+Dashboard!$F$4))
      )
   )
)</f>
        <v>0</v>
      </c>
      <c r="J1151" s="26">
        <f>Bank3[[#This Row],[Money in/ (Money out)]]-Bank3[[#This Row],[GST/HST]]</f>
        <v>0</v>
      </c>
      <c r="L1151" s="23">
        <f t="shared" si="35"/>
        <v>0</v>
      </c>
    </row>
    <row r="1152" spans="4:12" x14ac:dyDescent="0.2">
      <c r="D1152" s="397">
        <f>_xlfn.XLOOKUP(C:C,Table1[for Import to Bank Register dropdown],Table1[for Pivot],0,0,1)</f>
        <v>0</v>
      </c>
      <c r="E1152" s="403"/>
      <c r="F1152" s="146">
        <f t="shared" si="34"/>
        <v>3333333</v>
      </c>
      <c r="G1152" s="375">
        <f>G1151+Bank3[[#This Row],[Money in/ (Money out)]]</f>
        <v>0</v>
      </c>
      <c r="I1152" s="376">
        <f>IF(OR(C1152="150 Directors advances", C1152="120 accounts receivable", C1152="720.2 Automobile - Insurance", C1152="720.3 Automobile - License", C1152="870.4 Rent - Insurance", C1152="870.6 Rent - Property Tax", C1152="870.7 Rent - Homeoffice", C1152="870.9 Rent - Water"),
   0,
   IF(Dashboard!$F$5="Quick",
      IF(OR(C1152="190 Automobile",C1152="200 computer hardware",C1152="210 Computer software",C1152="220 Quickbooks software",C1152="230 Office equipment",C1152="240 Office furniture"),
         E1152-(E1152/(1+Dashboard!$F$4)),
         0
      ),
      IF(C1152="750 Business promotion",
         E1152-(E1152/(1+4.793/100)),
         E1152-(E1152/(1+Dashboard!$F$4))
      )
   )
)</f>
        <v>0</v>
      </c>
      <c r="J1152" s="26">
        <f>Bank3[[#This Row],[Money in/ (Money out)]]-Bank3[[#This Row],[GST/HST]]</f>
        <v>0</v>
      </c>
      <c r="L1152" s="23">
        <f t="shared" si="35"/>
        <v>0</v>
      </c>
    </row>
    <row r="1153" spans="4:12" x14ac:dyDescent="0.2">
      <c r="D1153" s="397">
        <f>_xlfn.XLOOKUP(C:C,Table1[for Import to Bank Register dropdown],Table1[for Pivot],0,0,1)</f>
        <v>0</v>
      </c>
      <c r="E1153" s="403"/>
      <c r="F1153" s="146">
        <f t="shared" si="34"/>
        <v>3333333</v>
      </c>
      <c r="G1153" s="375">
        <f>G1152+Bank3[[#This Row],[Money in/ (Money out)]]</f>
        <v>0</v>
      </c>
      <c r="I1153" s="376">
        <f>IF(OR(C1153="150 Directors advances", C1153="120 accounts receivable", C1153="720.2 Automobile - Insurance", C1153="720.3 Automobile - License", C1153="870.4 Rent - Insurance", C1153="870.6 Rent - Property Tax", C1153="870.7 Rent - Homeoffice", C1153="870.9 Rent - Water"),
   0,
   IF(Dashboard!$F$5="Quick",
      IF(OR(C1153="190 Automobile",C1153="200 computer hardware",C1153="210 Computer software",C1153="220 Quickbooks software",C1153="230 Office equipment",C1153="240 Office furniture"),
         E1153-(E1153/(1+Dashboard!$F$4)),
         0
      ),
      IF(C1153="750 Business promotion",
         E1153-(E1153/(1+4.793/100)),
         E1153-(E1153/(1+Dashboard!$F$4))
      )
   )
)</f>
        <v>0</v>
      </c>
      <c r="J1153" s="26">
        <f>Bank3[[#This Row],[Money in/ (Money out)]]-Bank3[[#This Row],[GST/HST]]</f>
        <v>0</v>
      </c>
      <c r="L1153" s="23">
        <f t="shared" si="35"/>
        <v>0</v>
      </c>
    </row>
    <row r="1154" spans="4:12" x14ac:dyDescent="0.2">
      <c r="D1154" s="397">
        <f>_xlfn.XLOOKUP(C:C,Table1[for Import to Bank Register dropdown],Table1[for Pivot],0,0,1)</f>
        <v>0</v>
      </c>
      <c r="E1154" s="403"/>
      <c r="F1154" s="146">
        <f t="shared" si="34"/>
        <v>3333333</v>
      </c>
      <c r="G1154" s="375">
        <f>G1153+Bank3[[#This Row],[Money in/ (Money out)]]</f>
        <v>0</v>
      </c>
      <c r="I1154" s="376">
        <f>IF(OR(C1154="150 Directors advances", C1154="120 accounts receivable", C1154="720.2 Automobile - Insurance", C1154="720.3 Automobile - License", C1154="870.4 Rent - Insurance", C1154="870.6 Rent - Property Tax", C1154="870.7 Rent - Homeoffice", C1154="870.9 Rent - Water"),
   0,
   IF(Dashboard!$F$5="Quick",
      IF(OR(C1154="190 Automobile",C1154="200 computer hardware",C1154="210 Computer software",C1154="220 Quickbooks software",C1154="230 Office equipment",C1154="240 Office furniture"),
         E1154-(E1154/(1+Dashboard!$F$4)),
         0
      ),
      IF(C1154="750 Business promotion",
         E1154-(E1154/(1+4.793/100)),
         E1154-(E1154/(1+Dashboard!$F$4))
      )
   )
)</f>
        <v>0</v>
      </c>
      <c r="J1154" s="26">
        <f>Bank3[[#This Row],[Money in/ (Money out)]]-Bank3[[#This Row],[GST/HST]]</f>
        <v>0</v>
      </c>
      <c r="L1154" s="23">
        <f t="shared" si="35"/>
        <v>0</v>
      </c>
    </row>
    <row r="1155" spans="4:12" x14ac:dyDescent="0.2">
      <c r="D1155" s="397">
        <f>_xlfn.XLOOKUP(C:C,Table1[for Import to Bank Register dropdown],Table1[for Pivot],0,0,1)</f>
        <v>0</v>
      </c>
      <c r="E1155" s="403"/>
      <c r="F1155" s="146">
        <f t="shared" si="34"/>
        <v>3333333</v>
      </c>
      <c r="G1155" s="375">
        <f>G1154+Bank3[[#This Row],[Money in/ (Money out)]]</f>
        <v>0</v>
      </c>
      <c r="I1155" s="376">
        <f>IF(OR(C1155="150 Directors advances", C1155="120 accounts receivable", C1155="720.2 Automobile - Insurance", C1155="720.3 Automobile - License", C1155="870.4 Rent - Insurance", C1155="870.6 Rent - Property Tax", C1155="870.7 Rent - Homeoffice", C1155="870.9 Rent - Water"),
   0,
   IF(Dashboard!$F$5="Quick",
      IF(OR(C1155="190 Automobile",C1155="200 computer hardware",C1155="210 Computer software",C1155="220 Quickbooks software",C1155="230 Office equipment",C1155="240 Office furniture"),
         E1155-(E1155/(1+Dashboard!$F$4)),
         0
      ),
      IF(C1155="750 Business promotion",
         E1155-(E1155/(1+4.793/100)),
         E1155-(E1155/(1+Dashboard!$F$4))
      )
   )
)</f>
        <v>0</v>
      </c>
      <c r="J1155" s="26">
        <f>Bank3[[#This Row],[Money in/ (Money out)]]-Bank3[[#This Row],[GST/HST]]</f>
        <v>0</v>
      </c>
      <c r="L1155" s="23">
        <f t="shared" si="35"/>
        <v>0</v>
      </c>
    </row>
    <row r="1156" spans="4:12" x14ac:dyDescent="0.2">
      <c r="D1156" s="397">
        <f>_xlfn.XLOOKUP(C:C,Table1[for Import to Bank Register dropdown],Table1[for Pivot],0,0,1)</f>
        <v>0</v>
      </c>
      <c r="E1156" s="403"/>
      <c r="F1156" s="146">
        <f t="shared" si="34"/>
        <v>3333333</v>
      </c>
      <c r="G1156" s="375">
        <f>G1155+Bank3[[#This Row],[Money in/ (Money out)]]</f>
        <v>0</v>
      </c>
      <c r="I1156" s="376">
        <f>IF(OR(C1156="150 Directors advances", C1156="120 accounts receivable", C1156="720.2 Automobile - Insurance", C1156="720.3 Automobile - License", C1156="870.4 Rent - Insurance", C1156="870.6 Rent - Property Tax", C1156="870.7 Rent - Homeoffice", C1156="870.9 Rent - Water"),
   0,
   IF(Dashboard!$F$5="Quick",
      IF(OR(C1156="190 Automobile",C1156="200 computer hardware",C1156="210 Computer software",C1156="220 Quickbooks software",C1156="230 Office equipment",C1156="240 Office furniture"),
         E1156-(E1156/(1+Dashboard!$F$4)),
         0
      ),
      IF(C1156="750 Business promotion",
         E1156-(E1156/(1+4.793/100)),
         E1156-(E1156/(1+Dashboard!$F$4))
      )
   )
)</f>
        <v>0</v>
      </c>
      <c r="J1156" s="26">
        <f>Bank3[[#This Row],[Money in/ (Money out)]]-Bank3[[#This Row],[GST/HST]]</f>
        <v>0</v>
      </c>
      <c r="L1156" s="23">
        <f t="shared" si="35"/>
        <v>0</v>
      </c>
    </row>
    <row r="1157" spans="4:12" x14ac:dyDescent="0.2">
      <c r="D1157" s="397">
        <f>_xlfn.XLOOKUP(C:C,Table1[for Import to Bank Register dropdown],Table1[for Pivot],0,0,1)</f>
        <v>0</v>
      </c>
      <c r="E1157" s="403"/>
      <c r="F1157" s="146">
        <f t="shared" si="34"/>
        <v>3333333</v>
      </c>
      <c r="G1157" s="375">
        <f>G1156+Bank3[[#This Row],[Money in/ (Money out)]]</f>
        <v>0</v>
      </c>
      <c r="I1157" s="376">
        <f>IF(OR(C1157="150 Directors advances", C1157="120 accounts receivable", C1157="720.2 Automobile - Insurance", C1157="720.3 Automobile - License", C1157="870.4 Rent - Insurance", C1157="870.6 Rent - Property Tax", C1157="870.7 Rent - Homeoffice", C1157="870.9 Rent - Water"),
   0,
   IF(Dashboard!$F$5="Quick",
      IF(OR(C1157="190 Automobile",C1157="200 computer hardware",C1157="210 Computer software",C1157="220 Quickbooks software",C1157="230 Office equipment",C1157="240 Office furniture"),
         E1157-(E1157/(1+Dashboard!$F$4)),
         0
      ),
      IF(C1157="750 Business promotion",
         E1157-(E1157/(1+4.793/100)),
         E1157-(E1157/(1+Dashboard!$F$4))
      )
   )
)</f>
        <v>0</v>
      </c>
      <c r="J1157" s="26">
        <f>Bank3[[#This Row],[Money in/ (Money out)]]-Bank3[[#This Row],[GST/HST]]</f>
        <v>0</v>
      </c>
      <c r="L1157" s="23">
        <f t="shared" si="35"/>
        <v>0</v>
      </c>
    </row>
    <row r="1158" spans="4:12" x14ac:dyDescent="0.2">
      <c r="D1158" s="397">
        <f>_xlfn.XLOOKUP(C:C,Table1[for Import to Bank Register dropdown],Table1[for Pivot],0,0,1)</f>
        <v>0</v>
      </c>
      <c r="E1158" s="403"/>
      <c r="F1158" s="146">
        <f t="shared" ref="F1158:F1221" si="36">$E$2</f>
        <v>3333333</v>
      </c>
      <c r="G1158" s="375">
        <f>G1157+Bank3[[#This Row],[Money in/ (Money out)]]</f>
        <v>0</v>
      </c>
      <c r="I1158" s="376">
        <f>IF(OR(C1158="150 Directors advances", C1158="120 accounts receivable", C1158="720.2 Automobile - Insurance", C1158="720.3 Automobile - License", C1158="870.4 Rent - Insurance", C1158="870.6 Rent - Property Tax", C1158="870.7 Rent - Homeoffice", C1158="870.9 Rent - Water"),
   0,
   IF(Dashboard!$F$5="Quick",
      IF(OR(C1158="190 Automobile",C1158="200 computer hardware",C1158="210 Computer software",C1158="220 Quickbooks software",C1158="230 Office equipment",C1158="240 Office furniture"),
         E1158-(E1158/(1+Dashboard!$F$4)),
         0
      ),
      IF(C1158="750 Business promotion",
         E1158-(E1158/(1+4.793/100)),
         E1158-(E1158/(1+Dashboard!$F$4))
      )
   )
)</f>
        <v>0</v>
      </c>
      <c r="J1158" s="26">
        <f>Bank3[[#This Row],[Money in/ (Money out)]]-Bank3[[#This Row],[GST/HST]]</f>
        <v>0</v>
      </c>
      <c r="L1158" s="23">
        <f t="shared" si="35"/>
        <v>0</v>
      </c>
    </row>
    <row r="1159" spans="4:12" x14ac:dyDescent="0.2">
      <c r="D1159" s="397">
        <f>_xlfn.XLOOKUP(C:C,Table1[for Import to Bank Register dropdown],Table1[for Pivot],0,0,1)</f>
        <v>0</v>
      </c>
      <c r="E1159" s="403"/>
      <c r="F1159" s="146">
        <f t="shared" si="36"/>
        <v>3333333</v>
      </c>
      <c r="G1159" s="375">
        <f>G1158+Bank3[[#This Row],[Money in/ (Money out)]]</f>
        <v>0</v>
      </c>
      <c r="I1159" s="376">
        <f>IF(OR(C1159="150 Directors advances", C1159="120 accounts receivable", C1159="720.2 Automobile - Insurance", C1159="720.3 Automobile - License", C1159="870.4 Rent - Insurance", C1159="870.6 Rent - Property Tax", C1159="870.7 Rent - Homeoffice", C1159="870.9 Rent - Water"),
   0,
   IF(Dashboard!$F$5="Quick",
      IF(OR(C1159="190 Automobile",C1159="200 computer hardware",C1159="210 Computer software",C1159="220 Quickbooks software",C1159="230 Office equipment",C1159="240 Office furniture"),
         E1159-(E1159/(1+Dashboard!$F$4)),
         0
      ),
      IF(C1159="750 Business promotion",
         E1159-(E1159/(1+4.793/100)),
         E1159-(E1159/(1+Dashboard!$F$4))
      )
   )
)</f>
        <v>0</v>
      </c>
      <c r="J1159" s="26">
        <f>Bank3[[#This Row],[Money in/ (Money out)]]-Bank3[[#This Row],[GST/HST]]</f>
        <v>0</v>
      </c>
      <c r="L1159" s="23">
        <f t="shared" ref="L1159:L1222" si="37">$L$3</f>
        <v>0</v>
      </c>
    </row>
    <row r="1160" spans="4:12" x14ac:dyDescent="0.2">
      <c r="D1160" s="397">
        <f>_xlfn.XLOOKUP(C:C,Table1[for Import to Bank Register dropdown],Table1[for Pivot],0,0,1)</f>
        <v>0</v>
      </c>
      <c r="E1160" s="403"/>
      <c r="F1160" s="146">
        <f t="shared" si="36"/>
        <v>3333333</v>
      </c>
      <c r="G1160" s="375">
        <f>G1159+Bank3[[#This Row],[Money in/ (Money out)]]</f>
        <v>0</v>
      </c>
      <c r="I1160" s="376">
        <f>IF(OR(C1160="150 Directors advances", C1160="120 accounts receivable", C1160="720.2 Automobile - Insurance", C1160="720.3 Automobile - License", C1160="870.4 Rent - Insurance", C1160="870.6 Rent - Property Tax", C1160="870.7 Rent - Homeoffice", C1160="870.9 Rent - Water"),
   0,
   IF(Dashboard!$F$5="Quick",
      IF(OR(C1160="190 Automobile",C1160="200 computer hardware",C1160="210 Computer software",C1160="220 Quickbooks software",C1160="230 Office equipment",C1160="240 Office furniture"),
         E1160-(E1160/(1+Dashboard!$F$4)),
         0
      ),
      IF(C1160="750 Business promotion",
         E1160-(E1160/(1+4.793/100)),
         E1160-(E1160/(1+Dashboard!$F$4))
      )
   )
)</f>
        <v>0</v>
      </c>
      <c r="J1160" s="26">
        <f>Bank3[[#This Row],[Money in/ (Money out)]]-Bank3[[#This Row],[GST/HST]]</f>
        <v>0</v>
      </c>
      <c r="L1160" s="23">
        <f t="shared" si="37"/>
        <v>0</v>
      </c>
    </row>
    <row r="1161" spans="4:12" x14ac:dyDescent="0.2">
      <c r="D1161" s="397">
        <f>_xlfn.XLOOKUP(C:C,Table1[for Import to Bank Register dropdown],Table1[for Pivot],0,0,1)</f>
        <v>0</v>
      </c>
      <c r="E1161" s="403"/>
      <c r="F1161" s="146">
        <f t="shared" si="36"/>
        <v>3333333</v>
      </c>
      <c r="G1161" s="375">
        <f>G1160+Bank3[[#This Row],[Money in/ (Money out)]]</f>
        <v>0</v>
      </c>
      <c r="I1161" s="376">
        <f>IF(OR(C1161="150 Directors advances", C1161="120 accounts receivable", C1161="720.2 Automobile - Insurance", C1161="720.3 Automobile - License", C1161="870.4 Rent - Insurance", C1161="870.6 Rent - Property Tax", C1161="870.7 Rent - Homeoffice", C1161="870.9 Rent - Water"),
   0,
   IF(Dashboard!$F$5="Quick",
      IF(OR(C1161="190 Automobile",C1161="200 computer hardware",C1161="210 Computer software",C1161="220 Quickbooks software",C1161="230 Office equipment",C1161="240 Office furniture"),
         E1161-(E1161/(1+Dashboard!$F$4)),
         0
      ),
      IF(C1161="750 Business promotion",
         E1161-(E1161/(1+4.793/100)),
         E1161-(E1161/(1+Dashboard!$F$4))
      )
   )
)</f>
        <v>0</v>
      </c>
      <c r="J1161" s="26">
        <f>Bank3[[#This Row],[Money in/ (Money out)]]-Bank3[[#This Row],[GST/HST]]</f>
        <v>0</v>
      </c>
      <c r="L1161" s="23">
        <f t="shared" si="37"/>
        <v>0</v>
      </c>
    </row>
    <row r="1162" spans="4:12" x14ac:dyDescent="0.2">
      <c r="D1162" s="397">
        <f>_xlfn.XLOOKUP(C:C,Table1[for Import to Bank Register dropdown],Table1[for Pivot],0,0,1)</f>
        <v>0</v>
      </c>
      <c r="E1162" s="403"/>
      <c r="F1162" s="146">
        <f t="shared" si="36"/>
        <v>3333333</v>
      </c>
      <c r="G1162" s="375">
        <f>G1161+Bank3[[#This Row],[Money in/ (Money out)]]</f>
        <v>0</v>
      </c>
      <c r="I1162" s="376">
        <f>IF(OR(C1162="150 Directors advances", C1162="120 accounts receivable", C1162="720.2 Automobile - Insurance", C1162="720.3 Automobile - License", C1162="870.4 Rent - Insurance", C1162="870.6 Rent - Property Tax", C1162="870.7 Rent - Homeoffice", C1162="870.9 Rent - Water"),
   0,
   IF(Dashboard!$F$5="Quick",
      IF(OR(C1162="190 Automobile",C1162="200 computer hardware",C1162="210 Computer software",C1162="220 Quickbooks software",C1162="230 Office equipment",C1162="240 Office furniture"),
         E1162-(E1162/(1+Dashboard!$F$4)),
         0
      ),
      IF(C1162="750 Business promotion",
         E1162-(E1162/(1+4.793/100)),
         E1162-(E1162/(1+Dashboard!$F$4))
      )
   )
)</f>
        <v>0</v>
      </c>
      <c r="J1162" s="26">
        <f>Bank3[[#This Row],[Money in/ (Money out)]]-Bank3[[#This Row],[GST/HST]]</f>
        <v>0</v>
      </c>
      <c r="L1162" s="23">
        <f t="shared" si="37"/>
        <v>0</v>
      </c>
    </row>
    <row r="1163" spans="4:12" x14ac:dyDescent="0.2">
      <c r="D1163" s="397">
        <f>_xlfn.XLOOKUP(C:C,Table1[for Import to Bank Register dropdown],Table1[for Pivot],0,0,1)</f>
        <v>0</v>
      </c>
      <c r="E1163" s="403"/>
      <c r="F1163" s="146">
        <f t="shared" si="36"/>
        <v>3333333</v>
      </c>
      <c r="G1163" s="375">
        <f>G1162+Bank3[[#This Row],[Money in/ (Money out)]]</f>
        <v>0</v>
      </c>
      <c r="I1163" s="376">
        <f>IF(OR(C1163="150 Directors advances", C1163="120 accounts receivable", C1163="720.2 Automobile - Insurance", C1163="720.3 Automobile - License", C1163="870.4 Rent - Insurance", C1163="870.6 Rent - Property Tax", C1163="870.7 Rent - Homeoffice", C1163="870.9 Rent - Water"),
   0,
   IF(Dashboard!$F$5="Quick",
      IF(OR(C1163="190 Automobile",C1163="200 computer hardware",C1163="210 Computer software",C1163="220 Quickbooks software",C1163="230 Office equipment",C1163="240 Office furniture"),
         E1163-(E1163/(1+Dashboard!$F$4)),
         0
      ),
      IF(C1163="750 Business promotion",
         E1163-(E1163/(1+4.793/100)),
         E1163-(E1163/(1+Dashboard!$F$4))
      )
   )
)</f>
        <v>0</v>
      </c>
      <c r="J1163" s="26">
        <f>Bank3[[#This Row],[Money in/ (Money out)]]-Bank3[[#This Row],[GST/HST]]</f>
        <v>0</v>
      </c>
      <c r="L1163" s="23">
        <f t="shared" si="37"/>
        <v>0</v>
      </c>
    </row>
    <row r="1164" spans="4:12" x14ac:dyDescent="0.2">
      <c r="D1164" s="397">
        <f>_xlfn.XLOOKUP(C:C,Table1[for Import to Bank Register dropdown],Table1[for Pivot],0,0,1)</f>
        <v>0</v>
      </c>
      <c r="E1164" s="403"/>
      <c r="F1164" s="146">
        <f t="shared" si="36"/>
        <v>3333333</v>
      </c>
      <c r="G1164" s="375">
        <f>G1163+Bank3[[#This Row],[Money in/ (Money out)]]</f>
        <v>0</v>
      </c>
      <c r="I1164" s="376">
        <f>IF(OR(C1164="150 Directors advances", C1164="120 accounts receivable", C1164="720.2 Automobile - Insurance", C1164="720.3 Automobile - License", C1164="870.4 Rent - Insurance", C1164="870.6 Rent - Property Tax", C1164="870.7 Rent - Homeoffice", C1164="870.9 Rent - Water"),
   0,
   IF(Dashboard!$F$5="Quick",
      IF(OR(C1164="190 Automobile",C1164="200 computer hardware",C1164="210 Computer software",C1164="220 Quickbooks software",C1164="230 Office equipment",C1164="240 Office furniture"),
         E1164-(E1164/(1+Dashboard!$F$4)),
         0
      ),
      IF(C1164="750 Business promotion",
         E1164-(E1164/(1+4.793/100)),
         E1164-(E1164/(1+Dashboard!$F$4))
      )
   )
)</f>
        <v>0</v>
      </c>
      <c r="J1164" s="26">
        <f>Bank3[[#This Row],[Money in/ (Money out)]]-Bank3[[#This Row],[GST/HST]]</f>
        <v>0</v>
      </c>
      <c r="L1164" s="23">
        <f t="shared" si="37"/>
        <v>0</v>
      </c>
    </row>
    <row r="1165" spans="4:12" x14ac:dyDescent="0.2">
      <c r="D1165" s="397">
        <f>_xlfn.XLOOKUP(C:C,Table1[for Import to Bank Register dropdown],Table1[for Pivot],0,0,1)</f>
        <v>0</v>
      </c>
      <c r="E1165" s="403"/>
      <c r="F1165" s="146">
        <f t="shared" si="36"/>
        <v>3333333</v>
      </c>
      <c r="G1165" s="375">
        <f>G1164+Bank3[[#This Row],[Money in/ (Money out)]]</f>
        <v>0</v>
      </c>
      <c r="I1165" s="376">
        <f>IF(OR(C1165="150 Directors advances", C1165="120 accounts receivable", C1165="720.2 Automobile - Insurance", C1165="720.3 Automobile - License", C1165="870.4 Rent - Insurance", C1165="870.6 Rent - Property Tax", C1165="870.7 Rent - Homeoffice", C1165="870.9 Rent - Water"),
   0,
   IF(Dashboard!$F$5="Quick",
      IF(OR(C1165="190 Automobile",C1165="200 computer hardware",C1165="210 Computer software",C1165="220 Quickbooks software",C1165="230 Office equipment",C1165="240 Office furniture"),
         E1165-(E1165/(1+Dashboard!$F$4)),
         0
      ),
      IF(C1165="750 Business promotion",
         E1165-(E1165/(1+4.793/100)),
         E1165-(E1165/(1+Dashboard!$F$4))
      )
   )
)</f>
        <v>0</v>
      </c>
      <c r="J1165" s="26">
        <f>Bank3[[#This Row],[Money in/ (Money out)]]-Bank3[[#This Row],[GST/HST]]</f>
        <v>0</v>
      </c>
      <c r="L1165" s="23">
        <f t="shared" si="37"/>
        <v>0</v>
      </c>
    </row>
    <row r="1166" spans="4:12" x14ac:dyDescent="0.2">
      <c r="D1166" s="397">
        <f>_xlfn.XLOOKUP(C:C,Table1[for Import to Bank Register dropdown],Table1[for Pivot],0,0,1)</f>
        <v>0</v>
      </c>
      <c r="E1166" s="403"/>
      <c r="F1166" s="146">
        <f t="shared" si="36"/>
        <v>3333333</v>
      </c>
      <c r="G1166" s="375">
        <f>G1165+Bank3[[#This Row],[Money in/ (Money out)]]</f>
        <v>0</v>
      </c>
      <c r="I1166" s="376">
        <f>IF(OR(C1166="150 Directors advances", C1166="120 accounts receivable", C1166="720.2 Automobile - Insurance", C1166="720.3 Automobile - License", C1166="870.4 Rent - Insurance", C1166="870.6 Rent - Property Tax", C1166="870.7 Rent - Homeoffice", C1166="870.9 Rent - Water"),
   0,
   IF(Dashboard!$F$5="Quick",
      IF(OR(C1166="190 Automobile",C1166="200 computer hardware",C1166="210 Computer software",C1166="220 Quickbooks software",C1166="230 Office equipment",C1166="240 Office furniture"),
         E1166-(E1166/(1+Dashboard!$F$4)),
         0
      ),
      IF(C1166="750 Business promotion",
         E1166-(E1166/(1+4.793/100)),
         E1166-(E1166/(1+Dashboard!$F$4))
      )
   )
)</f>
        <v>0</v>
      </c>
      <c r="J1166" s="26">
        <f>Bank3[[#This Row],[Money in/ (Money out)]]-Bank3[[#This Row],[GST/HST]]</f>
        <v>0</v>
      </c>
      <c r="L1166" s="23">
        <f t="shared" si="37"/>
        <v>0</v>
      </c>
    </row>
    <row r="1167" spans="4:12" x14ac:dyDescent="0.2">
      <c r="D1167" s="397">
        <f>_xlfn.XLOOKUP(C:C,Table1[for Import to Bank Register dropdown],Table1[for Pivot],0,0,1)</f>
        <v>0</v>
      </c>
      <c r="E1167" s="403"/>
      <c r="F1167" s="146">
        <f t="shared" si="36"/>
        <v>3333333</v>
      </c>
      <c r="G1167" s="375">
        <f>G1166+Bank3[[#This Row],[Money in/ (Money out)]]</f>
        <v>0</v>
      </c>
      <c r="I1167" s="376">
        <f>IF(OR(C1167="150 Directors advances", C1167="120 accounts receivable", C1167="720.2 Automobile - Insurance", C1167="720.3 Automobile - License", C1167="870.4 Rent - Insurance", C1167="870.6 Rent - Property Tax", C1167="870.7 Rent - Homeoffice", C1167="870.9 Rent - Water"),
   0,
   IF(Dashboard!$F$5="Quick",
      IF(OR(C1167="190 Automobile",C1167="200 computer hardware",C1167="210 Computer software",C1167="220 Quickbooks software",C1167="230 Office equipment",C1167="240 Office furniture"),
         E1167-(E1167/(1+Dashboard!$F$4)),
         0
      ),
      IF(C1167="750 Business promotion",
         E1167-(E1167/(1+4.793/100)),
         E1167-(E1167/(1+Dashboard!$F$4))
      )
   )
)</f>
        <v>0</v>
      </c>
      <c r="J1167" s="26">
        <f>Bank3[[#This Row],[Money in/ (Money out)]]-Bank3[[#This Row],[GST/HST]]</f>
        <v>0</v>
      </c>
      <c r="L1167" s="23">
        <f t="shared" si="37"/>
        <v>0</v>
      </c>
    </row>
    <row r="1168" spans="4:12" x14ac:dyDescent="0.2">
      <c r="D1168" s="397">
        <f>_xlfn.XLOOKUP(C:C,Table1[for Import to Bank Register dropdown],Table1[for Pivot],0,0,1)</f>
        <v>0</v>
      </c>
      <c r="E1168" s="403"/>
      <c r="F1168" s="146">
        <f t="shared" si="36"/>
        <v>3333333</v>
      </c>
      <c r="G1168" s="375">
        <f>G1167+Bank3[[#This Row],[Money in/ (Money out)]]</f>
        <v>0</v>
      </c>
      <c r="I1168" s="376">
        <f>IF(OR(C1168="150 Directors advances", C1168="120 accounts receivable", C1168="720.2 Automobile - Insurance", C1168="720.3 Automobile - License", C1168="870.4 Rent - Insurance", C1168="870.6 Rent - Property Tax", C1168="870.7 Rent - Homeoffice", C1168="870.9 Rent - Water"),
   0,
   IF(Dashboard!$F$5="Quick",
      IF(OR(C1168="190 Automobile",C1168="200 computer hardware",C1168="210 Computer software",C1168="220 Quickbooks software",C1168="230 Office equipment",C1168="240 Office furniture"),
         E1168-(E1168/(1+Dashboard!$F$4)),
         0
      ),
      IF(C1168="750 Business promotion",
         E1168-(E1168/(1+4.793/100)),
         E1168-(E1168/(1+Dashboard!$F$4))
      )
   )
)</f>
        <v>0</v>
      </c>
      <c r="J1168" s="26">
        <f>Bank3[[#This Row],[Money in/ (Money out)]]-Bank3[[#This Row],[GST/HST]]</f>
        <v>0</v>
      </c>
      <c r="L1168" s="23">
        <f t="shared" si="37"/>
        <v>0</v>
      </c>
    </row>
    <row r="1169" spans="4:12" x14ac:dyDescent="0.2">
      <c r="D1169" s="397">
        <f>_xlfn.XLOOKUP(C:C,Table1[for Import to Bank Register dropdown],Table1[for Pivot],0,0,1)</f>
        <v>0</v>
      </c>
      <c r="E1169" s="403"/>
      <c r="F1169" s="146">
        <f t="shared" si="36"/>
        <v>3333333</v>
      </c>
      <c r="G1169" s="375">
        <f>G1168+Bank3[[#This Row],[Money in/ (Money out)]]</f>
        <v>0</v>
      </c>
      <c r="I1169" s="376">
        <f>IF(OR(C1169="150 Directors advances", C1169="120 accounts receivable", C1169="720.2 Automobile - Insurance", C1169="720.3 Automobile - License", C1169="870.4 Rent - Insurance", C1169="870.6 Rent - Property Tax", C1169="870.7 Rent - Homeoffice", C1169="870.9 Rent - Water"),
   0,
   IF(Dashboard!$F$5="Quick",
      IF(OR(C1169="190 Automobile",C1169="200 computer hardware",C1169="210 Computer software",C1169="220 Quickbooks software",C1169="230 Office equipment",C1169="240 Office furniture"),
         E1169-(E1169/(1+Dashboard!$F$4)),
         0
      ),
      IF(C1169="750 Business promotion",
         E1169-(E1169/(1+4.793/100)),
         E1169-(E1169/(1+Dashboard!$F$4))
      )
   )
)</f>
        <v>0</v>
      </c>
      <c r="J1169" s="26">
        <f>Bank3[[#This Row],[Money in/ (Money out)]]-Bank3[[#This Row],[GST/HST]]</f>
        <v>0</v>
      </c>
      <c r="L1169" s="23">
        <f t="shared" si="37"/>
        <v>0</v>
      </c>
    </row>
    <row r="1170" spans="4:12" x14ac:dyDescent="0.2">
      <c r="D1170" s="397">
        <f>_xlfn.XLOOKUP(C:C,Table1[for Import to Bank Register dropdown],Table1[for Pivot],0,0,1)</f>
        <v>0</v>
      </c>
      <c r="E1170" s="403"/>
      <c r="F1170" s="146">
        <f t="shared" si="36"/>
        <v>3333333</v>
      </c>
      <c r="G1170" s="375">
        <f>G1169+Bank3[[#This Row],[Money in/ (Money out)]]</f>
        <v>0</v>
      </c>
      <c r="I1170" s="376">
        <f>IF(OR(C1170="150 Directors advances", C1170="120 accounts receivable", C1170="720.2 Automobile - Insurance", C1170="720.3 Automobile - License", C1170="870.4 Rent - Insurance", C1170="870.6 Rent - Property Tax", C1170="870.7 Rent - Homeoffice", C1170="870.9 Rent - Water"),
   0,
   IF(Dashboard!$F$5="Quick",
      IF(OR(C1170="190 Automobile",C1170="200 computer hardware",C1170="210 Computer software",C1170="220 Quickbooks software",C1170="230 Office equipment",C1170="240 Office furniture"),
         E1170-(E1170/(1+Dashboard!$F$4)),
         0
      ),
      IF(C1170="750 Business promotion",
         E1170-(E1170/(1+4.793/100)),
         E1170-(E1170/(1+Dashboard!$F$4))
      )
   )
)</f>
        <v>0</v>
      </c>
      <c r="J1170" s="26">
        <f>Bank3[[#This Row],[Money in/ (Money out)]]-Bank3[[#This Row],[GST/HST]]</f>
        <v>0</v>
      </c>
      <c r="L1170" s="23">
        <f t="shared" si="37"/>
        <v>0</v>
      </c>
    </row>
    <row r="1171" spans="4:12" x14ac:dyDescent="0.2">
      <c r="D1171" s="397">
        <f>_xlfn.XLOOKUP(C:C,Table1[for Import to Bank Register dropdown],Table1[for Pivot],0,0,1)</f>
        <v>0</v>
      </c>
      <c r="E1171" s="403"/>
      <c r="F1171" s="146">
        <f t="shared" si="36"/>
        <v>3333333</v>
      </c>
      <c r="G1171" s="375">
        <f>G1170+Bank3[[#This Row],[Money in/ (Money out)]]</f>
        <v>0</v>
      </c>
      <c r="I1171" s="376">
        <f>IF(OR(C1171="150 Directors advances", C1171="120 accounts receivable", C1171="720.2 Automobile - Insurance", C1171="720.3 Automobile - License", C1171="870.4 Rent - Insurance", C1171="870.6 Rent - Property Tax", C1171="870.7 Rent - Homeoffice", C1171="870.9 Rent - Water"),
   0,
   IF(Dashboard!$F$5="Quick",
      IF(OR(C1171="190 Automobile",C1171="200 computer hardware",C1171="210 Computer software",C1171="220 Quickbooks software",C1171="230 Office equipment",C1171="240 Office furniture"),
         E1171-(E1171/(1+Dashboard!$F$4)),
         0
      ),
      IF(C1171="750 Business promotion",
         E1171-(E1171/(1+4.793/100)),
         E1171-(E1171/(1+Dashboard!$F$4))
      )
   )
)</f>
        <v>0</v>
      </c>
      <c r="J1171" s="26">
        <f>Bank3[[#This Row],[Money in/ (Money out)]]-Bank3[[#This Row],[GST/HST]]</f>
        <v>0</v>
      </c>
      <c r="L1171" s="23">
        <f t="shared" si="37"/>
        <v>0</v>
      </c>
    </row>
    <row r="1172" spans="4:12" x14ac:dyDescent="0.2">
      <c r="D1172" s="397">
        <f>_xlfn.XLOOKUP(C:C,Table1[for Import to Bank Register dropdown],Table1[for Pivot],0,0,1)</f>
        <v>0</v>
      </c>
      <c r="E1172" s="403"/>
      <c r="F1172" s="146">
        <f t="shared" si="36"/>
        <v>3333333</v>
      </c>
      <c r="G1172" s="375">
        <f>G1171+Bank3[[#This Row],[Money in/ (Money out)]]</f>
        <v>0</v>
      </c>
      <c r="I1172" s="376">
        <f>IF(OR(C1172="150 Directors advances", C1172="120 accounts receivable", C1172="720.2 Automobile - Insurance", C1172="720.3 Automobile - License", C1172="870.4 Rent - Insurance", C1172="870.6 Rent - Property Tax", C1172="870.7 Rent - Homeoffice", C1172="870.9 Rent - Water"),
   0,
   IF(Dashboard!$F$5="Quick",
      IF(OR(C1172="190 Automobile",C1172="200 computer hardware",C1172="210 Computer software",C1172="220 Quickbooks software",C1172="230 Office equipment",C1172="240 Office furniture"),
         E1172-(E1172/(1+Dashboard!$F$4)),
         0
      ),
      IF(C1172="750 Business promotion",
         E1172-(E1172/(1+4.793/100)),
         E1172-(E1172/(1+Dashboard!$F$4))
      )
   )
)</f>
        <v>0</v>
      </c>
      <c r="J1172" s="26">
        <f>Bank3[[#This Row],[Money in/ (Money out)]]-Bank3[[#This Row],[GST/HST]]</f>
        <v>0</v>
      </c>
      <c r="L1172" s="23">
        <f t="shared" si="37"/>
        <v>0</v>
      </c>
    </row>
    <row r="1173" spans="4:12" x14ac:dyDescent="0.2">
      <c r="D1173" s="397">
        <f>_xlfn.XLOOKUP(C:C,Table1[for Import to Bank Register dropdown],Table1[for Pivot],0,0,1)</f>
        <v>0</v>
      </c>
      <c r="E1173" s="403"/>
      <c r="F1173" s="146">
        <f t="shared" si="36"/>
        <v>3333333</v>
      </c>
      <c r="G1173" s="375">
        <f>G1172+Bank3[[#This Row],[Money in/ (Money out)]]</f>
        <v>0</v>
      </c>
      <c r="I1173" s="376">
        <f>IF(OR(C1173="150 Directors advances", C1173="120 accounts receivable", C1173="720.2 Automobile - Insurance", C1173="720.3 Automobile - License", C1173="870.4 Rent - Insurance", C1173="870.6 Rent - Property Tax", C1173="870.7 Rent - Homeoffice", C1173="870.9 Rent - Water"),
   0,
   IF(Dashboard!$F$5="Quick",
      IF(OR(C1173="190 Automobile",C1173="200 computer hardware",C1173="210 Computer software",C1173="220 Quickbooks software",C1173="230 Office equipment",C1173="240 Office furniture"),
         E1173-(E1173/(1+Dashboard!$F$4)),
         0
      ),
      IF(C1173="750 Business promotion",
         E1173-(E1173/(1+4.793/100)),
         E1173-(E1173/(1+Dashboard!$F$4))
      )
   )
)</f>
        <v>0</v>
      </c>
      <c r="J1173" s="26">
        <f>Bank3[[#This Row],[Money in/ (Money out)]]-Bank3[[#This Row],[GST/HST]]</f>
        <v>0</v>
      </c>
      <c r="L1173" s="23">
        <f t="shared" si="37"/>
        <v>0</v>
      </c>
    </row>
    <row r="1174" spans="4:12" x14ac:dyDescent="0.2">
      <c r="D1174" s="397">
        <f>_xlfn.XLOOKUP(C:C,Table1[for Import to Bank Register dropdown],Table1[for Pivot],0,0,1)</f>
        <v>0</v>
      </c>
      <c r="E1174" s="403"/>
      <c r="F1174" s="146">
        <f t="shared" si="36"/>
        <v>3333333</v>
      </c>
      <c r="G1174" s="375">
        <f>G1173+Bank3[[#This Row],[Money in/ (Money out)]]</f>
        <v>0</v>
      </c>
      <c r="I1174" s="376">
        <f>IF(OR(C1174="150 Directors advances", C1174="120 accounts receivable", C1174="720.2 Automobile - Insurance", C1174="720.3 Automobile - License", C1174="870.4 Rent - Insurance", C1174="870.6 Rent - Property Tax", C1174="870.7 Rent - Homeoffice", C1174="870.9 Rent - Water"),
   0,
   IF(Dashboard!$F$5="Quick",
      IF(OR(C1174="190 Automobile",C1174="200 computer hardware",C1174="210 Computer software",C1174="220 Quickbooks software",C1174="230 Office equipment",C1174="240 Office furniture"),
         E1174-(E1174/(1+Dashboard!$F$4)),
         0
      ),
      IF(C1174="750 Business promotion",
         E1174-(E1174/(1+4.793/100)),
         E1174-(E1174/(1+Dashboard!$F$4))
      )
   )
)</f>
        <v>0</v>
      </c>
      <c r="J1174" s="26">
        <f>Bank3[[#This Row],[Money in/ (Money out)]]-Bank3[[#This Row],[GST/HST]]</f>
        <v>0</v>
      </c>
      <c r="L1174" s="23">
        <f t="shared" si="37"/>
        <v>0</v>
      </c>
    </row>
    <row r="1175" spans="4:12" x14ac:dyDescent="0.2">
      <c r="D1175" s="397">
        <f>_xlfn.XLOOKUP(C:C,Table1[for Import to Bank Register dropdown],Table1[for Pivot],0,0,1)</f>
        <v>0</v>
      </c>
      <c r="E1175" s="403"/>
      <c r="F1175" s="146">
        <f t="shared" si="36"/>
        <v>3333333</v>
      </c>
      <c r="G1175" s="375">
        <f>G1174+Bank3[[#This Row],[Money in/ (Money out)]]</f>
        <v>0</v>
      </c>
      <c r="I1175" s="376">
        <f>IF(OR(C1175="150 Directors advances", C1175="120 accounts receivable", C1175="720.2 Automobile - Insurance", C1175="720.3 Automobile - License", C1175="870.4 Rent - Insurance", C1175="870.6 Rent - Property Tax", C1175="870.7 Rent - Homeoffice", C1175="870.9 Rent - Water"),
   0,
   IF(Dashboard!$F$5="Quick",
      IF(OR(C1175="190 Automobile",C1175="200 computer hardware",C1175="210 Computer software",C1175="220 Quickbooks software",C1175="230 Office equipment",C1175="240 Office furniture"),
         E1175-(E1175/(1+Dashboard!$F$4)),
         0
      ),
      IF(C1175="750 Business promotion",
         E1175-(E1175/(1+4.793/100)),
         E1175-(E1175/(1+Dashboard!$F$4))
      )
   )
)</f>
        <v>0</v>
      </c>
      <c r="J1175" s="26">
        <f>Bank3[[#This Row],[Money in/ (Money out)]]-Bank3[[#This Row],[GST/HST]]</f>
        <v>0</v>
      </c>
      <c r="L1175" s="23">
        <f t="shared" si="37"/>
        <v>0</v>
      </c>
    </row>
    <row r="1176" spans="4:12" x14ac:dyDescent="0.2">
      <c r="D1176" s="397">
        <f>_xlfn.XLOOKUP(C:C,Table1[for Import to Bank Register dropdown],Table1[for Pivot],0,0,1)</f>
        <v>0</v>
      </c>
      <c r="E1176" s="403"/>
      <c r="F1176" s="146">
        <f t="shared" si="36"/>
        <v>3333333</v>
      </c>
      <c r="G1176" s="375">
        <f>G1175+Bank3[[#This Row],[Money in/ (Money out)]]</f>
        <v>0</v>
      </c>
      <c r="I1176" s="376">
        <f>IF(OR(C1176="150 Directors advances", C1176="120 accounts receivable", C1176="720.2 Automobile - Insurance", C1176="720.3 Automobile - License", C1176="870.4 Rent - Insurance", C1176="870.6 Rent - Property Tax", C1176="870.7 Rent - Homeoffice", C1176="870.9 Rent - Water"),
   0,
   IF(Dashboard!$F$5="Quick",
      IF(OR(C1176="190 Automobile",C1176="200 computer hardware",C1176="210 Computer software",C1176="220 Quickbooks software",C1176="230 Office equipment",C1176="240 Office furniture"),
         E1176-(E1176/(1+Dashboard!$F$4)),
         0
      ),
      IF(C1176="750 Business promotion",
         E1176-(E1176/(1+4.793/100)),
         E1176-(E1176/(1+Dashboard!$F$4))
      )
   )
)</f>
        <v>0</v>
      </c>
      <c r="J1176" s="26">
        <f>Bank3[[#This Row],[Money in/ (Money out)]]-Bank3[[#This Row],[GST/HST]]</f>
        <v>0</v>
      </c>
      <c r="L1176" s="23">
        <f t="shared" si="37"/>
        <v>0</v>
      </c>
    </row>
    <row r="1177" spans="4:12" x14ac:dyDescent="0.2">
      <c r="D1177" s="397">
        <f>_xlfn.XLOOKUP(C:C,Table1[for Import to Bank Register dropdown],Table1[for Pivot],0,0,1)</f>
        <v>0</v>
      </c>
      <c r="E1177" s="403"/>
      <c r="F1177" s="146">
        <f t="shared" si="36"/>
        <v>3333333</v>
      </c>
      <c r="G1177" s="375">
        <f>G1176+Bank3[[#This Row],[Money in/ (Money out)]]</f>
        <v>0</v>
      </c>
      <c r="I1177" s="376">
        <f>IF(OR(C1177="150 Directors advances", C1177="120 accounts receivable", C1177="720.2 Automobile - Insurance", C1177="720.3 Automobile - License", C1177="870.4 Rent - Insurance", C1177="870.6 Rent - Property Tax", C1177="870.7 Rent - Homeoffice", C1177="870.9 Rent - Water"),
   0,
   IF(Dashboard!$F$5="Quick",
      IF(OR(C1177="190 Automobile",C1177="200 computer hardware",C1177="210 Computer software",C1177="220 Quickbooks software",C1177="230 Office equipment",C1177="240 Office furniture"),
         E1177-(E1177/(1+Dashboard!$F$4)),
         0
      ),
      IF(C1177="750 Business promotion",
         E1177-(E1177/(1+4.793/100)),
         E1177-(E1177/(1+Dashboard!$F$4))
      )
   )
)</f>
        <v>0</v>
      </c>
      <c r="J1177" s="26">
        <f>Bank3[[#This Row],[Money in/ (Money out)]]-Bank3[[#This Row],[GST/HST]]</f>
        <v>0</v>
      </c>
      <c r="L1177" s="23">
        <f t="shared" si="37"/>
        <v>0</v>
      </c>
    </row>
    <row r="1178" spans="4:12" x14ac:dyDescent="0.2">
      <c r="D1178" s="397">
        <f>_xlfn.XLOOKUP(C:C,Table1[for Import to Bank Register dropdown],Table1[for Pivot],0,0,1)</f>
        <v>0</v>
      </c>
      <c r="E1178" s="403"/>
      <c r="F1178" s="146">
        <f t="shared" si="36"/>
        <v>3333333</v>
      </c>
      <c r="G1178" s="375">
        <f>G1177+Bank3[[#This Row],[Money in/ (Money out)]]</f>
        <v>0</v>
      </c>
      <c r="I1178" s="376">
        <f>IF(OR(C1178="150 Directors advances", C1178="120 accounts receivable", C1178="720.2 Automobile - Insurance", C1178="720.3 Automobile - License", C1178="870.4 Rent - Insurance", C1178="870.6 Rent - Property Tax", C1178="870.7 Rent - Homeoffice", C1178="870.9 Rent - Water"),
   0,
   IF(Dashboard!$F$5="Quick",
      IF(OR(C1178="190 Automobile",C1178="200 computer hardware",C1178="210 Computer software",C1178="220 Quickbooks software",C1178="230 Office equipment",C1178="240 Office furniture"),
         E1178-(E1178/(1+Dashboard!$F$4)),
         0
      ),
      IF(C1178="750 Business promotion",
         E1178-(E1178/(1+4.793/100)),
         E1178-(E1178/(1+Dashboard!$F$4))
      )
   )
)</f>
        <v>0</v>
      </c>
      <c r="J1178" s="26">
        <f>Bank3[[#This Row],[Money in/ (Money out)]]-Bank3[[#This Row],[GST/HST]]</f>
        <v>0</v>
      </c>
      <c r="L1178" s="23">
        <f t="shared" si="37"/>
        <v>0</v>
      </c>
    </row>
    <row r="1179" spans="4:12" x14ac:dyDescent="0.2">
      <c r="D1179" s="397">
        <f>_xlfn.XLOOKUP(C:C,Table1[for Import to Bank Register dropdown],Table1[for Pivot],0,0,1)</f>
        <v>0</v>
      </c>
      <c r="E1179" s="403"/>
      <c r="F1179" s="146">
        <f t="shared" si="36"/>
        <v>3333333</v>
      </c>
      <c r="G1179" s="375">
        <f>G1178+Bank3[[#This Row],[Money in/ (Money out)]]</f>
        <v>0</v>
      </c>
      <c r="I1179" s="376">
        <f>IF(OR(C1179="150 Directors advances", C1179="120 accounts receivable", C1179="720.2 Automobile - Insurance", C1179="720.3 Automobile - License", C1179="870.4 Rent - Insurance", C1179="870.6 Rent - Property Tax", C1179="870.7 Rent - Homeoffice", C1179="870.9 Rent - Water"),
   0,
   IF(Dashboard!$F$5="Quick",
      IF(OR(C1179="190 Automobile",C1179="200 computer hardware",C1179="210 Computer software",C1179="220 Quickbooks software",C1179="230 Office equipment",C1179="240 Office furniture"),
         E1179-(E1179/(1+Dashboard!$F$4)),
         0
      ),
      IF(C1179="750 Business promotion",
         E1179-(E1179/(1+4.793/100)),
         E1179-(E1179/(1+Dashboard!$F$4))
      )
   )
)</f>
        <v>0</v>
      </c>
      <c r="J1179" s="26">
        <f>Bank3[[#This Row],[Money in/ (Money out)]]-Bank3[[#This Row],[GST/HST]]</f>
        <v>0</v>
      </c>
      <c r="L1179" s="23">
        <f t="shared" si="37"/>
        <v>0</v>
      </c>
    </row>
    <row r="1180" spans="4:12" x14ac:dyDescent="0.2">
      <c r="D1180" s="397">
        <f>_xlfn.XLOOKUP(C:C,Table1[for Import to Bank Register dropdown],Table1[for Pivot],0,0,1)</f>
        <v>0</v>
      </c>
      <c r="E1180" s="403"/>
      <c r="F1180" s="146">
        <f t="shared" si="36"/>
        <v>3333333</v>
      </c>
      <c r="G1180" s="375">
        <f>G1179+Bank3[[#This Row],[Money in/ (Money out)]]</f>
        <v>0</v>
      </c>
      <c r="I1180" s="376">
        <f>IF(OR(C1180="150 Directors advances", C1180="120 accounts receivable", C1180="720.2 Automobile - Insurance", C1180="720.3 Automobile - License", C1180="870.4 Rent - Insurance", C1180="870.6 Rent - Property Tax", C1180="870.7 Rent - Homeoffice", C1180="870.9 Rent - Water"),
   0,
   IF(Dashboard!$F$5="Quick",
      IF(OR(C1180="190 Automobile",C1180="200 computer hardware",C1180="210 Computer software",C1180="220 Quickbooks software",C1180="230 Office equipment",C1180="240 Office furniture"),
         E1180-(E1180/(1+Dashboard!$F$4)),
         0
      ),
      IF(C1180="750 Business promotion",
         E1180-(E1180/(1+4.793/100)),
         E1180-(E1180/(1+Dashboard!$F$4))
      )
   )
)</f>
        <v>0</v>
      </c>
      <c r="J1180" s="26">
        <f>Bank3[[#This Row],[Money in/ (Money out)]]-Bank3[[#This Row],[GST/HST]]</f>
        <v>0</v>
      </c>
      <c r="L1180" s="23">
        <f t="shared" si="37"/>
        <v>0</v>
      </c>
    </row>
    <row r="1181" spans="4:12" x14ac:dyDescent="0.2">
      <c r="D1181" s="397">
        <f>_xlfn.XLOOKUP(C:C,Table1[for Import to Bank Register dropdown],Table1[for Pivot],0,0,1)</f>
        <v>0</v>
      </c>
      <c r="E1181" s="403"/>
      <c r="F1181" s="146">
        <f t="shared" si="36"/>
        <v>3333333</v>
      </c>
      <c r="G1181" s="375">
        <f>G1180+Bank3[[#This Row],[Money in/ (Money out)]]</f>
        <v>0</v>
      </c>
      <c r="I1181" s="376">
        <f>IF(OR(C1181="150 Directors advances", C1181="120 accounts receivable", C1181="720.2 Automobile - Insurance", C1181="720.3 Automobile - License", C1181="870.4 Rent - Insurance", C1181="870.6 Rent - Property Tax", C1181="870.7 Rent - Homeoffice", C1181="870.9 Rent - Water"),
   0,
   IF(Dashboard!$F$5="Quick",
      IF(OR(C1181="190 Automobile",C1181="200 computer hardware",C1181="210 Computer software",C1181="220 Quickbooks software",C1181="230 Office equipment",C1181="240 Office furniture"),
         E1181-(E1181/(1+Dashboard!$F$4)),
         0
      ),
      IF(C1181="750 Business promotion",
         E1181-(E1181/(1+4.793/100)),
         E1181-(E1181/(1+Dashboard!$F$4))
      )
   )
)</f>
        <v>0</v>
      </c>
      <c r="J1181" s="26">
        <f>Bank3[[#This Row],[Money in/ (Money out)]]-Bank3[[#This Row],[GST/HST]]</f>
        <v>0</v>
      </c>
      <c r="L1181" s="23">
        <f t="shared" si="37"/>
        <v>0</v>
      </c>
    </row>
    <row r="1182" spans="4:12" x14ac:dyDescent="0.2">
      <c r="D1182" s="397">
        <f>_xlfn.XLOOKUP(C:C,Table1[for Import to Bank Register dropdown],Table1[for Pivot],0,0,1)</f>
        <v>0</v>
      </c>
      <c r="E1182" s="403"/>
      <c r="F1182" s="146">
        <f t="shared" si="36"/>
        <v>3333333</v>
      </c>
      <c r="G1182" s="375">
        <f>G1181+Bank3[[#This Row],[Money in/ (Money out)]]</f>
        <v>0</v>
      </c>
      <c r="I1182" s="376">
        <f>IF(OR(C1182="150 Directors advances", C1182="120 accounts receivable", C1182="720.2 Automobile - Insurance", C1182="720.3 Automobile - License", C1182="870.4 Rent - Insurance", C1182="870.6 Rent - Property Tax", C1182="870.7 Rent - Homeoffice", C1182="870.9 Rent - Water"),
   0,
   IF(Dashboard!$F$5="Quick",
      IF(OR(C1182="190 Automobile",C1182="200 computer hardware",C1182="210 Computer software",C1182="220 Quickbooks software",C1182="230 Office equipment",C1182="240 Office furniture"),
         E1182-(E1182/(1+Dashboard!$F$4)),
         0
      ),
      IF(C1182="750 Business promotion",
         E1182-(E1182/(1+4.793/100)),
         E1182-(E1182/(1+Dashboard!$F$4))
      )
   )
)</f>
        <v>0</v>
      </c>
      <c r="J1182" s="26">
        <f>Bank3[[#This Row],[Money in/ (Money out)]]-Bank3[[#This Row],[GST/HST]]</f>
        <v>0</v>
      </c>
      <c r="L1182" s="23">
        <f t="shared" si="37"/>
        <v>0</v>
      </c>
    </row>
    <row r="1183" spans="4:12" x14ac:dyDescent="0.2">
      <c r="D1183" s="397">
        <f>_xlfn.XLOOKUP(C:C,Table1[for Import to Bank Register dropdown],Table1[for Pivot],0,0,1)</f>
        <v>0</v>
      </c>
      <c r="E1183" s="403"/>
      <c r="F1183" s="146">
        <f t="shared" si="36"/>
        <v>3333333</v>
      </c>
      <c r="G1183" s="375">
        <f>G1182+Bank3[[#This Row],[Money in/ (Money out)]]</f>
        <v>0</v>
      </c>
      <c r="I1183" s="376">
        <f>IF(OR(C1183="150 Directors advances", C1183="120 accounts receivable", C1183="720.2 Automobile - Insurance", C1183="720.3 Automobile - License", C1183="870.4 Rent - Insurance", C1183="870.6 Rent - Property Tax", C1183="870.7 Rent - Homeoffice", C1183="870.9 Rent - Water"),
   0,
   IF(Dashboard!$F$5="Quick",
      IF(OR(C1183="190 Automobile",C1183="200 computer hardware",C1183="210 Computer software",C1183="220 Quickbooks software",C1183="230 Office equipment",C1183="240 Office furniture"),
         E1183-(E1183/(1+Dashboard!$F$4)),
         0
      ),
      IF(C1183="750 Business promotion",
         E1183-(E1183/(1+4.793/100)),
         E1183-(E1183/(1+Dashboard!$F$4))
      )
   )
)</f>
        <v>0</v>
      </c>
      <c r="J1183" s="26">
        <f>Bank3[[#This Row],[Money in/ (Money out)]]-Bank3[[#This Row],[GST/HST]]</f>
        <v>0</v>
      </c>
      <c r="L1183" s="23">
        <f t="shared" si="37"/>
        <v>0</v>
      </c>
    </row>
    <row r="1184" spans="4:12" x14ac:dyDescent="0.2">
      <c r="D1184" s="397">
        <f>_xlfn.XLOOKUP(C:C,Table1[for Import to Bank Register dropdown],Table1[for Pivot],0,0,1)</f>
        <v>0</v>
      </c>
      <c r="E1184" s="403"/>
      <c r="F1184" s="146">
        <f t="shared" si="36"/>
        <v>3333333</v>
      </c>
      <c r="G1184" s="375">
        <f>G1183+Bank3[[#This Row],[Money in/ (Money out)]]</f>
        <v>0</v>
      </c>
      <c r="I1184" s="376">
        <f>IF(OR(C1184="150 Directors advances", C1184="120 accounts receivable", C1184="720.2 Automobile - Insurance", C1184="720.3 Automobile - License", C1184="870.4 Rent - Insurance", C1184="870.6 Rent - Property Tax", C1184="870.7 Rent - Homeoffice", C1184="870.9 Rent - Water"),
   0,
   IF(Dashboard!$F$5="Quick",
      IF(OR(C1184="190 Automobile",C1184="200 computer hardware",C1184="210 Computer software",C1184="220 Quickbooks software",C1184="230 Office equipment",C1184="240 Office furniture"),
         E1184-(E1184/(1+Dashboard!$F$4)),
         0
      ),
      IF(C1184="750 Business promotion",
         E1184-(E1184/(1+4.793/100)),
         E1184-(E1184/(1+Dashboard!$F$4))
      )
   )
)</f>
        <v>0</v>
      </c>
      <c r="J1184" s="26">
        <f>Bank3[[#This Row],[Money in/ (Money out)]]-Bank3[[#This Row],[GST/HST]]</f>
        <v>0</v>
      </c>
      <c r="L1184" s="23">
        <f t="shared" si="37"/>
        <v>0</v>
      </c>
    </row>
    <row r="1185" spans="4:12" x14ac:dyDescent="0.2">
      <c r="D1185" s="397">
        <f>_xlfn.XLOOKUP(C:C,Table1[for Import to Bank Register dropdown],Table1[for Pivot],0,0,1)</f>
        <v>0</v>
      </c>
      <c r="E1185" s="403"/>
      <c r="F1185" s="146">
        <f t="shared" si="36"/>
        <v>3333333</v>
      </c>
      <c r="G1185" s="375">
        <f>G1184+Bank3[[#This Row],[Money in/ (Money out)]]</f>
        <v>0</v>
      </c>
      <c r="I1185" s="376">
        <f>IF(OR(C1185="150 Directors advances", C1185="120 accounts receivable", C1185="720.2 Automobile - Insurance", C1185="720.3 Automobile - License", C1185="870.4 Rent - Insurance", C1185="870.6 Rent - Property Tax", C1185="870.7 Rent - Homeoffice", C1185="870.9 Rent - Water"),
   0,
   IF(Dashboard!$F$5="Quick",
      IF(OR(C1185="190 Automobile",C1185="200 computer hardware",C1185="210 Computer software",C1185="220 Quickbooks software",C1185="230 Office equipment",C1185="240 Office furniture"),
         E1185-(E1185/(1+Dashboard!$F$4)),
         0
      ),
      IF(C1185="750 Business promotion",
         E1185-(E1185/(1+4.793/100)),
         E1185-(E1185/(1+Dashboard!$F$4))
      )
   )
)</f>
        <v>0</v>
      </c>
      <c r="J1185" s="26">
        <f>Bank3[[#This Row],[Money in/ (Money out)]]-Bank3[[#This Row],[GST/HST]]</f>
        <v>0</v>
      </c>
      <c r="L1185" s="23">
        <f t="shared" si="37"/>
        <v>0</v>
      </c>
    </row>
    <row r="1186" spans="4:12" x14ac:dyDescent="0.2">
      <c r="D1186" s="397">
        <f>_xlfn.XLOOKUP(C:C,Table1[for Import to Bank Register dropdown],Table1[for Pivot],0,0,1)</f>
        <v>0</v>
      </c>
      <c r="E1186" s="403"/>
      <c r="F1186" s="146">
        <f t="shared" si="36"/>
        <v>3333333</v>
      </c>
      <c r="G1186" s="375">
        <f>G1185+Bank3[[#This Row],[Money in/ (Money out)]]</f>
        <v>0</v>
      </c>
      <c r="I1186" s="376">
        <f>IF(OR(C1186="150 Directors advances", C1186="120 accounts receivable", C1186="720.2 Automobile - Insurance", C1186="720.3 Automobile - License", C1186="870.4 Rent - Insurance", C1186="870.6 Rent - Property Tax", C1186="870.7 Rent - Homeoffice", C1186="870.9 Rent - Water"),
   0,
   IF(Dashboard!$F$5="Quick",
      IF(OR(C1186="190 Automobile",C1186="200 computer hardware",C1186="210 Computer software",C1186="220 Quickbooks software",C1186="230 Office equipment",C1186="240 Office furniture"),
         E1186-(E1186/(1+Dashboard!$F$4)),
         0
      ),
      IF(C1186="750 Business promotion",
         E1186-(E1186/(1+4.793/100)),
         E1186-(E1186/(1+Dashboard!$F$4))
      )
   )
)</f>
        <v>0</v>
      </c>
      <c r="J1186" s="26">
        <f>Bank3[[#This Row],[Money in/ (Money out)]]-Bank3[[#This Row],[GST/HST]]</f>
        <v>0</v>
      </c>
      <c r="L1186" s="23">
        <f t="shared" si="37"/>
        <v>0</v>
      </c>
    </row>
    <row r="1187" spans="4:12" x14ac:dyDescent="0.2">
      <c r="D1187" s="397">
        <f>_xlfn.XLOOKUP(C:C,Table1[for Import to Bank Register dropdown],Table1[for Pivot],0,0,1)</f>
        <v>0</v>
      </c>
      <c r="E1187" s="403"/>
      <c r="F1187" s="146">
        <f t="shared" si="36"/>
        <v>3333333</v>
      </c>
      <c r="G1187" s="375">
        <f>G1186+Bank3[[#This Row],[Money in/ (Money out)]]</f>
        <v>0</v>
      </c>
      <c r="I1187" s="376">
        <f>IF(OR(C1187="150 Directors advances", C1187="120 accounts receivable", C1187="720.2 Automobile - Insurance", C1187="720.3 Automobile - License", C1187="870.4 Rent - Insurance", C1187="870.6 Rent - Property Tax", C1187="870.7 Rent - Homeoffice", C1187="870.9 Rent - Water"),
   0,
   IF(Dashboard!$F$5="Quick",
      IF(OR(C1187="190 Automobile",C1187="200 computer hardware",C1187="210 Computer software",C1187="220 Quickbooks software",C1187="230 Office equipment",C1187="240 Office furniture"),
         E1187-(E1187/(1+Dashboard!$F$4)),
         0
      ),
      IF(C1187="750 Business promotion",
         E1187-(E1187/(1+4.793/100)),
         E1187-(E1187/(1+Dashboard!$F$4))
      )
   )
)</f>
        <v>0</v>
      </c>
      <c r="J1187" s="26">
        <f>Bank3[[#This Row],[Money in/ (Money out)]]-Bank3[[#This Row],[GST/HST]]</f>
        <v>0</v>
      </c>
      <c r="L1187" s="23">
        <f t="shared" si="37"/>
        <v>0</v>
      </c>
    </row>
    <row r="1188" spans="4:12" x14ac:dyDescent="0.2">
      <c r="D1188" s="397">
        <f>_xlfn.XLOOKUP(C:C,Table1[for Import to Bank Register dropdown],Table1[for Pivot],0,0,1)</f>
        <v>0</v>
      </c>
      <c r="E1188" s="403"/>
      <c r="F1188" s="146">
        <f t="shared" si="36"/>
        <v>3333333</v>
      </c>
      <c r="G1188" s="375">
        <f>G1187+Bank3[[#This Row],[Money in/ (Money out)]]</f>
        <v>0</v>
      </c>
      <c r="I1188" s="376">
        <f>IF(OR(C1188="150 Directors advances", C1188="120 accounts receivable", C1188="720.2 Automobile - Insurance", C1188="720.3 Automobile - License", C1188="870.4 Rent - Insurance", C1188="870.6 Rent - Property Tax", C1188="870.7 Rent - Homeoffice", C1188="870.9 Rent - Water"),
   0,
   IF(Dashboard!$F$5="Quick",
      IF(OR(C1188="190 Automobile",C1188="200 computer hardware",C1188="210 Computer software",C1188="220 Quickbooks software",C1188="230 Office equipment",C1188="240 Office furniture"),
         E1188-(E1188/(1+Dashboard!$F$4)),
         0
      ),
      IF(C1188="750 Business promotion",
         E1188-(E1188/(1+4.793/100)),
         E1188-(E1188/(1+Dashboard!$F$4))
      )
   )
)</f>
        <v>0</v>
      </c>
      <c r="J1188" s="26">
        <f>Bank3[[#This Row],[Money in/ (Money out)]]-Bank3[[#This Row],[GST/HST]]</f>
        <v>0</v>
      </c>
      <c r="L1188" s="23">
        <f t="shared" si="37"/>
        <v>0</v>
      </c>
    </row>
    <row r="1189" spans="4:12" x14ac:dyDescent="0.2">
      <c r="D1189" s="397">
        <f>_xlfn.XLOOKUP(C:C,Table1[for Import to Bank Register dropdown],Table1[for Pivot],0,0,1)</f>
        <v>0</v>
      </c>
      <c r="E1189" s="403"/>
      <c r="F1189" s="146">
        <f t="shared" si="36"/>
        <v>3333333</v>
      </c>
      <c r="G1189" s="375">
        <f>G1188+Bank3[[#This Row],[Money in/ (Money out)]]</f>
        <v>0</v>
      </c>
      <c r="I1189" s="376">
        <f>IF(OR(C1189="150 Directors advances", C1189="120 accounts receivable", C1189="720.2 Automobile - Insurance", C1189="720.3 Automobile - License", C1189="870.4 Rent - Insurance", C1189="870.6 Rent - Property Tax", C1189="870.7 Rent - Homeoffice", C1189="870.9 Rent - Water"),
   0,
   IF(Dashboard!$F$5="Quick",
      IF(OR(C1189="190 Automobile",C1189="200 computer hardware",C1189="210 Computer software",C1189="220 Quickbooks software",C1189="230 Office equipment",C1189="240 Office furniture"),
         E1189-(E1189/(1+Dashboard!$F$4)),
         0
      ),
      IF(C1189="750 Business promotion",
         E1189-(E1189/(1+4.793/100)),
         E1189-(E1189/(1+Dashboard!$F$4))
      )
   )
)</f>
        <v>0</v>
      </c>
      <c r="J1189" s="26">
        <f>Bank3[[#This Row],[Money in/ (Money out)]]-Bank3[[#This Row],[GST/HST]]</f>
        <v>0</v>
      </c>
      <c r="L1189" s="23">
        <f t="shared" si="37"/>
        <v>0</v>
      </c>
    </row>
    <row r="1190" spans="4:12" x14ac:dyDescent="0.2">
      <c r="D1190" s="397">
        <f>_xlfn.XLOOKUP(C:C,Table1[for Import to Bank Register dropdown],Table1[for Pivot],0,0,1)</f>
        <v>0</v>
      </c>
      <c r="E1190" s="403"/>
      <c r="F1190" s="146">
        <f t="shared" si="36"/>
        <v>3333333</v>
      </c>
      <c r="G1190" s="375">
        <f>G1189+Bank3[[#This Row],[Money in/ (Money out)]]</f>
        <v>0</v>
      </c>
      <c r="I1190" s="376">
        <f>IF(OR(C1190="150 Directors advances", C1190="120 accounts receivable", C1190="720.2 Automobile - Insurance", C1190="720.3 Automobile - License", C1190="870.4 Rent - Insurance", C1190="870.6 Rent - Property Tax", C1190="870.7 Rent - Homeoffice", C1190="870.9 Rent - Water"),
   0,
   IF(Dashboard!$F$5="Quick",
      IF(OR(C1190="190 Automobile",C1190="200 computer hardware",C1190="210 Computer software",C1190="220 Quickbooks software",C1190="230 Office equipment",C1190="240 Office furniture"),
         E1190-(E1190/(1+Dashboard!$F$4)),
         0
      ),
      IF(C1190="750 Business promotion",
         E1190-(E1190/(1+4.793/100)),
         E1190-(E1190/(1+Dashboard!$F$4))
      )
   )
)</f>
        <v>0</v>
      </c>
      <c r="J1190" s="26">
        <f>Bank3[[#This Row],[Money in/ (Money out)]]-Bank3[[#This Row],[GST/HST]]</f>
        <v>0</v>
      </c>
      <c r="L1190" s="23">
        <f t="shared" si="37"/>
        <v>0</v>
      </c>
    </row>
    <row r="1191" spans="4:12" x14ac:dyDescent="0.2">
      <c r="D1191" s="397">
        <f>_xlfn.XLOOKUP(C:C,Table1[for Import to Bank Register dropdown],Table1[for Pivot],0,0,1)</f>
        <v>0</v>
      </c>
      <c r="E1191" s="403"/>
      <c r="F1191" s="146">
        <f t="shared" si="36"/>
        <v>3333333</v>
      </c>
      <c r="G1191" s="375">
        <f>G1190+Bank3[[#This Row],[Money in/ (Money out)]]</f>
        <v>0</v>
      </c>
      <c r="I1191" s="376">
        <f>IF(OR(C1191="150 Directors advances", C1191="120 accounts receivable", C1191="720.2 Automobile - Insurance", C1191="720.3 Automobile - License", C1191="870.4 Rent - Insurance", C1191="870.6 Rent - Property Tax", C1191="870.7 Rent - Homeoffice", C1191="870.9 Rent - Water"),
   0,
   IF(Dashboard!$F$5="Quick",
      IF(OR(C1191="190 Automobile",C1191="200 computer hardware",C1191="210 Computer software",C1191="220 Quickbooks software",C1191="230 Office equipment",C1191="240 Office furniture"),
         E1191-(E1191/(1+Dashboard!$F$4)),
         0
      ),
      IF(C1191="750 Business promotion",
         E1191-(E1191/(1+4.793/100)),
         E1191-(E1191/(1+Dashboard!$F$4))
      )
   )
)</f>
        <v>0</v>
      </c>
      <c r="J1191" s="26">
        <f>Bank3[[#This Row],[Money in/ (Money out)]]-Bank3[[#This Row],[GST/HST]]</f>
        <v>0</v>
      </c>
      <c r="L1191" s="23">
        <f t="shared" si="37"/>
        <v>0</v>
      </c>
    </row>
    <row r="1192" spans="4:12" x14ac:dyDescent="0.2">
      <c r="D1192" s="397">
        <f>_xlfn.XLOOKUP(C:C,Table1[for Import to Bank Register dropdown],Table1[for Pivot],0,0,1)</f>
        <v>0</v>
      </c>
      <c r="E1192" s="403"/>
      <c r="F1192" s="146">
        <f t="shared" si="36"/>
        <v>3333333</v>
      </c>
      <c r="G1192" s="375">
        <f>G1191+Bank3[[#This Row],[Money in/ (Money out)]]</f>
        <v>0</v>
      </c>
      <c r="I1192" s="376">
        <f>IF(OR(C1192="150 Directors advances", C1192="120 accounts receivable", C1192="720.2 Automobile - Insurance", C1192="720.3 Automobile - License", C1192="870.4 Rent - Insurance", C1192="870.6 Rent - Property Tax", C1192="870.7 Rent - Homeoffice", C1192="870.9 Rent - Water"),
   0,
   IF(Dashboard!$F$5="Quick",
      IF(OR(C1192="190 Automobile",C1192="200 computer hardware",C1192="210 Computer software",C1192="220 Quickbooks software",C1192="230 Office equipment",C1192="240 Office furniture"),
         E1192-(E1192/(1+Dashboard!$F$4)),
         0
      ),
      IF(C1192="750 Business promotion",
         E1192-(E1192/(1+4.793/100)),
         E1192-(E1192/(1+Dashboard!$F$4))
      )
   )
)</f>
        <v>0</v>
      </c>
      <c r="J1192" s="26">
        <f>Bank3[[#This Row],[Money in/ (Money out)]]-Bank3[[#This Row],[GST/HST]]</f>
        <v>0</v>
      </c>
      <c r="L1192" s="23">
        <f t="shared" si="37"/>
        <v>0</v>
      </c>
    </row>
    <row r="1193" spans="4:12" x14ac:dyDescent="0.2">
      <c r="D1193" s="397">
        <f>_xlfn.XLOOKUP(C:C,Table1[for Import to Bank Register dropdown],Table1[for Pivot],0,0,1)</f>
        <v>0</v>
      </c>
      <c r="E1193" s="403"/>
      <c r="F1193" s="146">
        <f t="shared" si="36"/>
        <v>3333333</v>
      </c>
      <c r="G1193" s="375">
        <f>G1192+Bank3[[#This Row],[Money in/ (Money out)]]</f>
        <v>0</v>
      </c>
      <c r="I1193" s="376">
        <f>IF(OR(C1193="150 Directors advances", C1193="120 accounts receivable", C1193="720.2 Automobile - Insurance", C1193="720.3 Automobile - License", C1193="870.4 Rent - Insurance", C1193="870.6 Rent - Property Tax", C1193="870.7 Rent - Homeoffice", C1193="870.9 Rent - Water"),
   0,
   IF(Dashboard!$F$5="Quick",
      IF(OR(C1193="190 Automobile",C1193="200 computer hardware",C1193="210 Computer software",C1193="220 Quickbooks software",C1193="230 Office equipment",C1193="240 Office furniture"),
         E1193-(E1193/(1+Dashboard!$F$4)),
         0
      ),
      IF(C1193="750 Business promotion",
         E1193-(E1193/(1+4.793/100)),
         E1193-(E1193/(1+Dashboard!$F$4))
      )
   )
)</f>
        <v>0</v>
      </c>
      <c r="J1193" s="26">
        <f>Bank3[[#This Row],[Money in/ (Money out)]]-Bank3[[#This Row],[GST/HST]]</f>
        <v>0</v>
      </c>
      <c r="L1193" s="23">
        <f t="shared" si="37"/>
        <v>0</v>
      </c>
    </row>
    <row r="1194" spans="4:12" x14ac:dyDescent="0.2">
      <c r="D1194" s="397">
        <f>_xlfn.XLOOKUP(C:C,Table1[for Import to Bank Register dropdown],Table1[for Pivot],0,0,1)</f>
        <v>0</v>
      </c>
      <c r="E1194" s="403"/>
      <c r="F1194" s="146">
        <f t="shared" si="36"/>
        <v>3333333</v>
      </c>
      <c r="G1194" s="375">
        <f>G1193+Bank3[[#This Row],[Money in/ (Money out)]]</f>
        <v>0</v>
      </c>
      <c r="I1194" s="376">
        <f>IF(OR(C1194="150 Directors advances", C1194="120 accounts receivable", C1194="720.2 Automobile - Insurance", C1194="720.3 Automobile - License", C1194="870.4 Rent - Insurance", C1194="870.6 Rent - Property Tax", C1194="870.7 Rent - Homeoffice", C1194="870.9 Rent - Water"),
   0,
   IF(Dashboard!$F$5="Quick",
      IF(OR(C1194="190 Automobile",C1194="200 computer hardware",C1194="210 Computer software",C1194="220 Quickbooks software",C1194="230 Office equipment",C1194="240 Office furniture"),
         E1194-(E1194/(1+Dashboard!$F$4)),
         0
      ),
      IF(C1194="750 Business promotion",
         E1194-(E1194/(1+4.793/100)),
         E1194-(E1194/(1+Dashboard!$F$4))
      )
   )
)</f>
        <v>0</v>
      </c>
      <c r="J1194" s="26">
        <f>Bank3[[#This Row],[Money in/ (Money out)]]-Bank3[[#This Row],[GST/HST]]</f>
        <v>0</v>
      </c>
      <c r="L1194" s="23">
        <f t="shared" si="37"/>
        <v>0</v>
      </c>
    </row>
    <row r="1195" spans="4:12" x14ac:dyDescent="0.2">
      <c r="D1195" s="397">
        <f>_xlfn.XLOOKUP(C:C,Table1[for Import to Bank Register dropdown],Table1[for Pivot],0,0,1)</f>
        <v>0</v>
      </c>
      <c r="E1195" s="403"/>
      <c r="F1195" s="146">
        <f t="shared" si="36"/>
        <v>3333333</v>
      </c>
      <c r="G1195" s="375">
        <f>G1194+Bank3[[#This Row],[Money in/ (Money out)]]</f>
        <v>0</v>
      </c>
      <c r="I1195" s="376">
        <f>IF(OR(C1195="150 Directors advances", C1195="120 accounts receivable", C1195="720.2 Automobile - Insurance", C1195="720.3 Automobile - License", C1195="870.4 Rent - Insurance", C1195="870.6 Rent - Property Tax", C1195="870.7 Rent - Homeoffice", C1195="870.9 Rent - Water"),
   0,
   IF(Dashboard!$F$5="Quick",
      IF(OR(C1195="190 Automobile",C1195="200 computer hardware",C1195="210 Computer software",C1195="220 Quickbooks software",C1195="230 Office equipment",C1195="240 Office furniture"),
         E1195-(E1195/(1+Dashboard!$F$4)),
         0
      ),
      IF(C1195="750 Business promotion",
         E1195-(E1195/(1+4.793/100)),
         E1195-(E1195/(1+Dashboard!$F$4))
      )
   )
)</f>
        <v>0</v>
      </c>
      <c r="J1195" s="26">
        <f>Bank3[[#This Row],[Money in/ (Money out)]]-Bank3[[#This Row],[GST/HST]]</f>
        <v>0</v>
      </c>
      <c r="L1195" s="23">
        <f t="shared" si="37"/>
        <v>0</v>
      </c>
    </row>
    <row r="1196" spans="4:12" x14ac:dyDescent="0.2">
      <c r="D1196" s="397">
        <f>_xlfn.XLOOKUP(C:C,Table1[for Import to Bank Register dropdown],Table1[for Pivot],0,0,1)</f>
        <v>0</v>
      </c>
      <c r="E1196" s="403"/>
      <c r="F1196" s="146">
        <f t="shared" si="36"/>
        <v>3333333</v>
      </c>
      <c r="G1196" s="375">
        <f>G1195+Bank3[[#This Row],[Money in/ (Money out)]]</f>
        <v>0</v>
      </c>
      <c r="I1196" s="376">
        <f>IF(OR(C1196="150 Directors advances", C1196="120 accounts receivable", C1196="720.2 Automobile - Insurance", C1196="720.3 Automobile - License", C1196="870.4 Rent - Insurance", C1196="870.6 Rent - Property Tax", C1196="870.7 Rent - Homeoffice", C1196="870.9 Rent - Water"),
   0,
   IF(Dashboard!$F$5="Quick",
      IF(OR(C1196="190 Automobile",C1196="200 computer hardware",C1196="210 Computer software",C1196="220 Quickbooks software",C1196="230 Office equipment",C1196="240 Office furniture"),
         E1196-(E1196/(1+Dashboard!$F$4)),
         0
      ),
      IF(C1196="750 Business promotion",
         E1196-(E1196/(1+4.793/100)),
         E1196-(E1196/(1+Dashboard!$F$4))
      )
   )
)</f>
        <v>0</v>
      </c>
      <c r="J1196" s="26">
        <f>Bank3[[#This Row],[Money in/ (Money out)]]-Bank3[[#This Row],[GST/HST]]</f>
        <v>0</v>
      </c>
      <c r="L1196" s="23">
        <f t="shared" si="37"/>
        <v>0</v>
      </c>
    </row>
    <row r="1197" spans="4:12" x14ac:dyDescent="0.2">
      <c r="D1197" s="397">
        <f>_xlfn.XLOOKUP(C:C,Table1[for Import to Bank Register dropdown],Table1[for Pivot],0,0,1)</f>
        <v>0</v>
      </c>
      <c r="E1197" s="403"/>
      <c r="F1197" s="146">
        <f t="shared" si="36"/>
        <v>3333333</v>
      </c>
      <c r="G1197" s="375">
        <f>G1196+Bank3[[#This Row],[Money in/ (Money out)]]</f>
        <v>0</v>
      </c>
      <c r="I1197" s="376">
        <f>IF(OR(C1197="150 Directors advances", C1197="120 accounts receivable", C1197="720.2 Automobile - Insurance", C1197="720.3 Automobile - License", C1197="870.4 Rent - Insurance", C1197="870.6 Rent - Property Tax", C1197="870.7 Rent - Homeoffice", C1197="870.9 Rent - Water"),
   0,
   IF(Dashboard!$F$5="Quick",
      IF(OR(C1197="190 Automobile",C1197="200 computer hardware",C1197="210 Computer software",C1197="220 Quickbooks software",C1197="230 Office equipment",C1197="240 Office furniture"),
         E1197-(E1197/(1+Dashboard!$F$4)),
         0
      ),
      IF(C1197="750 Business promotion",
         E1197-(E1197/(1+4.793/100)),
         E1197-(E1197/(1+Dashboard!$F$4))
      )
   )
)</f>
        <v>0</v>
      </c>
      <c r="J1197" s="26">
        <f>Bank3[[#This Row],[Money in/ (Money out)]]-Bank3[[#This Row],[GST/HST]]</f>
        <v>0</v>
      </c>
      <c r="L1197" s="23">
        <f t="shared" si="37"/>
        <v>0</v>
      </c>
    </row>
    <row r="1198" spans="4:12" x14ac:dyDescent="0.2">
      <c r="D1198" s="397">
        <f>_xlfn.XLOOKUP(C:C,Table1[for Import to Bank Register dropdown],Table1[for Pivot],0,0,1)</f>
        <v>0</v>
      </c>
      <c r="E1198" s="403"/>
      <c r="F1198" s="146">
        <f t="shared" si="36"/>
        <v>3333333</v>
      </c>
      <c r="G1198" s="375">
        <f>G1197+Bank3[[#This Row],[Money in/ (Money out)]]</f>
        <v>0</v>
      </c>
      <c r="I1198" s="376">
        <f>IF(OR(C1198="150 Directors advances", C1198="120 accounts receivable", C1198="720.2 Automobile - Insurance", C1198="720.3 Automobile - License", C1198="870.4 Rent - Insurance", C1198="870.6 Rent - Property Tax", C1198="870.7 Rent - Homeoffice", C1198="870.9 Rent - Water"),
   0,
   IF(Dashboard!$F$5="Quick",
      IF(OR(C1198="190 Automobile",C1198="200 computer hardware",C1198="210 Computer software",C1198="220 Quickbooks software",C1198="230 Office equipment",C1198="240 Office furniture"),
         E1198-(E1198/(1+Dashboard!$F$4)),
         0
      ),
      IF(C1198="750 Business promotion",
         E1198-(E1198/(1+4.793/100)),
         E1198-(E1198/(1+Dashboard!$F$4))
      )
   )
)</f>
        <v>0</v>
      </c>
      <c r="J1198" s="26">
        <f>Bank3[[#This Row],[Money in/ (Money out)]]-Bank3[[#This Row],[GST/HST]]</f>
        <v>0</v>
      </c>
      <c r="L1198" s="23">
        <f t="shared" si="37"/>
        <v>0</v>
      </c>
    </row>
    <row r="1199" spans="4:12" x14ac:dyDescent="0.2">
      <c r="D1199" s="397">
        <f>_xlfn.XLOOKUP(C:C,Table1[for Import to Bank Register dropdown],Table1[for Pivot],0,0,1)</f>
        <v>0</v>
      </c>
      <c r="E1199" s="403"/>
      <c r="F1199" s="146">
        <f t="shared" si="36"/>
        <v>3333333</v>
      </c>
      <c r="G1199" s="375">
        <f>G1198+Bank3[[#This Row],[Money in/ (Money out)]]</f>
        <v>0</v>
      </c>
      <c r="I1199" s="376">
        <f>IF(OR(C1199="150 Directors advances", C1199="120 accounts receivable", C1199="720.2 Automobile - Insurance", C1199="720.3 Automobile - License", C1199="870.4 Rent - Insurance", C1199="870.6 Rent - Property Tax", C1199="870.7 Rent - Homeoffice", C1199="870.9 Rent - Water"),
   0,
   IF(Dashboard!$F$5="Quick",
      IF(OR(C1199="190 Automobile",C1199="200 computer hardware",C1199="210 Computer software",C1199="220 Quickbooks software",C1199="230 Office equipment",C1199="240 Office furniture"),
         E1199-(E1199/(1+Dashboard!$F$4)),
         0
      ),
      IF(C1199="750 Business promotion",
         E1199-(E1199/(1+4.793/100)),
         E1199-(E1199/(1+Dashboard!$F$4))
      )
   )
)</f>
        <v>0</v>
      </c>
      <c r="J1199" s="26">
        <f>Bank3[[#This Row],[Money in/ (Money out)]]-Bank3[[#This Row],[GST/HST]]</f>
        <v>0</v>
      </c>
      <c r="L1199" s="23">
        <f t="shared" si="37"/>
        <v>0</v>
      </c>
    </row>
    <row r="1200" spans="4:12" x14ac:dyDescent="0.2">
      <c r="D1200" s="397">
        <f>_xlfn.XLOOKUP(C:C,Table1[for Import to Bank Register dropdown],Table1[for Pivot],0,0,1)</f>
        <v>0</v>
      </c>
      <c r="E1200" s="403"/>
      <c r="F1200" s="146">
        <f t="shared" si="36"/>
        <v>3333333</v>
      </c>
      <c r="G1200" s="375">
        <f>G1199+Bank3[[#This Row],[Money in/ (Money out)]]</f>
        <v>0</v>
      </c>
      <c r="I1200" s="376">
        <f>IF(OR(C1200="150 Directors advances", C1200="120 accounts receivable", C1200="720.2 Automobile - Insurance", C1200="720.3 Automobile - License", C1200="870.4 Rent - Insurance", C1200="870.6 Rent - Property Tax", C1200="870.7 Rent - Homeoffice", C1200="870.9 Rent - Water"),
   0,
   IF(Dashboard!$F$5="Quick",
      IF(OR(C1200="190 Automobile",C1200="200 computer hardware",C1200="210 Computer software",C1200="220 Quickbooks software",C1200="230 Office equipment",C1200="240 Office furniture"),
         E1200-(E1200/(1+Dashboard!$F$4)),
         0
      ),
      IF(C1200="750 Business promotion",
         E1200-(E1200/(1+4.793/100)),
         E1200-(E1200/(1+Dashboard!$F$4))
      )
   )
)</f>
        <v>0</v>
      </c>
      <c r="J1200" s="26">
        <f>Bank3[[#This Row],[Money in/ (Money out)]]-Bank3[[#This Row],[GST/HST]]</f>
        <v>0</v>
      </c>
      <c r="L1200" s="23">
        <f t="shared" si="37"/>
        <v>0</v>
      </c>
    </row>
    <row r="1201" spans="4:12" x14ac:dyDescent="0.2">
      <c r="D1201" s="397">
        <f>_xlfn.XLOOKUP(C:C,Table1[for Import to Bank Register dropdown],Table1[for Pivot],0,0,1)</f>
        <v>0</v>
      </c>
      <c r="E1201" s="403"/>
      <c r="F1201" s="146">
        <f t="shared" si="36"/>
        <v>3333333</v>
      </c>
      <c r="G1201" s="375">
        <f>G1200+Bank3[[#This Row],[Money in/ (Money out)]]</f>
        <v>0</v>
      </c>
      <c r="I1201" s="376">
        <f>IF(OR(C1201="150 Directors advances", C1201="120 accounts receivable", C1201="720.2 Automobile - Insurance", C1201="720.3 Automobile - License", C1201="870.4 Rent - Insurance", C1201="870.6 Rent - Property Tax", C1201="870.7 Rent - Homeoffice", C1201="870.9 Rent - Water"),
   0,
   IF(Dashboard!$F$5="Quick",
      IF(OR(C1201="190 Automobile",C1201="200 computer hardware",C1201="210 Computer software",C1201="220 Quickbooks software",C1201="230 Office equipment",C1201="240 Office furniture"),
         E1201-(E1201/(1+Dashboard!$F$4)),
         0
      ),
      IF(C1201="750 Business promotion",
         E1201-(E1201/(1+4.793/100)),
         E1201-(E1201/(1+Dashboard!$F$4))
      )
   )
)</f>
        <v>0</v>
      </c>
      <c r="J1201" s="26">
        <f>Bank3[[#This Row],[Money in/ (Money out)]]-Bank3[[#This Row],[GST/HST]]</f>
        <v>0</v>
      </c>
      <c r="L1201" s="23">
        <f t="shared" si="37"/>
        <v>0</v>
      </c>
    </row>
    <row r="1202" spans="4:12" x14ac:dyDescent="0.2">
      <c r="D1202" s="397">
        <f>_xlfn.XLOOKUP(C:C,Table1[for Import to Bank Register dropdown],Table1[for Pivot],0,0,1)</f>
        <v>0</v>
      </c>
      <c r="E1202" s="403"/>
      <c r="F1202" s="146">
        <f t="shared" si="36"/>
        <v>3333333</v>
      </c>
      <c r="G1202" s="375">
        <f>G1201+Bank3[[#This Row],[Money in/ (Money out)]]</f>
        <v>0</v>
      </c>
      <c r="I1202" s="376">
        <f>IF(OR(C1202="150 Directors advances", C1202="120 accounts receivable", C1202="720.2 Automobile - Insurance", C1202="720.3 Automobile - License", C1202="870.4 Rent - Insurance", C1202="870.6 Rent - Property Tax", C1202="870.7 Rent - Homeoffice", C1202="870.9 Rent - Water"),
   0,
   IF(Dashboard!$F$5="Quick",
      IF(OR(C1202="190 Automobile",C1202="200 computer hardware",C1202="210 Computer software",C1202="220 Quickbooks software",C1202="230 Office equipment",C1202="240 Office furniture"),
         E1202-(E1202/(1+Dashboard!$F$4)),
         0
      ),
      IF(C1202="750 Business promotion",
         E1202-(E1202/(1+4.793/100)),
         E1202-(E1202/(1+Dashboard!$F$4))
      )
   )
)</f>
        <v>0</v>
      </c>
      <c r="J1202" s="26">
        <f>Bank3[[#This Row],[Money in/ (Money out)]]-Bank3[[#This Row],[GST/HST]]</f>
        <v>0</v>
      </c>
      <c r="L1202" s="23">
        <f t="shared" si="37"/>
        <v>0</v>
      </c>
    </row>
    <row r="1203" spans="4:12" x14ac:dyDescent="0.2">
      <c r="D1203" s="397">
        <f>_xlfn.XLOOKUP(C:C,Table1[for Import to Bank Register dropdown],Table1[for Pivot],0,0,1)</f>
        <v>0</v>
      </c>
      <c r="E1203" s="403"/>
      <c r="F1203" s="146">
        <f t="shared" si="36"/>
        <v>3333333</v>
      </c>
      <c r="G1203" s="375">
        <f>G1202+Bank3[[#This Row],[Money in/ (Money out)]]</f>
        <v>0</v>
      </c>
      <c r="I1203" s="376">
        <f>IF(OR(C1203="150 Directors advances", C1203="120 accounts receivable", C1203="720.2 Automobile - Insurance", C1203="720.3 Automobile - License", C1203="870.4 Rent - Insurance", C1203="870.6 Rent - Property Tax", C1203="870.7 Rent - Homeoffice", C1203="870.9 Rent - Water"),
   0,
   IF(Dashboard!$F$5="Quick",
      IF(OR(C1203="190 Automobile",C1203="200 computer hardware",C1203="210 Computer software",C1203="220 Quickbooks software",C1203="230 Office equipment",C1203="240 Office furniture"),
         E1203-(E1203/(1+Dashboard!$F$4)),
         0
      ),
      IF(C1203="750 Business promotion",
         E1203-(E1203/(1+4.793/100)),
         E1203-(E1203/(1+Dashboard!$F$4))
      )
   )
)</f>
        <v>0</v>
      </c>
      <c r="J1203" s="26">
        <f>Bank3[[#This Row],[Money in/ (Money out)]]-Bank3[[#This Row],[GST/HST]]</f>
        <v>0</v>
      </c>
      <c r="L1203" s="23">
        <f t="shared" si="37"/>
        <v>0</v>
      </c>
    </row>
    <row r="1204" spans="4:12" x14ac:dyDescent="0.2">
      <c r="D1204" s="397">
        <f>_xlfn.XLOOKUP(C:C,Table1[for Import to Bank Register dropdown],Table1[for Pivot],0,0,1)</f>
        <v>0</v>
      </c>
      <c r="E1204" s="403"/>
      <c r="F1204" s="146">
        <f t="shared" si="36"/>
        <v>3333333</v>
      </c>
      <c r="G1204" s="375">
        <f>G1203+Bank3[[#This Row],[Money in/ (Money out)]]</f>
        <v>0</v>
      </c>
      <c r="I1204" s="376">
        <f>IF(OR(C1204="150 Directors advances", C1204="120 accounts receivable", C1204="720.2 Automobile - Insurance", C1204="720.3 Automobile - License", C1204="870.4 Rent - Insurance", C1204="870.6 Rent - Property Tax", C1204="870.7 Rent - Homeoffice", C1204="870.9 Rent - Water"),
   0,
   IF(Dashboard!$F$5="Quick",
      IF(OR(C1204="190 Automobile",C1204="200 computer hardware",C1204="210 Computer software",C1204="220 Quickbooks software",C1204="230 Office equipment",C1204="240 Office furniture"),
         E1204-(E1204/(1+Dashboard!$F$4)),
         0
      ),
      IF(C1204="750 Business promotion",
         E1204-(E1204/(1+4.793/100)),
         E1204-(E1204/(1+Dashboard!$F$4))
      )
   )
)</f>
        <v>0</v>
      </c>
      <c r="J1204" s="26">
        <f>Bank3[[#This Row],[Money in/ (Money out)]]-Bank3[[#This Row],[GST/HST]]</f>
        <v>0</v>
      </c>
      <c r="L1204" s="23">
        <f t="shared" si="37"/>
        <v>0</v>
      </c>
    </row>
    <row r="1205" spans="4:12" x14ac:dyDescent="0.2">
      <c r="D1205" s="397">
        <f>_xlfn.XLOOKUP(C:C,Table1[for Import to Bank Register dropdown],Table1[for Pivot],0,0,1)</f>
        <v>0</v>
      </c>
      <c r="E1205" s="403"/>
      <c r="F1205" s="146">
        <f t="shared" si="36"/>
        <v>3333333</v>
      </c>
      <c r="G1205" s="375">
        <f>G1204+Bank3[[#This Row],[Money in/ (Money out)]]</f>
        <v>0</v>
      </c>
      <c r="I1205" s="376">
        <f>IF(OR(C1205="150 Directors advances", C1205="120 accounts receivable", C1205="720.2 Automobile - Insurance", C1205="720.3 Automobile - License", C1205="870.4 Rent - Insurance", C1205="870.6 Rent - Property Tax", C1205="870.7 Rent - Homeoffice", C1205="870.9 Rent - Water"),
   0,
   IF(Dashboard!$F$5="Quick",
      IF(OR(C1205="190 Automobile",C1205="200 computer hardware",C1205="210 Computer software",C1205="220 Quickbooks software",C1205="230 Office equipment",C1205="240 Office furniture"),
         E1205-(E1205/(1+Dashboard!$F$4)),
         0
      ),
      IF(C1205="750 Business promotion",
         E1205-(E1205/(1+4.793/100)),
         E1205-(E1205/(1+Dashboard!$F$4))
      )
   )
)</f>
        <v>0</v>
      </c>
      <c r="J1205" s="26">
        <f>Bank3[[#This Row],[Money in/ (Money out)]]-Bank3[[#This Row],[GST/HST]]</f>
        <v>0</v>
      </c>
      <c r="L1205" s="23">
        <f t="shared" si="37"/>
        <v>0</v>
      </c>
    </row>
    <row r="1206" spans="4:12" x14ac:dyDescent="0.2">
      <c r="D1206" s="397">
        <f>_xlfn.XLOOKUP(C:C,Table1[for Import to Bank Register dropdown],Table1[for Pivot],0,0,1)</f>
        <v>0</v>
      </c>
      <c r="E1206" s="403"/>
      <c r="F1206" s="146">
        <f t="shared" si="36"/>
        <v>3333333</v>
      </c>
      <c r="G1206" s="375">
        <f>G1205+Bank3[[#This Row],[Money in/ (Money out)]]</f>
        <v>0</v>
      </c>
      <c r="I1206" s="376">
        <f>IF(OR(C1206="150 Directors advances", C1206="120 accounts receivable", C1206="720.2 Automobile - Insurance", C1206="720.3 Automobile - License", C1206="870.4 Rent - Insurance", C1206="870.6 Rent - Property Tax", C1206="870.7 Rent - Homeoffice", C1206="870.9 Rent - Water"),
   0,
   IF(Dashboard!$F$5="Quick",
      IF(OR(C1206="190 Automobile",C1206="200 computer hardware",C1206="210 Computer software",C1206="220 Quickbooks software",C1206="230 Office equipment",C1206="240 Office furniture"),
         E1206-(E1206/(1+Dashboard!$F$4)),
         0
      ),
      IF(C1206="750 Business promotion",
         E1206-(E1206/(1+4.793/100)),
         E1206-(E1206/(1+Dashboard!$F$4))
      )
   )
)</f>
        <v>0</v>
      </c>
      <c r="J1206" s="26">
        <f>Bank3[[#This Row],[Money in/ (Money out)]]-Bank3[[#This Row],[GST/HST]]</f>
        <v>0</v>
      </c>
      <c r="L1206" s="23">
        <f t="shared" si="37"/>
        <v>0</v>
      </c>
    </row>
    <row r="1207" spans="4:12" x14ac:dyDescent="0.2">
      <c r="D1207" s="397">
        <f>_xlfn.XLOOKUP(C:C,Table1[for Import to Bank Register dropdown],Table1[for Pivot],0,0,1)</f>
        <v>0</v>
      </c>
      <c r="E1207" s="403"/>
      <c r="F1207" s="146">
        <f t="shared" si="36"/>
        <v>3333333</v>
      </c>
      <c r="G1207" s="375">
        <f>G1206+Bank3[[#This Row],[Money in/ (Money out)]]</f>
        <v>0</v>
      </c>
      <c r="I1207" s="376">
        <f>IF(OR(C1207="150 Directors advances", C1207="120 accounts receivable", C1207="720.2 Automobile - Insurance", C1207="720.3 Automobile - License", C1207="870.4 Rent - Insurance", C1207="870.6 Rent - Property Tax", C1207="870.7 Rent - Homeoffice", C1207="870.9 Rent - Water"),
   0,
   IF(Dashboard!$F$5="Quick",
      IF(OR(C1207="190 Automobile",C1207="200 computer hardware",C1207="210 Computer software",C1207="220 Quickbooks software",C1207="230 Office equipment",C1207="240 Office furniture"),
         E1207-(E1207/(1+Dashboard!$F$4)),
         0
      ),
      IF(C1207="750 Business promotion",
         E1207-(E1207/(1+4.793/100)),
         E1207-(E1207/(1+Dashboard!$F$4))
      )
   )
)</f>
        <v>0</v>
      </c>
      <c r="J1207" s="26">
        <f>Bank3[[#This Row],[Money in/ (Money out)]]-Bank3[[#This Row],[GST/HST]]</f>
        <v>0</v>
      </c>
      <c r="L1207" s="23">
        <f t="shared" si="37"/>
        <v>0</v>
      </c>
    </row>
    <row r="1208" spans="4:12" x14ac:dyDescent="0.2">
      <c r="D1208" s="397">
        <f>_xlfn.XLOOKUP(C:C,Table1[for Import to Bank Register dropdown],Table1[for Pivot],0,0,1)</f>
        <v>0</v>
      </c>
      <c r="E1208" s="403"/>
      <c r="F1208" s="146">
        <f t="shared" si="36"/>
        <v>3333333</v>
      </c>
      <c r="G1208" s="375">
        <f>G1207+Bank3[[#This Row],[Money in/ (Money out)]]</f>
        <v>0</v>
      </c>
      <c r="I1208" s="376">
        <f>IF(OR(C1208="150 Directors advances", C1208="120 accounts receivable", C1208="720.2 Automobile - Insurance", C1208="720.3 Automobile - License", C1208="870.4 Rent - Insurance", C1208="870.6 Rent - Property Tax", C1208="870.7 Rent - Homeoffice", C1208="870.9 Rent - Water"),
   0,
   IF(Dashboard!$F$5="Quick",
      IF(OR(C1208="190 Automobile",C1208="200 computer hardware",C1208="210 Computer software",C1208="220 Quickbooks software",C1208="230 Office equipment",C1208="240 Office furniture"),
         E1208-(E1208/(1+Dashboard!$F$4)),
         0
      ),
      IF(C1208="750 Business promotion",
         E1208-(E1208/(1+4.793/100)),
         E1208-(E1208/(1+Dashboard!$F$4))
      )
   )
)</f>
        <v>0</v>
      </c>
      <c r="J1208" s="26">
        <f>Bank3[[#This Row],[Money in/ (Money out)]]-Bank3[[#This Row],[GST/HST]]</f>
        <v>0</v>
      </c>
      <c r="L1208" s="23">
        <f t="shared" si="37"/>
        <v>0</v>
      </c>
    </row>
    <row r="1209" spans="4:12" x14ac:dyDescent="0.2">
      <c r="D1209" s="397">
        <f>_xlfn.XLOOKUP(C:C,Table1[for Import to Bank Register dropdown],Table1[for Pivot],0,0,1)</f>
        <v>0</v>
      </c>
      <c r="E1209" s="403"/>
      <c r="F1209" s="146">
        <f t="shared" si="36"/>
        <v>3333333</v>
      </c>
      <c r="G1209" s="375">
        <f>G1208+Bank3[[#This Row],[Money in/ (Money out)]]</f>
        <v>0</v>
      </c>
      <c r="I1209" s="376">
        <f>IF(OR(C1209="150 Directors advances", C1209="120 accounts receivable", C1209="720.2 Automobile - Insurance", C1209="720.3 Automobile - License", C1209="870.4 Rent - Insurance", C1209="870.6 Rent - Property Tax", C1209="870.7 Rent - Homeoffice", C1209="870.9 Rent - Water"),
   0,
   IF(Dashboard!$F$5="Quick",
      IF(OR(C1209="190 Automobile",C1209="200 computer hardware",C1209="210 Computer software",C1209="220 Quickbooks software",C1209="230 Office equipment",C1209="240 Office furniture"),
         E1209-(E1209/(1+Dashboard!$F$4)),
         0
      ),
      IF(C1209="750 Business promotion",
         E1209-(E1209/(1+4.793/100)),
         E1209-(E1209/(1+Dashboard!$F$4))
      )
   )
)</f>
        <v>0</v>
      </c>
      <c r="J1209" s="26">
        <f>Bank3[[#This Row],[Money in/ (Money out)]]-Bank3[[#This Row],[GST/HST]]</f>
        <v>0</v>
      </c>
      <c r="L1209" s="23">
        <f t="shared" si="37"/>
        <v>0</v>
      </c>
    </row>
    <row r="1210" spans="4:12" x14ac:dyDescent="0.2">
      <c r="D1210" s="397">
        <f>_xlfn.XLOOKUP(C:C,Table1[for Import to Bank Register dropdown],Table1[for Pivot],0,0,1)</f>
        <v>0</v>
      </c>
      <c r="E1210" s="403"/>
      <c r="F1210" s="146">
        <f t="shared" si="36"/>
        <v>3333333</v>
      </c>
      <c r="G1210" s="375">
        <f>G1209+Bank3[[#This Row],[Money in/ (Money out)]]</f>
        <v>0</v>
      </c>
      <c r="I1210" s="376">
        <f>IF(OR(C1210="150 Directors advances", C1210="120 accounts receivable", C1210="720.2 Automobile - Insurance", C1210="720.3 Automobile - License", C1210="870.4 Rent - Insurance", C1210="870.6 Rent - Property Tax", C1210="870.7 Rent - Homeoffice", C1210="870.9 Rent - Water"),
   0,
   IF(Dashboard!$F$5="Quick",
      IF(OR(C1210="190 Automobile",C1210="200 computer hardware",C1210="210 Computer software",C1210="220 Quickbooks software",C1210="230 Office equipment",C1210="240 Office furniture"),
         E1210-(E1210/(1+Dashboard!$F$4)),
         0
      ),
      IF(C1210="750 Business promotion",
         E1210-(E1210/(1+4.793/100)),
         E1210-(E1210/(1+Dashboard!$F$4))
      )
   )
)</f>
        <v>0</v>
      </c>
      <c r="J1210" s="26">
        <f>Bank3[[#This Row],[Money in/ (Money out)]]-Bank3[[#This Row],[GST/HST]]</f>
        <v>0</v>
      </c>
      <c r="L1210" s="23">
        <f t="shared" si="37"/>
        <v>0</v>
      </c>
    </row>
    <row r="1211" spans="4:12" x14ac:dyDescent="0.2">
      <c r="D1211" s="397">
        <f>_xlfn.XLOOKUP(C:C,Table1[for Import to Bank Register dropdown],Table1[for Pivot],0,0,1)</f>
        <v>0</v>
      </c>
      <c r="E1211" s="403"/>
      <c r="F1211" s="146">
        <f t="shared" si="36"/>
        <v>3333333</v>
      </c>
      <c r="G1211" s="375">
        <f>G1210+Bank3[[#This Row],[Money in/ (Money out)]]</f>
        <v>0</v>
      </c>
      <c r="I1211" s="376">
        <f>IF(OR(C1211="150 Directors advances", C1211="120 accounts receivable", C1211="720.2 Automobile - Insurance", C1211="720.3 Automobile - License", C1211="870.4 Rent - Insurance", C1211="870.6 Rent - Property Tax", C1211="870.7 Rent - Homeoffice", C1211="870.9 Rent - Water"),
   0,
   IF(Dashboard!$F$5="Quick",
      IF(OR(C1211="190 Automobile",C1211="200 computer hardware",C1211="210 Computer software",C1211="220 Quickbooks software",C1211="230 Office equipment",C1211="240 Office furniture"),
         E1211-(E1211/(1+Dashboard!$F$4)),
         0
      ),
      IF(C1211="750 Business promotion",
         E1211-(E1211/(1+4.793/100)),
         E1211-(E1211/(1+Dashboard!$F$4))
      )
   )
)</f>
        <v>0</v>
      </c>
      <c r="J1211" s="26">
        <f>Bank3[[#This Row],[Money in/ (Money out)]]-Bank3[[#This Row],[GST/HST]]</f>
        <v>0</v>
      </c>
      <c r="L1211" s="23">
        <f t="shared" si="37"/>
        <v>0</v>
      </c>
    </row>
    <row r="1212" spans="4:12" x14ac:dyDescent="0.2">
      <c r="D1212" s="397">
        <f>_xlfn.XLOOKUP(C:C,Table1[for Import to Bank Register dropdown],Table1[for Pivot],0,0,1)</f>
        <v>0</v>
      </c>
      <c r="E1212" s="403"/>
      <c r="F1212" s="146">
        <f t="shared" si="36"/>
        <v>3333333</v>
      </c>
      <c r="G1212" s="375">
        <f>G1211+Bank3[[#This Row],[Money in/ (Money out)]]</f>
        <v>0</v>
      </c>
      <c r="I1212" s="376">
        <f>IF(OR(C1212="150 Directors advances", C1212="120 accounts receivable", C1212="720.2 Automobile - Insurance", C1212="720.3 Automobile - License", C1212="870.4 Rent - Insurance", C1212="870.6 Rent - Property Tax", C1212="870.7 Rent - Homeoffice", C1212="870.9 Rent - Water"),
   0,
   IF(Dashboard!$F$5="Quick",
      IF(OR(C1212="190 Automobile",C1212="200 computer hardware",C1212="210 Computer software",C1212="220 Quickbooks software",C1212="230 Office equipment",C1212="240 Office furniture"),
         E1212-(E1212/(1+Dashboard!$F$4)),
         0
      ),
      IF(C1212="750 Business promotion",
         E1212-(E1212/(1+4.793/100)),
         E1212-(E1212/(1+Dashboard!$F$4))
      )
   )
)</f>
        <v>0</v>
      </c>
      <c r="J1212" s="26">
        <f>Bank3[[#This Row],[Money in/ (Money out)]]-Bank3[[#This Row],[GST/HST]]</f>
        <v>0</v>
      </c>
      <c r="L1212" s="23">
        <f t="shared" si="37"/>
        <v>0</v>
      </c>
    </row>
    <row r="1213" spans="4:12" x14ac:dyDescent="0.2">
      <c r="D1213" s="397">
        <f>_xlfn.XLOOKUP(C:C,Table1[for Import to Bank Register dropdown],Table1[for Pivot],0,0,1)</f>
        <v>0</v>
      </c>
      <c r="E1213" s="403"/>
      <c r="F1213" s="146">
        <f t="shared" si="36"/>
        <v>3333333</v>
      </c>
      <c r="G1213" s="375">
        <f>G1212+Bank3[[#This Row],[Money in/ (Money out)]]</f>
        <v>0</v>
      </c>
      <c r="I1213" s="376">
        <f>IF(OR(C1213="150 Directors advances", C1213="120 accounts receivable", C1213="720.2 Automobile - Insurance", C1213="720.3 Automobile - License", C1213="870.4 Rent - Insurance", C1213="870.6 Rent - Property Tax", C1213="870.7 Rent - Homeoffice", C1213="870.9 Rent - Water"),
   0,
   IF(Dashboard!$F$5="Quick",
      IF(OR(C1213="190 Automobile",C1213="200 computer hardware",C1213="210 Computer software",C1213="220 Quickbooks software",C1213="230 Office equipment",C1213="240 Office furniture"),
         E1213-(E1213/(1+Dashboard!$F$4)),
         0
      ),
      IF(C1213="750 Business promotion",
         E1213-(E1213/(1+4.793/100)),
         E1213-(E1213/(1+Dashboard!$F$4))
      )
   )
)</f>
        <v>0</v>
      </c>
      <c r="J1213" s="26">
        <f>Bank3[[#This Row],[Money in/ (Money out)]]-Bank3[[#This Row],[GST/HST]]</f>
        <v>0</v>
      </c>
      <c r="L1213" s="23">
        <f t="shared" si="37"/>
        <v>0</v>
      </c>
    </row>
    <row r="1214" spans="4:12" x14ac:dyDescent="0.2">
      <c r="D1214" s="397">
        <f>_xlfn.XLOOKUP(C:C,Table1[for Import to Bank Register dropdown],Table1[for Pivot],0,0,1)</f>
        <v>0</v>
      </c>
      <c r="E1214" s="403"/>
      <c r="F1214" s="146">
        <f t="shared" si="36"/>
        <v>3333333</v>
      </c>
      <c r="G1214" s="375">
        <f>G1213+Bank3[[#This Row],[Money in/ (Money out)]]</f>
        <v>0</v>
      </c>
      <c r="I1214" s="376">
        <f>IF(OR(C1214="150 Directors advances", C1214="120 accounts receivable", C1214="720.2 Automobile - Insurance", C1214="720.3 Automobile - License", C1214="870.4 Rent - Insurance", C1214="870.6 Rent - Property Tax", C1214="870.7 Rent - Homeoffice", C1214="870.9 Rent - Water"),
   0,
   IF(Dashboard!$F$5="Quick",
      IF(OR(C1214="190 Automobile",C1214="200 computer hardware",C1214="210 Computer software",C1214="220 Quickbooks software",C1214="230 Office equipment",C1214="240 Office furniture"),
         E1214-(E1214/(1+Dashboard!$F$4)),
         0
      ),
      IF(C1214="750 Business promotion",
         E1214-(E1214/(1+4.793/100)),
         E1214-(E1214/(1+Dashboard!$F$4))
      )
   )
)</f>
        <v>0</v>
      </c>
      <c r="J1214" s="26">
        <f>Bank3[[#This Row],[Money in/ (Money out)]]-Bank3[[#This Row],[GST/HST]]</f>
        <v>0</v>
      </c>
      <c r="L1214" s="23">
        <f t="shared" si="37"/>
        <v>0</v>
      </c>
    </row>
    <row r="1215" spans="4:12" x14ac:dyDescent="0.2">
      <c r="D1215" s="397">
        <f>_xlfn.XLOOKUP(C:C,Table1[for Import to Bank Register dropdown],Table1[for Pivot],0,0,1)</f>
        <v>0</v>
      </c>
      <c r="E1215" s="403"/>
      <c r="F1215" s="146">
        <f t="shared" si="36"/>
        <v>3333333</v>
      </c>
      <c r="G1215" s="375">
        <f>G1214+Bank3[[#This Row],[Money in/ (Money out)]]</f>
        <v>0</v>
      </c>
      <c r="I1215" s="376">
        <f>IF(OR(C1215="150 Directors advances", C1215="120 accounts receivable", C1215="720.2 Automobile - Insurance", C1215="720.3 Automobile - License", C1215="870.4 Rent - Insurance", C1215="870.6 Rent - Property Tax", C1215="870.7 Rent - Homeoffice", C1215="870.9 Rent - Water"),
   0,
   IF(Dashboard!$F$5="Quick",
      IF(OR(C1215="190 Automobile",C1215="200 computer hardware",C1215="210 Computer software",C1215="220 Quickbooks software",C1215="230 Office equipment",C1215="240 Office furniture"),
         E1215-(E1215/(1+Dashboard!$F$4)),
         0
      ),
      IF(C1215="750 Business promotion",
         E1215-(E1215/(1+4.793/100)),
         E1215-(E1215/(1+Dashboard!$F$4))
      )
   )
)</f>
        <v>0</v>
      </c>
      <c r="J1215" s="26">
        <f>Bank3[[#This Row],[Money in/ (Money out)]]-Bank3[[#This Row],[GST/HST]]</f>
        <v>0</v>
      </c>
      <c r="L1215" s="23">
        <f t="shared" si="37"/>
        <v>0</v>
      </c>
    </row>
    <row r="1216" spans="4:12" x14ac:dyDescent="0.2">
      <c r="D1216" s="397">
        <f>_xlfn.XLOOKUP(C:C,Table1[for Import to Bank Register dropdown],Table1[for Pivot],0,0,1)</f>
        <v>0</v>
      </c>
      <c r="E1216" s="403"/>
      <c r="F1216" s="146">
        <f t="shared" si="36"/>
        <v>3333333</v>
      </c>
      <c r="G1216" s="375">
        <f>G1215+Bank3[[#This Row],[Money in/ (Money out)]]</f>
        <v>0</v>
      </c>
      <c r="I1216" s="376">
        <f>IF(OR(C1216="150 Directors advances", C1216="120 accounts receivable", C1216="720.2 Automobile - Insurance", C1216="720.3 Automobile - License", C1216="870.4 Rent - Insurance", C1216="870.6 Rent - Property Tax", C1216="870.7 Rent - Homeoffice", C1216="870.9 Rent - Water"),
   0,
   IF(Dashboard!$F$5="Quick",
      IF(OR(C1216="190 Automobile",C1216="200 computer hardware",C1216="210 Computer software",C1216="220 Quickbooks software",C1216="230 Office equipment",C1216="240 Office furniture"),
         E1216-(E1216/(1+Dashboard!$F$4)),
         0
      ),
      IF(C1216="750 Business promotion",
         E1216-(E1216/(1+4.793/100)),
         E1216-(E1216/(1+Dashboard!$F$4))
      )
   )
)</f>
        <v>0</v>
      </c>
      <c r="J1216" s="26">
        <f>Bank3[[#This Row],[Money in/ (Money out)]]-Bank3[[#This Row],[GST/HST]]</f>
        <v>0</v>
      </c>
      <c r="L1216" s="23">
        <f t="shared" si="37"/>
        <v>0</v>
      </c>
    </row>
    <row r="1217" spans="4:12" x14ac:dyDescent="0.2">
      <c r="D1217" s="397">
        <f>_xlfn.XLOOKUP(C:C,Table1[for Import to Bank Register dropdown],Table1[for Pivot],0,0,1)</f>
        <v>0</v>
      </c>
      <c r="E1217" s="403"/>
      <c r="F1217" s="146">
        <f t="shared" si="36"/>
        <v>3333333</v>
      </c>
      <c r="G1217" s="375">
        <f>G1216+Bank3[[#This Row],[Money in/ (Money out)]]</f>
        <v>0</v>
      </c>
      <c r="I1217" s="376">
        <f>IF(OR(C1217="150 Directors advances", C1217="120 accounts receivable", C1217="720.2 Automobile - Insurance", C1217="720.3 Automobile - License", C1217="870.4 Rent - Insurance", C1217="870.6 Rent - Property Tax", C1217="870.7 Rent - Homeoffice", C1217="870.9 Rent - Water"),
   0,
   IF(Dashboard!$F$5="Quick",
      IF(OR(C1217="190 Automobile",C1217="200 computer hardware",C1217="210 Computer software",C1217="220 Quickbooks software",C1217="230 Office equipment",C1217="240 Office furniture"),
         E1217-(E1217/(1+Dashboard!$F$4)),
         0
      ),
      IF(C1217="750 Business promotion",
         E1217-(E1217/(1+4.793/100)),
         E1217-(E1217/(1+Dashboard!$F$4))
      )
   )
)</f>
        <v>0</v>
      </c>
      <c r="J1217" s="26">
        <f>Bank3[[#This Row],[Money in/ (Money out)]]-Bank3[[#This Row],[GST/HST]]</f>
        <v>0</v>
      </c>
      <c r="L1217" s="23">
        <f t="shared" si="37"/>
        <v>0</v>
      </c>
    </row>
    <row r="1218" spans="4:12" x14ac:dyDescent="0.2">
      <c r="D1218" s="397">
        <f>_xlfn.XLOOKUP(C:C,Table1[for Import to Bank Register dropdown],Table1[for Pivot],0,0,1)</f>
        <v>0</v>
      </c>
      <c r="E1218" s="403"/>
      <c r="F1218" s="146">
        <f t="shared" si="36"/>
        <v>3333333</v>
      </c>
      <c r="G1218" s="375">
        <f>G1217+Bank3[[#This Row],[Money in/ (Money out)]]</f>
        <v>0</v>
      </c>
      <c r="I1218" s="376">
        <f>IF(OR(C1218="150 Directors advances", C1218="120 accounts receivable", C1218="720.2 Automobile - Insurance", C1218="720.3 Automobile - License", C1218="870.4 Rent - Insurance", C1218="870.6 Rent - Property Tax", C1218="870.7 Rent - Homeoffice", C1218="870.9 Rent - Water"),
   0,
   IF(Dashboard!$F$5="Quick",
      IF(OR(C1218="190 Automobile",C1218="200 computer hardware",C1218="210 Computer software",C1218="220 Quickbooks software",C1218="230 Office equipment",C1218="240 Office furniture"),
         E1218-(E1218/(1+Dashboard!$F$4)),
         0
      ),
      IF(C1218="750 Business promotion",
         E1218-(E1218/(1+4.793/100)),
         E1218-(E1218/(1+Dashboard!$F$4))
      )
   )
)</f>
        <v>0</v>
      </c>
      <c r="J1218" s="26">
        <f>Bank3[[#This Row],[Money in/ (Money out)]]-Bank3[[#This Row],[GST/HST]]</f>
        <v>0</v>
      </c>
      <c r="L1218" s="23">
        <f t="shared" si="37"/>
        <v>0</v>
      </c>
    </row>
    <row r="1219" spans="4:12" x14ac:dyDescent="0.2">
      <c r="D1219" s="397">
        <f>_xlfn.XLOOKUP(C:C,Table1[for Import to Bank Register dropdown],Table1[for Pivot],0,0,1)</f>
        <v>0</v>
      </c>
      <c r="E1219" s="403"/>
      <c r="F1219" s="146">
        <f t="shared" si="36"/>
        <v>3333333</v>
      </c>
      <c r="G1219" s="375">
        <f>G1218+Bank3[[#This Row],[Money in/ (Money out)]]</f>
        <v>0</v>
      </c>
      <c r="I1219" s="376">
        <f>IF(OR(C1219="150 Directors advances", C1219="120 accounts receivable", C1219="720.2 Automobile - Insurance", C1219="720.3 Automobile - License", C1219="870.4 Rent - Insurance", C1219="870.6 Rent - Property Tax", C1219="870.7 Rent - Homeoffice", C1219="870.9 Rent - Water"),
   0,
   IF(Dashboard!$F$5="Quick",
      IF(OR(C1219="190 Automobile",C1219="200 computer hardware",C1219="210 Computer software",C1219="220 Quickbooks software",C1219="230 Office equipment",C1219="240 Office furniture"),
         E1219-(E1219/(1+Dashboard!$F$4)),
         0
      ),
      IF(C1219="750 Business promotion",
         E1219-(E1219/(1+4.793/100)),
         E1219-(E1219/(1+Dashboard!$F$4))
      )
   )
)</f>
        <v>0</v>
      </c>
      <c r="J1219" s="26">
        <f>Bank3[[#This Row],[Money in/ (Money out)]]-Bank3[[#This Row],[GST/HST]]</f>
        <v>0</v>
      </c>
      <c r="L1219" s="23">
        <f t="shared" si="37"/>
        <v>0</v>
      </c>
    </row>
    <row r="1220" spans="4:12" x14ac:dyDescent="0.2">
      <c r="D1220" s="397">
        <f>_xlfn.XLOOKUP(C:C,Table1[for Import to Bank Register dropdown],Table1[for Pivot],0,0,1)</f>
        <v>0</v>
      </c>
      <c r="E1220" s="403"/>
      <c r="F1220" s="146">
        <f t="shared" si="36"/>
        <v>3333333</v>
      </c>
      <c r="G1220" s="375">
        <f>G1219+Bank3[[#This Row],[Money in/ (Money out)]]</f>
        <v>0</v>
      </c>
      <c r="I1220" s="376">
        <f>IF(OR(C1220="150 Directors advances", C1220="120 accounts receivable", C1220="720.2 Automobile - Insurance", C1220="720.3 Automobile - License", C1220="870.4 Rent - Insurance", C1220="870.6 Rent - Property Tax", C1220="870.7 Rent - Homeoffice", C1220="870.9 Rent - Water"),
   0,
   IF(Dashboard!$F$5="Quick",
      IF(OR(C1220="190 Automobile",C1220="200 computer hardware",C1220="210 Computer software",C1220="220 Quickbooks software",C1220="230 Office equipment",C1220="240 Office furniture"),
         E1220-(E1220/(1+Dashboard!$F$4)),
         0
      ),
      IF(C1220="750 Business promotion",
         E1220-(E1220/(1+4.793/100)),
         E1220-(E1220/(1+Dashboard!$F$4))
      )
   )
)</f>
        <v>0</v>
      </c>
      <c r="J1220" s="26">
        <f>Bank3[[#This Row],[Money in/ (Money out)]]-Bank3[[#This Row],[GST/HST]]</f>
        <v>0</v>
      </c>
      <c r="L1220" s="23">
        <f t="shared" si="37"/>
        <v>0</v>
      </c>
    </row>
    <row r="1221" spans="4:12" x14ac:dyDescent="0.2">
      <c r="D1221" s="397">
        <f>_xlfn.XLOOKUP(C:C,Table1[for Import to Bank Register dropdown],Table1[for Pivot],0,0,1)</f>
        <v>0</v>
      </c>
      <c r="E1221" s="403"/>
      <c r="F1221" s="146">
        <f t="shared" si="36"/>
        <v>3333333</v>
      </c>
      <c r="G1221" s="375">
        <f>G1220+Bank3[[#This Row],[Money in/ (Money out)]]</f>
        <v>0</v>
      </c>
      <c r="I1221" s="376">
        <f>IF(OR(C1221="150 Directors advances", C1221="120 accounts receivable", C1221="720.2 Automobile - Insurance", C1221="720.3 Automobile - License", C1221="870.4 Rent - Insurance", C1221="870.6 Rent - Property Tax", C1221="870.7 Rent - Homeoffice", C1221="870.9 Rent - Water"),
   0,
   IF(Dashboard!$F$5="Quick",
      IF(OR(C1221="190 Automobile",C1221="200 computer hardware",C1221="210 Computer software",C1221="220 Quickbooks software",C1221="230 Office equipment",C1221="240 Office furniture"),
         E1221-(E1221/(1+Dashboard!$F$4)),
         0
      ),
      IF(C1221="750 Business promotion",
         E1221-(E1221/(1+4.793/100)),
         E1221-(E1221/(1+Dashboard!$F$4))
      )
   )
)</f>
        <v>0</v>
      </c>
      <c r="J1221" s="26">
        <f>Bank3[[#This Row],[Money in/ (Money out)]]-Bank3[[#This Row],[GST/HST]]</f>
        <v>0</v>
      </c>
      <c r="L1221" s="23">
        <f t="shared" si="37"/>
        <v>0</v>
      </c>
    </row>
    <row r="1222" spans="4:12" x14ac:dyDescent="0.2">
      <c r="D1222" s="397">
        <f>_xlfn.XLOOKUP(C:C,Table1[for Import to Bank Register dropdown],Table1[for Pivot],0,0,1)</f>
        <v>0</v>
      </c>
      <c r="E1222" s="403"/>
      <c r="F1222" s="146">
        <f t="shared" ref="F1222:F1285" si="38">$E$2</f>
        <v>3333333</v>
      </c>
      <c r="G1222" s="375">
        <f>G1221+Bank3[[#This Row],[Money in/ (Money out)]]</f>
        <v>0</v>
      </c>
      <c r="I1222" s="376">
        <f>IF(OR(C1222="150 Directors advances", C1222="120 accounts receivable", C1222="720.2 Automobile - Insurance", C1222="720.3 Automobile - License", C1222="870.4 Rent - Insurance", C1222="870.6 Rent - Property Tax", C1222="870.7 Rent - Homeoffice", C1222="870.9 Rent - Water"),
   0,
   IF(Dashboard!$F$5="Quick",
      IF(OR(C1222="190 Automobile",C1222="200 computer hardware",C1222="210 Computer software",C1222="220 Quickbooks software",C1222="230 Office equipment",C1222="240 Office furniture"),
         E1222-(E1222/(1+Dashboard!$F$4)),
         0
      ),
      IF(C1222="750 Business promotion",
         E1222-(E1222/(1+4.793/100)),
         E1222-(E1222/(1+Dashboard!$F$4))
      )
   )
)</f>
        <v>0</v>
      </c>
      <c r="J1222" s="26">
        <f>Bank3[[#This Row],[Money in/ (Money out)]]-Bank3[[#This Row],[GST/HST]]</f>
        <v>0</v>
      </c>
      <c r="L1222" s="23">
        <f t="shared" si="37"/>
        <v>0</v>
      </c>
    </row>
    <row r="1223" spans="4:12" x14ac:dyDescent="0.2">
      <c r="D1223" s="397">
        <f>_xlfn.XLOOKUP(C:C,Table1[for Import to Bank Register dropdown],Table1[for Pivot],0,0,1)</f>
        <v>0</v>
      </c>
      <c r="E1223" s="403"/>
      <c r="F1223" s="146">
        <f t="shared" si="38"/>
        <v>3333333</v>
      </c>
      <c r="G1223" s="375">
        <f>G1222+Bank3[[#This Row],[Money in/ (Money out)]]</f>
        <v>0</v>
      </c>
      <c r="I1223" s="376">
        <f>IF(OR(C1223="150 Directors advances", C1223="120 accounts receivable", C1223="720.2 Automobile - Insurance", C1223="720.3 Automobile - License", C1223="870.4 Rent - Insurance", C1223="870.6 Rent - Property Tax", C1223="870.7 Rent - Homeoffice", C1223="870.9 Rent - Water"),
   0,
   IF(Dashboard!$F$5="Quick",
      IF(OR(C1223="190 Automobile",C1223="200 computer hardware",C1223="210 Computer software",C1223="220 Quickbooks software",C1223="230 Office equipment",C1223="240 Office furniture"),
         E1223-(E1223/(1+Dashboard!$F$4)),
         0
      ),
      IF(C1223="750 Business promotion",
         E1223-(E1223/(1+4.793/100)),
         E1223-(E1223/(1+Dashboard!$F$4))
      )
   )
)</f>
        <v>0</v>
      </c>
      <c r="J1223" s="26">
        <f>Bank3[[#This Row],[Money in/ (Money out)]]-Bank3[[#This Row],[GST/HST]]</f>
        <v>0</v>
      </c>
      <c r="L1223" s="23">
        <f t="shared" ref="L1223:L1286" si="39">$L$3</f>
        <v>0</v>
      </c>
    </row>
    <row r="1224" spans="4:12" x14ac:dyDescent="0.2">
      <c r="D1224" s="397">
        <f>_xlfn.XLOOKUP(C:C,Table1[for Import to Bank Register dropdown],Table1[for Pivot],0,0,1)</f>
        <v>0</v>
      </c>
      <c r="E1224" s="403"/>
      <c r="F1224" s="146">
        <f t="shared" si="38"/>
        <v>3333333</v>
      </c>
      <c r="G1224" s="375">
        <f>G1223+Bank3[[#This Row],[Money in/ (Money out)]]</f>
        <v>0</v>
      </c>
      <c r="I1224" s="376">
        <f>IF(OR(C1224="150 Directors advances", C1224="120 accounts receivable", C1224="720.2 Automobile - Insurance", C1224="720.3 Automobile - License", C1224="870.4 Rent - Insurance", C1224="870.6 Rent - Property Tax", C1224="870.7 Rent - Homeoffice", C1224="870.9 Rent - Water"),
   0,
   IF(Dashboard!$F$5="Quick",
      IF(OR(C1224="190 Automobile",C1224="200 computer hardware",C1224="210 Computer software",C1224="220 Quickbooks software",C1224="230 Office equipment",C1224="240 Office furniture"),
         E1224-(E1224/(1+Dashboard!$F$4)),
         0
      ),
      IF(C1224="750 Business promotion",
         E1224-(E1224/(1+4.793/100)),
         E1224-(E1224/(1+Dashboard!$F$4))
      )
   )
)</f>
        <v>0</v>
      </c>
      <c r="J1224" s="26">
        <f>Bank3[[#This Row],[Money in/ (Money out)]]-Bank3[[#This Row],[GST/HST]]</f>
        <v>0</v>
      </c>
      <c r="L1224" s="23">
        <f t="shared" si="39"/>
        <v>0</v>
      </c>
    </row>
    <row r="1225" spans="4:12" x14ac:dyDescent="0.2">
      <c r="D1225" s="397">
        <f>_xlfn.XLOOKUP(C:C,Table1[for Import to Bank Register dropdown],Table1[for Pivot],0,0,1)</f>
        <v>0</v>
      </c>
      <c r="E1225" s="403"/>
      <c r="F1225" s="146">
        <f t="shared" si="38"/>
        <v>3333333</v>
      </c>
      <c r="G1225" s="375">
        <f>G1224+Bank3[[#This Row],[Money in/ (Money out)]]</f>
        <v>0</v>
      </c>
      <c r="I1225" s="376">
        <f>IF(OR(C1225="150 Directors advances", C1225="120 accounts receivable", C1225="720.2 Automobile - Insurance", C1225="720.3 Automobile - License", C1225="870.4 Rent - Insurance", C1225="870.6 Rent - Property Tax", C1225="870.7 Rent - Homeoffice", C1225="870.9 Rent - Water"),
   0,
   IF(Dashboard!$F$5="Quick",
      IF(OR(C1225="190 Automobile",C1225="200 computer hardware",C1225="210 Computer software",C1225="220 Quickbooks software",C1225="230 Office equipment",C1225="240 Office furniture"),
         E1225-(E1225/(1+Dashboard!$F$4)),
         0
      ),
      IF(C1225="750 Business promotion",
         E1225-(E1225/(1+4.793/100)),
         E1225-(E1225/(1+Dashboard!$F$4))
      )
   )
)</f>
        <v>0</v>
      </c>
      <c r="J1225" s="26">
        <f>Bank3[[#This Row],[Money in/ (Money out)]]-Bank3[[#This Row],[GST/HST]]</f>
        <v>0</v>
      </c>
      <c r="L1225" s="23">
        <f t="shared" si="39"/>
        <v>0</v>
      </c>
    </row>
    <row r="1226" spans="4:12" x14ac:dyDescent="0.2">
      <c r="D1226" s="397">
        <f>_xlfn.XLOOKUP(C:C,Table1[for Import to Bank Register dropdown],Table1[for Pivot],0,0,1)</f>
        <v>0</v>
      </c>
      <c r="E1226" s="403"/>
      <c r="F1226" s="146">
        <f t="shared" si="38"/>
        <v>3333333</v>
      </c>
      <c r="G1226" s="375">
        <f>G1225+Bank3[[#This Row],[Money in/ (Money out)]]</f>
        <v>0</v>
      </c>
      <c r="I1226" s="376">
        <f>IF(OR(C1226="150 Directors advances", C1226="120 accounts receivable", C1226="720.2 Automobile - Insurance", C1226="720.3 Automobile - License", C1226="870.4 Rent - Insurance", C1226="870.6 Rent - Property Tax", C1226="870.7 Rent - Homeoffice", C1226="870.9 Rent - Water"),
   0,
   IF(Dashboard!$F$5="Quick",
      IF(OR(C1226="190 Automobile",C1226="200 computer hardware",C1226="210 Computer software",C1226="220 Quickbooks software",C1226="230 Office equipment",C1226="240 Office furniture"),
         E1226-(E1226/(1+Dashboard!$F$4)),
         0
      ),
      IF(C1226="750 Business promotion",
         E1226-(E1226/(1+4.793/100)),
         E1226-(E1226/(1+Dashboard!$F$4))
      )
   )
)</f>
        <v>0</v>
      </c>
      <c r="J1226" s="26">
        <f>Bank3[[#This Row],[Money in/ (Money out)]]-Bank3[[#This Row],[GST/HST]]</f>
        <v>0</v>
      </c>
      <c r="L1226" s="23">
        <f t="shared" si="39"/>
        <v>0</v>
      </c>
    </row>
    <row r="1227" spans="4:12" x14ac:dyDescent="0.2">
      <c r="D1227" s="397">
        <f>_xlfn.XLOOKUP(C:C,Table1[for Import to Bank Register dropdown],Table1[for Pivot],0,0,1)</f>
        <v>0</v>
      </c>
      <c r="E1227" s="403"/>
      <c r="F1227" s="146">
        <f t="shared" si="38"/>
        <v>3333333</v>
      </c>
      <c r="G1227" s="375">
        <f>G1226+Bank3[[#This Row],[Money in/ (Money out)]]</f>
        <v>0</v>
      </c>
      <c r="I1227" s="376">
        <f>IF(OR(C1227="150 Directors advances", C1227="120 accounts receivable", C1227="720.2 Automobile - Insurance", C1227="720.3 Automobile - License", C1227="870.4 Rent - Insurance", C1227="870.6 Rent - Property Tax", C1227="870.7 Rent - Homeoffice", C1227="870.9 Rent - Water"),
   0,
   IF(Dashboard!$F$5="Quick",
      IF(OR(C1227="190 Automobile",C1227="200 computer hardware",C1227="210 Computer software",C1227="220 Quickbooks software",C1227="230 Office equipment",C1227="240 Office furniture"),
         E1227-(E1227/(1+Dashboard!$F$4)),
         0
      ),
      IF(C1227="750 Business promotion",
         E1227-(E1227/(1+4.793/100)),
         E1227-(E1227/(1+Dashboard!$F$4))
      )
   )
)</f>
        <v>0</v>
      </c>
      <c r="J1227" s="26">
        <f>Bank3[[#This Row],[Money in/ (Money out)]]-Bank3[[#This Row],[GST/HST]]</f>
        <v>0</v>
      </c>
      <c r="L1227" s="23">
        <f t="shared" si="39"/>
        <v>0</v>
      </c>
    </row>
    <row r="1228" spans="4:12" x14ac:dyDescent="0.2">
      <c r="D1228" s="397">
        <f>_xlfn.XLOOKUP(C:C,Table1[for Import to Bank Register dropdown],Table1[for Pivot],0,0,1)</f>
        <v>0</v>
      </c>
      <c r="E1228" s="403"/>
      <c r="F1228" s="146">
        <f t="shared" si="38"/>
        <v>3333333</v>
      </c>
      <c r="G1228" s="375">
        <f>G1227+Bank3[[#This Row],[Money in/ (Money out)]]</f>
        <v>0</v>
      </c>
      <c r="I1228" s="376">
        <f>IF(OR(C1228="150 Directors advances", C1228="120 accounts receivable", C1228="720.2 Automobile - Insurance", C1228="720.3 Automobile - License", C1228="870.4 Rent - Insurance", C1228="870.6 Rent - Property Tax", C1228="870.7 Rent - Homeoffice", C1228="870.9 Rent - Water"),
   0,
   IF(Dashboard!$F$5="Quick",
      IF(OR(C1228="190 Automobile",C1228="200 computer hardware",C1228="210 Computer software",C1228="220 Quickbooks software",C1228="230 Office equipment",C1228="240 Office furniture"),
         E1228-(E1228/(1+Dashboard!$F$4)),
         0
      ),
      IF(C1228="750 Business promotion",
         E1228-(E1228/(1+4.793/100)),
         E1228-(E1228/(1+Dashboard!$F$4))
      )
   )
)</f>
        <v>0</v>
      </c>
      <c r="J1228" s="26">
        <f>Bank3[[#This Row],[Money in/ (Money out)]]-Bank3[[#This Row],[GST/HST]]</f>
        <v>0</v>
      </c>
      <c r="L1228" s="23">
        <f t="shared" si="39"/>
        <v>0</v>
      </c>
    </row>
    <row r="1229" spans="4:12" x14ac:dyDescent="0.2">
      <c r="D1229" s="397">
        <f>_xlfn.XLOOKUP(C:C,Table1[for Import to Bank Register dropdown],Table1[for Pivot],0,0,1)</f>
        <v>0</v>
      </c>
      <c r="E1229" s="403"/>
      <c r="F1229" s="146">
        <f t="shared" si="38"/>
        <v>3333333</v>
      </c>
      <c r="G1229" s="375">
        <f>G1228+Bank3[[#This Row],[Money in/ (Money out)]]</f>
        <v>0</v>
      </c>
      <c r="I1229" s="376">
        <f>IF(OR(C1229="150 Directors advances", C1229="120 accounts receivable", C1229="720.2 Automobile - Insurance", C1229="720.3 Automobile - License", C1229="870.4 Rent - Insurance", C1229="870.6 Rent - Property Tax", C1229="870.7 Rent - Homeoffice", C1229="870.9 Rent - Water"),
   0,
   IF(Dashboard!$F$5="Quick",
      IF(OR(C1229="190 Automobile",C1229="200 computer hardware",C1229="210 Computer software",C1229="220 Quickbooks software",C1229="230 Office equipment",C1229="240 Office furniture"),
         E1229-(E1229/(1+Dashboard!$F$4)),
         0
      ),
      IF(C1229="750 Business promotion",
         E1229-(E1229/(1+4.793/100)),
         E1229-(E1229/(1+Dashboard!$F$4))
      )
   )
)</f>
        <v>0</v>
      </c>
      <c r="J1229" s="26">
        <f>Bank3[[#This Row],[Money in/ (Money out)]]-Bank3[[#This Row],[GST/HST]]</f>
        <v>0</v>
      </c>
      <c r="L1229" s="23">
        <f t="shared" si="39"/>
        <v>0</v>
      </c>
    </row>
    <row r="1230" spans="4:12" x14ac:dyDescent="0.2">
      <c r="D1230" s="397">
        <f>_xlfn.XLOOKUP(C:C,Table1[for Import to Bank Register dropdown],Table1[for Pivot],0,0,1)</f>
        <v>0</v>
      </c>
      <c r="E1230" s="403"/>
      <c r="F1230" s="146">
        <f t="shared" si="38"/>
        <v>3333333</v>
      </c>
      <c r="G1230" s="375">
        <f>G1229+Bank3[[#This Row],[Money in/ (Money out)]]</f>
        <v>0</v>
      </c>
      <c r="I1230" s="376">
        <f>IF(OR(C1230="150 Directors advances", C1230="120 accounts receivable", C1230="720.2 Automobile - Insurance", C1230="720.3 Automobile - License", C1230="870.4 Rent - Insurance", C1230="870.6 Rent - Property Tax", C1230="870.7 Rent - Homeoffice", C1230="870.9 Rent - Water"),
   0,
   IF(Dashboard!$F$5="Quick",
      IF(OR(C1230="190 Automobile",C1230="200 computer hardware",C1230="210 Computer software",C1230="220 Quickbooks software",C1230="230 Office equipment",C1230="240 Office furniture"),
         E1230-(E1230/(1+Dashboard!$F$4)),
         0
      ),
      IF(C1230="750 Business promotion",
         E1230-(E1230/(1+4.793/100)),
         E1230-(E1230/(1+Dashboard!$F$4))
      )
   )
)</f>
        <v>0</v>
      </c>
      <c r="J1230" s="26">
        <f>Bank3[[#This Row],[Money in/ (Money out)]]-Bank3[[#This Row],[GST/HST]]</f>
        <v>0</v>
      </c>
      <c r="L1230" s="23">
        <f t="shared" si="39"/>
        <v>0</v>
      </c>
    </row>
    <row r="1231" spans="4:12" x14ac:dyDescent="0.2">
      <c r="D1231" s="397">
        <f>_xlfn.XLOOKUP(C:C,Table1[for Import to Bank Register dropdown],Table1[for Pivot],0,0,1)</f>
        <v>0</v>
      </c>
      <c r="E1231" s="403"/>
      <c r="F1231" s="146">
        <f t="shared" si="38"/>
        <v>3333333</v>
      </c>
      <c r="G1231" s="375">
        <f>G1230+Bank3[[#This Row],[Money in/ (Money out)]]</f>
        <v>0</v>
      </c>
      <c r="I1231" s="376">
        <f>IF(OR(C1231="150 Directors advances", C1231="120 accounts receivable", C1231="720.2 Automobile - Insurance", C1231="720.3 Automobile - License", C1231="870.4 Rent - Insurance", C1231="870.6 Rent - Property Tax", C1231="870.7 Rent - Homeoffice", C1231="870.9 Rent - Water"),
   0,
   IF(Dashboard!$F$5="Quick",
      IF(OR(C1231="190 Automobile",C1231="200 computer hardware",C1231="210 Computer software",C1231="220 Quickbooks software",C1231="230 Office equipment",C1231="240 Office furniture"),
         E1231-(E1231/(1+Dashboard!$F$4)),
         0
      ),
      IF(C1231="750 Business promotion",
         E1231-(E1231/(1+4.793/100)),
         E1231-(E1231/(1+Dashboard!$F$4))
      )
   )
)</f>
        <v>0</v>
      </c>
      <c r="J1231" s="26">
        <f>Bank3[[#This Row],[Money in/ (Money out)]]-Bank3[[#This Row],[GST/HST]]</f>
        <v>0</v>
      </c>
      <c r="L1231" s="23">
        <f t="shared" si="39"/>
        <v>0</v>
      </c>
    </row>
    <row r="1232" spans="4:12" x14ac:dyDescent="0.2">
      <c r="D1232" s="397">
        <f>_xlfn.XLOOKUP(C:C,Table1[for Import to Bank Register dropdown],Table1[for Pivot],0,0,1)</f>
        <v>0</v>
      </c>
      <c r="E1232" s="403"/>
      <c r="F1232" s="146">
        <f t="shared" si="38"/>
        <v>3333333</v>
      </c>
      <c r="G1232" s="375">
        <f>G1231+Bank3[[#This Row],[Money in/ (Money out)]]</f>
        <v>0</v>
      </c>
      <c r="I1232" s="376">
        <f>IF(OR(C1232="150 Directors advances", C1232="120 accounts receivable", C1232="720.2 Automobile - Insurance", C1232="720.3 Automobile - License", C1232="870.4 Rent - Insurance", C1232="870.6 Rent - Property Tax", C1232="870.7 Rent - Homeoffice", C1232="870.9 Rent - Water"),
   0,
   IF(Dashboard!$F$5="Quick",
      IF(OR(C1232="190 Automobile",C1232="200 computer hardware",C1232="210 Computer software",C1232="220 Quickbooks software",C1232="230 Office equipment",C1232="240 Office furniture"),
         E1232-(E1232/(1+Dashboard!$F$4)),
         0
      ),
      IF(C1232="750 Business promotion",
         E1232-(E1232/(1+4.793/100)),
         E1232-(E1232/(1+Dashboard!$F$4))
      )
   )
)</f>
        <v>0</v>
      </c>
      <c r="J1232" s="26">
        <f>Bank3[[#This Row],[Money in/ (Money out)]]-Bank3[[#This Row],[GST/HST]]</f>
        <v>0</v>
      </c>
      <c r="L1232" s="23">
        <f t="shared" si="39"/>
        <v>0</v>
      </c>
    </row>
    <row r="1233" spans="4:12" x14ac:dyDescent="0.2">
      <c r="D1233" s="397">
        <f>_xlfn.XLOOKUP(C:C,Table1[for Import to Bank Register dropdown],Table1[for Pivot],0,0,1)</f>
        <v>0</v>
      </c>
      <c r="E1233" s="403"/>
      <c r="F1233" s="146">
        <f t="shared" si="38"/>
        <v>3333333</v>
      </c>
      <c r="G1233" s="375">
        <f>G1232+Bank3[[#This Row],[Money in/ (Money out)]]</f>
        <v>0</v>
      </c>
      <c r="I1233" s="376">
        <f>IF(OR(C1233="150 Directors advances", C1233="120 accounts receivable", C1233="720.2 Automobile - Insurance", C1233="720.3 Automobile - License", C1233="870.4 Rent - Insurance", C1233="870.6 Rent - Property Tax", C1233="870.7 Rent - Homeoffice", C1233="870.9 Rent - Water"),
   0,
   IF(Dashboard!$F$5="Quick",
      IF(OR(C1233="190 Automobile",C1233="200 computer hardware",C1233="210 Computer software",C1233="220 Quickbooks software",C1233="230 Office equipment",C1233="240 Office furniture"),
         E1233-(E1233/(1+Dashboard!$F$4)),
         0
      ),
      IF(C1233="750 Business promotion",
         E1233-(E1233/(1+4.793/100)),
         E1233-(E1233/(1+Dashboard!$F$4))
      )
   )
)</f>
        <v>0</v>
      </c>
      <c r="J1233" s="26">
        <f>Bank3[[#This Row],[Money in/ (Money out)]]-Bank3[[#This Row],[GST/HST]]</f>
        <v>0</v>
      </c>
      <c r="L1233" s="23">
        <f t="shared" si="39"/>
        <v>0</v>
      </c>
    </row>
    <row r="1234" spans="4:12" x14ac:dyDescent="0.2">
      <c r="D1234" s="397">
        <f>_xlfn.XLOOKUP(C:C,Table1[for Import to Bank Register dropdown],Table1[for Pivot],0,0,1)</f>
        <v>0</v>
      </c>
      <c r="E1234" s="403"/>
      <c r="F1234" s="146">
        <f t="shared" si="38"/>
        <v>3333333</v>
      </c>
      <c r="G1234" s="375">
        <f>G1233+Bank3[[#This Row],[Money in/ (Money out)]]</f>
        <v>0</v>
      </c>
      <c r="I1234" s="376">
        <f>IF(OR(C1234="150 Directors advances", C1234="120 accounts receivable", C1234="720.2 Automobile - Insurance", C1234="720.3 Automobile - License", C1234="870.4 Rent - Insurance", C1234="870.6 Rent - Property Tax", C1234="870.7 Rent - Homeoffice", C1234="870.9 Rent - Water"),
   0,
   IF(Dashboard!$F$5="Quick",
      IF(OR(C1234="190 Automobile",C1234="200 computer hardware",C1234="210 Computer software",C1234="220 Quickbooks software",C1234="230 Office equipment",C1234="240 Office furniture"),
         E1234-(E1234/(1+Dashboard!$F$4)),
         0
      ),
      IF(C1234="750 Business promotion",
         E1234-(E1234/(1+4.793/100)),
         E1234-(E1234/(1+Dashboard!$F$4))
      )
   )
)</f>
        <v>0</v>
      </c>
      <c r="J1234" s="26">
        <f>Bank3[[#This Row],[Money in/ (Money out)]]-Bank3[[#This Row],[GST/HST]]</f>
        <v>0</v>
      </c>
      <c r="L1234" s="23">
        <f t="shared" si="39"/>
        <v>0</v>
      </c>
    </row>
    <row r="1235" spans="4:12" x14ac:dyDescent="0.2">
      <c r="D1235" s="397">
        <f>_xlfn.XLOOKUP(C:C,Table1[for Import to Bank Register dropdown],Table1[for Pivot],0,0,1)</f>
        <v>0</v>
      </c>
      <c r="E1235" s="403"/>
      <c r="F1235" s="146">
        <f t="shared" si="38"/>
        <v>3333333</v>
      </c>
      <c r="G1235" s="375">
        <f>G1234+Bank3[[#This Row],[Money in/ (Money out)]]</f>
        <v>0</v>
      </c>
      <c r="I1235" s="376">
        <f>IF(OR(C1235="150 Directors advances", C1235="120 accounts receivable", C1235="720.2 Automobile - Insurance", C1235="720.3 Automobile - License", C1235="870.4 Rent - Insurance", C1235="870.6 Rent - Property Tax", C1235="870.7 Rent - Homeoffice", C1235="870.9 Rent - Water"),
   0,
   IF(Dashboard!$F$5="Quick",
      IF(OR(C1235="190 Automobile",C1235="200 computer hardware",C1235="210 Computer software",C1235="220 Quickbooks software",C1235="230 Office equipment",C1235="240 Office furniture"),
         E1235-(E1235/(1+Dashboard!$F$4)),
         0
      ),
      IF(C1235="750 Business promotion",
         E1235-(E1235/(1+4.793/100)),
         E1235-(E1235/(1+Dashboard!$F$4))
      )
   )
)</f>
        <v>0</v>
      </c>
      <c r="J1235" s="26">
        <f>Bank3[[#This Row],[Money in/ (Money out)]]-Bank3[[#This Row],[GST/HST]]</f>
        <v>0</v>
      </c>
      <c r="L1235" s="23">
        <f t="shared" si="39"/>
        <v>0</v>
      </c>
    </row>
    <row r="1236" spans="4:12" x14ac:dyDescent="0.2">
      <c r="D1236" s="397">
        <f>_xlfn.XLOOKUP(C:C,Table1[for Import to Bank Register dropdown],Table1[for Pivot],0,0,1)</f>
        <v>0</v>
      </c>
      <c r="E1236" s="403"/>
      <c r="F1236" s="146">
        <f t="shared" si="38"/>
        <v>3333333</v>
      </c>
      <c r="G1236" s="375">
        <f>G1235+Bank3[[#This Row],[Money in/ (Money out)]]</f>
        <v>0</v>
      </c>
      <c r="I1236" s="376">
        <f>IF(OR(C1236="150 Directors advances", C1236="120 accounts receivable", C1236="720.2 Automobile - Insurance", C1236="720.3 Automobile - License", C1236="870.4 Rent - Insurance", C1236="870.6 Rent - Property Tax", C1236="870.7 Rent - Homeoffice", C1236="870.9 Rent - Water"),
   0,
   IF(Dashboard!$F$5="Quick",
      IF(OR(C1236="190 Automobile",C1236="200 computer hardware",C1236="210 Computer software",C1236="220 Quickbooks software",C1236="230 Office equipment",C1236="240 Office furniture"),
         E1236-(E1236/(1+Dashboard!$F$4)),
         0
      ),
      IF(C1236="750 Business promotion",
         E1236-(E1236/(1+4.793/100)),
         E1236-(E1236/(1+Dashboard!$F$4))
      )
   )
)</f>
        <v>0</v>
      </c>
      <c r="J1236" s="26">
        <f>Bank3[[#This Row],[Money in/ (Money out)]]-Bank3[[#This Row],[GST/HST]]</f>
        <v>0</v>
      </c>
      <c r="L1236" s="23">
        <f t="shared" si="39"/>
        <v>0</v>
      </c>
    </row>
    <row r="1237" spans="4:12" x14ac:dyDescent="0.2">
      <c r="D1237" s="397">
        <f>_xlfn.XLOOKUP(C:C,Table1[for Import to Bank Register dropdown],Table1[for Pivot],0,0,1)</f>
        <v>0</v>
      </c>
      <c r="E1237" s="403"/>
      <c r="F1237" s="146">
        <f t="shared" si="38"/>
        <v>3333333</v>
      </c>
      <c r="G1237" s="375">
        <f>G1236+Bank3[[#This Row],[Money in/ (Money out)]]</f>
        <v>0</v>
      </c>
      <c r="I1237" s="376">
        <f>IF(OR(C1237="150 Directors advances", C1237="120 accounts receivable", C1237="720.2 Automobile - Insurance", C1237="720.3 Automobile - License", C1237="870.4 Rent - Insurance", C1237="870.6 Rent - Property Tax", C1237="870.7 Rent - Homeoffice", C1237="870.9 Rent - Water"),
   0,
   IF(Dashboard!$F$5="Quick",
      IF(OR(C1237="190 Automobile",C1237="200 computer hardware",C1237="210 Computer software",C1237="220 Quickbooks software",C1237="230 Office equipment",C1237="240 Office furniture"),
         E1237-(E1237/(1+Dashboard!$F$4)),
         0
      ),
      IF(C1237="750 Business promotion",
         E1237-(E1237/(1+4.793/100)),
         E1237-(E1237/(1+Dashboard!$F$4))
      )
   )
)</f>
        <v>0</v>
      </c>
      <c r="J1237" s="26">
        <f>Bank3[[#This Row],[Money in/ (Money out)]]-Bank3[[#This Row],[GST/HST]]</f>
        <v>0</v>
      </c>
      <c r="L1237" s="23">
        <f t="shared" si="39"/>
        <v>0</v>
      </c>
    </row>
    <row r="1238" spans="4:12" x14ac:dyDescent="0.2">
      <c r="D1238" s="397">
        <f>_xlfn.XLOOKUP(C:C,Table1[for Import to Bank Register dropdown],Table1[for Pivot],0,0,1)</f>
        <v>0</v>
      </c>
      <c r="E1238" s="403"/>
      <c r="F1238" s="146">
        <f t="shared" si="38"/>
        <v>3333333</v>
      </c>
      <c r="G1238" s="375">
        <f>G1237+Bank3[[#This Row],[Money in/ (Money out)]]</f>
        <v>0</v>
      </c>
      <c r="I1238" s="376">
        <f>IF(OR(C1238="150 Directors advances", C1238="120 accounts receivable", C1238="720.2 Automobile - Insurance", C1238="720.3 Automobile - License", C1238="870.4 Rent - Insurance", C1238="870.6 Rent - Property Tax", C1238="870.7 Rent - Homeoffice", C1238="870.9 Rent - Water"),
   0,
   IF(Dashboard!$F$5="Quick",
      IF(OR(C1238="190 Automobile",C1238="200 computer hardware",C1238="210 Computer software",C1238="220 Quickbooks software",C1238="230 Office equipment",C1238="240 Office furniture"),
         E1238-(E1238/(1+Dashboard!$F$4)),
         0
      ),
      IF(C1238="750 Business promotion",
         E1238-(E1238/(1+4.793/100)),
         E1238-(E1238/(1+Dashboard!$F$4))
      )
   )
)</f>
        <v>0</v>
      </c>
      <c r="J1238" s="26">
        <f>Bank3[[#This Row],[Money in/ (Money out)]]-Bank3[[#This Row],[GST/HST]]</f>
        <v>0</v>
      </c>
      <c r="L1238" s="23">
        <f t="shared" si="39"/>
        <v>0</v>
      </c>
    </row>
    <row r="1239" spans="4:12" x14ac:dyDescent="0.2">
      <c r="D1239" s="397">
        <f>_xlfn.XLOOKUP(C:C,Table1[for Import to Bank Register dropdown],Table1[for Pivot],0,0,1)</f>
        <v>0</v>
      </c>
      <c r="E1239" s="403"/>
      <c r="F1239" s="146">
        <f t="shared" si="38"/>
        <v>3333333</v>
      </c>
      <c r="G1239" s="375">
        <f>G1238+Bank3[[#This Row],[Money in/ (Money out)]]</f>
        <v>0</v>
      </c>
      <c r="I1239" s="376">
        <f>IF(OR(C1239="150 Directors advances", C1239="120 accounts receivable", C1239="720.2 Automobile - Insurance", C1239="720.3 Automobile - License", C1239="870.4 Rent - Insurance", C1239="870.6 Rent - Property Tax", C1239="870.7 Rent - Homeoffice", C1239="870.9 Rent - Water"),
   0,
   IF(Dashboard!$F$5="Quick",
      IF(OR(C1239="190 Automobile",C1239="200 computer hardware",C1239="210 Computer software",C1239="220 Quickbooks software",C1239="230 Office equipment",C1239="240 Office furniture"),
         E1239-(E1239/(1+Dashboard!$F$4)),
         0
      ),
      IF(C1239="750 Business promotion",
         E1239-(E1239/(1+4.793/100)),
         E1239-(E1239/(1+Dashboard!$F$4))
      )
   )
)</f>
        <v>0</v>
      </c>
      <c r="J1239" s="26">
        <f>Bank3[[#This Row],[Money in/ (Money out)]]-Bank3[[#This Row],[GST/HST]]</f>
        <v>0</v>
      </c>
      <c r="L1239" s="23">
        <f t="shared" si="39"/>
        <v>0</v>
      </c>
    </row>
    <row r="1240" spans="4:12" x14ac:dyDescent="0.2">
      <c r="D1240" s="397">
        <f>_xlfn.XLOOKUP(C:C,Table1[for Import to Bank Register dropdown],Table1[for Pivot],0,0,1)</f>
        <v>0</v>
      </c>
      <c r="E1240" s="403"/>
      <c r="F1240" s="146">
        <f t="shared" si="38"/>
        <v>3333333</v>
      </c>
      <c r="G1240" s="375">
        <f>G1239+Bank3[[#This Row],[Money in/ (Money out)]]</f>
        <v>0</v>
      </c>
      <c r="I1240" s="376">
        <f>IF(OR(C1240="150 Directors advances", C1240="120 accounts receivable", C1240="720.2 Automobile - Insurance", C1240="720.3 Automobile - License", C1240="870.4 Rent - Insurance", C1240="870.6 Rent - Property Tax", C1240="870.7 Rent - Homeoffice", C1240="870.9 Rent - Water"),
   0,
   IF(Dashboard!$F$5="Quick",
      IF(OR(C1240="190 Automobile",C1240="200 computer hardware",C1240="210 Computer software",C1240="220 Quickbooks software",C1240="230 Office equipment",C1240="240 Office furniture"),
         E1240-(E1240/(1+Dashboard!$F$4)),
         0
      ),
      IF(C1240="750 Business promotion",
         E1240-(E1240/(1+4.793/100)),
         E1240-(E1240/(1+Dashboard!$F$4))
      )
   )
)</f>
        <v>0</v>
      </c>
      <c r="J1240" s="26">
        <f>Bank3[[#This Row],[Money in/ (Money out)]]-Bank3[[#This Row],[GST/HST]]</f>
        <v>0</v>
      </c>
      <c r="L1240" s="23">
        <f t="shared" si="39"/>
        <v>0</v>
      </c>
    </row>
    <row r="1241" spans="4:12" x14ac:dyDescent="0.2">
      <c r="D1241" s="397">
        <f>_xlfn.XLOOKUP(C:C,Table1[for Import to Bank Register dropdown],Table1[for Pivot],0,0,1)</f>
        <v>0</v>
      </c>
      <c r="E1241" s="403"/>
      <c r="F1241" s="146">
        <f t="shared" si="38"/>
        <v>3333333</v>
      </c>
      <c r="G1241" s="375">
        <f>G1240+Bank3[[#This Row],[Money in/ (Money out)]]</f>
        <v>0</v>
      </c>
      <c r="I1241" s="376">
        <f>IF(OR(C1241="150 Directors advances", C1241="120 accounts receivable", C1241="720.2 Automobile - Insurance", C1241="720.3 Automobile - License", C1241="870.4 Rent - Insurance", C1241="870.6 Rent - Property Tax", C1241="870.7 Rent - Homeoffice", C1241="870.9 Rent - Water"),
   0,
   IF(Dashboard!$F$5="Quick",
      IF(OR(C1241="190 Automobile",C1241="200 computer hardware",C1241="210 Computer software",C1241="220 Quickbooks software",C1241="230 Office equipment",C1241="240 Office furniture"),
         E1241-(E1241/(1+Dashboard!$F$4)),
         0
      ),
      IF(C1241="750 Business promotion",
         E1241-(E1241/(1+4.793/100)),
         E1241-(E1241/(1+Dashboard!$F$4))
      )
   )
)</f>
        <v>0</v>
      </c>
      <c r="J1241" s="26">
        <f>Bank3[[#This Row],[Money in/ (Money out)]]-Bank3[[#This Row],[GST/HST]]</f>
        <v>0</v>
      </c>
      <c r="L1241" s="23">
        <f t="shared" si="39"/>
        <v>0</v>
      </c>
    </row>
    <row r="1242" spans="4:12" x14ac:dyDescent="0.2">
      <c r="D1242" s="397">
        <f>_xlfn.XLOOKUP(C:C,Table1[for Import to Bank Register dropdown],Table1[for Pivot],0,0,1)</f>
        <v>0</v>
      </c>
      <c r="E1242" s="403"/>
      <c r="F1242" s="146">
        <f t="shared" si="38"/>
        <v>3333333</v>
      </c>
      <c r="G1242" s="375">
        <f>G1241+Bank3[[#This Row],[Money in/ (Money out)]]</f>
        <v>0</v>
      </c>
      <c r="I1242" s="376">
        <f>IF(OR(C1242="150 Directors advances", C1242="120 accounts receivable", C1242="720.2 Automobile - Insurance", C1242="720.3 Automobile - License", C1242="870.4 Rent - Insurance", C1242="870.6 Rent - Property Tax", C1242="870.7 Rent - Homeoffice", C1242="870.9 Rent - Water"),
   0,
   IF(Dashboard!$F$5="Quick",
      IF(OR(C1242="190 Automobile",C1242="200 computer hardware",C1242="210 Computer software",C1242="220 Quickbooks software",C1242="230 Office equipment",C1242="240 Office furniture"),
         E1242-(E1242/(1+Dashboard!$F$4)),
         0
      ),
      IF(C1242="750 Business promotion",
         E1242-(E1242/(1+4.793/100)),
         E1242-(E1242/(1+Dashboard!$F$4))
      )
   )
)</f>
        <v>0</v>
      </c>
      <c r="J1242" s="26">
        <f>Bank3[[#This Row],[Money in/ (Money out)]]-Bank3[[#This Row],[GST/HST]]</f>
        <v>0</v>
      </c>
      <c r="L1242" s="23">
        <f t="shared" si="39"/>
        <v>0</v>
      </c>
    </row>
    <row r="1243" spans="4:12" x14ac:dyDescent="0.2">
      <c r="D1243" s="397">
        <f>_xlfn.XLOOKUP(C:C,Table1[for Import to Bank Register dropdown],Table1[for Pivot],0,0,1)</f>
        <v>0</v>
      </c>
      <c r="E1243" s="403"/>
      <c r="F1243" s="146">
        <f t="shared" si="38"/>
        <v>3333333</v>
      </c>
      <c r="G1243" s="375">
        <f>G1242+Bank3[[#This Row],[Money in/ (Money out)]]</f>
        <v>0</v>
      </c>
      <c r="I1243" s="376">
        <f>IF(OR(C1243="150 Directors advances", C1243="120 accounts receivable", C1243="720.2 Automobile - Insurance", C1243="720.3 Automobile - License", C1243="870.4 Rent - Insurance", C1243="870.6 Rent - Property Tax", C1243="870.7 Rent - Homeoffice", C1243="870.9 Rent - Water"),
   0,
   IF(Dashboard!$F$5="Quick",
      IF(OR(C1243="190 Automobile",C1243="200 computer hardware",C1243="210 Computer software",C1243="220 Quickbooks software",C1243="230 Office equipment",C1243="240 Office furniture"),
         E1243-(E1243/(1+Dashboard!$F$4)),
         0
      ),
      IF(C1243="750 Business promotion",
         E1243-(E1243/(1+4.793/100)),
         E1243-(E1243/(1+Dashboard!$F$4))
      )
   )
)</f>
        <v>0</v>
      </c>
      <c r="J1243" s="26">
        <f>Bank3[[#This Row],[Money in/ (Money out)]]-Bank3[[#This Row],[GST/HST]]</f>
        <v>0</v>
      </c>
      <c r="L1243" s="23">
        <f t="shared" si="39"/>
        <v>0</v>
      </c>
    </row>
    <row r="1244" spans="4:12" x14ac:dyDescent="0.2">
      <c r="D1244" s="397">
        <f>_xlfn.XLOOKUP(C:C,Table1[for Import to Bank Register dropdown],Table1[for Pivot],0,0,1)</f>
        <v>0</v>
      </c>
      <c r="E1244" s="403"/>
      <c r="F1244" s="146">
        <f t="shared" si="38"/>
        <v>3333333</v>
      </c>
      <c r="G1244" s="375">
        <f>G1243+Bank3[[#This Row],[Money in/ (Money out)]]</f>
        <v>0</v>
      </c>
      <c r="I1244" s="376">
        <f>IF(OR(C1244="150 Directors advances", C1244="120 accounts receivable", C1244="720.2 Automobile - Insurance", C1244="720.3 Automobile - License", C1244="870.4 Rent - Insurance", C1244="870.6 Rent - Property Tax", C1244="870.7 Rent - Homeoffice", C1244="870.9 Rent - Water"),
   0,
   IF(Dashboard!$F$5="Quick",
      IF(OR(C1244="190 Automobile",C1244="200 computer hardware",C1244="210 Computer software",C1244="220 Quickbooks software",C1244="230 Office equipment",C1244="240 Office furniture"),
         E1244-(E1244/(1+Dashboard!$F$4)),
         0
      ),
      IF(C1244="750 Business promotion",
         E1244-(E1244/(1+4.793/100)),
         E1244-(E1244/(1+Dashboard!$F$4))
      )
   )
)</f>
        <v>0</v>
      </c>
      <c r="J1244" s="26">
        <f>Bank3[[#This Row],[Money in/ (Money out)]]-Bank3[[#This Row],[GST/HST]]</f>
        <v>0</v>
      </c>
      <c r="L1244" s="23">
        <f t="shared" si="39"/>
        <v>0</v>
      </c>
    </row>
    <row r="1245" spans="4:12" x14ac:dyDescent="0.2">
      <c r="D1245" s="397">
        <f>_xlfn.XLOOKUP(C:C,Table1[for Import to Bank Register dropdown],Table1[for Pivot],0,0,1)</f>
        <v>0</v>
      </c>
      <c r="E1245" s="403"/>
      <c r="F1245" s="146">
        <f t="shared" si="38"/>
        <v>3333333</v>
      </c>
      <c r="G1245" s="375">
        <f>G1244+Bank3[[#This Row],[Money in/ (Money out)]]</f>
        <v>0</v>
      </c>
      <c r="I1245" s="376">
        <f>IF(OR(C1245="150 Directors advances", C1245="120 accounts receivable", C1245="720.2 Automobile - Insurance", C1245="720.3 Automobile - License", C1245="870.4 Rent - Insurance", C1245="870.6 Rent - Property Tax", C1245="870.7 Rent - Homeoffice", C1245="870.9 Rent - Water"),
   0,
   IF(Dashboard!$F$5="Quick",
      IF(OR(C1245="190 Automobile",C1245="200 computer hardware",C1245="210 Computer software",C1245="220 Quickbooks software",C1245="230 Office equipment",C1245="240 Office furniture"),
         E1245-(E1245/(1+Dashboard!$F$4)),
         0
      ),
      IF(C1245="750 Business promotion",
         E1245-(E1245/(1+4.793/100)),
         E1245-(E1245/(1+Dashboard!$F$4))
      )
   )
)</f>
        <v>0</v>
      </c>
      <c r="J1245" s="26">
        <f>Bank3[[#This Row],[Money in/ (Money out)]]-Bank3[[#This Row],[GST/HST]]</f>
        <v>0</v>
      </c>
      <c r="L1245" s="23">
        <f t="shared" si="39"/>
        <v>0</v>
      </c>
    </row>
    <row r="1246" spans="4:12" x14ac:dyDescent="0.2">
      <c r="D1246" s="397">
        <f>_xlfn.XLOOKUP(C:C,Table1[for Import to Bank Register dropdown],Table1[for Pivot],0,0,1)</f>
        <v>0</v>
      </c>
      <c r="E1246" s="403"/>
      <c r="F1246" s="146">
        <f t="shared" si="38"/>
        <v>3333333</v>
      </c>
      <c r="G1246" s="375">
        <f>G1245+Bank3[[#This Row],[Money in/ (Money out)]]</f>
        <v>0</v>
      </c>
      <c r="I1246" s="376">
        <f>IF(OR(C1246="150 Directors advances", C1246="120 accounts receivable", C1246="720.2 Automobile - Insurance", C1246="720.3 Automobile - License", C1246="870.4 Rent - Insurance", C1246="870.6 Rent - Property Tax", C1246="870.7 Rent - Homeoffice", C1246="870.9 Rent - Water"),
   0,
   IF(Dashboard!$F$5="Quick",
      IF(OR(C1246="190 Automobile",C1246="200 computer hardware",C1246="210 Computer software",C1246="220 Quickbooks software",C1246="230 Office equipment",C1246="240 Office furniture"),
         E1246-(E1246/(1+Dashboard!$F$4)),
         0
      ),
      IF(C1246="750 Business promotion",
         E1246-(E1246/(1+4.793/100)),
         E1246-(E1246/(1+Dashboard!$F$4))
      )
   )
)</f>
        <v>0</v>
      </c>
      <c r="J1246" s="26">
        <f>Bank3[[#This Row],[Money in/ (Money out)]]-Bank3[[#This Row],[GST/HST]]</f>
        <v>0</v>
      </c>
      <c r="L1246" s="23">
        <f t="shared" si="39"/>
        <v>0</v>
      </c>
    </row>
    <row r="1247" spans="4:12" x14ac:dyDescent="0.2">
      <c r="D1247" s="397">
        <f>_xlfn.XLOOKUP(C:C,Table1[for Import to Bank Register dropdown],Table1[for Pivot],0,0,1)</f>
        <v>0</v>
      </c>
      <c r="E1247" s="403"/>
      <c r="F1247" s="146">
        <f t="shared" si="38"/>
        <v>3333333</v>
      </c>
      <c r="G1247" s="375">
        <f>G1246+Bank3[[#This Row],[Money in/ (Money out)]]</f>
        <v>0</v>
      </c>
      <c r="I1247" s="376">
        <f>IF(OR(C1247="150 Directors advances", C1247="120 accounts receivable", C1247="720.2 Automobile - Insurance", C1247="720.3 Automobile - License", C1247="870.4 Rent - Insurance", C1247="870.6 Rent - Property Tax", C1247="870.7 Rent - Homeoffice", C1247="870.9 Rent - Water"),
   0,
   IF(Dashboard!$F$5="Quick",
      IF(OR(C1247="190 Automobile",C1247="200 computer hardware",C1247="210 Computer software",C1247="220 Quickbooks software",C1247="230 Office equipment",C1247="240 Office furniture"),
         E1247-(E1247/(1+Dashboard!$F$4)),
         0
      ),
      IF(C1247="750 Business promotion",
         E1247-(E1247/(1+4.793/100)),
         E1247-(E1247/(1+Dashboard!$F$4))
      )
   )
)</f>
        <v>0</v>
      </c>
      <c r="J1247" s="26">
        <f>Bank3[[#This Row],[Money in/ (Money out)]]-Bank3[[#This Row],[GST/HST]]</f>
        <v>0</v>
      </c>
      <c r="L1247" s="23">
        <f t="shared" si="39"/>
        <v>0</v>
      </c>
    </row>
    <row r="1248" spans="4:12" x14ac:dyDescent="0.2">
      <c r="D1248" s="397">
        <f>_xlfn.XLOOKUP(C:C,Table1[for Import to Bank Register dropdown],Table1[for Pivot],0,0,1)</f>
        <v>0</v>
      </c>
      <c r="E1248" s="403"/>
      <c r="F1248" s="146">
        <f t="shared" si="38"/>
        <v>3333333</v>
      </c>
      <c r="G1248" s="375">
        <f>G1247+Bank3[[#This Row],[Money in/ (Money out)]]</f>
        <v>0</v>
      </c>
      <c r="I1248" s="376">
        <f>IF(OR(C1248="150 Directors advances", C1248="120 accounts receivable", C1248="720.2 Automobile - Insurance", C1248="720.3 Automobile - License", C1248="870.4 Rent - Insurance", C1248="870.6 Rent - Property Tax", C1248="870.7 Rent - Homeoffice", C1248="870.9 Rent - Water"),
   0,
   IF(Dashboard!$F$5="Quick",
      IF(OR(C1248="190 Automobile",C1248="200 computer hardware",C1248="210 Computer software",C1248="220 Quickbooks software",C1248="230 Office equipment",C1248="240 Office furniture"),
         E1248-(E1248/(1+Dashboard!$F$4)),
         0
      ),
      IF(C1248="750 Business promotion",
         E1248-(E1248/(1+4.793/100)),
         E1248-(E1248/(1+Dashboard!$F$4))
      )
   )
)</f>
        <v>0</v>
      </c>
      <c r="J1248" s="26">
        <f>Bank3[[#This Row],[Money in/ (Money out)]]-Bank3[[#This Row],[GST/HST]]</f>
        <v>0</v>
      </c>
      <c r="L1248" s="23">
        <f t="shared" si="39"/>
        <v>0</v>
      </c>
    </row>
    <row r="1249" spans="4:12" x14ac:dyDescent="0.2">
      <c r="D1249" s="397">
        <f>_xlfn.XLOOKUP(C:C,Table1[for Import to Bank Register dropdown],Table1[for Pivot],0,0,1)</f>
        <v>0</v>
      </c>
      <c r="E1249" s="403"/>
      <c r="F1249" s="146">
        <f t="shared" si="38"/>
        <v>3333333</v>
      </c>
      <c r="G1249" s="375">
        <f>G1248+Bank3[[#This Row],[Money in/ (Money out)]]</f>
        <v>0</v>
      </c>
      <c r="I1249" s="376">
        <f>IF(OR(C1249="150 Directors advances", C1249="120 accounts receivable", C1249="720.2 Automobile - Insurance", C1249="720.3 Automobile - License", C1249="870.4 Rent - Insurance", C1249="870.6 Rent - Property Tax", C1249="870.7 Rent - Homeoffice", C1249="870.9 Rent - Water"),
   0,
   IF(Dashboard!$F$5="Quick",
      IF(OR(C1249="190 Automobile",C1249="200 computer hardware",C1249="210 Computer software",C1249="220 Quickbooks software",C1249="230 Office equipment",C1249="240 Office furniture"),
         E1249-(E1249/(1+Dashboard!$F$4)),
         0
      ),
      IF(C1249="750 Business promotion",
         E1249-(E1249/(1+4.793/100)),
         E1249-(E1249/(1+Dashboard!$F$4))
      )
   )
)</f>
        <v>0</v>
      </c>
      <c r="J1249" s="26">
        <f>Bank3[[#This Row],[Money in/ (Money out)]]-Bank3[[#This Row],[GST/HST]]</f>
        <v>0</v>
      </c>
      <c r="L1249" s="23">
        <f t="shared" si="39"/>
        <v>0</v>
      </c>
    </row>
    <row r="1250" spans="4:12" x14ac:dyDescent="0.2">
      <c r="D1250" s="397">
        <f>_xlfn.XLOOKUP(C:C,Table1[for Import to Bank Register dropdown],Table1[for Pivot],0,0,1)</f>
        <v>0</v>
      </c>
      <c r="E1250" s="403"/>
      <c r="F1250" s="146">
        <f t="shared" si="38"/>
        <v>3333333</v>
      </c>
      <c r="G1250" s="375">
        <f>G1249+Bank3[[#This Row],[Money in/ (Money out)]]</f>
        <v>0</v>
      </c>
      <c r="I1250" s="376">
        <f>IF(OR(C1250="150 Directors advances", C1250="120 accounts receivable", C1250="720.2 Automobile - Insurance", C1250="720.3 Automobile - License", C1250="870.4 Rent - Insurance", C1250="870.6 Rent - Property Tax", C1250="870.7 Rent - Homeoffice", C1250="870.9 Rent - Water"),
   0,
   IF(Dashboard!$F$5="Quick",
      IF(OR(C1250="190 Automobile",C1250="200 computer hardware",C1250="210 Computer software",C1250="220 Quickbooks software",C1250="230 Office equipment",C1250="240 Office furniture"),
         E1250-(E1250/(1+Dashboard!$F$4)),
         0
      ),
      IF(C1250="750 Business promotion",
         E1250-(E1250/(1+4.793/100)),
         E1250-(E1250/(1+Dashboard!$F$4))
      )
   )
)</f>
        <v>0</v>
      </c>
      <c r="J1250" s="26">
        <f>Bank3[[#This Row],[Money in/ (Money out)]]-Bank3[[#This Row],[GST/HST]]</f>
        <v>0</v>
      </c>
      <c r="L1250" s="23">
        <f t="shared" si="39"/>
        <v>0</v>
      </c>
    </row>
    <row r="1251" spans="4:12" x14ac:dyDescent="0.2">
      <c r="D1251" s="397">
        <f>_xlfn.XLOOKUP(C:C,Table1[for Import to Bank Register dropdown],Table1[for Pivot],0,0,1)</f>
        <v>0</v>
      </c>
      <c r="E1251" s="403"/>
      <c r="F1251" s="146">
        <f t="shared" si="38"/>
        <v>3333333</v>
      </c>
      <c r="G1251" s="375">
        <f>G1250+Bank3[[#This Row],[Money in/ (Money out)]]</f>
        <v>0</v>
      </c>
      <c r="I1251" s="376">
        <f>IF(OR(C1251="150 Directors advances", C1251="120 accounts receivable", C1251="720.2 Automobile - Insurance", C1251="720.3 Automobile - License", C1251="870.4 Rent - Insurance", C1251="870.6 Rent - Property Tax", C1251="870.7 Rent - Homeoffice", C1251="870.9 Rent - Water"),
   0,
   IF(Dashboard!$F$5="Quick",
      IF(OR(C1251="190 Automobile",C1251="200 computer hardware",C1251="210 Computer software",C1251="220 Quickbooks software",C1251="230 Office equipment",C1251="240 Office furniture"),
         E1251-(E1251/(1+Dashboard!$F$4)),
         0
      ),
      IF(C1251="750 Business promotion",
         E1251-(E1251/(1+4.793/100)),
         E1251-(E1251/(1+Dashboard!$F$4))
      )
   )
)</f>
        <v>0</v>
      </c>
      <c r="J1251" s="26">
        <f>Bank3[[#This Row],[Money in/ (Money out)]]-Bank3[[#This Row],[GST/HST]]</f>
        <v>0</v>
      </c>
      <c r="L1251" s="23">
        <f t="shared" si="39"/>
        <v>0</v>
      </c>
    </row>
    <row r="1252" spans="4:12" x14ac:dyDescent="0.2">
      <c r="D1252" s="397">
        <f>_xlfn.XLOOKUP(C:C,Table1[for Import to Bank Register dropdown],Table1[for Pivot],0,0,1)</f>
        <v>0</v>
      </c>
      <c r="E1252" s="403"/>
      <c r="F1252" s="146">
        <f t="shared" si="38"/>
        <v>3333333</v>
      </c>
      <c r="G1252" s="375">
        <f>G1251+Bank3[[#This Row],[Money in/ (Money out)]]</f>
        <v>0</v>
      </c>
      <c r="I1252" s="376">
        <f>IF(OR(C1252="150 Directors advances", C1252="120 accounts receivable", C1252="720.2 Automobile - Insurance", C1252="720.3 Automobile - License", C1252="870.4 Rent - Insurance", C1252="870.6 Rent - Property Tax", C1252="870.7 Rent - Homeoffice", C1252="870.9 Rent - Water"),
   0,
   IF(Dashboard!$F$5="Quick",
      IF(OR(C1252="190 Automobile",C1252="200 computer hardware",C1252="210 Computer software",C1252="220 Quickbooks software",C1252="230 Office equipment",C1252="240 Office furniture"),
         E1252-(E1252/(1+Dashboard!$F$4)),
         0
      ),
      IF(C1252="750 Business promotion",
         E1252-(E1252/(1+4.793/100)),
         E1252-(E1252/(1+Dashboard!$F$4))
      )
   )
)</f>
        <v>0</v>
      </c>
      <c r="J1252" s="26">
        <f>Bank3[[#This Row],[Money in/ (Money out)]]-Bank3[[#This Row],[GST/HST]]</f>
        <v>0</v>
      </c>
      <c r="L1252" s="23">
        <f t="shared" si="39"/>
        <v>0</v>
      </c>
    </row>
    <row r="1253" spans="4:12" x14ac:dyDescent="0.2">
      <c r="D1253" s="397">
        <f>_xlfn.XLOOKUP(C:C,Table1[for Import to Bank Register dropdown],Table1[for Pivot],0,0,1)</f>
        <v>0</v>
      </c>
      <c r="E1253" s="403"/>
      <c r="F1253" s="146">
        <f t="shared" si="38"/>
        <v>3333333</v>
      </c>
      <c r="G1253" s="375">
        <f>G1252+Bank3[[#This Row],[Money in/ (Money out)]]</f>
        <v>0</v>
      </c>
      <c r="I1253" s="376">
        <f>IF(OR(C1253="150 Directors advances", C1253="120 accounts receivable", C1253="720.2 Automobile - Insurance", C1253="720.3 Automobile - License", C1253="870.4 Rent - Insurance", C1253="870.6 Rent - Property Tax", C1253="870.7 Rent - Homeoffice", C1253="870.9 Rent - Water"),
   0,
   IF(Dashboard!$F$5="Quick",
      IF(OR(C1253="190 Automobile",C1253="200 computer hardware",C1253="210 Computer software",C1253="220 Quickbooks software",C1253="230 Office equipment",C1253="240 Office furniture"),
         E1253-(E1253/(1+Dashboard!$F$4)),
         0
      ),
      IF(C1253="750 Business promotion",
         E1253-(E1253/(1+4.793/100)),
         E1253-(E1253/(1+Dashboard!$F$4))
      )
   )
)</f>
        <v>0</v>
      </c>
      <c r="J1253" s="26">
        <f>Bank3[[#This Row],[Money in/ (Money out)]]-Bank3[[#This Row],[GST/HST]]</f>
        <v>0</v>
      </c>
      <c r="L1253" s="23">
        <f t="shared" si="39"/>
        <v>0</v>
      </c>
    </row>
    <row r="1254" spans="4:12" x14ac:dyDescent="0.2">
      <c r="D1254" s="397">
        <f>_xlfn.XLOOKUP(C:C,Table1[for Import to Bank Register dropdown],Table1[for Pivot],0,0,1)</f>
        <v>0</v>
      </c>
      <c r="E1254" s="403"/>
      <c r="F1254" s="146">
        <f t="shared" si="38"/>
        <v>3333333</v>
      </c>
      <c r="G1254" s="375">
        <f>G1253+Bank3[[#This Row],[Money in/ (Money out)]]</f>
        <v>0</v>
      </c>
      <c r="I1254" s="376">
        <f>IF(OR(C1254="150 Directors advances", C1254="120 accounts receivable", C1254="720.2 Automobile - Insurance", C1254="720.3 Automobile - License", C1254="870.4 Rent - Insurance", C1254="870.6 Rent - Property Tax", C1254="870.7 Rent - Homeoffice", C1254="870.9 Rent - Water"),
   0,
   IF(Dashboard!$F$5="Quick",
      IF(OR(C1254="190 Automobile",C1254="200 computer hardware",C1254="210 Computer software",C1254="220 Quickbooks software",C1254="230 Office equipment",C1254="240 Office furniture"),
         E1254-(E1254/(1+Dashboard!$F$4)),
         0
      ),
      IF(C1254="750 Business promotion",
         E1254-(E1254/(1+4.793/100)),
         E1254-(E1254/(1+Dashboard!$F$4))
      )
   )
)</f>
        <v>0</v>
      </c>
      <c r="J1254" s="26">
        <f>Bank3[[#This Row],[Money in/ (Money out)]]-Bank3[[#This Row],[GST/HST]]</f>
        <v>0</v>
      </c>
      <c r="L1254" s="23">
        <f t="shared" si="39"/>
        <v>0</v>
      </c>
    </row>
    <row r="1255" spans="4:12" x14ac:dyDescent="0.2">
      <c r="D1255" s="397">
        <f>_xlfn.XLOOKUP(C:C,Table1[for Import to Bank Register dropdown],Table1[for Pivot],0,0,1)</f>
        <v>0</v>
      </c>
      <c r="E1255" s="403"/>
      <c r="F1255" s="146">
        <f t="shared" si="38"/>
        <v>3333333</v>
      </c>
      <c r="G1255" s="375">
        <f>G1254+Bank3[[#This Row],[Money in/ (Money out)]]</f>
        <v>0</v>
      </c>
      <c r="I1255" s="376">
        <f>IF(OR(C1255="150 Directors advances", C1255="120 accounts receivable", C1255="720.2 Automobile - Insurance", C1255="720.3 Automobile - License", C1255="870.4 Rent - Insurance", C1255="870.6 Rent - Property Tax", C1255="870.7 Rent - Homeoffice", C1255="870.9 Rent - Water"),
   0,
   IF(Dashboard!$F$5="Quick",
      IF(OR(C1255="190 Automobile",C1255="200 computer hardware",C1255="210 Computer software",C1255="220 Quickbooks software",C1255="230 Office equipment",C1255="240 Office furniture"),
         E1255-(E1255/(1+Dashboard!$F$4)),
         0
      ),
      IF(C1255="750 Business promotion",
         E1255-(E1255/(1+4.793/100)),
         E1255-(E1255/(1+Dashboard!$F$4))
      )
   )
)</f>
        <v>0</v>
      </c>
      <c r="J1255" s="26">
        <f>Bank3[[#This Row],[Money in/ (Money out)]]-Bank3[[#This Row],[GST/HST]]</f>
        <v>0</v>
      </c>
      <c r="L1255" s="23">
        <f t="shared" si="39"/>
        <v>0</v>
      </c>
    </row>
    <row r="1256" spans="4:12" x14ac:dyDescent="0.2">
      <c r="D1256" s="397">
        <f>_xlfn.XLOOKUP(C:C,Table1[for Import to Bank Register dropdown],Table1[for Pivot],0,0,1)</f>
        <v>0</v>
      </c>
      <c r="E1256" s="403"/>
      <c r="F1256" s="146">
        <f t="shared" si="38"/>
        <v>3333333</v>
      </c>
      <c r="G1256" s="375">
        <f>G1255+Bank3[[#This Row],[Money in/ (Money out)]]</f>
        <v>0</v>
      </c>
      <c r="I1256" s="376">
        <f>IF(OR(C1256="150 Directors advances", C1256="120 accounts receivable", C1256="720.2 Automobile - Insurance", C1256="720.3 Automobile - License", C1256="870.4 Rent - Insurance", C1256="870.6 Rent - Property Tax", C1256="870.7 Rent - Homeoffice", C1256="870.9 Rent - Water"),
   0,
   IF(Dashboard!$F$5="Quick",
      IF(OR(C1256="190 Automobile",C1256="200 computer hardware",C1256="210 Computer software",C1256="220 Quickbooks software",C1256="230 Office equipment",C1256="240 Office furniture"),
         E1256-(E1256/(1+Dashboard!$F$4)),
         0
      ),
      IF(C1256="750 Business promotion",
         E1256-(E1256/(1+4.793/100)),
         E1256-(E1256/(1+Dashboard!$F$4))
      )
   )
)</f>
        <v>0</v>
      </c>
      <c r="J1256" s="26">
        <f>Bank3[[#This Row],[Money in/ (Money out)]]-Bank3[[#This Row],[GST/HST]]</f>
        <v>0</v>
      </c>
      <c r="L1256" s="23">
        <f t="shared" si="39"/>
        <v>0</v>
      </c>
    </row>
    <row r="1257" spans="4:12" x14ac:dyDescent="0.2">
      <c r="D1257" s="397">
        <f>_xlfn.XLOOKUP(C:C,Table1[for Import to Bank Register dropdown],Table1[for Pivot],0,0,1)</f>
        <v>0</v>
      </c>
      <c r="E1257" s="403"/>
      <c r="F1257" s="146">
        <f t="shared" si="38"/>
        <v>3333333</v>
      </c>
      <c r="G1257" s="375">
        <f>G1256+Bank3[[#This Row],[Money in/ (Money out)]]</f>
        <v>0</v>
      </c>
      <c r="I1257" s="376">
        <f>IF(OR(C1257="150 Directors advances", C1257="120 accounts receivable", C1257="720.2 Automobile - Insurance", C1257="720.3 Automobile - License", C1257="870.4 Rent - Insurance", C1257="870.6 Rent - Property Tax", C1257="870.7 Rent - Homeoffice", C1257="870.9 Rent - Water"),
   0,
   IF(Dashboard!$F$5="Quick",
      IF(OR(C1257="190 Automobile",C1257="200 computer hardware",C1257="210 Computer software",C1257="220 Quickbooks software",C1257="230 Office equipment",C1257="240 Office furniture"),
         E1257-(E1257/(1+Dashboard!$F$4)),
         0
      ),
      IF(C1257="750 Business promotion",
         E1257-(E1257/(1+4.793/100)),
         E1257-(E1257/(1+Dashboard!$F$4))
      )
   )
)</f>
        <v>0</v>
      </c>
      <c r="J1257" s="26">
        <f>Bank3[[#This Row],[Money in/ (Money out)]]-Bank3[[#This Row],[GST/HST]]</f>
        <v>0</v>
      </c>
      <c r="L1257" s="23">
        <f t="shared" si="39"/>
        <v>0</v>
      </c>
    </row>
    <row r="1258" spans="4:12" x14ac:dyDescent="0.2">
      <c r="D1258" s="397">
        <f>_xlfn.XLOOKUP(C:C,Table1[for Import to Bank Register dropdown],Table1[for Pivot],0,0,1)</f>
        <v>0</v>
      </c>
      <c r="E1258" s="403"/>
      <c r="F1258" s="146">
        <f t="shared" si="38"/>
        <v>3333333</v>
      </c>
      <c r="G1258" s="375">
        <f>G1257+Bank3[[#This Row],[Money in/ (Money out)]]</f>
        <v>0</v>
      </c>
      <c r="I1258" s="376">
        <f>IF(OR(C1258="150 Directors advances", C1258="120 accounts receivable", C1258="720.2 Automobile - Insurance", C1258="720.3 Automobile - License", C1258="870.4 Rent - Insurance", C1258="870.6 Rent - Property Tax", C1258="870.7 Rent - Homeoffice", C1258="870.9 Rent - Water"),
   0,
   IF(Dashboard!$F$5="Quick",
      IF(OR(C1258="190 Automobile",C1258="200 computer hardware",C1258="210 Computer software",C1258="220 Quickbooks software",C1258="230 Office equipment",C1258="240 Office furniture"),
         E1258-(E1258/(1+Dashboard!$F$4)),
         0
      ),
      IF(C1258="750 Business promotion",
         E1258-(E1258/(1+4.793/100)),
         E1258-(E1258/(1+Dashboard!$F$4))
      )
   )
)</f>
        <v>0</v>
      </c>
      <c r="J1258" s="26">
        <f>Bank3[[#This Row],[Money in/ (Money out)]]-Bank3[[#This Row],[GST/HST]]</f>
        <v>0</v>
      </c>
      <c r="L1258" s="23">
        <f t="shared" si="39"/>
        <v>0</v>
      </c>
    </row>
    <row r="1259" spans="4:12" x14ac:dyDescent="0.2">
      <c r="D1259" s="397">
        <f>_xlfn.XLOOKUP(C:C,Table1[for Import to Bank Register dropdown],Table1[for Pivot],0,0,1)</f>
        <v>0</v>
      </c>
      <c r="E1259" s="403"/>
      <c r="F1259" s="146">
        <f t="shared" si="38"/>
        <v>3333333</v>
      </c>
      <c r="G1259" s="375">
        <f>G1258+Bank3[[#This Row],[Money in/ (Money out)]]</f>
        <v>0</v>
      </c>
      <c r="I1259" s="376">
        <f>IF(OR(C1259="150 Directors advances", C1259="120 accounts receivable", C1259="720.2 Automobile - Insurance", C1259="720.3 Automobile - License", C1259="870.4 Rent - Insurance", C1259="870.6 Rent - Property Tax", C1259="870.7 Rent - Homeoffice", C1259="870.9 Rent - Water"),
   0,
   IF(Dashboard!$F$5="Quick",
      IF(OR(C1259="190 Automobile",C1259="200 computer hardware",C1259="210 Computer software",C1259="220 Quickbooks software",C1259="230 Office equipment",C1259="240 Office furniture"),
         E1259-(E1259/(1+Dashboard!$F$4)),
         0
      ),
      IF(C1259="750 Business promotion",
         E1259-(E1259/(1+4.793/100)),
         E1259-(E1259/(1+Dashboard!$F$4))
      )
   )
)</f>
        <v>0</v>
      </c>
      <c r="J1259" s="26">
        <f>Bank3[[#This Row],[Money in/ (Money out)]]-Bank3[[#This Row],[GST/HST]]</f>
        <v>0</v>
      </c>
      <c r="L1259" s="23">
        <f t="shared" si="39"/>
        <v>0</v>
      </c>
    </row>
    <row r="1260" spans="4:12" x14ac:dyDescent="0.2">
      <c r="D1260" s="397">
        <f>_xlfn.XLOOKUP(C:C,Table1[for Import to Bank Register dropdown],Table1[for Pivot],0,0,1)</f>
        <v>0</v>
      </c>
      <c r="E1260" s="403"/>
      <c r="F1260" s="146">
        <f t="shared" si="38"/>
        <v>3333333</v>
      </c>
      <c r="G1260" s="375">
        <f>G1259+Bank3[[#This Row],[Money in/ (Money out)]]</f>
        <v>0</v>
      </c>
      <c r="I1260" s="376">
        <f>IF(OR(C1260="150 Directors advances", C1260="120 accounts receivable", C1260="720.2 Automobile - Insurance", C1260="720.3 Automobile - License", C1260="870.4 Rent - Insurance", C1260="870.6 Rent - Property Tax", C1260="870.7 Rent - Homeoffice", C1260="870.9 Rent - Water"),
   0,
   IF(Dashboard!$F$5="Quick",
      IF(OR(C1260="190 Automobile",C1260="200 computer hardware",C1260="210 Computer software",C1260="220 Quickbooks software",C1260="230 Office equipment",C1260="240 Office furniture"),
         E1260-(E1260/(1+Dashboard!$F$4)),
         0
      ),
      IF(C1260="750 Business promotion",
         E1260-(E1260/(1+4.793/100)),
         E1260-(E1260/(1+Dashboard!$F$4))
      )
   )
)</f>
        <v>0</v>
      </c>
      <c r="J1260" s="26">
        <f>Bank3[[#This Row],[Money in/ (Money out)]]-Bank3[[#This Row],[GST/HST]]</f>
        <v>0</v>
      </c>
      <c r="L1260" s="23">
        <f t="shared" si="39"/>
        <v>0</v>
      </c>
    </row>
    <row r="1261" spans="4:12" x14ac:dyDescent="0.2">
      <c r="D1261" s="397">
        <f>_xlfn.XLOOKUP(C:C,Table1[for Import to Bank Register dropdown],Table1[for Pivot],0,0,1)</f>
        <v>0</v>
      </c>
      <c r="E1261" s="403"/>
      <c r="F1261" s="146">
        <f t="shared" si="38"/>
        <v>3333333</v>
      </c>
      <c r="G1261" s="375">
        <f>G1260+Bank3[[#This Row],[Money in/ (Money out)]]</f>
        <v>0</v>
      </c>
      <c r="I1261" s="376">
        <f>IF(OR(C1261="150 Directors advances", C1261="120 accounts receivable", C1261="720.2 Automobile - Insurance", C1261="720.3 Automobile - License", C1261="870.4 Rent - Insurance", C1261="870.6 Rent - Property Tax", C1261="870.7 Rent - Homeoffice", C1261="870.9 Rent - Water"),
   0,
   IF(Dashboard!$F$5="Quick",
      IF(OR(C1261="190 Automobile",C1261="200 computer hardware",C1261="210 Computer software",C1261="220 Quickbooks software",C1261="230 Office equipment",C1261="240 Office furniture"),
         E1261-(E1261/(1+Dashboard!$F$4)),
         0
      ),
      IF(C1261="750 Business promotion",
         E1261-(E1261/(1+4.793/100)),
         E1261-(E1261/(1+Dashboard!$F$4))
      )
   )
)</f>
        <v>0</v>
      </c>
      <c r="J1261" s="26">
        <f>Bank3[[#This Row],[Money in/ (Money out)]]-Bank3[[#This Row],[GST/HST]]</f>
        <v>0</v>
      </c>
      <c r="L1261" s="23">
        <f t="shared" si="39"/>
        <v>0</v>
      </c>
    </row>
    <row r="1262" spans="4:12" x14ac:dyDescent="0.2">
      <c r="D1262" s="397">
        <f>_xlfn.XLOOKUP(C:C,Table1[for Import to Bank Register dropdown],Table1[for Pivot],0,0,1)</f>
        <v>0</v>
      </c>
      <c r="E1262" s="403"/>
      <c r="F1262" s="146">
        <f t="shared" si="38"/>
        <v>3333333</v>
      </c>
      <c r="G1262" s="375">
        <f>G1261+Bank3[[#This Row],[Money in/ (Money out)]]</f>
        <v>0</v>
      </c>
      <c r="I1262" s="376">
        <f>IF(OR(C1262="150 Directors advances", C1262="120 accounts receivable", C1262="720.2 Automobile - Insurance", C1262="720.3 Automobile - License", C1262="870.4 Rent - Insurance", C1262="870.6 Rent - Property Tax", C1262="870.7 Rent - Homeoffice", C1262="870.9 Rent - Water"),
   0,
   IF(Dashboard!$F$5="Quick",
      IF(OR(C1262="190 Automobile",C1262="200 computer hardware",C1262="210 Computer software",C1262="220 Quickbooks software",C1262="230 Office equipment",C1262="240 Office furniture"),
         E1262-(E1262/(1+Dashboard!$F$4)),
         0
      ),
      IF(C1262="750 Business promotion",
         E1262-(E1262/(1+4.793/100)),
         E1262-(E1262/(1+Dashboard!$F$4))
      )
   )
)</f>
        <v>0</v>
      </c>
      <c r="J1262" s="26">
        <f>Bank3[[#This Row],[Money in/ (Money out)]]-Bank3[[#This Row],[GST/HST]]</f>
        <v>0</v>
      </c>
      <c r="L1262" s="23">
        <f t="shared" si="39"/>
        <v>0</v>
      </c>
    </row>
    <row r="1263" spans="4:12" x14ac:dyDescent="0.2">
      <c r="D1263" s="397">
        <f>_xlfn.XLOOKUP(C:C,Table1[for Import to Bank Register dropdown],Table1[for Pivot],0,0,1)</f>
        <v>0</v>
      </c>
      <c r="E1263" s="403"/>
      <c r="F1263" s="146">
        <f t="shared" si="38"/>
        <v>3333333</v>
      </c>
      <c r="G1263" s="375">
        <f>G1262+Bank3[[#This Row],[Money in/ (Money out)]]</f>
        <v>0</v>
      </c>
      <c r="I1263" s="376">
        <f>IF(OR(C1263="150 Directors advances", C1263="120 accounts receivable", C1263="720.2 Automobile - Insurance", C1263="720.3 Automobile - License", C1263="870.4 Rent - Insurance", C1263="870.6 Rent - Property Tax", C1263="870.7 Rent - Homeoffice", C1263="870.9 Rent - Water"),
   0,
   IF(Dashboard!$F$5="Quick",
      IF(OR(C1263="190 Automobile",C1263="200 computer hardware",C1263="210 Computer software",C1263="220 Quickbooks software",C1263="230 Office equipment",C1263="240 Office furniture"),
         E1263-(E1263/(1+Dashboard!$F$4)),
         0
      ),
      IF(C1263="750 Business promotion",
         E1263-(E1263/(1+4.793/100)),
         E1263-(E1263/(1+Dashboard!$F$4))
      )
   )
)</f>
        <v>0</v>
      </c>
      <c r="J1263" s="26">
        <f>Bank3[[#This Row],[Money in/ (Money out)]]-Bank3[[#This Row],[GST/HST]]</f>
        <v>0</v>
      </c>
      <c r="L1263" s="23">
        <f t="shared" si="39"/>
        <v>0</v>
      </c>
    </row>
    <row r="1264" spans="4:12" x14ac:dyDescent="0.2">
      <c r="D1264" s="397">
        <f>_xlfn.XLOOKUP(C:C,Table1[for Import to Bank Register dropdown],Table1[for Pivot],0,0,1)</f>
        <v>0</v>
      </c>
      <c r="E1264" s="403"/>
      <c r="F1264" s="146">
        <f t="shared" si="38"/>
        <v>3333333</v>
      </c>
      <c r="G1264" s="375">
        <f>G1263+Bank3[[#This Row],[Money in/ (Money out)]]</f>
        <v>0</v>
      </c>
      <c r="I1264" s="376">
        <f>IF(OR(C1264="150 Directors advances", C1264="120 accounts receivable", C1264="720.2 Automobile - Insurance", C1264="720.3 Automobile - License", C1264="870.4 Rent - Insurance", C1264="870.6 Rent - Property Tax", C1264="870.7 Rent - Homeoffice", C1264="870.9 Rent - Water"),
   0,
   IF(Dashboard!$F$5="Quick",
      IF(OR(C1264="190 Automobile",C1264="200 computer hardware",C1264="210 Computer software",C1264="220 Quickbooks software",C1264="230 Office equipment",C1264="240 Office furniture"),
         E1264-(E1264/(1+Dashboard!$F$4)),
         0
      ),
      IF(C1264="750 Business promotion",
         E1264-(E1264/(1+4.793/100)),
         E1264-(E1264/(1+Dashboard!$F$4))
      )
   )
)</f>
        <v>0</v>
      </c>
      <c r="J1264" s="26">
        <f>Bank3[[#This Row],[Money in/ (Money out)]]-Bank3[[#This Row],[GST/HST]]</f>
        <v>0</v>
      </c>
      <c r="L1264" s="23">
        <f t="shared" si="39"/>
        <v>0</v>
      </c>
    </row>
    <row r="1265" spans="4:12" x14ac:dyDescent="0.2">
      <c r="D1265" s="397">
        <f>_xlfn.XLOOKUP(C:C,Table1[for Import to Bank Register dropdown],Table1[for Pivot],0,0,1)</f>
        <v>0</v>
      </c>
      <c r="E1265" s="403"/>
      <c r="F1265" s="146">
        <f t="shared" si="38"/>
        <v>3333333</v>
      </c>
      <c r="G1265" s="375">
        <f>G1264+Bank3[[#This Row],[Money in/ (Money out)]]</f>
        <v>0</v>
      </c>
      <c r="I1265" s="376">
        <f>IF(OR(C1265="150 Directors advances", C1265="120 accounts receivable", C1265="720.2 Automobile - Insurance", C1265="720.3 Automobile - License", C1265="870.4 Rent - Insurance", C1265="870.6 Rent - Property Tax", C1265="870.7 Rent - Homeoffice", C1265="870.9 Rent - Water"),
   0,
   IF(Dashboard!$F$5="Quick",
      IF(OR(C1265="190 Automobile",C1265="200 computer hardware",C1265="210 Computer software",C1265="220 Quickbooks software",C1265="230 Office equipment",C1265="240 Office furniture"),
         E1265-(E1265/(1+Dashboard!$F$4)),
         0
      ),
      IF(C1265="750 Business promotion",
         E1265-(E1265/(1+4.793/100)),
         E1265-(E1265/(1+Dashboard!$F$4))
      )
   )
)</f>
        <v>0</v>
      </c>
      <c r="J1265" s="26">
        <f>Bank3[[#This Row],[Money in/ (Money out)]]-Bank3[[#This Row],[GST/HST]]</f>
        <v>0</v>
      </c>
      <c r="L1265" s="23">
        <f t="shared" si="39"/>
        <v>0</v>
      </c>
    </row>
    <row r="1266" spans="4:12" x14ac:dyDescent="0.2">
      <c r="D1266" s="397">
        <f>_xlfn.XLOOKUP(C:C,Table1[for Import to Bank Register dropdown],Table1[for Pivot],0,0,1)</f>
        <v>0</v>
      </c>
      <c r="E1266" s="403"/>
      <c r="F1266" s="146">
        <f t="shared" si="38"/>
        <v>3333333</v>
      </c>
      <c r="G1266" s="375">
        <f>G1265+Bank3[[#This Row],[Money in/ (Money out)]]</f>
        <v>0</v>
      </c>
      <c r="I1266" s="376">
        <f>IF(OR(C1266="150 Directors advances", C1266="120 accounts receivable", C1266="720.2 Automobile - Insurance", C1266="720.3 Automobile - License", C1266="870.4 Rent - Insurance", C1266="870.6 Rent - Property Tax", C1266="870.7 Rent - Homeoffice", C1266="870.9 Rent - Water"),
   0,
   IF(Dashboard!$F$5="Quick",
      IF(OR(C1266="190 Automobile",C1266="200 computer hardware",C1266="210 Computer software",C1266="220 Quickbooks software",C1266="230 Office equipment",C1266="240 Office furniture"),
         E1266-(E1266/(1+Dashboard!$F$4)),
         0
      ),
      IF(C1266="750 Business promotion",
         E1266-(E1266/(1+4.793/100)),
         E1266-(E1266/(1+Dashboard!$F$4))
      )
   )
)</f>
        <v>0</v>
      </c>
      <c r="J1266" s="26">
        <f>Bank3[[#This Row],[Money in/ (Money out)]]-Bank3[[#This Row],[GST/HST]]</f>
        <v>0</v>
      </c>
      <c r="L1266" s="23">
        <f t="shared" si="39"/>
        <v>0</v>
      </c>
    </row>
    <row r="1267" spans="4:12" x14ac:dyDescent="0.2">
      <c r="D1267" s="397">
        <f>_xlfn.XLOOKUP(C:C,Table1[for Import to Bank Register dropdown],Table1[for Pivot],0,0,1)</f>
        <v>0</v>
      </c>
      <c r="E1267" s="403"/>
      <c r="F1267" s="146">
        <f t="shared" si="38"/>
        <v>3333333</v>
      </c>
      <c r="G1267" s="375">
        <f>G1266+Bank3[[#This Row],[Money in/ (Money out)]]</f>
        <v>0</v>
      </c>
      <c r="I1267" s="376">
        <f>IF(OR(C1267="150 Directors advances", C1267="120 accounts receivable", C1267="720.2 Automobile - Insurance", C1267="720.3 Automobile - License", C1267="870.4 Rent - Insurance", C1267="870.6 Rent - Property Tax", C1267="870.7 Rent - Homeoffice", C1267="870.9 Rent - Water"),
   0,
   IF(Dashboard!$F$5="Quick",
      IF(OR(C1267="190 Automobile",C1267="200 computer hardware",C1267="210 Computer software",C1267="220 Quickbooks software",C1267="230 Office equipment",C1267="240 Office furniture"),
         E1267-(E1267/(1+Dashboard!$F$4)),
         0
      ),
      IF(C1267="750 Business promotion",
         E1267-(E1267/(1+4.793/100)),
         E1267-(E1267/(1+Dashboard!$F$4))
      )
   )
)</f>
        <v>0</v>
      </c>
      <c r="J1267" s="26">
        <f>Bank3[[#This Row],[Money in/ (Money out)]]-Bank3[[#This Row],[GST/HST]]</f>
        <v>0</v>
      </c>
      <c r="L1267" s="23">
        <f t="shared" si="39"/>
        <v>0</v>
      </c>
    </row>
    <row r="1268" spans="4:12" x14ac:dyDescent="0.2">
      <c r="D1268" s="397">
        <f>_xlfn.XLOOKUP(C:C,Table1[for Import to Bank Register dropdown],Table1[for Pivot],0,0,1)</f>
        <v>0</v>
      </c>
      <c r="E1268" s="403"/>
      <c r="F1268" s="146">
        <f t="shared" si="38"/>
        <v>3333333</v>
      </c>
      <c r="G1268" s="375">
        <f>G1267+Bank3[[#This Row],[Money in/ (Money out)]]</f>
        <v>0</v>
      </c>
      <c r="I1268" s="376">
        <f>IF(OR(C1268="150 Directors advances", C1268="120 accounts receivable", C1268="720.2 Automobile - Insurance", C1268="720.3 Automobile - License", C1268="870.4 Rent - Insurance", C1268="870.6 Rent - Property Tax", C1268="870.7 Rent - Homeoffice", C1268="870.9 Rent - Water"),
   0,
   IF(Dashboard!$F$5="Quick",
      IF(OR(C1268="190 Automobile",C1268="200 computer hardware",C1268="210 Computer software",C1268="220 Quickbooks software",C1268="230 Office equipment",C1268="240 Office furniture"),
         E1268-(E1268/(1+Dashboard!$F$4)),
         0
      ),
      IF(C1268="750 Business promotion",
         E1268-(E1268/(1+4.793/100)),
         E1268-(E1268/(1+Dashboard!$F$4))
      )
   )
)</f>
        <v>0</v>
      </c>
      <c r="J1268" s="26">
        <f>Bank3[[#This Row],[Money in/ (Money out)]]-Bank3[[#This Row],[GST/HST]]</f>
        <v>0</v>
      </c>
      <c r="L1268" s="23">
        <f t="shared" si="39"/>
        <v>0</v>
      </c>
    </row>
    <row r="1269" spans="4:12" x14ac:dyDescent="0.2">
      <c r="D1269" s="397">
        <f>_xlfn.XLOOKUP(C:C,Table1[for Import to Bank Register dropdown],Table1[for Pivot],0,0,1)</f>
        <v>0</v>
      </c>
      <c r="E1269" s="403"/>
      <c r="F1269" s="146">
        <f t="shared" si="38"/>
        <v>3333333</v>
      </c>
      <c r="G1269" s="375">
        <f>G1268+Bank3[[#This Row],[Money in/ (Money out)]]</f>
        <v>0</v>
      </c>
      <c r="I1269" s="376">
        <f>IF(OR(C1269="150 Directors advances", C1269="120 accounts receivable", C1269="720.2 Automobile - Insurance", C1269="720.3 Automobile - License", C1269="870.4 Rent - Insurance", C1269="870.6 Rent - Property Tax", C1269="870.7 Rent - Homeoffice", C1269="870.9 Rent - Water"),
   0,
   IF(Dashboard!$F$5="Quick",
      IF(OR(C1269="190 Automobile",C1269="200 computer hardware",C1269="210 Computer software",C1269="220 Quickbooks software",C1269="230 Office equipment",C1269="240 Office furniture"),
         E1269-(E1269/(1+Dashboard!$F$4)),
         0
      ),
      IF(C1269="750 Business promotion",
         E1269-(E1269/(1+4.793/100)),
         E1269-(E1269/(1+Dashboard!$F$4))
      )
   )
)</f>
        <v>0</v>
      </c>
      <c r="J1269" s="26">
        <f>Bank3[[#This Row],[Money in/ (Money out)]]-Bank3[[#This Row],[GST/HST]]</f>
        <v>0</v>
      </c>
      <c r="L1269" s="23">
        <f t="shared" si="39"/>
        <v>0</v>
      </c>
    </row>
    <row r="1270" spans="4:12" x14ac:dyDescent="0.2">
      <c r="D1270" s="397">
        <f>_xlfn.XLOOKUP(C:C,Table1[for Import to Bank Register dropdown],Table1[for Pivot],0,0,1)</f>
        <v>0</v>
      </c>
      <c r="E1270" s="403"/>
      <c r="F1270" s="146">
        <f t="shared" si="38"/>
        <v>3333333</v>
      </c>
      <c r="G1270" s="375">
        <f>G1269+Bank3[[#This Row],[Money in/ (Money out)]]</f>
        <v>0</v>
      </c>
      <c r="I1270" s="376">
        <f>IF(OR(C1270="150 Directors advances", C1270="120 accounts receivable", C1270="720.2 Automobile - Insurance", C1270="720.3 Automobile - License", C1270="870.4 Rent - Insurance", C1270="870.6 Rent - Property Tax", C1270="870.7 Rent - Homeoffice", C1270="870.9 Rent - Water"),
   0,
   IF(Dashboard!$F$5="Quick",
      IF(OR(C1270="190 Automobile",C1270="200 computer hardware",C1270="210 Computer software",C1270="220 Quickbooks software",C1270="230 Office equipment",C1270="240 Office furniture"),
         E1270-(E1270/(1+Dashboard!$F$4)),
         0
      ),
      IF(C1270="750 Business promotion",
         E1270-(E1270/(1+4.793/100)),
         E1270-(E1270/(1+Dashboard!$F$4))
      )
   )
)</f>
        <v>0</v>
      </c>
      <c r="J1270" s="26">
        <f>Bank3[[#This Row],[Money in/ (Money out)]]-Bank3[[#This Row],[GST/HST]]</f>
        <v>0</v>
      </c>
      <c r="L1270" s="23">
        <f t="shared" si="39"/>
        <v>0</v>
      </c>
    </row>
    <row r="1271" spans="4:12" x14ac:dyDescent="0.2">
      <c r="D1271" s="397">
        <f>_xlfn.XLOOKUP(C:C,Table1[for Import to Bank Register dropdown],Table1[for Pivot],0,0,1)</f>
        <v>0</v>
      </c>
      <c r="E1271" s="403"/>
      <c r="F1271" s="146">
        <f t="shared" si="38"/>
        <v>3333333</v>
      </c>
      <c r="G1271" s="375">
        <f>G1270+Bank3[[#This Row],[Money in/ (Money out)]]</f>
        <v>0</v>
      </c>
      <c r="I1271" s="376">
        <f>IF(OR(C1271="150 Directors advances", C1271="120 accounts receivable", C1271="720.2 Automobile - Insurance", C1271="720.3 Automobile - License", C1271="870.4 Rent - Insurance", C1271="870.6 Rent - Property Tax", C1271="870.7 Rent - Homeoffice", C1271="870.9 Rent - Water"),
   0,
   IF(Dashboard!$F$5="Quick",
      IF(OR(C1271="190 Automobile",C1271="200 computer hardware",C1271="210 Computer software",C1271="220 Quickbooks software",C1271="230 Office equipment",C1271="240 Office furniture"),
         E1271-(E1271/(1+Dashboard!$F$4)),
         0
      ),
      IF(C1271="750 Business promotion",
         E1271-(E1271/(1+4.793/100)),
         E1271-(E1271/(1+Dashboard!$F$4))
      )
   )
)</f>
        <v>0</v>
      </c>
      <c r="J1271" s="26">
        <f>Bank3[[#This Row],[Money in/ (Money out)]]-Bank3[[#This Row],[GST/HST]]</f>
        <v>0</v>
      </c>
      <c r="L1271" s="23">
        <f t="shared" si="39"/>
        <v>0</v>
      </c>
    </row>
    <row r="1272" spans="4:12" x14ac:dyDescent="0.2">
      <c r="D1272" s="397">
        <f>_xlfn.XLOOKUP(C:C,Table1[for Import to Bank Register dropdown],Table1[for Pivot],0,0,1)</f>
        <v>0</v>
      </c>
      <c r="E1272" s="403"/>
      <c r="F1272" s="146">
        <f t="shared" si="38"/>
        <v>3333333</v>
      </c>
      <c r="G1272" s="375">
        <f>G1271+Bank3[[#This Row],[Money in/ (Money out)]]</f>
        <v>0</v>
      </c>
      <c r="I1272" s="376">
        <f>IF(OR(C1272="150 Directors advances", C1272="120 accounts receivable", C1272="720.2 Automobile - Insurance", C1272="720.3 Automobile - License", C1272="870.4 Rent - Insurance", C1272="870.6 Rent - Property Tax", C1272="870.7 Rent - Homeoffice", C1272="870.9 Rent - Water"),
   0,
   IF(Dashboard!$F$5="Quick",
      IF(OR(C1272="190 Automobile",C1272="200 computer hardware",C1272="210 Computer software",C1272="220 Quickbooks software",C1272="230 Office equipment",C1272="240 Office furniture"),
         E1272-(E1272/(1+Dashboard!$F$4)),
         0
      ),
      IF(C1272="750 Business promotion",
         E1272-(E1272/(1+4.793/100)),
         E1272-(E1272/(1+Dashboard!$F$4))
      )
   )
)</f>
        <v>0</v>
      </c>
      <c r="J1272" s="26">
        <f>Bank3[[#This Row],[Money in/ (Money out)]]-Bank3[[#This Row],[GST/HST]]</f>
        <v>0</v>
      </c>
      <c r="L1272" s="23">
        <f t="shared" si="39"/>
        <v>0</v>
      </c>
    </row>
    <row r="1273" spans="4:12" x14ac:dyDescent="0.2">
      <c r="D1273" s="397">
        <f>_xlfn.XLOOKUP(C:C,Table1[for Import to Bank Register dropdown],Table1[for Pivot],0,0,1)</f>
        <v>0</v>
      </c>
      <c r="E1273" s="403"/>
      <c r="F1273" s="146">
        <f t="shared" si="38"/>
        <v>3333333</v>
      </c>
      <c r="G1273" s="375">
        <f>G1272+Bank3[[#This Row],[Money in/ (Money out)]]</f>
        <v>0</v>
      </c>
      <c r="I1273" s="376">
        <f>IF(OR(C1273="150 Directors advances", C1273="120 accounts receivable", C1273="720.2 Automobile - Insurance", C1273="720.3 Automobile - License", C1273="870.4 Rent - Insurance", C1273="870.6 Rent - Property Tax", C1273="870.7 Rent - Homeoffice", C1273="870.9 Rent - Water"),
   0,
   IF(Dashboard!$F$5="Quick",
      IF(OR(C1273="190 Automobile",C1273="200 computer hardware",C1273="210 Computer software",C1273="220 Quickbooks software",C1273="230 Office equipment",C1273="240 Office furniture"),
         E1273-(E1273/(1+Dashboard!$F$4)),
         0
      ),
      IF(C1273="750 Business promotion",
         E1273-(E1273/(1+4.793/100)),
         E1273-(E1273/(1+Dashboard!$F$4))
      )
   )
)</f>
        <v>0</v>
      </c>
      <c r="J1273" s="26">
        <f>Bank3[[#This Row],[Money in/ (Money out)]]-Bank3[[#This Row],[GST/HST]]</f>
        <v>0</v>
      </c>
      <c r="L1273" s="23">
        <f t="shared" si="39"/>
        <v>0</v>
      </c>
    </row>
    <row r="1274" spans="4:12" x14ac:dyDescent="0.2">
      <c r="D1274" s="397">
        <f>_xlfn.XLOOKUP(C:C,Table1[for Import to Bank Register dropdown],Table1[for Pivot],0,0,1)</f>
        <v>0</v>
      </c>
      <c r="E1274" s="403"/>
      <c r="F1274" s="146">
        <f t="shared" si="38"/>
        <v>3333333</v>
      </c>
      <c r="G1274" s="375">
        <f>G1273+Bank3[[#This Row],[Money in/ (Money out)]]</f>
        <v>0</v>
      </c>
      <c r="I1274" s="376">
        <f>IF(OR(C1274="150 Directors advances", C1274="120 accounts receivable", C1274="720.2 Automobile - Insurance", C1274="720.3 Automobile - License", C1274="870.4 Rent - Insurance", C1274="870.6 Rent - Property Tax", C1274="870.7 Rent - Homeoffice", C1274="870.9 Rent - Water"),
   0,
   IF(Dashboard!$F$5="Quick",
      IF(OR(C1274="190 Automobile",C1274="200 computer hardware",C1274="210 Computer software",C1274="220 Quickbooks software",C1274="230 Office equipment",C1274="240 Office furniture"),
         E1274-(E1274/(1+Dashboard!$F$4)),
         0
      ),
      IF(C1274="750 Business promotion",
         E1274-(E1274/(1+4.793/100)),
         E1274-(E1274/(1+Dashboard!$F$4))
      )
   )
)</f>
        <v>0</v>
      </c>
      <c r="J1274" s="26">
        <f>Bank3[[#This Row],[Money in/ (Money out)]]-Bank3[[#This Row],[GST/HST]]</f>
        <v>0</v>
      </c>
      <c r="L1274" s="23">
        <f t="shared" si="39"/>
        <v>0</v>
      </c>
    </row>
    <row r="1275" spans="4:12" x14ac:dyDescent="0.2">
      <c r="D1275" s="397">
        <f>_xlfn.XLOOKUP(C:C,Table1[for Import to Bank Register dropdown],Table1[for Pivot],0,0,1)</f>
        <v>0</v>
      </c>
      <c r="E1275" s="403"/>
      <c r="F1275" s="146">
        <f t="shared" si="38"/>
        <v>3333333</v>
      </c>
      <c r="G1275" s="375">
        <f>G1274+Bank3[[#This Row],[Money in/ (Money out)]]</f>
        <v>0</v>
      </c>
      <c r="I1275" s="376">
        <f>IF(OR(C1275="150 Directors advances", C1275="120 accounts receivable", C1275="720.2 Automobile - Insurance", C1275="720.3 Automobile - License", C1275="870.4 Rent - Insurance", C1275="870.6 Rent - Property Tax", C1275="870.7 Rent - Homeoffice", C1275="870.9 Rent - Water"),
   0,
   IF(Dashboard!$F$5="Quick",
      IF(OR(C1275="190 Automobile",C1275="200 computer hardware",C1275="210 Computer software",C1275="220 Quickbooks software",C1275="230 Office equipment",C1275="240 Office furniture"),
         E1275-(E1275/(1+Dashboard!$F$4)),
         0
      ),
      IF(C1275="750 Business promotion",
         E1275-(E1275/(1+4.793/100)),
         E1275-(E1275/(1+Dashboard!$F$4))
      )
   )
)</f>
        <v>0</v>
      </c>
      <c r="J1275" s="26">
        <f>Bank3[[#This Row],[Money in/ (Money out)]]-Bank3[[#This Row],[GST/HST]]</f>
        <v>0</v>
      </c>
      <c r="L1275" s="23">
        <f t="shared" si="39"/>
        <v>0</v>
      </c>
    </row>
    <row r="1276" spans="4:12" x14ac:dyDescent="0.2">
      <c r="D1276" s="397">
        <f>_xlfn.XLOOKUP(C:C,Table1[for Import to Bank Register dropdown],Table1[for Pivot],0,0,1)</f>
        <v>0</v>
      </c>
      <c r="E1276" s="403"/>
      <c r="F1276" s="146">
        <f t="shared" si="38"/>
        <v>3333333</v>
      </c>
      <c r="G1276" s="375">
        <f>G1275+Bank3[[#This Row],[Money in/ (Money out)]]</f>
        <v>0</v>
      </c>
      <c r="I1276" s="376">
        <f>IF(OR(C1276="150 Directors advances", C1276="120 accounts receivable", C1276="720.2 Automobile - Insurance", C1276="720.3 Automobile - License", C1276="870.4 Rent - Insurance", C1276="870.6 Rent - Property Tax", C1276="870.7 Rent - Homeoffice", C1276="870.9 Rent - Water"),
   0,
   IF(Dashboard!$F$5="Quick",
      IF(OR(C1276="190 Automobile",C1276="200 computer hardware",C1276="210 Computer software",C1276="220 Quickbooks software",C1276="230 Office equipment",C1276="240 Office furniture"),
         E1276-(E1276/(1+Dashboard!$F$4)),
         0
      ),
      IF(C1276="750 Business promotion",
         E1276-(E1276/(1+4.793/100)),
         E1276-(E1276/(1+Dashboard!$F$4))
      )
   )
)</f>
        <v>0</v>
      </c>
      <c r="J1276" s="26">
        <f>Bank3[[#This Row],[Money in/ (Money out)]]-Bank3[[#This Row],[GST/HST]]</f>
        <v>0</v>
      </c>
      <c r="L1276" s="23">
        <f t="shared" si="39"/>
        <v>0</v>
      </c>
    </row>
    <row r="1277" spans="4:12" x14ac:dyDescent="0.2">
      <c r="D1277" s="397">
        <f>_xlfn.XLOOKUP(C:C,Table1[for Import to Bank Register dropdown],Table1[for Pivot],0,0,1)</f>
        <v>0</v>
      </c>
      <c r="E1277" s="403"/>
      <c r="F1277" s="146">
        <f t="shared" si="38"/>
        <v>3333333</v>
      </c>
      <c r="G1277" s="375">
        <f>G1276+Bank3[[#This Row],[Money in/ (Money out)]]</f>
        <v>0</v>
      </c>
      <c r="I1277" s="376">
        <f>IF(OR(C1277="150 Directors advances", C1277="120 accounts receivable", C1277="720.2 Automobile - Insurance", C1277="720.3 Automobile - License", C1277="870.4 Rent - Insurance", C1277="870.6 Rent - Property Tax", C1277="870.7 Rent - Homeoffice", C1277="870.9 Rent - Water"),
   0,
   IF(Dashboard!$F$5="Quick",
      IF(OR(C1277="190 Automobile",C1277="200 computer hardware",C1277="210 Computer software",C1277="220 Quickbooks software",C1277="230 Office equipment",C1277="240 Office furniture"),
         E1277-(E1277/(1+Dashboard!$F$4)),
         0
      ),
      IF(C1277="750 Business promotion",
         E1277-(E1277/(1+4.793/100)),
         E1277-(E1277/(1+Dashboard!$F$4))
      )
   )
)</f>
        <v>0</v>
      </c>
      <c r="J1277" s="26">
        <f>Bank3[[#This Row],[Money in/ (Money out)]]-Bank3[[#This Row],[GST/HST]]</f>
        <v>0</v>
      </c>
      <c r="L1277" s="23">
        <f t="shared" si="39"/>
        <v>0</v>
      </c>
    </row>
    <row r="1278" spans="4:12" x14ac:dyDescent="0.2">
      <c r="D1278" s="397">
        <f>_xlfn.XLOOKUP(C:C,Table1[for Import to Bank Register dropdown],Table1[for Pivot],0,0,1)</f>
        <v>0</v>
      </c>
      <c r="E1278" s="403"/>
      <c r="F1278" s="146">
        <f t="shared" si="38"/>
        <v>3333333</v>
      </c>
      <c r="G1278" s="375">
        <f>G1277+Bank3[[#This Row],[Money in/ (Money out)]]</f>
        <v>0</v>
      </c>
      <c r="I1278" s="376">
        <f>IF(OR(C1278="150 Directors advances", C1278="120 accounts receivable", C1278="720.2 Automobile - Insurance", C1278="720.3 Automobile - License", C1278="870.4 Rent - Insurance", C1278="870.6 Rent - Property Tax", C1278="870.7 Rent - Homeoffice", C1278="870.9 Rent - Water"),
   0,
   IF(Dashboard!$F$5="Quick",
      IF(OR(C1278="190 Automobile",C1278="200 computer hardware",C1278="210 Computer software",C1278="220 Quickbooks software",C1278="230 Office equipment",C1278="240 Office furniture"),
         E1278-(E1278/(1+Dashboard!$F$4)),
         0
      ),
      IF(C1278="750 Business promotion",
         E1278-(E1278/(1+4.793/100)),
         E1278-(E1278/(1+Dashboard!$F$4))
      )
   )
)</f>
        <v>0</v>
      </c>
      <c r="J1278" s="26">
        <f>Bank3[[#This Row],[Money in/ (Money out)]]-Bank3[[#This Row],[GST/HST]]</f>
        <v>0</v>
      </c>
      <c r="L1278" s="23">
        <f t="shared" si="39"/>
        <v>0</v>
      </c>
    </row>
    <row r="1279" spans="4:12" x14ac:dyDescent="0.2">
      <c r="D1279" s="397">
        <f>_xlfn.XLOOKUP(C:C,Table1[for Import to Bank Register dropdown],Table1[for Pivot],0,0,1)</f>
        <v>0</v>
      </c>
      <c r="E1279" s="403"/>
      <c r="F1279" s="146">
        <f t="shared" si="38"/>
        <v>3333333</v>
      </c>
      <c r="G1279" s="375">
        <f>G1278+Bank3[[#This Row],[Money in/ (Money out)]]</f>
        <v>0</v>
      </c>
      <c r="I1279" s="376">
        <f>IF(OR(C1279="150 Directors advances", C1279="120 accounts receivable", C1279="720.2 Automobile - Insurance", C1279="720.3 Automobile - License", C1279="870.4 Rent - Insurance", C1279="870.6 Rent - Property Tax", C1279="870.7 Rent - Homeoffice", C1279="870.9 Rent - Water"),
   0,
   IF(Dashboard!$F$5="Quick",
      IF(OR(C1279="190 Automobile",C1279="200 computer hardware",C1279="210 Computer software",C1279="220 Quickbooks software",C1279="230 Office equipment",C1279="240 Office furniture"),
         E1279-(E1279/(1+Dashboard!$F$4)),
         0
      ),
      IF(C1279="750 Business promotion",
         E1279-(E1279/(1+4.793/100)),
         E1279-(E1279/(1+Dashboard!$F$4))
      )
   )
)</f>
        <v>0</v>
      </c>
      <c r="J1279" s="26">
        <f>Bank3[[#This Row],[Money in/ (Money out)]]-Bank3[[#This Row],[GST/HST]]</f>
        <v>0</v>
      </c>
      <c r="L1279" s="23">
        <f t="shared" si="39"/>
        <v>0</v>
      </c>
    </row>
    <row r="1280" spans="4:12" x14ac:dyDescent="0.2">
      <c r="D1280" s="397">
        <f>_xlfn.XLOOKUP(C:C,Table1[for Import to Bank Register dropdown],Table1[for Pivot],0,0,1)</f>
        <v>0</v>
      </c>
      <c r="E1280" s="403"/>
      <c r="F1280" s="146">
        <f t="shared" si="38"/>
        <v>3333333</v>
      </c>
      <c r="G1280" s="375">
        <f>G1279+Bank3[[#This Row],[Money in/ (Money out)]]</f>
        <v>0</v>
      </c>
      <c r="I1280" s="376">
        <f>IF(OR(C1280="150 Directors advances", C1280="120 accounts receivable", C1280="720.2 Automobile - Insurance", C1280="720.3 Automobile - License", C1280="870.4 Rent - Insurance", C1280="870.6 Rent - Property Tax", C1280="870.7 Rent - Homeoffice", C1280="870.9 Rent - Water"),
   0,
   IF(Dashboard!$F$5="Quick",
      IF(OR(C1280="190 Automobile",C1280="200 computer hardware",C1280="210 Computer software",C1280="220 Quickbooks software",C1280="230 Office equipment",C1280="240 Office furniture"),
         E1280-(E1280/(1+Dashboard!$F$4)),
         0
      ),
      IF(C1280="750 Business promotion",
         E1280-(E1280/(1+4.793/100)),
         E1280-(E1280/(1+Dashboard!$F$4))
      )
   )
)</f>
        <v>0</v>
      </c>
      <c r="J1280" s="26">
        <f>Bank3[[#This Row],[Money in/ (Money out)]]-Bank3[[#This Row],[GST/HST]]</f>
        <v>0</v>
      </c>
      <c r="L1280" s="23">
        <f t="shared" si="39"/>
        <v>0</v>
      </c>
    </row>
    <row r="1281" spans="4:12" x14ac:dyDescent="0.2">
      <c r="D1281" s="397">
        <f>_xlfn.XLOOKUP(C:C,Table1[for Import to Bank Register dropdown],Table1[for Pivot],0,0,1)</f>
        <v>0</v>
      </c>
      <c r="E1281" s="403"/>
      <c r="F1281" s="146">
        <f t="shared" si="38"/>
        <v>3333333</v>
      </c>
      <c r="G1281" s="375">
        <f>G1280+Bank3[[#This Row],[Money in/ (Money out)]]</f>
        <v>0</v>
      </c>
      <c r="I1281" s="376">
        <f>IF(OR(C1281="150 Directors advances", C1281="120 accounts receivable", C1281="720.2 Automobile - Insurance", C1281="720.3 Automobile - License", C1281="870.4 Rent - Insurance", C1281="870.6 Rent - Property Tax", C1281="870.7 Rent - Homeoffice", C1281="870.9 Rent - Water"),
   0,
   IF(Dashboard!$F$5="Quick",
      IF(OR(C1281="190 Automobile",C1281="200 computer hardware",C1281="210 Computer software",C1281="220 Quickbooks software",C1281="230 Office equipment",C1281="240 Office furniture"),
         E1281-(E1281/(1+Dashboard!$F$4)),
         0
      ),
      IF(C1281="750 Business promotion",
         E1281-(E1281/(1+4.793/100)),
         E1281-(E1281/(1+Dashboard!$F$4))
      )
   )
)</f>
        <v>0</v>
      </c>
      <c r="J1281" s="26">
        <f>Bank3[[#This Row],[Money in/ (Money out)]]-Bank3[[#This Row],[GST/HST]]</f>
        <v>0</v>
      </c>
      <c r="L1281" s="23">
        <f t="shared" si="39"/>
        <v>0</v>
      </c>
    </row>
    <row r="1282" spans="4:12" x14ac:dyDescent="0.2">
      <c r="D1282" s="397">
        <f>_xlfn.XLOOKUP(C:C,Table1[for Import to Bank Register dropdown],Table1[for Pivot],0,0,1)</f>
        <v>0</v>
      </c>
      <c r="E1282" s="403"/>
      <c r="F1282" s="146">
        <f t="shared" si="38"/>
        <v>3333333</v>
      </c>
      <c r="G1282" s="375">
        <f>G1281+Bank3[[#This Row],[Money in/ (Money out)]]</f>
        <v>0</v>
      </c>
      <c r="I1282" s="376">
        <f>IF(OR(C1282="150 Directors advances", C1282="120 accounts receivable", C1282="720.2 Automobile - Insurance", C1282="720.3 Automobile - License", C1282="870.4 Rent - Insurance", C1282="870.6 Rent - Property Tax", C1282="870.7 Rent - Homeoffice", C1282="870.9 Rent - Water"),
   0,
   IF(Dashboard!$F$5="Quick",
      IF(OR(C1282="190 Automobile",C1282="200 computer hardware",C1282="210 Computer software",C1282="220 Quickbooks software",C1282="230 Office equipment",C1282="240 Office furniture"),
         E1282-(E1282/(1+Dashboard!$F$4)),
         0
      ),
      IF(C1282="750 Business promotion",
         E1282-(E1282/(1+4.793/100)),
         E1282-(E1282/(1+Dashboard!$F$4))
      )
   )
)</f>
        <v>0</v>
      </c>
      <c r="J1282" s="26">
        <f>Bank3[[#This Row],[Money in/ (Money out)]]-Bank3[[#This Row],[GST/HST]]</f>
        <v>0</v>
      </c>
      <c r="L1282" s="23">
        <f t="shared" si="39"/>
        <v>0</v>
      </c>
    </row>
    <row r="1283" spans="4:12" x14ac:dyDescent="0.2">
      <c r="D1283" s="397">
        <f>_xlfn.XLOOKUP(C:C,Table1[for Import to Bank Register dropdown],Table1[for Pivot],0,0,1)</f>
        <v>0</v>
      </c>
      <c r="E1283" s="403"/>
      <c r="F1283" s="146">
        <f t="shared" si="38"/>
        <v>3333333</v>
      </c>
      <c r="G1283" s="375">
        <f>G1282+Bank3[[#This Row],[Money in/ (Money out)]]</f>
        <v>0</v>
      </c>
      <c r="I1283" s="376">
        <f>IF(OR(C1283="150 Directors advances", C1283="120 accounts receivable", C1283="720.2 Automobile - Insurance", C1283="720.3 Automobile - License", C1283="870.4 Rent - Insurance", C1283="870.6 Rent - Property Tax", C1283="870.7 Rent - Homeoffice", C1283="870.9 Rent - Water"),
   0,
   IF(Dashboard!$F$5="Quick",
      IF(OR(C1283="190 Automobile",C1283="200 computer hardware",C1283="210 Computer software",C1283="220 Quickbooks software",C1283="230 Office equipment",C1283="240 Office furniture"),
         E1283-(E1283/(1+Dashboard!$F$4)),
         0
      ),
      IF(C1283="750 Business promotion",
         E1283-(E1283/(1+4.793/100)),
         E1283-(E1283/(1+Dashboard!$F$4))
      )
   )
)</f>
        <v>0</v>
      </c>
      <c r="J1283" s="26">
        <f>Bank3[[#This Row],[Money in/ (Money out)]]-Bank3[[#This Row],[GST/HST]]</f>
        <v>0</v>
      </c>
      <c r="L1283" s="23">
        <f t="shared" si="39"/>
        <v>0</v>
      </c>
    </row>
    <row r="1284" spans="4:12" x14ac:dyDescent="0.2">
      <c r="D1284" s="397">
        <f>_xlfn.XLOOKUP(C:C,Table1[for Import to Bank Register dropdown],Table1[for Pivot],0,0,1)</f>
        <v>0</v>
      </c>
      <c r="E1284" s="403"/>
      <c r="F1284" s="146">
        <f t="shared" si="38"/>
        <v>3333333</v>
      </c>
      <c r="G1284" s="375">
        <f>G1283+Bank3[[#This Row],[Money in/ (Money out)]]</f>
        <v>0</v>
      </c>
      <c r="I1284" s="376">
        <f>IF(OR(C1284="150 Directors advances", C1284="120 accounts receivable", C1284="720.2 Automobile - Insurance", C1284="720.3 Automobile - License", C1284="870.4 Rent - Insurance", C1284="870.6 Rent - Property Tax", C1284="870.7 Rent - Homeoffice", C1284="870.9 Rent - Water"),
   0,
   IF(Dashboard!$F$5="Quick",
      IF(OR(C1284="190 Automobile",C1284="200 computer hardware",C1284="210 Computer software",C1284="220 Quickbooks software",C1284="230 Office equipment",C1284="240 Office furniture"),
         E1284-(E1284/(1+Dashboard!$F$4)),
         0
      ),
      IF(C1284="750 Business promotion",
         E1284-(E1284/(1+4.793/100)),
         E1284-(E1284/(1+Dashboard!$F$4))
      )
   )
)</f>
        <v>0</v>
      </c>
      <c r="J1284" s="26">
        <f>Bank3[[#This Row],[Money in/ (Money out)]]-Bank3[[#This Row],[GST/HST]]</f>
        <v>0</v>
      </c>
      <c r="L1284" s="23">
        <f t="shared" si="39"/>
        <v>0</v>
      </c>
    </row>
    <row r="1285" spans="4:12" x14ac:dyDescent="0.2">
      <c r="D1285" s="397">
        <f>_xlfn.XLOOKUP(C:C,Table1[for Import to Bank Register dropdown],Table1[for Pivot],0,0,1)</f>
        <v>0</v>
      </c>
      <c r="E1285" s="403"/>
      <c r="F1285" s="146">
        <f t="shared" si="38"/>
        <v>3333333</v>
      </c>
      <c r="G1285" s="375">
        <f>G1284+Bank3[[#This Row],[Money in/ (Money out)]]</f>
        <v>0</v>
      </c>
      <c r="I1285" s="376">
        <f>IF(OR(C1285="150 Directors advances", C1285="120 accounts receivable", C1285="720.2 Automobile - Insurance", C1285="720.3 Automobile - License", C1285="870.4 Rent - Insurance", C1285="870.6 Rent - Property Tax", C1285="870.7 Rent - Homeoffice", C1285="870.9 Rent - Water"),
   0,
   IF(Dashboard!$F$5="Quick",
      IF(OR(C1285="190 Automobile",C1285="200 computer hardware",C1285="210 Computer software",C1285="220 Quickbooks software",C1285="230 Office equipment",C1285="240 Office furniture"),
         E1285-(E1285/(1+Dashboard!$F$4)),
         0
      ),
      IF(C1285="750 Business promotion",
         E1285-(E1285/(1+4.793/100)),
         E1285-(E1285/(1+Dashboard!$F$4))
      )
   )
)</f>
        <v>0</v>
      </c>
      <c r="J1285" s="26">
        <f>Bank3[[#This Row],[Money in/ (Money out)]]-Bank3[[#This Row],[GST/HST]]</f>
        <v>0</v>
      </c>
      <c r="L1285" s="23">
        <f t="shared" si="39"/>
        <v>0</v>
      </c>
    </row>
    <row r="1286" spans="4:12" x14ac:dyDescent="0.2">
      <c r="D1286" s="397">
        <f>_xlfn.XLOOKUP(C:C,Table1[for Import to Bank Register dropdown],Table1[for Pivot],0,0,1)</f>
        <v>0</v>
      </c>
      <c r="E1286" s="403"/>
      <c r="F1286" s="146">
        <f t="shared" ref="F1286:F1349" si="40">$E$2</f>
        <v>3333333</v>
      </c>
      <c r="G1286" s="375">
        <f>G1285+Bank3[[#This Row],[Money in/ (Money out)]]</f>
        <v>0</v>
      </c>
      <c r="I1286" s="376">
        <f>IF(OR(C1286="150 Directors advances", C1286="120 accounts receivable", C1286="720.2 Automobile - Insurance", C1286="720.3 Automobile - License", C1286="870.4 Rent - Insurance", C1286="870.6 Rent - Property Tax", C1286="870.7 Rent - Homeoffice", C1286="870.9 Rent - Water"),
   0,
   IF(Dashboard!$F$5="Quick",
      IF(OR(C1286="190 Automobile",C1286="200 computer hardware",C1286="210 Computer software",C1286="220 Quickbooks software",C1286="230 Office equipment",C1286="240 Office furniture"),
         E1286-(E1286/(1+Dashboard!$F$4)),
         0
      ),
      IF(C1286="750 Business promotion",
         E1286-(E1286/(1+4.793/100)),
         E1286-(E1286/(1+Dashboard!$F$4))
      )
   )
)</f>
        <v>0</v>
      </c>
      <c r="J1286" s="26">
        <f>Bank3[[#This Row],[Money in/ (Money out)]]-Bank3[[#This Row],[GST/HST]]</f>
        <v>0</v>
      </c>
      <c r="L1286" s="23">
        <f t="shared" si="39"/>
        <v>0</v>
      </c>
    </row>
    <row r="1287" spans="4:12" x14ac:dyDescent="0.2">
      <c r="D1287" s="397">
        <f>_xlfn.XLOOKUP(C:C,Table1[for Import to Bank Register dropdown],Table1[for Pivot],0,0,1)</f>
        <v>0</v>
      </c>
      <c r="E1287" s="403"/>
      <c r="F1287" s="146">
        <f t="shared" si="40"/>
        <v>3333333</v>
      </c>
      <c r="G1287" s="375">
        <f>G1286+Bank3[[#This Row],[Money in/ (Money out)]]</f>
        <v>0</v>
      </c>
      <c r="I1287" s="376">
        <f>IF(OR(C1287="150 Directors advances", C1287="120 accounts receivable", C1287="720.2 Automobile - Insurance", C1287="720.3 Automobile - License", C1287="870.4 Rent - Insurance", C1287="870.6 Rent - Property Tax", C1287="870.7 Rent - Homeoffice", C1287="870.9 Rent - Water"),
   0,
   IF(Dashboard!$F$5="Quick",
      IF(OR(C1287="190 Automobile",C1287="200 computer hardware",C1287="210 Computer software",C1287="220 Quickbooks software",C1287="230 Office equipment",C1287="240 Office furniture"),
         E1287-(E1287/(1+Dashboard!$F$4)),
         0
      ),
      IF(C1287="750 Business promotion",
         E1287-(E1287/(1+4.793/100)),
         E1287-(E1287/(1+Dashboard!$F$4))
      )
   )
)</f>
        <v>0</v>
      </c>
      <c r="J1287" s="26">
        <f>Bank3[[#This Row],[Money in/ (Money out)]]-Bank3[[#This Row],[GST/HST]]</f>
        <v>0</v>
      </c>
      <c r="L1287" s="23">
        <f t="shared" ref="L1287:L1350" si="41">$L$3</f>
        <v>0</v>
      </c>
    </row>
    <row r="1288" spans="4:12" x14ac:dyDescent="0.2">
      <c r="D1288" s="397">
        <f>_xlfn.XLOOKUP(C:C,Table1[for Import to Bank Register dropdown],Table1[for Pivot],0,0,1)</f>
        <v>0</v>
      </c>
      <c r="E1288" s="403"/>
      <c r="F1288" s="146">
        <f t="shared" si="40"/>
        <v>3333333</v>
      </c>
      <c r="G1288" s="375">
        <f>G1287+Bank3[[#This Row],[Money in/ (Money out)]]</f>
        <v>0</v>
      </c>
      <c r="I1288" s="376">
        <f>IF(OR(C1288="150 Directors advances", C1288="120 accounts receivable", C1288="720.2 Automobile - Insurance", C1288="720.3 Automobile - License", C1288="870.4 Rent - Insurance", C1288="870.6 Rent - Property Tax", C1288="870.7 Rent - Homeoffice", C1288="870.9 Rent - Water"),
   0,
   IF(Dashboard!$F$5="Quick",
      IF(OR(C1288="190 Automobile",C1288="200 computer hardware",C1288="210 Computer software",C1288="220 Quickbooks software",C1288="230 Office equipment",C1288="240 Office furniture"),
         E1288-(E1288/(1+Dashboard!$F$4)),
         0
      ),
      IF(C1288="750 Business promotion",
         E1288-(E1288/(1+4.793/100)),
         E1288-(E1288/(1+Dashboard!$F$4))
      )
   )
)</f>
        <v>0</v>
      </c>
      <c r="J1288" s="26">
        <f>Bank3[[#This Row],[Money in/ (Money out)]]-Bank3[[#This Row],[GST/HST]]</f>
        <v>0</v>
      </c>
      <c r="L1288" s="23">
        <f t="shared" si="41"/>
        <v>0</v>
      </c>
    </row>
    <row r="1289" spans="4:12" x14ac:dyDescent="0.2">
      <c r="D1289" s="397">
        <f>_xlfn.XLOOKUP(C:C,Table1[for Import to Bank Register dropdown],Table1[for Pivot],0,0,1)</f>
        <v>0</v>
      </c>
      <c r="E1289" s="403"/>
      <c r="F1289" s="146">
        <f t="shared" si="40"/>
        <v>3333333</v>
      </c>
      <c r="G1289" s="375">
        <f>G1288+Bank3[[#This Row],[Money in/ (Money out)]]</f>
        <v>0</v>
      </c>
      <c r="I1289" s="376">
        <f>IF(OR(C1289="150 Directors advances", C1289="120 accounts receivable", C1289="720.2 Automobile - Insurance", C1289="720.3 Automobile - License", C1289="870.4 Rent - Insurance", C1289="870.6 Rent - Property Tax", C1289="870.7 Rent - Homeoffice", C1289="870.9 Rent - Water"),
   0,
   IF(Dashboard!$F$5="Quick",
      IF(OR(C1289="190 Automobile",C1289="200 computer hardware",C1289="210 Computer software",C1289="220 Quickbooks software",C1289="230 Office equipment",C1289="240 Office furniture"),
         E1289-(E1289/(1+Dashboard!$F$4)),
         0
      ),
      IF(C1289="750 Business promotion",
         E1289-(E1289/(1+4.793/100)),
         E1289-(E1289/(1+Dashboard!$F$4))
      )
   )
)</f>
        <v>0</v>
      </c>
      <c r="J1289" s="26">
        <f>Bank3[[#This Row],[Money in/ (Money out)]]-Bank3[[#This Row],[GST/HST]]</f>
        <v>0</v>
      </c>
      <c r="L1289" s="23">
        <f t="shared" si="41"/>
        <v>0</v>
      </c>
    </row>
    <row r="1290" spans="4:12" x14ac:dyDescent="0.2">
      <c r="D1290" s="397">
        <f>_xlfn.XLOOKUP(C:C,Table1[for Import to Bank Register dropdown],Table1[for Pivot],0,0,1)</f>
        <v>0</v>
      </c>
      <c r="E1290" s="403"/>
      <c r="F1290" s="146">
        <f t="shared" si="40"/>
        <v>3333333</v>
      </c>
      <c r="G1290" s="375">
        <f>G1289+Bank3[[#This Row],[Money in/ (Money out)]]</f>
        <v>0</v>
      </c>
      <c r="I1290" s="376">
        <f>IF(OR(C1290="150 Directors advances", C1290="120 accounts receivable", C1290="720.2 Automobile - Insurance", C1290="720.3 Automobile - License", C1290="870.4 Rent - Insurance", C1290="870.6 Rent - Property Tax", C1290="870.7 Rent - Homeoffice", C1290="870.9 Rent - Water"),
   0,
   IF(Dashboard!$F$5="Quick",
      IF(OR(C1290="190 Automobile",C1290="200 computer hardware",C1290="210 Computer software",C1290="220 Quickbooks software",C1290="230 Office equipment",C1290="240 Office furniture"),
         E1290-(E1290/(1+Dashboard!$F$4)),
         0
      ),
      IF(C1290="750 Business promotion",
         E1290-(E1290/(1+4.793/100)),
         E1290-(E1290/(1+Dashboard!$F$4))
      )
   )
)</f>
        <v>0</v>
      </c>
      <c r="J1290" s="26">
        <f>Bank3[[#This Row],[Money in/ (Money out)]]-Bank3[[#This Row],[GST/HST]]</f>
        <v>0</v>
      </c>
      <c r="L1290" s="23">
        <f t="shared" si="41"/>
        <v>0</v>
      </c>
    </row>
    <row r="1291" spans="4:12" x14ac:dyDescent="0.2">
      <c r="D1291" s="397">
        <f>_xlfn.XLOOKUP(C:C,Table1[for Import to Bank Register dropdown],Table1[for Pivot],0,0,1)</f>
        <v>0</v>
      </c>
      <c r="E1291" s="403"/>
      <c r="F1291" s="146">
        <f t="shared" si="40"/>
        <v>3333333</v>
      </c>
      <c r="G1291" s="375">
        <f>G1290+Bank3[[#This Row],[Money in/ (Money out)]]</f>
        <v>0</v>
      </c>
      <c r="I1291" s="376">
        <f>IF(OR(C1291="150 Directors advances", C1291="120 accounts receivable", C1291="720.2 Automobile - Insurance", C1291="720.3 Automobile - License", C1291="870.4 Rent - Insurance", C1291="870.6 Rent - Property Tax", C1291="870.7 Rent - Homeoffice", C1291="870.9 Rent - Water"),
   0,
   IF(Dashboard!$F$5="Quick",
      IF(OR(C1291="190 Automobile",C1291="200 computer hardware",C1291="210 Computer software",C1291="220 Quickbooks software",C1291="230 Office equipment",C1291="240 Office furniture"),
         E1291-(E1291/(1+Dashboard!$F$4)),
         0
      ),
      IF(C1291="750 Business promotion",
         E1291-(E1291/(1+4.793/100)),
         E1291-(E1291/(1+Dashboard!$F$4))
      )
   )
)</f>
        <v>0</v>
      </c>
      <c r="J1291" s="26">
        <f>Bank3[[#This Row],[Money in/ (Money out)]]-Bank3[[#This Row],[GST/HST]]</f>
        <v>0</v>
      </c>
      <c r="L1291" s="23">
        <f t="shared" si="41"/>
        <v>0</v>
      </c>
    </row>
    <row r="1292" spans="4:12" x14ac:dyDescent="0.2">
      <c r="D1292" s="397">
        <f>_xlfn.XLOOKUP(C:C,Table1[for Import to Bank Register dropdown],Table1[for Pivot],0,0,1)</f>
        <v>0</v>
      </c>
      <c r="E1292" s="403"/>
      <c r="F1292" s="146">
        <f t="shared" si="40"/>
        <v>3333333</v>
      </c>
      <c r="G1292" s="375">
        <f>G1291+Bank3[[#This Row],[Money in/ (Money out)]]</f>
        <v>0</v>
      </c>
      <c r="I1292" s="376">
        <f>IF(OR(C1292="150 Directors advances", C1292="120 accounts receivable", C1292="720.2 Automobile - Insurance", C1292="720.3 Automobile - License", C1292="870.4 Rent - Insurance", C1292="870.6 Rent - Property Tax", C1292="870.7 Rent - Homeoffice", C1292="870.9 Rent - Water"),
   0,
   IF(Dashboard!$F$5="Quick",
      IF(OR(C1292="190 Automobile",C1292="200 computer hardware",C1292="210 Computer software",C1292="220 Quickbooks software",C1292="230 Office equipment",C1292="240 Office furniture"),
         E1292-(E1292/(1+Dashboard!$F$4)),
         0
      ),
      IF(C1292="750 Business promotion",
         E1292-(E1292/(1+4.793/100)),
         E1292-(E1292/(1+Dashboard!$F$4))
      )
   )
)</f>
        <v>0</v>
      </c>
      <c r="J1292" s="26">
        <f>Bank3[[#This Row],[Money in/ (Money out)]]-Bank3[[#This Row],[GST/HST]]</f>
        <v>0</v>
      </c>
      <c r="L1292" s="23">
        <f t="shared" si="41"/>
        <v>0</v>
      </c>
    </row>
    <row r="1293" spans="4:12" x14ac:dyDescent="0.2">
      <c r="D1293" s="397">
        <f>_xlfn.XLOOKUP(C:C,Table1[for Import to Bank Register dropdown],Table1[for Pivot],0,0,1)</f>
        <v>0</v>
      </c>
      <c r="E1293" s="403"/>
      <c r="F1293" s="146">
        <f t="shared" si="40"/>
        <v>3333333</v>
      </c>
      <c r="G1293" s="375">
        <f>G1292+Bank3[[#This Row],[Money in/ (Money out)]]</f>
        <v>0</v>
      </c>
      <c r="I1293" s="376">
        <f>IF(OR(C1293="150 Directors advances", C1293="120 accounts receivable", C1293="720.2 Automobile - Insurance", C1293="720.3 Automobile - License", C1293="870.4 Rent - Insurance", C1293="870.6 Rent - Property Tax", C1293="870.7 Rent - Homeoffice", C1293="870.9 Rent - Water"),
   0,
   IF(Dashboard!$F$5="Quick",
      IF(OR(C1293="190 Automobile",C1293="200 computer hardware",C1293="210 Computer software",C1293="220 Quickbooks software",C1293="230 Office equipment",C1293="240 Office furniture"),
         E1293-(E1293/(1+Dashboard!$F$4)),
         0
      ),
      IF(C1293="750 Business promotion",
         E1293-(E1293/(1+4.793/100)),
         E1293-(E1293/(1+Dashboard!$F$4))
      )
   )
)</f>
        <v>0</v>
      </c>
      <c r="J1293" s="26">
        <f>Bank3[[#This Row],[Money in/ (Money out)]]-Bank3[[#This Row],[GST/HST]]</f>
        <v>0</v>
      </c>
      <c r="L1293" s="23">
        <f t="shared" si="41"/>
        <v>0</v>
      </c>
    </row>
    <row r="1294" spans="4:12" x14ac:dyDescent="0.2">
      <c r="D1294" s="397">
        <f>_xlfn.XLOOKUP(C:C,Table1[for Import to Bank Register dropdown],Table1[for Pivot],0,0,1)</f>
        <v>0</v>
      </c>
      <c r="E1294" s="403"/>
      <c r="F1294" s="146">
        <f t="shared" si="40"/>
        <v>3333333</v>
      </c>
      <c r="G1294" s="375">
        <f>G1293+Bank3[[#This Row],[Money in/ (Money out)]]</f>
        <v>0</v>
      </c>
      <c r="I1294" s="376">
        <f>IF(OR(C1294="150 Directors advances", C1294="120 accounts receivable", C1294="720.2 Automobile - Insurance", C1294="720.3 Automobile - License", C1294="870.4 Rent - Insurance", C1294="870.6 Rent - Property Tax", C1294="870.7 Rent - Homeoffice", C1294="870.9 Rent - Water"),
   0,
   IF(Dashboard!$F$5="Quick",
      IF(OR(C1294="190 Automobile",C1294="200 computer hardware",C1294="210 Computer software",C1294="220 Quickbooks software",C1294="230 Office equipment",C1294="240 Office furniture"),
         E1294-(E1294/(1+Dashboard!$F$4)),
         0
      ),
      IF(C1294="750 Business promotion",
         E1294-(E1294/(1+4.793/100)),
         E1294-(E1294/(1+Dashboard!$F$4))
      )
   )
)</f>
        <v>0</v>
      </c>
      <c r="J1294" s="26">
        <f>Bank3[[#This Row],[Money in/ (Money out)]]-Bank3[[#This Row],[GST/HST]]</f>
        <v>0</v>
      </c>
      <c r="L1294" s="23">
        <f t="shared" si="41"/>
        <v>0</v>
      </c>
    </row>
    <row r="1295" spans="4:12" x14ac:dyDescent="0.2">
      <c r="D1295" s="397">
        <f>_xlfn.XLOOKUP(C:C,Table1[for Import to Bank Register dropdown],Table1[for Pivot],0,0,1)</f>
        <v>0</v>
      </c>
      <c r="E1295" s="403"/>
      <c r="F1295" s="146">
        <f t="shared" si="40"/>
        <v>3333333</v>
      </c>
      <c r="G1295" s="375">
        <f>G1294+Bank3[[#This Row],[Money in/ (Money out)]]</f>
        <v>0</v>
      </c>
      <c r="I1295" s="376">
        <f>IF(OR(C1295="150 Directors advances", C1295="120 accounts receivable", C1295="720.2 Automobile - Insurance", C1295="720.3 Automobile - License", C1295="870.4 Rent - Insurance", C1295="870.6 Rent - Property Tax", C1295="870.7 Rent - Homeoffice", C1295="870.9 Rent - Water"),
   0,
   IF(Dashboard!$F$5="Quick",
      IF(OR(C1295="190 Automobile",C1295="200 computer hardware",C1295="210 Computer software",C1295="220 Quickbooks software",C1295="230 Office equipment",C1295="240 Office furniture"),
         E1295-(E1295/(1+Dashboard!$F$4)),
         0
      ),
      IF(C1295="750 Business promotion",
         E1295-(E1295/(1+4.793/100)),
         E1295-(E1295/(1+Dashboard!$F$4))
      )
   )
)</f>
        <v>0</v>
      </c>
      <c r="J1295" s="26">
        <f>Bank3[[#This Row],[Money in/ (Money out)]]-Bank3[[#This Row],[GST/HST]]</f>
        <v>0</v>
      </c>
      <c r="L1295" s="23">
        <f t="shared" si="41"/>
        <v>0</v>
      </c>
    </row>
    <row r="1296" spans="4:12" x14ac:dyDescent="0.2">
      <c r="D1296" s="397">
        <f>_xlfn.XLOOKUP(C:C,Table1[for Import to Bank Register dropdown],Table1[for Pivot],0,0,1)</f>
        <v>0</v>
      </c>
      <c r="E1296" s="403"/>
      <c r="F1296" s="146">
        <f t="shared" si="40"/>
        <v>3333333</v>
      </c>
      <c r="G1296" s="375">
        <f>G1295+Bank3[[#This Row],[Money in/ (Money out)]]</f>
        <v>0</v>
      </c>
      <c r="I1296" s="376">
        <f>IF(OR(C1296="150 Directors advances", C1296="120 accounts receivable", C1296="720.2 Automobile - Insurance", C1296="720.3 Automobile - License", C1296="870.4 Rent - Insurance", C1296="870.6 Rent - Property Tax", C1296="870.7 Rent - Homeoffice", C1296="870.9 Rent - Water"),
   0,
   IF(Dashboard!$F$5="Quick",
      IF(OR(C1296="190 Automobile",C1296="200 computer hardware",C1296="210 Computer software",C1296="220 Quickbooks software",C1296="230 Office equipment",C1296="240 Office furniture"),
         E1296-(E1296/(1+Dashboard!$F$4)),
         0
      ),
      IF(C1296="750 Business promotion",
         E1296-(E1296/(1+4.793/100)),
         E1296-(E1296/(1+Dashboard!$F$4))
      )
   )
)</f>
        <v>0</v>
      </c>
      <c r="J1296" s="26">
        <f>Bank3[[#This Row],[Money in/ (Money out)]]-Bank3[[#This Row],[GST/HST]]</f>
        <v>0</v>
      </c>
      <c r="L1296" s="23">
        <f t="shared" si="41"/>
        <v>0</v>
      </c>
    </row>
    <row r="1297" spans="4:12" x14ac:dyDescent="0.2">
      <c r="D1297" s="397">
        <f>_xlfn.XLOOKUP(C:C,Table1[for Import to Bank Register dropdown],Table1[for Pivot],0,0,1)</f>
        <v>0</v>
      </c>
      <c r="E1297" s="403"/>
      <c r="F1297" s="146">
        <f t="shared" si="40"/>
        <v>3333333</v>
      </c>
      <c r="G1297" s="375">
        <f>G1296+Bank3[[#This Row],[Money in/ (Money out)]]</f>
        <v>0</v>
      </c>
      <c r="I1297" s="376">
        <f>IF(OR(C1297="150 Directors advances", C1297="120 accounts receivable", C1297="720.2 Automobile - Insurance", C1297="720.3 Automobile - License", C1297="870.4 Rent - Insurance", C1297="870.6 Rent - Property Tax", C1297="870.7 Rent - Homeoffice", C1297="870.9 Rent - Water"),
   0,
   IF(Dashboard!$F$5="Quick",
      IF(OR(C1297="190 Automobile",C1297="200 computer hardware",C1297="210 Computer software",C1297="220 Quickbooks software",C1297="230 Office equipment",C1297="240 Office furniture"),
         E1297-(E1297/(1+Dashboard!$F$4)),
         0
      ),
      IF(C1297="750 Business promotion",
         E1297-(E1297/(1+4.793/100)),
         E1297-(E1297/(1+Dashboard!$F$4))
      )
   )
)</f>
        <v>0</v>
      </c>
      <c r="J1297" s="26">
        <f>Bank3[[#This Row],[Money in/ (Money out)]]-Bank3[[#This Row],[GST/HST]]</f>
        <v>0</v>
      </c>
      <c r="L1297" s="23">
        <f t="shared" si="41"/>
        <v>0</v>
      </c>
    </row>
    <row r="1298" spans="4:12" x14ac:dyDescent="0.2">
      <c r="D1298" s="397">
        <f>_xlfn.XLOOKUP(C:C,Table1[for Import to Bank Register dropdown],Table1[for Pivot],0,0,1)</f>
        <v>0</v>
      </c>
      <c r="E1298" s="403"/>
      <c r="F1298" s="146">
        <f t="shared" si="40"/>
        <v>3333333</v>
      </c>
      <c r="G1298" s="375">
        <f>G1297+Bank3[[#This Row],[Money in/ (Money out)]]</f>
        <v>0</v>
      </c>
      <c r="I1298" s="376">
        <f>IF(OR(C1298="150 Directors advances", C1298="120 accounts receivable", C1298="720.2 Automobile - Insurance", C1298="720.3 Automobile - License", C1298="870.4 Rent - Insurance", C1298="870.6 Rent - Property Tax", C1298="870.7 Rent - Homeoffice", C1298="870.9 Rent - Water"),
   0,
   IF(Dashboard!$F$5="Quick",
      IF(OR(C1298="190 Automobile",C1298="200 computer hardware",C1298="210 Computer software",C1298="220 Quickbooks software",C1298="230 Office equipment",C1298="240 Office furniture"),
         E1298-(E1298/(1+Dashboard!$F$4)),
         0
      ),
      IF(C1298="750 Business promotion",
         E1298-(E1298/(1+4.793/100)),
         E1298-(E1298/(1+Dashboard!$F$4))
      )
   )
)</f>
        <v>0</v>
      </c>
      <c r="J1298" s="26">
        <f>Bank3[[#This Row],[Money in/ (Money out)]]-Bank3[[#This Row],[GST/HST]]</f>
        <v>0</v>
      </c>
      <c r="L1298" s="23">
        <f t="shared" si="41"/>
        <v>0</v>
      </c>
    </row>
    <row r="1299" spans="4:12" x14ac:dyDescent="0.2">
      <c r="D1299" s="397">
        <f>_xlfn.XLOOKUP(C:C,Table1[for Import to Bank Register dropdown],Table1[for Pivot],0,0,1)</f>
        <v>0</v>
      </c>
      <c r="E1299" s="403"/>
      <c r="F1299" s="146">
        <f t="shared" si="40"/>
        <v>3333333</v>
      </c>
      <c r="G1299" s="375">
        <f>G1298+Bank3[[#This Row],[Money in/ (Money out)]]</f>
        <v>0</v>
      </c>
      <c r="I1299" s="376">
        <f>IF(OR(C1299="150 Directors advances", C1299="120 accounts receivable", C1299="720.2 Automobile - Insurance", C1299="720.3 Automobile - License", C1299="870.4 Rent - Insurance", C1299="870.6 Rent - Property Tax", C1299="870.7 Rent - Homeoffice", C1299="870.9 Rent - Water"),
   0,
   IF(Dashboard!$F$5="Quick",
      IF(OR(C1299="190 Automobile",C1299="200 computer hardware",C1299="210 Computer software",C1299="220 Quickbooks software",C1299="230 Office equipment",C1299="240 Office furniture"),
         E1299-(E1299/(1+Dashboard!$F$4)),
         0
      ),
      IF(C1299="750 Business promotion",
         E1299-(E1299/(1+4.793/100)),
         E1299-(E1299/(1+Dashboard!$F$4))
      )
   )
)</f>
        <v>0</v>
      </c>
      <c r="J1299" s="26">
        <f>Bank3[[#This Row],[Money in/ (Money out)]]-Bank3[[#This Row],[GST/HST]]</f>
        <v>0</v>
      </c>
      <c r="L1299" s="23">
        <f t="shared" si="41"/>
        <v>0</v>
      </c>
    </row>
    <row r="1300" spans="4:12" x14ac:dyDescent="0.2">
      <c r="D1300" s="397">
        <f>_xlfn.XLOOKUP(C:C,Table1[for Import to Bank Register dropdown],Table1[for Pivot],0,0,1)</f>
        <v>0</v>
      </c>
      <c r="E1300" s="403"/>
      <c r="F1300" s="146">
        <f t="shared" si="40"/>
        <v>3333333</v>
      </c>
      <c r="G1300" s="375">
        <f>G1299+Bank3[[#This Row],[Money in/ (Money out)]]</f>
        <v>0</v>
      </c>
      <c r="I1300" s="376">
        <f>IF(OR(C1300="150 Directors advances", C1300="120 accounts receivable", C1300="720.2 Automobile - Insurance", C1300="720.3 Automobile - License", C1300="870.4 Rent - Insurance", C1300="870.6 Rent - Property Tax", C1300="870.7 Rent - Homeoffice", C1300="870.9 Rent - Water"),
   0,
   IF(Dashboard!$F$5="Quick",
      IF(OR(C1300="190 Automobile",C1300="200 computer hardware",C1300="210 Computer software",C1300="220 Quickbooks software",C1300="230 Office equipment",C1300="240 Office furniture"),
         E1300-(E1300/(1+Dashboard!$F$4)),
         0
      ),
      IF(C1300="750 Business promotion",
         E1300-(E1300/(1+4.793/100)),
         E1300-(E1300/(1+Dashboard!$F$4))
      )
   )
)</f>
        <v>0</v>
      </c>
      <c r="J1300" s="26">
        <f>Bank3[[#This Row],[Money in/ (Money out)]]-Bank3[[#This Row],[GST/HST]]</f>
        <v>0</v>
      </c>
      <c r="L1300" s="23">
        <f t="shared" si="41"/>
        <v>0</v>
      </c>
    </row>
    <row r="1301" spans="4:12" x14ac:dyDescent="0.2">
      <c r="D1301" s="397">
        <f>_xlfn.XLOOKUP(C:C,Table1[for Import to Bank Register dropdown],Table1[for Pivot],0,0,1)</f>
        <v>0</v>
      </c>
      <c r="E1301" s="403"/>
      <c r="F1301" s="146">
        <f t="shared" si="40"/>
        <v>3333333</v>
      </c>
      <c r="G1301" s="375">
        <f>G1300+Bank3[[#This Row],[Money in/ (Money out)]]</f>
        <v>0</v>
      </c>
      <c r="I1301" s="376">
        <f>IF(OR(C1301="150 Directors advances", C1301="120 accounts receivable", C1301="720.2 Automobile - Insurance", C1301="720.3 Automobile - License", C1301="870.4 Rent - Insurance", C1301="870.6 Rent - Property Tax", C1301="870.7 Rent - Homeoffice", C1301="870.9 Rent - Water"),
   0,
   IF(Dashboard!$F$5="Quick",
      IF(OR(C1301="190 Automobile",C1301="200 computer hardware",C1301="210 Computer software",C1301="220 Quickbooks software",C1301="230 Office equipment",C1301="240 Office furniture"),
         E1301-(E1301/(1+Dashboard!$F$4)),
         0
      ),
      IF(C1301="750 Business promotion",
         E1301-(E1301/(1+4.793/100)),
         E1301-(E1301/(1+Dashboard!$F$4))
      )
   )
)</f>
        <v>0</v>
      </c>
      <c r="J1301" s="26">
        <f>Bank3[[#This Row],[Money in/ (Money out)]]-Bank3[[#This Row],[GST/HST]]</f>
        <v>0</v>
      </c>
      <c r="L1301" s="23">
        <f t="shared" si="41"/>
        <v>0</v>
      </c>
    </row>
    <row r="1302" spans="4:12" x14ac:dyDescent="0.2">
      <c r="D1302" s="397">
        <f>_xlfn.XLOOKUP(C:C,Table1[for Import to Bank Register dropdown],Table1[for Pivot],0,0,1)</f>
        <v>0</v>
      </c>
      <c r="E1302" s="403"/>
      <c r="F1302" s="146">
        <f t="shared" si="40"/>
        <v>3333333</v>
      </c>
      <c r="G1302" s="375">
        <f>G1301+Bank3[[#This Row],[Money in/ (Money out)]]</f>
        <v>0</v>
      </c>
      <c r="I1302" s="376">
        <f>IF(OR(C1302="150 Directors advances", C1302="120 accounts receivable", C1302="720.2 Automobile - Insurance", C1302="720.3 Automobile - License", C1302="870.4 Rent - Insurance", C1302="870.6 Rent - Property Tax", C1302="870.7 Rent - Homeoffice", C1302="870.9 Rent - Water"),
   0,
   IF(Dashboard!$F$5="Quick",
      IF(OR(C1302="190 Automobile",C1302="200 computer hardware",C1302="210 Computer software",C1302="220 Quickbooks software",C1302="230 Office equipment",C1302="240 Office furniture"),
         E1302-(E1302/(1+Dashboard!$F$4)),
         0
      ),
      IF(C1302="750 Business promotion",
         E1302-(E1302/(1+4.793/100)),
         E1302-(E1302/(1+Dashboard!$F$4))
      )
   )
)</f>
        <v>0</v>
      </c>
      <c r="J1302" s="26">
        <f>Bank3[[#This Row],[Money in/ (Money out)]]-Bank3[[#This Row],[GST/HST]]</f>
        <v>0</v>
      </c>
      <c r="L1302" s="23">
        <f t="shared" si="41"/>
        <v>0</v>
      </c>
    </row>
    <row r="1303" spans="4:12" x14ac:dyDescent="0.2">
      <c r="D1303" s="397">
        <f>_xlfn.XLOOKUP(C:C,Table1[for Import to Bank Register dropdown],Table1[for Pivot],0,0,1)</f>
        <v>0</v>
      </c>
      <c r="E1303" s="403"/>
      <c r="F1303" s="146">
        <f t="shared" si="40"/>
        <v>3333333</v>
      </c>
      <c r="G1303" s="375">
        <f>G1302+Bank3[[#This Row],[Money in/ (Money out)]]</f>
        <v>0</v>
      </c>
      <c r="I1303" s="376">
        <f>IF(OR(C1303="150 Directors advances", C1303="120 accounts receivable", C1303="720.2 Automobile - Insurance", C1303="720.3 Automobile - License", C1303="870.4 Rent - Insurance", C1303="870.6 Rent - Property Tax", C1303="870.7 Rent - Homeoffice", C1303="870.9 Rent - Water"),
   0,
   IF(Dashboard!$F$5="Quick",
      IF(OR(C1303="190 Automobile",C1303="200 computer hardware",C1303="210 Computer software",C1303="220 Quickbooks software",C1303="230 Office equipment",C1303="240 Office furniture"),
         E1303-(E1303/(1+Dashboard!$F$4)),
         0
      ),
      IF(C1303="750 Business promotion",
         E1303-(E1303/(1+4.793/100)),
         E1303-(E1303/(1+Dashboard!$F$4))
      )
   )
)</f>
        <v>0</v>
      </c>
      <c r="J1303" s="26">
        <f>Bank3[[#This Row],[Money in/ (Money out)]]-Bank3[[#This Row],[GST/HST]]</f>
        <v>0</v>
      </c>
      <c r="L1303" s="23">
        <f t="shared" si="41"/>
        <v>0</v>
      </c>
    </row>
    <row r="1304" spans="4:12" x14ac:dyDescent="0.2">
      <c r="D1304" s="397">
        <f>_xlfn.XLOOKUP(C:C,Table1[for Import to Bank Register dropdown],Table1[for Pivot],0,0,1)</f>
        <v>0</v>
      </c>
      <c r="E1304" s="403"/>
      <c r="F1304" s="146">
        <f t="shared" si="40"/>
        <v>3333333</v>
      </c>
      <c r="G1304" s="375">
        <f>G1303+Bank3[[#This Row],[Money in/ (Money out)]]</f>
        <v>0</v>
      </c>
      <c r="I1304" s="376">
        <f>IF(OR(C1304="150 Directors advances", C1304="120 accounts receivable", C1304="720.2 Automobile - Insurance", C1304="720.3 Automobile - License", C1304="870.4 Rent - Insurance", C1304="870.6 Rent - Property Tax", C1304="870.7 Rent - Homeoffice", C1304="870.9 Rent - Water"),
   0,
   IF(Dashboard!$F$5="Quick",
      IF(OR(C1304="190 Automobile",C1304="200 computer hardware",C1304="210 Computer software",C1304="220 Quickbooks software",C1304="230 Office equipment",C1304="240 Office furniture"),
         E1304-(E1304/(1+Dashboard!$F$4)),
         0
      ),
      IF(C1304="750 Business promotion",
         E1304-(E1304/(1+4.793/100)),
         E1304-(E1304/(1+Dashboard!$F$4))
      )
   )
)</f>
        <v>0</v>
      </c>
      <c r="J1304" s="26">
        <f>Bank3[[#This Row],[Money in/ (Money out)]]-Bank3[[#This Row],[GST/HST]]</f>
        <v>0</v>
      </c>
      <c r="L1304" s="23">
        <f t="shared" si="41"/>
        <v>0</v>
      </c>
    </row>
    <row r="1305" spans="4:12" x14ac:dyDescent="0.2">
      <c r="D1305" s="397">
        <f>_xlfn.XLOOKUP(C:C,Table1[for Import to Bank Register dropdown],Table1[for Pivot],0,0,1)</f>
        <v>0</v>
      </c>
      <c r="E1305" s="403"/>
      <c r="F1305" s="146">
        <f t="shared" si="40"/>
        <v>3333333</v>
      </c>
      <c r="G1305" s="375">
        <f>G1304+Bank3[[#This Row],[Money in/ (Money out)]]</f>
        <v>0</v>
      </c>
      <c r="I1305" s="376">
        <f>IF(OR(C1305="150 Directors advances", C1305="120 accounts receivable", C1305="720.2 Automobile - Insurance", C1305="720.3 Automobile - License", C1305="870.4 Rent - Insurance", C1305="870.6 Rent - Property Tax", C1305="870.7 Rent - Homeoffice", C1305="870.9 Rent - Water"),
   0,
   IF(Dashboard!$F$5="Quick",
      IF(OR(C1305="190 Automobile",C1305="200 computer hardware",C1305="210 Computer software",C1305="220 Quickbooks software",C1305="230 Office equipment",C1305="240 Office furniture"),
         E1305-(E1305/(1+Dashboard!$F$4)),
         0
      ),
      IF(C1305="750 Business promotion",
         E1305-(E1305/(1+4.793/100)),
         E1305-(E1305/(1+Dashboard!$F$4))
      )
   )
)</f>
        <v>0</v>
      </c>
      <c r="J1305" s="26">
        <f>Bank3[[#This Row],[Money in/ (Money out)]]-Bank3[[#This Row],[GST/HST]]</f>
        <v>0</v>
      </c>
      <c r="L1305" s="23">
        <f t="shared" si="41"/>
        <v>0</v>
      </c>
    </row>
    <row r="1306" spans="4:12" x14ac:dyDescent="0.2">
      <c r="D1306" s="397">
        <f>_xlfn.XLOOKUP(C:C,Table1[for Import to Bank Register dropdown],Table1[for Pivot],0,0,1)</f>
        <v>0</v>
      </c>
      <c r="E1306" s="403"/>
      <c r="F1306" s="146">
        <f t="shared" si="40"/>
        <v>3333333</v>
      </c>
      <c r="G1306" s="375">
        <f>G1305+Bank3[[#This Row],[Money in/ (Money out)]]</f>
        <v>0</v>
      </c>
      <c r="I1306" s="376">
        <f>IF(OR(C1306="150 Directors advances", C1306="120 accounts receivable", C1306="720.2 Automobile - Insurance", C1306="720.3 Automobile - License", C1306="870.4 Rent - Insurance", C1306="870.6 Rent - Property Tax", C1306="870.7 Rent - Homeoffice", C1306="870.9 Rent - Water"),
   0,
   IF(Dashboard!$F$5="Quick",
      IF(OR(C1306="190 Automobile",C1306="200 computer hardware",C1306="210 Computer software",C1306="220 Quickbooks software",C1306="230 Office equipment",C1306="240 Office furniture"),
         E1306-(E1306/(1+Dashboard!$F$4)),
         0
      ),
      IF(C1306="750 Business promotion",
         E1306-(E1306/(1+4.793/100)),
         E1306-(E1306/(1+Dashboard!$F$4))
      )
   )
)</f>
        <v>0</v>
      </c>
      <c r="J1306" s="26">
        <f>Bank3[[#This Row],[Money in/ (Money out)]]-Bank3[[#This Row],[GST/HST]]</f>
        <v>0</v>
      </c>
      <c r="L1306" s="23">
        <f t="shared" si="41"/>
        <v>0</v>
      </c>
    </row>
    <row r="1307" spans="4:12" x14ac:dyDescent="0.2">
      <c r="D1307" s="397">
        <f>_xlfn.XLOOKUP(C:C,Table1[for Import to Bank Register dropdown],Table1[for Pivot],0,0,1)</f>
        <v>0</v>
      </c>
      <c r="E1307" s="403"/>
      <c r="F1307" s="146">
        <f t="shared" si="40"/>
        <v>3333333</v>
      </c>
      <c r="G1307" s="375">
        <f>G1306+Bank3[[#This Row],[Money in/ (Money out)]]</f>
        <v>0</v>
      </c>
      <c r="I1307" s="376">
        <f>IF(OR(C1307="150 Directors advances", C1307="120 accounts receivable", C1307="720.2 Automobile - Insurance", C1307="720.3 Automobile - License", C1307="870.4 Rent - Insurance", C1307="870.6 Rent - Property Tax", C1307="870.7 Rent - Homeoffice", C1307="870.9 Rent - Water"),
   0,
   IF(Dashboard!$F$5="Quick",
      IF(OR(C1307="190 Automobile",C1307="200 computer hardware",C1307="210 Computer software",C1307="220 Quickbooks software",C1307="230 Office equipment",C1307="240 Office furniture"),
         E1307-(E1307/(1+Dashboard!$F$4)),
         0
      ),
      IF(C1307="750 Business promotion",
         E1307-(E1307/(1+4.793/100)),
         E1307-(E1307/(1+Dashboard!$F$4))
      )
   )
)</f>
        <v>0</v>
      </c>
      <c r="J1307" s="26">
        <f>Bank3[[#This Row],[Money in/ (Money out)]]-Bank3[[#This Row],[GST/HST]]</f>
        <v>0</v>
      </c>
      <c r="L1307" s="23">
        <f t="shared" si="41"/>
        <v>0</v>
      </c>
    </row>
    <row r="1308" spans="4:12" x14ac:dyDescent="0.2">
      <c r="D1308" s="397">
        <f>_xlfn.XLOOKUP(C:C,Table1[for Import to Bank Register dropdown],Table1[for Pivot],0,0,1)</f>
        <v>0</v>
      </c>
      <c r="E1308" s="403"/>
      <c r="F1308" s="146">
        <f t="shared" si="40"/>
        <v>3333333</v>
      </c>
      <c r="G1308" s="375">
        <f>G1307+Bank3[[#This Row],[Money in/ (Money out)]]</f>
        <v>0</v>
      </c>
      <c r="I1308" s="376">
        <f>IF(OR(C1308="150 Directors advances", C1308="120 accounts receivable", C1308="720.2 Automobile - Insurance", C1308="720.3 Automobile - License", C1308="870.4 Rent - Insurance", C1308="870.6 Rent - Property Tax", C1308="870.7 Rent - Homeoffice", C1308="870.9 Rent - Water"),
   0,
   IF(Dashboard!$F$5="Quick",
      IF(OR(C1308="190 Automobile",C1308="200 computer hardware",C1308="210 Computer software",C1308="220 Quickbooks software",C1308="230 Office equipment",C1308="240 Office furniture"),
         E1308-(E1308/(1+Dashboard!$F$4)),
         0
      ),
      IF(C1308="750 Business promotion",
         E1308-(E1308/(1+4.793/100)),
         E1308-(E1308/(1+Dashboard!$F$4))
      )
   )
)</f>
        <v>0</v>
      </c>
      <c r="J1308" s="26">
        <f>Bank3[[#This Row],[Money in/ (Money out)]]-Bank3[[#This Row],[GST/HST]]</f>
        <v>0</v>
      </c>
      <c r="L1308" s="23">
        <f t="shared" si="41"/>
        <v>0</v>
      </c>
    </row>
    <row r="1309" spans="4:12" x14ac:dyDescent="0.2">
      <c r="D1309" s="397">
        <f>_xlfn.XLOOKUP(C:C,Table1[for Import to Bank Register dropdown],Table1[for Pivot],0,0,1)</f>
        <v>0</v>
      </c>
      <c r="E1309" s="403"/>
      <c r="F1309" s="146">
        <f t="shared" si="40"/>
        <v>3333333</v>
      </c>
      <c r="G1309" s="375">
        <f>G1308+Bank3[[#This Row],[Money in/ (Money out)]]</f>
        <v>0</v>
      </c>
      <c r="I1309" s="376">
        <f>IF(OR(C1309="150 Directors advances", C1309="120 accounts receivable", C1309="720.2 Automobile - Insurance", C1309="720.3 Automobile - License", C1309="870.4 Rent - Insurance", C1309="870.6 Rent - Property Tax", C1309="870.7 Rent - Homeoffice", C1309="870.9 Rent - Water"),
   0,
   IF(Dashboard!$F$5="Quick",
      IF(OR(C1309="190 Automobile",C1309="200 computer hardware",C1309="210 Computer software",C1309="220 Quickbooks software",C1309="230 Office equipment",C1309="240 Office furniture"),
         E1309-(E1309/(1+Dashboard!$F$4)),
         0
      ),
      IF(C1309="750 Business promotion",
         E1309-(E1309/(1+4.793/100)),
         E1309-(E1309/(1+Dashboard!$F$4))
      )
   )
)</f>
        <v>0</v>
      </c>
      <c r="J1309" s="26">
        <f>Bank3[[#This Row],[Money in/ (Money out)]]-Bank3[[#This Row],[GST/HST]]</f>
        <v>0</v>
      </c>
      <c r="L1309" s="23">
        <f t="shared" si="41"/>
        <v>0</v>
      </c>
    </row>
    <row r="1310" spans="4:12" x14ac:dyDescent="0.2">
      <c r="D1310" s="397">
        <f>_xlfn.XLOOKUP(C:C,Table1[for Import to Bank Register dropdown],Table1[for Pivot],0,0,1)</f>
        <v>0</v>
      </c>
      <c r="E1310" s="403"/>
      <c r="F1310" s="146">
        <f t="shared" si="40"/>
        <v>3333333</v>
      </c>
      <c r="G1310" s="375">
        <f>G1309+Bank3[[#This Row],[Money in/ (Money out)]]</f>
        <v>0</v>
      </c>
      <c r="I1310" s="376">
        <f>IF(OR(C1310="150 Directors advances", C1310="120 accounts receivable", C1310="720.2 Automobile - Insurance", C1310="720.3 Automobile - License", C1310="870.4 Rent - Insurance", C1310="870.6 Rent - Property Tax", C1310="870.7 Rent - Homeoffice", C1310="870.9 Rent - Water"),
   0,
   IF(Dashboard!$F$5="Quick",
      IF(OR(C1310="190 Automobile",C1310="200 computer hardware",C1310="210 Computer software",C1310="220 Quickbooks software",C1310="230 Office equipment",C1310="240 Office furniture"),
         E1310-(E1310/(1+Dashboard!$F$4)),
         0
      ),
      IF(C1310="750 Business promotion",
         E1310-(E1310/(1+4.793/100)),
         E1310-(E1310/(1+Dashboard!$F$4))
      )
   )
)</f>
        <v>0</v>
      </c>
      <c r="J1310" s="26">
        <f>Bank3[[#This Row],[Money in/ (Money out)]]-Bank3[[#This Row],[GST/HST]]</f>
        <v>0</v>
      </c>
      <c r="L1310" s="23">
        <f t="shared" si="41"/>
        <v>0</v>
      </c>
    </row>
    <row r="1311" spans="4:12" x14ac:dyDescent="0.2">
      <c r="D1311" s="397">
        <f>_xlfn.XLOOKUP(C:C,Table1[for Import to Bank Register dropdown],Table1[for Pivot],0,0,1)</f>
        <v>0</v>
      </c>
      <c r="E1311" s="403"/>
      <c r="F1311" s="146">
        <f t="shared" si="40"/>
        <v>3333333</v>
      </c>
      <c r="G1311" s="375">
        <f>G1310+Bank3[[#This Row],[Money in/ (Money out)]]</f>
        <v>0</v>
      </c>
      <c r="I1311" s="376">
        <f>IF(OR(C1311="150 Directors advances", C1311="120 accounts receivable", C1311="720.2 Automobile - Insurance", C1311="720.3 Automobile - License", C1311="870.4 Rent - Insurance", C1311="870.6 Rent - Property Tax", C1311="870.7 Rent - Homeoffice", C1311="870.9 Rent - Water"),
   0,
   IF(Dashboard!$F$5="Quick",
      IF(OR(C1311="190 Automobile",C1311="200 computer hardware",C1311="210 Computer software",C1311="220 Quickbooks software",C1311="230 Office equipment",C1311="240 Office furniture"),
         E1311-(E1311/(1+Dashboard!$F$4)),
         0
      ),
      IF(C1311="750 Business promotion",
         E1311-(E1311/(1+4.793/100)),
         E1311-(E1311/(1+Dashboard!$F$4))
      )
   )
)</f>
        <v>0</v>
      </c>
      <c r="J1311" s="26">
        <f>Bank3[[#This Row],[Money in/ (Money out)]]-Bank3[[#This Row],[GST/HST]]</f>
        <v>0</v>
      </c>
      <c r="L1311" s="23">
        <f t="shared" si="41"/>
        <v>0</v>
      </c>
    </row>
    <row r="1312" spans="4:12" x14ac:dyDescent="0.2">
      <c r="D1312" s="397">
        <f>_xlfn.XLOOKUP(C:C,Table1[for Import to Bank Register dropdown],Table1[for Pivot],0,0,1)</f>
        <v>0</v>
      </c>
      <c r="E1312" s="403"/>
      <c r="F1312" s="146">
        <f t="shared" si="40"/>
        <v>3333333</v>
      </c>
      <c r="G1312" s="375">
        <f>G1311+Bank3[[#This Row],[Money in/ (Money out)]]</f>
        <v>0</v>
      </c>
      <c r="I1312" s="376">
        <f>IF(OR(C1312="150 Directors advances", C1312="120 accounts receivable", C1312="720.2 Automobile - Insurance", C1312="720.3 Automobile - License", C1312="870.4 Rent - Insurance", C1312="870.6 Rent - Property Tax", C1312="870.7 Rent - Homeoffice", C1312="870.9 Rent - Water"),
   0,
   IF(Dashboard!$F$5="Quick",
      IF(OR(C1312="190 Automobile",C1312="200 computer hardware",C1312="210 Computer software",C1312="220 Quickbooks software",C1312="230 Office equipment",C1312="240 Office furniture"),
         E1312-(E1312/(1+Dashboard!$F$4)),
         0
      ),
      IF(C1312="750 Business promotion",
         E1312-(E1312/(1+4.793/100)),
         E1312-(E1312/(1+Dashboard!$F$4))
      )
   )
)</f>
        <v>0</v>
      </c>
      <c r="J1312" s="26">
        <f>Bank3[[#This Row],[Money in/ (Money out)]]-Bank3[[#This Row],[GST/HST]]</f>
        <v>0</v>
      </c>
      <c r="L1312" s="23">
        <f t="shared" si="41"/>
        <v>0</v>
      </c>
    </row>
    <row r="1313" spans="4:12" x14ac:dyDescent="0.2">
      <c r="D1313" s="397">
        <f>_xlfn.XLOOKUP(C:C,Table1[for Import to Bank Register dropdown],Table1[for Pivot],0,0,1)</f>
        <v>0</v>
      </c>
      <c r="E1313" s="403"/>
      <c r="F1313" s="146">
        <f t="shared" si="40"/>
        <v>3333333</v>
      </c>
      <c r="G1313" s="375">
        <f>G1312+Bank3[[#This Row],[Money in/ (Money out)]]</f>
        <v>0</v>
      </c>
      <c r="I1313" s="376">
        <f>IF(OR(C1313="150 Directors advances", C1313="120 accounts receivable", C1313="720.2 Automobile - Insurance", C1313="720.3 Automobile - License", C1313="870.4 Rent - Insurance", C1313="870.6 Rent - Property Tax", C1313="870.7 Rent - Homeoffice", C1313="870.9 Rent - Water"),
   0,
   IF(Dashboard!$F$5="Quick",
      IF(OR(C1313="190 Automobile",C1313="200 computer hardware",C1313="210 Computer software",C1313="220 Quickbooks software",C1313="230 Office equipment",C1313="240 Office furniture"),
         E1313-(E1313/(1+Dashboard!$F$4)),
         0
      ),
      IF(C1313="750 Business promotion",
         E1313-(E1313/(1+4.793/100)),
         E1313-(E1313/(1+Dashboard!$F$4))
      )
   )
)</f>
        <v>0</v>
      </c>
      <c r="J1313" s="26">
        <f>Bank3[[#This Row],[Money in/ (Money out)]]-Bank3[[#This Row],[GST/HST]]</f>
        <v>0</v>
      </c>
      <c r="L1313" s="23">
        <f t="shared" si="41"/>
        <v>0</v>
      </c>
    </row>
    <row r="1314" spans="4:12" x14ac:dyDescent="0.2">
      <c r="D1314" s="397">
        <f>_xlfn.XLOOKUP(C:C,Table1[for Import to Bank Register dropdown],Table1[for Pivot],0,0,1)</f>
        <v>0</v>
      </c>
      <c r="E1314" s="403"/>
      <c r="F1314" s="146">
        <f t="shared" si="40"/>
        <v>3333333</v>
      </c>
      <c r="G1314" s="375">
        <f>G1313+Bank3[[#This Row],[Money in/ (Money out)]]</f>
        <v>0</v>
      </c>
      <c r="I1314" s="376">
        <f>IF(OR(C1314="150 Directors advances", C1314="120 accounts receivable", C1314="720.2 Automobile - Insurance", C1314="720.3 Automobile - License", C1314="870.4 Rent - Insurance", C1314="870.6 Rent - Property Tax", C1314="870.7 Rent - Homeoffice", C1314="870.9 Rent - Water"),
   0,
   IF(Dashboard!$F$5="Quick",
      IF(OR(C1314="190 Automobile",C1314="200 computer hardware",C1314="210 Computer software",C1314="220 Quickbooks software",C1314="230 Office equipment",C1314="240 Office furniture"),
         E1314-(E1314/(1+Dashboard!$F$4)),
         0
      ),
      IF(C1314="750 Business promotion",
         E1314-(E1314/(1+4.793/100)),
         E1314-(E1314/(1+Dashboard!$F$4))
      )
   )
)</f>
        <v>0</v>
      </c>
      <c r="J1314" s="26">
        <f>Bank3[[#This Row],[Money in/ (Money out)]]-Bank3[[#This Row],[GST/HST]]</f>
        <v>0</v>
      </c>
      <c r="L1314" s="23">
        <f t="shared" si="41"/>
        <v>0</v>
      </c>
    </row>
    <row r="1315" spans="4:12" x14ac:dyDescent="0.2">
      <c r="D1315" s="397">
        <f>_xlfn.XLOOKUP(C:C,Table1[for Import to Bank Register dropdown],Table1[for Pivot],0,0,1)</f>
        <v>0</v>
      </c>
      <c r="E1315" s="403"/>
      <c r="F1315" s="146">
        <f t="shared" si="40"/>
        <v>3333333</v>
      </c>
      <c r="G1315" s="375">
        <f>G1314+Bank3[[#This Row],[Money in/ (Money out)]]</f>
        <v>0</v>
      </c>
      <c r="I1315" s="376">
        <f>IF(OR(C1315="150 Directors advances", C1315="120 accounts receivable", C1315="720.2 Automobile - Insurance", C1315="720.3 Automobile - License", C1315="870.4 Rent - Insurance", C1315="870.6 Rent - Property Tax", C1315="870.7 Rent - Homeoffice", C1315="870.9 Rent - Water"),
   0,
   IF(Dashboard!$F$5="Quick",
      IF(OR(C1315="190 Automobile",C1315="200 computer hardware",C1315="210 Computer software",C1315="220 Quickbooks software",C1315="230 Office equipment",C1315="240 Office furniture"),
         E1315-(E1315/(1+Dashboard!$F$4)),
         0
      ),
      IF(C1315="750 Business promotion",
         E1315-(E1315/(1+4.793/100)),
         E1315-(E1315/(1+Dashboard!$F$4))
      )
   )
)</f>
        <v>0</v>
      </c>
      <c r="J1315" s="26">
        <f>Bank3[[#This Row],[Money in/ (Money out)]]-Bank3[[#This Row],[GST/HST]]</f>
        <v>0</v>
      </c>
      <c r="L1315" s="23">
        <f t="shared" si="41"/>
        <v>0</v>
      </c>
    </row>
    <row r="1316" spans="4:12" x14ac:dyDescent="0.2">
      <c r="D1316" s="397">
        <f>_xlfn.XLOOKUP(C:C,Table1[for Import to Bank Register dropdown],Table1[for Pivot],0,0,1)</f>
        <v>0</v>
      </c>
      <c r="E1316" s="403"/>
      <c r="F1316" s="146">
        <f t="shared" si="40"/>
        <v>3333333</v>
      </c>
      <c r="G1316" s="375">
        <f>G1315+Bank3[[#This Row],[Money in/ (Money out)]]</f>
        <v>0</v>
      </c>
      <c r="I1316" s="376">
        <f>IF(OR(C1316="150 Directors advances", C1316="120 accounts receivable", C1316="720.2 Automobile - Insurance", C1316="720.3 Automobile - License", C1316="870.4 Rent - Insurance", C1316="870.6 Rent - Property Tax", C1316="870.7 Rent - Homeoffice", C1316="870.9 Rent - Water"),
   0,
   IF(Dashboard!$F$5="Quick",
      IF(OR(C1316="190 Automobile",C1316="200 computer hardware",C1316="210 Computer software",C1316="220 Quickbooks software",C1316="230 Office equipment",C1316="240 Office furniture"),
         E1316-(E1316/(1+Dashboard!$F$4)),
         0
      ),
      IF(C1316="750 Business promotion",
         E1316-(E1316/(1+4.793/100)),
         E1316-(E1316/(1+Dashboard!$F$4))
      )
   )
)</f>
        <v>0</v>
      </c>
      <c r="J1316" s="26">
        <f>Bank3[[#This Row],[Money in/ (Money out)]]-Bank3[[#This Row],[GST/HST]]</f>
        <v>0</v>
      </c>
      <c r="L1316" s="23">
        <f t="shared" si="41"/>
        <v>0</v>
      </c>
    </row>
    <row r="1317" spans="4:12" x14ac:dyDescent="0.2">
      <c r="D1317" s="397">
        <f>_xlfn.XLOOKUP(C:C,Table1[for Import to Bank Register dropdown],Table1[for Pivot],0,0,1)</f>
        <v>0</v>
      </c>
      <c r="E1317" s="403"/>
      <c r="F1317" s="146">
        <f t="shared" si="40"/>
        <v>3333333</v>
      </c>
      <c r="G1317" s="375">
        <f>G1316+Bank3[[#This Row],[Money in/ (Money out)]]</f>
        <v>0</v>
      </c>
      <c r="I1317" s="376">
        <f>IF(OR(C1317="150 Directors advances", C1317="120 accounts receivable", C1317="720.2 Automobile - Insurance", C1317="720.3 Automobile - License", C1317="870.4 Rent - Insurance", C1317="870.6 Rent - Property Tax", C1317="870.7 Rent - Homeoffice", C1317="870.9 Rent - Water"),
   0,
   IF(Dashboard!$F$5="Quick",
      IF(OR(C1317="190 Automobile",C1317="200 computer hardware",C1317="210 Computer software",C1317="220 Quickbooks software",C1317="230 Office equipment",C1317="240 Office furniture"),
         E1317-(E1317/(1+Dashboard!$F$4)),
         0
      ),
      IF(C1317="750 Business promotion",
         E1317-(E1317/(1+4.793/100)),
         E1317-(E1317/(1+Dashboard!$F$4))
      )
   )
)</f>
        <v>0</v>
      </c>
      <c r="J1317" s="26">
        <f>Bank3[[#This Row],[Money in/ (Money out)]]-Bank3[[#This Row],[GST/HST]]</f>
        <v>0</v>
      </c>
      <c r="L1317" s="23">
        <f t="shared" si="41"/>
        <v>0</v>
      </c>
    </row>
    <row r="1318" spans="4:12" x14ac:dyDescent="0.2">
      <c r="D1318" s="397">
        <f>_xlfn.XLOOKUP(C:C,Table1[for Import to Bank Register dropdown],Table1[for Pivot],0,0,1)</f>
        <v>0</v>
      </c>
      <c r="E1318" s="403"/>
      <c r="F1318" s="146">
        <f t="shared" si="40"/>
        <v>3333333</v>
      </c>
      <c r="G1318" s="375">
        <f>G1317+Bank3[[#This Row],[Money in/ (Money out)]]</f>
        <v>0</v>
      </c>
      <c r="I1318" s="376">
        <f>IF(OR(C1318="150 Directors advances", C1318="120 accounts receivable", C1318="720.2 Automobile - Insurance", C1318="720.3 Automobile - License", C1318="870.4 Rent - Insurance", C1318="870.6 Rent - Property Tax", C1318="870.7 Rent - Homeoffice", C1318="870.9 Rent - Water"),
   0,
   IF(Dashboard!$F$5="Quick",
      IF(OR(C1318="190 Automobile",C1318="200 computer hardware",C1318="210 Computer software",C1318="220 Quickbooks software",C1318="230 Office equipment",C1318="240 Office furniture"),
         E1318-(E1318/(1+Dashboard!$F$4)),
         0
      ),
      IF(C1318="750 Business promotion",
         E1318-(E1318/(1+4.793/100)),
         E1318-(E1318/(1+Dashboard!$F$4))
      )
   )
)</f>
        <v>0</v>
      </c>
      <c r="J1318" s="26">
        <f>Bank3[[#This Row],[Money in/ (Money out)]]-Bank3[[#This Row],[GST/HST]]</f>
        <v>0</v>
      </c>
      <c r="L1318" s="23">
        <f t="shared" si="41"/>
        <v>0</v>
      </c>
    </row>
    <row r="1319" spans="4:12" x14ac:dyDescent="0.2">
      <c r="D1319" s="397">
        <f>_xlfn.XLOOKUP(C:C,Table1[for Import to Bank Register dropdown],Table1[for Pivot],0,0,1)</f>
        <v>0</v>
      </c>
      <c r="E1319" s="403"/>
      <c r="F1319" s="146">
        <f t="shared" si="40"/>
        <v>3333333</v>
      </c>
      <c r="G1319" s="375">
        <f>G1318+Bank3[[#This Row],[Money in/ (Money out)]]</f>
        <v>0</v>
      </c>
      <c r="I1319" s="376">
        <f>IF(OR(C1319="150 Directors advances", C1319="120 accounts receivable", C1319="720.2 Automobile - Insurance", C1319="720.3 Automobile - License", C1319="870.4 Rent - Insurance", C1319="870.6 Rent - Property Tax", C1319="870.7 Rent - Homeoffice", C1319="870.9 Rent - Water"),
   0,
   IF(Dashboard!$F$5="Quick",
      IF(OR(C1319="190 Automobile",C1319="200 computer hardware",C1319="210 Computer software",C1319="220 Quickbooks software",C1319="230 Office equipment",C1319="240 Office furniture"),
         E1319-(E1319/(1+Dashboard!$F$4)),
         0
      ),
      IF(C1319="750 Business promotion",
         E1319-(E1319/(1+4.793/100)),
         E1319-(E1319/(1+Dashboard!$F$4))
      )
   )
)</f>
        <v>0</v>
      </c>
      <c r="J1319" s="26">
        <f>Bank3[[#This Row],[Money in/ (Money out)]]-Bank3[[#This Row],[GST/HST]]</f>
        <v>0</v>
      </c>
      <c r="L1319" s="23">
        <f t="shared" si="41"/>
        <v>0</v>
      </c>
    </row>
    <row r="1320" spans="4:12" x14ac:dyDescent="0.2">
      <c r="D1320" s="397">
        <f>_xlfn.XLOOKUP(C:C,Table1[for Import to Bank Register dropdown],Table1[for Pivot],0,0,1)</f>
        <v>0</v>
      </c>
      <c r="E1320" s="403"/>
      <c r="F1320" s="146">
        <f t="shared" si="40"/>
        <v>3333333</v>
      </c>
      <c r="G1320" s="375">
        <f>G1319+Bank3[[#This Row],[Money in/ (Money out)]]</f>
        <v>0</v>
      </c>
      <c r="I1320" s="376">
        <f>IF(OR(C1320="150 Directors advances", C1320="120 accounts receivable", C1320="720.2 Automobile - Insurance", C1320="720.3 Automobile - License", C1320="870.4 Rent - Insurance", C1320="870.6 Rent - Property Tax", C1320="870.7 Rent - Homeoffice", C1320="870.9 Rent - Water"),
   0,
   IF(Dashboard!$F$5="Quick",
      IF(OR(C1320="190 Automobile",C1320="200 computer hardware",C1320="210 Computer software",C1320="220 Quickbooks software",C1320="230 Office equipment",C1320="240 Office furniture"),
         E1320-(E1320/(1+Dashboard!$F$4)),
         0
      ),
      IF(C1320="750 Business promotion",
         E1320-(E1320/(1+4.793/100)),
         E1320-(E1320/(1+Dashboard!$F$4))
      )
   )
)</f>
        <v>0</v>
      </c>
      <c r="J1320" s="26">
        <f>Bank3[[#This Row],[Money in/ (Money out)]]-Bank3[[#This Row],[GST/HST]]</f>
        <v>0</v>
      </c>
      <c r="L1320" s="23">
        <f t="shared" si="41"/>
        <v>0</v>
      </c>
    </row>
    <row r="1321" spans="4:12" x14ac:dyDescent="0.2">
      <c r="D1321" s="397">
        <f>_xlfn.XLOOKUP(C:C,Table1[for Import to Bank Register dropdown],Table1[for Pivot],0,0,1)</f>
        <v>0</v>
      </c>
      <c r="E1321" s="403"/>
      <c r="F1321" s="146">
        <f t="shared" si="40"/>
        <v>3333333</v>
      </c>
      <c r="G1321" s="375">
        <f>G1320+Bank3[[#This Row],[Money in/ (Money out)]]</f>
        <v>0</v>
      </c>
      <c r="I1321" s="376">
        <f>IF(OR(C1321="150 Directors advances", C1321="120 accounts receivable", C1321="720.2 Automobile - Insurance", C1321="720.3 Automobile - License", C1321="870.4 Rent - Insurance", C1321="870.6 Rent - Property Tax", C1321="870.7 Rent - Homeoffice", C1321="870.9 Rent - Water"),
   0,
   IF(Dashboard!$F$5="Quick",
      IF(OR(C1321="190 Automobile",C1321="200 computer hardware",C1321="210 Computer software",C1321="220 Quickbooks software",C1321="230 Office equipment",C1321="240 Office furniture"),
         E1321-(E1321/(1+Dashboard!$F$4)),
         0
      ),
      IF(C1321="750 Business promotion",
         E1321-(E1321/(1+4.793/100)),
         E1321-(E1321/(1+Dashboard!$F$4))
      )
   )
)</f>
        <v>0</v>
      </c>
      <c r="J1321" s="26">
        <f>Bank3[[#This Row],[Money in/ (Money out)]]-Bank3[[#This Row],[GST/HST]]</f>
        <v>0</v>
      </c>
      <c r="L1321" s="23">
        <f t="shared" si="41"/>
        <v>0</v>
      </c>
    </row>
    <row r="1322" spans="4:12" x14ac:dyDescent="0.2">
      <c r="D1322" s="397">
        <f>_xlfn.XLOOKUP(C:C,Table1[for Import to Bank Register dropdown],Table1[for Pivot],0,0,1)</f>
        <v>0</v>
      </c>
      <c r="E1322" s="403"/>
      <c r="F1322" s="146">
        <f t="shared" si="40"/>
        <v>3333333</v>
      </c>
      <c r="G1322" s="375">
        <f>G1321+Bank3[[#This Row],[Money in/ (Money out)]]</f>
        <v>0</v>
      </c>
      <c r="I1322" s="376">
        <f>IF(OR(C1322="150 Directors advances", C1322="120 accounts receivable", C1322="720.2 Automobile - Insurance", C1322="720.3 Automobile - License", C1322="870.4 Rent - Insurance", C1322="870.6 Rent - Property Tax", C1322="870.7 Rent - Homeoffice", C1322="870.9 Rent - Water"),
   0,
   IF(Dashboard!$F$5="Quick",
      IF(OR(C1322="190 Automobile",C1322="200 computer hardware",C1322="210 Computer software",C1322="220 Quickbooks software",C1322="230 Office equipment",C1322="240 Office furniture"),
         E1322-(E1322/(1+Dashboard!$F$4)),
         0
      ),
      IF(C1322="750 Business promotion",
         E1322-(E1322/(1+4.793/100)),
         E1322-(E1322/(1+Dashboard!$F$4))
      )
   )
)</f>
        <v>0</v>
      </c>
      <c r="J1322" s="26">
        <f>Bank3[[#This Row],[Money in/ (Money out)]]-Bank3[[#This Row],[GST/HST]]</f>
        <v>0</v>
      </c>
      <c r="L1322" s="23">
        <f t="shared" si="41"/>
        <v>0</v>
      </c>
    </row>
    <row r="1323" spans="4:12" x14ac:dyDescent="0.2">
      <c r="D1323" s="397">
        <f>_xlfn.XLOOKUP(C:C,Table1[for Import to Bank Register dropdown],Table1[for Pivot],0,0,1)</f>
        <v>0</v>
      </c>
      <c r="E1323" s="403"/>
      <c r="F1323" s="146">
        <f t="shared" si="40"/>
        <v>3333333</v>
      </c>
      <c r="G1323" s="375">
        <f>G1322+Bank3[[#This Row],[Money in/ (Money out)]]</f>
        <v>0</v>
      </c>
      <c r="I1323" s="376">
        <f>IF(OR(C1323="150 Directors advances", C1323="120 accounts receivable", C1323="720.2 Automobile - Insurance", C1323="720.3 Automobile - License", C1323="870.4 Rent - Insurance", C1323="870.6 Rent - Property Tax", C1323="870.7 Rent - Homeoffice", C1323="870.9 Rent - Water"),
   0,
   IF(Dashboard!$F$5="Quick",
      IF(OR(C1323="190 Automobile",C1323="200 computer hardware",C1323="210 Computer software",C1323="220 Quickbooks software",C1323="230 Office equipment",C1323="240 Office furniture"),
         E1323-(E1323/(1+Dashboard!$F$4)),
         0
      ),
      IF(C1323="750 Business promotion",
         E1323-(E1323/(1+4.793/100)),
         E1323-(E1323/(1+Dashboard!$F$4))
      )
   )
)</f>
        <v>0</v>
      </c>
      <c r="J1323" s="26">
        <f>Bank3[[#This Row],[Money in/ (Money out)]]-Bank3[[#This Row],[GST/HST]]</f>
        <v>0</v>
      </c>
      <c r="L1323" s="23">
        <f t="shared" si="41"/>
        <v>0</v>
      </c>
    </row>
    <row r="1324" spans="4:12" x14ac:dyDescent="0.2">
      <c r="D1324" s="397">
        <f>_xlfn.XLOOKUP(C:C,Table1[for Import to Bank Register dropdown],Table1[for Pivot],0,0,1)</f>
        <v>0</v>
      </c>
      <c r="E1324" s="403"/>
      <c r="F1324" s="146">
        <f t="shared" si="40"/>
        <v>3333333</v>
      </c>
      <c r="G1324" s="375">
        <f>G1323+Bank3[[#This Row],[Money in/ (Money out)]]</f>
        <v>0</v>
      </c>
      <c r="I1324" s="376">
        <f>IF(OR(C1324="150 Directors advances", C1324="120 accounts receivable", C1324="720.2 Automobile - Insurance", C1324="720.3 Automobile - License", C1324="870.4 Rent - Insurance", C1324="870.6 Rent - Property Tax", C1324="870.7 Rent - Homeoffice", C1324="870.9 Rent - Water"),
   0,
   IF(Dashboard!$F$5="Quick",
      IF(OR(C1324="190 Automobile",C1324="200 computer hardware",C1324="210 Computer software",C1324="220 Quickbooks software",C1324="230 Office equipment",C1324="240 Office furniture"),
         E1324-(E1324/(1+Dashboard!$F$4)),
         0
      ),
      IF(C1324="750 Business promotion",
         E1324-(E1324/(1+4.793/100)),
         E1324-(E1324/(1+Dashboard!$F$4))
      )
   )
)</f>
        <v>0</v>
      </c>
      <c r="J1324" s="26">
        <f>Bank3[[#This Row],[Money in/ (Money out)]]-Bank3[[#This Row],[GST/HST]]</f>
        <v>0</v>
      </c>
      <c r="L1324" s="23">
        <f t="shared" si="41"/>
        <v>0</v>
      </c>
    </row>
    <row r="1325" spans="4:12" x14ac:dyDescent="0.2">
      <c r="D1325" s="397">
        <f>_xlfn.XLOOKUP(C:C,Table1[for Import to Bank Register dropdown],Table1[for Pivot],0,0,1)</f>
        <v>0</v>
      </c>
      <c r="E1325" s="403"/>
      <c r="F1325" s="146">
        <f t="shared" si="40"/>
        <v>3333333</v>
      </c>
      <c r="G1325" s="375">
        <f>G1324+Bank3[[#This Row],[Money in/ (Money out)]]</f>
        <v>0</v>
      </c>
      <c r="I1325" s="376">
        <f>IF(OR(C1325="150 Directors advances", C1325="120 accounts receivable", C1325="720.2 Automobile - Insurance", C1325="720.3 Automobile - License", C1325="870.4 Rent - Insurance", C1325="870.6 Rent - Property Tax", C1325="870.7 Rent - Homeoffice", C1325="870.9 Rent - Water"),
   0,
   IF(Dashboard!$F$5="Quick",
      IF(OR(C1325="190 Automobile",C1325="200 computer hardware",C1325="210 Computer software",C1325="220 Quickbooks software",C1325="230 Office equipment",C1325="240 Office furniture"),
         E1325-(E1325/(1+Dashboard!$F$4)),
         0
      ),
      IF(C1325="750 Business promotion",
         E1325-(E1325/(1+4.793/100)),
         E1325-(E1325/(1+Dashboard!$F$4))
      )
   )
)</f>
        <v>0</v>
      </c>
      <c r="J1325" s="26">
        <f>Bank3[[#This Row],[Money in/ (Money out)]]-Bank3[[#This Row],[GST/HST]]</f>
        <v>0</v>
      </c>
      <c r="L1325" s="23">
        <f t="shared" si="41"/>
        <v>0</v>
      </c>
    </row>
    <row r="1326" spans="4:12" x14ac:dyDescent="0.2">
      <c r="D1326" s="397">
        <f>_xlfn.XLOOKUP(C:C,Table1[for Import to Bank Register dropdown],Table1[for Pivot],0,0,1)</f>
        <v>0</v>
      </c>
      <c r="E1326" s="403"/>
      <c r="F1326" s="146">
        <f t="shared" si="40"/>
        <v>3333333</v>
      </c>
      <c r="G1326" s="375">
        <f>G1325+Bank3[[#This Row],[Money in/ (Money out)]]</f>
        <v>0</v>
      </c>
      <c r="I1326" s="376">
        <f>IF(OR(C1326="150 Directors advances", C1326="120 accounts receivable", C1326="720.2 Automobile - Insurance", C1326="720.3 Automobile - License", C1326="870.4 Rent - Insurance", C1326="870.6 Rent - Property Tax", C1326="870.7 Rent - Homeoffice", C1326="870.9 Rent - Water"),
   0,
   IF(Dashboard!$F$5="Quick",
      IF(OR(C1326="190 Automobile",C1326="200 computer hardware",C1326="210 Computer software",C1326="220 Quickbooks software",C1326="230 Office equipment",C1326="240 Office furniture"),
         E1326-(E1326/(1+Dashboard!$F$4)),
         0
      ),
      IF(C1326="750 Business promotion",
         E1326-(E1326/(1+4.793/100)),
         E1326-(E1326/(1+Dashboard!$F$4))
      )
   )
)</f>
        <v>0</v>
      </c>
      <c r="J1326" s="26">
        <f>Bank3[[#This Row],[Money in/ (Money out)]]-Bank3[[#This Row],[GST/HST]]</f>
        <v>0</v>
      </c>
      <c r="L1326" s="23">
        <f t="shared" si="41"/>
        <v>0</v>
      </c>
    </row>
    <row r="1327" spans="4:12" x14ac:dyDescent="0.2">
      <c r="D1327" s="397">
        <f>_xlfn.XLOOKUP(C:C,Table1[for Import to Bank Register dropdown],Table1[for Pivot],0,0,1)</f>
        <v>0</v>
      </c>
      <c r="E1327" s="403"/>
      <c r="F1327" s="146">
        <f t="shared" si="40"/>
        <v>3333333</v>
      </c>
      <c r="G1327" s="375">
        <f>G1326+Bank3[[#This Row],[Money in/ (Money out)]]</f>
        <v>0</v>
      </c>
      <c r="I1327" s="376">
        <f>IF(OR(C1327="150 Directors advances", C1327="120 accounts receivable", C1327="720.2 Automobile - Insurance", C1327="720.3 Automobile - License", C1327="870.4 Rent - Insurance", C1327="870.6 Rent - Property Tax", C1327="870.7 Rent - Homeoffice", C1327="870.9 Rent - Water"),
   0,
   IF(Dashboard!$F$5="Quick",
      IF(OR(C1327="190 Automobile",C1327="200 computer hardware",C1327="210 Computer software",C1327="220 Quickbooks software",C1327="230 Office equipment",C1327="240 Office furniture"),
         E1327-(E1327/(1+Dashboard!$F$4)),
         0
      ),
      IF(C1327="750 Business promotion",
         E1327-(E1327/(1+4.793/100)),
         E1327-(E1327/(1+Dashboard!$F$4))
      )
   )
)</f>
        <v>0</v>
      </c>
      <c r="J1327" s="26">
        <f>Bank3[[#This Row],[Money in/ (Money out)]]-Bank3[[#This Row],[GST/HST]]</f>
        <v>0</v>
      </c>
      <c r="L1327" s="23">
        <f t="shared" si="41"/>
        <v>0</v>
      </c>
    </row>
    <row r="1328" spans="4:12" x14ac:dyDescent="0.2">
      <c r="D1328" s="397">
        <f>_xlfn.XLOOKUP(C:C,Table1[for Import to Bank Register dropdown],Table1[for Pivot],0,0,1)</f>
        <v>0</v>
      </c>
      <c r="E1328" s="403"/>
      <c r="F1328" s="146">
        <f t="shared" si="40"/>
        <v>3333333</v>
      </c>
      <c r="G1328" s="375">
        <f>G1327+Bank3[[#This Row],[Money in/ (Money out)]]</f>
        <v>0</v>
      </c>
      <c r="I1328" s="376">
        <f>IF(OR(C1328="150 Directors advances", C1328="120 accounts receivable", C1328="720.2 Automobile - Insurance", C1328="720.3 Automobile - License", C1328="870.4 Rent - Insurance", C1328="870.6 Rent - Property Tax", C1328="870.7 Rent - Homeoffice", C1328="870.9 Rent - Water"),
   0,
   IF(Dashboard!$F$5="Quick",
      IF(OR(C1328="190 Automobile",C1328="200 computer hardware",C1328="210 Computer software",C1328="220 Quickbooks software",C1328="230 Office equipment",C1328="240 Office furniture"),
         E1328-(E1328/(1+Dashboard!$F$4)),
         0
      ),
      IF(C1328="750 Business promotion",
         E1328-(E1328/(1+4.793/100)),
         E1328-(E1328/(1+Dashboard!$F$4))
      )
   )
)</f>
        <v>0</v>
      </c>
      <c r="J1328" s="26">
        <f>Bank3[[#This Row],[Money in/ (Money out)]]-Bank3[[#This Row],[GST/HST]]</f>
        <v>0</v>
      </c>
      <c r="L1328" s="23">
        <f t="shared" si="41"/>
        <v>0</v>
      </c>
    </row>
    <row r="1329" spans="4:12" x14ac:dyDescent="0.2">
      <c r="D1329" s="397">
        <f>_xlfn.XLOOKUP(C:C,Table1[for Import to Bank Register dropdown],Table1[for Pivot],0,0,1)</f>
        <v>0</v>
      </c>
      <c r="E1329" s="403"/>
      <c r="F1329" s="146">
        <f t="shared" si="40"/>
        <v>3333333</v>
      </c>
      <c r="G1329" s="375">
        <f>G1328+Bank3[[#This Row],[Money in/ (Money out)]]</f>
        <v>0</v>
      </c>
      <c r="I1329" s="376">
        <f>IF(OR(C1329="150 Directors advances", C1329="120 accounts receivable", C1329="720.2 Automobile - Insurance", C1329="720.3 Automobile - License", C1329="870.4 Rent - Insurance", C1329="870.6 Rent - Property Tax", C1329="870.7 Rent - Homeoffice", C1329="870.9 Rent - Water"),
   0,
   IF(Dashboard!$F$5="Quick",
      IF(OR(C1329="190 Automobile",C1329="200 computer hardware",C1329="210 Computer software",C1329="220 Quickbooks software",C1329="230 Office equipment",C1329="240 Office furniture"),
         E1329-(E1329/(1+Dashboard!$F$4)),
         0
      ),
      IF(C1329="750 Business promotion",
         E1329-(E1329/(1+4.793/100)),
         E1329-(E1329/(1+Dashboard!$F$4))
      )
   )
)</f>
        <v>0</v>
      </c>
      <c r="J1329" s="26">
        <f>Bank3[[#This Row],[Money in/ (Money out)]]-Bank3[[#This Row],[GST/HST]]</f>
        <v>0</v>
      </c>
      <c r="L1329" s="23">
        <f t="shared" si="41"/>
        <v>0</v>
      </c>
    </row>
    <row r="1330" spans="4:12" x14ac:dyDescent="0.2">
      <c r="D1330" s="397">
        <f>_xlfn.XLOOKUP(C:C,Table1[for Import to Bank Register dropdown],Table1[for Pivot],0,0,1)</f>
        <v>0</v>
      </c>
      <c r="E1330" s="403"/>
      <c r="F1330" s="146">
        <f t="shared" si="40"/>
        <v>3333333</v>
      </c>
      <c r="G1330" s="375">
        <f>G1329+Bank3[[#This Row],[Money in/ (Money out)]]</f>
        <v>0</v>
      </c>
      <c r="I1330" s="376">
        <f>IF(OR(C1330="150 Directors advances", C1330="120 accounts receivable", C1330="720.2 Automobile - Insurance", C1330="720.3 Automobile - License", C1330="870.4 Rent - Insurance", C1330="870.6 Rent - Property Tax", C1330="870.7 Rent - Homeoffice", C1330="870.9 Rent - Water"),
   0,
   IF(Dashboard!$F$5="Quick",
      IF(OR(C1330="190 Automobile",C1330="200 computer hardware",C1330="210 Computer software",C1330="220 Quickbooks software",C1330="230 Office equipment",C1330="240 Office furniture"),
         E1330-(E1330/(1+Dashboard!$F$4)),
         0
      ),
      IF(C1330="750 Business promotion",
         E1330-(E1330/(1+4.793/100)),
         E1330-(E1330/(1+Dashboard!$F$4))
      )
   )
)</f>
        <v>0</v>
      </c>
      <c r="J1330" s="26">
        <f>Bank3[[#This Row],[Money in/ (Money out)]]-Bank3[[#This Row],[GST/HST]]</f>
        <v>0</v>
      </c>
      <c r="L1330" s="23">
        <f t="shared" si="41"/>
        <v>0</v>
      </c>
    </row>
    <row r="1331" spans="4:12" x14ac:dyDescent="0.2">
      <c r="D1331" s="397">
        <f>_xlfn.XLOOKUP(C:C,Table1[for Import to Bank Register dropdown],Table1[for Pivot],0,0,1)</f>
        <v>0</v>
      </c>
      <c r="E1331" s="403"/>
      <c r="F1331" s="146">
        <f t="shared" si="40"/>
        <v>3333333</v>
      </c>
      <c r="G1331" s="375">
        <f>G1330+Bank3[[#This Row],[Money in/ (Money out)]]</f>
        <v>0</v>
      </c>
      <c r="I1331" s="376">
        <f>IF(OR(C1331="150 Directors advances", C1331="120 accounts receivable", C1331="720.2 Automobile - Insurance", C1331="720.3 Automobile - License", C1331="870.4 Rent - Insurance", C1331="870.6 Rent - Property Tax", C1331="870.7 Rent - Homeoffice", C1331="870.9 Rent - Water"),
   0,
   IF(Dashboard!$F$5="Quick",
      IF(OR(C1331="190 Automobile",C1331="200 computer hardware",C1331="210 Computer software",C1331="220 Quickbooks software",C1331="230 Office equipment",C1331="240 Office furniture"),
         E1331-(E1331/(1+Dashboard!$F$4)),
         0
      ),
      IF(C1331="750 Business promotion",
         E1331-(E1331/(1+4.793/100)),
         E1331-(E1331/(1+Dashboard!$F$4))
      )
   )
)</f>
        <v>0</v>
      </c>
      <c r="J1331" s="26">
        <f>Bank3[[#This Row],[Money in/ (Money out)]]-Bank3[[#This Row],[GST/HST]]</f>
        <v>0</v>
      </c>
      <c r="L1331" s="23">
        <f t="shared" si="41"/>
        <v>0</v>
      </c>
    </row>
    <row r="1332" spans="4:12" x14ac:dyDescent="0.2">
      <c r="D1332" s="397">
        <f>_xlfn.XLOOKUP(C:C,Table1[for Import to Bank Register dropdown],Table1[for Pivot],0,0,1)</f>
        <v>0</v>
      </c>
      <c r="E1332" s="403"/>
      <c r="F1332" s="146">
        <f t="shared" si="40"/>
        <v>3333333</v>
      </c>
      <c r="G1332" s="375">
        <f>G1331+Bank3[[#This Row],[Money in/ (Money out)]]</f>
        <v>0</v>
      </c>
      <c r="I1332" s="376">
        <f>IF(OR(C1332="150 Directors advances", C1332="120 accounts receivable", C1332="720.2 Automobile - Insurance", C1332="720.3 Automobile - License", C1332="870.4 Rent - Insurance", C1332="870.6 Rent - Property Tax", C1332="870.7 Rent - Homeoffice", C1332="870.9 Rent - Water"),
   0,
   IF(Dashboard!$F$5="Quick",
      IF(OR(C1332="190 Automobile",C1332="200 computer hardware",C1332="210 Computer software",C1332="220 Quickbooks software",C1332="230 Office equipment",C1332="240 Office furniture"),
         E1332-(E1332/(1+Dashboard!$F$4)),
         0
      ),
      IF(C1332="750 Business promotion",
         E1332-(E1332/(1+4.793/100)),
         E1332-(E1332/(1+Dashboard!$F$4))
      )
   )
)</f>
        <v>0</v>
      </c>
      <c r="J1332" s="26">
        <f>Bank3[[#This Row],[Money in/ (Money out)]]-Bank3[[#This Row],[GST/HST]]</f>
        <v>0</v>
      </c>
      <c r="L1332" s="23">
        <f t="shared" si="41"/>
        <v>0</v>
      </c>
    </row>
    <row r="1333" spans="4:12" x14ac:dyDescent="0.2">
      <c r="D1333" s="397">
        <f>_xlfn.XLOOKUP(C:C,Table1[for Import to Bank Register dropdown],Table1[for Pivot],0,0,1)</f>
        <v>0</v>
      </c>
      <c r="E1333" s="403"/>
      <c r="F1333" s="146">
        <f t="shared" si="40"/>
        <v>3333333</v>
      </c>
      <c r="G1333" s="375">
        <f>G1332+Bank3[[#This Row],[Money in/ (Money out)]]</f>
        <v>0</v>
      </c>
      <c r="I1333" s="376">
        <f>IF(OR(C1333="150 Directors advances", C1333="120 accounts receivable", C1333="720.2 Automobile - Insurance", C1333="720.3 Automobile - License", C1333="870.4 Rent - Insurance", C1333="870.6 Rent - Property Tax", C1333="870.7 Rent - Homeoffice", C1333="870.9 Rent - Water"),
   0,
   IF(Dashboard!$F$5="Quick",
      IF(OR(C1333="190 Automobile",C1333="200 computer hardware",C1333="210 Computer software",C1333="220 Quickbooks software",C1333="230 Office equipment",C1333="240 Office furniture"),
         E1333-(E1333/(1+Dashboard!$F$4)),
         0
      ),
      IF(C1333="750 Business promotion",
         E1333-(E1333/(1+4.793/100)),
         E1333-(E1333/(1+Dashboard!$F$4))
      )
   )
)</f>
        <v>0</v>
      </c>
      <c r="J1333" s="26">
        <f>Bank3[[#This Row],[Money in/ (Money out)]]-Bank3[[#This Row],[GST/HST]]</f>
        <v>0</v>
      </c>
      <c r="L1333" s="23">
        <f t="shared" si="41"/>
        <v>0</v>
      </c>
    </row>
    <row r="1334" spans="4:12" x14ac:dyDescent="0.2">
      <c r="D1334" s="397">
        <f>_xlfn.XLOOKUP(C:C,Table1[for Import to Bank Register dropdown],Table1[for Pivot],0,0,1)</f>
        <v>0</v>
      </c>
      <c r="E1334" s="403"/>
      <c r="F1334" s="146">
        <f t="shared" si="40"/>
        <v>3333333</v>
      </c>
      <c r="G1334" s="375">
        <f>G1333+Bank3[[#This Row],[Money in/ (Money out)]]</f>
        <v>0</v>
      </c>
      <c r="I1334" s="376">
        <f>IF(OR(C1334="150 Directors advances", C1334="120 accounts receivable", C1334="720.2 Automobile - Insurance", C1334="720.3 Automobile - License", C1334="870.4 Rent - Insurance", C1334="870.6 Rent - Property Tax", C1334="870.7 Rent - Homeoffice", C1334="870.9 Rent - Water"),
   0,
   IF(Dashboard!$F$5="Quick",
      IF(OR(C1334="190 Automobile",C1334="200 computer hardware",C1334="210 Computer software",C1334="220 Quickbooks software",C1334="230 Office equipment",C1334="240 Office furniture"),
         E1334-(E1334/(1+Dashboard!$F$4)),
         0
      ),
      IF(C1334="750 Business promotion",
         E1334-(E1334/(1+4.793/100)),
         E1334-(E1334/(1+Dashboard!$F$4))
      )
   )
)</f>
        <v>0</v>
      </c>
      <c r="J1334" s="26">
        <f>Bank3[[#This Row],[Money in/ (Money out)]]-Bank3[[#This Row],[GST/HST]]</f>
        <v>0</v>
      </c>
      <c r="L1334" s="23">
        <f t="shared" si="41"/>
        <v>0</v>
      </c>
    </row>
    <row r="1335" spans="4:12" x14ac:dyDescent="0.2">
      <c r="D1335" s="397">
        <f>_xlfn.XLOOKUP(C:C,Table1[for Import to Bank Register dropdown],Table1[for Pivot],0,0,1)</f>
        <v>0</v>
      </c>
      <c r="E1335" s="403"/>
      <c r="F1335" s="146">
        <f t="shared" si="40"/>
        <v>3333333</v>
      </c>
      <c r="G1335" s="375">
        <f>G1334+Bank3[[#This Row],[Money in/ (Money out)]]</f>
        <v>0</v>
      </c>
      <c r="I1335" s="376">
        <f>IF(OR(C1335="150 Directors advances", C1335="120 accounts receivable", C1335="720.2 Automobile - Insurance", C1335="720.3 Automobile - License", C1335="870.4 Rent - Insurance", C1335="870.6 Rent - Property Tax", C1335="870.7 Rent - Homeoffice", C1335="870.9 Rent - Water"),
   0,
   IF(Dashboard!$F$5="Quick",
      IF(OR(C1335="190 Automobile",C1335="200 computer hardware",C1335="210 Computer software",C1335="220 Quickbooks software",C1335="230 Office equipment",C1335="240 Office furniture"),
         E1335-(E1335/(1+Dashboard!$F$4)),
         0
      ),
      IF(C1335="750 Business promotion",
         E1335-(E1335/(1+4.793/100)),
         E1335-(E1335/(1+Dashboard!$F$4))
      )
   )
)</f>
        <v>0</v>
      </c>
      <c r="J1335" s="26">
        <f>Bank3[[#This Row],[Money in/ (Money out)]]-Bank3[[#This Row],[GST/HST]]</f>
        <v>0</v>
      </c>
      <c r="L1335" s="23">
        <f t="shared" si="41"/>
        <v>0</v>
      </c>
    </row>
    <row r="1336" spans="4:12" x14ac:dyDescent="0.2">
      <c r="D1336" s="397">
        <f>_xlfn.XLOOKUP(C:C,Table1[for Import to Bank Register dropdown],Table1[for Pivot],0,0,1)</f>
        <v>0</v>
      </c>
      <c r="E1336" s="403"/>
      <c r="F1336" s="146">
        <f t="shared" si="40"/>
        <v>3333333</v>
      </c>
      <c r="G1336" s="375">
        <f>G1335+Bank3[[#This Row],[Money in/ (Money out)]]</f>
        <v>0</v>
      </c>
      <c r="I1336" s="376">
        <f>IF(OR(C1336="150 Directors advances", C1336="120 accounts receivable", C1336="720.2 Automobile - Insurance", C1336="720.3 Automobile - License", C1336="870.4 Rent - Insurance", C1336="870.6 Rent - Property Tax", C1336="870.7 Rent - Homeoffice", C1336="870.9 Rent - Water"),
   0,
   IF(Dashboard!$F$5="Quick",
      IF(OR(C1336="190 Automobile",C1336="200 computer hardware",C1336="210 Computer software",C1336="220 Quickbooks software",C1336="230 Office equipment",C1336="240 Office furniture"),
         E1336-(E1336/(1+Dashboard!$F$4)),
         0
      ),
      IF(C1336="750 Business promotion",
         E1336-(E1336/(1+4.793/100)),
         E1336-(E1336/(1+Dashboard!$F$4))
      )
   )
)</f>
        <v>0</v>
      </c>
      <c r="J1336" s="26">
        <f>Bank3[[#This Row],[Money in/ (Money out)]]-Bank3[[#This Row],[GST/HST]]</f>
        <v>0</v>
      </c>
      <c r="L1336" s="23">
        <f t="shared" si="41"/>
        <v>0</v>
      </c>
    </row>
    <row r="1337" spans="4:12" x14ac:dyDescent="0.2">
      <c r="D1337" s="397">
        <f>_xlfn.XLOOKUP(C:C,Table1[for Import to Bank Register dropdown],Table1[for Pivot],0,0,1)</f>
        <v>0</v>
      </c>
      <c r="E1337" s="403"/>
      <c r="F1337" s="146">
        <f t="shared" si="40"/>
        <v>3333333</v>
      </c>
      <c r="G1337" s="375">
        <f>G1336+Bank3[[#This Row],[Money in/ (Money out)]]</f>
        <v>0</v>
      </c>
      <c r="I1337" s="376">
        <f>IF(OR(C1337="150 Directors advances", C1337="120 accounts receivable", C1337="720.2 Automobile - Insurance", C1337="720.3 Automobile - License", C1337="870.4 Rent - Insurance", C1337="870.6 Rent - Property Tax", C1337="870.7 Rent - Homeoffice", C1337="870.9 Rent - Water"),
   0,
   IF(Dashboard!$F$5="Quick",
      IF(OR(C1337="190 Automobile",C1337="200 computer hardware",C1337="210 Computer software",C1337="220 Quickbooks software",C1337="230 Office equipment",C1337="240 Office furniture"),
         E1337-(E1337/(1+Dashboard!$F$4)),
         0
      ),
      IF(C1337="750 Business promotion",
         E1337-(E1337/(1+4.793/100)),
         E1337-(E1337/(1+Dashboard!$F$4))
      )
   )
)</f>
        <v>0</v>
      </c>
      <c r="J1337" s="26">
        <f>Bank3[[#This Row],[Money in/ (Money out)]]-Bank3[[#This Row],[GST/HST]]</f>
        <v>0</v>
      </c>
      <c r="L1337" s="23">
        <f t="shared" si="41"/>
        <v>0</v>
      </c>
    </row>
    <row r="1338" spans="4:12" x14ac:dyDescent="0.2">
      <c r="D1338" s="397">
        <f>_xlfn.XLOOKUP(C:C,Table1[for Import to Bank Register dropdown],Table1[for Pivot],0,0,1)</f>
        <v>0</v>
      </c>
      <c r="E1338" s="403"/>
      <c r="F1338" s="146">
        <f t="shared" si="40"/>
        <v>3333333</v>
      </c>
      <c r="G1338" s="375">
        <f>G1337+Bank3[[#This Row],[Money in/ (Money out)]]</f>
        <v>0</v>
      </c>
      <c r="I1338" s="376">
        <f>IF(OR(C1338="150 Directors advances", C1338="120 accounts receivable", C1338="720.2 Automobile - Insurance", C1338="720.3 Automobile - License", C1338="870.4 Rent - Insurance", C1338="870.6 Rent - Property Tax", C1338="870.7 Rent - Homeoffice", C1338="870.9 Rent - Water"),
   0,
   IF(Dashboard!$F$5="Quick",
      IF(OR(C1338="190 Automobile",C1338="200 computer hardware",C1338="210 Computer software",C1338="220 Quickbooks software",C1338="230 Office equipment",C1338="240 Office furniture"),
         E1338-(E1338/(1+Dashboard!$F$4)),
         0
      ),
      IF(C1338="750 Business promotion",
         E1338-(E1338/(1+4.793/100)),
         E1338-(E1338/(1+Dashboard!$F$4))
      )
   )
)</f>
        <v>0</v>
      </c>
      <c r="J1338" s="26">
        <f>Bank3[[#This Row],[Money in/ (Money out)]]-Bank3[[#This Row],[GST/HST]]</f>
        <v>0</v>
      </c>
      <c r="L1338" s="23">
        <f t="shared" si="41"/>
        <v>0</v>
      </c>
    </row>
    <row r="1339" spans="4:12" x14ac:dyDescent="0.2">
      <c r="D1339" s="397">
        <f>_xlfn.XLOOKUP(C:C,Table1[for Import to Bank Register dropdown],Table1[for Pivot],0,0,1)</f>
        <v>0</v>
      </c>
      <c r="E1339" s="403"/>
      <c r="F1339" s="146">
        <f t="shared" si="40"/>
        <v>3333333</v>
      </c>
      <c r="G1339" s="375">
        <f>G1338+Bank3[[#This Row],[Money in/ (Money out)]]</f>
        <v>0</v>
      </c>
      <c r="I1339" s="376">
        <f>IF(OR(C1339="150 Directors advances", C1339="120 accounts receivable", C1339="720.2 Automobile - Insurance", C1339="720.3 Automobile - License", C1339="870.4 Rent - Insurance", C1339="870.6 Rent - Property Tax", C1339="870.7 Rent - Homeoffice", C1339="870.9 Rent - Water"),
   0,
   IF(Dashboard!$F$5="Quick",
      IF(OR(C1339="190 Automobile",C1339="200 computer hardware",C1339="210 Computer software",C1339="220 Quickbooks software",C1339="230 Office equipment",C1339="240 Office furniture"),
         E1339-(E1339/(1+Dashboard!$F$4)),
         0
      ),
      IF(C1339="750 Business promotion",
         E1339-(E1339/(1+4.793/100)),
         E1339-(E1339/(1+Dashboard!$F$4))
      )
   )
)</f>
        <v>0</v>
      </c>
      <c r="J1339" s="26">
        <f>Bank3[[#This Row],[Money in/ (Money out)]]-Bank3[[#This Row],[GST/HST]]</f>
        <v>0</v>
      </c>
      <c r="L1339" s="23">
        <f t="shared" si="41"/>
        <v>0</v>
      </c>
    </row>
    <row r="1340" spans="4:12" x14ac:dyDescent="0.2">
      <c r="D1340" s="397">
        <f>_xlfn.XLOOKUP(C:C,Table1[for Import to Bank Register dropdown],Table1[for Pivot],0,0,1)</f>
        <v>0</v>
      </c>
      <c r="E1340" s="403"/>
      <c r="F1340" s="146">
        <f t="shared" si="40"/>
        <v>3333333</v>
      </c>
      <c r="G1340" s="375">
        <f>G1339+Bank3[[#This Row],[Money in/ (Money out)]]</f>
        <v>0</v>
      </c>
      <c r="I1340" s="376">
        <f>IF(OR(C1340="150 Directors advances", C1340="120 accounts receivable", C1340="720.2 Automobile - Insurance", C1340="720.3 Automobile - License", C1340="870.4 Rent - Insurance", C1340="870.6 Rent - Property Tax", C1340="870.7 Rent - Homeoffice", C1340="870.9 Rent - Water"),
   0,
   IF(Dashboard!$F$5="Quick",
      IF(OR(C1340="190 Automobile",C1340="200 computer hardware",C1340="210 Computer software",C1340="220 Quickbooks software",C1340="230 Office equipment",C1340="240 Office furniture"),
         E1340-(E1340/(1+Dashboard!$F$4)),
         0
      ),
      IF(C1340="750 Business promotion",
         E1340-(E1340/(1+4.793/100)),
         E1340-(E1340/(1+Dashboard!$F$4))
      )
   )
)</f>
        <v>0</v>
      </c>
      <c r="J1340" s="26">
        <f>Bank3[[#This Row],[Money in/ (Money out)]]-Bank3[[#This Row],[GST/HST]]</f>
        <v>0</v>
      </c>
      <c r="L1340" s="23">
        <f t="shared" si="41"/>
        <v>0</v>
      </c>
    </row>
    <row r="1341" spans="4:12" x14ac:dyDescent="0.2">
      <c r="D1341" s="397">
        <f>_xlfn.XLOOKUP(C:C,Table1[for Import to Bank Register dropdown],Table1[for Pivot],0,0,1)</f>
        <v>0</v>
      </c>
      <c r="E1341" s="403"/>
      <c r="F1341" s="146">
        <f t="shared" si="40"/>
        <v>3333333</v>
      </c>
      <c r="G1341" s="375">
        <f>G1340+Bank3[[#This Row],[Money in/ (Money out)]]</f>
        <v>0</v>
      </c>
      <c r="I1341" s="376">
        <f>IF(OR(C1341="150 Directors advances", C1341="120 accounts receivable", C1341="720.2 Automobile - Insurance", C1341="720.3 Automobile - License", C1341="870.4 Rent - Insurance", C1341="870.6 Rent - Property Tax", C1341="870.7 Rent - Homeoffice", C1341="870.9 Rent - Water"),
   0,
   IF(Dashboard!$F$5="Quick",
      IF(OR(C1341="190 Automobile",C1341="200 computer hardware",C1341="210 Computer software",C1341="220 Quickbooks software",C1341="230 Office equipment",C1341="240 Office furniture"),
         E1341-(E1341/(1+Dashboard!$F$4)),
         0
      ),
      IF(C1341="750 Business promotion",
         E1341-(E1341/(1+4.793/100)),
         E1341-(E1341/(1+Dashboard!$F$4))
      )
   )
)</f>
        <v>0</v>
      </c>
      <c r="J1341" s="26">
        <f>Bank3[[#This Row],[Money in/ (Money out)]]-Bank3[[#This Row],[GST/HST]]</f>
        <v>0</v>
      </c>
      <c r="L1341" s="23">
        <f t="shared" si="41"/>
        <v>0</v>
      </c>
    </row>
    <row r="1342" spans="4:12" x14ac:dyDescent="0.2">
      <c r="D1342" s="397">
        <f>_xlfn.XLOOKUP(C:C,Table1[for Import to Bank Register dropdown],Table1[for Pivot],0,0,1)</f>
        <v>0</v>
      </c>
      <c r="E1342" s="403"/>
      <c r="F1342" s="146">
        <f t="shared" si="40"/>
        <v>3333333</v>
      </c>
      <c r="G1342" s="375">
        <f>G1341+Bank3[[#This Row],[Money in/ (Money out)]]</f>
        <v>0</v>
      </c>
      <c r="I1342" s="376">
        <f>IF(OR(C1342="150 Directors advances", C1342="120 accounts receivable", C1342="720.2 Automobile - Insurance", C1342="720.3 Automobile - License", C1342="870.4 Rent - Insurance", C1342="870.6 Rent - Property Tax", C1342="870.7 Rent - Homeoffice", C1342="870.9 Rent - Water"),
   0,
   IF(Dashboard!$F$5="Quick",
      IF(OR(C1342="190 Automobile",C1342="200 computer hardware",C1342="210 Computer software",C1342="220 Quickbooks software",C1342="230 Office equipment",C1342="240 Office furniture"),
         E1342-(E1342/(1+Dashboard!$F$4)),
         0
      ),
      IF(C1342="750 Business promotion",
         E1342-(E1342/(1+4.793/100)),
         E1342-(E1342/(1+Dashboard!$F$4))
      )
   )
)</f>
        <v>0</v>
      </c>
      <c r="J1342" s="26">
        <f>Bank3[[#This Row],[Money in/ (Money out)]]-Bank3[[#This Row],[GST/HST]]</f>
        <v>0</v>
      </c>
      <c r="L1342" s="23">
        <f t="shared" si="41"/>
        <v>0</v>
      </c>
    </row>
    <row r="1343" spans="4:12" x14ac:dyDescent="0.2">
      <c r="D1343" s="397">
        <f>_xlfn.XLOOKUP(C:C,Table1[for Import to Bank Register dropdown],Table1[for Pivot],0,0,1)</f>
        <v>0</v>
      </c>
      <c r="E1343" s="403"/>
      <c r="F1343" s="146">
        <f t="shared" si="40"/>
        <v>3333333</v>
      </c>
      <c r="G1343" s="375">
        <f>G1342+Bank3[[#This Row],[Money in/ (Money out)]]</f>
        <v>0</v>
      </c>
      <c r="I1343" s="376">
        <f>IF(OR(C1343="150 Directors advances", C1343="120 accounts receivable", C1343="720.2 Automobile - Insurance", C1343="720.3 Automobile - License", C1343="870.4 Rent - Insurance", C1343="870.6 Rent - Property Tax", C1343="870.7 Rent - Homeoffice", C1343="870.9 Rent - Water"),
   0,
   IF(Dashboard!$F$5="Quick",
      IF(OR(C1343="190 Automobile",C1343="200 computer hardware",C1343="210 Computer software",C1343="220 Quickbooks software",C1343="230 Office equipment",C1343="240 Office furniture"),
         E1343-(E1343/(1+Dashboard!$F$4)),
         0
      ),
      IF(C1343="750 Business promotion",
         E1343-(E1343/(1+4.793/100)),
         E1343-(E1343/(1+Dashboard!$F$4))
      )
   )
)</f>
        <v>0</v>
      </c>
      <c r="J1343" s="26">
        <f>Bank3[[#This Row],[Money in/ (Money out)]]-Bank3[[#This Row],[GST/HST]]</f>
        <v>0</v>
      </c>
      <c r="L1343" s="23">
        <f t="shared" si="41"/>
        <v>0</v>
      </c>
    </row>
    <row r="1344" spans="4:12" x14ac:dyDescent="0.2">
      <c r="D1344" s="397">
        <f>_xlfn.XLOOKUP(C:C,Table1[for Import to Bank Register dropdown],Table1[for Pivot],0,0,1)</f>
        <v>0</v>
      </c>
      <c r="E1344" s="403"/>
      <c r="F1344" s="146">
        <f t="shared" si="40"/>
        <v>3333333</v>
      </c>
      <c r="G1344" s="375">
        <f>G1343+Bank3[[#This Row],[Money in/ (Money out)]]</f>
        <v>0</v>
      </c>
      <c r="I1344" s="376">
        <f>IF(OR(C1344="150 Directors advances", C1344="120 accounts receivable", C1344="720.2 Automobile - Insurance", C1344="720.3 Automobile - License", C1344="870.4 Rent - Insurance", C1344="870.6 Rent - Property Tax", C1344="870.7 Rent - Homeoffice", C1344="870.9 Rent - Water"),
   0,
   IF(Dashboard!$F$5="Quick",
      IF(OR(C1344="190 Automobile",C1344="200 computer hardware",C1344="210 Computer software",C1344="220 Quickbooks software",C1344="230 Office equipment",C1344="240 Office furniture"),
         E1344-(E1344/(1+Dashboard!$F$4)),
         0
      ),
      IF(C1344="750 Business promotion",
         E1344-(E1344/(1+4.793/100)),
         E1344-(E1344/(1+Dashboard!$F$4))
      )
   )
)</f>
        <v>0</v>
      </c>
      <c r="J1344" s="26">
        <f>Bank3[[#This Row],[Money in/ (Money out)]]-Bank3[[#This Row],[GST/HST]]</f>
        <v>0</v>
      </c>
      <c r="L1344" s="23">
        <f t="shared" si="41"/>
        <v>0</v>
      </c>
    </row>
    <row r="1345" spans="4:12" x14ac:dyDescent="0.2">
      <c r="D1345" s="397">
        <f>_xlfn.XLOOKUP(C:C,Table1[for Import to Bank Register dropdown],Table1[for Pivot],0,0,1)</f>
        <v>0</v>
      </c>
      <c r="E1345" s="403"/>
      <c r="F1345" s="146">
        <f t="shared" si="40"/>
        <v>3333333</v>
      </c>
      <c r="G1345" s="375">
        <f>G1344+Bank3[[#This Row],[Money in/ (Money out)]]</f>
        <v>0</v>
      </c>
      <c r="I1345" s="376">
        <f>IF(OR(C1345="150 Directors advances", C1345="120 accounts receivable", C1345="720.2 Automobile - Insurance", C1345="720.3 Automobile - License", C1345="870.4 Rent - Insurance", C1345="870.6 Rent - Property Tax", C1345="870.7 Rent - Homeoffice", C1345="870.9 Rent - Water"),
   0,
   IF(Dashboard!$F$5="Quick",
      IF(OR(C1345="190 Automobile",C1345="200 computer hardware",C1345="210 Computer software",C1345="220 Quickbooks software",C1345="230 Office equipment",C1345="240 Office furniture"),
         E1345-(E1345/(1+Dashboard!$F$4)),
         0
      ),
      IF(C1345="750 Business promotion",
         E1345-(E1345/(1+4.793/100)),
         E1345-(E1345/(1+Dashboard!$F$4))
      )
   )
)</f>
        <v>0</v>
      </c>
      <c r="J1345" s="26">
        <f>Bank3[[#This Row],[Money in/ (Money out)]]-Bank3[[#This Row],[GST/HST]]</f>
        <v>0</v>
      </c>
      <c r="L1345" s="23">
        <f t="shared" si="41"/>
        <v>0</v>
      </c>
    </row>
    <row r="1346" spans="4:12" x14ac:dyDescent="0.2">
      <c r="D1346" s="397">
        <f>_xlfn.XLOOKUP(C:C,Table1[for Import to Bank Register dropdown],Table1[for Pivot],0,0,1)</f>
        <v>0</v>
      </c>
      <c r="E1346" s="403"/>
      <c r="F1346" s="146">
        <f t="shared" si="40"/>
        <v>3333333</v>
      </c>
      <c r="G1346" s="375">
        <f>G1345+Bank3[[#This Row],[Money in/ (Money out)]]</f>
        <v>0</v>
      </c>
      <c r="I1346" s="376">
        <f>IF(OR(C1346="150 Directors advances", C1346="120 accounts receivable", C1346="720.2 Automobile - Insurance", C1346="720.3 Automobile - License", C1346="870.4 Rent - Insurance", C1346="870.6 Rent - Property Tax", C1346="870.7 Rent - Homeoffice", C1346="870.9 Rent - Water"),
   0,
   IF(Dashboard!$F$5="Quick",
      IF(OR(C1346="190 Automobile",C1346="200 computer hardware",C1346="210 Computer software",C1346="220 Quickbooks software",C1346="230 Office equipment",C1346="240 Office furniture"),
         E1346-(E1346/(1+Dashboard!$F$4)),
         0
      ),
      IF(C1346="750 Business promotion",
         E1346-(E1346/(1+4.793/100)),
         E1346-(E1346/(1+Dashboard!$F$4))
      )
   )
)</f>
        <v>0</v>
      </c>
      <c r="J1346" s="26">
        <f>Bank3[[#This Row],[Money in/ (Money out)]]-Bank3[[#This Row],[GST/HST]]</f>
        <v>0</v>
      </c>
      <c r="L1346" s="23">
        <f t="shared" si="41"/>
        <v>0</v>
      </c>
    </row>
    <row r="1347" spans="4:12" x14ac:dyDescent="0.2">
      <c r="D1347" s="397">
        <f>_xlfn.XLOOKUP(C:C,Table1[for Import to Bank Register dropdown],Table1[for Pivot],0,0,1)</f>
        <v>0</v>
      </c>
      <c r="E1347" s="403"/>
      <c r="F1347" s="146">
        <f t="shared" si="40"/>
        <v>3333333</v>
      </c>
      <c r="G1347" s="375">
        <f>G1346+Bank3[[#This Row],[Money in/ (Money out)]]</f>
        <v>0</v>
      </c>
      <c r="I1347" s="376">
        <f>IF(OR(C1347="150 Directors advances", C1347="120 accounts receivable", C1347="720.2 Automobile - Insurance", C1347="720.3 Automobile - License", C1347="870.4 Rent - Insurance", C1347="870.6 Rent - Property Tax", C1347="870.7 Rent - Homeoffice", C1347="870.9 Rent - Water"),
   0,
   IF(Dashboard!$F$5="Quick",
      IF(OR(C1347="190 Automobile",C1347="200 computer hardware",C1347="210 Computer software",C1347="220 Quickbooks software",C1347="230 Office equipment",C1347="240 Office furniture"),
         E1347-(E1347/(1+Dashboard!$F$4)),
         0
      ),
      IF(C1347="750 Business promotion",
         E1347-(E1347/(1+4.793/100)),
         E1347-(E1347/(1+Dashboard!$F$4))
      )
   )
)</f>
        <v>0</v>
      </c>
      <c r="J1347" s="26">
        <f>Bank3[[#This Row],[Money in/ (Money out)]]-Bank3[[#This Row],[GST/HST]]</f>
        <v>0</v>
      </c>
      <c r="L1347" s="23">
        <f t="shared" si="41"/>
        <v>0</v>
      </c>
    </row>
    <row r="1348" spans="4:12" x14ac:dyDescent="0.2">
      <c r="D1348" s="397">
        <f>_xlfn.XLOOKUP(C:C,Table1[for Import to Bank Register dropdown],Table1[for Pivot],0,0,1)</f>
        <v>0</v>
      </c>
      <c r="E1348" s="403"/>
      <c r="F1348" s="146">
        <f t="shared" si="40"/>
        <v>3333333</v>
      </c>
      <c r="G1348" s="375">
        <f>G1347+Bank3[[#This Row],[Money in/ (Money out)]]</f>
        <v>0</v>
      </c>
      <c r="I1348" s="376">
        <f>IF(OR(C1348="150 Directors advances", C1348="120 accounts receivable", C1348="720.2 Automobile - Insurance", C1348="720.3 Automobile - License", C1348="870.4 Rent - Insurance", C1348="870.6 Rent - Property Tax", C1348="870.7 Rent - Homeoffice", C1348="870.9 Rent - Water"),
   0,
   IF(Dashboard!$F$5="Quick",
      IF(OR(C1348="190 Automobile",C1348="200 computer hardware",C1348="210 Computer software",C1348="220 Quickbooks software",C1348="230 Office equipment",C1348="240 Office furniture"),
         E1348-(E1348/(1+Dashboard!$F$4)),
         0
      ),
      IF(C1348="750 Business promotion",
         E1348-(E1348/(1+4.793/100)),
         E1348-(E1348/(1+Dashboard!$F$4))
      )
   )
)</f>
        <v>0</v>
      </c>
      <c r="J1348" s="26">
        <f>Bank3[[#This Row],[Money in/ (Money out)]]-Bank3[[#This Row],[GST/HST]]</f>
        <v>0</v>
      </c>
      <c r="L1348" s="23">
        <f t="shared" si="41"/>
        <v>0</v>
      </c>
    </row>
    <row r="1349" spans="4:12" x14ac:dyDescent="0.2">
      <c r="D1349" s="397">
        <f>_xlfn.XLOOKUP(C:C,Table1[for Import to Bank Register dropdown],Table1[for Pivot],0,0,1)</f>
        <v>0</v>
      </c>
      <c r="E1349" s="403"/>
      <c r="F1349" s="146">
        <f t="shared" si="40"/>
        <v>3333333</v>
      </c>
      <c r="G1349" s="375">
        <f>G1348+Bank3[[#This Row],[Money in/ (Money out)]]</f>
        <v>0</v>
      </c>
      <c r="I1349" s="376">
        <f>IF(OR(C1349="150 Directors advances", C1349="120 accounts receivable", C1349="720.2 Automobile - Insurance", C1349="720.3 Automobile - License", C1349="870.4 Rent - Insurance", C1349="870.6 Rent - Property Tax", C1349="870.7 Rent - Homeoffice", C1349="870.9 Rent - Water"),
   0,
   IF(Dashboard!$F$5="Quick",
      IF(OR(C1349="190 Automobile",C1349="200 computer hardware",C1349="210 Computer software",C1349="220 Quickbooks software",C1349="230 Office equipment",C1349="240 Office furniture"),
         E1349-(E1349/(1+Dashboard!$F$4)),
         0
      ),
      IF(C1349="750 Business promotion",
         E1349-(E1349/(1+4.793/100)),
         E1349-(E1349/(1+Dashboard!$F$4))
      )
   )
)</f>
        <v>0</v>
      </c>
      <c r="J1349" s="26">
        <f>Bank3[[#This Row],[Money in/ (Money out)]]-Bank3[[#This Row],[GST/HST]]</f>
        <v>0</v>
      </c>
      <c r="L1349" s="23">
        <f t="shared" si="41"/>
        <v>0</v>
      </c>
    </row>
    <row r="1350" spans="4:12" x14ac:dyDescent="0.2">
      <c r="D1350" s="397">
        <f>_xlfn.XLOOKUP(C:C,Table1[for Import to Bank Register dropdown],Table1[for Pivot],0,0,1)</f>
        <v>0</v>
      </c>
      <c r="E1350" s="403"/>
      <c r="F1350" s="146">
        <f t="shared" ref="F1350:F1413" si="42">$E$2</f>
        <v>3333333</v>
      </c>
      <c r="G1350" s="375">
        <f>G1349+Bank3[[#This Row],[Money in/ (Money out)]]</f>
        <v>0</v>
      </c>
      <c r="I1350" s="376">
        <f>IF(OR(C1350="150 Directors advances", C1350="120 accounts receivable", C1350="720.2 Automobile - Insurance", C1350="720.3 Automobile - License", C1350="870.4 Rent - Insurance", C1350="870.6 Rent - Property Tax", C1350="870.7 Rent - Homeoffice", C1350="870.9 Rent - Water"),
   0,
   IF(Dashboard!$F$5="Quick",
      IF(OR(C1350="190 Automobile",C1350="200 computer hardware",C1350="210 Computer software",C1350="220 Quickbooks software",C1350="230 Office equipment",C1350="240 Office furniture"),
         E1350-(E1350/(1+Dashboard!$F$4)),
         0
      ),
      IF(C1350="750 Business promotion",
         E1350-(E1350/(1+4.793/100)),
         E1350-(E1350/(1+Dashboard!$F$4))
      )
   )
)</f>
        <v>0</v>
      </c>
      <c r="J1350" s="26">
        <f>Bank3[[#This Row],[Money in/ (Money out)]]-Bank3[[#This Row],[GST/HST]]</f>
        <v>0</v>
      </c>
      <c r="L1350" s="23">
        <f t="shared" si="41"/>
        <v>0</v>
      </c>
    </row>
    <row r="1351" spans="4:12" x14ac:dyDescent="0.2">
      <c r="D1351" s="397">
        <f>_xlfn.XLOOKUP(C:C,Table1[for Import to Bank Register dropdown],Table1[for Pivot],0,0,1)</f>
        <v>0</v>
      </c>
      <c r="E1351" s="403"/>
      <c r="F1351" s="146">
        <f t="shared" si="42"/>
        <v>3333333</v>
      </c>
      <c r="G1351" s="375">
        <f>G1350+Bank3[[#This Row],[Money in/ (Money out)]]</f>
        <v>0</v>
      </c>
      <c r="I1351" s="376">
        <f>IF(OR(C1351="150 Directors advances", C1351="120 accounts receivable", C1351="720.2 Automobile - Insurance", C1351="720.3 Automobile - License", C1351="870.4 Rent - Insurance", C1351="870.6 Rent - Property Tax", C1351="870.7 Rent - Homeoffice", C1351="870.9 Rent - Water"),
   0,
   IF(Dashboard!$F$5="Quick",
      IF(OR(C1351="190 Automobile",C1351="200 computer hardware",C1351="210 Computer software",C1351="220 Quickbooks software",C1351="230 Office equipment",C1351="240 Office furniture"),
         E1351-(E1351/(1+Dashboard!$F$4)),
         0
      ),
      IF(C1351="750 Business promotion",
         E1351-(E1351/(1+4.793/100)),
         E1351-(E1351/(1+Dashboard!$F$4))
      )
   )
)</f>
        <v>0</v>
      </c>
      <c r="J1351" s="26">
        <f>Bank3[[#This Row],[Money in/ (Money out)]]-Bank3[[#This Row],[GST/HST]]</f>
        <v>0</v>
      </c>
      <c r="L1351" s="23">
        <f t="shared" ref="L1351:L1414" si="43">$L$3</f>
        <v>0</v>
      </c>
    </row>
    <row r="1352" spans="4:12" x14ac:dyDescent="0.2">
      <c r="D1352" s="397">
        <f>_xlfn.XLOOKUP(C:C,Table1[for Import to Bank Register dropdown],Table1[for Pivot],0,0,1)</f>
        <v>0</v>
      </c>
      <c r="E1352" s="403"/>
      <c r="F1352" s="146">
        <f t="shared" si="42"/>
        <v>3333333</v>
      </c>
      <c r="G1352" s="375">
        <f>G1351+Bank3[[#This Row],[Money in/ (Money out)]]</f>
        <v>0</v>
      </c>
      <c r="I1352" s="376">
        <f>IF(OR(C1352="150 Directors advances", C1352="120 accounts receivable", C1352="720.2 Automobile - Insurance", C1352="720.3 Automobile - License", C1352="870.4 Rent - Insurance", C1352="870.6 Rent - Property Tax", C1352="870.7 Rent - Homeoffice", C1352="870.9 Rent - Water"),
   0,
   IF(Dashboard!$F$5="Quick",
      IF(OR(C1352="190 Automobile",C1352="200 computer hardware",C1352="210 Computer software",C1352="220 Quickbooks software",C1352="230 Office equipment",C1352="240 Office furniture"),
         E1352-(E1352/(1+Dashboard!$F$4)),
         0
      ),
      IF(C1352="750 Business promotion",
         E1352-(E1352/(1+4.793/100)),
         E1352-(E1352/(1+Dashboard!$F$4))
      )
   )
)</f>
        <v>0</v>
      </c>
      <c r="J1352" s="26">
        <f>Bank3[[#This Row],[Money in/ (Money out)]]-Bank3[[#This Row],[GST/HST]]</f>
        <v>0</v>
      </c>
      <c r="L1352" s="23">
        <f t="shared" si="43"/>
        <v>0</v>
      </c>
    </row>
    <row r="1353" spans="4:12" x14ac:dyDescent="0.2">
      <c r="D1353" s="397">
        <f>_xlfn.XLOOKUP(C:C,Table1[for Import to Bank Register dropdown],Table1[for Pivot],0,0,1)</f>
        <v>0</v>
      </c>
      <c r="E1353" s="403"/>
      <c r="F1353" s="146">
        <f t="shared" si="42"/>
        <v>3333333</v>
      </c>
      <c r="G1353" s="375">
        <f>G1352+Bank3[[#This Row],[Money in/ (Money out)]]</f>
        <v>0</v>
      </c>
      <c r="I1353" s="376">
        <f>IF(OR(C1353="150 Directors advances", C1353="120 accounts receivable", C1353="720.2 Automobile - Insurance", C1353="720.3 Automobile - License", C1353="870.4 Rent - Insurance", C1353="870.6 Rent - Property Tax", C1353="870.7 Rent - Homeoffice", C1353="870.9 Rent - Water"),
   0,
   IF(Dashboard!$F$5="Quick",
      IF(OR(C1353="190 Automobile",C1353="200 computer hardware",C1353="210 Computer software",C1353="220 Quickbooks software",C1353="230 Office equipment",C1353="240 Office furniture"),
         E1353-(E1353/(1+Dashboard!$F$4)),
         0
      ),
      IF(C1353="750 Business promotion",
         E1353-(E1353/(1+4.793/100)),
         E1353-(E1353/(1+Dashboard!$F$4))
      )
   )
)</f>
        <v>0</v>
      </c>
      <c r="J1353" s="26">
        <f>Bank3[[#This Row],[Money in/ (Money out)]]-Bank3[[#This Row],[GST/HST]]</f>
        <v>0</v>
      </c>
      <c r="L1353" s="23">
        <f t="shared" si="43"/>
        <v>0</v>
      </c>
    </row>
    <row r="1354" spans="4:12" x14ac:dyDescent="0.2">
      <c r="D1354" s="397">
        <f>_xlfn.XLOOKUP(C:C,Table1[for Import to Bank Register dropdown],Table1[for Pivot],0,0,1)</f>
        <v>0</v>
      </c>
      <c r="E1354" s="403"/>
      <c r="F1354" s="146">
        <f t="shared" si="42"/>
        <v>3333333</v>
      </c>
      <c r="G1354" s="375">
        <f>G1353+Bank3[[#This Row],[Money in/ (Money out)]]</f>
        <v>0</v>
      </c>
      <c r="I1354" s="376">
        <f>IF(OR(C1354="150 Directors advances", C1354="120 accounts receivable", C1354="720.2 Automobile - Insurance", C1354="720.3 Automobile - License", C1354="870.4 Rent - Insurance", C1354="870.6 Rent - Property Tax", C1354="870.7 Rent - Homeoffice", C1354="870.9 Rent - Water"),
   0,
   IF(Dashboard!$F$5="Quick",
      IF(OR(C1354="190 Automobile",C1354="200 computer hardware",C1354="210 Computer software",C1354="220 Quickbooks software",C1354="230 Office equipment",C1354="240 Office furniture"),
         E1354-(E1354/(1+Dashboard!$F$4)),
         0
      ),
      IF(C1354="750 Business promotion",
         E1354-(E1354/(1+4.793/100)),
         E1354-(E1354/(1+Dashboard!$F$4))
      )
   )
)</f>
        <v>0</v>
      </c>
      <c r="J1354" s="26">
        <f>Bank3[[#This Row],[Money in/ (Money out)]]-Bank3[[#This Row],[GST/HST]]</f>
        <v>0</v>
      </c>
      <c r="L1354" s="23">
        <f t="shared" si="43"/>
        <v>0</v>
      </c>
    </row>
    <row r="1355" spans="4:12" x14ac:dyDescent="0.2">
      <c r="D1355" s="397">
        <f>_xlfn.XLOOKUP(C:C,Table1[for Import to Bank Register dropdown],Table1[for Pivot],0,0,1)</f>
        <v>0</v>
      </c>
      <c r="E1355" s="403"/>
      <c r="F1355" s="146">
        <f t="shared" si="42"/>
        <v>3333333</v>
      </c>
      <c r="G1355" s="375">
        <f>G1354+Bank3[[#This Row],[Money in/ (Money out)]]</f>
        <v>0</v>
      </c>
      <c r="I1355" s="376">
        <f>IF(OR(C1355="150 Directors advances", C1355="120 accounts receivable", C1355="720.2 Automobile - Insurance", C1355="720.3 Automobile - License", C1355="870.4 Rent - Insurance", C1355="870.6 Rent - Property Tax", C1355="870.7 Rent - Homeoffice", C1355="870.9 Rent - Water"),
   0,
   IF(Dashboard!$F$5="Quick",
      IF(OR(C1355="190 Automobile",C1355="200 computer hardware",C1355="210 Computer software",C1355="220 Quickbooks software",C1355="230 Office equipment",C1355="240 Office furniture"),
         E1355-(E1355/(1+Dashboard!$F$4)),
         0
      ),
      IF(C1355="750 Business promotion",
         E1355-(E1355/(1+4.793/100)),
         E1355-(E1355/(1+Dashboard!$F$4))
      )
   )
)</f>
        <v>0</v>
      </c>
      <c r="J1355" s="26">
        <f>Bank3[[#This Row],[Money in/ (Money out)]]-Bank3[[#This Row],[GST/HST]]</f>
        <v>0</v>
      </c>
      <c r="L1355" s="23">
        <f t="shared" si="43"/>
        <v>0</v>
      </c>
    </row>
    <row r="1356" spans="4:12" x14ac:dyDescent="0.2">
      <c r="D1356" s="397">
        <f>_xlfn.XLOOKUP(C:C,Table1[for Import to Bank Register dropdown],Table1[for Pivot],0,0,1)</f>
        <v>0</v>
      </c>
      <c r="E1356" s="403"/>
      <c r="F1356" s="146">
        <f t="shared" si="42"/>
        <v>3333333</v>
      </c>
      <c r="G1356" s="375">
        <f>G1355+Bank3[[#This Row],[Money in/ (Money out)]]</f>
        <v>0</v>
      </c>
      <c r="I1356" s="376">
        <f>IF(OR(C1356="150 Directors advances", C1356="120 accounts receivable", C1356="720.2 Automobile - Insurance", C1356="720.3 Automobile - License", C1356="870.4 Rent - Insurance", C1356="870.6 Rent - Property Tax", C1356="870.7 Rent - Homeoffice", C1356="870.9 Rent - Water"),
   0,
   IF(Dashboard!$F$5="Quick",
      IF(OR(C1356="190 Automobile",C1356="200 computer hardware",C1356="210 Computer software",C1356="220 Quickbooks software",C1356="230 Office equipment",C1356="240 Office furniture"),
         E1356-(E1356/(1+Dashboard!$F$4)),
         0
      ),
      IF(C1356="750 Business promotion",
         E1356-(E1356/(1+4.793/100)),
         E1356-(E1356/(1+Dashboard!$F$4))
      )
   )
)</f>
        <v>0</v>
      </c>
      <c r="J1356" s="26">
        <f>Bank3[[#This Row],[Money in/ (Money out)]]-Bank3[[#This Row],[GST/HST]]</f>
        <v>0</v>
      </c>
      <c r="L1356" s="23">
        <f t="shared" si="43"/>
        <v>0</v>
      </c>
    </row>
    <row r="1357" spans="4:12" x14ac:dyDescent="0.2">
      <c r="D1357" s="397">
        <f>_xlfn.XLOOKUP(C:C,Table1[for Import to Bank Register dropdown],Table1[for Pivot],0,0,1)</f>
        <v>0</v>
      </c>
      <c r="E1357" s="403"/>
      <c r="F1357" s="146">
        <f t="shared" si="42"/>
        <v>3333333</v>
      </c>
      <c r="G1357" s="375">
        <f>G1356+Bank3[[#This Row],[Money in/ (Money out)]]</f>
        <v>0</v>
      </c>
      <c r="I1357" s="376">
        <f>IF(OR(C1357="150 Directors advances", C1357="120 accounts receivable", C1357="720.2 Automobile - Insurance", C1357="720.3 Automobile - License", C1357="870.4 Rent - Insurance", C1357="870.6 Rent - Property Tax", C1357="870.7 Rent - Homeoffice", C1357="870.9 Rent - Water"),
   0,
   IF(Dashboard!$F$5="Quick",
      IF(OR(C1357="190 Automobile",C1357="200 computer hardware",C1357="210 Computer software",C1357="220 Quickbooks software",C1357="230 Office equipment",C1357="240 Office furniture"),
         E1357-(E1357/(1+Dashboard!$F$4)),
         0
      ),
      IF(C1357="750 Business promotion",
         E1357-(E1357/(1+4.793/100)),
         E1357-(E1357/(1+Dashboard!$F$4))
      )
   )
)</f>
        <v>0</v>
      </c>
      <c r="J1357" s="26">
        <f>Bank3[[#This Row],[Money in/ (Money out)]]-Bank3[[#This Row],[GST/HST]]</f>
        <v>0</v>
      </c>
      <c r="L1357" s="23">
        <f t="shared" si="43"/>
        <v>0</v>
      </c>
    </row>
    <row r="1358" spans="4:12" x14ac:dyDescent="0.2">
      <c r="D1358" s="397">
        <f>_xlfn.XLOOKUP(C:C,Table1[for Import to Bank Register dropdown],Table1[for Pivot],0,0,1)</f>
        <v>0</v>
      </c>
      <c r="E1358" s="403"/>
      <c r="F1358" s="146">
        <f t="shared" si="42"/>
        <v>3333333</v>
      </c>
      <c r="G1358" s="375">
        <f>G1357+Bank3[[#This Row],[Money in/ (Money out)]]</f>
        <v>0</v>
      </c>
      <c r="I1358" s="376">
        <f>IF(OR(C1358="150 Directors advances", C1358="120 accounts receivable", C1358="720.2 Automobile - Insurance", C1358="720.3 Automobile - License", C1358="870.4 Rent - Insurance", C1358="870.6 Rent - Property Tax", C1358="870.7 Rent - Homeoffice", C1358="870.9 Rent - Water"),
   0,
   IF(Dashboard!$F$5="Quick",
      IF(OR(C1358="190 Automobile",C1358="200 computer hardware",C1358="210 Computer software",C1358="220 Quickbooks software",C1358="230 Office equipment",C1358="240 Office furniture"),
         E1358-(E1358/(1+Dashboard!$F$4)),
         0
      ),
      IF(C1358="750 Business promotion",
         E1358-(E1358/(1+4.793/100)),
         E1358-(E1358/(1+Dashboard!$F$4))
      )
   )
)</f>
        <v>0</v>
      </c>
      <c r="J1358" s="26">
        <f>Bank3[[#This Row],[Money in/ (Money out)]]-Bank3[[#This Row],[GST/HST]]</f>
        <v>0</v>
      </c>
      <c r="L1358" s="23">
        <f t="shared" si="43"/>
        <v>0</v>
      </c>
    </row>
    <row r="1359" spans="4:12" x14ac:dyDescent="0.2">
      <c r="D1359" s="397">
        <f>_xlfn.XLOOKUP(C:C,Table1[for Import to Bank Register dropdown],Table1[for Pivot],0,0,1)</f>
        <v>0</v>
      </c>
      <c r="E1359" s="403"/>
      <c r="F1359" s="146">
        <f t="shared" si="42"/>
        <v>3333333</v>
      </c>
      <c r="G1359" s="375">
        <f>G1358+Bank3[[#This Row],[Money in/ (Money out)]]</f>
        <v>0</v>
      </c>
      <c r="I1359" s="376">
        <f>IF(OR(C1359="150 Directors advances", C1359="120 accounts receivable", C1359="720.2 Automobile - Insurance", C1359="720.3 Automobile - License", C1359="870.4 Rent - Insurance", C1359="870.6 Rent - Property Tax", C1359="870.7 Rent - Homeoffice", C1359="870.9 Rent - Water"),
   0,
   IF(Dashboard!$F$5="Quick",
      IF(OR(C1359="190 Automobile",C1359="200 computer hardware",C1359="210 Computer software",C1359="220 Quickbooks software",C1359="230 Office equipment",C1359="240 Office furniture"),
         E1359-(E1359/(1+Dashboard!$F$4)),
         0
      ),
      IF(C1359="750 Business promotion",
         E1359-(E1359/(1+4.793/100)),
         E1359-(E1359/(1+Dashboard!$F$4))
      )
   )
)</f>
        <v>0</v>
      </c>
      <c r="J1359" s="26">
        <f>Bank3[[#This Row],[Money in/ (Money out)]]-Bank3[[#This Row],[GST/HST]]</f>
        <v>0</v>
      </c>
      <c r="L1359" s="23">
        <f t="shared" si="43"/>
        <v>0</v>
      </c>
    </row>
    <row r="1360" spans="4:12" x14ac:dyDescent="0.2">
      <c r="D1360" s="397">
        <f>_xlfn.XLOOKUP(C:C,Table1[for Import to Bank Register dropdown],Table1[for Pivot],0,0,1)</f>
        <v>0</v>
      </c>
      <c r="E1360" s="403"/>
      <c r="F1360" s="146">
        <f t="shared" si="42"/>
        <v>3333333</v>
      </c>
      <c r="G1360" s="375">
        <f>G1359+Bank3[[#This Row],[Money in/ (Money out)]]</f>
        <v>0</v>
      </c>
      <c r="I1360" s="376">
        <f>IF(OR(C1360="150 Directors advances", C1360="120 accounts receivable", C1360="720.2 Automobile - Insurance", C1360="720.3 Automobile - License", C1360="870.4 Rent - Insurance", C1360="870.6 Rent - Property Tax", C1360="870.7 Rent - Homeoffice", C1360="870.9 Rent - Water"),
   0,
   IF(Dashboard!$F$5="Quick",
      IF(OR(C1360="190 Automobile",C1360="200 computer hardware",C1360="210 Computer software",C1360="220 Quickbooks software",C1360="230 Office equipment",C1360="240 Office furniture"),
         E1360-(E1360/(1+Dashboard!$F$4)),
         0
      ),
      IF(C1360="750 Business promotion",
         E1360-(E1360/(1+4.793/100)),
         E1360-(E1360/(1+Dashboard!$F$4))
      )
   )
)</f>
        <v>0</v>
      </c>
      <c r="J1360" s="26">
        <f>Bank3[[#This Row],[Money in/ (Money out)]]-Bank3[[#This Row],[GST/HST]]</f>
        <v>0</v>
      </c>
      <c r="L1360" s="23">
        <f t="shared" si="43"/>
        <v>0</v>
      </c>
    </row>
    <row r="1361" spans="4:12" x14ac:dyDescent="0.2">
      <c r="D1361" s="397">
        <f>_xlfn.XLOOKUP(C:C,Table1[for Import to Bank Register dropdown],Table1[for Pivot],0,0,1)</f>
        <v>0</v>
      </c>
      <c r="E1361" s="403"/>
      <c r="F1361" s="146">
        <f t="shared" si="42"/>
        <v>3333333</v>
      </c>
      <c r="G1361" s="375">
        <f>G1360+Bank3[[#This Row],[Money in/ (Money out)]]</f>
        <v>0</v>
      </c>
      <c r="I1361" s="376">
        <f>IF(OR(C1361="150 Directors advances", C1361="120 accounts receivable", C1361="720.2 Automobile - Insurance", C1361="720.3 Automobile - License", C1361="870.4 Rent - Insurance", C1361="870.6 Rent - Property Tax", C1361="870.7 Rent - Homeoffice", C1361="870.9 Rent - Water"),
   0,
   IF(Dashboard!$F$5="Quick",
      IF(OR(C1361="190 Automobile",C1361="200 computer hardware",C1361="210 Computer software",C1361="220 Quickbooks software",C1361="230 Office equipment",C1361="240 Office furniture"),
         E1361-(E1361/(1+Dashboard!$F$4)),
         0
      ),
      IF(C1361="750 Business promotion",
         E1361-(E1361/(1+4.793/100)),
         E1361-(E1361/(1+Dashboard!$F$4))
      )
   )
)</f>
        <v>0</v>
      </c>
      <c r="J1361" s="26">
        <f>Bank3[[#This Row],[Money in/ (Money out)]]-Bank3[[#This Row],[GST/HST]]</f>
        <v>0</v>
      </c>
      <c r="L1361" s="23">
        <f t="shared" si="43"/>
        <v>0</v>
      </c>
    </row>
    <row r="1362" spans="4:12" x14ac:dyDescent="0.2">
      <c r="D1362" s="397">
        <f>_xlfn.XLOOKUP(C:C,Table1[for Import to Bank Register dropdown],Table1[for Pivot],0,0,1)</f>
        <v>0</v>
      </c>
      <c r="E1362" s="403"/>
      <c r="F1362" s="146">
        <f t="shared" si="42"/>
        <v>3333333</v>
      </c>
      <c r="G1362" s="375">
        <f>G1361+Bank3[[#This Row],[Money in/ (Money out)]]</f>
        <v>0</v>
      </c>
      <c r="I1362" s="376">
        <f>IF(OR(C1362="150 Directors advances", C1362="120 accounts receivable", C1362="720.2 Automobile - Insurance", C1362="720.3 Automobile - License", C1362="870.4 Rent - Insurance", C1362="870.6 Rent - Property Tax", C1362="870.7 Rent - Homeoffice", C1362="870.9 Rent - Water"),
   0,
   IF(Dashboard!$F$5="Quick",
      IF(OR(C1362="190 Automobile",C1362="200 computer hardware",C1362="210 Computer software",C1362="220 Quickbooks software",C1362="230 Office equipment",C1362="240 Office furniture"),
         E1362-(E1362/(1+Dashboard!$F$4)),
         0
      ),
      IF(C1362="750 Business promotion",
         E1362-(E1362/(1+4.793/100)),
         E1362-(E1362/(1+Dashboard!$F$4))
      )
   )
)</f>
        <v>0</v>
      </c>
      <c r="J1362" s="26">
        <f>Bank3[[#This Row],[Money in/ (Money out)]]-Bank3[[#This Row],[GST/HST]]</f>
        <v>0</v>
      </c>
      <c r="L1362" s="23">
        <f t="shared" si="43"/>
        <v>0</v>
      </c>
    </row>
    <row r="1363" spans="4:12" x14ac:dyDescent="0.2">
      <c r="D1363" s="397">
        <f>_xlfn.XLOOKUP(C:C,Table1[for Import to Bank Register dropdown],Table1[for Pivot],0,0,1)</f>
        <v>0</v>
      </c>
      <c r="E1363" s="403"/>
      <c r="F1363" s="146">
        <f t="shared" si="42"/>
        <v>3333333</v>
      </c>
      <c r="G1363" s="375">
        <f>G1362+Bank3[[#This Row],[Money in/ (Money out)]]</f>
        <v>0</v>
      </c>
      <c r="I1363" s="376">
        <f>IF(OR(C1363="150 Directors advances", C1363="120 accounts receivable", C1363="720.2 Automobile - Insurance", C1363="720.3 Automobile - License", C1363="870.4 Rent - Insurance", C1363="870.6 Rent - Property Tax", C1363="870.7 Rent - Homeoffice", C1363="870.9 Rent - Water"),
   0,
   IF(Dashboard!$F$5="Quick",
      IF(OR(C1363="190 Automobile",C1363="200 computer hardware",C1363="210 Computer software",C1363="220 Quickbooks software",C1363="230 Office equipment",C1363="240 Office furniture"),
         E1363-(E1363/(1+Dashboard!$F$4)),
         0
      ),
      IF(C1363="750 Business promotion",
         E1363-(E1363/(1+4.793/100)),
         E1363-(E1363/(1+Dashboard!$F$4))
      )
   )
)</f>
        <v>0</v>
      </c>
      <c r="J1363" s="26">
        <f>Bank3[[#This Row],[Money in/ (Money out)]]-Bank3[[#This Row],[GST/HST]]</f>
        <v>0</v>
      </c>
      <c r="L1363" s="23">
        <f t="shared" si="43"/>
        <v>0</v>
      </c>
    </row>
    <row r="1364" spans="4:12" x14ac:dyDescent="0.2">
      <c r="D1364" s="397">
        <f>_xlfn.XLOOKUP(C:C,Table1[for Import to Bank Register dropdown],Table1[for Pivot],0,0,1)</f>
        <v>0</v>
      </c>
      <c r="E1364" s="403"/>
      <c r="F1364" s="146">
        <f t="shared" si="42"/>
        <v>3333333</v>
      </c>
      <c r="G1364" s="375">
        <f>G1363+Bank3[[#This Row],[Money in/ (Money out)]]</f>
        <v>0</v>
      </c>
      <c r="I1364" s="376">
        <f>IF(OR(C1364="150 Directors advances", C1364="120 accounts receivable", C1364="720.2 Automobile - Insurance", C1364="720.3 Automobile - License", C1364="870.4 Rent - Insurance", C1364="870.6 Rent - Property Tax", C1364="870.7 Rent - Homeoffice", C1364="870.9 Rent - Water"),
   0,
   IF(Dashboard!$F$5="Quick",
      IF(OR(C1364="190 Automobile",C1364="200 computer hardware",C1364="210 Computer software",C1364="220 Quickbooks software",C1364="230 Office equipment",C1364="240 Office furniture"),
         E1364-(E1364/(1+Dashboard!$F$4)),
         0
      ),
      IF(C1364="750 Business promotion",
         E1364-(E1364/(1+4.793/100)),
         E1364-(E1364/(1+Dashboard!$F$4))
      )
   )
)</f>
        <v>0</v>
      </c>
      <c r="J1364" s="26">
        <f>Bank3[[#This Row],[Money in/ (Money out)]]-Bank3[[#This Row],[GST/HST]]</f>
        <v>0</v>
      </c>
      <c r="L1364" s="23">
        <f t="shared" si="43"/>
        <v>0</v>
      </c>
    </row>
    <row r="1365" spans="4:12" x14ac:dyDescent="0.2">
      <c r="D1365" s="397">
        <f>_xlfn.XLOOKUP(C:C,Table1[for Import to Bank Register dropdown],Table1[for Pivot],0,0,1)</f>
        <v>0</v>
      </c>
      <c r="E1365" s="403"/>
      <c r="F1365" s="146">
        <f t="shared" si="42"/>
        <v>3333333</v>
      </c>
      <c r="G1365" s="375">
        <f>G1364+Bank3[[#This Row],[Money in/ (Money out)]]</f>
        <v>0</v>
      </c>
      <c r="I1365" s="376">
        <f>IF(OR(C1365="150 Directors advances", C1365="120 accounts receivable", C1365="720.2 Automobile - Insurance", C1365="720.3 Automobile - License", C1365="870.4 Rent - Insurance", C1365="870.6 Rent - Property Tax", C1365="870.7 Rent - Homeoffice", C1365="870.9 Rent - Water"),
   0,
   IF(Dashboard!$F$5="Quick",
      IF(OR(C1365="190 Automobile",C1365="200 computer hardware",C1365="210 Computer software",C1365="220 Quickbooks software",C1365="230 Office equipment",C1365="240 Office furniture"),
         E1365-(E1365/(1+Dashboard!$F$4)),
         0
      ),
      IF(C1365="750 Business promotion",
         E1365-(E1365/(1+4.793/100)),
         E1365-(E1365/(1+Dashboard!$F$4))
      )
   )
)</f>
        <v>0</v>
      </c>
      <c r="J1365" s="26">
        <f>Bank3[[#This Row],[Money in/ (Money out)]]-Bank3[[#This Row],[GST/HST]]</f>
        <v>0</v>
      </c>
      <c r="L1365" s="23">
        <f t="shared" si="43"/>
        <v>0</v>
      </c>
    </row>
    <row r="1366" spans="4:12" x14ac:dyDescent="0.2">
      <c r="D1366" s="397">
        <f>_xlfn.XLOOKUP(C:C,Table1[for Import to Bank Register dropdown],Table1[for Pivot],0,0,1)</f>
        <v>0</v>
      </c>
      <c r="E1366" s="403"/>
      <c r="F1366" s="146">
        <f t="shared" si="42"/>
        <v>3333333</v>
      </c>
      <c r="G1366" s="375">
        <f>G1365+Bank3[[#This Row],[Money in/ (Money out)]]</f>
        <v>0</v>
      </c>
      <c r="I1366" s="376">
        <f>IF(OR(C1366="150 Directors advances", C1366="120 accounts receivable", C1366="720.2 Automobile - Insurance", C1366="720.3 Automobile - License", C1366="870.4 Rent - Insurance", C1366="870.6 Rent - Property Tax", C1366="870.7 Rent - Homeoffice", C1366="870.9 Rent - Water"),
   0,
   IF(Dashboard!$F$5="Quick",
      IF(OR(C1366="190 Automobile",C1366="200 computer hardware",C1366="210 Computer software",C1366="220 Quickbooks software",C1366="230 Office equipment",C1366="240 Office furniture"),
         E1366-(E1366/(1+Dashboard!$F$4)),
         0
      ),
      IF(C1366="750 Business promotion",
         E1366-(E1366/(1+4.793/100)),
         E1366-(E1366/(1+Dashboard!$F$4))
      )
   )
)</f>
        <v>0</v>
      </c>
      <c r="J1366" s="26">
        <f>Bank3[[#This Row],[Money in/ (Money out)]]-Bank3[[#This Row],[GST/HST]]</f>
        <v>0</v>
      </c>
      <c r="L1366" s="23">
        <f t="shared" si="43"/>
        <v>0</v>
      </c>
    </row>
    <row r="1367" spans="4:12" x14ac:dyDescent="0.2">
      <c r="D1367" s="397">
        <f>_xlfn.XLOOKUP(C:C,Table1[for Import to Bank Register dropdown],Table1[for Pivot],0,0,1)</f>
        <v>0</v>
      </c>
      <c r="E1367" s="403"/>
      <c r="F1367" s="146">
        <f t="shared" si="42"/>
        <v>3333333</v>
      </c>
      <c r="G1367" s="375">
        <f>G1366+Bank3[[#This Row],[Money in/ (Money out)]]</f>
        <v>0</v>
      </c>
      <c r="I1367" s="376">
        <f>IF(OR(C1367="150 Directors advances", C1367="120 accounts receivable", C1367="720.2 Automobile - Insurance", C1367="720.3 Automobile - License", C1367="870.4 Rent - Insurance", C1367="870.6 Rent - Property Tax", C1367="870.7 Rent - Homeoffice", C1367="870.9 Rent - Water"),
   0,
   IF(Dashboard!$F$5="Quick",
      IF(OR(C1367="190 Automobile",C1367="200 computer hardware",C1367="210 Computer software",C1367="220 Quickbooks software",C1367="230 Office equipment",C1367="240 Office furniture"),
         E1367-(E1367/(1+Dashboard!$F$4)),
         0
      ),
      IF(C1367="750 Business promotion",
         E1367-(E1367/(1+4.793/100)),
         E1367-(E1367/(1+Dashboard!$F$4))
      )
   )
)</f>
        <v>0</v>
      </c>
      <c r="J1367" s="26">
        <f>Bank3[[#This Row],[Money in/ (Money out)]]-Bank3[[#This Row],[GST/HST]]</f>
        <v>0</v>
      </c>
      <c r="L1367" s="23">
        <f t="shared" si="43"/>
        <v>0</v>
      </c>
    </row>
    <row r="1368" spans="4:12" x14ac:dyDescent="0.2">
      <c r="D1368" s="397">
        <f>_xlfn.XLOOKUP(C:C,Table1[for Import to Bank Register dropdown],Table1[for Pivot],0,0,1)</f>
        <v>0</v>
      </c>
      <c r="E1368" s="403"/>
      <c r="F1368" s="146">
        <f t="shared" si="42"/>
        <v>3333333</v>
      </c>
      <c r="G1368" s="375">
        <f>G1367+Bank3[[#This Row],[Money in/ (Money out)]]</f>
        <v>0</v>
      </c>
      <c r="I1368" s="376">
        <f>IF(OR(C1368="150 Directors advances", C1368="120 accounts receivable", C1368="720.2 Automobile - Insurance", C1368="720.3 Automobile - License", C1368="870.4 Rent - Insurance", C1368="870.6 Rent - Property Tax", C1368="870.7 Rent - Homeoffice", C1368="870.9 Rent - Water"),
   0,
   IF(Dashboard!$F$5="Quick",
      IF(OR(C1368="190 Automobile",C1368="200 computer hardware",C1368="210 Computer software",C1368="220 Quickbooks software",C1368="230 Office equipment",C1368="240 Office furniture"),
         E1368-(E1368/(1+Dashboard!$F$4)),
         0
      ),
      IF(C1368="750 Business promotion",
         E1368-(E1368/(1+4.793/100)),
         E1368-(E1368/(1+Dashboard!$F$4))
      )
   )
)</f>
        <v>0</v>
      </c>
      <c r="J1368" s="26">
        <f>Bank3[[#This Row],[Money in/ (Money out)]]-Bank3[[#This Row],[GST/HST]]</f>
        <v>0</v>
      </c>
      <c r="L1368" s="23">
        <f t="shared" si="43"/>
        <v>0</v>
      </c>
    </row>
    <row r="1369" spans="4:12" x14ac:dyDescent="0.2">
      <c r="D1369" s="397">
        <f>_xlfn.XLOOKUP(C:C,Table1[for Import to Bank Register dropdown],Table1[for Pivot],0,0,1)</f>
        <v>0</v>
      </c>
      <c r="E1369" s="403"/>
      <c r="F1369" s="146">
        <f t="shared" si="42"/>
        <v>3333333</v>
      </c>
      <c r="G1369" s="375">
        <f>G1368+Bank3[[#This Row],[Money in/ (Money out)]]</f>
        <v>0</v>
      </c>
      <c r="I1369" s="376">
        <f>IF(OR(C1369="150 Directors advances", C1369="120 accounts receivable", C1369="720.2 Automobile - Insurance", C1369="720.3 Automobile - License", C1369="870.4 Rent - Insurance", C1369="870.6 Rent - Property Tax", C1369="870.7 Rent - Homeoffice", C1369="870.9 Rent - Water"),
   0,
   IF(Dashboard!$F$5="Quick",
      IF(OR(C1369="190 Automobile",C1369="200 computer hardware",C1369="210 Computer software",C1369="220 Quickbooks software",C1369="230 Office equipment",C1369="240 Office furniture"),
         E1369-(E1369/(1+Dashboard!$F$4)),
         0
      ),
      IF(C1369="750 Business promotion",
         E1369-(E1369/(1+4.793/100)),
         E1369-(E1369/(1+Dashboard!$F$4))
      )
   )
)</f>
        <v>0</v>
      </c>
      <c r="J1369" s="26">
        <f>Bank3[[#This Row],[Money in/ (Money out)]]-Bank3[[#This Row],[GST/HST]]</f>
        <v>0</v>
      </c>
      <c r="L1369" s="23">
        <f t="shared" si="43"/>
        <v>0</v>
      </c>
    </row>
    <row r="1370" spans="4:12" x14ac:dyDescent="0.2">
      <c r="D1370" s="397">
        <f>_xlfn.XLOOKUP(C:C,Table1[for Import to Bank Register dropdown],Table1[for Pivot],0,0,1)</f>
        <v>0</v>
      </c>
      <c r="E1370" s="403"/>
      <c r="F1370" s="146">
        <f t="shared" si="42"/>
        <v>3333333</v>
      </c>
      <c r="G1370" s="375">
        <f>G1369+Bank3[[#This Row],[Money in/ (Money out)]]</f>
        <v>0</v>
      </c>
      <c r="I1370" s="376">
        <f>IF(OR(C1370="150 Directors advances", C1370="120 accounts receivable", C1370="720.2 Automobile - Insurance", C1370="720.3 Automobile - License", C1370="870.4 Rent - Insurance", C1370="870.6 Rent - Property Tax", C1370="870.7 Rent - Homeoffice", C1370="870.9 Rent - Water"),
   0,
   IF(Dashboard!$F$5="Quick",
      IF(OR(C1370="190 Automobile",C1370="200 computer hardware",C1370="210 Computer software",C1370="220 Quickbooks software",C1370="230 Office equipment",C1370="240 Office furniture"),
         E1370-(E1370/(1+Dashboard!$F$4)),
         0
      ),
      IF(C1370="750 Business promotion",
         E1370-(E1370/(1+4.793/100)),
         E1370-(E1370/(1+Dashboard!$F$4))
      )
   )
)</f>
        <v>0</v>
      </c>
      <c r="J1370" s="26">
        <f>Bank3[[#This Row],[Money in/ (Money out)]]-Bank3[[#This Row],[GST/HST]]</f>
        <v>0</v>
      </c>
      <c r="L1370" s="23">
        <f t="shared" si="43"/>
        <v>0</v>
      </c>
    </row>
    <row r="1371" spans="4:12" x14ac:dyDescent="0.2">
      <c r="D1371" s="397">
        <f>_xlfn.XLOOKUP(C:C,Table1[for Import to Bank Register dropdown],Table1[for Pivot],0,0,1)</f>
        <v>0</v>
      </c>
      <c r="E1371" s="403"/>
      <c r="F1371" s="146">
        <f t="shared" si="42"/>
        <v>3333333</v>
      </c>
      <c r="G1371" s="375">
        <f>G1370+Bank3[[#This Row],[Money in/ (Money out)]]</f>
        <v>0</v>
      </c>
      <c r="I1371" s="376">
        <f>IF(OR(C1371="150 Directors advances", C1371="120 accounts receivable", C1371="720.2 Automobile - Insurance", C1371="720.3 Automobile - License", C1371="870.4 Rent - Insurance", C1371="870.6 Rent - Property Tax", C1371="870.7 Rent - Homeoffice", C1371="870.9 Rent - Water"),
   0,
   IF(Dashboard!$F$5="Quick",
      IF(OR(C1371="190 Automobile",C1371="200 computer hardware",C1371="210 Computer software",C1371="220 Quickbooks software",C1371="230 Office equipment",C1371="240 Office furniture"),
         E1371-(E1371/(1+Dashboard!$F$4)),
         0
      ),
      IF(C1371="750 Business promotion",
         E1371-(E1371/(1+4.793/100)),
         E1371-(E1371/(1+Dashboard!$F$4))
      )
   )
)</f>
        <v>0</v>
      </c>
      <c r="J1371" s="26">
        <f>Bank3[[#This Row],[Money in/ (Money out)]]-Bank3[[#This Row],[GST/HST]]</f>
        <v>0</v>
      </c>
      <c r="L1371" s="23">
        <f t="shared" si="43"/>
        <v>0</v>
      </c>
    </row>
    <row r="1372" spans="4:12" x14ac:dyDescent="0.2">
      <c r="D1372" s="397">
        <f>_xlfn.XLOOKUP(C:C,Table1[for Import to Bank Register dropdown],Table1[for Pivot],0,0,1)</f>
        <v>0</v>
      </c>
      <c r="E1372" s="403"/>
      <c r="F1372" s="146">
        <f t="shared" si="42"/>
        <v>3333333</v>
      </c>
      <c r="G1372" s="375">
        <f>G1371+Bank3[[#This Row],[Money in/ (Money out)]]</f>
        <v>0</v>
      </c>
      <c r="I1372" s="376">
        <f>IF(OR(C1372="150 Directors advances", C1372="120 accounts receivable", C1372="720.2 Automobile - Insurance", C1372="720.3 Automobile - License", C1372="870.4 Rent - Insurance", C1372="870.6 Rent - Property Tax", C1372="870.7 Rent - Homeoffice", C1372="870.9 Rent - Water"),
   0,
   IF(Dashboard!$F$5="Quick",
      IF(OR(C1372="190 Automobile",C1372="200 computer hardware",C1372="210 Computer software",C1372="220 Quickbooks software",C1372="230 Office equipment",C1372="240 Office furniture"),
         E1372-(E1372/(1+Dashboard!$F$4)),
         0
      ),
      IF(C1372="750 Business promotion",
         E1372-(E1372/(1+4.793/100)),
         E1372-(E1372/(1+Dashboard!$F$4))
      )
   )
)</f>
        <v>0</v>
      </c>
      <c r="J1372" s="26">
        <f>Bank3[[#This Row],[Money in/ (Money out)]]-Bank3[[#This Row],[GST/HST]]</f>
        <v>0</v>
      </c>
      <c r="L1372" s="23">
        <f t="shared" si="43"/>
        <v>0</v>
      </c>
    </row>
    <row r="1373" spans="4:12" x14ac:dyDescent="0.2">
      <c r="D1373" s="397">
        <f>_xlfn.XLOOKUP(C:C,Table1[for Import to Bank Register dropdown],Table1[for Pivot],0,0,1)</f>
        <v>0</v>
      </c>
      <c r="E1373" s="403"/>
      <c r="F1373" s="146">
        <f t="shared" si="42"/>
        <v>3333333</v>
      </c>
      <c r="G1373" s="375">
        <f>G1372+Bank3[[#This Row],[Money in/ (Money out)]]</f>
        <v>0</v>
      </c>
      <c r="I1373" s="376">
        <f>IF(OR(C1373="150 Directors advances", C1373="120 accounts receivable", C1373="720.2 Automobile - Insurance", C1373="720.3 Automobile - License", C1373="870.4 Rent - Insurance", C1373="870.6 Rent - Property Tax", C1373="870.7 Rent - Homeoffice", C1373="870.9 Rent - Water"),
   0,
   IF(Dashboard!$F$5="Quick",
      IF(OR(C1373="190 Automobile",C1373="200 computer hardware",C1373="210 Computer software",C1373="220 Quickbooks software",C1373="230 Office equipment",C1373="240 Office furniture"),
         E1373-(E1373/(1+Dashboard!$F$4)),
         0
      ),
      IF(C1373="750 Business promotion",
         E1373-(E1373/(1+4.793/100)),
         E1373-(E1373/(1+Dashboard!$F$4))
      )
   )
)</f>
        <v>0</v>
      </c>
      <c r="J1373" s="26">
        <f>Bank3[[#This Row],[Money in/ (Money out)]]-Bank3[[#This Row],[GST/HST]]</f>
        <v>0</v>
      </c>
      <c r="L1373" s="23">
        <f t="shared" si="43"/>
        <v>0</v>
      </c>
    </row>
    <row r="1374" spans="4:12" x14ac:dyDescent="0.2">
      <c r="D1374" s="397">
        <f>_xlfn.XLOOKUP(C:C,Table1[for Import to Bank Register dropdown],Table1[for Pivot],0,0,1)</f>
        <v>0</v>
      </c>
      <c r="E1374" s="403"/>
      <c r="F1374" s="146">
        <f t="shared" si="42"/>
        <v>3333333</v>
      </c>
      <c r="G1374" s="375">
        <f>G1373+Bank3[[#This Row],[Money in/ (Money out)]]</f>
        <v>0</v>
      </c>
      <c r="I1374" s="376">
        <f>IF(OR(C1374="150 Directors advances", C1374="120 accounts receivable", C1374="720.2 Automobile - Insurance", C1374="720.3 Automobile - License", C1374="870.4 Rent - Insurance", C1374="870.6 Rent - Property Tax", C1374="870.7 Rent - Homeoffice", C1374="870.9 Rent - Water"),
   0,
   IF(Dashboard!$F$5="Quick",
      IF(OR(C1374="190 Automobile",C1374="200 computer hardware",C1374="210 Computer software",C1374="220 Quickbooks software",C1374="230 Office equipment",C1374="240 Office furniture"),
         E1374-(E1374/(1+Dashboard!$F$4)),
         0
      ),
      IF(C1374="750 Business promotion",
         E1374-(E1374/(1+4.793/100)),
         E1374-(E1374/(1+Dashboard!$F$4))
      )
   )
)</f>
        <v>0</v>
      </c>
      <c r="J1374" s="26">
        <f>Bank3[[#This Row],[Money in/ (Money out)]]-Bank3[[#This Row],[GST/HST]]</f>
        <v>0</v>
      </c>
      <c r="L1374" s="23">
        <f t="shared" si="43"/>
        <v>0</v>
      </c>
    </row>
    <row r="1375" spans="4:12" x14ac:dyDescent="0.2">
      <c r="D1375" s="397">
        <f>_xlfn.XLOOKUP(C:C,Table1[for Import to Bank Register dropdown],Table1[for Pivot],0,0,1)</f>
        <v>0</v>
      </c>
      <c r="E1375" s="403"/>
      <c r="F1375" s="146">
        <f t="shared" si="42"/>
        <v>3333333</v>
      </c>
      <c r="G1375" s="375">
        <f>G1374+Bank3[[#This Row],[Money in/ (Money out)]]</f>
        <v>0</v>
      </c>
      <c r="I1375" s="376">
        <f>IF(OR(C1375="150 Directors advances", C1375="120 accounts receivable", C1375="720.2 Automobile - Insurance", C1375="720.3 Automobile - License", C1375="870.4 Rent - Insurance", C1375="870.6 Rent - Property Tax", C1375="870.7 Rent - Homeoffice", C1375="870.9 Rent - Water"),
   0,
   IF(Dashboard!$F$5="Quick",
      IF(OR(C1375="190 Automobile",C1375="200 computer hardware",C1375="210 Computer software",C1375="220 Quickbooks software",C1375="230 Office equipment",C1375="240 Office furniture"),
         E1375-(E1375/(1+Dashboard!$F$4)),
         0
      ),
      IF(C1375="750 Business promotion",
         E1375-(E1375/(1+4.793/100)),
         E1375-(E1375/(1+Dashboard!$F$4))
      )
   )
)</f>
        <v>0</v>
      </c>
      <c r="J1375" s="26">
        <f>Bank3[[#This Row],[Money in/ (Money out)]]-Bank3[[#This Row],[GST/HST]]</f>
        <v>0</v>
      </c>
      <c r="L1375" s="23">
        <f t="shared" si="43"/>
        <v>0</v>
      </c>
    </row>
    <row r="1376" spans="4:12" x14ac:dyDescent="0.2">
      <c r="D1376" s="397">
        <f>_xlfn.XLOOKUP(C:C,Table1[for Import to Bank Register dropdown],Table1[for Pivot],0,0,1)</f>
        <v>0</v>
      </c>
      <c r="E1376" s="403"/>
      <c r="F1376" s="146">
        <f t="shared" si="42"/>
        <v>3333333</v>
      </c>
      <c r="G1376" s="375">
        <f>G1375+Bank3[[#This Row],[Money in/ (Money out)]]</f>
        <v>0</v>
      </c>
      <c r="I1376" s="376">
        <f>IF(OR(C1376="150 Directors advances", C1376="120 accounts receivable", C1376="720.2 Automobile - Insurance", C1376="720.3 Automobile - License", C1376="870.4 Rent - Insurance", C1376="870.6 Rent - Property Tax", C1376="870.7 Rent - Homeoffice", C1376="870.9 Rent - Water"),
   0,
   IF(Dashboard!$F$5="Quick",
      IF(OR(C1376="190 Automobile",C1376="200 computer hardware",C1376="210 Computer software",C1376="220 Quickbooks software",C1376="230 Office equipment",C1376="240 Office furniture"),
         E1376-(E1376/(1+Dashboard!$F$4)),
         0
      ),
      IF(C1376="750 Business promotion",
         E1376-(E1376/(1+4.793/100)),
         E1376-(E1376/(1+Dashboard!$F$4))
      )
   )
)</f>
        <v>0</v>
      </c>
      <c r="J1376" s="26">
        <f>Bank3[[#This Row],[Money in/ (Money out)]]-Bank3[[#This Row],[GST/HST]]</f>
        <v>0</v>
      </c>
      <c r="L1376" s="23">
        <f t="shared" si="43"/>
        <v>0</v>
      </c>
    </row>
    <row r="1377" spans="4:12" x14ac:dyDescent="0.2">
      <c r="D1377" s="397">
        <f>_xlfn.XLOOKUP(C:C,Table1[for Import to Bank Register dropdown],Table1[for Pivot],0,0,1)</f>
        <v>0</v>
      </c>
      <c r="E1377" s="403"/>
      <c r="F1377" s="146">
        <f t="shared" si="42"/>
        <v>3333333</v>
      </c>
      <c r="G1377" s="375">
        <f>G1376+Bank3[[#This Row],[Money in/ (Money out)]]</f>
        <v>0</v>
      </c>
      <c r="I1377" s="376">
        <f>IF(OR(C1377="150 Directors advances", C1377="120 accounts receivable", C1377="720.2 Automobile - Insurance", C1377="720.3 Automobile - License", C1377="870.4 Rent - Insurance", C1377="870.6 Rent - Property Tax", C1377="870.7 Rent - Homeoffice", C1377="870.9 Rent - Water"),
   0,
   IF(Dashboard!$F$5="Quick",
      IF(OR(C1377="190 Automobile",C1377="200 computer hardware",C1377="210 Computer software",C1377="220 Quickbooks software",C1377="230 Office equipment",C1377="240 Office furniture"),
         E1377-(E1377/(1+Dashboard!$F$4)),
         0
      ),
      IF(C1377="750 Business promotion",
         E1377-(E1377/(1+4.793/100)),
         E1377-(E1377/(1+Dashboard!$F$4))
      )
   )
)</f>
        <v>0</v>
      </c>
      <c r="J1377" s="26">
        <f>Bank3[[#This Row],[Money in/ (Money out)]]-Bank3[[#This Row],[GST/HST]]</f>
        <v>0</v>
      </c>
      <c r="L1377" s="23">
        <f t="shared" si="43"/>
        <v>0</v>
      </c>
    </row>
    <row r="1378" spans="4:12" x14ac:dyDescent="0.2">
      <c r="D1378" s="397">
        <f>_xlfn.XLOOKUP(C:C,Table1[for Import to Bank Register dropdown],Table1[for Pivot],0,0,1)</f>
        <v>0</v>
      </c>
      <c r="E1378" s="403"/>
      <c r="F1378" s="146">
        <f t="shared" si="42"/>
        <v>3333333</v>
      </c>
      <c r="G1378" s="375">
        <f>G1377+Bank3[[#This Row],[Money in/ (Money out)]]</f>
        <v>0</v>
      </c>
      <c r="I1378" s="376">
        <f>IF(OR(C1378="150 Directors advances", C1378="120 accounts receivable", C1378="720.2 Automobile - Insurance", C1378="720.3 Automobile - License", C1378="870.4 Rent - Insurance", C1378="870.6 Rent - Property Tax", C1378="870.7 Rent - Homeoffice", C1378="870.9 Rent - Water"),
   0,
   IF(Dashboard!$F$5="Quick",
      IF(OR(C1378="190 Automobile",C1378="200 computer hardware",C1378="210 Computer software",C1378="220 Quickbooks software",C1378="230 Office equipment",C1378="240 Office furniture"),
         E1378-(E1378/(1+Dashboard!$F$4)),
         0
      ),
      IF(C1378="750 Business promotion",
         E1378-(E1378/(1+4.793/100)),
         E1378-(E1378/(1+Dashboard!$F$4))
      )
   )
)</f>
        <v>0</v>
      </c>
      <c r="J1378" s="26">
        <f>Bank3[[#This Row],[Money in/ (Money out)]]-Bank3[[#This Row],[GST/HST]]</f>
        <v>0</v>
      </c>
      <c r="L1378" s="23">
        <f t="shared" si="43"/>
        <v>0</v>
      </c>
    </row>
    <row r="1379" spans="4:12" x14ac:dyDescent="0.2">
      <c r="D1379" s="397">
        <f>_xlfn.XLOOKUP(C:C,Table1[for Import to Bank Register dropdown],Table1[for Pivot],0,0,1)</f>
        <v>0</v>
      </c>
      <c r="E1379" s="403"/>
      <c r="F1379" s="146">
        <f t="shared" si="42"/>
        <v>3333333</v>
      </c>
      <c r="G1379" s="375">
        <f>G1378+Bank3[[#This Row],[Money in/ (Money out)]]</f>
        <v>0</v>
      </c>
      <c r="I1379" s="376">
        <f>IF(OR(C1379="150 Directors advances", C1379="120 accounts receivable", C1379="720.2 Automobile - Insurance", C1379="720.3 Automobile - License", C1379="870.4 Rent - Insurance", C1379="870.6 Rent - Property Tax", C1379="870.7 Rent - Homeoffice", C1379="870.9 Rent - Water"),
   0,
   IF(Dashboard!$F$5="Quick",
      IF(OR(C1379="190 Automobile",C1379="200 computer hardware",C1379="210 Computer software",C1379="220 Quickbooks software",C1379="230 Office equipment",C1379="240 Office furniture"),
         E1379-(E1379/(1+Dashboard!$F$4)),
         0
      ),
      IF(C1379="750 Business promotion",
         E1379-(E1379/(1+4.793/100)),
         E1379-(E1379/(1+Dashboard!$F$4))
      )
   )
)</f>
        <v>0</v>
      </c>
      <c r="J1379" s="26">
        <f>Bank3[[#This Row],[Money in/ (Money out)]]-Bank3[[#This Row],[GST/HST]]</f>
        <v>0</v>
      </c>
      <c r="L1379" s="23">
        <f t="shared" si="43"/>
        <v>0</v>
      </c>
    </row>
    <row r="1380" spans="4:12" x14ac:dyDescent="0.2">
      <c r="D1380" s="397">
        <f>_xlfn.XLOOKUP(C:C,Table1[for Import to Bank Register dropdown],Table1[for Pivot],0,0,1)</f>
        <v>0</v>
      </c>
      <c r="E1380" s="403"/>
      <c r="F1380" s="146">
        <f t="shared" si="42"/>
        <v>3333333</v>
      </c>
      <c r="G1380" s="375">
        <f>G1379+Bank3[[#This Row],[Money in/ (Money out)]]</f>
        <v>0</v>
      </c>
      <c r="I1380" s="376">
        <f>IF(OR(C1380="150 Directors advances", C1380="120 accounts receivable", C1380="720.2 Automobile - Insurance", C1380="720.3 Automobile - License", C1380="870.4 Rent - Insurance", C1380="870.6 Rent - Property Tax", C1380="870.7 Rent - Homeoffice", C1380="870.9 Rent - Water"),
   0,
   IF(Dashboard!$F$5="Quick",
      IF(OR(C1380="190 Automobile",C1380="200 computer hardware",C1380="210 Computer software",C1380="220 Quickbooks software",C1380="230 Office equipment",C1380="240 Office furniture"),
         E1380-(E1380/(1+Dashboard!$F$4)),
         0
      ),
      IF(C1380="750 Business promotion",
         E1380-(E1380/(1+4.793/100)),
         E1380-(E1380/(1+Dashboard!$F$4))
      )
   )
)</f>
        <v>0</v>
      </c>
      <c r="J1380" s="26">
        <f>Bank3[[#This Row],[Money in/ (Money out)]]-Bank3[[#This Row],[GST/HST]]</f>
        <v>0</v>
      </c>
      <c r="L1380" s="23">
        <f t="shared" si="43"/>
        <v>0</v>
      </c>
    </row>
    <row r="1381" spans="4:12" x14ac:dyDescent="0.2">
      <c r="D1381" s="397">
        <f>_xlfn.XLOOKUP(C:C,Table1[for Import to Bank Register dropdown],Table1[for Pivot],0,0,1)</f>
        <v>0</v>
      </c>
      <c r="E1381" s="403"/>
      <c r="F1381" s="146">
        <f t="shared" si="42"/>
        <v>3333333</v>
      </c>
      <c r="G1381" s="375">
        <f>G1380+Bank3[[#This Row],[Money in/ (Money out)]]</f>
        <v>0</v>
      </c>
      <c r="I1381" s="376">
        <f>IF(OR(C1381="150 Directors advances", C1381="120 accounts receivable", C1381="720.2 Automobile - Insurance", C1381="720.3 Automobile - License", C1381="870.4 Rent - Insurance", C1381="870.6 Rent - Property Tax", C1381="870.7 Rent - Homeoffice", C1381="870.9 Rent - Water"),
   0,
   IF(Dashboard!$F$5="Quick",
      IF(OR(C1381="190 Automobile",C1381="200 computer hardware",C1381="210 Computer software",C1381="220 Quickbooks software",C1381="230 Office equipment",C1381="240 Office furniture"),
         E1381-(E1381/(1+Dashboard!$F$4)),
         0
      ),
      IF(C1381="750 Business promotion",
         E1381-(E1381/(1+4.793/100)),
         E1381-(E1381/(1+Dashboard!$F$4))
      )
   )
)</f>
        <v>0</v>
      </c>
      <c r="J1381" s="26">
        <f>Bank3[[#This Row],[Money in/ (Money out)]]-Bank3[[#This Row],[GST/HST]]</f>
        <v>0</v>
      </c>
      <c r="L1381" s="23">
        <f t="shared" si="43"/>
        <v>0</v>
      </c>
    </row>
    <row r="1382" spans="4:12" x14ac:dyDescent="0.2">
      <c r="D1382" s="397">
        <f>_xlfn.XLOOKUP(C:C,Table1[for Import to Bank Register dropdown],Table1[for Pivot],0,0,1)</f>
        <v>0</v>
      </c>
      <c r="E1382" s="403"/>
      <c r="F1382" s="146">
        <f t="shared" si="42"/>
        <v>3333333</v>
      </c>
      <c r="G1382" s="375">
        <f>G1381+Bank3[[#This Row],[Money in/ (Money out)]]</f>
        <v>0</v>
      </c>
      <c r="I1382" s="376">
        <f>IF(OR(C1382="150 Directors advances", C1382="120 accounts receivable", C1382="720.2 Automobile - Insurance", C1382="720.3 Automobile - License", C1382="870.4 Rent - Insurance", C1382="870.6 Rent - Property Tax", C1382="870.7 Rent - Homeoffice", C1382="870.9 Rent - Water"),
   0,
   IF(Dashboard!$F$5="Quick",
      IF(OR(C1382="190 Automobile",C1382="200 computer hardware",C1382="210 Computer software",C1382="220 Quickbooks software",C1382="230 Office equipment",C1382="240 Office furniture"),
         E1382-(E1382/(1+Dashboard!$F$4)),
         0
      ),
      IF(C1382="750 Business promotion",
         E1382-(E1382/(1+4.793/100)),
         E1382-(E1382/(1+Dashboard!$F$4))
      )
   )
)</f>
        <v>0</v>
      </c>
      <c r="J1382" s="26">
        <f>Bank3[[#This Row],[Money in/ (Money out)]]-Bank3[[#This Row],[GST/HST]]</f>
        <v>0</v>
      </c>
      <c r="L1382" s="23">
        <f t="shared" si="43"/>
        <v>0</v>
      </c>
    </row>
    <row r="1383" spans="4:12" x14ac:dyDescent="0.2">
      <c r="D1383" s="397">
        <f>_xlfn.XLOOKUP(C:C,Table1[for Import to Bank Register dropdown],Table1[for Pivot],0,0,1)</f>
        <v>0</v>
      </c>
      <c r="E1383" s="403"/>
      <c r="F1383" s="146">
        <f t="shared" si="42"/>
        <v>3333333</v>
      </c>
      <c r="G1383" s="375">
        <f>G1382+Bank3[[#This Row],[Money in/ (Money out)]]</f>
        <v>0</v>
      </c>
      <c r="I1383" s="376">
        <f>IF(OR(C1383="150 Directors advances", C1383="120 accounts receivable", C1383="720.2 Automobile - Insurance", C1383="720.3 Automobile - License", C1383="870.4 Rent - Insurance", C1383="870.6 Rent - Property Tax", C1383="870.7 Rent - Homeoffice", C1383="870.9 Rent - Water"),
   0,
   IF(Dashboard!$F$5="Quick",
      IF(OR(C1383="190 Automobile",C1383="200 computer hardware",C1383="210 Computer software",C1383="220 Quickbooks software",C1383="230 Office equipment",C1383="240 Office furniture"),
         E1383-(E1383/(1+Dashboard!$F$4)),
         0
      ),
      IF(C1383="750 Business promotion",
         E1383-(E1383/(1+4.793/100)),
         E1383-(E1383/(1+Dashboard!$F$4))
      )
   )
)</f>
        <v>0</v>
      </c>
      <c r="J1383" s="26">
        <f>Bank3[[#This Row],[Money in/ (Money out)]]-Bank3[[#This Row],[GST/HST]]</f>
        <v>0</v>
      </c>
      <c r="L1383" s="23">
        <f t="shared" si="43"/>
        <v>0</v>
      </c>
    </row>
    <row r="1384" spans="4:12" x14ac:dyDescent="0.2">
      <c r="D1384" s="397">
        <f>_xlfn.XLOOKUP(C:C,Table1[for Import to Bank Register dropdown],Table1[for Pivot],0,0,1)</f>
        <v>0</v>
      </c>
      <c r="E1384" s="403"/>
      <c r="F1384" s="146">
        <f t="shared" si="42"/>
        <v>3333333</v>
      </c>
      <c r="G1384" s="375">
        <f>G1383+Bank3[[#This Row],[Money in/ (Money out)]]</f>
        <v>0</v>
      </c>
      <c r="I1384" s="376">
        <f>IF(OR(C1384="150 Directors advances", C1384="120 accounts receivable", C1384="720.2 Automobile - Insurance", C1384="720.3 Automobile - License", C1384="870.4 Rent - Insurance", C1384="870.6 Rent - Property Tax", C1384="870.7 Rent - Homeoffice", C1384="870.9 Rent - Water"),
   0,
   IF(Dashboard!$F$5="Quick",
      IF(OR(C1384="190 Automobile",C1384="200 computer hardware",C1384="210 Computer software",C1384="220 Quickbooks software",C1384="230 Office equipment",C1384="240 Office furniture"),
         E1384-(E1384/(1+Dashboard!$F$4)),
         0
      ),
      IF(C1384="750 Business promotion",
         E1384-(E1384/(1+4.793/100)),
         E1384-(E1384/(1+Dashboard!$F$4))
      )
   )
)</f>
        <v>0</v>
      </c>
      <c r="J1384" s="26">
        <f>Bank3[[#This Row],[Money in/ (Money out)]]-Bank3[[#This Row],[GST/HST]]</f>
        <v>0</v>
      </c>
      <c r="L1384" s="23">
        <f t="shared" si="43"/>
        <v>0</v>
      </c>
    </row>
    <row r="1385" spans="4:12" x14ac:dyDescent="0.2">
      <c r="D1385" s="397">
        <f>_xlfn.XLOOKUP(C:C,Table1[for Import to Bank Register dropdown],Table1[for Pivot],0,0,1)</f>
        <v>0</v>
      </c>
      <c r="E1385" s="403"/>
      <c r="F1385" s="146">
        <f t="shared" si="42"/>
        <v>3333333</v>
      </c>
      <c r="G1385" s="375">
        <f>G1384+Bank3[[#This Row],[Money in/ (Money out)]]</f>
        <v>0</v>
      </c>
      <c r="I1385" s="376">
        <f>IF(OR(C1385="150 Directors advances", C1385="120 accounts receivable", C1385="720.2 Automobile - Insurance", C1385="720.3 Automobile - License", C1385="870.4 Rent - Insurance", C1385="870.6 Rent - Property Tax", C1385="870.7 Rent - Homeoffice", C1385="870.9 Rent - Water"),
   0,
   IF(Dashboard!$F$5="Quick",
      IF(OR(C1385="190 Automobile",C1385="200 computer hardware",C1385="210 Computer software",C1385="220 Quickbooks software",C1385="230 Office equipment",C1385="240 Office furniture"),
         E1385-(E1385/(1+Dashboard!$F$4)),
         0
      ),
      IF(C1385="750 Business promotion",
         E1385-(E1385/(1+4.793/100)),
         E1385-(E1385/(1+Dashboard!$F$4))
      )
   )
)</f>
        <v>0</v>
      </c>
      <c r="J1385" s="26">
        <f>Bank3[[#This Row],[Money in/ (Money out)]]-Bank3[[#This Row],[GST/HST]]</f>
        <v>0</v>
      </c>
      <c r="L1385" s="23">
        <f t="shared" si="43"/>
        <v>0</v>
      </c>
    </row>
    <row r="1386" spans="4:12" x14ac:dyDescent="0.2">
      <c r="D1386" s="397">
        <f>_xlfn.XLOOKUP(C:C,Table1[for Import to Bank Register dropdown],Table1[for Pivot],0,0,1)</f>
        <v>0</v>
      </c>
      <c r="E1386" s="403"/>
      <c r="F1386" s="146">
        <f t="shared" si="42"/>
        <v>3333333</v>
      </c>
      <c r="G1386" s="375">
        <f>G1385+Bank3[[#This Row],[Money in/ (Money out)]]</f>
        <v>0</v>
      </c>
      <c r="I1386" s="376">
        <f>IF(OR(C1386="150 Directors advances", C1386="120 accounts receivable", C1386="720.2 Automobile - Insurance", C1386="720.3 Automobile - License", C1386="870.4 Rent - Insurance", C1386="870.6 Rent - Property Tax", C1386="870.7 Rent - Homeoffice", C1386="870.9 Rent - Water"),
   0,
   IF(Dashboard!$F$5="Quick",
      IF(OR(C1386="190 Automobile",C1386="200 computer hardware",C1386="210 Computer software",C1386="220 Quickbooks software",C1386="230 Office equipment",C1386="240 Office furniture"),
         E1386-(E1386/(1+Dashboard!$F$4)),
         0
      ),
      IF(C1386="750 Business promotion",
         E1386-(E1386/(1+4.793/100)),
         E1386-(E1386/(1+Dashboard!$F$4))
      )
   )
)</f>
        <v>0</v>
      </c>
      <c r="J1386" s="26">
        <f>Bank3[[#This Row],[Money in/ (Money out)]]-Bank3[[#This Row],[GST/HST]]</f>
        <v>0</v>
      </c>
      <c r="L1386" s="23">
        <f t="shared" si="43"/>
        <v>0</v>
      </c>
    </row>
    <row r="1387" spans="4:12" x14ac:dyDescent="0.2">
      <c r="D1387" s="397">
        <f>_xlfn.XLOOKUP(C:C,Table1[for Import to Bank Register dropdown],Table1[for Pivot],0,0,1)</f>
        <v>0</v>
      </c>
      <c r="E1387" s="403"/>
      <c r="F1387" s="146">
        <f t="shared" si="42"/>
        <v>3333333</v>
      </c>
      <c r="G1387" s="375">
        <f>G1386+Bank3[[#This Row],[Money in/ (Money out)]]</f>
        <v>0</v>
      </c>
      <c r="I1387" s="376">
        <f>IF(OR(C1387="150 Directors advances", C1387="120 accounts receivable", C1387="720.2 Automobile - Insurance", C1387="720.3 Automobile - License", C1387="870.4 Rent - Insurance", C1387="870.6 Rent - Property Tax", C1387="870.7 Rent - Homeoffice", C1387="870.9 Rent - Water"),
   0,
   IF(Dashboard!$F$5="Quick",
      IF(OR(C1387="190 Automobile",C1387="200 computer hardware",C1387="210 Computer software",C1387="220 Quickbooks software",C1387="230 Office equipment",C1387="240 Office furniture"),
         E1387-(E1387/(1+Dashboard!$F$4)),
         0
      ),
      IF(C1387="750 Business promotion",
         E1387-(E1387/(1+4.793/100)),
         E1387-(E1387/(1+Dashboard!$F$4))
      )
   )
)</f>
        <v>0</v>
      </c>
      <c r="J1387" s="26">
        <f>Bank3[[#This Row],[Money in/ (Money out)]]-Bank3[[#This Row],[GST/HST]]</f>
        <v>0</v>
      </c>
      <c r="L1387" s="23">
        <f t="shared" si="43"/>
        <v>0</v>
      </c>
    </row>
    <row r="1388" spans="4:12" x14ac:dyDescent="0.2">
      <c r="D1388" s="397">
        <f>_xlfn.XLOOKUP(C:C,Table1[for Import to Bank Register dropdown],Table1[for Pivot],0,0,1)</f>
        <v>0</v>
      </c>
      <c r="E1388" s="403"/>
      <c r="F1388" s="146">
        <f t="shared" si="42"/>
        <v>3333333</v>
      </c>
      <c r="G1388" s="375">
        <f>G1387+Bank3[[#This Row],[Money in/ (Money out)]]</f>
        <v>0</v>
      </c>
      <c r="I1388" s="376">
        <f>IF(OR(C1388="150 Directors advances", C1388="120 accounts receivable", C1388="720.2 Automobile - Insurance", C1388="720.3 Automobile - License", C1388="870.4 Rent - Insurance", C1388="870.6 Rent - Property Tax", C1388="870.7 Rent - Homeoffice", C1388="870.9 Rent - Water"),
   0,
   IF(Dashboard!$F$5="Quick",
      IF(OR(C1388="190 Automobile",C1388="200 computer hardware",C1388="210 Computer software",C1388="220 Quickbooks software",C1388="230 Office equipment",C1388="240 Office furniture"),
         E1388-(E1388/(1+Dashboard!$F$4)),
         0
      ),
      IF(C1388="750 Business promotion",
         E1388-(E1388/(1+4.793/100)),
         E1388-(E1388/(1+Dashboard!$F$4))
      )
   )
)</f>
        <v>0</v>
      </c>
      <c r="J1388" s="26">
        <f>Bank3[[#This Row],[Money in/ (Money out)]]-Bank3[[#This Row],[GST/HST]]</f>
        <v>0</v>
      </c>
      <c r="L1388" s="23">
        <f t="shared" si="43"/>
        <v>0</v>
      </c>
    </row>
    <row r="1389" spans="4:12" x14ac:dyDescent="0.2">
      <c r="D1389" s="397">
        <f>_xlfn.XLOOKUP(C:C,Table1[for Import to Bank Register dropdown],Table1[for Pivot],0,0,1)</f>
        <v>0</v>
      </c>
      <c r="E1389" s="403"/>
      <c r="F1389" s="146">
        <f t="shared" si="42"/>
        <v>3333333</v>
      </c>
      <c r="G1389" s="375">
        <f>G1388+Bank3[[#This Row],[Money in/ (Money out)]]</f>
        <v>0</v>
      </c>
      <c r="I1389" s="376">
        <f>IF(OR(C1389="150 Directors advances", C1389="120 accounts receivable", C1389="720.2 Automobile - Insurance", C1389="720.3 Automobile - License", C1389="870.4 Rent - Insurance", C1389="870.6 Rent - Property Tax", C1389="870.7 Rent - Homeoffice", C1389="870.9 Rent - Water"),
   0,
   IF(Dashboard!$F$5="Quick",
      IF(OR(C1389="190 Automobile",C1389="200 computer hardware",C1389="210 Computer software",C1389="220 Quickbooks software",C1389="230 Office equipment",C1389="240 Office furniture"),
         E1389-(E1389/(1+Dashboard!$F$4)),
         0
      ),
      IF(C1389="750 Business promotion",
         E1389-(E1389/(1+4.793/100)),
         E1389-(E1389/(1+Dashboard!$F$4))
      )
   )
)</f>
        <v>0</v>
      </c>
      <c r="J1389" s="26">
        <f>Bank3[[#This Row],[Money in/ (Money out)]]-Bank3[[#This Row],[GST/HST]]</f>
        <v>0</v>
      </c>
      <c r="L1389" s="23">
        <f t="shared" si="43"/>
        <v>0</v>
      </c>
    </row>
    <row r="1390" spans="4:12" x14ac:dyDescent="0.2">
      <c r="D1390" s="397">
        <f>_xlfn.XLOOKUP(C:C,Table1[for Import to Bank Register dropdown],Table1[for Pivot],0,0,1)</f>
        <v>0</v>
      </c>
      <c r="E1390" s="403"/>
      <c r="F1390" s="146">
        <f t="shared" si="42"/>
        <v>3333333</v>
      </c>
      <c r="G1390" s="375">
        <f>G1389+Bank3[[#This Row],[Money in/ (Money out)]]</f>
        <v>0</v>
      </c>
      <c r="I1390" s="376">
        <f>IF(OR(C1390="150 Directors advances", C1390="120 accounts receivable", C1390="720.2 Automobile - Insurance", C1390="720.3 Automobile - License", C1390="870.4 Rent - Insurance", C1390="870.6 Rent - Property Tax", C1390="870.7 Rent - Homeoffice", C1390="870.9 Rent - Water"),
   0,
   IF(Dashboard!$F$5="Quick",
      IF(OR(C1390="190 Automobile",C1390="200 computer hardware",C1390="210 Computer software",C1390="220 Quickbooks software",C1390="230 Office equipment",C1390="240 Office furniture"),
         E1390-(E1390/(1+Dashboard!$F$4)),
         0
      ),
      IF(C1390="750 Business promotion",
         E1390-(E1390/(1+4.793/100)),
         E1390-(E1390/(1+Dashboard!$F$4))
      )
   )
)</f>
        <v>0</v>
      </c>
      <c r="J1390" s="26">
        <f>Bank3[[#This Row],[Money in/ (Money out)]]-Bank3[[#This Row],[GST/HST]]</f>
        <v>0</v>
      </c>
      <c r="L1390" s="23">
        <f t="shared" si="43"/>
        <v>0</v>
      </c>
    </row>
    <row r="1391" spans="4:12" x14ac:dyDescent="0.2">
      <c r="D1391" s="397">
        <f>_xlfn.XLOOKUP(C:C,Table1[for Import to Bank Register dropdown],Table1[for Pivot],0,0,1)</f>
        <v>0</v>
      </c>
      <c r="E1391" s="403"/>
      <c r="F1391" s="146">
        <f t="shared" si="42"/>
        <v>3333333</v>
      </c>
      <c r="G1391" s="375">
        <f>G1390+Bank3[[#This Row],[Money in/ (Money out)]]</f>
        <v>0</v>
      </c>
      <c r="I1391" s="376">
        <f>IF(OR(C1391="150 Directors advances", C1391="120 accounts receivable", C1391="720.2 Automobile - Insurance", C1391="720.3 Automobile - License", C1391="870.4 Rent - Insurance", C1391="870.6 Rent - Property Tax", C1391="870.7 Rent - Homeoffice", C1391="870.9 Rent - Water"),
   0,
   IF(Dashboard!$F$5="Quick",
      IF(OR(C1391="190 Automobile",C1391="200 computer hardware",C1391="210 Computer software",C1391="220 Quickbooks software",C1391="230 Office equipment",C1391="240 Office furniture"),
         E1391-(E1391/(1+Dashboard!$F$4)),
         0
      ),
      IF(C1391="750 Business promotion",
         E1391-(E1391/(1+4.793/100)),
         E1391-(E1391/(1+Dashboard!$F$4))
      )
   )
)</f>
        <v>0</v>
      </c>
      <c r="J1391" s="26">
        <f>Bank3[[#This Row],[Money in/ (Money out)]]-Bank3[[#This Row],[GST/HST]]</f>
        <v>0</v>
      </c>
      <c r="L1391" s="23">
        <f t="shared" si="43"/>
        <v>0</v>
      </c>
    </row>
    <row r="1392" spans="4:12" x14ac:dyDescent="0.2">
      <c r="D1392" s="397">
        <f>_xlfn.XLOOKUP(C:C,Table1[for Import to Bank Register dropdown],Table1[for Pivot],0,0,1)</f>
        <v>0</v>
      </c>
      <c r="E1392" s="403"/>
      <c r="F1392" s="146">
        <f t="shared" si="42"/>
        <v>3333333</v>
      </c>
      <c r="G1392" s="375">
        <f>G1391+Bank3[[#This Row],[Money in/ (Money out)]]</f>
        <v>0</v>
      </c>
      <c r="I1392" s="376">
        <f>IF(OR(C1392="150 Directors advances", C1392="120 accounts receivable", C1392="720.2 Automobile - Insurance", C1392="720.3 Automobile - License", C1392="870.4 Rent - Insurance", C1392="870.6 Rent - Property Tax", C1392="870.7 Rent - Homeoffice", C1392="870.9 Rent - Water"),
   0,
   IF(Dashboard!$F$5="Quick",
      IF(OR(C1392="190 Automobile",C1392="200 computer hardware",C1392="210 Computer software",C1392="220 Quickbooks software",C1392="230 Office equipment",C1392="240 Office furniture"),
         E1392-(E1392/(1+Dashboard!$F$4)),
         0
      ),
      IF(C1392="750 Business promotion",
         E1392-(E1392/(1+4.793/100)),
         E1392-(E1392/(1+Dashboard!$F$4))
      )
   )
)</f>
        <v>0</v>
      </c>
      <c r="J1392" s="26">
        <f>Bank3[[#This Row],[Money in/ (Money out)]]-Bank3[[#This Row],[GST/HST]]</f>
        <v>0</v>
      </c>
      <c r="L1392" s="23">
        <f t="shared" si="43"/>
        <v>0</v>
      </c>
    </row>
    <row r="1393" spans="4:12" x14ac:dyDescent="0.2">
      <c r="D1393" s="397">
        <f>_xlfn.XLOOKUP(C:C,Table1[for Import to Bank Register dropdown],Table1[for Pivot],0,0,1)</f>
        <v>0</v>
      </c>
      <c r="E1393" s="403"/>
      <c r="F1393" s="146">
        <f t="shared" si="42"/>
        <v>3333333</v>
      </c>
      <c r="G1393" s="375">
        <f>G1392+Bank3[[#This Row],[Money in/ (Money out)]]</f>
        <v>0</v>
      </c>
      <c r="I1393" s="376">
        <f>IF(OR(C1393="150 Directors advances", C1393="120 accounts receivable", C1393="720.2 Automobile - Insurance", C1393="720.3 Automobile - License", C1393="870.4 Rent - Insurance", C1393="870.6 Rent - Property Tax", C1393="870.7 Rent - Homeoffice", C1393="870.9 Rent - Water"),
   0,
   IF(Dashboard!$F$5="Quick",
      IF(OR(C1393="190 Automobile",C1393="200 computer hardware",C1393="210 Computer software",C1393="220 Quickbooks software",C1393="230 Office equipment",C1393="240 Office furniture"),
         E1393-(E1393/(1+Dashboard!$F$4)),
         0
      ),
      IF(C1393="750 Business promotion",
         E1393-(E1393/(1+4.793/100)),
         E1393-(E1393/(1+Dashboard!$F$4))
      )
   )
)</f>
        <v>0</v>
      </c>
      <c r="J1393" s="26">
        <f>Bank3[[#This Row],[Money in/ (Money out)]]-Bank3[[#This Row],[GST/HST]]</f>
        <v>0</v>
      </c>
      <c r="L1393" s="23">
        <f t="shared" si="43"/>
        <v>0</v>
      </c>
    </row>
    <row r="1394" spans="4:12" x14ac:dyDescent="0.2">
      <c r="D1394" s="397">
        <f>_xlfn.XLOOKUP(C:C,Table1[for Import to Bank Register dropdown],Table1[for Pivot],0,0,1)</f>
        <v>0</v>
      </c>
      <c r="E1394" s="403"/>
      <c r="F1394" s="146">
        <f t="shared" si="42"/>
        <v>3333333</v>
      </c>
      <c r="G1394" s="375">
        <f>G1393+Bank3[[#This Row],[Money in/ (Money out)]]</f>
        <v>0</v>
      </c>
      <c r="I1394" s="376">
        <f>IF(OR(C1394="150 Directors advances", C1394="120 accounts receivable", C1394="720.2 Automobile - Insurance", C1394="720.3 Automobile - License", C1394="870.4 Rent - Insurance", C1394="870.6 Rent - Property Tax", C1394="870.7 Rent - Homeoffice", C1394="870.9 Rent - Water"),
   0,
   IF(Dashboard!$F$5="Quick",
      IF(OR(C1394="190 Automobile",C1394="200 computer hardware",C1394="210 Computer software",C1394="220 Quickbooks software",C1394="230 Office equipment",C1394="240 Office furniture"),
         E1394-(E1394/(1+Dashboard!$F$4)),
         0
      ),
      IF(C1394="750 Business promotion",
         E1394-(E1394/(1+4.793/100)),
         E1394-(E1394/(1+Dashboard!$F$4))
      )
   )
)</f>
        <v>0</v>
      </c>
      <c r="J1394" s="26">
        <f>Bank3[[#This Row],[Money in/ (Money out)]]-Bank3[[#This Row],[GST/HST]]</f>
        <v>0</v>
      </c>
      <c r="L1394" s="23">
        <f t="shared" si="43"/>
        <v>0</v>
      </c>
    </row>
    <row r="1395" spans="4:12" x14ac:dyDescent="0.2">
      <c r="D1395" s="397">
        <f>_xlfn.XLOOKUP(C:C,Table1[for Import to Bank Register dropdown],Table1[for Pivot],0,0,1)</f>
        <v>0</v>
      </c>
      <c r="E1395" s="403"/>
      <c r="F1395" s="146">
        <f t="shared" si="42"/>
        <v>3333333</v>
      </c>
      <c r="G1395" s="375">
        <f>G1394+Bank3[[#This Row],[Money in/ (Money out)]]</f>
        <v>0</v>
      </c>
      <c r="I1395" s="376">
        <f>IF(OR(C1395="150 Directors advances", C1395="120 accounts receivable", C1395="720.2 Automobile - Insurance", C1395="720.3 Automobile - License", C1395="870.4 Rent - Insurance", C1395="870.6 Rent - Property Tax", C1395="870.7 Rent - Homeoffice", C1395="870.9 Rent - Water"),
   0,
   IF(Dashboard!$F$5="Quick",
      IF(OR(C1395="190 Automobile",C1395="200 computer hardware",C1395="210 Computer software",C1395="220 Quickbooks software",C1395="230 Office equipment",C1395="240 Office furniture"),
         E1395-(E1395/(1+Dashboard!$F$4)),
         0
      ),
      IF(C1395="750 Business promotion",
         E1395-(E1395/(1+4.793/100)),
         E1395-(E1395/(1+Dashboard!$F$4))
      )
   )
)</f>
        <v>0</v>
      </c>
      <c r="J1395" s="26">
        <f>Bank3[[#This Row],[Money in/ (Money out)]]-Bank3[[#This Row],[GST/HST]]</f>
        <v>0</v>
      </c>
      <c r="L1395" s="23">
        <f t="shared" si="43"/>
        <v>0</v>
      </c>
    </row>
    <row r="1396" spans="4:12" x14ac:dyDescent="0.2">
      <c r="D1396" s="397">
        <f>_xlfn.XLOOKUP(C:C,Table1[for Import to Bank Register dropdown],Table1[for Pivot],0,0,1)</f>
        <v>0</v>
      </c>
      <c r="E1396" s="403"/>
      <c r="F1396" s="146">
        <f t="shared" si="42"/>
        <v>3333333</v>
      </c>
      <c r="G1396" s="375">
        <f>G1395+Bank3[[#This Row],[Money in/ (Money out)]]</f>
        <v>0</v>
      </c>
      <c r="I1396" s="376">
        <f>IF(OR(C1396="150 Directors advances", C1396="120 accounts receivable", C1396="720.2 Automobile - Insurance", C1396="720.3 Automobile - License", C1396="870.4 Rent - Insurance", C1396="870.6 Rent - Property Tax", C1396="870.7 Rent - Homeoffice", C1396="870.9 Rent - Water"),
   0,
   IF(Dashboard!$F$5="Quick",
      IF(OR(C1396="190 Automobile",C1396="200 computer hardware",C1396="210 Computer software",C1396="220 Quickbooks software",C1396="230 Office equipment",C1396="240 Office furniture"),
         E1396-(E1396/(1+Dashboard!$F$4)),
         0
      ),
      IF(C1396="750 Business promotion",
         E1396-(E1396/(1+4.793/100)),
         E1396-(E1396/(1+Dashboard!$F$4))
      )
   )
)</f>
        <v>0</v>
      </c>
      <c r="J1396" s="26">
        <f>Bank3[[#This Row],[Money in/ (Money out)]]-Bank3[[#This Row],[GST/HST]]</f>
        <v>0</v>
      </c>
      <c r="L1396" s="23">
        <f t="shared" si="43"/>
        <v>0</v>
      </c>
    </row>
    <row r="1397" spans="4:12" x14ac:dyDescent="0.2">
      <c r="D1397" s="397">
        <f>_xlfn.XLOOKUP(C:C,Table1[for Import to Bank Register dropdown],Table1[for Pivot],0,0,1)</f>
        <v>0</v>
      </c>
      <c r="E1397" s="403"/>
      <c r="F1397" s="146">
        <f t="shared" si="42"/>
        <v>3333333</v>
      </c>
      <c r="G1397" s="375">
        <f>G1396+Bank3[[#This Row],[Money in/ (Money out)]]</f>
        <v>0</v>
      </c>
      <c r="I1397" s="376">
        <f>IF(OR(C1397="150 Directors advances", C1397="120 accounts receivable", C1397="720.2 Automobile - Insurance", C1397="720.3 Automobile - License", C1397="870.4 Rent - Insurance", C1397="870.6 Rent - Property Tax", C1397="870.7 Rent - Homeoffice", C1397="870.9 Rent - Water"),
   0,
   IF(Dashboard!$F$5="Quick",
      IF(OR(C1397="190 Automobile",C1397="200 computer hardware",C1397="210 Computer software",C1397="220 Quickbooks software",C1397="230 Office equipment",C1397="240 Office furniture"),
         E1397-(E1397/(1+Dashboard!$F$4)),
         0
      ),
      IF(C1397="750 Business promotion",
         E1397-(E1397/(1+4.793/100)),
         E1397-(E1397/(1+Dashboard!$F$4))
      )
   )
)</f>
        <v>0</v>
      </c>
      <c r="J1397" s="26">
        <f>Bank3[[#This Row],[Money in/ (Money out)]]-Bank3[[#This Row],[GST/HST]]</f>
        <v>0</v>
      </c>
      <c r="L1397" s="23">
        <f t="shared" si="43"/>
        <v>0</v>
      </c>
    </row>
    <row r="1398" spans="4:12" x14ac:dyDescent="0.2">
      <c r="D1398" s="397">
        <f>_xlfn.XLOOKUP(C:C,Table1[for Import to Bank Register dropdown],Table1[for Pivot],0,0,1)</f>
        <v>0</v>
      </c>
      <c r="E1398" s="403"/>
      <c r="F1398" s="146">
        <f t="shared" si="42"/>
        <v>3333333</v>
      </c>
      <c r="G1398" s="375">
        <f>G1397+Bank3[[#This Row],[Money in/ (Money out)]]</f>
        <v>0</v>
      </c>
      <c r="I1398" s="376">
        <f>IF(OR(C1398="150 Directors advances", C1398="120 accounts receivable", C1398="720.2 Automobile - Insurance", C1398="720.3 Automobile - License", C1398="870.4 Rent - Insurance", C1398="870.6 Rent - Property Tax", C1398="870.7 Rent - Homeoffice", C1398="870.9 Rent - Water"),
   0,
   IF(Dashboard!$F$5="Quick",
      IF(OR(C1398="190 Automobile",C1398="200 computer hardware",C1398="210 Computer software",C1398="220 Quickbooks software",C1398="230 Office equipment",C1398="240 Office furniture"),
         E1398-(E1398/(1+Dashboard!$F$4)),
         0
      ),
      IF(C1398="750 Business promotion",
         E1398-(E1398/(1+4.793/100)),
         E1398-(E1398/(1+Dashboard!$F$4))
      )
   )
)</f>
        <v>0</v>
      </c>
      <c r="J1398" s="26">
        <f>Bank3[[#This Row],[Money in/ (Money out)]]-Bank3[[#This Row],[GST/HST]]</f>
        <v>0</v>
      </c>
      <c r="L1398" s="23">
        <f t="shared" si="43"/>
        <v>0</v>
      </c>
    </row>
    <row r="1399" spans="4:12" x14ac:dyDescent="0.2">
      <c r="D1399" s="397">
        <f>_xlfn.XLOOKUP(C:C,Table1[for Import to Bank Register dropdown],Table1[for Pivot],0,0,1)</f>
        <v>0</v>
      </c>
      <c r="E1399" s="403"/>
      <c r="F1399" s="146">
        <f t="shared" si="42"/>
        <v>3333333</v>
      </c>
      <c r="G1399" s="375">
        <f>G1398+Bank3[[#This Row],[Money in/ (Money out)]]</f>
        <v>0</v>
      </c>
      <c r="I1399" s="376">
        <f>IF(OR(C1399="150 Directors advances", C1399="120 accounts receivable", C1399="720.2 Automobile - Insurance", C1399="720.3 Automobile - License", C1399="870.4 Rent - Insurance", C1399="870.6 Rent - Property Tax", C1399="870.7 Rent - Homeoffice", C1399="870.9 Rent - Water"),
   0,
   IF(Dashboard!$F$5="Quick",
      IF(OR(C1399="190 Automobile",C1399="200 computer hardware",C1399="210 Computer software",C1399="220 Quickbooks software",C1399="230 Office equipment",C1399="240 Office furniture"),
         E1399-(E1399/(1+Dashboard!$F$4)),
         0
      ),
      IF(C1399="750 Business promotion",
         E1399-(E1399/(1+4.793/100)),
         E1399-(E1399/(1+Dashboard!$F$4))
      )
   )
)</f>
        <v>0</v>
      </c>
      <c r="J1399" s="26">
        <f>Bank3[[#This Row],[Money in/ (Money out)]]-Bank3[[#This Row],[GST/HST]]</f>
        <v>0</v>
      </c>
      <c r="L1399" s="23">
        <f t="shared" si="43"/>
        <v>0</v>
      </c>
    </row>
    <row r="1400" spans="4:12" x14ac:dyDescent="0.2">
      <c r="D1400" s="397">
        <f>_xlfn.XLOOKUP(C:C,Table1[for Import to Bank Register dropdown],Table1[for Pivot],0,0,1)</f>
        <v>0</v>
      </c>
      <c r="E1400" s="403"/>
      <c r="F1400" s="146">
        <f t="shared" si="42"/>
        <v>3333333</v>
      </c>
      <c r="G1400" s="375">
        <f>G1399+Bank3[[#This Row],[Money in/ (Money out)]]</f>
        <v>0</v>
      </c>
      <c r="I1400" s="376">
        <f>IF(OR(C1400="150 Directors advances", C1400="120 accounts receivable", C1400="720.2 Automobile - Insurance", C1400="720.3 Automobile - License", C1400="870.4 Rent - Insurance", C1400="870.6 Rent - Property Tax", C1400="870.7 Rent - Homeoffice", C1400="870.9 Rent - Water"),
   0,
   IF(Dashboard!$F$5="Quick",
      IF(OR(C1400="190 Automobile",C1400="200 computer hardware",C1400="210 Computer software",C1400="220 Quickbooks software",C1400="230 Office equipment",C1400="240 Office furniture"),
         E1400-(E1400/(1+Dashboard!$F$4)),
         0
      ),
      IF(C1400="750 Business promotion",
         E1400-(E1400/(1+4.793/100)),
         E1400-(E1400/(1+Dashboard!$F$4))
      )
   )
)</f>
        <v>0</v>
      </c>
      <c r="J1400" s="26">
        <f>Bank3[[#This Row],[Money in/ (Money out)]]-Bank3[[#This Row],[GST/HST]]</f>
        <v>0</v>
      </c>
      <c r="L1400" s="23">
        <f t="shared" si="43"/>
        <v>0</v>
      </c>
    </row>
    <row r="1401" spans="4:12" x14ac:dyDescent="0.2">
      <c r="D1401" s="397">
        <f>_xlfn.XLOOKUP(C:C,Table1[for Import to Bank Register dropdown],Table1[for Pivot],0,0,1)</f>
        <v>0</v>
      </c>
      <c r="E1401" s="403"/>
      <c r="F1401" s="146">
        <f t="shared" si="42"/>
        <v>3333333</v>
      </c>
      <c r="G1401" s="375">
        <f>G1400+Bank3[[#This Row],[Money in/ (Money out)]]</f>
        <v>0</v>
      </c>
      <c r="I1401" s="376">
        <f>IF(OR(C1401="150 Directors advances", C1401="120 accounts receivable", C1401="720.2 Automobile - Insurance", C1401="720.3 Automobile - License", C1401="870.4 Rent - Insurance", C1401="870.6 Rent - Property Tax", C1401="870.7 Rent - Homeoffice", C1401="870.9 Rent - Water"),
   0,
   IF(Dashboard!$F$5="Quick",
      IF(OR(C1401="190 Automobile",C1401="200 computer hardware",C1401="210 Computer software",C1401="220 Quickbooks software",C1401="230 Office equipment",C1401="240 Office furniture"),
         E1401-(E1401/(1+Dashboard!$F$4)),
         0
      ),
      IF(C1401="750 Business promotion",
         E1401-(E1401/(1+4.793/100)),
         E1401-(E1401/(1+Dashboard!$F$4))
      )
   )
)</f>
        <v>0</v>
      </c>
      <c r="J1401" s="26">
        <f>Bank3[[#This Row],[Money in/ (Money out)]]-Bank3[[#This Row],[GST/HST]]</f>
        <v>0</v>
      </c>
      <c r="L1401" s="23">
        <f t="shared" si="43"/>
        <v>0</v>
      </c>
    </row>
    <row r="1402" spans="4:12" x14ac:dyDescent="0.2">
      <c r="D1402" s="397">
        <f>_xlfn.XLOOKUP(C:C,Table1[for Import to Bank Register dropdown],Table1[for Pivot],0,0,1)</f>
        <v>0</v>
      </c>
      <c r="E1402" s="403"/>
      <c r="F1402" s="146">
        <f t="shared" si="42"/>
        <v>3333333</v>
      </c>
      <c r="G1402" s="375">
        <f>G1401+Bank3[[#This Row],[Money in/ (Money out)]]</f>
        <v>0</v>
      </c>
      <c r="I1402" s="376">
        <f>IF(OR(C1402="150 Directors advances", C1402="120 accounts receivable", C1402="720.2 Automobile - Insurance", C1402="720.3 Automobile - License", C1402="870.4 Rent - Insurance", C1402="870.6 Rent - Property Tax", C1402="870.7 Rent - Homeoffice", C1402="870.9 Rent - Water"),
   0,
   IF(Dashboard!$F$5="Quick",
      IF(OR(C1402="190 Automobile",C1402="200 computer hardware",C1402="210 Computer software",C1402="220 Quickbooks software",C1402="230 Office equipment",C1402="240 Office furniture"),
         E1402-(E1402/(1+Dashboard!$F$4)),
         0
      ),
      IF(C1402="750 Business promotion",
         E1402-(E1402/(1+4.793/100)),
         E1402-(E1402/(1+Dashboard!$F$4))
      )
   )
)</f>
        <v>0</v>
      </c>
      <c r="J1402" s="26">
        <f>Bank3[[#This Row],[Money in/ (Money out)]]-Bank3[[#This Row],[GST/HST]]</f>
        <v>0</v>
      </c>
      <c r="L1402" s="23">
        <f t="shared" si="43"/>
        <v>0</v>
      </c>
    </row>
    <row r="1403" spans="4:12" x14ac:dyDescent="0.2">
      <c r="D1403" s="397">
        <f>_xlfn.XLOOKUP(C:C,Table1[for Import to Bank Register dropdown],Table1[for Pivot],0,0,1)</f>
        <v>0</v>
      </c>
      <c r="E1403" s="403"/>
      <c r="F1403" s="146">
        <f t="shared" si="42"/>
        <v>3333333</v>
      </c>
      <c r="G1403" s="375">
        <f>G1402+Bank3[[#This Row],[Money in/ (Money out)]]</f>
        <v>0</v>
      </c>
      <c r="I1403" s="376">
        <f>IF(OR(C1403="150 Directors advances", C1403="120 accounts receivable", C1403="720.2 Automobile - Insurance", C1403="720.3 Automobile - License", C1403="870.4 Rent - Insurance", C1403="870.6 Rent - Property Tax", C1403="870.7 Rent - Homeoffice", C1403="870.9 Rent - Water"),
   0,
   IF(Dashboard!$F$5="Quick",
      IF(OR(C1403="190 Automobile",C1403="200 computer hardware",C1403="210 Computer software",C1403="220 Quickbooks software",C1403="230 Office equipment",C1403="240 Office furniture"),
         E1403-(E1403/(1+Dashboard!$F$4)),
         0
      ),
      IF(C1403="750 Business promotion",
         E1403-(E1403/(1+4.793/100)),
         E1403-(E1403/(1+Dashboard!$F$4))
      )
   )
)</f>
        <v>0</v>
      </c>
      <c r="J1403" s="26">
        <f>Bank3[[#This Row],[Money in/ (Money out)]]-Bank3[[#This Row],[GST/HST]]</f>
        <v>0</v>
      </c>
      <c r="L1403" s="23">
        <f t="shared" si="43"/>
        <v>0</v>
      </c>
    </row>
    <row r="1404" spans="4:12" x14ac:dyDescent="0.2">
      <c r="D1404" s="397">
        <f>_xlfn.XLOOKUP(C:C,Table1[for Import to Bank Register dropdown],Table1[for Pivot],0,0,1)</f>
        <v>0</v>
      </c>
      <c r="E1404" s="403"/>
      <c r="F1404" s="146">
        <f t="shared" si="42"/>
        <v>3333333</v>
      </c>
      <c r="G1404" s="375">
        <f>G1403+Bank3[[#This Row],[Money in/ (Money out)]]</f>
        <v>0</v>
      </c>
      <c r="I1404" s="376">
        <f>IF(OR(C1404="150 Directors advances", C1404="120 accounts receivable", C1404="720.2 Automobile - Insurance", C1404="720.3 Automobile - License", C1404="870.4 Rent - Insurance", C1404="870.6 Rent - Property Tax", C1404="870.7 Rent - Homeoffice", C1404="870.9 Rent - Water"),
   0,
   IF(Dashboard!$F$5="Quick",
      IF(OR(C1404="190 Automobile",C1404="200 computer hardware",C1404="210 Computer software",C1404="220 Quickbooks software",C1404="230 Office equipment",C1404="240 Office furniture"),
         E1404-(E1404/(1+Dashboard!$F$4)),
         0
      ),
      IF(C1404="750 Business promotion",
         E1404-(E1404/(1+4.793/100)),
         E1404-(E1404/(1+Dashboard!$F$4))
      )
   )
)</f>
        <v>0</v>
      </c>
      <c r="J1404" s="26">
        <f>Bank3[[#This Row],[Money in/ (Money out)]]-Bank3[[#This Row],[GST/HST]]</f>
        <v>0</v>
      </c>
      <c r="L1404" s="23">
        <f t="shared" si="43"/>
        <v>0</v>
      </c>
    </row>
    <row r="1405" spans="4:12" x14ac:dyDescent="0.2">
      <c r="D1405" s="397">
        <f>_xlfn.XLOOKUP(C:C,Table1[for Import to Bank Register dropdown],Table1[for Pivot],0,0,1)</f>
        <v>0</v>
      </c>
      <c r="E1405" s="403"/>
      <c r="F1405" s="146">
        <f t="shared" si="42"/>
        <v>3333333</v>
      </c>
      <c r="G1405" s="375">
        <f>G1404+Bank3[[#This Row],[Money in/ (Money out)]]</f>
        <v>0</v>
      </c>
      <c r="I1405" s="376">
        <f>IF(OR(C1405="150 Directors advances", C1405="120 accounts receivable", C1405="720.2 Automobile - Insurance", C1405="720.3 Automobile - License", C1405="870.4 Rent - Insurance", C1405="870.6 Rent - Property Tax", C1405="870.7 Rent - Homeoffice", C1405="870.9 Rent - Water"),
   0,
   IF(Dashboard!$F$5="Quick",
      IF(OR(C1405="190 Automobile",C1405="200 computer hardware",C1405="210 Computer software",C1405="220 Quickbooks software",C1405="230 Office equipment",C1405="240 Office furniture"),
         E1405-(E1405/(1+Dashboard!$F$4)),
         0
      ),
      IF(C1405="750 Business promotion",
         E1405-(E1405/(1+4.793/100)),
         E1405-(E1405/(1+Dashboard!$F$4))
      )
   )
)</f>
        <v>0</v>
      </c>
      <c r="J1405" s="26">
        <f>Bank3[[#This Row],[Money in/ (Money out)]]-Bank3[[#This Row],[GST/HST]]</f>
        <v>0</v>
      </c>
      <c r="L1405" s="23">
        <f t="shared" si="43"/>
        <v>0</v>
      </c>
    </row>
    <row r="1406" spans="4:12" x14ac:dyDescent="0.2">
      <c r="D1406" s="397">
        <f>_xlfn.XLOOKUP(C:C,Table1[for Import to Bank Register dropdown],Table1[for Pivot],0,0,1)</f>
        <v>0</v>
      </c>
      <c r="E1406" s="403"/>
      <c r="F1406" s="146">
        <f t="shared" si="42"/>
        <v>3333333</v>
      </c>
      <c r="G1406" s="375">
        <f>G1405+Bank3[[#This Row],[Money in/ (Money out)]]</f>
        <v>0</v>
      </c>
      <c r="I1406" s="376">
        <f>IF(OR(C1406="150 Directors advances", C1406="120 accounts receivable", C1406="720.2 Automobile - Insurance", C1406="720.3 Automobile - License", C1406="870.4 Rent - Insurance", C1406="870.6 Rent - Property Tax", C1406="870.7 Rent - Homeoffice", C1406="870.9 Rent - Water"),
   0,
   IF(Dashboard!$F$5="Quick",
      IF(OR(C1406="190 Automobile",C1406="200 computer hardware",C1406="210 Computer software",C1406="220 Quickbooks software",C1406="230 Office equipment",C1406="240 Office furniture"),
         E1406-(E1406/(1+Dashboard!$F$4)),
         0
      ),
      IF(C1406="750 Business promotion",
         E1406-(E1406/(1+4.793/100)),
         E1406-(E1406/(1+Dashboard!$F$4))
      )
   )
)</f>
        <v>0</v>
      </c>
      <c r="J1406" s="26">
        <f>Bank3[[#This Row],[Money in/ (Money out)]]-Bank3[[#This Row],[GST/HST]]</f>
        <v>0</v>
      </c>
      <c r="L1406" s="23">
        <f t="shared" si="43"/>
        <v>0</v>
      </c>
    </row>
    <row r="1407" spans="4:12" x14ac:dyDescent="0.2">
      <c r="D1407" s="397">
        <f>_xlfn.XLOOKUP(C:C,Table1[for Import to Bank Register dropdown],Table1[for Pivot],0,0,1)</f>
        <v>0</v>
      </c>
      <c r="E1407" s="403"/>
      <c r="F1407" s="146">
        <f t="shared" si="42"/>
        <v>3333333</v>
      </c>
      <c r="G1407" s="375">
        <f>G1406+Bank3[[#This Row],[Money in/ (Money out)]]</f>
        <v>0</v>
      </c>
      <c r="I1407" s="376">
        <f>IF(OR(C1407="150 Directors advances", C1407="120 accounts receivable", C1407="720.2 Automobile - Insurance", C1407="720.3 Automobile - License", C1407="870.4 Rent - Insurance", C1407="870.6 Rent - Property Tax", C1407="870.7 Rent - Homeoffice", C1407="870.9 Rent - Water"),
   0,
   IF(Dashboard!$F$5="Quick",
      IF(OR(C1407="190 Automobile",C1407="200 computer hardware",C1407="210 Computer software",C1407="220 Quickbooks software",C1407="230 Office equipment",C1407="240 Office furniture"),
         E1407-(E1407/(1+Dashboard!$F$4)),
         0
      ),
      IF(C1407="750 Business promotion",
         E1407-(E1407/(1+4.793/100)),
         E1407-(E1407/(1+Dashboard!$F$4))
      )
   )
)</f>
        <v>0</v>
      </c>
      <c r="J1407" s="26">
        <f>Bank3[[#This Row],[Money in/ (Money out)]]-Bank3[[#This Row],[GST/HST]]</f>
        <v>0</v>
      </c>
      <c r="L1407" s="23">
        <f t="shared" si="43"/>
        <v>0</v>
      </c>
    </row>
    <row r="1408" spans="4:12" x14ac:dyDescent="0.2">
      <c r="D1408" s="397">
        <f>_xlfn.XLOOKUP(C:C,Table1[for Import to Bank Register dropdown],Table1[for Pivot],0,0,1)</f>
        <v>0</v>
      </c>
      <c r="E1408" s="403"/>
      <c r="F1408" s="146">
        <f t="shared" si="42"/>
        <v>3333333</v>
      </c>
      <c r="G1408" s="375">
        <f>G1407+Bank3[[#This Row],[Money in/ (Money out)]]</f>
        <v>0</v>
      </c>
      <c r="I1408" s="376">
        <f>IF(OR(C1408="150 Directors advances", C1408="120 accounts receivable", C1408="720.2 Automobile - Insurance", C1408="720.3 Automobile - License", C1408="870.4 Rent - Insurance", C1408="870.6 Rent - Property Tax", C1408="870.7 Rent - Homeoffice", C1408="870.9 Rent - Water"),
   0,
   IF(Dashboard!$F$5="Quick",
      IF(OR(C1408="190 Automobile",C1408="200 computer hardware",C1408="210 Computer software",C1408="220 Quickbooks software",C1408="230 Office equipment",C1408="240 Office furniture"),
         E1408-(E1408/(1+Dashboard!$F$4)),
         0
      ),
      IF(C1408="750 Business promotion",
         E1408-(E1408/(1+4.793/100)),
         E1408-(E1408/(1+Dashboard!$F$4))
      )
   )
)</f>
        <v>0</v>
      </c>
      <c r="J1408" s="26">
        <f>Bank3[[#This Row],[Money in/ (Money out)]]-Bank3[[#This Row],[GST/HST]]</f>
        <v>0</v>
      </c>
      <c r="L1408" s="23">
        <f t="shared" si="43"/>
        <v>0</v>
      </c>
    </row>
    <row r="1409" spans="4:12" x14ac:dyDescent="0.2">
      <c r="D1409" s="397">
        <f>_xlfn.XLOOKUP(C:C,Table1[for Import to Bank Register dropdown],Table1[for Pivot],0,0,1)</f>
        <v>0</v>
      </c>
      <c r="E1409" s="403"/>
      <c r="F1409" s="146">
        <f t="shared" si="42"/>
        <v>3333333</v>
      </c>
      <c r="G1409" s="375">
        <f>G1408+Bank3[[#This Row],[Money in/ (Money out)]]</f>
        <v>0</v>
      </c>
      <c r="I1409" s="376">
        <f>IF(OR(C1409="150 Directors advances", C1409="120 accounts receivable", C1409="720.2 Automobile - Insurance", C1409="720.3 Automobile - License", C1409="870.4 Rent - Insurance", C1409="870.6 Rent - Property Tax", C1409="870.7 Rent - Homeoffice", C1409="870.9 Rent - Water"),
   0,
   IF(Dashboard!$F$5="Quick",
      IF(OR(C1409="190 Automobile",C1409="200 computer hardware",C1409="210 Computer software",C1409="220 Quickbooks software",C1409="230 Office equipment",C1409="240 Office furniture"),
         E1409-(E1409/(1+Dashboard!$F$4)),
         0
      ),
      IF(C1409="750 Business promotion",
         E1409-(E1409/(1+4.793/100)),
         E1409-(E1409/(1+Dashboard!$F$4))
      )
   )
)</f>
        <v>0</v>
      </c>
      <c r="J1409" s="26">
        <f>Bank3[[#This Row],[Money in/ (Money out)]]-Bank3[[#This Row],[GST/HST]]</f>
        <v>0</v>
      </c>
      <c r="L1409" s="23">
        <f t="shared" si="43"/>
        <v>0</v>
      </c>
    </row>
    <row r="1410" spans="4:12" x14ac:dyDescent="0.2">
      <c r="D1410" s="397">
        <f>_xlfn.XLOOKUP(C:C,Table1[for Import to Bank Register dropdown],Table1[for Pivot],0,0,1)</f>
        <v>0</v>
      </c>
      <c r="E1410" s="403"/>
      <c r="F1410" s="146">
        <f t="shared" si="42"/>
        <v>3333333</v>
      </c>
      <c r="G1410" s="375">
        <f>G1409+Bank3[[#This Row],[Money in/ (Money out)]]</f>
        <v>0</v>
      </c>
      <c r="I1410" s="376">
        <f>IF(OR(C1410="150 Directors advances", C1410="120 accounts receivable", C1410="720.2 Automobile - Insurance", C1410="720.3 Automobile - License", C1410="870.4 Rent - Insurance", C1410="870.6 Rent - Property Tax", C1410="870.7 Rent - Homeoffice", C1410="870.9 Rent - Water"),
   0,
   IF(Dashboard!$F$5="Quick",
      IF(OR(C1410="190 Automobile",C1410="200 computer hardware",C1410="210 Computer software",C1410="220 Quickbooks software",C1410="230 Office equipment",C1410="240 Office furniture"),
         E1410-(E1410/(1+Dashboard!$F$4)),
         0
      ),
      IF(C1410="750 Business promotion",
         E1410-(E1410/(1+4.793/100)),
         E1410-(E1410/(1+Dashboard!$F$4))
      )
   )
)</f>
        <v>0</v>
      </c>
      <c r="J1410" s="26">
        <f>Bank3[[#This Row],[Money in/ (Money out)]]-Bank3[[#This Row],[GST/HST]]</f>
        <v>0</v>
      </c>
      <c r="L1410" s="23">
        <f t="shared" si="43"/>
        <v>0</v>
      </c>
    </row>
    <row r="1411" spans="4:12" x14ac:dyDescent="0.2">
      <c r="D1411" s="397">
        <f>_xlfn.XLOOKUP(C:C,Table1[for Import to Bank Register dropdown],Table1[for Pivot],0,0,1)</f>
        <v>0</v>
      </c>
      <c r="E1411" s="403"/>
      <c r="F1411" s="146">
        <f t="shared" si="42"/>
        <v>3333333</v>
      </c>
      <c r="G1411" s="375">
        <f>G1410+Bank3[[#This Row],[Money in/ (Money out)]]</f>
        <v>0</v>
      </c>
      <c r="I1411" s="376">
        <f>IF(OR(C1411="150 Directors advances", C1411="120 accounts receivable", C1411="720.2 Automobile - Insurance", C1411="720.3 Automobile - License", C1411="870.4 Rent - Insurance", C1411="870.6 Rent - Property Tax", C1411="870.7 Rent - Homeoffice", C1411="870.9 Rent - Water"),
   0,
   IF(Dashboard!$F$5="Quick",
      IF(OR(C1411="190 Automobile",C1411="200 computer hardware",C1411="210 Computer software",C1411="220 Quickbooks software",C1411="230 Office equipment",C1411="240 Office furniture"),
         E1411-(E1411/(1+Dashboard!$F$4)),
         0
      ),
      IF(C1411="750 Business promotion",
         E1411-(E1411/(1+4.793/100)),
         E1411-(E1411/(1+Dashboard!$F$4))
      )
   )
)</f>
        <v>0</v>
      </c>
      <c r="J1411" s="26">
        <f>Bank3[[#This Row],[Money in/ (Money out)]]-Bank3[[#This Row],[GST/HST]]</f>
        <v>0</v>
      </c>
      <c r="L1411" s="23">
        <f t="shared" si="43"/>
        <v>0</v>
      </c>
    </row>
    <row r="1412" spans="4:12" x14ac:dyDescent="0.2">
      <c r="D1412" s="397">
        <f>_xlfn.XLOOKUP(C:C,Table1[for Import to Bank Register dropdown],Table1[for Pivot],0,0,1)</f>
        <v>0</v>
      </c>
      <c r="E1412" s="403"/>
      <c r="F1412" s="146">
        <f t="shared" si="42"/>
        <v>3333333</v>
      </c>
      <c r="G1412" s="375">
        <f>G1411+Bank3[[#This Row],[Money in/ (Money out)]]</f>
        <v>0</v>
      </c>
      <c r="I1412" s="376">
        <f>IF(OR(C1412="150 Directors advances", C1412="120 accounts receivable", C1412="720.2 Automobile - Insurance", C1412="720.3 Automobile - License", C1412="870.4 Rent - Insurance", C1412="870.6 Rent - Property Tax", C1412="870.7 Rent - Homeoffice", C1412="870.9 Rent - Water"),
   0,
   IF(Dashboard!$F$5="Quick",
      IF(OR(C1412="190 Automobile",C1412="200 computer hardware",C1412="210 Computer software",C1412="220 Quickbooks software",C1412="230 Office equipment",C1412="240 Office furniture"),
         E1412-(E1412/(1+Dashboard!$F$4)),
         0
      ),
      IF(C1412="750 Business promotion",
         E1412-(E1412/(1+4.793/100)),
         E1412-(E1412/(1+Dashboard!$F$4))
      )
   )
)</f>
        <v>0</v>
      </c>
      <c r="J1412" s="26">
        <f>Bank3[[#This Row],[Money in/ (Money out)]]-Bank3[[#This Row],[GST/HST]]</f>
        <v>0</v>
      </c>
      <c r="L1412" s="23">
        <f t="shared" si="43"/>
        <v>0</v>
      </c>
    </row>
    <row r="1413" spans="4:12" x14ac:dyDescent="0.2">
      <c r="D1413" s="397">
        <f>_xlfn.XLOOKUP(C:C,Table1[for Import to Bank Register dropdown],Table1[for Pivot],0,0,1)</f>
        <v>0</v>
      </c>
      <c r="E1413" s="403"/>
      <c r="F1413" s="146">
        <f t="shared" si="42"/>
        <v>3333333</v>
      </c>
      <c r="G1413" s="375">
        <f>G1412+Bank3[[#This Row],[Money in/ (Money out)]]</f>
        <v>0</v>
      </c>
      <c r="I1413" s="376">
        <f>IF(OR(C1413="150 Directors advances", C1413="120 accounts receivable", C1413="720.2 Automobile - Insurance", C1413="720.3 Automobile - License", C1413="870.4 Rent - Insurance", C1413="870.6 Rent - Property Tax", C1413="870.7 Rent - Homeoffice", C1413="870.9 Rent - Water"),
   0,
   IF(Dashboard!$F$5="Quick",
      IF(OR(C1413="190 Automobile",C1413="200 computer hardware",C1413="210 Computer software",C1413="220 Quickbooks software",C1413="230 Office equipment",C1413="240 Office furniture"),
         E1413-(E1413/(1+Dashboard!$F$4)),
         0
      ),
      IF(C1413="750 Business promotion",
         E1413-(E1413/(1+4.793/100)),
         E1413-(E1413/(1+Dashboard!$F$4))
      )
   )
)</f>
        <v>0</v>
      </c>
      <c r="J1413" s="26">
        <f>Bank3[[#This Row],[Money in/ (Money out)]]-Bank3[[#This Row],[GST/HST]]</f>
        <v>0</v>
      </c>
      <c r="L1413" s="23">
        <f t="shared" si="43"/>
        <v>0</v>
      </c>
    </row>
    <row r="1414" spans="4:12" x14ac:dyDescent="0.2">
      <c r="D1414" s="397">
        <f>_xlfn.XLOOKUP(C:C,Table1[for Import to Bank Register dropdown],Table1[for Pivot],0,0,1)</f>
        <v>0</v>
      </c>
      <c r="E1414" s="403"/>
      <c r="F1414" s="146">
        <f t="shared" ref="F1414:F1477" si="44">$E$2</f>
        <v>3333333</v>
      </c>
      <c r="G1414" s="375">
        <f>G1413+Bank3[[#This Row],[Money in/ (Money out)]]</f>
        <v>0</v>
      </c>
      <c r="I1414" s="376">
        <f>IF(OR(C1414="150 Directors advances", C1414="120 accounts receivable", C1414="720.2 Automobile - Insurance", C1414="720.3 Automobile - License", C1414="870.4 Rent - Insurance", C1414="870.6 Rent - Property Tax", C1414="870.7 Rent - Homeoffice", C1414="870.9 Rent - Water"),
   0,
   IF(Dashboard!$F$5="Quick",
      IF(OR(C1414="190 Automobile",C1414="200 computer hardware",C1414="210 Computer software",C1414="220 Quickbooks software",C1414="230 Office equipment",C1414="240 Office furniture"),
         E1414-(E1414/(1+Dashboard!$F$4)),
         0
      ),
      IF(C1414="750 Business promotion",
         E1414-(E1414/(1+4.793/100)),
         E1414-(E1414/(1+Dashboard!$F$4))
      )
   )
)</f>
        <v>0</v>
      </c>
      <c r="J1414" s="26">
        <f>Bank3[[#This Row],[Money in/ (Money out)]]-Bank3[[#This Row],[GST/HST]]</f>
        <v>0</v>
      </c>
      <c r="L1414" s="23">
        <f t="shared" si="43"/>
        <v>0</v>
      </c>
    </row>
    <row r="1415" spans="4:12" x14ac:dyDescent="0.2">
      <c r="D1415" s="397">
        <f>_xlfn.XLOOKUP(C:C,Table1[for Import to Bank Register dropdown],Table1[for Pivot],0,0,1)</f>
        <v>0</v>
      </c>
      <c r="E1415" s="403"/>
      <c r="F1415" s="146">
        <f t="shared" si="44"/>
        <v>3333333</v>
      </c>
      <c r="G1415" s="375">
        <f>G1414+Bank3[[#This Row],[Money in/ (Money out)]]</f>
        <v>0</v>
      </c>
      <c r="I1415" s="376">
        <f>IF(OR(C1415="150 Directors advances", C1415="120 accounts receivable", C1415="720.2 Automobile - Insurance", C1415="720.3 Automobile - License", C1415="870.4 Rent - Insurance", C1415="870.6 Rent - Property Tax", C1415="870.7 Rent - Homeoffice", C1415="870.9 Rent - Water"),
   0,
   IF(Dashboard!$F$5="Quick",
      IF(OR(C1415="190 Automobile",C1415="200 computer hardware",C1415="210 Computer software",C1415="220 Quickbooks software",C1415="230 Office equipment",C1415="240 Office furniture"),
         E1415-(E1415/(1+Dashboard!$F$4)),
         0
      ),
      IF(C1415="750 Business promotion",
         E1415-(E1415/(1+4.793/100)),
         E1415-(E1415/(1+Dashboard!$F$4))
      )
   )
)</f>
        <v>0</v>
      </c>
      <c r="J1415" s="26">
        <f>Bank3[[#This Row],[Money in/ (Money out)]]-Bank3[[#This Row],[GST/HST]]</f>
        <v>0</v>
      </c>
      <c r="L1415" s="23">
        <f t="shared" ref="L1415:L1478" si="45">$L$3</f>
        <v>0</v>
      </c>
    </row>
    <row r="1416" spans="4:12" x14ac:dyDescent="0.2">
      <c r="D1416" s="397">
        <f>_xlfn.XLOOKUP(C:C,Table1[for Import to Bank Register dropdown],Table1[for Pivot],0,0,1)</f>
        <v>0</v>
      </c>
      <c r="E1416" s="403"/>
      <c r="F1416" s="146">
        <f t="shared" si="44"/>
        <v>3333333</v>
      </c>
      <c r="G1416" s="375">
        <f>G1415+Bank3[[#This Row],[Money in/ (Money out)]]</f>
        <v>0</v>
      </c>
      <c r="I1416" s="376">
        <f>IF(OR(C1416="150 Directors advances", C1416="120 accounts receivable", C1416="720.2 Automobile - Insurance", C1416="720.3 Automobile - License", C1416="870.4 Rent - Insurance", C1416="870.6 Rent - Property Tax", C1416="870.7 Rent - Homeoffice", C1416="870.9 Rent - Water"),
   0,
   IF(Dashboard!$F$5="Quick",
      IF(OR(C1416="190 Automobile",C1416="200 computer hardware",C1416="210 Computer software",C1416="220 Quickbooks software",C1416="230 Office equipment",C1416="240 Office furniture"),
         E1416-(E1416/(1+Dashboard!$F$4)),
         0
      ),
      IF(C1416="750 Business promotion",
         E1416-(E1416/(1+4.793/100)),
         E1416-(E1416/(1+Dashboard!$F$4))
      )
   )
)</f>
        <v>0</v>
      </c>
      <c r="J1416" s="26">
        <f>Bank3[[#This Row],[Money in/ (Money out)]]-Bank3[[#This Row],[GST/HST]]</f>
        <v>0</v>
      </c>
      <c r="L1416" s="23">
        <f t="shared" si="45"/>
        <v>0</v>
      </c>
    </row>
    <row r="1417" spans="4:12" x14ac:dyDescent="0.2">
      <c r="D1417" s="397">
        <f>_xlfn.XLOOKUP(C:C,Table1[for Import to Bank Register dropdown],Table1[for Pivot],0,0,1)</f>
        <v>0</v>
      </c>
      <c r="E1417" s="403"/>
      <c r="F1417" s="146">
        <f t="shared" si="44"/>
        <v>3333333</v>
      </c>
      <c r="G1417" s="375">
        <f>G1416+Bank3[[#This Row],[Money in/ (Money out)]]</f>
        <v>0</v>
      </c>
      <c r="I1417" s="376">
        <f>IF(OR(C1417="150 Directors advances", C1417="120 accounts receivable", C1417="720.2 Automobile - Insurance", C1417="720.3 Automobile - License", C1417="870.4 Rent - Insurance", C1417="870.6 Rent - Property Tax", C1417="870.7 Rent - Homeoffice", C1417="870.9 Rent - Water"),
   0,
   IF(Dashboard!$F$5="Quick",
      IF(OR(C1417="190 Automobile",C1417="200 computer hardware",C1417="210 Computer software",C1417="220 Quickbooks software",C1417="230 Office equipment",C1417="240 Office furniture"),
         E1417-(E1417/(1+Dashboard!$F$4)),
         0
      ),
      IF(C1417="750 Business promotion",
         E1417-(E1417/(1+4.793/100)),
         E1417-(E1417/(1+Dashboard!$F$4))
      )
   )
)</f>
        <v>0</v>
      </c>
      <c r="J1417" s="26">
        <f>Bank3[[#This Row],[Money in/ (Money out)]]-Bank3[[#This Row],[GST/HST]]</f>
        <v>0</v>
      </c>
      <c r="L1417" s="23">
        <f t="shared" si="45"/>
        <v>0</v>
      </c>
    </row>
    <row r="1418" spans="4:12" x14ac:dyDescent="0.2">
      <c r="D1418" s="397">
        <f>_xlfn.XLOOKUP(C:C,Table1[for Import to Bank Register dropdown],Table1[for Pivot],0,0,1)</f>
        <v>0</v>
      </c>
      <c r="E1418" s="403"/>
      <c r="F1418" s="146">
        <f t="shared" si="44"/>
        <v>3333333</v>
      </c>
      <c r="G1418" s="375">
        <f>G1417+Bank3[[#This Row],[Money in/ (Money out)]]</f>
        <v>0</v>
      </c>
      <c r="I1418" s="376">
        <f>IF(OR(C1418="150 Directors advances", C1418="120 accounts receivable", C1418="720.2 Automobile - Insurance", C1418="720.3 Automobile - License", C1418="870.4 Rent - Insurance", C1418="870.6 Rent - Property Tax", C1418="870.7 Rent - Homeoffice", C1418="870.9 Rent - Water"),
   0,
   IF(Dashboard!$F$5="Quick",
      IF(OR(C1418="190 Automobile",C1418="200 computer hardware",C1418="210 Computer software",C1418="220 Quickbooks software",C1418="230 Office equipment",C1418="240 Office furniture"),
         E1418-(E1418/(1+Dashboard!$F$4)),
         0
      ),
      IF(C1418="750 Business promotion",
         E1418-(E1418/(1+4.793/100)),
         E1418-(E1418/(1+Dashboard!$F$4))
      )
   )
)</f>
        <v>0</v>
      </c>
      <c r="J1418" s="26">
        <f>Bank3[[#This Row],[Money in/ (Money out)]]-Bank3[[#This Row],[GST/HST]]</f>
        <v>0</v>
      </c>
      <c r="L1418" s="23">
        <f t="shared" si="45"/>
        <v>0</v>
      </c>
    </row>
    <row r="1419" spans="4:12" x14ac:dyDescent="0.2">
      <c r="D1419" s="397">
        <f>_xlfn.XLOOKUP(C:C,Table1[for Import to Bank Register dropdown],Table1[for Pivot],0,0,1)</f>
        <v>0</v>
      </c>
      <c r="E1419" s="403"/>
      <c r="F1419" s="146">
        <f t="shared" si="44"/>
        <v>3333333</v>
      </c>
      <c r="G1419" s="375">
        <f>G1418+Bank3[[#This Row],[Money in/ (Money out)]]</f>
        <v>0</v>
      </c>
      <c r="I1419" s="376">
        <f>IF(OR(C1419="150 Directors advances", C1419="120 accounts receivable", C1419="720.2 Automobile - Insurance", C1419="720.3 Automobile - License", C1419="870.4 Rent - Insurance", C1419="870.6 Rent - Property Tax", C1419="870.7 Rent - Homeoffice", C1419="870.9 Rent - Water"),
   0,
   IF(Dashboard!$F$5="Quick",
      IF(OR(C1419="190 Automobile",C1419="200 computer hardware",C1419="210 Computer software",C1419="220 Quickbooks software",C1419="230 Office equipment",C1419="240 Office furniture"),
         E1419-(E1419/(1+Dashboard!$F$4)),
         0
      ),
      IF(C1419="750 Business promotion",
         E1419-(E1419/(1+4.793/100)),
         E1419-(E1419/(1+Dashboard!$F$4))
      )
   )
)</f>
        <v>0</v>
      </c>
      <c r="J1419" s="26">
        <f>Bank3[[#This Row],[Money in/ (Money out)]]-Bank3[[#This Row],[GST/HST]]</f>
        <v>0</v>
      </c>
      <c r="L1419" s="23">
        <f t="shared" si="45"/>
        <v>0</v>
      </c>
    </row>
    <row r="1420" spans="4:12" x14ac:dyDescent="0.2">
      <c r="D1420" s="397">
        <f>_xlfn.XLOOKUP(C:C,Table1[for Import to Bank Register dropdown],Table1[for Pivot],0,0,1)</f>
        <v>0</v>
      </c>
      <c r="E1420" s="403"/>
      <c r="F1420" s="146">
        <f t="shared" si="44"/>
        <v>3333333</v>
      </c>
      <c r="G1420" s="375">
        <f>G1419+Bank3[[#This Row],[Money in/ (Money out)]]</f>
        <v>0</v>
      </c>
      <c r="I1420" s="376">
        <f>IF(OR(C1420="150 Directors advances", C1420="120 accounts receivable", C1420="720.2 Automobile - Insurance", C1420="720.3 Automobile - License", C1420="870.4 Rent - Insurance", C1420="870.6 Rent - Property Tax", C1420="870.7 Rent - Homeoffice", C1420="870.9 Rent - Water"),
   0,
   IF(Dashboard!$F$5="Quick",
      IF(OR(C1420="190 Automobile",C1420="200 computer hardware",C1420="210 Computer software",C1420="220 Quickbooks software",C1420="230 Office equipment",C1420="240 Office furniture"),
         E1420-(E1420/(1+Dashboard!$F$4)),
         0
      ),
      IF(C1420="750 Business promotion",
         E1420-(E1420/(1+4.793/100)),
         E1420-(E1420/(1+Dashboard!$F$4))
      )
   )
)</f>
        <v>0</v>
      </c>
      <c r="J1420" s="26">
        <f>Bank3[[#This Row],[Money in/ (Money out)]]-Bank3[[#This Row],[GST/HST]]</f>
        <v>0</v>
      </c>
      <c r="L1420" s="23">
        <f t="shared" si="45"/>
        <v>0</v>
      </c>
    </row>
    <row r="1421" spans="4:12" x14ac:dyDescent="0.2">
      <c r="D1421" s="397">
        <f>_xlfn.XLOOKUP(C:C,Table1[for Import to Bank Register dropdown],Table1[for Pivot],0,0,1)</f>
        <v>0</v>
      </c>
      <c r="E1421" s="403"/>
      <c r="F1421" s="146">
        <f t="shared" si="44"/>
        <v>3333333</v>
      </c>
      <c r="G1421" s="375">
        <f>G1420+Bank3[[#This Row],[Money in/ (Money out)]]</f>
        <v>0</v>
      </c>
      <c r="I1421" s="376">
        <f>IF(OR(C1421="150 Directors advances", C1421="120 accounts receivable", C1421="720.2 Automobile - Insurance", C1421="720.3 Automobile - License", C1421="870.4 Rent - Insurance", C1421="870.6 Rent - Property Tax", C1421="870.7 Rent - Homeoffice", C1421="870.9 Rent - Water"),
   0,
   IF(Dashboard!$F$5="Quick",
      IF(OR(C1421="190 Automobile",C1421="200 computer hardware",C1421="210 Computer software",C1421="220 Quickbooks software",C1421="230 Office equipment",C1421="240 Office furniture"),
         E1421-(E1421/(1+Dashboard!$F$4)),
         0
      ),
      IF(C1421="750 Business promotion",
         E1421-(E1421/(1+4.793/100)),
         E1421-(E1421/(1+Dashboard!$F$4))
      )
   )
)</f>
        <v>0</v>
      </c>
      <c r="J1421" s="26">
        <f>Bank3[[#This Row],[Money in/ (Money out)]]-Bank3[[#This Row],[GST/HST]]</f>
        <v>0</v>
      </c>
      <c r="L1421" s="23">
        <f t="shared" si="45"/>
        <v>0</v>
      </c>
    </row>
    <row r="1422" spans="4:12" x14ac:dyDescent="0.2">
      <c r="D1422" s="397">
        <f>_xlfn.XLOOKUP(C:C,Table1[for Import to Bank Register dropdown],Table1[for Pivot],0,0,1)</f>
        <v>0</v>
      </c>
      <c r="E1422" s="403"/>
      <c r="F1422" s="146">
        <f t="shared" si="44"/>
        <v>3333333</v>
      </c>
      <c r="G1422" s="375">
        <f>G1421+Bank3[[#This Row],[Money in/ (Money out)]]</f>
        <v>0</v>
      </c>
      <c r="I1422" s="376">
        <f>IF(OR(C1422="150 Directors advances", C1422="120 accounts receivable", C1422="720.2 Automobile - Insurance", C1422="720.3 Automobile - License", C1422="870.4 Rent - Insurance", C1422="870.6 Rent - Property Tax", C1422="870.7 Rent - Homeoffice", C1422="870.9 Rent - Water"),
   0,
   IF(Dashboard!$F$5="Quick",
      IF(OR(C1422="190 Automobile",C1422="200 computer hardware",C1422="210 Computer software",C1422="220 Quickbooks software",C1422="230 Office equipment",C1422="240 Office furniture"),
         E1422-(E1422/(1+Dashboard!$F$4)),
         0
      ),
      IF(C1422="750 Business promotion",
         E1422-(E1422/(1+4.793/100)),
         E1422-(E1422/(1+Dashboard!$F$4))
      )
   )
)</f>
        <v>0</v>
      </c>
      <c r="J1422" s="26">
        <f>Bank3[[#This Row],[Money in/ (Money out)]]-Bank3[[#This Row],[GST/HST]]</f>
        <v>0</v>
      </c>
      <c r="L1422" s="23">
        <f t="shared" si="45"/>
        <v>0</v>
      </c>
    </row>
    <row r="1423" spans="4:12" x14ac:dyDescent="0.2">
      <c r="D1423" s="397">
        <f>_xlfn.XLOOKUP(C:C,Table1[for Import to Bank Register dropdown],Table1[for Pivot],0,0,1)</f>
        <v>0</v>
      </c>
      <c r="E1423" s="403"/>
      <c r="F1423" s="146">
        <f t="shared" si="44"/>
        <v>3333333</v>
      </c>
      <c r="G1423" s="375">
        <f>G1422+Bank3[[#This Row],[Money in/ (Money out)]]</f>
        <v>0</v>
      </c>
      <c r="I1423" s="376">
        <f>IF(OR(C1423="150 Directors advances", C1423="120 accounts receivable", C1423="720.2 Automobile - Insurance", C1423="720.3 Automobile - License", C1423="870.4 Rent - Insurance", C1423="870.6 Rent - Property Tax", C1423="870.7 Rent - Homeoffice", C1423="870.9 Rent - Water"),
   0,
   IF(Dashboard!$F$5="Quick",
      IF(OR(C1423="190 Automobile",C1423="200 computer hardware",C1423="210 Computer software",C1423="220 Quickbooks software",C1423="230 Office equipment",C1423="240 Office furniture"),
         E1423-(E1423/(1+Dashboard!$F$4)),
         0
      ),
      IF(C1423="750 Business promotion",
         E1423-(E1423/(1+4.793/100)),
         E1423-(E1423/(1+Dashboard!$F$4))
      )
   )
)</f>
        <v>0</v>
      </c>
      <c r="J1423" s="26">
        <f>Bank3[[#This Row],[Money in/ (Money out)]]-Bank3[[#This Row],[GST/HST]]</f>
        <v>0</v>
      </c>
      <c r="L1423" s="23">
        <f t="shared" si="45"/>
        <v>0</v>
      </c>
    </row>
    <row r="1424" spans="4:12" x14ac:dyDescent="0.2">
      <c r="D1424" s="397">
        <f>_xlfn.XLOOKUP(C:C,Table1[for Import to Bank Register dropdown],Table1[for Pivot],0,0,1)</f>
        <v>0</v>
      </c>
      <c r="E1424" s="403"/>
      <c r="F1424" s="146">
        <f t="shared" si="44"/>
        <v>3333333</v>
      </c>
      <c r="G1424" s="375">
        <f>G1423+Bank3[[#This Row],[Money in/ (Money out)]]</f>
        <v>0</v>
      </c>
      <c r="I1424" s="376">
        <f>IF(OR(C1424="150 Directors advances", C1424="120 accounts receivable", C1424="720.2 Automobile - Insurance", C1424="720.3 Automobile - License", C1424="870.4 Rent - Insurance", C1424="870.6 Rent - Property Tax", C1424="870.7 Rent - Homeoffice", C1424="870.9 Rent - Water"),
   0,
   IF(Dashboard!$F$5="Quick",
      IF(OR(C1424="190 Automobile",C1424="200 computer hardware",C1424="210 Computer software",C1424="220 Quickbooks software",C1424="230 Office equipment",C1424="240 Office furniture"),
         E1424-(E1424/(1+Dashboard!$F$4)),
         0
      ),
      IF(C1424="750 Business promotion",
         E1424-(E1424/(1+4.793/100)),
         E1424-(E1424/(1+Dashboard!$F$4))
      )
   )
)</f>
        <v>0</v>
      </c>
      <c r="J1424" s="26">
        <f>Bank3[[#This Row],[Money in/ (Money out)]]-Bank3[[#This Row],[GST/HST]]</f>
        <v>0</v>
      </c>
      <c r="L1424" s="23">
        <f t="shared" si="45"/>
        <v>0</v>
      </c>
    </row>
    <row r="1425" spans="4:12" x14ac:dyDescent="0.2">
      <c r="D1425" s="397">
        <f>_xlfn.XLOOKUP(C:C,Table1[for Import to Bank Register dropdown],Table1[for Pivot],0,0,1)</f>
        <v>0</v>
      </c>
      <c r="E1425" s="403"/>
      <c r="F1425" s="146">
        <f t="shared" si="44"/>
        <v>3333333</v>
      </c>
      <c r="G1425" s="375">
        <f>G1424+Bank3[[#This Row],[Money in/ (Money out)]]</f>
        <v>0</v>
      </c>
      <c r="I1425" s="376">
        <f>IF(OR(C1425="150 Directors advances", C1425="120 accounts receivable", C1425="720.2 Automobile - Insurance", C1425="720.3 Automobile - License", C1425="870.4 Rent - Insurance", C1425="870.6 Rent - Property Tax", C1425="870.7 Rent - Homeoffice", C1425="870.9 Rent - Water"),
   0,
   IF(Dashboard!$F$5="Quick",
      IF(OR(C1425="190 Automobile",C1425="200 computer hardware",C1425="210 Computer software",C1425="220 Quickbooks software",C1425="230 Office equipment",C1425="240 Office furniture"),
         E1425-(E1425/(1+Dashboard!$F$4)),
         0
      ),
      IF(C1425="750 Business promotion",
         E1425-(E1425/(1+4.793/100)),
         E1425-(E1425/(1+Dashboard!$F$4))
      )
   )
)</f>
        <v>0</v>
      </c>
      <c r="J1425" s="26">
        <f>Bank3[[#This Row],[Money in/ (Money out)]]-Bank3[[#This Row],[GST/HST]]</f>
        <v>0</v>
      </c>
      <c r="L1425" s="23">
        <f t="shared" si="45"/>
        <v>0</v>
      </c>
    </row>
    <row r="1426" spans="4:12" x14ac:dyDescent="0.2">
      <c r="D1426" s="397">
        <f>_xlfn.XLOOKUP(C:C,Table1[for Import to Bank Register dropdown],Table1[for Pivot],0,0,1)</f>
        <v>0</v>
      </c>
      <c r="E1426" s="403"/>
      <c r="F1426" s="146">
        <f t="shared" si="44"/>
        <v>3333333</v>
      </c>
      <c r="G1426" s="375">
        <f>G1425+Bank3[[#This Row],[Money in/ (Money out)]]</f>
        <v>0</v>
      </c>
      <c r="I1426" s="376">
        <f>IF(OR(C1426="150 Directors advances", C1426="120 accounts receivable", C1426="720.2 Automobile - Insurance", C1426="720.3 Automobile - License", C1426="870.4 Rent - Insurance", C1426="870.6 Rent - Property Tax", C1426="870.7 Rent - Homeoffice", C1426="870.9 Rent - Water"),
   0,
   IF(Dashboard!$F$5="Quick",
      IF(OR(C1426="190 Automobile",C1426="200 computer hardware",C1426="210 Computer software",C1426="220 Quickbooks software",C1426="230 Office equipment",C1426="240 Office furniture"),
         E1426-(E1426/(1+Dashboard!$F$4)),
         0
      ),
      IF(C1426="750 Business promotion",
         E1426-(E1426/(1+4.793/100)),
         E1426-(E1426/(1+Dashboard!$F$4))
      )
   )
)</f>
        <v>0</v>
      </c>
      <c r="J1426" s="26">
        <f>Bank3[[#This Row],[Money in/ (Money out)]]-Bank3[[#This Row],[GST/HST]]</f>
        <v>0</v>
      </c>
      <c r="L1426" s="23">
        <f t="shared" si="45"/>
        <v>0</v>
      </c>
    </row>
    <row r="1427" spans="4:12" x14ac:dyDescent="0.2">
      <c r="D1427" s="397">
        <f>_xlfn.XLOOKUP(C:C,Table1[for Import to Bank Register dropdown],Table1[for Pivot],0,0,1)</f>
        <v>0</v>
      </c>
      <c r="E1427" s="403"/>
      <c r="F1427" s="146">
        <f t="shared" si="44"/>
        <v>3333333</v>
      </c>
      <c r="G1427" s="375">
        <f>G1426+Bank3[[#This Row],[Money in/ (Money out)]]</f>
        <v>0</v>
      </c>
      <c r="I1427" s="376">
        <f>IF(OR(C1427="150 Directors advances", C1427="120 accounts receivable", C1427="720.2 Automobile - Insurance", C1427="720.3 Automobile - License", C1427="870.4 Rent - Insurance", C1427="870.6 Rent - Property Tax", C1427="870.7 Rent - Homeoffice", C1427="870.9 Rent - Water"),
   0,
   IF(Dashboard!$F$5="Quick",
      IF(OR(C1427="190 Automobile",C1427="200 computer hardware",C1427="210 Computer software",C1427="220 Quickbooks software",C1427="230 Office equipment",C1427="240 Office furniture"),
         E1427-(E1427/(1+Dashboard!$F$4)),
         0
      ),
      IF(C1427="750 Business promotion",
         E1427-(E1427/(1+4.793/100)),
         E1427-(E1427/(1+Dashboard!$F$4))
      )
   )
)</f>
        <v>0</v>
      </c>
      <c r="J1427" s="26">
        <f>Bank3[[#This Row],[Money in/ (Money out)]]-Bank3[[#This Row],[GST/HST]]</f>
        <v>0</v>
      </c>
      <c r="L1427" s="23">
        <f t="shared" si="45"/>
        <v>0</v>
      </c>
    </row>
    <row r="1428" spans="4:12" x14ac:dyDescent="0.2">
      <c r="D1428" s="397">
        <f>_xlfn.XLOOKUP(C:C,Table1[for Import to Bank Register dropdown],Table1[for Pivot],0,0,1)</f>
        <v>0</v>
      </c>
      <c r="E1428" s="403"/>
      <c r="F1428" s="146">
        <f t="shared" si="44"/>
        <v>3333333</v>
      </c>
      <c r="G1428" s="375">
        <f>G1427+Bank3[[#This Row],[Money in/ (Money out)]]</f>
        <v>0</v>
      </c>
      <c r="I1428" s="376">
        <f>IF(OR(C1428="150 Directors advances", C1428="120 accounts receivable", C1428="720.2 Automobile - Insurance", C1428="720.3 Automobile - License", C1428="870.4 Rent - Insurance", C1428="870.6 Rent - Property Tax", C1428="870.7 Rent - Homeoffice", C1428="870.9 Rent - Water"),
   0,
   IF(Dashboard!$F$5="Quick",
      IF(OR(C1428="190 Automobile",C1428="200 computer hardware",C1428="210 Computer software",C1428="220 Quickbooks software",C1428="230 Office equipment",C1428="240 Office furniture"),
         E1428-(E1428/(1+Dashboard!$F$4)),
         0
      ),
      IF(C1428="750 Business promotion",
         E1428-(E1428/(1+4.793/100)),
         E1428-(E1428/(1+Dashboard!$F$4))
      )
   )
)</f>
        <v>0</v>
      </c>
      <c r="J1428" s="26">
        <f>Bank3[[#This Row],[Money in/ (Money out)]]-Bank3[[#This Row],[GST/HST]]</f>
        <v>0</v>
      </c>
      <c r="L1428" s="23">
        <f t="shared" si="45"/>
        <v>0</v>
      </c>
    </row>
    <row r="1429" spans="4:12" x14ac:dyDescent="0.2">
      <c r="D1429" s="397">
        <f>_xlfn.XLOOKUP(C:C,Table1[for Import to Bank Register dropdown],Table1[for Pivot],0,0,1)</f>
        <v>0</v>
      </c>
      <c r="E1429" s="403"/>
      <c r="F1429" s="146">
        <f t="shared" si="44"/>
        <v>3333333</v>
      </c>
      <c r="G1429" s="375">
        <f>G1428+Bank3[[#This Row],[Money in/ (Money out)]]</f>
        <v>0</v>
      </c>
      <c r="I1429" s="376">
        <f>IF(OR(C1429="150 Directors advances", C1429="120 accounts receivable", C1429="720.2 Automobile - Insurance", C1429="720.3 Automobile - License", C1429="870.4 Rent - Insurance", C1429="870.6 Rent - Property Tax", C1429="870.7 Rent - Homeoffice", C1429="870.9 Rent - Water"),
   0,
   IF(Dashboard!$F$5="Quick",
      IF(OR(C1429="190 Automobile",C1429="200 computer hardware",C1429="210 Computer software",C1429="220 Quickbooks software",C1429="230 Office equipment",C1429="240 Office furniture"),
         E1429-(E1429/(1+Dashboard!$F$4)),
         0
      ),
      IF(C1429="750 Business promotion",
         E1429-(E1429/(1+4.793/100)),
         E1429-(E1429/(1+Dashboard!$F$4))
      )
   )
)</f>
        <v>0</v>
      </c>
      <c r="J1429" s="26">
        <f>Bank3[[#This Row],[Money in/ (Money out)]]-Bank3[[#This Row],[GST/HST]]</f>
        <v>0</v>
      </c>
      <c r="L1429" s="23">
        <f t="shared" si="45"/>
        <v>0</v>
      </c>
    </row>
    <row r="1430" spans="4:12" x14ac:dyDescent="0.2">
      <c r="D1430" s="397">
        <f>_xlfn.XLOOKUP(C:C,Table1[for Import to Bank Register dropdown],Table1[for Pivot],0,0,1)</f>
        <v>0</v>
      </c>
      <c r="E1430" s="403"/>
      <c r="F1430" s="146">
        <f t="shared" si="44"/>
        <v>3333333</v>
      </c>
      <c r="G1430" s="375">
        <f>G1429+Bank3[[#This Row],[Money in/ (Money out)]]</f>
        <v>0</v>
      </c>
      <c r="I1430" s="376">
        <f>IF(OR(C1430="150 Directors advances", C1430="120 accounts receivable", C1430="720.2 Automobile - Insurance", C1430="720.3 Automobile - License", C1430="870.4 Rent - Insurance", C1430="870.6 Rent - Property Tax", C1430="870.7 Rent - Homeoffice", C1430="870.9 Rent - Water"),
   0,
   IF(Dashboard!$F$5="Quick",
      IF(OR(C1430="190 Automobile",C1430="200 computer hardware",C1430="210 Computer software",C1430="220 Quickbooks software",C1430="230 Office equipment",C1430="240 Office furniture"),
         E1430-(E1430/(1+Dashboard!$F$4)),
         0
      ),
      IF(C1430="750 Business promotion",
         E1430-(E1430/(1+4.793/100)),
         E1430-(E1430/(1+Dashboard!$F$4))
      )
   )
)</f>
        <v>0</v>
      </c>
      <c r="J1430" s="26">
        <f>Bank3[[#This Row],[Money in/ (Money out)]]-Bank3[[#This Row],[GST/HST]]</f>
        <v>0</v>
      </c>
      <c r="L1430" s="23">
        <f t="shared" si="45"/>
        <v>0</v>
      </c>
    </row>
    <row r="1431" spans="4:12" x14ac:dyDescent="0.2">
      <c r="D1431" s="397">
        <f>_xlfn.XLOOKUP(C:C,Table1[for Import to Bank Register dropdown],Table1[for Pivot],0,0,1)</f>
        <v>0</v>
      </c>
      <c r="E1431" s="403"/>
      <c r="F1431" s="146">
        <f t="shared" si="44"/>
        <v>3333333</v>
      </c>
      <c r="G1431" s="375">
        <f>G1430+Bank3[[#This Row],[Money in/ (Money out)]]</f>
        <v>0</v>
      </c>
      <c r="I1431" s="376">
        <f>IF(OR(C1431="150 Directors advances", C1431="120 accounts receivable", C1431="720.2 Automobile - Insurance", C1431="720.3 Automobile - License", C1431="870.4 Rent - Insurance", C1431="870.6 Rent - Property Tax", C1431="870.7 Rent - Homeoffice", C1431="870.9 Rent - Water"),
   0,
   IF(Dashboard!$F$5="Quick",
      IF(OR(C1431="190 Automobile",C1431="200 computer hardware",C1431="210 Computer software",C1431="220 Quickbooks software",C1431="230 Office equipment",C1431="240 Office furniture"),
         E1431-(E1431/(1+Dashboard!$F$4)),
         0
      ),
      IF(C1431="750 Business promotion",
         E1431-(E1431/(1+4.793/100)),
         E1431-(E1431/(1+Dashboard!$F$4))
      )
   )
)</f>
        <v>0</v>
      </c>
      <c r="J1431" s="26">
        <f>Bank3[[#This Row],[Money in/ (Money out)]]-Bank3[[#This Row],[GST/HST]]</f>
        <v>0</v>
      </c>
      <c r="L1431" s="23">
        <f t="shared" si="45"/>
        <v>0</v>
      </c>
    </row>
    <row r="1432" spans="4:12" x14ac:dyDescent="0.2">
      <c r="D1432" s="397">
        <f>_xlfn.XLOOKUP(C:C,Table1[for Import to Bank Register dropdown],Table1[for Pivot],0,0,1)</f>
        <v>0</v>
      </c>
      <c r="E1432" s="403"/>
      <c r="F1432" s="146">
        <f t="shared" si="44"/>
        <v>3333333</v>
      </c>
      <c r="G1432" s="375">
        <f>G1431+Bank3[[#This Row],[Money in/ (Money out)]]</f>
        <v>0</v>
      </c>
      <c r="I1432" s="376">
        <f>IF(OR(C1432="150 Directors advances", C1432="120 accounts receivable", C1432="720.2 Automobile - Insurance", C1432="720.3 Automobile - License", C1432="870.4 Rent - Insurance", C1432="870.6 Rent - Property Tax", C1432="870.7 Rent - Homeoffice", C1432="870.9 Rent - Water"),
   0,
   IF(Dashboard!$F$5="Quick",
      IF(OR(C1432="190 Automobile",C1432="200 computer hardware",C1432="210 Computer software",C1432="220 Quickbooks software",C1432="230 Office equipment",C1432="240 Office furniture"),
         E1432-(E1432/(1+Dashboard!$F$4)),
         0
      ),
      IF(C1432="750 Business promotion",
         E1432-(E1432/(1+4.793/100)),
         E1432-(E1432/(1+Dashboard!$F$4))
      )
   )
)</f>
        <v>0</v>
      </c>
      <c r="J1432" s="26">
        <f>Bank3[[#This Row],[Money in/ (Money out)]]-Bank3[[#This Row],[GST/HST]]</f>
        <v>0</v>
      </c>
      <c r="L1432" s="23">
        <f t="shared" si="45"/>
        <v>0</v>
      </c>
    </row>
    <row r="1433" spans="4:12" x14ac:dyDescent="0.2">
      <c r="D1433" s="397">
        <f>_xlfn.XLOOKUP(C:C,Table1[for Import to Bank Register dropdown],Table1[for Pivot],0,0,1)</f>
        <v>0</v>
      </c>
      <c r="E1433" s="403"/>
      <c r="F1433" s="146">
        <f t="shared" si="44"/>
        <v>3333333</v>
      </c>
      <c r="G1433" s="375">
        <f>G1432+Bank3[[#This Row],[Money in/ (Money out)]]</f>
        <v>0</v>
      </c>
      <c r="I1433" s="376">
        <f>IF(OR(C1433="150 Directors advances", C1433="120 accounts receivable", C1433="720.2 Automobile - Insurance", C1433="720.3 Automobile - License", C1433="870.4 Rent - Insurance", C1433="870.6 Rent - Property Tax", C1433="870.7 Rent - Homeoffice", C1433="870.9 Rent - Water"),
   0,
   IF(Dashboard!$F$5="Quick",
      IF(OR(C1433="190 Automobile",C1433="200 computer hardware",C1433="210 Computer software",C1433="220 Quickbooks software",C1433="230 Office equipment",C1433="240 Office furniture"),
         E1433-(E1433/(1+Dashboard!$F$4)),
         0
      ),
      IF(C1433="750 Business promotion",
         E1433-(E1433/(1+4.793/100)),
         E1433-(E1433/(1+Dashboard!$F$4))
      )
   )
)</f>
        <v>0</v>
      </c>
      <c r="J1433" s="26">
        <f>Bank3[[#This Row],[Money in/ (Money out)]]-Bank3[[#This Row],[GST/HST]]</f>
        <v>0</v>
      </c>
      <c r="L1433" s="23">
        <f t="shared" si="45"/>
        <v>0</v>
      </c>
    </row>
    <row r="1434" spans="4:12" x14ac:dyDescent="0.2">
      <c r="D1434" s="397">
        <f>_xlfn.XLOOKUP(C:C,Table1[for Import to Bank Register dropdown],Table1[for Pivot],0,0,1)</f>
        <v>0</v>
      </c>
      <c r="E1434" s="403"/>
      <c r="F1434" s="146">
        <f t="shared" si="44"/>
        <v>3333333</v>
      </c>
      <c r="G1434" s="375">
        <f>G1433+Bank3[[#This Row],[Money in/ (Money out)]]</f>
        <v>0</v>
      </c>
      <c r="I1434" s="376">
        <f>IF(OR(C1434="150 Directors advances", C1434="120 accounts receivable", C1434="720.2 Automobile - Insurance", C1434="720.3 Automobile - License", C1434="870.4 Rent - Insurance", C1434="870.6 Rent - Property Tax", C1434="870.7 Rent - Homeoffice", C1434="870.9 Rent - Water"),
   0,
   IF(Dashboard!$F$5="Quick",
      IF(OR(C1434="190 Automobile",C1434="200 computer hardware",C1434="210 Computer software",C1434="220 Quickbooks software",C1434="230 Office equipment",C1434="240 Office furniture"),
         E1434-(E1434/(1+Dashboard!$F$4)),
         0
      ),
      IF(C1434="750 Business promotion",
         E1434-(E1434/(1+4.793/100)),
         E1434-(E1434/(1+Dashboard!$F$4))
      )
   )
)</f>
        <v>0</v>
      </c>
      <c r="J1434" s="26">
        <f>Bank3[[#This Row],[Money in/ (Money out)]]-Bank3[[#This Row],[GST/HST]]</f>
        <v>0</v>
      </c>
      <c r="L1434" s="23">
        <f t="shared" si="45"/>
        <v>0</v>
      </c>
    </row>
    <row r="1435" spans="4:12" x14ac:dyDescent="0.2">
      <c r="D1435" s="397">
        <f>_xlfn.XLOOKUP(C:C,Table1[for Import to Bank Register dropdown],Table1[for Pivot],0,0,1)</f>
        <v>0</v>
      </c>
      <c r="E1435" s="403"/>
      <c r="F1435" s="146">
        <f t="shared" si="44"/>
        <v>3333333</v>
      </c>
      <c r="G1435" s="375">
        <f>G1434+Bank3[[#This Row],[Money in/ (Money out)]]</f>
        <v>0</v>
      </c>
      <c r="I1435" s="376">
        <f>IF(OR(C1435="150 Directors advances", C1435="120 accounts receivable", C1435="720.2 Automobile - Insurance", C1435="720.3 Automobile - License", C1435="870.4 Rent - Insurance", C1435="870.6 Rent - Property Tax", C1435="870.7 Rent - Homeoffice", C1435="870.9 Rent - Water"),
   0,
   IF(Dashboard!$F$5="Quick",
      IF(OR(C1435="190 Automobile",C1435="200 computer hardware",C1435="210 Computer software",C1435="220 Quickbooks software",C1435="230 Office equipment",C1435="240 Office furniture"),
         E1435-(E1435/(1+Dashboard!$F$4)),
         0
      ),
      IF(C1435="750 Business promotion",
         E1435-(E1435/(1+4.793/100)),
         E1435-(E1435/(1+Dashboard!$F$4))
      )
   )
)</f>
        <v>0</v>
      </c>
      <c r="J1435" s="26">
        <f>Bank3[[#This Row],[Money in/ (Money out)]]-Bank3[[#This Row],[GST/HST]]</f>
        <v>0</v>
      </c>
      <c r="L1435" s="23">
        <f t="shared" si="45"/>
        <v>0</v>
      </c>
    </row>
    <row r="1436" spans="4:12" x14ac:dyDescent="0.2">
      <c r="D1436" s="397">
        <f>_xlfn.XLOOKUP(C:C,Table1[for Import to Bank Register dropdown],Table1[for Pivot],0,0,1)</f>
        <v>0</v>
      </c>
      <c r="E1436" s="403"/>
      <c r="F1436" s="146">
        <f t="shared" si="44"/>
        <v>3333333</v>
      </c>
      <c r="G1436" s="375">
        <f>G1435+Bank3[[#This Row],[Money in/ (Money out)]]</f>
        <v>0</v>
      </c>
      <c r="I1436" s="376">
        <f>IF(OR(C1436="150 Directors advances", C1436="120 accounts receivable", C1436="720.2 Automobile - Insurance", C1436="720.3 Automobile - License", C1436="870.4 Rent - Insurance", C1436="870.6 Rent - Property Tax", C1436="870.7 Rent - Homeoffice", C1436="870.9 Rent - Water"),
   0,
   IF(Dashboard!$F$5="Quick",
      IF(OR(C1436="190 Automobile",C1436="200 computer hardware",C1436="210 Computer software",C1436="220 Quickbooks software",C1436="230 Office equipment",C1436="240 Office furniture"),
         E1436-(E1436/(1+Dashboard!$F$4)),
         0
      ),
      IF(C1436="750 Business promotion",
         E1436-(E1436/(1+4.793/100)),
         E1436-(E1436/(1+Dashboard!$F$4))
      )
   )
)</f>
        <v>0</v>
      </c>
      <c r="J1436" s="26">
        <f>Bank3[[#This Row],[Money in/ (Money out)]]-Bank3[[#This Row],[GST/HST]]</f>
        <v>0</v>
      </c>
      <c r="L1436" s="23">
        <f t="shared" si="45"/>
        <v>0</v>
      </c>
    </row>
    <row r="1437" spans="4:12" x14ac:dyDescent="0.2">
      <c r="D1437" s="397">
        <f>_xlfn.XLOOKUP(C:C,Table1[for Import to Bank Register dropdown],Table1[for Pivot],0,0,1)</f>
        <v>0</v>
      </c>
      <c r="E1437" s="403"/>
      <c r="F1437" s="146">
        <f t="shared" si="44"/>
        <v>3333333</v>
      </c>
      <c r="G1437" s="375">
        <f>G1436+Bank3[[#This Row],[Money in/ (Money out)]]</f>
        <v>0</v>
      </c>
      <c r="I1437" s="376">
        <f>IF(OR(C1437="150 Directors advances", C1437="120 accounts receivable", C1437="720.2 Automobile - Insurance", C1437="720.3 Automobile - License", C1437="870.4 Rent - Insurance", C1437="870.6 Rent - Property Tax", C1437="870.7 Rent - Homeoffice", C1437="870.9 Rent - Water"),
   0,
   IF(Dashboard!$F$5="Quick",
      IF(OR(C1437="190 Automobile",C1437="200 computer hardware",C1437="210 Computer software",C1437="220 Quickbooks software",C1437="230 Office equipment",C1437="240 Office furniture"),
         E1437-(E1437/(1+Dashboard!$F$4)),
         0
      ),
      IF(C1437="750 Business promotion",
         E1437-(E1437/(1+4.793/100)),
         E1437-(E1437/(1+Dashboard!$F$4))
      )
   )
)</f>
        <v>0</v>
      </c>
      <c r="J1437" s="26">
        <f>Bank3[[#This Row],[Money in/ (Money out)]]-Bank3[[#This Row],[GST/HST]]</f>
        <v>0</v>
      </c>
      <c r="L1437" s="23">
        <f t="shared" si="45"/>
        <v>0</v>
      </c>
    </row>
    <row r="1438" spans="4:12" x14ac:dyDescent="0.2">
      <c r="D1438" s="397">
        <f>_xlfn.XLOOKUP(C:C,Table1[for Import to Bank Register dropdown],Table1[for Pivot],0,0,1)</f>
        <v>0</v>
      </c>
      <c r="E1438" s="403"/>
      <c r="F1438" s="146">
        <f t="shared" si="44"/>
        <v>3333333</v>
      </c>
      <c r="G1438" s="375">
        <f>G1437+Bank3[[#This Row],[Money in/ (Money out)]]</f>
        <v>0</v>
      </c>
      <c r="I1438" s="376">
        <f>IF(OR(C1438="150 Directors advances", C1438="120 accounts receivable", C1438="720.2 Automobile - Insurance", C1438="720.3 Automobile - License", C1438="870.4 Rent - Insurance", C1438="870.6 Rent - Property Tax", C1438="870.7 Rent - Homeoffice", C1438="870.9 Rent - Water"),
   0,
   IF(Dashboard!$F$5="Quick",
      IF(OR(C1438="190 Automobile",C1438="200 computer hardware",C1438="210 Computer software",C1438="220 Quickbooks software",C1438="230 Office equipment",C1438="240 Office furniture"),
         E1438-(E1438/(1+Dashboard!$F$4)),
         0
      ),
      IF(C1438="750 Business promotion",
         E1438-(E1438/(1+4.793/100)),
         E1438-(E1438/(1+Dashboard!$F$4))
      )
   )
)</f>
        <v>0</v>
      </c>
      <c r="J1438" s="26">
        <f>Bank3[[#This Row],[Money in/ (Money out)]]-Bank3[[#This Row],[GST/HST]]</f>
        <v>0</v>
      </c>
      <c r="L1438" s="23">
        <f t="shared" si="45"/>
        <v>0</v>
      </c>
    </row>
    <row r="1439" spans="4:12" x14ac:dyDescent="0.2">
      <c r="D1439" s="397">
        <f>_xlfn.XLOOKUP(C:C,Table1[for Import to Bank Register dropdown],Table1[for Pivot],0,0,1)</f>
        <v>0</v>
      </c>
      <c r="E1439" s="403"/>
      <c r="F1439" s="146">
        <f t="shared" si="44"/>
        <v>3333333</v>
      </c>
      <c r="G1439" s="375">
        <f>G1438+Bank3[[#This Row],[Money in/ (Money out)]]</f>
        <v>0</v>
      </c>
      <c r="I1439" s="376">
        <f>IF(OR(C1439="150 Directors advances", C1439="120 accounts receivable", C1439="720.2 Automobile - Insurance", C1439="720.3 Automobile - License", C1439="870.4 Rent - Insurance", C1439="870.6 Rent - Property Tax", C1439="870.7 Rent - Homeoffice", C1439="870.9 Rent - Water"),
   0,
   IF(Dashboard!$F$5="Quick",
      IF(OR(C1439="190 Automobile",C1439="200 computer hardware",C1439="210 Computer software",C1439="220 Quickbooks software",C1439="230 Office equipment",C1439="240 Office furniture"),
         E1439-(E1439/(1+Dashboard!$F$4)),
         0
      ),
      IF(C1439="750 Business promotion",
         E1439-(E1439/(1+4.793/100)),
         E1439-(E1439/(1+Dashboard!$F$4))
      )
   )
)</f>
        <v>0</v>
      </c>
      <c r="J1439" s="26">
        <f>Bank3[[#This Row],[Money in/ (Money out)]]-Bank3[[#This Row],[GST/HST]]</f>
        <v>0</v>
      </c>
      <c r="L1439" s="23">
        <f t="shared" si="45"/>
        <v>0</v>
      </c>
    </row>
    <row r="1440" spans="4:12" x14ac:dyDescent="0.2">
      <c r="D1440" s="397">
        <f>_xlfn.XLOOKUP(C:C,Table1[for Import to Bank Register dropdown],Table1[for Pivot],0,0,1)</f>
        <v>0</v>
      </c>
      <c r="E1440" s="403"/>
      <c r="F1440" s="146">
        <f t="shared" si="44"/>
        <v>3333333</v>
      </c>
      <c r="G1440" s="375">
        <f>G1439+Bank3[[#This Row],[Money in/ (Money out)]]</f>
        <v>0</v>
      </c>
      <c r="I1440" s="376">
        <f>IF(OR(C1440="150 Directors advances", C1440="120 accounts receivable", C1440="720.2 Automobile - Insurance", C1440="720.3 Automobile - License", C1440="870.4 Rent - Insurance", C1440="870.6 Rent - Property Tax", C1440="870.7 Rent - Homeoffice", C1440="870.9 Rent - Water"),
   0,
   IF(Dashboard!$F$5="Quick",
      IF(OR(C1440="190 Automobile",C1440="200 computer hardware",C1440="210 Computer software",C1440="220 Quickbooks software",C1440="230 Office equipment",C1440="240 Office furniture"),
         E1440-(E1440/(1+Dashboard!$F$4)),
         0
      ),
      IF(C1440="750 Business promotion",
         E1440-(E1440/(1+4.793/100)),
         E1440-(E1440/(1+Dashboard!$F$4))
      )
   )
)</f>
        <v>0</v>
      </c>
      <c r="J1440" s="26">
        <f>Bank3[[#This Row],[Money in/ (Money out)]]-Bank3[[#This Row],[GST/HST]]</f>
        <v>0</v>
      </c>
      <c r="L1440" s="23">
        <f t="shared" si="45"/>
        <v>0</v>
      </c>
    </row>
    <row r="1441" spans="4:12" x14ac:dyDescent="0.2">
      <c r="D1441" s="397">
        <f>_xlfn.XLOOKUP(C:C,Table1[for Import to Bank Register dropdown],Table1[for Pivot],0,0,1)</f>
        <v>0</v>
      </c>
      <c r="E1441" s="403"/>
      <c r="F1441" s="146">
        <f t="shared" si="44"/>
        <v>3333333</v>
      </c>
      <c r="G1441" s="375">
        <f>G1440+Bank3[[#This Row],[Money in/ (Money out)]]</f>
        <v>0</v>
      </c>
      <c r="I1441" s="376">
        <f>IF(OR(C1441="150 Directors advances", C1441="120 accounts receivable", C1441="720.2 Automobile - Insurance", C1441="720.3 Automobile - License", C1441="870.4 Rent - Insurance", C1441="870.6 Rent - Property Tax", C1441="870.7 Rent - Homeoffice", C1441="870.9 Rent - Water"),
   0,
   IF(Dashboard!$F$5="Quick",
      IF(OR(C1441="190 Automobile",C1441="200 computer hardware",C1441="210 Computer software",C1441="220 Quickbooks software",C1441="230 Office equipment",C1441="240 Office furniture"),
         E1441-(E1441/(1+Dashboard!$F$4)),
         0
      ),
      IF(C1441="750 Business promotion",
         E1441-(E1441/(1+4.793/100)),
         E1441-(E1441/(1+Dashboard!$F$4))
      )
   )
)</f>
        <v>0</v>
      </c>
      <c r="J1441" s="26">
        <f>Bank3[[#This Row],[Money in/ (Money out)]]-Bank3[[#This Row],[GST/HST]]</f>
        <v>0</v>
      </c>
      <c r="L1441" s="23">
        <f t="shared" si="45"/>
        <v>0</v>
      </c>
    </row>
    <row r="1442" spans="4:12" x14ac:dyDescent="0.2">
      <c r="D1442" s="397">
        <f>_xlfn.XLOOKUP(C:C,Table1[for Import to Bank Register dropdown],Table1[for Pivot],0,0,1)</f>
        <v>0</v>
      </c>
      <c r="E1442" s="403"/>
      <c r="F1442" s="146">
        <f t="shared" si="44"/>
        <v>3333333</v>
      </c>
      <c r="G1442" s="375">
        <f>G1441+Bank3[[#This Row],[Money in/ (Money out)]]</f>
        <v>0</v>
      </c>
      <c r="I1442" s="376">
        <f>IF(OR(C1442="150 Directors advances", C1442="120 accounts receivable", C1442="720.2 Automobile - Insurance", C1442="720.3 Automobile - License", C1442="870.4 Rent - Insurance", C1442="870.6 Rent - Property Tax", C1442="870.7 Rent - Homeoffice", C1442="870.9 Rent - Water"),
   0,
   IF(Dashboard!$F$5="Quick",
      IF(OR(C1442="190 Automobile",C1442="200 computer hardware",C1442="210 Computer software",C1442="220 Quickbooks software",C1442="230 Office equipment",C1442="240 Office furniture"),
         E1442-(E1442/(1+Dashboard!$F$4)),
         0
      ),
      IF(C1442="750 Business promotion",
         E1442-(E1442/(1+4.793/100)),
         E1442-(E1442/(1+Dashboard!$F$4))
      )
   )
)</f>
        <v>0</v>
      </c>
      <c r="J1442" s="26">
        <f>Bank3[[#This Row],[Money in/ (Money out)]]-Bank3[[#This Row],[GST/HST]]</f>
        <v>0</v>
      </c>
      <c r="L1442" s="23">
        <f t="shared" si="45"/>
        <v>0</v>
      </c>
    </row>
    <row r="1443" spans="4:12" x14ac:dyDescent="0.2">
      <c r="D1443" s="397">
        <f>_xlfn.XLOOKUP(C:C,Table1[for Import to Bank Register dropdown],Table1[for Pivot],0,0,1)</f>
        <v>0</v>
      </c>
      <c r="E1443" s="403"/>
      <c r="F1443" s="146">
        <f t="shared" si="44"/>
        <v>3333333</v>
      </c>
      <c r="G1443" s="375">
        <f>G1442+Bank3[[#This Row],[Money in/ (Money out)]]</f>
        <v>0</v>
      </c>
      <c r="I1443" s="376">
        <f>IF(OR(C1443="150 Directors advances", C1443="120 accounts receivable", C1443="720.2 Automobile - Insurance", C1443="720.3 Automobile - License", C1443="870.4 Rent - Insurance", C1443="870.6 Rent - Property Tax", C1443="870.7 Rent - Homeoffice", C1443="870.9 Rent - Water"),
   0,
   IF(Dashboard!$F$5="Quick",
      IF(OR(C1443="190 Automobile",C1443="200 computer hardware",C1443="210 Computer software",C1443="220 Quickbooks software",C1443="230 Office equipment",C1443="240 Office furniture"),
         E1443-(E1443/(1+Dashboard!$F$4)),
         0
      ),
      IF(C1443="750 Business promotion",
         E1443-(E1443/(1+4.793/100)),
         E1443-(E1443/(1+Dashboard!$F$4))
      )
   )
)</f>
        <v>0</v>
      </c>
      <c r="J1443" s="26">
        <f>Bank3[[#This Row],[Money in/ (Money out)]]-Bank3[[#This Row],[GST/HST]]</f>
        <v>0</v>
      </c>
      <c r="L1443" s="23">
        <f t="shared" si="45"/>
        <v>0</v>
      </c>
    </row>
    <row r="1444" spans="4:12" x14ac:dyDescent="0.2">
      <c r="D1444" s="397">
        <f>_xlfn.XLOOKUP(C:C,Table1[for Import to Bank Register dropdown],Table1[for Pivot],0,0,1)</f>
        <v>0</v>
      </c>
      <c r="E1444" s="403"/>
      <c r="F1444" s="146">
        <f t="shared" si="44"/>
        <v>3333333</v>
      </c>
      <c r="G1444" s="375">
        <f>G1443+Bank3[[#This Row],[Money in/ (Money out)]]</f>
        <v>0</v>
      </c>
      <c r="I1444" s="376">
        <f>IF(OR(C1444="150 Directors advances", C1444="120 accounts receivable", C1444="720.2 Automobile - Insurance", C1444="720.3 Automobile - License", C1444="870.4 Rent - Insurance", C1444="870.6 Rent - Property Tax", C1444="870.7 Rent - Homeoffice", C1444="870.9 Rent - Water"),
   0,
   IF(Dashboard!$F$5="Quick",
      IF(OR(C1444="190 Automobile",C1444="200 computer hardware",C1444="210 Computer software",C1444="220 Quickbooks software",C1444="230 Office equipment",C1444="240 Office furniture"),
         E1444-(E1444/(1+Dashboard!$F$4)),
         0
      ),
      IF(C1444="750 Business promotion",
         E1444-(E1444/(1+4.793/100)),
         E1444-(E1444/(1+Dashboard!$F$4))
      )
   )
)</f>
        <v>0</v>
      </c>
      <c r="J1444" s="26">
        <f>Bank3[[#This Row],[Money in/ (Money out)]]-Bank3[[#This Row],[GST/HST]]</f>
        <v>0</v>
      </c>
      <c r="L1444" s="23">
        <f t="shared" si="45"/>
        <v>0</v>
      </c>
    </row>
    <row r="1445" spans="4:12" x14ac:dyDescent="0.2">
      <c r="D1445" s="397">
        <f>_xlfn.XLOOKUP(C:C,Table1[for Import to Bank Register dropdown],Table1[for Pivot],0,0,1)</f>
        <v>0</v>
      </c>
      <c r="E1445" s="403"/>
      <c r="F1445" s="146">
        <f t="shared" si="44"/>
        <v>3333333</v>
      </c>
      <c r="G1445" s="375">
        <f>G1444+Bank3[[#This Row],[Money in/ (Money out)]]</f>
        <v>0</v>
      </c>
      <c r="I1445" s="376">
        <f>IF(OR(C1445="150 Directors advances", C1445="120 accounts receivable", C1445="720.2 Automobile - Insurance", C1445="720.3 Automobile - License", C1445="870.4 Rent - Insurance", C1445="870.6 Rent - Property Tax", C1445="870.7 Rent - Homeoffice", C1445="870.9 Rent - Water"),
   0,
   IF(Dashboard!$F$5="Quick",
      IF(OR(C1445="190 Automobile",C1445="200 computer hardware",C1445="210 Computer software",C1445="220 Quickbooks software",C1445="230 Office equipment",C1445="240 Office furniture"),
         E1445-(E1445/(1+Dashboard!$F$4)),
         0
      ),
      IF(C1445="750 Business promotion",
         E1445-(E1445/(1+4.793/100)),
         E1445-(E1445/(1+Dashboard!$F$4))
      )
   )
)</f>
        <v>0</v>
      </c>
      <c r="J1445" s="26">
        <f>Bank3[[#This Row],[Money in/ (Money out)]]-Bank3[[#This Row],[GST/HST]]</f>
        <v>0</v>
      </c>
      <c r="L1445" s="23">
        <f t="shared" si="45"/>
        <v>0</v>
      </c>
    </row>
    <row r="1446" spans="4:12" x14ac:dyDescent="0.2">
      <c r="D1446" s="397">
        <f>_xlfn.XLOOKUP(C:C,Table1[for Import to Bank Register dropdown],Table1[for Pivot],0,0,1)</f>
        <v>0</v>
      </c>
      <c r="E1446" s="403"/>
      <c r="F1446" s="146">
        <f t="shared" si="44"/>
        <v>3333333</v>
      </c>
      <c r="G1446" s="375">
        <f>G1445+Bank3[[#This Row],[Money in/ (Money out)]]</f>
        <v>0</v>
      </c>
      <c r="I1446" s="376">
        <f>IF(OR(C1446="150 Directors advances", C1446="120 accounts receivable", C1446="720.2 Automobile - Insurance", C1446="720.3 Automobile - License", C1446="870.4 Rent - Insurance", C1446="870.6 Rent - Property Tax", C1446="870.7 Rent - Homeoffice", C1446="870.9 Rent - Water"),
   0,
   IF(Dashboard!$F$5="Quick",
      IF(OR(C1446="190 Automobile",C1446="200 computer hardware",C1446="210 Computer software",C1446="220 Quickbooks software",C1446="230 Office equipment",C1446="240 Office furniture"),
         E1446-(E1446/(1+Dashboard!$F$4)),
         0
      ),
      IF(C1446="750 Business promotion",
         E1446-(E1446/(1+4.793/100)),
         E1446-(E1446/(1+Dashboard!$F$4))
      )
   )
)</f>
        <v>0</v>
      </c>
      <c r="J1446" s="26">
        <f>Bank3[[#This Row],[Money in/ (Money out)]]-Bank3[[#This Row],[GST/HST]]</f>
        <v>0</v>
      </c>
      <c r="L1446" s="23">
        <f t="shared" si="45"/>
        <v>0</v>
      </c>
    </row>
    <row r="1447" spans="4:12" x14ac:dyDescent="0.2">
      <c r="D1447" s="397">
        <f>_xlfn.XLOOKUP(C:C,Table1[for Import to Bank Register dropdown],Table1[for Pivot],0,0,1)</f>
        <v>0</v>
      </c>
      <c r="E1447" s="403"/>
      <c r="F1447" s="146">
        <f t="shared" si="44"/>
        <v>3333333</v>
      </c>
      <c r="G1447" s="375">
        <f>G1446+Bank3[[#This Row],[Money in/ (Money out)]]</f>
        <v>0</v>
      </c>
      <c r="I1447" s="376">
        <f>IF(OR(C1447="150 Directors advances", C1447="120 accounts receivable", C1447="720.2 Automobile - Insurance", C1447="720.3 Automobile - License", C1447="870.4 Rent - Insurance", C1447="870.6 Rent - Property Tax", C1447="870.7 Rent - Homeoffice", C1447="870.9 Rent - Water"),
   0,
   IF(Dashboard!$F$5="Quick",
      IF(OR(C1447="190 Automobile",C1447="200 computer hardware",C1447="210 Computer software",C1447="220 Quickbooks software",C1447="230 Office equipment",C1447="240 Office furniture"),
         E1447-(E1447/(1+Dashboard!$F$4)),
         0
      ),
      IF(C1447="750 Business promotion",
         E1447-(E1447/(1+4.793/100)),
         E1447-(E1447/(1+Dashboard!$F$4))
      )
   )
)</f>
        <v>0</v>
      </c>
      <c r="J1447" s="26">
        <f>Bank3[[#This Row],[Money in/ (Money out)]]-Bank3[[#This Row],[GST/HST]]</f>
        <v>0</v>
      </c>
      <c r="L1447" s="23">
        <f t="shared" si="45"/>
        <v>0</v>
      </c>
    </row>
    <row r="1448" spans="4:12" x14ac:dyDescent="0.2">
      <c r="D1448" s="397">
        <f>_xlfn.XLOOKUP(C:C,Table1[for Import to Bank Register dropdown],Table1[for Pivot],0,0,1)</f>
        <v>0</v>
      </c>
      <c r="E1448" s="403"/>
      <c r="F1448" s="146">
        <f t="shared" si="44"/>
        <v>3333333</v>
      </c>
      <c r="G1448" s="375">
        <f>G1447+Bank3[[#This Row],[Money in/ (Money out)]]</f>
        <v>0</v>
      </c>
      <c r="I1448" s="376">
        <f>IF(OR(C1448="150 Directors advances", C1448="120 accounts receivable", C1448="720.2 Automobile - Insurance", C1448="720.3 Automobile - License", C1448="870.4 Rent - Insurance", C1448="870.6 Rent - Property Tax", C1448="870.7 Rent - Homeoffice", C1448="870.9 Rent - Water"),
   0,
   IF(Dashboard!$F$5="Quick",
      IF(OR(C1448="190 Automobile",C1448="200 computer hardware",C1448="210 Computer software",C1448="220 Quickbooks software",C1448="230 Office equipment",C1448="240 Office furniture"),
         E1448-(E1448/(1+Dashboard!$F$4)),
         0
      ),
      IF(C1448="750 Business promotion",
         E1448-(E1448/(1+4.793/100)),
         E1448-(E1448/(1+Dashboard!$F$4))
      )
   )
)</f>
        <v>0</v>
      </c>
      <c r="J1448" s="26">
        <f>Bank3[[#This Row],[Money in/ (Money out)]]-Bank3[[#This Row],[GST/HST]]</f>
        <v>0</v>
      </c>
      <c r="L1448" s="23">
        <f t="shared" si="45"/>
        <v>0</v>
      </c>
    </row>
    <row r="1449" spans="4:12" x14ac:dyDescent="0.2">
      <c r="D1449" s="397">
        <f>_xlfn.XLOOKUP(C:C,Table1[for Import to Bank Register dropdown],Table1[for Pivot],0,0,1)</f>
        <v>0</v>
      </c>
      <c r="E1449" s="403"/>
      <c r="F1449" s="146">
        <f t="shared" si="44"/>
        <v>3333333</v>
      </c>
      <c r="G1449" s="375">
        <f>G1448+Bank3[[#This Row],[Money in/ (Money out)]]</f>
        <v>0</v>
      </c>
      <c r="I1449" s="376">
        <f>IF(OR(C1449="150 Directors advances", C1449="120 accounts receivable", C1449="720.2 Automobile - Insurance", C1449="720.3 Automobile - License", C1449="870.4 Rent - Insurance", C1449="870.6 Rent - Property Tax", C1449="870.7 Rent - Homeoffice", C1449="870.9 Rent - Water"),
   0,
   IF(Dashboard!$F$5="Quick",
      IF(OR(C1449="190 Automobile",C1449="200 computer hardware",C1449="210 Computer software",C1449="220 Quickbooks software",C1449="230 Office equipment",C1449="240 Office furniture"),
         E1449-(E1449/(1+Dashboard!$F$4)),
         0
      ),
      IF(C1449="750 Business promotion",
         E1449-(E1449/(1+4.793/100)),
         E1449-(E1449/(1+Dashboard!$F$4))
      )
   )
)</f>
        <v>0</v>
      </c>
      <c r="J1449" s="26">
        <f>Bank3[[#This Row],[Money in/ (Money out)]]-Bank3[[#This Row],[GST/HST]]</f>
        <v>0</v>
      </c>
      <c r="L1449" s="23">
        <f t="shared" si="45"/>
        <v>0</v>
      </c>
    </row>
    <row r="1450" spans="4:12" x14ac:dyDescent="0.2">
      <c r="D1450" s="397">
        <f>_xlfn.XLOOKUP(C:C,Table1[for Import to Bank Register dropdown],Table1[for Pivot],0,0,1)</f>
        <v>0</v>
      </c>
      <c r="E1450" s="403"/>
      <c r="F1450" s="146">
        <f t="shared" si="44"/>
        <v>3333333</v>
      </c>
      <c r="G1450" s="375">
        <f>G1449+Bank3[[#This Row],[Money in/ (Money out)]]</f>
        <v>0</v>
      </c>
      <c r="I1450" s="376">
        <f>IF(OR(C1450="150 Directors advances", C1450="120 accounts receivable", C1450="720.2 Automobile - Insurance", C1450="720.3 Automobile - License", C1450="870.4 Rent - Insurance", C1450="870.6 Rent - Property Tax", C1450="870.7 Rent - Homeoffice", C1450="870.9 Rent - Water"),
   0,
   IF(Dashboard!$F$5="Quick",
      IF(OR(C1450="190 Automobile",C1450="200 computer hardware",C1450="210 Computer software",C1450="220 Quickbooks software",C1450="230 Office equipment",C1450="240 Office furniture"),
         E1450-(E1450/(1+Dashboard!$F$4)),
         0
      ),
      IF(C1450="750 Business promotion",
         E1450-(E1450/(1+4.793/100)),
         E1450-(E1450/(1+Dashboard!$F$4))
      )
   )
)</f>
        <v>0</v>
      </c>
      <c r="J1450" s="26">
        <f>Bank3[[#This Row],[Money in/ (Money out)]]-Bank3[[#This Row],[GST/HST]]</f>
        <v>0</v>
      </c>
      <c r="L1450" s="23">
        <f t="shared" si="45"/>
        <v>0</v>
      </c>
    </row>
    <row r="1451" spans="4:12" x14ac:dyDescent="0.2">
      <c r="D1451" s="397">
        <f>_xlfn.XLOOKUP(C:C,Table1[for Import to Bank Register dropdown],Table1[for Pivot],0,0,1)</f>
        <v>0</v>
      </c>
      <c r="E1451" s="403"/>
      <c r="F1451" s="146">
        <f t="shared" si="44"/>
        <v>3333333</v>
      </c>
      <c r="G1451" s="375">
        <f>G1450+Bank3[[#This Row],[Money in/ (Money out)]]</f>
        <v>0</v>
      </c>
      <c r="I1451" s="376">
        <f>IF(OR(C1451="150 Directors advances", C1451="120 accounts receivable", C1451="720.2 Automobile - Insurance", C1451="720.3 Automobile - License", C1451="870.4 Rent - Insurance", C1451="870.6 Rent - Property Tax", C1451="870.7 Rent - Homeoffice", C1451="870.9 Rent - Water"),
   0,
   IF(Dashboard!$F$5="Quick",
      IF(OR(C1451="190 Automobile",C1451="200 computer hardware",C1451="210 Computer software",C1451="220 Quickbooks software",C1451="230 Office equipment",C1451="240 Office furniture"),
         E1451-(E1451/(1+Dashboard!$F$4)),
         0
      ),
      IF(C1451="750 Business promotion",
         E1451-(E1451/(1+4.793/100)),
         E1451-(E1451/(1+Dashboard!$F$4))
      )
   )
)</f>
        <v>0</v>
      </c>
      <c r="J1451" s="26">
        <f>Bank3[[#This Row],[Money in/ (Money out)]]-Bank3[[#This Row],[GST/HST]]</f>
        <v>0</v>
      </c>
      <c r="L1451" s="23">
        <f t="shared" si="45"/>
        <v>0</v>
      </c>
    </row>
    <row r="1452" spans="4:12" x14ac:dyDescent="0.2">
      <c r="D1452" s="397">
        <f>_xlfn.XLOOKUP(C:C,Table1[for Import to Bank Register dropdown],Table1[for Pivot],0,0,1)</f>
        <v>0</v>
      </c>
      <c r="E1452" s="403"/>
      <c r="F1452" s="146">
        <f t="shared" si="44"/>
        <v>3333333</v>
      </c>
      <c r="G1452" s="375">
        <f>G1451+Bank3[[#This Row],[Money in/ (Money out)]]</f>
        <v>0</v>
      </c>
      <c r="I1452" s="376">
        <f>IF(OR(C1452="150 Directors advances", C1452="120 accounts receivable", C1452="720.2 Automobile - Insurance", C1452="720.3 Automobile - License", C1452="870.4 Rent - Insurance", C1452="870.6 Rent - Property Tax", C1452="870.7 Rent - Homeoffice", C1452="870.9 Rent - Water"),
   0,
   IF(Dashboard!$F$5="Quick",
      IF(OR(C1452="190 Automobile",C1452="200 computer hardware",C1452="210 Computer software",C1452="220 Quickbooks software",C1452="230 Office equipment",C1452="240 Office furniture"),
         E1452-(E1452/(1+Dashboard!$F$4)),
         0
      ),
      IF(C1452="750 Business promotion",
         E1452-(E1452/(1+4.793/100)),
         E1452-(E1452/(1+Dashboard!$F$4))
      )
   )
)</f>
        <v>0</v>
      </c>
      <c r="J1452" s="26">
        <f>Bank3[[#This Row],[Money in/ (Money out)]]-Bank3[[#This Row],[GST/HST]]</f>
        <v>0</v>
      </c>
      <c r="L1452" s="23">
        <f t="shared" si="45"/>
        <v>0</v>
      </c>
    </row>
    <row r="1453" spans="4:12" x14ac:dyDescent="0.2">
      <c r="D1453" s="397">
        <f>_xlfn.XLOOKUP(C:C,Table1[for Import to Bank Register dropdown],Table1[for Pivot],0,0,1)</f>
        <v>0</v>
      </c>
      <c r="E1453" s="403"/>
      <c r="F1453" s="146">
        <f t="shared" si="44"/>
        <v>3333333</v>
      </c>
      <c r="G1453" s="375">
        <f>G1452+Bank3[[#This Row],[Money in/ (Money out)]]</f>
        <v>0</v>
      </c>
      <c r="I1453" s="376">
        <f>IF(OR(C1453="150 Directors advances", C1453="120 accounts receivable", C1453="720.2 Automobile - Insurance", C1453="720.3 Automobile - License", C1453="870.4 Rent - Insurance", C1453="870.6 Rent - Property Tax", C1453="870.7 Rent - Homeoffice", C1453="870.9 Rent - Water"),
   0,
   IF(Dashboard!$F$5="Quick",
      IF(OR(C1453="190 Automobile",C1453="200 computer hardware",C1453="210 Computer software",C1453="220 Quickbooks software",C1453="230 Office equipment",C1453="240 Office furniture"),
         E1453-(E1453/(1+Dashboard!$F$4)),
         0
      ),
      IF(C1453="750 Business promotion",
         E1453-(E1453/(1+4.793/100)),
         E1453-(E1453/(1+Dashboard!$F$4))
      )
   )
)</f>
        <v>0</v>
      </c>
      <c r="J1453" s="26">
        <f>Bank3[[#This Row],[Money in/ (Money out)]]-Bank3[[#This Row],[GST/HST]]</f>
        <v>0</v>
      </c>
      <c r="L1453" s="23">
        <f t="shared" si="45"/>
        <v>0</v>
      </c>
    </row>
    <row r="1454" spans="4:12" x14ac:dyDescent="0.2">
      <c r="D1454" s="397">
        <f>_xlfn.XLOOKUP(C:C,Table1[for Import to Bank Register dropdown],Table1[for Pivot],0,0,1)</f>
        <v>0</v>
      </c>
      <c r="E1454" s="403"/>
      <c r="F1454" s="146">
        <f t="shared" si="44"/>
        <v>3333333</v>
      </c>
      <c r="G1454" s="375">
        <f>G1453+Bank3[[#This Row],[Money in/ (Money out)]]</f>
        <v>0</v>
      </c>
      <c r="I1454" s="376">
        <f>IF(OR(C1454="150 Directors advances", C1454="120 accounts receivable", C1454="720.2 Automobile - Insurance", C1454="720.3 Automobile - License", C1454="870.4 Rent - Insurance", C1454="870.6 Rent - Property Tax", C1454="870.7 Rent - Homeoffice", C1454="870.9 Rent - Water"),
   0,
   IF(Dashboard!$F$5="Quick",
      IF(OR(C1454="190 Automobile",C1454="200 computer hardware",C1454="210 Computer software",C1454="220 Quickbooks software",C1454="230 Office equipment",C1454="240 Office furniture"),
         E1454-(E1454/(1+Dashboard!$F$4)),
         0
      ),
      IF(C1454="750 Business promotion",
         E1454-(E1454/(1+4.793/100)),
         E1454-(E1454/(1+Dashboard!$F$4))
      )
   )
)</f>
        <v>0</v>
      </c>
      <c r="J1454" s="26">
        <f>Bank3[[#This Row],[Money in/ (Money out)]]-Bank3[[#This Row],[GST/HST]]</f>
        <v>0</v>
      </c>
      <c r="L1454" s="23">
        <f t="shared" si="45"/>
        <v>0</v>
      </c>
    </row>
    <row r="1455" spans="4:12" x14ac:dyDescent="0.2">
      <c r="D1455" s="397">
        <f>_xlfn.XLOOKUP(C:C,Table1[for Import to Bank Register dropdown],Table1[for Pivot],0,0,1)</f>
        <v>0</v>
      </c>
      <c r="E1455" s="403"/>
      <c r="F1455" s="146">
        <f t="shared" si="44"/>
        <v>3333333</v>
      </c>
      <c r="G1455" s="375">
        <f>G1454+Bank3[[#This Row],[Money in/ (Money out)]]</f>
        <v>0</v>
      </c>
      <c r="I1455" s="376">
        <f>IF(OR(C1455="150 Directors advances", C1455="120 accounts receivable", C1455="720.2 Automobile - Insurance", C1455="720.3 Automobile - License", C1455="870.4 Rent - Insurance", C1455="870.6 Rent - Property Tax", C1455="870.7 Rent - Homeoffice", C1455="870.9 Rent - Water"),
   0,
   IF(Dashboard!$F$5="Quick",
      IF(OR(C1455="190 Automobile",C1455="200 computer hardware",C1455="210 Computer software",C1455="220 Quickbooks software",C1455="230 Office equipment",C1455="240 Office furniture"),
         E1455-(E1455/(1+Dashboard!$F$4)),
         0
      ),
      IF(C1455="750 Business promotion",
         E1455-(E1455/(1+4.793/100)),
         E1455-(E1455/(1+Dashboard!$F$4))
      )
   )
)</f>
        <v>0</v>
      </c>
      <c r="J1455" s="26">
        <f>Bank3[[#This Row],[Money in/ (Money out)]]-Bank3[[#This Row],[GST/HST]]</f>
        <v>0</v>
      </c>
      <c r="L1455" s="23">
        <f t="shared" si="45"/>
        <v>0</v>
      </c>
    </row>
    <row r="1456" spans="4:12" x14ac:dyDescent="0.2">
      <c r="D1456" s="397">
        <f>_xlfn.XLOOKUP(C:C,Table1[for Import to Bank Register dropdown],Table1[for Pivot],0,0,1)</f>
        <v>0</v>
      </c>
      <c r="E1456" s="403"/>
      <c r="F1456" s="146">
        <f t="shared" si="44"/>
        <v>3333333</v>
      </c>
      <c r="G1456" s="375">
        <f>G1455+Bank3[[#This Row],[Money in/ (Money out)]]</f>
        <v>0</v>
      </c>
      <c r="I1456" s="376">
        <f>IF(OR(C1456="150 Directors advances", C1456="120 accounts receivable", C1456="720.2 Automobile - Insurance", C1456="720.3 Automobile - License", C1456="870.4 Rent - Insurance", C1456="870.6 Rent - Property Tax", C1456="870.7 Rent - Homeoffice", C1456="870.9 Rent - Water"),
   0,
   IF(Dashboard!$F$5="Quick",
      IF(OR(C1456="190 Automobile",C1456="200 computer hardware",C1456="210 Computer software",C1456="220 Quickbooks software",C1456="230 Office equipment",C1456="240 Office furniture"),
         E1456-(E1456/(1+Dashboard!$F$4)),
         0
      ),
      IF(C1456="750 Business promotion",
         E1456-(E1456/(1+4.793/100)),
         E1456-(E1456/(1+Dashboard!$F$4))
      )
   )
)</f>
        <v>0</v>
      </c>
      <c r="J1456" s="26">
        <f>Bank3[[#This Row],[Money in/ (Money out)]]-Bank3[[#This Row],[GST/HST]]</f>
        <v>0</v>
      </c>
      <c r="L1456" s="23">
        <f t="shared" si="45"/>
        <v>0</v>
      </c>
    </row>
    <row r="1457" spans="4:12" x14ac:dyDescent="0.2">
      <c r="D1457" s="397">
        <f>_xlfn.XLOOKUP(C:C,Table1[for Import to Bank Register dropdown],Table1[for Pivot],0,0,1)</f>
        <v>0</v>
      </c>
      <c r="E1457" s="403"/>
      <c r="F1457" s="146">
        <f t="shared" si="44"/>
        <v>3333333</v>
      </c>
      <c r="G1457" s="375">
        <f>G1456+Bank3[[#This Row],[Money in/ (Money out)]]</f>
        <v>0</v>
      </c>
      <c r="I1457" s="376">
        <f>IF(OR(C1457="150 Directors advances", C1457="120 accounts receivable", C1457="720.2 Automobile - Insurance", C1457="720.3 Automobile - License", C1457="870.4 Rent - Insurance", C1457="870.6 Rent - Property Tax", C1457="870.7 Rent - Homeoffice", C1457="870.9 Rent - Water"),
   0,
   IF(Dashboard!$F$5="Quick",
      IF(OR(C1457="190 Automobile",C1457="200 computer hardware",C1457="210 Computer software",C1457="220 Quickbooks software",C1457="230 Office equipment",C1457="240 Office furniture"),
         E1457-(E1457/(1+Dashboard!$F$4)),
         0
      ),
      IF(C1457="750 Business promotion",
         E1457-(E1457/(1+4.793/100)),
         E1457-(E1457/(1+Dashboard!$F$4))
      )
   )
)</f>
        <v>0</v>
      </c>
      <c r="J1457" s="26">
        <f>Bank3[[#This Row],[Money in/ (Money out)]]-Bank3[[#This Row],[GST/HST]]</f>
        <v>0</v>
      </c>
      <c r="L1457" s="23">
        <f t="shared" si="45"/>
        <v>0</v>
      </c>
    </row>
    <row r="1458" spans="4:12" x14ac:dyDescent="0.2">
      <c r="D1458" s="397">
        <f>_xlfn.XLOOKUP(C:C,Table1[for Import to Bank Register dropdown],Table1[for Pivot],0,0,1)</f>
        <v>0</v>
      </c>
      <c r="E1458" s="403"/>
      <c r="F1458" s="146">
        <f t="shared" si="44"/>
        <v>3333333</v>
      </c>
      <c r="G1458" s="375">
        <f>G1457+Bank3[[#This Row],[Money in/ (Money out)]]</f>
        <v>0</v>
      </c>
      <c r="I1458" s="376">
        <f>IF(OR(C1458="150 Directors advances", C1458="120 accounts receivable", C1458="720.2 Automobile - Insurance", C1458="720.3 Automobile - License", C1458="870.4 Rent - Insurance", C1458="870.6 Rent - Property Tax", C1458="870.7 Rent - Homeoffice", C1458="870.9 Rent - Water"),
   0,
   IF(Dashboard!$F$5="Quick",
      IF(OR(C1458="190 Automobile",C1458="200 computer hardware",C1458="210 Computer software",C1458="220 Quickbooks software",C1458="230 Office equipment",C1458="240 Office furniture"),
         E1458-(E1458/(1+Dashboard!$F$4)),
         0
      ),
      IF(C1458="750 Business promotion",
         E1458-(E1458/(1+4.793/100)),
         E1458-(E1458/(1+Dashboard!$F$4))
      )
   )
)</f>
        <v>0</v>
      </c>
      <c r="J1458" s="26">
        <f>Bank3[[#This Row],[Money in/ (Money out)]]-Bank3[[#This Row],[GST/HST]]</f>
        <v>0</v>
      </c>
      <c r="L1458" s="23">
        <f t="shared" si="45"/>
        <v>0</v>
      </c>
    </row>
    <row r="1459" spans="4:12" x14ac:dyDescent="0.2">
      <c r="D1459" s="397">
        <f>_xlfn.XLOOKUP(C:C,Table1[for Import to Bank Register dropdown],Table1[for Pivot],0,0,1)</f>
        <v>0</v>
      </c>
      <c r="E1459" s="403"/>
      <c r="F1459" s="146">
        <f t="shared" si="44"/>
        <v>3333333</v>
      </c>
      <c r="G1459" s="375">
        <f>G1458+Bank3[[#This Row],[Money in/ (Money out)]]</f>
        <v>0</v>
      </c>
      <c r="I1459" s="376">
        <f>IF(OR(C1459="150 Directors advances", C1459="120 accounts receivable", C1459="720.2 Automobile - Insurance", C1459="720.3 Automobile - License", C1459="870.4 Rent - Insurance", C1459="870.6 Rent - Property Tax", C1459="870.7 Rent - Homeoffice", C1459="870.9 Rent - Water"),
   0,
   IF(Dashboard!$F$5="Quick",
      IF(OR(C1459="190 Automobile",C1459="200 computer hardware",C1459="210 Computer software",C1459="220 Quickbooks software",C1459="230 Office equipment",C1459="240 Office furniture"),
         E1459-(E1459/(1+Dashboard!$F$4)),
         0
      ),
      IF(C1459="750 Business promotion",
         E1459-(E1459/(1+4.793/100)),
         E1459-(E1459/(1+Dashboard!$F$4))
      )
   )
)</f>
        <v>0</v>
      </c>
      <c r="J1459" s="26">
        <f>Bank3[[#This Row],[Money in/ (Money out)]]-Bank3[[#This Row],[GST/HST]]</f>
        <v>0</v>
      </c>
      <c r="L1459" s="23">
        <f t="shared" si="45"/>
        <v>0</v>
      </c>
    </row>
    <row r="1460" spans="4:12" x14ac:dyDescent="0.2">
      <c r="D1460" s="397">
        <f>_xlfn.XLOOKUP(C:C,Table1[for Import to Bank Register dropdown],Table1[for Pivot],0,0,1)</f>
        <v>0</v>
      </c>
      <c r="E1460" s="403"/>
      <c r="F1460" s="146">
        <f t="shared" si="44"/>
        <v>3333333</v>
      </c>
      <c r="G1460" s="375">
        <f>G1459+Bank3[[#This Row],[Money in/ (Money out)]]</f>
        <v>0</v>
      </c>
      <c r="I1460" s="376">
        <f>IF(OR(C1460="150 Directors advances", C1460="120 accounts receivable", C1460="720.2 Automobile - Insurance", C1460="720.3 Automobile - License", C1460="870.4 Rent - Insurance", C1460="870.6 Rent - Property Tax", C1460="870.7 Rent - Homeoffice", C1460="870.9 Rent - Water"),
   0,
   IF(Dashboard!$F$5="Quick",
      IF(OR(C1460="190 Automobile",C1460="200 computer hardware",C1460="210 Computer software",C1460="220 Quickbooks software",C1460="230 Office equipment",C1460="240 Office furniture"),
         E1460-(E1460/(1+Dashboard!$F$4)),
         0
      ),
      IF(C1460="750 Business promotion",
         E1460-(E1460/(1+4.793/100)),
         E1460-(E1460/(1+Dashboard!$F$4))
      )
   )
)</f>
        <v>0</v>
      </c>
      <c r="J1460" s="26">
        <f>Bank3[[#This Row],[Money in/ (Money out)]]-Bank3[[#This Row],[GST/HST]]</f>
        <v>0</v>
      </c>
      <c r="L1460" s="23">
        <f t="shared" si="45"/>
        <v>0</v>
      </c>
    </row>
    <row r="1461" spans="4:12" x14ac:dyDescent="0.2">
      <c r="D1461" s="397">
        <f>_xlfn.XLOOKUP(C:C,Table1[for Import to Bank Register dropdown],Table1[for Pivot],0,0,1)</f>
        <v>0</v>
      </c>
      <c r="E1461" s="403"/>
      <c r="F1461" s="146">
        <f t="shared" si="44"/>
        <v>3333333</v>
      </c>
      <c r="G1461" s="375">
        <f>G1460+Bank3[[#This Row],[Money in/ (Money out)]]</f>
        <v>0</v>
      </c>
      <c r="I1461" s="376">
        <f>IF(OR(C1461="150 Directors advances", C1461="120 accounts receivable", C1461="720.2 Automobile - Insurance", C1461="720.3 Automobile - License", C1461="870.4 Rent - Insurance", C1461="870.6 Rent - Property Tax", C1461="870.7 Rent - Homeoffice", C1461="870.9 Rent - Water"),
   0,
   IF(Dashboard!$F$5="Quick",
      IF(OR(C1461="190 Automobile",C1461="200 computer hardware",C1461="210 Computer software",C1461="220 Quickbooks software",C1461="230 Office equipment",C1461="240 Office furniture"),
         E1461-(E1461/(1+Dashboard!$F$4)),
         0
      ),
      IF(C1461="750 Business promotion",
         E1461-(E1461/(1+4.793/100)),
         E1461-(E1461/(1+Dashboard!$F$4))
      )
   )
)</f>
        <v>0</v>
      </c>
      <c r="J1461" s="26">
        <f>Bank3[[#This Row],[Money in/ (Money out)]]-Bank3[[#This Row],[GST/HST]]</f>
        <v>0</v>
      </c>
      <c r="L1461" s="23">
        <f t="shared" si="45"/>
        <v>0</v>
      </c>
    </row>
    <row r="1462" spans="4:12" x14ac:dyDescent="0.2">
      <c r="D1462" s="397">
        <f>_xlfn.XLOOKUP(C:C,Table1[for Import to Bank Register dropdown],Table1[for Pivot],0,0,1)</f>
        <v>0</v>
      </c>
      <c r="E1462" s="403"/>
      <c r="F1462" s="146">
        <f t="shared" si="44"/>
        <v>3333333</v>
      </c>
      <c r="G1462" s="375">
        <f>G1461+Bank3[[#This Row],[Money in/ (Money out)]]</f>
        <v>0</v>
      </c>
      <c r="I1462" s="376">
        <f>IF(OR(C1462="150 Directors advances", C1462="120 accounts receivable", C1462="720.2 Automobile - Insurance", C1462="720.3 Automobile - License", C1462="870.4 Rent - Insurance", C1462="870.6 Rent - Property Tax", C1462="870.7 Rent - Homeoffice", C1462="870.9 Rent - Water"),
   0,
   IF(Dashboard!$F$5="Quick",
      IF(OR(C1462="190 Automobile",C1462="200 computer hardware",C1462="210 Computer software",C1462="220 Quickbooks software",C1462="230 Office equipment",C1462="240 Office furniture"),
         E1462-(E1462/(1+Dashboard!$F$4)),
         0
      ),
      IF(C1462="750 Business promotion",
         E1462-(E1462/(1+4.793/100)),
         E1462-(E1462/(1+Dashboard!$F$4))
      )
   )
)</f>
        <v>0</v>
      </c>
      <c r="J1462" s="26">
        <f>Bank3[[#This Row],[Money in/ (Money out)]]-Bank3[[#This Row],[GST/HST]]</f>
        <v>0</v>
      </c>
      <c r="L1462" s="23">
        <f t="shared" si="45"/>
        <v>0</v>
      </c>
    </row>
    <row r="1463" spans="4:12" x14ac:dyDescent="0.2">
      <c r="D1463" s="397">
        <f>_xlfn.XLOOKUP(C:C,Table1[for Import to Bank Register dropdown],Table1[for Pivot],0,0,1)</f>
        <v>0</v>
      </c>
      <c r="E1463" s="403"/>
      <c r="F1463" s="146">
        <f t="shared" si="44"/>
        <v>3333333</v>
      </c>
      <c r="G1463" s="375">
        <f>G1462+Bank3[[#This Row],[Money in/ (Money out)]]</f>
        <v>0</v>
      </c>
      <c r="I1463" s="376">
        <f>IF(OR(C1463="150 Directors advances", C1463="120 accounts receivable", C1463="720.2 Automobile - Insurance", C1463="720.3 Automobile - License", C1463="870.4 Rent - Insurance", C1463="870.6 Rent - Property Tax", C1463="870.7 Rent - Homeoffice", C1463="870.9 Rent - Water"),
   0,
   IF(Dashboard!$F$5="Quick",
      IF(OR(C1463="190 Automobile",C1463="200 computer hardware",C1463="210 Computer software",C1463="220 Quickbooks software",C1463="230 Office equipment",C1463="240 Office furniture"),
         E1463-(E1463/(1+Dashboard!$F$4)),
         0
      ),
      IF(C1463="750 Business promotion",
         E1463-(E1463/(1+4.793/100)),
         E1463-(E1463/(1+Dashboard!$F$4))
      )
   )
)</f>
        <v>0</v>
      </c>
      <c r="J1463" s="26">
        <f>Bank3[[#This Row],[Money in/ (Money out)]]-Bank3[[#This Row],[GST/HST]]</f>
        <v>0</v>
      </c>
      <c r="L1463" s="23">
        <f t="shared" si="45"/>
        <v>0</v>
      </c>
    </row>
    <row r="1464" spans="4:12" x14ac:dyDescent="0.2">
      <c r="D1464" s="397">
        <f>_xlfn.XLOOKUP(C:C,Table1[for Import to Bank Register dropdown],Table1[for Pivot],0,0,1)</f>
        <v>0</v>
      </c>
      <c r="E1464" s="403"/>
      <c r="F1464" s="146">
        <f t="shared" si="44"/>
        <v>3333333</v>
      </c>
      <c r="G1464" s="375">
        <f>G1463+Bank3[[#This Row],[Money in/ (Money out)]]</f>
        <v>0</v>
      </c>
      <c r="I1464" s="376">
        <f>IF(OR(C1464="150 Directors advances", C1464="120 accounts receivable", C1464="720.2 Automobile - Insurance", C1464="720.3 Automobile - License", C1464="870.4 Rent - Insurance", C1464="870.6 Rent - Property Tax", C1464="870.7 Rent - Homeoffice", C1464="870.9 Rent - Water"),
   0,
   IF(Dashboard!$F$5="Quick",
      IF(OR(C1464="190 Automobile",C1464="200 computer hardware",C1464="210 Computer software",C1464="220 Quickbooks software",C1464="230 Office equipment",C1464="240 Office furniture"),
         E1464-(E1464/(1+Dashboard!$F$4)),
         0
      ),
      IF(C1464="750 Business promotion",
         E1464-(E1464/(1+4.793/100)),
         E1464-(E1464/(1+Dashboard!$F$4))
      )
   )
)</f>
        <v>0</v>
      </c>
      <c r="J1464" s="26">
        <f>Bank3[[#This Row],[Money in/ (Money out)]]-Bank3[[#This Row],[GST/HST]]</f>
        <v>0</v>
      </c>
      <c r="L1464" s="23">
        <f t="shared" si="45"/>
        <v>0</v>
      </c>
    </row>
    <row r="1465" spans="4:12" x14ac:dyDescent="0.2">
      <c r="D1465" s="397">
        <f>_xlfn.XLOOKUP(C:C,Table1[for Import to Bank Register dropdown],Table1[for Pivot],0,0,1)</f>
        <v>0</v>
      </c>
      <c r="E1465" s="403"/>
      <c r="F1465" s="146">
        <f t="shared" si="44"/>
        <v>3333333</v>
      </c>
      <c r="G1465" s="375">
        <f>G1464+Bank3[[#This Row],[Money in/ (Money out)]]</f>
        <v>0</v>
      </c>
      <c r="I1465" s="376">
        <f>IF(OR(C1465="150 Directors advances", C1465="120 accounts receivable", C1465="720.2 Automobile - Insurance", C1465="720.3 Automobile - License", C1465="870.4 Rent - Insurance", C1465="870.6 Rent - Property Tax", C1465="870.7 Rent - Homeoffice", C1465="870.9 Rent - Water"),
   0,
   IF(Dashboard!$F$5="Quick",
      IF(OR(C1465="190 Automobile",C1465="200 computer hardware",C1465="210 Computer software",C1465="220 Quickbooks software",C1465="230 Office equipment",C1465="240 Office furniture"),
         E1465-(E1465/(1+Dashboard!$F$4)),
         0
      ),
      IF(C1465="750 Business promotion",
         E1465-(E1465/(1+4.793/100)),
         E1465-(E1465/(1+Dashboard!$F$4))
      )
   )
)</f>
        <v>0</v>
      </c>
      <c r="J1465" s="26">
        <f>Bank3[[#This Row],[Money in/ (Money out)]]-Bank3[[#This Row],[GST/HST]]</f>
        <v>0</v>
      </c>
      <c r="L1465" s="23">
        <f t="shared" si="45"/>
        <v>0</v>
      </c>
    </row>
    <row r="1466" spans="4:12" x14ac:dyDescent="0.2">
      <c r="D1466" s="397">
        <f>_xlfn.XLOOKUP(C:C,Table1[for Import to Bank Register dropdown],Table1[for Pivot],0,0,1)</f>
        <v>0</v>
      </c>
      <c r="E1466" s="403"/>
      <c r="F1466" s="146">
        <f t="shared" si="44"/>
        <v>3333333</v>
      </c>
      <c r="G1466" s="375">
        <f>G1465+Bank3[[#This Row],[Money in/ (Money out)]]</f>
        <v>0</v>
      </c>
      <c r="I1466" s="376">
        <f>IF(OR(C1466="150 Directors advances", C1466="120 accounts receivable", C1466="720.2 Automobile - Insurance", C1466="720.3 Automobile - License", C1466="870.4 Rent - Insurance", C1466="870.6 Rent - Property Tax", C1466="870.7 Rent - Homeoffice", C1466="870.9 Rent - Water"),
   0,
   IF(Dashboard!$F$5="Quick",
      IF(OR(C1466="190 Automobile",C1466="200 computer hardware",C1466="210 Computer software",C1466="220 Quickbooks software",C1466="230 Office equipment",C1466="240 Office furniture"),
         E1466-(E1466/(1+Dashboard!$F$4)),
         0
      ),
      IF(C1466="750 Business promotion",
         E1466-(E1466/(1+4.793/100)),
         E1466-(E1466/(1+Dashboard!$F$4))
      )
   )
)</f>
        <v>0</v>
      </c>
      <c r="J1466" s="26">
        <f>Bank3[[#This Row],[Money in/ (Money out)]]-Bank3[[#This Row],[GST/HST]]</f>
        <v>0</v>
      </c>
      <c r="L1466" s="23">
        <f t="shared" si="45"/>
        <v>0</v>
      </c>
    </row>
    <row r="1467" spans="4:12" x14ac:dyDescent="0.2">
      <c r="D1467" s="397">
        <f>_xlfn.XLOOKUP(C:C,Table1[for Import to Bank Register dropdown],Table1[for Pivot],0,0,1)</f>
        <v>0</v>
      </c>
      <c r="E1467" s="403"/>
      <c r="F1467" s="146">
        <f t="shared" si="44"/>
        <v>3333333</v>
      </c>
      <c r="G1467" s="375">
        <f>G1466+Bank3[[#This Row],[Money in/ (Money out)]]</f>
        <v>0</v>
      </c>
      <c r="I1467" s="376">
        <f>IF(OR(C1467="150 Directors advances", C1467="120 accounts receivable", C1467="720.2 Automobile - Insurance", C1467="720.3 Automobile - License", C1467="870.4 Rent - Insurance", C1467="870.6 Rent - Property Tax", C1467="870.7 Rent - Homeoffice", C1467="870.9 Rent - Water"),
   0,
   IF(Dashboard!$F$5="Quick",
      IF(OR(C1467="190 Automobile",C1467="200 computer hardware",C1467="210 Computer software",C1467="220 Quickbooks software",C1467="230 Office equipment",C1467="240 Office furniture"),
         E1467-(E1467/(1+Dashboard!$F$4)),
         0
      ),
      IF(C1467="750 Business promotion",
         E1467-(E1467/(1+4.793/100)),
         E1467-(E1467/(1+Dashboard!$F$4))
      )
   )
)</f>
        <v>0</v>
      </c>
      <c r="J1467" s="26">
        <f>Bank3[[#This Row],[Money in/ (Money out)]]-Bank3[[#This Row],[GST/HST]]</f>
        <v>0</v>
      </c>
      <c r="L1467" s="23">
        <f t="shared" si="45"/>
        <v>0</v>
      </c>
    </row>
    <row r="1468" spans="4:12" x14ac:dyDescent="0.2">
      <c r="D1468" s="397">
        <f>_xlfn.XLOOKUP(C:C,Table1[for Import to Bank Register dropdown],Table1[for Pivot],0,0,1)</f>
        <v>0</v>
      </c>
      <c r="E1468" s="403"/>
      <c r="F1468" s="146">
        <f t="shared" si="44"/>
        <v>3333333</v>
      </c>
      <c r="G1468" s="375">
        <f>G1467+Bank3[[#This Row],[Money in/ (Money out)]]</f>
        <v>0</v>
      </c>
      <c r="I1468" s="376">
        <f>IF(OR(C1468="150 Directors advances", C1468="120 accounts receivable", C1468="720.2 Automobile - Insurance", C1468="720.3 Automobile - License", C1468="870.4 Rent - Insurance", C1468="870.6 Rent - Property Tax", C1468="870.7 Rent - Homeoffice", C1468="870.9 Rent - Water"),
   0,
   IF(Dashboard!$F$5="Quick",
      IF(OR(C1468="190 Automobile",C1468="200 computer hardware",C1468="210 Computer software",C1468="220 Quickbooks software",C1468="230 Office equipment",C1468="240 Office furniture"),
         E1468-(E1468/(1+Dashboard!$F$4)),
         0
      ),
      IF(C1468="750 Business promotion",
         E1468-(E1468/(1+4.793/100)),
         E1468-(E1468/(1+Dashboard!$F$4))
      )
   )
)</f>
        <v>0</v>
      </c>
      <c r="J1468" s="26">
        <f>Bank3[[#This Row],[Money in/ (Money out)]]-Bank3[[#This Row],[GST/HST]]</f>
        <v>0</v>
      </c>
      <c r="L1468" s="23">
        <f t="shared" si="45"/>
        <v>0</v>
      </c>
    </row>
    <row r="1469" spans="4:12" x14ac:dyDescent="0.2">
      <c r="D1469" s="397">
        <f>_xlfn.XLOOKUP(C:C,Table1[for Import to Bank Register dropdown],Table1[for Pivot],0,0,1)</f>
        <v>0</v>
      </c>
      <c r="E1469" s="403"/>
      <c r="F1469" s="146">
        <f t="shared" si="44"/>
        <v>3333333</v>
      </c>
      <c r="G1469" s="375">
        <f>G1468+Bank3[[#This Row],[Money in/ (Money out)]]</f>
        <v>0</v>
      </c>
      <c r="I1469" s="376">
        <f>IF(OR(C1469="150 Directors advances", C1469="120 accounts receivable", C1469="720.2 Automobile - Insurance", C1469="720.3 Automobile - License", C1469="870.4 Rent - Insurance", C1469="870.6 Rent - Property Tax", C1469="870.7 Rent - Homeoffice", C1469="870.9 Rent - Water"),
   0,
   IF(Dashboard!$F$5="Quick",
      IF(OR(C1469="190 Automobile",C1469="200 computer hardware",C1469="210 Computer software",C1469="220 Quickbooks software",C1469="230 Office equipment",C1469="240 Office furniture"),
         E1469-(E1469/(1+Dashboard!$F$4)),
         0
      ),
      IF(C1469="750 Business promotion",
         E1469-(E1469/(1+4.793/100)),
         E1469-(E1469/(1+Dashboard!$F$4))
      )
   )
)</f>
        <v>0</v>
      </c>
      <c r="J1469" s="26">
        <f>Bank3[[#This Row],[Money in/ (Money out)]]-Bank3[[#This Row],[GST/HST]]</f>
        <v>0</v>
      </c>
      <c r="L1469" s="23">
        <f t="shared" si="45"/>
        <v>0</v>
      </c>
    </row>
    <row r="1470" spans="4:12" x14ac:dyDescent="0.2">
      <c r="D1470" s="397">
        <f>_xlfn.XLOOKUP(C:C,Table1[for Import to Bank Register dropdown],Table1[for Pivot],0,0,1)</f>
        <v>0</v>
      </c>
      <c r="E1470" s="403"/>
      <c r="F1470" s="146">
        <f t="shared" si="44"/>
        <v>3333333</v>
      </c>
      <c r="G1470" s="375">
        <f>G1469+Bank3[[#This Row],[Money in/ (Money out)]]</f>
        <v>0</v>
      </c>
      <c r="I1470" s="376">
        <f>IF(OR(C1470="150 Directors advances", C1470="120 accounts receivable", C1470="720.2 Automobile - Insurance", C1470="720.3 Automobile - License", C1470="870.4 Rent - Insurance", C1470="870.6 Rent - Property Tax", C1470="870.7 Rent - Homeoffice", C1470="870.9 Rent - Water"),
   0,
   IF(Dashboard!$F$5="Quick",
      IF(OR(C1470="190 Automobile",C1470="200 computer hardware",C1470="210 Computer software",C1470="220 Quickbooks software",C1470="230 Office equipment",C1470="240 Office furniture"),
         E1470-(E1470/(1+Dashboard!$F$4)),
         0
      ),
      IF(C1470="750 Business promotion",
         E1470-(E1470/(1+4.793/100)),
         E1470-(E1470/(1+Dashboard!$F$4))
      )
   )
)</f>
        <v>0</v>
      </c>
      <c r="J1470" s="26">
        <f>Bank3[[#This Row],[Money in/ (Money out)]]-Bank3[[#This Row],[GST/HST]]</f>
        <v>0</v>
      </c>
      <c r="L1470" s="23">
        <f t="shared" si="45"/>
        <v>0</v>
      </c>
    </row>
    <row r="1471" spans="4:12" x14ac:dyDescent="0.2">
      <c r="D1471" s="397">
        <f>_xlfn.XLOOKUP(C:C,Table1[for Import to Bank Register dropdown],Table1[for Pivot],0,0,1)</f>
        <v>0</v>
      </c>
      <c r="E1471" s="403"/>
      <c r="F1471" s="146">
        <f t="shared" si="44"/>
        <v>3333333</v>
      </c>
      <c r="G1471" s="375">
        <f>G1470+Bank3[[#This Row],[Money in/ (Money out)]]</f>
        <v>0</v>
      </c>
      <c r="I1471" s="376">
        <f>IF(OR(C1471="150 Directors advances", C1471="120 accounts receivable", C1471="720.2 Automobile - Insurance", C1471="720.3 Automobile - License", C1471="870.4 Rent - Insurance", C1471="870.6 Rent - Property Tax", C1471="870.7 Rent - Homeoffice", C1471="870.9 Rent - Water"),
   0,
   IF(Dashboard!$F$5="Quick",
      IF(OR(C1471="190 Automobile",C1471="200 computer hardware",C1471="210 Computer software",C1471="220 Quickbooks software",C1471="230 Office equipment",C1471="240 Office furniture"),
         E1471-(E1471/(1+Dashboard!$F$4)),
         0
      ),
      IF(C1471="750 Business promotion",
         E1471-(E1471/(1+4.793/100)),
         E1471-(E1471/(1+Dashboard!$F$4))
      )
   )
)</f>
        <v>0</v>
      </c>
      <c r="J1471" s="26">
        <f>Bank3[[#This Row],[Money in/ (Money out)]]-Bank3[[#This Row],[GST/HST]]</f>
        <v>0</v>
      </c>
      <c r="L1471" s="23">
        <f t="shared" si="45"/>
        <v>0</v>
      </c>
    </row>
    <row r="1472" spans="4:12" x14ac:dyDescent="0.2">
      <c r="D1472" s="397">
        <f>_xlfn.XLOOKUP(C:C,Table1[for Import to Bank Register dropdown],Table1[for Pivot],0,0,1)</f>
        <v>0</v>
      </c>
      <c r="E1472" s="403"/>
      <c r="F1472" s="146">
        <f t="shared" si="44"/>
        <v>3333333</v>
      </c>
      <c r="G1472" s="375">
        <f>G1471+Bank3[[#This Row],[Money in/ (Money out)]]</f>
        <v>0</v>
      </c>
      <c r="I1472" s="376">
        <f>IF(OR(C1472="150 Directors advances", C1472="120 accounts receivable", C1472="720.2 Automobile - Insurance", C1472="720.3 Automobile - License", C1472="870.4 Rent - Insurance", C1472="870.6 Rent - Property Tax", C1472="870.7 Rent - Homeoffice", C1472="870.9 Rent - Water"),
   0,
   IF(Dashboard!$F$5="Quick",
      IF(OR(C1472="190 Automobile",C1472="200 computer hardware",C1472="210 Computer software",C1472="220 Quickbooks software",C1472="230 Office equipment",C1472="240 Office furniture"),
         E1472-(E1472/(1+Dashboard!$F$4)),
         0
      ),
      IF(C1472="750 Business promotion",
         E1472-(E1472/(1+4.793/100)),
         E1472-(E1472/(1+Dashboard!$F$4))
      )
   )
)</f>
        <v>0</v>
      </c>
      <c r="J1472" s="26">
        <f>Bank3[[#This Row],[Money in/ (Money out)]]-Bank3[[#This Row],[GST/HST]]</f>
        <v>0</v>
      </c>
      <c r="L1472" s="23">
        <f t="shared" si="45"/>
        <v>0</v>
      </c>
    </row>
    <row r="1473" spans="4:12" x14ac:dyDescent="0.2">
      <c r="D1473" s="397">
        <f>_xlfn.XLOOKUP(C:C,Table1[for Import to Bank Register dropdown],Table1[for Pivot],0,0,1)</f>
        <v>0</v>
      </c>
      <c r="E1473" s="403"/>
      <c r="F1473" s="146">
        <f t="shared" si="44"/>
        <v>3333333</v>
      </c>
      <c r="G1473" s="375">
        <f>G1472+Bank3[[#This Row],[Money in/ (Money out)]]</f>
        <v>0</v>
      </c>
      <c r="I1473" s="376">
        <f>IF(OR(C1473="150 Directors advances", C1473="120 accounts receivable", C1473="720.2 Automobile - Insurance", C1473="720.3 Automobile - License", C1473="870.4 Rent - Insurance", C1473="870.6 Rent - Property Tax", C1473="870.7 Rent - Homeoffice", C1473="870.9 Rent - Water"),
   0,
   IF(Dashboard!$F$5="Quick",
      IF(OR(C1473="190 Automobile",C1473="200 computer hardware",C1473="210 Computer software",C1473="220 Quickbooks software",C1473="230 Office equipment",C1473="240 Office furniture"),
         E1473-(E1473/(1+Dashboard!$F$4)),
         0
      ),
      IF(C1473="750 Business promotion",
         E1473-(E1473/(1+4.793/100)),
         E1473-(E1473/(1+Dashboard!$F$4))
      )
   )
)</f>
        <v>0</v>
      </c>
      <c r="J1473" s="26">
        <f>Bank3[[#This Row],[Money in/ (Money out)]]-Bank3[[#This Row],[GST/HST]]</f>
        <v>0</v>
      </c>
      <c r="L1473" s="23">
        <f t="shared" si="45"/>
        <v>0</v>
      </c>
    </row>
    <row r="1474" spans="4:12" x14ac:dyDescent="0.2">
      <c r="D1474" s="397">
        <f>_xlfn.XLOOKUP(C:C,Table1[for Import to Bank Register dropdown],Table1[for Pivot],0,0,1)</f>
        <v>0</v>
      </c>
      <c r="E1474" s="403"/>
      <c r="F1474" s="146">
        <f t="shared" si="44"/>
        <v>3333333</v>
      </c>
      <c r="G1474" s="375">
        <f>G1473+Bank3[[#This Row],[Money in/ (Money out)]]</f>
        <v>0</v>
      </c>
      <c r="I1474" s="376">
        <f>IF(OR(C1474="150 Directors advances", C1474="120 accounts receivable", C1474="720.2 Automobile - Insurance", C1474="720.3 Automobile - License", C1474="870.4 Rent - Insurance", C1474="870.6 Rent - Property Tax", C1474="870.7 Rent - Homeoffice", C1474="870.9 Rent - Water"),
   0,
   IF(Dashboard!$F$5="Quick",
      IF(OR(C1474="190 Automobile",C1474="200 computer hardware",C1474="210 Computer software",C1474="220 Quickbooks software",C1474="230 Office equipment",C1474="240 Office furniture"),
         E1474-(E1474/(1+Dashboard!$F$4)),
         0
      ),
      IF(C1474="750 Business promotion",
         E1474-(E1474/(1+4.793/100)),
         E1474-(E1474/(1+Dashboard!$F$4))
      )
   )
)</f>
        <v>0</v>
      </c>
      <c r="J1474" s="26">
        <f>Bank3[[#This Row],[Money in/ (Money out)]]-Bank3[[#This Row],[GST/HST]]</f>
        <v>0</v>
      </c>
      <c r="L1474" s="23">
        <f t="shared" si="45"/>
        <v>0</v>
      </c>
    </row>
    <row r="1475" spans="4:12" x14ac:dyDescent="0.2">
      <c r="D1475" s="397">
        <f>_xlfn.XLOOKUP(C:C,Table1[for Import to Bank Register dropdown],Table1[for Pivot],0,0,1)</f>
        <v>0</v>
      </c>
      <c r="E1475" s="403"/>
      <c r="F1475" s="146">
        <f t="shared" si="44"/>
        <v>3333333</v>
      </c>
      <c r="G1475" s="375">
        <f>G1474+Bank3[[#This Row],[Money in/ (Money out)]]</f>
        <v>0</v>
      </c>
      <c r="I1475" s="376">
        <f>IF(OR(C1475="150 Directors advances", C1475="120 accounts receivable", C1475="720.2 Automobile - Insurance", C1475="720.3 Automobile - License", C1475="870.4 Rent - Insurance", C1475="870.6 Rent - Property Tax", C1475="870.7 Rent - Homeoffice", C1475="870.9 Rent - Water"),
   0,
   IF(Dashboard!$F$5="Quick",
      IF(OR(C1475="190 Automobile",C1475="200 computer hardware",C1475="210 Computer software",C1475="220 Quickbooks software",C1475="230 Office equipment",C1475="240 Office furniture"),
         E1475-(E1475/(1+Dashboard!$F$4)),
         0
      ),
      IF(C1475="750 Business promotion",
         E1475-(E1475/(1+4.793/100)),
         E1475-(E1475/(1+Dashboard!$F$4))
      )
   )
)</f>
        <v>0</v>
      </c>
      <c r="J1475" s="26">
        <f>Bank3[[#This Row],[Money in/ (Money out)]]-Bank3[[#This Row],[GST/HST]]</f>
        <v>0</v>
      </c>
      <c r="L1475" s="23">
        <f t="shared" si="45"/>
        <v>0</v>
      </c>
    </row>
    <row r="1476" spans="4:12" x14ac:dyDescent="0.2">
      <c r="D1476" s="397">
        <f>_xlfn.XLOOKUP(C:C,Table1[for Import to Bank Register dropdown],Table1[for Pivot],0,0,1)</f>
        <v>0</v>
      </c>
      <c r="E1476" s="403"/>
      <c r="F1476" s="146">
        <f t="shared" si="44"/>
        <v>3333333</v>
      </c>
      <c r="G1476" s="375">
        <f>G1475+Bank3[[#This Row],[Money in/ (Money out)]]</f>
        <v>0</v>
      </c>
      <c r="I1476" s="376">
        <f>IF(OR(C1476="150 Directors advances", C1476="120 accounts receivable", C1476="720.2 Automobile - Insurance", C1476="720.3 Automobile - License", C1476="870.4 Rent - Insurance", C1476="870.6 Rent - Property Tax", C1476="870.7 Rent - Homeoffice", C1476="870.9 Rent - Water"),
   0,
   IF(Dashboard!$F$5="Quick",
      IF(OR(C1476="190 Automobile",C1476="200 computer hardware",C1476="210 Computer software",C1476="220 Quickbooks software",C1476="230 Office equipment",C1476="240 Office furniture"),
         E1476-(E1476/(1+Dashboard!$F$4)),
         0
      ),
      IF(C1476="750 Business promotion",
         E1476-(E1476/(1+4.793/100)),
         E1476-(E1476/(1+Dashboard!$F$4))
      )
   )
)</f>
        <v>0</v>
      </c>
      <c r="J1476" s="26">
        <f>Bank3[[#This Row],[Money in/ (Money out)]]-Bank3[[#This Row],[GST/HST]]</f>
        <v>0</v>
      </c>
      <c r="L1476" s="23">
        <f t="shared" si="45"/>
        <v>0</v>
      </c>
    </row>
    <row r="1477" spans="4:12" x14ac:dyDescent="0.2">
      <c r="D1477" s="397">
        <f>_xlfn.XLOOKUP(C:C,Table1[for Import to Bank Register dropdown],Table1[for Pivot],0,0,1)</f>
        <v>0</v>
      </c>
      <c r="E1477" s="403"/>
      <c r="F1477" s="146">
        <f t="shared" si="44"/>
        <v>3333333</v>
      </c>
      <c r="G1477" s="375">
        <f>G1476+Bank3[[#This Row],[Money in/ (Money out)]]</f>
        <v>0</v>
      </c>
      <c r="I1477" s="376">
        <f>IF(OR(C1477="150 Directors advances", C1477="120 accounts receivable", C1477="720.2 Automobile - Insurance", C1477="720.3 Automobile - License", C1477="870.4 Rent - Insurance", C1477="870.6 Rent - Property Tax", C1477="870.7 Rent - Homeoffice", C1477="870.9 Rent - Water"),
   0,
   IF(Dashboard!$F$5="Quick",
      IF(OR(C1477="190 Automobile",C1477="200 computer hardware",C1477="210 Computer software",C1477="220 Quickbooks software",C1477="230 Office equipment",C1477="240 Office furniture"),
         E1477-(E1477/(1+Dashboard!$F$4)),
         0
      ),
      IF(C1477="750 Business promotion",
         E1477-(E1477/(1+4.793/100)),
         E1477-(E1477/(1+Dashboard!$F$4))
      )
   )
)</f>
        <v>0</v>
      </c>
      <c r="J1477" s="26">
        <f>Bank3[[#This Row],[Money in/ (Money out)]]-Bank3[[#This Row],[GST/HST]]</f>
        <v>0</v>
      </c>
      <c r="L1477" s="23">
        <f t="shared" si="45"/>
        <v>0</v>
      </c>
    </row>
    <row r="1478" spans="4:12" x14ac:dyDescent="0.2">
      <c r="D1478" s="397">
        <f>_xlfn.XLOOKUP(C:C,Table1[for Import to Bank Register dropdown],Table1[for Pivot],0,0,1)</f>
        <v>0</v>
      </c>
      <c r="E1478" s="403"/>
      <c r="F1478" s="146">
        <f t="shared" ref="F1478:F1500" si="46">$E$2</f>
        <v>3333333</v>
      </c>
      <c r="G1478" s="375">
        <f>G1477+Bank3[[#This Row],[Money in/ (Money out)]]</f>
        <v>0</v>
      </c>
      <c r="I1478" s="376">
        <f>IF(OR(C1478="150 Directors advances", C1478="120 accounts receivable", C1478="720.2 Automobile - Insurance", C1478="720.3 Automobile - License", C1478="870.4 Rent - Insurance", C1478="870.6 Rent - Property Tax", C1478="870.7 Rent - Homeoffice", C1478="870.9 Rent - Water"),
   0,
   IF(Dashboard!$F$5="Quick",
      IF(OR(C1478="190 Automobile",C1478="200 computer hardware",C1478="210 Computer software",C1478="220 Quickbooks software",C1478="230 Office equipment",C1478="240 Office furniture"),
         E1478-(E1478/(1+Dashboard!$F$4)),
         0
      ),
      IF(C1478="750 Business promotion",
         E1478-(E1478/(1+4.793/100)),
         E1478-(E1478/(1+Dashboard!$F$4))
      )
   )
)</f>
        <v>0</v>
      </c>
      <c r="J1478" s="26">
        <f>Bank3[[#This Row],[Money in/ (Money out)]]-Bank3[[#This Row],[GST/HST]]</f>
        <v>0</v>
      </c>
      <c r="L1478" s="23">
        <f t="shared" si="45"/>
        <v>0</v>
      </c>
    </row>
    <row r="1479" spans="4:12" x14ac:dyDescent="0.2">
      <c r="D1479" s="397">
        <f>_xlfn.XLOOKUP(C:C,Table1[for Import to Bank Register dropdown],Table1[for Pivot],0,0,1)</f>
        <v>0</v>
      </c>
      <c r="E1479" s="403"/>
      <c r="F1479" s="146">
        <f t="shared" si="46"/>
        <v>3333333</v>
      </c>
      <c r="G1479" s="375">
        <f>G1478+Bank3[[#This Row],[Money in/ (Money out)]]</f>
        <v>0</v>
      </c>
      <c r="I1479" s="376">
        <f>IF(OR(C1479="150 Directors advances", C1479="120 accounts receivable", C1479="720.2 Automobile - Insurance", C1479="720.3 Automobile - License", C1479="870.4 Rent - Insurance", C1479="870.6 Rent - Property Tax", C1479="870.7 Rent - Homeoffice", C1479="870.9 Rent - Water"),
   0,
   IF(Dashboard!$F$5="Quick",
      IF(OR(C1479="190 Automobile",C1479="200 computer hardware",C1479="210 Computer software",C1479="220 Quickbooks software",C1479="230 Office equipment",C1479="240 Office furniture"),
         E1479-(E1479/(1+Dashboard!$F$4)),
         0
      ),
      IF(C1479="750 Business promotion",
         E1479-(E1479/(1+4.793/100)),
         E1479-(E1479/(1+Dashboard!$F$4))
      )
   )
)</f>
        <v>0</v>
      </c>
      <c r="J1479" s="26">
        <f>Bank3[[#This Row],[Money in/ (Money out)]]-Bank3[[#This Row],[GST/HST]]</f>
        <v>0</v>
      </c>
      <c r="L1479" s="23">
        <f t="shared" ref="L1479:L1500" si="47">$L$3</f>
        <v>0</v>
      </c>
    </row>
    <row r="1480" spans="4:12" x14ac:dyDescent="0.2">
      <c r="D1480" s="397">
        <f>_xlfn.XLOOKUP(C:C,Table1[for Import to Bank Register dropdown],Table1[for Pivot],0,0,1)</f>
        <v>0</v>
      </c>
      <c r="E1480" s="403"/>
      <c r="F1480" s="146">
        <f t="shared" si="46"/>
        <v>3333333</v>
      </c>
      <c r="G1480" s="375">
        <f>G1479+Bank3[[#This Row],[Money in/ (Money out)]]</f>
        <v>0</v>
      </c>
      <c r="I1480" s="376">
        <f>IF(OR(C1480="150 Directors advances", C1480="120 accounts receivable", C1480="720.2 Automobile - Insurance", C1480="720.3 Automobile - License", C1480="870.4 Rent - Insurance", C1480="870.6 Rent - Property Tax", C1480="870.7 Rent - Homeoffice", C1480="870.9 Rent - Water"),
   0,
   IF(Dashboard!$F$5="Quick",
      IF(OR(C1480="190 Automobile",C1480="200 computer hardware",C1480="210 Computer software",C1480="220 Quickbooks software",C1480="230 Office equipment",C1480="240 Office furniture"),
         E1480-(E1480/(1+Dashboard!$F$4)),
         0
      ),
      IF(C1480="750 Business promotion",
         E1480-(E1480/(1+4.793/100)),
         E1480-(E1480/(1+Dashboard!$F$4))
      )
   )
)</f>
        <v>0</v>
      </c>
      <c r="J1480" s="26">
        <f>Bank3[[#This Row],[Money in/ (Money out)]]-Bank3[[#This Row],[GST/HST]]</f>
        <v>0</v>
      </c>
      <c r="L1480" s="23">
        <f t="shared" si="47"/>
        <v>0</v>
      </c>
    </row>
    <row r="1481" spans="4:12" x14ac:dyDescent="0.2">
      <c r="D1481" s="397">
        <f>_xlfn.XLOOKUP(C:C,Table1[for Import to Bank Register dropdown],Table1[for Pivot],0,0,1)</f>
        <v>0</v>
      </c>
      <c r="E1481" s="403"/>
      <c r="F1481" s="146">
        <f t="shared" si="46"/>
        <v>3333333</v>
      </c>
      <c r="G1481" s="375">
        <f>G1480+Bank3[[#This Row],[Money in/ (Money out)]]</f>
        <v>0</v>
      </c>
      <c r="I1481" s="376">
        <f>IF(OR(C1481="150 Directors advances", C1481="120 accounts receivable", C1481="720.2 Automobile - Insurance", C1481="720.3 Automobile - License", C1481="870.4 Rent - Insurance", C1481="870.6 Rent - Property Tax", C1481="870.7 Rent - Homeoffice", C1481="870.9 Rent - Water"),
   0,
   IF(Dashboard!$F$5="Quick",
      IF(OR(C1481="190 Automobile",C1481="200 computer hardware",C1481="210 Computer software",C1481="220 Quickbooks software",C1481="230 Office equipment",C1481="240 Office furniture"),
         E1481-(E1481/(1+Dashboard!$F$4)),
         0
      ),
      IF(C1481="750 Business promotion",
         E1481-(E1481/(1+4.793/100)),
         E1481-(E1481/(1+Dashboard!$F$4))
      )
   )
)</f>
        <v>0</v>
      </c>
      <c r="J1481" s="26">
        <f>Bank3[[#This Row],[Money in/ (Money out)]]-Bank3[[#This Row],[GST/HST]]</f>
        <v>0</v>
      </c>
      <c r="L1481" s="23">
        <f t="shared" si="47"/>
        <v>0</v>
      </c>
    </row>
    <row r="1482" spans="4:12" x14ac:dyDescent="0.2">
      <c r="D1482" s="397">
        <f>_xlfn.XLOOKUP(C:C,Table1[for Import to Bank Register dropdown],Table1[for Pivot],0,0,1)</f>
        <v>0</v>
      </c>
      <c r="E1482" s="403"/>
      <c r="F1482" s="146">
        <f t="shared" si="46"/>
        <v>3333333</v>
      </c>
      <c r="G1482" s="375">
        <f>G1481+Bank3[[#This Row],[Money in/ (Money out)]]</f>
        <v>0</v>
      </c>
      <c r="I1482" s="376">
        <f>IF(OR(C1482="150 Directors advances", C1482="120 accounts receivable", C1482="720.2 Automobile - Insurance", C1482="720.3 Automobile - License", C1482="870.4 Rent - Insurance", C1482="870.6 Rent - Property Tax", C1482="870.7 Rent - Homeoffice", C1482="870.9 Rent - Water"),
   0,
   IF(Dashboard!$F$5="Quick",
      IF(OR(C1482="190 Automobile",C1482="200 computer hardware",C1482="210 Computer software",C1482="220 Quickbooks software",C1482="230 Office equipment",C1482="240 Office furniture"),
         E1482-(E1482/(1+Dashboard!$F$4)),
         0
      ),
      IF(C1482="750 Business promotion",
         E1482-(E1482/(1+4.793/100)),
         E1482-(E1482/(1+Dashboard!$F$4))
      )
   )
)</f>
        <v>0</v>
      </c>
      <c r="J1482" s="26">
        <f>Bank3[[#This Row],[Money in/ (Money out)]]-Bank3[[#This Row],[GST/HST]]</f>
        <v>0</v>
      </c>
      <c r="L1482" s="23">
        <f t="shared" si="47"/>
        <v>0</v>
      </c>
    </row>
    <row r="1483" spans="4:12" x14ac:dyDescent="0.2">
      <c r="D1483" s="397">
        <f>_xlfn.XLOOKUP(C:C,Table1[for Import to Bank Register dropdown],Table1[for Pivot],0,0,1)</f>
        <v>0</v>
      </c>
      <c r="E1483" s="403"/>
      <c r="F1483" s="146">
        <f t="shared" si="46"/>
        <v>3333333</v>
      </c>
      <c r="G1483" s="375">
        <f>G1482+Bank3[[#This Row],[Money in/ (Money out)]]</f>
        <v>0</v>
      </c>
      <c r="I1483" s="376">
        <f>IF(OR(C1483="150 Directors advances", C1483="120 accounts receivable", C1483="720.2 Automobile - Insurance", C1483="720.3 Automobile - License", C1483="870.4 Rent - Insurance", C1483="870.6 Rent - Property Tax", C1483="870.7 Rent - Homeoffice", C1483="870.9 Rent - Water"),
   0,
   IF(Dashboard!$F$5="Quick",
      IF(OR(C1483="190 Automobile",C1483="200 computer hardware",C1483="210 Computer software",C1483="220 Quickbooks software",C1483="230 Office equipment",C1483="240 Office furniture"),
         E1483-(E1483/(1+Dashboard!$F$4)),
         0
      ),
      IF(C1483="750 Business promotion",
         E1483-(E1483/(1+4.793/100)),
         E1483-(E1483/(1+Dashboard!$F$4))
      )
   )
)</f>
        <v>0</v>
      </c>
      <c r="J1483" s="26">
        <f>Bank3[[#This Row],[Money in/ (Money out)]]-Bank3[[#This Row],[GST/HST]]</f>
        <v>0</v>
      </c>
      <c r="L1483" s="23">
        <f t="shared" si="47"/>
        <v>0</v>
      </c>
    </row>
    <row r="1484" spans="4:12" x14ac:dyDescent="0.2">
      <c r="D1484" s="397">
        <f>_xlfn.XLOOKUP(C:C,Table1[for Import to Bank Register dropdown],Table1[for Pivot],0,0,1)</f>
        <v>0</v>
      </c>
      <c r="E1484" s="403"/>
      <c r="F1484" s="146">
        <f t="shared" si="46"/>
        <v>3333333</v>
      </c>
      <c r="G1484" s="375">
        <f>G1483+Bank3[[#This Row],[Money in/ (Money out)]]</f>
        <v>0</v>
      </c>
      <c r="I1484" s="376">
        <f>IF(OR(C1484="150 Directors advances", C1484="120 accounts receivable", C1484="720.2 Automobile - Insurance", C1484="720.3 Automobile - License", C1484="870.4 Rent - Insurance", C1484="870.6 Rent - Property Tax", C1484="870.7 Rent - Homeoffice", C1484="870.9 Rent - Water"),
   0,
   IF(Dashboard!$F$5="Quick",
      IF(OR(C1484="190 Automobile",C1484="200 computer hardware",C1484="210 Computer software",C1484="220 Quickbooks software",C1484="230 Office equipment",C1484="240 Office furniture"),
         E1484-(E1484/(1+Dashboard!$F$4)),
         0
      ),
      IF(C1484="750 Business promotion",
         E1484-(E1484/(1+4.793/100)),
         E1484-(E1484/(1+Dashboard!$F$4))
      )
   )
)</f>
        <v>0</v>
      </c>
      <c r="J1484" s="26">
        <f>Bank3[[#This Row],[Money in/ (Money out)]]-Bank3[[#This Row],[GST/HST]]</f>
        <v>0</v>
      </c>
      <c r="L1484" s="23">
        <f t="shared" si="47"/>
        <v>0</v>
      </c>
    </row>
    <row r="1485" spans="4:12" x14ac:dyDescent="0.2">
      <c r="D1485" s="397">
        <f>_xlfn.XLOOKUP(C:C,Table1[for Import to Bank Register dropdown],Table1[for Pivot],0,0,1)</f>
        <v>0</v>
      </c>
      <c r="E1485" s="403"/>
      <c r="F1485" s="146">
        <f t="shared" si="46"/>
        <v>3333333</v>
      </c>
      <c r="G1485" s="375">
        <f>G1484+Bank3[[#This Row],[Money in/ (Money out)]]</f>
        <v>0</v>
      </c>
      <c r="I1485" s="376">
        <f>IF(OR(C1485="150 Directors advances", C1485="120 accounts receivable", C1485="720.2 Automobile - Insurance", C1485="720.3 Automobile - License", C1485="870.4 Rent - Insurance", C1485="870.6 Rent - Property Tax", C1485="870.7 Rent - Homeoffice", C1485="870.9 Rent - Water"),
   0,
   IF(Dashboard!$F$5="Quick",
      IF(OR(C1485="190 Automobile",C1485="200 computer hardware",C1485="210 Computer software",C1485="220 Quickbooks software",C1485="230 Office equipment",C1485="240 Office furniture"),
         E1485-(E1485/(1+Dashboard!$F$4)),
         0
      ),
      IF(C1485="750 Business promotion",
         E1485-(E1485/(1+4.793/100)),
         E1485-(E1485/(1+Dashboard!$F$4))
      )
   )
)</f>
        <v>0</v>
      </c>
      <c r="J1485" s="26">
        <f>Bank3[[#This Row],[Money in/ (Money out)]]-Bank3[[#This Row],[GST/HST]]</f>
        <v>0</v>
      </c>
      <c r="L1485" s="23">
        <f t="shared" si="47"/>
        <v>0</v>
      </c>
    </row>
    <row r="1486" spans="4:12" x14ac:dyDescent="0.2">
      <c r="D1486" s="397">
        <f>_xlfn.XLOOKUP(C:C,Table1[for Import to Bank Register dropdown],Table1[for Pivot],0,0,1)</f>
        <v>0</v>
      </c>
      <c r="E1486" s="403"/>
      <c r="F1486" s="146">
        <f t="shared" si="46"/>
        <v>3333333</v>
      </c>
      <c r="G1486" s="375">
        <f>G1485+Bank3[[#This Row],[Money in/ (Money out)]]</f>
        <v>0</v>
      </c>
      <c r="I1486" s="376">
        <f>IF(OR(C1486="150 Directors advances", C1486="120 accounts receivable", C1486="720.2 Automobile - Insurance", C1486="720.3 Automobile - License", C1486="870.4 Rent - Insurance", C1486="870.6 Rent - Property Tax", C1486="870.7 Rent - Homeoffice", C1486="870.9 Rent - Water"),
   0,
   IF(Dashboard!$F$5="Quick",
      IF(OR(C1486="190 Automobile",C1486="200 computer hardware",C1486="210 Computer software",C1486="220 Quickbooks software",C1486="230 Office equipment",C1486="240 Office furniture"),
         E1486-(E1486/(1+Dashboard!$F$4)),
         0
      ),
      IF(C1486="750 Business promotion",
         E1486-(E1486/(1+4.793/100)),
         E1486-(E1486/(1+Dashboard!$F$4))
      )
   )
)</f>
        <v>0</v>
      </c>
      <c r="J1486" s="26">
        <f>Bank3[[#This Row],[Money in/ (Money out)]]-Bank3[[#This Row],[GST/HST]]</f>
        <v>0</v>
      </c>
      <c r="L1486" s="23">
        <f t="shared" si="47"/>
        <v>0</v>
      </c>
    </row>
    <row r="1487" spans="4:12" x14ac:dyDescent="0.2">
      <c r="D1487" s="397">
        <f>_xlfn.XLOOKUP(C:C,Table1[for Import to Bank Register dropdown],Table1[for Pivot],0,0,1)</f>
        <v>0</v>
      </c>
      <c r="E1487" s="403"/>
      <c r="F1487" s="146">
        <f t="shared" si="46"/>
        <v>3333333</v>
      </c>
      <c r="G1487" s="375">
        <f>G1486+Bank3[[#This Row],[Money in/ (Money out)]]</f>
        <v>0</v>
      </c>
      <c r="I1487" s="376">
        <f>IF(OR(C1487="150 Directors advances", C1487="120 accounts receivable", C1487="720.2 Automobile - Insurance", C1487="720.3 Automobile - License", C1487="870.4 Rent - Insurance", C1487="870.6 Rent - Property Tax", C1487="870.7 Rent - Homeoffice", C1487="870.9 Rent - Water"),
   0,
   IF(Dashboard!$F$5="Quick",
      IF(OR(C1487="190 Automobile",C1487="200 computer hardware",C1487="210 Computer software",C1487="220 Quickbooks software",C1487="230 Office equipment",C1487="240 Office furniture"),
         E1487-(E1487/(1+Dashboard!$F$4)),
         0
      ),
      IF(C1487="750 Business promotion",
         E1487-(E1487/(1+4.793/100)),
         E1487-(E1487/(1+Dashboard!$F$4))
      )
   )
)</f>
        <v>0</v>
      </c>
      <c r="J1487" s="26">
        <f>Bank3[[#This Row],[Money in/ (Money out)]]-Bank3[[#This Row],[GST/HST]]</f>
        <v>0</v>
      </c>
      <c r="L1487" s="23">
        <f t="shared" si="47"/>
        <v>0</v>
      </c>
    </row>
    <row r="1488" spans="4:12" x14ac:dyDescent="0.2">
      <c r="D1488" s="397">
        <f>_xlfn.XLOOKUP(C:C,Table1[for Import to Bank Register dropdown],Table1[for Pivot],0,0,1)</f>
        <v>0</v>
      </c>
      <c r="E1488" s="403"/>
      <c r="F1488" s="146">
        <f t="shared" si="46"/>
        <v>3333333</v>
      </c>
      <c r="G1488" s="375">
        <f>G1487+Bank3[[#This Row],[Money in/ (Money out)]]</f>
        <v>0</v>
      </c>
      <c r="I1488" s="376">
        <f>IF(OR(C1488="150 Directors advances", C1488="120 accounts receivable", C1488="720.2 Automobile - Insurance", C1488="720.3 Automobile - License", C1488="870.4 Rent - Insurance", C1488="870.6 Rent - Property Tax", C1488="870.7 Rent - Homeoffice", C1488="870.9 Rent - Water"),
   0,
   IF(Dashboard!$F$5="Quick",
      IF(OR(C1488="190 Automobile",C1488="200 computer hardware",C1488="210 Computer software",C1488="220 Quickbooks software",C1488="230 Office equipment",C1488="240 Office furniture"),
         E1488-(E1488/(1+Dashboard!$F$4)),
         0
      ),
      IF(C1488="750 Business promotion",
         E1488-(E1488/(1+4.793/100)),
         E1488-(E1488/(1+Dashboard!$F$4))
      )
   )
)</f>
        <v>0</v>
      </c>
      <c r="J1488" s="26">
        <f>Bank3[[#This Row],[Money in/ (Money out)]]-Bank3[[#This Row],[GST/HST]]</f>
        <v>0</v>
      </c>
      <c r="L1488" s="23">
        <f t="shared" si="47"/>
        <v>0</v>
      </c>
    </row>
    <row r="1489" spans="4:12" x14ac:dyDescent="0.2">
      <c r="D1489" s="397">
        <f>_xlfn.XLOOKUP(C:C,Table1[for Import to Bank Register dropdown],Table1[for Pivot],0,0,1)</f>
        <v>0</v>
      </c>
      <c r="E1489" s="403"/>
      <c r="F1489" s="146">
        <f t="shared" si="46"/>
        <v>3333333</v>
      </c>
      <c r="G1489" s="375">
        <f>G1488+Bank3[[#This Row],[Money in/ (Money out)]]</f>
        <v>0</v>
      </c>
      <c r="I1489" s="376">
        <f>IF(OR(C1489="150 Directors advances", C1489="120 accounts receivable", C1489="720.2 Automobile - Insurance", C1489="720.3 Automobile - License", C1489="870.4 Rent - Insurance", C1489="870.6 Rent - Property Tax", C1489="870.7 Rent - Homeoffice", C1489="870.9 Rent - Water"),
   0,
   IF(Dashboard!$F$5="Quick",
      IF(OR(C1489="190 Automobile",C1489="200 computer hardware",C1489="210 Computer software",C1489="220 Quickbooks software",C1489="230 Office equipment",C1489="240 Office furniture"),
         E1489-(E1489/(1+Dashboard!$F$4)),
         0
      ),
      IF(C1489="750 Business promotion",
         E1489-(E1489/(1+4.793/100)),
         E1489-(E1489/(1+Dashboard!$F$4))
      )
   )
)</f>
        <v>0</v>
      </c>
      <c r="J1489" s="26">
        <f>Bank3[[#This Row],[Money in/ (Money out)]]-Bank3[[#This Row],[GST/HST]]</f>
        <v>0</v>
      </c>
      <c r="L1489" s="23">
        <f t="shared" si="47"/>
        <v>0</v>
      </c>
    </row>
    <row r="1490" spans="4:12" x14ac:dyDescent="0.2">
      <c r="D1490" s="397">
        <f>_xlfn.XLOOKUP(C:C,Table1[for Import to Bank Register dropdown],Table1[for Pivot],0,0,1)</f>
        <v>0</v>
      </c>
      <c r="E1490" s="403"/>
      <c r="F1490" s="146">
        <f t="shared" si="46"/>
        <v>3333333</v>
      </c>
      <c r="G1490" s="375">
        <f>G1489+Bank3[[#This Row],[Money in/ (Money out)]]</f>
        <v>0</v>
      </c>
      <c r="I1490" s="376">
        <f>IF(OR(C1490="150 Directors advances", C1490="120 accounts receivable", C1490="720.2 Automobile - Insurance", C1490="720.3 Automobile - License", C1490="870.4 Rent - Insurance", C1490="870.6 Rent - Property Tax", C1490="870.7 Rent - Homeoffice", C1490="870.9 Rent - Water"),
   0,
   IF(Dashboard!$F$5="Quick",
      IF(OR(C1490="190 Automobile",C1490="200 computer hardware",C1490="210 Computer software",C1490="220 Quickbooks software",C1490="230 Office equipment",C1490="240 Office furniture"),
         E1490-(E1490/(1+Dashboard!$F$4)),
         0
      ),
      IF(C1490="750 Business promotion",
         E1490-(E1490/(1+4.793/100)),
         E1490-(E1490/(1+Dashboard!$F$4))
      )
   )
)</f>
        <v>0</v>
      </c>
      <c r="J1490" s="26">
        <f>Bank3[[#This Row],[Money in/ (Money out)]]-Bank3[[#This Row],[GST/HST]]</f>
        <v>0</v>
      </c>
      <c r="L1490" s="23">
        <f t="shared" si="47"/>
        <v>0</v>
      </c>
    </row>
    <row r="1491" spans="4:12" x14ac:dyDescent="0.2">
      <c r="D1491" s="397">
        <f>_xlfn.XLOOKUP(C:C,Table1[for Import to Bank Register dropdown],Table1[for Pivot],0,0,1)</f>
        <v>0</v>
      </c>
      <c r="E1491" s="403"/>
      <c r="F1491" s="146">
        <f t="shared" si="46"/>
        <v>3333333</v>
      </c>
      <c r="G1491" s="375">
        <f>G1490+Bank3[[#This Row],[Money in/ (Money out)]]</f>
        <v>0</v>
      </c>
      <c r="I1491" s="376">
        <f>IF(OR(C1491="150 Directors advances", C1491="120 accounts receivable", C1491="720.2 Automobile - Insurance", C1491="720.3 Automobile - License", C1491="870.4 Rent - Insurance", C1491="870.6 Rent - Property Tax", C1491="870.7 Rent - Homeoffice", C1491="870.9 Rent - Water"),
   0,
   IF(Dashboard!$F$5="Quick",
      IF(OR(C1491="190 Automobile",C1491="200 computer hardware",C1491="210 Computer software",C1491="220 Quickbooks software",C1491="230 Office equipment",C1491="240 Office furniture"),
         E1491-(E1491/(1+Dashboard!$F$4)),
         0
      ),
      IF(C1491="750 Business promotion",
         E1491-(E1491/(1+4.793/100)),
         E1491-(E1491/(1+Dashboard!$F$4))
      )
   )
)</f>
        <v>0</v>
      </c>
      <c r="J1491" s="26">
        <f>Bank3[[#This Row],[Money in/ (Money out)]]-Bank3[[#This Row],[GST/HST]]</f>
        <v>0</v>
      </c>
      <c r="L1491" s="23">
        <f t="shared" si="47"/>
        <v>0</v>
      </c>
    </row>
    <row r="1492" spans="4:12" x14ac:dyDescent="0.2">
      <c r="D1492" s="397">
        <f>_xlfn.XLOOKUP(C:C,Table1[for Import to Bank Register dropdown],Table1[for Pivot],0,0,1)</f>
        <v>0</v>
      </c>
      <c r="E1492" s="403"/>
      <c r="F1492" s="146">
        <f t="shared" si="46"/>
        <v>3333333</v>
      </c>
      <c r="G1492" s="375">
        <f>G1491+Bank3[[#This Row],[Money in/ (Money out)]]</f>
        <v>0</v>
      </c>
      <c r="I1492" s="376">
        <f>IF(OR(C1492="150 Directors advances", C1492="120 accounts receivable", C1492="720.2 Automobile - Insurance", C1492="720.3 Automobile - License", C1492="870.4 Rent - Insurance", C1492="870.6 Rent - Property Tax", C1492="870.7 Rent - Homeoffice", C1492="870.9 Rent - Water"),
   0,
   IF(Dashboard!$F$5="Quick",
      IF(OR(C1492="190 Automobile",C1492="200 computer hardware",C1492="210 Computer software",C1492="220 Quickbooks software",C1492="230 Office equipment",C1492="240 Office furniture"),
         E1492-(E1492/(1+Dashboard!$F$4)),
         0
      ),
      IF(C1492="750 Business promotion",
         E1492-(E1492/(1+4.793/100)),
         E1492-(E1492/(1+Dashboard!$F$4))
      )
   )
)</f>
        <v>0</v>
      </c>
      <c r="J1492" s="26">
        <f>Bank3[[#This Row],[Money in/ (Money out)]]-Bank3[[#This Row],[GST/HST]]</f>
        <v>0</v>
      </c>
      <c r="L1492" s="23">
        <f t="shared" si="47"/>
        <v>0</v>
      </c>
    </row>
    <row r="1493" spans="4:12" x14ac:dyDescent="0.2">
      <c r="D1493" s="397">
        <f>_xlfn.XLOOKUP(C:C,Table1[for Import to Bank Register dropdown],Table1[for Pivot],0,0,1)</f>
        <v>0</v>
      </c>
      <c r="E1493" s="403"/>
      <c r="F1493" s="146">
        <f t="shared" si="46"/>
        <v>3333333</v>
      </c>
      <c r="G1493" s="375">
        <f>G1492+Bank3[[#This Row],[Money in/ (Money out)]]</f>
        <v>0</v>
      </c>
      <c r="I1493" s="376">
        <f>IF(OR(C1493="150 Directors advances", C1493="120 accounts receivable", C1493="720.2 Automobile - Insurance", C1493="720.3 Automobile - License", C1493="870.4 Rent - Insurance", C1493="870.6 Rent - Property Tax", C1493="870.7 Rent - Homeoffice", C1493="870.9 Rent - Water"),
   0,
   IF(Dashboard!$F$5="Quick",
      IF(OR(C1493="190 Automobile",C1493="200 computer hardware",C1493="210 Computer software",C1493="220 Quickbooks software",C1493="230 Office equipment",C1493="240 Office furniture"),
         E1493-(E1493/(1+Dashboard!$F$4)),
         0
      ),
      IF(C1493="750 Business promotion",
         E1493-(E1493/(1+4.793/100)),
         E1493-(E1493/(1+Dashboard!$F$4))
      )
   )
)</f>
        <v>0</v>
      </c>
      <c r="J1493" s="26">
        <f>Bank3[[#This Row],[Money in/ (Money out)]]-Bank3[[#This Row],[GST/HST]]</f>
        <v>0</v>
      </c>
      <c r="L1493" s="23">
        <f t="shared" si="47"/>
        <v>0</v>
      </c>
    </row>
    <row r="1494" spans="4:12" x14ac:dyDescent="0.2">
      <c r="D1494" s="397">
        <f>_xlfn.XLOOKUP(C:C,Table1[for Import to Bank Register dropdown],Table1[for Pivot],0,0,1)</f>
        <v>0</v>
      </c>
      <c r="E1494" s="403"/>
      <c r="F1494" s="146">
        <f t="shared" si="46"/>
        <v>3333333</v>
      </c>
      <c r="G1494" s="375">
        <f>G1493+Bank3[[#This Row],[Money in/ (Money out)]]</f>
        <v>0</v>
      </c>
      <c r="I1494" s="376">
        <f>IF(OR(C1494="150 Directors advances", C1494="120 accounts receivable", C1494="720.2 Automobile - Insurance", C1494="720.3 Automobile - License", C1494="870.4 Rent - Insurance", C1494="870.6 Rent - Property Tax", C1494="870.7 Rent - Homeoffice", C1494="870.9 Rent - Water"),
   0,
   IF(Dashboard!$F$5="Quick",
      IF(OR(C1494="190 Automobile",C1494="200 computer hardware",C1494="210 Computer software",C1494="220 Quickbooks software",C1494="230 Office equipment",C1494="240 Office furniture"),
         E1494-(E1494/(1+Dashboard!$F$4)),
         0
      ),
      IF(C1494="750 Business promotion",
         E1494-(E1494/(1+4.793/100)),
         E1494-(E1494/(1+Dashboard!$F$4))
      )
   )
)</f>
        <v>0</v>
      </c>
      <c r="J1494" s="26">
        <f>Bank3[[#This Row],[Money in/ (Money out)]]-Bank3[[#This Row],[GST/HST]]</f>
        <v>0</v>
      </c>
      <c r="L1494" s="23">
        <f t="shared" si="47"/>
        <v>0</v>
      </c>
    </row>
    <row r="1495" spans="4:12" x14ac:dyDescent="0.2">
      <c r="D1495" s="397">
        <f>_xlfn.XLOOKUP(C:C,Table1[for Import to Bank Register dropdown],Table1[for Pivot],0,0,1)</f>
        <v>0</v>
      </c>
      <c r="E1495" s="403"/>
      <c r="F1495" s="146">
        <f t="shared" si="46"/>
        <v>3333333</v>
      </c>
      <c r="G1495" s="375">
        <f>G1494+Bank3[[#This Row],[Money in/ (Money out)]]</f>
        <v>0</v>
      </c>
      <c r="I1495" s="376">
        <f>IF(OR(C1495="150 Directors advances", C1495="120 accounts receivable", C1495="720.2 Automobile - Insurance", C1495="720.3 Automobile - License", C1495="870.4 Rent - Insurance", C1495="870.6 Rent - Property Tax", C1495="870.7 Rent - Homeoffice", C1495="870.9 Rent - Water"),
   0,
   IF(Dashboard!$F$5="Quick",
      IF(OR(C1495="190 Automobile",C1495="200 computer hardware",C1495="210 Computer software",C1495="220 Quickbooks software",C1495="230 Office equipment",C1495="240 Office furniture"),
         E1495-(E1495/(1+Dashboard!$F$4)),
         0
      ),
      IF(C1495="750 Business promotion",
         E1495-(E1495/(1+4.793/100)),
         E1495-(E1495/(1+Dashboard!$F$4))
      )
   )
)</f>
        <v>0</v>
      </c>
      <c r="J1495" s="26">
        <f>Bank3[[#This Row],[Money in/ (Money out)]]-Bank3[[#This Row],[GST/HST]]</f>
        <v>0</v>
      </c>
      <c r="L1495" s="23">
        <f t="shared" si="47"/>
        <v>0</v>
      </c>
    </row>
    <row r="1496" spans="4:12" x14ac:dyDescent="0.2">
      <c r="D1496" s="397">
        <f>_xlfn.XLOOKUP(C:C,Table1[for Import to Bank Register dropdown],Table1[for Pivot],0,0,1)</f>
        <v>0</v>
      </c>
      <c r="E1496" s="403"/>
      <c r="F1496" s="146">
        <f t="shared" si="46"/>
        <v>3333333</v>
      </c>
      <c r="G1496" s="375">
        <f>G1495+Bank3[[#This Row],[Money in/ (Money out)]]</f>
        <v>0</v>
      </c>
      <c r="I1496" s="376">
        <f>IF(OR(C1496="150 Directors advances", C1496="120 accounts receivable", C1496="720.2 Automobile - Insurance", C1496="720.3 Automobile - License", C1496="870.4 Rent - Insurance", C1496="870.6 Rent - Property Tax", C1496="870.7 Rent - Homeoffice", C1496="870.9 Rent - Water"),
   0,
   IF(Dashboard!$F$5="Quick",
      IF(OR(C1496="190 Automobile",C1496="200 computer hardware",C1496="210 Computer software",C1496="220 Quickbooks software",C1496="230 Office equipment",C1496="240 Office furniture"),
         E1496-(E1496/(1+Dashboard!$F$4)),
         0
      ),
      IF(C1496="750 Business promotion",
         E1496-(E1496/(1+4.793/100)),
         E1496-(E1496/(1+Dashboard!$F$4))
      )
   )
)</f>
        <v>0</v>
      </c>
      <c r="J1496" s="26">
        <f>Bank3[[#This Row],[Money in/ (Money out)]]-Bank3[[#This Row],[GST/HST]]</f>
        <v>0</v>
      </c>
      <c r="L1496" s="23">
        <f t="shared" si="47"/>
        <v>0</v>
      </c>
    </row>
    <row r="1497" spans="4:12" x14ac:dyDescent="0.2">
      <c r="D1497" s="397">
        <f>_xlfn.XLOOKUP(C:C,Table1[for Import to Bank Register dropdown],Table1[for Pivot],0,0,1)</f>
        <v>0</v>
      </c>
      <c r="E1497" s="403"/>
      <c r="F1497" s="146">
        <f t="shared" si="46"/>
        <v>3333333</v>
      </c>
      <c r="G1497" s="375">
        <f>G1496+Bank3[[#This Row],[Money in/ (Money out)]]</f>
        <v>0</v>
      </c>
      <c r="I1497" s="376">
        <f>IF(OR(C1497="150 Directors advances", C1497="120 accounts receivable", C1497="720.2 Automobile - Insurance", C1497="720.3 Automobile - License", C1497="870.4 Rent - Insurance", C1497="870.6 Rent - Property Tax", C1497="870.7 Rent - Homeoffice", C1497="870.9 Rent - Water"),
   0,
   IF(Dashboard!$F$5="Quick",
      IF(OR(C1497="190 Automobile",C1497="200 computer hardware",C1497="210 Computer software",C1497="220 Quickbooks software",C1497="230 Office equipment",C1497="240 Office furniture"),
         E1497-(E1497/(1+Dashboard!$F$4)),
         0
      ),
      IF(C1497="750 Business promotion",
         E1497-(E1497/(1+4.793/100)),
         E1497-(E1497/(1+Dashboard!$F$4))
      )
   )
)</f>
        <v>0</v>
      </c>
      <c r="J1497" s="26">
        <f>Bank3[[#This Row],[Money in/ (Money out)]]-Bank3[[#This Row],[GST/HST]]</f>
        <v>0</v>
      </c>
      <c r="L1497" s="23">
        <f t="shared" si="47"/>
        <v>0</v>
      </c>
    </row>
    <row r="1498" spans="4:12" x14ac:dyDescent="0.2">
      <c r="D1498" s="397">
        <f>_xlfn.XLOOKUP(C:C,Table1[for Import to Bank Register dropdown],Table1[for Pivot],0,0,1)</f>
        <v>0</v>
      </c>
      <c r="E1498" s="403"/>
      <c r="F1498" s="146">
        <f t="shared" si="46"/>
        <v>3333333</v>
      </c>
      <c r="G1498" s="375">
        <f>G1497+Bank3[[#This Row],[Money in/ (Money out)]]</f>
        <v>0</v>
      </c>
      <c r="I1498" s="376">
        <f>IF(OR(C1498="150 Directors advances", C1498="120 accounts receivable", C1498="720.2 Automobile - Insurance", C1498="720.3 Automobile - License", C1498="870.4 Rent - Insurance", C1498="870.6 Rent - Property Tax", C1498="870.7 Rent - Homeoffice", C1498="870.9 Rent - Water"),
   0,
   IF(Dashboard!$F$5="Quick",
      IF(OR(C1498="190 Automobile",C1498="200 computer hardware",C1498="210 Computer software",C1498="220 Quickbooks software",C1498="230 Office equipment",C1498="240 Office furniture"),
         E1498-(E1498/(1+Dashboard!$F$4)),
         0
      ),
      IF(C1498="750 Business promotion",
         E1498-(E1498/(1+4.793/100)),
         E1498-(E1498/(1+Dashboard!$F$4))
      )
   )
)</f>
        <v>0</v>
      </c>
      <c r="J1498" s="26">
        <f>Bank3[[#This Row],[Money in/ (Money out)]]-Bank3[[#This Row],[GST/HST]]</f>
        <v>0</v>
      </c>
      <c r="L1498" s="23">
        <f t="shared" si="47"/>
        <v>0</v>
      </c>
    </row>
    <row r="1499" spans="4:12" x14ac:dyDescent="0.2">
      <c r="D1499" s="397">
        <f>_xlfn.XLOOKUP(C:C,Table1[for Import to Bank Register dropdown],Table1[for Pivot],0,0,1)</f>
        <v>0</v>
      </c>
      <c r="E1499" s="403"/>
      <c r="F1499" s="146">
        <f t="shared" si="46"/>
        <v>3333333</v>
      </c>
      <c r="G1499" s="375">
        <f>G1498+Bank3[[#This Row],[Money in/ (Money out)]]</f>
        <v>0</v>
      </c>
      <c r="I1499" s="376">
        <f>IF(OR(C1499="150 Directors advances", C1499="120 accounts receivable", C1499="720.2 Automobile - Insurance", C1499="720.3 Automobile - License", C1499="870.4 Rent - Insurance", C1499="870.6 Rent - Property Tax", C1499="870.7 Rent - Homeoffice", C1499="870.9 Rent - Water"),
   0,
   IF(Dashboard!$F$5="Quick",
      IF(OR(C1499="190 Automobile",C1499="200 computer hardware",C1499="210 Computer software",C1499="220 Quickbooks software",C1499="230 Office equipment",C1499="240 Office furniture"),
         E1499-(E1499/(1+Dashboard!$F$4)),
         0
      ),
      IF(C1499="750 Business promotion",
         E1499-(E1499/(1+4.793/100)),
         E1499-(E1499/(1+Dashboard!$F$4))
      )
   )
)</f>
        <v>0</v>
      </c>
      <c r="J1499" s="26">
        <f>Bank3[[#This Row],[Money in/ (Money out)]]-Bank3[[#This Row],[GST/HST]]</f>
        <v>0</v>
      </c>
      <c r="L1499" s="23">
        <f t="shared" si="47"/>
        <v>0</v>
      </c>
    </row>
    <row r="1500" spans="4:12" x14ac:dyDescent="0.2">
      <c r="D1500" s="397">
        <f>_xlfn.XLOOKUP(C:C,Table1[for Import to Bank Register dropdown],Table1[for Pivot],0,0,1)</f>
        <v>0</v>
      </c>
      <c r="E1500" s="403"/>
      <c r="F1500" s="146">
        <f t="shared" si="46"/>
        <v>3333333</v>
      </c>
      <c r="G1500" s="375">
        <f>G1499+Bank3[[#This Row],[Money in/ (Money out)]]</f>
        <v>0</v>
      </c>
      <c r="I1500" s="376">
        <f>IF(OR(C1500="150 Directors advances", C1500="120 accounts receivable", C1500="720.2 Automobile - Insurance", C1500="720.3 Automobile - License", C1500="870.4 Rent - Insurance", C1500="870.6 Rent - Property Tax", C1500="870.7 Rent - Homeoffice", C1500="870.9 Rent - Water"),
   0,
   IF(Dashboard!$F$5="Quick",
      IF(OR(C1500="190 Automobile",C1500="200 computer hardware",C1500="210 Computer software",C1500="220 Quickbooks software",C1500="230 Office equipment",C1500="240 Office furniture"),
         E1500-(E1500/(1+Dashboard!$F$4)),
         0
      ),
      IF(C1500="750 Business promotion",
         E1500-(E1500/(1+4.793/100)),
         E1500-(E1500/(1+Dashboard!$F$4))
      )
   )
)</f>
        <v>0</v>
      </c>
      <c r="J1500" s="26">
        <f>Bank3[[#This Row],[Money in/ (Money out)]]-Bank3[[#This Row],[GST/HST]]</f>
        <v>0</v>
      </c>
      <c r="L1500" s="23">
        <f t="shared" si="47"/>
        <v>0</v>
      </c>
    </row>
  </sheetData>
  <sheetProtection algorithmName="SHA-512" hashValue="MRXy0udAzF5tock31fKTDywqM71/UgIl9gkIODNIpxGI8LnzHqcBQUiqYGrg+hSPCm/xWtUp27TcMu1R5RBGxg==" saltValue="DxX00ERYoDOiYFA4lMjz2g==" spinCount="100000" sheet="1" formatCells="0" formatColumns="0" formatRows="0" sort="0" autoFilter="0" pivotTables="0"/>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3">
        <x14:dataValidation type="date" allowBlank="1" showInputMessage="1" showErrorMessage="1" errorTitle="Invalid date" error="Please enter a date between your Fiscal year entered on Dashboard" xr:uid="{D82B3038-6AE3-444B-9887-38905B777ECD}">
          <x14:formula1>
            <xm:f>Dashboard!$B$4</xm:f>
          </x14:formula1>
          <x14:formula2>
            <xm:f>Dashboard!$B$5</xm:f>
          </x14:formula2>
          <xm:sqref>A7 A24:A1500</xm:sqref>
        </x14:dataValidation>
        <x14:dataValidation type="date" allowBlank="1" showInputMessage="1" showErrorMessage="1" errorTitle="Invalid date" error="Please enter a date between your Fiscal year entered on the Dashboard Sheet" xr:uid="{0BEBACA1-182F-4681-AF01-C9E5671765D8}">
          <x14:formula1>
            <xm:f>Dashboard!$B$4</xm:f>
          </x14:formula1>
          <x14:formula2>
            <xm:f>Dashboard!$B$5</xm:f>
          </x14:formula2>
          <xm:sqref>A8:A23</xm:sqref>
        </x14:dataValidation>
        <x14:dataValidation type="list" errorStyle="warning" allowBlank="1" showInputMessage="1" showErrorMessage="1" errorTitle="Enter from list" error="Please select an option from Drop-down menu. If desired account not found, please enter new account in &quot;Chart of Accounts&quot;" xr:uid="{424A629D-5AC7-4AEA-A42D-9160FE106AF8}">
          <x14:formula1>
            <xm:f>'Chart of Accounts'!$D$3:$D$121</xm:f>
          </x14:formula1>
          <xm:sqref>C7:C1500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183C28-3CC5-4A41-A674-04D18D7F6106}">
  <sheetPr codeName="Sheet7">
    <tabColor rgb="FF92D050"/>
  </sheetPr>
  <dimension ref="A1:L1500"/>
  <sheetViews>
    <sheetView zoomScaleNormal="100" workbookViewId="0">
      <pane ySplit="5" topLeftCell="A6" activePane="bottomLeft" state="frozen"/>
      <selection activeCell="E32" sqref="E32"/>
      <selection pane="bottomLeft" activeCell="B15" sqref="B15"/>
    </sheetView>
  </sheetViews>
  <sheetFormatPr baseColWidth="10" defaultColWidth="8.83203125" defaultRowHeight="15" x14ac:dyDescent="0.2"/>
  <cols>
    <col min="1" max="1" width="12.83203125" style="398" customWidth="1"/>
    <col min="2" max="2" width="24.83203125" style="398" customWidth="1"/>
    <col min="3" max="3" width="28.83203125" style="398" customWidth="1"/>
    <col min="4" max="4" width="19.83203125" style="397" hidden="1" customWidth="1"/>
    <col min="5" max="5" width="20.83203125" style="398" customWidth="1"/>
    <col min="6" max="6" width="20.83203125" hidden="1" customWidth="1"/>
    <col min="7" max="7" width="14.83203125" style="374" customWidth="1"/>
    <col min="8" max="8" width="16" style="398" customWidth="1"/>
    <col min="9" max="9" width="11.83203125" style="373" customWidth="1"/>
    <col min="10" max="10" width="11.83203125" hidden="1" customWidth="1"/>
    <col min="11" max="11" width="30.83203125" style="398" customWidth="1"/>
    <col min="12" max="12" width="33" style="23" hidden="1" customWidth="1"/>
    <col min="13" max="16384" width="8.83203125" style="23"/>
  </cols>
  <sheetData>
    <row r="1" spans="1:12" x14ac:dyDescent="0.2">
      <c r="A1" s="1" t="s">
        <v>19</v>
      </c>
      <c r="B1" s="401" t="str">
        <f>Dashboard!B3</f>
        <v>(Enter Company name)</v>
      </c>
      <c r="C1" s="388" t="s">
        <v>20</v>
      </c>
      <c r="D1" s="389"/>
      <c r="E1" s="382" t="str">
        <f>Dashboard!A18</f>
        <v>Credit Card 1</v>
      </c>
      <c r="G1" s="388" t="s">
        <v>21</v>
      </c>
      <c r="H1" s="383">
        <f>SUMIF(E7:E1048576,"&gt;0")</f>
        <v>0</v>
      </c>
      <c r="I1" s="379"/>
      <c r="J1" s="394"/>
      <c r="K1" s="23"/>
      <c r="L1" s="197" t="s">
        <v>306</v>
      </c>
    </row>
    <row r="2" spans="1:12" x14ac:dyDescent="0.2">
      <c r="A2" s="1" t="s">
        <v>22</v>
      </c>
      <c r="B2" s="402">
        <f>Dashboard!B5</f>
        <v>46234</v>
      </c>
      <c r="C2" s="390" t="s">
        <v>23</v>
      </c>
      <c r="D2"/>
      <c r="E2" s="384">
        <f>Dashboard!B18</f>
        <v>44444444</v>
      </c>
      <c r="G2" s="390" t="s">
        <v>24</v>
      </c>
      <c r="H2" s="385">
        <f>SUMIF(E7:E1048576,"&lt;0")</f>
        <v>0</v>
      </c>
      <c r="I2" s="379"/>
      <c r="J2" s="394"/>
      <c r="K2" s="23"/>
      <c r="L2" s="197" t="s">
        <v>307</v>
      </c>
    </row>
    <row r="3" spans="1:12" ht="16" thickBot="1" x14ac:dyDescent="0.25">
      <c r="A3" s="23"/>
      <c r="B3" s="405"/>
      <c r="C3" s="391" t="s">
        <v>25</v>
      </c>
      <c r="D3" s="392"/>
      <c r="E3" s="386">
        <f>Dashboard!E18</f>
        <v>0</v>
      </c>
      <c r="G3" s="391" t="s">
        <v>26</v>
      </c>
      <c r="H3" s="387">
        <f>E3+H1+H2</f>
        <v>0</v>
      </c>
      <c r="I3" s="380"/>
      <c r="J3" s="19"/>
      <c r="K3" s="23"/>
      <c r="L3" s="23">
        <f>Dashboard!C18</f>
        <v>0</v>
      </c>
    </row>
    <row r="4" spans="1:12" x14ac:dyDescent="0.2">
      <c r="A4" s="23" t="s">
        <v>336</v>
      </c>
      <c r="B4" s="23"/>
      <c r="C4" s="23"/>
      <c r="D4"/>
      <c r="E4" s="23"/>
      <c r="G4"/>
      <c r="H4" s="23"/>
      <c r="I4" s="381">
        <f>SUBTOTAL(9,Bank4[GST/HST])</f>
        <v>0</v>
      </c>
      <c r="K4" s="23"/>
    </row>
    <row r="5" spans="1:12" x14ac:dyDescent="0.2">
      <c r="A5" s="405" t="s">
        <v>12</v>
      </c>
      <c r="B5" s="405" t="s">
        <v>13</v>
      </c>
      <c r="C5" s="405" t="s">
        <v>27</v>
      </c>
      <c r="D5" s="1" t="s">
        <v>3</v>
      </c>
      <c r="E5" s="405" t="s">
        <v>15</v>
      </c>
      <c r="F5" s="1" t="s">
        <v>16</v>
      </c>
      <c r="G5" s="1" t="s">
        <v>17</v>
      </c>
      <c r="H5" s="405" t="s">
        <v>18</v>
      </c>
      <c r="I5" s="405" t="s">
        <v>254</v>
      </c>
      <c r="J5" s="1" t="s">
        <v>257</v>
      </c>
      <c r="K5" s="405" t="s">
        <v>28</v>
      </c>
      <c r="L5" s="405" t="s">
        <v>305</v>
      </c>
    </row>
    <row r="6" spans="1:12" x14ac:dyDescent="0.2">
      <c r="A6" s="373"/>
      <c r="B6" s="373" t="s">
        <v>6</v>
      </c>
      <c r="C6" s="373"/>
      <c r="D6" s="374"/>
      <c r="E6" s="373"/>
      <c r="F6" s="374"/>
      <c r="G6" s="375">
        <f>E3</f>
        <v>0</v>
      </c>
      <c r="H6" s="373"/>
      <c r="I6" s="376">
        <f>IF(OR(C6="150 Directors advances", C6="120 accounts receivable", C6="720.2 Automobile - Insurance", C6="720.3 Automobile - License", C6="870.4 Rent - Insurance", C6="870.6 Rent - Property Tax", C6="870.7 Rent - Homeoffice", C6="870.9 Rent - Water"),
   0,
   IF(Dashboard!$F$5="Quick",
      IF(OR(C6="190 Automobile",C6="200 computer hardware",C6="210 Computer software",C6="220 Quickbooks software",C6="230 Office equipment",C6="240 Office furniture"),
         E6-(E6/(1+Dashboard!$F$4)),
         0
      ),
      IF(C6="750 Business promotion",
         E6-(E6/(1+4.793/100)),
         E6-(E6/(1+Dashboard!$F$4))
      )
   )
)</f>
        <v>0</v>
      </c>
      <c r="J6" s="393">
        <f>Bank4[[#This Row],[Money in/ (Money out)]]-Bank4[[#This Row],[GST/HST]]</f>
        <v>0</v>
      </c>
      <c r="K6" s="373"/>
      <c r="L6" s="23">
        <f>$L$3</f>
        <v>0</v>
      </c>
    </row>
    <row r="7" spans="1:12" hidden="1" x14ac:dyDescent="0.2">
      <c r="A7" s="399"/>
      <c r="B7" s="398" t="s">
        <v>273</v>
      </c>
      <c r="C7" s="398" t="s">
        <v>266</v>
      </c>
      <c r="D7" s="397" t="str">
        <f>_xlfn.XLOOKUP(C:C,Table1[for Import to Bank Register dropdown],Table1[for Pivot],0,0,1)</f>
        <v>999 Uncategorized expenses</v>
      </c>
      <c r="E7" s="403">
        <v>0</v>
      </c>
      <c r="F7" s="146">
        <f>$E$2</f>
        <v>44444444</v>
      </c>
      <c r="G7" s="375">
        <f>G6+E7</f>
        <v>0</v>
      </c>
      <c r="I7" s="376">
        <f>IF(OR(C7="150 Directors advances", C7="120 accounts receivable", C7="720.2 Automobile - Insurance", C7="720.3 Automobile - License", C7="870.4 Rent - Insurance", C7="870.6 Rent - Property Tax", C7="870.7 Rent - Homeoffice", C7="870.9 Rent - Water"),
   0,
   IF(Dashboard!$F$5="Quick",
      IF(OR(C7="190 Automobile",C7="200 computer hardware",C7="210 Computer software",C7="220 Quickbooks software",C7="230 Office equipment",C7="240 Office furniture"),
         E7-(E7/(1+Dashboard!$F$4)),
         0
      ),
      IF(C7="750 Business promotion",
         E7-(E7/(1+4.793/100)),
         E7-(E7/(1+Dashboard!$F$4))
      )
   )
)</f>
        <v>0</v>
      </c>
      <c r="J7" s="26">
        <f>Bank4[[#This Row],[Money in/ (Money out)]]-Bank4[[#This Row],[GST/HST]]</f>
        <v>0</v>
      </c>
      <c r="L7" s="23">
        <f t="shared" ref="L7:L70" si="0">$L$3</f>
        <v>0</v>
      </c>
    </row>
    <row r="8" spans="1:12" x14ac:dyDescent="0.2">
      <c r="A8" s="399"/>
      <c r="D8" s="397">
        <f>_xlfn.XLOOKUP(C:C,Table1[for Import to Bank Register dropdown],Table1[for Pivot],0,0,1)</f>
        <v>0</v>
      </c>
      <c r="E8" s="400"/>
      <c r="F8" s="146">
        <f t="shared" ref="F8:F71" si="1">$E$2</f>
        <v>44444444</v>
      </c>
      <c r="G8" s="375">
        <f t="shared" ref="G8:G71" si="2">G7+E8</f>
        <v>0</v>
      </c>
      <c r="I8" s="377">
        <f>IF(OR(C8="150 Directors advances", C8="120 accounts receivable", C8="720.2 Automobile - Insurance", C8="720.3 Automobile - License", C8="870.4 Rent - Insurance", C8="870.6 Rent - Property Tax", C8="870.7 Rent - Homeoffice", C8="870.9 Rent - Water"),
   0,
   IF(Dashboard!$F$5="Quick",
      IF(OR(C8="190 Automobile",C8="200 computer hardware",C8="210 Computer software",C8="220 Quickbooks software",C8="230 Office equipment",C8="240 Office furniture"),
         E8-(E8/(1+Dashboard!$F$4)),
         0
      ),
      IF(C8="750 Business promotion",
         E8-(E8/(1+4.793/100)),
         E8-(E8/(1+Dashboard!$F$4))
      )
   )
)</f>
        <v>0</v>
      </c>
      <c r="J8" s="26">
        <f>Bank4[[#This Row],[Money in/ (Money out)]]-Bank4[[#This Row],[GST/HST]]</f>
        <v>0</v>
      </c>
      <c r="L8" s="23">
        <f t="shared" si="0"/>
        <v>0</v>
      </c>
    </row>
    <row r="9" spans="1:12" x14ac:dyDescent="0.2">
      <c r="A9" s="399"/>
      <c r="D9" s="397">
        <f>_xlfn.XLOOKUP(C:C,Table1[for Import to Bank Register dropdown],Table1[for Pivot],0,0,1)</f>
        <v>0</v>
      </c>
      <c r="E9" s="400"/>
      <c r="F9" s="146">
        <f t="shared" si="1"/>
        <v>44444444</v>
      </c>
      <c r="G9" s="375">
        <f t="shared" si="2"/>
        <v>0</v>
      </c>
      <c r="I9" s="376">
        <f>IF(OR(C9="150 Directors advances", C9="120 accounts receivable", C9="720.2 Automobile - Insurance", C9="720.3 Automobile - License", C9="870.4 Rent - Insurance", C9="870.6 Rent - Property Tax", C9="870.7 Rent - Homeoffice", C9="870.9 Rent - Water"),
   0,
   IF(Dashboard!$F$5="Quick",
      IF(OR(C9="190 Automobile",C9="200 computer hardware",C9="210 Computer software",C9="220 Quickbooks software",C9="230 Office equipment",C9="240 Office furniture"),
         E9-(E9/(1+Dashboard!$F$4)),
         0
      ),
      IF(C9="750 Business promotion",
         E9-(E9/(1+4.793/100)),
         E9-(E9/(1+Dashboard!$F$4))
      )
   )
)</f>
        <v>0</v>
      </c>
      <c r="J9" s="26">
        <f>Bank4[[#This Row],[Money in/ (Money out)]]-Bank4[[#This Row],[GST/HST]]</f>
        <v>0</v>
      </c>
      <c r="L9" s="23">
        <f t="shared" si="0"/>
        <v>0</v>
      </c>
    </row>
    <row r="10" spans="1:12" x14ac:dyDescent="0.2">
      <c r="A10" s="399"/>
      <c r="D10" s="397">
        <f>_xlfn.XLOOKUP(C:C,Table1[for Import to Bank Register dropdown],Table1[for Pivot],0,0,1)</f>
        <v>0</v>
      </c>
      <c r="E10" s="400"/>
      <c r="F10" s="146">
        <f t="shared" si="1"/>
        <v>44444444</v>
      </c>
      <c r="G10" s="375">
        <f t="shared" si="2"/>
        <v>0</v>
      </c>
      <c r="I10" s="376">
        <f>IF(OR(C10="150 Directors advances", C10="120 accounts receivable", C10="720.2 Automobile - Insurance", C10="720.3 Automobile - License", C10="870.4 Rent - Insurance", C10="870.6 Rent - Property Tax", C10="870.7 Rent - Homeoffice", C10="870.9 Rent - Water"),
   0,
   IF(Dashboard!$F$5="Quick",
      IF(OR(C10="190 Automobile",C10="200 computer hardware",C10="210 Computer software",C10="220 Quickbooks software",C10="230 Office equipment",C10="240 Office furniture"),
         E10-(E10/(1+Dashboard!$F$4)),
         0
      ),
      IF(C10="750 Business promotion",
         E10-(E10/(1+4.793/100)),
         E10-(E10/(1+Dashboard!$F$4))
      )
   )
)</f>
        <v>0</v>
      </c>
      <c r="J10" s="26">
        <f>Bank4[[#This Row],[Money in/ (Money out)]]-Bank4[[#This Row],[GST/HST]]</f>
        <v>0</v>
      </c>
      <c r="L10" s="23">
        <f t="shared" si="0"/>
        <v>0</v>
      </c>
    </row>
    <row r="11" spans="1:12" x14ac:dyDescent="0.2">
      <c r="A11" s="399"/>
      <c r="D11" s="397">
        <f>_xlfn.XLOOKUP(C:C,Table1[for Import to Bank Register dropdown],Table1[for Pivot],0,0,1)</f>
        <v>0</v>
      </c>
      <c r="E11" s="400"/>
      <c r="F11" s="146">
        <f t="shared" si="1"/>
        <v>44444444</v>
      </c>
      <c r="G11" s="375">
        <f t="shared" si="2"/>
        <v>0</v>
      </c>
      <c r="I11" s="376">
        <f>IF(OR(C11="150 Directors advances", C11="120 accounts receivable", C11="720.2 Automobile - Insurance", C11="720.3 Automobile - License", C11="870.4 Rent - Insurance", C11="870.6 Rent - Property Tax", C11="870.7 Rent - Homeoffice", C11="870.9 Rent - Water"),
   0,
   IF(Dashboard!$F$5="Quick",
      IF(OR(C11="190 Automobile",C11="200 computer hardware",C11="210 Computer software",C11="220 Quickbooks software",C11="230 Office equipment",C11="240 Office furniture"),
         E11-(E11/(1+Dashboard!$F$4)),
         0
      ),
      IF(C11="750 Business promotion",
         E11-(E11/(1+4.793/100)),
         E11-(E11/(1+Dashboard!$F$4))
      )
   )
)</f>
        <v>0</v>
      </c>
      <c r="J11" s="26">
        <f>Bank4[[#This Row],[Money in/ (Money out)]]-Bank4[[#This Row],[GST/HST]]</f>
        <v>0</v>
      </c>
      <c r="L11" s="23">
        <f t="shared" si="0"/>
        <v>0</v>
      </c>
    </row>
    <row r="12" spans="1:12" x14ac:dyDescent="0.2">
      <c r="A12" s="399"/>
      <c r="D12" s="397">
        <f>_xlfn.XLOOKUP(C:C,Table1[for Import to Bank Register dropdown],Table1[for Pivot],0,0,1)</f>
        <v>0</v>
      </c>
      <c r="E12" s="400"/>
      <c r="F12" s="146">
        <f t="shared" si="1"/>
        <v>44444444</v>
      </c>
      <c r="G12" s="375">
        <f t="shared" si="2"/>
        <v>0</v>
      </c>
      <c r="I12" s="376">
        <f>IF(OR(C12="150 Directors advances", C12="120 accounts receivable", C12="720.2 Automobile - Insurance", C12="720.3 Automobile - License", C12="870.4 Rent - Insurance", C12="870.6 Rent - Property Tax", C12="870.7 Rent - Homeoffice", C12="870.9 Rent - Water"),
   0,
   IF(Dashboard!$F$5="Quick",
      IF(OR(C12="190 Automobile",C12="200 computer hardware",C12="210 Computer software",C12="220 Quickbooks software",C12="230 Office equipment",C12="240 Office furniture"),
         E12-(E12/(1+Dashboard!$F$4)),
         0
      ),
      IF(C12="750 Business promotion",
         E12-(E12/(1+4.793/100)),
         E12-(E12/(1+Dashboard!$F$4))
      )
   )
)</f>
        <v>0</v>
      </c>
      <c r="J12" s="26">
        <f>Bank4[[#This Row],[Money in/ (Money out)]]-Bank4[[#This Row],[GST/HST]]</f>
        <v>0</v>
      </c>
      <c r="L12" s="23">
        <f t="shared" si="0"/>
        <v>0</v>
      </c>
    </row>
    <row r="13" spans="1:12" x14ac:dyDescent="0.2">
      <c r="A13" s="399"/>
      <c r="D13" s="397">
        <f>_xlfn.XLOOKUP(C:C,Table1[for Import to Bank Register dropdown],Table1[for Pivot],0,0,1)</f>
        <v>0</v>
      </c>
      <c r="E13" s="400"/>
      <c r="F13" s="146">
        <f t="shared" si="1"/>
        <v>44444444</v>
      </c>
      <c r="G13" s="375">
        <f t="shared" si="2"/>
        <v>0</v>
      </c>
      <c r="I13" s="376">
        <f>IF(OR(C13="150 Directors advances", C13="120 accounts receivable", C13="720.2 Automobile - Insurance", C13="720.3 Automobile - License", C13="870.4 Rent - Insurance", C13="870.6 Rent - Property Tax", C13="870.7 Rent - Homeoffice", C13="870.9 Rent - Water"),
   0,
   IF(Dashboard!$F$5="Quick",
      IF(OR(C13="190 Automobile",C13="200 computer hardware",C13="210 Computer software",C13="220 Quickbooks software",C13="230 Office equipment",C13="240 Office furniture"),
         E13-(E13/(1+Dashboard!$F$4)),
         0
      ),
      IF(C13="750 Business promotion",
         E13-(E13/(1+4.793/100)),
         E13-(E13/(1+Dashboard!$F$4))
      )
   )
)</f>
        <v>0</v>
      </c>
      <c r="J13" s="26">
        <f>Bank4[[#This Row],[Money in/ (Money out)]]-Bank4[[#This Row],[GST/HST]]</f>
        <v>0</v>
      </c>
      <c r="L13" s="23">
        <f t="shared" si="0"/>
        <v>0</v>
      </c>
    </row>
    <row r="14" spans="1:12" x14ac:dyDescent="0.2">
      <c r="A14" s="399"/>
      <c r="D14" s="397">
        <f>_xlfn.XLOOKUP(C:C,Table1[for Import to Bank Register dropdown],Table1[for Pivot],0,0,1)</f>
        <v>0</v>
      </c>
      <c r="E14" s="400"/>
      <c r="F14" s="146">
        <f t="shared" si="1"/>
        <v>44444444</v>
      </c>
      <c r="G14" s="375">
        <f t="shared" si="2"/>
        <v>0</v>
      </c>
      <c r="I14" s="376">
        <f>IF(OR(C14="150 Directors advances", C14="120 accounts receivable", C14="720.2 Automobile - Insurance", C14="720.3 Automobile - License", C14="870.4 Rent - Insurance", C14="870.6 Rent - Property Tax", C14="870.7 Rent - Homeoffice", C14="870.9 Rent - Water"),
   0,
   IF(Dashboard!$F$5="Quick",
      IF(OR(C14="190 Automobile",C14="200 computer hardware",C14="210 Computer software",C14="220 Quickbooks software",C14="230 Office equipment",C14="240 Office furniture"),
         E14-(E14/(1+Dashboard!$F$4)),
         0
      ),
      IF(C14="750 Business promotion",
         E14-(E14/(1+4.793/100)),
         E14-(E14/(1+Dashboard!$F$4))
      )
   )
)</f>
        <v>0</v>
      </c>
      <c r="J14" s="26">
        <f>Bank4[[#This Row],[Money in/ (Money out)]]-Bank4[[#This Row],[GST/HST]]</f>
        <v>0</v>
      </c>
      <c r="L14" s="23">
        <f t="shared" si="0"/>
        <v>0</v>
      </c>
    </row>
    <row r="15" spans="1:12" x14ac:dyDescent="0.2">
      <c r="A15" s="399"/>
      <c r="D15" s="397">
        <f>_xlfn.XLOOKUP(C:C,Table1[for Import to Bank Register dropdown],Table1[for Pivot],0,0,1)</f>
        <v>0</v>
      </c>
      <c r="E15" s="400"/>
      <c r="F15" s="146">
        <f t="shared" si="1"/>
        <v>44444444</v>
      </c>
      <c r="G15" s="375">
        <f t="shared" si="2"/>
        <v>0</v>
      </c>
      <c r="I15" s="376">
        <f>IF(OR(C15="150 Directors advances", C15="120 accounts receivable", C15="720.2 Automobile - Insurance", C15="720.3 Automobile - License", C15="870.4 Rent - Insurance", C15="870.6 Rent - Property Tax", C15="870.7 Rent - Homeoffice", C15="870.9 Rent - Water"),
   0,
   IF(Dashboard!$F$5="Quick",
      IF(OR(C15="190 Automobile",C15="200 computer hardware",C15="210 Computer software",C15="220 Quickbooks software",C15="230 Office equipment",C15="240 Office furniture"),
         E15-(E15/(1+Dashboard!$F$4)),
         0
      ),
      IF(C15="750 Business promotion",
         E15-(E15/(1+4.793/100)),
         E15-(E15/(1+Dashboard!$F$4))
      )
   )
)</f>
        <v>0</v>
      </c>
      <c r="J15" s="26">
        <f>Bank4[[#This Row],[Money in/ (Money out)]]-Bank4[[#This Row],[GST/HST]]</f>
        <v>0</v>
      </c>
      <c r="L15" s="23">
        <f t="shared" si="0"/>
        <v>0</v>
      </c>
    </row>
    <row r="16" spans="1:12" x14ac:dyDescent="0.2">
      <c r="A16" s="399"/>
      <c r="D16" s="397">
        <f>_xlfn.XLOOKUP(C:C,Table1[for Import to Bank Register dropdown],Table1[for Pivot],0,0,1)</f>
        <v>0</v>
      </c>
      <c r="E16" s="400"/>
      <c r="F16" s="146">
        <f t="shared" si="1"/>
        <v>44444444</v>
      </c>
      <c r="G16" s="375">
        <f t="shared" si="2"/>
        <v>0</v>
      </c>
      <c r="I16" s="376">
        <f>IF(OR(C16="150 Directors advances", C16="120 accounts receivable", C16="720.2 Automobile - Insurance", C16="720.3 Automobile - License", C16="870.4 Rent - Insurance", C16="870.6 Rent - Property Tax", C16="870.7 Rent - Homeoffice", C16="870.9 Rent - Water"),
   0,
   IF(Dashboard!$F$5="Quick",
      IF(OR(C16="190 Automobile",C16="200 computer hardware",C16="210 Computer software",C16="220 Quickbooks software",C16="230 Office equipment",C16="240 Office furniture"),
         E16-(E16/(1+Dashboard!$F$4)),
         0
      ),
      IF(C16="750 Business promotion",
         E16-(E16/(1+4.793/100)),
         E16-(E16/(1+Dashboard!$F$4))
      )
   )
)</f>
        <v>0</v>
      </c>
      <c r="J16" s="26">
        <f>Bank4[[#This Row],[Money in/ (Money out)]]-Bank4[[#This Row],[GST/HST]]</f>
        <v>0</v>
      </c>
      <c r="L16" s="23">
        <f t="shared" si="0"/>
        <v>0</v>
      </c>
    </row>
    <row r="17" spans="1:12" x14ac:dyDescent="0.2">
      <c r="A17" s="399"/>
      <c r="D17" s="397">
        <f>_xlfn.XLOOKUP(C:C,Table1[for Import to Bank Register dropdown],Table1[for Pivot],0,0,1)</f>
        <v>0</v>
      </c>
      <c r="E17" s="400"/>
      <c r="F17" s="146">
        <f t="shared" si="1"/>
        <v>44444444</v>
      </c>
      <c r="G17" s="375">
        <f t="shared" si="2"/>
        <v>0</v>
      </c>
      <c r="I17" s="376">
        <f>IF(OR(C17="150 Directors advances", C17="120 accounts receivable", C17="720.2 Automobile - Insurance", C17="720.3 Automobile - License", C17="870.4 Rent - Insurance", C17="870.6 Rent - Property Tax", C17="870.7 Rent - Homeoffice", C17="870.9 Rent - Water"),
   0,
   IF(Dashboard!$F$5="Quick",
      IF(OR(C17="190 Automobile",C17="200 computer hardware",C17="210 Computer software",C17="220 Quickbooks software",C17="230 Office equipment",C17="240 Office furniture"),
         E17-(E17/(1+Dashboard!$F$4)),
         0
      ),
      IF(C17="750 Business promotion",
         E17-(E17/(1+4.793/100)),
         E17-(E17/(1+Dashboard!$F$4))
      )
   )
)</f>
        <v>0</v>
      </c>
      <c r="J17" s="26">
        <f>Bank4[[#This Row],[Money in/ (Money out)]]-Bank4[[#This Row],[GST/HST]]</f>
        <v>0</v>
      </c>
      <c r="L17" s="23">
        <f t="shared" si="0"/>
        <v>0</v>
      </c>
    </row>
    <row r="18" spans="1:12" x14ac:dyDescent="0.2">
      <c r="A18" s="399"/>
      <c r="D18" s="397">
        <f>_xlfn.XLOOKUP(C:C,Table1[for Import to Bank Register dropdown],Table1[for Pivot],0,0,1)</f>
        <v>0</v>
      </c>
      <c r="E18" s="400"/>
      <c r="F18" s="146">
        <f t="shared" si="1"/>
        <v>44444444</v>
      </c>
      <c r="G18" s="375">
        <f t="shared" si="2"/>
        <v>0</v>
      </c>
      <c r="I18" s="376">
        <f>IF(OR(C18="150 Directors advances", C18="120 accounts receivable", C18="720.2 Automobile - Insurance", C18="720.3 Automobile - License", C18="870.4 Rent - Insurance", C18="870.6 Rent - Property Tax", C18="870.7 Rent - Homeoffice", C18="870.9 Rent - Water"),
   0,
   IF(Dashboard!$F$5="Quick",
      IF(OR(C18="190 Automobile",C18="200 computer hardware",C18="210 Computer software",C18="220 Quickbooks software",C18="230 Office equipment",C18="240 Office furniture"),
         E18-(E18/(1+Dashboard!$F$4)),
         0
      ),
      IF(C18="750 Business promotion",
         E18-(E18/(1+4.793/100)),
         E18-(E18/(1+Dashboard!$F$4))
      )
   )
)</f>
        <v>0</v>
      </c>
      <c r="J18" s="26">
        <f>Bank4[[#This Row],[Money in/ (Money out)]]-Bank4[[#This Row],[GST/HST]]</f>
        <v>0</v>
      </c>
      <c r="L18" s="23">
        <f t="shared" si="0"/>
        <v>0</v>
      </c>
    </row>
    <row r="19" spans="1:12" x14ac:dyDescent="0.2">
      <c r="A19" s="399"/>
      <c r="D19" s="397">
        <f>_xlfn.XLOOKUP(C:C,Table1[for Import to Bank Register dropdown],Table1[for Pivot],0,0,1)</f>
        <v>0</v>
      </c>
      <c r="E19" s="400"/>
      <c r="F19" s="146">
        <f t="shared" si="1"/>
        <v>44444444</v>
      </c>
      <c r="G19" s="375">
        <f t="shared" si="2"/>
        <v>0</v>
      </c>
      <c r="I19" s="378">
        <f>IF(OR(C19="150 Directors advances", C19="120 accounts receivable", C19="720.2 Automobile - Insurance", C19="720.3 Automobile - License", C19="870.4 Rent - Insurance", C19="870.6 Rent - Property Tax", C19="870.7 Rent - Homeoffice", C19="870.9 Rent - Water"),
   0,
   IF(Dashboard!$F$5="Quick",
      IF(OR(C19="190 Automobile",C19="200 computer hardware",C19="210 Computer software",C19="220 Quickbooks software",C19="230 Office equipment",C19="240 Office furniture"),
         E19-(E19/(1+Dashboard!$F$4)),
         0
      ),
      IF(C19="750 Business promotion",
         E19-(E19/(1+4.793/100)),
         E19-(E19/(1+Dashboard!$F$4))
      )
   )
)</f>
        <v>0</v>
      </c>
      <c r="J19" s="26">
        <f>Bank4[[#This Row],[Money in/ (Money out)]]-Bank4[[#This Row],[GST/HST]]</f>
        <v>0</v>
      </c>
      <c r="L19" s="23">
        <f t="shared" si="0"/>
        <v>0</v>
      </c>
    </row>
    <row r="20" spans="1:12" x14ac:dyDescent="0.2">
      <c r="A20" s="399"/>
      <c r="D20" s="397">
        <f>_xlfn.XLOOKUP(C:C,Table1[for Import to Bank Register dropdown],Table1[for Pivot],0,0,1)</f>
        <v>0</v>
      </c>
      <c r="E20" s="400"/>
      <c r="F20" s="146">
        <f t="shared" si="1"/>
        <v>44444444</v>
      </c>
      <c r="G20" s="375">
        <f t="shared" si="2"/>
        <v>0</v>
      </c>
      <c r="I20" s="376">
        <f>IF(OR(C20="150 Directors advances", C20="120 accounts receivable", C20="720.2 Automobile - Insurance", C20="720.3 Automobile - License", C20="870.4 Rent - Insurance", C20="870.6 Rent - Property Tax", C20="870.7 Rent - Homeoffice", C20="870.9 Rent - Water"),
   0,
   IF(Dashboard!$F$5="Quick",
      IF(OR(C20="190 Automobile",C20="200 computer hardware",C20="210 Computer software",C20="220 Quickbooks software",C20="230 Office equipment",C20="240 Office furniture"),
         E20-(E20/(1+Dashboard!$F$4)),
         0
      ),
      IF(C20="750 Business promotion",
         E20-(E20/(1+4.793/100)),
         E20-(E20/(1+Dashboard!$F$4))
      )
   )
)</f>
        <v>0</v>
      </c>
      <c r="J20" s="26">
        <f>Bank4[[#This Row],[Money in/ (Money out)]]-Bank4[[#This Row],[GST/HST]]</f>
        <v>0</v>
      </c>
      <c r="L20" s="23">
        <f t="shared" si="0"/>
        <v>0</v>
      </c>
    </row>
    <row r="21" spans="1:12" x14ac:dyDescent="0.2">
      <c r="A21" s="399"/>
      <c r="D21" s="397">
        <f>_xlfn.XLOOKUP(C:C,Table1[for Import to Bank Register dropdown],Table1[for Pivot],0,0,1)</f>
        <v>0</v>
      </c>
      <c r="E21" s="400"/>
      <c r="F21" s="146">
        <f t="shared" si="1"/>
        <v>44444444</v>
      </c>
      <c r="G21" s="375">
        <f t="shared" si="2"/>
        <v>0</v>
      </c>
      <c r="I21" s="376">
        <f>IF(OR(C21="150 Directors advances", C21="120 accounts receivable", C21="720.2 Automobile - Insurance", C21="720.3 Automobile - License", C21="870.4 Rent - Insurance", C21="870.6 Rent - Property Tax", C21="870.7 Rent - Homeoffice", C21="870.9 Rent - Water"),
   0,
   IF(Dashboard!$F$5="Quick",
      IF(OR(C21="190 Automobile",C21="200 computer hardware",C21="210 Computer software",C21="220 Quickbooks software",C21="230 Office equipment",C21="240 Office furniture"),
         E21-(E21/(1+Dashboard!$F$4)),
         0
      ),
      IF(C21="750 Business promotion",
         E21-(E21/(1+4.793/100)),
         E21-(E21/(1+Dashboard!$F$4))
      )
   )
)</f>
        <v>0</v>
      </c>
      <c r="J21" s="26">
        <f>Bank4[[#This Row],[Money in/ (Money out)]]-Bank4[[#This Row],[GST/HST]]</f>
        <v>0</v>
      </c>
      <c r="L21" s="23">
        <f t="shared" si="0"/>
        <v>0</v>
      </c>
    </row>
    <row r="22" spans="1:12" x14ac:dyDescent="0.2">
      <c r="A22" s="399"/>
      <c r="D22" s="397">
        <f>_xlfn.XLOOKUP(C:C,Table1[for Import to Bank Register dropdown],Table1[for Pivot],0,0,1)</f>
        <v>0</v>
      </c>
      <c r="E22" s="400"/>
      <c r="F22" s="146">
        <f t="shared" si="1"/>
        <v>44444444</v>
      </c>
      <c r="G22" s="375">
        <f t="shared" si="2"/>
        <v>0</v>
      </c>
      <c r="I22" s="376">
        <f>IF(OR(C22="150 Directors advances", C22="120 accounts receivable", C22="720.2 Automobile - Insurance", C22="720.3 Automobile - License", C22="870.4 Rent - Insurance", C22="870.6 Rent - Property Tax", C22="870.7 Rent - Homeoffice", C22="870.9 Rent - Water"),
   0,
   IF(Dashboard!$F$5="Quick",
      IF(OR(C22="190 Automobile",C22="200 computer hardware",C22="210 Computer software",C22="220 Quickbooks software",C22="230 Office equipment",C22="240 Office furniture"),
         E22-(E22/(1+Dashboard!$F$4)),
         0
      ),
      IF(C22="750 Business promotion",
         E22-(E22/(1+4.793/100)),
         E22-(E22/(1+Dashboard!$F$4))
      )
   )
)</f>
        <v>0</v>
      </c>
      <c r="J22" s="26">
        <f>Bank4[[#This Row],[Money in/ (Money out)]]-Bank4[[#This Row],[GST/HST]]</f>
        <v>0</v>
      </c>
      <c r="L22" s="23">
        <f t="shared" si="0"/>
        <v>0</v>
      </c>
    </row>
    <row r="23" spans="1:12" x14ac:dyDescent="0.2">
      <c r="A23" s="399"/>
      <c r="D23" s="397">
        <f>_xlfn.XLOOKUP(C:C,Table1[for Import to Bank Register dropdown],Table1[for Pivot],0,0,1)</f>
        <v>0</v>
      </c>
      <c r="E23" s="400"/>
      <c r="F23" s="146">
        <f t="shared" si="1"/>
        <v>44444444</v>
      </c>
      <c r="G23" s="375">
        <f t="shared" si="2"/>
        <v>0</v>
      </c>
      <c r="I23" s="376">
        <f>IF(OR(C23="150 Directors advances", C23="120 accounts receivable", C23="720.2 Automobile - Insurance", C23="720.3 Automobile - License", C23="870.4 Rent - Insurance", C23="870.6 Rent - Property Tax", C23="870.7 Rent - Homeoffice", C23="870.9 Rent - Water"),
   0,
   IF(Dashboard!$F$5="Quick",
      IF(OR(C23="190 Automobile",C23="200 computer hardware",C23="210 Computer software",C23="220 Quickbooks software",C23="230 Office equipment",C23="240 Office furniture"),
         E23-(E23/(1+Dashboard!$F$4)),
         0
      ),
      IF(C23="750 Business promotion",
         E23-(E23/(1+4.793/100)),
         E23-(E23/(1+Dashboard!$F$4))
      )
   )
)</f>
        <v>0</v>
      </c>
      <c r="J23" s="26">
        <f>Bank4[[#This Row],[Money in/ (Money out)]]-Bank4[[#This Row],[GST/HST]]</f>
        <v>0</v>
      </c>
      <c r="L23" s="23">
        <f t="shared" si="0"/>
        <v>0</v>
      </c>
    </row>
    <row r="24" spans="1:12" x14ac:dyDescent="0.2">
      <c r="A24" s="399"/>
      <c r="D24" s="397">
        <f>_xlfn.XLOOKUP(C:C,Table1[for Import to Bank Register dropdown],Table1[for Pivot],0,0,1)</f>
        <v>0</v>
      </c>
      <c r="E24" s="403"/>
      <c r="F24" s="146">
        <f t="shared" si="1"/>
        <v>44444444</v>
      </c>
      <c r="G24" s="375">
        <f t="shared" si="2"/>
        <v>0</v>
      </c>
      <c r="I24" s="376">
        <f>IF(OR(C24="150 Directors advances", C24="120 accounts receivable", C24="720.2 Automobile - Insurance", C24="720.3 Automobile - License", C24="870.4 Rent - Insurance", C24="870.6 Rent - Property Tax", C24="870.7 Rent - Homeoffice", C24="870.9 Rent - Water"),
   0,
   IF(Dashboard!$F$5="Quick",
      IF(OR(C24="190 Automobile",C24="200 computer hardware",C24="210 Computer software",C24="220 Quickbooks software",C24="230 Office equipment",C24="240 Office furniture"),
         E24-(E24/(1+Dashboard!$F$4)),
         0
      ),
      IF(C24="750 Business promotion",
         E24-(E24/(1+4.793/100)),
         E24-(E24/(1+Dashboard!$F$4))
      )
   )
)</f>
        <v>0</v>
      </c>
      <c r="J24" s="26">
        <f>Bank4[[#This Row],[Money in/ (Money out)]]-Bank4[[#This Row],[GST/HST]]</f>
        <v>0</v>
      </c>
      <c r="L24" s="23">
        <f t="shared" si="0"/>
        <v>0</v>
      </c>
    </row>
    <row r="25" spans="1:12" x14ac:dyDescent="0.2">
      <c r="A25" s="399"/>
      <c r="D25" s="397">
        <f>_xlfn.XLOOKUP(C:C,Table1[for Import to Bank Register dropdown],Table1[for Pivot],0,0,1)</f>
        <v>0</v>
      </c>
      <c r="E25" s="403"/>
      <c r="F25" s="146">
        <f t="shared" si="1"/>
        <v>44444444</v>
      </c>
      <c r="G25" s="375">
        <f t="shared" si="2"/>
        <v>0</v>
      </c>
      <c r="I25" s="376">
        <f>IF(OR(C25="150 Directors advances", C25="120 accounts receivable", C25="720.2 Automobile - Insurance", C25="720.3 Automobile - License", C25="870.4 Rent - Insurance", C25="870.6 Rent - Property Tax", C25="870.7 Rent - Homeoffice", C25="870.9 Rent - Water"),
   0,
   IF(Dashboard!$F$5="Quick",
      IF(OR(C25="190 Automobile",C25="200 computer hardware",C25="210 Computer software",C25="220 Quickbooks software",C25="230 Office equipment",C25="240 Office furniture"),
         E25-(E25/(1+Dashboard!$F$4)),
         0
      ),
      IF(C25="750 Business promotion",
         E25-(E25/(1+4.793/100)),
         E25-(E25/(1+Dashboard!$F$4))
      )
   )
)</f>
        <v>0</v>
      </c>
      <c r="J25" s="26">
        <f>Bank4[[#This Row],[Money in/ (Money out)]]-Bank4[[#This Row],[GST/HST]]</f>
        <v>0</v>
      </c>
      <c r="L25" s="23">
        <f t="shared" si="0"/>
        <v>0</v>
      </c>
    </row>
    <row r="26" spans="1:12" x14ac:dyDescent="0.2">
      <c r="A26" s="399"/>
      <c r="D26" s="397">
        <f>_xlfn.XLOOKUP(C:C,Table1[for Import to Bank Register dropdown],Table1[for Pivot],0,0,1)</f>
        <v>0</v>
      </c>
      <c r="E26" s="403"/>
      <c r="F26" s="146">
        <f t="shared" si="1"/>
        <v>44444444</v>
      </c>
      <c r="G26" s="375">
        <f t="shared" si="2"/>
        <v>0</v>
      </c>
      <c r="I26" s="376">
        <f>IF(OR(C26="150 Directors advances", C26="120 accounts receivable", C26="720.2 Automobile - Insurance", C26="720.3 Automobile - License", C26="870.4 Rent - Insurance", C26="870.6 Rent - Property Tax", C26="870.7 Rent - Homeoffice", C26="870.9 Rent - Water"),
   0,
   IF(Dashboard!$F$5="Quick",
      IF(OR(C26="190 Automobile",C26="200 computer hardware",C26="210 Computer software",C26="220 Quickbooks software",C26="230 Office equipment",C26="240 Office furniture"),
         E26-(E26/(1+Dashboard!$F$4)),
         0
      ),
      IF(C26="750 Business promotion",
         E26-(E26/(1+4.793/100)),
         E26-(E26/(1+Dashboard!$F$4))
      )
   )
)</f>
        <v>0</v>
      </c>
      <c r="J26" s="26">
        <f>Bank4[[#This Row],[Money in/ (Money out)]]-Bank4[[#This Row],[GST/HST]]</f>
        <v>0</v>
      </c>
      <c r="L26" s="23">
        <f t="shared" si="0"/>
        <v>0</v>
      </c>
    </row>
    <row r="27" spans="1:12" x14ac:dyDescent="0.2">
      <c r="A27" s="399"/>
      <c r="D27" s="397">
        <f>_xlfn.XLOOKUP(C:C,Table1[for Import to Bank Register dropdown],Table1[for Pivot],0,0,1)</f>
        <v>0</v>
      </c>
      <c r="E27" s="403"/>
      <c r="F27" s="146">
        <f t="shared" si="1"/>
        <v>44444444</v>
      </c>
      <c r="G27" s="375">
        <f t="shared" si="2"/>
        <v>0</v>
      </c>
      <c r="I27" s="376">
        <f>IF(OR(C27="150 Directors advances", C27="120 accounts receivable", C27="720.2 Automobile - Insurance", C27="720.3 Automobile - License", C27="870.4 Rent - Insurance", C27="870.6 Rent - Property Tax", C27="870.7 Rent - Homeoffice", C27="870.9 Rent - Water"),
   0,
   IF(Dashboard!$F$5="Quick",
      IF(OR(C27="190 Automobile",C27="200 computer hardware",C27="210 Computer software",C27="220 Quickbooks software",C27="230 Office equipment",C27="240 Office furniture"),
         E27-(E27/(1+Dashboard!$F$4)),
         0
      ),
      IF(C27="750 Business promotion",
         E27-(E27/(1+4.793/100)),
         E27-(E27/(1+Dashboard!$F$4))
      )
   )
)</f>
        <v>0</v>
      </c>
      <c r="J27" s="26">
        <f>Bank4[[#This Row],[Money in/ (Money out)]]-Bank4[[#This Row],[GST/HST]]</f>
        <v>0</v>
      </c>
      <c r="L27" s="23">
        <f t="shared" si="0"/>
        <v>0</v>
      </c>
    </row>
    <row r="28" spans="1:12" x14ac:dyDescent="0.2">
      <c r="A28" s="399"/>
      <c r="D28" s="397">
        <f>_xlfn.XLOOKUP(C:C,Table1[for Import to Bank Register dropdown],Table1[for Pivot],0,0,1)</f>
        <v>0</v>
      </c>
      <c r="E28" s="403"/>
      <c r="F28" s="146">
        <f t="shared" si="1"/>
        <v>44444444</v>
      </c>
      <c r="G28" s="375">
        <f t="shared" si="2"/>
        <v>0</v>
      </c>
      <c r="I28" s="376">
        <f>IF(OR(C28="150 Directors advances", C28="120 accounts receivable", C28="720.2 Automobile - Insurance", C28="720.3 Automobile - License", C28="870.4 Rent - Insurance", C28="870.6 Rent - Property Tax", C28="870.7 Rent - Homeoffice", C28="870.9 Rent - Water"),
   0,
   IF(Dashboard!$F$5="Quick",
      IF(OR(C28="190 Automobile",C28="200 computer hardware",C28="210 Computer software",C28="220 Quickbooks software",C28="230 Office equipment",C28="240 Office furniture"),
         E28-(E28/(1+Dashboard!$F$4)),
         0
      ),
      IF(C28="750 Business promotion",
         E28-(E28/(1+4.793/100)),
         E28-(E28/(1+Dashboard!$F$4))
      )
   )
)</f>
        <v>0</v>
      </c>
      <c r="J28" s="26">
        <f>Bank4[[#This Row],[Money in/ (Money out)]]-Bank4[[#This Row],[GST/HST]]</f>
        <v>0</v>
      </c>
      <c r="L28" s="23">
        <f t="shared" si="0"/>
        <v>0</v>
      </c>
    </row>
    <row r="29" spans="1:12" x14ac:dyDescent="0.2">
      <c r="D29" s="397">
        <f>_xlfn.XLOOKUP(C:C,Table1[for Import to Bank Register dropdown],Table1[for Pivot],0,0,1)</f>
        <v>0</v>
      </c>
      <c r="E29" s="403"/>
      <c r="F29" s="146">
        <f t="shared" si="1"/>
        <v>44444444</v>
      </c>
      <c r="G29" s="375">
        <f t="shared" si="2"/>
        <v>0</v>
      </c>
      <c r="I29" s="376">
        <f>IF(OR(C29="150 Directors advances", C29="120 accounts receivable", C29="720.2 Automobile - Insurance", C29="720.3 Automobile - License", C29="870.4 Rent - Insurance", C29="870.6 Rent - Property Tax", C29="870.7 Rent - Homeoffice", C29="870.9 Rent - Water"),
   0,
   IF(Dashboard!$F$5="Quick",
      IF(OR(C29="190 Automobile",C29="200 computer hardware",C29="210 Computer software",C29="220 Quickbooks software",C29="230 Office equipment",C29="240 Office furniture"),
         E29-(E29/(1+Dashboard!$F$4)),
         0
      ),
      IF(C29="750 Business promotion",
         E29-(E29/(1+4.793/100)),
         E29-(E29/(1+Dashboard!$F$4))
      )
   )
)</f>
        <v>0</v>
      </c>
      <c r="J29" s="26">
        <f>Bank4[[#This Row],[Money in/ (Money out)]]-Bank4[[#This Row],[GST/HST]]</f>
        <v>0</v>
      </c>
      <c r="L29" s="23">
        <f t="shared" si="0"/>
        <v>0</v>
      </c>
    </row>
    <row r="30" spans="1:12" x14ac:dyDescent="0.2">
      <c r="D30" s="397">
        <f>_xlfn.XLOOKUP(C:C,Table1[for Import to Bank Register dropdown],Table1[for Pivot],0,0,1)</f>
        <v>0</v>
      </c>
      <c r="E30" s="403"/>
      <c r="F30" s="146">
        <f t="shared" si="1"/>
        <v>44444444</v>
      </c>
      <c r="G30" s="375">
        <f t="shared" si="2"/>
        <v>0</v>
      </c>
      <c r="I30" s="376">
        <f>IF(OR(C30="150 Directors advances", C30="120 accounts receivable", C30="720.2 Automobile - Insurance", C30="720.3 Automobile - License", C30="870.4 Rent - Insurance", C30="870.6 Rent - Property Tax", C30="870.7 Rent - Homeoffice", C30="870.9 Rent - Water"),
   0,
   IF(Dashboard!$F$5="Quick",
      IF(OR(C30="190 Automobile",C30="200 computer hardware",C30="210 Computer software",C30="220 Quickbooks software",C30="230 Office equipment",C30="240 Office furniture"),
         E30-(E30/(1+Dashboard!$F$4)),
         0
      ),
      IF(C30="750 Business promotion",
         E30-(E30/(1+4.793/100)),
         E30-(E30/(1+Dashboard!$F$4))
      )
   )
)</f>
        <v>0</v>
      </c>
      <c r="J30" s="26">
        <f>Bank4[[#This Row],[Money in/ (Money out)]]-Bank4[[#This Row],[GST/HST]]</f>
        <v>0</v>
      </c>
      <c r="L30" s="23">
        <f t="shared" si="0"/>
        <v>0</v>
      </c>
    </row>
    <row r="31" spans="1:12" x14ac:dyDescent="0.2">
      <c r="D31" s="397">
        <f>_xlfn.XLOOKUP(C:C,Table1[for Import to Bank Register dropdown],Table1[for Pivot],0,0,1)</f>
        <v>0</v>
      </c>
      <c r="E31" s="403"/>
      <c r="F31" s="146">
        <f t="shared" si="1"/>
        <v>44444444</v>
      </c>
      <c r="G31" s="375">
        <f t="shared" si="2"/>
        <v>0</v>
      </c>
      <c r="I31" s="376">
        <f>IF(OR(C31="150 Directors advances", C31="120 accounts receivable", C31="720.2 Automobile - Insurance", C31="720.3 Automobile - License", C31="870.4 Rent - Insurance", C31="870.6 Rent - Property Tax", C31="870.7 Rent - Homeoffice", C31="870.9 Rent - Water"),
   0,
   IF(Dashboard!$F$5="Quick",
      IF(OR(C31="190 Automobile",C31="200 computer hardware",C31="210 Computer software",C31="220 Quickbooks software",C31="230 Office equipment",C31="240 Office furniture"),
         E31-(E31/(1+Dashboard!$F$4)),
         0
      ),
      IF(C31="750 Business promotion",
         E31-(E31/(1+4.793/100)),
         E31-(E31/(1+Dashboard!$F$4))
      )
   )
)</f>
        <v>0</v>
      </c>
      <c r="J31" s="26">
        <f>Bank4[[#This Row],[Money in/ (Money out)]]-Bank4[[#This Row],[GST/HST]]</f>
        <v>0</v>
      </c>
      <c r="L31" s="23">
        <f t="shared" si="0"/>
        <v>0</v>
      </c>
    </row>
    <row r="32" spans="1:12" x14ac:dyDescent="0.2">
      <c r="D32" s="397">
        <f>_xlfn.XLOOKUP(C:C,Table1[for Import to Bank Register dropdown],Table1[for Pivot],0,0,1)</f>
        <v>0</v>
      </c>
      <c r="E32" s="403"/>
      <c r="F32" s="146">
        <f t="shared" si="1"/>
        <v>44444444</v>
      </c>
      <c r="G32" s="375">
        <f t="shared" si="2"/>
        <v>0</v>
      </c>
      <c r="I32" s="376">
        <f>IF(OR(C32="150 Directors advances", C32="120 accounts receivable", C32="720.2 Automobile - Insurance", C32="720.3 Automobile - License", C32="870.4 Rent - Insurance", C32="870.6 Rent - Property Tax", C32="870.7 Rent - Homeoffice", C32="870.9 Rent - Water"),
   0,
   IF(Dashboard!$F$5="Quick",
      IF(OR(C32="190 Automobile",C32="200 computer hardware",C32="210 Computer software",C32="220 Quickbooks software",C32="230 Office equipment",C32="240 Office furniture"),
         E32-(E32/(1+Dashboard!$F$4)),
         0
      ),
      IF(C32="750 Business promotion",
         E32-(E32/(1+4.793/100)),
         E32-(E32/(1+Dashboard!$F$4))
      )
   )
)</f>
        <v>0</v>
      </c>
      <c r="J32" s="26">
        <f>Bank4[[#This Row],[Money in/ (Money out)]]-Bank4[[#This Row],[GST/HST]]</f>
        <v>0</v>
      </c>
      <c r="L32" s="23">
        <f t="shared" si="0"/>
        <v>0</v>
      </c>
    </row>
    <row r="33" spans="4:12" x14ac:dyDescent="0.2">
      <c r="D33" s="397">
        <f>_xlfn.XLOOKUP(C:C,Table1[for Import to Bank Register dropdown],Table1[for Pivot],0,0,1)</f>
        <v>0</v>
      </c>
      <c r="E33" s="403"/>
      <c r="F33" s="146">
        <f t="shared" si="1"/>
        <v>44444444</v>
      </c>
      <c r="G33" s="375">
        <f t="shared" si="2"/>
        <v>0</v>
      </c>
      <c r="I33" s="376">
        <f>IF(OR(C33="150 Directors advances", C33="120 accounts receivable", C33="720.2 Automobile - Insurance", C33="720.3 Automobile - License", C33="870.4 Rent - Insurance", C33="870.6 Rent - Property Tax", C33="870.7 Rent - Homeoffice", C33="870.9 Rent - Water"),
   0,
   IF(Dashboard!$F$5="Quick",
      IF(OR(C33="190 Automobile",C33="200 computer hardware",C33="210 Computer software",C33="220 Quickbooks software",C33="230 Office equipment",C33="240 Office furniture"),
         E33-(E33/(1+Dashboard!$F$4)),
         0
      ),
      IF(C33="750 Business promotion",
         E33-(E33/(1+4.793/100)),
         E33-(E33/(1+Dashboard!$F$4))
      )
   )
)</f>
        <v>0</v>
      </c>
      <c r="J33" s="26">
        <f>Bank4[[#This Row],[Money in/ (Money out)]]-Bank4[[#This Row],[GST/HST]]</f>
        <v>0</v>
      </c>
      <c r="L33" s="23">
        <f t="shared" si="0"/>
        <v>0</v>
      </c>
    </row>
    <row r="34" spans="4:12" x14ac:dyDescent="0.2">
      <c r="D34" s="397">
        <f>_xlfn.XLOOKUP(C:C,Table1[for Import to Bank Register dropdown],Table1[for Pivot],0,0,1)</f>
        <v>0</v>
      </c>
      <c r="E34" s="403"/>
      <c r="F34" s="146">
        <f t="shared" si="1"/>
        <v>44444444</v>
      </c>
      <c r="G34" s="375">
        <f t="shared" si="2"/>
        <v>0</v>
      </c>
      <c r="I34" s="376">
        <f>IF(OR(C34="150 Directors advances", C34="120 accounts receivable", C34="720.2 Automobile - Insurance", C34="720.3 Automobile - License", C34="870.4 Rent - Insurance", C34="870.6 Rent - Property Tax", C34="870.7 Rent - Homeoffice", C34="870.9 Rent - Water"),
   0,
   IF(Dashboard!$F$5="Quick",
      IF(OR(C34="190 Automobile",C34="200 computer hardware",C34="210 Computer software",C34="220 Quickbooks software",C34="230 Office equipment",C34="240 Office furniture"),
         E34-(E34/(1+Dashboard!$F$4)),
         0
      ),
      IF(C34="750 Business promotion",
         E34-(E34/(1+4.793/100)),
         E34-(E34/(1+Dashboard!$F$4))
      )
   )
)</f>
        <v>0</v>
      </c>
      <c r="J34" s="26">
        <f>Bank4[[#This Row],[Money in/ (Money out)]]-Bank4[[#This Row],[GST/HST]]</f>
        <v>0</v>
      </c>
      <c r="L34" s="23">
        <f t="shared" si="0"/>
        <v>0</v>
      </c>
    </row>
    <row r="35" spans="4:12" x14ac:dyDescent="0.2">
      <c r="D35" s="397">
        <f>_xlfn.XLOOKUP(C:C,Table1[for Import to Bank Register dropdown],Table1[for Pivot],0,0,1)</f>
        <v>0</v>
      </c>
      <c r="E35" s="403"/>
      <c r="F35" s="146">
        <f t="shared" si="1"/>
        <v>44444444</v>
      </c>
      <c r="G35" s="375">
        <f t="shared" si="2"/>
        <v>0</v>
      </c>
      <c r="I35" s="376">
        <f>IF(OR(C35="150 Directors advances", C35="120 accounts receivable", C35="720.2 Automobile - Insurance", C35="720.3 Automobile - License", C35="870.4 Rent - Insurance", C35="870.6 Rent - Property Tax", C35="870.7 Rent - Homeoffice", C35="870.9 Rent - Water"),
   0,
   IF(Dashboard!$F$5="Quick",
      IF(OR(C35="190 Automobile",C35="200 computer hardware",C35="210 Computer software",C35="220 Quickbooks software",C35="230 Office equipment",C35="240 Office furniture"),
         E35-(E35/(1+Dashboard!$F$4)),
         0
      ),
      IF(C35="750 Business promotion",
         E35-(E35/(1+4.793/100)),
         E35-(E35/(1+Dashboard!$F$4))
      )
   )
)</f>
        <v>0</v>
      </c>
      <c r="J35" s="26">
        <f>Bank4[[#This Row],[Money in/ (Money out)]]-Bank4[[#This Row],[GST/HST]]</f>
        <v>0</v>
      </c>
      <c r="L35" s="23">
        <f t="shared" si="0"/>
        <v>0</v>
      </c>
    </row>
    <row r="36" spans="4:12" x14ac:dyDescent="0.2">
      <c r="D36" s="397">
        <f>_xlfn.XLOOKUP(C:C,Table1[for Import to Bank Register dropdown],Table1[for Pivot],0,0,1)</f>
        <v>0</v>
      </c>
      <c r="E36" s="403"/>
      <c r="F36" s="146">
        <f t="shared" si="1"/>
        <v>44444444</v>
      </c>
      <c r="G36" s="375">
        <f t="shared" si="2"/>
        <v>0</v>
      </c>
      <c r="I36" s="376">
        <f>IF(OR(C36="150 Directors advances", C36="120 accounts receivable", C36="720.2 Automobile - Insurance", C36="720.3 Automobile - License", C36="870.4 Rent - Insurance", C36="870.6 Rent - Property Tax", C36="870.7 Rent - Homeoffice", C36="870.9 Rent - Water"),
   0,
   IF(Dashboard!$F$5="Quick",
      IF(OR(C36="190 Automobile",C36="200 computer hardware",C36="210 Computer software",C36="220 Quickbooks software",C36="230 Office equipment",C36="240 Office furniture"),
         E36-(E36/(1+Dashboard!$F$4)),
         0
      ),
      IF(C36="750 Business promotion",
         E36-(E36/(1+4.793/100)),
         E36-(E36/(1+Dashboard!$F$4))
      )
   )
)</f>
        <v>0</v>
      </c>
      <c r="J36" s="26">
        <f>Bank4[[#This Row],[Money in/ (Money out)]]-Bank4[[#This Row],[GST/HST]]</f>
        <v>0</v>
      </c>
      <c r="L36" s="23">
        <f t="shared" si="0"/>
        <v>0</v>
      </c>
    </row>
    <row r="37" spans="4:12" x14ac:dyDescent="0.2">
      <c r="D37" s="397">
        <f>_xlfn.XLOOKUP(C:C,Table1[for Import to Bank Register dropdown],Table1[for Pivot],0,0,1)</f>
        <v>0</v>
      </c>
      <c r="E37" s="403"/>
      <c r="F37" s="146">
        <f t="shared" si="1"/>
        <v>44444444</v>
      </c>
      <c r="G37" s="375">
        <f t="shared" si="2"/>
        <v>0</v>
      </c>
      <c r="I37" s="376">
        <f>IF(OR(C37="150 Directors advances", C37="120 accounts receivable", C37="720.2 Automobile - Insurance", C37="720.3 Automobile - License", C37="870.4 Rent - Insurance", C37="870.6 Rent - Property Tax", C37="870.7 Rent - Homeoffice", C37="870.9 Rent - Water"),
   0,
   IF(Dashboard!$F$5="Quick",
      IF(OR(C37="190 Automobile",C37="200 computer hardware",C37="210 Computer software",C37="220 Quickbooks software",C37="230 Office equipment",C37="240 Office furniture"),
         E37-(E37/(1+Dashboard!$F$4)),
         0
      ),
      IF(C37="750 Business promotion",
         E37-(E37/(1+4.793/100)),
         E37-(E37/(1+Dashboard!$F$4))
      )
   )
)</f>
        <v>0</v>
      </c>
      <c r="J37" s="26">
        <f>Bank4[[#This Row],[Money in/ (Money out)]]-Bank4[[#This Row],[GST/HST]]</f>
        <v>0</v>
      </c>
      <c r="L37" s="23">
        <f t="shared" si="0"/>
        <v>0</v>
      </c>
    </row>
    <row r="38" spans="4:12" x14ac:dyDescent="0.2">
      <c r="D38" s="397">
        <f>_xlfn.XLOOKUP(C:C,Table1[for Import to Bank Register dropdown],Table1[for Pivot],0,0,1)</f>
        <v>0</v>
      </c>
      <c r="E38" s="403"/>
      <c r="F38" s="146">
        <f t="shared" si="1"/>
        <v>44444444</v>
      </c>
      <c r="G38" s="375">
        <f t="shared" si="2"/>
        <v>0</v>
      </c>
      <c r="I38" s="376">
        <f>IF(OR(C38="150 Directors advances", C38="120 accounts receivable", C38="720.2 Automobile - Insurance", C38="720.3 Automobile - License", C38="870.4 Rent - Insurance", C38="870.6 Rent - Property Tax", C38="870.7 Rent - Homeoffice", C38="870.9 Rent - Water"),
   0,
   IF(Dashboard!$F$5="Quick",
      IF(OR(C38="190 Automobile",C38="200 computer hardware",C38="210 Computer software",C38="220 Quickbooks software",C38="230 Office equipment",C38="240 Office furniture"),
         E38-(E38/(1+Dashboard!$F$4)),
         0
      ),
      IF(C38="750 Business promotion",
         E38-(E38/(1+4.793/100)),
         E38-(E38/(1+Dashboard!$F$4))
      )
   )
)</f>
        <v>0</v>
      </c>
      <c r="J38" s="26">
        <f>Bank4[[#This Row],[Money in/ (Money out)]]-Bank4[[#This Row],[GST/HST]]</f>
        <v>0</v>
      </c>
      <c r="L38" s="23">
        <f t="shared" si="0"/>
        <v>0</v>
      </c>
    </row>
    <row r="39" spans="4:12" x14ac:dyDescent="0.2">
      <c r="D39" s="397">
        <f>_xlfn.XLOOKUP(C:C,Table1[for Import to Bank Register dropdown],Table1[for Pivot],0,0,1)</f>
        <v>0</v>
      </c>
      <c r="E39" s="403"/>
      <c r="F39" s="146">
        <f t="shared" si="1"/>
        <v>44444444</v>
      </c>
      <c r="G39" s="375">
        <f t="shared" si="2"/>
        <v>0</v>
      </c>
      <c r="I39" s="376">
        <f>IF(OR(C39="150 Directors advances", C39="120 accounts receivable", C39="720.2 Automobile - Insurance", C39="720.3 Automobile - License", C39="870.4 Rent - Insurance", C39="870.6 Rent - Property Tax", C39="870.7 Rent - Homeoffice", C39="870.9 Rent - Water"),
   0,
   IF(Dashboard!$F$5="Quick",
      IF(OR(C39="190 Automobile",C39="200 computer hardware",C39="210 Computer software",C39="220 Quickbooks software",C39="230 Office equipment",C39="240 Office furniture"),
         E39-(E39/(1+Dashboard!$F$4)),
         0
      ),
      IF(C39="750 Business promotion",
         E39-(E39/(1+4.793/100)),
         E39-(E39/(1+Dashboard!$F$4))
      )
   )
)</f>
        <v>0</v>
      </c>
      <c r="J39" s="26">
        <f>Bank4[[#This Row],[Money in/ (Money out)]]-Bank4[[#This Row],[GST/HST]]</f>
        <v>0</v>
      </c>
      <c r="L39" s="23">
        <f t="shared" si="0"/>
        <v>0</v>
      </c>
    </row>
    <row r="40" spans="4:12" x14ac:dyDescent="0.2">
      <c r="D40" s="397">
        <f>_xlfn.XLOOKUP(C:C,Table1[for Import to Bank Register dropdown],Table1[for Pivot],0,0,1)</f>
        <v>0</v>
      </c>
      <c r="E40" s="403"/>
      <c r="F40" s="146">
        <f t="shared" si="1"/>
        <v>44444444</v>
      </c>
      <c r="G40" s="375">
        <f t="shared" si="2"/>
        <v>0</v>
      </c>
      <c r="I40" s="376">
        <f>IF(OR(C40="150 Directors advances", C40="120 accounts receivable", C40="720.2 Automobile - Insurance", C40="720.3 Automobile - License", C40="870.4 Rent - Insurance", C40="870.6 Rent - Property Tax", C40="870.7 Rent - Homeoffice", C40="870.9 Rent - Water"),
   0,
   IF(Dashboard!$F$5="Quick",
      IF(OR(C40="190 Automobile",C40="200 computer hardware",C40="210 Computer software",C40="220 Quickbooks software",C40="230 Office equipment",C40="240 Office furniture"),
         E40-(E40/(1+Dashboard!$F$4)),
         0
      ),
      IF(C40="750 Business promotion",
         E40-(E40/(1+4.793/100)),
         E40-(E40/(1+Dashboard!$F$4))
      )
   )
)</f>
        <v>0</v>
      </c>
      <c r="J40" s="26">
        <f>Bank4[[#This Row],[Money in/ (Money out)]]-Bank4[[#This Row],[GST/HST]]</f>
        <v>0</v>
      </c>
      <c r="L40" s="23">
        <f t="shared" si="0"/>
        <v>0</v>
      </c>
    </row>
    <row r="41" spans="4:12" x14ac:dyDescent="0.2">
      <c r="D41" s="397">
        <f>_xlfn.XLOOKUP(C:C,Table1[for Import to Bank Register dropdown],Table1[for Pivot],0,0,1)</f>
        <v>0</v>
      </c>
      <c r="E41" s="403"/>
      <c r="F41" s="146">
        <f t="shared" si="1"/>
        <v>44444444</v>
      </c>
      <c r="G41" s="375">
        <f t="shared" si="2"/>
        <v>0</v>
      </c>
      <c r="I41" s="376">
        <f>IF(OR(C41="150 Directors advances", C41="120 accounts receivable", C41="720.2 Automobile - Insurance", C41="720.3 Automobile - License", C41="870.4 Rent - Insurance", C41="870.6 Rent - Property Tax", C41="870.7 Rent - Homeoffice", C41="870.9 Rent - Water"),
   0,
   IF(Dashboard!$F$5="Quick",
      IF(OR(C41="190 Automobile",C41="200 computer hardware",C41="210 Computer software",C41="220 Quickbooks software",C41="230 Office equipment",C41="240 Office furniture"),
         E41-(E41/(1+Dashboard!$F$4)),
         0
      ),
      IF(C41="750 Business promotion",
         E41-(E41/(1+4.793/100)),
         E41-(E41/(1+Dashboard!$F$4))
      )
   )
)</f>
        <v>0</v>
      </c>
      <c r="J41" s="26">
        <f>Bank4[[#This Row],[Money in/ (Money out)]]-Bank4[[#This Row],[GST/HST]]</f>
        <v>0</v>
      </c>
      <c r="L41" s="23">
        <f t="shared" si="0"/>
        <v>0</v>
      </c>
    </row>
    <row r="42" spans="4:12" x14ac:dyDescent="0.2">
      <c r="D42" s="397">
        <f>_xlfn.XLOOKUP(C:C,Table1[for Import to Bank Register dropdown],Table1[for Pivot],0,0,1)</f>
        <v>0</v>
      </c>
      <c r="E42" s="403"/>
      <c r="F42" s="146">
        <f t="shared" si="1"/>
        <v>44444444</v>
      </c>
      <c r="G42" s="375">
        <f t="shared" si="2"/>
        <v>0</v>
      </c>
      <c r="I42" s="376">
        <f>IF(OR(C42="150 Directors advances", C42="120 accounts receivable", C42="720.2 Automobile - Insurance", C42="720.3 Automobile - License", C42="870.4 Rent - Insurance", C42="870.6 Rent - Property Tax", C42="870.7 Rent - Homeoffice", C42="870.9 Rent - Water"),
   0,
   IF(Dashboard!$F$5="Quick",
      IF(OR(C42="190 Automobile",C42="200 computer hardware",C42="210 Computer software",C42="220 Quickbooks software",C42="230 Office equipment",C42="240 Office furniture"),
         E42-(E42/(1+Dashboard!$F$4)),
         0
      ),
      IF(C42="750 Business promotion",
         E42-(E42/(1+4.793/100)),
         E42-(E42/(1+Dashboard!$F$4))
      )
   )
)</f>
        <v>0</v>
      </c>
      <c r="J42" s="26">
        <f>Bank4[[#This Row],[Money in/ (Money out)]]-Bank4[[#This Row],[GST/HST]]</f>
        <v>0</v>
      </c>
      <c r="L42" s="23">
        <f t="shared" si="0"/>
        <v>0</v>
      </c>
    </row>
    <row r="43" spans="4:12" x14ac:dyDescent="0.2">
      <c r="D43" s="397">
        <f>_xlfn.XLOOKUP(C:C,Table1[for Import to Bank Register dropdown],Table1[for Pivot],0,0,1)</f>
        <v>0</v>
      </c>
      <c r="E43" s="403"/>
      <c r="F43" s="146">
        <f t="shared" si="1"/>
        <v>44444444</v>
      </c>
      <c r="G43" s="375">
        <f t="shared" si="2"/>
        <v>0</v>
      </c>
      <c r="I43" s="376">
        <f>IF(OR(C43="150 Directors advances", C43="120 accounts receivable", C43="720.2 Automobile - Insurance", C43="720.3 Automobile - License", C43="870.4 Rent - Insurance", C43="870.6 Rent - Property Tax", C43="870.7 Rent - Homeoffice", C43="870.9 Rent - Water"),
   0,
   IF(Dashboard!$F$5="Quick",
      IF(OR(C43="190 Automobile",C43="200 computer hardware",C43="210 Computer software",C43="220 Quickbooks software",C43="230 Office equipment",C43="240 Office furniture"),
         E43-(E43/(1+Dashboard!$F$4)),
         0
      ),
      IF(C43="750 Business promotion",
         E43-(E43/(1+4.793/100)),
         E43-(E43/(1+Dashboard!$F$4))
      )
   )
)</f>
        <v>0</v>
      </c>
      <c r="J43" s="26">
        <f>Bank4[[#This Row],[Money in/ (Money out)]]-Bank4[[#This Row],[GST/HST]]</f>
        <v>0</v>
      </c>
      <c r="L43" s="23">
        <f t="shared" si="0"/>
        <v>0</v>
      </c>
    </row>
    <row r="44" spans="4:12" x14ac:dyDescent="0.2">
      <c r="D44" s="397">
        <f>_xlfn.XLOOKUP(C:C,Table1[for Import to Bank Register dropdown],Table1[for Pivot],0,0,1)</f>
        <v>0</v>
      </c>
      <c r="E44" s="403"/>
      <c r="F44" s="146">
        <f t="shared" si="1"/>
        <v>44444444</v>
      </c>
      <c r="G44" s="375">
        <f t="shared" si="2"/>
        <v>0</v>
      </c>
      <c r="I44" s="376">
        <f>IF(OR(C44="150 Directors advances", C44="120 accounts receivable", C44="720.2 Automobile - Insurance", C44="720.3 Automobile - License", C44="870.4 Rent - Insurance", C44="870.6 Rent - Property Tax", C44="870.7 Rent - Homeoffice", C44="870.9 Rent - Water"),
   0,
   IF(Dashboard!$F$5="Quick",
      IF(OR(C44="190 Automobile",C44="200 computer hardware",C44="210 Computer software",C44="220 Quickbooks software",C44="230 Office equipment",C44="240 Office furniture"),
         E44-(E44/(1+Dashboard!$F$4)),
         0
      ),
      IF(C44="750 Business promotion",
         E44-(E44/(1+4.793/100)),
         E44-(E44/(1+Dashboard!$F$4))
      )
   )
)</f>
        <v>0</v>
      </c>
      <c r="J44" s="26">
        <f>Bank4[[#This Row],[Money in/ (Money out)]]-Bank4[[#This Row],[GST/HST]]</f>
        <v>0</v>
      </c>
      <c r="L44" s="23">
        <f t="shared" si="0"/>
        <v>0</v>
      </c>
    </row>
    <row r="45" spans="4:12" x14ac:dyDescent="0.2">
      <c r="D45" s="397">
        <f>_xlfn.XLOOKUP(C:C,Table1[for Import to Bank Register dropdown],Table1[for Pivot],0,0,1)</f>
        <v>0</v>
      </c>
      <c r="E45" s="403"/>
      <c r="F45" s="146">
        <f t="shared" si="1"/>
        <v>44444444</v>
      </c>
      <c r="G45" s="375">
        <f t="shared" si="2"/>
        <v>0</v>
      </c>
      <c r="I45" s="376">
        <f>IF(OR(C45="150 Directors advances", C45="120 accounts receivable", C45="720.2 Automobile - Insurance", C45="720.3 Automobile - License", C45="870.4 Rent - Insurance", C45="870.6 Rent - Property Tax", C45="870.7 Rent - Homeoffice", C45="870.9 Rent - Water"),
   0,
   IF(Dashboard!$F$5="Quick",
      IF(OR(C45="190 Automobile",C45="200 computer hardware",C45="210 Computer software",C45="220 Quickbooks software",C45="230 Office equipment",C45="240 Office furniture"),
         E45-(E45/(1+Dashboard!$F$4)),
         0
      ),
      IF(C45="750 Business promotion",
         E45-(E45/(1+4.793/100)),
         E45-(E45/(1+Dashboard!$F$4))
      )
   )
)</f>
        <v>0</v>
      </c>
      <c r="J45" s="26">
        <f>Bank4[[#This Row],[Money in/ (Money out)]]-Bank4[[#This Row],[GST/HST]]</f>
        <v>0</v>
      </c>
      <c r="L45" s="23">
        <f t="shared" si="0"/>
        <v>0</v>
      </c>
    </row>
    <row r="46" spans="4:12" x14ac:dyDescent="0.2">
      <c r="D46" s="397">
        <f>_xlfn.XLOOKUP(C:C,Table1[for Import to Bank Register dropdown],Table1[for Pivot],0,0,1)</f>
        <v>0</v>
      </c>
      <c r="E46" s="403"/>
      <c r="F46" s="146">
        <f t="shared" si="1"/>
        <v>44444444</v>
      </c>
      <c r="G46" s="375">
        <f t="shared" si="2"/>
        <v>0</v>
      </c>
      <c r="I46" s="376">
        <f>IF(OR(C46="150 Directors advances", C46="120 accounts receivable", C46="720.2 Automobile - Insurance", C46="720.3 Automobile - License", C46="870.4 Rent - Insurance", C46="870.6 Rent - Property Tax", C46="870.7 Rent - Homeoffice", C46="870.9 Rent - Water"),
   0,
   IF(Dashboard!$F$5="Quick",
      IF(OR(C46="190 Automobile",C46="200 computer hardware",C46="210 Computer software",C46="220 Quickbooks software",C46="230 Office equipment",C46="240 Office furniture"),
         E46-(E46/(1+Dashboard!$F$4)),
         0
      ),
      IF(C46="750 Business promotion",
         E46-(E46/(1+4.793/100)),
         E46-(E46/(1+Dashboard!$F$4))
      )
   )
)</f>
        <v>0</v>
      </c>
      <c r="J46" s="26">
        <f>Bank4[[#This Row],[Money in/ (Money out)]]-Bank4[[#This Row],[GST/HST]]</f>
        <v>0</v>
      </c>
      <c r="L46" s="23">
        <f t="shared" si="0"/>
        <v>0</v>
      </c>
    </row>
    <row r="47" spans="4:12" x14ac:dyDescent="0.2">
      <c r="D47" s="397">
        <f>_xlfn.XLOOKUP(C:C,Table1[for Import to Bank Register dropdown],Table1[for Pivot],0,0,1)</f>
        <v>0</v>
      </c>
      <c r="E47" s="403"/>
      <c r="F47" s="146">
        <f t="shared" si="1"/>
        <v>44444444</v>
      </c>
      <c r="G47" s="375">
        <f t="shared" si="2"/>
        <v>0</v>
      </c>
      <c r="I47" s="376">
        <f>IF(OR(C47="150 Directors advances", C47="120 accounts receivable", C47="720.2 Automobile - Insurance", C47="720.3 Automobile - License", C47="870.4 Rent - Insurance", C47="870.6 Rent - Property Tax", C47="870.7 Rent - Homeoffice", C47="870.9 Rent - Water"),
   0,
   IF(Dashboard!$F$5="Quick",
      IF(OR(C47="190 Automobile",C47="200 computer hardware",C47="210 Computer software",C47="220 Quickbooks software",C47="230 Office equipment",C47="240 Office furniture"),
         E47-(E47/(1+Dashboard!$F$4)),
         0
      ),
      IF(C47="750 Business promotion",
         E47-(E47/(1+4.793/100)),
         E47-(E47/(1+Dashboard!$F$4))
      )
   )
)</f>
        <v>0</v>
      </c>
      <c r="J47" s="26">
        <f>Bank4[[#This Row],[Money in/ (Money out)]]-Bank4[[#This Row],[GST/HST]]</f>
        <v>0</v>
      </c>
      <c r="L47" s="23">
        <f t="shared" si="0"/>
        <v>0</v>
      </c>
    </row>
    <row r="48" spans="4:12" x14ac:dyDescent="0.2">
      <c r="D48" s="397">
        <f>_xlfn.XLOOKUP(C:C,Table1[for Import to Bank Register dropdown],Table1[for Pivot],0,0,1)</f>
        <v>0</v>
      </c>
      <c r="E48" s="403"/>
      <c r="F48" s="146">
        <f t="shared" si="1"/>
        <v>44444444</v>
      </c>
      <c r="G48" s="375">
        <f t="shared" si="2"/>
        <v>0</v>
      </c>
      <c r="I48" s="376">
        <f>IF(OR(C48="150 Directors advances", C48="120 accounts receivable", C48="720.2 Automobile - Insurance", C48="720.3 Automobile - License", C48="870.4 Rent - Insurance", C48="870.6 Rent - Property Tax", C48="870.7 Rent - Homeoffice", C48="870.9 Rent - Water"),
   0,
   IF(Dashboard!$F$5="Quick",
      IF(OR(C48="190 Automobile",C48="200 computer hardware",C48="210 Computer software",C48="220 Quickbooks software",C48="230 Office equipment",C48="240 Office furniture"),
         E48-(E48/(1+Dashboard!$F$4)),
         0
      ),
      IF(C48="750 Business promotion",
         E48-(E48/(1+4.793/100)),
         E48-(E48/(1+Dashboard!$F$4))
      )
   )
)</f>
        <v>0</v>
      </c>
      <c r="J48" s="26">
        <f>Bank4[[#This Row],[Money in/ (Money out)]]-Bank4[[#This Row],[GST/HST]]</f>
        <v>0</v>
      </c>
      <c r="L48" s="23">
        <f t="shared" si="0"/>
        <v>0</v>
      </c>
    </row>
    <row r="49" spans="4:12" x14ac:dyDescent="0.2">
      <c r="D49" s="397">
        <f>_xlfn.XLOOKUP(C:C,Table1[for Import to Bank Register dropdown],Table1[for Pivot],0,0,1)</f>
        <v>0</v>
      </c>
      <c r="E49" s="403"/>
      <c r="F49" s="146">
        <f t="shared" si="1"/>
        <v>44444444</v>
      </c>
      <c r="G49" s="375">
        <f t="shared" si="2"/>
        <v>0</v>
      </c>
      <c r="I49" s="376">
        <f>IF(OR(C49="150 Directors advances", C49="120 accounts receivable", C49="720.2 Automobile - Insurance", C49="720.3 Automobile - License", C49="870.4 Rent - Insurance", C49="870.6 Rent - Property Tax", C49="870.7 Rent - Homeoffice", C49="870.9 Rent - Water"),
   0,
   IF(Dashboard!$F$5="Quick",
      IF(OR(C49="190 Automobile",C49="200 computer hardware",C49="210 Computer software",C49="220 Quickbooks software",C49="230 Office equipment",C49="240 Office furniture"),
         E49-(E49/(1+Dashboard!$F$4)),
         0
      ),
      IF(C49="750 Business promotion",
         E49-(E49/(1+4.793/100)),
         E49-(E49/(1+Dashboard!$F$4))
      )
   )
)</f>
        <v>0</v>
      </c>
      <c r="J49" s="26">
        <f>Bank4[[#This Row],[Money in/ (Money out)]]-Bank4[[#This Row],[GST/HST]]</f>
        <v>0</v>
      </c>
      <c r="L49" s="23">
        <f t="shared" si="0"/>
        <v>0</v>
      </c>
    </row>
    <row r="50" spans="4:12" x14ac:dyDescent="0.2">
      <c r="D50" s="397">
        <f>_xlfn.XLOOKUP(C:C,Table1[for Import to Bank Register dropdown],Table1[for Pivot],0,0,1)</f>
        <v>0</v>
      </c>
      <c r="E50" s="403"/>
      <c r="F50" s="146">
        <f t="shared" si="1"/>
        <v>44444444</v>
      </c>
      <c r="G50" s="375">
        <f t="shared" si="2"/>
        <v>0</v>
      </c>
      <c r="I50" s="376">
        <f>IF(OR(C50="150 Directors advances", C50="120 accounts receivable", C50="720.2 Automobile - Insurance", C50="720.3 Automobile - License", C50="870.4 Rent - Insurance", C50="870.6 Rent - Property Tax", C50="870.7 Rent - Homeoffice", C50="870.9 Rent - Water"),
   0,
   IF(Dashboard!$F$5="Quick",
      IF(OR(C50="190 Automobile",C50="200 computer hardware",C50="210 Computer software",C50="220 Quickbooks software",C50="230 Office equipment",C50="240 Office furniture"),
         E50-(E50/(1+Dashboard!$F$4)),
         0
      ),
      IF(C50="750 Business promotion",
         E50-(E50/(1+4.793/100)),
         E50-(E50/(1+Dashboard!$F$4))
      )
   )
)</f>
        <v>0</v>
      </c>
      <c r="J50" s="26">
        <f>Bank4[[#This Row],[Money in/ (Money out)]]-Bank4[[#This Row],[GST/HST]]</f>
        <v>0</v>
      </c>
      <c r="L50" s="23">
        <f t="shared" si="0"/>
        <v>0</v>
      </c>
    </row>
    <row r="51" spans="4:12" x14ac:dyDescent="0.2">
      <c r="D51" s="397">
        <f>_xlfn.XLOOKUP(C:C,Table1[for Import to Bank Register dropdown],Table1[for Pivot],0,0,1)</f>
        <v>0</v>
      </c>
      <c r="E51" s="403"/>
      <c r="F51" s="146">
        <f t="shared" si="1"/>
        <v>44444444</v>
      </c>
      <c r="G51" s="375">
        <f t="shared" si="2"/>
        <v>0</v>
      </c>
      <c r="I51" s="376">
        <f>IF(OR(C51="150 Directors advances", C51="120 accounts receivable", C51="720.2 Automobile - Insurance", C51="720.3 Automobile - License", C51="870.4 Rent - Insurance", C51="870.6 Rent - Property Tax", C51="870.7 Rent - Homeoffice", C51="870.9 Rent - Water"),
   0,
   IF(Dashboard!$F$5="Quick",
      IF(OR(C51="190 Automobile",C51="200 computer hardware",C51="210 Computer software",C51="220 Quickbooks software",C51="230 Office equipment",C51="240 Office furniture"),
         E51-(E51/(1+Dashboard!$F$4)),
         0
      ),
      IF(C51="750 Business promotion",
         E51-(E51/(1+4.793/100)),
         E51-(E51/(1+Dashboard!$F$4))
      )
   )
)</f>
        <v>0</v>
      </c>
      <c r="J51" s="26">
        <f>Bank4[[#This Row],[Money in/ (Money out)]]-Bank4[[#This Row],[GST/HST]]</f>
        <v>0</v>
      </c>
      <c r="L51" s="23">
        <f t="shared" si="0"/>
        <v>0</v>
      </c>
    </row>
    <row r="52" spans="4:12" x14ac:dyDescent="0.2">
      <c r="D52" s="397">
        <f>_xlfn.XLOOKUP(C:C,Table1[for Import to Bank Register dropdown],Table1[for Pivot],0,0,1)</f>
        <v>0</v>
      </c>
      <c r="E52" s="403"/>
      <c r="F52" s="146">
        <f t="shared" si="1"/>
        <v>44444444</v>
      </c>
      <c r="G52" s="375">
        <f t="shared" si="2"/>
        <v>0</v>
      </c>
      <c r="I52" s="376">
        <f>IF(OR(C52="150 Directors advances", C52="120 accounts receivable", C52="720.2 Automobile - Insurance", C52="720.3 Automobile - License", C52="870.4 Rent - Insurance", C52="870.6 Rent - Property Tax", C52="870.7 Rent - Homeoffice", C52="870.9 Rent - Water"),
   0,
   IF(Dashboard!$F$5="Quick",
      IF(OR(C52="190 Automobile",C52="200 computer hardware",C52="210 Computer software",C52="220 Quickbooks software",C52="230 Office equipment",C52="240 Office furniture"),
         E52-(E52/(1+Dashboard!$F$4)),
         0
      ),
      IF(C52="750 Business promotion",
         E52-(E52/(1+4.793/100)),
         E52-(E52/(1+Dashboard!$F$4))
      )
   )
)</f>
        <v>0</v>
      </c>
      <c r="J52" s="26">
        <f>Bank4[[#This Row],[Money in/ (Money out)]]-Bank4[[#This Row],[GST/HST]]</f>
        <v>0</v>
      </c>
      <c r="L52" s="23">
        <f t="shared" si="0"/>
        <v>0</v>
      </c>
    </row>
    <row r="53" spans="4:12" x14ac:dyDescent="0.2">
      <c r="D53" s="397">
        <f>_xlfn.XLOOKUP(C:C,Table1[for Import to Bank Register dropdown],Table1[for Pivot],0,0,1)</f>
        <v>0</v>
      </c>
      <c r="E53" s="403"/>
      <c r="F53" s="146">
        <f t="shared" si="1"/>
        <v>44444444</v>
      </c>
      <c r="G53" s="375">
        <f t="shared" si="2"/>
        <v>0</v>
      </c>
      <c r="I53" s="376">
        <f>IF(OR(C53="150 Directors advances", C53="120 accounts receivable", C53="720.2 Automobile - Insurance", C53="720.3 Automobile - License", C53="870.4 Rent - Insurance", C53="870.6 Rent - Property Tax", C53="870.7 Rent - Homeoffice", C53="870.9 Rent - Water"),
   0,
   IF(Dashboard!$F$5="Quick",
      IF(OR(C53="190 Automobile",C53="200 computer hardware",C53="210 Computer software",C53="220 Quickbooks software",C53="230 Office equipment",C53="240 Office furniture"),
         E53-(E53/(1+Dashboard!$F$4)),
         0
      ),
      IF(C53="750 Business promotion",
         E53-(E53/(1+4.793/100)),
         E53-(E53/(1+Dashboard!$F$4))
      )
   )
)</f>
        <v>0</v>
      </c>
      <c r="J53" s="26">
        <f>Bank4[[#This Row],[Money in/ (Money out)]]-Bank4[[#This Row],[GST/HST]]</f>
        <v>0</v>
      </c>
      <c r="L53" s="23">
        <f t="shared" si="0"/>
        <v>0</v>
      </c>
    </row>
    <row r="54" spans="4:12" x14ac:dyDescent="0.2">
      <c r="D54" s="397">
        <f>_xlfn.XLOOKUP(C:C,Table1[for Import to Bank Register dropdown],Table1[for Pivot],0,0,1)</f>
        <v>0</v>
      </c>
      <c r="E54" s="403"/>
      <c r="F54" s="146">
        <f t="shared" si="1"/>
        <v>44444444</v>
      </c>
      <c r="G54" s="375">
        <f t="shared" si="2"/>
        <v>0</v>
      </c>
      <c r="I54" s="376">
        <f>IF(OR(C54="150 Directors advances", C54="120 accounts receivable", C54="720.2 Automobile - Insurance", C54="720.3 Automobile - License", C54="870.4 Rent - Insurance", C54="870.6 Rent - Property Tax", C54="870.7 Rent - Homeoffice", C54="870.9 Rent - Water"),
   0,
   IF(Dashboard!$F$5="Quick",
      IF(OR(C54="190 Automobile",C54="200 computer hardware",C54="210 Computer software",C54="220 Quickbooks software",C54="230 Office equipment",C54="240 Office furniture"),
         E54-(E54/(1+Dashboard!$F$4)),
         0
      ),
      IF(C54="750 Business promotion",
         E54-(E54/(1+4.793/100)),
         E54-(E54/(1+Dashboard!$F$4))
      )
   )
)</f>
        <v>0</v>
      </c>
      <c r="J54" s="26">
        <f>Bank4[[#This Row],[Money in/ (Money out)]]-Bank4[[#This Row],[GST/HST]]</f>
        <v>0</v>
      </c>
      <c r="L54" s="23">
        <f t="shared" si="0"/>
        <v>0</v>
      </c>
    </row>
    <row r="55" spans="4:12" x14ac:dyDescent="0.2">
      <c r="D55" s="397">
        <f>_xlfn.XLOOKUP(C:C,Table1[for Import to Bank Register dropdown],Table1[for Pivot],0,0,1)</f>
        <v>0</v>
      </c>
      <c r="E55" s="403"/>
      <c r="F55" s="146">
        <f t="shared" si="1"/>
        <v>44444444</v>
      </c>
      <c r="G55" s="375">
        <f t="shared" si="2"/>
        <v>0</v>
      </c>
      <c r="I55" s="376">
        <f>IF(OR(C55="150 Directors advances", C55="120 accounts receivable", C55="720.2 Automobile - Insurance", C55="720.3 Automobile - License", C55="870.4 Rent - Insurance", C55="870.6 Rent - Property Tax", C55="870.7 Rent - Homeoffice", C55="870.9 Rent - Water"),
   0,
   IF(Dashboard!$F$5="Quick",
      IF(OR(C55="190 Automobile",C55="200 computer hardware",C55="210 Computer software",C55="220 Quickbooks software",C55="230 Office equipment",C55="240 Office furniture"),
         E55-(E55/(1+Dashboard!$F$4)),
         0
      ),
      IF(C55="750 Business promotion",
         E55-(E55/(1+4.793/100)),
         E55-(E55/(1+Dashboard!$F$4))
      )
   )
)</f>
        <v>0</v>
      </c>
      <c r="J55" s="26">
        <f>Bank4[[#This Row],[Money in/ (Money out)]]-Bank4[[#This Row],[GST/HST]]</f>
        <v>0</v>
      </c>
      <c r="L55" s="23">
        <f t="shared" si="0"/>
        <v>0</v>
      </c>
    </row>
    <row r="56" spans="4:12" x14ac:dyDescent="0.2">
      <c r="D56" s="397">
        <f>_xlfn.XLOOKUP(C:C,Table1[for Import to Bank Register dropdown],Table1[for Pivot],0,0,1)</f>
        <v>0</v>
      </c>
      <c r="E56" s="403"/>
      <c r="F56" s="146">
        <f t="shared" si="1"/>
        <v>44444444</v>
      </c>
      <c r="G56" s="375">
        <f t="shared" si="2"/>
        <v>0</v>
      </c>
      <c r="I56" s="376">
        <f>IF(OR(C56="150 Directors advances", C56="120 accounts receivable", C56="720.2 Automobile - Insurance", C56="720.3 Automobile - License", C56="870.4 Rent - Insurance", C56="870.6 Rent - Property Tax", C56="870.7 Rent - Homeoffice", C56="870.9 Rent - Water"),
   0,
   IF(Dashboard!$F$5="Quick",
      IF(OR(C56="190 Automobile",C56="200 computer hardware",C56="210 Computer software",C56="220 Quickbooks software",C56="230 Office equipment",C56="240 Office furniture"),
         E56-(E56/(1+Dashboard!$F$4)),
         0
      ),
      IF(C56="750 Business promotion",
         E56-(E56/(1+4.793/100)),
         E56-(E56/(1+Dashboard!$F$4))
      )
   )
)</f>
        <v>0</v>
      </c>
      <c r="J56" s="26">
        <f>Bank4[[#This Row],[Money in/ (Money out)]]-Bank4[[#This Row],[GST/HST]]</f>
        <v>0</v>
      </c>
      <c r="L56" s="23">
        <f t="shared" si="0"/>
        <v>0</v>
      </c>
    </row>
    <row r="57" spans="4:12" x14ac:dyDescent="0.2">
      <c r="D57" s="397">
        <f>_xlfn.XLOOKUP(C:C,Table1[for Import to Bank Register dropdown],Table1[for Pivot],0,0,1)</f>
        <v>0</v>
      </c>
      <c r="E57" s="403"/>
      <c r="F57" s="146">
        <f t="shared" si="1"/>
        <v>44444444</v>
      </c>
      <c r="G57" s="375">
        <f t="shared" si="2"/>
        <v>0</v>
      </c>
      <c r="I57" s="376">
        <f>IF(OR(C57="150 Directors advances", C57="120 accounts receivable", C57="720.2 Automobile - Insurance", C57="720.3 Automobile - License", C57="870.4 Rent - Insurance", C57="870.6 Rent - Property Tax", C57="870.7 Rent - Homeoffice", C57="870.9 Rent - Water"),
   0,
   IF(Dashboard!$F$5="Quick",
      IF(OR(C57="190 Automobile",C57="200 computer hardware",C57="210 Computer software",C57="220 Quickbooks software",C57="230 Office equipment",C57="240 Office furniture"),
         E57-(E57/(1+Dashboard!$F$4)),
         0
      ),
      IF(C57="750 Business promotion",
         E57-(E57/(1+4.793/100)),
         E57-(E57/(1+Dashboard!$F$4))
      )
   )
)</f>
        <v>0</v>
      </c>
      <c r="J57" s="26">
        <f>Bank4[[#This Row],[Money in/ (Money out)]]-Bank4[[#This Row],[GST/HST]]</f>
        <v>0</v>
      </c>
      <c r="L57" s="23">
        <f t="shared" si="0"/>
        <v>0</v>
      </c>
    </row>
    <row r="58" spans="4:12" x14ac:dyDescent="0.2">
      <c r="D58" s="397">
        <f>_xlfn.XLOOKUP(C:C,Table1[for Import to Bank Register dropdown],Table1[for Pivot],0,0,1)</f>
        <v>0</v>
      </c>
      <c r="E58" s="403"/>
      <c r="F58" s="146">
        <f t="shared" si="1"/>
        <v>44444444</v>
      </c>
      <c r="G58" s="375">
        <f t="shared" si="2"/>
        <v>0</v>
      </c>
      <c r="I58" s="376">
        <f>IF(OR(C58="150 Directors advances", C58="120 accounts receivable", C58="720.2 Automobile - Insurance", C58="720.3 Automobile - License", C58="870.4 Rent - Insurance", C58="870.6 Rent - Property Tax", C58="870.7 Rent - Homeoffice", C58="870.9 Rent - Water"),
   0,
   IF(Dashboard!$F$5="Quick",
      IF(OR(C58="190 Automobile",C58="200 computer hardware",C58="210 Computer software",C58="220 Quickbooks software",C58="230 Office equipment",C58="240 Office furniture"),
         E58-(E58/(1+Dashboard!$F$4)),
         0
      ),
      IF(C58="750 Business promotion",
         E58-(E58/(1+4.793/100)),
         E58-(E58/(1+Dashboard!$F$4))
      )
   )
)</f>
        <v>0</v>
      </c>
      <c r="J58" s="26">
        <f>Bank4[[#This Row],[Money in/ (Money out)]]-Bank4[[#This Row],[GST/HST]]</f>
        <v>0</v>
      </c>
      <c r="L58" s="23">
        <f t="shared" si="0"/>
        <v>0</v>
      </c>
    </row>
    <row r="59" spans="4:12" x14ac:dyDescent="0.2">
      <c r="D59" s="397">
        <f>_xlfn.XLOOKUP(C:C,Table1[for Import to Bank Register dropdown],Table1[for Pivot],0,0,1)</f>
        <v>0</v>
      </c>
      <c r="E59" s="403"/>
      <c r="F59" s="146">
        <f t="shared" si="1"/>
        <v>44444444</v>
      </c>
      <c r="G59" s="375">
        <f t="shared" si="2"/>
        <v>0</v>
      </c>
      <c r="I59" s="376">
        <f>IF(OR(C59="150 Directors advances", C59="120 accounts receivable", C59="720.2 Automobile - Insurance", C59="720.3 Automobile - License", C59="870.4 Rent - Insurance", C59="870.6 Rent - Property Tax", C59="870.7 Rent - Homeoffice", C59="870.9 Rent - Water"),
   0,
   IF(Dashboard!$F$5="Quick",
      IF(OR(C59="190 Automobile",C59="200 computer hardware",C59="210 Computer software",C59="220 Quickbooks software",C59="230 Office equipment",C59="240 Office furniture"),
         E59-(E59/(1+Dashboard!$F$4)),
         0
      ),
      IF(C59="750 Business promotion",
         E59-(E59/(1+4.793/100)),
         E59-(E59/(1+Dashboard!$F$4))
      )
   )
)</f>
        <v>0</v>
      </c>
      <c r="J59" s="26">
        <f>Bank4[[#This Row],[Money in/ (Money out)]]-Bank4[[#This Row],[GST/HST]]</f>
        <v>0</v>
      </c>
      <c r="L59" s="23">
        <f t="shared" si="0"/>
        <v>0</v>
      </c>
    </row>
    <row r="60" spans="4:12" x14ac:dyDescent="0.2">
      <c r="D60" s="397">
        <f>_xlfn.XLOOKUP(C:C,Table1[for Import to Bank Register dropdown],Table1[for Pivot],0,0,1)</f>
        <v>0</v>
      </c>
      <c r="E60" s="403"/>
      <c r="F60" s="146">
        <f t="shared" si="1"/>
        <v>44444444</v>
      </c>
      <c r="G60" s="375">
        <f t="shared" si="2"/>
        <v>0</v>
      </c>
      <c r="I60" s="376">
        <f>IF(OR(C60="150 Directors advances", C60="120 accounts receivable", C60="720.2 Automobile - Insurance", C60="720.3 Automobile - License", C60="870.4 Rent - Insurance", C60="870.6 Rent - Property Tax", C60="870.7 Rent - Homeoffice", C60="870.9 Rent - Water"),
   0,
   IF(Dashboard!$F$5="Quick",
      IF(OR(C60="190 Automobile",C60="200 computer hardware",C60="210 Computer software",C60="220 Quickbooks software",C60="230 Office equipment",C60="240 Office furniture"),
         E60-(E60/(1+Dashboard!$F$4)),
         0
      ),
      IF(C60="750 Business promotion",
         E60-(E60/(1+4.793/100)),
         E60-(E60/(1+Dashboard!$F$4))
      )
   )
)</f>
        <v>0</v>
      </c>
      <c r="J60" s="26">
        <f>Bank4[[#This Row],[Money in/ (Money out)]]-Bank4[[#This Row],[GST/HST]]</f>
        <v>0</v>
      </c>
      <c r="L60" s="23">
        <f t="shared" si="0"/>
        <v>0</v>
      </c>
    </row>
    <row r="61" spans="4:12" x14ac:dyDescent="0.2">
      <c r="D61" s="397">
        <f>_xlfn.XLOOKUP(C:C,Table1[for Import to Bank Register dropdown],Table1[for Pivot],0,0,1)</f>
        <v>0</v>
      </c>
      <c r="E61" s="403"/>
      <c r="F61" s="146">
        <f t="shared" si="1"/>
        <v>44444444</v>
      </c>
      <c r="G61" s="375">
        <f t="shared" si="2"/>
        <v>0</v>
      </c>
      <c r="I61" s="376">
        <f>IF(OR(C61="150 Directors advances", C61="120 accounts receivable", C61="720.2 Automobile - Insurance", C61="720.3 Automobile - License", C61="870.4 Rent - Insurance", C61="870.6 Rent - Property Tax", C61="870.7 Rent - Homeoffice", C61="870.9 Rent - Water"),
   0,
   IF(Dashboard!$F$5="Quick",
      IF(OR(C61="190 Automobile",C61="200 computer hardware",C61="210 Computer software",C61="220 Quickbooks software",C61="230 Office equipment",C61="240 Office furniture"),
         E61-(E61/(1+Dashboard!$F$4)),
         0
      ),
      IF(C61="750 Business promotion",
         E61-(E61/(1+4.793/100)),
         E61-(E61/(1+Dashboard!$F$4))
      )
   )
)</f>
        <v>0</v>
      </c>
      <c r="J61" s="26">
        <f>Bank4[[#This Row],[Money in/ (Money out)]]-Bank4[[#This Row],[GST/HST]]</f>
        <v>0</v>
      </c>
      <c r="L61" s="23">
        <f t="shared" si="0"/>
        <v>0</v>
      </c>
    </row>
    <row r="62" spans="4:12" x14ac:dyDescent="0.2">
      <c r="D62" s="397">
        <f>_xlfn.XLOOKUP(C:C,Table1[for Import to Bank Register dropdown],Table1[for Pivot],0,0,1)</f>
        <v>0</v>
      </c>
      <c r="E62" s="403"/>
      <c r="F62" s="146">
        <f t="shared" si="1"/>
        <v>44444444</v>
      </c>
      <c r="G62" s="375">
        <f t="shared" si="2"/>
        <v>0</v>
      </c>
      <c r="I62" s="376">
        <f>IF(OR(C62="150 Directors advances", C62="120 accounts receivable", C62="720.2 Automobile - Insurance", C62="720.3 Automobile - License", C62="870.4 Rent - Insurance", C62="870.6 Rent - Property Tax", C62="870.7 Rent - Homeoffice", C62="870.9 Rent - Water"),
   0,
   IF(Dashboard!$F$5="Quick",
      IF(OR(C62="190 Automobile",C62="200 computer hardware",C62="210 Computer software",C62="220 Quickbooks software",C62="230 Office equipment",C62="240 Office furniture"),
         E62-(E62/(1+Dashboard!$F$4)),
         0
      ),
      IF(C62="750 Business promotion",
         E62-(E62/(1+4.793/100)),
         E62-(E62/(1+Dashboard!$F$4))
      )
   )
)</f>
        <v>0</v>
      </c>
      <c r="J62" s="26">
        <f>Bank4[[#This Row],[Money in/ (Money out)]]-Bank4[[#This Row],[GST/HST]]</f>
        <v>0</v>
      </c>
      <c r="L62" s="23">
        <f t="shared" si="0"/>
        <v>0</v>
      </c>
    </row>
    <row r="63" spans="4:12" x14ac:dyDescent="0.2">
      <c r="D63" s="397">
        <f>_xlfn.XLOOKUP(C:C,Table1[for Import to Bank Register dropdown],Table1[for Pivot],0,0,1)</f>
        <v>0</v>
      </c>
      <c r="E63" s="403"/>
      <c r="F63" s="146">
        <f t="shared" si="1"/>
        <v>44444444</v>
      </c>
      <c r="G63" s="375">
        <f t="shared" si="2"/>
        <v>0</v>
      </c>
      <c r="I63" s="376">
        <f>IF(OR(C63="150 Directors advances", C63="120 accounts receivable", C63="720.2 Automobile - Insurance", C63="720.3 Automobile - License", C63="870.4 Rent - Insurance", C63="870.6 Rent - Property Tax", C63="870.7 Rent - Homeoffice", C63="870.9 Rent - Water"),
   0,
   IF(Dashboard!$F$5="Quick",
      IF(OR(C63="190 Automobile",C63="200 computer hardware",C63="210 Computer software",C63="220 Quickbooks software",C63="230 Office equipment",C63="240 Office furniture"),
         E63-(E63/(1+Dashboard!$F$4)),
         0
      ),
      IF(C63="750 Business promotion",
         E63-(E63/(1+4.793/100)),
         E63-(E63/(1+Dashboard!$F$4))
      )
   )
)</f>
        <v>0</v>
      </c>
      <c r="J63" s="26">
        <f>Bank4[[#This Row],[Money in/ (Money out)]]-Bank4[[#This Row],[GST/HST]]</f>
        <v>0</v>
      </c>
      <c r="L63" s="23">
        <f t="shared" si="0"/>
        <v>0</v>
      </c>
    </row>
    <row r="64" spans="4:12" x14ac:dyDescent="0.2">
      <c r="D64" s="397">
        <f>_xlfn.XLOOKUP(C:C,Table1[for Import to Bank Register dropdown],Table1[for Pivot],0,0,1)</f>
        <v>0</v>
      </c>
      <c r="E64" s="403"/>
      <c r="F64" s="146">
        <f t="shared" si="1"/>
        <v>44444444</v>
      </c>
      <c r="G64" s="375">
        <f t="shared" si="2"/>
        <v>0</v>
      </c>
      <c r="I64" s="376">
        <f>IF(OR(C64="150 Directors advances", C64="120 accounts receivable", C64="720.2 Automobile - Insurance", C64="720.3 Automobile - License", C64="870.4 Rent - Insurance", C64="870.6 Rent - Property Tax", C64="870.7 Rent - Homeoffice", C64="870.9 Rent - Water"),
   0,
   IF(Dashboard!$F$5="Quick",
      IF(OR(C64="190 Automobile",C64="200 computer hardware",C64="210 Computer software",C64="220 Quickbooks software",C64="230 Office equipment",C64="240 Office furniture"),
         E64-(E64/(1+Dashboard!$F$4)),
         0
      ),
      IF(C64="750 Business promotion",
         E64-(E64/(1+4.793/100)),
         E64-(E64/(1+Dashboard!$F$4))
      )
   )
)</f>
        <v>0</v>
      </c>
      <c r="J64" s="26">
        <f>Bank4[[#This Row],[Money in/ (Money out)]]-Bank4[[#This Row],[GST/HST]]</f>
        <v>0</v>
      </c>
      <c r="L64" s="23">
        <f t="shared" si="0"/>
        <v>0</v>
      </c>
    </row>
    <row r="65" spans="4:12" x14ac:dyDescent="0.2">
      <c r="D65" s="397">
        <f>_xlfn.XLOOKUP(C:C,Table1[for Import to Bank Register dropdown],Table1[for Pivot],0,0,1)</f>
        <v>0</v>
      </c>
      <c r="E65" s="403"/>
      <c r="F65" s="146">
        <f t="shared" si="1"/>
        <v>44444444</v>
      </c>
      <c r="G65" s="375">
        <f t="shared" si="2"/>
        <v>0</v>
      </c>
      <c r="I65" s="376">
        <f>IF(OR(C65="150 Directors advances", C65="120 accounts receivable", C65="720.2 Automobile - Insurance", C65="720.3 Automobile - License", C65="870.4 Rent - Insurance", C65="870.6 Rent - Property Tax", C65="870.7 Rent - Homeoffice", C65="870.9 Rent - Water"),
   0,
   IF(Dashboard!$F$5="Quick",
      IF(OR(C65="190 Automobile",C65="200 computer hardware",C65="210 Computer software",C65="220 Quickbooks software",C65="230 Office equipment",C65="240 Office furniture"),
         E65-(E65/(1+Dashboard!$F$4)),
         0
      ),
      IF(C65="750 Business promotion",
         E65-(E65/(1+4.793/100)),
         E65-(E65/(1+Dashboard!$F$4))
      )
   )
)</f>
        <v>0</v>
      </c>
      <c r="J65" s="26">
        <f>Bank4[[#This Row],[Money in/ (Money out)]]-Bank4[[#This Row],[GST/HST]]</f>
        <v>0</v>
      </c>
      <c r="L65" s="23">
        <f t="shared" si="0"/>
        <v>0</v>
      </c>
    </row>
    <row r="66" spans="4:12" x14ac:dyDescent="0.2">
      <c r="D66" s="397">
        <f>_xlfn.XLOOKUP(C:C,Table1[for Import to Bank Register dropdown],Table1[for Pivot],0,0,1)</f>
        <v>0</v>
      </c>
      <c r="E66" s="403"/>
      <c r="F66" s="146">
        <f t="shared" si="1"/>
        <v>44444444</v>
      </c>
      <c r="G66" s="375">
        <f t="shared" si="2"/>
        <v>0</v>
      </c>
      <c r="I66" s="376">
        <f>IF(OR(C66="150 Directors advances", C66="120 accounts receivable", C66="720.2 Automobile - Insurance", C66="720.3 Automobile - License", C66="870.4 Rent - Insurance", C66="870.6 Rent - Property Tax", C66="870.7 Rent - Homeoffice", C66="870.9 Rent - Water"),
   0,
   IF(Dashboard!$F$5="Quick",
      IF(OR(C66="190 Automobile",C66="200 computer hardware",C66="210 Computer software",C66="220 Quickbooks software",C66="230 Office equipment",C66="240 Office furniture"),
         E66-(E66/(1+Dashboard!$F$4)),
         0
      ),
      IF(C66="750 Business promotion",
         E66-(E66/(1+4.793/100)),
         E66-(E66/(1+Dashboard!$F$4))
      )
   )
)</f>
        <v>0</v>
      </c>
      <c r="J66" s="26">
        <f>Bank4[[#This Row],[Money in/ (Money out)]]-Bank4[[#This Row],[GST/HST]]</f>
        <v>0</v>
      </c>
      <c r="L66" s="23">
        <f t="shared" si="0"/>
        <v>0</v>
      </c>
    </row>
    <row r="67" spans="4:12" x14ac:dyDescent="0.2">
      <c r="D67" s="397">
        <f>_xlfn.XLOOKUP(C:C,Table1[for Import to Bank Register dropdown],Table1[for Pivot],0,0,1)</f>
        <v>0</v>
      </c>
      <c r="E67" s="403"/>
      <c r="F67" s="146">
        <f t="shared" si="1"/>
        <v>44444444</v>
      </c>
      <c r="G67" s="375">
        <f t="shared" si="2"/>
        <v>0</v>
      </c>
      <c r="I67" s="376">
        <f>IF(OR(C67="150 Directors advances", C67="120 accounts receivable", C67="720.2 Automobile - Insurance", C67="720.3 Automobile - License", C67="870.4 Rent - Insurance", C67="870.6 Rent - Property Tax", C67="870.7 Rent - Homeoffice", C67="870.9 Rent - Water"),
   0,
   IF(Dashboard!$F$5="Quick",
      IF(OR(C67="190 Automobile",C67="200 computer hardware",C67="210 Computer software",C67="220 Quickbooks software",C67="230 Office equipment",C67="240 Office furniture"),
         E67-(E67/(1+Dashboard!$F$4)),
         0
      ),
      IF(C67="750 Business promotion",
         E67-(E67/(1+4.793/100)),
         E67-(E67/(1+Dashboard!$F$4))
      )
   )
)</f>
        <v>0</v>
      </c>
      <c r="J67" s="26">
        <f>Bank4[[#This Row],[Money in/ (Money out)]]-Bank4[[#This Row],[GST/HST]]</f>
        <v>0</v>
      </c>
      <c r="L67" s="23">
        <f t="shared" si="0"/>
        <v>0</v>
      </c>
    </row>
    <row r="68" spans="4:12" x14ac:dyDescent="0.2">
      <c r="D68" s="397">
        <f>_xlfn.XLOOKUP(C:C,Table1[for Import to Bank Register dropdown],Table1[for Pivot],0,0,1)</f>
        <v>0</v>
      </c>
      <c r="E68" s="403"/>
      <c r="F68" s="146">
        <f t="shared" si="1"/>
        <v>44444444</v>
      </c>
      <c r="G68" s="375">
        <f t="shared" si="2"/>
        <v>0</v>
      </c>
      <c r="I68" s="376">
        <f>IF(OR(C68="150 Directors advances", C68="120 accounts receivable", C68="720.2 Automobile - Insurance", C68="720.3 Automobile - License", C68="870.4 Rent - Insurance", C68="870.6 Rent - Property Tax", C68="870.7 Rent - Homeoffice", C68="870.9 Rent - Water"),
   0,
   IF(Dashboard!$F$5="Quick",
      IF(OR(C68="190 Automobile",C68="200 computer hardware",C68="210 Computer software",C68="220 Quickbooks software",C68="230 Office equipment",C68="240 Office furniture"),
         E68-(E68/(1+Dashboard!$F$4)),
         0
      ),
      IF(C68="750 Business promotion",
         E68-(E68/(1+4.793/100)),
         E68-(E68/(1+Dashboard!$F$4))
      )
   )
)</f>
        <v>0</v>
      </c>
      <c r="J68" s="26">
        <f>Bank4[[#This Row],[Money in/ (Money out)]]-Bank4[[#This Row],[GST/HST]]</f>
        <v>0</v>
      </c>
      <c r="L68" s="23">
        <f t="shared" si="0"/>
        <v>0</v>
      </c>
    </row>
    <row r="69" spans="4:12" x14ac:dyDescent="0.2">
      <c r="D69" s="397">
        <f>_xlfn.XLOOKUP(C:C,Table1[for Import to Bank Register dropdown],Table1[for Pivot],0,0,1)</f>
        <v>0</v>
      </c>
      <c r="E69" s="403"/>
      <c r="F69" s="146">
        <f t="shared" si="1"/>
        <v>44444444</v>
      </c>
      <c r="G69" s="375">
        <f t="shared" si="2"/>
        <v>0</v>
      </c>
      <c r="I69" s="376">
        <f>IF(OR(C69="150 Directors advances", C69="120 accounts receivable", C69="720.2 Automobile - Insurance", C69="720.3 Automobile - License", C69="870.4 Rent - Insurance", C69="870.6 Rent - Property Tax", C69="870.7 Rent - Homeoffice", C69="870.9 Rent - Water"),
   0,
   IF(Dashboard!$F$5="Quick",
      IF(OR(C69="190 Automobile",C69="200 computer hardware",C69="210 Computer software",C69="220 Quickbooks software",C69="230 Office equipment",C69="240 Office furniture"),
         E69-(E69/(1+Dashboard!$F$4)),
         0
      ),
      IF(C69="750 Business promotion",
         E69-(E69/(1+4.793/100)),
         E69-(E69/(1+Dashboard!$F$4))
      )
   )
)</f>
        <v>0</v>
      </c>
      <c r="J69" s="26">
        <f>Bank4[[#This Row],[Money in/ (Money out)]]-Bank4[[#This Row],[GST/HST]]</f>
        <v>0</v>
      </c>
      <c r="L69" s="23">
        <f t="shared" si="0"/>
        <v>0</v>
      </c>
    </row>
    <row r="70" spans="4:12" x14ac:dyDescent="0.2">
      <c r="D70" s="397">
        <f>_xlfn.XLOOKUP(C:C,Table1[for Import to Bank Register dropdown],Table1[for Pivot],0,0,1)</f>
        <v>0</v>
      </c>
      <c r="E70" s="403"/>
      <c r="F70" s="146">
        <f t="shared" si="1"/>
        <v>44444444</v>
      </c>
      <c r="G70" s="375">
        <f t="shared" si="2"/>
        <v>0</v>
      </c>
      <c r="I70" s="376">
        <f>IF(OR(C70="150 Directors advances", C70="120 accounts receivable", C70="720.2 Automobile - Insurance", C70="720.3 Automobile - License", C70="870.4 Rent - Insurance", C70="870.6 Rent - Property Tax", C70="870.7 Rent - Homeoffice", C70="870.9 Rent - Water"),
   0,
   IF(Dashboard!$F$5="Quick",
      IF(OR(C70="190 Automobile",C70="200 computer hardware",C70="210 Computer software",C70="220 Quickbooks software",C70="230 Office equipment",C70="240 Office furniture"),
         E70-(E70/(1+Dashboard!$F$4)),
         0
      ),
      IF(C70="750 Business promotion",
         E70-(E70/(1+4.793/100)),
         E70-(E70/(1+Dashboard!$F$4))
      )
   )
)</f>
        <v>0</v>
      </c>
      <c r="J70" s="26">
        <f>Bank4[[#This Row],[Money in/ (Money out)]]-Bank4[[#This Row],[GST/HST]]</f>
        <v>0</v>
      </c>
      <c r="L70" s="23">
        <f t="shared" si="0"/>
        <v>0</v>
      </c>
    </row>
    <row r="71" spans="4:12" x14ac:dyDescent="0.2">
      <c r="D71" s="397">
        <f>_xlfn.XLOOKUP(C:C,Table1[for Import to Bank Register dropdown],Table1[for Pivot],0,0,1)</f>
        <v>0</v>
      </c>
      <c r="E71" s="403"/>
      <c r="F71" s="146">
        <f t="shared" si="1"/>
        <v>44444444</v>
      </c>
      <c r="G71" s="375">
        <f t="shared" si="2"/>
        <v>0</v>
      </c>
      <c r="I71" s="376">
        <f>IF(OR(C71="150 Directors advances", C71="120 accounts receivable", C71="720.2 Automobile - Insurance", C71="720.3 Automobile - License", C71="870.4 Rent - Insurance", C71="870.6 Rent - Property Tax", C71="870.7 Rent - Homeoffice", C71="870.9 Rent - Water"),
   0,
   IF(Dashboard!$F$5="Quick",
      IF(OR(C71="190 Automobile",C71="200 computer hardware",C71="210 Computer software",C71="220 Quickbooks software",C71="230 Office equipment",C71="240 Office furniture"),
         E71-(E71/(1+Dashboard!$F$4)),
         0
      ),
      IF(C71="750 Business promotion",
         E71-(E71/(1+4.793/100)),
         E71-(E71/(1+Dashboard!$F$4))
      )
   )
)</f>
        <v>0</v>
      </c>
      <c r="J71" s="26">
        <f>Bank4[[#This Row],[Money in/ (Money out)]]-Bank4[[#This Row],[GST/HST]]</f>
        <v>0</v>
      </c>
      <c r="L71" s="23">
        <f t="shared" ref="L71:L134" si="3">$L$3</f>
        <v>0</v>
      </c>
    </row>
    <row r="72" spans="4:12" x14ac:dyDescent="0.2">
      <c r="D72" s="397">
        <f>_xlfn.XLOOKUP(C:C,Table1[for Import to Bank Register dropdown],Table1[for Pivot],0,0,1)</f>
        <v>0</v>
      </c>
      <c r="E72" s="403"/>
      <c r="F72" s="146">
        <f t="shared" ref="F72:F135" si="4">$E$2</f>
        <v>44444444</v>
      </c>
      <c r="G72" s="375">
        <f t="shared" ref="G72:G135" si="5">G71+E72</f>
        <v>0</v>
      </c>
      <c r="I72" s="376">
        <f>IF(OR(C72="150 Directors advances", C72="120 accounts receivable", C72="720.2 Automobile - Insurance", C72="720.3 Automobile - License", C72="870.4 Rent - Insurance", C72="870.6 Rent - Property Tax", C72="870.7 Rent - Homeoffice", C72="870.9 Rent - Water"),
   0,
   IF(Dashboard!$F$5="Quick",
      IF(OR(C72="190 Automobile",C72="200 computer hardware",C72="210 Computer software",C72="220 Quickbooks software",C72="230 Office equipment",C72="240 Office furniture"),
         E72-(E72/(1+Dashboard!$F$4)),
         0
      ),
      IF(C72="750 Business promotion",
         E72-(E72/(1+4.793/100)),
         E72-(E72/(1+Dashboard!$F$4))
      )
   )
)</f>
        <v>0</v>
      </c>
      <c r="J72" s="26">
        <f>Bank4[[#This Row],[Money in/ (Money out)]]-Bank4[[#This Row],[GST/HST]]</f>
        <v>0</v>
      </c>
      <c r="L72" s="23">
        <f t="shared" si="3"/>
        <v>0</v>
      </c>
    </row>
    <row r="73" spans="4:12" x14ac:dyDescent="0.2">
      <c r="D73" s="397">
        <f>_xlfn.XLOOKUP(C:C,Table1[for Import to Bank Register dropdown],Table1[for Pivot],0,0,1)</f>
        <v>0</v>
      </c>
      <c r="E73" s="403"/>
      <c r="F73" s="146">
        <f t="shared" si="4"/>
        <v>44444444</v>
      </c>
      <c r="G73" s="375">
        <f t="shared" si="5"/>
        <v>0</v>
      </c>
      <c r="I73" s="376">
        <f>IF(OR(C73="150 Directors advances", C73="120 accounts receivable", C73="720.2 Automobile - Insurance", C73="720.3 Automobile - License", C73="870.4 Rent - Insurance", C73="870.6 Rent - Property Tax", C73="870.7 Rent - Homeoffice", C73="870.9 Rent - Water"),
   0,
   IF(Dashboard!$F$5="Quick",
      IF(OR(C73="190 Automobile",C73="200 computer hardware",C73="210 Computer software",C73="220 Quickbooks software",C73="230 Office equipment",C73="240 Office furniture"),
         E73-(E73/(1+Dashboard!$F$4)),
         0
      ),
      IF(C73="750 Business promotion",
         E73-(E73/(1+4.793/100)),
         E73-(E73/(1+Dashboard!$F$4))
      )
   )
)</f>
        <v>0</v>
      </c>
      <c r="J73" s="26">
        <f>Bank4[[#This Row],[Money in/ (Money out)]]-Bank4[[#This Row],[GST/HST]]</f>
        <v>0</v>
      </c>
      <c r="L73" s="23">
        <f t="shared" si="3"/>
        <v>0</v>
      </c>
    </row>
    <row r="74" spans="4:12" x14ac:dyDescent="0.2">
      <c r="D74" s="397">
        <f>_xlfn.XLOOKUP(C:C,Table1[for Import to Bank Register dropdown],Table1[for Pivot],0,0,1)</f>
        <v>0</v>
      </c>
      <c r="E74" s="403"/>
      <c r="F74" s="146">
        <f t="shared" si="4"/>
        <v>44444444</v>
      </c>
      <c r="G74" s="375">
        <f t="shared" si="5"/>
        <v>0</v>
      </c>
      <c r="I74" s="376">
        <f>IF(OR(C74="150 Directors advances", C74="120 accounts receivable", C74="720.2 Automobile - Insurance", C74="720.3 Automobile - License", C74="870.4 Rent - Insurance", C74="870.6 Rent - Property Tax", C74="870.7 Rent - Homeoffice", C74="870.9 Rent - Water"),
   0,
   IF(Dashboard!$F$5="Quick",
      IF(OR(C74="190 Automobile",C74="200 computer hardware",C74="210 Computer software",C74="220 Quickbooks software",C74="230 Office equipment",C74="240 Office furniture"),
         E74-(E74/(1+Dashboard!$F$4)),
         0
      ),
      IF(C74="750 Business promotion",
         E74-(E74/(1+4.793/100)),
         E74-(E74/(1+Dashboard!$F$4))
      )
   )
)</f>
        <v>0</v>
      </c>
      <c r="J74" s="26">
        <f>Bank4[[#This Row],[Money in/ (Money out)]]-Bank4[[#This Row],[GST/HST]]</f>
        <v>0</v>
      </c>
      <c r="L74" s="23">
        <f t="shared" si="3"/>
        <v>0</v>
      </c>
    </row>
    <row r="75" spans="4:12" x14ac:dyDescent="0.2">
      <c r="D75" s="397">
        <f>_xlfn.XLOOKUP(C:C,Table1[for Import to Bank Register dropdown],Table1[for Pivot],0,0,1)</f>
        <v>0</v>
      </c>
      <c r="E75" s="403"/>
      <c r="F75" s="146">
        <f t="shared" si="4"/>
        <v>44444444</v>
      </c>
      <c r="G75" s="375">
        <f t="shared" si="5"/>
        <v>0</v>
      </c>
      <c r="I75" s="376">
        <f>IF(OR(C75="150 Directors advances", C75="120 accounts receivable", C75="720.2 Automobile - Insurance", C75="720.3 Automobile - License", C75="870.4 Rent - Insurance", C75="870.6 Rent - Property Tax", C75="870.7 Rent - Homeoffice", C75="870.9 Rent - Water"),
   0,
   IF(Dashboard!$F$5="Quick",
      IF(OR(C75="190 Automobile",C75="200 computer hardware",C75="210 Computer software",C75="220 Quickbooks software",C75="230 Office equipment",C75="240 Office furniture"),
         E75-(E75/(1+Dashboard!$F$4)),
         0
      ),
      IF(C75="750 Business promotion",
         E75-(E75/(1+4.793/100)),
         E75-(E75/(1+Dashboard!$F$4))
      )
   )
)</f>
        <v>0</v>
      </c>
      <c r="J75" s="26">
        <f>Bank4[[#This Row],[Money in/ (Money out)]]-Bank4[[#This Row],[GST/HST]]</f>
        <v>0</v>
      </c>
      <c r="L75" s="23">
        <f t="shared" si="3"/>
        <v>0</v>
      </c>
    </row>
    <row r="76" spans="4:12" x14ac:dyDescent="0.2">
      <c r="D76" s="397">
        <f>_xlfn.XLOOKUP(C:C,Table1[for Import to Bank Register dropdown],Table1[for Pivot],0,0,1)</f>
        <v>0</v>
      </c>
      <c r="E76" s="403"/>
      <c r="F76" s="146">
        <f t="shared" si="4"/>
        <v>44444444</v>
      </c>
      <c r="G76" s="375">
        <f t="shared" si="5"/>
        <v>0</v>
      </c>
      <c r="I76" s="376">
        <f>IF(OR(C76="150 Directors advances", C76="120 accounts receivable", C76="720.2 Automobile - Insurance", C76="720.3 Automobile - License", C76="870.4 Rent - Insurance", C76="870.6 Rent - Property Tax", C76="870.7 Rent - Homeoffice", C76="870.9 Rent - Water"),
   0,
   IF(Dashboard!$F$5="Quick",
      IF(OR(C76="190 Automobile",C76="200 computer hardware",C76="210 Computer software",C76="220 Quickbooks software",C76="230 Office equipment",C76="240 Office furniture"),
         E76-(E76/(1+Dashboard!$F$4)),
         0
      ),
      IF(C76="750 Business promotion",
         E76-(E76/(1+4.793/100)),
         E76-(E76/(1+Dashboard!$F$4))
      )
   )
)</f>
        <v>0</v>
      </c>
      <c r="J76" s="26">
        <f>Bank4[[#This Row],[Money in/ (Money out)]]-Bank4[[#This Row],[GST/HST]]</f>
        <v>0</v>
      </c>
      <c r="L76" s="23">
        <f t="shared" si="3"/>
        <v>0</v>
      </c>
    </row>
    <row r="77" spans="4:12" x14ac:dyDescent="0.2">
      <c r="D77" s="397">
        <f>_xlfn.XLOOKUP(C:C,Table1[for Import to Bank Register dropdown],Table1[for Pivot],0,0,1)</f>
        <v>0</v>
      </c>
      <c r="E77" s="403"/>
      <c r="F77" s="146">
        <f t="shared" si="4"/>
        <v>44444444</v>
      </c>
      <c r="G77" s="375">
        <f t="shared" si="5"/>
        <v>0</v>
      </c>
      <c r="I77" s="376">
        <f>IF(OR(C77="150 Directors advances", C77="120 accounts receivable", C77="720.2 Automobile - Insurance", C77="720.3 Automobile - License", C77="870.4 Rent - Insurance", C77="870.6 Rent - Property Tax", C77="870.7 Rent - Homeoffice", C77="870.9 Rent - Water"),
   0,
   IF(Dashboard!$F$5="Quick",
      IF(OR(C77="190 Automobile",C77="200 computer hardware",C77="210 Computer software",C77="220 Quickbooks software",C77="230 Office equipment",C77="240 Office furniture"),
         E77-(E77/(1+Dashboard!$F$4)),
         0
      ),
      IF(C77="750 Business promotion",
         E77-(E77/(1+4.793/100)),
         E77-(E77/(1+Dashboard!$F$4))
      )
   )
)</f>
        <v>0</v>
      </c>
      <c r="J77" s="26">
        <f>Bank4[[#This Row],[Money in/ (Money out)]]-Bank4[[#This Row],[GST/HST]]</f>
        <v>0</v>
      </c>
      <c r="L77" s="23">
        <f t="shared" si="3"/>
        <v>0</v>
      </c>
    </row>
    <row r="78" spans="4:12" x14ac:dyDescent="0.2">
      <c r="D78" s="397">
        <f>_xlfn.XLOOKUP(C:C,Table1[for Import to Bank Register dropdown],Table1[for Pivot],0,0,1)</f>
        <v>0</v>
      </c>
      <c r="E78" s="403"/>
      <c r="F78" s="146">
        <f t="shared" si="4"/>
        <v>44444444</v>
      </c>
      <c r="G78" s="375">
        <f t="shared" si="5"/>
        <v>0</v>
      </c>
      <c r="I78" s="376">
        <f>IF(OR(C78="150 Directors advances", C78="120 accounts receivable", C78="720.2 Automobile - Insurance", C78="720.3 Automobile - License", C78="870.4 Rent - Insurance", C78="870.6 Rent - Property Tax", C78="870.7 Rent - Homeoffice", C78="870.9 Rent - Water"),
   0,
   IF(Dashboard!$F$5="Quick",
      IF(OR(C78="190 Automobile",C78="200 computer hardware",C78="210 Computer software",C78="220 Quickbooks software",C78="230 Office equipment",C78="240 Office furniture"),
         E78-(E78/(1+Dashboard!$F$4)),
         0
      ),
      IF(C78="750 Business promotion",
         E78-(E78/(1+4.793/100)),
         E78-(E78/(1+Dashboard!$F$4))
      )
   )
)</f>
        <v>0</v>
      </c>
      <c r="J78" s="26">
        <f>Bank4[[#This Row],[Money in/ (Money out)]]-Bank4[[#This Row],[GST/HST]]</f>
        <v>0</v>
      </c>
      <c r="L78" s="23">
        <f t="shared" si="3"/>
        <v>0</v>
      </c>
    </row>
    <row r="79" spans="4:12" x14ac:dyDescent="0.2">
      <c r="D79" s="397">
        <f>_xlfn.XLOOKUP(C:C,Table1[for Import to Bank Register dropdown],Table1[for Pivot],0,0,1)</f>
        <v>0</v>
      </c>
      <c r="E79" s="403"/>
      <c r="F79" s="146">
        <f t="shared" si="4"/>
        <v>44444444</v>
      </c>
      <c r="G79" s="375">
        <f t="shared" si="5"/>
        <v>0</v>
      </c>
      <c r="I79" s="376">
        <f>IF(OR(C79="150 Directors advances", C79="120 accounts receivable", C79="720.2 Automobile - Insurance", C79="720.3 Automobile - License", C79="870.4 Rent - Insurance", C79="870.6 Rent - Property Tax", C79="870.7 Rent - Homeoffice", C79="870.9 Rent - Water"),
   0,
   IF(Dashboard!$F$5="Quick",
      IF(OR(C79="190 Automobile",C79="200 computer hardware",C79="210 Computer software",C79="220 Quickbooks software",C79="230 Office equipment",C79="240 Office furniture"),
         E79-(E79/(1+Dashboard!$F$4)),
         0
      ),
      IF(C79="750 Business promotion",
         E79-(E79/(1+4.793/100)),
         E79-(E79/(1+Dashboard!$F$4))
      )
   )
)</f>
        <v>0</v>
      </c>
      <c r="J79" s="26">
        <f>Bank4[[#This Row],[Money in/ (Money out)]]-Bank4[[#This Row],[GST/HST]]</f>
        <v>0</v>
      </c>
      <c r="L79" s="23">
        <f t="shared" si="3"/>
        <v>0</v>
      </c>
    </row>
    <row r="80" spans="4:12" x14ac:dyDescent="0.2">
      <c r="D80" s="397">
        <f>_xlfn.XLOOKUP(C:C,Table1[for Import to Bank Register dropdown],Table1[for Pivot],0,0,1)</f>
        <v>0</v>
      </c>
      <c r="E80" s="403"/>
      <c r="F80" s="146">
        <f t="shared" si="4"/>
        <v>44444444</v>
      </c>
      <c r="G80" s="375">
        <f t="shared" si="5"/>
        <v>0</v>
      </c>
      <c r="I80" s="376">
        <f>IF(OR(C80="150 Directors advances", C80="120 accounts receivable", C80="720.2 Automobile - Insurance", C80="720.3 Automobile - License", C80="870.4 Rent - Insurance", C80="870.6 Rent - Property Tax", C80="870.7 Rent - Homeoffice", C80="870.9 Rent - Water"),
   0,
   IF(Dashboard!$F$5="Quick",
      IF(OR(C80="190 Automobile",C80="200 computer hardware",C80="210 Computer software",C80="220 Quickbooks software",C80="230 Office equipment",C80="240 Office furniture"),
         E80-(E80/(1+Dashboard!$F$4)),
         0
      ),
      IF(C80="750 Business promotion",
         E80-(E80/(1+4.793/100)),
         E80-(E80/(1+Dashboard!$F$4))
      )
   )
)</f>
        <v>0</v>
      </c>
      <c r="J80" s="26">
        <f>Bank4[[#This Row],[Money in/ (Money out)]]-Bank4[[#This Row],[GST/HST]]</f>
        <v>0</v>
      </c>
      <c r="L80" s="23">
        <f t="shared" si="3"/>
        <v>0</v>
      </c>
    </row>
    <row r="81" spans="4:12" x14ac:dyDescent="0.2">
      <c r="D81" s="397">
        <f>_xlfn.XLOOKUP(C:C,Table1[for Import to Bank Register dropdown],Table1[for Pivot],0,0,1)</f>
        <v>0</v>
      </c>
      <c r="E81" s="403"/>
      <c r="F81" s="146">
        <f t="shared" si="4"/>
        <v>44444444</v>
      </c>
      <c r="G81" s="375">
        <f t="shared" si="5"/>
        <v>0</v>
      </c>
      <c r="I81" s="376">
        <f>IF(OR(C81="150 Directors advances", C81="120 accounts receivable", C81="720.2 Automobile - Insurance", C81="720.3 Automobile - License", C81="870.4 Rent - Insurance", C81="870.6 Rent - Property Tax", C81="870.7 Rent - Homeoffice", C81="870.9 Rent - Water"),
   0,
   IF(Dashboard!$F$5="Quick",
      IF(OR(C81="190 Automobile",C81="200 computer hardware",C81="210 Computer software",C81="220 Quickbooks software",C81="230 Office equipment",C81="240 Office furniture"),
         E81-(E81/(1+Dashboard!$F$4)),
         0
      ),
      IF(C81="750 Business promotion",
         E81-(E81/(1+4.793/100)),
         E81-(E81/(1+Dashboard!$F$4))
      )
   )
)</f>
        <v>0</v>
      </c>
      <c r="J81" s="26">
        <f>Bank4[[#This Row],[Money in/ (Money out)]]-Bank4[[#This Row],[GST/HST]]</f>
        <v>0</v>
      </c>
      <c r="L81" s="23">
        <f t="shared" si="3"/>
        <v>0</v>
      </c>
    </row>
    <row r="82" spans="4:12" x14ac:dyDescent="0.2">
      <c r="D82" s="397">
        <f>_xlfn.XLOOKUP(C:C,Table1[for Import to Bank Register dropdown],Table1[for Pivot],0,0,1)</f>
        <v>0</v>
      </c>
      <c r="E82" s="403"/>
      <c r="F82" s="146">
        <f t="shared" si="4"/>
        <v>44444444</v>
      </c>
      <c r="G82" s="375">
        <f t="shared" si="5"/>
        <v>0</v>
      </c>
      <c r="I82" s="376">
        <f>IF(OR(C82="150 Directors advances", C82="120 accounts receivable", C82="720.2 Automobile - Insurance", C82="720.3 Automobile - License", C82="870.4 Rent - Insurance", C82="870.6 Rent - Property Tax", C82="870.7 Rent - Homeoffice", C82="870.9 Rent - Water"),
   0,
   IF(Dashboard!$F$5="Quick",
      IF(OR(C82="190 Automobile",C82="200 computer hardware",C82="210 Computer software",C82="220 Quickbooks software",C82="230 Office equipment",C82="240 Office furniture"),
         E82-(E82/(1+Dashboard!$F$4)),
         0
      ),
      IF(C82="750 Business promotion",
         E82-(E82/(1+4.793/100)),
         E82-(E82/(1+Dashboard!$F$4))
      )
   )
)</f>
        <v>0</v>
      </c>
      <c r="J82" s="26">
        <f>Bank4[[#This Row],[Money in/ (Money out)]]-Bank4[[#This Row],[GST/HST]]</f>
        <v>0</v>
      </c>
      <c r="L82" s="23">
        <f t="shared" si="3"/>
        <v>0</v>
      </c>
    </row>
    <row r="83" spans="4:12" x14ac:dyDescent="0.2">
      <c r="D83" s="397">
        <f>_xlfn.XLOOKUP(C:C,Table1[for Import to Bank Register dropdown],Table1[for Pivot],0,0,1)</f>
        <v>0</v>
      </c>
      <c r="E83" s="403"/>
      <c r="F83" s="146">
        <f t="shared" si="4"/>
        <v>44444444</v>
      </c>
      <c r="G83" s="375">
        <f t="shared" si="5"/>
        <v>0</v>
      </c>
      <c r="I83" s="376">
        <f>IF(OR(C83="150 Directors advances", C83="120 accounts receivable", C83="720.2 Automobile - Insurance", C83="720.3 Automobile - License", C83="870.4 Rent - Insurance", C83="870.6 Rent - Property Tax", C83="870.7 Rent - Homeoffice", C83="870.9 Rent - Water"),
   0,
   IF(Dashboard!$F$5="Quick",
      IF(OR(C83="190 Automobile",C83="200 computer hardware",C83="210 Computer software",C83="220 Quickbooks software",C83="230 Office equipment",C83="240 Office furniture"),
         E83-(E83/(1+Dashboard!$F$4)),
         0
      ),
      IF(C83="750 Business promotion",
         E83-(E83/(1+4.793/100)),
         E83-(E83/(1+Dashboard!$F$4))
      )
   )
)</f>
        <v>0</v>
      </c>
      <c r="J83" s="26">
        <f>Bank4[[#This Row],[Money in/ (Money out)]]-Bank4[[#This Row],[GST/HST]]</f>
        <v>0</v>
      </c>
      <c r="L83" s="23">
        <f t="shared" si="3"/>
        <v>0</v>
      </c>
    </row>
    <row r="84" spans="4:12" x14ac:dyDescent="0.2">
      <c r="D84" s="397">
        <f>_xlfn.XLOOKUP(C:C,Table1[for Import to Bank Register dropdown],Table1[for Pivot],0,0,1)</f>
        <v>0</v>
      </c>
      <c r="E84" s="403"/>
      <c r="F84" s="146">
        <f t="shared" si="4"/>
        <v>44444444</v>
      </c>
      <c r="G84" s="375">
        <f t="shared" si="5"/>
        <v>0</v>
      </c>
      <c r="I84" s="376">
        <f>IF(OR(C84="150 Directors advances", C84="120 accounts receivable", C84="720.2 Automobile - Insurance", C84="720.3 Automobile - License", C84="870.4 Rent - Insurance", C84="870.6 Rent - Property Tax", C84="870.7 Rent - Homeoffice", C84="870.9 Rent - Water"),
   0,
   IF(Dashboard!$F$5="Quick",
      IF(OR(C84="190 Automobile",C84="200 computer hardware",C84="210 Computer software",C84="220 Quickbooks software",C84="230 Office equipment",C84="240 Office furniture"),
         E84-(E84/(1+Dashboard!$F$4)),
         0
      ),
      IF(C84="750 Business promotion",
         E84-(E84/(1+4.793/100)),
         E84-(E84/(1+Dashboard!$F$4))
      )
   )
)</f>
        <v>0</v>
      </c>
      <c r="J84" s="26">
        <f>Bank4[[#This Row],[Money in/ (Money out)]]-Bank4[[#This Row],[GST/HST]]</f>
        <v>0</v>
      </c>
      <c r="L84" s="23">
        <f t="shared" si="3"/>
        <v>0</v>
      </c>
    </row>
    <row r="85" spans="4:12" x14ac:dyDescent="0.2">
      <c r="D85" s="397">
        <f>_xlfn.XLOOKUP(C:C,Table1[for Import to Bank Register dropdown],Table1[for Pivot],0,0,1)</f>
        <v>0</v>
      </c>
      <c r="E85" s="403"/>
      <c r="F85" s="146">
        <f t="shared" si="4"/>
        <v>44444444</v>
      </c>
      <c r="G85" s="375">
        <f t="shared" si="5"/>
        <v>0</v>
      </c>
      <c r="I85" s="376">
        <f>IF(OR(C85="150 Directors advances", C85="120 accounts receivable", C85="720.2 Automobile - Insurance", C85="720.3 Automobile - License", C85="870.4 Rent - Insurance", C85="870.6 Rent - Property Tax", C85="870.7 Rent - Homeoffice", C85="870.9 Rent - Water"),
   0,
   IF(Dashboard!$F$5="Quick",
      IF(OR(C85="190 Automobile",C85="200 computer hardware",C85="210 Computer software",C85="220 Quickbooks software",C85="230 Office equipment",C85="240 Office furniture"),
         E85-(E85/(1+Dashboard!$F$4)),
         0
      ),
      IF(C85="750 Business promotion",
         E85-(E85/(1+4.793/100)),
         E85-(E85/(1+Dashboard!$F$4))
      )
   )
)</f>
        <v>0</v>
      </c>
      <c r="J85" s="26">
        <f>Bank4[[#This Row],[Money in/ (Money out)]]-Bank4[[#This Row],[GST/HST]]</f>
        <v>0</v>
      </c>
      <c r="L85" s="23">
        <f t="shared" si="3"/>
        <v>0</v>
      </c>
    </row>
    <row r="86" spans="4:12" x14ac:dyDescent="0.2">
      <c r="D86" s="397">
        <f>_xlfn.XLOOKUP(C:C,Table1[for Import to Bank Register dropdown],Table1[for Pivot],0,0,1)</f>
        <v>0</v>
      </c>
      <c r="E86" s="403"/>
      <c r="F86" s="146">
        <f t="shared" si="4"/>
        <v>44444444</v>
      </c>
      <c r="G86" s="375">
        <f t="shared" si="5"/>
        <v>0</v>
      </c>
      <c r="I86" s="376">
        <f>IF(OR(C86="150 Directors advances", C86="120 accounts receivable", C86="720.2 Automobile - Insurance", C86="720.3 Automobile - License", C86="870.4 Rent - Insurance", C86="870.6 Rent - Property Tax", C86="870.7 Rent - Homeoffice", C86="870.9 Rent - Water"),
   0,
   IF(Dashboard!$F$5="Quick",
      IF(OR(C86="190 Automobile",C86="200 computer hardware",C86="210 Computer software",C86="220 Quickbooks software",C86="230 Office equipment",C86="240 Office furniture"),
         E86-(E86/(1+Dashboard!$F$4)),
         0
      ),
      IF(C86="750 Business promotion",
         E86-(E86/(1+4.793/100)),
         E86-(E86/(1+Dashboard!$F$4))
      )
   )
)</f>
        <v>0</v>
      </c>
      <c r="J86" s="26">
        <f>Bank4[[#This Row],[Money in/ (Money out)]]-Bank4[[#This Row],[GST/HST]]</f>
        <v>0</v>
      </c>
      <c r="L86" s="23">
        <f t="shared" si="3"/>
        <v>0</v>
      </c>
    </row>
    <row r="87" spans="4:12" x14ac:dyDescent="0.2">
      <c r="D87" s="397">
        <f>_xlfn.XLOOKUP(C:C,Table1[for Import to Bank Register dropdown],Table1[for Pivot],0,0,1)</f>
        <v>0</v>
      </c>
      <c r="E87" s="403"/>
      <c r="F87" s="146">
        <f t="shared" si="4"/>
        <v>44444444</v>
      </c>
      <c r="G87" s="375">
        <f t="shared" si="5"/>
        <v>0</v>
      </c>
      <c r="I87" s="376">
        <f>IF(OR(C87="150 Directors advances", C87="120 accounts receivable", C87="720.2 Automobile - Insurance", C87="720.3 Automobile - License", C87="870.4 Rent - Insurance", C87="870.6 Rent - Property Tax", C87="870.7 Rent - Homeoffice", C87="870.9 Rent - Water"),
   0,
   IF(Dashboard!$F$5="Quick",
      IF(OR(C87="190 Automobile",C87="200 computer hardware",C87="210 Computer software",C87="220 Quickbooks software",C87="230 Office equipment",C87="240 Office furniture"),
         E87-(E87/(1+Dashboard!$F$4)),
         0
      ),
      IF(C87="750 Business promotion",
         E87-(E87/(1+4.793/100)),
         E87-(E87/(1+Dashboard!$F$4))
      )
   )
)</f>
        <v>0</v>
      </c>
      <c r="J87" s="26">
        <f>Bank4[[#This Row],[Money in/ (Money out)]]-Bank4[[#This Row],[GST/HST]]</f>
        <v>0</v>
      </c>
      <c r="L87" s="23">
        <f t="shared" si="3"/>
        <v>0</v>
      </c>
    </row>
    <row r="88" spans="4:12" x14ac:dyDescent="0.2">
      <c r="D88" s="397">
        <f>_xlfn.XLOOKUP(C:C,Table1[for Import to Bank Register dropdown],Table1[for Pivot],0,0,1)</f>
        <v>0</v>
      </c>
      <c r="E88" s="403"/>
      <c r="F88" s="146">
        <f t="shared" si="4"/>
        <v>44444444</v>
      </c>
      <c r="G88" s="375">
        <f t="shared" si="5"/>
        <v>0</v>
      </c>
      <c r="I88" s="376">
        <f>IF(OR(C88="150 Directors advances", C88="120 accounts receivable", C88="720.2 Automobile - Insurance", C88="720.3 Automobile - License", C88="870.4 Rent - Insurance", C88="870.6 Rent - Property Tax", C88="870.7 Rent - Homeoffice", C88="870.9 Rent - Water"),
   0,
   IF(Dashboard!$F$5="Quick",
      IF(OR(C88="190 Automobile",C88="200 computer hardware",C88="210 Computer software",C88="220 Quickbooks software",C88="230 Office equipment",C88="240 Office furniture"),
         E88-(E88/(1+Dashboard!$F$4)),
         0
      ),
      IF(C88="750 Business promotion",
         E88-(E88/(1+4.793/100)),
         E88-(E88/(1+Dashboard!$F$4))
      )
   )
)</f>
        <v>0</v>
      </c>
      <c r="J88" s="26">
        <f>Bank4[[#This Row],[Money in/ (Money out)]]-Bank4[[#This Row],[GST/HST]]</f>
        <v>0</v>
      </c>
      <c r="L88" s="23">
        <f t="shared" si="3"/>
        <v>0</v>
      </c>
    </row>
    <row r="89" spans="4:12" x14ac:dyDescent="0.2">
      <c r="D89" s="397">
        <f>_xlfn.XLOOKUP(C:C,Table1[for Import to Bank Register dropdown],Table1[for Pivot],0,0,1)</f>
        <v>0</v>
      </c>
      <c r="E89" s="403"/>
      <c r="F89" s="146">
        <f t="shared" si="4"/>
        <v>44444444</v>
      </c>
      <c r="G89" s="375">
        <f t="shared" si="5"/>
        <v>0</v>
      </c>
      <c r="I89" s="376">
        <f>IF(OR(C89="150 Directors advances", C89="120 accounts receivable", C89="720.2 Automobile - Insurance", C89="720.3 Automobile - License", C89="870.4 Rent - Insurance", C89="870.6 Rent - Property Tax", C89="870.7 Rent - Homeoffice", C89="870.9 Rent - Water"),
   0,
   IF(Dashboard!$F$5="Quick",
      IF(OR(C89="190 Automobile",C89="200 computer hardware",C89="210 Computer software",C89="220 Quickbooks software",C89="230 Office equipment",C89="240 Office furniture"),
         E89-(E89/(1+Dashboard!$F$4)),
         0
      ),
      IF(C89="750 Business promotion",
         E89-(E89/(1+4.793/100)),
         E89-(E89/(1+Dashboard!$F$4))
      )
   )
)</f>
        <v>0</v>
      </c>
      <c r="J89" s="26">
        <f>Bank4[[#This Row],[Money in/ (Money out)]]-Bank4[[#This Row],[GST/HST]]</f>
        <v>0</v>
      </c>
      <c r="L89" s="23">
        <f t="shared" si="3"/>
        <v>0</v>
      </c>
    </row>
    <row r="90" spans="4:12" x14ac:dyDescent="0.2">
      <c r="D90" s="397">
        <f>_xlfn.XLOOKUP(C:C,Table1[for Import to Bank Register dropdown],Table1[for Pivot],0,0,1)</f>
        <v>0</v>
      </c>
      <c r="E90" s="403"/>
      <c r="F90" s="146">
        <f t="shared" si="4"/>
        <v>44444444</v>
      </c>
      <c r="G90" s="375">
        <f t="shared" si="5"/>
        <v>0</v>
      </c>
      <c r="I90" s="376">
        <f>IF(OR(C90="150 Directors advances", C90="120 accounts receivable", C90="720.2 Automobile - Insurance", C90="720.3 Automobile - License", C90="870.4 Rent - Insurance", C90="870.6 Rent - Property Tax", C90="870.7 Rent - Homeoffice", C90="870.9 Rent - Water"),
   0,
   IF(Dashboard!$F$5="Quick",
      IF(OR(C90="190 Automobile",C90="200 computer hardware",C90="210 Computer software",C90="220 Quickbooks software",C90="230 Office equipment",C90="240 Office furniture"),
         E90-(E90/(1+Dashboard!$F$4)),
         0
      ),
      IF(C90="750 Business promotion",
         E90-(E90/(1+4.793/100)),
         E90-(E90/(1+Dashboard!$F$4))
      )
   )
)</f>
        <v>0</v>
      </c>
      <c r="J90" s="26">
        <f>Bank4[[#This Row],[Money in/ (Money out)]]-Bank4[[#This Row],[GST/HST]]</f>
        <v>0</v>
      </c>
      <c r="L90" s="23">
        <f t="shared" si="3"/>
        <v>0</v>
      </c>
    </row>
    <row r="91" spans="4:12" x14ac:dyDescent="0.2">
      <c r="D91" s="397">
        <f>_xlfn.XLOOKUP(C:C,Table1[for Import to Bank Register dropdown],Table1[for Pivot],0,0,1)</f>
        <v>0</v>
      </c>
      <c r="E91" s="403"/>
      <c r="F91" s="146">
        <f t="shared" si="4"/>
        <v>44444444</v>
      </c>
      <c r="G91" s="375">
        <f t="shared" si="5"/>
        <v>0</v>
      </c>
      <c r="I91" s="376">
        <f>IF(OR(C91="150 Directors advances", C91="120 accounts receivable", C91="720.2 Automobile - Insurance", C91="720.3 Automobile - License", C91="870.4 Rent - Insurance", C91="870.6 Rent - Property Tax", C91="870.7 Rent - Homeoffice", C91="870.9 Rent - Water"),
   0,
   IF(Dashboard!$F$5="Quick",
      IF(OR(C91="190 Automobile",C91="200 computer hardware",C91="210 Computer software",C91="220 Quickbooks software",C91="230 Office equipment",C91="240 Office furniture"),
         E91-(E91/(1+Dashboard!$F$4)),
         0
      ),
      IF(C91="750 Business promotion",
         E91-(E91/(1+4.793/100)),
         E91-(E91/(1+Dashboard!$F$4))
      )
   )
)</f>
        <v>0</v>
      </c>
      <c r="J91" s="26">
        <f>Bank4[[#This Row],[Money in/ (Money out)]]-Bank4[[#This Row],[GST/HST]]</f>
        <v>0</v>
      </c>
      <c r="L91" s="23">
        <f t="shared" si="3"/>
        <v>0</v>
      </c>
    </row>
    <row r="92" spans="4:12" x14ac:dyDescent="0.2">
      <c r="D92" s="397">
        <f>_xlfn.XLOOKUP(C:C,Table1[for Import to Bank Register dropdown],Table1[for Pivot],0,0,1)</f>
        <v>0</v>
      </c>
      <c r="E92" s="403"/>
      <c r="F92" s="146">
        <f t="shared" si="4"/>
        <v>44444444</v>
      </c>
      <c r="G92" s="375">
        <f t="shared" si="5"/>
        <v>0</v>
      </c>
      <c r="I92" s="376">
        <f>IF(OR(C92="150 Directors advances", C92="120 accounts receivable", C92="720.2 Automobile - Insurance", C92="720.3 Automobile - License", C92="870.4 Rent - Insurance", C92="870.6 Rent - Property Tax", C92="870.7 Rent - Homeoffice", C92="870.9 Rent - Water"),
   0,
   IF(Dashboard!$F$5="Quick",
      IF(OR(C92="190 Automobile",C92="200 computer hardware",C92="210 Computer software",C92="220 Quickbooks software",C92="230 Office equipment",C92="240 Office furniture"),
         E92-(E92/(1+Dashboard!$F$4)),
         0
      ),
      IF(C92="750 Business promotion",
         E92-(E92/(1+4.793/100)),
         E92-(E92/(1+Dashboard!$F$4))
      )
   )
)</f>
        <v>0</v>
      </c>
      <c r="J92" s="26">
        <f>Bank4[[#This Row],[Money in/ (Money out)]]-Bank4[[#This Row],[GST/HST]]</f>
        <v>0</v>
      </c>
      <c r="L92" s="23">
        <f t="shared" si="3"/>
        <v>0</v>
      </c>
    </row>
    <row r="93" spans="4:12" x14ac:dyDescent="0.2">
      <c r="D93" s="397">
        <f>_xlfn.XLOOKUP(C:C,Table1[for Import to Bank Register dropdown],Table1[for Pivot],0,0,1)</f>
        <v>0</v>
      </c>
      <c r="E93" s="403"/>
      <c r="F93" s="146">
        <f t="shared" si="4"/>
        <v>44444444</v>
      </c>
      <c r="G93" s="375">
        <f t="shared" si="5"/>
        <v>0</v>
      </c>
      <c r="I93" s="376">
        <f>IF(OR(C93="150 Directors advances", C93="120 accounts receivable", C93="720.2 Automobile - Insurance", C93="720.3 Automobile - License", C93="870.4 Rent - Insurance", C93="870.6 Rent - Property Tax", C93="870.7 Rent - Homeoffice", C93="870.9 Rent - Water"),
   0,
   IF(Dashboard!$F$5="Quick",
      IF(OR(C93="190 Automobile",C93="200 computer hardware",C93="210 Computer software",C93="220 Quickbooks software",C93="230 Office equipment",C93="240 Office furniture"),
         E93-(E93/(1+Dashboard!$F$4)),
         0
      ),
      IF(C93="750 Business promotion",
         E93-(E93/(1+4.793/100)),
         E93-(E93/(1+Dashboard!$F$4))
      )
   )
)</f>
        <v>0</v>
      </c>
      <c r="J93" s="26">
        <f>Bank4[[#This Row],[Money in/ (Money out)]]-Bank4[[#This Row],[GST/HST]]</f>
        <v>0</v>
      </c>
      <c r="L93" s="23">
        <f t="shared" si="3"/>
        <v>0</v>
      </c>
    </row>
    <row r="94" spans="4:12" x14ac:dyDescent="0.2">
      <c r="D94" s="397">
        <f>_xlfn.XLOOKUP(C:C,Table1[for Import to Bank Register dropdown],Table1[for Pivot],0,0,1)</f>
        <v>0</v>
      </c>
      <c r="E94" s="403"/>
      <c r="F94" s="146">
        <f t="shared" si="4"/>
        <v>44444444</v>
      </c>
      <c r="G94" s="375">
        <f t="shared" si="5"/>
        <v>0</v>
      </c>
      <c r="I94" s="376">
        <f>IF(OR(C94="150 Directors advances", C94="120 accounts receivable", C94="720.2 Automobile - Insurance", C94="720.3 Automobile - License", C94="870.4 Rent - Insurance", C94="870.6 Rent - Property Tax", C94="870.7 Rent - Homeoffice", C94="870.9 Rent - Water"),
   0,
   IF(Dashboard!$F$5="Quick",
      IF(OR(C94="190 Automobile",C94="200 computer hardware",C94="210 Computer software",C94="220 Quickbooks software",C94="230 Office equipment",C94="240 Office furniture"),
         E94-(E94/(1+Dashboard!$F$4)),
         0
      ),
      IF(C94="750 Business promotion",
         E94-(E94/(1+4.793/100)),
         E94-(E94/(1+Dashboard!$F$4))
      )
   )
)</f>
        <v>0</v>
      </c>
      <c r="J94" s="26">
        <f>Bank4[[#This Row],[Money in/ (Money out)]]-Bank4[[#This Row],[GST/HST]]</f>
        <v>0</v>
      </c>
      <c r="L94" s="23">
        <f t="shared" si="3"/>
        <v>0</v>
      </c>
    </row>
    <row r="95" spans="4:12" x14ac:dyDescent="0.2">
      <c r="D95" s="397">
        <f>_xlfn.XLOOKUP(C:C,Table1[for Import to Bank Register dropdown],Table1[for Pivot],0,0,1)</f>
        <v>0</v>
      </c>
      <c r="E95" s="403"/>
      <c r="F95" s="146">
        <f t="shared" si="4"/>
        <v>44444444</v>
      </c>
      <c r="G95" s="375">
        <f t="shared" si="5"/>
        <v>0</v>
      </c>
      <c r="I95" s="376">
        <f>IF(OR(C95="150 Directors advances", C95="120 accounts receivable", C95="720.2 Automobile - Insurance", C95="720.3 Automobile - License", C95="870.4 Rent - Insurance", C95="870.6 Rent - Property Tax", C95="870.7 Rent - Homeoffice", C95="870.9 Rent - Water"),
   0,
   IF(Dashboard!$F$5="Quick",
      IF(OR(C95="190 Automobile",C95="200 computer hardware",C95="210 Computer software",C95="220 Quickbooks software",C95="230 Office equipment",C95="240 Office furniture"),
         E95-(E95/(1+Dashboard!$F$4)),
         0
      ),
      IF(C95="750 Business promotion",
         E95-(E95/(1+4.793/100)),
         E95-(E95/(1+Dashboard!$F$4))
      )
   )
)</f>
        <v>0</v>
      </c>
      <c r="J95" s="26">
        <f>Bank4[[#This Row],[Money in/ (Money out)]]-Bank4[[#This Row],[GST/HST]]</f>
        <v>0</v>
      </c>
      <c r="L95" s="23">
        <f t="shared" si="3"/>
        <v>0</v>
      </c>
    </row>
    <row r="96" spans="4:12" x14ac:dyDescent="0.2">
      <c r="D96" s="397">
        <f>_xlfn.XLOOKUP(C:C,Table1[for Import to Bank Register dropdown],Table1[for Pivot],0,0,1)</f>
        <v>0</v>
      </c>
      <c r="E96" s="403"/>
      <c r="F96" s="146">
        <f t="shared" si="4"/>
        <v>44444444</v>
      </c>
      <c r="G96" s="375">
        <f t="shared" si="5"/>
        <v>0</v>
      </c>
      <c r="I96" s="376">
        <f>IF(OR(C96="150 Directors advances", C96="120 accounts receivable", C96="720.2 Automobile - Insurance", C96="720.3 Automobile - License", C96="870.4 Rent - Insurance", C96="870.6 Rent - Property Tax", C96="870.7 Rent - Homeoffice", C96="870.9 Rent - Water"),
   0,
   IF(Dashboard!$F$5="Quick",
      IF(OR(C96="190 Automobile",C96="200 computer hardware",C96="210 Computer software",C96="220 Quickbooks software",C96="230 Office equipment",C96="240 Office furniture"),
         E96-(E96/(1+Dashboard!$F$4)),
         0
      ),
      IF(C96="750 Business promotion",
         E96-(E96/(1+4.793/100)),
         E96-(E96/(1+Dashboard!$F$4))
      )
   )
)</f>
        <v>0</v>
      </c>
      <c r="J96" s="26">
        <f>Bank4[[#This Row],[Money in/ (Money out)]]-Bank4[[#This Row],[GST/HST]]</f>
        <v>0</v>
      </c>
      <c r="L96" s="23">
        <f t="shared" si="3"/>
        <v>0</v>
      </c>
    </row>
    <row r="97" spans="4:12" x14ac:dyDescent="0.2">
      <c r="D97" s="397">
        <f>_xlfn.XLOOKUP(C:C,Table1[for Import to Bank Register dropdown],Table1[for Pivot],0,0,1)</f>
        <v>0</v>
      </c>
      <c r="E97" s="403"/>
      <c r="F97" s="146">
        <f t="shared" si="4"/>
        <v>44444444</v>
      </c>
      <c r="G97" s="375">
        <f t="shared" si="5"/>
        <v>0</v>
      </c>
      <c r="I97" s="376">
        <f>IF(OR(C97="150 Directors advances", C97="120 accounts receivable", C97="720.2 Automobile - Insurance", C97="720.3 Automobile - License", C97="870.4 Rent - Insurance", C97="870.6 Rent - Property Tax", C97="870.7 Rent - Homeoffice", C97="870.9 Rent - Water"),
   0,
   IF(Dashboard!$F$5="Quick",
      IF(OR(C97="190 Automobile",C97="200 computer hardware",C97="210 Computer software",C97="220 Quickbooks software",C97="230 Office equipment",C97="240 Office furniture"),
         E97-(E97/(1+Dashboard!$F$4)),
         0
      ),
      IF(C97="750 Business promotion",
         E97-(E97/(1+4.793/100)),
         E97-(E97/(1+Dashboard!$F$4))
      )
   )
)</f>
        <v>0</v>
      </c>
      <c r="J97" s="26">
        <f>Bank4[[#This Row],[Money in/ (Money out)]]-Bank4[[#This Row],[GST/HST]]</f>
        <v>0</v>
      </c>
      <c r="L97" s="23">
        <f t="shared" si="3"/>
        <v>0</v>
      </c>
    </row>
    <row r="98" spans="4:12" x14ac:dyDescent="0.2">
      <c r="D98" s="397">
        <f>_xlfn.XLOOKUP(C:C,Table1[for Import to Bank Register dropdown],Table1[for Pivot],0,0,1)</f>
        <v>0</v>
      </c>
      <c r="E98" s="403"/>
      <c r="F98" s="146">
        <f t="shared" si="4"/>
        <v>44444444</v>
      </c>
      <c r="G98" s="375">
        <f t="shared" si="5"/>
        <v>0</v>
      </c>
      <c r="I98" s="376">
        <f>IF(OR(C98="150 Directors advances", C98="120 accounts receivable", C98="720.2 Automobile - Insurance", C98="720.3 Automobile - License", C98="870.4 Rent - Insurance", C98="870.6 Rent - Property Tax", C98="870.7 Rent - Homeoffice", C98="870.9 Rent - Water"),
   0,
   IF(Dashboard!$F$5="Quick",
      IF(OR(C98="190 Automobile",C98="200 computer hardware",C98="210 Computer software",C98="220 Quickbooks software",C98="230 Office equipment",C98="240 Office furniture"),
         E98-(E98/(1+Dashboard!$F$4)),
         0
      ),
      IF(C98="750 Business promotion",
         E98-(E98/(1+4.793/100)),
         E98-(E98/(1+Dashboard!$F$4))
      )
   )
)</f>
        <v>0</v>
      </c>
      <c r="J98" s="26">
        <f>Bank4[[#This Row],[Money in/ (Money out)]]-Bank4[[#This Row],[GST/HST]]</f>
        <v>0</v>
      </c>
      <c r="L98" s="23">
        <f t="shared" si="3"/>
        <v>0</v>
      </c>
    </row>
    <row r="99" spans="4:12" x14ac:dyDescent="0.2">
      <c r="D99" s="397">
        <f>_xlfn.XLOOKUP(C:C,Table1[for Import to Bank Register dropdown],Table1[for Pivot],0,0,1)</f>
        <v>0</v>
      </c>
      <c r="E99" s="403"/>
      <c r="F99" s="146">
        <f t="shared" si="4"/>
        <v>44444444</v>
      </c>
      <c r="G99" s="375">
        <f t="shared" si="5"/>
        <v>0</v>
      </c>
      <c r="I99" s="376">
        <f>IF(OR(C99="150 Directors advances", C99="120 accounts receivable", C99="720.2 Automobile - Insurance", C99="720.3 Automobile - License", C99="870.4 Rent - Insurance", C99="870.6 Rent - Property Tax", C99="870.7 Rent - Homeoffice", C99="870.9 Rent - Water"),
   0,
   IF(Dashboard!$F$5="Quick",
      IF(OR(C99="190 Automobile",C99="200 computer hardware",C99="210 Computer software",C99="220 Quickbooks software",C99="230 Office equipment",C99="240 Office furniture"),
         E99-(E99/(1+Dashboard!$F$4)),
         0
      ),
      IF(C99="750 Business promotion",
         E99-(E99/(1+4.793/100)),
         E99-(E99/(1+Dashboard!$F$4))
      )
   )
)</f>
        <v>0</v>
      </c>
      <c r="J99" s="26">
        <f>Bank4[[#This Row],[Money in/ (Money out)]]-Bank4[[#This Row],[GST/HST]]</f>
        <v>0</v>
      </c>
      <c r="L99" s="23">
        <f t="shared" si="3"/>
        <v>0</v>
      </c>
    </row>
    <row r="100" spans="4:12" x14ac:dyDescent="0.2">
      <c r="D100" s="397">
        <f>_xlfn.XLOOKUP(C:C,Table1[for Import to Bank Register dropdown],Table1[for Pivot],0,0,1)</f>
        <v>0</v>
      </c>
      <c r="E100" s="403"/>
      <c r="F100" s="146">
        <f t="shared" si="4"/>
        <v>44444444</v>
      </c>
      <c r="G100" s="375">
        <f t="shared" si="5"/>
        <v>0</v>
      </c>
      <c r="I100" s="376">
        <f>IF(OR(C100="150 Directors advances", C100="120 accounts receivable", C100="720.2 Automobile - Insurance", C100="720.3 Automobile - License", C100="870.4 Rent - Insurance", C100="870.6 Rent - Property Tax", C100="870.7 Rent - Homeoffice", C100="870.9 Rent - Water"),
   0,
   IF(Dashboard!$F$5="Quick",
      IF(OR(C100="190 Automobile",C100="200 computer hardware",C100="210 Computer software",C100="220 Quickbooks software",C100="230 Office equipment",C100="240 Office furniture"),
         E100-(E100/(1+Dashboard!$F$4)),
         0
      ),
      IF(C100="750 Business promotion",
         E100-(E100/(1+4.793/100)),
         E100-(E100/(1+Dashboard!$F$4))
      )
   )
)</f>
        <v>0</v>
      </c>
      <c r="J100" s="26">
        <f>Bank4[[#This Row],[Money in/ (Money out)]]-Bank4[[#This Row],[GST/HST]]</f>
        <v>0</v>
      </c>
      <c r="L100" s="23">
        <f t="shared" si="3"/>
        <v>0</v>
      </c>
    </row>
    <row r="101" spans="4:12" x14ac:dyDescent="0.2">
      <c r="D101" s="397">
        <f>_xlfn.XLOOKUP(C:C,Table1[for Import to Bank Register dropdown],Table1[for Pivot],0,0,1)</f>
        <v>0</v>
      </c>
      <c r="E101" s="403"/>
      <c r="F101" s="146">
        <f t="shared" si="4"/>
        <v>44444444</v>
      </c>
      <c r="G101" s="375">
        <f t="shared" si="5"/>
        <v>0</v>
      </c>
      <c r="I101" s="376">
        <f>IF(OR(C101="150 Directors advances", C101="120 accounts receivable", C101="720.2 Automobile - Insurance", C101="720.3 Automobile - License", C101="870.4 Rent - Insurance", C101="870.6 Rent - Property Tax", C101="870.7 Rent - Homeoffice", C101="870.9 Rent - Water"),
   0,
   IF(Dashboard!$F$5="Quick",
      IF(OR(C101="190 Automobile",C101="200 computer hardware",C101="210 Computer software",C101="220 Quickbooks software",C101="230 Office equipment",C101="240 Office furniture"),
         E101-(E101/(1+Dashboard!$F$4)),
         0
      ),
      IF(C101="750 Business promotion",
         E101-(E101/(1+4.793/100)),
         E101-(E101/(1+Dashboard!$F$4))
      )
   )
)</f>
        <v>0</v>
      </c>
      <c r="J101" s="26">
        <f>Bank4[[#This Row],[Money in/ (Money out)]]-Bank4[[#This Row],[GST/HST]]</f>
        <v>0</v>
      </c>
      <c r="L101" s="23">
        <f t="shared" si="3"/>
        <v>0</v>
      </c>
    </row>
    <row r="102" spans="4:12" x14ac:dyDescent="0.2">
      <c r="D102" s="397">
        <f>_xlfn.XLOOKUP(C:C,Table1[for Import to Bank Register dropdown],Table1[for Pivot],0,0,1)</f>
        <v>0</v>
      </c>
      <c r="E102" s="403"/>
      <c r="F102" s="146">
        <f t="shared" si="4"/>
        <v>44444444</v>
      </c>
      <c r="G102" s="375">
        <f t="shared" si="5"/>
        <v>0</v>
      </c>
      <c r="I102" s="376">
        <f>IF(OR(C102="150 Directors advances", C102="120 accounts receivable", C102="720.2 Automobile - Insurance", C102="720.3 Automobile - License", C102="870.4 Rent - Insurance", C102="870.6 Rent - Property Tax", C102="870.7 Rent - Homeoffice", C102="870.9 Rent - Water"),
   0,
   IF(Dashboard!$F$5="Quick",
      IF(OR(C102="190 Automobile",C102="200 computer hardware",C102="210 Computer software",C102="220 Quickbooks software",C102="230 Office equipment",C102="240 Office furniture"),
         E102-(E102/(1+Dashboard!$F$4)),
         0
      ),
      IF(C102="750 Business promotion",
         E102-(E102/(1+4.793/100)),
         E102-(E102/(1+Dashboard!$F$4))
      )
   )
)</f>
        <v>0</v>
      </c>
      <c r="J102" s="26">
        <f>Bank4[[#This Row],[Money in/ (Money out)]]-Bank4[[#This Row],[GST/HST]]</f>
        <v>0</v>
      </c>
      <c r="L102" s="23">
        <f t="shared" si="3"/>
        <v>0</v>
      </c>
    </row>
    <row r="103" spans="4:12" x14ac:dyDescent="0.2">
      <c r="D103" s="397">
        <f>_xlfn.XLOOKUP(C:C,Table1[for Import to Bank Register dropdown],Table1[for Pivot],0,0,1)</f>
        <v>0</v>
      </c>
      <c r="E103" s="403"/>
      <c r="F103" s="146">
        <f t="shared" si="4"/>
        <v>44444444</v>
      </c>
      <c r="G103" s="375">
        <f t="shared" si="5"/>
        <v>0</v>
      </c>
      <c r="I103" s="376">
        <f>IF(OR(C103="150 Directors advances", C103="120 accounts receivable", C103="720.2 Automobile - Insurance", C103="720.3 Automobile - License", C103="870.4 Rent - Insurance", C103="870.6 Rent - Property Tax", C103="870.7 Rent - Homeoffice", C103="870.9 Rent - Water"),
   0,
   IF(Dashboard!$F$5="Quick",
      IF(OR(C103="190 Automobile",C103="200 computer hardware",C103="210 Computer software",C103="220 Quickbooks software",C103="230 Office equipment",C103="240 Office furniture"),
         E103-(E103/(1+Dashboard!$F$4)),
         0
      ),
      IF(C103="750 Business promotion",
         E103-(E103/(1+4.793/100)),
         E103-(E103/(1+Dashboard!$F$4))
      )
   )
)</f>
        <v>0</v>
      </c>
      <c r="J103" s="26">
        <f>Bank4[[#This Row],[Money in/ (Money out)]]-Bank4[[#This Row],[GST/HST]]</f>
        <v>0</v>
      </c>
      <c r="L103" s="23">
        <f t="shared" si="3"/>
        <v>0</v>
      </c>
    </row>
    <row r="104" spans="4:12" x14ac:dyDescent="0.2">
      <c r="D104" s="397">
        <f>_xlfn.XLOOKUP(C:C,Table1[for Import to Bank Register dropdown],Table1[for Pivot],0,0,1)</f>
        <v>0</v>
      </c>
      <c r="E104" s="403"/>
      <c r="F104" s="146">
        <f t="shared" si="4"/>
        <v>44444444</v>
      </c>
      <c r="G104" s="375">
        <f t="shared" si="5"/>
        <v>0</v>
      </c>
      <c r="I104" s="376">
        <f>IF(OR(C104="150 Directors advances", C104="120 accounts receivable", C104="720.2 Automobile - Insurance", C104="720.3 Automobile - License", C104="870.4 Rent - Insurance", C104="870.6 Rent - Property Tax", C104="870.7 Rent - Homeoffice", C104="870.9 Rent - Water"),
   0,
   IF(Dashboard!$F$5="Quick",
      IF(OR(C104="190 Automobile",C104="200 computer hardware",C104="210 Computer software",C104="220 Quickbooks software",C104="230 Office equipment",C104="240 Office furniture"),
         E104-(E104/(1+Dashboard!$F$4)),
         0
      ),
      IF(C104="750 Business promotion",
         E104-(E104/(1+4.793/100)),
         E104-(E104/(1+Dashboard!$F$4))
      )
   )
)</f>
        <v>0</v>
      </c>
      <c r="J104" s="26">
        <f>Bank4[[#This Row],[Money in/ (Money out)]]-Bank4[[#This Row],[GST/HST]]</f>
        <v>0</v>
      </c>
      <c r="L104" s="23">
        <f t="shared" si="3"/>
        <v>0</v>
      </c>
    </row>
    <row r="105" spans="4:12" x14ac:dyDescent="0.2">
      <c r="D105" s="397">
        <f>_xlfn.XLOOKUP(C:C,Table1[for Import to Bank Register dropdown],Table1[for Pivot],0,0,1)</f>
        <v>0</v>
      </c>
      <c r="E105" s="403"/>
      <c r="F105" s="146">
        <f t="shared" si="4"/>
        <v>44444444</v>
      </c>
      <c r="G105" s="375">
        <f t="shared" si="5"/>
        <v>0</v>
      </c>
      <c r="I105" s="376">
        <f>IF(OR(C105="150 Directors advances", C105="120 accounts receivable", C105="720.2 Automobile - Insurance", C105="720.3 Automobile - License", C105="870.4 Rent - Insurance", C105="870.6 Rent - Property Tax", C105="870.7 Rent - Homeoffice", C105="870.9 Rent - Water"),
   0,
   IF(Dashboard!$F$5="Quick",
      IF(OR(C105="190 Automobile",C105="200 computer hardware",C105="210 Computer software",C105="220 Quickbooks software",C105="230 Office equipment",C105="240 Office furniture"),
         E105-(E105/(1+Dashboard!$F$4)),
         0
      ),
      IF(C105="750 Business promotion",
         E105-(E105/(1+4.793/100)),
         E105-(E105/(1+Dashboard!$F$4))
      )
   )
)</f>
        <v>0</v>
      </c>
      <c r="J105" s="26">
        <f>Bank4[[#This Row],[Money in/ (Money out)]]-Bank4[[#This Row],[GST/HST]]</f>
        <v>0</v>
      </c>
      <c r="L105" s="23">
        <f t="shared" si="3"/>
        <v>0</v>
      </c>
    </row>
    <row r="106" spans="4:12" x14ac:dyDescent="0.2">
      <c r="D106" s="397">
        <f>_xlfn.XLOOKUP(C:C,Table1[for Import to Bank Register dropdown],Table1[for Pivot],0,0,1)</f>
        <v>0</v>
      </c>
      <c r="E106" s="403"/>
      <c r="F106" s="146">
        <f t="shared" si="4"/>
        <v>44444444</v>
      </c>
      <c r="G106" s="375">
        <f t="shared" si="5"/>
        <v>0</v>
      </c>
      <c r="I106" s="376">
        <f>IF(OR(C106="150 Directors advances", C106="120 accounts receivable", C106="720.2 Automobile - Insurance", C106="720.3 Automobile - License", C106="870.4 Rent - Insurance", C106="870.6 Rent - Property Tax", C106="870.7 Rent - Homeoffice", C106="870.9 Rent - Water"),
   0,
   IF(Dashboard!$F$5="Quick",
      IF(OR(C106="190 Automobile",C106="200 computer hardware",C106="210 Computer software",C106="220 Quickbooks software",C106="230 Office equipment",C106="240 Office furniture"),
         E106-(E106/(1+Dashboard!$F$4)),
         0
      ),
      IF(C106="750 Business promotion",
         E106-(E106/(1+4.793/100)),
         E106-(E106/(1+Dashboard!$F$4))
      )
   )
)</f>
        <v>0</v>
      </c>
      <c r="J106" s="26">
        <f>Bank4[[#This Row],[Money in/ (Money out)]]-Bank4[[#This Row],[GST/HST]]</f>
        <v>0</v>
      </c>
      <c r="L106" s="23">
        <f t="shared" si="3"/>
        <v>0</v>
      </c>
    </row>
    <row r="107" spans="4:12" x14ac:dyDescent="0.2">
      <c r="D107" s="397">
        <f>_xlfn.XLOOKUP(C:C,Table1[for Import to Bank Register dropdown],Table1[for Pivot],0,0,1)</f>
        <v>0</v>
      </c>
      <c r="E107" s="403"/>
      <c r="F107" s="146">
        <f t="shared" si="4"/>
        <v>44444444</v>
      </c>
      <c r="G107" s="375">
        <f t="shared" si="5"/>
        <v>0</v>
      </c>
      <c r="I107" s="376">
        <f>IF(OR(C107="150 Directors advances", C107="120 accounts receivable", C107="720.2 Automobile - Insurance", C107="720.3 Automobile - License", C107="870.4 Rent - Insurance", C107="870.6 Rent - Property Tax", C107="870.7 Rent - Homeoffice", C107="870.9 Rent - Water"),
   0,
   IF(Dashboard!$F$5="Quick",
      IF(OR(C107="190 Automobile",C107="200 computer hardware",C107="210 Computer software",C107="220 Quickbooks software",C107="230 Office equipment",C107="240 Office furniture"),
         E107-(E107/(1+Dashboard!$F$4)),
         0
      ),
      IF(C107="750 Business promotion",
         E107-(E107/(1+4.793/100)),
         E107-(E107/(1+Dashboard!$F$4))
      )
   )
)</f>
        <v>0</v>
      </c>
      <c r="J107" s="26">
        <f>Bank4[[#This Row],[Money in/ (Money out)]]-Bank4[[#This Row],[GST/HST]]</f>
        <v>0</v>
      </c>
      <c r="L107" s="23">
        <f t="shared" si="3"/>
        <v>0</v>
      </c>
    </row>
    <row r="108" spans="4:12" x14ac:dyDescent="0.2">
      <c r="D108" s="397">
        <f>_xlfn.XLOOKUP(C:C,Table1[for Import to Bank Register dropdown],Table1[for Pivot],0,0,1)</f>
        <v>0</v>
      </c>
      <c r="E108" s="403"/>
      <c r="F108" s="146">
        <f t="shared" si="4"/>
        <v>44444444</v>
      </c>
      <c r="G108" s="375">
        <f t="shared" si="5"/>
        <v>0</v>
      </c>
      <c r="I108" s="376">
        <f>IF(OR(C108="150 Directors advances", C108="120 accounts receivable", C108="720.2 Automobile - Insurance", C108="720.3 Automobile - License", C108="870.4 Rent - Insurance", C108="870.6 Rent - Property Tax", C108="870.7 Rent - Homeoffice", C108="870.9 Rent - Water"),
   0,
   IF(Dashboard!$F$5="Quick",
      IF(OR(C108="190 Automobile",C108="200 computer hardware",C108="210 Computer software",C108="220 Quickbooks software",C108="230 Office equipment",C108="240 Office furniture"),
         E108-(E108/(1+Dashboard!$F$4)),
         0
      ),
      IF(C108="750 Business promotion",
         E108-(E108/(1+4.793/100)),
         E108-(E108/(1+Dashboard!$F$4))
      )
   )
)</f>
        <v>0</v>
      </c>
      <c r="J108" s="26">
        <f>Bank4[[#This Row],[Money in/ (Money out)]]-Bank4[[#This Row],[GST/HST]]</f>
        <v>0</v>
      </c>
      <c r="L108" s="23">
        <f t="shared" si="3"/>
        <v>0</v>
      </c>
    </row>
    <row r="109" spans="4:12" x14ac:dyDescent="0.2">
      <c r="D109" s="397">
        <f>_xlfn.XLOOKUP(C:C,Table1[for Import to Bank Register dropdown],Table1[for Pivot],0,0,1)</f>
        <v>0</v>
      </c>
      <c r="E109" s="403"/>
      <c r="F109" s="146">
        <f t="shared" si="4"/>
        <v>44444444</v>
      </c>
      <c r="G109" s="375">
        <f t="shared" si="5"/>
        <v>0</v>
      </c>
      <c r="I109" s="376">
        <f>IF(OR(C109="150 Directors advances", C109="120 accounts receivable", C109="720.2 Automobile - Insurance", C109="720.3 Automobile - License", C109="870.4 Rent - Insurance", C109="870.6 Rent - Property Tax", C109="870.7 Rent - Homeoffice", C109="870.9 Rent - Water"),
   0,
   IF(Dashboard!$F$5="Quick",
      IF(OR(C109="190 Automobile",C109="200 computer hardware",C109="210 Computer software",C109="220 Quickbooks software",C109="230 Office equipment",C109="240 Office furniture"),
         E109-(E109/(1+Dashboard!$F$4)),
         0
      ),
      IF(C109="750 Business promotion",
         E109-(E109/(1+4.793/100)),
         E109-(E109/(1+Dashboard!$F$4))
      )
   )
)</f>
        <v>0</v>
      </c>
      <c r="J109" s="26">
        <f>Bank4[[#This Row],[Money in/ (Money out)]]-Bank4[[#This Row],[GST/HST]]</f>
        <v>0</v>
      </c>
      <c r="L109" s="23">
        <f t="shared" si="3"/>
        <v>0</v>
      </c>
    </row>
    <row r="110" spans="4:12" x14ac:dyDescent="0.2">
      <c r="D110" s="397">
        <f>_xlfn.XLOOKUP(C:C,Table1[for Import to Bank Register dropdown],Table1[for Pivot],0,0,1)</f>
        <v>0</v>
      </c>
      <c r="E110" s="403"/>
      <c r="F110" s="146">
        <f t="shared" si="4"/>
        <v>44444444</v>
      </c>
      <c r="G110" s="375">
        <f t="shared" si="5"/>
        <v>0</v>
      </c>
      <c r="I110" s="376">
        <f>IF(OR(C110="150 Directors advances", C110="120 accounts receivable", C110="720.2 Automobile - Insurance", C110="720.3 Automobile - License", C110="870.4 Rent - Insurance", C110="870.6 Rent - Property Tax", C110="870.7 Rent - Homeoffice", C110="870.9 Rent - Water"),
   0,
   IF(Dashboard!$F$5="Quick",
      IF(OR(C110="190 Automobile",C110="200 computer hardware",C110="210 Computer software",C110="220 Quickbooks software",C110="230 Office equipment",C110="240 Office furniture"),
         E110-(E110/(1+Dashboard!$F$4)),
         0
      ),
      IF(C110="750 Business promotion",
         E110-(E110/(1+4.793/100)),
         E110-(E110/(1+Dashboard!$F$4))
      )
   )
)</f>
        <v>0</v>
      </c>
      <c r="J110" s="26">
        <f>Bank4[[#This Row],[Money in/ (Money out)]]-Bank4[[#This Row],[GST/HST]]</f>
        <v>0</v>
      </c>
      <c r="L110" s="23">
        <f t="shared" si="3"/>
        <v>0</v>
      </c>
    </row>
    <row r="111" spans="4:12" x14ac:dyDescent="0.2">
      <c r="D111" s="397">
        <f>_xlfn.XLOOKUP(C:C,Table1[for Import to Bank Register dropdown],Table1[for Pivot],0,0,1)</f>
        <v>0</v>
      </c>
      <c r="E111" s="403"/>
      <c r="F111" s="146">
        <f t="shared" si="4"/>
        <v>44444444</v>
      </c>
      <c r="G111" s="375">
        <f t="shared" si="5"/>
        <v>0</v>
      </c>
      <c r="I111" s="376">
        <f>IF(OR(C111="150 Directors advances", C111="120 accounts receivable", C111="720.2 Automobile - Insurance", C111="720.3 Automobile - License", C111="870.4 Rent - Insurance", C111="870.6 Rent - Property Tax", C111="870.7 Rent - Homeoffice", C111="870.9 Rent - Water"),
   0,
   IF(Dashboard!$F$5="Quick",
      IF(OR(C111="190 Automobile",C111="200 computer hardware",C111="210 Computer software",C111="220 Quickbooks software",C111="230 Office equipment",C111="240 Office furniture"),
         E111-(E111/(1+Dashboard!$F$4)),
         0
      ),
      IF(C111="750 Business promotion",
         E111-(E111/(1+4.793/100)),
         E111-(E111/(1+Dashboard!$F$4))
      )
   )
)</f>
        <v>0</v>
      </c>
      <c r="J111" s="26">
        <f>Bank4[[#This Row],[Money in/ (Money out)]]-Bank4[[#This Row],[GST/HST]]</f>
        <v>0</v>
      </c>
      <c r="L111" s="23">
        <f t="shared" si="3"/>
        <v>0</v>
      </c>
    </row>
    <row r="112" spans="4:12" x14ac:dyDescent="0.2">
      <c r="D112" s="397">
        <f>_xlfn.XLOOKUP(C:C,Table1[for Import to Bank Register dropdown],Table1[for Pivot],0,0,1)</f>
        <v>0</v>
      </c>
      <c r="E112" s="403"/>
      <c r="F112" s="146">
        <f t="shared" si="4"/>
        <v>44444444</v>
      </c>
      <c r="G112" s="375">
        <f t="shared" si="5"/>
        <v>0</v>
      </c>
      <c r="I112" s="376">
        <f>IF(OR(C112="150 Directors advances", C112="120 accounts receivable", C112="720.2 Automobile - Insurance", C112="720.3 Automobile - License", C112="870.4 Rent - Insurance", C112="870.6 Rent - Property Tax", C112="870.7 Rent - Homeoffice", C112="870.9 Rent - Water"),
   0,
   IF(Dashboard!$F$5="Quick",
      IF(OR(C112="190 Automobile",C112="200 computer hardware",C112="210 Computer software",C112="220 Quickbooks software",C112="230 Office equipment",C112="240 Office furniture"),
         E112-(E112/(1+Dashboard!$F$4)),
         0
      ),
      IF(C112="750 Business promotion",
         E112-(E112/(1+4.793/100)),
         E112-(E112/(1+Dashboard!$F$4))
      )
   )
)</f>
        <v>0</v>
      </c>
      <c r="J112" s="26">
        <f>Bank4[[#This Row],[Money in/ (Money out)]]-Bank4[[#This Row],[GST/HST]]</f>
        <v>0</v>
      </c>
      <c r="L112" s="23">
        <f t="shared" si="3"/>
        <v>0</v>
      </c>
    </row>
    <row r="113" spans="4:12" x14ac:dyDescent="0.2">
      <c r="D113" s="397">
        <f>_xlfn.XLOOKUP(C:C,Table1[for Import to Bank Register dropdown],Table1[for Pivot],0,0,1)</f>
        <v>0</v>
      </c>
      <c r="E113" s="403"/>
      <c r="F113" s="146">
        <f t="shared" si="4"/>
        <v>44444444</v>
      </c>
      <c r="G113" s="375">
        <f t="shared" si="5"/>
        <v>0</v>
      </c>
      <c r="I113" s="376">
        <f>IF(OR(C113="150 Directors advances", C113="120 accounts receivable", C113="720.2 Automobile - Insurance", C113="720.3 Automobile - License", C113="870.4 Rent - Insurance", C113="870.6 Rent - Property Tax", C113="870.7 Rent - Homeoffice", C113="870.9 Rent - Water"),
   0,
   IF(Dashboard!$F$5="Quick",
      IF(OR(C113="190 Automobile",C113="200 computer hardware",C113="210 Computer software",C113="220 Quickbooks software",C113="230 Office equipment",C113="240 Office furniture"),
         E113-(E113/(1+Dashboard!$F$4)),
         0
      ),
      IF(C113="750 Business promotion",
         E113-(E113/(1+4.793/100)),
         E113-(E113/(1+Dashboard!$F$4))
      )
   )
)</f>
        <v>0</v>
      </c>
      <c r="J113" s="26">
        <f>Bank4[[#This Row],[Money in/ (Money out)]]-Bank4[[#This Row],[GST/HST]]</f>
        <v>0</v>
      </c>
      <c r="L113" s="23">
        <f t="shared" si="3"/>
        <v>0</v>
      </c>
    </row>
    <row r="114" spans="4:12" x14ac:dyDescent="0.2">
      <c r="D114" s="397">
        <f>_xlfn.XLOOKUP(C:C,Table1[for Import to Bank Register dropdown],Table1[for Pivot],0,0,1)</f>
        <v>0</v>
      </c>
      <c r="E114" s="403"/>
      <c r="F114" s="146">
        <f t="shared" si="4"/>
        <v>44444444</v>
      </c>
      <c r="G114" s="375">
        <f t="shared" si="5"/>
        <v>0</v>
      </c>
      <c r="I114" s="376">
        <f>IF(OR(C114="150 Directors advances", C114="120 accounts receivable", C114="720.2 Automobile - Insurance", C114="720.3 Automobile - License", C114="870.4 Rent - Insurance", C114="870.6 Rent - Property Tax", C114="870.7 Rent - Homeoffice", C114="870.9 Rent - Water"),
   0,
   IF(Dashboard!$F$5="Quick",
      IF(OR(C114="190 Automobile",C114="200 computer hardware",C114="210 Computer software",C114="220 Quickbooks software",C114="230 Office equipment",C114="240 Office furniture"),
         E114-(E114/(1+Dashboard!$F$4)),
         0
      ),
      IF(C114="750 Business promotion",
         E114-(E114/(1+4.793/100)),
         E114-(E114/(1+Dashboard!$F$4))
      )
   )
)</f>
        <v>0</v>
      </c>
      <c r="J114" s="26">
        <f>Bank4[[#This Row],[Money in/ (Money out)]]-Bank4[[#This Row],[GST/HST]]</f>
        <v>0</v>
      </c>
      <c r="L114" s="23">
        <f t="shared" si="3"/>
        <v>0</v>
      </c>
    </row>
    <row r="115" spans="4:12" x14ac:dyDescent="0.2">
      <c r="D115" s="397">
        <f>_xlfn.XLOOKUP(C:C,Table1[for Import to Bank Register dropdown],Table1[for Pivot],0,0,1)</f>
        <v>0</v>
      </c>
      <c r="E115" s="403"/>
      <c r="F115" s="146">
        <f t="shared" si="4"/>
        <v>44444444</v>
      </c>
      <c r="G115" s="375">
        <f t="shared" si="5"/>
        <v>0</v>
      </c>
      <c r="I115" s="376">
        <f>IF(OR(C115="150 Directors advances", C115="120 accounts receivable", C115="720.2 Automobile - Insurance", C115="720.3 Automobile - License", C115="870.4 Rent - Insurance", C115="870.6 Rent - Property Tax", C115="870.7 Rent - Homeoffice", C115="870.9 Rent - Water"),
   0,
   IF(Dashboard!$F$5="Quick",
      IF(OR(C115="190 Automobile",C115="200 computer hardware",C115="210 Computer software",C115="220 Quickbooks software",C115="230 Office equipment",C115="240 Office furniture"),
         E115-(E115/(1+Dashboard!$F$4)),
         0
      ),
      IF(C115="750 Business promotion",
         E115-(E115/(1+4.793/100)),
         E115-(E115/(1+Dashboard!$F$4))
      )
   )
)</f>
        <v>0</v>
      </c>
      <c r="J115" s="26">
        <f>Bank4[[#This Row],[Money in/ (Money out)]]-Bank4[[#This Row],[GST/HST]]</f>
        <v>0</v>
      </c>
      <c r="L115" s="23">
        <f t="shared" si="3"/>
        <v>0</v>
      </c>
    </row>
    <row r="116" spans="4:12" x14ac:dyDescent="0.2">
      <c r="D116" s="397">
        <f>_xlfn.XLOOKUP(C:C,Table1[for Import to Bank Register dropdown],Table1[for Pivot],0,0,1)</f>
        <v>0</v>
      </c>
      <c r="E116" s="403"/>
      <c r="F116" s="146">
        <f t="shared" si="4"/>
        <v>44444444</v>
      </c>
      <c r="G116" s="375">
        <f t="shared" si="5"/>
        <v>0</v>
      </c>
      <c r="I116" s="376">
        <f>IF(OR(C116="150 Directors advances", C116="120 accounts receivable", C116="720.2 Automobile - Insurance", C116="720.3 Automobile - License", C116="870.4 Rent - Insurance", C116="870.6 Rent - Property Tax", C116="870.7 Rent - Homeoffice", C116="870.9 Rent - Water"),
   0,
   IF(Dashboard!$F$5="Quick",
      IF(OR(C116="190 Automobile",C116="200 computer hardware",C116="210 Computer software",C116="220 Quickbooks software",C116="230 Office equipment",C116="240 Office furniture"),
         E116-(E116/(1+Dashboard!$F$4)),
         0
      ),
      IF(C116="750 Business promotion",
         E116-(E116/(1+4.793/100)),
         E116-(E116/(1+Dashboard!$F$4))
      )
   )
)</f>
        <v>0</v>
      </c>
      <c r="J116" s="26">
        <f>Bank4[[#This Row],[Money in/ (Money out)]]-Bank4[[#This Row],[GST/HST]]</f>
        <v>0</v>
      </c>
      <c r="L116" s="23">
        <f t="shared" si="3"/>
        <v>0</v>
      </c>
    </row>
    <row r="117" spans="4:12" x14ac:dyDescent="0.2">
      <c r="D117" s="397">
        <f>_xlfn.XLOOKUP(C:C,Table1[for Import to Bank Register dropdown],Table1[for Pivot],0,0,1)</f>
        <v>0</v>
      </c>
      <c r="E117" s="403"/>
      <c r="F117" s="146">
        <f t="shared" si="4"/>
        <v>44444444</v>
      </c>
      <c r="G117" s="375">
        <f t="shared" si="5"/>
        <v>0</v>
      </c>
      <c r="I117" s="376">
        <f>IF(OR(C117="150 Directors advances", C117="120 accounts receivable", C117="720.2 Automobile - Insurance", C117="720.3 Automobile - License", C117="870.4 Rent - Insurance", C117="870.6 Rent - Property Tax", C117="870.7 Rent - Homeoffice", C117="870.9 Rent - Water"),
   0,
   IF(Dashboard!$F$5="Quick",
      IF(OR(C117="190 Automobile",C117="200 computer hardware",C117="210 Computer software",C117="220 Quickbooks software",C117="230 Office equipment",C117="240 Office furniture"),
         E117-(E117/(1+Dashboard!$F$4)),
         0
      ),
      IF(C117="750 Business promotion",
         E117-(E117/(1+4.793/100)),
         E117-(E117/(1+Dashboard!$F$4))
      )
   )
)</f>
        <v>0</v>
      </c>
      <c r="J117" s="26">
        <f>Bank4[[#This Row],[Money in/ (Money out)]]-Bank4[[#This Row],[GST/HST]]</f>
        <v>0</v>
      </c>
      <c r="L117" s="23">
        <f t="shared" si="3"/>
        <v>0</v>
      </c>
    </row>
    <row r="118" spans="4:12" x14ac:dyDescent="0.2">
      <c r="D118" s="397">
        <f>_xlfn.XLOOKUP(C:C,Table1[for Import to Bank Register dropdown],Table1[for Pivot],0,0,1)</f>
        <v>0</v>
      </c>
      <c r="E118" s="403"/>
      <c r="F118" s="146">
        <f t="shared" si="4"/>
        <v>44444444</v>
      </c>
      <c r="G118" s="375">
        <f t="shared" si="5"/>
        <v>0</v>
      </c>
      <c r="I118" s="376">
        <f>IF(OR(C118="150 Directors advances", C118="120 accounts receivable", C118="720.2 Automobile - Insurance", C118="720.3 Automobile - License", C118="870.4 Rent - Insurance", C118="870.6 Rent - Property Tax", C118="870.7 Rent - Homeoffice", C118="870.9 Rent - Water"),
   0,
   IF(Dashboard!$F$5="Quick",
      IF(OR(C118="190 Automobile",C118="200 computer hardware",C118="210 Computer software",C118="220 Quickbooks software",C118="230 Office equipment",C118="240 Office furniture"),
         E118-(E118/(1+Dashboard!$F$4)),
         0
      ),
      IF(C118="750 Business promotion",
         E118-(E118/(1+4.793/100)),
         E118-(E118/(1+Dashboard!$F$4))
      )
   )
)</f>
        <v>0</v>
      </c>
      <c r="J118" s="26">
        <f>Bank4[[#This Row],[Money in/ (Money out)]]-Bank4[[#This Row],[GST/HST]]</f>
        <v>0</v>
      </c>
      <c r="L118" s="23">
        <f t="shared" si="3"/>
        <v>0</v>
      </c>
    </row>
    <row r="119" spans="4:12" x14ac:dyDescent="0.2">
      <c r="D119" s="397">
        <f>_xlfn.XLOOKUP(C:C,Table1[for Import to Bank Register dropdown],Table1[for Pivot],0,0,1)</f>
        <v>0</v>
      </c>
      <c r="E119" s="403"/>
      <c r="F119" s="146">
        <f t="shared" si="4"/>
        <v>44444444</v>
      </c>
      <c r="G119" s="375">
        <f t="shared" si="5"/>
        <v>0</v>
      </c>
      <c r="I119" s="376">
        <f>IF(OR(C119="150 Directors advances", C119="120 accounts receivable", C119="720.2 Automobile - Insurance", C119="720.3 Automobile - License", C119="870.4 Rent - Insurance", C119="870.6 Rent - Property Tax", C119="870.7 Rent - Homeoffice", C119="870.9 Rent - Water"),
   0,
   IF(Dashboard!$F$5="Quick",
      IF(OR(C119="190 Automobile",C119="200 computer hardware",C119="210 Computer software",C119="220 Quickbooks software",C119="230 Office equipment",C119="240 Office furniture"),
         E119-(E119/(1+Dashboard!$F$4)),
         0
      ),
      IF(C119="750 Business promotion",
         E119-(E119/(1+4.793/100)),
         E119-(E119/(1+Dashboard!$F$4))
      )
   )
)</f>
        <v>0</v>
      </c>
      <c r="J119" s="26">
        <f>Bank4[[#This Row],[Money in/ (Money out)]]-Bank4[[#This Row],[GST/HST]]</f>
        <v>0</v>
      </c>
      <c r="L119" s="23">
        <f t="shared" si="3"/>
        <v>0</v>
      </c>
    </row>
    <row r="120" spans="4:12" x14ac:dyDescent="0.2">
      <c r="D120" s="397">
        <f>_xlfn.XLOOKUP(C:C,Table1[for Import to Bank Register dropdown],Table1[for Pivot],0,0,1)</f>
        <v>0</v>
      </c>
      <c r="E120" s="403"/>
      <c r="F120" s="146">
        <f t="shared" si="4"/>
        <v>44444444</v>
      </c>
      <c r="G120" s="375">
        <f t="shared" si="5"/>
        <v>0</v>
      </c>
      <c r="I120" s="376">
        <f>IF(OR(C120="150 Directors advances", C120="120 accounts receivable", C120="720.2 Automobile - Insurance", C120="720.3 Automobile - License", C120="870.4 Rent - Insurance", C120="870.6 Rent - Property Tax", C120="870.7 Rent - Homeoffice", C120="870.9 Rent - Water"),
   0,
   IF(Dashboard!$F$5="Quick",
      IF(OR(C120="190 Automobile",C120="200 computer hardware",C120="210 Computer software",C120="220 Quickbooks software",C120="230 Office equipment",C120="240 Office furniture"),
         E120-(E120/(1+Dashboard!$F$4)),
         0
      ),
      IF(C120="750 Business promotion",
         E120-(E120/(1+4.793/100)),
         E120-(E120/(1+Dashboard!$F$4))
      )
   )
)</f>
        <v>0</v>
      </c>
      <c r="J120" s="26">
        <f>Bank4[[#This Row],[Money in/ (Money out)]]-Bank4[[#This Row],[GST/HST]]</f>
        <v>0</v>
      </c>
      <c r="L120" s="23">
        <f t="shared" si="3"/>
        <v>0</v>
      </c>
    </row>
    <row r="121" spans="4:12" x14ac:dyDescent="0.2">
      <c r="D121" s="397">
        <f>_xlfn.XLOOKUP(C:C,Table1[for Import to Bank Register dropdown],Table1[for Pivot],0,0,1)</f>
        <v>0</v>
      </c>
      <c r="E121" s="403"/>
      <c r="F121" s="146">
        <f t="shared" si="4"/>
        <v>44444444</v>
      </c>
      <c r="G121" s="375">
        <f t="shared" si="5"/>
        <v>0</v>
      </c>
      <c r="I121" s="376">
        <f>IF(OR(C121="150 Directors advances", C121="120 accounts receivable", C121="720.2 Automobile - Insurance", C121="720.3 Automobile - License", C121="870.4 Rent - Insurance", C121="870.6 Rent - Property Tax", C121="870.7 Rent - Homeoffice", C121="870.9 Rent - Water"),
   0,
   IF(Dashboard!$F$5="Quick",
      IF(OR(C121="190 Automobile",C121="200 computer hardware",C121="210 Computer software",C121="220 Quickbooks software",C121="230 Office equipment",C121="240 Office furniture"),
         E121-(E121/(1+Dashboard!$F$4)),
         0
      ),
      IF(C121="750 Business promotion",
         E121-(E121/(1+4.793/100)),
         E121-(E121/(1+Dashboard!$F$4))
      )
   )
)</f>
        <v>0</v>
      </c>
      <c r="J121" s="26">
        <f>Bank4[[#This Row],[Money in/ (Money out)]]-Bank4[[#This Row],[GST/HST]]</f>
        <v>0</v>
      </c>
      <c r="L121" s="23">
        <f t="shared" si="3"/>
        <v>0</v>
      </c>
    </row>
    <row r="122" spans="4:12" x14ac:dyDescent="0.2">
      <c r="D122" s="397">
        <f>_xlfn.XLOOKUP(C:C,Table1[for Import to Bank Register dropdown],Table1[for Pivot],0,0,1)</f>
        <v>0</v>
      </c>
      <c r="E122" s="403"/>
      <c r="F122" s="146">
        <f t="shared" si="4"/>
        <v>44444444</v>
      </c>
      <c r="G122" s="375">
        <f t="shared" si="5"/>
        <v>0</v>
      </c>
      <c r="I122" s="376">
        <f>IF(OR(C122="150 Directors advances", C122="120 accounts receivable", C122="720.2 Automobile - Insurance", C122="720.3 Automobile - License", C122="870.4 Rent - Insurance", C122="870.6 Rent - Property Tax", C122="870.7 Rent - Homeoffice", C122="870.9 Rent - Water"),
   0,
   IF(Dashboard!$F$5="Quick",
      IF(OR(C122="190 Automobile",C122="200 computer hardware",C122="210 Computer software",C122="220 Quickbooks software",C122="230 Office equipment",C122="240 Office furniture"),
         E122-(E122/(1+Dashboard!$F$4)),
         0
      ),
      IF(C122="750 Business promotion",
         E122-(E122/(1+4.793/100)),
         E122-(E122/(1+Dashboard!$F$4))
      )
   )
)</f>
        <v>0</v>
      </c>
      <c r="J122" s="26">
        <f>Bank4[[#This Row],[Money in/ (Money out)]]-Bank4[[#This Row],[GST/HST]]</f>
        <v>0</v>
      </c>
      <c r="L122" s="23">
        <f t="shared" si="3"/>
        <v>0</v>
      </c>
    </row>
    <row r="123" spans="4:12" x14ac:dyDescent="0.2">
      <c r="D123" s="397">
        <f>_xlfn.XLOOKUP(C:C,Table1[for Import to Bank Register dropdown],Table1[for Pivot],0,0,1)</f>
        <v>0</v>
      </c>
      <c r="E123" s="403"/>
      <c r="F123" s="146">
        <f t="shared" si="4"/>
        <v>44444444</v>
      </c>
      <c r="G123" s="375">
        <f t="shared" si="5"/>
        <v>0</v>
      </c>
      <c r="I123" s="376">
        <f>IF(OR(C123="150 Directors advances", C123="120 accounts receivable", C123="720.2 Automobile - Insurance", C123="720.3 Automobile - License", C123="870.4 Rent - Insurance", C123="870.6 Rent - Property Tax", C123="870.7 Rent - Homeoffice", C123="870.9 Rent - Water"),
   0,
   IF(Dashboard!$F$5="Quick",
      IF(OR(C123="190 Automobile",C123="200 computer hardware",C123="210 Computer software",C123="220 Quickbooks software",C123="230 Office equipment",C123="240 Office furniture"),
         E123-(E123/(1+Dashboard!$F$4)),
         0
      ),
      IF(C123="750 Business promotion",
         E123-(E123/(1+4.793/100)),
         E123-(E123/(1+Dashboard!$F$4))
      )
   )
)</f>
        <v>0</v>
      </c>
      <c r="J123" s="26">
        <f>Bank4[[#This Row],[Money in/ (Money out)]]-Bank4[[#This Row],[GST/HST]]</f>
        <v>0</v>
      </c>
      <c r="L123" s="23">
        <f t="shared" si="3"/>
        <v>0</v>
      </c>
    </row>
    <row r="124" spans="4:12" x14ac:dyDescent="0.2">
      <c r="D124" s="397">
        <f>_xlfn.XLOOKUP(C:C,Table1[for Import to Bank Register dropdown],Table1[for Pivot],0,0,1)</f>
        <v>0</v>
      </c>
      <c r="E124" s="403"/>
      <c r="F124" s="146">
        <f t="shared" si="4"/>
        <v>44444444</v>
      </c>
      <c r="G124" s="375">
        <f t="shared" si="5"/>
        <v>0</v>
      </c>
      <c r="I124" s="376">
        <f>IF(OR(C124="150 Directors advances", C124="120 accounts receivable", C124="720.2 Automobile - Insurance", C124="720.3 Automobile - License", C124="870.4 Rent - Insurance", C124="870.6 Rent - Property Tax", C124="870.7 Rent - Homeoffice", C124="870.9 Rent - Water"),
   0,
   IF(Dashboard!$F$5="Quick",
      IF(OR(C124="190 Automobile",C124="200 computer hardware",C124="210 Computer software",C124="220 Quickbooks software",C124="230 Office equipment",C124="240 Office furniture"),
         E124-(E124/(1+Dashboard!$F$4)),
         0
      ),
      IF(C124="750 Business promotion",
         E124-(E124/(1+4.793/100)),
         E124-(E124/(1+Dashboard!$F$4))
      )
   )
)</f>
        <v>0</v>
      </c>
      <c r="J124" s="26">
        <f>Bank4[[#This Row],[Money in/ (Money out)]]-Bank4[[#This Row],[GST/HST]]</f>
        <v>0</v>
      </c>
      <c r="L124" s="23">
        <f t="shared" si="3"/>
        <v>0</v>
      </c>
    </row>
    <row r="125" spans="4:12" x14ac:dyDescent="0.2">
      <c r="D125" s="397">
        <f>_xlfn.XLOOKUP(C:C,Table1[for Import to Bank Register dropdown],Table1[for Pivot],0,0,1)</f>
        <v>0</v>
      </c>
      <c r="E125" s="403"/>
      <c r="F125" s="146">
        <f t="shared" si="4"/>
        <v>44444444</v>
      </c>
      <c r="G125" s="375">
        <f t="shared" si="5"/>
        <v>0</v>
      </c>
      <c r="I125" s="376">
        <f>IF(OR(C125="150 Directors advances", C125="120 accounts receivable", C125="720.2 Automobile - Insurance", C125="720.3 Automobile - License", C125="870.4 Rent - Insurance", C125="870.6 Rent - Property Tax", C125="870.7 Rent - Homeoffice", C125="870.9 Rent - Water"),
   0,
   IF(Dashboard!$F$5="Quick",
      IF(OR(C125="190 Automobile",C125="200 computer hardware",C125="210 Computer software",C125="220 Quickbooks software",C125="230 Office equipment",C125="240 Office furniture"),
         E125-(E125/(1+Dashboard!$F$4)),
         0
      ),
      IF(C125="750 Business promotion",
         E125-(E125/(1+4.793/100)),
         E125-(E125/(1+Dashboard!$F$4))
      )
   )
)</f>
        <v>0</v>
      </c>
      <c r="J125" s="26">
        <f>Bank4[[#This Row],[Money in/ (Money out)]]-Bank4[[#This Row],[GST/HST]]</f>
        <v>0</v>
      </c>
      <c r="L125" s="23">
        <f t="shared" si="3"/>
        <v>0</v>
      </c>
    </row>
    <row r="126" spans="4:12" x14ac:dyDescent="0.2">
      <c r="D126" s="397">
        <f>_xlfn.XLOOKUP(C:C,Table1[for Import to Bank Register dropdown],Table1[for Pivot],0,0,1)</f>
        <v>0</v>
      </c>
      <c r="E126" s="403"/>
      <c r="F126" s="146">
        <f t="shared" si="4"/>
        <v>44444444</v>
      </c>
      <c r="G126" s="375">
        <f t="shared" si="5"/>
        <v>0</v>
      </c>
      <c r="I126" s="376">
        <f>IF(OR(C126="150 Directors advances", C126="120 accounts receivable", C126="720.2 Automobile - Insurance", C126="720.3 Automobile - License", C126="870.4 Rent - Insurance", C126="870.6 Rent - Property Tax", C126="870.7 Rent - Homeoffice", C126="870.9 Rent - Water"),
   0,
   IF(Dashboard!$F$5="Quick",
      IF(OR(C126="190 Automobile",C126="200 computer hardware",C126="210 Computer software",C126="220 Quickbooks software",C126="230 Office equipment",C126="240 Office furniture"),
         E126-(E126/(1+Dashboard!$F$4)),
         0
      ),
      IF(C126="750 Business promotion",
         E126-(E126/(1+4.793/100)),
         E126-(E126/(1+Dashboard!$F$4))
      )
   )
)</f>
        <v>0</v>
      </c>
      <c r="J126" s="26">
        <f>Bank4[[#This Row],[Money in/ (Money out)]]-Bank4[[#This Row],[GST/HST]]</f>
        <v>0</v>
      </c>
      <c r="L126" s="23">
        <f t="shared" si="3"/>
        <v>0</v>
      </c>
    </row>
    <row r="127" spans="4:12" x14ac:dyDescent="0.2">
      <c r="D127" s="397">
        <f>_xlfn.XLOOKUP(C:C,Table1[for Import to Bank Register dropdown],Table1[for Pivot],0,0,1)</f>
        <v>0</v>
      </c>
      <c r="E127" s="403"/>
      <c r="F127" s="146">
        <f t="shared" si="4"/>
        <v>44444444</v>
      </c>
      <c r="G127" s="375">
        <f t="shared" si="5"/>
        <v>0</v>
      </c>
      <c r="I127" s="376">
        <f>IF(OR(C127="150 Directors advances", C127="120 accounts receivable", C127="720.2 Automobile - Insurance", C127="720.3 Automobile - License", C127="870.4 Rent - Insurance", C127="870.6 Rent - Property Tax", C127="870.7 Rent - Homeoffice", C127="870.9 Rent - Water"),
   0,
   IF(Dashboard!$F$5="Quick",
      IF(OR(C127="190 Automobile",C127="200 computer hardware",C127="210 Computer software",C127="220 Quickbooks software",C127="230 Office equipment",C127="240 Office furniture"),
         E127-(E127/(1+Dashboard!$F$4)),
         0
      ),
      IF(C127="750 Business promotion",
         E127-(E127/(1+4.793/100)),
         E127-(E127/(1+Dashboard!$F$4))
      )
   )
)</f>
        <v>0</v>
      </c>
      <c r="J127" s="26">
        <f>Bank4[[#This Row],[Money in/ (Money out)]]-Bank4[[#This Row],[GST/HST]]</f>
        <v>0</v>
      </c>
      <c r="L127" s="23">
        <f t="shared" si="3"/>
        <v>0</v>
      </c>
    </row>
    <row r="128" spans="4:12" x14ac:dyDescent="0.2">
      <c r="D128" s="397">
        <f>_xlfn.XLOOKUP(C:C,Table1[for Import to Bank Register dropdown],Table1[for Pivot],0,0,1)</f>
        <v>0</v>
      </c>
      <c r="E128" s="403"/>
      <c r="F128" s="146">
        <f t="shared" si="4"/>
        <v>44444444</v>
      </c>
      <c r="G128" s="375">
        <f t="shared" si="5"/>
        <v>0</v>
      </c>
      <c r="I128" s="376">
        <f>IF(OR(C128="150 Directors advances", C128="120 accounts receivable", C128="720.2 Automobile - Insurance", C128="720.3 Automobile - License", C128="870.4 Rent - Insurance", C128="870.6 Rent - Property Tax", C128="870.7 Rent - Homeoffice", C128="870.9 Rent - Water"),
   0,
   IF(Dashboard!$F$5="Quick",
      IF(OR(C128="190 Automobile",C128="200 computer hardware",C128="210 Computer software",C128="220 Quickbooks software",C128="230 Office equipment",C128="240 Office furniture"),
         E128-(E128/(1+Dashboard!$F$4)),
         0
      ),
      IF(C128="750 Business promotion",
         E128-(E128/(1+4.793/100)),
         E128-(E128/(1+Dashboard!$F$4))
      )
   )
)</f>
        <v>0</v>
      </c>
      <c r="J128" s="26">
        <f>Bank4[[#This Row],[Money in/ (Money out)]]-Bank4[[#This Row],[GST/HST]]</f>
        <v>0</v>
      </c>
      <c r="L128" s="23">
        <f t="shared" si="3"/>
        <v>0</v>
      </c>
    </row>
    <row r="129" spans="4:12" x14ac:dyDescent="0.2">
      <c r="D129" s="397">
        <f>_xlfn.XLOOKUP(C:C,Table1[for Import to Bank Register dropdown],Table1[for Pivot],0,0,1)</f>
        <v>0</v>
      </c>
      <c r="E129" s="403"/>
      <c r="F129" s="146">
        <f t="shared" si="4"/>
        <v>44444444</v>
      </c>
      <c r="G129" s="375">
        <f t="shared" si="5"/>
        <v>0</v>
      </c>
      <c r="I129" s="376">
        <f>IF(OR(C129="150 Directors advances", C129="120 accounts receivable", C129="720.2 Automobile - Insurance", C129="720.3 Automobile - License", C129="870.4 Rent - Insurance", C129="870.6 Rent - Property Tax", C129="870.7 Rent - Homeoffice", C129="870.9 Rent - Water"),
   0,
   IF(Dashboard!$F$5="Quick",
      IF(OR(C129="190 Automobile",C129="200 computer hardware",C129="210 Computer software",C129="220 Quickbooks software",C129="230 Office equipment",C129="240 Office furniture"),
         E129-(E129/(1+Dashboard!$F$4)),
         0
      ),
      IF(C129="750 Business promotion",
         E129-(E129/(1+4.793/100)),
         E129-(E129/(1+Dashboard!$F$4))
      )
   )
)</f>
        <v>0</v>
      </c>
      <c r="J129" s="26">
        <f>Bank4[[#This Row],[Money in/ (Money out)]]-Bank4[[#This Row],[GST/HST]]</f>
        <v>0</v>
      </c>
      <c r="L129" s="23">
        <f t="shared" si="3"/>
        <v>0</v>
      </c>
    </row>
    <row r="130" spans="4:12" x14ac:dyDescent="0.2">
      <c r="D130" s="397">
        <f>_xlfn.XLOOKUP(C:C,Table1[for Import to Bank Register dropdown],Table1[for Pivot],0,0,1)</f>
        <v>0</v>
      </c>
      <c r="E130" s="403"/>
      <c r="F130" s="146">
        <f t="shared" si="4"/>
        <v>44444444</v>
      </c>
      <c r="G130" s="375">
        <f t="shared" si="5"/>
        <v>0</v>
      </c>
      <c r="I130" s="376">
        <f>IF(OR(C130="150 Directors advances", C130="120 accounts receivable", C130="720.2 Automobile - Insurance", C130="720.3 Automobile - License", C130="870.4 Rent - Insurance", C130="870.6 Rent - Property Tax", C130="870.7 Rent - Homeoffice", C130="870.9 Rent - Water"),
   0,
   IF(Dashboard!$F$5="Quick",
      IF(OR(C130="190 Automobile",C130="200 computer hardware",C130="210 Computer software",C130="220 Quickbooks software",C130="230 Office equipment",C130="240 Office furniture"),
         E130-(E130/(1+Dashboard!$F$4)),
         0
      ),
      IF(C130="750 Business promotion",
         E130-(E130/(1+4.793/100)),
         E130-(E130/(1+Dashboard!$F$4))
      )
   )
)</f>
        <v>0</v>
      </c>
      <c r="J130" s="26">
        <f>Bank4[[#This Row],[Money in/ (Money out)]]-Bank4[[#This Row],[GST/HST]]</f>
        <v>0</v>
      </c>
      <c r="L130" s="23">
        <f t="shared" si="3"/>
        <v>0</v>
      </c>
    </row>
    <row r="131" spans="4:12" x14ac:dyDescent="0.2">
      <c r="D131" s="397">
        <f>_xlfn.XLOOKUP(C:C,Table1[for Import to Bank Register dropdown],Table1[for Pivot],0,0,1)</f>
        <v>0</v>
      </c>
      <c r="E131" s="403"/>
      <c r="F131" s="146">
        <f t="shared" si="4"/>
        <v>44444444</v>
      </c>
      <c r="G131" s="375">
        <f t="shared" si="5"/>
        <v>0</v>
      </c>
      <c r="I131" s="376">
        <f>IF(OR(C131="150 Directors advances", C131="120 accounts receivable", C131="720.2 Automobile - Insurance", C131="720.3 Automobile - License", C131="870.4 Rent - Insurance", C131="870.6 Rent - Property Tax", C131="870.7 Rent - Homeoffice", C131="870.9 Rent - Water"),
   0,
   IF(Dashboard!$F$5="Quick",
      IF(OR(C131="190 Automobile",C131="200 computer hardware",C131="210 Computer software",C131="220 Quickbooks software",C131="230 Office equipment",C131="240 Office furniture"),
         E131-(E131/(1+Dashboard!$F$4)),
         0
      ),
      IF(C131="750 Business promotion",
         E131-(E131/(1+4.793/100)),
         E131-(E131/(1+Dashboard!$F$4))
      )
   )
)</f>
        <v>0</v>
      </c>
      <c r="J131" s="26">
        <f>Bank4[[#This Row],[Money in/ (Money out)]]-Bank4[[#This Row],[GST/HST]]</f>
        <v>0</v>
      </c>
      <c r="L131" s="23">
        <f t="shared" si="3"/>
        <v>0</v>
      </c>
    </row>
    <row r="132" spans="4:12" x14ac:dyDescent="0.2">
      <c r="D132" s="397">
        <f>_xlfn.XLOOKUP(C:C,Table1[for Import to Bank Register dropdown],Table1[for Pivot],0,0,1)</f>
        <v>0</v>
      </c>
      <c r="E132" s="403"/>
      <c r="F132" s="146">
        <f t="shared" si="4"/>
        <v>44444444</v>
      </c>
      <c r="G132" s="375">
        <f t="shared" si="5"/>
        <v>0</v>
      </c>
      <c r="I132" s="376">
        <f>IF(OR(C132="150 Directors advances", C132="120 accounts receivable", C132="720.2 Automobile - Insurance", C132="720.3 Automobile - License", C132="870.4 Rent - Insurance", C132="870.6 Rent - Property Tax", C132="870.7 Rent - Homeoffice", C132="870.9 Rent - Water"),
   0,
   IF(Dashboard!$F$5="Quick",
      IF(OR(C132="190 Automobile",C132="200 computer hardware",C132="210 Computer software",C132="220 Quickbooks software",C132="230 Office equipment",C132="240 Office furniture"),
         E132-(E132/(1+Dashboard!$F$4)),
         0
      ),
      IF(C132="750 Business promotion",
         E132-(E132/(1+4.793/100)),
         E132-(E132/(1+Dashboard!$F$4))
      )
   )
)</f>
        <v>0</v>
      </c>
      <c r="J132" s="26">
        <f>Bank4[[#This Row],[Money in/ (Money out)]]-Bank4[[#This Row],[GST/HST]]</f>
        <v>0</v>
      </c>
      <c r="L132" s="23">
        <f t="shared" si="3"/>
        <v>0</v>
      </c>
    </row>
    <row r="133" spans="4:12" x14ac:dyDescent="0.2">
      <c r="D133" s="397">
        <f>_xlfn.XLOOKUP(C:C,Table1[for Import to Bank Register dropdown],Table1[for Pivot],0,0,1)</f>
        <v>0</v>
      </c>
      <c r="E133" s="403"/>
      <c r="F133" s="146">
        <f t="shared" si="4"/>
        <v>44444444</v>
      </c>
      <c r="G133" s="375">
        <f t="shared" si="5"/>
        <v>0</v>
      </c>
      <c r="I133" s="376">
        <f>IF(OR(C133="150 Directors advances", C133="120 accounts receivable", C133="720.2 Automobile - Insurance", C133="720.3 Automobile - License", C133="870.4 Rent - Insurance", C133="870.6 Rent - Property Tax", C133="870.7 Rent - Homeoffice", C133="870.9 Rent - Water"),
   0,
   IF(Dashboard!$F$5="Quick",
      IF(OR(C133="190 Automobile",C133="200 computer hardware",C133="210 Computer software",C133="220 Quickbooks software",C133="230 Office equipment",C133="240 Office furniture"),
         E133-(E133/(1+Dashboard!$F$4)),
         0
      ),
      IF(C133="750 Business promotion",
         E133-(E133/(1+4.793/100)),
         E133-(E133/(1+Dashboard!$F$4))
      )
   )
)</f>
        <v>0</v>
      </c>
      <c r="J133" s="26">
        <f>Bank4[[#This Row],[Money in/ (Money out)]]-Bank4[[#This Row],[GST/HST]]</f>
        <v>0</v>
      </c>
      <c r="L133" s="23">
        <f t="shared" si="3"/>
        <v>0</v>
      </c>
    </row>
    <row r="134" spans="4:12" x14ac:dyDescent="0.2">
      <c r="D134" s="397">
        <f>_xlfn.XLOOKUP(C:C,Table1[for Import to Bank Register dropdown],Table1[for Pivot],0,0,1)</f>
        <v>0</v>
      </c>
      <c r="E134" s="403"/>
      <c r="F134" s="146">
        <f t="shared" si="4"/>
        <v>44444444</v>
      </c>
      <c r="G134" s="375">
        <f t="shared" si="5"/>
        <v>0</v>
      </c>
      <c r="I134" s="376">
        <f>IF(OR(C134="150 Directors advances", C134="120 accounts receivable", C134="720.2 Automobile - Insurance", C134="720.3 Automobile - License", C134="870.4 Rent - Insurance", C134="870.6 Rent - Property Tax", C134="870.7 Rent - Homeoffice", C134="870.9 Rent - Water"),
   0,
   IF(Dashboard!$F$5="Quick",
      IF(OR(C134="190 Automobile",C134="200 computer hardware",C134="210 Computer software",C134="220 Quickbooks software",C134="230 Office equipment",C134="240 Office furniture"),
         E134-(E134/(1+Dashboard!$F$4)),
         0
      ),
      IF(C134="750 Business promotion",
         E134-(E134/(1+4.793/100)),
         E134-(E134/(1+Dashboard!$F$4))
      )
   )
)</f>
        <v>0</v>
      </c>
      <c r="J134" s="26">
        <f>Bank4[[#This Row],[Money in/ (Money out)]]-Bank4[[#This Row],[GST/HST]]</f>
        <v>0</v>
      </c>
      <c r="L134" s="23">
        <f t="shared" si="3"/>
        <v>0</v>
      </c>
    </row>
    <row r="135" spans="4:12" x14ac:dyDescent="0.2">
      <c r="D135" s="397">
        <f>_xlfn.XLOOKUP(C:C,Table1[for Import to Bank Register dropdown],Table1[for Pivot],0,0,1)</f>
        <v>0</v>
      </c>
      <c r="E135" s="403"/>
      <c r="F135" s="146">
        <f t="shared" si="4"/>
        <v>44444444</v>
      </c>
      <c r="G135" s="375">
        <f t="shared" si="5"/>
        <v>0</v>
      </c>
      <c r="I135" s="376">
        <f>IF(OR(C135="150 Directors advances", C135="120 accounts receivable", C135="720.2 Automobile - Insurance", C135="720.3 Automobile - License", C135="870.4 Rent - Insurance", C135="870.6 Rent - Property Tax", C135="870.7 Rent - Homeoffice", C135="870.9 Rent - Water"),
   0,
   IF(Dashboard!$F$5="Quick",
      IF(OR(C135="190 Automobile",C135="200 computer hardware",C135="210 Computer software",C135="220 Quickbooks software",C135="230 Office equipment",C135="240 Office furniture"),
         E135-(E135/(1+Dashboard!$F$4)),
         0
      ),
      IF(C135="750 Business promotion",
         E135-(E135/(1+4.793/100)),
         E135-(E135/(1+Dashboard!$F$4))
      )
   )
)</f>
        <v>0</v>
      </c>
      <c r="J135" s="26">
        <f>Bank4[[#This Row],[Money in/ (Money out)]]-Bank4[[#This Row],[GST/HST]]</f>
        <v>0</v>
      </c>
      <c r="L135" s="23">
        <f t="shared" ref="L135:L198" si="6">$L$3</f>
        <v>0</v>
      </c>
    </row>
    <row r="136" spans="4:12" x14ac:dyDescent="0.2">
      <c r="D136" s="397">
        <f>_xlfn.XLOOKUP(C:C,Table1[for Import to Bank Register dropdown],Table1[for Pivot],0,0,1)</f>
        <v>0</v>
      </c>
      <c r="E136" s="403"/>
      <c r="F136" s="146">
        <f t="shared" ref="F136:F199" si="7">$E$2</f>
        <v>44444444</v>
      </c>
      <c r="G136" s="375">
        <f t="shared" ref="G136:G199" si="8">G135+E136</f>
        <v>0</v>
      </c>
      <c r="I136" s="376">
        <f>IF(OR(C136="150 Directors advances", C136="120 accounts receivable", C136="720.2 Automobile - Insurance", C136="720.3 Automobile - License", C136="870.4 Rent - Insurance", C136="870.6 Rent - Property Tax", C136="870.7 Rent - Homeoffice", C136="870.9 Rent - Water"),
   0,
   IF(Dashboard!$F$5="Quick",
      IF(OR(C136="190 Automobile",C136="200 computer hardware",C136="210 Computer software",C136="220 Quickbooks software",C136="230 Office equipment",C136="240 Office furniture"),
         E136-(E136/(1+Dashboard!$F$4)),
         0
      ),
      IF(C136="750 Business promotion",
         E136-(E136/(1+4.793/100)),
         E136-(E136/(1+Dashboard!$F$4))
      )
   )
)</f>
        <v>0</v>
      </c>
      <c r="J136" s="26">
        <f>Bank4[[#This Row],[Money in/ (Money out)]]-Bank4[[#This Row],[GST/HST]]</f>
        <v>0</v>
      </c>
      <c r="L136" s="23">
        <f t="shared" si="6"/>
        <v>0</v>
      </c>
    </row>
    <row r="137" spans="4:12" x14ac:dyDescent="0.2">
      <c r="D137" s="397">
        <f>_xlfn.XLOOKUP(C:C,Table1[for Import to Bank Register dropdown],Table1[for Pivot],0,0,1)</f>
        <v>0</v>
      </c>
      <c r="E137" s="403"/>
      <c r="F137" s="146">
        <f t="shared" si="7"/>
        <v>44444444</v>
      </c>
      <c r="G137" s="375">
        <f t="shared" si="8"/>
        <v>0</v>
      </c>
      <c r="I137" s="376">
        <f>IF(OR(C137="150 Directors advances", C137="120 accounts receivable", C137="720.2 Automobile - Insurance", C137="720.3 Automobile - License", C137="870.4 Rent - Insurance", C137="870.6 Rent - Property Tax", C137="870.7 Rent - Homeoffice", C137="870.9 Rent - Water"),
   0,
   IF(Dashboard!$F$5="Quick",
      IF(OR(C137="190 Automobile",C137="200 computer hardware",C137="210 Computer software",C137="220 Quickbooks software",C137="230 Office equipment",C137="240 Office furniture"),
         E137-(E137/(1+Dashboard!$F$4)),
         0
      ),
      IF(C137="750 Business promotion",
         E137-(E137/(1+4.793/100)),
         E137-(E137/(1+Dashboard!$F$4))
      )
   )
)</f>
        <v>0</v>
      </c>
      <c r="J137" s="26">
        <f>Bank4[[#This Row],[Money in/ (Money out)]]-Bank4[[#This Row],[GST/HST]]</f>
        <v>0</v>
      </c>
      <c r="L137" s="23">
        <f t="shared" si="6"/>
        <v>0</v>
      </c>
    </row>
    <row r="138" spans="4:12" x14ac:dyDescent="0.2">
      <c r="D138" s="397">
        <f>_xlfn.XLOOKUP(C:C,Table1[for Import to Bank Register dropdown],Table1[for Pivot],0,0,1)</f>
        <v>0</v>
      </c>
      <c r="E138" s="403"/>
      <c r="F138" s="146">
        <f t="shared" si="7"/>
        <v>44444444</v>
      </c>
      <c r="G138" s="375">
        <f t="shared" si="8"/>
        <v>0</v>
      </c>
      <c r="I138" s="376">
        <f>IF(OR(C138="150 Directors advances", C138="120 accounts receivable", C138="720.2 Automobile - Insurance", C138="720.3 Automobile - License", C138="870.4 Rent - Insurance", C138="870.6 Rent - Property Tax", C138="870.7 Rent - Homeoffice", C138="870.9 Rent - Water"),
   0,
   IF(Dashboard!$F$5="Quick",
      IF(OR(C138="190 Automobile",C138="200 computer hardware",C138="210 Computer software",C138="220 Quickbooks software",C138="230 Office equipment",C138="240 Office furniture"),
         E138-(E138/(1+Dashboard!$F$4)),
         0
      ),
      IF(C138="750 Business promotion",
         E138-(E138/(1+4.793/100)),
         E138-(E138/(1+Dashboard!$F$4))
      )
   )
)</f>
        <v>0</v>
      </c>
      <c r="J138" s="26">
        <f>Bank4[[#This Row],[Money in/ (Money out)]]-Bank4[[#This Row],[GST/HST]]</f>
        <v>0</v>
      </c>
      <c r="L138" s="23">
        <f t="shared" si="6"/>
        <v>0</v>
      </c>
    </row>
    <row r="139" spans="4:12" x14ac:dyDescent="0.2">
      <c r="D139" s="397">
        <f>_xlfn.XLOOKUP(C:C,Table1[for Import to Bank Register dropdown],Table1[for Pivot],0,0,1)</f>
        <v>0</v>
      </c>
      <c r="E139" s="403"/>
      <c r="F139" s="146">
        <f t="shared" si="7"/>
        <v>44444444</v>
      </c>
      <c r="G139" s="375">
        <f t="shared" si="8"/>
        <v>0</v>
      </c>
      <c r="I139" s="376">
        <f>IF(OR(C139="150 Directors advances", C139="120 accounts receivable", C139="720.2 Automobile - Insurance", C139="720.3 Automobile - License", C139="870.4 Rent - Insurance", C139="870.6 Rent - Property Tax", C139="870.7 Rent - Homeoffice", C139="870.9 Rent - Water"),
   0,
   IF(Dashboard!$F$5="Quick",
      IF(OR(C139="190 Automobile",C139="200 computer hardware",C139="210 Computer software",C139="220 Quickbooks software",C139="230 Office equipment",C139="240 Office furniture"),
         E139-(E139/(1+Dashboard!$F$4)),
         0
      ),
      IF(C139="750 Business promotion",
         E139-(E139/(1+4.793/100)),
         E139-(E139/(1+Dashboard!$F$4))
      )
   )
)</f>
        <v>0</v>
      </c>
      <c r="J139" s="26">
        <f>Bank4[[#This Row],[Money in/ (Money out)]]-Bank4[[#This Row],[GST/HST]]</f>
        <v>0</v>
      </c>
      <c r="L139" s="23">
        <f t="shared" si="6"/>
        <v>0</v>
      </c>
    </row>
    <row r="140" spans="4:12" x14ac:dyDescent="0.2">
      <c r="D140" s="397">
        <f>_xlfn.XLOOKUP(C:C,Table1[for Import to Bank Register dropdown],Table1[for Pivot],0,0,1)</f>
        <v>0</v>
      </c>
      <c r="E140" s="403"/>
      <c r="F140" s="146">
        <f t="shared" si="7"/>
        <v>44444444</v>
      </c>
      <c r="G140" s="375">
        <f t="shared" si="8"/>
        <v>0</v>
      </c>
      <c r="I140" s="376">
        <f>IF(OR(C140="150 Directors advances", C140="120 accounts receivable", C140="720.2 Automobile - Insurance", C140="720.3 Automobile - License", C140="870.4 Rent - Insurance", C140="870.6 Rent - Property Tax", C140="870.7 Rent - Homeoffice", C140="870.9 Rent - Water"),
   0,
   IF(Dashboard!$F$5="Quick",
      IF(OR(C140="190 Automobile",C140="200 computer hardware",C140="210 Computer software",C140="220 Quickbooks software",C140="230 Office equipment",C140="240 Office furniture"),
         E140-(E140/(1+Dashboard!$F$4)),
         0
      ),
      IF(C140="750 Business promotion",
         E140-(E140/(1+4.793/100)),
         E140-(E140/(1+Dashboard!$F$4))
      )
   )
)</f>
        <v>0</v>
      </c>
      <c r="J140" s="26">
        <f>Bank4[[#This Row],[Money in/ (Money out)]]-Bank4[[#This Row],[GST/HST]]</f>
        <v>0</v>
      </c>
      <c r="L140" s="23">
        <f t="shared" si="6"/>
        <v>0</v>
      </c>
    </row>
    <row r="141" spans="4:12" x14ac:dyDescent="0.2">
      <c r="D141" s="397">
        <f>_xlfn.XLOOKUP(C:C,Table1[for Import to Bank Register dropdown],Table1[for Pivot],0,0,1)</f>
        <v>0</v>
      </c>
      <c r="E141" s="403"/>
      <c r="F141" s="146">
        <f t="shared" si="7"/>
        <v>44444444</v>
      </c>
      <c r="G141" s="375">
        <f t="shared" si="8"/>
        <v>0</v>
      </c>
      <c r="I141" s="376">
        <f>IF(OR(C141="150 Directors advances", C141="120 accounts receivable", C141="720.2 Automobile - Insurance", C141="720.3 Automobile - License", C141="870.4 Rent - Insurance", C141="870.6 Rent - Property Tax", C141="870.7 Rent - Homeoffice", C141="870.9 Rent - Water"),
   0,
   IF(Dashboard!$F$5="Quick",
      IF(OR(C141="190 Automobile",C141="200 computer hardware",C141="210 Computer software",C141="220 Quickbooks software",C141="230 Office equipment",C141="240 Office furniture"),
         E141-(E141/(1+Dashboard!$F$4)),
         0
      ),
      IF(C141="750 Business promotion",
         E141-(E141/(1+4.793/100)),
         E141-(E141/(1+Dashboard!$F$4))
      )
   )
)</f>
        <v>0</v>
      </c>
      <c r="J141" s="26">
        <f>Bank4[[#This Row],[Money in/ (Money out)]]-Bank4[[#This Row],[GST/HST]]</f>
        <v>0</v>
      </c>
      <c r="L141" s="23">
        <f t="shared" si="6"/>
        <v>0</v>
      </c>
    </row>
    <row r="142" spans="4:12" x14ac:dyDescent="0.2">
      <c r="D142" s="397">
        <f>_xlfn.XLOOKUP(C:C,Table1[for Import to Bank Register dropdown],Table1[for Pivot],0,0,1)</f>
        <v>0</v>
      </c>
      <c r="E142" s="403"/>
      <c r="F142" s="146">
        <f t="shared" si="7"/>
        <v>44444444</v>
      </c>
      <c r="G142" s="375">
        <f t="shared" si="8"/>
        <v>0</v>
      </c>
      <c r="I142" s="376">
        <f>IF(OR(C142="150 Directors advances", C142="120 accounts receivable", C142="720.2 Automobile - Insurance", C142="720.3 Automobile - License", C142="870.4 Rent - Insurance", C142="870.6 Rent - Property Tax", C142="870.7 Rent - Homeoffice", C142="870.9 Rent - Water"),
   0,
   IF(Dashboard!$F$5="Quick",
      IF(OR(C142="190 Automobile",C142="200 computer hardware",C142="210 Computer software",C142="220 Quickbooks software",C142="230 Office equipment",C142="240 Office furniture"),
         E142-(E142/(1+Dashboard!$F$4)),
         0
      ),
      IF(C142="750 Business promotion",
         E142-(E142/(1+4.793/100)),
         E142-(E142/(1+Dashboard!$F$4))
      )
   )
)</f>
        <v>0</v>
      </c>
      <c r="J142" s="26">
        <f>Bank4[[#This Row],[Money in/ (Money out)]]-Bank4[[#This Row],[GST/HST]]</f>
        <v>0</v>
      </c>
      <c r="L142" s="23">
        <f t="shared" si="6"/>
        <v>0</v>
      </c>
    </row>
    <row r="143" spans="4:12" x14ac:dyDescent="0.2">
      <c r="D143" s="397">
        <f>_xlfn.XLOOKUP(C:C,Table1[for Import to Bank Register dropdown],Table1[for Pivot],0,0,1)</f>
        <v>0</v>
      </c>
      <c r="E143" s="403"/>
      <c r="F143" s="146">
        <f t="shared" si="7"/>
        <v>44444444</v>
      </c>
      <c r="G143" s="375">
        <f t="shared" si="8"/>
        <v>0</v>
      </c>
      <c r="I143" s="376">
        <f>IF(OR(C143="150 Directors advances", C143="120 accounts receivable", C143="720.2 Automobile - Insurance", C143="720.3 Automobile - License", C143="870.4 Rent - Insurance", C143="870.6 Rent - Property Tax", C143="870.7 Rent - Homeoffice", C143="870.9 Rent - Water"),
   0,
   IF(Dashboard!$F$5="Quick",
      IF(OR(C143="190 Automobile",C143="200 computer hardware",C143="210 Computer software",C143="220 Quickbooks software",C143="230 Office equipment",C143="240 Office furniture"),
         E143-(E143/(1+Dashboard!$F$4)),
         0
      ),
      IF(C143="750 Business promotion",
         E143-(E143/(1+4.793/100)),
         E143-(E143/(1+Dashboard!$F$4))
      )
   )
)</f>
        <v>0</v>
      </c>
      <c r="J143" s="26">
        <f>Bank4[[#This Row],[Money in/ (Money out)]]-Bank4[[#This Row],[GST/HST]]</f>
        <v>0</v>
      </c>
      <c r="L143" s="23">
        <f t="shared" si="6"/>
        <v>0</v>
      </c>
    </row>
    <row r="144" spans="4:12" x14ac:dyDescent="0.2">
      <c r="D144" s="397">
        <f>_xlfn.XLOOKUP(C:C,Table1[for Import to Bank Register dropdown],Table1[for Pivot],0,0,1)</f>
        <v>0</v>
      </c>
      <c r="E144" s="403"/>
      <c r="F144" s="146">
        <f t="shared" si="7"/>
        <v>44444444</v>
      </c>
      <c r="G144" s="375">
        <f t="shared" si="8"/>
        <v>0</v>
      </c>
      <c r="I144" s="376">
        <f>IF(OR(C144="150 Directors advances", C144="120 accounts receivable", C144="720.2 Automobile - Insurance", C144="720.3 Automobile - License", C144="870.4 Rent - Insurance", C144="870.6 Rent - Property Tax", C144="870.7 Rent - Homeoffice", C144="870.9 Rent - Water"),
   0,
   IF(Dashboard!$F$5="Quick",
      IF(OR(C144="190 Automobile",C144="200 computer hardware",C144="210 Computer software",C144="220 Quickbooks software",C144="230 Office equipment",C144="240 Office furniture"),
         E144-(E144/(1+Dashboard!$F$4)),
         0
      ),
      IF(C144="750 Business promotion",
         E144-(E144/(1+4.793/100)),
         E144-(E144/(1+Dashboard!$F$4))
      )
   )
)</f>
        <v>0</v>
      </c>
      <c r="J144" s="26">
        <f>Bank4[[#This Row],[Money in/ (Money out)]]-Bank4[[#This Row],[GST/HST]]</f>
        <v>0</v>
      </c>
      <c r="L144" s="23">
        <f t="shared" si="6"/>
        <v>0</v>
      </c>
    </row>
    <row r="145" spans="4:12" x14ac:dyDescent="0.2">
      <c r="D145" s="397">
        <f>_xlfn.XLOOKUP(C:C,Table1[for Import to Bank Register dropdown],Table1[for Pivot],0,0,1)</f>
        <v>0</v>
      </c>
      <c r="E145" s="403"/>
      <c r="F145" s="146">
        <f t="shared" si="7"/>
        <v>44444444</v>
      </c>
      <c r="G145" s="375">
        <f t="shared" si="8"/>
        <v>0</v>
      </c>
      <c r="I145" s="376">
        <f>IF(OR(C145="150 Directors advances", C145="120 accounts receivable", C145="720.2 Automobile - Insurance", C145="720.3 Automobile - License", C145="870.4 Rent - Insurance", C145="870.6 Rent - Property Tax", C145="870.7 Rent - Homeoffice", C145="870.9 Rent - Water"),
   0,
   IF(Dashboard!$F$5="Quick",
      IF(OR(C145="190 Automobile",C145="200 computer hardware",C145="210 Computer software",C145="220 Quickbooks software",C145="230 Office equipment",C145="240 Office furniture"),
         E145-(E145/(1+Dashboard!$F$4)),
         0
      ),
      IF(C145="750 Business promotion",
         E145-(E145/(1+4.793/100)),
         E145-(E145/(1+Dashboard!$F$4))
      )
   )
)</f>
        <v>0</v>
      </c>
      <c r="J145" s="26">
        <f>Bank4[[#This Row],[Money in/ (Money out)]]-Bank4[[#This Row],[GST/HST]]</f>
        <v>0</v>
      </c>
      <c r="L145" s="23">
        <f t="shared" si="6"/>
        <v>0</v>
      </c>
    </row>
    <row r="146" spans="4:12" x14ac:dyDescent="0.2">
      <c r="D146" s="397">
        <f>_xlfn.XLOOKUP(C:C,Table1[for Import to Bank Register dropdown],Table1[for Pivot],0,0,1)</f>
        <v>0</v>
      </c>
      <c r="E146" s="403"/>
      <c r="F146" s="146">
        <f t="shared" si="7"/>
        <v>44444444</v>
      </c>
      <c r="G146" s="375">
        <f t="shared" si="8"/>
        <v>0</v>
      </c>
      <c r="I146" s="376">
        <f>IF(OR(C146="150 Directors advances", C146="120 accounts receivable", C146="720.2 Automobile - Insurance", C146="720.3 Automobile - License", C146="870.4 Rent - Insurance", C146="870.6 Rent - Property Tax", C146="870.7 Rent - Homeoffice", C146="870.9 Rent - Water"),
   0,
   IF(Dashboard!$F$5="Quick",
      IF(OR(C146="190 Automobile",C146="200 computer hardware",C146="210 Computer software",C146="220 Quickbooks software",C146="230 Office equipment",C146="240 Office furniture"),
         E146-(E146/(1+Dashboard!$F$4)),
         0
      ),
      IF(C146="750 Business promotion",
         E146-(E146/(1+4.793/100)),
         E146-(E146/(1+Dashboard!$F$4))
      )
   )
)</f>
        <v>0</v>
      </c>
      <c r="J146" s="26">
        <f>Bank4[[#This Row],[Money in/ (Money out)]]-Bank4[[#This Row],[GST/HST]]</f>
        <v>0</v>
      </c>
      <c r="L146" s="23">
        <f t="shared" si="6"/>
        <v>0</v>
      </c>
    </row>
    <row r="147" spans="4:12" x14ac:dyDescent="0.2">
      <c r="D147" s="397">
        <f>_xlfn.XLOOKUP(C:C,Table1[for Import to Bank Register dropdown],Table1[for Pivot],0,0,1)</f>
        <v>0</v>
      </c>
      <c r="E147" s="403"/>
      <c r="F147" s="146">
        <f t="shared" si="7"/>
        <v>44444444</v>
      </c>
      <c r="G147" s="375">
        <f t="shared" si="8"/>
        <v>0</v>
      </c>
      <c r="I147" s="376">
        <f>IF(OR(C147="150 Directors advances", C147="120 accounts receivable", C147="720.2 Automobile - Insurance", C147="720.3 Automobile - License", C147="870.4 Rent - Insurance", C147="870.6 Rent - Property Tax", C147="870.7 Rent - Homeoffice", C147="870.9 Rent - Water"),
   0,
   IF(Dashboard!$F$5="Quick",
      IF(OR(C147="190 Automobile",C147="200 computer hardware",C147="210 Computer software",C147="220 Quickbooks software",C147="230 Office equipment",C147="240 Office furniture"),
         E147-(E147/(1+Dashboard!$F$4)),
         0
      ),
      IF(C147="750 Business promotion",
         E147-(E147/(1+4.793/100)),
         E147-(E147/(1+Dashboard!$F$4))
      )
   )
)</f>
        <v>0</v>
      </c>
      <c r="J147" s="26">
        <f>Bank4[[#This Row],[Money in/ (Money out)]]-Bank4[[#This Row],[GST/HST]]</f>
        <v>0</v>
      </c>
      <c r="L147" s="23">
        <f t="shared" si="6"/>
        <v>0</v>
      </c>
    </row>
    <row r="148" spans="4:12" x14ac:dyDescent="0.2">
      <c r="D148" s="397">
        <f>_xlfn.XLOOKUP(C:C,Table1[for Import to Bank Register dropdown],Table1[for Pivot],0,0,1)</f>
        <v>0</v>
      </c>
      <c r="E148" s="403"/>
      <c r="F148" s="146">
        <f t="shared" si="7"/>
        <v>44444444</v>
      </c>
      <c r="G148" s="375">
        <f t="shared" si="8"/>
        <v>0</v>
      </c>
      <c r="I148" s="376">
        <f>IF(OR(C148="150 Directors advances", C148="120 accounts receivable", C148="720.2 Automobile - Insurance", C148="720.3 Automobile - License", C148="870.4 Rent - Insurance", C148="870.6 Rent - Property Tax", C148="870.7 Rent - Homeoffice", C148="870.9 Rent - Water"),
   0,
   IF(Dashboard!$F$5="Quick",
      IF(OR(C148="190 Automobile",C148="200 computer hardware",C148="210 Computer software",C148="220 Quickbooks software",C148="230 Office equipment",C148="240 Office furniture"),
         E148-(E148/(1+Dashboard!$F$4)),
         0
      ),
      IF(C148="750 Business promotion",
         E148-(E148/(1+4.793/100)),
         E148-(E148/(1+Dashboard!$F$4))
      )
   )
)</f>
        <v>0</v>
      </c>
      <c r="J148" s="26">
        <f>Bank4[[#This Row],[Money in/ (Money out)]]-Bank4[[#This Row],[GST/HST]]</f>
        <v>0</v>
      </c>
      <c r="L148" s="23">
        <f t="shared" si="6"/>
        <v>0</v>
      </c>
    </row>
    <row r="149" spans="4:12" x14ac:dyDescent="0.2">
      <c r="D149" s="397">
        <f>_xlfn.XLOOKUP(C:C,Table1[for Import to Bank Register dropdown],Table1[for Pivot],0,0,1)</f>
        <v>0</v>
      </c>
      <c r="E149" s="403"/>
      <c r="F149" s="146">
        <f t="shared" si="7"/>
        <v>44444444</v>
      </c>
      <c r="G149" s="375">
        <f t="shared" si="8"/>
        <v>0</v>
      </c>
      <c r="I149" s="376">
        <f>IF(OR(C149="150 Directors advances", C149="120 accounts receivable", C149="720.2 Automobile - Insurance", C149="720.3 Automobile - License", C149="870.4 Rent - Insurance", C149="870.6 Rent - Property Tax", C149="870.7 Rent - Homeoffice", C149="870.9 Rent - Water"),
   0,
   IF(Dashboard!$F$5="Quick",
      IF(OR(C149="190 Automobile",C149="200 computer hardware",C149="210 Computer software",C149="220 Quickbooks software",C149="230 Office equipment",C149="240 Office furniture"),
         E149-(E149/(1+Dashboard!$F$4)),
         0
      ),
      IF(C149="750 Business promotion",
         E149-(E149/(1+4.793/100)),
         E149-(E149/(1+Dashboard!$F$4))
      )
   )
)</f>
        <v>0</v>
      </c>
      <c r="J149" s="26">
        <f>Bank4[[#This Row],[Money in/ (Money out)]]-Bank4[[#This Row],[GST/HST]]</f>
        <v>0</v>
      </c>
      <c r="L149" s="23">
        <f t="shared" si="6"/>
        <v>0</v>
      </c>
    </row>
    <row r="150" spans="4:12" x14ac:dyDescent="0.2">
      <c r="D150" s="397">
        <f>_xlfn.XLOOKUP(C:C,Table1[for Import to Bank Register dropdown],Table1[for Pivot],0,0,1)</f>
        <v>0</v>
      </c>
      <c r="E150" s="403"/>
      <c r="F150" s="146">
        <f t="shared" si="7"/>
        <v>44444444</v>
      </c>
      <c r="G150" s="375">
        <f t="shared" si="8"/>
        <v>0</v>
      </c>
      <c r="I150" s="376">
        <f>IF(OR(C150="150 Directors advances", C150="120 accounts receivable", C150="720.2 Automobile - Insurance", C150="720.3 Automobile - License", C150="870.4 Rent - Insurance", C150="870.6 Rent - Property Tax", C150="870.7 Rent - Homeoffice", C150="870.9 Rent - Water"),
   0,
   IF(Dashboard!$F$5="Quick",
      IF(OR(C150="190 Automobile",C150="200 computer hardware",C150="210 Computer software",C150="220 Quickbooks software",C150="230 Office equipment",C150="240 Office furniture"),
         E150-(E150/(1+Dashboard!$F$4)),
         0
      ),
      IF(C150="750 Business promotion",
         E150-(E150/(1+4.793/100)),
         E150-(E150/(1+Dashboard!$F$4))
      )
   )
)</f>
        <v>0</v>
      </c>
      <c r="J150" s="26">
        <f>Bank4[[#This Row],[Money in/ (Money out)]]-Bank4[[#This Row],[GST/HST]]</f>
        <v>0</v>
      </c>
      <c r="L150" s="23">
        <f t="shared" si="6"/>
        <v>0</v>
      </c>
    </row>
    <row r="151" spans="4:12" x14ac:dyDescent="0.2">
      <c r="D151" s="397">
        <f>_xlfn.XLOOKUP(C:C,Table1[for Import to Bank Register dropdown],Table1[for Pivot],0,0,1)</f>
        <v>0</v>
      </c>
      <c r="E151" s="403"/>
      <c r="F151" s="146">
        <f t="shared" si="7"/>
        <v>44444444</v>
      </c>
      <c r="G151" s="375">
        <f t="shared" si="8"/>
        <v>0</v>
      </c>
      <c r="I151" s="376">
        <f>IF(OR(C151="150 Directors advances", C151="120 accounts receivable", C151="720.2 Automobile - Insurance", C151="720.3 Automobile - License", C151="870.4 Rent - Insurance", C151="870.6 Rent - Property Tax", C151="870.7 Rent - Homeoffice", C151="870.9 Rent - Water"),
   0,
   IF(Dashboard!$F$5="Quick",
      IF(OR(C151="190 Automobile",C151="200 computer hardware",C151="210 Computer software",C151="220 Quickbooks software",C151="230 Office equipment",C151="240 Office furniture"),
         E151-(E151/(1+Dashboard!$F$4)),
         0
      ),
      IF(C151="750 Business promotion",
         E151-(E151/(1+4.793/100)),
         E151-(E151/(1+Dashboard!$F$4))
      )
   )
)</f>
        <v>0</v>
      </c>
      <c r="J151" s="26">
        <f>Bank4[[#This Row],[Money in/ (Money out)]]-Bank4[[#This Row],[GST/HST]]</f>
        <v>0</v>
      </c>
      <c r="L151" s="23">
        <f t="shared" si="6"/>
        <v>0</v>
      </c>
    </row>
    <row r="152" spans="4:12" x14ac:dyDescent="0.2">
      <c r="D152" s="397">
        <f>_xlfn.XLOOKUP(C:C,Table1[for Import to Bank Register dropdown],Table1[for Pivot],0,0,1)</f>
        <v>0</v>
      </c>
      <c r="E152" s="403"/>
      <c r="F152" s="146">
        <f t="shared" si="7"/>
        <v>44444444</v>
      </c>
      <c r="G152" s="375">
        <f t="shared" si="8"/>
        <v>0</v>
      </c>
      <c r="I152" s="376">
        <f>IF(OR(C152="150 Directors advances", C152="120 accounts receivable", C152="720.2 Automobile - Insurance", C152="720.3 Automobile - License", C152="870.4 Rent - Insurance", C152="870.6 Rent - Property Tax", C152="870.7 Rent - Homeoffice", C152="870.9 Rent - Water"),
   0,
   IF(Dashboard!$F$5="Quick",
      IF(OR(C152="190 Automobile",C152="200 computer hardware",C152="210 Computer software",C152="220 Quickbooks software",C152="230 Office equipment",C152="240 Office furniture"),
         E152-(E152/(1+Dashboard!$F$4)),
         0
      ),
      IF(C152="750 Business promotion",
         E152-(E152/(1+4.793/100)),
         E152-(E152/(1+Dashboard!$F$4))
      )
   )
)</f>
        <v>0</v>
      </c>
      <c r="J152" s="26">
        <f>Bank4[[#This Row],[Money in/ (Money out)]]-Bank4[[#This Row],[GST/HST]]</f>
        <v>0</v>
      </c>
      <c r="L152" s="23">
        <f t="shared" si="6"/>
        <v>0</v>
      </c>
    </row>
    <row r="153" spans="4:12" x14ac:dyDescent="0.2">
      <c r="D153" s="397">
        <f>_xlfn.XLOOKUP(C:C,Table1[for Import to Bank Register dropdown],Table1[for Pivot],0,0,1)</f>
        <v>0</v>
      </c>
      <c r="E153" s="403"/>
      <c r="F153" s="146">
        <f t="shared" si="7"/>
        <v>44444444</v>
      </c>
      <c r="G153" s="375">
        <f t="shared" si="8"/>
        <v>0</v>
      </c>
      <c r="I153" s="376">
        <f>IF(OR(C153="150 Directors advances", C153="120 accounts receivable", C153="720.2 Automobile - Insurance", C153="720.3 Automobile - License", C153="870.4 Rent - Insurance", C153="870.6 Rent - Property Tax", C153="870.7 Rent - Homeoffice", C153="870.9 Rent - Water"),
   0,
   IF(Dashboard!$F$5="Quick",
      IF(OR(C153="190 Automobile",C153="200 computer hardware",C153="210 Computer software",C153="220 Quickbooks software",C153="230 Office equipment",C153="240 Office furniture"),
         E153-(E153/(1+Dashboard!$F$4)),
         0
      ),
      IF(C153="750 Business promotion",
         E153-(E153/(1+4.793/100)),
         E153-(E153/(1+Dashboard!$F$4))
      )
   )
)</f>
        <v>0</v>
      </c>
      <c r="J153" s="26">
        <f>Bank4[[#This Row],[Money in/ (Money out)]]-Bank4[[#This Row],[GST/HST]]</f>
        <v>0</v>
      </c>
      <c r="L153" s="23">
        <f t="shared" si="6"/>
        <v>0</v>
      </c>
    </row>
    <row r="154" spans="4:12" x14ac:dyDescent="0.2">
      <c r="D154" s="397">
        <f>_xlfn.XLOOKUP(C:C,Table1[for Import to Bank Register dropdown],Table1[for Pivot],0,0,1)</f>
        <v>0</v>
      </c>
      <c r="E154" s="403"/>
      <c r="F154" s="146">
        <f t="shared" si="7"/>
        <v>44444444</v>
      </c>
      <c r="G154" s="375">
        <f t="shared" si="8"/>
        <v>0</v>
      </c>
      <c r="I154" s="376">
        <f>IF(OR(C154="150 Directors advances", C154="120 accounts receivable", C154="720.2 Automobile - Insurance", C154="720.3 Automobile - License", C154="870.4 Rent - Insurance", C154="870.6 Rent - Property Tax", C154="870.7 Rent - Homeoffice", C154="870.9 Rent - Water"),
   0,
   IF(Dashboard!$F$5="Quick",
      IF(OR(C154="190 Automobile",C154="200 computer hardware",C154="210 Computer software",C154="220 Quickbooks software",C154="230 Office equipment",C154="240 Office furniture"),
         E154-(E154/(1+Dashboard!$F$4)),
         0
      ),
      IF(C154="750 Business promotion",
         E154-(E154/(1+4.793/100)),
         E154-(E154/(1+Dashboard!$F$4))
      )
   )
)</f>
        <v>0</v>
      </c>
      <c r="J154" s="26">
        <f>Bank4[[#This Row],[Money in/ (Money out)]]-Bank4[[#This Row],[GST/HST]]</f>
        <v>0</v>
      </c>
      <c r="L154" s="23">
        <f t="shared" si="6"/>
        <v>0</v>
      </c>
    </row>
    <row r="155" spans="4:12" x14ac:dyDescent="0.2">
      <c r="D155" s="397">
        <f>_xlfn.XLOOKUP(C:C,Table1[for Import to Bank Register dropdown],Table1[for Pivot],0,0,1)</f>
        <v>0</v>
      </c>
      <c r="E155" s="403"/>
      <c r="F155" s="146">
        <f t="shared" si="7"/>
        <v>44444444</v>
      </c>
      <c r="G155" s="375">
        <f t="shared" si="8"/>
        <v>0</v>
      </c>
      <c r="I155" s="376">
        <f>IF(OR(C155="150 Directors advances", C155="120 accounts receivable", C155="720.2 Automobile - Insurance", C155="720.3 Automobile - License", C155="870.4 Rent - Insurance", C155="870.6 Rent - Property Tax", C155="870.7 Rent - Homeoffice", C155="870.9 Rent - Water"),
   0,
   IF(Dashboard!$F$5="Quick",
      IF(OR(C155="190 Automobile",C155="200 computer hardware",C155="210 Computer software",C155="220 Quickbooks software",C155="230 Office equipment",C155="240 Office furniture"),
         E155-(E155/(1+Dashboard!$F$4)),
         0
      ),
      IF(C155="750 Business promotion",
         E155-(E155/(1+4.793/100)),
         E155-(E155/(1+Dashboard!$F$4))
      )
   )
)</f>
        <v>0</v>
      </c>
      <c r="J155" s="26">
        <f>Bank4[[#This Row],[Money in/ (Money out)]]-Bank4[[#This Row],[GST/HST]]</f>
        <v>0</v>
      </c>
      <c r="L155" s="23">
        <f t="shared" si="6"/>
        <v>0</v>
      </c>
    </row>
    <row r="156" spans="4:12" x14ac:dyDescent="0.2">
      <c r="D156" s="397">
        <f>_xlfn.XLOOKUP(C:C,Table1[for Import to Bank Register dropdown],Table1[for Pivot],0,0,1)</f>
        <v>0</v>
      </c>
      <c r="E156" s="403"/>
      <c r="F156" s="146">
        <f t="shared" si="7"/>
        <v>44444444</v>
      </c>
      <c r="G156" s="375">
        <f t="shared" si="8"/>
        <v>0</v>
      </c>
      <c r="I156" s="376">
        <f>IF(OR(C156="150 Directors advances", C156="120 accounts receivable", C156="720.2 Automobile - Insurance", C156="720.3 Automobile - License", C156="870.4 Rent - Insurance", C156="870.6 Rent - Property Tax", C156="870.7 Rent - Homeoffice", C156="870.9 Rent - Water"),
   0,
   IF(Dashboard!$F$5="Quick",
      IF(OR(C156="190 Automobile",C156="200 computer hardware",C156="210 Computer software",C156="220 Quickbooks software",C156="230 Office equipment",C156="240 Office furniture"),
         E156-(E156/(1+Dashboard!$F$4)),
         0
      ),
      IF(C156="750 Business promotion",
         E156-(E156/(1+4.793/100)),
         E156-(E156/(1+Dashboard!$F$4))
      )
   )
)</f>
        <v>0</v>
      </c>
      <c r="J156" s="26">
        <f>Bank4[[#This Row],[Money in/ (Money out)]]-Bank4[[#This Row],[GST/HST]]</f>
        <v>0</v>
      </c>
      <c r="L156" s="23">
        <f t="shared" si="6"/>
        <v>0</v>
      </c>
    </row>
    <row r="157" spans="4:12" x14ac:dyDescent="0.2">
      <c r="D157" s="397">
        <f>_xlfn.XLOOKUP(C:C,Table1[for Import to Bank Register dropdown],Table1[for Pivot],0,0,1)</f>
        <v>0</v>
      </c>
      <c r="E157" s="403"/>
      <c r="F157" s="146">
        <f t="shared" si="7"/>
        <v>44444444</v>
      </c>
      <c r="G157" s="375">
        <f t="shared" si="8"/>
        <v>0</v>
      </c>
      <c r="I157" s="376">
        <f>IF(OR(C157="150 Directors advances", C157="120 accounts receivable", C157="720.2 Automobile - Insurance", C157="720.3 Automobile - License", C157="870.4 Rent - Insurance", C157="870.6 Rent - Property Tax", C157="870.7 Rent - Homeoffice", C157="870.9 Rent - Water"),
   0,
   IF(Dashboard!$F$5="Quick",
      IF(OR(C157="190 Automobile",C157="200 computer hardware",C157="210 Computer software",C157="220 Quickbooks software",C157="230 Office equipment",C157="240 Office furniture"),
         E157-(E157/(1+Dashboard!$F$4)),
         0
      ),
      IF(C157="750 Business promotion",
         E157-(E157/(1+4.793/100)),
         E157-(E157/(1+Dashboard!$F$4))
      )
   )
)</f>
        <v>0</v>
      </c>
      <c r="J157" s="26">
        <f>Bank4[[#This Row],[Money in/ (Money out)]]-Bank4[[#This Row],[GST/HST]]</f>
        <v>0</v>
      </c>
      <c r="L157" s="23">
        <f t="shared" si="6"/>
        <v>0</v>
      </c>
    </row>
    <row r="158" spans="4:12" x14ac:dyDescent="0.2">
      <c r="D158" s="397">
        <f>_xlfn.XLOOKUP(C:C,Table1[for Import to Bank Register dropdown],Table1[for Pivot],0,0,1)</f>
        <v>0</v>
      </c>
      <c r="E158" s="403"/>
      <c r="F158" s="146">
        <f t="shared" si="7"/>
        <v>44444444</v>
      </c>
      <c r="G158" s="375">
        <f t="shared" si="8"/>
        <v>0</v>
      </c>
      <c r="I158" s="376">
        <f>IF(OR(C158="150 Directors advances", C158="120 accounts receivable", C158="720.2 Automobile - Insurance", C158="720.3 Automobile - License", C158="870.4 Rent - Insurance", C158="870.6 Rent - Property Tax", C158="870.7 Rent - Homeoffice", C158="870.9 Rent - Water"),
   0,
   IF(Dashboard!$F$5="Quick",
      IF(OR(C158="190 Automobile",C158="200 computer hardware",C158="210 Computer software",C158="220 Quickbooks software",C158="230 Office equipment",C158="240 Office furniture"),
         E158-(E158/(1+Dashboard!$F$4)),
         0
      ),
      IF(C158="750 Business promotion",
         E158-(E158/(1+4.793/100)),
         E158-(E158/(1+Dashboard!$F$4))
      )
   )
)</f>
        <v>0</v>
      </c>
      <c r="J158" s="26">
        <f>Bank4[[#This Row],[Money in/ (Money out)]]-Bank4[[#This Row],[GST/HST]]</f>
        <v>0</v>
      </c>
      <c r="L158" s="23">
        <f t="shared" si="6"/>
        <v>0</v>
      </c>
    </row>
    <row r="159" spans="4:12" x14ac:dyDescent="0.2">
      <c r="D159" s="397">
        <f>_xlfn.XLOOKUP(C:C,Table1[for Import to Bank Register dropdown],Table1[for Pivot],0,0,1)</f>
        <v>0</v>
      </c>
      <c r="E159" s="403"/>
      <c r="F159" s="146">
        <f t="shared" si="7"/>
        <v>44444444</v>
      </c>
      <c r="G159" s="375">
        <f t="shared" si="8"/>
        <v>0</v>
      </c>
      <c r="I159" s="376">
        <f>IF(OR(C159="150 Directors advances", C159="120 accounts receivable", C159="720.2 Automobile - Insurance", C159="720.3 Automobile - License", C159="870.4 Rent - Insurance", C159="870.6 Rent - Property Tax", C159="870.7 Rent - Homeoffice", C159="870.9 Rent - Water"),
   0,
   IF(Dashboard!$F$5="Quick",
      IF(OR(C159="190 Automobile",C159="200 computer hardware",C159="210 Computer software",C159="220 Quickbooks software",C159="230 Office equipment",C159="240 Office furniture"),
         E159-(E159/(1+Dashboard!$F$4)),
         0
      ),
      IF(C159="750 Business promotion",
         E159-(E159/(1+4.793/100)),
         E159-(E159/(1+Dashboard!$F$4))
      )
   )
)</f>
        <v>0</v>
      </c>
      <c r="J159" s="26">
        <f>Bank4[[#This Row],[Money in/ (Money out)]]-Bank4[[#This Row],[GST/HST]]</f>
        <v>0</v>
      </c>
      <c r="L159" s="23">
        <f t="shared" si="6"/>
        <v>0</v>
      </c>
    </row>
    <row r="160" spans="4:12" x14ac:dyDescent="0.2">
      <c r="D160" s="397">
        <f>_xlfn.XLOOKUP(C:C,Table1[for Import to Bank Register dropdown],Table1[for Pivot],0,0,1)</f>
        <v>0</v>
      </c>
      <c r="E160" s="403"/>
      <c r="F160" s="146">
        <f t="shared" si="7"/>
        <v>44444444</v>
      </c>
      <c r="G160" s="375">
        <f t="shared" si="8"/>
        <v>0</v>
      </c>
      <c r="I160" s="376">
        <f>IF(OR(C160="150 Directors advances", C160="120 accounts receivable", C160="720.2 Automobile - Insurance", C160="720.3 Automobile - License", C160="870.4 Rent - Insurance", C160="870.6 Rent - Property Tax", C160="870.7 Rent - Homeoffice", C160="870.9 Rent - Water"),
   0,
   IF(Dashboard!$F$5="Quick",
      IF(OR(C160="190 Automobile",C160="200 computer hardware",C160="210 Computer software",C160="220 Quickbooks software",C160="230 Office equipment",C160="240 Office furniture"),
         E160-(E160/(1+Dashboard!$F$4)),
         0
      ),
      IF(C160="750 Business promotion",
         E160-(E160/(1+4.793/100)),
         E160-(E160/(1+Dashboard!$F$4))
      )
   )
)</f>
        <v>0</v>
      </c>
      <c r="J160" s="26">
        <f>Bank4[[#This Row],[Money in/ (Money out)]]-Bank4[[#This Row],[GST/HST]]</f>
        <v>0</v>
      </c>
      <c r="L160" s="23">
        <f t="shared" si="6"/>
        <v>0</v>
      </c>
    </row>
    <row r="161" spans="4:12" x14ac:dyDescent="0.2">
      <c r="D161" s="397">
        <f>_xlfn.XLOOKUP(C:C,Table1[for Import to Bank Register dropdown],Table1[for Pivot],0,0,1)</f>
        <v>0</v>
      </c>
      <c r="E161" s="403"/>
      <c r="F161" s="146">
        <f t="shared" si="7"/>
        <v>44444444</v>
      </c>
      <c r="G161" s="375">
        <f t="shared" si="8"/>
        <v>0</v>
      </c>
      <c r="I161" s="376">
        <f>IF(OR(C161="150 Directors advances", C161="120 accounts receivable", C161="720.2 Automobile - Insurance", C161="720.3 Automobile - License", C161="870.4 Rent - Insurance", C161="870.6 Rent - Property Tax", C161="870.7 Rent - Homeoffice", C161="870.9 Rent - Water"),
   0,
   IF(Dashboard!$F$5="Quick",
      IF(OR(C161="190 Automobile",C161="200 computer hardware",C161="210 Computer software",C161="220 Quickbooks software",C161="230 Office equipment",C161="240 Office furniture"),
         E161-(E161/(1+Dashboard!$F$4)),
         0
      ),
      IF(C161="750 Business promotion",
         E161-(E161/(1+4.793/100)),
         E161-(E161/(1+Dashboard!$F$4))
      )
   )
)</f>
        <v>0</v>
      </c>
      <c r="J161" s="26">
        <f>Bank4[[#This Row],[Money in/ (Money out)]]-Bank4[[#This Row],[GST/HST]]</f>
        <v>0</v>
      </c>
      <c r="L161" s="23">
        <f t="shared" si="6"/>
        <v>0</v>
      </c>
    </row>
    <row r="162" spans="4:12" x14ac:dyDescent="0.2">
      <c r="D162" s="397">
        <f>_xlfn.XLOOKUP(C:C,Table1[for Import to Bank Register dropdown],Table1[for Pivot],0,0,1)</f>
        <v>0</v>
      </c>
      <c r="E162" s="403"/>
      <c r="F162" s="146">
        <f t="shared" si="7"/>
        <v>44444444</v>
      </c>
      <c r="G162" s="375">
        <f t="shared" si="8"/>
        <v>0</v>
      </c>
      <c r="I162" s="376">
        <f>IF(OR(C162="150 Directors advances", C162="120 accounts receivable", C162="720.2 Automobile - Insurance", C162="720.3 Automobile - License", C162="870.4 Rent - Insurance", C162="870.6 Rent - Property Tax", C162="870.7 Rent - Homeoffice", C162="870.9 Rent - Water"),
   0,
   IF(Dashboard!$F$5="Quick",
      IF(OR(C162="190 Automobile",C162="200 computer hardware",C162="210 Computer software",C162="220 Quickbooks software",C162="230 Office equipment",C162="240 Office furniture"),
         E162-(E162/(1+Dashboard!$F$4)),
         0
      ),
      IF(C162="750 Business promotion",
         E162-(E162/(1+4.793/100)),
         E162-(E162/(1+Dashboard!$F$4))
      )
   )
)</f>
        <v>0</v>
      </c>
      <c r="J162" s="26">
        <f>Bank4[[#This Row],[Money in/ (Money out)]]-Bank4[[#This Row],[GST/HST]]</f>
        <v>0</v>
      </c>
      <c r="L162" s="23">
        <f t="shared" si="6"/>
        <v>0</v>
      </c>
    </row>
    <row r="163" spans="4:12" x14ac:dyDescent="0.2">
      <c r="D163" s="397">
        <f>_xlfn.XLOOKUP(C:C,Table1[for Import to Bank Register dropdown],Table1[for Pivot],0,0,1)</f>
        <v>0</v>
      </c>
      <c r="E163" s="403"/>
      <c r="F163" s="146">
        <f t="shared" si="7"/>
        <v>44444444</v>
      </c>
      <c r="G163" s="375">
        <f t="shared" si="8"/>
        <v>0</v>
      </c>
      <c r="I163" s="376">
        <f>IF(OR(C163="150 Directors advances", C163="120 accounts receivable", C163="720.2 Automobile - Insurance", C163="720.3 Automobile - License", C163="870.4 Rent - Insurance", C163="870.6 Rent - Property Tax", C163="870.7 Rent - Homeoffice", C163="870.9 Rent - Water"),
   0,
   IF(Dashboard!$F$5="Quick",
      IF(OR(C163="190 Automobile",C163="200 computer hardware",C163="210 Computer software",C163="220 Quickbooks software",C163="230 Office equipment",C163="240 Office furniture"),
         E163-(E163/(1+Dashboard!$F$4)),
         0
      ),
      IF(C163="750 Business promotion",
         E163-(E163/(1+4.793/100)),
         E163-(E163/(1+Dashboard!$F$4))
      )
   )
)</f>
        <v>0</v>
      </c>
      <c r="J163" s="26">
        <f>Bank4[[#This Row],[Money in/ (Money out)]]-Bank4[[#This Row],[GST/HST]]</f>
        <v>0</v>
      </c>
      <c r="L163" s="23">
        <f t="shared" si="6"/>
        <v>0</v>
      </c>
    </row>
    <row r="164" spans="4:12" x14ac:dyDescent="0.2">
      <c r="D164" s="397">
        <f>_xlfn.XLOOKUP(C:C,Table1[for Import to Bank Register dropdown],Table1[for Pivot],0,0,1)</f>
        <v>0</v>
      </c>
      <c r="E164" s="403"/>
      <c r="F164" s="146">
        <f t="shared" si="7"/>
        <v>44444444</v>
      </c>
      <c r="G164" s="375">
        <f t="shared" si="8"/>
        <v>0</v>
      </c>
      <c r="I164" s="376">
        <f>IF(OR(C164="150 Directors advances", C164="120 accounts receivable", C164="720.2 Automobile - Insurance", C164="720.3 Automobile - License", C164="870.4 Rent - Insurance", C164="870.6 Rent - Property Tax", C164="870.7 Rent - Homeoffice", C164="870.9 Rent - Water"),
   0,
   IF(Dashboard!$F$5="Quick",
      IF(OR(C164="190 Automobile",C164="200 computer hardware",C164="210 Computer software",C164="220 Quickbooks software",C164="230 Office equipment",C164="240 Office furniture"),
         E164-(E164/(1+Dashboard!$F$4)),
         0
      ),
      IF(C164="750 Business promotion",
         E164-(E164/(1+4.793/100)),
         E164-(E164/(1+Dashboard!$F$4))
      )
   )
)</f>
        <v>0</v>
      </c>
      <c r="J164" s="26">
        <f>Bank4[[#This Row],[Money in/ (Money out)]]-Bank4[[#This Row],[GST/HST]]</f>
        <v>0</v>
      </c>
      <c r="L164" s="23">
        <f t="shared" si="6"/>
        <v>0</v>
      </c>
    </row>
    <row r="165" spans="4:12" x14ac:dyDescent="0.2">
      <c r="D165" s="397">
        <f>_xlfn.XLOOKUP(C:C,Table1[for Import to Bank Register dropdown],Table1[for Pivot],0,0,1)</f>
        <v>0</v>
      </c>
      <c r="E165" s="403"/>
      <c r="F165" s="146">
        <f t="shared" si="7"/>
        <v>44444444</v>
      </c>
      <c r="G165" s="375">
        <f t="shared" si="8"/>
        <v>0</v>
      </c>
      <c r="I165" s="376">
        <f>IF(OR(C165="150 Directors advances", C165="120 accounts receivable", C165="720.2 Automobile - Insurance", C165="720.3 Automobile - License", C165="870.4 Rent - Insurance", C165="870.6 Rent - Property Tax", C165="870.7 Rent - Homeoffice", C165="870.9 Rent - Water"),
   0,
   IF(Dashboard!$F$5="Quick",
      IF(OR(C165="190 Automobile",C165="200 computer hardware",C165="210 Computer software",C165="220 Quickbooks software",C165="230 Office equipment",C165="240 Office furniture"),
         E165-(E165/(1+Dashboard!$F$4)),
         0
      ),
      IF(C165="750 Business promotion",
         E165-(E165/(1+4.793/100)),
         E165-(E165/(1+Dashboard!$F$4))
      )
   )
)</f>
        <v>0</v>
      </c>
      <c r="J165" s="26">
        <f>Bank4[[#This Row],[Money in/ (Money out)]]-Bank4[[#This Row],[GST/HST]]</f>
        <v>0</v>
      </c>
      <c r="L165" s="23">
        <f t="shared" si="6"/>
        <v>0</v>
      </c>
    </row>
    <row r="166" spans="4:12" x14ac:dyDescent="0.2">
      <c r="D166" s="397">
        <f>_xlfn.XLOOKUP(C:C,Table1[for Import to Bank Register dropdown],Table1[for Pivot],0,0,1)</f>
        <v>0</v>
      </c>
      <c r="E166" s="403"/>
      <c r="F166" s="146">
        <f t="shared" si="7"/>
        <v>44444444</v>
      </c>
      <c r="G166" s="375">
        <f t="shared" si="8"/>
        <v>0</v>
      </c>
      <c r="I166" s="376">
        <f>IF(OR(C166="150 Directors advances", C166="120 accounts receivable", C166="720.2 Automobile - Insurance", C166="720.3 Automobile - License", C166="870.4 Rent - Insurance", C166="870.6 Rent - Property Tax", C166="870.7 Rent - Homeoffice", C166="870.9 Rent - Water"),
   0,
   IF(Dashboard!$F$5="Quick",
      IF(OR(C166="190 Automobile",C166="200 computer hardware",C166="210 Computer software",C166="220 Quickbooks software",C166="230 Office equipment",C166="240 Office furniture"),
         E166-(E166/(1+Dashboard!$F$4)),
         0
      ),
      IF(C166="750 Business promotion",
         E166-(E166/(1+4.793/100)),
         E166-(E166/(1+Dashboard!$F$4))
      )
   )
)</f>
        <v>0</v>
      </c>
      <c r="J166" s="26">
        <f>Bank4[[#This Row],[Money in/ (Money out)]]-Bank4[[#This Row],[GST/HST]]</f>
        <v>0</v>
      </c>
      <c r="L166" s="23">
        <f t="shared" si="6"/>
        <v>0</v>
      </c>
    </row>
    <row r="167" spans="4:12" x14ac:dyDescent="0.2">
      <c r="D167" s="397">
        <f>_xlfn.XLOOKUP(C:C,Table1[for Import to Bank Register dropdown],Table1[for Pivot],0,0,1)</f>
        <v>0</v>
      </c>
      <c r="E167" s="403"/>
      <c r="F167" s="146">
        <f t="shared" si="7"/>
        <v>44444444</v>
      </c>
      <c r="G167" s="375">
        <f t="shared" si="8"/>
        <v>0</v>
      </c>
      <c r="I167" s="376">
        <f>IF(OR(C167="150 Directors advances", C167="120 accounts receivable", C167="720.2 Automobile - Insurance", C167="720.3 Automobile - License", C167="870.4 Rent - Insurance", C167="870.6 Rent - Property Tax", C167="870.7 Rent - Homeoffice", C167="870.9 Rent - Water"),
   0,
   IF(Dashboard!$F$5="Quick",
      IF(OR(C167="190 Automobile",C167="200 computer hardware",C167="210 Computer software",C167="220 Quickbooks software",C167="230 Office equipment",C167="240 Office furniture"),
         E167-(E167/(1+Dashboard!$F$4)),
         0
      ),
      IF(C167="750 Business promotion",
         E167-(E167/(1+4.793/100)),
         E167-(E167/(1+Dashboard!$F$4))
      )
   )
)</f>
        <v>0</v>
      </c>
      <c r="J167" s="26">
        <f>Bank4[[#This Row],[Money in/ (Money out)]]-Bank4[[#This Row],[GST/HST]]</f>
        <v>0</v>
      </c>
      <c r="L167" s="23">
        <f t="shared" si="6"/>
        <v>0</v>
      </c>
    </row>
    <row r="168" spans="4:12" x14ac:dyDescent="0.2">
      <c r="D168" s="397">
        <f>_xlfn.XLOOKUP(C:C,Table1[for Import to Bank Register dropdown],Table1[for Pivot],0,0,1)</f>
        <v>0</v>
      </c>
      <c r="E168" s="403"/>
      <c r="F168" s="146">
        <f t="shared" si="7"/>
        <v>44444444</v>
      </c>
      <c r="G168" s="375">
        <f t="shared" si="8"/>
        <v>0</v>
      </c>
      <c r="I168" s="376">
        <f>IF(OR(C168="150 Directors advances", C168="120 accounts receivable", C168="720.2 Automobile - Insurance", C168="720.3 Automobile - License", C168="870.4 Rent - Insurance", C168="870.6 Rent - Property Tax", C168="870.7 Rent - Homeoffice", C168="870.9 Rent - Water"),
   0,
   IF(Dashboard!$F$5="Quick",
      IF(OR(C168="190 Automobile",C168="200 computer hardware",C168="210 Computer software",C168="220 Quickbooks software",C168="230 Office equipment",C168="240 Office furniture"),
         E168-(E168/(1+Dashboard!$F$4)),
         0
      ),
      IF(C168="750 Business promotion",
         E168-(E168/(1+4.793/100)),
         E168-(E168/(1+Dashboard!$F$4))
      )
   )
)</f>
        <v>0</v>
      </c>
      <c r="J168" s="26">
        <f>Bank4[[#This Row],[Money in/ (Money out)]]-Bank4[[#This Row],[GST/HST]]</f>
        <v>0</v>
      </c>
      <c r="L168" s="23">
        <f t="shared" si="6"/>
        <v>0</v>
      </c>
    </row>
    <row r="169" spans="4:12" x14ac:dyDescent="0.2">
      <c r="D169" s="397">
        <f>_xlfn.XLOOKUP(C:C,Table1[for Import to Bank Register dropdown],Table1[for Pivot],0,0,1)</f>
        <v>0</v>
      </c>
      <c r="E169" s="403"/>
      <c r="F169" s="146">
        <f t="shared" si="7"/>
        <v>44444444</v>
      </c>
      <c r="G169" s="375">
        <f t="shared" si="8"/>
        <v>0</v>
      </c>
      <c r="I169" s="376">
        <f>IF(OR(C169="150 Directors advances", C169="120 accounts receivable", C169="720.2 Automobile - Insurance", C169="720.3 Automobile - License", C169="870.4 Rent - Insurance", C169="870.6 Rent - Property Tax", C169="870.7 Rent - Homeoffice", C169="870.9 Rent - Water"),
   0,
   IF(Dashboard!$F$5="Quick",
      IF(OR(C169="190 Automobile",C169="200 computer hardware",C169="210 Computer software",C169="220 Quickbooks software",C169="230 Office equipment",C169="240 Office furniture"),
         E169-(E169/(1+Dashboard!$F$4)),
         0
      ),
      IF(C169="750 Business promotion",
         E169-(E169/(1+4.793/100)),
         E169-(E169/(1+Dashboard!$F$4))
      )
   )
)</f>
        <v>0</v>
      </c>
      <c r="J169" s="26">
        <f>Bank4[[#This Row],[Money in/ (Money out)]]-Bank4[[#This Row],[GST/HST]]</f>
        <v>0</v>
      </c>
      <c r="L169" s="23">
        <f t="shared" si="6"/>
        <v>0</v>
      </c>
    </row>
    <row r="170" spans="4:12" x14ac:dyDescent="0.2">
      <c r="D170" s="397">
        <f>_xlfn.XLOOKUP(C:C,Table1[for Import to Bank Register dropdown],Table1[for Pivot],0,0,1)</f>
        <v>0</v>
      </c>
      <c r="E170" s="403"/>
      <c r="F170" s="146">
        <f t="shared" si="7"/>
        <v>44444444</v>
      </c>
      <c r="G170" s="375">
        <f t="shared" si="8"/>
        <v>0</v>
      </c>
      <c r="I170" s="376">
        <f>IF(OR(C170="150 Directors advances", C170="120 accounts receivable", C170="720.2 Automobile - Insurance", C170="720.3 Automobile - License", C170="870.4 Rent - Insurance", C170="870.6 Rent - Property Tax", C170="870.7 Rent - Homeoffice", C170="870.9 Rent - Water"),
   0,
   IF(Dashboard!$F$5="Quick",
      IF(OR(C170="190 Automobile",C170="200 computer hardware",C170="210 Computer software",C170="220 Quickbooks software",C170="230 Office equipment",C170="240 Office furniture"),
         E170-(E170/(1+Dashboard!$F$4)),
         0
      ),
      IF(C170="750 Business promotion",
         E170-(E170/(1+4.793/100)),
         E170-(E170/(1+Dashboard!$F$4))
      )
   )
)</f>
        <v>0</v>
      </c>
      <c r="J170" s="26">
        <f>Bank4[[#This Row],[Money in/ (Money out)]]-Bank4[[#This Row],[GST/HST]]</f>
        <v>0</v>
      </c>
      <c r="L170" s="23">
        <f t="shared" si="6"/>
        <v>0</v>
      </c>
    </row>
    <row r="171" spans="4:12" x14ac:dyDescent="0.2">
      <c r="D171" s="397">
        <f>_xlfn.XLOOKUP(C:C,Table1[for Import to Bank Register dropdown],Table1[for Pivot],0,0,1)</f>
        <v>0</v>
      </c>
      <c r="E171" s="403"/>
      <c r="F171" s="146">
        <f t="shared" si="7"/>
        <v>44444444</v>
      </c>
      <c r="G171" s="375">
        <f t="shared" si="8"/>
        <v>0</v>
      </c>
      <c r="I171" s="376">
        <f>IF(OR(C171="150 Directors advances", C171="120 accounts receivable", C171="720.2 Automobile - Insurance", C171="720.3 Automobile - License", C171="870.4 Rent - Insurance", C171="870.6 Rent - Property Tax", C171="870.7 Rent - Homeoffice", C171="870.9 Rent - Water"),
   0,
   IF(Dashboard!$F$5="Quick",
      IF(OR(C171="190 Automobile",C171="200 computer hardware",C171="210 Computer software",C171="220 Quickbooks software",C171="230 Office equipment",C171="240 Office furniture"),
         E171-(E171/(1+Dashboard!$F$4)),
         0
      ),
      IF(C171="750 Business promotion",
         E171-(E171/(1+4.793/100)),
         E171-(E171/(1+Dashboard!$F$4))
      )
   )
)</f>
        <v>0</v>
      </c>
      <c r="J171" s="26">
        <f>Bank4[[#This Row],[Money in/ (Money out)]]-Bank4[[#This Row],[GST/HST]]</f>
        <v>0</v>
      </c>
      <c r="L171" s="23">
        <f t="shared" si="6"/>
        <v>0</v>
      </c>
    </row>
    <row r="172" spans="4:12" x14ac:dyDescent="0.2">
      <c r="D172" s="397">
        <f>_xlfn.XLOOKUP(C:C,Table1[for Import to Bank Register dropdown],Table1[for Pivot],0,0,1)</f>
        <v>0</v>
      </c>
      <c r="E172" s="403"/>
      <c r="F172" s="146">
        <f t="shared" si="7"/>
        <v>44444444</v>
      </c>
      <c r="G172" s="375">
        <f t="shared" si="8"/>
        <v>0</v>
      </c>
      <c r="I172" s="376">
        <f>IF(OR(C172="150 Directors advances", C172="120 accounts receivable", C172="720.2 Automobile - Insurance", C172="720.3 Automobile - License", C172="870.4 Rent - Insurance", C172="870.6 Rent - Property Tax", C172="870.7 Rent - Homeoffice", C172="870.9 Rent - Water"),
   0,
   IF(Dashboard!$F$5="Quick",
      IF(OR(C172="190 Automobile",C172="200 computer hardware",C172="210 Computer software",C172="220 Quickbooks software",C172="230 Office equipment",C172="240 Office furniture"),
         E172-(E172/(1+Dashboard!$F$4)),
         0
      ),
      IF(C172="750 Business promotion",
         E172-(E172/(1+4.793/100)),
         E172-(E172/(1+Dashboard!$F$4))
      )
   )
)</f>
        <v>0</v>
      </c>
      <c r="J172" s="26">
        <f>Bank4[[#This Row],[Money in/ (Money out)]]-Bank4[[#This Row],[GST/HST]]</f>
        <v>0</v>
      </c>
      <c r="L172" s="23">
        <f t="shared" si="6"/>
        <v>0</v>
      </c>
    </row>
    <row r="173" spans="4:12" x14ac:dyDescent="0.2">
      <c r="D173" s="397">
        <f>_xlfn.XLOOKUP(C:C,Table1[for Import to Bank Register dropdown],Table1[for Pivot],0,0,1)</f>
        <v>0</v>
      </c>
      <c r="E173" s="403"/>
      <c r="F173" s="146">
        <f t="shared" si="7"/>
        <v>44444444</v>
      </c>
      <c r="G173" s="375">
        <f t="shared" si="8"/>
        <v>0</v>
      </c>
      <c r="I173" s="376">
        <f>IF(OR(C173="150 Directors advances", C173="120 accounts receivable", C173="720.2 Automobile - Insurance", C173="720.3 Automobile - License", C173="870.4 Rent - Insurance", C173="870.6 Rent - Property Tax", C173="870.7 Rent - Homeoffice", C173="870.9 Rent - Water"),
   0,
   IF(Dashboard!$F$5="Quick",
      IF(OR(C173="190 Automobile",C173="200 computer hardware",C173="210 Computer software",C173="220 Quickbooks software",C173="230 Office equipment",C173="240 Office furniture"),
         E173-(E173/(1+Dashboard!$F$4)),
         0
      ),
      IF(C173="750 Business promotion",
         E173-(E173/(1+4.793/100)),
         E173-(E173/(1+Dashboard!$F$4))
      )
   )
)</f>
        <v>0</v>
      </c>
      <c r="J173" s="26">
        <f>Bank4[[#This Row],[Money in/ (Money out)]]-Bank4[[#This Row],[GST/HST]]</f>
        <v>0</v>
      </c>
      <c r="L173" s="23">
        <f t="shared" si="6"/>
        <v>0</v>
      </c>
    </row>
    <row r="174" spans="4:12" x14ac:dyDescent="0.2">
      <c r="D174" s="397">
        <f>_xlfn.XLOOKUP(C:C,Table1[for Import to Bank Register dropdown],Table1[for Pivot],0,0,1)</f>
        <v>0</v>
      </c>
      <c r="E174" s="403"/>
      <c r="F174" s="146">
        <f t="shared" si="7"/>
        <v>44444444</v>
      </c>
      <c r="G174" s="375">
        <f t="shared" si="8"/>
        <v>0</v>
      </c>
      <c r="I174" s="376">
        <f>IF(OR(C174="150 Directors advances", C174="120 accounts receivable", C174="720.2 Automobile - Insurance", C174="720.3 Automobile - License", C174="870.4 Rent - Insurance", C174="870.6 Rent - Property Tax", C174="870.7 Rent - Homeoffice", C174="870.9 Rent - Water"),
   0,
   IF(Dashboard!$F$5="Quick",
      IF(OR(C174="190 Automobile",C174="200 computer hardware",C174="210 Computer software",C174="220 Quickbooks software",C174="230 Office equipment",C174="240 Office furniture"),
         E174-(E174/(1+Dashboard!$F$4)),
         0
      ),
      IF(C174="750 Business promotion",
         E174-(E174/(1+4.793/100)),
         E174-(E174/(1+Dashboard!$F$4))
      )
   )
)</f>
        <v>0</v>
      </c>
      <c r="J174" s="26">
        <f>Bank4[[#This Row],[Money in/ (Money out)]]-Bank4[[#This Row],[GST/HST]]</f>
        <v>0</v>
      </c>
      <c r="L174" s="23">
        <f t="shared" si="6"/>
        <v>0</v>
      </c>
    </row>
    <row r="175" spans="4:12" x14ac:dyDescent="0.2">
      <c r="D175" s="397">
        <f>_xlfn.XLOOKUP(C:C,Table1[for Import to Bank Register dropdown],Table1[for Pivot],0,0,1)</f>
        <v>0</v>
      </c>
      <c r="E175" s="403"/>
      <c r="F175" s="146">
        <f t="shared" si="7"/>
        <v>44444444</v>
      </c>
      <c r="G175" s="375">
        <f t="shared" si="8"/>
        <v>0</v>
      </c>
      <c r="I175" s="376">
        <f>IF(OR(C175="150 Directors advances", C175="120 accounts receivable", C175="720.2 Automobile - Insurance", C175="720.3 Automobile - License", C175="870.4 Rent - Insurance", C175="870.6 Rent - Property Tax", C175="870.7 Rent - Homeoffice", C175="870.9 Rent - Water"),
   0,
   IF(Dashboard!$F$5="Quick",
      IF(OR(C175="190 Automobile",C175="200 computer hardware",C175="210 Computer software",C175="220 Quickbooks software",C175="230 Office equipment",C175="240 Office furniture"),
         E175-(E175/(1+Dashboard!$F$4)),
         0
      ),
      IF(C175="750 Business promotion",
         E175-(E175/(1+4.793/100)),
         E175-(E175/(1+Dashboard!$F$4))
      )
   )
)</f>
        <v>0</v>
      </c>
      <c r="J175" s="26">
        <f>Bank4[[#This Row],[Money in/ (Money out)]]-Bank4[[#This Row],[GST/HST]]</f>
        <v>0</v>
      </c>
      <c r="L175" s="23">
        <f t="shared" si="6"/>
        <v>0</v>
      </c>
    </row>
    <row r="176" spans="4:12" x14ac:dyDescent="0.2">
      <c r="D176" s="397">
        <f>_xlfn.XLOOKUP(C:C,Table1[for Import to Bank Register dropdown],Table1[for Pivot],0,0,1)</f>
        <v>0</v>
      </c>
      <c r="E176" s="403"/>
      <c r="F176" s="146">
        <f t="shared" si="7"/>
        <v>44444444</v>
      </c>
      <c r="G176" s="375">
        <f t="shared" si="8"/>
        <v>0</v>
      </c>
      <c r="I176" s="376">
        <f>IF(OR(C176="150 Directors advances", C176="120 accounts receivable", C176="720.2 Automobile - Insurance", C176="720.3 Automobile - License", C176="870.4 Rent - Insurance", C176="870.6 Rent - Property Tax", C176="870.7 Rent - Homeoffice", C176="870.9 Rent - Water"),
   0,
   IF(Dashboard!$F$5="Quick",
      IF(OR(C176="190 Automobile",C176="200 computer hardware",C176="210 Computer software",C176="220 Quickbooks software",C176="230 Office equipment",C176="240 Office furniture"),
         E176-(E176/(1+Dashboard!$F$4)),
         0
      ),
      IF(C176="750 Business promotion",
         E176-(E176/(1+4.793/100)),
         E176-(E176/(1+Dashboard!$F$4))
      )
   )
)</f>
        <v>0</v>
      </c>
      <c r="J176" s="26">
        <f>Bank4[[#This Row],[Money in/ (Money out)]]-Bank4[[#This Row],[GST/HST]]</f>
        <v>0</v>
      </c>
      <c r="L176" s="23">
        <f t="shared" si="6"/>
        <v>0</v>
      </c>
    </row>
    <row r="177" spans="4:12" x14ac:dyDescent="0.2">
      <c r="D177" s="397">
        <f>_xlfn.XLOOKUP(C:C,Table1[for Import to Bank Register dropdown],Table1[for Pivot],0,0,1)</f>
        <v>0</v>
      </c>
      <c r="E177" s="403"/>
      <c r="F177" s="146">
        <f t="shared" si="7"/>
        <v>44444444</v>
      </c>
      <c r="G177" s="375">
        <f t="shared" si="8"/>
        <v>0</v>
      </c>
      <c r="I177" s="376">
        <f>IF(OR(C177="150 Directors advances", C177="120 accounts receivable", C177="720.2 Automobile - Insurance", C177="720.3 Automobile - License", C177="870.4 Rent - Insurance", C177="870.6 Rent - Property Tax", C177="870.7 Rent - Homeoffice", C177="870.9 Rent - Water"),
   0,
   IF(Dashboard!$F$5="Quick",
      IF(OR(C177="190 Automobile",C177="200 computer hardware",C177="210 Computer software",C177="220 Quickbooks software",C177="230 Office equipment",C177="240 Office furniture"),
         E177-(E177/(1+Dashboard!$F$4)),
         0
      ),
      IF(C177="750 Business promotion",
         E177-(E177/(1+4.793/100)),
         E177-(E177/(1+Dashboard!$F$4))
      )
   )
)</f>
        <v>0</v>
      </c>
      <c r="J177" s="26">
        <f>Bank4[[#This Row],[Money in/ (Money out)]]-Bank4[[#This Row],[GST/HST]]</f>
        <v>0</v>
      </c>
      <c r="L177" s="23">
        <f t="shared" si="6"/>
        <v>0</v>
      </c>
    </row>
    <row r="178" spans="4:12" x14ac:dyDescent="0.2">
      <c r="D178" s="397">
        <f>_xlfn.XLOOKUP(C:C,Table1[for Import to Bank Register dropdown],Table1[for Pivot],0,0,1)</f>
        <v>0</v>
      </c>
      <c r="E178" s="403"/>
      <c r="F178" s="146">
        <f t="shared" si="7"/>
        <v>44444444</v>
      </c>
      <c r="G178" s="375">
        <f t="shared" si="8"/>
        <v>0</v>
      </c>
      <c r="I178" s="376">
        <f>IF(OR(C178="150 Directors advances", C178="120 accounts receivable", C178="720.2 Automobile - Insurance", C178="720.3 Automobile - License", C178="870.4 Rent - Insurance", C178="870.6 Rent - Property Tax", C178="870.7 Rent - Homeoffice", C178="870.9 Rent - Water"),
   0,
   IF(Dashboard!$F$5="Quick",
      IF(OR(C178="190 Automobile",C178="200 computer hardware",C178="210 Computer software",C178="220 Quickbooks software",C178="230 Office equipment",C178="240 Office furniture"),
         E178-(E178/(1+Dashboard!$F$4)),
         0
      ),
      IF(C178="750 Business promotion",
         E178-(E178/(1+4.793/100)),
         E178-(E178/(1+Dashboard!$F$4))
      )
   )
)</f>
        <v>0</v>
      </c>
      <c r="J178" s="26">
        <f>Bank4[[#This Row],[Money in/ (Money out)]]-Bank4[[#This Row],[GST/HST]]</f>
        <v>0</v>
      </c>
      <c r="L178" s="23">
        <f t="shared" si="6"/>
        <v>0</v>
      </c>
    </row>
    <row r="179" spans="4:12" x14ac:dyDescent="0.2">
      <c r="D179" s="397">
        <f>_xlfn.XLOOKUP(C:C,Table1[for Import to Bank Register dropdown],Table1[for Pivot],0,0,1)</f>
        <v>0</v>
      </c>
      <c r="E179" s="403"/>
      <c r="F179" s="146">
        <f t="shared" si="7"/>
        <v>44444444</v>
      </c>
      <c r="G179" s="375">
        <f t="shared" si="8"/>
        <v>0</v>
      </c>
      <c r="I179" s="376">
        <f>IF(OR(C179="150 Directors advances", C179="120 accounts receivable", C179="720.2 Automobile - Insurance", C179="720.3 Automobile - License", C179="870.4 Rent - Insurance", C179="870.6 Rent - Property Tax", C179="870.7 Rent - Homeoffice", C179="870.9 Rent - Water"),
   0,
   IF(Dashboard!$F$5="Quick",
      IF(OR(C179="190 Automobile",C179="200 computer hardware",C179="210 Computer software",C179="220 Quickbooks software",C179="230 Office equipment",C179="240 Office furniture"),
         E179-(E179/(1+Dashboard!$F$4)),
         0
      ),
      IF(C179="750 Business promotion",
         E179-(E179/(1+4.793/100)),
         E179-(E179/(1+Dashboard!$F$4))
      )
   )
)</f>
        <v>0</v>
      </c>
      <c r="J179" s="26">
        <f>Bank4[[#This Row],[Money in/ (Money out)]]-Bank4[[#This Row],[GST/HST]]</f>
        <v>0</v>
      </c>
      <c r="L179" s="23">
        <f t="shared" si="6"/>
        <v>0</v>
      </c>
    </row>
    <row r="180" spans="4:12" x14ac:dyDescent="0.2">
      <c r="D180" s="397">
        <f>_xlfn.XLOOKUP(C:C,Table1[for Import to Bank Register dropdown],Table1[for Pivot],0,0,1)</f>
        <v>0</v>
      </c>
      <c r="E180" s="403"/>
      <c r="F180" s="146">
        <f t="shared" si="7"/>
        <v>44444444</v>
      </c>
      <c r="G180" s="375">
        <f t="shared" si="8"/>
        <v>0</v>
      </c>
      <c r="I180" s="376">
        <f>IF(OR(C180="150 Directors advances", C180="120 accounts receivable", C180="720.2 Automobile - Insurance", C180="720.3 Automobile - License", C180="870.4 Rent - Insurance", C180="870.6 Rent - Property Tax", C180="870.7 Rent - Homeoffice", C180="870.9 Rent - Water"),
   0,
   IF(Dashboard!$F$5="Quick",
      IF(OR(C180="190 Automobile",C180="200 computer hardware",C180="210 Computer software",C180="220 Quickbooks software",C180="230 Office equipment",C180="240 Office furniture"),
         E180-(E180/(1+Dashboard!$F$4)),
         0
      ),
      IF(C180="750 Business promotion",
         E180-(E180/(1+4.793/100)),
         E180-(E180/(1+Dashboard!$F$4))
      )
   )
)</f>
        <v>0</v>
      </c>
      <c r="J180" s="26">
        <f>Bank4[[#This Row],[Money in/ (Money out)]]-Bank4[[#This Row],[GST/HST]]</f>
        <v>0</v>
      </c>
      <c r="L180" s="23">
        <f t="shared" si="6"/>
        <v>0</v>
      </c>
    </row>
    <row r="181" spans="4:12" x14ac:dyDescent="0.2">
      <c r="D181" s="397">
        <f>_xlfn.XLOOKUP(C:C,Table1[for Import to Bank Register dropdown],Table1[for Pivot],0,0,1)</f>
        <v>0</v>
      </c>
      <c r="E181" s="403"/>
      <c r="F181" s="146">
        <f t="shared" si="7"/>
        <v>44444444</v>
      </c>
      <c r="G181" s="375">
        <f t="shared" si="8"/>
        <v>0</v>
      </c>
      <c r="I181" s="376">
        <f>IF(OR(C181="150 Directors advances", C181="120 accounts receivable", C181="720.2 Automobile - Insurance", C181="720.3 Automobile - License", C181="870.4 Rent - Insurance", C181="870.6 Rent - Property Tax", C181="870.7 Rent - Homeoffice", C181="870.9 Rent - Water"),
   0,
   IF(Dashboard!$F$5="Quick",
      IF(OR(C181="190 Automobile",C181="200 computer hardware",C181="210 Computer software",C181="220 Quickbooks software",C181="230 Office equipment",C181="240 Office furniture"),
         E181-(E181/(1+Dashboard!$F$4)),
         0
      ),
      IF(C181="750 Business promotion",
         E181-(E181/(1+4.793/100)),
         E181-(E181/(1+Dashboard!$F$4))
      )
   )
)</f>
        <v>0</v>
      </c>
      <c r="J181" s="26">
        <f>Bank4[[#This Row],[Money in/ (Money out)]]-Bank4[[#This Row],[GST/HST]]</f>
        <v>0</v>
      </c>
      <c r="L181" s="23">
        <f t="shared" si="6"/>
        <v>0</v>
      </c>
    </row>
    <row r="182" spans="4:12" x14ac:dyDescent="0.2">
      <c r="D182" s="397">
        <f>_xlfn.XLOOKUP(C:C,Table1[for Import to Bank Register dropdown],Table1[for Pivot],0,0,1)</f>
        <v>0</v>
      </c>
      <c r="E182" s="403"/>
      <c r="F182" s="146">
        <f t="shared" si="7"/>
        <v>44444444</v>
      </c>
      <c r="G182" s="375">
        <f t="shared" si="8"/>
        <v>0</v>
      </c>
      <c r="I182" s="376">
        <f>IF(OR(C182="150 Directors advances", C182="120 accounts receivable", C182="720.2 Automobile - Insurance", C182="720.3 Automobile - License", C182="870.4 Rent - Insurance", C182="870.6 Rent - Property Tax", C182="870.7 Rent - Homeoffice", C182="870.9 Rent - Water"),
   0,
   IF(Dashboard!$F$5="Quick",
      IF(OR(C182="190 Automobile",C182="200 computer hardware",C182="210 Computer software",C182="220 Quickbooks software",C182="230 Office equipment",C182="240 Office furniture"),
         E182-(E182/(1+Dashboard!$F$4)),
         0
      ),
      IF(C182="750 Business promotion",
         E182-(E182/(1+4.793/100)),
         E182-(E182/(1+Dashboard!$F$4))
      )
   )
)</f>
        <v>0</v>
      </c>
      <c r="J182" s="26">
        <f>Bank4[[#This Row],[Money in/ (Money out)]]-Bank4[[#This Row],[GST/HST]]</f>
        <v>0</v>
      </c>
      <c r="L182" s="23">
        <f t="shared" si="6"/>
        <v>0</v>
      </c>
    </row>
    <row r="183" spans="4:12" x14ac:dyDescent="0.2">
      <c r="D183" s="397">
        <f>_xlfn.XLOOKUP(C:C,Table1[for Import to Bank Register dropdown],Table1[for Pivot],0,0,1)</f>
        <v>0</v>
      </c>
      <c r="E183" s="403"/>
      <c r="F183" s="146">
        <f t="shared" si="7"/>
        <v>44444444</v>
      </c>
      <c r="G183" s="375">
        <f t="shared" si="8"/>
        <v>0</v>
      </c>
      <c r="I183" s="376">
        <f>IF(OR(C183="150 Directors advances", C183="120 accounts receivable", C183="720.2 Automobile - Insurance", C183="720.3 Automobile - License", C183="870.4 Rent - Insurance", C183="870.6 Rent - Property Tax", C183="870.7 Rent - Homeoffice", C183="870.9 Rent - Water"),
   0,
   IF(Dashboard!$F$5="Quick",
      IF(OR(C183="190 Automobile",C183="200 computer hardware",C183="210 Computer software",C183="220 Quickbooks software",C183="230 Office equipment",C183="240 Office furniture"),
         E183-(E183/(1+Dashboard!$F$4)),
         0
      ),
      IF(C183="750 Business promotion",
         E183-(E183/(1+4.793/100)),
         E183-(E183/(1+Dashboard!$F$4))
      )
   )
)</f>
        <v>0</v>
      </c>
      <c r="J183" s="26">
        <f>Bank4[[#This Row],[Money in/ (Money out)]]-Bank4[[#This Row],[GST/HST]]</f>
        <v>0</v>
      </c>
      <c r="L183" s="23">
        <f t="shared" si="6"/>
        <v>0</v>
      </c>
    </row>
    <row r="184" spans="4:12" x14ac:dyDescent="0.2">
      <c r="D184" s="397">
        <f>_xlfn.XLOOKUP(C:C,Table1[for Import to Bank Register dropdown],Table1[for Pivot],0,0,1)</f>
        <v>0</v>
      </c>
      <c r="E184" s="403"/>
      <c r="F184" s="146">
        <f t="shared" si="7"/>
        <v>44444444</v>
      </c>
      <c r="G184" s="375">
        <f t="shared" si="8"/>
        <v>0</v>
      </c>
      <c r="I184" s="376">
        <f>IF(OR(C184="150 Directors advances", C184="120 accounts receivable", C184="720.2 Automobile - Insurance", C184="720.3 Automobile - License", C184="870.4 Rent - Insurance", C184="870.6 Rent - Property Tax", C184="870.7 Rent - Homeoffice", C184="870.9 Rent - Water"),
   0,
   IF(Dashboard!$F$5="Quick",
      IF(OR(C184="190 Automobile",C184="200 computer hardware",C184="210 Computer software",C184="220 Quickbooks software",C184="230 Office equipment",C184="240 Office furniture"),
         E184-(E184/(1+Dashboard!$F$4)),
         0
      ),
      IF(C184="750 Business promotion",
         E184-(E184/(1+4.793/100)),
         E184-(E184/(1+Dashboard!$F$4))
      )
   )
)</f>
        <v>0</v>
      </c>
      <c r="J184" s="26">
        <f>Bank4[[#This Row],[Money in/ (Money out)]]-Bank4[[#This Row],[GST/HST]]</f>
        <v>0</v>
      </c>
      <c r="L184" s="23">
        <f t="shared" si="6"/>
        <v>0</v>
      </c>
    </row>
    <row r="185" spans="4:12" x14ac:dyDescent="0.2">
      <c r="D185" s="397">
        <f>_xlfn.XLOOKUP(C:C,Table1[for Import to Bank Register dropdown],Table1[for Pivot],0,0,1)</f>
        <v>0</v>
      </c>
      <c r="E185" s="403"/>
      <c r="F185" s="146">
        <f t="shared" si="7"/>
        <v>44444444</v>
      </c>
      <c r="G185" s="375">
        <f t="shared" si="8"/>
        <v>0</v>
      </c>
      <c r="I185" s="376">
        <f>IF(OR(C185="150 Directors advances", C185="120 accounts receivable", C185="720.2 Automobile - Insurance", C185="720.3 Automobile - License", C185="870.4 Rent - Insurance", C185="870.6 Rent - Property Tax", C185="870.7 Rent - Homeoffice", C185="870.9 Rent - Water"),
   0,
   IF(Dashboard!$F$5="Quick",
      IF(OR(C185="190 Automobile",C185="200 computer hardware",C185="210 Computer software",C185="220 Quickbooks software",C185="230 Office equipment",C185="240 Office furniture"),
         E185-(E185/(1+Dashboard!$F$4)),
         0
      ),
      IF(C185="750 Business promotion",
         E185-(E185/(1+4.793/100)),
         E185-(E185/(1+Dashboard!$F$4))
      )
   )
)</f>
        <v>0</v>
      </c>
      <c r="J185" s="26">
        <f>Bank4[[#This Row],[Money in/ (Money out)]]-Bank4[[#This Row],[GST/HST]]</f>
        <v>0</v>
      </c>
      <c r="L185" s="23">
        <f t="shared" si="6"/>
        <v>0</v>
      </c>
    </row>
    <row r="186" spans="4:12" x14ac:dyDescent="0.2">
      <c r="D186" s="397">
        <f>_xlfn.XLOOKUP(C:C,Table1[for Import to Bank Register dropdown],Table1[for Pivot],0,0,1)</f>
        <v>0</v>
      </c>
      <c r="E186" s="403"/>
      <c r="F186" s="146">
        <f t="shared" si="7"/>
        <v>44444444</v>
      </c>
      <c r="G186" s="375">
        <f t="shared" si="8"/>
        <v>0</v>
      </c>
      <c r="I186" s="376">
        <f>IF(OR(C186="150 Directors advances", C186="120 accounts receivable", C186="720.2 Automobile - Insurance", C186="720.3 Automobile - License", C186="870.4 Rent - Insurance", C186="870.6 Rent - Property Tax", C186="870.7 Rent - Homeoffice", C186="870.9 Rent - Water"),
   0,
   IF(Dashboard!$F$5="Quick",
      IF(OR(C186="190 Automobile",C186="200 computer hardware",C186="210 Computer software",C186="220 Quickbooks software",C186="230 Office equipment",C186="240 Office furniture"),
         E186-(E186/(1+Dashboard!$F$4)),
         0
      ),
      IF(C186="750 Business promotion",
         E186-(E186/(1+4.793/100)),
         E186-(E186/(1+Dashboard!$F$4))
      )
   )
)</f>
        <v>0</v>
      </c>
      <c r="J186" s="26">
        <f>Bank4[[#This Row],[Money in/ (Money out)]]-Bank4[[#This Row],[GST/HST]]</f>
        <v>0</v>
      </c>
      <c r="L186" s="23">
        <f t="shared" si="6"/>
        <v>0</v>
      </c>
    </row>
    <row r="187" spans="4:12" x14ac:dyDescent="0.2">
      <c r="D187" s="397">
        <f>_xlfn.XLOOKUP(C:C,Table1[for Import to Bank Register dropdown],Table1[for Pivot],0,0,1)</f>
        <v>0</v>
      </c>
      <c r="E187" s="403"/>
      <c r="F187" s="146">
        <f t="shared" si="7"/>
        <v>44444444</v>
      </c>
      <c r="G187" s="375">
        <f t="shared" si="8"/>
        <v>0</v>
      </c>
      <c r="I187" s="376">
        <f>IF(OR(C187="150 Directors advances", C187="120 accounts receivable", C187="720.2 Automobile - Insurance", C187="720.3 Automobile - License", C187="870.4 Rent - Insurance", C187="870.6 Rent - Property Tax", C187="870.7 Rent - Homeoffice", C187="870.9 Rent - Water"),
   0,
   IF(Dashboard!$F$5="Quick",
      IF(OR(C187="190 Automobile",C187="200 computer hardware",C187="210 Computer software",C187="220 Quickbooks software",C187="230 Office equipment",C187="240 Office furniture"),
         E187-(E187/(1+Dashboard!$F$4)),
         0
      ),
      IF(C187="750 Business promotion",
         E187-(E187/(1+4.793/100)),
         E187-(E187/(1+Dashboard!$F$4))
      )
   )
)</f>
        <v>0</v>
      </c>
      <c r="J187" s="26">
        <f>Bank4[[#This Row],[Money in/ (Money out)]]-Bank4[[#This Row],[GST/HST]]</f>
        <v>0</v>
      </c>
      <c r="L187" s="23">
        <f t="shared" si="6"/>
        <v>0</v>
      </c>
    </row>
    <row r="188" spans="4:12" x14ac:dyDescent="0.2">
      <c r="D188" s="397">
        <f>_xlfn.XLOOKUP(C:C,Table1[for Import to Bank Register dropdown],Table1[for Pivot],0,0,1)</f>
        <v>0</v>
      </c>
      <c r="E188" s="403"/>
      <c r="F188" s="146">
        <f t="shared" si="7"/>
        <v>44444444</v>
      </c>
      <c r="G188" s="375">
        <f t="shared" si="8"/>
        <v>0</v>
      </c>
      <c r="I188" s="376">
        <f>IF(OR(C188="150 Directors advances", C188="120 accounts receivable", C188="720.2 Automobile - Insurance", C188="720.3 Automobile - License", C188="870.4 Rent - Insurance", C188="870.6 Rent - Property Tax", C188="870.7 Rent - Homeoffice", C188="870.9 Rent - Water"),
   0,
   IF(Dashboard!$F$5="Quick",
      IF(OR(C188="190 Automobile",C188="200 computer hardware",C188="210 Computer software",C188="220 Quickbooks software",C188="230 Office equipment",C188="240 Office furniture"),
         E188-(E188/(1+Dashboard!$F$4)),
         0
      ),
      IF(C188="750 Business promotion",
         E188-(E188/(1+4.793/100)),
         E188-(E188/(1+Dashboard!$F$4))
      )
   )
)</f>
        <v>0</v>
      </c>
      <c r="J188" s="26">
        <f>Bank4[[#This Row],[Money in/ (Money out)]]-Bank4[[#This Row],[GST/HST]]</f>
        <v>0</v>
      </c>
      <c r="L188" s="23">
        <f t="shared" si="6"/>
        <v>0</v>
      </c>
    </row>
    <row r="189" spans="4:12" x14ac:dyDescent="0.2">
      <c r="D189" s="397">
        <f>_xlfn.XLOOKUP(C:C,Table1[for Import to Bank Register dropdown],Table1[for Pivot],0,0,1)</f>
        <v>0</v>
      </c>
      <c r="E189" s="403"/>
      <c r="F189" s="146">
        <f t="shared" si="7"/>
        <v>44444444</v>
      </c>
      <c r="G189" s="375">
        <f t="shared" si="8"/>
        <v>0</v>
      </c>
      <c r="I189" s="376">
        <f>IF(OR(C189="150 Directors advances", C189="120 accounts receivable", C189="720.2 Automobile - Insurance", C189="720.3 Automobile - License", C189="870.4 Rent - Insurance", C189="870.6 Rent - Property Tax", C189="870.7 Rent - Homeoffice", C189="870.9 Rent - Water"),
   0,
   IF(Dashboard!$F$5="Quick",
      IF(OR(C189="190 Automobile",C189="200 computer hardware",C189="210 Computer software",C189="220 Quickbooks software",C189="230 Office equipment",C189="240 Office furniture"),
         E189-(E189/(1+Dashboard!$F$4)),
         0
      ),
      IF(C189="750 Business promotion",
         E189-(E189/(1+4.793/100)),
         E189-(E189/(1+Dashboard!$F$4))
      )
   )
)</f>
        <v>0</v>
      </c>
      <c r="J189" s="26">
        <f>Bank4[[#This Row],[Money in/ (Money out)]]-Bank4[[#This Row],[GST/HST]]</f>
        <v>0</v>
      </c>
      <c r="L189" s="23">
        <f t="shared" si="6"/>
        <v>0</v>
      </c>
    </row>
    <row r="190" spans="4:12" x14ac:dyDescent="0.2">
      <c r="D190" s="397">
        <f>_xlfn.XLOOKUP(C:C,Table1[for Import to Bank Register dropdown],Table1[for Pivot],0,0,1)</f>
        <v>0</v>
      </c>
      <c r="E190" s="403"/>
      <c r="F190" s="146">
        <f t="shared" si="7"/>
        <v>44444444</v>
      </c>
      <c r="G190" s="375">
        <f t="shared" si="8"/>
        <v>0</v>
      </c>
      <c r="I190" s="376">
        <f>IF(OR(C190="150 Directors advances", C190="120 accounts receivable", C190="720.2 Automobile - Insurance", C190="720.3 Automobile - License", C190="870.4 Rent - Insurance", C190="870.6 Rent - Property Tax", C190="870.7 Rent - Homeoffice", C190="870.9 Rent - Water"),
   0,
   IF(Dashboard!$F$5="Quick",
      IF(OR(C190="190 Automobile",C190="200 computer hardware",C190="210 Computer software",C190="220 Quickbooks software",C190="230 Office equipment",C190="240 Office furniture"),
         E190-(E190/(1+Dashboard!$F$4)),
         0
      ),
      IF(C190="750 Business promotion",
         E190-(E190/(1+4.793/100)),
         E190-(E190/(1+Dashboard!$F$4))
      )
   )
)</f>
        <v>0</v>
      </c>
      <c r="J190" s="26">
        <f>Bank4[[#This Row],[Money in/ (Money out)]]-Bank4[[#This Row],[GST/HST]]</f>
        <v>0</v>
      </c>
      <c r="L190" s="23">
        <f t="shared" si="6"/>
        <v>0</v>
      </c>
    </row>
    <row r="191" spans="4:12" x14ac:dyDescent="0.2">
      <c r="D191" s="397">
        <f>_xlfn.XLOOKUP(C:C,Table1[for Import to Bank Register dropdown],Table1[for Pivot],0,0,1)</f>
        <v>0</v>
      </c>
      <c r="E191" s="403"/>
      <c r="F191" s="146">
        <f t="shared" si="7"/>
        <v>44444444</v>
      </c>
      <c r="G191" s="375">
        <f t="shared" si="8"/>
        <v>0</v>
      </c>
      <c r="I191" s="376">
        <f>IF(OR(C191="150 Directors advances", C191="120 accounts receivable", C191="720.2 Automobile - Insurance", C191="720.3 Automobile - License", C191="870.4 Rent - Insurance", C191="870.6 Rent - Property Tax", C191="870.7 Rent - Homeoffice", C191="870.9 Rent - Water"),
   0,
   IF(Dashboard!$F$5="Quick",
      IF(OR(C191="190 Automobile",C191="200 computer hardware",C191="210 Computer software",C191="220 Quickbooks software",C191="230 Office equipment",C191="240 Office furniture"),
         E191-(E191/(1+Dashboard!$F$4)),
         0
      ),
      IF(C191="750 Business promotion",
         E191-(E191/(1+4.793/100)),
         E191-(E191/(1+Dashboard!$F$4))
      )
   )
)</f>
        <v>0</v>
      </c>
      <c r="J191" s="26">
        <f>Bank4[[#This Row],[Money in/ (Money out)]]-Bank4[[#This Row],[GST/HST]]</f>
        <v>0</v>
      </c>
      <c r="L191" s="23">
        <f t="shared" si="6"/>
        <v>0</v>
      </c>
    </row>
    <row r="192" spans="4:12" x14ac:dyDescent="0.2">
      <c r="D192" s="397">
        <f>_xlfn.XLOOKUP(C:C,Table1[for Import to Bank Register dropdown],Table1[for Pivot],0,0,1)</f>
        <v>0</v>
      </c>
      <c r="E192" s="403"/>
      <c r="F192" s="146">
        <f t="shared" si="7"/>
        <v>44444444</v>
      </c>
      <c r="G192" s="375">
        <f t="shared" si="8"/>
        <v>0</v>
      </c>
      <c r="I192" s="376">
        <f>IF(OR(C192="150 Directors advances", C192="120 accounts receivable", C192="720.2 Automobile - Insurance", C192="720.3 Automobile - License", C192="870.4 Rent - Insurance", C192="870.6 Rent - Property Tax", C192="870.7 Rent - Homeoffice", C192="870.9 Rent - Water"),
   0,
   IF(Dashboard!$F$5="Quick",
      IF(OR(C192="190 Automobile",C192="200 computer hardware",C192="210 Computer software",C192="220 Quickbooks software",C192="230 Office equipment",C192="240 Office furniture"),
         E192-(E192/(1+Dashboard!$F$4)),
         0
      ),
      IF(C192="750 Business promotion",
         E192-(E192/(1+4.793/100)),
         E192-(E192/(1+Dashboard!$F$4))
      )
   )
)</f>
        <v>0</v>
      </c>
      <c r="J192" s="26">
        <f>Bank4[[#This Row],[Money in/ (Money out)]]-Bank4[[#This Row],[GST/HST]]</f>
        <v>0</v>
      </c>
      <c r="L192" s="23">
        <f t="shared" si="6"/>
        <v>0</v>
      </c>
    </row>
    <row r="193" spans="4:12" x14ac:dyDescent="0.2">
      <c r="D193" s="397">
        <f>_xlfn.XLOOKUP(C:C,Table1[for Import to Bank Register dropdown],Table1[for Pivot],0,0,1)</f>
        <v>0</v>
      </c>
      <c r="E193" s="403"/>
      <c r="F193" s="146">
        <f t="shared" si="7"/>
        <v>44444444</v>
      </c>
      <c r="G193" s="375">
        <f t="shared" si="8"/>
        <v>0</v>
      </c>
      <c r="I193" s="376">
        <f>IF(OR(C193="150 Directors advances", C193="120 accounts receivable", C193="720.2 Automobile - Insurance", C193="720.3 Automobile - License", C193="870.4 Rent - Insurance", C193="870.6 Rent - Property Tax", C193="870.7 Rent - Homeoffice", C193="870.9 Rent - Water"),
   0,
   IF(Dashboard!$F$5="Quick",
      IF(OR(C193="190 Automobile",C193="200 computer hardware",C193="210 Computer software",C193="220 Quickbooks software",C193="230 Office equipment",C193="240 Office furniture"),
         E193-(E193/(1+Dashboard!$F$4)),
         0
      ),
      IF(C193="750 Business promotion",
         E193-(E193/(1+4.793/100)),
         E193-(E193/(1+Dashboard!$F$4))
      )
   )
)</f>
        <v>0</v>
      </c>
      <c r="J193" s="26">
        <f>Bank4[[#This Row],[Money in/ (Money out)]]-Bank4[[#This Row],[GST/HST]]</f>
        <v>0</v>
      </c>
      <c r="L193" s="23">
        <f t="shared" si="6"/>
        <v>0</v>
      </c>
    </row>
    <row r="194" spans="4:12" x14ac:dyDescent="0.2">
      <c r="D194" s="397">
        <f>_xlfn.XLOOKUP(C:C,Table1[for Import to Bank Register dropdown],Table1[for Pivot],0,0,1)</f>
        <v>0</v>
      </c>
      <c r="E194" s="403"/>
      <c r="F194" s="146">
        <f t="shared" si="7"/>
        <v>44444444</v>
      </c>
      <c r="G194" s="375">
        <f t="shared" si="8"/>
        <v>0</v>
      </c>
      <c r="I194" s="376">
        <f>IF(OR(C194="150 Directors advances", C194="120 accounts receivable", C194="720.2 Automobile - Insurance", C194="720.3 Automobile - License", C194="870.4 Rent - Insurance", C194="870.6 Rent - Property Tax", C194="870.7 Rent - Homeoffice", C194="870.9 Rent - Water"),
   0,
   IF(Dashboard!$F$5="Quick",
      IF(OR(C194="190 Automobile",C194="200 computer hardware",C194="210 Computer software",C194="220 Quickbooks software",C194="230 Office equipment",C194="240 Office furniture"),
         E194-(E194/(1+Dashboard!$F$4)),
         0
      ),
      IF(C194="750 Business promotion",
         E194-(E194/(1+4.793/100)),
         E194-(E194/(1+Dashboard!$F$4))
      )
   )
)</f>
        <v>0</v>
      </c>
      <c r="J194" s="26">
        <f>Bank4[[#This Row],[Money in/ (Money out)]]-Bank4[[#This Row],[GST/HST]]</f>
        <v>0</v>
      </c>
      <c r="L194" s="23">
        <f t="shared" si="6"/>
        <v>0</v>
      </c>
    </row>
    <row r="195" spans="4:12" x14ac:dyDescent="0.2">
      <c r="D195" s="397">
        <f>_xlfn.XLOOKUP(C:C,Table1[for Import to Bank Register dropdown],Table1[for Pivot],0,0,1)</f>
        <v>0</v>
      </c>
      <c r="E195" s="403"/>
      <c r="F195" s="146">
        <f t="shared" si="7"/>
        <v>44444444</v>
      </c>
      <c r="G195" s="375">
        <f t="shared" si="8"/>
        <v>0</v>
      </c>
      <c r="I195" s="376">
        <f>IF(OR(C195="150 Directors advances", C195="120 accounts receivable", C195="720.2 Automobile - Insurance", C195="720.3 Automobile - License", C195="870.4 Rent - Insurance", C195="870.6 Rent - Property Tax", C195="870.7 Rent - Homeoffice", C195="870.9 Rent - Water"),
   0,
   IF(Dashboard!$F$5="Quick",
      IF(OR(C195="190 Automobile",C195="200 computer hardware",C195="210 Computer software",C195="220 Quickbooks software",C195="230 Office equipment",C195="240 Office furniture"),
         E195-(E195/(1+Dashboard!$F$4)),
         0
      ),
      IF(C195="750 Business promotion",
         E195-(E195/(1+4.793/100)),
         E195-(E195/(1+Dashboard!$F$4))
      )
   )
)</f>
        <v>0</v>
      </c>
      <c r="J195" s="26">
        <f>Bank4[[#This Row],[Money in/ (Money out)]]-Bank4[[#This Row],[GST/HST]]</f>
        <v>0</v>
      </c>
      <c r="L195" s="23">
        <f t="shared" si="6"/>
        <v>0</v>
      </c>
    </row>
    <row r="196" spans="4:12" x14ac:dyDescent="0.2">
      <c r="D196" s="397">
        <f>_xlfn.XLOOKUP(C:C,Table1[for Import to Bank Register dropdown],Table1[for Pivot],0,0,1)</f>
        <v>0</v>
      </c>
      <c r="E196" s="403"/>
      <c r="F196" s="146">
        <f t="shared" si="7"/>
        <v>44444444</v>
      </c>
      <c r="G196" s="375">
        <f t="shared" si="8"/>
        <v>0</v>
      </c>
      <c r="I196" s="376">
        <f>IF(OR(C196="150 Directors advances", C196="120 accounts receivable", C196="720.2 Automobile - Insurance", C196="720.3 Automobile - License", C196="870.4 Rent - Insurance", C196="870.6 Rent - Property Tax", C196="870.7 Rent - Homeoffice", C196="870.9 Rent - Water"),
   0,
   IF(Dashboard!$F$5="Quick",
      IF(OR(C196="190 Automobile",C196="200 computer hardware",C196="210 Computer software",C196="220 Quickbooks software",C196="230 Office equipment",C196="240 Office furniture"),
         E196-(E196/(1+Dashboard!$F$4)),
         0
      ),
      IF(C196="750 Business promotion",
         E196-(E196/(1+4.793/100)),
         E196-(E196/(1+Dashboard!$F$4))
      )
   )
)</f>
        <v>0</v>
      </c>
      <c r="J196" s="26">
        <f>Bank4[[#This Row],[Money in/ (Money out)]]-Bank4[[#This Row],[GST/HST]]</f>
        <v>0</v>
      </c>
      <c r="L196" s="23">
        <f t="shared" si="6"/>
        <v>0</v>
      </c>
    </row>
    <row r="197" spans="4:12" x14ac:dyDescent="0.2">
      <c r="D197" s="397">
        <f>_xlfn.XLOOKUP(C:C,Table1[for Import to Bank Register dropdown],Table1[for Pivot],0,0,1)</f>
        <v>0</v>
      </c>
      <c r="E197" s="403"/>
      <c r="F197" s="146">
        <f t="shared" si="7"/>
        <v>44444444</v>
      </c>
      <c r="G197" s="375">
        <f t="shared" si="8"/>
        <v>0</v>
      </c>
      <c r="I197" s="376">
        <f>IF(OR(C197="150 Directors advances", C197="120 accounts receivable", C197="720.2 Automobile - Insurance", C197="720.3 Automobile - License", C197="870.4 Rent - Insurance", C197="870.6 Rent - Property Tax", C197="870.7 Rent - Homeoffice", C197="870.9 Rent - Water"),
   0,
   IF(Dashboard!$F$5="Quick",
      IF(OR(C197="190 Automobile",C197="200 computer hardware",C197="210 Computer software",C197="220 Quickbooks software",C197="230 Office equipment",C197="240 Office furniture"),
         E197-(E197/(1+Dashboard!$F$4)),
         0
      ),
      IF(C197="750 Business promotion",
         E197-(E197/(1+4.793/100)),
         E197-(E197/(1+Dashboard!$F$4))
      )
   )
)</f>
        <v>0</v>
      </c>
      <c r="J197" s="26">
        <f>Bank4[[#This Row],[Money in/ (Money out)]]-Bank4[[#This Row],[GST/HST]]</f>
        <v>0</v>
      </c>
      <c r="L197" s="23">
        <f t="shared" si="6"/>
        <v>0</v>
      </c>
    </row>
    <row r="198" spans="4:12" x14ac:dyDescent="0.2">
      <c r="D198" s="397">
        <f>_xlfn.XLOOKUP(C:C,Table1[for Import to Bank Register dropdown],Table1[for Pivot],0,0,1)</f>
        <v>0</v>
      </c>
      <c r="E198" s="403"/>
      <c r="F198" s="146">
        <f t="shared" si="7"/>
        <v>44444444</v>
      </c>
      <c r="G198" s="375">
        <f t="shared" si="8"/>
        <v>0</v>
      </c>
      <c r="I198" s="376">
        <f>IF(OR(C198="150 Directors advances", C198="120 accounts receivable", C198="720.2 Automobile - Insurance", C198="720.3 Automobile - License", C198="870.4 Rent - Insurance", C198="870.6 Rent - Property Tax", C198="870.7 Rent - Homeoffice", C198="870.9 Rent - Water"),
   0,
   IF(Dashboard!$F$5="Quick",
      IF(OR(C198="190 Automobile",C198="200 computer hardware",C198="210 Computer software",C198="220 Quickbooks software",C198="230 Office equipment",C198="240 Office furniture"),
         E198-(E198/(1+Dashboard!$F$4)),
         0
      ),
      IF(C198="750 Business promotion",
         E198-(E198/(1+4.793/100)),
         E198-(E198/(1+Dashboard!$F$4))
      )
   )
)</f>
        <v>0</v>
      </c>
      <c r="J198" s="26">
        <f>Bank4[[#This Row],[Money in/ (Money out)]]-Bank4[[#This Row],[GST/HST]]</f>
        <v>0</v>
      </c>
      <c r="L198" s="23">
        <f t="shared" si="6"/>
        <v>0</v>
      </c>
    </row>
    <row r="199" spans="4:12" x14ac:dyDescent="0.2">
      <c r="D199" s="397">
        <f>_xlfn.XLOOKUP(C:C,Table1[for Import to Bank Register dropdown],Table1[for Pivot],0,0,1)</f>
        <v>0</v>
      </c>
      <c r="E199" s="403"/>
      <c r="F199" s="146">
        <f t="shared" si="7"/>
        <v>44444444</v>
      </c>
      <c r="G199" s="375">
        <f t="shared" si="8"/>
        <v>0</v>
      </c>
      <c r="I199" s="376">
        <f>IF(OR(C199="150 Directors advances", C199="120 accounts receivable", C199="720.2 Automobile - Insurance", C199="720.3 Automobile - License", C199="870.4 Rent - Insurance", C199="870.6 Rent - Property Tax", C199="870.7 Rent - Homeoffice", C199="870.9 Rent - Water"),
   0,
   IF(Dashboard!$F$5="Quick",
      IF(OR(C199="190 Automobile",C199="200 computer hardware",C199="210 Computer software",C199="220 Quickbooks software",C199="230 Office equipment",C199="240 Office furniture"),
         E199-(E199/(1+Dashboard!$F$4)),
         0
      ),
      IF(C199="750 Business promotion",
         E199-(E199/(1+4.793/100)),
         E199-(E199/(1+Dashboard!$F$4))
      )
   )
)</f>
        <v>0</v>
      </c>
      <c r="J199" s="26">
        <f>Bank4[[#This Row],[Money in/ (Money out)]]-Bank4[[#This Row],[GST/HST]]</f>
        <v>0</v>
      </c>
      <c r="L199" s="23">
        <f t="shared" ref="L199:L262" si="9">$L$3</f>
        <v>0</v>
      </c>
    </row>
    <row r="200" spans="4:12" x14ac:dyDescent="0.2">
      <c r="D200" s="397">
        <f>_xlfn.XLOOKUP(C:C,Table1[for Import to Bank Register dropdown],Table1[for Pivot],0,0,1)</f>
        <v>0</v>
      </c>
      <c r="E200" s="403"/>
      <c r="F200" s="146">
        <f t="shared" ref="F200:F263" si="10">$E$2</f>
        <v>44444444</v>
      </c>
      <c r="G200" s="375">
        <f t="shared" ref="G200:G263" si="11">G199+E200</f>
        <v>0</v>
      </c>
      <c r="I200" s="376">
        <f>IF(OR(C200="150 Directors advances", C200="120 accounts receivable", C200="720.2 Automobile - Insurance", C200="720.3 Automobile - License", C200="870.4 Rent - Insurance", C200="870.6 Rent - Property Tax", C200="870.7 Rent - Homeoffice", C200="870.9 Rent - Water"),
   0,
   IF(Dashboard!$F$5="Quick",
      IF(OR(C200="190 Automobile",C200="200 computer hardware",C200="210 Computer software",C200="220 Quickbooks software",C200="230 Office equipment",C200="240 Office furniture"),
         E200-(E200/(1+Dashboard!$F$4)),
         0
      ),
      IF(C200="750 Business promotion",
         E200-(E200/(1+4.793/100)),
         E200-(E200/(1+Dashboard!$F$4))
      )
   )
)</f>
        <v>0</v>
      </c>
      <c r="J200" s="26">
        <f>Bank4[[#This Row],[Money in/ (Money out)]]-Bank4[[#This Row],[GST/HST]]</f>
        <v>0</v>
      </c>
      <c r="L200" s="23">
        <f t="shared" si="9"/>
        <v>0</v>
      </c>
    </row>
    <row r="201" spans="4:12" x14ac:dyDescent="0.2">
      <c r="D201" s="397">
        <f>_xlfn.XLOOKUP(C:C,Table1[for Import to Bank Register dropdown],Table1[for Pivot],0,0,1)</f>
        <v>0</v>
      </c>
      <c r="E201" s="403"/>
      <c r="F201" s="146">
        <f t="shared" si="10"/>
        <v>44444444</v>
      </c>
      <c r="G201" s="375">
        <f t="shared" si="11"/>
        <v>0</v>
      </c>
      <c r="I201" s="376">
        <f>IF(OR(C201="150 Directors advances", C201="120 accounts receivable", C201="720.2 Automobile - Insurance", C201="720.3 Automobile - License", C201="870.4 Rent - Insurance", C201="870.6 Rent - Property Tax", C201="870.7 Rent - Homeoffice", C201="870.9 Rent - Water"),
   0,
   IF(Dashboard!$F$5="Quick",
      IF(OR(C201="190 Automobile",C201="200 computer hardware",C201="210 Computer software",C201="220 Quickbooks software",C201="230 Office equipment",C201="240 Office furniture"),
         E201-(E201/(1+Dashboard!$F$4)),
         0
      ),
      IF(C201="750 Business promotion",
         E201-(E201/(1+4.793/100)),
         E201-(E201/(1+Dashboard!$F$4))
      )
   )
)</f>
        <v>0</v>
      </c>
      <c r="J201" s="26">
        <f>Bank4[[#This Row],[Money in/ (Money out)]]-Bank4[[#This Row],[GST/HST]]</f>
        <v>0</v>
      </c>
      <c r="L201" s="23">
        <f t="shared" si="9"/>
        <v>0</v>
      </c>
    </row>
    <row r="202" spans="4:12" x14ac:dyDescent="0.2">
      <c r="D202" s="397">
        <f>_xlfn.XLOOKUP(C:C,Table1[for Import to Bank Register dropdown],Table1[for Pivot],0,0,1)</f>
        <v>0</v>
      </c>
      <c r="E202" s="403"/>
      <c r="F202" s="146">
        <f t="shared" si="10"/>
        <v>44444444</v>
      </c>
      <c r="G202" s="375">
        <f t="shared" si="11"/>
        <v>0</v>
      </c>
      <c r="I202" s="376">
        <f>IF(OR(C202="150 Directors advances", C202="120 accounts receivable", C202="720.2 Automobile - Insurance", C202="720.3 Automobile - License", C202="870.4 Rent - Insurance", C202="870.6 Rent - Property Tax", C202="870.7 Rent - Homeoffice", C202="870.9 Rent - Water"),
   0,
   IF(Dashboard!$F$5="Quick",
      IF(OR(C202="190 Automobile",C202="200 computer hardware",C202="210 Computer software",C202="220 Quickbooks software",C202="230 Office equipment",C202="240 Office furniture"),
         E202-(E202/(1+Dashboard!$F$4)),
         0
      ),
      IF(C202="750 Business promotion",
         E202-(E202/(1+4.793/100)),
         E202-(E202/(1+Dashboard!$F$4))
      )
   )
)</f>
        <v>0</v>
      </c>
      <c r="J202" s="26">
        <f>Bank4[[#This Row],[Money in/ (Money out)]]-Bank4[[#This Row],[GST/HST]]</f>
        <v>0</v>
      </c>
      <c r="L202" s="23">
        <f t="shared" si="9"/>
        <v>0</v>
      </c>
    </row>
    <row r="203" spans="4:12" x14ac:dyDescent="0.2">
      <c r="D203" s="397">
        <f>_xlfn.XLOOKUP(C:C,Table1[for Import to Bank Register dropdown],Table1[for Pivot],0,0,1)</f>
        <v>0</v>
      </c>
      <c r="E203" s="403"/>
      <c r="F203" s="146">
        <f t="shared" si="10"/>
        <v>44444444</v>
      </c>
      <c r="G203" s="375">
        <f t="shared" si="11"/>
        <v>0</v>
      </c>
      <c r="I203" s="376">
        <f>IF(OR(C203="150 Directors advances", C203="120 accounts receivable", C203="720.2 Automobile - Insurance", C203="720.3 Automobile - License", C203="870.4 Rent - Insurance", C203="870.6 Rent - Property Tax", C203="870.7 Rent - Homeoffice", C203="870.9 Rent - Water"),
   0,
   IF(Dashboard!$F$5="Quick",
      IF(OR(C203="190 Automobile",C203="200 computer hardware",C203="210 Computer software",C203="220 Quickbooks software",C203="230 Office equipment",C203="240 Office furniture"),
         E203-(E203/(1+Dashboard!$F$4)),
         0
      ),
      IF(C203="750 Business promotion",
         E203-(E203/(1+4.793/100)),
         E203-(E203/(1+Dashboard!$F$4))
      )
   )
)</f>
        <v>0</v>
      </c>
      <c r="J203" s="26">
        <f>Bank4[[#This Row],[Money in/ (Money out)]]-Bank4[[#This Row],[GST/HST]]</f>
        <v>0</v>
      </c>
      <c r="L203" s="23">
        <f t="shared" si="9"/>
        <v>0</v>
      </c>
    </row>
    <row r="204" spans="4:12" x14ac:dyDescent="0.2">
      <c r="D204" s="397">
        <f>_xlfn.XLOOKUP(C:C,Table1[for Import to Bank Register dropdown],Table1[for Pivot],0,0,1)</f>
        <v>0</v>
      </c>
      <c r="E204" s="403"/>
      <c r="F204" s="146">
        <f t="shared" si="10"/>
        <v>44444444</v>
      </c>
      <c r="G204" s="375">
        <f t="shared" si="11"/>
        <v>0</v>
      </c>
      <c r="I204" s="376">
        <f>IF(OR(C204="150 Directors advances", C204="120 accounts receivable", C204="720.2 Automobile - Insurance", C204="720.3 Automobile - License", C204="870.4 Rent - Insurance", C204="870.6 Rent - Property Tax", C204="870.7 Rent - Homeoffice", C204="870.9 Rent - Water"),
   0,
   IF(Dashboard!$F$5="Quick",
      IF(OR(C204="190 Automobile",C204="200 computer hardware",C204="210 Computer software",C204="220 Quickbooks software",C204="230 Office equipment",C204="240 Office furniture"),
         E204-(E204/(1+Dashboard!$F$4)),
         0
      ),
      IF(C204="750 Business promotion",
         E204-(E204/(1+4.793/100)),
         E204-(E204/(1+Dashboard!$F$4))
      )
   )
)</f>
        <v>0</v>
      </c>
      <c r="J204" s="26">
        <f>Bank4[[#This Row],[Money in/ (Money out)]]-Bank4[[#This Row],[GST/HST]]</f>
        <v>0</v>
      </c>
      <c r="L204" s="23">
        <f t="shared" si="9"/>
        <v>0</v>
      </c>
    </row>
    <row r="205" spans="4:12" x14ac:dyDescent="0.2">
      <c r="D205" s="397">
        <f>_xlfn.XLOOKUP(C:C,Table1[for Import to Bank Register dropdown],Table1[for Pivot],0,0,1)</f>
        <v>0</v>
      </c>
      <c r="E205" s="403"/>
      <c r="F205" s="146">
        <f t="shared" si="10"/>
        <v>44444444</v>
      </c>
      <c r="G205" s="375">
        <f t="shared" si="11"/>
        <v>0</v>
      </c>
      <c r="I205" s="376">
        <f>IF(OR(C205="150 Directors advances", C205="120 accounts receivable", C205="720.2 Automobile - Insurance", C205="720.3 Automobile - License", C205="870.4 Rent - Insurance", C205="870.6 Rent - Property Tax", C205="870.7 Rent - Homeoffice", C205="870.9 Rent - Water"),
   0,
   IF(Dashboard!$F$5="Quick",
      IF(OR(C205="190 Automobile",C205="200 computer hardware",C205="210 Computer software",C205="220 Quickbooks software",C205="230 Office equipment",C205="240 Office furniture"),
         E205-(E205/(1+Dashboard!$F$4)),
         0
      ),
      IF(C205="750 Business promotion",
         E205-(E205/(1+4.793/100)),
         E205-(E205/(1+Dashboard!$F$4))
      )
   )
)</f>
        <v>0</v>
      </c>
      <c r="J205" s="26">
        <f>Bank4[[#This Row],[Money in/ (Money out)]]-Bank4[[#This Row],[GST/HST]]</f>
        <v>0</v>
      </c>
      <c r="L205" s="23">
        <f t="shared" si="9"/>
        <v>0</v>
      </c>
    </row>
    <row r="206" spans="4:12" x14ac:dyDescent="0.2">
      <c r="D206" s="397">
        <f>_xlfn.XLOOKUP(C:C,Table1[for Import to Bank Register dropdown],Table1[for Pivot],0,0,1)</f>
        <v>0</v>
      </c>
      <c r="E206" s="403"/>
      <c r="F206" s="146">
        <f t="shared" si="10"/>
        <v>44444444</v>
      </c>
      <c r="G206" s="375">
        <f t="shared" si="11"/>
        <v>0</v>
      </c>
      <c r="I206" s="376">
        <f>IF(OR(C206="150 Directors advances", C206="120 accounts receivable", C206="720.2 Automobile - Insurance", C206="720.3 Automobile - License", C206="870.4 Rent - Insurance", C206="870.6 Rent - Property Tax", C206="870.7 Rent - Homeoffice", C206="870.9 Rent - Water"),
   0,
   IF(Dashboard!$F$5="Quick",
      IF(OR(C206="190 Automobile",C206="200 computer hardware",C206="210 Computer software",C206="220 Quickbooks software",C206="230 Office equipment",C206="240 Office furniture"),
         E206-(E206/(1+Dashboard!$F$4)),
         0
      ),
      IF(C206="750 Business promotion",
         E206-(E206/(1+4.793/100)),
         E206-(E206/(1+Dashboard!$F$4))
      )
   )
)</f>
        <v>0</v>
      </c>
      <c r="J206" s="26">
        <f>Bank4[[#This Row],[Money in/ (Money out)]]-Bank4[[#This Row],[GST/HST]]</f>
        <v>0</v>
      </c>
      <c r="L206" s="23">
        <f t="shared" si="9"/>
        <v>0</v>
      </c>
    </row>
    <row r="207" spans="4:12" x14ac:dyDescent="0.2">
      <c r="D207" s="397">
        <f>_xlfn.XLOOKUP(C:C,Table1[for Import to Bank Register dropdown],Table1[for Pivot],0,0,1)</f>
        <v>0</v>
      </c>
      <c r="E207" s="403"/>
      <c r="F207" s="146">
        <f t="shared" si="10"/>
        <v>44444444</v>
      </c>
      <c r="G207" s="375">
        <f t="shared" si="11"/>
        <v>0</v>
      </c>
      <c r="I207" s="376">
        <f>IF(OR(C207="150 Directors advances", C207="120 accounts receivable", C207="720.2 Automobile - Insurance", C207="720.3 Automobile - License", C207="870.4 Rent - Insurance", C207="870.6 Rent - Property Tax", C207="870.7 Rent - Homeoffice", C207="870.9 Rent - Water"),
   0,
   IF(Dashboard!$F$5="Quick",
      IF(OR(C207="190 Automobile",C207="200 computer hardware",C207="210 Computer software",C207="220 Quickbooks software",C207="230 Office equipment",C207="240 Office furniture"),
         E207-(E207/(1+Dashboard!$F$4)),
         0
      ),
      IF(C207="750 Business promotion",
         E207-(E207/(1+4.793/100)),
         E207-(E207/(1+Dashboard!$F$4))
      )
   )
)</f>
        <v>0</v>
      </c>
      <c r="J207" s="26">
        <f>Bank4[[#This Row],[Money in/ (Money out)]]-Bank4[[#This Row],[GST/HST]]</f>
        <v>0</v>
      </c>
      <c r="L207" s="23">
        <f t="shared" si="9"/>
        <v>0</v>
      </c>
    </row>
    <row r="208" spans="4:12" x14ac:dyDescent="0.2">
      <c r="D208" s="397">
        <f>_xlfn.XLOOKUP(C:C,Table1[for Import to Bank Register dropdown],Table1[for Pivot],0,0,1)</f>
        <v>0</v>
      </c>
      <c r="E208" s="403"/>
      <c r="F208" s="146">
        <f t="shared" si="10"/>
        <v>44444444</v>
      </c>
      <c r="G208" s="375">
        <f t="shared" si="11"/>
        <v>0</v>
      </c>
      <c r="I208" s="376">
        <f>IF(OR(C208="150 Directors advances", C208="120 accounts receivable", C208="720.2 Automobile - Insurance", C208="720.3 Automobile - License", C208="870.4 Rent - Insurance", C208="870.6 Rent - Property Tax", C208="870.7 Rent - Homeoffice", C208="870.9 Rent - Water"),
   0,
   IF(Dashboard!$F$5="Quick",
      IF(OR(C208="190 Automobile",C208="200 computer hardware",C208="210 Computer software",C208="220 Quickbooks software",C208="230 Office equipment",C208="240 Office furniture"),
         E208-(E208/(1+Dashboard!$F$4)),
         0
      ),
      IF(C208="750 Business promotion",
         E208-(E208/(1+4.793/100)),
         E208-(E208/(1+Dashboard!$F$4))
      )
   )
)</f>
        <v>0</v>
      </c>
      <c r="J208" s="26">
        <f>Bank4[[#This Row],[Money in/ (Money out)]]-Bank4[[#This Row],[GST/HST]]</f>
        <v>0</v>
      </c>
      <c r="L208" s="23">
        <f t="shared" si="9"/>
        <v>0</v>
      </c>
    </row>
    <row r="209" spans="4:12" x14ac:dyDescent="0.2">
      <c r="D209" s="397">
        <f>_xlfn.XLOOKUP(C:C,Table1[for Import to Bank Register dropdown],Table1[for Pivot],0,0,1)</f>
        <v>0</v>
      </c>
      <c r="E209" s="403"/>
      <c r="F209" s="146">
        <f t="shared" si="10"/>
        <v>44444444</v>
      </c>
      <c r="G209" s="375">
        <f t="shared" si="11"/>
        <v>0</v>
      </c>
      <c r="I209" s="376">
        <f>IF(OR(C209="150 Directors advances", C209="120 accounts receivable", C209="720.2 Automobile - Insurance", C209="720.3 Automobile - License", C209="870.4 Rent - Insurance", C209="870.6 Rent - Property Tax", C209="870.7 Rent - Homeoffice", C209="870.9 Rent - Water"),
   0,
   IF(Dashboard!$F$5="Quick",
      IF(OR(C209="190 Automobile",C209="200 computer hardware",C209="210 Computer software",C209="220 Quickbooks software",C209="230 Office equipment",C209="240 Office furniture"),
         E209-(E209/(1+Dashboard!$F$4)),
         0
      ),
      IF(C209="750 Business promotion",
         E209-(E209/(1+4.793/100)),
         E209-(E209/(1+Dashboard!$F$4))
      )
   )
)</f>
        <v>0</v>
      </c>
      <c r="J209" s="26">
        <f>Bank4[[#This Row],[Money in/ (Money out)]]-Bank4[[#This Row],[GST/HST]]</f>
        <v>0</v>
      </c>
      <c r="L209" s="23">
        <f t="shared" si="9"/>
        <v>0</v>
      </c>
    </row>
    <row r="210" spans="4:12" x14ac:dyDescent="0.2">
      <c r="D210" s="397">
        <f>_xlfn.XLOOKUP(C:C,Table1[for Import to Bank Register dropdown],Table1[for Pivot],0,0,1)</f>
        <v>0</v>
      </c>
      <c r="E210" s="403"/>
      <c r="F210" s="146">
        <f t="shared" si="10"/>
        <v>44444444</v>
      </c>
      <c r="G210" s="375">
        <f t="shared" si="11"/>
        <v>0</v>
      </c>
      <c r="I210" s="376">
        <f>IF(OR(C210="150 Directors advances", C210="120 accounts receivable", C210="720.2 Automobile - Insurance", C210="720.3 Automobile - License", C210="870.4 Rent - Insurance", C210="870.6 Rent - Property Tax", C210="870.7 Rent - Homeoffice", C210="870.9 Rent - Water"),
   0,
   IF(Dashboard!$F$5="Quick",
      IF(OR(C210="190 Automobile",C210="200 computer hardware",C210="210 Computer software",C210="220 Quickbooks software",C210="230 Office equipment",C210="240 Office furniture"),
         E210-(E210/(1+Dashboard!$F$4)),
         0
      ),
      IF(C210="750 Business promotion",
         E210-(E210/(1+4.793/100)),
         E210-(E210/(1+Dashboard!$F$4))
      )
   )
)</f>
        <v>0</v>
      </c>
      <c r="J210" s="26">
        <f>Bank4[[#This Row],[Money in/ (Money out)]]-Bank4[[#This Row],[GST/HST]]</f>
        <v>0</v>
      </c>
      <c r="L210" s="23">
        <f t="shared" si="9"/>
        <v>0</v>
      </c>
    </row>
    <row r="211" spans="4:12" x14ac:dyDescent="0.2">
      <c r="D211" s="397">
        <f>_xlfn.XLOOKUP(C:C,Table1[for Import to Bank Register dropdown],Table1[for Pivot],0,0,1)</f>
        <v>0</v>
      </c>
      <c r="E211" s="403"/>
      <c r="F211" s="146">
        <f t="shared" si="10"/>
        <v>44444444</v>
      </c>
      <c r="G211" s="375">
        <f t="shared" si="11"/>
        <v>0</v>
      </c>
      <c r="I211" s="376">
        <f>IF(OR(C211="150 Directors advances", C211="120 accounts receivable", C211="720.2 Automobile - Insurance", C211="720.3 Automobile - License", C211="870.4 Rent - Insurance", C211="870.6 Rent - Property Tax", C211="870.7 Rent - Homeoffice", C211="870.9 Rent - Water"),
   0,
   IF(Dashboard!$F$5="Quick",
      IF(OR(C211="190 Automobile",C211="200 computer hardware",C211="210 Computer software",C211="220 Quickbooks software",C211="230 Office equipment",C211="240 Office furniture"),
         E211-(E211/(1+Dashboard!$F$4)),
         0
      ),
      IF(C211="750 Business promotion",
         E211-(E211/(1+4.793/100)),
         E211-(E211/(1+Dashboard!$F$4))
      )
   )
)</f>
        <v>0</v>
      </c>
      <c r="J211" s="26">
        <f>Bank4[[#This Row],[Money in/ (Money out)]]-Bank4[[#This Row],[GST/HST]]</f>
        <v>0</v>
      </c>
      <c r="L211" s="23">
        <f t="shared" si="9"/>
        <v>0</v>
      </c>
    </row>
    <row r="212" spans="4:12" x14ac:dyDescent="0.2">
      <c r="D212" s="397">
        <f>_xlfn.XLOOKUP(C:C,Table1[for Import to Bank Register dropdown],Table1[for Pivot],0,0,1)</f>
        <v>0</v>
      </c>
      <c r="E212" s="403"/>
      <c r="F212" s="146">
        <f t="shared" si="10"/>
        <v>44444444</v>
      </c>
      <c r="G212" s="375">
        <f t="shared" si="11"/>
        <v>0</v>
      </c>
      <c r="I212" s="376">
        <f>IF(OR(C212="150 Directors advances", C212="120 accounts receivable", C212="720.2 Automobile - Insurance", C212="720.3 Automobile - License", C212="870.4 Rent - Insurance", C212="870.6 Rent - Property Tax", C212="870.7 Rent - Homeoffice", C212="870.9 Rent - Water"),
   0,
   IF(Dashboard!$F$5="Quick",
      IF(OR(C212="190 Automobile",C212="200 computer hardware",C212="210 Computer software",C212="220 Quickbooks software",C212="230 Office equipment",C212="240 Office furniture"),
         E212-(E212/(1+Dashboard!$F$4)),
         0
      ),
      IF(C212="750 Business promotion",
         E212-(E212/(1+4.793/100)),
         E212-(E212/(1+Dashboard!$F$4))
      )
   )
)</f>
        <v>0</v>
      </c>
      <c r="J212" s="26">
        <f>Bank4[[#This Row],[Money in/ (Money out)]]-Bank4[[#This Row],[GST/HST]]</f>
        <v>0</v>
      </c>
      <c r="L212" s="23">
        <f t="shared" si="9"/>
        <v>0</v>
      </c>
    </row>
    <row r="213" spans="4:12" x14ac:dyDescent="0.2">
      <c r="D213" s="397">
        <f>_xlfn.XLOOKUP(C:C,Table1[for Import to Bank Register dropdown],Table1[for Pivot],0,0,1)</f>
        <v>0</v>
      </c>
      <c r="E213" s="403"/>
      <c r="F213" s="146">
        <f t="shared" si="10"/>
        <v>44444444</v>
      </c>
      <c r="G213" s="375">
        <f t="shared" si="11"/>
        <v>0</v>
      </c>
      <c r="I213" s="376">
        <f>IF(OR(C213="150 Directors advances", C213="120 accounts receivable", C213="720.2 Automobile - Insurance", C213="720.3 Automobile - License", C213="870.4 Rent - Insurance", C213="870.6 Rent - Property Tax", C213="870.7 Rent - Homeoffice", C213="870.9 Rent - Water"),
   0,
   IF(Dashboard!$F$5="Quick",
      IF(OR(C213="190 Automobile",C213="200 computer hardware",C213="210 Computer software",C213="220 Quickbooks software",C213="230 Office equipment",C213="240 Office furniture"),
         E213-(E213/(1+Dashboard!$F$4)),
         0
      ),
      IF(C213="750 Business promotion",
         E213-(E213/(1+4.793/100)),
         E213-(E213/(1+Dashboard!$F$4))
      )
   )
)</f>
        <v>0</v>
      </c>
      <c r="J213" s="26">
        <f>Bank4[[#This Row],[Money in/ (Money out)]]-Bank4[[#This Row],[GST/HST]]</f>
        <v>0</v>
      </c>
      <c r="L213" s="23">
        <f t="shared" si="9"/>
        <v>0</v>
      </c>
    </row>
    <row r="214" spans="4:12" x14ac:dyDescent="0.2">
      <c r="D214" s="397">
        <f>_xlfn.XLOOKUP(C:C,Table1[for Import to Bank Register dropdown],Table1[for Pivot],0,0,1)</f>
        <v>0</v>
      </c>
      <c r="E214" s="403"/>
      <c r="F214" s="146">
        <f t="shared" si="10"/>
        <v>44444444</v>
      </c>
      <c r="G214" s="375">
        <f t="shared" si="11"/>
        <v>0</v>
      </c>
      <c r="I214" s="376">
        <f>IF(OR(C214="150 Directors advances", C214="120 accounts receivable", C214="720.2 Automobile - Insurance", C214="720.3 Automobile - License", C214="870.4 Rent - Insurance", C214="870.6 Rent - Property Tax", C214="870.7 Rent - Homeoffice", C214="870.9 Rent - Water"),
   0,
   IF(Dashboard!$F$5="Quick",
      IF(OR(C214="190 Automobile",C214="200 computer hardware",C214="210 Computer software",C214="220 Quickbooks software",C214="230 Office equipment",C214="240 Office furniture"),
         E214-(E214/(1+Dashboard!$F$4)),
         0
      ),
      IF(C214="750 Business promotion",
         E214-(E214/(1+4.793/100)),
         E214-(E214/(1+Dashboard!$F$4))
      )
   )
)</f>
        <v>0</v>
      </c>
      <c r="J214" s="26">
        <f>Bank4[[#This Row],[Money in/ (Money out)]]-Bank4[[#This Row],[GST/HST]]</f>
        <v>0</v>
      </c>
      <c r="L214" s="23">
        <f t="shared" si="9"/>
        <v>0</v>
      </c>
    </row>
    <row r="215" spans="4:12" x14ac:dyDescent="0.2">
      <c r="D215" s="397">
        <f>_xlfn.XLOOKUP(C:C,Table1[for Import to Bank Register dropdown],Table1[for Pivot],0,0,1)</f>
        <v>0</v>
      </c>
      <c r="E215" s="403"/>
      <c r="F215" s="146">
        <f t="shared" si="10"/>
        <v>44444444</v>
      </c>
      <c r="G215" s="375">
        <f t="shared" si="11"/>
        <v>0</v>
      </c>
      <c r="I215" s="376">
        <f>IF(OR(C215="150 Directors advances", C215="120 accounts receivable", C215="720.2 Automobile - Insurance", C215="720.3 Automobile - License", C215="870.4 Rent - Insurance", C215="870.6 Rent - Property Tax", C215="870.7 Rent - Homeoffice", C215="870.9 Rent - Water"),
   0,
   IF(Dashboard!$F$5="Quick",
      IF(OR(C215="190 Automobile",C215="200 computer hardware",C215="210 Computer software",C215="220 Quickbooks software",C215="230 Office equipment",C215="240 Office furniture"),
         E215-(E215/(1+Dashboard!$F$4)),
         0
      ),
      IF(C215="750 Business promotion",
         E215-(E215/(1+4.793/100)),
         E215-(E215/(1+Dashboard!$F$4))
      )
   )
)</f>
        <v>0</v>
      </c>
      <c r="J215" s="26">
        <f>Bank4[[#This Row],[Money in/ (Money out)]]-Bank4[[#This Row],[GST/HST]]</f>
        <v>0</v>
      </c>
      <c r="L215" s="23">
        <f t="shared" si="9"/>
        <v>0</v>
      </c>
    </row>
    <row r="216" spans="4:12" x14ac:dyDescent="0.2">
      <c r="D216" s="397">
        <f>_xlfn.XLOOKUP(C:C,Table1[for Import to Bank Register dropdown],Table1[for Pivot],0,0,1)</f>
        <v>0</v>
      </c>
      <c r="E216" s="403"/>
      <c r="F216" s="146">
        <f t="shared" si="10"/>
        <v>44444444</v>
      </c>
      <c r="G216" s="375">
        <f t="shared" si="11"/>
        <v>0</v>
      </c>
      <c r="I216" s="376">
        <f>IF(OR(C216="150 Directors advances", C216="120 accounts receivable", C216="720.2 Automobile - Insurance", C216="720.3 Automobile - License", C216="870.4 Rent - Insurance", C216="870.6 Rent - Property Tax", C216="870.7 Rent - Homeoffice", C216="870.9 Rent - Water"),
   0,
   IF(Dashboard!$F$5="Quick",
      IF(OR(C216="190 Automobile",C216="200 computer hardware",C216="210 Computer software",C216="220 Quickbooks software",C216="230 Office equipment",C216="240 Office furniture"),
         E216-(E216/(1+Dashboard!$F$4)),
         0
      ),
      IF(C216="750 Business promotion",
         E216-(E216/(1+4.793/100)),
         E216-(E216/(1+Dashboard!$F$4))
      )
   )
)</f>
        <v>0</v>
      </c>
      <c r="J216" s="26">
        <f>Bank4[[#This Row],[Money in/ (Money out)]]-Bank4[[#This Row],[GST/HST]]</f>
        <v>0</v>
      </c>
      <c r="L216" s="23">
        <f t="shared" si="9"/>
        <v>0</v>
      </c>
    </row>
    <row r="217" spans="4:12" x14ac:dyDescent="0.2">
      <c r="D217" s="397">
        <f>_xlfn.XLOOKUP(C:C,Table1[for Import to Bank Register dropdown],Table1[for Pivot],0,0,1)</f>
        <v>0</v>
      </c>
      <c r="E217" s="403"/>
      <c r="F217" s="146">
        <f t="shared" si="10"/>
        <v>44444444</v>
      </c>
      <c r="G217" s="375">
        <f t="shared" si="11"/>
        <v>0</v>
      </c>
      <c r="I217" s="376">
        <f>IF(OR(C217="150 Directors advances", C217="120 accounts receivable", C217="720.2 Automobile - Insurance", C217="720.3 Automobile - License", C217="870.4 Rent - Insurance", C217="870.6 Rent - Property Tax", C217="870.7 Rent - Homeoffice", C217="870.9 Rent - Water"),
   0,
   IF(Dashboard!$F$5="Quick",
      IF(OR(C217="190 Automobile",C217="200 computer hardware",C217="210 Computer software",C217="220 Quickbooks software",C217="230 Office equipment",C217="240 Office furniture"),
         E217-(E217/(1+Dashboard!$F$4)),
         0
      ),
      IF(C217="750 Business promotion",
         E217-(E217/(1+4.793/100)),
         E217-(E217/(1+Dashboard!$F$4))
      )
   )
)</f>
        <v>0</v>
      </c>
      <c r="J217" s="26">
        <f>Bank4[[#This Row],[Money in/ (Money out)]]-Bank4[[#This Row],[GST/HST]]</f>
        <v>0</v>
      </c>
      <c r="L217" s="23">
        <f t="shared" si="9"/>
        <v>0</v>
      </c>
    </row>
    <row r="218" spans="4:12" x14ac:dyDescent="0.2">
      <c r="D218" s="397">
        <f>_xlfn.XLOOKUP(C:C,Table1[for Import to Bank Register dropdown],Table1[for Pivot],0,0,1)</f>
        <v>0</v>
      </c>
      <c r="E218" s="403"/>
      <c r="F218" s="146">
        <f t="shared" si="10"/>
        <v>44444444</v>
      </c>
      <c r="G218" s="375">
        <f t="shared" si="11"/>
        <v>0</v>
      </c>
      <c r="I218" s="376">
        <f>IF(OR(C218="150 Directors advances", C218="120 accounts receivable", C218="720.2 Automobile - Insurance", C218="720.3 Automobile - License", C218="870.4 Rent - Insurance", C218="870.6 Rent - Property Tax", C218="870.7 Rent - Homeoffice", C218="870.9 Rent - Water"),
   0,
   IF(Dashboard!$F$5="Quick",
      IF(OR(C218="190 Automobile",C218="200 computer hardware",C218="210 Computer software",C218="220 Quickbooks software",C218="230 Office equipment",C218="240 Office furniture"),
         E218-(E218/(1+Dashboard!$F$4)),
         0
      ),
      IF(C218="750 Business promotion",
         E218-(E218/(1+4.793/100)),
         E218-(E218/(1+Dashboard!$F$4))
      )
   )
)</f>
        <v>0</v>
      </c>
      <c r="J218" s="26">
        <f>Bank4[[#This Row],[Money in/ (Money out)]]-Bank4[[#This Row],[GST/HST]]</f>
        <v>0</v>
      </c>
      <c r="L218" s="23">
        <f t="shared" si="9"/>
        <v>0</v>
      </c>
    </row>
    <row r="219" spans="4:12" x14ac:dyDescent="0.2">
      <c r="D219" s="397">
        <f>_xlfn.XLOOKUP(C:C,Table1[for Import to Bank Register dropdown],Table1[for Pivot],0,0,1)</f>
        <v>0</v>
      </c>
      <c r="E219" s="403"/>
      <c r="F219" s="146">
        <f t="shared" si="10"/>
        <v>44444444</v>
      </c>
      <c r="G219" s="375">
        <f t="shared" si="11"/>
        <v>0</v>
      </c>
      <c r="I219" s="376">
        <f>IF(OR(C219="150 Directors advances", C219="120 accounts receivable", C219="720.2 Automobile - Insurance", C219="720.3 Automobile - License", C219="870.4 Rent - Insurance", C219="870.6 Rent - Property Tax", C219="870.7 Rent - Homeoffice", C219="870.9 Rent - Water"),
   0,
   IF(Dashboard!$F$5="Quick",
      IF(OR(C219="190 Automobile",C219="200 computer hardware",C219="210 Computer software",C219="220 Quickbooks software",C219="230 Office equipment",C219="240 Office furniture"),
         E219-(E219/(1+Dashboard!$F$4)),
         0
      ),
      IF(C219="750 Business promotion",
         E219-(E219/(1+4.793/100)),
         E219-(E219/(1+Dashboard!$F$4))
      )
   )
)</f>
        <v>0</v>
      </c>
      <c r="J219" s="26">
        <f>Bank4[[#This Row],[Money in/ (Money out)]]-Bank4[[#This Row],[GST/HST]]</f>
        <v>0</v>
      </c>
      <c r="L219" s="23">
        <f t="shared" si="9"/>
        <v>0</v>
      </c>
    </row>
    <row r="220" spans="4:12" x14ac:dyDescent="0.2">
      <c r="D220" s="397">
        <f>_xlfn.XLOOKUP(C:C,Table1[for Import to Bank Register dropdown],Table1[for Pivot],0,0,1)</f>
        <v>0</v>
      </c>
      <c r="E220" s="403"/>
      <c r="F220" s="146">
        <f t="shared" si="10"/>
        <v>44444444</v>
      </c>
      <c r="G220" s="375">
        <f t="shared" si="11"/>
        <v>0</v>
      </c>
      <c r="I220" s="376">
        <f>IF(OR(C220="150 Directors advances", C220="120 accounts receivable", C220="720.2 Automobile - Insurance", C220="720.3 Automobile - License", C220="870.4 Rent - Insurance", C220="870.6 Rent - Property Tax", C220="870.7 Rent - Homeoffice", C220="870.9 Rent - Water"),
   0,
   IF(Dashboard!$F$5="Quick",
      IF(OR(C220="190 Automobile",C220="200 computer hardware",C220="210 Computer software",C220="220 Quickbooks software",C220="230 Office equipment",C220="240 Office furniture"),
         E220-(E220/(1+Dashboard!$F$4)),
         0
      ),
      IF(C220="750 Business promotion",
         E220-(E220/(1+4.793/100)),
         E220-(E220/(1+Dashboard!$F$4))
      )
   )
)</f>
        <v>0</v>
      </c>
      <c r="J220" s="26">
        <f>Bank4[[#This Row],[Money in/ (Money out)]]-Bank4[[#This Row],[GST/HST]]</f>
        <v>0</v>
      </c>
      <c r="L220" s="23">
        <f t="shared" si="9"/>
        <v>0</v>
      </c>
    </row>
    <row r="221" spans="4:12" x14ac:dyDescent="0.2">
      <c r="D221" s="397">
        <f>_xlfn.XLOOKUP(C:C,Table1[for Import to Bank Register dropdown],Table1[for Pivot],0,0,1)</f>
        <v>0</v>
      </c>
      <c r="E221" s="403"/>
      <c r="F221" s="146">
        <f t="shared" si="10"/>
        <v>44444444</v>
      </c>
      <c r="G221" s="375">
        <f t="shared" si="11"/>
        <v>0</v>
      </c>
      <c r="I221" s="376">
        <f>IF(OR(C221="150 Directors advances", C221="120 accounts receivable", C221="720.2 Automobile - Insurance", C221="720.3 Automobile - License", C221="870.4 Rent - Insurance", C221="870.6 Rent - Property Tax", C221="870.7 Rent - Homeoffice", C221="870.9 Rent - Water"),
   0,
   IF(Dashboard!$F$5="Quick",
      IF(OR(C221="190 Automobile",C221="200 computer hardware",C221="210 Computer software",C221="220 Quickbooks software",C221="230 Office equipment",C221="240 Office furniture"),
         E221-(E221/(1+Dashboard!$F$4)),
         0
      ),
      IF(C221="750 Business promotion",
         E221-(E221/(1+4.793/100)),
         E221-(E221/(1+Dashboard!$F$4))
      )
   )
)</f>
        <v>0</v>
      </c>
      <c r="J221" s="26">
        <f>Bank4[[#This Row],[Money in/ (Money out)]]-Bank4[[#This Row],[GST/HST]]</f>
        <v>0</v>
      </c>
      <c r="L221" s="23">
        <f t="shared" si="9"/>
        <v>0</v>
      </c>
    </row>
    <row r="222" spans="4:12" x14ac:dyDescent="0.2">
      <c r="D222" s="397">
        <f>_xlfn.XLOOKUP(C:C,Table1[for Import to Bank Register dropdown],Table1[for Pivot],0,0,1)</f>
        <v>0</v>
      </c>
      <c r="E222" s="403"/>
      <c r="F222" s="146">
        <f t="shared" si="10"/>
        <v>44444444</v>
      </c>
      <c r="G222" s="375">
        <f t="shared" si="11"/>
        <v>0</v>
      </c>
      <c r="I222" s="376">
        <f>IF(OR(C222="150 Directors advances", C222="120 accounts receivable", C222="720.2 Automobile - Insurance", C222="720.3 Automobile - License", C222="870.4 Rent - Insurance", C222="870.6 Rent - Property Tax", C222="870.7 Rent - Homeoffice", C222="870.9 Rent - Water"),
   0,
   IF(Dashboard!$F$5="Quick",
      IF(OR(C222="190 Automobile",C222="200 computer hardware",C222="210 Computer software",C222="220 Quickbooks software",C222="230 Office equipment",C222="240 Office furniture"),
         E222-(E222/(1+Dashboard!$F$4)),
         0
      ),
      IF(C222="750 Business promotion",
         E222-(E222/(1+4.793/100)),
         E222-(E222/(1+Dashboard!$F$4))
      )
   )
)</f>
        <v>0</v>
      </c>
      <c r="J222" s="26">
        <f>Bank4[[#This Row],[Money in/ (Money out)]]-Bank4[[#This Row],[GST/HST]]</f>
        <v>0</v>
      </c>
      <c r="L222" s="23">
        <f t="shared" si="9"/>
        <v>0</v>
      </c>
    </row>
    <row r="223" spans="4:12" x14ac:dyDescent="0.2">
      <c r="D223" s="397">
        <f>_xlfn.XLOOKUP(C:C,Table1[for Import to Bank Register dropdown],Table1[for Pivot],0,0,1)</f>
        <v>0</v>
      </c>
      <c r="E223" s="403"/>
      <c r="F223" s="146">
        <f t="shared" si="10"/>
        <v>44444444</v>
      </c>
      <c r="G223" s="375">
        <f t="shared" si="11"/>
        <v>0</v>
      </c>
      <c r="I223" s="376">
        <f>IF(OR(C223="150 Directors advances", C223="120 accounts receivable", C223="720.2 Automobile - Insurance", C223="720.3 Automobile - License", C223="870.4 Rent - Insurance", C223="870.6 Rent - Property Tax", C223="870.7 Rent - Homeoffice", C223="870.9 Rent - Water"),
   0,
   IF(Dashboard!$F$5="Quick",
      IF(OR(C223="190 Automobile",C223="200 computer hardware",C223="210 Computer software",C223="220 Quickbooks software",C223="230 Office equipment",C223="240 Office furniture"),
         E223-(E223/(1+Dashboard!$F$4)),
         0
      ),
      IF(C223="750 Business promotion",
         E223-(E223/(1+4.793/100)),
         E223-(E223/(1+Dashboard!$F$4))
      )
   )
)</f>
        <v>0</v>
      </c>
      <c r="J223" s="26">
        <f>Bank4[[#This Row],[Money in/ (Money out)]]-Bank4[[#This Row],[GST/HST]]</f>
        <v>0</v>
      </c>
      <c r="L223" s="23">
        <f t="shared" si="9"/>
        <v>0</v>
      </c>
    </row>
    <row r="224" spans="4:12" x14ac:dyDescent="0.2">
      <c r="D224" s="397">
        <f>_xlfn.XLOOKUP(C:C,Table1[for Import to Bank Register dropdown],Table1[for Pivot],0,0,1)</f>
        <v>0</v>
      </c>
      <c r="E224" s="403"/>
      <c r="F224" s="146">
        <f t="shared" si="10"/>
        <v>44444444</v>
      </c>
      <c r="G224" s="375">
        <f t="shared" si="11"/>
        <v>0</v>
      </c>
      <c r="I224" s="376">
        <f>IF(OR(C224="150 Directors advances", C224="120 accounts receivable", C224="720.2 Automobile - Insurance", C224="720.3 Automobile - License", C224="870.4 Rent - Insurance", C224="870.6 Rent - Property Tax", C224="870.7 Rent - Homeoffice", C224="870.9 Rent - Water"),
   0,
   IF(Dashboard!$F$5="Quick",
      IF(OR(C224="190 Automobile",C224="200 computer hardware",C224="210 Computer software",C224="220 Quickbooks software",C224="230 Office equipment",C224="240 Office furniture"),
         E224-(E224/(1+Dashboard!$F$4)),
         0
      ),
      IF(C224="750 Business promotion",
         E224-(E224/(1+4.793/100)),
         E224-(E224/(1+Dashboard!$F$4))
      )
   )
)</f>
        <v>0</v>
      </c>
      <c r="J224" s="26">
        <f>Bank4[[#This Row],[Money in/ (Money out)]]-Bank4[[#This Row],[GST/HST]]</f>
        <v>0</v>
      </c>
      <c r="L224" s="23">
        <f t="shared" si="9"/>
        <v>0</v>
      </c>
    </row>
    <row r="225" spans="4:12" x14ac:dyDescent="0.2">
      <c r="D225" s="397">
        <f>_xlfn.XLOOKUP(C:C,Table1[for Import to Bank Register dropdown],Table1[for Pivot],0,0,1)</f>
        <v>0</v>
      </c>
      <c r="E225" s="403"/>
      <c r="F225" s="146">
        <f t="shared" si="10"/>
        <v>44444444</v>
      </c>
      <c r="G225" s="375">
        <f t="shared" si="11"/>
        <v>0</v>
      </c>
      <c r="I225" s="376">
        <f>IF(OR(C225="150 Directors advances", C225="120 accounts receivable", C225="720.2 Automobile - Insurance", C225="720.3 Automobile - License", C225="870.4 Rent - Insurance", C225="870.6 Rent - Property Tax", C225="870.7 Rent - Homeoffice", C225="870.9 Rent - Water"),
   0,
   IF(Dashboard!$F$5="Quick",
      IF(OR(C225="190 Automobile",C225="200 computer hardware",C225="210 Computer software",C225="220 Quickbooks software",C225="230 Office equipment",C225="240 Office furniture"),
         E225-(E225/(1+Dashboard!$F$4)),
         0
      ),
      IF(C225="750 Business promotion",
         E225-(E225/(1+4.793/100)),
         E225-(E225/(1+Dashboard!$F$4))
      )
   )
)</f>
        <v>0</v>
      </c>
      <c r="J225" s="26">
        <f>Bank4[[#This Row],[Money in/ (Money out)]]-Bank4[[#This Row],[GST/HST]]</f>
        <v>0</v>
      </c>
      <c r="L225" s="23">
        <f t="shared" si="9"/>
        <v>0</v>
      </c>
    </row>
    <row r="226" spans="4:12" x14ac:dyDescent="0.2">
      <c r="D226" s="397">
        <f>_xlfn.XLOOKUP(C:C,Table1[for Import to Bank Register dropdown],Table1[for Pivot],0,0,1)</f>
        <v>0</v>
      </c>
      <c r="E226" s="403"/>
      <c r="F226" s="146">
        <f t="shared" si="10"/>
        <v>44444444</v>
      </c>
      <c r="G226" s="375">
        <f t="shared" si="11"/>
        <v>0</v>
      </c>
      <c r="I226" s="376">
        <f>IF(OR(C226="150 Directors advances", C226="120 accounts receivable", C226="720.2 Automobile - Insurance", C226="720.3 Automobile - License", C226="870.4 Rent - Insurance", C226="870.6 Rent - Property Tax", C226="870.7 Rent - Homeoffice", C226="870.9 Rent - Water"),
   0,
   IF(Dashboard!$F$5="Quick",
      IF(OR(C226="190 Automobile",C226="200 computer hardware",C226="210 Computer software",C226="220 Quickbooks software",C226="230 Office equipment",C226="240 Office furniture"),
         E226-(E226/(1+Dashboard!$F$4)),
         0
      ),
      IF(C226="750 Business promotion",
         E226-(E226/(1+4.793/100)),
         E226-(E226/(1+Dashboard!$F$4))
      )
   )
)</f>
        <v>0</v>
      </c>
      <c r="J226" s="26">
        <f>Bank4[[#This Row],[Money in/ (Money out)]]-Bank4[[#This Row],[GST/HST]]</f>
        <v>0</v>
      </c>
      <c r="L226" s="23">
        <f t="shared" si="9"/>
        <v>0</v>
      </c>
    </row>
    <row r="227" spans="4:12" x14ac:dyDescent="0.2">
      <c r="D227" s="397">
        <f>_xlfn.XLOOKUP(C:C,Table1[for Import to Bank Register dropdown],Table1[for Pivot],0,0,1)</f>
        <v>0</v>
      </c>
      <c r="E227" s="403"/>
      <c r="F227" s="146">
        <f t="shared" si="10"/>
        <v>44444444</v>
      </c>
      <c r="G227" s="375">
        <f t="shared" si="11"/>
        <v>0</v>
      </c>
      <c r="I227" s="376">
        <f>IF(OR(C227="150 Directors advances", C227="120 accounts receivable", C227="720.2 Automobile - Insurance", C227="720.3 Automobile - License", C227="870.4 Rent - Insurance", C227="870.6 Rent - Property Tax", C227="870.7 Rent - Homeoffice", C227="870.9 Rent - Water"),
   0,
   IF(Dashboard!$F$5="Quick",
      IF(OR(C227="190 Automobile",C227="200 computer hardware",C227="210 Computer software",C227="220 Quickbooks software",C227="230 Office equipment",C227="240 Office furniture"),
         E227-(E227/(1+Dashboard!$F$4)),
         0
      ),
      IF(C227="750 Business promotion",
         E227-(E227/(1+4.793/100)),
         E227-(E227/(1+Dashboard!$F$4))
      )
   )
)</f>
        <v>0</v>
      </c>
      <c r="J227" s="26">
        <f>Bank4[[#This Row],[Money in/ (Money out)]]-Bank4[[#This Row],[GST/HST]]</f>
        <v>0</v>
      </c>
      <c r="L227" s="23">
        <f t="shared" si="9"/>
        <v>0</v>
      </c>
    </row>
    <row r="228" spans="4:12" x14ac:dyDescent="0.2">
      <c r="D228" s="397">
        <f>_xlfn.XLOOKUP(C:C,Table1[for Import to Bank Register dropdown],Table1[for Pivot],0,0,1)</f>
        <v>0</v>
      </c>
      <c r="E228" s="403"/>
      <c r="F228" s="146">
        <f t="shared" si="10"/>
        <v>44444444</v>
      </c>
      <c r="G228" s="375">
        <f t="shared" si="11"/>
        <v>0</v>
      </c>
      <c r="I228" s="376">
        <f>IF(OR(C228="150 Directors advances", C228="120 accounts receivable", C228="720.2 Automobile - Insurance", C228="720.3 Automobile - License", C228="870.4 Rent - Insurance", C228="870.6 Rent - Property Tax", C228="870.7 Rent - Homeoffice", C228="870.9 Rent - Water"),
   0,
   IF(Dashboard!$F$5="Quick",
      IF(OR(C228="190 Automobile",C228="200 computer hardware",C228="210 Computer software",C228="220 Quickbooks software",C228="230 Office equipment",C228="240 Office furniture"),
         E228-(E228/(1+Dashboard!$F$4)),
         0
      ),
      IF(C228="750 Business promotion",
         E228-(E228/(1+4.793/100)),
         E228-(E228/(1+Dashboard!$F$4))
      )
   )
)</f>
        <v>0</v>
      </c>
      <c r="J228" s="26">
        <f>Bank4[[#This Row],[Money in/ (Money out)]]-Bank4[[#This Row],[GST/HST]]</f>
        <v>0</v>
      </c>
      <c r="L228" s="23">
        <f t="shared" si="9"/>
        <v>0</v>
      </c>
    </row>
    <row r="229" spans="4:12" x14ac:dyDescent="0.2">
      <c r="D229" s="397">
        <f>_xlfn.XLOOKUP(C:C,Table1[for Import to Bank Register dropdown],Table1[for Pivot],0,0,1)</f>
        <v>0</v>
      </c>
      <c r="E229" s="403"/>
      <c r="F229" s="146">
        <f t="shared" si="10"/>
        <v>44444444</v>
      </c>
      <c r="G229" s="375">
        <f t="shared" si="11"/>
        <v>0</v>
      </c>
      <c r="I229" s="376">
        <f>IF(OR(C229="150 Directors advances", C229="120 accounts receivable", C229="720.2 Automobile - Insurance", C229="720.3 Automobile - License", C229="870.4 Rent - Insurance", C229="870.6 Rent - Property Tax", C229="870.7 Rent - Homeoffice", C229="870.9 Rent - Water"),
   0,
   IF(Dashboard!$F$5="Quick",
      IF(OR(C229="190 Automobile",C229="200 computer hardware",C229="210 Computer software",C229="220 Quickbooks software",C229="230 Office equipment",C229="240 Office furniture"),
         E229-(E229/(1+Dashboard!$F$4)),
         0
      ),
      IF(C229="750 Business promotion",
         E229-(E229/(1+4.793/100)),
         E229-(E229/(1+Dashboard!$F$4))
      )
   )
)</f>
        <v>0</v>
      </c>
      <c r="J229" s="26">
        <f>Bank4[[#This Row],[Money in/ (Money out)]]-Bank4[[#This Row],[GST/HST]]</f>
        <v>0</v>
      </c>
      <c r="L229" s="23">
        <f t="shared" si="9"/>
        <v>0</v>
      </c>
    </row>
    <row r="230" spans="4:12" x14ac:dyDescent="0.2">
      <c r="D230" s="397">
        <f>_xlfn.XLOOKUP(C:C,Table1[for Import to Bank Register dropdown],Table1[for Pivot],0,0,1)</f>
        <v>0</v>
      </c>
      <c r="E230" s="403"/>
      <c r="F230" s="146">
        <f t="shared" si="10"/>
        <v>44444444</v>
      </c>
      <c r="G230" s="375">
        <f t="shared" si="11"/>
        <v>0</v>
      </c>
      <c r="I230" s="376">
        <f>IF(OR(C230="150 Directors advances", C230="120 accounts receivable", C230="720.2 Automobile - Insurance", C230="720.3 Automobile - License", C230="870.4 Rent - Insurance", C230="870.6 Rent - Property Tax", C230="870.7 Rent - Homeoffice", C230="870.9 Rent - Water"),
   0,
   IF(Dashboard!$F$5="Quick",
      IF(OR(C230="190 Automobile",C230="200 computer hardware",C230="210 Computer software",C230="220 Quickbooks software",C230="230 Office equipment",C230="240 Office furniture"),
         E230-(E230/(1+Dashboard!$F$4)),
         0
      ),
      IF(C230="750 Business promotion",
         E230-(E230/(1+4.793/100)),
         E230-(E230/(1+Dashboard!$F$4))
      )
   )
)</f>
        <v>0</v>
      </c>
      <c r="J230" s="26">
        <f>Bank4[[#This Row],[Money in/ (Money out)]]-Bank4[[#This Row],[GST/HST]]</f>
        <v>0</v>
      </c>
      <c r="L230" s="23">
        <f t="shared" si="9"/>
        <v>0</v>
      </c>
    </row>
    <row r="231" spans="4:12" x14ac:dyDescent="0.2">
      <c r="D231" s="397">
        <f>_xlfn.XLOOKUP(C:C,Table1[for Import to Bank Register dropdown],Table1[for Pivot],0,0,1)</f>
        <v>0</v>
      </c>
      <c r="E231" s="403"/>
      <c r="F231" s="146">
        <f t="shared" si="10"/>
        <v>44444444</v>
      </c>
      <c r="G231" s="375">
        <f t="shared" si="11"/>
        <v>0</v>
      </c>
      <c r="I231" s="376">
        <f>IF(OR(C231="150 Directors advances", C231="120 accounts receivable", C231="720.2 Automobile - Insurance", C231="720.3 Automobile - License", C231="870.4 Rent - Insurance", C231="870.6 Rent - Property Tax", C231="870.7 Rent - Homeoffice", C231="870.9 Rent - Water"),
   0,
   IF(Dashboard!$F$5="Quick",
      IF(OR(C231="190 Automobile",C231="200 computer hardware",C231="210 Computer software",C231="220 Quickbooks software",C231="230 Office equipment",C231="240 Office furniture"),
         E231-(E231/(1+Dashboard!$F$4)),
         0
      ),
      IF(C231="750 Business promotion",
         E231-(E231/(1+4.793/100)),
         E231-(E231/(1+Dashboard!$F$4))
      )
   )
)</f>
        <v>0</v>
      </c>
      <c r="J231" s="26">
        <f>Bank4[[#This Row],[Money in/ (Money out)]]-Bank4[[#This Row],[GST/HST]]</f>
        <v>0</v>
      </c>
      <c r="L231" s="23">
        <f t="shared" si="9"/>
        <v>0</v>
      </c>
    </row>
    <row r="232" spans="4:12" x14ac:dyDescent="0.2">
      <c r="D232" s="397">
        <f>_xlfn.XLOOKUP(C:C,Table1[for Import to Bank Register dropdown],Table1[for Pivot],0,0,1)</f>
        <v>0</v>
      </c>
      <c r="E232" s="403"/>
      <c r="F232" s="146">
        <f t="shared" si="10"/>
        <v>44444444</v>
      </c>
      <c r="G232" s="375">
        <f t="shared" si="11"/>
        <v>0</v>
      </c>
      <c r="I232" s="376">
        <f>IF(OR(C232="150 Directors advances", C232="120 accounts receivable", C232="720.2 Automobile - Insurance", C232="720.3 Automobile - License", C232="870.4 Rent - Insurance", C232="870.6 Rent - Property Tax", C232="870.7 Rent - Homeoffice", C232="870.9 Rent - Water"),
   0,
   IF(Dashboard!$F$5="Quick",
      IF(OR(C232="190 Automobile",C232="200 computer hardware",C232="210 Computer software",C232="220 Quickbooks software",C232="230 Office equipment",C232="240 Office furniture"),
         E232-(E232/(1+Dashboard!$F$4)),
         0
      ),
      IF(C232="750 Business promotion",
         E232-(E232/(1+4.793/100)),
         E232-(E232/(1+Dashboard!$F$4))
      )
   )
)</f>
        <v>0</v>
      </c>
      <c r="J232" s="26">
        <f>Bank4[[#This Row],[Money in/ (Money out)]]-Bank4[[#This Row],[GST/HST]]</f>
        <v>0</v>
      </c>
      <c r="L232" s="23">
        <f t="shared" si="9"/>
        <v>0</v>
      </c>
    </row>
    <row r="233" spans="4:12" x14ac:dyDescent="0.2">
      <c r="D233" s="397">
        <f>_xlfn.XLOOKUP(C:C,Table1[for Import to Bank Register dropdown],Table1[for Pivot],0,0,1)</f>
        <v>0</v>
      </c>
      <c r="E233" s="403"/>
      <c r="F233" s="146">
        <f t="shared" si="10"/>
        <v>44444444</v>
      </c>
      <c r="G233" s="375">
        <f t="shared" si="11"/>
        <v>0</v>
      </c>
      <c r="I233" s="376">
        <f>IF(OR(C233="150 Directors advances", C233="120 accounts receivable", C233="720.2 Automobile - Insurance", C233="720.3 Automobile - License", C233="870.4 Rent - Insurance", C233="870.6 Rent - Property Tax", C233="870.7 Rent - Homeoffice", C233="870.9 Rent - Water"),
   0,
   IF(Dashboard!$F$5="Quick",
      IF(OR(C233="190 Automobile",C233="200 computer hardware",C233="210 Computer software",C233="220 Quickbooks software",C233="230 Office equipment",C233="240 Office furniture"),
         E233-(E233/(1+Dashboard!$F$4)),
         0
      ),
      IF(C233="750 Business promotion",
         E233-(E233/(1+4.793/100)),
         E233-(E233/(1+Dashboard!$F$4))
      )
   )
)</f>
        <v>0</v>
      </c>
      <c r="J233" s="26">
        <f>Bank4[[#This Row],[Money in/ (Money out)]]-Bank4[[#This Row],[GST/HST]]</f>
        <v>0</v>
      </c>
      <c r="L233" s="23">
        <f t="shared" si="9"/>
        <v>0</v>
      </c>
    </row>
    <row r="234" spans="4:12" x14ac:dyDescent="0.2">
      <c r="D234" s="397">
        <f>_xlfn.XLOOKUP(C:C,Table1[for Import to Bank Register dropdown],Table1[for Pivot],0,0,1)</f>
        <v>0</v>
      </c>
      <c r="E234" s="403"/>
      <c r="F234" s="146">
        <f t="shared" si="10"/>
        <v>44444444</v>
      </c>
      <c r="G234" s="375">
        <f t="shared" si="11"/>
        <v>0</v>
      </c>
      <c r="I234" s="376">
        <f>IF(OR(C234="150 Directors advances", C234="120 accounts receivable", C234="720.2 Automobile - Insurance", C234="720.3 Automobile - License", C234="870.4 Rent - Insurance", C234="870.6 Rent - Property Tax", C234="870.7 Rent - Homeoffice", C234="870.9 Rent - Water"),
   0,
   IF(Dashboard!$F$5="Quick",
      IF(OR(C234="190 Automobile",C234="200 computer hardware",C234="210 Computer software",C234="220 Quickbooks software",C234="230 Office equipment",C234="240 Office furniture"),
         E234-(E234/(1+Dashboard!$F$4)),
         0
      ),
      IF(C234="750 Business promotion",
         E234-(E234/(1+4.793/100)),
         E234-(E234/(1+Dashboard!$F$4))
      )
   )
)</f>
        <v>0</v>
      </c>
      <c r="J234" s="26">
        <f>Bank4[[#This Row],[Money in/ (Money out)]]-Bank4[[#This Row],[GST/HST]]</f>
        <v>0</v>
      </c>
      <c r="L234" s="23">
        <f t="shared" si="9"/>
        <v>0</v>
      </c>
    </row>
    <row r="235" spans="4:12" x14ac:dyDescent="0.2">
      <c r="D235" s="397">
        <f>_xlfn.XLOOKUP(C:C,Table1[for Import to Bank Register dropdown],Table1[for Pivot],0,0,1)</f>
        <v>0</v>
      </c>
      <c r="E235" s="403"/>
      <c r="F235" s="146">
        <f t="shared" si="10"/>
        <v>44444444</v>
      </c>
      <c r="G235" s="375">
        <f t="shared" si="11"/>
        <v>0</v>
      </c>
      <c r="I235" s="376">
        <f>IF(OR(C235="150 Directors advances", C235="120 accounts receivable", C235="720.2 Automobile - Insurance", C235="720.3 Automobile - License", C235="870.4 Rent - Insurance", C235="870.6 Rent - Property Tax", C235="870.7 Rent - Homeoffice", C235="870.9 Rent - Water"),
   0,
   IF(Dashboard!$F$5="Quick",
      IF(OR(C235="190 Automobile",C235="200 computer hardware",C235="210 Computer software",C235="220 Quickbooks software",C235="230 Office equipment",C235="240 Office furniture"),
         E235-(E235/(1+Dashboard!$F$4)),
         0
      ),
      IF(C235="750 Business promotion",
         E235-(E235/(1+4.793/100)),
         E235-(E235/(1+Dashboard!$F$4))
      )
   )
)</f>
        <v>0</v>
      </c>
      <c r="J235" s="26">
        <f>Bank4[[#This Row],[Money in/ (Money out)]]-Bank4[[#This Row],[GST/HST]]</f>
        <v>0</v>
      </c>
      <c r="L235" s="23">
        <f t="shared" si="9"/>
        <v>0</v>
      </c>
    </row>
    <row r="236" spans="4:12" x14ac:dyDescent="0.2">
      <c r="D236" s="397">
        <f>_xlfn.XLOOKUP(C:C,Table1[for Import to Bank Register dropdown],Table1[for Pivot],0,0,1)</f>
        <v>0</v>
      </c>
      <c r="E236" s="403"/>
      <c r="F236" s="146">
        <f t="shared" si="10"/>
        <v>44444444</v>
      </c>
      <c r="G236" s="375">
        <f t="shared" si="11"/>
        <v>0</v>
      </c>
      <c r="I236" s="376">
        <f>IF(OR(C236="150 Directors advances", C236="120 accounts receivable", C236="720.2 Automobile - Insurance", C236="720.3 Automobile - License", C236="870.4 Rent - Insurance", C236="870.6 Rent - Property Tax", C236="870.7 Rent - Homeoffice", C236="870.9 Rent - Water"),
   0,
   IF(Dashboard!$F$5="Quick",
      IF(OR(C236="190 Automobile",C236="200 computer hardware",C236="210 Computer software",C236="220 Quickbooks software",C236="230 Office equipment",C236="240 Office furniture"),
         E236-(E236/(1+Dashboard!$F$4)),
         0
      ),
      IF(C236="750 Business promotion",
         E236-(E236/(1+4.793/100)),
         E236-(E236/(1+Dashboard!$F$4))
      )
   )
)</f>
        <v>0</v>
      </c>
      <c r="J236" s="26">
        <f>Bank4[[#This Row],[Money in/ (Money out)]]-Bank4[[#This Row],[GST/HST]]</f>
        <v>0</v>
      </c>
      <c r="L236" s="23">
        <f t="shared" si="9"/>
        <v>0</v>
      </c>
    </row>
    <row r="237" spans="4:12" x14ac:dyDescent="0.2">
      <c r="D237" s="397">
        <f>_xlfn.XLOOKUP(C:C,Table1[for Import to Bank Register dropdown],Table1[for Pivot],0,0,1)</f>
        <v>0</v>
      </c>
      <c r="E237" s="403"/>
      <c r="F237" s="146">
        <f t="shared" si="10"/>
        <v>44444444</v>
      </c>
      <c r="G237" s="375">
        <f t="shared" si="11"/>
        <v>0</v>
      </c>
      <c r="I237" s="376">
        <f>IF(OR(C237="150 Directors advances", C237="120 accounts receivable", C237="720.2 Automobile - Insurance", C237="720.3 Automobile - License", C237="870.4 Rent - Insurance", C237="870.6 Rent - Property Tax", C237="870.7 Rent - Homeoffice", C237="870.9 Rent - Water"),
   0,
   IF(Dashboard!$F$5="Quick",
      IF(OR(C237="190 Automobile",C237="200 computer hardware",C237="210 Computer software",C237="220 Quickbooks software",C237="230 Office equipment",C237="240 Office furniture"),
         E237-(E237/(1+Dashboard!$F$4)),
         0
      ),
      IF(C237="750 Business promotion",
         E237-(E237/(1+4.793/100)),
         E237-(E237/(1+Dashboard!$F$4))
      )
   )
)</f>
        <v>0</v>
      </c>
      <c r="J237" s="26">
        <f>Bank4[[#This Row],[Money in/ (Money out)]]-Bank4[[#This Row],[GST/HST]]</f>
        <v>0</v>
      </c>
      <c r="L237" s="23">
        <f t="shared" si="9"/>
        <v>0</v>
      </c>
    </row>
    <row r="238" spans="4:12" x14ac:dyDescent="0.2">
      <c r="D238" s="397">
        <f>_xlfn.XLOOKUP(C:C,Table1[for Import to Bank Register dropdown],Table1[for Pivot],0,0,1)</f>
        <v>0</v>
      </c>
      <c r="E238" s="403"/>
      <c r="F238" s="146">
        <f t="shared" si="10"/>
        <v>44444444</v>
      </c>
      <c r="G238" s="375">
        <f t="shared" si="11"/>
        <v>0</v>
      </c>
      <c r="I238" s="376">
        <f>IF(OR(C238="150 Directors advances", C238="120 accounts receivable", C238="720.2 Automobile - Insurance", C238="720.3 Automobile - License", C238="870.4 Rent - Insurance", C238="870.6 Rent - Property Tax", C238="870.7 Rent - Homeoffice", C238="870.9 Rent - Water"),
   0,
   IF(Dashboard!$F$5="Quick",
      IF(OR(C238="190 Automobile",C238="200 computer hardware",C238="210 Computer software",C238="220 Quickbooks software",C238="230 Office equipment",C238="240 Office furniture"),
         E238-(E238/(1+Dashboard!$F$4)),
         0
      ),
      IF(C238="750 Business promotion",
         E238-(E238/(1+4.793/100)),
         E238-(E238/(1+Dashboard!$F$4))
      )
   )
)</f>
        <v>0</v>
      </c>
      <c r="J238" s="26">
        <f>Bank4[[#This Row],[Money in/ (Money out)]]-Bank4[[#This Row],[GST/HST]]</f>
        <v>0</v>
      </c>
      <c r="L238" s="23">
        <f t="shared" si="9"/>
        <v>0</v>
      </c>
    </row>
    <row r="239" spans="4:12" x14ac:dyDescent="0.2">
      <c r="D239" s="397">
        <f>_xlfn.XLOOKUP(C:C,Table1[for Import to Bank Register dropdown],Table1[for Pivot],0,0,1)</f>
        <v>0</v>
      </c>
      <c r="E239" s="403"/>
      <c r="F239" s="146">
        <f t="shared" si="10"/>
        <v>44444444</v>
      </c>
      <c r="G239" s="375">
        <f t="shared" si="11"/>
        <v>0</v>
      </c>
      <c r="I239" s="376">
        <f>IF(OR(C239="150 Directors advances", C239="120 accounts receivable", C239="720.2 Automobile - Insurance", C239="720.3 Automobile - License", C239="870.4 Rent - Insurance", C239="870.6 Rent - Property Tax", C239="870.7 Rent - Homeoffice", C239="870.9 Rent - Water"),
   0,
   IF(Dashboard!$F$5="Quick",
      IF(OR(C239="190 Automobile",C239="200 computer hardware",C239="210 Computer software",C239="220 Quickbooks software",C239="230 Office equipment",C239="240 Office furniture"),
         E239-(E239/(1+Dashboard!$F$4)),
         0
      ),
      IF(C239="750 Business promotion",
         E239-(E239/(1+4.793/100)),
         E239-(E239/(1+Dashboard!$F$4))
      )
   )
)</f>
        <v>0</v>
      </c>
      <c r="J239" s="26">
        <f>Bank4[[#This Row],[Money in/ (Money out)]]-Bank4[[#This Row],[GST/HST]]</f>
        <v>0</v>
      </c>
      <c r="L239" s="23">
        <f t="shared" si="9"/>
        <v>0</v>
      </c>
    </row>
    <row r="240" spans="4:12" x14ac:dyDescent="0.2">
      <c r="D240" s="397">
        <f>_xlfn.XLOOKUP(C:C,Table1[for Import to Bank Register dropdown],Table1[for Pivot],0,0,1)</f>
        <v>0</v>
      </c>
      <c r="E240" s="403"/>
      <c r="F240" s="146">
        <f t="shared" si="10"/>
        <v>44444444</v>
      </c>
      <c r="G240" s="375">
        <f t="shared" si="11"/>
        <v>0</v>
      </c>
      <c r="I240" s="376">
        <f>IF(OR(C240="150 Directors advances", C240="120 accounts receivable", C240="720.2 Automobile - Insurance", C240="720.3 Automobile - License", C240="870.4 Rent - Insurance", C240="870.6 Rent - Property Tax", C240="870.7 Rent - Homeoffice", C240="870.9 Rent - Water"),
   0,
   IF(Dashboard!$F$5="Quick",
      IF(OR(C240="190 Automobile",C240="200 computer hardware",C240="210 Computer software",C240="220 Quickbooks software",C240="230 Office equipment",C240="240 Office furniture"),
         E240-(E240/(1+Dashboard!$F$4)),
         0
      ),
      IF(C240="750 Business promotion",
         E240-(E240/(1+4.793/100)),
         E240-(E240/(1+Dashboard!$F$4))
      )
   )
)</f>
        <v>0</v>
      </c>
      <c r="J240" s="26">
        <f>Bank4[[#This Row],[Money in/ (Money out)]]-Bank4[[#This Row],[GST/HST]]</f>
        <v>0</v>
      </c>
      <c r="L240" s="23">
        <f t="shared" si="9"/>
        <v>0</v>
      </c>
    </row>
    <row r="241" spans="4:12" x14ac:dyDescent="0.2">
      <c r="D241" s="397">
        <f>_xlfn.XLOOKUP(C:C,Table1[for Import to Bank Register dropdown],Table1[for Pivot],0,0,1)</f>
        <v>0</v>
      </c>
      <c r="E241" s="403"/>
      <c r="F241" s="146">
        <f t="shared" si="10"/>
        <v>44444444</v>
      </c>
      <c r="G241" s="375">
        <f t="shared" si="11"/>
        <v>0</v>
      </c>
      <c r="I241" s="376">
        <f>IF(OR(C241="150 Directors advances", C241="120 accounts receivable", C241="720.2 Automobile - Insurance", C241="720.3 Automobile - License", C241="870.4 Rent - Insurance", C241="870.6 Rent - Property Tax", C241="870.7 Rent - Homeoffice", C241="870.9 Rent - Water"),
   0,
   IF(Dashboard!$F$5="Quick",
      IF(OR(C241="190 Automobile",C241="200 computer hardware",C241="210 Computer software",C241="220 Quickbooks software",C241="230 Office equipment",C241="240 Office furniture"),
         E241-(E241/(1+Dashboard!$F$4)),
         0
      ),
      IF(C241="750 Business promotion",
         E241-(E241/(1+4.793/100)),
         E241-(E241/(1+Dashboard!$F$4))
      )
   )
)</f>
        <v>0</v>
      </c>
      <c r="J241" s="26">
        <f>Bank4[[#This Row],[Money in/ (Money out)]]-Bank4[[#This Row],[GST/HST]]</f>
        <v>0</v>
      </c>
      <c r="L241" s="23">
        <f t="shared" si="9"/>
        <v>0</v>
      </c>
    </row>
    <row r="242" spans="4:12" x14ac:dyDescent="0.2">
      <c r="D242" s="397">
        <f>_xlfn.XLOOKUP(C:C,Table1[for Import to Bank Register dropdown],Table1[for Pivot],0,0,1)</f>
        <v>0</v>
      </c>
      <c r="E242" s="403"/>
      <c r="F242" s="146">
        <f t="shared" si="10"/>
        <v>44444444</v>
      </c>
      <c r="G242" s="375">
        <f t="shared" si="11"/>
        <v>0</v>
      </c>
      <c r="I242" s="376">
        <f>IF(OR(C242="150 Directors advances", C242="120 accounts receivable", C242="720.2 Automobile - Insurance", C242="720.3 Automobile - License", C242="870.4 Rent - Insurance", C242="870.6 Rent - Property Tax", C242="870.7 Rent - Homeoffice", C242="870.9 Rent - Water"),
   0,
   IF(Dashboard!$F$5="Quick",
      IF(OR(C242="190 Automobile",C242="200 computer hardware",C242="210 Computer software",C242="220 Quickbooks software",C242="230 Office equipment",C242="240 Office furniture"),
         E242-(E242/(1+Dashboard!$F$4)),
         0
      ),
      IF(C242="750 Business promotion",
         E242-(E242/(1+4.793/100)),
         E242-(E242/(1+Dashboard!$F$4))
      )
   )
)</f>
        <v>0</v>
      </c>
      <c r="J242" s="26">
        <f>Bank4[[#This Row],[Money in/ (Money out)]]-Bank4[[#This Row],[GST/HST]]</f>
        <v>0</v>
      </c>
      <c r="L242" s="23">
        <f t="shared" si="9"/>
        <v>0</v>
      </c>
    </row>
    <row r="243" spans="4:12" x14ac:dyDescent="0.2">
      <c r="D243" s="397">
        <f>_xlfn.XLOOKUP(C:C,Table1[for Import to Bank Register dropdown],Table1[for Pivot],0,0,1)</f>
        <v>0</v>
      </c>
      <c r="E243" s="403"/>
      <c r="F243" s="146">
        <f t="shared" si="10"/>
        <v>44444444</v>
      </c>
      <c r="G243" s="375">
        <f t="shared" si="11"/>
        <v>0</v>
      </c>
      <c r="I243" s="376">
        <f>IF(OR(C243="150 Directors advances", C243="120 accounts receivable", C243="720.2 Automobile - Insurance", C243="720.3 Automobile - License", C243="870.4 Rent - Insurance", C243="870.6 Rent - Property Tax", C243="870.7 Rent - Homeoffice", C243="870.9 Rent - Water"),
   0,
   IF(Dashboard!$F$5="Quick",
      IF(OR(C243="190 Automobile",C243="200 computer hardware",C243="210 Computer software",C243="220 Quickbooks software",C243="230 Office equipment",C243="240 Office furniture"),
         E243-(E243/(1+Dashboard!$F$4)),
         0
      ),
      IF(C243="750 Business promotion",
         E243-(E243/(1+4.793/100)),
         E243-(E243/(1+Dashboard!$F$4))
      )
   )
)</f>
        <v>0</v>
      </c>
      <c r="J243" s="26">
        <f>Bank4[[#This Row],[Money in/ (Money out)]]-Bank4[[#This Row],[GST/HST]]</f>
        <v>0</v>
      </c>
      <c r="L243" s="23">
        <f t="shared" si="9"/>
        <v>0</v>
      </c>
    </row>
    <row r="244" spans="4:12" x14ac:dyDescent="0.2">
      <c r="D244" s="397">
        <f>_xlfn.XLOOKUP(C:C,Table1[for Import to Bank Register dropdown],Table1[for Pivot],0,0,1)</f>
        <v>0</v>
      </c>
      <c r="E244" s="403"/>
      <c r="F244" s="146">
        <f t="shared" si="10"/>
        <v>44444444</v>
      </c>
      <c r="G244" s="375">
        <f t="shared" si="11"/>
        <v>0</v>
      </c>
      <c r="I244" s="376">
        <f>IF(OR(C244="150 Directors advances", C244="120 accounts receivable", C244="720.2 Automobile - Insurance", C244="720.3 Automobile - License", C244="870.4 Rent - Insurance", C244="870.6 Rent - Property Tax", C244="870.7 Rent - Homeoffice", C244="870.9 Rent - Water"),
   0,
   IF(Dashboard!$F$5="Quick",
      IF(OR(C244="190 Automobile",C244="200 computer hardware",C244="210 Computer software",C244="220 Quickbooks software",C244="230 Office equipment",C244="240 Office furniture"),
         E244-(E244/(1+Dashboard!$F$4)),
         0
      ),
      IF(C244="750 Business promotion",
         E244-(E244/(1+4.793/100)),
         E244-(E244/(1+Dashboard!$F$4))
      )
   )
)</f>
        <v>0</v>
      </c>
      <c r="J244" s="26">
        <f>Bank4[[#This Row],[Money in/ (Money out)]]-Bank4[[#This Row],[GST/HST]]</f>
        <v>0</v>
      </c>
      <c r="L244" s="23">
        <f t="shared" si="9"/>
        <v>0</v>
      </c>
    </row>
    <row r="245" spans="4:12" x14ac:dyDescent="0.2">
      <c r="D245" s="397">
        <f>_xlfn.XLOOKUP(C:C,Table1[for Import to Bank Register dropdown],Table1[for Pivot],0,0,1)</f>
        <v>0</v>
      </c>
      <c r="E245" s="403"/>
      <c r="F245" s="146">
        <f t="shared" si="10"/>
        <v>44444444</v>
      </c>
      <c r="G245" s="375">
        <f t="shared" si="11"/>
        <v>0</v>
      </c>
      <c r="I245" s="376">
        <f>IF(OR(C245="150 Directors advances", C245="120 accounts receivable", C245="720.2 Automobile - Insurance", C245="720.3 Automobile - License", C245="870.4 Rent - Insurance", C245="870.6 Rent - Property Tax", C245="870.7 Rent - Homeoffice", C245="870.9 Rent - Water"),
   0,
   IF(Dashboard!$F$5="Quick",
      IF(OR(C245="190 Automobile",C245="200 computer hardware",C245="210 Computer software",C245="220 Quickbooks software",C245="230 Office equipment",C245="240 Office furniture"),
         E245-(E245/(1+Dashboard!$F$4)),
         0
      ),
      IF(C245="750 Business promotion",
         E245-(E245/(1+4.793/100)),
         E245-(E245/(1+Dashboard!$F$4))
      )
   )
)</f>
        <v>0</v>
      </c>
      <c r="J245" s="26">
        <f>Bank4[[#This Row],[Money in/ (Money out)]]-Bank4[[#This Row],[GST/HST]]</f>
        <v>0</v>
      </c>
      <c r="L245" s="23">
        <f t="shared" si="9"/>
        <v>0</v>
      </c>
    </row>
    <row r="246" spans="4:12" x14ac:dyDescent="0.2">
      <c r="D246" s="397">
        <f>_xlfn.XLOOKUP(C:C,Table1[for Import to Bank Register dropdown],Table1[for Pivot],0,0,1)</f>
        <v>0</v>
      </c>
      <c r="E246" s="403"/>
      <c r="F246" s="146">
        <f t="shared" si="10"/>
        <v>44444444</v>
      </c>
      <c r="G246" s="375">
        <f t="shared" si="11"/>
        <v>0</v>
      </c>
      <c r="I246" s="376">
        <f>IF(OR(C246="150 Directors advances", C246="120 accounts receivable", C246="720.2 Automobile - Insurance", C246="720.3 Automobile - License", C246="870.4 Rent - Insurance", C246="870.6 Rent - Property Tax", C246="870.7 Rent - Homeoffice", C246="870.9 Rent - Water"),
   0,
   IF(Dashboard!$F$5="Quick",
      IF(OR(C246="190 Automobile",C246="200 computer hardware",C246="210 Computer software",C246="220 Quickbooks software",C246="230 Office equipment",C246="240 Office furniture"),
         E246-(E246/(1+Dashboard!$F$4)),
         0
      ),
      IF(C246="750 Business promotion",
         E246-(E246/(1+4.793/100)),
         E246-(E246/(1+Dashboard!$F$4))
      )
   )
)</f>
        <v>0</v>
      </c>
      <c r="J246" s="26">
        <f>Bank4[[#This Row],[Money in/ (Money out)]]-Bank4[[#This Row],[GST/HST]]</f>
        <v>0</v>
      </c>
      <c r="L246" s="23">
        <f t="shared" si="9"/>
        <v>0</v>
      </c>
    </row>
    <row r="247" spans="4:12" x14ac:dyDescent="0.2">
      <c r="D247" s="397">
        <f>_xlfn.XLOOKUP(C:C,Table1[for Import to Bank Register dropdown],Table1[for Pivot],0,0,1)</f>
        <v>0</v>
      </c>
      <c r="E247" s="403"/>
      <c r="F247" s="146">
        <f t="shared" si="10"/>
        <v>44444444</v>
      </c>
      <c r="G247" s="375">
        <f t="shared" si="11"/>
        <v>0</v>
      </c>
      <c r="I247" s="376">
        <f>IF(OR(C247="150 Directors advances", C247="120 accounts receivable", C247="720.2 Automobile - Insurance", C247="720.3 Automobile - License", C247="870.4 Rent - Insurance", C247="870.6 Rent - Property Tax", C247="870.7 Rent - Homeoffice", C247="870.9 Rent - Water"),
   0,
   IF(Dashboard!$F$5="Quick",
      IF(OR(C247="190 Automobile",C247="200 computer hardware",C247="210 Computer software",C247="220 Quickbooks software",C247="230 Office equipment",C247="240 Office furniture"),
         E247-(E247/(1+Dashboard!$F$4)),
         0
      ),
      IF(C247="750 Business promotion",
         E247-(E247/(1+4.793/100)),
         E247-(E247/(1+Dashboard!$F$4))
      )
   )
)</f>
        <v>0</v>
      </c>
      <c r="J247" s="26">
        <f>Bank4[[#This Row],[Money in/ (Money out)]]-Bank4[[#This Row],[GST/HST]]</f>
        <v>0</v>
      </c>
      <c r="L247" s="23">
        <f t="shared" si="9"/>
        <v>0</v>
      </c>
    </row>
    <row r="248" spans="4:12" x14ac:dyDescent="0.2">
      <c r="D248" s="397">
        <f>_xlfn.XLOOKUP(C:C,Table1[for Import to Bank Register dropdown],Table1[for Pivot],0,0,1)</f>
        <v>0</v>
      </c>
      <c r="E248" s="403"/>
      <c r="F248" s="146">
        <f t="shared" si="10"/>
        <v>44444444</v>
      </c>
      <c r="G248" s="375">
        <f t="shared" si="11"/>
        <v>0</v>
      </c>
      <c r="I248" s="376">
        <f>IF(OR(C248="150 Directors advances", C248="120 accounts receivable", C248="720.2 Automobile - Insurance", C248="720.3 Automobile - License", C248="870.4 Rent - Insurance", C248="870.6 Rent - Property Tax", C248="870.7 Rent - Homeoffice", C248="870.9 Rent - Water"),
   0,
   IF(Dashboard!$F$5="Quick",
      IF(OR(C248="190 Automobile",C248="200 computer hardware",C248="210 Computer software",C248="220 Quickbooks software",C248="230 Office equipment",C248="240 Office furniture"),
         E248-(E248/(1+Dashboard!$F$4)),
         0
      ),
      IF(C248="750 Business promotion",
         E248-(E248/(1+4.793/100)),
         E248-(E248/(1+Dashboard!$F$4))
      )
   )
)</f>
        <v>0</v>
      </c>
      <c r="J248" s="26">
        <f>Bank4[[#This Row],[Money in/ (Money out)]]-Bank4[[#This Row],[GST/HST]]</f>
        <v>0</v>
      </c>
      <c r="L248" s="23">
        <f t="shared" si="9"/>
        <v>0</v>
      </c>
    </row>
    <row r="249" spans="4:12" x14ac:dyDescent="0.2">
      <c r="D249" s="397">
        <f>_xlfn.XLOOKUP(C:C,Table1[for Import to Bank Register dropdown],Table1[for Pivot],0,0,1)</f>
        <v>0</v>
      </c>
      <c r="E249" s="403"/>
      <c r="F249" s="146">
        <f t="shared" si="10"/>
        <v>44444444</v>
      </c>
      <c r="G249" s="375">
        <f t="shared" si="11"/>
        <v>0</v>
      </c>
      <c r="I249" s="376">
        <f>IF(OR(C249="150 Directors advances", C249="120 accounts receivable", C249="720.2 Automobile - Insurance", C249="720.3 Automobile - License", C249="870.4 Rent - Insurance", C249="870.6 Rent - Property Tax", C249="870.7 Rent - Homeoffice", C249="870.9 Rent - Water"),
   0,
   IF(Dashboard!$F$5="Quick",
      IF(OR(C249="190 Automobile",C249="200 computer hardware",C249="210 Computer software",C249="220 Quickbooks software",C249="230 Office equipment",C249="240 Office furniture"),
         E249-(E249/(1+Dashboard!$F$4)),
         0
      ),
      IF(C249="750 Business promotion",
         E249-(E249/(1+4.793/100)),
         E249-(E249/(1+Dashboard!$F$4))
      )
   )
)</f>
        <v>0</v>
      </c>
      <c r="J249" s="26">
        <f>Bank4[[#This Row],[Money in/ (Money out)]]-Bank4[[#This Row],[GST/HST]]</f>
        <v>0</v>
      </c>
      <c r="L249" s="23">
        <f t="shared" si="9"/>
        <v>0</v>
      </c>
    </row>
    <row r="250" spans="4:12" x14ac:dyDescent="0.2">
      <c r="D250" s="397">
        <f>_xlfn.XLOOKUP(C:C,Table1[for Import to Bank Register dropdown],Table1[for Pivot],0,0,1)</f>
        <v>0</v>
      </c>
      <c r="E250" s="403"/>
      <c r="F250" s="146">
        <f t="shared" si="10"/>
        <v>44444444</v>
      </c>
      <c r="G250" s="375">
        <f t="shared" si="11"/>
        <v>0</v>
      </c>
      <c r="I250" s="376">
        <f>IF(OR(C250="150 Directors advances", C250="120 accounts receivable", C250="720.2 Automobile - Insurance", C250="720.3 Automobile - License", C250="870.4 Rent - Insurance", C250="870.6 Rent - Property Tax", C250="870.7 Rent - Homeoffice", C250="870.9 Rent - Water"),
   0,
   IF(Dashboard!$F$5="Quick",
      IF(OR(C250="190 Automobile",C250="200 computer hardware",C250="210 Computer software",C250="220 Quickbooks software",C250="230 Office equipment",C250="240 Office furniture"),
         E250-(E250/(1+Dashboard!$F$4)),
         0
      ),
      IF(C250="750 Business promotion",
         E250-(E250/(1+4.793/100)),
         E250-(E250/(1+Dashboard!$F$4))
      )
   )
)</f>
        <v>0</v>
      </c>
      <c r="J250" s="26">
        <f>Bank4[[#This Row],[Money in/ (Money out)]]-Bank4[[#This Row],[GST/HST]]</f>
        <v>0</v>
      </c>
      <c r="L250" s="23">
        <f t="shared" si="9"/>
        <v>0</v>
      </c>
    </row>
    <row r="251" spans="4:12" x14ac:dyDescent="0.2">
      <c r="D251" s="397">
        <f>_xlfn.XLOOKUP(C:C,Table1[for Import to Bank Register dropdown],Table1[for Pivot],0,0,1)</f>
        <v>0</v>
      </c>
      <c r="E251" s="403"/>
      <c r="F251" s="146">
        <f t="shared" si="10"/>
        <v>44444444</v>
      </c>
      <c r="G251" s="375">
        <f t="shared" si="11"/>
        <v>0</v>
      </c>
      <c r="I251" s="376">
        <f>IF(OR(C251="150 Directors advances", C251="120 accounts receivable", C251="720.2 Automobile - Insurance", C251="720.3 Automobile - License", C251="870.4 Rent - Insurance", C251="870.6 Rent - Property Tax", C251="870.7 Rent - Homeoffice", C251="870.9 Rent - Water"),
   0,
   IF(Dashboard!$F$5="Quick",
      IF(OR(C251="190 Automobile",C251="200 computer hardware",C251="210 Computer software",C251="220 Quickbooks software",C251="230 Office equipment",C251="240 Office furniture"),
         E251-(E251/(1+Dashboard!$F$4)),
         0
      ),
      IF(C251="750 Business promotion",
         E251-(E251/(1+4.793/100)),
         E251-(E251/(1+Dashboard!$F$4))
      )
   )
)</f>
        <v>0</v>
      </c>
      <c r="J251" s="26">
        <f>Bank4[[#This Row],[Money in/ (Money out)]]-Bank4[[#This Row],[GST/HST]]</f>
        <v>0</v>
      </c>
      <c r="L251" s="23">
        <f t="shared" si="9"/>
        <v>0</v>
      </c>
    </row>
    <row r="252" spans="4:12" x14ac:dyDescent="0.2">
      <c r="D252" s="397">
        <f>_xlfn.XLOOKUP(C:C,Table1[for Import to Bank Register dropdown],Table1[for Pivot],0,0,1)</f>
        <v>0</v>
      </c>
      <c r="E252" s="403"/>
      <c r="F252" s="146">
        <f t="shared" si="10"/>
        <v>44444444</v>
      </c>
      <c r="G252" s="375">
        <f t="shared" si="11"/>
        <v>0</v>
      </c>
      <c r="I252" s="376">
        <f>IF(OR(C252="150 Directors advances", C252="120 accounts receivable", C252="720.2 Automobile - Insurance", C252="720.3 Automobile - License", C252="870.4 Rent - Insurance", C252="870.6 Rent - Property Tax", C252="870.7 Rent - Homeoffice", C252="870.9 Rent - Water"),
   0,
   IF(Dashboard!$F$5="Quick",
      IF(OR(C252="190 Automobile",C252="200 computer hardware",C252="210 Computer software",C252="220 Quickbooks software",C252="230 Office equipment",C252="240 Office furniture"),
         E252-(E252/(1+Dashboard!$F$4)),
         0
      ),
      IF(C252="750 Business promotion",
         E252-(E252/(1+4.793/100)),
         E252-(E252/(1+Dashboard!$F$4))
      )
   )
)</f>
        <v>0</v>
      </c>
      <c r="J252" s="26">
        <f>Bank4[[#This Row],[Money in/ (Money out)]]-Bank4[[#This Row],[GST/HST]]</f>
        <v>0</v>
      </c>
      <c r="L252" s="23">
        <f t="shared" si="9"/>
        <v>0</v>
      </c>
    </row>
    <row r="253" spans="4:12" x14ac:dyDescent="0.2">
      <c r="D253" s="397">
        <f>_xlfn.XLOOKUP(C:C,Table1[for Import to Bank Register dropdown],Table1[for Pivot],0,0,1)</f>
        <v>0</v>
      </c>
      <c r="E253" s="403"/>
      <c r="F253" s="146">
        <f t="shared" si="10"/>
        <v>44444444</v>
      </c>
      <c r="G253" s="375">
        <f t="shared" si="11"/>
        <v>0</v>
      </c>
      <c r="I253" s="376">
        <f>IF(OR(C253="150 Directors advances", C253="120 accounts receivable", C253="720.2 Automobile - Insurance", C253="720.3 Automobile - License", C253="870.4 Rent - Insurance", C253="870.6 Rent - Property Tax", C253="870.7 Rent - Homeoffice", C253="870.9 Rent - Water"),
   0,
   IF(Dashboard!$F$5="Quick",
      IF(OR(C253="190 Automobile",C253="200 computer hardware",C253="210 Computer software",C253="220 Quickbooks software",C253="230 Office equipment",C253="240 Office furniture"),
         E253-(E253/(1+Dashboard!$F$4)),
         0
      ),
      IF(C253="750 Business promotion",
         E253-(E253/(1+4.793/100)),
         E253-(E253/(1+Dashboard!$F$4))
      )
   )
)</f>
        <v>0</v>
      </c>
      <c r="J253" s="26">
        <f>Bank4[[#This Row],[Money in/ (Money out)]]-Bank4[[#This Row],[GST/HST]]</f>
        <v>0</v>
      </c>
      <c r="L253" s="23">
        <f t="shared" si="9"/>
        <v>0</v>
      </c>
    </row>
    <row r="254" spans="4:12" x14ac:dyDescent="0.2">
      <c r="D254" s="397">
        <f>_xlfn.XLOOKUP(C:C,Table1[for Import to Bank Register dropdown],Table1[for Pivot],0,0,1)</f>
        <v>0</v>
      </c>
      <c r="E254" s="403"/>
      <c r="F254" s="146">
        <f t="shared" si="10"/>
        <v>44444444</v>
      </c>
      <c r="G254" s="375">
        <f t="shared" si="11"/>
        <v>0</v>
      </c>
      <c r="I254" s="376">
        <f>IF(OR(C254="150 Directors advances", C254="120 accounts receivable", C254="720.2 Automobile - Insurance", C254="720.3 Automobile - License", C254="870.4 Rent - Insurance", C254="870.6 Rent - Property Tax", C254="870.7 Rent - Homeoffice", C254="870.9 Rent - Water"),
   0,
   IF(Dashboard!$F$5="Quick",
      IF(OR(C254="190 Automobile",C254="200 computer hardware",C254="210 Computer software",C254="220 Quickbooks software",C254="230 Office equipment",C254="240 Office furniture"),
         E254-(E254/(1+Dashboard!$F$4)),
         0
      ),
      IF(C254="750 Business promotion",
         E254-(E254/(1+4.793/100)),
         E254-(E254/(1+Dashboard!$F$4))
      )
   )
)</f>
        <v>0</v>
      </c>
      <c r="J254" s="26">
        <f>Bank4[[#This Row],[Money in/ (Money out)]]-Bank4[[#This Row],[GST/HST]]</f>
        <v>0</v>
      </c>
      <c r="L254" s="23">
        <f t="shared" si="9"/>
        <v>0</v>
      </c>
    </row>
    <row r="255" spans="4:12" x14ac:dyDescent="0.2">
      <c r="D255" s="397">
        <f>_xlfn.XLOOKUP(C:C,Table1[for Import to Bank Register dropdown],Table1[for Pivot],0,0,1)</f>
        <v>0</v>
      </c>
      <c r="E255" s="403"/>
      <c r="F255" s="146">
        <f t="shared" si="10"/>
        <v>44444444</v>
      </c>
      <c r="G255" s="375">
        <f t="shared" si="11"/>
        <v>0</v>
      </c>
      <c r="I255" s="376">
        <f>IF(OR(C255="150 Directors advances", C255="120 accounts receivable", C255="720.2 Automobile - Insurance", C255="720.3 Automobile - License", C255="870.4 Rent - Insurance", C255="870.6 Rent - Property Tax", C255="870.7 Rent - Homeoffice", C255="870.9 Rent - Water"),
   0,
   IF(Dashboard!$F$5="Quick",
      IF(OR(C255="190 Automobile",C255="200 computer hardware",C255="210 Computer software",C255="220 Quickbooks software",C255="230 Office equipment",C255="240 Office furniture"),
         E255-(E255/(1+Dashboard!$F$4)),
         0
      ),
      IF(C255="750 Business promotion",
         E255-(E255/(1+4.793/100)),
         E255-(E255/(1+Dashboard!$F$4))
      )
   )
)</f>
        <v>0</v>
      </c>
      <c r="J255" s="26">
        <f>Bank4[[#This Row],[Money in/ (Money out)]]-Bank4[[#This Row],[GST/HST]]</f>
        <v>0</v>
      </c>
      <c r="L255" s="23">
        <f t="shared" si="9"/>
        <v>0</v>
      </c>
    </row>
    <row r="256" spans="4:12" x14ac:dyDescent="0.2">
      <c r="D256" s="397">
        <f>_xlfn.XLOOKUP(C:C,Table1[for Import to Bank Register dropdown],Table1[for Pivot],0,0,1)</f>
        <v>0</v>
      </c>
      <c r="E256" s="403"/>
      <c r="F256" s="146">
        <f t="shared" si="10"/>
        <v>44444444</v>
      </c>
      <c r="G256" s="375">
        <f t="shared" si="11"/>
        <v>0</v>
      </c>
      <c r="I256" s="376">
        <f>IF(OR(C256="150 Directors advances", C256="120 accounts receivable", C256="720.2 Automobile - Insurance", C256="720.3 Automobile - License", C256="870.4 Rent - Insurance", C256="870.6 Rent - Property Tax", C256="870.7 Rent - Homeoffice", C256="870.9 Rent - Water"),
   0,
   IF(Dashboard!$F$5="Quick",
      IF(OR(C256="190 Automobile",C256="200 computer hardware",C256="210 Computer software",C256="220 Quickbooks software",C256="230 Office equipment",C256="240 Office furniture"),
         E256-(E256/(1+Dashboard!$F$4)),
         0
      ),
      IF(C256="750 Business promotion",
         E256-(E256/(1+4.793/100)),
         E256-(E256/(1+Dashboard!$F$4))
      )
   )
)</f>
        <v>0</v>
      </c>
      <c r="J256" s="26">
        <f>Bank4[[#This Row],[Money in/ (Money out)]]-Bank4[[#This Row],[GST/HST]]</f>
        <v>0</v>
      </c>
      <c r="L256" s="23">
        <f t="shared" si="9"/>
        <v>0</v>
      </c>
    </row>
    <row r="257" spans="4:12" x14ac:dyDescent="0.2">
      <c r="D257" s="397">
        <f>_xlfn.XLOOKUP(C:C,Table1[for Import to Bank Register dropdown],Table1[for Pivot],0,0,1)</f>
        <v>0</v>
      </c>
      <c r="E257" s="403"/>
      <c r="F257" s="146">
        <f t="shared" si="10"/>
        <v>44444444</v>
      </c>
      <c r="G257" s="375">
        <f t="shared" si="11"/>
        <v>0</v>
      </c>
      <c r="I257" s="376">
        <f>IF(OR(C257="150 Directors advances", C257="120 accounts receivable", C257="720.2 Automobile - Insurance", C257="720.3 Automobile - License", C257="870.4 Rent - Insurance", C257="870.6 Rent - Property Tax", C257="870.7 Rent - Homeoffice", C257="870.9 Rent - Water"),
   0,
   IF(Dashboard!$F$5="Quick",
      IF(OR(C257="190 Automobile",C257="200 computer hardware",C257="210 Computer software",C257="220 Quickbooks software",C257="230 Office equipment",C257="240 Office furniture"),
         E257-(E257/(1+Dashboard!$F$4)),
         0
      ),
      IF(C257="750 Business promotion",
         E257-(E257/(1+4.793/100)),
         E257-(E257/(1+Dashboard!$F$4))
      )
   )
)</f>
        <v>0</v>
      </c>
      <c r="J257" s="26">
        <f>Bank4[[#This Row],[Money in/ (Money out)]]-Bank4[[#This Row],[GST/HST]]</f>
        <v>0</v>
      </c>
      <c r="L257" s="23">
        <f t="shared" si="9"/>
        <v>0</v>
      </c>
    </row>
    <row r="258" spans="4:12" x14ac:dyDescent="0.2">
      <c r="D258" s="397">
        <f>_xlfn.XLOOKUP(C:C,Table1[for Import to Bank Register dropdown],Table1[for Pivot],0,0,1)</f>
        <v>0</v>
      </c>
      <c r="E258" s="403"/>
      <c r="F258" s="146">
        <f t="shared" si="10"/>
        <v>44444444</v>
      </c>
      <c r="G258" s="375">
        <f t="shared" si="11"/>
        <v>0</v>
      </c>
      <c r="I258" s="376">
        <f>IF(OR(C258="150 Directors advances", C258="120 accounts receivable", C258="720.2 Automobile - Insurance", C258="720.3 Automobile - License", C258="870.4 Rent - Insurance", C258="870.6 Rent - Property Tax", C258="870.7 Rent - Homeoffice", C258="870.9 Rent - Water"),
   0,
   IF(Dashboard!$F$5="Quick",
      IF(OR(C258="190 Automobile",C258="200 computer hardware",C258="210 Computer software",C258="220 Quickbooks software",C258="230 Office equipment",C258="240 Office furniture"),
         E258-(E258/(1+Dashboard!$F$4)),
         0
      ),
      IF(C258="750 Business promotion",
         E258-(E258/(1+4.793/100)),
         E258-(E258/(1+Dashboard!$F$4))
      )
   )
)</f>
        <v>0</v>
      </c>
      <c r="J258" s="26">
        <f>Bank4[[#This Row],[Money in/ (Money out)]]-Bank4[[#This Row],[GST/HST]]</f>
        <v>0</v>
      </c>
      <c r="L258" s="23">
        <f t="shared" si="9"/>
        <v>0</v>
      </c>
    </row>
    <row r="259" spans="4:12" x14ac:dyDescent="0.2">
      <c r="D259" s="397">
        <f>_xlfn.XLOOKUP(C:C,Table1[for Import to Bank Register dropdown],Table1[for Pivot],0,0,1)</f>
        <v>0</v>
      </c>
      <c r="E259" s="403"/>
      <c r="F259" s="146">
        <f t="shared" si="10"/>
        <v>44444444</v>
      </c>
      <c r="G259" s="375">
        <f t="shared" si="11"/>
        <v>0</v>
      </c>
      <c r="I259" s="376">
        <f>IF(OR(C259="150 Directors advances", C259="120 accounts receivable", C259="720.2 Automobile - Insurance", C259="720.3 Automobile - License", C259="870.4 Rent - Insurance", C259="870.6 Rent - Property Tax", C259="870.7 Rent - Homeoffice", C259="870.9 Rent - Water"),
   0,
   IF(Dashboard!$F$5="Quick",
      IF(OR(C259="190 Automobile",C259="200 computer hardware",C259="210 Computer software",C259="220 Quickbooks software",C259="230 Office equipment",C259="240 Office furniture"),
         E259-(E259/(1+Dashboard!$F$4)),
         0
      ),
      IF(C259="750 Business promotion",
         E259-(E259/(1+4.793/100)),
         E259-(E259/(1+Dashboard!$F$4))
      )
   )
)</f>
        <v>0</v>
      </c>
      <c r="J259" s="26">
        <f>Bank4[[#This Row],[Money in/ (Money out)]]-Bank4[[#This Row],[GST/HST]]</f>
        <v>0</v>
      </c>
      <c r="L259" s="23">
        <f t="shared" si="9"/>
        <v>0</v>
      </c>
    </row>
    <row r="260" spans="4:12" x14ac:dyDescent="0.2">
      <c r="D260" s="397">
        <f>_xlfn.XLOOKUP(C:C,Table1[for Import to Bank Register dropdown],Table1[for Pivot],0,0,1)</f>
        <v>0</v>
      </c>
      <c r="E260" s="403"/>
      <c r="F260" s="146">
        <f t="shared" si="10"/>
        <v>44444444</v>
      </c>
      <c r="G260" s="375">
        <f t="shared" si="11"/>
        <v>0</v>
      </c>
      <c r="I260" s="376">
        <f>IF(OR(C260="150 Directors advances", C260="120 accounts receivable", C260="720.2 Automobile - Insurance", C260="720.3 Automobile - License", C260="870.4 Rent - Insurance", C260="870.6 Rent - Property Tax", C260="870.7 Rent - Homeoffice", C260="870.9 Rent - Water"),
   0,
   IF(Dashboard!$F$5="Quick",
      IF(OR(C260="190 Automobile",C260="200 computer hardware",C260="210 Computer software",C260="220 Quickbooks software",C260="230 Office equipment",C260="240 Office furniture"),
         E260-(E260/(1+Dashboard!$F$4)),
         0
      ),
      IF(C260="750 Business promotion",
         E260-(E260/(1+4.793/100)),
         E260-(E260/(1+Dashboard!$F$4))
      )
   )
)</f>
        <v>0</v>
      </c>
      <c r="J260" s="26">
        <f>Bank4[[#This Row],[Money in/ (Money out)]]-Bank4[[#This Row],[GST/HST]]</f>
        <v>0</v>
      </c>
      <c r="L260" s="23">
        <f t="shared" si="9"/>
        <v>0</v>
      </c>
    </row>
    <row r="261" spans="4:12" x14ac:dyDescent="0.2">
      <c r="D261" s="397">
        <f>_xlfn.XLOOKUP(C:C,Table1[for Import to Bank Register dropdown],Table1[for Pivot],0,0,1)</f>
        <v>0</v>
      </c>
      <c r="E261" s="403"/>
      <c r="F261" s="146">
        <f t="shared" si="10"/>
        <v>44444444</v>
      </c>
      <c r="G261" s="375">
        <f t="shared" si="11"/>
        <v>0</v>
      </c>
      <c r="I261" s="376">
        <f>IF(OR(C261="150 Directors advances", C261="120 accounts receivable", C261="720.2 Automobile - Insurance", C261="720.3 Automobile - License", C261="870.4 Rent - Insurance", C261="870.6 Rent - Property Tax", C261="870.7 Rent - Homeoffice", C261="870.9 Rent - Water"),
   0,
   IF(Dashboard!$F$5="Quick",
      IF(OR(C261="190 Automobile",C261="200 computer hardware",C261="210 Computer software",C261="220 Quickbooks software",C261="230 Office equipment",C261="240 Office furniture"),
         E261-(E261/(1+Dashboard!$F$4)),
         0
      ),
      IF(C261="750 Business promotion",
         E261-(E261/(1+4.793/100)),
         E261-(E261/(1+Dashboard!$F$4))
      )
   )
)</f>
        <v>0</v>
      </c>
      <c r="J261" s="26">
        <f>Bank4[[#This Row],[Money in/ (Money out)]]-Bank4[[#This Row],[GST/HST]]</f>
        <v>0</v>
      </c>
      <c r="L261" s="23">
        <f t="shared" si="9"/>
        <v>0</v>
      </c>
    </row>
    <row r="262" spans="4:12" x14ac:dyDescent="0.2">
      <c r="D262" s="397">
        <f>_xlfn.XLOOKUP(C:C,Table1[for Import to Bank Register dropdown],Table1[for Pivot],0,0,1)</f>
        <v>0</v>
      </c>
      <c r="E262" s="403"/>
      <c r="F262" s="146">
        <f t="shared" si="10"/>
        <v>44444444</v>
      </c>
      <c r="G262" s="375">
        <f t="shared" si="11"/>
        <v>0</v>
      </c>
      <c r="I262" s="376">
        <f>IF(OR(C262="150 Directors advances", C262="120 accounts receivable", C262="720.2 Automobile - Insurance", C262="720.3 Automobile - License", C262="870.4 Rent - Insurance", C262="870.6 Rent - Property Tax", C262="870.7 Rent - Homeoffice", C262="870.9 Rent - Water"),
   0,
   IF(Dashboard!$F$5="Quick",
      IF(OR(C262="190 Automobile",C262="200 computer hardware",C262="210 Computer software",C262="220 Quickbooks software",C262="230 Office equipment",C262="240 Office furniture"),
         E262-(E262/(1+Dashboard!$F$4)),
         0
      ),
      IF(C262="750 Business promotion",
         E262-(E262/(1+4.793/100)),
         E262-(E262/(1+Dashboard!$F$4))
      )
   )
)</f>
        <v>0</v>
      </c>
      <c r="J262" s="26">
        <f>Bank4[[#This Row],[Money in/ (Money out)]]-Bank4[[#This Row],[GST/HST]]</f>
        <v>0</v>
      </c>
      <c r="L262" s="23">
        <f t="shared" si="9"/>
        <v>0</v>
      </c>
    </row>
    <row r="263" spans="4:12" x14ac:dyDescent="0.2">
      <c r="D263" s="397">
        <f>_xlfn.XLOOKUP(C:C,Table1[for Import to Bank Register dropdown],Table1[for Pivot],0,0,1)</f>
        <v>0</v>
      </c>
      <c r="E263" s="403"/>
      <c r="F263" s="146">
        <f t="shared" si="10"/>
        <v>44444444</v>
      </c>
      <c r="G263" s="375">
        <f t="shared" si="11"/>
        <v>0</v>
      </c>
      <c r="I263" s="376">
        <f>IF(OR(C263="150 Directors advances", C263="120 accounts receivable", C263="720.2 Automobile - Insurance", C263="720.3 Automobile - License", C263="870.4 Rent - Insurance", C263="870.6 Rent - Property Tax", C263="870.7 Rent - Homeoffice", C263="870.9 Rent - Water"),
   0,
   IF(Dashboard!$F$5="Quick",
      IF(OR(C263="190 Automobile",C263="200 computer hardware",C263="210 Computer software",C263="220 Quickbooks software",C263="230 Office equipment",C263="240 Office furniture"),
         E263-(E263/(1+Dashboard!$F$4)),
         0
      ),
      IF(C263="750 Business promotion",
         E263-(E263/(1+4.793/100)),
         E263-(E263/(1+Dashboard!$F$4))
      )
   )
)</f>
        <v>0</v>
      </c>
      <c r="J263" s="26">
        <f>Bank4[[#This Row],[Money in/ (Money out)]]-Bank4[[#This Row],[GST/HST]]</f>
        <v>0</v>
      </c>
      <c r="L263" s="23">
        <f t="shared" ref="L263:L326" si="12">$L$3</f>
        <v>0</v>
      </c>
    </row>
    <row r="264" spans="4:12" x14ac:dyDescent="0.2">
      <c r="D264" s="397">
        <f>_xlfn.XLOOKUP(C:C,Table1[for Import to Bank Register dropdown],Table1[for Pivot],0,0,1)</f>
        <v>0</v>
      </c>
      <c r="E264" s="403"/>
      <c r="F264" s="146">
        <f t="shared" ref="F264:F327" si="13">$E$2</f>
        <v>44444444</v>
      </c>
      <c r="G264" s="375">
        <f t="shared" ref="G264:G327" si="14">G263+E264</f>
        <v>0</v>
      </c>
      <c r="I264" s="376">
        <f>IF(OR(C264="150 Directors advances", C264="120 accounts receivable", C264="720.2 Automobile - Insurance", C264="720.3 Automobile - License", C264="870.4 Rent - Insurance", C264="870.6 Rent - Property Tax", C264="870.7 Rent - Homeoffice", C264="870.9 Rent - Water"),
   0,
   IF(Dashboard!$F$5="Quick",
      IF(OR(C264="190 Automobile",C264="200 computer hardware",C264="210 Computer software",C264="220 Quickbooks software",C264="230 Office equipment",C264="240 Office furniture"),
         E264-(E264/(1+Dashboard!$F$4)),
         0
      ),
      IF(C264="750 Business promotion",
         E264-(E264/(1+4.793/100)),
         E264-(E264/(1+Dashboard!$F$4))
      )
   )
)</f>
        <v>0</v>
      </c>
      <c r="J264" s="26">
        <f>Bank4[[#This Row],[Money in/ (Money out)]]-Bank4[[#This Row],[GST/HST]]</f>
        <v>0</v>
      </c>
      <c r="L264" s="23">
        <f t="shared" si="12"/>
        <v>0</v>
      </c>
    </row>
    <row r="265" spans="4:12" x14ac:dyDescent="0.2">
      <c r="D265" s="397">
        <f>_xlfn.XLOOKUP(C:C,Table1[for Import to Bank Register dropdown],Table1[for Pivot],0,0,1)</f>
        <v>0</v>
      </c>
      <c r="E265" s="403"/>
      <c r="F265" s="146">
        <f t="shared" si="13"/>
        <v>44444444</v>
      </c>
      <c r="G265" s="375">
        <f t="shared" si="14"/>
        <v>0</v>
      </c>
      <c r="I265" s="376">
        <f>IF(OR(C265="150 Directors advances", C265="120 accounts receivable", C265="720.2 Automobile - Insurance", C265="720.3 Automobile - License", C265="870.4 Rent - Insurance", C265="870.6 Rent - Property Tax", C265="870.7 Rent - Homeoffice", C265="870.9 Rent - Water"),
   0,
   IF(Dashboard!$F$5="Quick",
      IF(OR(C265="190 Automobile",C265="200 computer hardware",C265="210 Computer software",C265="220 Quickbooks software",C265="230 Office equipment",C265="240 Office furniture"),
         E265-(E265/(1+Dashboard!$F$4)),
         0
      ),
      IF(C265="750 Business promotion",
         E265-(E265/(1+4.793/100)),
         E265-(E265/(1+Dashboard!$F$4))
      )
   )
)</f>
        <v>0</v>
      </c>
      <c r="J265" s="26">
        <f>Bank4[[#This Row],[Money in/ (Money out)]]-Bank4[[#This Row],[GST/HST]]</f>
        <v>0</v>
      </c>
      <c r="L265" s="23">
        <f t="shared" si="12"/>
        <v>0</v>
      </c>
    </row>
    <row r="266" spans="4:12" x14ac:dyDescent="0.2">
      <c r="D266" s="397">
        <f>_xlfn.XLOOKUP(C:C,Table1[for Import to Bank Register dropdown],Table1[for Pivot],0,0,1)</f>
        <v>0</v>
      </c>
      <c r="E266" s="403"/>
      <c r="F266" s="146">
        <f t="shared" si="13"/>
        <v>44444444</v>
      </c>
      <c r="G266" s="375">
        <f t="shared" si="14"/>
        <v>0</v>
      </c>
      <c r="I266" s="376">
        <f>IF(OR(C266="150 Directors advances", C266="120 accounts receivable", C266="720.2 Automobile - Insurance", C266="720.3 Automobile - License", C266="870.4 Rent - Insurance", C266="870.6 Rent - Property Tax", C266="870.7 Rent - Homeoffice", C266="870.9 Rent - Water"),
   0,
   IF(Dashboard!$F$5="Quick",
      IF(OR(C266="190 Automobile",C266="200 computer hardware",C266="210 Computer software",C266="220 Quickbooks software",C266="230 Office equipment",C266="240 Office furniture"),
         E266-(E266/(1+Dashboard!$F$4)),
         0
      ),
      IF(C266="750 Business promotion",
         E266-(E266/(1+4.793/100)),
         E266-(E266/(1+Dashboard!$F$4))
      )
   )
)</f>
        <v>0</v>
      </c>
      <c r="J266" s="26">
        <f>Bank4[[#This Row],[Money in/ (Money out)]]-Bank4[[#This Row],[GST/HST]]</f>
        <v>0</v>
      </c>
      <c r="L266" s="23">
        <f t="shared" si="12"/>
        <v>0</v>
      </c>
    </row>
    <row r="267" spans="4:12" x14ac:dyDescent="0.2">
      <c r="D267" s="397">
        <f>_xlfn.XLOOKUP(C:C,Table1[for Import to Bank Register dropdown],Table1[for Pivot],0,0,1)</f>
        <v>0</v>
      </c>
      <c r="E267" s="403"/>
      <c r="F267" s="146">
        <f t="shared" si="13"/>
        <v>44444444</v>
      </c>
      <c r="G267" s="375">
        <f t="shared" si="14"/>
        <v>0</v>
      </c>
      <c r="I267" s="376">
        <f>IF(OR(C267="150 Directors advances", C267="120 accounts receivable", C267="720.2 Automobile - Insurance", C267="720.3 Automobile - License", C267="870.4 Rent - Insurance", C267="870.6 Rent - Property Tax", C267="870.7 Rent - Homeoffice", C267="870.9 Rent - Water"),
   0,
   IF(Dashboard!$F$5="Quick",
      IF(OR(C267="190 Automobile",C267="200 computer hardware",C267="210 Computer software",C267="220 Quickbooks software",C267="230 Office equipment",C267="240 Office furniture"),
         E267-(E267/(1+Dashboard!$F$4)),
         0
      ),
      IF(C267="750 Business promotion",
         E267-(E267/(1+4.793/100)),
         E267-(E267/(1+Dashboard!$F$4))
      )
   )
)</f>
        <v>0</v>
      </c>
      <c r="J267" s="26">
        <f>Bank4[[#This Row],[Money in/ (Money out)]]-Bank4[[#This Row],[GST/HST]]</f>
        <v>0</v>
      </c>
      <c r="L267" s="23">
        <f t="shared" si="12"/>
        <v>0</v>
      </c>
    </row>
    <row r="268" spans="4:12" x14ac:dyDescent="0.2">
      <c r="D268" s="397">
        <f>_xlfn.XLOOKUP(C:C,Table1[for Import to Bank Register dropdown],Table1[for Pivot],0,0,1)</f>
        <v>0</v>
      </c>
      <c r="E268" s="403"/>
      <c r="F268" s="146">
        <f t="shared" si="13"/>
        <v>44444444</v>
      </c>
      <c r="G268" s="375">
        <f t="shared" si="14"/>
        <v>0</v>
      </c>
      <c r="I268" s="376">
        <f>IF(OR(C268="150 Directors advances", C268="120 accounts receivable", C268="720.2 Automobile - Insurance", C268="720.3 Automobile - License", C268="870.4 Rent - Insurance", C268="870.6 Rent - Property Tax", C268="870.7 Rent - Homeoffice", C268="870.9 Rent - Water"),
   0,
   IF(Dashboard!$F$5="Quick",
      IF(OR(C268="190 Automobile",C268="200 computer hardware",C268="210 Computer software",C268="220 Quickbooks software",C268="230 Office equipment",C268="240 Office furniture"),
         E268-(E268/(1+Dashboard!$F$4)),
         0
      ),
      IF(C268="750 Business promotion",
         E268-(E268/(1+4.793/100)),
         E268-(E268/(1+Dashboard!$F$4))
      )
   )
)</f>
        <v>0</v>
      </c>
      <c r="J268" s="26">
        <f>Bank4[[#This Row],[Money in/ (Money out)]]-Bank4[[#This Row],[GST/HST]]</f>
        <v>0</v>
      </c>
      <c r="L268" s="23">
        <f t="shared" si="12"/>
        <v>0</v>
      </c>
    </row>
    <row r="269" spans="4:12" x14ac:dyDescent="0.2">
      <c r="D269" s="397">
        <f>_xlfn.XLOOKUP(C:C,Table1[for Import to Bank Register dropdown],Table1[for Pivot],0,0,1)</f>
        <v>0</v>
      </c>
      <c r="E269" s="403"/>
      <c r="F269" s="146">
        <f t="shared" si="13"/>
        <v>44444444</v>
      </c>
      <c r="G269" s="375">
        <f t="shared" si="14"/>
        <v>0</v>
      </c>
      <c r="I269" s="376">
        <f>IF(OR(C269="150 Directors advances", C269="120 accounts receivable", C269="720.2 Automobile - Insurance", C269="720.3 Automobile - License", C269="870.4 Rent - Insurance", C269="870.6 Rent - Property Tax", C269="870.7 Rent - Homeoffice", C269="870.9 Rent - Water"),
   0,
   IF(Dashboard!$F$5="Quick",
      IF(OR(C269="190 Automobile",C269="200 computer hardware",C269="210 Computer software",C269="220 Quickbooks software",C269="230 Office equipment",C269="240 Office furniture"),
         E269-(E269/(1+Dashboard!$F$4)),
         0
      ),
      IF(C269="750 Business promotion",
         E269-(E269/(1+4.793/100)),
         E269-(E269/(1+Dashboard!$F$4))
      )
   )
)</f>
        <v>0</v>
      </c>
      <c r="J269" s="26">
        <f>Bank4[[#This Row],[Money in/ (Money out)]]-Bank4[[#This Row],[GST/HST]]</f>
        <v>0</v>
      </c>
      <c r="L269" s="23">
        <f t="shared" si="12"/>
        <v>0</v>
      </c>
    </row>
    <row r="270" spans="4:12" x14ac:dyDescent="0.2">
      <c r="D270" s="397">
        <f>_xlfn.XLOOKUP(C:C,Table1[for Import to Bank Register dropdown],Table1[for Pivot],0,0,1)</f>
        <v>0</v>
      </c>
      <c r="E270" s="403"/>
      <c r="F270" s="146">
        <f t="shared" si="13"/>
        <v>44444444</v>
      </c>
      <c r="G270" s="375">
        <f t="shared" si="14"/>
        <v>0</v>
      </c>
      <c r="I270" s="376">
        <f>IF(OR(C270="150 Directors advances", C270="120 accounts receivable", C270="720.2 Automobile - Insurance", C270="720.3 Automobile - License", C270="870.4 Rent - Insurance", C270="870.6 Rent - Property Tax", C270="870.7 Rent - Homeoffice", C270="870.9 Rent - Water"),
   0,
   IF(Dashboard!$F$5="Quick",
      IF(OR(C270="190 Automobile",C270="200 computer hardware",C270="210 Computer software",C270="220 Quickbooks software",C270="230 Office equipment",C270="240 Office furniture"),
         E270-(E270/(1+Dashboard!$F$4)),
         0
      ),
      IF(C270="750 Business promotion",
         E270-(E270/(1+4.793/100)),
         E270-(E270/(1+Dashboard!$F$4))
      )
   )
)</f>
        <v>0</v>
      </c>
      <c r="J270" s="26">
        <f>Bank4[[#This Row],[Money in/ (Money out)]]-Bank4[[#This Row],[GST/HST]]</f>
        <v>0</v>
      </c>
      <c r="L270" s="23">
        <f t="shared" si="12"/>
        <v>0</v>
      </c>
    </row>
    <row r="271" spans="4:12" x14ac:dyDescent="0.2">
      <c r="D271" s="397">
        <f>_xlfn.XLOOKUP(C:C,Table1[for Import to Bank Register dropdown],Table1[for Pivot],0,0,1)</f>
        <v>0</v>
      </c>
      <c r="E271" s="403"/>
      <c r="F271" s="146">
        <f t="shared" si="13"/>
        <v>44444444</v>
      </c>
      <c r="G271" s="375">
        <f t="shared" si="14"/>
        <v>0</v>
      </c>
      <c r="I271" s="376">
        <f>IF(OR(C271="150 Directors advances", C271="120 accounts receivable", C271="720.2 Automobile - Insurance", C271="720.3 Automobile - License", C271="870.4 Rent - Insurance", C271="870.6 Rent - Property Tax", C271="870.7 Rent - Homeoffice", C271="870.9 Rent - Water"),
   0,
   IF(Dashboard!$F$5="Quick",
      IF(OR(C271="190 Automobile",C271="200 computer hardware",C271="210 Computer software",C271="220 Quickbooks software",C271="230 Office equipment",C271="240 Office furniture"),
         E271-(E271/(1+Dashboard!$F$4)),
         0
      ),
      IF(C271="750 Business promotion",
         E271-(E271/(1+4.793/100)),
         E271-(E271/(1+Dashboard!$F$4))
      )
   )
)</f>
        <v>0</v>
      </c>
      <c r="J271" s="26">
        <f>Bank4[[#This Row],[Money in/ (Money out)]]-Bank4[[#This Row],[GST/HST]]</f>
        <v>0</v>
      </c>
      <c r="L271" s="23">
        <f t="shared" si="12"/>
        <v>0</v>
      </c>
    </row>
    <row r="272" spans="4:12" x14ac:dyDescent="0.2">
      <c r="D272" s="397">
        <f>_xlfn.XLOOKUP(C:C,Table1[for Import to Bank Register dropdown],Table1[for Pivot],0,0,1)</f>
        <v>0</v>
      </c>
      <c r="E272" s="403"/>
      <c r="F272" s="146">
        <f t="shared" si="13"/>
        <v>44444444</v>
      </c>
      <c r="G272" s="375">
        <f t="shared" si="14"/>
        <v>0</v>
      </c>
      <c r="I272" s="376">
        <f>IF(OR(C272="150 Directors advances", C272="120 accounts receivable", C272="720.2 Automobile - Insurance", C272="720.3 Automobile - License", C272="870.4 Rent - Insurance", C272="870.6 Rent - Property Tax", C272="870.7 Rent - Homeoffice", C272="870.9 Rent - Water"),
   0,
   IF(Dashboard!$F$5="Quick",
      IF(OR(C272="190 Automobile",C272="200 computer hardware",C272="210 Computer software",C272="220 Quickbooks software",C272="230 Office equipment",C272="240 Office furniture"),
         E272-(E272/(1+Dashboard!$F$4)),
         0
      ),
      IF(C272="750 Business promotion",
         E272-(E272/(1+4.793/100)),
         E272-(E272/(1+Dashboard!$F$4))
      )
   )
)</f>
        <v>0</v>
      </c>
      <c r="J272" s="26">
        <f>Bank4[[#This Row],[Money in/ (Money out)]]-Bank4[[#This Row],[GST/HST]]</f>
        <v>0</v>
      </c>
      <c r="L272" s="23">
        <f t="shared" si="12"/>
        <v>0</v>
      </c>
    </row>
    <row r="273" spans="4:12" x14ac:dyDescent="0.2">
      <c r="D273" s="397">
        <f>_xlfn.XLOOKUP(C:C,Table1[for Import to Bank Register dropdown],Table1[for Pivot],0,0,1)</f>
        <v>0</v>
      </c>
      <c r="E273" s="403"/>
      <c r="F273" s="146">
        <f t="shared" si="13"/>
        <v>44444444</v>
      </c>
      <c r="G273" s="375">
        <f t="shared" si="14"/>
        <v>0</v>
      </c>
      <c r="I273" s="376">
        <f>IF(OR(C273="150 Directors advances", C273="120 accounts receivable", C273="720.2 Automobile - Insurance", C273="720.3 Automobile - License", C273="870.4 Rent - Insurance", C273="870.6 Rent - Property Tax", C273="870.7 Rent - Homeoffice", C273="870.9 Rent - Water"),
   0,
   IF(Dashboard!$F$5="Quick",
      IF(OR(C273="190 Automobile",C273="200 computer hardware",C273="210 Computer software",C273="220 Quickbooks software",C273="230 Office equipment",C273="240 Office furniture"),
         E273-(E273/(1+Dashboard!$F$4)),
         0
      ),
      IF(C273="750 Business promotion",
         E273-(E273/(1+4.793/100)),
         E273-(E273/(1+Dashboard!$F$4))
      )
   )
)</f>
        <v>0</v>
      </c>
      <c r="J273" s="26">
        <f>Bank4[[#This Row],[Money in/ (Money out)]]-Bank4[[#This Row],[GST/HST]]</f>
        <v>0</v>
      </c>
      <c r="L273" s="23">
        <f t="shared" si="12"/>
        <v>0</v>
      </c>
    </row>
    <row r="274" spans="4:12" x14ac:dyDescent="0.2">
      <c r="D274" s="397">
        <f>_xlfn.XLOOKUP(C:C,Table1[for Import to Bank Register dropdown],Table1[for Pivot],0,0,1)</f>
        <v>0</v>
      </c>
      <c r="E274" s="403"/>
      <c r="F274" s="146">
        <f t="shared" si="13"/>
        <v>44444444</v>
      </c>
      <c r="G274" s="375">
        <f t="shared" si="14"/>
        <v>0</v>
      </c>
      <c r="I274" s="376">
        <f>IF(OR(C274="150 Directors advances", C274="120 accounts receivable", C274="720.2 Automobile - Insurance", C274="720.3 Automobile - License", C274="870.4 Rent - Insurance", C274="870.6 Rent - Property Tax", C274="870.7 Rent - Homeoffice", C274="870.9 Rent - Water"),
   0,
   IF(Dashboard!$F$5="Quick",
      IF(OR(C274="190 Automobile",C274="200 computer hardware",C274="210 Computer software",C274="220 Quickbooks software",C274="230 Office equipment",C274="240 Office furniture"),
         E274-(E274/(1+Dashboard!$F$4)),
         0
      ),
      IF(C274="750 Business promotion",
         E274-(E274/(1+4.793/100)),
         E274-(E274/(1+Dashboard!$F$4))
      )
   )
)</f>
        <v>0</v>
      </c>
      <c r="J274" s="26">
        <f>Bank4[[#This Row],[Money in/ (Money out)]]-Bank4[[#This Row],[GST/HST]]</f>
        <v>0</v>
      </c>
      <c r="L274" s="23">
        <f t="shared" si="12"/>
        <v>0</v>
      </c>
    </row>
    <row r="275" spans="4:12" x14ac:dyDescent="0.2">
      <c r="D275" s="397">
        <f>_xlfn.XLOOKUP(C:C,Table1[for Import to Bank Register dropdown],Table1[for Pivot],0,0,1)</f>
        <v>0</v>
      </c>
      <c r="E275" s="403"/>
      <c r="F275" s="146">
        <f t="shared" si="13"/>
        <v>44444444</v>
      </c>
      <c r="G275" s="375">
        <f t="shared" si="14"/>
        <v>0</v>
      </c>
      <c r="I275" s="376">
        <f>IF(OR(C275="150 Directors advances", C275="120 accounts receivable", C275="720.2 Automobile - Insurance", C275="720.3 Automobile - License", C275="870.4 Rent - Insurance", C275="870.6 Rent - Property Tax", C275="870.7 Rent - Homeoffice", C275="870.9 Rent - Water"),
   0,
   IF(Dashboard!$F$5="Quick",
      IF(OR(C275="190 Automobile",C275="200 computer hardware",C275="210 Computer software",C275="220 Quickbooks software",C275="230 Office equipment",C275="240 Office furniture"),
         E275-(E275/(1+Dashboard!$F$4)),
         0
      ),
      IF(C275="750 Business promotion",
         E275-(E275/(1+4.793/100)),
         E275-(E275/(1+Dashboard!$F$4))
      )
   )
)</f>
        <v>0</v>
      </c>
      <c r="J275" s="26">
        <f>Bank4[[#This Row],[Money in/ (Money out)]]-Bank4[[#This Row],[GST/HST]]</f>
        <v>0</v>
      </c>
      <c r="L275" s="23">
        <f t="shared" si="12"/>
        <v>0</v>
      </c>
    </row>
    <row r="276" spans="4:12" x14ac:dyDescent="0.2">
      <c r="D276" s="397">
        <f>_xlfn.XLOOKUP(C:C,Table1[for Import to Bank Register dropdown],Table1[for Pivot],0,0,1)</f>
        <v>0</v>
      </c>
      <c r="E276" s="403"/>
      <c r="F276" s="146">
        <f t="shared" si="13"/>
        <v>44444444</v>
      </c>
      <c r="G276" s="375">
        <f t="shared" si="14"/>
        <v>0</v>
      </c>
      <c r="I276" s="376">
        <f>IF(OR(C276="150 Directors advances", C276="120 accounts receivable", C276="720.2 Automobile - Insurance", C276="720.3 Automobile - License", C276="870.4 Rent - Insurance", C276="870.6 Rent - Property Tax", C276="870.7 Rent - Homeoffice", C276="870.9 Rent - Water"),
   0,
   IF(Dashboard!$F$5="Quick",
      IF(OR(C276="190 Automobile",C276="200 computer hardware",C276="210 Computer software",C276="220 Quickbooks software",C276="230 Office equipment",C276="240 Office furniture"),
         E276-(E276/(1+Dashboard!$F$4)),
         0
      ),
      IF(C276="750 Business promotion",
         E276-(E276/(1+4.793/100)),
         E276-(E276/(1+Dashboard!$F$4))
      )
   )
)</f>
        <v>0</v>
      </c>
      <c r="J276" s="26">
        <f>Bank4[[#This Row],[Money in/ (Money out)]]-Bank4[[#This Row],[GST/HST]]</f>
        <v>0</v>
      </c>
      <c r="L276" s="23">
        <f t="shared" si="12"/>
        <v>0</v>
      </c>
    </row>
    <row r="277" spans="4:12" x14ac:dyDescent="0.2">
      <c r="D277" s="397">
        <f>_xlfn.XLOOKUP(C:C,Table1[for Import to Bank Register dropdown],Table1[for Pivot],0,0,1)</f>
        <v>0</v>
      </c>
      <c r="E277" s="403"/>
      <c r="F277" s="146">
        <f t="shared" si="13"/>
        <v>44444444</v>
      </c>
      <c r="G277" s="375">
        <f t="shared" si="14"/>
        <v>0</v>
      </c>
      <c r="I277" s="376">
        <f>IF(OR(C277="150 Directors advances", C277="120 accounts receivable", C277="720.2 Automobile - Insurance", C277="720.3 Automobile - License", C277="870.4 Rent - Insurance", C277="870.6 Rent - Property Tax", C277="870.7 Rent - Homeoffice", C277="870.9 Rent - Water"),
   0,
   IF(Dashboard!$F$5="Quick",
      IF(OR(C277="190 Automobile",C277="200 computer hardware",C277="210 Computer software",C277="220 Quickbooks software",C277="230 Office equipment",C277="240 Office furniture"),
         E277-(E277/(1+Dashboard!$F$4)),
         0
      ),
      IF(C277="750 Business promotion",
         E277-(E277/(1+4.793/100)),
         E277-(E277/(1+Dashboard!$F$4))
      )
   )
)</f>
        <v>0</v>
      </c>
      <c r="J277" s="26">
        <f>Bank4[[#This Row],[Money in/ (Money out)]]-Bank4[[#This Row],[GST/HST]]</f>
        <v>0</v>
      </c>
      <c r="L277" s="23">
        <f t="shared" si="12"/>
        <v>0</v>
      </c>
    </row>
    <row r="278" spans="4:12" x14ac:dyDescent="0.2">
      <c r="D278" s="397">
        <f>_xlfn.XLOOKUP(C:C,Table1[for Import to Bank Register dropdown],Table1[for Pivot],0,0,1)</f>
        <v>0</v>
      </c>
      <c r="E278" s="403"/>
      <c r="F278" s="146">
        <f t="shared" si="13"/>
        <v>44444444</v>
      </c>
      <c r="G278" s="375">
        <f t="shared" si="14"/>
        <v>0</v>
      </c>
      <c r="I278" s="376">
        <f>IF(OR(C278="150 Directors advances", C278="120 accounts receivable", C278="720.2 Automobile - Insurance", C278="720.3 Automobile - License", C278="870.4 Rent - Insurance", C278="870.6 Rent - Property Tax", C278="870.7 Rent - Homeoffice", C278="870.9 Rent - Water"),
   0,
   IF(Dashboard!$F$5="Quick",
      IF(OR(C278="190 Automobile",C278="200 computer hardware",C278="210 Computer software",C278="220 Quickbooks software",C278="230 Office equipment",C278="240 Office furniture"),
         E278-(E278/(1+Dashboard!$F$4)),
         0
      ),
      IF(C278="750 Business promotion",
         E278-(E278/(1+4.793/100)),
         E278-(E278/(1+Dashboard!$F$4))
      )
   )
)</f>
        <v>0</v>
      </c>
      <c r="J278" s="26">
        <f>Bank4[[#This Row],[Money in/ (Money out)]]-Bank4[[#This Row],[GST/HST]]</f>
        <v>0</v>
      </c>
      <c r="L278" s="23">
        <f t="shared" si="12"/>
        <v>0</v>
      </c>
    </row>
    <row r="279" spans="4:12" x14ac:dyDescent="0.2">
      <c r="D279" s="397">
        <f>_xlfn.XLOOKUP(C:C,Table1[for Import to Bank Register dropdown],Table1[for Pivot],0,0,1)</f>
        <v>0</v>
      </c>
      <c r="E279" s="403"/>
      <c r="F279" s="146">
        <f t="shared" si="13"/>
        <v>44444444</v>
      </c>
      <c r="G279" s="375">
        <f t="shared" si="14"/>
        <v>0</v>
      </c>
      <c r="I279" s="376">
        <f>IF(OR(C279="150 Directors advances", C279="120 accounts receivable", C279="720.2 Automobile - Insurance", C279="720.3 Automobile - License", C279="870.4 Rent - Insurance", C279="870.6 Rent - Property Tax", C279="870.7 Rent - Homeoffice", C279="870.9 Rent - Water"),
   0,
   IF(Dashboard!$F$5="Quick",
      IF(OR(C279="190 Automobile",C279="200 computer hardware",C279="210 Computer software",C279="220 Quickbooks software",C279="230 Office equipment",C279="240 Office furniture"),
         E279-(E279/(1+Dashboard!$F$4)),
         0
      ),
      IF(C279="750 Business promotion",
         E279-(E279/(1+4.793/100)),
         E279-(E279/(1+Dashboard!$F$4))
      )
   )
)</f>
        <v>0</v>
      </c>
      <c r="J279" s="26">
        <f>Bank4[[#This Row],[Money in/ (Money out)]]-Bank4[[#This Row],[GST/HST]]</f>
        <v>0</v>
      </c>
      <c r="L279" s="23">
        <f t="shared" si="12"/>
        <v>0</v>
      </c>
    </row>
    <row r="280" spans="4:12" x14ac:dyDescent="0.2">
      <c r="D280" s="397">
        <f>_xlfn.XLOOKUP(C:C,Table1[for Import to Bank Register dropdown],Table1[for Pivot],0,0,1)</f>
        <v>0</v>
      </c>
      <c r="E280" s="403"/>
      <c r="F280" s="146">
        <f t="shared" si="13"/>
        <v>44444444</v>
      </c>
      <c r="G280" s="375">
        <f t="shared" si="14"/>
        <v>0</v>
      </c>
      <c r="I280" s="376">
        <f>IF(OR(C280="150 Directors advances", C280="120 accounts receivable", C280="720.2 Automobile - Insurance", C280="720.3 Automobile - License", C280="870.4 Rent - Insurance", C280="870.6 Rent - Property Tax", C280="870.7 Rent - Homeoffice", C280="870.9 Rent - Water"),
   0,
   IF(Dashboard!$F$5="Quick",
      IF(OR(C280="190 Automobile",C280="200 computer hardware",C280="210 Computer software",C280="220 Quickbooks software",C280="230 Office equipment",C280="240 Office furniture"),
         E280-(E280/(1+Dashboard!$F$4)),
         0
      ),
      IF(C280="750 Business promotion",
         E280-(E280/(1+4.793/100)),
         E280-(E280/(1+Dashboard!$F$4))
      )
   )
)</f>
        <v>0</v>
      </c>
      <c r="J280" s="26">
        <f>Bank4[[#This Row],[Money in/ (Money out)]]-Bank4[[#This Row],[GST/HST]]</f>
        <v>0</v>
      </c>
      <c r="L280" s="23">
        <f t="shared" si="12"/>
        <v>0</v>
      </c>
    </row>
    <row r="281" spans="4:12" x14ac:dyDescent="0.2">
      <c r="D281" s="397">
        <f>_xlfn.XLOOKUP(C:C,Table1[for Import to Bank Register dropdown],Table1[for Pivot],0,0,1)</f>
        <v>0</v>
      </c>
      <c r="E281" s="403"/>
      <c r="F281" s="146">
        <f t="shared" si="13"/>
        <v>44444444</v>
      </c>
      <c r="G281" s="375">
        <f t="shared" si="14"/>
        <v>0</v>
      </c>
      <c r="I281" s="376">
        <f>IF(OR(C281="150 Directors advances", C281="120 accounts receivable", C281="720.2 Automobile - Insurance", C281="720.3 Automobile - License", C281="870.4 Rent - Insurance", C281="870.6 Rent - Property Tax", C281="870.7 Rent - Homeoffice", C281="870.9 Rent - Water"),
   0,
   IF(Dashboard!$F$5="Quick",
      IF(OR(C281="190 Automobile",C281="200 computer hardware",C281="210 Computer software",C281="220 Quickbooks software",C281="230 Office equipment",C281="240 Office furniture"),
         E281-(E281/(1+Dashboard!$F$4)),
         0
      ),
      IF(C281="750 Business promotion",
         E281-(E281/(1+4.793/100)),
         E281-(E281/(1+Dashboard!$F$4))
      )
   )
)</f>
        <v>0</v>
      </c>
      <c r="J281" s="26">
        <f>Bank4[[#This Row],[Money in/ (Money out)]]-Bank4[[#This Row],[GST/HST]]</f>
        <v>0</v>
      </c>
      <c r="L281" s="23">
        <f t="shared" si="12"/>
        <v>0</v>
      </c>
    </row>
    <row r="282" spans="4:12" x14ac:dyDescent="0.2">
      <c r="D282" s="397">
        <f>_xlfn.XLOOKUP(C:C,Table1[for Import to Bank Register dropdown],Table1[for Pivot],0,0,1)</f>
        <v>0</v>
      </c>
      <c r="E282" s="403"/>
      <c r="F282" s="146">
        <f t="shared" si="13"/>
        <v>44444444</v>
      </c>
      <c r="G282" s="375">
        <f t="shared" si="14"/>
        <v>0</v>
      </c>
      <c r="I282" s="376">
        <f>IF(OR(C282="150 Directors advances", C282="120 accounts receivable", C282="720.2 Automobile - Insurance", C282="720.3 Automobile - License", C282="870.4 Rent - Insurance", C282="870.6 Rent - Property Tax", C282="870.7 Rent - Homeoffice", C282="870.9 Rent - Water"),
   0,
   IF(Dashboard!$F$5="Quick",
      IF(OR(C282="190 Automobile",C282="200 computer hardware",C282="210 Computer software",C282="220 Quickbooks software",C282="230 Office equipment",C282="240 Office furniture"),
         E282-(E282/(1+Dashboard!$F$4)),
         0
      ),
      IF(C282="750 Business promotion",
         E282-(E282/(1+4.793/100)),
         E282-(E282/(1+Dashboard!$F$4))
      )
   )
)</f>
        <v>0</v>
      </c>
      <c r="J282" s="26">
        <f>Bank4[[#This Row],[Money in/ (Money out)]]-Bank4[[#This Row],[GST/HST]]</f>
        <v>0</v>
      </c>
      <c r="L282" s="23">
        <f t="shared" si="12"/>
        <v>0</v>
      </c>
    </row>
    <row r="283" spans="4:12" x14ac:dyDescent="0.2">
      <c r="D283" s="397">
        <f>_xlfn.XLOOKUP(C:C,Table1[for Import to Bank Register dropdown],Table1[for Pivot],0,0,1)</f>
        <v>0</v>
      </c>
      <c r="E283" s="403"/>
      <c r="F283" s="146">
        <f t="shared" si="13"/>
        <v>44444444</v>
      </c>
      <c r="G283" s="375">
        <f t="shared" si="14"/>
        <v>0</v>
      </c>
      <c r="I283" s="376">
        <f>IF(OR(C283="150 Directors advances", C283="120 accounts receivable", C283="720.2 Automobile - Insurance", C283="720.3 Automobile - License", C283="870.4 Rent - Insurance", C283="870.6 Rent - Property Tax", C283="870.7 Rent - Homeoffice", C283="870.9 Rent - Water"),
   0,
   IF(Dashboard!$F$5="Quick",
      IF(OR(C283="190 Automobile",C283="200 computer hardware",C283="210 Computer software",C283="220 Quickbooks software",C283="230 Office equipment",C283="240 Office furniture"),
         E283-(E283/(1+Dashboard!$F$4)),
         0
      ),
      IF(C283="750 Business promotion",
         E283-(E283/(1+4.793/100)),
         E283-(E283/(1+Dashboard!$F$4))
      )
   )
)</f>
        <v>0</v>
      </c>
      <c r="J283" s="26">
        <f>Bank4[[#This Row],[Money in/ (Money out)]]-Bank4[[#This Row],[GST/HST]]</f>
        <v>0</v>
      </c>
      <c r="L283" s="23">
        <f t="shared" si="12"/>
        <v>0</v>
      </c>
    </row>
    <row r="284" spans="4:12" x14ac:dyDescent="0.2">
      <c r="D284" s="397">
        <f>_xlfn.XLOOKUP(C:C,Table1[for Import to Bank Register dropdown],Table1[for Pivot],0,0,1)</f>
        <v>0</v>
      </c>
      <c r="E284" s="403"/>
      <c r="F284" s="146">
        <f t="shared" si="13"/>
        <v>44444444</v>
      </c>
      <c r="G284" s="375">
        <f t="shared" si="14"/>
        <v>0</v>
      </c>
      <c r="I284" s="376">
        <f>IF(OR(C284="150 Directors advances", C284="120 accounts receivable", C284="720.2 Automobile - Insurance", C284="720.3 Automobile - License", C284="870.4 Rent - Insurance", C284="870.6 Rent - Property Tax", C284="870.7 Rent - Homeoffice", C284="870.9 Rent - Water"),
   0,
   IF(Dashboard!$F$5="Quick",
      IF(OR(C284="190 Automobile",C284="200 computer hardware",C284="210 Computer software",C284="220 Quickbooks software",C284="230 Office equipment",C284="240 Office furniture"),
         E284-(E284/(1+Dashboard!$F$4)),
         0
      ),
      IF(C284="750 Business promotion",
         E284-(E284/(1+4.793/100)),
         E284-(E284/(1+Dashboard!$F$4))
      )
   )
)</f>
        <v>0</v>
      </c>
      <c r="J284" s="26">
        <f>Bank4[[#This Row],[Money in/ (Money out)]]-Bank4[[#This Row],[GST/HST]]</f>
        <v>0</v>
      </c>
      <c r="L284" s="23">
        <f t="shared" si="12"/>
        <v>0</v>
      </c>
    </row>
    <row r="285" spans="4:12" x14ac:dyDescent="0.2">
      <c r="D285" s="397">
        <f>_xlfn.XLOOKUP(C:C,Table1[for Import to Bank Register dropdown],Table1[for Pivot],0,0,1)</f>
        <v>0</v>
      </c>
      <c r="E285" s="403"/>
      <c r="F285" s="146">
        <f t="shared" si="13"/>
        <v>44444444</v>
      </c>
      <c r="G285" s="375">
        <f t="shared" si="14"/>
        <v>0</v>
      </c>
      <c r="I285" s="376">
        <f>IF(OR(C285="150 Directors advances", C285="120 accounts receivable", C285="720.2 Automobile - Insurance", C285="720.3 Automobile - License", C285="870.4 Rent - Insurance", C285="870.6 Rent - Property Tax", C285="870.7 Rent - Homeoffice", C285="870.9 Rent - Water"),
   0,
   IF(Dashboard!$F$5="Quick",
      IF(OR(C285="190 Automobile",C285="200 computer hardware",C285="210 Computer software",C285="220 Quickbooks software",C285="230 Office equipment",C285="240 Office furniture"),
         E285-(E285/(1+Dashboard!$F$4)),
         0
      ),
      IF(C285="750 Business promotion",
         E285-(E285/(1+4.793/100)),
         E285-(E285/(1+Dashboard!$F$4))
      )
   )
)</f>
        <v>0</v>
      </c>
      <c r="J285" s="26">
        <f>Bank4[[#This Row],[Money in/ (Money out)]]-Bank4[[#This Row],[GST/HST]]</f>
        <v>0</v>
      </c>
      <c r="L285" s="23">
        <f t="shared" si="12"/>
        <v>0</v>
      </c>
    </row>
    <row r="286" spans="4:12" x14ac:dyDescent="0.2">
      <c r="D286" s="397">
        <f>_xlfn.XLOOKUP(C:C,Table1[for Import to Bank Register dropdown],Table1[for Pivot],0,0,1)</f>
        <v>0</v>
      </c>
      <c r="E286" s="403"/>
      <c r="F286" s="146">
        <f t="shared" si="13"/>
        <v>44444444</v>
      </c>
      <c r="G286" s="375">
        <f t="shared" si="14"/>
        <v>0</v>
      </c>
      <c r="I286" s="376">
        <f>IF(OR(C286="150 Directors advances", C286="120 accounts receivable", C286="720.2 Automobile - Insurance", C286="720.3 Automobile - License", C286="870.4 Rent - Insurance", C286="870.6 Rent - Property Tax", C286="870.7 Rent - Homeoffice", C286="870.9 Rent - Water"),
   0,
   IF(Dashboard!$F$5="Quick",
      IF(OR(C286="190 Automobile",C286="200 computer hardware",C286="210 Computer software",C286="220 Quickbooks software",C286="230 Office equipment",C286="240 Office furniture"),
         E286-(E286/(1+Dashboard!$F$4)),
         0
      ),
      IF(C286="750 Business promotion",
         E286-(E286/(1+4.793/100)),
         E286-(E286/(1+Dashboard!$F$4))
      )
   )
)</f>
        <v>0</v>
      </c>
      <c r="J286" s="26">
        <f>Bank4[[#This Row],[Money in/ (Money out)]]-Bank4[[#This Row],[GST/HST]]</f>
        <v>0</v>
      </c>
      <c r="L286" s="23">
        <f t="shared" si="12"/>
        <v>0</v>
      </c>
    </row>
    <row r="287" spans="4:12" x14ac:dyDescent="0.2">
      <c r="D287" s="397">
        <f>_xlfn.XLOOKUP(C:C,Table1[for Import to Bank Register dropdown],Table1[for Pivot],0,0,1)</f>
        <v>0</v>
      </c>
      <c r="E287" s="403"/>
      <c r="F287" s="146">
        <f t="shared" si="13"/>
        <v>44444444</v>
      </c>
      <c r="G287" s="375">
        <f t="shared" si="14"/>
        <v>0</v>
      </c>
      <c r="I287" s="376">
        <f>IF(OR(C287="150 Directors advances", C287="120 accounts receivable", C287="720.2 Automobile - Insurance", C287="720.3 Automobile - License", C287="870.4 Rent - Insurance", C287="870.6 Rent - Property Tax", C287="870.7 Rent - Homeoffice", C287="870.9 Rent - Water"),
   0,
   IF(Dashboard!$F$5="Quick",
      IF(OR(C287="190 Automobile",C287="200 computer hardware",C287="210 Computer software",C287="220 Quickbooks software",C287="230 Office equipment",C287="240 Office furniture"),
         E287-(E287/(1+Dashboard!$F$4)),
         0
      ),
      IF(C287="750 Business promotion",
         E287-(E287/(1+4.793/100)),
         E287-(E287/(1+Dashboard!$F$4))
      )
   )
)</f>
        <v>0</v>
      </c>
      <c r="J287" s="26">
        <f>Bank4[[#This Row],[Money in/ (Money out)]]-Bank4[[#This Row],[GST/HST]]</f>
        <v>0</v>
      </c>
      <c r="L287" s="23">
        <f t="shared" si="12"/>
        <v>0</v>
      </c>
    </row>
    <row r="288" spans="4:12" x14ac:dyDescent="0.2">
      <c r="D288" s="397">
        <f>_xlfn.XLOOKUP(C:C,Table1[for Import to Bank Register dropdown],Table1[for Pivot],0,0,1)</f>
        <v>0</v>
      </c>
      <c r="E288" s="403"/>
      <c r="F288" s="146">
        <f t="shared" si="13"/>
        <v>44444444</v>
      </c>
      <c r="G288" s="375">
        <f t="shared" si="14"/>
        <v>0</v>
      </c>
      <c r="I288" s="376">
        <f>IF(OR(C288="150 Directors advances", C288="120 accounts receivable", C288="720.2 Automobile - Insurance", C288="720.3 Automobile - License", C288="870.4 Rent - Insurance", C288="870.6 Rent - Property Tax", C288="870.7 Rent - Homeoffice", C288="870.9 Rent - Water"),
   0,
   IF(Dashboard!$F$5="Quick",
      IF(OR(C288="190 Automobile",C288="200 computer hardware",C288="210 Computer software",C288="220 Quickbooks software",C288="230 Office equipment",C288="240 Office furniture"),
         E288-(E288/(1+Dashboard!$F$4)),
         0
      ),
      IF(C288="750 Business promotion",
         E288-(E288/(1+4.793/100)),
         E288-(E288/(1+Dashboard!$F$4))
      )
   )
)</f>
        <v>0</v>
      </c>
      <c r="J288" s="26">
        <f>Bank4[[#This Row],[Money in/ (Money out)]]-Bank4[[#This Row],[GST/HST]]</f>
        <v>0</v>
      </c>
      <c r="L288" s="23">
        <f t="shared" si="12"/>
        <v>0</v>
      </c>
    </row>
    <row r="289" spans="4:12" x14ac:dyDescent="0.2">
      <c r="D289" s="397">
        <f>_xlfn.XLOOKUP(C:C,Table1[for Import to Bank Register dropdown],Table1[for Pivot],0,0,1)</f>
        <v>0</v>
      </c>
      <c r="E289" s="403"/>
      <c r="F289" s="146">
        <f t="shared" si="13"/>
        <v>44444444</v>
      </c>
      <c r="G289" s="375">
        <f t="shared" si="14"/>
        <v>0</v>
      </c>
      <c r="I289" s="376">
        <f>IF(OR(C289="150 Directors advances", C289="120 accounts receivable", C289="720.2 Automobile - Insurance", C289="720.3 Automobile - License", C289="870.4 Rent - Insurance", C289="870.6 Rent - Property Tax", C289="870.7 Rent - Homeoffice", C289="870.9 Rent - Water"),
   0,
   IF(Dashboard!$F$5="Quick",
      IF(OR(C289="190 Automobile",C289="200 computer hardware",C289="210 Computer software",C289="220 Quickbooks software",C289="230 Office equipment",C289="240 Office furniture"),
         E289-(E289/(1+Dashboard!$F$4)),
         0
      ),
      IF(C289="750 Business promotion",
         E289-(E289/(1+4.793/100)),
         E289-(E289/(1+Dashboard!$F$4))
      )
   )
)</f>
        <v>0</v>
      </c>
      <c r="J289" s="26">
        <f>Bank4[[#This Row],[Money in/ (Money out)]]-Bank4[[#This Row],[GST/HST]]</f>
        <v>0</v>
      </c>
      <c r="L289" s="23">
        <f t="shared" si="12"/>
        <v>0</v>
      </c>
    </row>
    <row r="290" spans="4:12" x14ac:dyDescent="0.2">
      <c r="D290" s="397">
        <f>_xlfn.XLOOKUP(C:C,Table1[for Import to Bank Register dropdown],Table1[for Pivot],0,0,1)</f>
        <v>0</v>
      </c>
      <c r="E290" s="403"/>
      <c r="F290" s="146">
        <f t="shared" si="13"/>
        <v>44444444</v>
      </c>
      <c r="G290" s="375">
        <f t="shared" si="14"/>
        <v>0</v>
      </c>
      <c r="I290" s="376">
        <f>IF(OR(C290="150 Directors advances", C290="120 accounts receivable", C290="720.2 Automobile - Insurance", C290="720.3 Automobile - License", C290="870.4 Rent - Insurance", C290="870.6 Rent - Property Tax", C290="870.7 Rent - Homeoffice", C290="870.9 Rent - Water"),
   0,
   IF(Dashboard!$F$5="Quick",
      IF(OR(C290="190 Automobile",C290="200 computer hardware",C290="210 Computer software",C290="220 Quickbooks software",C290="230 Office equipment",C290="240 Office furniture"),
         E290-(E290/(1+Dashboard!$F$4)),
         0
      ),
      IF(C290="750 Business promotion",
         E290-(E290/(1+4.793/100)),
         E290-(E290/(1+Dashboard!$F$4))
      )
   )
)</f>
        <v>0</v>
      </c>
      <c r="J290" s="26">
        <f>Bank4[[#This Row],[Money in/ (Money out)]]-Bank4[[#This Row],[GST/HST]]</f>
        <v>0</v>
      </c>
      <c r="L290" s="23">
        <f t="shared" si="12"/>
        <v>0</v>
      </c>
    </row>
    <row r="291" spans="4:12" x14ac:dyDescent="0.2">
      <c r="D291" s="397">
        <f>_xlfn.XLOOKUP(C:C,Table1[for Import to Bank Register dropdown],Table1[for Pivot],0,0,1)</f>
        <v>0</v>
      </c>
      <c r="E291" s="403"/>
      <c r="F291" s="146">
        <f t="shared" si="13"/>
        <v>44444444</v>
      </c>
      <c r="G291" s="375">
        <f t="shared" si="14"/>
        <v>0</v>
      </c>
      <c r="I291" s="376">
        <f>IF(OR(C291="150 Directors advances", C291="120 accounts receivable", C291="720.2 Automobile - Insurance", C291="720.3 Automobile - License", C291="870.4 Rent - Insurance", C291="870.6 Rent - Property Tax", C291="870.7 Rent - Homeoffice", C291="870.9 Rent - Water"),
   0,
   IF(Dashboard!$F$5="Quick",
      IF(OR(C291="190 Automobile",C291="200 computer hardware",C291="210 Computer software",C291="220 Quickbooks software",C291="230 Office equipment",C291="240 Office furniture"),
         E291-(E291/(1+Dashboard!$F$4)),
         0
      ),
      IF(C291="750 Business promotion",
         E291-(E291/(1+4.793/100)),
         E291-(E291/(1+Dashboard!$F$4))
      )
   )
)</f>
        <v>0</v>
      </c>
      <c r="J291" s="26">
        <f>Bank4[[#This Row],[Money in/ (Money out)]]-Bank4[[#This Row],[GST/HST]]</f>
        <v>0</v>
      </c>
      <c r="L291" s="23">
        <f t="shared" si="12"/>
        <v>0</v>
      </c>
    </row>
    <row r="292" spans="4:12" x14ac:dyDescent="0.2">
      <c r="D292" s="397">
        <f>_xlfn.XLOOKUP(C:C,Table1[for Import to Bank Register dropdown],Table1[for Pivot],0,0,1)</f>
        <v>0</v>
      </c>
      <c r="E292" s="403"/>
      <c r="F292" s="146">
        <f t="shared" si="13"/>
        <v>44444444</v>
      </c>
      <c r="G292" s="375">
        <f t="shared" si="14"/>
        <v>0</v>
      </c>
      <c r="I292" s="376">
        <f>IF(OR(C292="150 Directors advances", C292="120 accounts receivable", C292="720.2 Automobile - Insurance", C292="720.3 Automobile - License", C292="870.4 Rent - Insurance", C292="870.6 Rent - Property Tax", C292="870.7 Rent - Homeoffice", C292="870.9 Rent - Water"),
   0,
   IF(Dashboard!$F$5="Quick",
      IF(OR(C292="190 Automobile",C292="200 computer hardware",C292="210 Computer software",C292="220 Quickbooks software",C292="230 Office equipment",C292="240 Office furniture"),
         E292-(E292/(1+Dashboard!$F$4)),
         0
      ),
      IF(C292="750 Business promotion",
         E292-(E292/(1+4.793/100)),
         E292-(E292/(1+Dashboard!$F$4))
      )
   )
)</f>
        <v>0</v>
      </c>
      <c r="J292" s="26">
        <f>Bank4[[#This Row],[Money in/ (Money out)]]-Bank4[[#This Row],[GST/HST]]</f>
        <v>0</v>
      </c>
      <c r="L292" s="23">
        <f t="shared" si="12"/>
        <v>0</v>
      </c>
    </row>
    <row r="293" spans="4:12" x14ac:dyDescent="0.2">
      <c r="D293" s="397">
        <f>_xlfn.XLOOKUP(C:C,Table1[for Import to Bank Register dropdown],Table1[for Pivot],0,0,1)</f>
        <v>0</v>
      </c>
      <c r="E293" s="403"/>
      <c r="F293" s="146">
        <f t="shared" si="13"/>
        <v>44444444</v>
      </c>
      <c r="G293" s="375">
        <f t="shared" si="14"/>
        <v>0</v>
      </c>
      <c r="I293" s="376">
        <f>IF(OR(C293="150 Directors advances", C293="120 accounts receivable", C293="720.2 Automobile - Insurance", C293="720.3 Automobile - License", C293="870.4 Rent - Insurance", C293="870.6 Rent - Property Tax", C293="870.7 Rent - Homeoffice", C293="870.9 Rent - Water"),
   0,
   IF(Dashboard!$F$5="Quick",
      IF(OR(C293="190 Automobile",C293="200 computer hardware",C293="210 Computer software",C293="220 Quickbooks software",C293="230 Office equipment",C293="240 Office furniture"),
         E293-(E293/(1+Dashboard!$F$4)),
         0
      ),
      IF(C293="750 Business promotion",
         E293-(E293/(1+4.793/100)),
         E293-(E293/(1+Dashboard!$F$4))
      )
   )
)</f>
        <v>0</v>
      </c>
      <c r="J293" s="26">
        <f>Bank4[[#This Row],[Money in/ (Money out)]]-Bank4[[#This Row],[GST/HST]]</f>
        <v>0</v>
      </c>
      <c r="L293" s="23">
        <f t="shared" si="12"/>
        <v>0</v>
      </c>
    </row>
    <row r="294" spans="4:12" x14ac:dyDescent="0.2">
      <c r="D294" s="397">
        <f>_xlfn.XLOOKUP(C:C,Table1[for Import to Bank Register dropdown],Table1[for Pivot],0,0,1)</f>
        <v>0</v>
      </c>
      <c r="E294" s="403"/>
      <c r="F294" s="146">
        <f t="shared" si="13"/>
        <v>44444444</v>
      </c>
      <c r="G294" s="375">
        <f t="shared" si="14"/>
        <v>0</v>
      </c>
      <c r="I294" s="376">
        <f>IF(OR(C294="150 Directors advances", C294="120 accounts receivable", C294="720.2 Automobile - Insurance", C294="720.3 Automobile - License", C294="870.4 Rent - Insurance", C294="870.6 Rent - Property Tax", C294="870.7 Rent - Homeoffice", C294="870.9 Rent - Water"),
   0,
   IF(Dashboard!$F$5="Quick",
      IF(OR(C294="190 Automobile",C294="200 computer hardware",C294="210 Computer software",C294="220 Quickbooks software",C294="230 Office equipment",C294="240 Office furniture"),
         E294-(E294/(1+Dashboard!$F$4)),
         0
      ),
      IF(C294="750 Business promotion",
         E294-(E294/(1+4.793/100)),
         E294-(E294/(1+Dashboard!$F$4))
      )
   )
)</f>
        <v>0</v>
      </c>
      <c r="J294" s="26">
        <f>Bank4[[#This Row],[Money in/ (Money out)]]-Bank4[[#This Row],[GST/HST]]</f>
        <v>0</v>
      </c>
      <c r="L294" s="23">
        <f t="shared" si="12"/>
        <v>0</v>
      </c>
    </row>
    <row r="295" spans="4:12" x14ac:dyDescent="0.2">
      <c r="D295" s="397">
        <f>_xlfn.XLOOKUP(C:C,Table1[for Import to Bank Register dropdown],Table1[for Pivot],0,0,1)</f>
        <v>0</v>
      </c>
      <c r="E295" s="403"/>
      <c r="F295" s="146">
        <f t="shared" si="13"/>
        <v>44444444</v>
      </c>
      <c r="G295" s="375">
        <f t="shared" si="14"/>
        <v>0</v>
      </c>
      <c r="I295" s="376">
        <f>IF(OR(C295="150 Directors advances", C295="120 accounts receivable", C295="720.2 Automobile - Insurance", C295="720.3 Automobile - License", C295="870.4 Rent - Insurance", C295="870.6 Rent - Property Tax", C295="870.7 Rent - Homeoffice", C295="870.9 Rent - Water"),
   0,
   IF(Dashboard!$F$5="Quick",
      IF(OR(C295="190 Automobile",C295="200 computer hardware",C295="210 Computer software",C295="220 Quickbooks software",C295="230 Office equipment",C295="240 Office furniture"),
         E295-(E295/(1+Dashboard!$F$4)),
         0
      ),
      IF(C295="750 Business promotion",
         E295-(E295/(1+4.793/100)),
         E295-(E295/(1+Dashboard!$F$4))
      )
   )
)</f>
        <v>0</v>
      </c>
      <c r="J295" s="26">
        <f>Bank4[[#This Row],[Money in/ (Money out)]]-Bank4[[#This Row],[GST/HST]]</f>
        <v>0</v>
      </c>
      <c r="L295" s="23">
        <f t="shared" si="12"/>
        <v>0</v>
      </c>
    </row>
    <row r="296" spans="4:12" x14ac:dyDescent="0.2">
      <c r="D296" s="397">
        <f>_xlfn.XLOOKUP(C:C,Table1[for Import to Bank Register dropdown],Table1[for Pivot],0,0,1)</f>
        <v>0</v>
      </c>
      <c r="E296" s="403"/>
      <c r="F296" s="146">
        <f t="shared" si="13"/>
        <v>44444444</v>
      </c>
      <c r="G296" s="375">
        <f t="shared" si="14"/>
        <v>0</v>
      </c>
      <c r="I296" s="376">
        <f>IF(OR(C296="150 Directors advances", C296="120 accounts receivable", C296="720.2 Automobile - Insurance", C296="720.3 Automobile - License", C296="870.4 Rent - Insurance", C296="870.6 Rent - Property Tax", C296="870.7 Rent - Homeoffice", C296="870.9 Rent - Water"),
   0,
   IF(Dashboard!$F$5="Quick",
      IF(OR(C296="190 Automobile",C296="200 computer hardware",C296="210 Computer software",C296="220 Quickbooks software",C296="230 Office equipment",C296="240 Office furniture"),
         E296-(E296/(1+Dashboard!$F$4)),
         0
      ),
      IF(C296="750 Business promotion",
         E296-(E296/(1+4.793/100)),
         E296-(E296/(1+Dashboard!$F$4))
      )
   )
)</f>
        <v>0</v>
      </c>
      <c r="J296" s="26">
        <f>Bank4[[#This Row],[Money in/ (Money out)]]-Bank4[[#This Row],[GST/HST]]</f>
        <v>0</v>
      </c>
      <c r="L296" s="23">
        <f t="shared" si="12"/>
        <v>0</v>
      </c>
    </row>
    <row r="297" spans="4:12" x14ac:dyDescent="0.2">
      <c r="D297" s="397">
        <f>_xlfn.XLOOKUP(C:C,Table1[for Import to Bank Register dropdown],Table1[for Pivot],0,0,1)</f>
        <v>0</v>
      </c>
      <c r="E297" s="403"/>
      <c r="F297" s="146">
        <f t="shared" si="13"/>
        <v>44444444</v>
      </c>
      <c r="G297" s="375">
        <f t="shared" si="14"/>
        <v>0</v>
      </c>
      <c r="I297" s="376">
        <f>IF(OR(C297="150 Directors advances", C297="120 accounts receivable", C297="720.2 Automobile - Insurance", C297="720.3 Automobile - License", C297="870.4 Rent - Insurance", C297="870.6 Rent - Property Tax", C297="870.7 Rent - Homeoffice", C297="870.9 Rent - Water"),
   0,
   IF(Dashboard!$F$5="Quick",
      IF(OR(C297="190 Automobile",C297="200 computer hardware",C297="210 Computer software",C297="220 Quickbooks software",C297="230 Office equipment",C297="240 Office furniture"),
         E297-(E297/(1+Dashboard!$F$4)),
         0
      ),
      IF(C297="750 Business promotion",
         E297-(E297/(1+4.793/100)),
         E297-(E297/(1+Dashboard!$F$4))
      )
   )
)</f>
        <v>0</v>
      </c>
      <c r="J297" s="26">
        <f>Bank4[[#This Row],[Money in/ (Money out)]]-Bank4[[#This Row],[GST/HST]]</f>
        <v>0</v>
      </c>
      <c r="L297" s="23">
        <f t="shared" si="12"/>
        <v>0</v>
      </c>
    </row>
    <row r="298" spans="4:12" x14ac:dyDescent="0.2">
      <c r="D298" s="397">
        <f>_xlfn.XLOOKUP(C:C,Table1[for Import to Bank Register dropdown],Table1[for Pivot],0,0,1)</f>
        <v>0</v>
      </c>
      <c r="E298" s="403"/>
      <c r="F298" s="146">
        <f t="shared" si="13"/>
        <v>44444444</v>
      </c>
      <c r="G298" s="375">
        <f t="shared" si="14"/>
        <v>0</v>
      </c>
      <c r="I298" s="376">
        <f>IF(OR(C298="150 Directors advances", C298="120 accounts receivable", C298="720.2 Automobile - Insurance", C298="720.3 Automobile - License", C298="870.4 Rent - Insurance", C298="870.6 Rent - Property Tax", C298="870.7 Rent - Homeoffice", C298="870.9 Rent - Water"),
   0,
   IF(Dashboard!$F$5="Quick",
      IF(OR(C298="190 Automobile",C298="200 computer hardware",C298="210 Computer software",C298="220 Quickbooks software",C298="230 Office equipment",C298="240 Office furniture"),
         E298-(E298/(1+Dashboard!$F$4)),
         0
      ),
      IF(C298="750 Business promotion",
         E298-(E298/(1+4.793/100)),
         E298-(E298/(1+Dashboard!$F$4))
      )
   )
)</f>
        <v>0</v>
      </c>
      <c r="J298" s="26">
        <f>Bank4[[#This Row],[Money in/ (Money out)]]-Bank4[[#This Row],[GST/HST]]</f>
        <v>0</v>
      </c>
      <c r="L298" s="23">
        <f t="shared" si="12"/>
        <v>0</v>
      </c>
    </row>
    <row r="299" spans="4:12" x14ac:dyDescent="0.2">
      <c r="D299" s="397">
        <f>_xlfn.XLOOKUP(C:C,Table1[for Import to Bank Register dropdown],Table1[for Pivot],0,0,1)</f>
        <v>0</v>
      </c>
      <c r="E299" s="403"/>
      <c r="F299" s="146">
        <f t="shared" si="13"/>
        <v>44444444</v>
      </c>
      <c r="G299" s="375">
        <f t="shared" si="14"/>
        <v>0</v>
      </c>
      <c r="I299" s="376">
        <f>IF(OR(C299="150 Directors advances", C299="120 accounts receivable", C299="720.2 Automobile - Insurance", C299="720.3 Automobile - License", C299="870.4 Rent - Insurance", C299="870.6 Rent - Property Tax", C299="870.7 Rent - Homeoffice", C299="870.9 Rent - Water"),
   0,
   IF(Dashboard!$F$5="Quick",
      IF(OR(C299="190 Automobile",C299="200 computer hardware",C299="210 Computer software",C299="220 Quickbooks software",C299="230 Office equipment",C299="240 Office furniture"),
         E299-(E299/(1+Dashboard!$F$4)),
         0
      ),
      IF(C299="750 Business promotion",
         E299-(E299/(1+4.793/100)),
         E299-(E299/(1+Dashboard!$F$4))
      )
   )
)</f>
        <v>0</v>
      </c>
      <c r="J299" s="26">
        <f>Bank4[[#This Row],[Money in/ (Money out)]]-Bank4[[#This Row],[GST/HST]]</f>
        <v>0</v>
      </c>
      <c r="L299" s="23">
        <f t="shared" si="12"/>
        <v>0</v>
      </c>
    </row>
    <row r="300" spans="4:12" x14ac:dyDescent="0.2">
      <c r="D300" s="397">
        <f>_xlfn.XLOOKUP(C:C,Table1[for Import to Bank Register dropdown],Table1[for Pivot],0,0,1)</f>
        <v>0</v>
      </c>
      <c r="E300" s="403"/>
      <c r="F300" s="146">
        <f t="shared" si="13"/>
        <v>44444444</v>
      </c>
      <c r="G300" s="375">
        <f t="shared" si="14"/>
        <v>0</v>
      </c>
      <c r="I300" s="376">
        <f>IF(OR(C300="150 Directors advances", C300="120 accounts receivable", C300="720.2 Automobile - Insurance", C300="720.3 Automobile - License", C300="870.4 Rent - Insurance", C300="870.6 Rent - Property Tax", C300="870.7 Rent - Homeoffice", C300="870.9 Rent - Water"),
   0,
   IF(Dashboard!$F$5="Quick",
      IF(OR(C300="190 Automobile",C300="200 computer hardware",C300="210 Computer software",C300="220 Quickbooks software",C300="230 Office equipment",C300="240 Office furniture"),
         E300-(E300/(1+Dashboard!$F$4)),
         0
      ),
      IF(C300="750 Business promotion",
         E300-(E300/(1+4.793/100)),
         E300-(E300/(1+Dashboard!$F$4))
      )
   )
)</f>
        <v>0</v>
      </c>
      <c r="J300" s="26">
        <f>Bank4[[#This Row],[Money in/ (Money out)]]-Bank4[[#This Row],[GST/HST]]</f>
        <v>0</v>
      </c>
      <c r="L300" s="23">
        <f t="shared" si="12"/>
        <v>0</v>
      </c>
    </row>
    <row r="301" spans="4:12" x14ac:dyDescent="0.2">
      <c r="D301" s="397">
        <f>_xlfn.XLOOKUP(C:C,Table1[for Import to Bank Register dropdown],Table1[for Pivot],0,0,1)</f>
        <v>0</v>
      </c>
      <c r="E301" s="403"/>
      <c r="F301" s="146">
        <f t="shared" si="13"/>
        <v>44444444</v>
      </c>
      <c r="G301" s="375">
        <f t="shared" si="14"/>
        <v>0</v>
      </c>
      <c r="I301" s="376">
        <f>IF(OR(C301="150 Directors advances", C301="120 accounts receivable", C301="720.2 Automobile - Insurance", C301="720.3 Automobile - License", C301="870.4 Rent - Insurance", C301="870.6 Rent - Property Tax", C301="870.7 Rent - Homeoffice", C301="870.9 Rent - Water"),
   0,
   IF(Dashboard!$F$5="Quick",
      IF(OR(C301="190 Automobile",C301="200 computer hardware",C301="210 Computer software",C301="220 Quickbooks software",C301="230 Office equipment",C301="240 Office furniture"),
         E301-(E301/(1+Dashboard!$F$4)),
         0
      ),
      IF(C301="750 Business promotion",
         E301-(E301/(1+4.793/100)),
         E301-(E301/(1+Dashboard!$F$4))
      )
   )
)</f>
        <v>0</v>
      </c>
      <c r="J301" s="26">
        <f>Bank4[[#This Row],[Money in/ (Money out)]]-Bank4[[#This Row],[GST/HST]]</f>
        <v>0</v>
      </c>
      <c r="L301" s="23">
        <f t="shared" si="12"/>
        <v>0</v>
      </c>
    </row>
    <row r="302" spans="4:12" x14ac:dyDescent="0.2">
      <c r="D302" s="397">
        <f>_xlfn.XLOOKUP(C:C,Table1[for Import to Bank Register dropdown],Table1[for Pivot],0,0,1)</f>
        <v>0</v>
      </c>
      <c r="E302" s="403"/>
      <c r="F302" s="146">
        <f t="shared" si="13"/>
        <v>44444444</v>
      </c>
      <c r="G302" s="375">
        <f t="shared" si="14"/>
        <v>0</v>
      </c>
      <c r="I302" s="376">
        <f>IF(OR(C302="150 Directors advances", C302="120 accounts receivable", C302="720.2 Automobile - Insurance", C302="720.3 Automobile - License", C302="870.4 Rent - Insurance", C302="870.6 Rent - Property Tax", C302="870.7 Rent - Homeoffice", C302="870.9 Rent - Water"),
   0,
   IF(Dashboard!$F$5="Quick",
      IF(OR(C302="190 Automobile",C302="200 computer hardware",C302="210 Computer software",C302="220 Quickbooks software",C302="230 Office equipment",C302="240 Office furniture"),
         E302-(E302/(1+Dashboard!$F$4)),
         0
      ),
      IF(C302="750 Business promotion",
         E302-(E302/(1+4.793/100)),
         E302-(E302/(1+Dashboard!$F$4))
      )
   )
)</f>
        <v>0</v>
      </c>
      <c r="J302" s="26">
        <f>Bank4[[#This Row],[Money in/ (Money out)]]-Bank4[[#This Row],[GST/HST]]</f>
        <v>0</v>
      </c>
      <c r="L302" s="23">
        <f t="shared" si="12"/>
        <v>0</v>
      </c>
    </row>
    <row r="303" spans="4:12" x14ac:dyDescent="0.2">
      <c r="D303" s="397">
        <f>_xlfn.XLOOKUP(C:C,Table1[for Import to Bank Register dropdown],Table1[for Pivot],0,0,1)</f>
        <v>0</v>
      </c>
      <c r="E303" s="403"/>
      <c r="F303" s="146">
        <f t="shared" si="13"/>
        <v>44444444</v>
      </c>
      <c r="G303" s="375">
        <f t="shared" si="14"/>
        <v>0</v>
      </c>
      <c r="I303" s="376">
        <f>IF(OR(C303="150 Directors advances", C303="120 accounts receivable", C303="720.2 Automobile - Insurance", C303="720.3 Automobile - License", C303="870.4 Rent - Insurance", C303="870.6 Rent - Property Tax", C303="870.7 Rent - Homeoffice", C303="870.9 Rent - Water"),
   0,
   IF(Dashboard!$F$5="Quick",
      IF(OR(C303="190 Automobile",C303="200 computer hardware",C303="210 Computer software",C303="220 Quickbooks software",C303="230 Office equipment",C303="240 Office furniture"),
         E303-(E303/(1+Dashboard!$F$4)),
         0
      ),
      IF(C303="750 Business promotion",
         E303-(E303/(1+4.793/100)),
         E303-(E303/(1+Dashboard!$F$4))
      )
   )
)</f>
        <v>0</v>
      </c>
      <c r="J303" s="26">
        <f>Bank4[[#This Row],[Money in/ (Money out)]]-Bank4[[#This Row],[GST/HST]]</f>
        <v>0</v>
      </c>
      <c r="L303" s="23">
        <f t="shared" si="12"/>
        <v>0</v>
      </c>
    </row>
    <row r="304" spans="4:12" x14ac:dyDescent="0.2">
      <c r="D304" s="397">
        <f>_xlfn.XLOOKUP(C:C,Table1[for Import to Bank Register dropdown],Table1[for Pivot],0,0,1)</f>
        <v>0</v>
      </c>
      <c r="E304" s="403"/>
      <c r="F304" s="146">
        <f t="shared" si="13"/>
        <v>44444444</v>
      </c>
      <c r="G304" s="375">
        <f t="shared" si="14"/>
        <v>0</v>
      </c>
      <c r="I304" s="376">
        <f>IF(OR(C304="150 Directors advances", C304="120 accounts receivable", C304="720.2 Automobile - Insurance", C304="720.3 Automobile - License", C304="870.4 Rent - Insurance", C304="870.6 Rent - Property Tax", C304="870.7 Rent - Homeoffice", C304="870.9 Rent - Water"),
   0,
   IF(Dashboard!$F$5="Quick",
      IF(OR(C304="190 Automobile",C304="200 computer hardware",C304="210 Computer software",C304="220 Quickbooks software",C304="230 Office equipment",C304="240 Office furniture"),
         E304-(E304/(1+Dashboard!$F$4)),
         0
      ),
      IF(C304="750 Business promotion",
         E304-(E304/(1+4.793/100)),
         E304-(E304/(1+Dashboard!$F$4))
      )
   )
)</f>
        <v>0</v>
      </c>
      <c r="J304" s="26">
        <f>Bank4[[#This Row],[Money in/ (Money out)]]-Bank4[[#This Row],[GST/HST]]</f>
        <v>0</v>
      </c>
      <c r="L304" s="23">
        <f t="shared" si="12"/>
        <v>0</v>
      </c>
    </row>
    <row r="305" spans="4:12" x14ac:dyDescent="0.2">
      <c r="D305" s="397">
        <f>_xlfn.XLOOKUP(C:C,Table1[for Import to Bank Register dropdown],Table1[for Pivot],0,0,1)</f>
        <v>0</v>
      </c>
      <c r="E305" s="403"/>
      <c r="F305" s="146">
        <f t="shared" si="13"/>
        <v>44444444</v>
      </c>
      <c r="G305" s="375">
        <f t="shared" si="14"/>
        <v>0</v>
      </c>
      <c r="I305" s="376">
        <f>IF(OR(C305="150 Directors advances", C305="120 accounts receivable", C305="720.2 Automobile - Insurance", C305="720.3 Automobile - License", C305="870.4 Rent - Insurance", C305="870.6 Rent - Property Tax", C305="870.7 Rent - Homeoffice", C305="870.9 Rent - Water"),
   0,
   IF(Dashboard!$F$5="Quick",
      IF(OR(C305="190 Automobile",C305="200 computer hardware",C305="210 Computer software",C305="220 Quickbooks software",C305="230 Office equipment",C305="240 Office furniture"),
         E305-(E305/(1+Dashboard!$F$4)),
         0
      ),
      IF(C305="750 Business promotion",
         E305-(E305/(1+4.793/100)),
         E305-(E305/(1+Dashboard!$F$4))
      )
   )
)</f>
        <v>0</v>
      </c>
      <c r="J305" s="26">
        <f>Bank4[[#This Row],[Money in/ (Money out)]]-Bank4[[#This Row],[GST/HST]]</f>
        <v>0</v>
      </c>
      <c r="L305" s="23">
        <f t="shared" si="12"/>
        <v>0</v>
      </c>
    </row>
    <row r="306" spans="4:12" x14ac:dyDescent="0.2">
      <c r="D306" s="397">
        <f>_xlfn.XLOOKUP(C:C,Table1[for Import to Bank Register dropdown],Table1[for Pivot],0,0,1)</f>
        <v>0</v>
      </c>
      <c r="E306" s="403"/>
      <c r="F306" s="146">
        <f t="shared" si="13"/>
        <v>44444444</v>
      </c>
      <c r="G306" s="375">
        <f t="shared" si="14"/>
        <v>0</v>
      </c>
      <c r="I306" s="376">
        <f>IF(OR(C306="150 Directors advances", C306="120 accounts receivable", C306="720.2 Automobile - Insurance", C306="720.3 Automobile - License", C306="870.4 Rent - Insurance", C306="870.6 Rent - Property Tax", C306="870.7 Rent - Homeoffice", C306="870.9 Rent - Water"),
   0,
   IF(Dashboard!$F$5="Quick",
      IF(OR(C306="190 Automobile",C306="200 computer hardware",C306="210 Computer software",C306="220 Quickbooks software",C306="230 Office equipment",C306="240 Office furniture"),
         E306-(E306/(1+Dashboard!$F$4)),
         0
      ),
      IF(C306="750 Business promotion",
         E306-(E306/(1+4.793/100)),
         E306-(E306/(1+Dashboard!$F$4))
      )
   )
)</f>
        <v>0</v>
      </c>
      <c r="J306" s="26">
        <f>Bank4[[#This Row],[Money in/ (Money out)]]-Bank4[[#This Row],[GST/HST]]</f>
        <v>0</v>
      </c>
      <c r="L306" s="23">
        <f t="shared" si="12"/>
        <v>0</v>
      </c>
    </row>
    <row r="307" spans="4:12" x14ac:dyDescent="0.2">
      <c r="D307" s="397">
        <f>_xlfn.XLOOKUP(C:C,Table1[for Import to Bank Register dropdown],Table1[for Pivot],0,0,1)</f>
        <v>0</v>
      </c>
      <c r="E307" s="403"/>
      <c r="F307" s="146">
        <f t="shared" si="13"/>
        <v>44444444</v>
      </c>
      <c r="G307" s="375">
        <f t="shared" si="14"/>
        <v>0</v>
      </c>
      <c r="I307" s="376">
        <f>IF(OR(C307="150 Directors advances", C307="120 accounts receivable", C307="720.2 Automobile - Insurance", C307="720.3 Automobile - License", C307="870.4 Rent - Insurance", C307="870.6 Rent - Property Tax", C307="870.7 Rent - Homeoffice", C307="870.9 Rent - Water"),
   0,
   IF(Dashboard!$F$5="Quick",
      IF(OR(C307="190 Automobile",C307="200 computer hardware",C307="210 Computer software",C307="220 Quickbooks software",C307="230 Office equipment",C307="240 Office furniture"),
         E307-(E307/(1+Dashboard!$F$4)),
         0
      ),
      IF(C307="750 Business promotion",
         E307-(E307/(1+4.793/100)),
         E307-(E307/(1+Dashboard!$F$4))
      )
   )
)</f>
        <v>0</v>
      </c>
      <c r="J307" s="26">
        <f>Bank4[[#This Row],[Money in/ (Money out)]]-Bank4[[#This Row],[GST/HST]]</f>
        <v>0</v>
      </c>
      <c r="L307" s="23">
        <f t="shared" si="12"/>
        <v>0</v>
      </c>
    </row>
    <row r="308" spans="4:12" x14ac:dyDescent="0.2">
      <c r="D308" s="397">
        <f>_xlfn.XLOOKUP(C:C,Table1[for Import to Bank Register dropdown],Table1[for Pivot],0,0,1)</f>
        <v>0</v>
      </c>
      <c r="E308" s="403"/>
      <c r="F308" s="146">
        <f t="shared" si="13"/>
        <v>44444444</v>
      </c>
      <c r="G308" s="375">
        <f t="shared" si="14"/>
        <v>0</v>
      </c>
      <c r="I308" s="376">
        <f>IF(OR(C308="150 Directors advances", C308="120 accounts receivable", C308="720.2 Automobile - Insurance", C308="720.3 Automobile - License", C308="870.4 Rent - Insurance", C308="870.6 Rent - Property Tax", C308="870.7 Rent - Homeoffice", C308="870.9 Rent - Water"),
   0,
   IF(Dashboard!$F$5="Quick",
      IF(OR(C308="190 Automobile",C308="200 computer hardware",C308="210 Computer software",C308="220 Quickbooks software",C308="230 Office equipment",C308="240 Office furniture"),
         E308-(E308/(1+Dashboard!$F$4)),
         0
      ),
      IF(C308="750 Business promotion",
         E308-(E308/(1+4.793/100)),
         E308-(E308/(1+Dashboard!$F$4))
      )
   )
)</f>
        <v>0</v>
      </c>
      <c r="J308" s="26">
        <f>Bank4[[#This Row],[Money in/ (Money out)]]-Bank4[[#This Row],[GST/HST]]</f>
        <v>0</v>
      </c>
      <c r="L308" s="23">
        <f t="shared" si="12"/>
        <v>0</v>
      </c>
    </row>
    <row r="309" spans="4:12" x14ac:dyDescent="0.2">
      <c r="D309" s="397">
        <f>_xlfn.XLOOKUP(C:C,Table1[for Import to Bank Register dropdown],Table1[for Pivot],0,0,1)</f>
        <v>0</v>
      </c>
      <c r="E309" s="403"/>
      <c r="F309" s="146">
        <f t="shared" si="13"/>
        <v>44444444</v>
      </c>
      <c r="G309" s="375">
        <f t="shared" si="14"/>
        <v>0</v>
      </c>
      <c r="I309" s="376">
        <f>IF(OR(C309="150 Directors advances", C309="120 accounts receivable", C309="720.2 Automobile - Insurance", C309="720.3 Automobile - License", C309="870.4 Rent - Insurance", C309="870.6 Rent - Property Tax", C309="870.7 Rent - Homeoffice", C309="870.9 Rent - Water"),
   0,
   IF(Dashboard!$F$5="Quick",
      IF(OR(C309="190 Automobile",C309="200 computer hardware",C309="210 Computer software",C309="220 Quickbooks software",C309="230 Office equipment",C309="240 Office furniture"),
         E309-(E309/(1+Dashboard!$F$4)),
         0
      ),
      IF(C309="750 Business promotion",
         E309-(E309/(1+4.793/100)),
         E309-(E309/(1+Dashboard!$F$4))
      )
   )
)</f>
        <v>0</v>
      </c>
      <c r="J309" s="26">
        <f>Bank4[[#This Row],[Money in/ (Money out)]]-Bank4[[#This Row],[GST/HST]]</f>
        <v>0</v>
      </c>
      <c r="L309" s="23">
        <f t="shared" si="12"/>
        <v>0</v>
      </c>
    </row>
    <row r="310" spans="4:12" x14ac:dyDescent="0.2">
      <c r="D310" s="397">
        <f>_xlfn.XLOOKUP(C:C,Table1[for Import to Bank Register dropdown],Table1[for Pivot],0,0,1)</f>
        <v>0</v>
      </c>
      <c r="E310" s="403"/>
      <c r="F310" s="146">
        <f t="shared" si="13"/>
        <v>44444444</v>
      </c>
      <c r="G310" s="375">
        <f t="shared" si="14"/>
        <v>0</v>
      </c>
      <c r="I310" s="376">
        <f>IF(OR(C310="150 Directors advances", C310="120 accounts receivable", C310="720.2 Automobile - Insurance", C310="720.3 Automobile - License", C310="870.4 Rent - Insurance", C310="870.6 Rent - Property Tax", C310="870.7 Rent - Homeoffice", C310="870.9 Rent - Water"),
   0,
   IF(Dashboard!$F$5="Quick",
      IF(OR(C310="190 Automobile",C310="200 computer hardware",C310="210 Computer software",C310="220 Quickbooks software",C310="230 Office equipment",C310="240 Office furniture"),
         E310-(E310/(1+Dashboard!$F$4)),
         0
      ),
      IF(C310="750 Business promotion",
         E310-(E310/(1+4.793/100)),
         E310-(E310/(1+Dashboard!$F$4))
      )
   )
)</f>
        <v>0</v>
      </c>
      <c r="J310" s="26">
        <f>Bank4[[#This Row],[Money in/ (Money out)]]-Bank4[[#This Row],[GST/HST]]</f>
        <v>0</v>
      </c>
      <c r="L310" s="23">
        <f t="shared" si="12"/>
        <v>0</v>
      </c>
    </row>
    <row r="311" spans="4:12" x14ac:dyDescent="0.2">
      <c r="D311" s="397">
        <f>_xlfn.XLOOKUP(C:C,Table1[for Import to Bank Register dropdown],Table1[for Pivot],0,0,1)</f>
        <v>0</v>
      </c>
      <c r="E311" s="403"/>
      <c r="F311" s="146">
        <f t="shared" si="13"/>
        <v>44444444</v>
      </c>
      <c r="G311" s="375">
        <f t="shared" si="14"/>
        <v>0</v>
      </c>
      <c r="I311" s="376">
        <f>IF(OR(C311="150 Directors advances", C311="120 accounts receivable", C311="720.2 Automobile - Insurance", C311="720.3 Automobile - License", C311="870.4 Rent - Insurance", C311="870.6 Rent - Property Tax", C311="870.7 Rent - Homeoffice", C311="870.9 Rent - Water"),
   0,
   IF(Dashboard!$F$5="Quick",
      IF(OR(C311="190 Automobile",C311="200 computer hardware",C311="210 Computer software",C311="220 Quickbooks software",C311="230 Office equipment",C311="240 Office furniture"),
         E311-(E311/(1+Dashboard!$F$4)),
         0
      ),
      IF(C311="750 Business promotion",
         E311-(E311/(1+4.793/100)),
         E311-(E311/(1+Dashboard!$F$4))
      )
   )
)</f>
        <v>0</v>
      </c>
      <c r="J311" s="26">
        <f>Bank4[[#This Row],[Money in/ (Money out)]]-Bank4[[#This Row],[GST/HST]]</f>
        <v>0</v>
      </c>
      <c r="L311" s="23">
        <f t="shared" si="12"/>
        <v>0</v>
      </c>
    </row>
    <row r="312" spans="4:12" x14ac:dyDescent="0.2">
      <c r="D312" s="397">
        <f>_xlfn.XLOOKUP(C:C,Table1[for Import to Bank Register dropdown],Table1[for Pivot],0,0,1)</f>
        <v>0</v>
      </c>
      <c r="E312" s="403"/>
      <c r="F312" s="146">
        <f t="shared" si="13"/>
        <v>44444444</v>
      </c>
      <c r="G312" s="375">
        <f t="shared" si="14"/>
        <v>0</v>
      </c>
      <c r="I312" s="376">
        <f>IF(OR(C312="150 Directors advances", C312="120 accounts receivable", C312="720.2 Automobile - Insurance", C312="720.3 Automobile - License", C312="870.4 Rent - Insurance", C312="870.6 Rent - Property Tax", C312="870.7 Rent - Homeoffice", C312="870.9 Rent - Water"),
   0,
   IF(Dashboard!$F$5="Quick",
      IF(OR(C312="190 Automobile",C312="200 computer hardware",C312="210 Computer software",C312="220 Quickbooks software",C312="230 Office equipment",C312="240 Office furniture"),
         E312-(E312/(1+Dashboard!$F$4)),
         0
      ),
      IF(C312="750 Business promotion",
         E312-(E312/(1+4.793/100)),
         E312-(E312/(1+Dashboard!$F$4))
      )
   )
)</f>
        <v>0</v>
      </c>
      <c r="J312" s="26">
        <f>Bank4[[#This Row],[Money in/ (Money out)]]-Bank4[[#This Row],[GST/HST]]</f>
        <v>0</v>
      </c>
      <c r="L312" s="23">
        <f t="shared" si="12"/>
        <v>0</v>
      </c>
    </row>
    <row r="313" spans="4:12" x14ac:dyDescent="0.2">
      <c r="D313" s="397">
        <f>_xlfn.XLOOKUP(C:C,Table1[for Import to Bank Register dropdown],Table1[for Pivot],0,0,1)</f>
        <v>0</v>
      </c>
      <c r="E313" s="403"/>
      <c r="F313" s="146">
        <f t="shared" si="13"/>
        <v>44444444</v>
      </c>
      <c r="G313" s="375">
        <f t="shared" si="14"/>
        <v>0</v>
      </c>
      <c r="I313" s="376">
        <f>IF(OR(C313="150 Directors advances", C313="120 accounts receivable", C313="720.2 Automobile - Insurance", C313="720.3 Automobile - License", C313="870.4 Rent - Insurance", C313="870.6 Rent - Property Tax", C313="870.7 Rent - Homeoffice", C313="870.9 Rent - Water"),
   0,
   IF(Dashboard!$F$5="Quick",
      IF(OR(C313="190 Automobile",C313="200 computer hardware",C313="210 Computer software",C313="220 Quickbooks software",C313="230 Office equipment",C313="240 Office furniture"),
         E313-(E313/(1+Dashboard!$F$4)),
         0
      ),
      IF(C313="750 Business promotion",
         E313-(E313/(1+4.793/100)),
         E313-(E313/(1+Dashboard!$F$4))
      )
   )
)</f>
        <v>0</v>
      </c>
      <c r="J313" s="26">
        <f>Bank4[[#This Row],[Money in/ (Money out)]]-Bank4[[#This Row],[GST/HST]]</f>
        <v>0</v>
      </c>
      <c r="L313" s="23">
        <f t="shared" si="12"/>
        <v>0</v>
      </c>
    </row>
    <row r="314" spans="4:12" x14ac:dyDescent="0.2">
      <c r="D314" s="397">
        <f>_xlfn.XLOOKUP(C:C,Table1[for Import to Bank Register dropdown],Table1[for Pivot],0,0,1)</f>
        <v>0</v>
      </c>
      <c r="E314" s="403"/>
      <c r="F314" s="146">
        <f t="shared" si="13"/>
        <v>44444444</v>
      </c>
      <c r="G314" s="375">
        <f t="shared" si="14"/>
        <v>0</v>
      </c>
      <c r="I314" s="376">
        <f>IF(OR(C314="150 Directors advances", C314="120 accounts receivable", C314="720.2 Automobile - Insurance", C314="720.3 Automobile - License", C314="870.4 Rent - Insurance", C314="870.6 Rent - Property Tax", C314="870.7 Rent - Homeoffice", C314="870.9 Rent - Water"),
   0,
   IF(Dashboard!$F$5="Quick",
      IF(OR(C314="190 Automobile",C314="200 computer hardware",C314="210 Computer software",C314="220 Quickbooks software",C314="230 Office equipment",C314="240 Office furniture"),
         E314-(E314/(1+Dashboard!$F$4)),
         0
      ),
      IF(C314="750 Business promotion",
         E314-(E314/(1+4.793/100)),
         E314-(E314/(1+Dashboard!$F$4))
      )
   )
)</f>
        <v>0</v>
      </c>
      <c r="J314" s="26">
        <f>Bank4[[#This Row],[Money in/ (Money out)]]-Bank4[[#This Row],[GST/HST]]</f>
        <v>0</v>
      </c>
      <c r="L314" s="23">
        <f t="shared" si="12"/>
        <v>0</v>
      </c>
    </row>
    <row r="315" spans="4:12" x14ac:dyDescent="0.2">
      <c r="D315" s="397">
        <f>_xlfn.XLOOKUP(C:C,Table1[for Import to Bank Register dropdown],Table1[for Pivot],0,0,1)</f>
        <v>0</v>
      </c>
      <c r="E315" s="403"/>
      <c r="F315" s="146">
        <f t="shared" si="13"/>
        <v>44444444</v>
      </c>
      <c r="G315" s="375">
        <f t="shared" si="14"/>
        <v>0</v>
      </c>
      <c r="I315" s="376">
        <f>IF(OR(C315="150 Directors advances", C315="120 accounts receivable", C315="720.2 Automobile - Insurance", C315="720.3 Automobile - License", C315="870.4 Rent - Insurance", C315="870.6 Rent - Property Tax", C315="870.7 Rent - Homeoffice", C315="870.9 Rent - Water"),
   0,
   IF(Dashboard!$F$5="Quick",
      IF(OR(C315="190 Automobile",C315="200 computer hardware",C315="210 Computer software",C315="220 Quickbooks software",C315="230 Office equipment",C315="240 Office furniture"),
         E315-(E315/(1+Dashboard!$F$4)),
         0
      ),
      IF(C315="750 Business promotion",
         E315-(E315/(1+4.793/100)),
         E315-(E315/(1+Dashboard!$F$4))
      )
   )
)</f>
        <v>0</v>
      </c>
      <c r="J315" s="26">
        <f>Bank4[[#This Row],[Money in/ (Money out)]]-Bank4[[#This Row],[GST/HST]]</f>
        <v>0</v>
      </c>
      <c r="L315" s="23">
        <f t="shared" si="12"/>
        <v>0</v>
      </c>
    </row>
    <row r="316" spans="4:12" x14ac:dyDescent="0.2">
      <c r="D316" s="397">
        <f>_xlfn.XLOOKUP(C:C,Table1[for Import to Bank Register dropdown],Table1[for Pivot],0,0,1)</f>
        <v>0</v>
      </c>
      <c r="E316" s="403"/>
      <c r="F316" s="146">
        <f t="shared" si="13"/>
        <v>44444444</v>
      </c>
      <c r="G316" s="375">
        <f t="shared" si="14"/>
        <v>0</v>
      </c>
      <c r="I316" s="376">
        <f>IF(OR(C316="150 Directors advances", C316="120 accounts receivable", C316="720.2 Automobile - Insurance", C316="720.3 Automobile - License", C316="870.4 Rent - Insurance", C316="870.6 Rent - Property Tax", C316="870.7 Rent - Homeoffice", C316="870.9 Rent - Water"),
   0,
   IF(Dashboard!$F$5="Quick",
      IF(OR(C316="190 Automobile",C316="200 computer hardware",C316="210 Computer software",C316="220 Quickbooks software",C316="230 Office equipment",C316="240 Office furniture"),
         E316-(E316/(1+Dashboard!$F$4)),
         0
      ),
      IF(C316="750 Business promotion",
         E316-(E316/(1+4.793/100)),
         E316-(E316/(1+Dashboard!$F$4))
      )
   )
)</f>
        <v>0</v>
      </c>
      <c r="J316" s="26">
        <f>Bank4[[#This Row],[Money in/ (Money out)]]-Bank4[[#This Row],[GST/HST]]</f>
        <v>0</v>
      </c>
      <c r="L316" s="23">
        <f t="shared" si="12"/>
        <v>0</v>
      </c>
    </row>
    <row r="317" spans="4:12" x14ac:dyDescent="0.2">
      <c r="D317" s="397">
        <f>_xlfn.XLOOKUP(C:C,Table1[for Import to Bank Register dropdown],Table1[for Pivot],0,0,1)</f>
        <v>0</v>
      </c>
      <c r="E317" s="403"/>
      <c r="F317" s="146">
        <f t="shared" si="13"/>
        <v>44444444</v>
      </c>
      <c r="G317" s="375">
        <f t="shared" si="14"/>
        <v>0</v>
      </c>
      <c r="I317" s="376">
        <f>IF(OR(C317="150 Directors advances", C317="120 accounts receivable", C317="720.2 Automobile - Insurance", C317="720.3 Automobile - License", C317="870.4 Rent - Insurance", C317="870.6 Rent - Property Tax", C317="870.7 Rent - Homeoffice", C317="870.9 Rent - Water"),
   0,
   IF(Dashboard!$F$5="Quick",
      IF(OR(C317="190 Automobile",C317="200 computer hardware",C317="210 Computer software",C317="220 Quickbooks software",C317="230 Office equipment",C317="240 Office furniture"),
         E317-(E317/(1+Dashboard!$F$4)),
         0
      ),
      IF(C317="750 Business promotion",
         E317-(E317/(1+4.793/100)),
         E317-(E317/(1+Dashboard!$F$4))
      )
   )
)</f>
        <v>0</v>
      </c>
      <c r="J317" s="26">
        <f>Bank4[[#This Row],[Money in/ (Money out)]]-Bank4[[#This Row],[GST/HST]]</f>
        <v>0</v>
      </c>
      <c r="L317" s="23">
        <f t="shared" si="12"/>
        <v>0</v>
      </c>
    </row>
    <row r="318" spans="4:12" x14ac:dyDescent="0.2">
      <c r="D318" s="397">
        <f>_xlfn.XLOOKUP(C:C,Table1[for Import to Bank Register dropdown],Table1[for Pivot],0,0,1)</f>
        <v>0</v>
      </c>
      <c r="E318" s="403"/>
      <c r="F318" s="146">
        <f t="shared" si="13"/>
        <v>44444444</v>
      </c>
      <c r="G318" s="375">
        <f t="shared" si="14"/>
        <v>0</v>
      </c>
      <c r="I318" s="376">
        <f>IF(OR(C318="150 Directors advances", C318="120 accounts receivable", C318="720.2 Automobile - Insurance", C318="720.3 Automobile - License", C318="870.4 Rent - Insurance", C318="870.6 Rent - Property Tax", C318="870.7 Rent - Homeoffice", C318="870.9 Rent - Water"),
   0,
   IF(Dashboard!$F$5="Quick",
      IF(OR(C318="190 Automobile",C318="200 computer hardware",C318="210 Computer software",C318="220 Quickbooks software",C318="230 Office equipment",C318="240 Office furniture"),
         E318-(E318/(1+Dashboard!$F$4)),
         0
      ),
      IF(C318="750 Business promotion",
         E318-(E318/(1+4.793/100)),
         E318-(E318/(1+Dashboard!$F$4))
      )
   )
)</f>
        <v>0</v>
      </c>
      <c r="J318" s="26">
        <f>Bank4[[#This Row],[Money in/ (Money out)]]-Bank4[[#This Row],[GST/HST]]</f>
        <v>0</v>
      </c>
      <c r="L318" s="23">
        <f t="shared" si="12"/>
        <v>0</v>
      </c>
    </row>
    <row r="319" spans="4:12" x14ac:dyDescent="0.2">
      <c r="D319" s="397">
        <f>_xlfn.XLOOKUP(C:C,Table1[for Import to Bank Register dropdown],Table1[for Pivot],0,0,1)</f>
        <v>0</v>
      </c>
      <c r="E319" s="403"/>
      <c r="F319" s="146">
        <f t="shared" si="13"/>
        <v>44444444</v>
      </c>
      <c r="G319" s="375">
        <f t="shared" si="14"/>
        <v>0</v>
      </c>
      <c r="I319" s="376">
        <f>IF(OR(C319="150 Directors advances", C319="120 accounts receivable", C319="720.2 Automobile - Insurance", C319="720.3 Automobile - License", C319="870.4 Rent - Insurance", C319="870.6 Rent - Property Tax", C319="870.7 Rent - Homeoffice", C319="870.9 Rent - Water"),
   0,
   IF(Dashboard!$F$5="Quick",
      IF(OR(C319="190 Automobile",C319="200 computer hardware",C319="210 Computer software",C319="220 Quickbooks software",C319="230 Office equipment",C319="240 Office furniture"),
         E319-(E319/(1+Dashboard!$F$4)),
         0
      ),
      IF(C319="750 Business promotion",
         E319-(E319/(1+4.793/100)),
         E319-(E319/(1+Dashboard!$F$4))
      )
   )
)</f>
        <v>0</v>
      </c>
      <c r="J319" s="26">
        <f>Bank4[[#This Row],[Money in/ (Money out)]]-Bank4[[#This Row],[GST/HST]]</f>
        <v>0</v>
      </c>
      <c r="L319" s="23">
        <f t="shared" si="12"/>
        <v>0</v>
      </c>
    </row>
    <row r="320" spans="4:12" x14ac:dyDescent="0.2">
      <c r="D320" s="397">
        <f>_xlfn.XLOOKUP(C:C,Table1[for Import to Bank Register dropdown],Table1[for Pivot],0,0,1)</f>
        <v>0</v>
      </c>
      <c r="E320" s="403"/>
      <c r="F320" s="146">
        <f t="shared" si="13"/>
        <v>44444444</v>
      </c>
      <c r="G320" s="375">
        <f t="shared" si="14"/>
        <v>0</v>
      </c>
      <c r="I320" s="376">
        <f>IF(OR(C320="150 Directors advances", C320="120 accounts receivable", C320="720.2 Automobile - Insurance", C320="720.3 Automobile - License", C320="870.4 Rent - Insurance", C320="870.6 Rent - Property Tax", C320="870.7 Rent - Homeoffice", C320="870.9 Rent - Water"),
   0,
   IF(Dashboard!$F$5="Quick",
      IF(OR(C320="190 Automobile",C320="200 computer hardware",C320="210 Computer software",C320="220 Quickbooks software",C320="230 Office equipment",C320="240 Office furniture"),
         E320-(E320/(1+Dashboard!$F$4)),
         0
      ),
      IF(C320="750 Business promotion",
         E320-(E320/(1+4.793/100)),
         E320-(E320/(1+Dashboard!$F$4))
      )
   )
)</f>
        <v>0</v>
      </c>
      <c r="J320" s="26">
        <f>Bank4[[#This Row],[Money in/ (Money out)]]-Bank4[[#This Row],[GST/HST]]</f>
        <v>0</v>
      </c>
      <c r="L320" s="23">
        <f t="shared" si="12"/>
        <v>0</v>
      </c>
    </row>
    <row r="321" spans="4:12" x14ac:dyDescent="0.2">
      <c r="D321" s="397">
        <f>_xlfn.XLOOKUP(C:C,Table1[for Import to Bank Register dropdown],Table1[for Pivot],0,0,1)</f>
        <v>0</v>
      </c>
      <c r="E321" s="403"/>
      <c r="F321" s="146">
        <f t="shared" si="13"/>
        <v>44444444</v>
      </c>
      <c r="G321" s="375">
        <f t="shared" si="14"/>
        <v>0</v>
      </c>
      <c r="I321" s="376">
        <f>IF(OR(C321="150 Directors advances", C321="120 accounts receivable", C321="720.2 Automobile - Insurance", C321="720.3 Automobile - License", C321="870.4 Rent - Insurance", C321="870.6 Rent - Property Tax", C321="870.7 Rent - Homeoffice", C321="870.9 Rent - Water"),
   0,
   IF(Dashboard!$F$5="Quick",
      IF(OR(C321="190 Automobile",C321="200 computer hardware",C321="210 Computer software",C321="220 Quickbooks software",C321="230 Office equipment",C321="240 Office furniture"),
         E321-(E321/(1+Dashboard!$F$4)),
         0
      ),
      IF(C321="750 Business promotion",
         E321-(E321/(1+4.793/100)),
         E321-(E321/(1+Dashboard!$F$4))
      )
   )
)</f>
        <v>0</v>
      </c>
      <c r="J321" s="26">
        <f>Bank4[[#This Row],[Money in/ (Money out)]]-Bank4[[#This Row],[GST/HST]]</f>
        <v>0</v>
      </c>
      <c r="L321" s="23">
        <f t="shared" si="12"/>
        <v>0</v>
      </c>
    </row>
    <row r="322" spans="4:12" x14ac:dyDescent="0.2">
      <c r="D322" s="397">
        <f>_xlfn.XLOOKUP(C:C,Table1[for Import to Bank Register dropdown],Table1[for Pivot],0,0,1)</f>
        <v>0</v>
      </c>
      <c r="E322" s="403"/>
      <c r="F322" s="146">
        <f t="shared" si="13"/>
        <v>44444444</v>
      </c>
      <c r="G322" s="375">
        <f t="shared" si="14"/>
        <v>0</v>
      </c>
      <c r="I322" s="376">
        <f>IF(OR(C322="150 Directors advances", C322="120 accounts receivable", C322="720.2 Automobile - Insurance", C322="720.3 Automobile - License", C322="870.4 Rent - Insurance", C322="870.6 Rent - Property Tax", C322="870.7 Rent - Homeoffice", C322="870.9 Rent - Water"),
   0,
   IF(Dashboard!$F$5="Quick",
      IF(OR(C322="190 Automobile",C322="200 computer hardware",C322="210 Computer software",C322="220 Quickbooks software",C322="230 Office equipment",C322="240 Office furniture"),
         E322-(E322/(1+Dashboard!$F$4)),
         0
      ),
      IF(C322="750 Business promotion",
         E322-(E322/(1+4.793/100)),
         E322-(E322/(1+Dashboard!$F$4))
      )
   )
)</f>
        <v>0</v>
      </c>
      <c r="J322" s="26">
        <f>Bank4[[#This Row],[Money in/ (Money out)]]-Bank4[[#This Row],[GST/HST]]</f>
        <v>0</v>
      </c>
      <c r="L322" s="23">
        <f t="shared" si="12"/>
        <v>0</v>
      </c>
    </row>
    <row r="323" spans="4:12" x14ac:dyDescent="0.2">
      <c r="D323" s="397">
        <f>_xlfn.XLOOKUP(C:C,Table1[for Import to Bank Register dropdown],Table1[for Pivot],0,0,1)</f>
        <v>0</v>
      </c>
      <c r="E323" s="403"/>
      <c r="F323" s="146">
        <f t="shared" si="13"/>
        <v>44444444</v>
      </c>
      <c r="G323" s="375">
        <f t="shared" si="14"/>
        <v>0</v>
      </c>
      <c r="I323" s="376">
        <f>IF(OR(C323="150 Directors advances", C323="120 accounts receivable", C323="720.2 Automobile - Insurance", C323="720.3 Automobile - License", C323="870.4 Rent - Insurance", C323="870.6 Rent - Property Tax", C323="870.7 Rent - Homeoffice", C323="870.9 Rent - Water"),
   0,
   IF(Dashboard!$F$5="Quick",
      IF(OR(C323="190 Automobile",C323="200 computer hardware",C323="210 Computer software",C323="220 Quickbooks software",C323="230 Office equipment",C323="240 Office furniture"),
         E323-(E323/(1+Dashboard!$F$4)),
         0
      ),
      IF(C323="750 Business promotion",
         E323-(E323/(1+4.793/100)),
         E323-(E323/(1+Dashboard!$F$4))
      )
   )
)</f>
        <v>0</v>
      </c>
      <c r="J323" s="26">
        <f>Bank4[[#This Row],[Money in/ (Money out)]]-Bank4[[#This Row],[GST/HST]]</f>
        <v>0</v>
      </c>
      <c r="L323" s="23">
        <f t="shared" si="12"/>
        <v>0</v>
      </c>
    </row>
    <row r="324" spans="4:12" x14ac:dyDescent="0.2">
      <c r="D324" s="397">
        <f>_xlfn.XLOOKUP(C:C,Table1[for Import to Bank Register dropdown],Table1[for Pivot],0,0,1)</f>
        <v>0</v>
      </c>
      <c r="E324" s="403"/>
      <c r="F324" s="146">
        <f t="shared" si="13"/>
        <v>44444444</v>
      </c>
      <c r="G324" s="375">
        <f t="shared" si="14"/>
        <v>0</v>
      </c>
      <c r="I324" s="376">
        <f>IF(OR(C324="150 Directors advances", C324="120 accounts receivable", C324="720.2 Automobile - Insurance", C324="720.3 Automobile - License", C324="870.4 Rent - Insurance", C324="870.6 Rent - Property Tax", C324="870.7 Rent - Homeoffice", C324="870.9 Rent - Water"),
   0,
   IF(Dashboard!$F$5="Quick",
      IF(OR(C324="190 Automobile",C324="200 computer hardware",C324="210 Computer software",C324="220 Quickbooks software",C324="230 Office equipment",C324="240 Office furniture"),
         E324-(E324/(1+Dashboard!$F$4)),
         0
      ),
      IF(C324="750 Business promotion",
         E324-(E324/(1+4.793/100)),
         E324-(E324/(1+Dashboard!$F$4))
      )
   )
)</f>
        <v>0</v>
      </c>
      <c r="J324" s="26">
        <f>Bank4[[#This Row],[Money in/ (Money out)]]-Bank4[[#This Row],[GST/HST]]</f>
        <v>0</v>
      </c>
      <c r="L324" s="23">
        <f t="shared" si="12"/>
        <v>0</v>
      </c>
    </row>
    <row r="325" spans="4:12" x14ac:dyDescent="0.2">
      <c r="D325" s="397">
        <f>_xlfn.XLOOKUP(C:C,Table1[for Import to Bank Register dropdown],Table1[for Pivot],0,0,1)</f>
        <v>0</v>
      </c>
      <c r="E325" s="403"/>
      <c r="F325" s="146">
        <f t="shared" si="13"/>
        <v>44444444</v>
      </c>
      <c r="G325" s="375">
        <f t="shared" si="14"/>
        <v>0</v>
      </c>
      <c r="I325" s="376">
        <f>IF(OR(C325="150 Directors advances", C325="120 accounts receivable", C325="720.2 Automobile - Insurance", C325="720.3 Automobile - License", C325="870.4 Rent - Insurance", C325="870.6 Rent - Property Tax", C325="870.7 Rent - Homeoffice", C325="870.9 Rent - Water"),
   0,
   IF(Dashboard!$F$5="Quick",
      IF(OR(C325="190 Automobile",C325="200 computer hardware",C325="210 Computer software",C325="220 Quickbooks software",C325="230 Office equipment",C325="240 Office furniture"),
         E325-(E325/(1+Dashboard!$F$4)),
         0
      ),
      IF(C325="750 Business promotion",
         E325-(E325/(1+4.793/100)),
         E325-(E325/(1+Dashboard!$F$4))
      )
   )
)</f>
        <v>0</v>
      </c>
      <c r="J325" s="26">
        <f>Bank4[[#This Row],[Money in/ (Money out)]]-Bank4[[#This Row],[GST/HST]]</f>
        <v>0</v>
      </c>
      <c r="L325" s="23">
        <f t="shared" si="12"/>
        <v>0</v>
      </c>
    </row>
    <row r="326" spans="4:12" x14ac:dyDescent="0.2">
      <c r="D326" s="397">
        <f>_xlfn.XLOOKUP(C:C,Table1[for Import to Bank Register dropdown],Table1[for Pivot],0,0,1)</f>
        <v>0</v>
      </c>
      <c r="E326" s="403"/>
      <c r="F326" s="146">
        <f t="shared" si="13"/>
        <v>44444444</v>
      </c>
      <c r="G326" s="375">
        <f t="shared" si="14"/>
        <v>0</v>
      </c>
      <c r="I326" s="376">
        <f>IF(OR(C326="150 Directors advances", C326="120 accounts receivable", C326="720.2 Automobile - Insurance", C326="720.3 Automobile - License", C326="870.4 Rent - Insurance", C326="870.6 Rent - Property Tax", C326="870.7 Rent - Homeoffice", C326="870.9 Rent - Water"),
   0,
   IF(Dashboard!$F$5="Quick",
      IF(OR(C326="190 Automobile",C326="200 computer hardware",C326="210 Computer software",C326="220 Quickbooks software",C326="230 Office equipment",C326="240 Office furniture"),
         E326-(E326/(1+Dashboard!$F$4)),
         0
      ),
      IF(C326="750 Business promotion",
         E326-(E326/(1+4.793/100)),
         E326-(E326/(1+Dashboard!$F$4))
      )
   )
)</f>
        <v>0</v>
      </c>
      <c r="J326" s="26">
        <f>Bank4[[#This Row],[Money in/ (Money out)]]-Bank4[[#This Row],[GST/HST]]</f>
        <v>0</v>
      </c>
      <c r="L326" s="23">
        <f t="shared" si="12"/>
        <v>0</v>
      </c>
    </row>
    <row r="327" spans="4:12" x14ac:dyDescent="0.2">
      <c r="D327" s="397">
        <f>_xlfn.XLOOKUP(C:C,Table1[for Import to Bank Register dropdown],Table1[for Pivot],0,0,1)</f>
        <v>0</v>
      </c>
      <c r="E327" s="403"/>
      <c r="F327" s="146">
        <f t="shared" si="13"/>
        <v>44444444</v>
      </c>
      <c r="G327" s="375">
        <f t="shared" si="14"/>
        <v>0</v>
      </c>
      <c r="I327" s="376">
        <f>IF(OR(C327="150 Directors advances", C327="120 accounts receivable", C327="720.2 Automobile - Insurance", C327="720.3 Automobile - License", C327="870.4 Rent - Insurance", C327="870.6 Rent - Property Tax", C327="870.7 Rent - Homeoffice", C327="870.9 Rent - Water"),
   0,
   IF(Dashboard!$F$5="Quick",
      IF(OR(C327="190 Automobile",C327="200 computer hardware",C327="210 Computer software",C327="220 Quickbooks software",C327="230 Office equipment",C327="240 Office furniture"),
         E327-(E327/(1+Dashboard!$F$4)),
         0
      ),
      IF(C327="750 Business promotion",
         E327-(E327/(1+4.793/100)),
         E327-(E327/(1+Dashboard!$F$4))
      )
   )
)</f>
        <v>0</v>
      </c>
      <c r="J327" s="26">
        <f>Bank4[[#This Row],[Money in/ (Money out)]]-Bank4[[#This Row],[GST/HST]]</f>
        <v>0</v>
      </c>
      <c r="L327" s="23">
        <f t="shared" ref="L327:L390" si="15">$L$3</f>
        <v>0</v>
      </c>
    </row>
    <row r="328" spans="4:12" x14ac:dyDescent="0.2">
      <c r="D328" s="397">
        <f>_xlfn.XLOOKUP(C:C,Table1[for Import to Bank Register dropdown],Table1[for Pivot],0,0,1)</f>
        <v>0</v>
      </c>
      <c r="E328" s="403"/>
      <c r="F328" s="146">
        <f t="shared" ref="F328:F391" si="16">$E$2</f>
        <v>44444444</v>
      </c>
      <c r="G328" s="375">
        <f t="shared" ref="G328:G391" si="17">G327+E328</f>
        <v>0</v>
      </c>
      <c r="I328" s="376">
        <f>IF(OR(C328="150 Directors advances", C328="120 accounts receivable", C328="720.2 Automobile - Insurance", C328="720.3 Automobile - License", C328="870.4 Rent - Insurance", C328="870.6 Rent - Property Tax", C328="870.7 Rent - Homeoffice", C328="870.9 Rent - Water"),
   0,
   IF(Dashboard!$F$5="Quick",
      IF(OR(C328="190 Automobile",C328="200 computer hardware",C328="210 Computer software",C328="220 Quickbooks software",C328="230 Office equipment",C328="240 Office furniture"),
         E328-(E328/(1+Dashboard!$F$4)),
         0
      ),
      IF(C328="750 Business promotion",
         E328-(E328/(1+4.793/100)),
         E328-(E328/(1+Dashboard!$F$4))
      )
   )
)</f>
        <v>0</v>
      </c>
      <c r="J328" s="26">
        <f>Bank4[[#This Row],[Money in/ (Money out)]]-Bank4[[#This Row],[GST/HST]]</f>
        <v>0</v>
      </c>
      <c r="L328" s="23">
        <f t="shared" si="15"/>
        <v>0</v>
      </c>
    </row>
    <row r="329" spans="4:12" x14ac:dyDescent="0.2">
      <c r="D329" s="397">
        <f>_xlfn.XLOOKUP(C:C,Table1[for Import to Bank Register dropdown],Table1[for Pivot],0,0,1)</f>
        <v>0</v>
      </c>
      <c r="E329" s="403"/>
      <c r="F329" s="146">
        <f t="shared" si="16"/>
        <v>44444444</v>
      </c>
      <c r="G329" s="375">
        <f t="shared" si="17"/>
        <v>0</v>
      </c>
      <c r="I329" s="376">
        <f>IF(OR(C329="150 Directors advances", C329="120 accounts receivable", C329="720.2 Automobile - Insurance", C329="720.3 Automobile - License", C329="870.4 Rent - Insurance", C329="870.6 Rent - Property Tax", C329="870.7 Rent - Homeoffice", C329="870.9 Rent - Water"),
   0,
   IF(Dashboard!$F$5="Quick",
      IF(OR(C329="190 Automobile",C329="200 computer hardware",C329="210 Computer software",C329="220 Quickbooks software",C329="230 Office equipment",C329="240 Office furniture"),
         E329-(E329/(1+Dashboard!$F$4)),
         0
      ),
      IF(C329="750 Business promotion",
         E329-(E329/(1+4.793/100)),
         E329-(E329/(1+Dashboard!$F$4))
      )
   )
)</f>
        <v>0</v>
      </c>
      <c r="J329" s="26">
        <f>Bank4[[#This Row],[Money in/ (Money out)]]-Bank4[[#This Row],[GST/HST]]</f>
        <v>0</v>
      </c>
      <c r="L329" s="23">
        <f t="shared" si="15"/>
        <v>0</v>
      </c>
    </row>
    <row r="330" spans="4:12" x14ac:dyDescent="0.2">
      <c r="D330" s="397">
        <f>_xlfn.XLOOKUP(C:C,Table1[for Import to Bank Register dropdown],Table1[for Pivot],0,0,1)</f>
        <v>0</v>
      </c>
      <c r="E330" s="403"/>
      <c r="F330" s="146">
        <f t="shared" si="16"/>
        <v>44444444</v>
      </c>
      <c r="G330" s="375">
        <f t="shared" si="17"/>
        <v>0</v>
      </c>
      <c r="I330" s="376">
        <f>IF(OR(C330="150 Directors advances", C330="120 accounts receivable", C330="720.2 Automobile - Insurance", C330="720.3 Automobile - License", C330="870.4 Rent - Insurance", C330="870.6 Rent - Property Tax", C330="870.7 Rent - Homeoffice", C330="870.9 Rent - Water"),
   0,
   IF(Dashboard!$F$5="Quick",
      IF(OR(C330="190 Automobile",C330="200 computer hardware",C330="210 Computer software",C330="220 Quickbooks software",C330="230 Office equipment",C330="240 Office furniture"),
         E330-(E330/(1+Dashboard!$F$4)),
         0
      ),
      IF(C330="750 Business promotion",
         E330-(E330/(1+4.793/100)),
         E330-(E330/(1+Dashboard!$F$4))
      )
   )
)</f>
        <v>0</v>
      </c>
      <c r="J330" s="26">
        <f>Bank4[[#This Row],[Money in/ (Money out)]]-Bank4[[#This Row],[GST/HST]]</f>
        <v>0</v>
      </c>
      <c r="L330" s="23">
        <f t="shared" si="15"/>
        <v>0</v>
      </c>
    </row>
    <row r="331" spans="4:12" x14ac:dyDescent="0.2">
      <c r="D331" s="397">
        <f>_xlfn.XLOOKUP(C:C,Table1[for Import to Bank Register dropdown],Table1[for Pivot],0,0,1)</f>
        <v>0</v>
      </c>
      <c r="E331" s="403"/>
      <c r="F331" s="146">
        <f t="shared" si="16"/>
        <v>44444444</v>
      </c>
      <c r="G331" s="375">
        <f t="shared" si="17"/>
        <v>0</v>
      </c>
      <c r="I331" s="376">
        <f>IF(OR(C331="150 Directors advances", C331="120 accounts receivable", C331="720.2 Automobile - Insurance", C331="720.3 Automobile - License", C331="870.4 Rent - Insurance", C331="870.6 Rent - Property Tax", C331="870.7 Rent - Homeoffice", C331="870.9 Rent - Water"),
   0,
   IF(Dashboard!$F$5="Quick",
      IF(OR(C331="190 Automobile",C331="200 computer hardware",C331="210 Computer software",C331="220 Quickbooks software",C331="230 Office equipment",C331="240 Office furniture"),
         E331-(E331/(1+Dashboard!$F$4)),
         0
      ),
      IF(C331="750 Business promotion",
         E331-(E331/(1+4.793/100)),
         E331-(E331/(1+Dashboard!$F$4))
      )
   )
)</f>
        <v>0</v>
      </c>
      <c r="J331" s="26">
        <f>Bank4[[#This Row],[Money in/ (Money out)]]-Bank4[[#This Row],[GST/HST]]</f>
        <v>0</v>
      </c>
      <c r="L331" s="23">
        <f t="shared" si="15"/>
        <v>0</v>
      </c>
    </row>
    <row r="332" spans="4:12" x14ac:dyDescent="0.2">
      <c r="D332" s="397">
        <f>_xlfn.XLOOKUP(C:C,Table1[for Import to Bank Register dropdown],Table1[for Pivot],0,0,1)</f>
        <v>0</v>
      </c>
      <c r="E332" s="403"/>
      <c r="F332" s="146">
        <f t="shared" si="16"/>
        <v>44444444</v>
      </c>
      <c r="G332" s="375">
        <f t="shared" si="17"/>
        <v>0</v>
      </c>
      <c r="I332" s="376">
        <f>IF(OR(C332="150 Directors advances", C332="120 accounts receivable", C332="720.2 Automobile - Insurance", C332="720.3 Automobile - License", C332="870.4 Rent - Insurance", C332="870.6 Rent - Property Tax", C332="870.7 Rent - Homeoffice", C332="870.9 Rent - Water"),
   0,
   IF(Dashboard!$F$5="Quick",
      IF(OR(C332="190 Automobile",C332="200 computer hardware",C332="210 Computer software",C332="220 Quickbooks software",C332="230 Office equipment",C332="240 Office furniture"),
         E332-(E332/(1+Dashboard!$F$4)),
         0
      ),
      IF(C332="750 Business promotion",
         E332-(E332/(1+4.793/100)),
         E332-(E332/(1+Dashboard!$F$4))
      )
   )
)</f>
        <v>0</v>
      </c>
      <c r="J332" s="26">
        <f>Bank4[[#This Row],[Money in/ (Money out)]]-Bank4[[#This Row],[GST/HST]]</f>
        <v>0</v>
      </c>
      <c r="L332" s="23">
        <f t="shared" si="15"/>
        <v>0</v>
      </c>
    </row>
    <row r="333" spans="4:12" x14ac:dyDescent="0.2">
      <c r="D333" s="397">
        <f>_xlfn.XLOOKUP(C:C,Table1[for Import to Bank Register dropdown],Table1[for Pivot],0,0,1)</f>
        <v>0</v>
      </c>
      <c r="E333" s="403"/>
      <c r="F333" s="146">
        <f t="shared" si="16"/>
        <v>44444444</v>
      </c>
      <c r="G333" s="375">
        <f t="shared" si="17"/>
        <v>0</v>
      </c>
      <c r="I333" s="376">
        <f>IF(OR(C333="150 Directors advances", C333="120 accounts receivable", C333="720.2 Automobile - Insurance", C333="720.3 Automobile - License", C333="870.4 Rent - Insurance", C333="870.6 Rent - Property Tax", C333="870.7 Rent - Homeoffice", C333="870.9 Rent - Water"),
   0,
   IF(Dashboard!$F$5="Quick",
      IF(OR(C333="190 Automobile",C333="200 computer hardware",C333="210 Computer software",C333="220 Quickbooks software",C333="230 Office equipment",C333="240 Office furniture"),
         E333-(E333/(1+Dashboard!$F$4)),
         0
      ),
      IF(C333="750 Business promotion",
         E333-(E333/(1+4.793/100)),
         E333-(E333/(1+Dashboard!$F$4))
      )
   )
)</f>
        <v>0</v>
      </c>
      <c r="J333" s="26">
        <f>Bank4[[#This Row],[Money in/ (Money out)]]-Bank4[[#This Row],[GST/HST]]</f>
        <v>0</v>
      </c>
      <c r="L333" s="23">
        <f t="shared" si="15"/>
        <v>0</v>
      </c>
    </row>
    <row r="334" spans="4:12" x14ac:dyDescent="0.2">
      <c r="D334" s="397">
        <f>_xlfn.XLOOKUP(C:C,Table1[for Import to Bank Register dropdown],Table1[for Pivot],0,0,1)</f>
        <v>0</v>
      </c>
      <c r="E334" s="403"/>
      <c r="F334" s="146">
        <f t="shared" si="16"/>
        <v>44444444</v>
      </c>
      <c r="G334" s="375">
        <f t="shared" si="17"/>
        <v>0</v>
      </c>
      <c r="I334" s="376">
        <f>IF(OR(C334="150 Directors advances", C334="120 accounts receivable", C334="720.2 Automobile - Insurance", C334="720.3 Automobile - License", C334="870.4 Rent - Insurance", C334="870.6 Rent - Property Tax", C334="870.7 Rent - Homeoffice", C334="870.9 Rent - Water"),
   0,
   IF(Dashboard!$F$5="Quick",
      IF(OR(C334="190 Automobile",C334="200 computer hardware",C334="210 Computer software",C334="220 Quickbooks software",C334="230 Office equipment",C334="240 Office furniture"),
         E334-(E334/(1+Dashboard!$F$4)),
         0
      ),
      IF(C334="750 Business promotion",
         E334-(E334/(1+4.793/100)),
         E334-(E334/(1+Dashboard!$F$4))
      )
   )
)</f>
        <v>0</v>
      </c>
      <c r="J334" s="26">
        <f>Bank4[[#This Row],[Money in/ (Money out)]]-Bank4[[#This Row],[GST/HST]]</f>
        <v>0</v>
      </c>
      <c r="L334" s="23">
        <f t="shared" si="15"/>
        <v>0</v>
      </c>
    </row>
    <row r="335" spans="4:12" x14ac:dyDescent="0.2">
      <c r="D335" s="397">
        <f>_xlfn.XLOOKUP(C:C,Table1[for Import to Bank Register dropdown],Table1[for Pivot],0,0,1)</f>
        <v>0</v>
      </c>
      <c r="E335" s="403"/>
      <c r="F335" s="146">
        <f t="shared" si="16"/>
        <v>44444444</v>
      </c>
      <c r="G335" s="375">
        <f t="shared" si="17"/>
        <v>0</v>
      </c>
      <c r="I335" s="376">
        <f>IF(OR(C335="150 Directors advances", C335="120 accounts receivable", C335="720.2 Automobile - Insurance", C335="720.3 Automobile - License", C335="870.4 Rent - Insurance", C335="870.6 Rent - Property Tax", C335="870.7 Rent - Homeoffice", C335="870.9 Rent - Water"),
   0,
   IF(Dashboard!$F$5="Quick",
      IF(OR(C335="190 Automobile",C335="200 computer hardware",C335="210 Computer software",C335="220 Quickbooks software",C335="230 Office equipment",C335="240 Office furniture"),
         E335-(E335/(1+Dashboard!$F$4)),
         0
      ),
      IF(C335="750 Business promotion",
         E335-(E335/(1+4.793/100)),
         E335-(E335/(1+Dashboard!$F$4))
      )
   )
)</f>
        <v>0</v>
      </c>
      <c r="J335" s="26">
        <f>Bank4[[#This Row],[Money in/ (Money out)]]-Bank4[[#This Row],[GST/HST]]</f>
        <v>0</v>
      </c>
      <c r="L335" s="23">
        <f t="shared" si="15"/>
        <v>0</v>
      </c>
    </row>
    <row r="336" spans="4:12" x14ac:dyDescent="0.2">
      <c r="D336" s="397">
        <f>_xlfn.XLOOKUP(C:C,Table1[for Import to Bank Register dropdown],Table1[for Pivot],0,0,1)</f>
        <v>0</v>
      </c>
      <c r="E336" s="403"/>
      <c r="F336" s="146">
        <f t="shared" si="16"/>
        <v>44444444</v>
      </c>
      <c r="G336" s="375">
        <f t="shared" si="17"/>
        <v>0</v>
      </c>
      <c r="I336" s="376">
        <f>IF(OR(C336="150 Directors advances", C336="120 accounts receivable", C336="720.2 Automobile - Insurance", C336="720.3 Automobile - License", C336="870.4 Rent - Insurance", C336="870.6 Rent - Property Tax", C336="870.7 Rent - Homeoffice", C336="870.9 Rent - Water"),
   0,
   IF(Dashboard!$F$5="Quick",
      IF(OR(C336="190 Automobile",C336="200 computer hardware",C336="210 Computer software",C336="220 Quickbooks software",C336="230 Office equipment",C336="240 Office furniture"),
         E336-(E336/(1+Dashboard!$F$4)),
         0
      ),
      IF(C336="750 Business promotion",
         E336-(E336/(1+4.793/100)),
         E336-(E336/(1+Dashboard!$F$4))
      )
   )
)</f>
        <v>0</v>
      </c>
      <c r="J336" s="26">
        <f>Bank4[[#This Row],[Money in/ (Money out)]]-Bank4[[#This Row],[GST/HST]]</f>
        <v>0</v>
      </c>
      <c r="L336" s="23">
        <f t="shared" si="15"/>
        <v>0</v>
      </c>
    </row>
    <row r="337" spans="4:12" x14ac:dyDescent="0.2">
      <c r="D337" s="397">
        <f>_xlfn.XLOOKUP(C:C,Table1[for Import to Bank Register dropdown],Table1[for Pivot],0,0,1)</f>
        <v>0</v>
      </c>
      <c r="E337" s="403"/>
      <c r="F337" s="146">
        <f t="shared" si="16"/>
        <v>44444444</v>
      </c>
      <c r="G337" s="375">
        <f t="shared" si="17"/>
        <v>0</v>
      </c>
      <c r="I337" s="376">
        <f>IF(OR(C337="150 Directors advances", C337="120 accounts receivable", C337="720.2 Automobile - Insurance", C337="720.3 Automobile - License", C337="870.4 Rent - Insurance", C337="870.6 Rent - Property Tax", C337="870.7 Rent - Homeoffice", C337="870.9 Rent - Water"),
   0,
   IF(Dashboard!$F$5="Quick",
      IF(OR(C337="190 Automobile",C337="200 computer hardware",C337="210 Computer software",C337="220 Quickbooks software",C337="230 Office equipment",C337="240 Office furniture"),
         E337-(E337/(1+Dashboard!$F$4)),
         0
      ),
      IF(C337="750 Business promotion",
         E337-(E337/(1+4.793/100)),
         E337-(E337/(1+Dashboard!$F$4))
      )
   )
)</f>
        <v>0</v>
      </c>
      <c r="J337" s="26">
        <f>Bank4[[#This Row],[Money in/ (Money out)]]-Bank4[[#This Row],[GST/HST]]</f>
        <v>0</v>
      </c>
      <c r="L337" s="23">
        <f t="shared" si="15"/>
        <v>0</v>
      </c>
    </row>
    <row r="338" spans="4:12" x14ac:dyDescent="0.2">
      <c r="D338" s="397">
        <f>_xlfn.XLOOKUP(C:C,Table1[for Import to Bank Register dropdown],Table1[for Pivot],0,0,1)</f>
        <v>0</v>
      </c>
      <c r="E338" s="403"/>
      <c r="F338" s="146">
        <f t="shared" si="16"/>
        <v>44444444</v>
      </c>
      <c r="G338" s="375">
        <f t="shared" si="17"/>
        <v>0</v>
      </c>
      <c r="I338" s="376">
        <f>IF(OR(C338="150 Directors advances", C338="120 accounts receivable", C338="720.2 Automobile - Insurance", C338="720.3 Automobile - License", C338="870.4 Rent - Insurance", C338="870.6 Rent - Property Tax", C338="870.7 Rent - Homeoffice", C338="870.9 Rent - Water"),
   0,
   IF(Dashboard!$F$5="Quick",
      IF(OR(C338="190 Automobile",C338="200 computer hardware",C338="210 Computer software",C338="220 Quickbooks software",C338="230 Office equipment",C338="240 Office furniture"),
         E338-(E338/(1+Dashboard!$F$4)),
         0
      ),
      IF(C338="750 Business promotion",
         E338-(E338/(1+4.793/100)),
         E338-(E338/(1+Dashboard!$F$4))
      )
   )
)</f>
        <v>0</v>
      </c>
      <c r="J338" s="26">
        <f>Bank4[[#This Row],[Money in/ (Money out)]]-Bank4[[#This Row],[GST/HST]]</f>
        <v>0</v>
      </c>
      <c r="L338" s="23">
        <f t="shared" si="15"/>
        <v>0</v>
      </c>
    </row>
    <row r="339" spans="4:12" x14ac:dyDescent="0.2">
      <c r="D339" s="397">
        <f>_xlfn.XLOOKUP(C:C,Table1[for Import to Bank Register dropdown],Table1[for Pivot],0,0,1)</f>
        <v>0</v>
      </c>
      <c r="E339" s="403"/>
      <c r="F339" s="146">
        <f t="shared" si="16"/>
        <v>44444444</v>
      </c>
      <c r="G339" s="375">
        <f t="shared" si="17"/>
        <v>0</v>
      </c>
      <c r="I339" s="376">
        <f>IF(OR(C339="150 Directors advances", C339="120 accounts receivable", C339="720.2 Automobile - Insurance", C339="720.3 Automobile - License", C339="870.4 Rent - Insurance", C339="870.6 Rent - Property Tax", C339="870.7 Rent - Homeoffice", C339="870.9 Rent - Water"),
   0,
   IF(Dashboard!$F$5="Quick",
      IF(OR(C339="190 Automobile",C339="200 computer hardware",C339="210 Computer software",C339="220 Quickbooks software",C339="230 Office equipment",C339="240 Office furniture"),
         E339-(E339/(1+Dashboard!$F$4)),
         0
      ),
      IF(C339="750 Business promotion",
         E339-(E339/(1+4.793/100)),
         E339-(E339/(1+Dashboard!$F$4))
      )
   )
)</f>
        <v>0</v>
      </c>
      <c r="J339" s="26">
        <f>Bank4[[#This Row],[Money in/ (Money out)]]-Bank4[[#This Row],[GST/HST]]</f>
        <v>0</v>
      </c>
      <c r="L339" s="23">
        <f t="shared" si="15"/>
        <v>0</v>
      </c>
    </row>
    <row r="340" spans="4:12" x14ac:dyDescent="0.2">
      <c r="D340" s="397">
        <f>_xlfn.XLOOKUP(C:C,Table1[for Import to Bank Register dropdown],Table1[for Pivot],0,0,1)</f>
        <v>0</v>
      </c>
      <c r="E340" s="403"/>
      <c r="F340" s="146">
        <f t="shared" si="16"/>
        <v>44444444</v>
      </c>
      <c r="G340" s="375">
        <f t="shared" si="17"/>
        <v>0</v>
      </c>
      <c r="I340" s="376">
        <f>IF(OR(C340="150 Directors advances", C340="120 accounts receivable", C340="720.2 Automobile - Insurance", C340="720.3 Automobile - License", C340="870.4 Rent - Insurance", C340="870.6 Rent - Property Tax", C340="870.7 Rent - Homeoffice", C340="870.9 Rent - Water"),
   0,
   IF(Dashboard!$F$5="Quick",
      IF(OR(C340="190 Automobile",C340="200 computer hardware",C340="210 Computer software",C340="220 Quickbooks software",C340="230 Office equipment",C340="240 Office furniture"),
         E340-(E340/(1+Dashboard!$F$4)),
         0
      ),
      IF(C340="750 Business promotion",
         E340-(E340/(1+4.793/100)),
         E340-(E340/(1+Dashboard!$F$4))
      )
   )
)</f>
        <v>0</v>
      </c>
      <c r="J340" s="26">
        <f>Bank4[[#This Row],[Money in/ (Money out)]]-Bank4[[#This Row],[GST/HST]]</f>
        <v>0</v>
      </c>
      <c r="L340" s="23">
        <f t="shared" si="15"/>
        <v>0</v>
      </c>
    </row>
    <row r="341" spans="4:12" x14ac:dyDescent="0.2">
      <c r="D341" s="397">
        <f>_xlfn.XLOOKUP(C:C,Table1[for Import to Bank Register dropdown],Table1[for Pivot],0,0,1)</f>
        <v>0</v>
      </c>
      <c r="E341" s="403"/>
      <c r="F341" s="146">
        <f t="shared" si="16"/>
        <v>44444444</v>
      </c>
      <c r="G341" s="375">
        <f t="shared" si="17"/>
        <v>0</v>
      </c>
      <c r="I341" s="376">
        <f>IF(OR(C341="150 Directors advances", C341="120 accounts receivable", C341="720.2 Automobile - Insurance", C341="720.3 Automobile - License", C341="870.4 Rent - Insurance", C341="870.6 Rent - Property Tax", C341="870.7 Rent - Homeoffice", C341="870.9 Rent - Water"),
   0,
   IF(Dashboard!$F$5="Quick",
      IF(OR(C341="190 Automobile",C341="200 computer hardware",C341="210 Computer software",C341="220 Quickbooks software",C341="230 Office equipment",C341="240 Office furniture"),
         E341-(E341/(1+Dashboard!$F$4)),
         0
      ),
      IF(C341="750 Business promotion",
         E341-(E341/(1+4.793/100)),
         E341-(E341/(1+Dashboard!$F$4))
      )
   )
)</f>
        <v>0</v>
      </c>
      <c r="J341" s="26">
        <f>Bank4[[#This Row],[Money in/ (Money out)]]-Bank4[[#This Row],[GST/HST]]</f>
        <v>0</v>
      </c>
      <c r="L341" s="23">
        <f t="shared" si="15"/>
        <v>0</v>
      </c>
    </row>
    <row r="342" spans="4:12" x14ac:dyDescent="0.2">
      <c r="D342" s="397">
        <f>_xlfn.XLOOKUP(C:C,Table1[for Import to Bank Register dropdown],Table1[for Pivot],0,0,1)</f>
        <v>0</v>
      </c>
      <c r="E342" s="403"/>
      <c r="F342" s="146">
        <f t="shared" si="16"/>
        <v>44444444</v>
      </c>
      <c r="G342" s="375">
        <f t="shared" si="17"/>
        <v>0</v>
      </c>
      <c r="I342" s="376">
        <f>IF(OR(C342="150 Directors advances", C342="120 accounts receivable", C342="720.2 Automobile - Insurance", C342="720.3 Automobile - License", C342="870.4 Rent - Insurance", C342="870.6 Rent - Property Tax", C342="870.7 Rent - Homeoffice", C342="870.9 Rent - Water"),
   0,
   IF(Dashboard!$F$5="Quick",
      IF(OR(C342="190 Automobile",C342="200 computer hardware",C342="210 Computer software",C342="220 Quickbooks software",C342="230 Office equipment",C342="240 Office furniture"),
         E342-(E342/(1+Dashboard!$F$4)),
         0
      ),
      IF(C342="750 Business promotion",
         E342-(E342/(1+4.793/100)),
         E342-(E342/(1+Dashboard!$F$4))
      )
   )
)</f>
        <v>0</v>
      </c>
      <c r="J342" s="26">
        <f>Bank4[[#This Row],[Money in/ (Money out)]]-Bank4[[#This Row],[GST/HST]]</f>
        <v>0</v>
      </c>
      <c r="L342" s="23">
        <f t="shared" si="15"/>
        <v>0</v>
      </c>
    </row>
    <row r="343" spans="4:12" x14ac:dyDescent="0.2">
      <c r="D343" s="397">
        <f>_xlfn.XLOOKUP(C:C,Table1[for Import to Bank Register dropdown],Table1[for Pivot],0,0,1)</f>
        <v>0</v>
      </c>
      <c r="E343" s="403"/>
      <c r="F343" s="146">
        <f t="shared" si="16"/>
        <v>44444444</v>
      </c>
      <c r="G343" s="375">
        <f t="shared" si="17"/>
        <v>0</v>
      </c>
      <c r="I343" s="376">
        <f>IF(OR(C343="150 Directors advances", C343="120 accounts receivable", C343="720.2 Automobile - Insurance", C343="720.3 Automobile - License", C343="870.4 Rent - Insurance", C343="870.6 Rent - Property Tax", C343="870.7 Rent - Homeoffice", C343="870.9 Rent - Water"),
   0,
   IF(Dashboard!$F$5="Quick",
      IF(OR(C343="190 Automobile",C343="200 computer hardware",C343="210 Computer software",C343="220 Quickbooks software",C343="230 Office equipment",C343="240 Office furniture"),
         E343-(E343/(1+Dashboard!$F$4)),
         0
      ),
      IF(C343="750 Business promotion",
         E343-(E343/(1+4.793/100)),
         E343-(E343/(1+Dashboard!$F$4))
      )
   )
)</f>
        <v>0</v>
      </c>
      <c r="J343" s="26">
        <f>Bank4[[#This Row],[Money in/ (Money out)]]-Bank4[[#This Row],[GST/HST]]</f>
        <v>0</v>
      </c>
      <c r="L343" s="23">
        <f t="shared" si="15"/>
        <v>0</v>
      </c>
    </row>
    <row r="344" spans="4:12" x14ac:dyDescent="0.2">
      <c r="D344" s="397">
        <f>_xlfn.XLOOKUP(C:C,Table1[for Import to Bank Register dropdown],Table1[for Pivot],0,0,1)</f>
        <v>0</v>
      </c>
      <c r="E344" s="403"/>
      <c r="F344" s="146">
        <f t="shared" si="16"/>
        <v>44444444</v>
      </c>
      <c r="G344" s="375">
        <f t="shared" si="17"/>
        <v>0</v>
      </c>
      <c r="I344" s="376">
        <f>IF(OR(C344="150 Directors advances", C344="120 accounts receivable", C344="720.2 Automobile - Insurance", C344="720.3 Automobile - License", C344="870.4 Rent - Insurance", C344="870.6 Rent - Property Tax", C344="870.7 Rent - Homeoffice", C344="870.9 Rent - Water"),
   0,
   IF(Dashboard!$F$5="Quick",
      IF(OR(C344="190 Automobile",C344="200 computer hardware",C344="210 Computer software",C344="220 Quickbooks software",C344="230 Office equipment",C344="240 Office furniture"),
         E344-(E344/(1+Dashboard!$F$4)),
         0
      ),
      IF(C344="750 Business promotion",
         E344-(E344/(1+4.793/100)),
         E344-(E344/(1+Dashboard!$F$4))
      )
   )
)</f>
        <v>0</v>
      </c>
      <c r="J344" s="26">
        <f>Bank4[[#This Row],[Money in/ (Money out)]]-Bank4[[#This Row],[GST/HST]]</f>
        <v>0</v>
      </c>
      <c r="L344" s="23">
        <f t="shared" si="15"/>
        <v>0</v>
      </c>
    </row>
    <row r="345" spans="4:12" x14ac:dyDescent="0.2">
      <c r="D345" s="397">
        <f>_xlfn.XLOOKUP(C:C,Table1[for Import to Bank Register dropdown],Table1[for Pivot],0,0,1)</f>
        <v>0</v>
      </c>
      <c r="E345" s="403"/>
      <c r="F345" s="146">
        <f t="shared" si="16"/>
        <v>44444444</v>
      </c>
      <c r="G345" s="375">
        <f t="shared" si="17"/>
        <v>0</v>
      </c>
      <c r="I345" s="376">
        <f>IF(OR(C345="150 Directors advances", C345="120 accounts receivable", C345="720.2 Automobile - Insurance", C345="720.3 Automobile - License", C345="870.4 Rent - Insurance", C345="870.6 Rent - Property Tax", C345="870.7 Rent - Homeoffice", C345="870.9 Rent - Water"),
   0,
   IF(Dashboard!$F$5="Quick",
      IF(OR(C345="190 Automobile",C345="200 computer hardware",C345="210 Computer software",C345="220 Quickbooks software",C345="230 Office equipment",C345="240 Office furniture"),
         E345-(E345/(1+Dashboard!$F$4)),
         0
      ),
      IF(C345="750 Business promotion",
         E345-(E345/(1+4.793/100)),
         E345-(E345/(1+Dashboard!$F$4))
      )
   )
)</f>
        <v>0</v>
      </c>
      <c r="J345" s="26">
        <f>Bank4[[#This Row],[Money in/ (Money out)]]-Bank4[[#This Row],[GST/HST]]</f>
        <v>0</v>
      </c>
      <c r="L345" s="23">
        <f t="shared" si="15"/>
        <v>0</v>
      </c>
    </row>
    <row r="346" spans="4:12" x14ac:dyDescent="0.2">
      <c r="D346" s="397">
        <f>_xlfn.XLOOKUP(C:C,Table1[for Import to Bank Register dropdown],Table1[for Pivot],0,0,1)</f>
        <v>0</v>
      </c>
      <c r="E346" s="403"/>
      <c r="F346" s="146">
        <f t="shared" si="16"/>
        <v>44444444</v>
      </c>
      <c r="G346" s="375">
        <f t="shared" si="17"/>
        <v>0</v>
      </c>
      <c r="I346" s="376">
        <f>IF(OR(C346="150 Directors advances", C346="120 accounts receivable", C346="720.2 Automobile - Insurance", C346="720.3 Automobile - License", C346="870.4 Rent - Insurance", C346="870.6 Rent - Property Tax", C346="870.7 Rent - Homeoffice", C346="870.9 Rent - Water"),
   0,
   IF(Dashboard!$F$5="Quick",
      IF(OR(C346="190 Automobile",C346="200 computer hardware",C346="210 Computer software",C346="220 Quickbooks software",C346="230 Office equipment",C346="240 Office furniture"),
         E346-(E346/(1+Dashboard!$F$4)),
         0
      ),
      IF(C346="750 Business promotion",
         E346-(E346/(1+4.793/100)),
         E346-(E346/(1+Dashboard!$F$4))
      )
   )
)</f>
        <v>0</v>
      </c>
      <c r="J346" s="26">
        <f>Bank4[[#This Row],[Money in/ (Money out)]]-Bank4[[#This Row],[GST/HST]]</f>
        <v>0</v>
      </c>
      <c r="L346" s="23">
        <f t="shared" si="15"/>
        <v>0</v>
      </c>
    </row>
    <row r="347" spans="4:12" x14ac:dyDescent="0.2">
      <c r="D347" s="397">
        <f>_xlfn.XLOOKUP(C:C,Table1[for Import to Bank Register dropdown],Table1[for Pivot],0,0,1)</f>
        <v>0</v>
      </c>
      <c r="E347" s="403"/>
      <c r="F347" s="146">
        <f t="shared" si="16"/>
        <v>44444444</v>
      </c>
      <c r="G347" s="375">
        <f t="shared" si="17"/>
        <v>0</v>
      </c>
      <c r="I347" s="376">
        <f>IF(OR(C347="150 Directors advances", C347="120 accounts receivable", C347="720.2 Automobile - Insurance", C347="720.3 Automobile - License", C347="870.4 Rent - Insurance", C347="870.6 Rent - Property Tax", C347="870.7 Rent - Homeoffice", C347="870.9 Rent - Water"),
   0,
   IF(Dashboard!$F$5="Quick",
      IF(OR(C347="190 Automobile",C347="200 computer hardware",C347="210 Computer software",C347="220 Quickbooks software",C347="230 Office equipment",C347="240 Office furniture"),
         E347-(E347/(1+Dashboard!$F$4)),
         0
      ),
      IF(C347="750 Business promotion",
         E347-(E347/(1+4.793/100)),
         E347-(E347/(1+Dashboard!$F$4))
      )
   )
)</f>
        <v>0</v>
      </c>
      <c r="J347" s="26">
        <f>Bank4[[#This Row],[Money in/ (Money out)]]-Bank4[[#This Row],[GST/HST]]</f>
        <v>0</v>
      </c>
      <c r="L347" s="23">
        <f t="shared" si="15"/>
        <v>0</v>
      </c>
    </row>
    <row r="348" spans="4:12" x14ac:dyDescent="0.2">
      <c r="D348" s="397">
        <f>_xlfn.XLOOKUP(C:C,Table1[for Import to Bank Register dropdown],Table1[for Pivot],0,0,1)</f>
        <v>0</v>
      </c>
      <c r="E348" s="403"/>
      <c r="F348" s="146">
        <f t="shared" si="16"/>
        <v>44444444</v>
      </c>
      <c r="G348" s="375">
        <f t="shared" si="17"/>
        <v>0</v>
      </c>
      <c r="I348" s="376">
        <f>IF(OR(C348="150 Directors advances", C348="120 accounts receivable", C348="720.2 Automobile - Insurance", C348="720.3 Automobile - License", C348="870.4 Rent - Insurance", C348="870.6 Rent - Property Tax", C348="870.7 Rent - Homeoffice", C348="870.9 Rent - Water"),
   0,
   IF(Dashboard!$F$5="Quick",
      IF(OR(C348="190 Automobile",C348="200 computer hardware",C348="210 Computer software",C348="220 Quickbooks software",C348="230 Office equipment",C348="240 Office furniture"),
         E348-(E348/(1+Dashboard!$F$4)),
         0
      ),
      IF(C348="750 Business promotion",
         E348-(E348/(1+4.793/100)),
         E348-(E348/(1+Dashboard!$F$4))
      )
   )
)</f>
        <v>0</v>
      </c>
      <c r="J348" s="26">
        <f>Bank4[[#This Row],[Money in/ (Money out)]]-Bank4[[#This Row],[GST/HST]]</f>
        <v>0</v>
      </c>
      <c r="L348" s="23">
        <f t="shared" si="15"/>
        <v>0</v>
      </c>
    </row>
    <row r="349" spans="4:12" x14ac:dyDescent="0.2">
      <c r="D349" s="397">
        <f>_xlfn.XLOOKUP(C:C,Table1[for Import to Bank Register dropdown],Table1[for Pivot],0,0,1)</f>
        <v>0</v>
      </c>
      <c r="E349" s="403"/>
      <c r="F349" s="146">
        <f t="shared" si="16"/>
        <v>44444444</v>
      </c>
      <c r="G349" s="375">
        <f t="shared" si="17"/>
        <v>0</v>
      </c>
      <c r="I349" s="376">
        <f>IF(OR(C349="150 Directors advances", C349="120 accounts receivable", C349="720.2 Automobile - Insurance", C349="720.3 Automobile - License", C349="870.4 Rent - Insurance", C349="870.6 Rent - Property Tax", C349="870.7 Rent - Homeoffice", C349="870.9 Rent - Water"),
   0,
   IF(Dashboard!$F$5="Quick",
      IF(OR(C349="190 Automobile",C349="200 computer hardware",C349="210 Computer software",C349="220 Quickbooks software",C349="230 Office equipment",C349="240 Office furniture"),
         E349-(E349/(1+Dashboard!$F$4)),
         0
      ),
      IF(C349="750 Business promotion",
         E349-(E349/(1+4.793/100)),
         E349-(E349/(1+Dashboard!$F$4))
      )
   )
)</f>
        <v>0</v>
      </c>
      <c r="J349" s="26">
        <f>Bank4[[#This Row],[Money in/ (Money out)]]-Bank4[[#This Row],[GST/HST]]</f>
        <v>0</v>
      </c>
      <c r="L349" s="23">
        <f t="shared" si="15"/>
        <v>0</v>
      </c>
    </row>
    <row r="350" spans="4:12" x14ac:dyDescent="0.2">
      <c r="D350" s="397">
        <f>_xlfn.XLOOKUP(C:C,Table1[for Import to Bank Register dropdown],Table1[for Pivot],0,0,1)</f>
        <v>0</v>
      </c>
      <c r="E350" s="403"/>
      <c r="F350" s="146">
        <f t="shared" si="16"/>
        <v>44444444</v>
      </c>
      <c r="G350" s="375">
        <f t="shared" si="17"/>
        <v>0</v>
      </c>
      <c r="I350" s="376">
        <f>IF(OR(C350="150 Directors advances", C350="120 accounts receivable", C350="720.2 Automobile - Insurance", C350="720.3 Automobile - License", C350="870.4 Rent - Insurance", C350="870.6 Rent - Property Tax", C350="870.7 Rent - Homeoffice", C350="870.9 Rent - Water"),
   0,
   IF(Dashboard!$F$5="Quick",
      IF(OR(C350="190 Automobile",C350="200 computer hardware",C350="210 Computer software",C350="220 Quickbooks software",C350="230 Office equipment",C350="240 Office furniture"),
         E350-(E350/(1+Dashboard!$F$4)),
         0
      ),
      IF(C350="750 Business promotion",
         E350-(E350/(1+4.793/100)),
         E350-(E350/(1+Dashboard!$F$4))
      )
   )
)</f>
        <v>0</v>
      </c>
      <c r="J350" s="26">
        <f>Bank4[[#This Row],[Money in/ (Money out)]]-Bank4[[#This Row],[GST/HST]]</f>
        <v>0</v>
      </c>
      <c r="L350" s="23">
        <f t="shared" si="15"/>
        <v>0</v>
      </c>
    </row>
    <row r="351" spans="4:12" x14ac:dyDescent="0.2">
      <c r="D351" s="397">
        <f>_xlfn.XLOOKUP(C:C,Table1[for Import to Bank Register dropdown],Table1[for Pivot],0,0,1)</f>
        <v>0</v>
      </c>
      <c r="E351" s="403"/>
      <c r="F351" s="146">
        <f t="shared" si="16"/>
        <v>44444444</v>
      </c>
      <c r="G351" s="375">
        <f t="shared" si="17"/>
        <v>0</v>
      </c>
      <c r="I351" s="376">
        <f>IF(OR(C351="150 Directors advances", C351="120 accounts receivable", C351="720.2 Automobile - Insurance", C351="720.3 Automobile - License", C351="870.4 Rent - Insurance", C351="870.6 Rent - Property Tax", C351="870.7 Rent - Homeoffice", C351="870.9 Rent - Water"),
   0,
   IF(Dashboard!$F$5="Quick",
      IF(OR(C351="190 Automobile",C351="200 computer hardware",C351="210 Computer software",C351="220 Quickbooks software",C351="230 Office equipment",C351="240 Office furniture"),
         E351-(E351/(1+Dashboard!$F$4)),
         0
      ),
      IF(C351="750 Business promotion",
         E351-(E351/(1+4.793/100)),
         E351-(E351/(1+Dashboard!$F$4))
      )
   )
)</f>
        <v>0</v>
      </c>
      <c r="J351" s="26">
        <f>Bank4[[#This Row],[Money in/ (Money out)]]-Bank4[[#This Row],[GST/HST]]</f>
        <v>0</v>
      </c>
      <c r="L351" s="23">
        <f t="shared" si="15"/>
        <v>0</v>
      </c>
    </row>
    <row r="352" spans="4:12" x14ac:dyDescent="0.2">
      <c r="D352" s="397">
        <f>_xlfn.XLOOKUP(C:C,Table1[for Import to Bank Register dropdown],Table1[for Pivot],0,0,1)</f>
        <v>0</v>
      </c>
      <c r="E352" s="403"/>
      <c r="F352" s="146">
        <f t="shared" si="16"/>
        <v>44444444</v>
      </c>
      <c r="G352" s="375">
        <f t="shared" si="17"/>
        <v>0</v>
      </c>
      <c r="I352" s="376">
        <f>IF(OR(C352="150 Directors advances", C352="120 accounts receivable", C352="720.2 Automobile - Insurance", C352="720.3 Automobile - License", C352="870.4 Rent - Insurance", C352="870.6 Rent - Property Tax", C352="870.7 Rent - Homeoffice", C352="870.9 Rent - Water"),
   0,
   IF(Dashboard!$F$5="Quick",
      IF(OR(C352="190 Automobile",C352="200 computer hardware",C352="210 Computer software",C352="220 Quickbooks software",C352="230 Office equipment",C352="240 Office furniture"),
         E352-(E352/(1+Dashboard!$F$4)),
         0
      ),
      IF(C352="750 Business promotion",
         E352-(E352/(1+4.793/100)),
         E352-(E352/(1+Dashboard!$F$4))
      )
   )
)</f>
        <v>0</v>
      </c>
      <c r="J352" s="26">
        <f>Bank4[[#This Row],[Money in/ (Money out)]]-Bank4[[#This Row],[GST/HST]]</f>
        <v>0</v>
      </c>
      <c r="L352" s="23">
        <f t="shared" si="15"/>
        <v>0</v>
      </c>
    </row>
    <row r="353" spans="4:12" x14ac:dyDescent="0.2">
      <c r="D353" s="397">
        <f>_xlfn.XLOOKUP(C:C,Table1[for Import to Bank Register dropdown],Table1[for Pivot],0,0,1)</f>
        <v>0</v>
      </c>
      <c r="E353" s="403"/>
      <c r="F353" s="146">
        <f t="shared" si="16"/>
        <v>44444444</v>
      </c>
      <c r="G353" s="375">
        <f t="shared" si="17"/>
        <v>0</v>
      </c>
      <c r="I353" s="376">
        <f>IF(OR(C353="150 Directors advances", C353="120 accounts receivable", C353="720.2 Automobile - Insurance", C353="720.3 Automobile - License", C353="870.4 Rent - Insurance", C353="870.6 Rent - Property Tax", C353="870.7 Rent - Homeoffice", C353="870.9 Rent - Water"),
   0,
   IF(Dashboard!$F$5="Quick",
      IF(OR(C353="190 Automobile",C353="200 computer hardware",C353="210 Computer software",C353="220 Quickbooks software",C353="230 Office equipment",C353="240 Office furniture"),
         E353-(E353/(1+Dashboard!$F$4)),
         0
      ),
      IF(C353="750 Business promotion",
         E353-(E353/(1+4.793/100)),
         E353-(E353/(1+Dashboard!$F$4))
      )
   )
)</f>
        <v>0</v>
      </c>
      <c r="J353" s="26">
        <f>Bank4[[#This Row],[Money in/ (Money out)]]-Bank4[[#This Row],[GST/HST]]</f>
        <v>0</v>
      </c>
      <c r="L353" s="23">
        <f t="shared" si="15"/>
        <v>0</v>
      </c>
    </row>
    <row r="354" spans="4:12" x14ac:dyDescent="0.2">
      <c r="D354" s="397">
        <f>_xlfn.XLOOKUP(C:C,Table1[for Import to Bank Register dropdown],Table1[for Pivot],0,0,1)</f>
        <v>0</v>
      </c>
      <c r="E354" s="403"/>
      <c r="F354" s="146">
        <f t="shared" si="16"/>
        <v>44444444</v>
      </c>
      <c r="G354" s="375">
        <f t="shared" si="17"/>
        <v>0</v>
      </c>
      <c r="I354" s="376">
        <f>IF(OR(C354="150 Directors advances", C354="120 accounts receivable", C354="720.2 Automobile - Insurance", C354="720.3 Automobile - License", C354="870.4 Rent - Insurance", C354="870.6 Rent - Property Tax", C354="870.7 Rent - Homeoffice", C354="870.9 Rent - Water"),
   0,
   IF(Dashboard!$F$5="Quick",
      IF(OR(C354="190 Automobile",C354="200 computer hardware",C354="210 Computer software",C354="220 Quickbooks software",C354="230 Office equipment",C354="240 Office furniture"),
         E354-(E354/(1+Dashboard!$F$4)),
         0
      ),
      IF(C354="750 Business promotion",
         E354-(E354/(1+4.793/100)),
         E354-(E354/(1+Dashboard!$F$4))
      )
   )
)</f>
        <v>0</v>
      </c>
      <c r="J354" s="26">
        <f>Bank4[[#This Row],[Money in/ (Money out)]]-Bank4[[#This Row],[GST/HST]]</f>
        <v>0</v>
      </c>
      <c r="L354" s="23">
        <f t="shared" si="15"/>
        <v>0</v>
      </c>
    </row>
    <row r="355" spans="4:12" x14ac:dyDescent="0.2">
      <c r="D355" s="397">
        <f>_xlfn.XLOOKUP(C:C,Table1[for Import to Bank Register dropdown],Table1[for Pivot],0,0,1)</f>
        <v>0</v>
      </c>
      <c r="E355" s="403"/>
      <c r="F355" s="146">
        <f t="shared" si="16"/>
        <v>44444444</v>
      </c>
      <c r="G355" s="375">
        <f t="shared" si="17"/>
        <v>0</v>
      </c>
      <c r="I355" s="376">
        <f>IF(OR(C355="150 Directors advances", C355="120 accounts receivable", C355="720.2 Automobile - Insurance", C355="720.3 Automobile - License", C355="870.4 Rent - Insurance", C355="870.6 Rent - Property Tax", C355="870.7 Rent - Homeoffice", C355="870.9 Rent - Water"),
   0,
   IF(Dashboard!$F$5="Quick",
      IF(OR(C355="190 Automobile",C355="200 computer hardware",C355="210 Computer software",C355="220 Quickbooks software",C355="230 Office equipment",C355="240 Office furniture"),
         E355-(E355/(1+Dashboard!$F$4)),
         0
      ),
      IF(C355="750 Business promotion",
         E355-(E355/(1+4.793/100)),
         E355-(E355/(1+Dashboard!$F$4))
      )
   )
)</f>
        <v>0</v>
      </c>
      <c r="J355" s="26">
        <f>Bank4[[#This Row],[Money in/ (Money out)]]-Bank4[[#This Row],[GST/HST]]</f>
        <v>0</v>
      </c>
      <c r="L355" s="23">
        <f t="shared" si="15"/>
        <v>0</v>
      </c>
    </row>
    <row r="356" spans="4:12" x14ac:dyDescent="0.2">
      <c r="D356" s="397">
        <f>_xlfn.XLOOKUP(C:C,Table1[for Import to Bank Register dropdown],Table1[for Pivot],0,0,1)</f>
        <v>0</v>
      </c>
      <c r="E356" s="403"/>
      <c r="F356" s="146">
        <f t="shared" si="16"/>
        <v>44444444</v>
      </c>
      <c r="G356" s="375">
        <f t="shared" si="17"/>
        <v>0</v>
      </c>
      <c r="I356" s="376">
        <f>IF(OR(C356="150 Directors advances", C356="120 accounts receivable", C356="720.2 Automobile - Insurance", C356="720.3 Automobile - License", C356="870.4 Rent - Insurance", C356="870.6 Rent - Property Tax", C356="870.7 Rent - Homeoffice", C356="870.9 Rent - Water"),
   0,
   IF(Dashboard!$F$5="Quick",
      IF(OR(C356="190 Automobile",C356="200 computer hardware",C356="210 Computer software",C356="220 Quickbooks software",C356="230 Office equipment",C356="240 Office furniture"),
         E356-(E356/(1+Dashboard!$F$4)),
         0
      ),
      IF(C356="750 Business promotion",
         E356-(E356/(1+4.793/100)),
         E356-(E356/(1+Dashboard!$F$4))
      )
   )
)</f>
        <v>0</v>
      </c>
      <c r="J356" s="26">
        <f>Bank4[[#This Row],[Money in/ (Money out)]]-Bank4[[#This Row],[GST/HST]]</f>
        <v>0</v>
      </c>
      <c r="L356" s="23">
        <f t="shared" si="15"/>
        <v>0</v>
      </c>
    </row>
    <row r="357" spans="4:12" x14ac:dyDescent="0.2">
      <c r="D357" s="397">
        <f>_xlfn.XLOOKUP(C:C,Table1[for Import to Bank Register dropdown],Table1[for Pivot],0,0,1)</f>
        <v>0</v>
      </c>
      <c r="E357" s="403"/>
      <c r="F357" s="146">
        <f t="shared" si="16"/>
        <v>44444444</v>
      </c>
      <c r="G357" s="375">
        <f t="shared" si="17"/>
        <v>0</v>
      </c>
      <c r="I357" s="376">
        <f>IF(OR(C357="150 Directors advances", C357="120 accounts receivable", C357="720.2 Automobile - Insurance", C357="720.3 Automobile - License", C357="870.4 Rent - Insurance", C357="870.6 Rent - Property Tax", C357="870.7 Rent - Homeoffice", C357="870.9 Rent - Water"),
   0,
   IF(Dashboard!$F$5="Quick",
      IF(OR(C357="190 Automobile",C357="200 computer hardware",C357="210 Computer software",C357="220 Quickbooks software",C357="230 Office equipment",C357="240 Office furniture"),
         E357-(E357/(1+Dashboard!$F$4)),
         0
      ),
      IF(C357="750 Business promotion",
         E357-(E357/(1+4.793/100)),
         E357-(E357/(1+Dashboard!$F$4))
      )
   )
)</f>
        <v>0</v>
      </c>
      <c r="J357" s="26">
        <f>Bank4[[#This Row],[Money in/ (Money out)]]-Bank4[[#This Row],[GST/HST]]</f>
        <v>0</v>
      </c>
      <c r="L357" s="23">
        <f t="shared" si="15"/>
        <v>0</v>
      </c>
    </row>
    <row r="358" spans="4:12" x14ac:dyDescent="0.2">
      <c r="D358" s="397">
        <f>_xlfn.XLOOKUP(C:C,Table1[for Import to Bank Register dropdown],Table1[for Pivot],0,0,1)</f>
        <v>0</v>
      </c>
      <c r="E358" s="403"/>
      <c r="F358" s="146">
        <f t="shared" si="16"/>
        <v>44444444</v>
      </c>
      <c r="G358" s="375">
        <f t="shared" si="17"/>
        <v>0</v>
      </c>
      <c r="I358" s="376">
        <f>IF(OR(C358="150 Directors advances", C358="120 accounts receivable", C358="720.2 Automobile - Insurance", C358="720.3 Automobile - License", C358="870.4 Rent - Insurance", C358="870.6 Rent - Property Tax", C358="870.7 Rent - Homeoffice", C358="870.9 Rent - Water"),
   0,
   IF(Dashboard!$F$5="Quick",
      IF(OR(C358="190 Automobile",C358="200 computer hardware",C358="210 Computer software",C358="220 Quickbooks software",C358="230 Office equipment",C358="240 Office furniture"),
         E358-(E358/(1+Dashboard!$F$4)),
         0
      ),
      IF(C358="750 Business promotion",
         E358-(E358/(1+4.793/100)),
         E358-(E358/(1+Dashboard!$F$4))
      )
   )
)</f>
        <v>0</v>
      </c>
      <c r="J358" s="26">
        <f>Bank4[[#This Row],[Money in/ (Money out)]]-Bank4[[#This Row],[GST/HST]]</f>
        <v>0</v>
      </c>
      <c r="L358" s="23">
        <f t="shared" si="15"/>
        <v>0</v>
      </c>
    </row>
    <row r="359" spans="4:12" x14ac:dyDescent="0.2">
      <c r="D359" s="397">
        <f>_xlfn.XLOOKUP(C:C,Table1[for Import to Bank Register dropdown],Table1[for Pivot],0,0,1)</f>
        <v>0</v>
      </c>
      <c r="E359" s="403"/>
      <c r="F359" s="146">
        <f t="shared" si="16"/>
        <v>44444444</v>
      </c>
      <c r="G359" s="375">
        <f t="shared" si="17"/>
        <v>0</v>
      </c>
      <c r="I359" s="376">
        <f>IF(OR(C359="150 Directors advances", C359="120 accounts receivable", C359="720.2 Automobile - Insurance", C359="720.3 Automobile - License", C359="870.4 Rent - Insurance", C359="870.6 Rent - Property Tax", C359="870.7 Rent - Homeoffice", C359="870.9 Rent - Water"),
   0,
   IF(Dashboard!$F$5="Quick",
      IF(OR(C359="190 Automobile",C359="200 computer hardware",C359="210 Computer software",C359="220 Quickbooks software",C359="230 Office equipment",C359="240 Office furniture"),
         E359-(E359/(1+Dashboard!$F$4)),
         0
      ),
      IF(C359="750 Business promotion",
         E359-(E359/(1+4.793/100)),
         E359-(E359/(1+Dashboard!$F$4))
      )
   )
)</f>
        <v>0</v>
      </c>
      <c r="J359" s="26">
        <f>Bank4[[#This Row],[Money in/ (Money out)]]-Bank4[[#This Row],[GST/HST]]</f>
        <v>0</v>
      </c>
      <c r="L359" s="23">
        <f t="shared" si="15"/>
        <v>0</v>
      </c>
    </row>
    <row r="360" spans="4:12" x14ac:dyDescent="0.2">
      <c r="D360" s="397">
        <f>_xlfn.XLOOKUP(C:C,Table1[for Import to Bank Register dropdown],Table1[for Pivot],0,0,1)</f>
        <v>0</v>
      </c>
      <c r="E360" s="403"/>
      <c r="F360" s="146">
        <f t="shared" si="16"/>
        <v>44444444</v>
      </c>
      <c r="G360" s="375">
        <f t="shared" si="17"/>
        <v>0</v>
      </c>
      <c r="I360" s="376">
        <f>IF(OR(C360="150 Directors advances", C360="120 accounts receivable", C360="720.2 Automobile - Insurance", C360="720.3 Automobile - License", C360="870.4 Rent - Insurance", C360="870.6 Rent - Property Tax", C360="870.7 Rent - Homeoffice", C360="870.9 Rent - Water"),
   0,
   IF(Dashboard!$F$5="Quick",
      IF(OR(C360="190 Automobile",C360="200 computer hardware",C360="210 Computer software",C360="220 Quickbooks software",C360="230 Office equipment",C360="240 Office furniture"),
         E360-(E360/(1+Dashboard!$F$4)),
         0
      ),
      IF(C360="750 Business promotion",
         E360-(E360/(1+4.793/100)),
         E360-(E360/(1+Dashboard!$F$4))
      )
   )
)</f>
        <v>0</v>
      </c>
      <c r="J360" s="26">
        <f>Bank4[[#This Row],[Money in/ (Money out)]]-Bank4[[#This Row],[GST/HST]]</f>
        <v>0</v>
      </c>
      <c r="L360" s="23">
        <f t="shared" si="15"/>
        <v>0</v>
      </c>
    </row>
    <row r="361" spans="4:12" x14ac:dyDescent="0.2">
      <c r="D361" s="397">
        <f>_xlfn.XLOOKUP(C:C,Table1[for Import to Bank Register dropdown],Table1[for Pivot],0,0,1)</f>
        <v>0</v>
      </c>
      <c r="E361" s="403"/>
      <c r="F361" s="146">
        <f t="shared" si="16"/>
        <v>44444444</v>
      </c>
      <c r="G361" s="375">
        <f t="shared" si="17"/>
        <v>0</v>
      </c>
      <c r="I361" s="376">
        <f>IF(OR(C361="150 Directors advances", C361="120 accounts receivable", C361="720.2 Automobile - Insurance", C361="720.3 Automobile - License", C361="870.4 Rent - Insurance", C361="870.6 Rent - Property Tax", C361="870.7 Rent - Homeoffice", C361="870.9 Rent - Water"),
   0,
   IF(Dashboard!$F$5="Quick",
      IF(OR(C361="190 Automobile",C361="200 computer hardware",C361="210 Computer software",C361="220 Quickbooks software",C361="230 Office equipment",C361="240 Office furniture"),
         E361-(E361/(1+Dashboard!$F$4)),
         0
      ),
      IF(C361="750 Business promotion",
         E361-(E361/(1+4.793/100)),
         E361-(E361/(1+Dashboard!$F$4))
      )
   )
)</f>
        <v>0</v>
      </c>
      <c r="J361" s="26">
        <f>Bank4[[#This Row],[Money in/ (Money out)]]-Bank4[[#This Row],[GST/HST]]</f>
        <v>0</v>
      </c>
      <c r="L361" s="23">
        <f t="shared" si="15"/>
        <v>0</v>
      </c>
    </row>
    <row r="362" spans="4:12" x14ac:dyDescent="0.2">
      <c r="D362" s="397">
        <f>_xlfn.XLOOKUP(C:C,Table1[for Import to Bank Register dropdown],Table1[for Pivot],0,0,1)</f>
        <v>0</v>
      </c>
      <c r="E362" s="403"/>
      <c r="F362" s="146">
        <f t="shared" si="16"/>
        <v>44444444</v>
      </c>
      <c r="G362" s="375">
        <f t="shared" si="17"/>
        <v>0</v>
      </c>
      <c r="I362" s="376">
        <f>IF(OR(C362="150 Directors advances", C362="120 accounts receivable", C362="720.2 Automobile - Insurance", C362="720.3 Automobile - License", C362="870.4 Rent - Insurance", C362="870.6 Rent - Property Tax", C362="870.7 Rent - Homeoffice", C362="870.9 Rent - Water"),
   0,
   IF(Dashboard!$F$5="Quick",
      IF(OR(C362="190 Automobile",C362="200 computer hardware",C362="210 Computer software",C362="220 Quickbooks software",C362="230 Office equipment",C362="240 Office furniture"),
         E362-(E362/(1+Dashboard!$F$4)),
         0
      ),
      IF(C362="750 Business promotion",
         E362-(E362/(1+4.793/100)),
         E362-(E362/(1+Dashboard!$F$4))
      )
   )
)</f>
        <v>0</v>
      </c>
      <c r="J362" s="26">
        <f>Bank4[[#This Row],[Money in/ (Money out)]]-Bank4[[#This Row],[GST/HST]]</f>
        <v>0</v>
      </c>
      <c r="L362" s="23">
        <f t="shared" si="15"/>
        <v>0</v>
      </c>
    </row>
    <row r="363" spans="4:12" x14ac:dyDescent="0.2">
      <c r="D363" s="397">
        <f>_xlfn.XLOOKUP(C:C,Table1[for Import to Bank Register dropdown],Table1[for Pivot],0,0,1)</f>
        <v>0</v>
      </c>
      <c r="E363" s="403"/>
      <c r="F363" s="146">
        <f t="shared" si="16"/>
        <v>44444444</v>
      </c>
      <c r="G363" s="375">
        <f t="shared" si="17"/>
        <v>0</v>
      </c>
      <c r="I363" s="376">
        <f>IF(OR(C363="150 Directors advances", C363="120 accounts receivable", C363="720.2 Automobile - Insurance", C363="720.3 Automobile - License", C363="870.4 Rent - Insurance", C363="870.6 Rent - Property Tax", C363="870.7 Rent - Homeoffice", C363="870.9 Rent - Water"),
   0,
   IF(Dashboard!$F$5="Quick",
      IF(OR(C363="190 Automobile",C363="200 computer hardware",C363="210 Computer software",C363="220 Quickbooks software",C363="230 Office equipment",C363="240 Office furniture"),
         E363-(E363/(1+Dashboard!$F$4)),
         0
      ),
      IF(C363="750 Business promotion",
         E363-(E363/(1+4.793/100)),
         E363-(E363/(1+Dashboard!$F$4))
      )
   )
)</f>
        <v>0</v>
      </c>
      <c r="J363" s="26">
        <f>Bank4[[#This Row],[Money in/ (Money out)]]-Bank4[[#This Row],[GST/HST]]</f>
        <v>0</v>
      </c>
      <c r="L363" s="23">
        <f t="shared" si="15"/>
        <v>0</v>
      </c>
    </row>
    <row r="364" spans="4:12" x14ac:dyDescent="0.2">
      <c r="D364" s="397">
        <f>_xlfn.XLOOKUP(C:C,Table1[for Import to Bank Register dropdown],Table1[for Pivot],0,0,1)</f>
        <v>0</v>
      </c>
      <c r="E364" s="403"/>
      <c r="F364" s="146">
        <f t="shared" si="16"/>
        <v>44444444</v>
      </c>
      <c r="G364" s="375">
        <f t="shared" si="17"/>
        <v>0</v>
      </c>
      <c r="I364" s="376">
        <f>IF(OR(C364="150 Directors advances", C364="120 accounts receivable", C364="720.2 Automobile - Insurance", C364="720.3 Automobile - License", C364="870.4 Rent - Insurance", C364="870.6 Rent - Property Tax", C364="870.7 Rent - Homeoffice", C364="870.9 Rent - Water"),
   0,
   IF(Dashboard!$F$5="Quick",
      IF(OR(C364="190 Automobile",C364="200 computer hardware",C364="210 Computer software",C364="220 Quickbooks software",C364="230 Office equipment",C364="240 Office furniture"),
         E364-(E364/(1+Dashboard!$F$4)),
         0
      ),
      IF(C364="750 Business promotion",
         E364-(E364/(1+4.793/100)),
         E364-(E364/(1+Dashboard!$F$4))
      )
   )
)</f>
        <v>0</v>
      </c>
      <c r="J364" s="26">
        <f>Bank4[[#This Row],[Money in/ (Money out)]]-Bank4[[#This Row],[GST/HST]]</f>
        <v>0</v>
      </c>
      <c r="L364" s="23">
        <f t="shared" si="15"/>
        <v>0</v>
      </c>
    </row>
    <row r="365" spans="4:12" x14ac:dyDescent="0.2">
      <c r="D365" s="397">
        <f>_xlfn.XLOOKUP(C:C,Table1[for Import to Bank Register dropdown],Table1[for Pivot],0,0,1)</f>
        <v>0</v>
      </c>
      <c r="E365" s="403"/>
      <c r="F365" s="146">
        <f t="shared" si="16"/>
        <v>44444444</v>
      </c>
      <c r="G365" s="375">
        <f t="shared" si="17"/>
        <v>0</v>
      </c>
      <c r="I365" s="376">
        <f>IF(OR(C365="150 Directors advances", C365="120 accounts receivable", C365="720.2 Automobile - Insurance", C365="720.3 Automobile - License", C365="870.4 Rent - Insurance", C365="870.6 Rent - Property Tax", C365="870.7 Rent - Homeoffice", C365="870.9 Rent - Water"),
   0,
   IF(Dashboard!$F$5="Quick",
      IF(OR(C365="190 Automobile",C365="200 computer hardware",C365="210 Computer software",C365="220 Quickbooks software",C365="230 Office equipment",C365="240 Office furniture"),
         E365-(E365/(1+Dashboard!$F$4)),
         0
      ),
      IF(C365="750 Business promotion",
         E365-(E365/(1+4.793/100)),
         E365-(E365/(1+Dashboard!$F$4))
      )
   )
)</f>
        <v>0</v>
      </c>
      <c r="J365" s="26">
        <f>Bank4[[#This Row],[Money in/ (Money out)]]-Bank4[[#This Row],[GST/HST]]</f>
        <v>0</v>
      </c>
      <c r="L365" s="23">
        <f t="shared" si="15"/>
        <v>0</v>
      </c>
    </row>
    <row r="366" spans="4:12" x14ac:dyDescent="0.2">
      <c r="D366" s="397">
        <f>_xlfn.XLOOKUP(C:C,Table1[for Import to Bank Register dropdown],Table1[for Pivot],0,0,1)</f>
        <v>0</v>
      </c>
      <c r="E366" s="403"/>
      <c r="F366" s="146">
        <f t="shared" si="16"/>
        <v>44444444</v>
      </c>
      <c r="G366" s="375">
        <f t="shared" si="17"/>
        <v>0</v>
      </c>
      <c r="I366" s="376">
        <f>IF(OR(C366="150 Directors advances", C366="120 accounts receivable", C366="720.2 Automobile - Insurance", C366="720.3 Automobile - License", C366="870.4 Rent - Insurance", C366="870.6 Rent - Property Tax", C366="870.7 Rent - Homeoffice", C366="870.9 Rent - Water"),
   0,
   IF(Dashboard!$F$5="Quick",
      IF(OR(C366="190 Automobile",C366="200 computer hardware",C366="210 Computer software",C366="220 Quickbooks software",C366="230 Office equipment",C366="240 Office furniture"),
         E366-(E366/(1+Dashboard!$F$4)),
         0
      ),
      IF(C366="750 Business promotion",
         E366-(E366/(1+4.793/100)),
         E366-(E366/(1+Dashboard!$F$4))
      )
   )
)</f>
        <v>0</v>
      </c>
      <c r="J366" s="26">
        <f>Bank4[[#This Row],[Money in/ (Money out)]]-Bank4[[#This Row],[GST/HST]]</f>
        <v>0</v>
      </c>
      <c r="L366" s="23">
        <f t="shared" si="15"/>
        <v>0</v>
      </c>
    </row>
    <row r="367" spans="4:12" x14ac:dyDescent="0.2">
      <c r="D367" s="397">
        <f>_xlfn.XLOOKUP(C:C,Table1[for Import to Bank Register dropdown],Table1[for Pivot],0,0,1)</f>
        <v>0</v>
      </c>
      <c r="E367" s="403"/>
      <c r="F367" s="146">
        <f t="shared" si="16"/>
        <v>44444444</v>
      </c>
      <c r="G367" s="375">
        <f t="shared" si="17"/>
        <v>0</v>
      </c>
      <c r="I367" s="376">
        <f>IF(OR(C367="150 Directors advances", C367="120 accounts receivable", C367="720.2 Automobile - Insurance", C367="720.3 Automobile - License", C367="870.4 Rent - Insurance", C367="870.6 Rent - Property Tax", C367="870.7 Rent - Homeoffice", C367="870.9 Rent - Water"),
   0,
   IF(Dashboard!$F$5="Quick",
      IF(OR(C367="190 Automobile",C367="200 computer hardware",C367="210 Computer software",C367="220 Quickbooks software",C367="230 Office equipment",C367="240 Office furniture"),
         E367-(E367/(1+Dashboard!$F$4)),
         0
      ),
      IF(C367="750 Business promotion",
         E367-(E367/(1+4.793/100)),
         E367-(E367/(1+Dashboard!$F$4))
      )
   )
)</f>
        <v>0</v>
      </c>
      <c r="J367" s="26">
        <f>Bank4[[#This Row],[Money in/ (Money out)]]-Bank4[[#This Row],[GST/HST]]</f>
        <v>0</v>
      </c>
      <c r="L367" s="23">
        <f t="shared" si="15"/>
        <v>0</v>
      </c>
    </row>
    <row r="368" spans="4:12" x14ac:dyDescent="0.2">
      <c r="D368" s="397">
        <f>_xlfn.XLOOKUP(C:C,Table1[for Import to Bank Register dropdown],Table1[for Pivot],0,0,1)</f>
        <v>0</v>
      </c>
      <c r="E368" s="403"/>
      <c r="F368" s="146">
        <f t="shared" si="16"/>
        <v>44444444</v>
      </c>
      <c r="G368" s="375">
        <f t="shared" si="17"/>
        <v>0</v>
      </c>
      <c r="I368" s="376">
        <f>IF(OR(C368="150 Directors advances", C368="120 accounts receivable", C368="720.2 Automobile - Insurance", C368="720.3 Automobile - License", C368="870.4 Rent - Insurance", C368="870.6 Rent - Property Tax", C368="870.7 Rent - Homeoffice", C368="870.9 Rent - Water"),
   0,
   IF(Dashboard!$F$5="Quick",
      IF(OR(C368="190 Automobile",C368="200 computer hardware",C368="210 Computer software",C368="220 Quickbooks software",C368="230 Office equipment",C368="240 Office furniture"),
         E368-(E368/(1+Dashboard!$F$4)),
         0
      ),
      IF(C368="750 Business promotion",
         E368-(E368/(1+4.793/100)),
         E368-(E368/(1+Dashboard!$F$4))
      )
   )
)</f>
        <v>0</v>
      </c>
      <c r="J368" s="26">
        <f>Bank4[[#This Row],[Money in/ (Money out)]]-Bank4[[#This Row],[GST/HST]]</f>
        <v>0</v>
      </c>
      <c r="L368" s="23">
        <f t="shared" si="15"/>
        <v>0</v>
      </c>
    </row>
    <row r="369" spans="4:12" x14ac:dyDescent="0.2">
      <c r="D369" s="397">
        <f>_xlfn.XLOOKUP(C:C,Table1[for Import to Bank Register dropdown],Table1[for Pivot],0,0,1)</f>
        <v>0</v>
      </c>
      <c r="E369" s="403"/>
      <c r="F369" s="146">
        <f t="shared" si="16"/>
        <v>44444444</v>
      </c>
      <c r="G369" s="375">
        <f t="shared" si="17"/>
        <v>0</v>
      </c>
      <c r="I369" s="376">
        <f>IF(OR(C369="150 Directors advances", C369="120 accounts receivable", C369="720.2 Automobile - Insurance", C369="720.3 Automobile - License", C369="870.4 Rent - Insurance", C369="870.6 Rent - Property Tax", C369="870.7 Rent - Homeoffice", C369="870.9 Rent - Water"),
   0,
   IF(Dashboard!$F$5="Quick",
      IF(OR(C369="190 Automobile",C369="200 computer hardware",C369="210 Computer software",C369="220 Quickbooks software",C369="230 Office equipment",C369="240 Office furniture"),
         E369-(E369/(1+Dashboard!$F$4)),
         0
      ),
      IF(C369="750 Business promotion",
         E369-(E369/(1+4.793/100)),
         E369-(E369/(1+Dashboard!$F$4))
      )
   )
)</f>
        <v>0</v>
      </c>
      <c r="J369" s="26">
        <f>Bank4[[#This Row],[Money in/ (Money out)]]-Bank4[[#This Row],[GST/HST]]</f>
        <v>0</v>
      </c>
      <c r="L369" s="23">
        <f t="shared" si="15"/>
        <v>0</v>
      </c>
    </row>
    <row r="370" spans="4:12" x14ac:dyDescent="0.2">
      <c r="D370" s="397">
        <f>_xlfn.XLOOKUP(C:C,Table1[for Import to Bank Register dropdown],Table1[for Pivot],0,0,1)</f>
        <v>0</v>
      </c>
      <c r="E370" s="403"/>
      <c r="F370" s="146">
        <f t="shared" si="16"/>
        <v>44444444</v>
      </c>
      <c r="G370" s="375">
        <f t="shared" si="17"/>
        <v>0</v>
      </c>
      <c r="I370" s="376">
        <f>IF(OR(C370="150 Directors advances", C370="120 accounts receivable", C370="720.2 Automobile - Insurance", C370="720.3 Automobile - License", C370="870.4 Rent - Insurance", C370="870.6 Rent - Property Tax", C370="870.7 Rent - Homeoffice", C370="870.9 Rent - Water"),
   0,
   IF(Dashboard!$F$5="Quick",
      IF(OR(C370="190 Automobile",C370="200 computer hardware",C370="210 Computer software",C370="220 Quickbooks software",C370="230 Office equipment",C370="240 Office furniture"),
         E370-(E370/(1+Dashboard!$F$4)),
         0
      ),
      IF(C370="750 Business promotion",
         E370-(E370/(1+4.793/100)),
         E370-(E370/(1+Dashboard!$F$4))
      )
   )
)</f>
        <v>0</v>
      </c>
      <c r="J370" s="26">
        <f>Bank4[[#This Row],[Money in/ (Money out)]]-Bank4[[#This Row],[GST/HST]]</f>
        <v>0</v>
      </c>
      <c r="L370" s="23">
        <f t="shared" si="15"/>
        <v>0</v>
      </c>
    </row>
    <row r="371" spans="4:12" x14ac:dyDescent="0.2">
      <c r="D371" s="397">
        <f>_xlfn.XLOOKUP(C:C,Table1[for Import to Bank Register dropdown],Table1[for Pivot],0,0,1)</f>
        <v>0</v>
      </c>
      <c r="E371" s="403"/>
      <c r="F371" s="146">
        <f t="shared" si="16"/>
        <v>44444444</v>
      </c>
      <c r="G371" s="375">
        <f t="shared" si="17"/>
        <v>0</v>
      </c>
      <c r="I371" s="376">
        <f>IF(OR(C371="150 Directors advances", C371="120 accounts receivable", C371="720.2 Automobile - Insurance", C371="720.3 Automobile - License", C371="870.4 Rent - Insurance", C371="870.6 Rent - Property Tax", C371="870.7 Rent - Homeoffice", C371="870.9 Rent - Water"),
   0,
   IF(Dashboard!$F$5="Quick",
      IF(OR(C371="190 Automobile",C371="200 computer hardware",C371="210 Computer software",C371="220 Quickbooks software",C371="230 Office equipment",C371="240 Office furniture"),
         E371-(E371/(1+Dashboard!$F$4)),
         0
      ),
      IF(C371="750 Business promotion",
         E371-(E371/(1+4.793/100)),
         E371-(E371/(1+Dashboard!$F$4))
      )
   )
)</f>
        <v>0</v>
      </c>
      <c r="J371" s="26">
        <f>Bank4[[#This Row],[Money in/ (Money out)]]-Bank4[[#This Row],[GST/HST]]</f>
        <v>0</v>
      </c>
      <c r="L371" s="23">
        <f t="shared" si="15"/>
        <v>0</v>
      </c>
    </row>
    <row r="372" spans="4:12" x14ac:dyDescent="0.2">
      <c r="D372" s="397">
        <f>_xlfn.XLOOKUP(C:C,Table1[for Import to Bank Register dropdown],Table1[for Pivot],0,0,1)</f>
        <v>0</v>
      </c>
      <c r="E372" s="403"/>
      <c r="F372" s="146">
        <f t="shared" si="16"/>
        <v>44444444</v>
      </c>
      <c r="G372" s="375">
        <f t="shared" si="17"/>
        <v>0</v>
      </c>
      <c r="I372" s="376">
        <f>IF(OR(C372="150 Directors advances", C372="120 accounts receivable", C372="720.2 Automobile - Insurance", C372="720.3 Automobile - License", C372="870.4 Rent - Insurance", C372="870.6 Rent - Property Tax", C372="870.7 Rent - Homeoffice", C372="870.9 Rent - Water"),
   0,
   IF(Dashboard!$F$5="Quick",
      IF(OR(C372="190 Automobile",C372="200 computer hardware",C372="210 Computer software",C372="220 Quickbooks software",C372="230 Office equipment",C372="240 Office furniture"),
         E372-(E372/(1+Dashboard!$F$4)),
         0
      ),
      IF(C372="750 Business promotion",
         E372-(E372/(1+4.793/100)),
         E372-(E372/(1+Dashboard!$F$4))
      )
   )
)</f>
        <v>0</v>
      </c>
      <c r="J372" s="26">
        <f>Bank4[[#This Row],[Money in/ (Money out)]]-Bank4[[#This Row],[GST/HST]]</f>
        <v>0</v>
      </c>
      <c r="L372" s="23">
        <f t="shared" si="15"/>
        <v>0</v>
      </c>
    </row>
    <row r="373" spans="4:12" x14ac:dyDescent="0.2">
      <c r="D373" s="397">
        <f>_xlfn.XLOOKUP(C:C,Table1[for Import to Bank Register dropdown],Table1[for Pivot],0,0,1)</f>
        <v>0</v>
      </c>
      <c r="E373" s="403"/>
      <c r="F373" s="146">
        <f t="shared" si="16"/>
        <v>44444444</v>
      </c>
      <c r="G373" s="375">
        <f t="shared" si="17"/>
        <v>0</v>
      </c>
      <c r="I373" s="376">
        <f>IF(OR(C373="150 Directors advances", C373="120 accounts receivable", C373="720.2 Automobile - Insurance", C373="720.3 Automobile - License", C373="870.4 Rent - Insurance", C373="870.6 Rent - Property Tax", C373="870.7 Rent - Homeoffice", C373="870.9 Rent - Water"),
   0,
   IF(Dashboard!$F$5="Quick",
      IF(OR(C373="190 Automobile",C373="200 computer hardware",C373="210 Computer software",C373="220 Quickbooks software",C373="230 Office equipment",C373="240 Office furniture"),
         E373-(E373/(1+Dashboard!$F$4)),
         0
      ),
      IF(C373="750 Business promotion",
         E373-(E373/(1+4.793/100)),
         E373-(E373/(1+Dashboard!$F$4))
      )
   )
)</f>
        <v>0</v>
      </c>
      <c r="J373" s="26">
        <f>Bank4[[#This Row],[Money in/ (Money out)]]-Bank4[[#This Row],[GST/HST]]</f>
        <v>0</v>
      </c>
      <c r="L373" s="23">
        <f t="shared" si="15"/>
        <v>0</v>
      </c>
    </row>
    <row r="374" spans="4:12" x14ac:dyDescent="0.2">
      <c r="D374" s="397">
        <f>_xlfn.XLOOKUP(C:C,Table1[for Import to Bank Register dropdown],Table1[for Pivot],0,0,1)</f>
        <v>0</v>
      </c>
      <c r="E374" s="403"/>
      <c r="F374" s="146">
        <f t="shared" si="16"/>
        <v>44444444</v>
      </c>
      <c r="G374" s="375">
        <f t="shared" si="17"/>
        <v>0</v>
      </c>
      <c r="I374" s="376">
        <f>IF(OR(C374="150 Directors advances", C374="120 accounts receivable", C374="720.2 Automobile - Insurance", C374="720.3 Automobile - License", C374="870.4 Rent - Insurance", C374="870.6 Rent - Property Tax", C374="870.7 Rent - Homeoffice", C374="870.9 Rent - Water"),
   0,
   IF(Dashboard!$F$5="Quick",
      IF(OR(C374="190 Automobile",C374="200 computer hardware",C374="210 Computer software",C374="220 Quickbooks software",C374="230 Office equipment",C374="240 Office furniture"),
         E374-(E374/(1+Dashboard!$F$4)),
         0
      ),
      IF(C374="750 Business promotion",
         E374-(E374/(1+4.793/100)),
         E374-(E374/(1+Dashboard!$F$4))
      )
   )
)</f>
        <v>0</v>
      </c>
      <c r="J374" s="26">
        <f>Bank4[[#This Row],[Money in/ (Money out)]]-Bank4[[#This Row],[GST/HST]]</f>
        <v>0</v>
      </c>
      <c r="L374" s="23">
        <f t="shared" si="15"/>
        <v>0</v>
      </c>
    </row>
    <row r="375" spans="4:12" x14ac:dyDescent="0.2">
      <c r="D375" s="397">
        <f>_xlfn.XLOOKUP(C:C,Table1[for Import to Bank Register dropdown],Table1[for Pivot],0,0,1)</f>
        <v>0</v>
      </c>
      <c r="E375" s="403"/>
      <c r="F375" s="146">
        <f t="shared" si="16"/>
        <v>44444444</v>
      </c>
      <c r="G375" s="375">
        <f t="shared" si="17"/>
        <v>0</v>
      </c>
      <c r="I375" s="376">
        <f>IF(OR(C375="150 Directors advances", C375="120 accounts receivable", C375="720.2 Automobile - Insurance", C375="720.3 Automobile - License", C375="870.4 Rent - Insurance", C375="870.6 Rent - Property Tax", C375="870.7 Rent - Homeoffice", C375="870.9 Rent - Water"),
   0,
   IF(Dashboard!$F$5="Quick",
      IF(OR(C375="190 Automobile",C375="200 computer hardware",C375="210 Computer software",C375="220 Quickbooks software",C375="230 Office equipment",C375="240 Office furniture"),
         E375-(E375/(1+Dashboard!$F$4)),
         0
      ),
      IF(C375="750 Business promotion",
         E375-(E375/(1+4.793/100)),
         E375-(E375/(1+Dashboard!$F$4))
      )
   )
)</f>
        <v>0</v>
      </c>
      <c r="J375" s="26">
        <f>Bank4[[#This Row],[Money in/ (Money out)]]-Bank4[[#This Row],[GST/HST]]</f>
        <v>0</v>
      </c>
      <c r="L375" s="23">
        <f t="shared" si="15"/>
        <v>0</v>
      </c>
    </row>
    <row r="376" spans="4:12" x14ac:dyDescent="0.2">
      <c r="D376" s="397">
        <f>_xlfn.XLOOKUP(C:C,Table1[for Import to Bank Register dropdown],Table1[for Pivot],0,0,1)</f>
        <v>0</v>
      </c>
      <c r="E376" s="403"/>
      <c r="F376" s="146">
        <f t="shared" si="16"/>
        <v>44444444</v>
      </c>
      <c r="G376" s="375">
        <f t="shared" si="17"/>
        <v>0</v>
      </c>
      <c r="I376" s="376">
        <f>IF(OR(C376="150 Directors advances", C376="120 accounts receivable", C376="720.2 Automobile - Insurance", C376="720.3 Automobile - License", C376="870.4 Rent - Insurance", C376="870.6 Rent - Property Tax", C376="870.7 Rent - Homeoffice", C376="870.9 Rent - Water"),
   0,
   IF(Dashboard!$F$5="Quick",
      IF(OR(C376="190 Automobile",C376="200 computer hardware",C376="210 Computer software",C376="220 Quickbooks software",C376="230 Office equipment",C376="240 Office furniture"),
         E376-(E376/(1+Dashboard!$F$4)),
         0
      ),
      IF(C376="750 Business promotion",
         E376-(E376/(1+4.793/100)),
         E376-(E376/(1+Dashboard!$F$4))
      )
   )
)</f>
        <v>0</v>
      </c>
      <c r="J376" s="26">
        <f>Bank4[[#This Row],[Money in/ (Money out)]]-Bank4[[#This Row],[GST/HST]]</f>
        <v>0</v>
      </c>
      <c r="L376" s="23">
        <f t="shared" si="15"/>
        <v>0</v>
      </c>
    </row>
    <row r="377" spans="4:12" x14ac:dyDescent="0.2">
      <c r="D377" s="397">
        <f>_xlfn.XLOOKUP(C:C,Table1[for Import to Bank Register dropdown],Table1[for Pivot],0,0,1)</f>
        <v>0</v>
      </c>
      <c r="E377" s="403"/>
      <c r="F377" s="146">
        <f t="shared" si="16"/>
        <v>44444444</v>
      </c>
      <c r="G377" s="375">
        <f t="shared" si="17"/>
        <v>0</v>
      </c>
      <c r="I377" s="376">
        <f>IF(OR(C377="150 Directors advances", C377="120 accounts receivable", C377="720.2 Automobile - Insurance", C377="720.3 Automobile - License", C377="870.4 Rent - Insurance", C377="870.6 Rent - Property Tax", C377="870.7 Rent - Homeoffice", C377="870.9 Rent - Water"),
   0,
   IF(Dashboard!$F$5="Quick",
      IF(OR(C377="190 Automobile",C377="200 computer hardware",C377="210 Computer software",C377="220 Quickbooks software",C377="230 Office equipment",C377="240 Office furniture"),
         E377-(E377/(1+Dashboard!$F$4)),
         0
      ),
      IF(C377="750 Business promotion",
         E377-(E377/(1+4.793/100)),
         E377-(E377/(1+Dashboard!$F$4))
      )
   )
)</f>
        <v>0</v>
      </c>
      <c r="J377" s="26">
        <f>Bank4[[#This Row],[Money in/ (Money out)]]-Bank4[[#This Row],[GST/HST]]</f>
        <v>0</v>
      </c>
      <c r="L377" s="23">
        <f t="shared" si="15"/>
        <v>0</v>
      </c>
    </row>
    <row r="378" spans="4:12" x14ac:dyDescent="0.2">
      <c r="D378" s="397">
        <f>_xlfn.XLOOKUP(C:C,Table1[for Import to Bank Register dropdown],Table1[for Pivot],0,0,1)</f>
        <v>0</v>
      </c>
      <c r="E378" s="403"/>
      <c r="F378" s="146">
        <f t="shared" si="16"/>
        <v>44444444</v>
      </c>
      <c r="G378" s="375">
        <f t="shared" si="17"/>
        <v>0</v>
      </c>
      <c r="I378" s="376">
        <f>IF(OR(C378="150 Directors advances", C378="120 accounts receivable", C378="720.2 Automobile - Insurance", C378="720.3 Automobile - License", C378="870.4 Rent - Insurance", C378="870.6 Rent - Property Tax", C378="870.7 Rent - Homeoffice", C378="870.9 Rent - Water"),
   0,
   IF(Dashboard!$F$5="Quick",
      IF(OR(C378="190 Automobile",C378="200 computer hardware",C378="210 Computer software",C378="220 Quickbooks software",C378="230 Office equipment",C378="240 Office furniture"),
         E378-(E378/(1+Dashboard!$F$4)),
         0
      ),
      IF(C378="750 Business promotion",
         E378-(E378/(1+4.793/100)),
         E378-(E378/(1+Dashboard!$F$4))
      )
   )
)</f>
        <v>0</v>
      </c>
      <c r="J378" s="26">
        <f>Bank4[[#This Row],[Money in/ (Money out)]]-Bank4[[#This Row],[GST/HST]]</f>
        <v>0</v>
      </c>
      <c r="L378" s="23">
        <f t="shared" si="15"/>
        <v>0</v>
      </c>
    </row>
    <row r="379" spans="4:12" x14ac:dyDescent="0.2">
      <c r="D379" s="397">
        <f>_xlfn.XLOOKUP(C:C,Table1[for Import to Bank Register dropdown],Table1[for Pivot],0,0,1)</f>
        <v>0</v>
      </c>
      <c r="E379" s="403"/>
      <c r="F379" s="146">
        <f t="shared" si="16"/>
        <v>44444444</v>
      </c>
      <c r="G379" s="375">
        <f t="shared" si="17"/>
        <v>0</v>
      </c>
      <c r="I379" s="376">
        <f>IF(OR(C379="150 Directors advances", C379="120 accounts receivable", C379="720.2 Automobile - Insurance", C379="720.3 Automobile - License", C379="870.4 Rent - Insurance", C379="870.6 Rent - Property Tax", C379="870.7 Rent - Homeoffice", C379="870.9 Rent - Water"),
   0,
   IF(Dashboard!$F$5="Quick",
      IF(OR(C379="190 Automobile",C379="200 computer hardware",C379="210 Computer software",C379="220 Quickbooks software",C379="230 Office equipment",C379="240 Office furniture"),
         E379-(E379/(1+Dashboard!$F$4)),
         0
      ),
      IF(C379="750 Business promotion",
         E379-(E379/(1+4.793/100)),
         E379-(E379/(1+Dashboard!$F$4))
      )
   )
)</f>
        <v>0</v>
      </c>
      <c r="J379" s="26">
        <f>Bank4[[#This Row],[Money in/ (Money out)]]-Bank4[[#This Row],[GST/HST]]</f>
        <v>0</v>
      </c>
      <c r="L379" s="23">
        <f t="shared" si="15"/>
        <v>0</v>
      </c>
    </row>
    <row r="380" spans="4:12" x14ac:dyDescent="0.2">
      <c r="D380" s="397">
        <f>_xlfn.XLOOKUP(C:C,Table1[for Import to Bank Register dropdown],Table1[for Pivot],0,0,1)</f>
        <v>0</v>
      </c>
      <c r="E380" s="403"/>
      <c r="F380" s="146">
        <f t="shared" si="16"/>
        <v>44444444</v>
      </c>
      <c r="G380" s="375">
        <f t="shared" si="17"/>
        <v>0</v>
      </c>
      <c r="I380" s="376">
        <f>IF(OR(C380="150 Directors advances", C380="120 accounts receivable", C380="720.2 Automobile - Insurance", C380="720.3 Automobile - License", C380="870.4 Rent - Insurance", C380="870.6 Rent - Property Tax", C380="870.7 Rent - Homeoffice", C380="870.9 Rent - Water"),
   0,
   IF(Dashboard!$F$5="Quick",
      IF(OR(C380="190 Automobile",C380="200 computer hardware",C380="210 Computer software",C380="220 Quickbooks software",C380="230 Office equipment",C380="240 Office furniture"),
         E380-(E380/(1+Dashboard!$F$4)),
         0
      ),
      IF(C380="750 Business promotion",
         E380-(E380/(1+4.793/100)),
         E380-(E380/(1+Dashboard!$F$4))
      )
   )
)</f>
        <v>0</v>
      </c>
      <c r="J380" s="26">
        <f>Bank4[[#This Row],[Money in/ (Money out)]]-Bank4[[#This Row],[GST/HST]]</f>
        <v>0</v>
      </c>
      <c r="L380" s="23">
        <f t="shared" si="15"/>
        <v>0</v>
      </c>
    </row>
    <row r="381" spans="4:12" x14ac:dyDescent="0.2">
      <c r="D381" s="397">
        <f>_xlfn.XLOOKUP(C:C,Table1[for Import to Bank Register dropdown],Table1[for Pivot],0,0,1)</f>
        <v>0</v>
      </c>
      <c r="E381" s="403"/>
      <c r="F381" s="146">
        <f t="shared" si="16"/>
        <v>44444444</v>
      </c>
      <c r="G381" s="375">
        <f t="shared" si="17"/>
        <v>0</v>
      </c>
      <c r="I381" s="376">
        <f>IF(OR(C381="150 Directors advances", C381="120 accounts receivable", C381="720.2 Automobile - Insurance", C381="720.3 Automobile - License", C381="870.4 Rent - Insurance", C381="870.6 Rent - Property Tax", C381="870.7 Rent - Homeoffice", C381="870.9 Rent - Water"),
   0,
   IF(Dashboard!$F$5="Quick",
      IF(OR(C381="190 Automobile",C381="200 computer hardware",C381="210 Computer software",C381="220 Quickbooks software",C381="230 Office equipment",C381="240 Office furniture"),
         E381-(E381/(1+Dashboard!$F$4)),
         0
      ),
      IF(C381="750 Business promotion",
         E381-(E381/(1+4.793/100)),
         E381-(E381/(1+Dashboard!$F$4))
      )
   )
)</f>
        <v>0</v>
      </c>
      <c r="J381" s="26">
        <f>Bank4[[#This Row],[Money in/ (Money out)]]-Bank4[[#This Row],[GST/HST]]</f>
        <v>0</v>
      </c>
      <c r="L381" s="23">
        <f t="shared" si="15"/>
        <v>0</v>
      </c>
    </row>
    <row r="382" spans="4:12" x14ac:dyDescent="0.2">
      <c r="D382" s="397">
        <f>_xlfn.XLOOKUP(C:C,Table1[for Import to Bank Register dropdown],Table1[for Pivot],0,0,1)</f>
        <v>0</v>
      </c>
      <c r="E382" s="403"/>
      <c r="F382" s="146">
        <f t="shared" si="16"/>
        <v>44444444</v>
      </c>
      <c r="G382" s="375">
        <f t="shared" si="17"/>
        <v>0</v>
      </c>
      <c r="I382" s="376">
        <f>IF(OR(C382="150 Directors advances", C382="120 accounts receivable", C382="720.2 Automobile - Insurance", C382="720.3 Automobile - License", C382="870.4 Rent - Insurance", C382="870.6 Rent - Property Tax", C382="870.7 Rent - Homeoffice", C382="870.9 Rent - Water"),
   0,
   IF(Dashboard!$F$5="Quick",
      IF(OR(C382="190 Automobile",C382="200 computer hardware",C382="210 Computer software",C382="220 Quickbooks software",C382="230 Office equipment",C382="240 Office furniture"),
         E382-(E382/(1+Dashboard!$F$4)),
         0
      ),
      IF(C382="750 Business promotion",
         E382-(E382/(1+4.793/100)),
         E382-(E382/(1+Dashboard!$F$4))
      )
   )
)</f>
        <v>0</v>
      </c>
      <c r="J382" s="26">
        <f>Bank4[[#This Row],[Money in/ (Money out)]]-Bank4[[#This Row],[GST/HST]]</f>
        <v>0</v>
      </c>
      <c r="L382" s="23">
        <f t="shared" si="15"/>
        <v>0</v>
      </c>
    </row>
    <row r="383" spans="4:12" x14ac:dyDescent="0.2">
      <c r="D383" s="397">
        <f>_xlfn.XLOOKUP(C:C,Table1[for Import to Bank Register dropdown],Table1[for Pivot],0,0,1)</f>
        <v>0</v>
      </c>
      <c r="E383" s="403"/>
      <c r="F383" s="146">
        <f t="shared" si="16"/>
        <v>44444444</v>
      </c>
      <c r="G383" s="375">
        <f t="shared" si="17"/>
        <v>0</v>
      </c>
      <c r="I383" s="376">
        <f>IF(OR(C383="150 Directors advances", C383="120 accounts receivable", C383="720.2 Automobile - Insurance", C383="720.3 Automobile - License", C383="870.4 Rent - Insurance", C383="870.6 Rent - Property Tax", C383="870.7 Rent - Homeoffice", C383="870.9 Rent - Water"),
   0,
   IF(Dashboard!$F$5="Quick",
      IF(OR(C383="190 Automobile",C383="200 computer hardware",C383="210 Computer software",C383="220 Quickbooks software",C383="230 Office equipment",C383="240 Office furniture"),
         E383-(E383/(1+Dashboard!$F$4)),
         0
      ),
      IF(C383="750 Business promotion",
         E383-(E383/(1+4.793/100)),
         E383-(E383/(1+Dashboard!$F$4))
      )
   )
)</f>
        <v>0</v>
      </c>
      <c r="J383" s="26">
        <f>Bank4[[#This Row],[Money in/ (Money out)]]-Bank4[[#This Row],[GST/HST]]</f>
        <v>0</v>
      </c>
      <c r="L383" s="23">
        <f t="shared" si="15"/>
        <v>0</v>
      </c>
    </row>
    <row r="384" spans="4:12" x14ac:dyDescent="0.2">
      <c r="D384" s="397">
        <f>_xlfn.XLOOKUP(C:C,Table1[for Import to Bank Register dropdown],Table1[for Pivot],0,0,1)</f>
        <v>0</v>
      </c>
      <c r="E384" s="403"/>
      <c r="F384" s="146">
        <f t="shared" si="16"/>
        <v>44444444</v>
      </c>
      <c r="G384" s="375">
        <f t="shared" si="17"/>
        <v>0</v>
      </c>
      <c r="I384" s="376">
        <f>IF(OR(C384="150 Directors advances", C384="120 accounts receivable", C384="720.2 Automobile - Insurance", C384="720.3 Automobile - License", C384="870.4 Rent - Insurance", C384="870.6 Rent - Property Tax", C384="870.7 Rent - Homeoffice", C384="870.9 Rent - Water"),
   0,
   IF(Dashboard!$F$5="Quick",
      IF(OR(C384="190 Automobile",C384="200 computer hardware",C384="210 Computer software",C384="220 Quickbooks software",C384="230 Office equipment",C384="240 Office furniture"),
         E384-(E384/(1+Dashboard!$F$4)),
         0
      ),
      IF(C384="750 Business promotion",
         E384-(E384/(1+4.793/100)),
         E384-(E384/(1+Dashboard!$F$4))
      )
   )
)</f>
        <v>0</v>
      </c>
      <c r="J384" s="26">
        <f>Bank4[[#This Row],[Money in/ (Money out)]]-Bank4[[#This Row],[GST/HST]]</f>
        <v>0</v>
      </c>
      <c r="L384" s="23">
        <f t="shared" si="15"/>
        <v>0</v>
      </c>
    </row>
    <row r="385" spans="4:12" x14ac:dyDescent="0.2">
      <c r="D385" s="397">
        <f>_xlfn.XLOOKUP(C:C,Table1[for Import to Bank Register dropdown],Table1[for Pivot],0,0,1)</f>
        <v>0</v>
      </c>
      <c r="E385" s="403"/>
      <c r="F385" s="146">
        <f t="shared" si="16"/>
        <v>44444444</v>
      </c>
      <c r="G385" s="375">
        <f t="shared" si="17"/>
        <v>0</v>
      </c>
      <c r="I385" s="376">
        <f>IF(OR(C385="150 Directors advances", C385="120 accounts receivable", C385="720.2 Automobile - Insurance", C385="720.3 Automobile - License", C385="870.4 Rent - Insurance", C385="870.6 Rent - Property Tax", C385="870.7 Rent - Homeoffice", C385="870.9 Rent - Water"),
   0,
   IF(Dashboard!$F$5="Quick",
      IF(OR(C385="190 Automobile",C385="200 computer hardware",C385="210 Computer software",C385="220 Quickbooks software",C385="230 Office equipment",C385="240 Office furniture"),
         E385-(E385/(1+Dashboard!$F$4)),
         0
      ),
      IF(C385="750 Business promotion",
         E385-(E385/(1+4.793/100)),
         E385-(E385/(1+Dashboard!$F$4))
      )
   )
)</f>
        <v>0</v>
      </c>
      <c r="J385" s="26">
        <f>Bank4[[#This Row],[Money in/ (Money out)]]-Bank4[[#This Row],[GST/HST]]</f>
        <v>0</v>
      </c>
      <c r="L385" s="23">
        <f t="shared" si="15"/>
        <v>0</v>
      </c>
    </row>
    <row r="386" spans="4:12" x14ac:dyDescent="0.2">
      <c r="D386" s="397">
        <f>_xlfn.XLOOKUP(C:C,Table1[for Import to Bank Register dropdown],Table1[for Pivot],0,0,1)</f>
        <v>0</v>
      </c>
      <c r="E386" s="403"/>
      <c r="F386" s="146">
        <f t="shared" si="16"/>
        <v>44444444</v>
      </c>
      <c r="G386" s="375">
        <f t="shared" si="17"/>
        <v>0</v>
      </c>
      <c r="I386" s="376">
        <f>IF(OR(C386="150 Directors advances", C386="120 accounts receivable", C386="720.2 Automobile - Insurance", C386="720.3 Automobile - License", C386="870.4 Rent - Insurance", C386="870.6 Rent - Property Tax", C386="870.7 Rent - Homeoffice", C386="870.9 Rent - Water"),
   0,
   IF(Dashboard!$F$5="Quick",
      IF(OR(C386="190 Automobile",C386="200 computer hardware",C386="210 Computer software",C386="220 Quickbooks software",C386="230 Office equipment",C386="240 Office furniture"),
         E386-(E386/(1+Dashboard!$F$4)),
         0
      ),
      IF(C386="750 Business promotion",
         E386-(E386/(1+4.793/100)),
         E386-(E386/(1+Dashboard!$F$4))
      )
   )
)</f>
        <v>0</v>
      </c>
      <c r="J386" s="26">
        <f>Bank4[[#This Row],[Money in/ (Money out)]]-Bank4[[#This Row],[GST/HST]]</f>
        <v>0</v>
      </c>
      <c r="L386" s="23">
        <f t="shared" si="15"/>
        <v>0</v>
      </c>
    </row>
    <row r="387" spans="4:12" x14ac:dyDescent="0.2">
      <c r="D387" s="397">
        <f>_xlfn.XLOOKUP(C:C,Table1[for Import to Bank Register dropdown],Table1[for Pivot],0,0,1)</f>
        <v>0</v>
      </c>
      <c r="E387" s="403"/>
      <c r="F387" s="146">
        <f t="shared" si="16"/>
        <v>44444444</v>
      </c>
      <c r="G387" s="375">
        <f t="shared" si="17"/>
        <v>0</v>
      </c>
      <c r="I387" s="376">
        <f>IF(OR(C387="150 Directors advances", C387="120 accounts receivable", C387="720.2 Automobile - Insurance", C387="720.3 Automobile - License", C387="870.4 Rent - Insurance", C387="870.6 Rent - Property Tax", C387="870.7 Rent - Homeoffice", C387="870.9 Rent - Water"),
   0,
   IF(Dashboard!$F$5="Quick",
      IF(OR(C387="190 Automobile",C387="200 computer hardware",C387="210 Computer software",C387="220 Quickbooks software",C387="230 Office equipment",C387="240 Office furniture"),
         E387-(E387/(1+Dashboard!$F$4)),
         0
      ),
      IF(C387="750 Business promotion",
         E387-(E387/(1+4.793/100)),
         E387-(E387/(1+Dashboard!$F$4))
      )
   )
)</f>
        <v>0</v>
      </c>
      <c r="J387" s="26">
        <f>Bank4[[#This Row],[Money in/ (Money out)]]-Bank4[[#This Row],[GST/HST]]</f>
        <v>0</v>
      </c>
      <c r="L387" s="23">
        <f t="shared" si="15"/>
        <v>0</v>
      </c>
    </row>
    <row r="388" spans="4:12" x14ac:dyDescent="0.2">
      <c r="D388" s="397">
        <f>_xlfn.XLOOKUP(C:C,Table1[for Import to Bank Register dropdown],Table1[for Pivot],0,0,1)</f>
        <v>0</v>
      </c>
      <c r="E388" s="403"/>
      <c r="F388" s="146">
        <f t="shared" si="16"/>
        <v>44444444</v>
      </c>
      <c r="G388" s="375">
        <f t="shared" si="17"/>
        <v>0</v>
      </c>
      <c r="I388" s="376">
        <f>IF(OR(C388="150 Directors advances", C388="120 accounts receivable", C388="720.2 Automobile - Insurance", C388="720.3 Automobile - License", C388="870.4 Rent - Insurance", C388="870.6 Rent - Property Tax", C388="870.7 Rent - Homeoffice", C388="870.9 Rent - Water"),
   0,
   IF(Dashboard!$F$5="Quick",
      IF(OR(C388="190 Automobile",C388="200 computer hardware",C388="210 Computer software",C388="220 Quickbooks software",C388="230 Office equipment",C388="240 Office furniture"),
         E388-(E388/(1+Dashboard!$F$4)),
         0
      ),
      IF(C388="750 Business promotion",
         E388-(E388/(1+4.793/100)),
         E388-(E388/(1+Dashboard!$F$4))
      )
   )
)</f>
        <v>0</v>
      </c>
      <c r="J388" s="26">
        <f>Bank4[[#This Row],[Money in/ (Money out)]]-Bank4[[#This Row],[GST/HST]]</f>
        <v>0</v>
      </c>
      <c r="L388" s="23">
        <f t="shared" si="15"/>
        <v>0</v>
      </c>
    </row>
    <row r="389" spans="4:12" x14ac:dyDescent="0.2">
      <c r="D389" s="397">
        <f>_xlfn.XLOOKUP(C:C,Table1[for Import to Bank Register dropdown],Table1[for Pivot],0,0,1)</f>
        <v>0</v>
      </c>
      <c r="E389" s="403"/>
      <c r="F389" s="146">
        <f t="shared" si="16"/>
        <v>44444444</v>
      </c>
      <c r="G389" s="375">
        <f t="shared" si="17"/>
        <v>0</v>
      </c>
      <c r="I389" s="376">
        <f>IF(OR(C389="150 Directors advances", C389="120 accounts receivable", C389="720.2 Automobile - Insurance", C389="720.3 Automobile - License", C389="870.4 Rent - Insurance", C389="870.6 Rent - Property Tax", C389="870.7 Rent - Homeoffice", C389="870.9 Rent - Water"),
   0,
   IF(Dashboard!$F$5="Quick",
      IF(OR(C389="190 Automobile",C389="200 computer hardware",C389="210 Computer software",C389="220 Quickbooks software",C389="230 Office equipment",C389="240 Office furniture"),
         E389-(E389/(1+Dashboard!$F$4)),
         0
      ),
      IF(C389="750 Business promotion",
         E389-(E389/(1+4.793/100)),
         E389-(E389/(1+Dashboard!$F$4))
      )
   )
)</f>
        <v>0</v>
      </c>
      <c r="J389" s="26">
        <f>Bank4[[#This Row],[Money in/ (Money out)]]-Bank4[[#This Row],[GST/HST]]</f>
        <v>0</v>
      </c>
      <c r="L389" s="23">
        <f t="shared" si="15"/>
        <v>0</v>
      </c>
    </row>
    <row r="390" spans="4:12" x14ac:dyDescent="0.2">
      <c r="D390" s="397">
        <f>_xlfn.XLOOKUP(C:C,Table1[for Import to Bank Register dropdown],Table1[for Pivot],0,0,1)</f>
        <v>0</v>
      </c>
      <c r="E390" s="403"/>
      <c r="F390" s="146">
        <f t="shared" si="16"/>
        <v>44444444</v>
      </c>
      <c r="G390" s="375">
        <f t="shared" si="17"/>
        <v>0</v>
      </c>
      <c r="I390" s="376">
        <f>IF(OR(C390="150 Directors advances", C390="120 accounts receivable", C390="720.2 Automobile - Insurance", C390="720.3 Automobile - License", C390="870.4 Rent - Insurance", C390="870.6 Rent - Property Tax", C390="870.7 Rent - Homeoffice", C390="870.9 Rent - Water"),
   0,
   IF(Dashboard!$F$5="Quick",
      IF(OR(C390="190 Automobile",C390="200 computer hardware",C390="210 Computer software",C390="220 Quickbooks software",C390="230 Office equipment",C390="240 Office furniture"),
         E390-(E390/(1+Dashboard!$F$4)),
         0
      ),
      IF(C390="750 Business promotion",
         E390-(E390/(1+4.793/100)),
         E390-(E390/(1+Dashboard!$F$4))
      )
   )
)</f>
        <v>0</v>
      </c>
      <c r="J390" s="26">
        <f>Bank4[[#This Row],[Money in/ (Money out)]]-Bank4[[#This Row],[GST/HST]]</f>
        <v>0</v>
      </c>
      <c r="L390" s="23">
        <f t="shared" si="15"/>
        <v>0</v>
      </c>
    </row>
    <row r="391" spans="4:12" x14ac:dyDescent="0.2">
      <c r="D391" s="397">
        <f>_xlfn.XLOOKUP(C:C,Table1[for Import to Bank Register dropdown],Table1[for Pivot],0,0,1)</f>
        <v>0</v>
      </c>
      <c r="E391" s="403"/>
      <c r="F391" s="146">
        <f t="shared" si="16"/>
        <v>44444444</v>
      </c>
      <c r="G391" s="375">
        <f t="shared" si="17"/>
        <v>0</v>
      </c>
      <c r="I391" s="376">
        <f>IF(OR(C391="150 Directors advances", C391="120 accounts receivable", C391="720.2 Automobile - Insurance", C391="720.3 Automobile - License", C391="870.4 Rent - Insurance", C391="870.6 Rent - Property Tax", C391="870.7 Rent - Homeoffice", C391="870.9 Rent - Water"),
   0,
   IF(Dashboard!$F$5="Quick",
      IF(OR(C391="190 Automobile",C391="200 computer hardware",C391="210 Computer software",C391="220 Quickbooks software",C391="230 Office equipment",C391="240 Office furniture"),
         E391-(E391/(1+Dashboard!$F$4)),
         0
      ),
      IF(C391="750 Business promotion",
         E391-(E391/(1+4.793/100)),
         E391-(E391/(1+Dashboard!$F$4))
      )
   )
)</f>
        <v>0</v>
      </c>
      <c r="J391" s="26">
        <f>Bank4[[#This Row],[Money in/ (Money out)]]-Bank4[[#This Row],[GST/HST]]</f>
        <v>0</v>
      </c>
      <c r="L391" s="23">
        <f t="shared" ref="L391:L454" si="18">$L$3</f>
        <v>0</v>
      </c>
    </row>
    <row r="392" spans="4:12" x14ac:dyDescent="0.2">
      <c r="D392" s="397">
        <f>_xlfn.XLOOKUP(C:C,Table1[for Import to Bank Register dropdown],Table1[for Pivot],0,0,1)</f>
        <v>0</v>
      </c>
      <c r="E392" s="403"/>
      <c r="F392" s="146">
        <f t="shared" ref="F392:F455" si="19">$E$2</f>
        <v>44444444</v>
      </c>
      <c r="G392" s="375">
        <f t="shared" ref="G392:G455" si="20">G391+E392</f>
        <v>0</v>
      </c>
      <c r="I392" s="376">
        <f>IF(OR(C392="150 Directors advances", C392="120 accounts receivable", C392="720.2 Automobile - Insurance", C392="720.3 Automobile - License", C392="870.4 Rent - Insurance", C392="870.6 Rent - Property Tax", C392="870.7 Rent - Homeoffice", C392="870.9 Rent - Water"),
   0,
   IF(Dashboard!$F$5="Quick",
      IF(OR(C392="190 Automobile",C392="200 computer hardware",C392="210 Computer software",C392="220 Quickbooks software",C392="230 Office equipment",C392="240 Office furniture"),
         E392-(E392/(1+Dashboard!$F$4)),
         0
      ),
      IF(C392="750 Business promotion",
         E392-(E392/(1+4.793/100)),
         E392-(E392/(1+Dashboard!$F$4))
      )
   )
)</f>
        <v>0</v>
      </c>
      <c r="J392" s="26">
        <f>Bank4[[#This Row],[Money in/ (Money out)]]-Bank4[[#This Row],[GST/HST]]</f>
        <v>0</v>
      </c>
      <c r="L392" s="23">
        <f t="shared" si="18"/>
        <v>0</v>
      </c>
    </row>
    <row r="393" spans="4:12" x14ac:dyDescent="0.2">
      <c r="D393" s="397">
        <f>_xlfn.XLOOKUP(C:C,Table1[for Import to Bank Register dropdown],Table1[for Pivot],0,0,1)</f>
        <v>0</v>
      </c>
      <c r="E393" s="403"/>
      <c r="F393" s="146">
        <f t="shared" si="19"/>
        <v>44444444</v>
      </c>
      <c r="G393" s="375">
        <f t="shared" si="20"/>
        <v>0</v>
      </c>
      <c r="I393" s="376">
        <f>IF(OR(C393="150 Directors advances", C393="120 accounts receivable", C393="720.2 Automobile - Insurance", C393="720.3 Automobile - License", C393="870.4 Rent - Insurance", C393="870.6 Rent - Property Tax", C393="870.7 Rent - Homeoffice", C393="870.9 Rent - Water"),
   0,
   IF(Dashboard!$F$5="Quick",
      IF(OR(C393="190 Automobile",C393="200 computer hardware",C393="210 Computer software",C393="220 Quickbooks software",C393="230 Office equipment",C393="240 Office furniture"),
         E393-(E393/(1+Dashboard!$F$4)),
         0
      ),
      IF(C393="750 Business promotion",
         E393-(E393/(1+4.793/100)),
         E393-(E393/(1+Dashboard!$F$4))
      )
   )
)</f>
        <v>0</v>
      </c>
      <c r="J393" s="26">
        <f>Bank4[[#This Row],[Money in/ (Money out)]]-Bank4[[#This Row],[GST/HST]]</f>
        <v>0</v>
      </c>
      <c r="L393" s="23">
        <f t="shared" si="18"/>
        <v>0</v>
      </c>
    </row>
    <row r="394" spans="4:12" x14ac:dyDescent="0.2">
      <c r="D394" s="397">
        <f>_xlfn.XLOOKUP(C:C,Table1[for Import to Bank Register dropdown],Table1[for Pivot],0,0,1)</f>
        <v>0</v>
      </c>
      <c r="E394" s="403"/>
      <c r="F394" s="146">
        <f t="shared" si="19"/>
        <v>44444444</v>
      </c>
      <c r="G394" s="375">
        <f t="shared" si="20"/>
        <v>0</v>
      </c>
      <c r="I394" s="376">
        <f>IF(OR(C394="150 Directors advances", C394="120 accounts receivable", C394="720.2 Automobile - Insurance", C394="720.3 Automobile - License", C394="870.4 Rent - Insurance", C394="870.6 Rent - Property Tax", C394="870.7 Rent - Homeoffice", C394="870.9 Rent - Water"),
   0,
   IF(Dashboard!$F$5="Quick",
      IF(OR(C394="190 Automobile",C394="200 computer hardware",C394="210 Computer software",C394="220 Quickbooks software",C394="230 Office equipment",C394="240 Office furniture"),
         E394-(E394/(1+Dashboard!$F$4)),
         0
      ),
      IF(C394="750 Business promotion",
         E394-(E394/(1+4.793/100)),
         E394-(E394/(1+Dashboard!$F$4))
      )
   )
)</f>
        <v>0</v>
      </c>
      <c r="J394" s="26">
        <f>Bank4[[#This Row],[Money in/ (Money out)]]-Bank4[[#This Row],[GST/HST]]</f>
        <v>0</v>
      </c>
      <c r="L394" s="23">
        <f t="shared" si="18"/>
        <v>0</v>
      </c>
    </row>
    <row r="395" spans="4:12" x14ac:dyDescent="0.2">
      <c r="D395" s="397">
        <f>_xlfn.XLOOKUP(C:C,Table1[for Import to Bank Register dropdown],Table1[for Pivot],0,0,1)</f>
        <v>0</v>
      </c>
      <c r="E395" s="403"/>
      <c r="F395" s="146">
        <f t="shared" si="19"/>
        <v>44444444</v>
      </c>
      <c r="G395" s="375">
        <f t="shared" si="20"/>
        <v>0</v>
      </c>
      <c r="I395" s="376">
        <f>IF(OR(C395="150 Directors advances", C395="120 accounts receivable", C395="720.2 Automobile - Insurance", C395="720.3 Automobile - License", C395="870.4 Rent - Insurance", C395="870.6 Rent - Property Tax", C395="870.7 Rent - Homeoffice", C395="870.9 Rent - Water"),
   0,
   IF(Dashboard!$F$5="Quick",
      IF(OR(C395="190 Automobile",C395="200 computer hardware",C395="210 Computer software",C395="220 Quickbooks software",C395="230 Office equipment",C395="240 Office furniture"),
         E395-(E395/(1+Dashboard!$F$4)),
         0
      ),
      IF(C395="750 Business promotion",
         E395-(E395/(1+4.793/100)),
         E395-(E395/(1+Dashboard!$F$4))
      )
   )
)</f>
        <v>0</v>
      </c>
      <c r="J395" s="26">
        <f>Bank4[[#This Row],[Money in/ (Money out)]]-Bank4[[#This Row],[GST/HST]]</f>
        <v>0</v>
      </c>
      <c r="L395" s="23">
        <f t="shared" si="18"/>
        <v>0</v>
      </c>
    </row>
    <row r="396" spans="4:12" x14ac:dyDescent="0.2">
      <c r="D396" s="397">
        <f>_xlfn.XLOOKUP(C:C,Table1[for Import to Bank Register dropdown],Table1[for Pivot],0,0,1)</f>
        <v>0</v>
      </c>
      <c r="E396" s="403"/>
      <c r="F396" s="146">
        <f t="shared" si="19"/>
        <v>44444444</v>
      </c>
      <c r="G396" s="375">
        <f t="shared" si="20"/>
        <v>0</v>
      </c>
      <c r="I396" s="376">
        <f>IF(OR(C396="150 Directors advances", C396="120 accounts receivable", C396="720.2 Automobile - Insurance", C396="720.3 Automobile - License", C396="870.4 Rent - Insurance", C396="870.6 Rent - Property Tax", C396="870.7 Rent - Homeoffice", C396="870.9 Rent - Water"),
   0,
   IF(Dashboard!$F$5="Quick",
      IF(OR(C396="190 Automobile",C396="200 computer hardware",C396="210 Computer software",C396="220 Quickbooks software",C396="230 Office equipment",C396="240 Office furniture"),
         E396-(E396/(1+Dashboard!$F$4)),
         0
      ),
      IF(C396="750 Business promotion",
         E396-(E396/(1+4.793/100)),
         E396-(E396/(1+Dashboard!$F$4))
      )
   )
)</f>
        <v>0</v>
      </c>
      <c r="J396" s="26">
        <f>Bank4[[#This Row],[Money in/ (Money out)]]-Bank4[[#This Row],[GST/HST]]</f>
        <v>0</v>
      </c>
      <c r="L396" s="23">
        <f t="shared" si="18"/>
        <v>0</v>
      </c>
    </row>
    <row r="397" spans="4:12" x14ac:dyDescent="0.2">
      <c r="D397" s="397">
        <f>_xlfn.XLOOKUP(C:C,Table1[for Import to Bank Register dropdown],Table1[for Pivot],0,0,1)</f>
        <v>0</v>
      </c>
      <c r="E397" s="403"/>
      <c r="F397" s="146">
        <f t="shared" si="19"/>
        <v>44444444</v>
      </c>
      <c r="G397" s="375">
        <f t="shared" si="20"/>
        <v>0</v>
      </c>
      <c r="I397" s="376">
        <f>IF(OR(C397="150 Directors advances", C397="120 accounts receivable", C397="720.2 Automobile - Insurance", C397="720.3 Automobile - License", C397="870.4 Rent - Insurance", C397="870.6 Rent - Property Tax", C397="870.7 Rent - Homeoffice", C397="870.9 Rent - Water"),
   0,
   IF(Dashboard!$F$5="Quick",
      IF(OR(C397="190 Automobile",C397="200 computer hardware",C397="210 Computer software",C397="220 Quickbooks software",C397="230 Office equipment",C397="240 Office furniture"),
         E397-(E397/(1+Dashboard!$F$4)),
         0
      ),
      IF(C397="750 Business promotion",
         E397-(E397/(1+4.793/100)),
         E397-(E397/(1+Dashboard!$F$4))
      )
   )
)</f>
        <v>0</v>
      </c>
      <c r="J397" s="26">
        <f>Bank4[[#This Row],[Money in/ (Money out)]]-Bank4[[#This Row],[GST/HST]]</f>
        <v>0</v>
      </c>
      <c r="L397" s="23">
        <f t="shared" si="18"/>
        <v>0</v>
      </c>
    </row>
    <row r="398" spans="4:12" x14ac:dyDescent="0.2">
      <c r="D398" s="397">
        <f>_xlfn.XLOOKUP(C:C,Table1[for Import to Bank Register dropdown],Table1[for Pivot],0,0,1)</f>
        <v>0</v>
      </c>
      <c r="E398" s="403"/>
      <c r="F398" s="146">
        <f t="shared" si="19"/>
        <v>44444444</v>
      </c>
      <c r="G398" s="375">
        <f t="shared" si="20"/>
        <v>0</v>
      </c>
      <c r="I398" s="376">
        <f>IF(OR(C398="150 Directors advances", C398="120 accounts receivable", C398="720.2 Automobile - Insurance", C398="720.3 Automobile - License", C398="870.4 Rent - Insurance", C398="870.6 Rent - Property Tax", C398="870.7 Rent - Homeoffice", C398="870.9 Rent - Water"),
   0,
   IF(Dashboard!$F$5="Quick",
      IF(OR(C398="190 Automobile",C398="200 computer hardware",C398="210 Computer software",C398="220 Quickbooks software",C398="230 Office equipment",C398="240 Office furniture"),
         E398-(E398/(1+Dashboard!$F$4)),
         0
      ),
      IF(C398="750 Business promotion",
         E398-(E398/(1+4.793/100)),
         E398-(E398/(1+Dashboard!$F$4))
      )
   )
)</f>
        <v>0</v>
      </c>
      <c r="J398" s="26">
        <f>Bank4[[#This Row],[Money in/ (Money out)]]-Bank4[[#This Row],[GST/HST]]</f>
        <v>0</v>
      </c>
      <c r="L398" s="23">
        <f t="shared" si="18"/>
        <v>0</v>
      </c>
    </row>
    <row r="399" spans="4:12" x14ac:dyDescent="0.2">
      <c r="D399" s="397">
        <f>_xlfn.XLOOKUP(C:C,Table1[for Import to Bank Register dropdown],Table1[for Pivot],0,0,1)</f>
        <v>0</v>
      </c>
      <c r="E399" s="403"/>
      <c r="F399" s="146">
        <f t="shared" si="19"/>
        <v>44444444</v>
      </c>
      <c r="G399" s="375">
        <f t="shared" si="20"/>
        <v>0</v>
      </c>
      <c r="I399" s="376">
        <f>IF(OR(C399="150 Directors advances", C399="120 accounts receivable", C399="720.2 Automobile - Insurance", C399="720.3 Automobile - License", C399="870.4 Rent - Insurance", C399="870.6 Rent - Property Tax", C399="870.7 Rent - Homeoffice", C399="870.9 Rent - Water"),
   0,
   IF(Dashboard!$F$5="Quick",
      IF(OR(C399="190 Automobile",C399="200 computer hardware",C399="210 Computer software",C399="220 Quickbooks software",C399="230 Office equipment",C399="240 Office furniture"),
         E399-(E399/(1+Dashboard!$F$4)),
         0
      ),
      IF(C399="750 Business promotion",
         E399-(E399/(1+4.793/100)),
         E399-(E399/(1+Dashboard!$F$4))
      )
   )
)</f>
        <v>0</v>
      </c>
      <c r="J399" s="26">
        <f>Bank4[[#This Row],[Money in/ (Money out)]]-Bank4[[#This Row],[GST/HST]]</f>
        <v>0</v>
      </c>
      <c r="L399" s="23">
        <f t="shared" si="18"/>
        <v>0</v>
      </c>
    </row>
    <row r="400" spans="4:12" x14ac:dyDescent="0.2">
      <c r="D400" s="397">
        <f>_xlfn.XLOOKUP(C:C,Table1[for Import to Bank Register dropdown],Table1[for Pivot],0,0,1)</f>
        <v>0</v>
      </c>
      <c r="E400" s="403"/>
      <c r="F400" s="146">
        <f t="shared" si="19"/>
        <v>44444444</v>
      </c>
      <c r="G400" s="375">
        <f t="shared" si="20"/>
        <v>0</v>
      </c>
      <c r="I400" s="376">
        <f>IF(OR(C400="150 Directors advances", C400="120 accounts receivable", C400="720.2 Automobile - Insurance", C400="720.3 Automobile - License", C400="870.4 Rent - Insurance", C400="870.6 Rent - Property Tax", C400="870.7 Rent - Homeoffice", C400="870.9 Rent - Water"),
   0,
   IF(Dashboard!$F$5="Quick",
      IF(OR(C400="190 Automobile",C400="200 computer hardware",C400="210 Computer software",C400="220 Quickbooks software",C400="230 Office equipment",C400="240 Office furniture"),
         E400-(E400/(1+Dashboard!$F$4)),
         0
      ),
      IF(C400="750 Business promotion",
         E400-(E400/(1+4.793/100)),
         E400-(E400/(1+Dashboard!$F$4))
      )
   )
)</f>
        <v>0</v>
      </c>
      <c r="J400" s="26">
        <f>Bank4[[#This Row],[Money in/ (Money out)]]-Bank4[[#This Row],[GST/HST]]</f>
        <v>0</v>
      </c>
      <c r="L400" s="23">
        <f t="shared" si="18"/>
        <v>0</v>
      </c>
    </row>
    <row r="401" spans="4:12" x14ac:dyDescent="0.2">
      <c r="D401" s="397">
        <f>_xlfn.XLOOKUP(C:C,Table1[for Import to Bank Register dropdown],Table1[for Pivot],0,0,1)</f>
        <v>0</v>
      </c>
      <c r="E401" s="403"/>
      <c r="F401" s="146">
        <f t="shared" si="19"/>
        <v>44444444</v>
      </c>
      <c r="G401" s="375">
        <f t="shared" si="20"/>
        <v>0</v>
      </c>
      <c r="I401" s="376">
        <f>IF(OR(C401="150 Directors advances", C401="120 accounts receivable", C401="720.2 Automobile - Insurance", C401="720.3 Automobile - License", C401="870.4 Rent - Insurance", C401="870.6 Rent - Property Tax", C401="870.7 Rent - Homeoffice", C401="870.9 Rent - Water"),
   0,
   IF(Dashboard!$F$5="Quick",
      IF(OR(C401="190 Automobile",C401="200 computer hardware",C401="210 Computer software",C401="220 Quickbooks software",C401="230 Office equipment",C401="240 Office furniture"),
         E401-(E401/(1+Dashboard!$F$4)),
         0
      ),
      IF(C401="750 Business promotion",
         E401-(E401/(1+4.793/100)),
         E401-(E401/(1+Dashboard!$F$4))
      )
   )
)</f>
        <v>0</v>
      </c>
      <c r="J401" s="26">
        <f>Bank4[[#This Row],[Money in/ (Money out)]]-Bank4[[#This Row],[GST/HST]]</f>
        <v>0</v>
      </c>
      <c r="L401" s="23">
        <f t="shared" si="18"/>
        <v>0</v>
      </c>
    </row>
    <row r="402" spans="4:12" x14ac:dyDescent="0.2">
      <c r="D402" s="397">
        <f>_xlfn.XLOOKUP(C:C,Table1[for Import to Bank Register dropdown],Table1[for Pivot],0,0,1)</f>
        <v>0</v>
      </c>
      <c r="E402" s="403"/>
      <c r="F402" s="146">
        <f t="shared" si="19"/>
        <v>44444444</v>
      </c>
      <c r="G402" s="375">
        <f t="shared" si="20"/>
        <v>0</v>
      </c>
      <c r="I402" s="376">
        <f>IF(OR(C402="150 Directors advances", C402="120 accounts receivable", C402="720.2 Automobile - Insurance", C402="720.3 Automobile - License", C402="870.4 Rent - Insurance", C402="870.6 Rent - Property Tax", C402="870.7 Rent - Homeoffice", C402="870.9 Rent - Water"),
   0,
   IF(Dashboard!$F$5="Quick",
      IF(OR(C402="190 Automobile",C402="200 computer hardware",C402="210 Computer software",C402="220 Quickbooks software",C402="230 Office equipment",C402="240 Office furniture"),
         E402-(E402/(1+Dashboard!$F$4)),
         0
      ),
      IF(C402="750 Business promotion",
         E402-(E402/(1+4.793/100)),
         E402-(E402/(1+Dashboard!$F$4))
      )
   )
)</f>
        <v>0</v>
      </c>
      <c r="J402" s="26">
        <f>Bank4[[#This Row],[Money in/ (Money out)]]-Bank4[[#This Row],[GST/HST]]</f>
        <v>0</v>
      </c>
      <c r="L402" s="23">
        <f t="shared" si="18"/>
        <v>0</v>
      </c>
    </row>
    <row r="403" spans="4:12" x14ac:dyDescent="0.2">
      <c r="D403" s="397">
        <f>_xlfn.XLOOKUP(C:C,Table1[for Import to Bank Register dropdown],Table1[for Pivot],0,0,1)</f>
        <v>0</v>
      </c>
      <c r="E403" s="403"/>
      <c r="F403" s="146">
        <f t="shared" si="19"/>
        <v>44444444</v>
      </c>
      <c r="G403" s="375">
        <f t="shared" si="20"/>
        <v>0</v>
      </c>
      <c r="I403" s="376">
        <f>IF(OR(C403="150 Directors advances", C403="120 accounts receivable", C403="720.2 Automobile - Insurance", C403="720.3 Automobile - License", C403="870.4 Rent - Insurance", C403="870.6 Rent - Property Tax", C403="870.7 Rent - Homeoffice", C403="870.9 Rent - Water"),
   0,
   IF(Dashboard!$F$5="Quick",
      IF(OR(C403="190 Automobile",C403="200 computer hardware",C403="210 Computer software",C403="220 Quickbooks software",C403="230 Office equipment",C403="240 Office furniture"),
         E403-(E403/(1+Dashboard!$F$4)),
         0
      ),
      IF(C403="750 Business promotion",
         E403-(E403/(1+4.793/100)),
         E403-(E403/(1+Dashboard!$F$4))
      )
   )
)</f>
        <v>0</v>
      </c>
      <c r="J403" s="26">
        <f>Bank4[[#This Row],[Money in/ (Money out)]]-Bank4[[#This Row],[GST/HST]]</f>
        <v>0</v>
      </c>
      <c r="L403" s="23">
        <f t="shared" si="18"/>
        <v>0</v>
      </c>
    </row>
    <row r="404" spans="4:12" x14ac:dyDescent="0.2">
      <c r="D404" s="397">
        <f>_xlfn.XLOOKUP(C:C,Table1[for Import to Bank Register dropdown],Table1[for Pivot],0,0,1)</f>
        <v>0</v>
      </c>
      <c r="E404" s="403"/>
      <c r="F404" s="146">
        <f t="shared" si="19"/>
        <v>44444444</v>
      </c>
      <c r="G404" s="375">
        <f t="shared" si="20"/>
        <v>0</v>
      </c>
      <c r="I404" s="376">
        <f>IF(OR(C404="150 Directors advances", C404="120 accounts receivable", C404="720.2 Automobile - Insurance", C404="720.3 Automobile - License", C404="870.4 Rent - Insurance", C404="870.6 Rent - Property Tax", C404="870.7 Rent - Homeoffice", C404="870.9 Rent - Water"),
   0,
   IF(Dashboard!$F$5="Quick",
      IF(OR(C404="190 Automobile",C404="200 computer hardware",C404="210 Computer software",C404="220 Quickbooks software",C404="230 Office equipment",C404="240 Office furniture"),
         E404-(E404/(1+Dashboard!$F$4)),
         0
      ),
      IF(C404="750 Business promotion",
         E404-(E404/(1+4.793/100)),
         E404-(E404/(1+Dashboard!$F$4))
      )
   )
)</f>
        <v>0</v>
      </c>
      <c r="J404" s="26">
        <f>Bank4[[#This Row],[Money in/ (Money out)]]-Bank4[[#This Row],[GST/HST]]</f>
        <v>0</v>
      </c>
      <c r="L404" s="23">
        <f t="shared" si="18"/>
        <v>0</v>
      </c>
    </row>
    <row r="405" spans="4:12" x14ac:dyDescent="0.2">
      <c r="D405" s="397">
        <f>_xlfn.XLOOKUP(C:C,Table1[for Import to Bank Register dropdown],Table1[for Pivot],0,0,1)</f>
        <v>0</v>
      </c>
      <c r="E405" s="403"/>
      <c r="F405" s="146">
        <f t="shared" si="19"/>
        <v>44444444</v>
      </c>
      <c r="G405" s="375">
        <f t="shared" si="20"/>
        <v>0</v>
      </c>
      <c r="I405" s="376">
        <f>IF(OR(C405="150 Directors advances", C405="120 accounts receivable", C405="720.2 Automobile - Insurance", C405="720.3 Automobile - License", C405="870.4 Rent - Insurance", C405="870.6 Rent - Property Tax", C405="870.7 Rent - Homeoffice", C405="870.9 Rent - Water"),
   0,
   IF(Dashboard!$F$5="Quick",
      IF(OR(C405="190 Automobile",C405="200 computer hardware",C405="210 Computer software",C405="220 Quickbooks software",C405="230 Office equipment",C405="240 Office furniture"),
         E405-(E405/(1+Dashboard!$F$4)),
         0
      ),
      IF(C405="750 Business promotion",
         E405-(E405/(1+4.793/100)),
         E405-(E405/(1+Dashboard!$F$4))
      )
   )
)</f>
        <v>0</v>
      </c>
      <c r="J405" s="26">
        <f>Bank4[[#This Row],[Money in/ (Money out)]]-Bank4[[#This Row],[GST/HST]]</f>
        <v>0</v>
      </c>
      <c r="L405" s="23">
        <f t="shared" si="18"/>
        <v>0</v>
      </c>
    </row>
    <row r="406" spans="4:12" x14ac:dyDescent="0.2">
      <c r="D406" s="397">
        <f>_xlfn.XLOOKUP(C:C,Table1[for Import to Bank Register dropdown],Table1[for Pivot],0,0,1)</f>
        <v>0</v>
      </c>
      <c r="E406" s="403"/>
      <c r="F406" s="146">
        <f t="shared" si="19"/>
        <v>44444444</v>
      </c>
      <c r="G406" s="375">
        <f t="shared" si="20"/>
        <v>0</v>
      </c>
      <c r="I406" s="376">
        <f>IF(OR(C406="150 Directors advances", C406="120 accounts receivable", C406="720.2 Automobile - Insurance", C406="720.3 Automobile - License", C406="870.4 Rent - Insurance", C406="870.6 Rent - Property Tax", C406="870.7 Rent - Homeoffice", C406="870.9 Rent - Water"),
   0,
   IF(Dashboard!$F$5="Quick",
      IF(OR(C406="190 Automobile",C406="200 computer hardware",C406="210 Computer software",C406="220 Quickbooks software",C406="230 Office equipment",C406="240 Office furniture"),
         E406-(E406/(1+Dashboard!$F$4)),
         0
      ),
      IF(C406="750 Business promotion",
         E406-(E406/(1+4.793/100)),
         E406-(E406/(1+Dashboard!$F$4))
      )
   )
)</f>
        <v>0</v>
      </c>
      <c r="J406" s="26">
        <f>Bank4[[#This Row],[Money in/ (Money out)]]-Bank4[[#This Row],[GST/HST]]</f>
        <v>0</v>
      </c>
      <c r="L406" s="23">
        <f t="shared" si="18"/>
        <v>0</v>
      </c>
    </row>
    <row r="407" spans="4:12" x14ac:dyDescent="0.2">
      <c r="D407" s="397">
        <f>_xlfn.XLOOKUP(C:C,Table1[for Import to Bank Register dropdown],Table1[for Pivot],0,0,1)</f>
        <v>0</v>
      </c>
      <c r="E407" s="403"/>
      <c r="F407" s="146">
        <f t="shared" si="19"/>
        <v>44444444</v>
      </c>
      <c r="G407" s="375">
        <f t="shared" si="20"/>
        <v>0</v>
      </c>
      <c r="I407" s="376">
        <f>IF(OR(C407="150 Directors advances", C407="120 accounts receivable", C407="720.2 Automobile - Insurance", C407="720.3 Automobile - License", C407="870.4 Rent - Insurance", C407="870.6 Rent - Property Tax", C407="870.7 Rent - Homeoffice", C407="870.9 Rent - Water"),
   0,
   IF(Dashboard!$F$5="Quick",
      IF(OR(C407="190 Automobile",C407="200 computer hardware",C407="210 Computer software",C407="220 Quickbooks software",C407="230 Office equipment",C407="240 Office furniture"),
         E407-(E407/(1+Dashboard!$F$4)),
         0
      ),
      IF(C407="750 Business promotion",
         E407-(E407/(1+4.793/100)),
         E407-(E407/(1+Dashboard!$F$4))
      )
   )
)</f>
        <v>0</v>
      </c>
      <c r="J407" s="26">
        <f>Bank4[[#This Row],[Money in/ (Money out)]]-Bank4[[#This Row],[GST/HST]]</f>
        <v>0</v>
      </c>
      <c r="L407" s="23">
        <f t="shared" si="18"/>
        <v>0</v>
      </c>
    </row>
    <row r="408" spans="4:12" x14ac:dyDescent="0.2">
      <c r="D408" s="397">
        <f>_xlfn.XLOOKUP(C:C,Table1[for Import to Bank Register dropdown],Table1[for Pivot],0,0,1)</f>
        <v>0</v>
      </c>
      <c r="E408" s="403"/>
      <c r="F408" s="146">
        <f t="shared" si="19"/>
        <v>44444444</v>
      </c>
      <c r="G408" s="375">
        <f t="shared" si="20"/>
        <v>0</v>
      </c>
      <c r="I408" s="376">
        <f>IF(OR(C408="150 Directors advances", C408="120 accounts receivable", C408="720.2 Automobile - Insurance", C408="720.3 Automobile - License", C408="870.4 Rent - Insurance", C408="870.6 Rent - Property Tax", C408="870.7 Rent - Homeoffice", C408="870.9 Rent - Water"),
   0,
   IF(Dashboard!$F$5="Quick",
      IF(OR(C408="190 Automobile",C408="200 computer hardware",C408="210 Computer software",C408="220 Quickbooks software",C408="230 Office equipment",C408="240 Office furniture"),
         E408-(E408/(1+Dashboard!$F$4)),
         0
      ),
      IF(C408="750 Business promotion",
         E408-(E408/(1+4.793/100)),
         E408-(E408/(1+Dashboard!$F$4))
      )
   )
)</f>
        <v>0</v>
      </c>
      <c r="J408" s="26">
        <f>Bank4[[#This Row],[Money in/ (Money out)]]-Bank4[[#This Row],[GST/HST]]</f>
        <v>0</v>
      </c>
      <c r="L408" s="23">
        <f t="shared" si="18"/>
        <v>0</v>
      </c>
    </row>
    <row r="409" spans="4:12" x14ac:dyDescent="0.2">
      <c r="D409" s="397">
        <f>_xlfn.XLOOKUP(C:C,Table1[for Import to Bank Register dropdown],Table1[for Pivot],0,0,1)</f>
        <v>0</v>
      </c>
      <c r="E409" s="403"/>
      <c r="F409" s="146">
        <f t="shared" si="19"/>
        <v>44444444</v>
      </c>
      <c r="G409" s="375">
        <f t="shared" si="20"/>
        <v>0</v>
      </c>
      <c r="I409" s="376">
        <f>IF(OR(C409="150 Directors advances", C409="120 accounts receivable", C409="720.2 Automobile - Insurance", C409="720.3 Automobile - License", C409="870.4 Rent - Insurance", C409="870.6 Rent - Property Tax", C409="870.7 Rent - Homeoffice", C409="870.9 Rent - Water"),
   0,
   IF(Dashboard!$F$5="Quick",
      IF(OR(C409="190 Automobile",C409="200 computer hardware",C409="210 Computer software",C409="220 Quickbooks software",C409="230 Office equipment",C409="240 Office furniture"),
         E409-(E409/(1+Dashboard!$F$4)),
         0
      ),
      IF(C409="750 Business promotion",
         E409-(E409/(1+4.793/100)),
         E409-(E409/(1+Dashboard!$F$4))
      )
   )
)</f>
        <v>0</v>
      </c>
      <c r="J409" s="26">
        <f>Bank4[[#This Row],[Money in/ (Money out)]]-Bank4[[#This Row],[GST/HST]]</f>
        <v>0</v>
      </c>
      <c r="L409" s="23">
        <f t="shared" si="18"/>
        <v>0</v>
      </c>
    </row>
    <row r="410" spans="4:12" x14ac:dyDescent="0.2">
      <c r="D410" s="397">
        <f>_xlfn.XLOOKUP(C:C,Table1[for Import to Bank Register dropdown],Table1[for Pivot],0,0,1)</f>
        <v>0</v>
      </c>
      <c r="E410" s="403"/>
      <c r="F410" s="146">
        <f t="shared" si="19"/>
        <v>44444444</v>
      </c>
      <c r="G410" s="375">
        <f t="shared" si="20"/>
        <v>0</v>
      </c>
      <c r="I410" s="376">
        <f>IF(OR(C410="150 Directors advances", C410="120 accounts receivable", C410="720.2 Automobile - Insurance", C410="720.3 Automobile - License", C410="870.4 Rent - Insurance", C410="870.6 Rent - Property Tax", C410="870.7 Rent - Homeoffice", C410="870.9 Rent - Water"),
   0,
   IF(Dashboard!$F$5="Quick",
      IF(OR(C410="190 Automobile",C410="200 computer hardware",C410="210 Computer software",C410="220 Quickbooks software",C410="230 Office equipment",C410="240 Office furniture"),
         E410-(E410/(1+Dashboard!$F$4)),
         0
      ),
      IF(C410="750 Business promotion",
         E410-(E410/(1+4.793/100)),
         E410-(E410/(1+Dashboard!$F$4))
      )
   )
)</f>
        <v>0</v>
      </c>
      <c r="J410" s="26">
        <f>Bank4[[#This Row],[Money in/ (Money out)]]-Bank4[[#This Row],[GST/HST]]</f>
        <v>0</v>
      </c>
      <c r="L410" s="23">
        <f t="shared" si="18"/>
        <v>0</v>
      </c>
    </row>
    <row r="411" spans="4:12" x14ac:dyDescent="0.2">
      <c r="D411" s="397">
        <f>_xlfn.XLOOKUP(C:C,Table1[for Import to Bank Register dropdown],Table1[for Pivot],0,0,1)</f>
        <v>0</v>
      </c>
      <c r="E411" s="403"/>
      <c r="F411" s="146">
        <f t="shared" si="19"/>
        <v>44444444</v>
      </c>
      <c r="G411" s="375">
        <f t="shared" si="20"/>
        <v>0</v>
      </c>
      <c r="I411" s="376">
        <f>IF(OR(C411="150 Directors advances", C411="120 accounts receivable", C411="720.2 Automobile - Insurance", C411="720.3 Automobile - License", C411="870.4 Rent - Insurance", C411="870.6 Rent - Property Tax", C411="870.7 Rent - Homeoffice", C411="870.9 Rent - Water"),
   0,
   IF(Dashboard!$F$5="Quick",
      IF(OR(C411="190 Automobile",C411="200 computer hardware",C411="210 Computer software",C411="220 Quickbooks software",C411="230 Office equipment",C411="240 Office furniture"),
         E411-(E411/(1+Dashboard!$F$4)),
         0
      ),
      IF(C411="750 Business promotion",
         E411-(E411/(1+4.793/100)),
         E411-(E411/(1+Dashboard!$F$4))
      )
   )
)</f>
        <v>0</v>
      </c>
      <c r="J411" s="26">
        <f>Bank4[[#This Row],[Money in/ (Money out)]]-Bank4[[#This Row],[GST/HST]]</f>
        <v>0</v>
      </c>
      <c r="L411" s="23">
        <f t="shared" si="18"/>
        <v>0</v>
      </c>
    </row>
    <row r="412" spans="4:12" x14ac:dyDescent="0.2">
      <c r="D412" s="397">
        <f>_xlfn.XLOOKUP(C:C,Table1[for Import to Bank Register dropdown],Table1[for Pivot],0,0,1)</f>
        <v>0</v>
      </c>
      <c r="E412" s="403"/>
      <c r="F412" s="146">
        <f t="shared" si="19"/>
        <v>44444444</v>
      </c>
      <c r="G412" s="375">
        <f t="shared" si="20"/>
        <v>0</v>
      </c>
      <c r="I412" s="376">
        <f>IF(OR(C412="150 Directors advances", C412="120 accounts receivable", C412="720.2 Automobile - Insurance", C412="720.3 Automobile - License", C412="870.4 Rent - Insurance", C412="870.6 Rent - Property Tax", C412="870.7 Rent - Homeoffice", C412="870.9 Rent - Water"),
   0,
   IF(Dashboard!$F$5="Quick",
      IF(OR(C412="190 Automobile",C412="200 computer hardware",C412="210 Computer software",C412="220 Quickbooks software",C412="230 Office equipment",C412="240 Office furniture"),
         E412-(E412/(1+Dashboard!$F$4)),
         0
      ),
      IF(C412="750 Business promotion",
         E412-(E412/(1+4.793/100)),
         E412-(E412/(1+Dashboard!$F$4))
      )
   )
)</f>
        <v>0</v>
      </c>
      <c r="J412" s="26">
        <f>Bank4[[#This Row],[Money in/ (Money out)]]-Bank4[[#This Row],[GST/HST]]</f>
        <v>0</v>
      </c>
      <c r="L412" s="23">
        <f t="shared" si="18"/>
        <v>0</v>
      </c>
    </row>
    <row r="413" spans="4:12" x14ac:dyDescent="0.2">
      <c r="D413" s="397">
        <f>_xlfn.XLOOKUP(C:C,Table1[for Import to Bank Register dropdown],Table1[for Pivot],0,0,1)</f>
        <v>0</v>
      </c>
      <c r="E413" s="403"/>
      <c r="F413" s="146">
        <f t="shared" si="19"/>
        <v>44444444</v>
      </c>
      <c r="G413" s="375">
        <f t="shared" si="20"/>
        <v>0</v>
      </c>
      <c r="I413" s="376">
        <f>IF(OR(C413="150 Directors advances", C413="120 accounts receivable", C413="720.2 Automobile - Insurance", C413="720.3 Automobile - License", C413="870.4 Rent - Insurance", C413="870.6 Rent - Property Tax", C413="870.7 Rent - Homeoffice", C413="870.9 Rent - Water"),
   0,
   IF(Dashboard!$F$5="Quick",
      IF(OR(C413="190 Automobile",C413="200 computer hardware",C413="210 Computer software",C413="220 Quickbooks software",C413="230 Office equipment",C413="240 Office furniture"),
         E413-(E413/(1+Dashboard!$F$4)),
         0
      ),
      IF(C413="750 Business promotion",
         E413-(E413/(1+4.793/100)),
         E413-(E413/(1+Dashboard!$F$4))
      )
   )
)</f>
        <v>0</v>
      </c>
      <c r="J413" s="26">
        <f>Bank4[[#This Row],[Money in/ (Money out)]]-Bank4[[#This Row],[GST/HST]]</f>
        <v>0</v>
      </c>
      <c r="L413" s="23">
        <f t="shared" si="18"/>
        <v>0</v>
      </c>
    </row>
    <row r="414" spans="4:12" x14ac:dyDescent="0.2">
      <c r="D414" s="397">
        <f>_xlfn.XLOOKUP(C:C,Table1[for Import to Bank Register dropdown],Table1[for Pivot],0,0,1)</f>
        <v>0</v>
      </c>
      <c r="E414" s="403"/>
      <c r="F414" s="146">
        <f t="shared" si="19"/>
        <v>44444444</v>
      </c>
      <c r="G414" s="375">
        <f t="shared" si="20"/>
        <v>0</v>
      </c>
      <c r="I414" s="376">
        <f>IF(OR(C414="150 Directors advances", C414="120 accounts receivable", C414="720.2 Automobile - Insurance", C414="720.3 Automobile - License", C414="870.4 Rent - Insurance", C414="870.6 Rent - Property Tax", C414="870.7 Rent - Homeoffice", C414="870.9 Rent - Water"),
   0,
   IF(Dashboard!$F$5="Quick",
      IF(OR(C414="190 Automobile",C414="200 computer hardware",C414="210 Computer software",C414="220 Quickbooks software",C414="230 Office equipment",C414="240 Office furniture"),
         E414-(E414/(1+Dashboard!$F$4)),
         0
      ),
      IF(C414="750 Business promotion",
         E414-(E414/(1+4.793/100)),
         E414-(E414/(1+Dashboard!$F$4))
      )
   )
)</f>
        <v>0</v>
      </c>
      <c r="J414" s="26">
        <f>Bank4[[#This Row],[Money in/ (Money out)]]-Bank4[[#This Row],[GST/HST]]</f>
        <v>0</v>
      </c>
      <c r="L414" s="23">
        <f t="shared" si="18"/>
        <v>0</v>
      </c>
    </row>
    <row r="415" spans="4:12" x14ac:dyDescent="0.2">
      <c r="D415" s="397">
        <f>_xlfn.XLOOKUP(C:C,Table1[for Import to Bank Register dropdown],Table1[for Pivot],0,0,1)</f>
        <v>0</v>
      </c>
      <c r="E415" s="403"/>
      <c r="F415" s="146">
        <f t="shared" si="19"/>
        <v>44444444</v>
      </c>
      <c r="G415" s="375">
        <f t="shared" si="20"/>
        <v>0</v>
      </c>
      <c r="I415" s="376">
        <f>IF(OR(C415="150 Directors advances", C415="120 accounts receivable", C415="720.2 Automobile - Insurance", C415="720.3 Automobile - License", C415="870.4 Rent - Insurance", C415="870.6 Rent - Property Tax", C415="870.7 Rent - Homeoffice", C415="870.9 Rent - Water"),
   0,
   IF(Dashboard!$F$5="Quick",
      IF(OR(C415="190 Automobile",C415="200 computer hardware",C415="210 Computer software",C415="220 Quickbooks software",C415="230 Office equipment",C415="240 Office furniture"),
         E415-(E415/(1+Dashboard!$F$4)),
         0
      ),
      IF(C415="750 Business promotion",
         E415-(E415/(1+4.793/100)),
         E415-(E415/(1+Dashboard!$F$4))
      )
   )
)</f>
        <v>0</v>
      </c>
      <c r="J415" s="26">
        <f>Bank4[[#This Row],[Money in/ (Money out)]]-Bank4[[#This Row],[GST/HST]]</f>
        <v>0</v>
      </c>
      <c r="L415" s="23">
        <f t="shared" si="18"/>
        <v>0</v>
      </c>
    </row>
    <row r="416" spans="4:12" x14ac:dyDescent="0.2">
      <c r="D416" s="397">
        <f>_xlfn.XLOOKUP(C:C,Table1[for Import to Bank Register dropdown],Table1[for Pivot],0,0,1)</f>
        <v>0</v>
      </c>
      <c r="E416" s="403"/>
      <c r="F416" s="146">
        <f t="shared" si="19"/>
        <v>44444444</v>
      </c>
      <c r="G416" s="375">
        <f t="shared" si="20"/>
        <v>0</v>
      </c>
      <c r="I416" s="376">
        <f>IF(OR(C416="150 Directors advances", C416="120 accounts receivable", C416="720.2 Automobile - Insurance", C416="720.3 Automobile - License", C416="870.4 Rent - Insurance", C416="870.6 Rent - Property Tax", C416="870.7 Rent - Homeoffice", C416="870.9 Rent - Water"),
   0,
   IF(Dashboard!$F$5="Quick",
      IF(OR(C416="190 Automobile",C416="200 computer hardware",C416="210 Computer software",C416="220 Quickbooks software",C416="230 Office equipment",C416="240 Office furniture"),
         E416-(E416/(1+Dashboard!$F$4)),
         0
      ),
      IF(C416="750 Business promotion",
         E416-(E416/(1+4.793/100)),
         E416-(E416/(1+Dashboard!$F$4))
      )
   )
)</f>
        <v>0</v>
      </c>
      <c r="J416" s="26">
        <f>Bank4[[#This Row],[Money in/ (Money out)]]-Bank4[[#This Row],[GST/HST]]</f>
        <v>0</v>
      </c>
      <c r="L416" s="23">
        <f t="shared" si="18"/>
        <v>0</v>
      </c>
    </row>
    <row r="417" spans="4:12" x14ac:dyDescent="0.2">
      <c r="D417" s="397">
        <f>_xlfn.XLOOKUP(C:C,Table1[for Import to Bank Register dropdown],Table1[for Pivot],0,0,1)</f>
        <v>0</v>
      </c>
      <c r="E417" s="403"/>
      <c r="F417" s="146">
        <f t="shared" si="19"/>
        <v>44444444</v>
      </c>
      <c r="G417" s="375">
        <f t="shared" si="20"/>
        <v>0</v>
      </c>
      <c r="I417" s="376">
        <f>IF(OR(C417="150 Directors advances", C417="120 accounts receivable", C417="720.2 Automobile - Insurance", C417="720.3 Automobile - License", C417="870.4 Rent - Insurance", C417="870.6 Rent - Property Tax", C417="870.7 Rent - Homeoffice", C417="870.9 Rent - Water"),
   0,
   IF(Dashboard!$F$5="Quick",
      IF(OR(C417="190 Automobile",C417="200 computer hardware",C417="210 Computer software",C417="220 Quickbooks software",C417="230 Office equipment",C417="240 Office furniture"),
         E417-(E417/(1+Dashboard!$F$4)),
         0
      ),
      IF(C417="750 Business promotion",
         E417-(E417/(1+4.793/100)),
         E417-(E417/(1+Dashboard!$F$4))
      )
   )
)</f>
        <v>0</v>
      </c>
      <c r="J417" s="26">
        <f>Bank4[[#This Row],[Money in/ (Money out)]]-Bank4[[#This Row],[GST/HST]]</f>
        <v>0</v>
      </c>
      <c r="L417" s="23">
        <f t="shared" si="18"/>
        <v>0</v>
      </c>
    </row>
    <row r="418" spans="4:12" x14ac:dyDescent="0.2">
      <c r="D418" s="397">
        <f>_xlfn.XLOOKUP(C:C,Table1[for Import to Bank Register dropdown],Table1[for Pivot],0,0,1)</f>
        <v>0</v>
      </c>
      <c r="E418" s="403"/>
      <c r="F418" s="146">
        <f t="shared" si="19"/>
        <v>44444444</v>
      </c>
      <c r="G418" s="375">
        <f t="shared" si="20"/>
        <v>0</v>
      </c>
      <c r="I418" s="376">
        <f>IF(OR(C418="150 Directors advances", C418="120 accounts receivable", C418="720.2 Automobile - Insurance", C418="720.3 Automobile - License", C418="870.4 Rent - Insurance", C418="870.6 Rent - Property Tax", C418="870.7 Rent - Homeoffice", C418="870.9 Rent - Water"),
   0,
   IF(Dashboard!$F$5="Quick",
      IF(OR(C418="190 Automobile",C418="200 computer hardware",C418="210 Computer software",C418="220 Quickbooks software",C418="230 Office equipment",C418="240 Office furniture"),
         E418-(E418/(1+Dashboard!$F$4)),
         0
      ),
      IF(C418="750 Business promotion",
         E418-(E418/(1+4.793/100)),
         E418-(E418/(1+Dashboard!$F$4))
      )
   )
)</f>
        <v>0</v>
      </c>
      <c r="J418" s="26">
        <f>Bank4[[#This Row],[Money in/ (Money out)]]-Bank4[[#This Row],[GST/HST]]</f>
        <v>0</v>
      </c>
      <c r="L418" s="23">
        <f t="shared" si="18"/>
        <v>0</v>
      </c>
    </row>
    <row r="419" spans="4:12" x14ac:dyDescent="0.2">
      <c r="D419" s="397">
        <f>_xlfn.XLOOKUP(C:C,Table1[for Import to Bank Register dropdown],Table1[for Pivot],0,0,1)</f>
        <v>0</v>
      </c>
      <c r="E419" s="403"/>
      <c r="F419" s="146">
        <f t="shared" si="19"/>
        <v>44444444</v>
      </c>
      <c r="G419" s="375">
        <f t="shared" si="20"/>
        <v>0</v>
      </c>
      <c r="I419" s="376">
        <f>IF(OR(C419="150 Directors advances", C419="120 accounts receivable", C419="720.2 Automobile - Insurance", C419="720.3 Automobile - License", C419="870.4 Rent - Insurance", C419="870.6 Rent - Property Tax", C419="870.7 Rent - Homeoffice", C419="870.9 Rent - Water"),
   0,
   IF(Dashboard!$F$5="Quick",
      IF(OR(C419="190 Automobile",C419="200 computer hardware",C419="210 Computer software",C419="220 Quickbooks software",C419="230 Office equipment",C419="240 Office furniture"),
         E419-(E419/(1+Dashboard!$F$4)),
         0
      ),
      IF(C419="750 Business promotion",
         E419-(E419/(1+4.793/100)),
         E419-(E419/(1+Dashboard!$F$4))
      )
   )
)</f>
        <v>0</v>
      </c>
      <c r="J419" s="26">
        <f>Bank4[[#This Row],[Money in/ (Money out)]]-Bank4[[#This Row],[GST/HST]]</f>
        <v>0</v>
      </c>
      <c r="L419" s="23">
        <f t="shared" si="18"/>
        <v>0</v>
      </c>
    </row>
    <row r="420" spans="4:12" x14ac:dyDescent="0.2">
      <c r="D420" s="397">
        <f>_xlfn.XLOOKUP(C:C,Table1[for Import to Bank Register dropdown],Table1[for Pivot],0,0,1)</f>
        <v>0</v>
      </c>
      <c r="E420" s="403"/>
      <c r="F420" s="146">
        <f t="shared" si="19"/>
        <v>44444444</v>
      </c>
      <c r="G420" s="375">
        <f t="shared" si="20"/>
        <v>0</v>
      </c>
      <c r="I420" s="376">
        <f>IF(OR(C420="150 Directors advances", C420="120 accounts receivable", C420="720.2 Automobile - Insurance", C420="720.3 Automobile - License", C420="870.4 Rent - Insurance", C420="870.6 Rent - Property Tax", C420="870.7 Rent - Homeoffice", C420="870.9 Rent - Water"),
   0,
   IF(Dashboard!$F$5="Quick",
      IF(OR(C420="190 Automobile",C420="200 computer hardware",C420="210 Computer software",C420="220 Quickbooks software",C420="230 Office equipment",C420="240 Office furniture"),
         E420-(E420/(1+Dashboard!$F$4)),
         0
      ),
      IF(C420="750 Business promotion",
         E420-(E420/(1+4.793/100)),
         E420-(E420/(1+Dashboard!$F$4))
      )
   )
)</f>
        <v>0</v>
      </c>
      <c r="J420" s="26">
        <f>Bank4[[#This Row],[Money in/ (Money out)]]-Bank4[[#This Row],[GST/HST]]</f>
        <v>0</v>
      </c>
      <c r="L420" s="23">
        <f t="shared" si="18"/>
        <v>0</v>
      </c>
    </row>
    <row r="421" spans="4:12" x14ac:dyDescent="0.2">
      <c r="D421" s="397">
        <f>_xlfn.XLOOKUP(C:C,Table1[for Import to Bank Register dropdown],Table1[for Pivot],0,0,1)</f>
        <v>0</v>
      </c>
      <c r="E421" s="403"/>
      <c r="F421" s="146">
        <f t="shared" si="19"/>
        <v>44444444</v>
      </c>
      <c r="G421" s="375">
        <f t="shared" si="20"/>
        <v>0</v>
      </c>
      <c r="I421" s="376">
        <f>IF(OR(C421="150 Directors advances", C421="120 accounts receivable", C421="720.2 Automobile - Insurance", C421="720.3 Automobile - License", C421="870.4 Rent - Insurance", C421="870.6 Rent - Property Tax", C421="870.7 Rent - Homeoffice", C421="870.9 Rent - Water"),
   0,
   IF(Dashboard!$F$5="Quick",
      IF(OR(C421="190 Automobile",C421="200 computer hardware",C421="210 Computer software",C421="220 Quickbooks software",C421="230 Office equipment",C421="240 Office furniture"),
         E421-(E421/(1+Dashboard!$F$4)),
         0
      ),
      IF(C421="750 Business promotion",
         E421-(E421/(1+4.793/100)),
         E421-(E421/(1+Dashboard!$F$4))
      )
   )
)</f>
        <v>0</v>
      </c>
      <c r="J421" s="26">
        <f>Bank4[[#This Row],[Money in/ (Money out)]]-Bank4[[#This Row],[GST/HST]]</f>
        <v>0</v>
      </c>
      <c r="L421" s="23">
        <f t="shared" si="18"/>
        <v>0</v>
      </c>
    </row>
    <row r="422" spans="4:12" x14ac:dyDescent="0.2">
      <c r="D422" s="397">
        <f>_xlfn.XLOOKUP(C:C,Table1[for Import to Bank Register dropdown],Table1[for Pivot],0,0,1)</f>
        <v>0</v>
      </c>
      <c r="E422" s="403"/>
      <c r="F422" s="146">
        <f t="shared" si="19"/>
        <v>44444444</v>
      </c>
      <c r="G422" s="375">
        <f t="shared" si="20"/>
        <v>0</v>
      </c>
      <c r="I422" s="376">
        <f>IF(OR(C422="150 Directors advances", C422="120 accounts receivable", C422="720.2 Automobile - Insurance", C422="720.3 Automobile - License", C422="870.4 Rent - Insurance", C422="870.6 Rent - Property Tax", C422="870.7 Rent - Homeoffice", C422="870.9 Rent - Water"),
   0,
   IF(Dashboard!$F$5="Quick",
      IF(OR(C422="190 Automobile",C422="200 computer hardware",C422="210 Computer software",C422="220 Quickbooks software",C422="230 Office equipment",C422="240 Office furniture"),
         E422-(E422/(1+Dashboard!$F$4)),
         0
      ),
      IF(C422="750 Business promotion",
         E422-(E422/(1+4.793/100)),
         E422-(E422/(1+Dashboard!$F$4))
      )
   )
)</f>
        <v>0</v>
      </c>
      <c r="J422" s="26">
        <f>Bank4[[#This Row],[Money in/ (Money out)]]-Bank4[[#This Row],[GST/HST]]</f>
        <v>0</v>
      </c>
      <c r="L422" s="23">
        <f t="shared" si="18"/>
        <v>0</v>
      </c>
    </row>
    <row r="423" spans="4:12" x14ac:dyDescent="0.2">
      <c r="D423" s="397">
        <f>_xlfn.XLOOKUP(C:C,Table1[for Import to Bank Register dropdown],Table1[for Pivot],0,0,1)</f>
        <v>0</v>
      </c>
      <c r="E423" s="403"/>
      <c r="F423" s="146">
        <f t="shared" si="19"/>
        <v>44444444</v>
      </c>
      <c r="G423" s="375">
        <f t="shared" si="20"/>
        <v>0</v>
      </c>
      <c r="I423" s="376">
        <f>IF(OR(C423="150 Directors advances", C423="120 accounts receivable", C423="720.2 Automobile - Insurance", C423="720.3 Automobile - License", C423="870.4 Rent - Insurance", C423="870.6 Rent - Property Tax", C423="870.7 Rent - Homeoffice", C423="870.9 Rent - Water"),
   0,
   IF(Dashboard!$F$5="Quick",
      IF(OR(C423="190 Automobile",C423="200 computer hardware",C423="210 Computer software",C423="220 Quickbooks software",C423="230 Office equipment",C423="240 Office furniture"),
         E423-(E423/(1+Dashboard!$F$4)),
         0
      ),
      IF(C423="750 Business promotion",
         E423-(E423/(1+4.793/100)),
         E423-(E423/(1+Dashboard!$F$4))
      )
   )
)</f>
        <v>0</v>
      </c>
      <c r="J423" s="26">
        <f>Bank4[[#This Row],[Money in/ (Money out)]]-Bank4[[#This Row],[GST/HST]]</f>
        <v>0</v>
      </c>
      <c r="L423" s="23">
        <f t="shared" si="18"/>
        <v>0</v>
      </c>
    </row>
    <row r="424" spans="4:12" x14ac:dyDescent="0.2">
      <c r="D424" s="397">
        <f>_xlfn.XLOOKUP(C:C,Table1[for Import to Bank Register dropdown],Table1[for Pivot],0,0,1)</f>
        <v>0</v>
      </c>
      <c r="E424" s="403"/>
      <c r="F424" s="146">
        <f t="shared" si="19"/>
        <v>44444444</v>
      </c>
      <c r="G424" s="375">
        <f t="shared" si="20"/>
        <v>0</v>
      </c>
      <c r="I424" s="376">
        <f>IF(OR(C424="150 Directors advances", C424="120 accounts receivable", C424="720.2 Automobile - Insurance", C424="720.3 Automobile - License", C424="870.4 Rent - Insurance", C424="870.6 Rent - Property Tax", C424="870.7 Rent - Homeoffice", C424="870.9 Rent - Water"),
   0,
   IF(Dashboard!$F$5="Quick",
      IF(OR(C424="190 Automobile",C424="200 computer hardware",C424="210 Computer software",C424="220 Quickbooks software",C424="230 Office equipment",C424="240 Office furniture"),
         E424-(E424/(1+Dashboard!$F$4)),
         0
      ),
      IF(C424="750 Business promotion",
         E424-(E424/(1+4.793/100)),
         E424-(E424/(1+Dashboard!$F$4))
      )
   )
)</f>
        <v>0</v>
      </c>
      <c r="J424" s="26">
        <f>Bank4[[#This Row],[Money in/ (Money out)]]-Bank4[[#This Row],[GST/HST]]</f>
        <v>0</v>
      </c>
      <c r="L424" s="23">
        <f t="shared" si="18"/>
        <v>0</v>
      </c>
    </row>
    <row r="425" spans="4:12" x14ac:dyDescent="0.2">
      <c r="D425" s="397">
        <f>_xlfn.XLOOKUP(C:C,Table1[for Import to Bank Register dropdown],Table1[for Pivot],0,0,1)</f>
        <v>0</v>
      </c>
      <c r="E425" s="403"/>
      <c r="F425" s="146">
        <f t="shared" si="19"/>
        <v>44444444</v>
      </c>
      <c r="G425" s="375">
        <f t="shared" si="20"/>
        <v>0</v>
      </c>
      <c r="I425" s="376">
        <f>IF(OR(C425="150 Directors advances", C425="120 accounts receivable", C425="720.2 Automobile - Insurance", C425="720.3 Automobile - License", C425="870.4 Rent - Insurance", C425="870.6 Rent - Property Tax", C425="870.7 Rent - Homeoffice", C425="870.9 Rent - Water"),
   0,
   IF(Dashboard!$F$5="Quick",
      IF(OR(C425="190 Automobile",C425="200 computer hardware",C425="210 Computer software",C425="220 Quickbooks software",C425="230 Office equipment",C425="240 Office furniture"),
         E425-(E425/(1+Dashboard!$F$4)),
         0
      ),
      IF(C425="750 Business promotion",
         E425-(E425/(1+4.793/100)),
         E425-(E425/(1+Dashboard!$F$4))
      )
   )
)</f>
        <v>0</v>
      </c>
      <c r="J425" s="26">
        <f>Bank4[[#This Row],[Money in/ (Money out)]]-Bank4[[#This Row],[GST/HST]]</f>
        <v>0</v>
      </c>
      <c r="L425" s="23">
        <f t="shared" si="18"/>
        <v>0</v>
      </c>
    </row>
    <row r="426" spans="4:12" x14ac:dyDescent="0.2">
      <c r="D426" s="397">
        <f>_xlfn.XLOOKUP(C:C,Table1[for Import to Bank Register dropdown],Table1[for Pivot],0,0,1)</f>
        <v>0</v>
      </c>
      <c r="E426" s="403"/>
      <c r="F426" s="146">
        <f t="shared" si="19"/>
        <v>44444444</v>
      </c>
      <c r="G426" s="375">
        <f t="shared" si="20"/>
        <v>0</v>
      </c>
      <c r="I426" s="376">
        <f>IF(OR(C426="150 Directors advances", C426="120 accounts receivable", C426="720.2 Automobile - Insurance", C426="720.3 Automobile - License", C426="870.4 Rent - Insurance", C426="870.6 Rent - Property Tax", C426="870.7 Rent - Homeoffice", C426="870.9 Rent - Water"),
   0,
   IF(Dashboard!$F$5="Quick",
      IF(OR(C426="190 Automobile",C426="200 computer hardware",C426="210 Computer software",C426="220 Quickbooks software",C426="230 Office equipment",C426="240 Office furniture"),
         E426-(E426/(1+Dashboard!$F$4)),
         0
      ),
      IF(C426="750 Business promotion",
         E426-(E426/(1+4.793/100)),
         E426-(E426/(1+Dashboard!$F$4))
      )
   )
)</f>
        <v>0</v>
      </c>
      <c r="J426" s="26">
        <f>Bank4[[#This Row],[Money in/ (Money out)]]-Bank4[[#This Row],[GST/HST]]</f>
        <v>0</v>
      </c>
      <c r="L426" s="23">
        <f t="shared" si="18"/>
        <v>0</v>
      </c>
    </row>
    <row r="427" spans="4:12" x14ac:dyDescent="0.2">
      <c r="D427" s="397">
        <f>_xlfn.XLOOKUP(C:C,Table1[for Import to Bank Register dropdown],Table1[for Pivot],0,0,1)</f>
        <v>0</v>
      </c>
      <c r="E427" s="403"/>
      <c r="F427" s="146">
        <f t="shared" si="19"/>
        <v>44444444</v>
      </c>
      <c r="G427" s="375">
        <f t="shared" si="20"/>
        <v>0</v>
      </c>
      <c r="I427" s="376">
        <f>IF(OR(C427="150 Directors advances", C427="120 accounts receivable", C427="720.2 Automobile - Insurance", C427="720.3 Automobile - License", C427="870.4 Rent - Insurance", C427="870.6 Rent - Property Tax", C427="870.7 Rent - Homeoffice", C427="870.9 Rent - Water"),
   0,
   IF(Dashboard!$F$5="Quick",
      IF(OR(C427="190 Automobile",C427="200 computer hardware",C427="210 Computer software",C427="220 Quickbooks software",C427="230 Office equipment",C427="240 Office furniture"),
         E427-(E427/(1+Dashboard!$F$4)),
         0
      ),
      IF(C427="750 Business promotion",
         E427-(E427/(1+4.793/100)),
         E427-(E427/(1+Dashboard!$F$4))
      )
   )
)</f>
        <v>0</v>
      </c>
      <c r="J427" s="26">
        <f>Bank4[[#This Row],[Money in/ (Money out)]]-Bank4[[#This Row],[GST/HST]]</f>
        <v>0</v>
      </c>
      <c r="L427" s="23">
        <f t="shared" si="18"/>
        <v>0</v>
      </c>
    </row>
    <row r="428" spans="4:12" x14ac:dyDescent="0.2">
      <c r="D428" s="397">
        <f>_xlfn.XLOOKUP(C:C,Table1[for Import to Bank Register dropdown],Table1[for Pivot],0,0,1)</f>
        <v>0</v>
      </c>
      <c r="E428" s="403"/>
      <c r="F428" s="146">
        <f t="shared" si="19"/>
        <v>44444444</v>
      </c>
      <c r="G428" s="375">
        <f t="shared" si="20"/>
        <v>0</v>
      </c>
      <c r="I428" s="376">
        <f>IF(OR(C428="150 Directors advances", C428="120 accounts receivable", C428="720.2 Automobile - Insurance", C428="720.3 Automobile - License", C428="870.4 Rent - Insurance", C428="870.6 Rent - Property Tax", C428="870.7 Rent - Homeoffice", C428="870.9 Rent - Water"),
   0,
   IF(Dashboard!$F$5="Quick",
      IF(OR(C428="190 Automobile",C428="200 computer hardware",C428="210 Computer software",C428="220 Quickbooks software",C428="230 Office equipment",C428="240 Office furniture"),
         E428-(E428/(1+Dashboard!$F$4)),
         0
      ),
      IF(C428="750 Business promotion",
         E428-(E428/(1+4.793/100)),
         E428-(E428/(1+Dashboard!$F$4))
      )
   )
)</f>
        <v>0</v>
      </c>
      <c r="J428" s="26">
        <f>Bank4[[#This Row],[Money in/ (Money out)]]-Bank4[[#This Row],[GST/HST]]</f>
        <v>0</v>
      </c>
      <c r="L428" s="23">
        <f t="shared" si="18"/>
        <v>0</v>
      </c>
    </row>
    <row r="429" spans="4:12" x14ac:dyDescent="0.2">
      <c r="D429" s="397">
        <f>_xlfn.XLOOKUP(C:C,Table1[for Import to Bank Register dropdown],Table1[for Pivot],0,0,1)</f>
        <v>0</v>
      </c>
      <c r="E429" s="403"/>
      <c r="F429" s="146">
        <f t="shared" si="19"/>
        <v>44444444</v>
      </c>
      <c r="G429" s="375">
        <f t="shared" si="20"/>
        <v>0</v>
      </c>
      <c r="I429" s="376">
        <f>IF(OR(C429="150 Directors advances", C429="120 accounts receivable", C429="720.2 Automobile - Insurance", C429="720.3 Automobile - License", C429="870.4 Rent - Insurance", C429="870.6 Rent - Property Tax", C429="870.7 Rent - Homeoffice", C429="870.9 Rent - Water"),
   0,
   IF(Dashboard!$F$5="Quick",
      IF(OR(C429="190 Automobile",C429="200 computer hardware",C429="210 Computer software",C429="220 Quickbooks software",C429="230 Office equipment",C429="240 Office furniture"),
         E429-(E429/(1+Dashboard!$F$4)),
         0
      ),
      IF(C429="750 Business promotion",
         E429-(E429/(1+4.793/100)),
         E429-(E429/(1+Dashboard!$F$4))
      )
   )
)</f>
        <v>0</v>
      </c>
      <c r="J429" s="26">
        <f>Bank4[[#This Row],[Money in/ (Money out)]]-Bank4[[#This Row],[GST/HST]]</f>
        <v>0</v>
      </c>
      <c r="L429" s="23">
        <f t="shared" si="18"/>
        <v>0</v>
      </c>
    </row>
    <row r="430" spans="4:12" x14ac:dyDescent="0.2">
      <c r="D430" s="397">
        <f>_xlfn.XLOOKUP(C:C,Table1[for Import to Bank Register dropdown],Table1[for Pivot],0,0,1)</f>
        <v>0</v>
      </c>
      <c r="E430" s="403"/>
      <c r="F430" s="146">
        <f t="shared" si="19"/>
        <v>44444444</v>
      </c>
      <c r="G430" s="375">
        <f t="shared" si="20"/>
        <v>0</v>
      </c>
      <c r="I430" s="376">
        <f>IF(OR(C430="150 Directors advances", C430="120 accounts receivable", C430="720.2 Automobile - Insurance", C430="720.3 Automobile - License", C430="870.4 Rent - Insurance", C430="870.6 Rent - Property Tax", C430="870.7 Rent - Homeoffice", C430="870.9 Rent - Water"),
   0,
   IF(Dashboard!$F$5="Quick",
      IF(OR(C430="190 Automobile",C430="200 computer hardware",C430="210 Computer software",C430="220 Quickbooks software",C430="230 Office equipment",C430="240 Office furniture"),
         E430-(E430/(1+Dashboard!$F$4)),
         0
      ),
      IF(C430="750 Business promotion",
         E430-(E430/(1+4.793/100)),
         E430-(E430/(1+Dashboard!$F$4))
      )
   )
)</f>
        <v>0</v>
      </c>
      <c r="J430" s="26">
        <f>Bank4[[#This Row],[Money in/ (Money out)]]-Bank4[[#This Row],[GST/HST]]</f>
        <v>0</v>
      </c>
      <c r="L430" s="23">
        <f t="shared" si="18"/>
        <v>0</v>
      </c>
    </row>
    <row r="431" spans="4:12" x14ac:dyDescent="0.2">
      <c r="D431" s="397">
        <f>_xlfn.XLOOKUP(C:C,Table1[for Import to Bank Register dropdown],Table1[for Pivot],0,0,1)</f>
        <v>0</v>
      </c>
      <c r="E431" s="403"/>
      <c r="F431" s="146">
        <f t="shared" si="19"/>
        <v>44444444</v>
      </c>
      <c r="G431" s="375">
        <f t="shared" si="20"/>
        <v>0</v>
      </c>
      <c r="I431" s="376">
        <f>IF(OR(C431="150 Directors advances", C431="120 accounts receivable", C431="720.2 Automobile - Insurance", C431="720.3 Automobile - License", C431="870.4 Rent - Insurance", C431="870.6 Rent - Property Tax", C431="870.7 Rent - Homeoffice", C431="870.9 Rent - Water"),
   0,
   IF(Dashboard!$F$5="Quick",
      IF(OR(C431="190 Automobile",C431="200 computer hardware",C431="210 Computer software",C431="220 Quickbooks software",C431="230 Office equipment",C431="240 Office furniture"),
         E431-(E431/(1+Dashboard!$F$4)),
         0
      ),
      IF(C431="750 Business promotion",
         E431-(E431/(1+4.793/100)),
         E431-(E431/(1+Dashboard!$F$4))
      )
   )
)</f>
        <v>0</v>
      </c>
      <c r="J431" s="26">
        <f>Bank4[[#This Row],[Money in/ (Money out)]]-Bank4[[#This Row],[GST/HST]]</f>
        <v>0</v>
      </c>
      <c r="L431" s="23">
        <f t="shared" si="18"/>
        <v>0</v>
      </c>
    </row>
    <row r="432" spans="4:12" x14ac:dyDescent="0.2">
      <c r="D432" s="397">
        <f>_xlfn.XLOOKUP(C:C,Table1[for Import to Bank Register dropdown],Table1[for Pivot],0,0,1)</f>
        <v>0</v>
      </c>
      <c r="E432" s="403"/>
      <c r="F432" s="146">
        <f t="shared" si="19"/>
        <v>44444444</v>
      </c>
      <c r="G432" s="375">
        <f t="shared" si="20"/>
        <v>0</v>
      </c>
      <c r="I432" s="376">
        <f>IF(OR(C432="150 Directors advances", C432="120 accounts receivable", C432="720.2 Automobile - Insurance", C432="720.3 Automobile - License", C432="870.4 Rent - Insurance", C432="870.6 Rent - Property Tax", C432="870.7 Rent - Homeoffice", C432="870.9 Rent - Water"),
   0,
   IF(Dashboard!$F$5="Quick",
      IF(OR(C432="190 Automobile",C432="200 computer hardware",C432="210 Computer software",C432="220 Quickbooks software",C432="230 Office equipment",C432="240 Office furniture"),
         E432-(E432/(1+Dashboard!$F$4)),
         0
      ),
      IF(C432="750 Business promotion",
         E432-(E432/(1+4.793/100)),
         E432-(E432/(1+Dashboard!$F$4))
      )
   )
)</f>
        <v>0</v>
      </c>
      <c r="J432" s="26">
        <f>Bank4[[#This Row],[Money in/ (Money out)]]-Bank4[[#This Row],[GST/HST]]</f>
        <v>0</v>
      </c>
      <c r="L432" s="23">
        <f t="shared" si="18"/>
        <v>0</v>
      </c>
    </row>
    <row r="433" spans="4:12" x14ac:dyDescent="0.2">
      <c r="D433" s="397">
        <f>_xlfn.XLOOKUP(C:C,Table1[for Import to Bank Register dropdown],Table1[for Pivot],0,0,1)</f>
        <v>0</v>
      </c>
      <c r="E433" s="403"/>
      <c r="F433" s="146">
        <f t="shared" si="19"/>
        <v>44444444</v>
      </c>
      <c r="G433" s="375">
        <f t="shared" si="20"/>
        <v>0</v>
      </c>
      <c r="I433" s="376">
        <f>IF(OR(C433="150 Directors advances", C433="120 accounts receivable", C433="720.2 Automobile - Insurance", C433="720.3 Automobile - License", C433="870.4 Rent - Insurance", C433="870.6 Rent - Property Tax", C433="870.7 Rent - Homeoffice", C433="870.9 Rent - Water"),
   0,
   IF(Dashboard!$F$5="Quick",
      IF(OR(C433="190 Automobile",C433="200 computer hardware",C433="210 Computer software",C433="220 Quickbooks software",C433="230 Office equipment",C433="240 Office furniture"),
         E433-(E433/(1+Dashboard!$F$4)),
         0
      ),
      IF(C433="750 Business promotion",
         E433-(E433/(1+4.793/100)),
         E433-(E433/(1+Dashboard!$F$4))
      )
   )
)</f>
        <v>0</v>
      </c>
      <c r="J433" s="26">
        <f>Bank4[[#This Row],[Money in/ (Money out)]]-Bank4[[#This Row],[GST/HST]]</f>
        <v>0</v>
      </c>
      <c r="L433" s="23">
        <f t="shared" si="18"/>
        <v>0</v>
      </c>
    </row>
    <row r="434" spans="4:12" x14ac:dyDescent="0.2">
      <c r="D434" s="397">
        <f>_xlfn.XLOOKUP(C:C,Table1[for Import to Bank Register dropdown],Table1[for Pivot],0,0,1)</f>
        <v>0</v>
      </c>
      <c r="E434" s="403"/>
      <c r="F434" s="146">
        <f t="shared" si="19"/>
        <v>44444444</v>
      </c>
      <c r="G434" s="375">
        <f t="shared" si="20"/>
        <v>0</v>
      </c>
      <c r="I434" s="376">
        <f>IF(OR(C434="150 Directors advances", C434="120 accounts receivable", C434="720.2 Automobile - Insurance", C434="720.3 Automobile - License", C434="870.4 Rent - Insurance", C434="870.6 Rent - Property Tax", C434="870.7 Rent - Homeoffice", C434="870.9 Rent - Water"),
   0,
   IF(Dashboard!$F$5="Quick",
      IF(OR(C434="190 Automobile",C434="200 computer hardware",C434="210 Computer software",C434="220 Quickbooks software",C434="230 Office equipment",C434="240 Office furniture"),
         E434-(E434/(1+Dashboard!$F$4)),
         0
      ),
      IF(C434="750 Business promotion",
         E434-(E434/(1+4.793/100)),
         E434-(E434/(1+Dashboard!$F$4))
      )
   )
)</f>
        <v>0</v>
      </c>
      <c r="J434" s="26">
        <f>Bank4[[#This Row],[Money in/ (Money out)]]-Bank4[[#This Row],[GST/HST]]</f>
        <v>0</v>
      </c>
      <c r="L434" s="23">
        <f t="shared" si="18"/>
        <v>0</v>
      </c>
    </row>
    <row r="435" spans="4:12" x14ac:dyDescent="0.2">
      <c r="D435" s="397">
        <f>_xlfn.XLOOKUP(C:C,Table1[for Import to Bank Register dropdown],Table1[for Pivot],0,0,1)</f>
        <v>0</v>
      </c>
      <c r="E435" s="403"/>
      <c r="F435" s="146">
        <f t="shared" si="19"/>
        <v>44444444</v>
      </c>
      <c r="G435" s="375">
        <f t="shared" si="20"/>
        <v>0</v>
      </c>
      <c r="I435" s="376">
        <f>IF(OR(C435="150 Directors advances", C435="120 accounts receivable", C435="720.2 Automobile - Insurance", C435="720.3 Automobile - License", C435="870.4 Rent - Insurance", C435="870.6 Rent - Property Tax", C435="870.7 Rent - Homeoffice", C435="870.9 Rent - Water"),
   0,
   IF(Dashboard!$F$5="Quick",
      IF(OR(C435="190 Automobile",C435="200 computer hardware",C435="210 Computer software",C435="220 Quickbooks software",C435="230 Office equipment",C435="240 Office furniture"),
         E435-(E435/(1+Dashboard!$F$4)),
         0
      ),
      IF(C435="750 Business promotion",
         E435-(E435/(1+4.793/100)),
         E435-(E435/(1+Dashboard!$F$4))
      )
   )
)</f>
        <v>0</v>
      </c>
      <c r="J435" s="26">
        <f>Bank4[[#This Row],[Money in/ (Money out)]]-Bank4[[#This Row],[GST/HST]]</f>
        <v>0</v>
      </c>
      <c r="L435" s="23">
        <f t="shared" si="18"/>
        <v>0</v>
      </c>
    </row>
    <row r="436" spans="4:12" x14ac:dyDescent="0.2">
      <c r="D436" s="397">
        <f>_xlfn.XLOOKUP(C:C,Table1[for Import to Bank Register dropdown],Table1[for Pivot],0,0,1)</f>
        <v>0</v>
      </c>
      <c r="E436" s="403"/>
      <c r="F436" s="146">
        <f t="shared" si="19"/>
        <v>44444444</v>
      </c>
      <c r="G436" s="375">
        <f t="shared" si="20"/>
        <v>0</v>
      </c>
      <c r="I436" s="376">
        <f>IF(OR(C436="150 Directors advances", C436="120 accounts receivable", C436="720.2 Automobile - Insurance", C436="720.3 Automobile - License", C436="870.4 Rent - Insurance", C436="870.6 Rent - Property Tax", C436="870.7 Rent - Homeoffice", C436="870.9 Rent - Water"),
   0,
   IF(Dashboard!$F$5="Quick",
      IF(OR(C436="190 Automobile",C436="200 computer hardware",C436="210 Computer software",C436="220 Quickbooks software",C436="230 Office equipment",C436="240 Office furniture"),
         E436-(E436/(1+Dashboard!$F$4)),
         0
      ),
      IF(C436="750 Business promotion",
         E436-(E436/(1+4.793/100)),
         E436-(E436/(1+Dashboard!$F$4))
      )
   )
)</f>
        <v>0</v>
      </c>
      <c r="J436" s="26">
        <f>Bank4[[#This Row],[Money in/ (Money out)]]-Bank4[[#This Row],[GST/HST]]</f>
        <v>0</v>
      </c>
      <c r="L436" s="23">
        <f t="shared" si="18"/>
        <v>0</v>
      </c>
    </row>
    <row r="437" spans="4:12" x14ac:dyDescent="0.2">
      <c r="D437" s="397">
        <f>_xlfn.XLOOKUP(C:C,Table1[for Import to Bank Register dropdown],Table1[for Pivot],0,0,1)</f>
        <v>0</v>
      </c>
      <c r="E437" s="403"/>
      <c r="F437" s="146">
        <f t="shared" si="19"/>
        <v>44444444</v>
      </c>
      <c r="G437" s="375">
        <f t="shared" si="20"/>
        <v>0</v>
      </c>
      <c r="I437" s="376">
        <f>IF(OR(C437="150 Directors advances", C437="120 accounts receivable", C437="720.2 Automobile - Insurance", C437="720.3 Automobile - License", C437="870.4 Rent - Insurance", C437="870.6 Rent - Property Tax", C437="870.7 Rent - Homeoffice", C437="870.9 Rent - Water"),
   0,
   IF(Dashboard!$F$5="Quick",
      IF(OR(C437="190 Automobile",C437="200 computer hardware",C437="210 Computer software",C437="220 Quickbooks software",C437="230 Office equipment",C437="240 Office furniture"),
         E437-(E437/(1+Dashboard!$F$4)),
         0
      ),
      IF(C437="750 Business promotion",
         E437-(E437/(1+4.793/100)),
         E437-(E437/(1+Dashboard!$F$4))
      )
   )
)</f>
        <v>0</v>
      </c>
      <c r="J437" s="26">
        <f>Bank4[[#This Row],[Money in/ (Money out)]]-Bank4[[#This Row],[GST/HST]]</f>
        <v>0</v>
      </c>
      <c r="L437" s="23">
        <f t="shared" si="18"/>
        <v>0</v>
      </c>
    </row>
    <row r="438" spans="4:12" x14ac:dyDescent="0.2">
      <c r="D438" s="397">
        <f>_xlfn.XLOOKUP(C:C,Table1[for Import to Bank Register dropdown],Table1[for Pivot],0,0,1)</f>
        <v>0</v>
      </c>
      <c r="E438" s="403"/>
      <c r="F438" s="146">
        <f t="shared" si="19"/>
        <v>44444444</v>
      </c>
      <c r="G438" s="375">
        <f t="shared" si="20"/>
        <v>0</v>
      </c>
      <c r="I438" s="376">
        <f>IF(OR(C438="150 Directors advances", C438="120 accounts receivable", C438="720.2 Automobile - Insurance", C438="720.3 Automobile - License", C438="870.4 Rent - Insurance", C438="870.6 Rent - Property Tax", C438="870.7 Rent - Homeoffice", C438="870.9 Rent - Water"),
   0,
   IF(Dashboard!$F$5="Quick",
      IF(OR(C438="190 Automobile",C438="200 computer hardware",C438="210 Computer software",C438="220 Quickbooks software",C438="230 Office equipment",C438="240 Office furniture"),
         E438-(E438/(1+Dashboard!$F$4)),
         0
      ),
      IF(C438="750 Business promotion",
         E438-(E438/(1+4.793/100)),
         E438-(E438/(1+Dashboard!$F$4))
      )
   )
)</f>
        <v>0</v>
      </c>
      <c r="J438" s="26">
        <f>Bank4[[#This Row],[Money in/ (Money out)]]-Bank4[[#This Row],[GST/HST]]</f>
        <v>0</v>
      </c>
      <c r="L438" s="23">
        <f t="shared" si="18"/>
        <v>0</v>
      </c>
    </row>
    <row r="439" spans="4:12" x14ac:dyDescent="0.2">
      <c r="D439" s="397">
        <f>_xlfn.XLOOKUP(C:C,Table1[for Import to Bank Register dropdown],Table1[for Pivot],0,0,1)</f>
        <v>0</v>
      </c>
      <c r="E439" s="403"/>
      <c r="F439" s="146">
        <f t="shared" si="19"/>
        <v>44444444</v>
      </c>
      <c r="G439" s="375">
        <f t="shared" si="20"/>
        <v>0</v>
      </c>
      <c r="I439" s="376">
        <f>IF(OR(C439="150 Directors advances", C439="120 accounts receivable", C439="720.2 Automobile - Insurance", C439="720.3 Automobile - License", C439="870.4 Rent - Insurance", C439="870.6 Rent - Property Tax", C439="870.7 Rent - Homeoffice", C439="870.9 Rent - Water"),
   0,
   IF(Dashboard!$F$5="Quick",
      IF(OR(C439="190 Automobile",C439="200 computer hardware",C439="210 Computer software",C439="220 Quickbooks software",C439="230 Office equipment",C439="240 Office furniture"),
         E439-(E439/(1+Dashboard!$F$4)),
         0
      ),
      IF(C439="750 Business promotion",
         E439-(E439/(1+4.793/100)),
         E439-(E439/(1+Dashboard!$F$4))
      )
   )
)</f>
        <v>0</v>
      </c>
      <c r="J439" s="26">
        <f>Bank4[[#This Row],[Money in/ (Money out)]]-Bank4[[#This Row],[GST/HST]]</f>
        <v>0</v>
      </c>
      <c r="L439" s="23">
        <f t="shared" si="18"/>
        <v>0</v>
      </c>
    </row>
    <row r="440" spans="4:12" x14ac:dyDescent="0.2">
      <c r="D440" s="397">
        <f>_xlfn.XLOOKUP(C:C,Table1[for Import to Bank Register dropdown],Table1[for Pivot],0,0,1)</f>
        <v>0</v>
      </c>
      <c r="E440" s="403"/>
      <c r="F440" s="146">
        <f t="shared" si="19"/>
        <v>44444444</v>
      </c>
      <c r="G440" s="375">
        <f t="shared" si="20"/>
        <v>0</v>
      </c>
      <c r="I440" s="376">
        <f>IF(OR(C440="150 Directors advances", C440="120 accounts receivable", C440="720.2 Automobile - Insurance", C440="720.3 Automobile - License", C440="870.4 Rent - Insurance", C440="870.6 Rent - Property Tax", C440="870.7 Rent - Homeoffice", C440="870.9 Rent - Water"),
   0,
   IF(Dashboard!$F$5="Quick",
      IF(OR(C440="190 Automobile",C440="200 computer hardware",C440="210 Computer software",C440="220 Quickbooks software",C440="230 Office equipment",C440="240 Office furniture"),
         E440-(E440/(1+Dashboard!$F$4)),
         0
      ),
      IF(C440="750 Business promotion",
         E440-(E440/(1+4.793/100)),
         E440-(E440/(1+Dashboard!$F$4))
      )
   )
)</f>
        <v>0</v>
      </c>
      <c r="J440" s="26">
        <f>Bank4[[#This Row],[Money in/ (Money out)]]-Bank4[[#This Row],[GST/HST]]</f>
        <v>0</v>
      </c>
      <c r="L440" s="23">
        <f t="shared" si="18"/>
        <v>0</v>
      </c>
    </row>
    <row r="441" spans="4:12" x14ac:dyDescent="0.2">
      <c r="D441" s="397">
        <f>_xlfn.XLOOKUP(C:C,Table1[for Import to Bank Register dropdown],Table1[for Pivot],0,0,1)</f>
        <v>0</v>
      </c>
      <c r="E441" s="403"/>
      <c r="F441" s="146">
        <f t="shared" si="19"/>
        <v>44444444</v>
      </c>
      <c r="G441" s="375">
        <f t="shared" si="20"/>
        <v>0</v>
      </c>
      <c r="I441" s="376">
        <f>IF(OR(C441="150 Directors advances", C441="120 accounts receivable", C441="720.2 Automobile - Insurance", C441="720.3 Automobile - License", C441="870.4 Rent - Insurance", C441="870.6 Rent - Property Tax", C441="870.7 Rent - Homeoffice", C441="870.9 Rent - Water"),
   0,
   IF(Dashboard!$F$5="Quick",
      IF(OR(C441="190 Automobile",C441="200 computer hardware",C441="210 Computer software",C441="220 Quickbooks software",C441="230 Office equipment",C441="240 Office furniture"),
         E441-(E441/(1+Dashboard!$F$4)),
         0
      ),
      IF(C441="750 Business promotion",
         E441-(E441/(1+4.793/100)),
         E441-(E441/(1+Dashboard!$F$4))
      )
   )
)</f>
        <v>0</v>
      </c>
      <c r="J441" s="26">
        <f>Bank4[[#This Row],[Money in/ (Money out)]]-Bank4[[#This Row],[GST/HST]]</f>
        <v>0</v>
      </c>
      <c r="L441" s="23">
        <f t="shared" si="18"/>
        <v>0</v>
      </c>
    </row>
    <row r="442" spans="4:12" x14ac:dyDescent="0.2">
      <c r="D442" s="397">
        <f>_xlfn.XLOOKUP(C:C,Table1[for Import to Bank Register dropdown],Table1[for Pivot],0,0,1)</f>
        <v>0</v>
      </c>
      <c r="E442" s="403"/>
      <c r="F442" s="146">
        <f t="shared" si="19"/>
        <v>44444444</v>
      </c>
      <c r="G442" s="375">
        <f t="shared" si="20"/>
        <v>0</v>
      </c>
      <c r="I442" s="376">
        <f>IF(OR(C442="150 Directors advances", C442="120 accounts receivable", C442="720.2 Automobile - Insurance", C442="720.3 Automobile - License", C442="870.4 Rent - Insurance", C442="870.6 Rent - Property Tax", C442="870.7 Rent - Homeoffice", C442="870.9 Rent - Water"),
   0,
   IF(Dashboard!$F$5="Quick",
      IF(OR(C442="190 Automobile",C442="200 computer hardware",C442="210 Computer software",C442="220 Quickbooks software",C442="230 Office equipment",C442="240 Office furniture"),
         E442-(E442/(1+Dashboard!$F$4)),
         0
      ),
      IF(C442="750 Business promotion",
         E442-(E442/(1+4.793/100)),
         E442-(E442/(1+Dashboard!$F$4))
      )
   )
)</f>
        <v>0</v>
      </c>
      <c r="J442" s="26">
        <f>Bank4[[#This Row],[Money in/ (Money out)]]-Bank4[[#This Row],[GST/HST]]</f>
        <v>0</v>
      </c>
      <c r="L442" s="23">
        <f t="shared" si="18"/>
        <v>0</v>
      </c>
    </row>
    <row r="443" spans="4:12" x14ac:dyDescent="0.2">
      <c r="D443" s="397">
        <f>_xlfn.XLOOKUP(C:C,Table1[for Import to Bank Register dropdown],Table1[for Pivot],0,0,1)</f>
        <v>0</v>
      </c>
      <c r="E443" s="403"/>
      <c r="F443" s="146">
        <f t="shared" si="19"/>
        <v>44444444</v>
      </c>
      <c r="G443" s="375">
        <f t="shared" si="20"/>
        <v>0</v>
      </c>
      <c r="I443" s="376">
        <f>IF(OR(C443="150 Directors advances", C443="120 accounts receivable", C443="720.2 Automobile - Insurance", C443="720.3 Automobile - License", C443="870.4 Rent - Insurance", C443="870.6 Rent - Property Tax", C443="870.7 Rent - Homeoffice", C443="870.9 Rent - Water"),
   0,
   IF(Dashboard!$F$5="Quick",
      IF(OR(C443="190 Automobile",C443="200 computer hardware",C443="210 Computer software",C443="220 Quickbooks software",C443="230 Office equipment",C443="240 Office furniture"),
         E443-(E443/(1+Dashboard!$F$4)),
         0
      ),
      IF(C443="750 Business promotion",
         E443-(E443/(1+4.793/100)),
         E443-(E443/(1+Dashboard!$F$4))
      )
   )
)</f>
        <v>0</v>
      </c>
      <c r="J443" s="26">
        <f>Bank4[[#This Row],[Money in/ (Money out)]]-Bank4[[#This Row],[GST/HST]]</f>
        <v>0</v>
      </c>
      <c r="L443" s="23">
        <f t="shared" si="18"/>
        <v>0</v>
      </c>
    </row>
    <row r="444" spans="4:12" x14ac:dyDescent="0.2">
      <c r="D444" s="397">
        <f>_xlfn.XLOOKUP(C:C,Table1[for Import to Bank Register dropdown],Table1[for Pivot],0,0,1)</f>
        <v>0</v>
      </c>
      <c r="E444" s="403"/>
      <c r="F444" s="146">
        <f t="shared" si="19"/>
        <v>44444444</v>
      </c>
      <c r="G444" s="375">
        <f t="shared" si="20"/>
        <v>0</v>
      </c>
      <c r="I444" s="376">
        <f>IF(OR(C444="150 Directors advances", C444="120 accounts receivable", C444="720.2 Automobile - Insurance", C444="720.3 Automobile - License", C444="870.4 Rent - Insurance", C444="870.6 Rent - Property Tax", C444="870.7 Rent - Homeoffice", C444="870.9 Rent - Water"),
   0,
   IF(Dashboard!$F$5="Quick",
      IF(OR(C444="190 Automobile",C444="200 computer hardware",C444="210 Computer software",C444="220 Quickbooks software",C444="230 Office equipment",C444="240 Office furniture"),
         E444-(E444/(1+Dashboard!$F$4)),
         0
      ),
      IF(C444="750 Business promotion",
         E444-(E444/(1+4.793/100)),
         E444-(E444/(1+Dashboard!$F$4))
      )
   )
)</f>
        <v>0</v>
      </c>
      <c r="J444" s="26">
        <f>Bank4[[#This Row],[Money in/ (Money out)]]-Bank4[[#This Row],[GST/HST]]</f>
        <v>0</v>
      </c>
      <c r="L444" s="23">
        <f t="shared" si="18"/>
        <v>0</v>
      </c>
    </row>
    <row r="445" spans="4:12" x14ac:dyDescent="0.2">
      <c r="D445" s="397">
        <f>_xlfn.XLOOKUP(C:C,Table1[for Import to Bank Register dropdown],Table1[for Pivot],0,0,1)</f>
        <v>0</v>
      </c>
      <c r="E445" s="403"/>
      <c r="F445" s="146">
        <f t="shared" si="19"/>
        <v>44444444</v>
      </c>
      <c r="G445" s="375">
        <f t="shared" si="20"/>
        <v>0</v>
      </c>
      <c r="I445" s="376">
        <f>IF(OR(C445="150 Directors advances", C445="120 accounts receivable", C445="720.2 Automobile - Insurance", C445="720.3 Automobile - License", C445="870.4 Rent - Insurance", C445="870.6 Rent - Property Tax", C445="870.7 Rent - Homeoffice", C445="870.9 Rent - Water"),
   0,
   IF(Dashboard!$F$5="Quick",
      IF(OR(C445="190 Automobile",C445="200 computer hardware",C445="210 Computer software",C445="220 Quickbooks software",C445="230 Office equipment",C445="240 Office furniture"),
         E445-(E445/(1+Dashboard!$F$4)),
         0
      ),
      IF(C445="750 Business promotion",
         E445-(E445/(1+4.793/100)),
         E445-(E445/(1+Dashboard!$F$4))
      )
   )
)</f>
        <v>0</v>
      </c>
      <c r="J445" s="26">
        <f>Bank4[[#This Row],[Money in/ (Money out)]]-Bank4[[#This Row],[GST/HST]]</f>
        <v>0</v>
      </c>
      <c r="L445" s="23">
        <f t="shared" si="18"/>
        <v>0</v>
      </c>
    </row>
    <row r="446" spans="4:12" x14ac:dyDescent="0.2">
      <c r="D446" s="397">
        <f>_xlfn.XLOOKUP(C:C,Table1[for Import to Bank Register dropdown],Table1[for Pivot],0,0,1)</f>
        <v>0</v>
      </c>
      <c r="E446" s="403"/>
      <c r="F446" s="146">
        <f t="shared" si="19"/>
        <v>44444444</v>
      </c>
      <c r="G446" s="375">
        <f t="shared" si="20"/>
        <v>0</v>
      </c>
      <c r="I446" s="376">
        <f>IF(OR(C446="150 Directors advances", C446="120 accounts receivable", C446="720.2 Automobile - Insurance", C446="720.3 Automobile - License", C446="870.4 Rent - Insurance", C446="870.6 Rent - Property Tax", C446="870.7 Rent - Homeoffice", C446="870.9 Rent - Water"),
   0,
   IF(Dashboard!$F$5="Quick",
      IF(OR(C446="190 Automobile",C446="200 computer hardware",C446="210 Computer software",C446="220 Quickbooks software",C446="230 Office equipment",C446="240 Office furniture"),
         E446-(E446/(1+Dashboard!$F$4)),
         0
      ),
      IF(C446="750 Business promotion",
         E446-(E446/(1+4.793/100)),
         E446-(E446/(1+Dashboard!$F$4))
      )
   )
)</f>
        <v>0</v>
      </c>
      <c r="J446" s="26">
        <f>Bank4[[#This Row],[Money in/ (Money out)]]-Bank4[[#This Row],[GST/HST]]</f>
        <v>0</v>
      </c>
      <c r="L446" s="23">
        <f t="shared" si="18"/>
        <v>0</v>
      </c>
    </row>
    <row r="447" spans="4:12" x14ac:dyDescent="0.2">
      <c r="D447" s="397">
        <f>_xlfn.XLOOKUP(C:C,Table1[for Import to Bank Register dropdown],Table1[for Pivot],0,0,1)</f>
        <v>0</v>
      </c>
      <c r="E447" s="403"/>
      <c r="F447" s="146">
        <f t="shared" si="19"/>
        <v>44444444</v>
      </c>
      <c r="G447" s="375">
        <f t="shared" si="20"/>
        <v>0</v>
      </c>
      <c r="I447" s="376">
        <f>IF(OR(C447="150 Directors advances", C447="120 accounts receivable", C447="720.2 Automobile - Insurance", C447="720.3 Automobile - License", C447="870.4 Rent - Insurance", C447="870.6 Rent - Property Tax", C447="870.7 Rent - Homeoffice", C447="870.9 Rent - Water"),
   0,
   IF(Dashboard!$F$5="Quick",
      IF(OR(C447="190 Automobile",C447="200 computer hardware",C447="210 Computer software",C447="220 Quickbooks software",C447="230 Office equipment",C447="240 Office furniture"),
         E447-(E447/(1+Dashboard!$F$4)),
         0
      ),
      IF(C447="750 Business promotion",
         E447-(E447/(1+4.793/100)),
         E447-(E447/(1+Dashboard!$F$4))
      )
   )
)</f>
        <v>0</v>
      </c>
      <c r="J447" s="26">
        <f>Bank4[[#This Row],[Money in/ (Money out)]]-Bank4[[#This Row],[GST/HST]]</f>
        <v>0</v>
      </c>
      <c r="L447" s="23">
        <f t="shared" si="18"/>
        <v>0</v>
      </c>
    </row>
    <row r="448" spans="4:12" x14ac:dyDescent="0.2">
      <c r="D448" s="397">
        <f>_xlfn.XLOOKUP(C:C,Table1[for Import to Bank Register dropdown],Table1[for Pivot],0,0,1)</f>
        <v>0</v>
      </c>
      <c r="E448" s="403"/>
      <c r="F448" s="146">
        <f t="shared" si="19"/>
        <v>44444444</v>
      </c>
      <c r="G448" s="375">
        <f t="shared" si="20"/>
        <v>0</v>
      </c>
      <c r="I448" s="376">
        <f>IF(OR(C448="150 Directors advances", C448="120 accounts receivable", C448="720.2 Automobile - Insurance", C448="720.3 Automobile - License", C448="870.4 Rent - Insurance", C448="870.6 Rent - Property Tax", C448="870.7 Rent - Homeoffice", C448="870.9 Rent - Water"),
   0,
   IF(Dashboard!$F$5="Quick",
      IF(OR(C448="190 Automobile",C448="200 computer hardware",C448="210 Computer software",C448="220 Quickbooks software",C448="230 Office equipment",C448="240 Office furniture"),
         E448-(E448/(1+Dashboard!$F$4)),
         0
      ),
      IF(C448="750 Business promotion",
         E448-(E448/(1+4.793/100)),
         E448-(E448/(1+Dashboard!$F$4))
      )
   )
)</f>
        <v>0</v>
      </c>
      <c r="J448" s="26">
        <f>Bank4[[#This Row],[Money in/ (Money out)]]-Bank4[[#This Row],[GST/HST]]</f>
        <v>0</v>
      </c>
      <c r="L448" s="23">
        <f t="shared" si="18"/>
        <v>0</v>
      </c>
    </row>
    <row r="449" spans="4:12" x14ac:dyDescent="0.2">
      <c r="D449" s="397">
        <f>_xlfn.XLOOKUP(C:C,Table1[for Import to Bank Register dropdown],Table1[for Pivot],0,0,1)</f>
        <v>0</v>
      </c>
      <c r="E449" s="403"/>
      <c r="F449" s="146">
        <f t="shared" si="19"/>
        <v>44444444</v>
      </c>
      <c r="G449" s="375">
        <f t="shared" si="20"/>
        <v>0</v>
      </c>
      <c r="I449" s="376">
        <f>IF(OR(C449="150 Directors advances", C449="120 accounts receivable", C449="720.2 Automobile - Insurance", C449="720.3 Automobile - License", C449="870.4 Rent - Insurance", C449="870.6 Rent - Property Tax", C449="870.7 Rent - Homeoffice", C449="870.9 Rent - Water"),
   0,
   IF(Dashboard!$F$5="Quick",
      IF(OR(C449="190 Automobile",C449="200 computer hardware",C449="210 Computer software",C449="220 Quickbooks software",C449="230 Office equipment",C449="240 Office furniture"),
         E449-(E449/(1+Dashboard!$F$4)),
         0
      ),
      IF(C449="750 Business promotion",
         E449-(E449/(1+4.793/100)),
         E449-(E449/(1+Dashboard!$F$4))
      )
   )
)</f>
        <v>0</v>
      </c>
      <c r="J449" s="26">
        <f>Bank4[[#This Row],[Money in/ (Money out)]]-Bank4[[#This Row],[GST/HST]]</f>
        <v>0</v>
      </c>
      <c r="L449" s="23">
        <f t="shared" si="18"/>
        <v>0</v>
      </c>
    </row>
    <row r="450" spans="4:12" x14ac:dyDescent="0.2">
      <c r="D450" s="397">
        <f>_xlfn.XLOOKUP(C:C,Table1[for Import to Bank Register dropdown],Table1[for Pivot],0,0,1)</f>
        <v>0</v>
      </c>
      <c r="E450" s="403"/>
      <c r="F450" s="146">
        <f t="shared" si="19"/>
        <v>44444444</v>
      </c>
      <c r="G450" s="375">
        <f t="shared" si="20"/>
        <v>0</v>
      </c>
      <c r="I450" s="376">
        <f>IF(OR(C450="150 Directors advances", C450="120 accounts receivable", C450="720.2 Automobile - Insurance", C450="720.3 Automobile - License", C450="870.4 Rent - Insurance", C450="870.6 Rent - Property Tax", C450="870.7 Rent - Homeoffice", C450="870.9 Rent - Water"),
   0,
   IF(Dashboard!$F$5="Quick",
      IF(OR(C450="190 Automobile",C450="200 computer hardware",C450="210 Computer software",C450="220 Quickbooks software",C450="230 Office equipment",C450="240 Office furniture"),
         E450-(E450/(1+Dashboard!$F$4)),
         0
      ),
      IF(C450="750 Business promotion",
         E450-(E450/(1+4.793/100)),
         E450-(E450/(1+Dashboard!$F$4))
      )
   )
)</f>
        <v>0</v>
      </c>
      <c r="J450" s="26">
        <f>Bank4[[#This Row],[Money in/ (Money out)]]-Bank4[[#This Row],[GST/HST]]</f>
        <v>0</v>
      </c>
      <c r="L450" s="23">
        <f t="shared" si="18"/>
        <v>0</v>
      </c>
    </row>
    <row r="451" spans="4:12" x14ac:dyDescent="0.2">
      <c r="D451" s="397">
        <f>_xlfn.XLOOKUP(C:C,Table1[for Import to Bank Register dropdown],Table1[for Pivot],0,0,1)</f>
        <v>0</v>
      </c>
      <c r="E451" s="403"/>
      <c r="F451" s="146">
        <f t="shared" si="19"/>
        <v>44444444</v>
      </c>
      <c r="G451" s="375">
        <f t="shared" si="20"/>
        <v>0</v>
      </c>
      <c r="I451" s="376">
        <f>IF(OR(C451="150 Directors advances", C451="120 accounts receivable", C451="720.2 Automobile - Insurance", C451="720.3 Automobile - License", C451="870.4 Rent - Insurance", C451="870.6 Rent - Property Tax", C451="870.7 Rent - Homeoffice", C451="870.9 Rent - Water"),
   0,
   IF(Dashboard!$F$5="Quick",
      IF(OR(C451="190 Automobile",C451="200 computer hardware",C451="210 Computer software",C451="220 Quickbooks software",C451="230 Office equipment",C451="240 Office furniture"),
         E451-(E451/(1+Dashboard!$F$4)),
         0
      ),
      IF(C451="750 Business promotion",
         E451-(E451/(1+4.793/100)),
         E451-(E451/(1+Dashboard!$F$4))
      )
   )
)</f>
        <v>0</v>
      </c>
      <c r="J451" s="26">
        <f>Bank4[[#This Row],[Money in/ (Money out)]]-Bank4[[#This Row],[GST/HST]]</f>
        <v>0</v>
      </c>
      <c r="L451" s="23">
        <f t="shared" si="18"/>
        <v>0</v>
      </c>
    </row>
    <row r="452" spans="4:12" x14ac:dyDescent="0.2">
      <c r="D452" s="397">
        <f>_xlfn.XLOOKUP(C:C,Table1[for Import to Bank Register dropdown],Table1[for Pivot],0,0,1)</f>
        <v>0</v>
      </c>
      <c r="E452" s="403"/>
      <c r="F452" s="146">
        <f t="shared" si="19"/>
        <v>44444444</v>
      </c>
      <c r="G452" s="375">
        <f t="shared" si="20"/>
        <v>0</v>
      </c>
      <c r="I452" s="376">
        <f>IF(OR(C452="150 Directors advances", C452="120 accounts receivable", C452="720.2 Automobile - Insurance", C452="720.3 Automobile - License", C452="870.4 Rent - Insurance", C452="870.6 Rent - Property Tax", C452="870.7 Rent - Homeoffice", C452="870.9 Rent - Water"),
   0,
   IF(Dashboard!$F$5="Quick",
      IF(OR(C452="190 Automobile",C452="200 computer hardware",C452="210 Computer software",C452="220 Quickbooks software",C452="230 Office equipment",C452="240 Office furniture"),
         E452-(E452/(1+Dashboard!$F$4)),
         0
      ),
      IF(C452="750 Business promotion",
         E452-(E452/(1+4.793/100)),
         E452-(E452/(1+Dashboard!$F$4))
      )
   )
)</f>
        <v>0</v>
      </c>
      <c r="J452" s="26">
        <f>Bank4[[#This Row],[Money in/ (Money out)]]-Bank4[[#This Row],[GST/HST]]</f>
        <v>0</v>
      </c>
      <c r="L452" s="23">
        <f t="shared" si="18"/>
        <v>0</v>
      </c>
    </row>
    <row r="453" spans="4:12" x14ac:dyDescent="0.2">
      <c r="D453" s="397">
        <f>_xlfn.XLOOKUP(C:C,Table1[for Import to Bank Register dropdown],Table1[for Pivot],0,0,1)</f>
        <v>0</v>
      </c>
      <c r="E453" s="403"/>
      <c r="F453" s="146">
        <f t="shared" si="19"/>
        <v>44444444</v>
      </c>
      <c r="G453" s="375">
        <f t="shared" si="20"/>
        <v>0</v>
      </c>
      <c r="I453" s="376">
        <f>IF(OR(C453="150 Directors advances", C453="120 accounts receivable", C453="720.2 Automobile - Insurance", C453="720.3 Automobile - License", C453="870.4 Rent - Insurance", C453="870.6 Rent - Property Tax", C453="870.7 Rent - Homeoffice", C453="870.9 Rent - Water"),
   0,
   IF(Dashboard!$F$5="Quick",
      IF(OR(C453="190 Automobile",C453="200 computer hardware",C453="210 Computer software",C453="220 Quickbooks software",C453="230 Office equipment",C453="240 Office furniture"),
         E453-(E453/(1+Dashboard!$F$4)),
         0
      ),
      IF(C453="750 Business promotion",
         E453-(E453/(1+4.793/100)),
         E453-(E453/(1+Dashboard!$F$4))
      )
   )
)</f>
        <v>0</v>
      </c>
      <c r="J453" s="26">
        <f>Bank4[[#This Row],[Money in/ (Money out)]]-Bank4[[#This Row],[GST/HST]]</f>
        <v>0</v>
      </c>
      <c r="L453" s="23">
        <f t="shared" si="18"/>
        <v>0</v>
      </c>
    </row>
    <row r="454" spans="4:12" x14ac:dyDescent="0.2">
      <c r="D454" s="397">
        <f>_xlfn.XLOOKUP(C:C,Table1[for Import to Bank Register dropdown],Table1[for Pivot],0,0,1)</f>
        <v>0</v>
      </c>
      <c r="E454" s="403"/>
      <c r="F454" s="146">
        <f t="shared" si="19"/>
        <v>44444444</v>
      </c>
      <c r="G454" s="375">
        <f t="shared" si="20"/>
        <v>0</v>
      </c>
      <c r="I454" s="376">
        <f>IF(OR(C454="150 Directors advances", C454="120 accounts receivable", C454="720.2 Automobile - Insurance", C454="720.3 Automobile - License", C454="870.4 Rent - Insurance", C454="870.6 Rent - Property Tax", C454="870.7 Rent - Homeoffice", C454="870.9 Rent - Water"),
   0,
   IF(Dashboard!$F$5="Quick",
      IF(OR(C454="190 Automobile",C454="200 computer hardware",C454="210 Computer software",C454="220 Quickbooks software",C454="230 Office equipment",C454="240 Office furniture"),
         E454-(E454/(1+Dashboard!$F$4)),
         0
      ),
      IF(C454="750 Business promotion",
         E454-(E454/(1+4.793/100)),
         E454-(E454/(1+Dashboard!$F$4))
      )
   )
)</f>
        <v>0</v>
      </c>
      <c r="J454" s="26">
        <f>Bank4[[#This Row],[Money in/ (Money out)]]-Bank4[[#This Row],[GST/HST]]</f>
        <v>0</v>
      </c>
      <c r="L454" s="23">
        <f t="shared" si="18"/>
        <v>0</v>
      </c>
    </row>
    <row r="455" spans="4:12" x14ac:dyDescent="0.2">
      <c r="D455" s="397">
        <f>_xlfn.XLOOKUP(C:C,Table1[for Import to Bank Register dropdown],Table1[for Pivot],0,0,1)</f>
        <v>0</v>
      </c>
      <c r="E455" s="403"/>
      <c r="F455" s="146">
        <f t="shared" si="19"/>
        <v>44444444</v>
      </c>
      <c r="G455" s="375">
        <f t="shared" si="20"/>
        <v>0</v>
      </c>
      <c r="I455" s="376">
        <f>IF(OR(C455="150 Directors advances", C455="120 accounts receivable", C455="720.2 Automobile - Insurance", C455="720.3 Automobile - License", C455="870.4 Rent - Insurance", C455="870.6 Rent - Property Tax", C455="870.7 Rent - Homeoffice", C455="870.9 Rent - Water"),
   0,
   IF(Dashboard!$F$5="Quick",
      IF(OR(C455="190 Automobile",C455="200 computer hardware",C455="210 Computer software",C455="220 Quickbooks software",C455="230 Office equipment",C455="240 Office furniture"),
         E455-(E455/(1+Dashboard!$F$4)),
         0
      ),
      IF(C455="750 Business promotion",
         E455-(E455/(1+4.793/100)),
         E455-(E455/(1+Dashboard!$F$4))
      )
   )
)</f>
        <v>0</v>
      </c>
      <c r="J455" s="26">
        <f>Bank4[[#This Row],[Money in/ (Money out)]]-Bank4[[#This Row],[GST/HST]]</f>
        <v>0</v>
      </c>
      <c r="L455" s="23">
        <f t="shared" ref="L455:L518" si="21">$L$3</f>
        <v>0</v>
      </c>
    </row>
    <row r="456" spans="4:12" x14ac:dyDescent="0.2">
      <c r="D456" s="397">
        <f>_xlfn.XLOOKUP(C:C,Table1[for Import to Bank Register dropdown],Table1[for Pivot],0,0,1)</f>
        <v>0</v>
      </c>
      <c r="E456" s="403"/>
      <c r="F456" s="146">
        <f t="shared" ref="F456:F519" si="22">$E$2</f>
        <v>44444444</v>
      </c>
      <c r="G456" s="375">
        <f t="shared" ref="G456:G519" si="23">G455+E456</f>
        <v>0</v>
      </c>
      <c r="I456" s="376">
        <f>IF(OR(C456="150 Directors advances", C456="120 accounts receivable", C456="720.2 Automobile - Insurance", C456="720.3 Automobile - License", C456="870.4 Rent - Insurance", C456="870.6 Rent - Property Tax", C456="870.7 Rent - Homeoffice", C456="870.9 Rent - Water"),
   0,
   IF(Dashboard!$F$5="Quick",
      IF(OR(C456="190 Automobile",C456="200 computer hardware",C456="210 Computer software",C456="220 Quickbooks software",C456="230 Office equipment",C456="240 Office furniture"),
         E456-(E456/(1+Dashboard!$F$4)),
         0
      ),
      IF(C456="750 Business promotion",
         E456-(E456/(1+4.793/100)),
         E456-(E456/(1+Dashboard!$F$4))
      )
   )
)</f>
        <v>0</v>
      </c>
      <c r="J456" s="26">
        <f>Bank4[[#This Row],[Money in/ (Money out)]]-Bank4[[#This Row],[GST/HST]]</f>
        <v>0</v>
      </c>
      <c r="L456" s="23">
        <f t="shared" si="21"/>
        <v>0</v>
      </c>
    </row>
    <row r="457" spans="4:12" x14ac:dyDescent="0.2">
      <c r="D457" s="397">
        <f>_xlfn.XLOOKUP(C:C,Table1[for Import to Bank Register dropdown],Table1[for Pivot],0,0,1)</f>
        <v>0</v>
      </c>
      <c r="E457" s="403"/>
      <c r="F457" s="146">
        <f t="shared" si="22"/>
        <v>44444444</v>
      </c>
      <c r="G457" s="375">
        <f t="shared" si="23"/>
        <v>0</v>
      </c>
      <c r="I457" s="376">
        <f>IF(OR(C457="150 Directors advances", C457="120 accounts receivable", C457="720.2 Automobile - Insurance", C457="720.3 Automobile - License", C457="870.4 Rent - Insurance", C457="870.6 Rent - Property Tax", C457="870.7 Rent - Homeoffice", C457="870.9 Rent - Water"),
   0,
   IF(Dashboard!$F$5="Quick",
      IF(OR(C457="190 Automobile",C457="200 computer hardware",C457="210 Computer software",C457="220 Quickbooks software",C457="230 Office equipment",C457="240 Office furniture"),
         E457-(E457/(1+Dashboard!$F$4)),
         0
      ),
      IF(C457="750 Business promotion",
         E457-(E457/(1+4.793/100)),
         E457-(E457/(1+Dashboard!$F$4))
      )
   )
)</f>
        <v>0</v>
      </c>
      <c r="J457" s="26">
        <f>Bank4[[#This Row],[Money in/ (Money out)]]-Bank4[[#This Row],[GST/HST]]</f>
        <v>0</v>
      </c>
      <c r="L457" s="23">
        <f t="shared" si="21"/>
        <v>0</v>
      </c>
    </row>
    <row r="458" spans="4:12" x14ac:dyDescent="0.2">
      <c r="D458" s="397">
        <f>_xlfn.XLOOKUP(C:C,Table1[for Import to Bank Register dropdown],Table1[for Pivot],0,0,1)</f>
        <v>0</v>
      </c>
      <c r="E458" s="403"/>
      <c r="F458" s="146">
        <f t="shared" si="22"/>
        <v>44444444</v>
      </c>
      <c r="G458" s="375">
        <f t="shared" si="23"/>
        <v>0</v>
      </c>
      <c r="I458" s="376">
        <f>IF(OR(C458="150 Directors advances", C458="120 accounts receivable", C458="720.2 Automobile - Insurance", C458="720.3 Automobile - License", C458="870.4 Rent - Insurance", C458="870.6 Rent - Property Tax", C458="870.7 Rent - Homeoffice", C458="870.9 Rent - Water"),
   0,
   IF(Dashboard!$F$5="Quick",
      IF(OR(C458="190 Automobile",C458="200 computer hardware",C458="210 Computer software",C458="220 Quickbooks software",C458="230 Office equipment",C458="240 Office furniture"),
         E458-(E458/(1+Dashboard!$F$4)),
         0
      ),
      IF(C458="750 Business promotion",
         E458-(E458/(1+4.793/100)),
         E458-(E458/(1+Dashboard!$F$4))
      )
   )
)</f>
        <v>0</v>
      </c>
      <c r="J458" s="26">
        <f>Bank4[[#This Row],[Money in/ (Money out)]]-Bank4[[#This Row],[GST/HST]]</f>
        <v>0</v>
      </c>
      <c r="L458" s="23">
        <f t="shared" si="21"/>
        <v>0</v>
      </c>
    </row>
    <row r="459" spans="4:12" x14ac:dyDescent="0.2">
      <c r="D459" s="397">
        <f>_xlfn.XLOOKUP(C:C,Table1[for Import to Bank Register dropdown],Table1[for Pivot],0,0,1)</f>
        <v>0</v>
      </c>
      <c r="E459" s="403"/>
      <c r="F459" s="146">
        <f t="shared" si="22"/>
        <v>44444444</v>
      </c>
      <c r="G459" s="375">
        <f t="shared" si="23"/>
        <v>0</v>
      </c>
      <c r="I459" s="376">
        <f>IF(OR(C459="150 Directors advances", C459="120 accounts receivable", C459="720.2 Automobile - Insurance", C459="720.3 Automobile - License", C459="870.4 Rent - Insurance", C459="870.6 Rent - Property Tax", C459="870.7 Rent - Homeoffice", C459="870.9 Rent - Water"),
   0,
   IF(Dashboard!$F$5="Quick",
      IF(OR(C459="190 Automobile",C459="200 computer hardware",C459="210 Computer software",C459="220 Quickbooks software",C459="230 Office equipment",C459="240 Office furniture"),
         E459-(E459/(1+Dashboard!$F$4)),
         0
      ),
      IF(C459="750 Business promotion",
         E459-(E459/(1+4.793/100)),
         E459-(E459/(1+Dashboard!$F$4))
      )
   )
)</f>
        <v>0</v>
      </c>
      <c r="J459" s="26">
        <f>Bank4[[#This Row],[Money in/ (Money out)]]-Bank4[[#This Row],[GST/HST]]</f>
        <v>0</v>
      </c>
      <c r="L459" s="23">
        <f t="shared" si="21"/>
        <v>0</v>
      </c>
    </row>
    <row r="460" spans="4:12" x14ac:dyDescent="0.2">
      <c r="D460" s="397">
        <f>_xlfn.XLOOKUP(C:C,Table1[for Import to Bank Register dropdown],Table1[for Pivot],0,0,1)</f>
        <v>0</v>
      </c>
      <c r="E460" s="403"/>
      <c r="F460" s="146">
        <f t="shared" si="22"/>
        <v>44444444</v>
      </c>
      <c r="G460" s="375">
        <f t="shared" si="23"/>
        <v>0</v>
      </c>
      <c r="I460" s="376">
        <f>IF(OR(C460="150 Directors advances", C460="120 accounts receivable", C460="720.2 Automobile - Insurance", C460="720.3 Automobile - License", C460="870.4 Rent - Insurance", C460="870.6 Rent - Property Tax", C460="870.7 Rent - Homeoffice", C460="870.9 Rent - Water"),
   0,
   IF(Dashboard!$F$5="Quick",
      IF(OR(C460="190 Automobile",C460="200 computer hardware",C460="210 Computer software",C460="220 Quickbooks software",C460="230 Office equipment",C460="240 Office furniture"),
         E460-(E460/(1+Dashboard!$F$4)),
         0
      ),
      IF(C460="750 Business promotion",
         E460-(E460/(1+4.793/100)),
         E460-(E460/(1+Dashboard!$F$4))
      )
   )
)</f>
        <v>0</v>
      </c>
      <c r="J460" s="26">
        <f>Bank4[[#This Row],[Money in/ (Money out)]]-Bank4[[#This Row],[GST/HST]]</f>
        <v>0</v>
      </c>
      <c r="L460" s="23">
        <f t="shared" si="21"/>
        <v>0</v>
      </c>
    </row>
    <row r="461" spans="4:12" x14ac:dyDescent="0.2">
      <c r="D461" s="397">
        <f>_xlfn.XLOOKUP(C:C,Table1[for Import to Bank Register dropdown],Table1[for Pivot],0,0,1)</f>
        <v>0</v>
      </c>
      <c r="E461" s="403"/>
      <c r="F461" s="146">
        <f t="shared" si="22"/>
        <v>44444444</v>
      </c>
      <c r="G461" s="375">
        <f t="shared" si="23"/>
        <v>0</v>
      </c>
      <c r="I461" s="376">
        <f>IF(OR(C461="150 Directors advances", C461="120 accounts receivable", C461="720.2 Automobile - Insurance", C461="720.3 Automobile - License", C461="870.4 Rent - Insurance", C461="870.6 Rent - Property Tax", C461="870.7 Rent - Homeoffice", C461="870.9 Rent - Water"),
   0,
   IF(Dashboard!$F$5="Quick",
      IF(OR(C461="190 Automobile",C461="200 computer hardware",C461="210 Computer software",C461="220 Quickbooks software",C461="230 Office equipment",C461="240 Office furniture"),
         E461-(E461/(1+Dashboard!$F$4)),
         0
      ),
      IF(C461="750 Business promotion",
         E461-(E461/(1+4.793/100)),
         E461-(E461/(1+Dashboard!$F$4))
      )
   )
)</f>
        <v>0</v>
      </c>
      <c r="J461" s="26">
        <f>Bank4[[#This Row],[Money in/ (Money out)]]-Bank4[[#This Row],[GST/HST]]</f>
        <v>0</v>
      </c>
      <c r="L461" s="23">
        <f t="shared" si="21"/>
        <v>0</v>
      </c>
    </row>
    <row r="462" spans="4:12" x14ac:dyDescent="0.2">
      <c r="D462" s="397">
        <f>_xlfn.XLOOKUP(C:C,Table1[for Import to Bank Register dropdown],Table1[for Pivot],0,0,1)</f>
        <v>0</v>
      </c>
      <c r="E462" s="403"/>
      <c r="F462" s="146">
        <f t="shared" si="22"/>
        <v>44444444</v>
      </c>
      <c r="G462" s="375">
        <f t="shared" si="23"/>
        <v>0</v>
      </c>
      <c r="I462" s="376">
        <f>IF(OR(C462="150 Directors advances", C462="120 accounts receivable", C462="720.2 Automobile - Insurance", C462="720.3 Automobile - License", C462="870.4 Rent - Insurance", C462="870.6 Rent - Property Tax", C462="870.7 Rent - Homeoffice", C462="870.9 Rent - Water"),
   0,
   IF(Dashboard!$F$5="Quick",
      IF(OR(C462="190 Automobile",C462="200 computer hardware",C462="210 Computer software",C462="220 Quickbooks software",C462="230 Office equipment",C462="240 Office furniture"),
         E462-(E462/(1+Dashboard!$F$4)),
         0
      ),
      IF(C462="750 Business promotion",
         E462-(E462/(1+4.793/100)),
         E462-(E462/(1+Dashboard!$F$4))
      )
   )
)</f>
        <v>0</v>
      </c>
      <c r="J462" s="26">
        <f>Bank4[[#This Row],[Money in/ (Money out)]]-Bank4[[#This Row],[GST/HST]]</f>
        <v>0</v>
      </c>
      <c r="L462" s="23">
        <f t="shared" si="21"/>
        <v>0</v>
      </c>
    </row>
    <row r="463" spans="4:12" x14ac:dyDescent="0.2">
      <c r="D463" s="397">
        <f>_xlfn.XLOOKUP(C:C,Table1[for Import to Bank Register dropdown],Table1[for Pivot],0,0,1)</f>
        <v>0</v>
      </c>
      <c r="E463" s="403"/>
      <c r="F463" s="146">
        <f t="shared" si="22"/>
        <v>44444444</v>
      </c>
      <c r="G463" s="375">
        <f t="shared" si="23"/>
        <v>0</v>
      </c>
      <c r="I463" s="376">
        <f>IF(OR(C463="150 Directors advances", C463="120 accounts receivable", C463="720.2 Automobile - Insurance", C463="720.3 Automobile - License", C463="870.4 Rent - Insurance", C463="870.6 Rent - Property Tax", C463="870.7 Rent - Homeoffice", C463="870.9 Rent - Water"),
   0,
   IF(Dashboard!$F$5="Quick",
      IF(OR(C463="190 Automobile",C463="200 computer hardware",C463="210 Computer software",C463="220 Quickbooks software",C463="230 Office equipment",C463="240 Office furniture"),
         E463-(E463/(1+Dashboard!$F$4)),
         0
      ),
      IF(C463="750 Business promotion",
         E463-(E463/(1+4.793/100)),
         E463-(E463/(1+Dashboard!$F$4))
      )
   )
)</f>
        <v>0</v>
      </c>
      <c r="J463" s="26">
        <f>Bank4[[#This Row],[Money in/ (Money out)]]-Bank4[[#This Row],[GST/HST]]</f>
        <v>0</v>
      </c>
      <c r="L463" s="23">
        <f t="shared" si="21"/>
        <v>0</v>
      </c>
    </row>
    <row r="464" spans="4:12" x14ac:dyDescent="0.2">
      <c r="D464" s="397">
        <f>_xlfn.XLOOKUP(C:C,Table1[for Import to Bank Register dropdown],Table1[for Pivot],0,0,1)</f>
        <v>0</v>
      </c>
      <c r="E464" s="403"/>
      <c r="F464" s="146">
        <f t="shared" si="22"/>
        <v>44444444</v>
      </c>
      <c r="G464" s="375">
        <f t="shared" si="23"/>
        <v>0</v>
      </c>
      <c r="I464" s="376">
        <f>IF(OR(C464="150 Directors advances", C464="120 accounts receivable", C464="720.2 Automobile - Insurance", C464="720.3 Automobile - License", C464="870.4 Rent - Insurance", C464="870.6 Rent - Property Tax", C464="870.7 Rent - Homeoffice", C464="870.9 Rent - Water"),
   0,
   IF(Dashboard!$F$5="Quick",
      IF(OR(C464="190 Automobile",C464="200 computer hardware",C464="210 Computer software",C464="220 Quickbooks software",C464="230 Office equipment",C464="240 Office furniture"),
         E464-(E464/(1+Dashboard!$F$4)),
         0
      ),
      IF(C464="750 Business promotion",
         E464-(E464/(1+4.793/100)),
         E464-(E464/(1+Dashboard!$F$4))
      )
   )
)</f>
        <v>0</v>
      </c>
      <c r="J464" s="26">
        <f>Bank4[[#This Row],[Money in/ (Money out)]]-Bank4[[#This Row],[GST/HST]]</f>
        <v>0</v>
      </c>
      <c r="L464" s="23">
        <f t="shared" si="21"/>
        <v>0</v>
      </c>
    </row>
    <row r="465" spans="4:12" x14ac:dyDescent="0.2">
      <c r="D465" s="397">
        <f>_xlfn.XLOOKUP(C:C,Table1[for Import to Bank Register dropdown],Table1[for Pivot],0,0,1)</f>
        <v>0</v>
      </c>
      <c r="E465" s="403"/>
      <c r="F465" s="146">
        <f t="shared" si="22"/>
        <v>44444444</v>
      </c>
      <c r="G465" s="375">
        <f t="shared" si="23"/>
        <v>0</v>
      </c>
      <c r="I465" s="376">
        <f>IF(OR(C465="150 Directors advances", C465="120 accounts receivable", C465="720.2 Automobile - Insurance", C465="720.3 Automobile - License", C465="870.4 Rent - Insurance", C465="870.6 Rent - Property Tax", C465="870.7 Rent - Homeoffice", C465="870.9 Rent - Water"),
   0,
   IF(Dashboard!$F$5="Quick",
      IF(OR(C465="190 Automobile",C465="200 computer hardware",C465="210 Computer software",C465="220 Quickbooks software",C465="230 Office equipment",C465="240 Office furniture"),
         E465-(E465/(1+Dashboard!$F$4)),
         0
      ),
      IF(C465="750 Business promotion",
         E465-(E465/(1+4.793/100)),
         E465-(E465/(1+Dashboard!$F$4))
      )
   )
)</f>
        <v>0</v>
      </c>
      <c r="J465" s="26">
        <f>Bank4[[#This Row],[Money in/ (Money out)]]-Bank4[[#This Row],[GST/HST]]</f>
        <v>0</v>
      </c>
      <c r="L465" s="23">
        <f t="shared" si="21"/>
        <v>0</v>
      </c>
    </row>
    <row r="466" spans="4:12" x14ac:dyDescent="0.2">
      <c r="D466" s="397">
        <f>_xlfn.XLOOKUP(C:C,Table1[for Import to Bank Register dropdown],Table1[for Pivot],0,0,1)</f>
        <v>0</v>
      </c>
      <c r="E466" s="403"/>
      <c r="F466" s="146">
        <f t="shared" si="22"/>
        <v>44444444</v>
      </c>
      <c r="G466" s="375">
        <f t="shared" si="23"/>
        <v>0</v>
      </c>
      <c r="I466" s="376">
        <f>IF(OR(C466="150 Directors advances", C466="120 accounts receivable", C466="720.2 Automobile - Insurance", C466="720.3 Automobile - License", C466="870.4 Rent - Insurance", C466="870.6 Rent - Property Tax", C466="870.7 Rent - Homeoffice", C466="870.9 Rent - Water"),
   0,
   IF(Dashboard!$F$5="Quick",
      IF(OR(C466="190 Automobile",C466="200 computer hardware",C466="210 Computer software",C466="220 Quickbooks software",C466="230 Office equipment",C466="240 Office furniture"),
         E466-(E466/(1+Dashboard!$F$4)),
         0
      ),
      IF(C466="750 Business promotion",
         E466-(E466/(1+4.793/100)),
         E466-(E466/(1+Dashboard!$F$4))
      )
   )
)</f>
        <v>0</v>
      </c>
      <c r="J466" s="26">
        <f>Bank4[[#This Row],[Money in/ (Money out)]]-Bank4[[#This Row],[GST/HST]]</f>
        <v>0</v>
      </c>
      <c r="L466" s="23">
        <f t="shared" si="21"/>
        <v>0</v>
      </c>
    </row>
    <row r="467" spans="4:12" x14ac:dyDescent="0.2">
      <c r="D467" s="397">
        <f>_xlfn.XLOOKUP(C:C,Table1[for Import to Bank Register dropdown],Table1[for Pivot],0,0,1)</f>
        <v>0</v>
      </c>
      <c r="E467" s="403"/>
      <c r="F467" s="146">
        <f t="shared" si="22"/>
        <v>44444444</v>
      </c>
      <c r="G467" s="375">
        <f t="shared" si="23"/>
        <v>0</v>
      </c>
      <c r="I467" s="376">
        <f>IF(OR(C467="150 Directors advances", C467="120 accounts receivable", C467="720.2 Automobile - Insurance", C467="720.3 Automobile - License", C467="870.4 Rent - Insurance", C467="870.6 Rent - Property Tax", C467="870.7 Rent - Homeoffice", C467="870.9 Rent - Water"),
   0,
   IF(Dashboard!$F$5="Quick",
      IF(OR(C467="190 Automobile",C467="200 computer hardware",C467="210 Computer software",C467="220 Quickbooks software",C467="230 Office equipment",C467="240 Office furniture"),
         E467-(E467/(1+Dashboard!$F$4)),
         0
      ),
      IF(C467="750 Business promotion",
         E467-(E467/(1+4.793/100)),
         E467-(E467/(1+Dashboard!$F$4))
      )
   )
)</f>
        <v>0</v>
      </c>
      <c r="J467" s="26">
        <f>Bank4[[#This Row],[Money in/ (Money out)]]-Bank4[[#This Row],[GST/HST]]</f>
        <v>0</v>
      </c>
      <c r="L467" s="23">
        <f t="shared" si="21"/>
        <v>0</v>
      </c>
    </row>
    <row r="468" spans="4:12" x14ac:dyDescent="0.2">
      <c r="D468" s="397">
        <f>_xlfn.XLOOKUP(C:C,Table1[for Import to Bank Register dropdown],Table1[for Pivot],0,0,1)</f>
        <v>0</v>
      </c>
      <c r="E468" s="403"/>
      <c r="F468" s="146">
        <f t="shared" si="22"/>
        <v>44444444</v>
      </c>
      <c r="G468" s="375">
        <f t="shared" si="23"/>
        <v>0</v>
      </c>
      <c r="I468" s="376">
        <f>IF(OR(C468="150 Directors advances", C468="120 accounts receivable", C468="720.2 Automobile - Insurance", C468="720.3 Automobile - License", C468="870.4 Rent - Insurance", C468="870.6 Rent - Property Tax", C468="870.7 Rent - Homeoffice", C468="870.9 Rent - Water"),
   0,
   IF(Dashboard!$F$5="Quick",
      IF(OR(C468="190 Automobile",C468="200 computer hardware",C468="210 Computer software",C468="220 Quickbooks software",C468="230 Office equipment",C468="240 Office furniture"),
         E468-(E468/(1+Dashboard!$F$4)),
         0
      ),
      IF(C468="750 Business promotion",
         E468-(E468/(1+4.793/100)),
         E468-(E468/(1+Dashboard!$F$4))
      )
   )
)</f>
        <v>0</v>
      </c>
      <c r="J468" s="26">
        <f>Bank4[[#This Row],[Money in/ (Money out)]]-Bank4[[#This Row],[GST/HST]]</f>
        <v>0</v>
      </c>
      <c r="L468" s="23">
        <f t="shared" si="21"/>
        <v>0</v>
      </c>
    </row>
    <row r="469" spans="4:12" x14ac:dyDescent="0.2">
      <c r="D469" s="397">
        <f>_xlfn.XLOOKUP(C:C,Table1[for Import to Bank Register dropdown],Table1[for Pivot],0,0,1)</f>
        <v>0</v>
      </c>
      <c r="E469" s="403"/>
      <c r="F469" s="146">
        <f t="shared" si="22"/>
        <v>44444444</v>
      </c>
      <c r="G469" s="375">
        <f t="shared" si="23"/>
        <v>0</v>
      </c>
      <c r="I469" s="376">
        <f>IF(OR(C469="150 Directors advances", C469="120 accounts receivable", C469="720.2 Automobile - Insurance", C469="720.3 Automobile - License", C469="870.4 Rent - Insurance", C469="870.6 Rent - Property Tax", C469="870.7 Rent - Homeoffice", C469="870.9 Rent - Water"),
   0,
   IF(Dashboard!$F$5="Quick",
      IF(OR(C469="190 Automobile",C469="200 computer hardware",C469="210 Computer software",C469="220 Quickbooks software",C469="230 Office equipment",C469="240 Office furniture"),
         E469-(E469/(1+Dashboard!$F$4)),
         0
      ),
      IF(C469="750 Business promotion",
         E469-(E469/(1+4.793/100)),
         E469-(E469/(1+Dashboard!$F$4))
      )
   )
)</f>
        <v>0</v>
      </c>
      <c r="J469" s="26">
        <f>Bank4[[#This Row],[Money in/ (Money out)]]-Bank4[[#This Row],[GST/HST]]</f>
        <v>0</v>
      </c>
      <c r="L469" s="23">
        <f t="shared" si="21"/>
        <v>0</v>
      </c>
    </row>
    <row r="470" spans="4:12" x14ac:dyDescent="0.2">
      <c r="D470" s="397">
        <f>_xlfn.XLOOKUP(C:C,Table1[for Import to Bank Register dropdown],Table1[for Pivot],0,0,1)</f>
        <v>0</v>
      </c>
      <c r="E470" s="403"/>
      <c r="F470" s="146">
        <f t="shared" si="22"/>
        <v>44444444</v>
      </c>
      <c r="G470" s="375">
        <f t="shared" si="23"/>
        <v>0</v>
      </c>
      <c r="I470" s="376">
        <f>IF(OR(C470="150 Directors advances", C470="120 accounts receivable", C470="720.2 Automobile - Insurance", C470="720.3 Automobile - License", C470="870.4 Rent - Insurance", C470="870.6 Rent - Property Tax", C470="870.7 Rent - Homeoffice", C470="870.9 Rent - Water"),
   0,
   IF(Dashboard!$F$5="Quick",
      IF(OR(C470="190 Automobile",C470="200 computer hardware",C470="210 Computer software",C470="220 Quickbooks software",C470="230 Office equipment",C470="240 Office furniture"),
         E470-(E470/(1+Dashboard!$F$4)),
         0
      ),
      IF(C470="750 Business promotion",
         E470-(E470/(1+4.793/100)),
         E470-(E470/(1+Dashboard!$F$4))
      )
   )
)</f>
        <v>0</v>
      </c>
      <c r="J470" s="26">
        <f>Bank4[[#This Row],[Money in/ (Money out)]]-Bank4[[#This Row],[GST/HST]]</f>
        <v>0</v>
      </c>
      <c r="L470" s="23">
        <f t="shared" si="21"/>
        <v>0</v>
      </c>
    </row>
    <row r="471" spans="4:12" x14ac:dyDescent="0.2">
      <c r="D471" s="397">
        <f>_xlfn.XLOOKUP(C:C,Table1[for Import to Bank Register dropdown],Table1[for Pivot],0,0,1)</f>
        <v>0</v>
      </c>
      <c r="E471" s="403"/>
      <c r="F471" s="146">
        <f t="shared" si="22"/>
        <v>44444444</v>
      </c>
      <c r="G471" s="375">
        <f t="shared" si="23"/>
        <v>0</v>
      </c>
      <c r="I471" s="376">
        <f>IF(OR(C471="150 Directors advances", C471="120 accounts receivable", C471="720.2 Automobile - Insurance", C471="720.3 Automobile - License", C471="870.4 Rent - Insurance", C471="870.6 Rent - Property Tax", C471="870.7 Rent - Homeoffice", C471="870.9 Rent - Water"),
   0,
   IF(Dashboard!$F$5="Quick",
      IF(OR(C471="190 Automobile",C471="200 computer hardware",C471="210 Computer software",C471="220 Quickbooks software",C471="230 Office equipment",C471="240 Office furniture"),
         E471-(E471/(1+Dashboard!$F$4)),
         0
      ),
      IF(C471="750 Business promotion",
         E471-(E471/(1+4.793/100)),
         E471-(E471/(1+Dashboard!$F$4))
      )
   )
)</f>
        <v>0</v>
      </c>
      <c r="J471" s="26">
        <f>Bank4[[#This Row],[Money in/ (Money out)]]-Bank4[[#This Row],[GST/HST]]</f>
        <v>0</v>
      </c>
      <c r="L471" s="23">
        <f t="shared" si="21"/>
        <v>0</v>
      </c>
    </row>
    <row r="472" spans="4:12" x14ac:dyDescent="0.2">
      <c r="D472" s="397">
        <f>_xlfn.XLOOKUP(C:C,Table1[for Import to Bank Register dropdown],Table1[for Pivot],0,0,1)</f>
        <v>0</v>
      </c>
      <c r="E472" s="403"/>
      <c r="F472" s="146">
        <f t="shared" si="22"/>
        <v>44444444</v>
      </c>
      <c r="G472" s="375">
        <f t="shared" si="23"/>
        <v>0</v>
      </c>
      <c r="I472" s="376">
        <f>IF(OR(C472="150 Directors advances", C472="120 accounts receivable", C472="720.2 Automobile - Insurance", C472="720.3 Automobile - License", C472="870.4 Rent - Insurance", C472="870.6 Rent - Property Tax", C472="870.7 Rent - Homeoffice", C472="870.9 Rent - Water"),
   0,
   IF(Dashboard!$F$5="Quick",
      IF(OR(C472="190 Automobile",C472="200 computer hardware",C472="210 Computer software",C472="220 Quickbooks software",C472="230 Office equipment",C472="240 Office furniture"),
         E472-(E472/(1+Dashboard!$F$4)),
         0
      ),
      IF(C472="750 Business promotion",
         E472-(E472/(1+4.793/100)),
         E472-(E472/(1+Dashboard!$F$4))
      )
   )
)</f>
        <v>0</v>
      </c>
      <c r="J472" s="26">
        <f>Bank4[[#This Row],[Money in/ (Money out)]]-Bank4[[#This Row],[GST/HST]]</f>
        <v>0</v>
      </c>
      <c r="L472" s="23">
        <f t="shared" si="21"/>
        <v>0</v>
      </c>
    </row>
    <row r="473" spans="4:12" x14ac:dyDescent="0.2">
      <c r="D473" s="397">
        <f>_xlfn.XLOOKUP(C:C,Table1[for Import to Bank Register dropdown],Table1[for Pivot],0,0,1)</f>
        <v>0</v>
      </c>
      <c r="E473" s="403"/>
      <c r="F473" s="146">
        <f t="shared" si="22"/>
        <v>44444444</v>
      </c>
      <c r="G473" s="375">
        <f t="shared" si="23"/>
        <v>0</v>
      </c>
      <c r="I473" s="376">
        <f>IF(OR(C473="150 Directors advances", C473="120 accounts receivable", C473="720.2 Automobile - Insurance", C473="720.3 Automobile - License", C473="870.4 Rent - Insurance", C473="870.6 Rent - Property Tax", C473="870.7 Rent - Homeoffice", C473="870.9 Rent - Water"),
   0,
   IF(Dashboard!$F$5="Quick",
      IF(OR(C473="190 Automobile",C473="200 computer hardware",C473="210 Computer software",C473="220 Quickbooks software",C473="230 Office equipment",C473="240 Office furniture"),
         E473-(E473/(1+Dashboard!$F$4)),
         0
      ),
      IF(C473="750 Business promotion",
         E473-(E473/(1+4.793/100)),
         E473-(E473/(1+Dashboard!$F$4))
      )
   )
)</f>
        <v>0</v>
      </c>
      <c r="J473" s="26">
        <f>Bank4[[#This Row],[Money in/ (Money out)]]-Bank4[[#This Row],[GST/HST]]</f>
        <v>0</v>
      </c>
      <c r="L473" s="23">
        <f t="shared" si="21"/>
        <v>0</v>
      </c>
    </row>
    <row r="474" spans="4:12" x14ac:dyDescent="0.2">
      <c r="D474" s="397">
        <f>_xlfn.XLOOKUP(C:C,Table1[for Import to Bank Register dropdown],Table1[for Pivot],0,0,1)</f>
        <v>0</v>
      </c>
      <c r="E474" s="403"/>
      <c r="F474" s="146">
        <f t="shared" si="22"/>
        <v>44444444</v>
      </c>
      <c r="G474" s="375">
        <f t="shared" si="23"/>
        <v>0</v>
      </c>
      <c r="I474" s="376">
        <f>IF(OR(C474="150 Directors advances", C474="120 accounts receivable", C474="720.2 Automobile - Insurance", C474="720.3 Automobile - License", C474="870.4 Rent - Insurance", C474="870.6 Rent - Property Tax", C474="870.7 Rent - Homeoffice", C474="870.9 Rent - Water"),
   0,
   IF(Dashboard!$F$5="Quick",
      IF(OR(C474="190 Automobile",C474="200 computer hardware",C474="210 Computer software",C474="220 Quickbooks software",C474="230 Office equipment",C474="240 Office furniture"),
         E474-(E474/(1+Dashboard!$F$4)),
         0
      ),
      IF(C474="750 Business promotion",
         E474-(E474/(1+4.793/100)),
         E474-(E474/(1+Dashboard!$F$4))
      )
   )
)</f>
        <v>0</v>
      </c>
      <c r="J474" s="26">
        <f>Bank4[[#This Row],[Money in/ (Money out)]]-Bank4[[#This Row],[GST/HST]]</f>
        <v>0</v>
      </c>
      <c r="L474" s="23">
        <f t="shared" si="21"/>
        <v>0</v>
      </c>
    </row>
    <row r="475" spans="4:12" x14ac:dyDescent="0.2">
      <c r="D475" s="397">
        <f>_xlfn.XLOOKUP(C:C,Table1[for Import to Bank Register dropdown],Table1[for Pivot],0,0,1)</f>
        <v>0</v>
      </c>
      <c r="E475" s="403"/>
      <c r="F475" s="146">
        <f t="shared" si="22"/>
        <v>44444444</v>
      </c>
      <c r="G475" s="375">
        <f t="shared" si="23"/>
        <v>0</v>
      </c>
      <c r="I475" s="376">
        <f>IF(OR(C475="150 Directors advances", C475="120 accounts receivable", C475="720.2 Automobile - Insurance", C475="720.3 Automobile - License", C475="870.4 Rent - Insurance", C475="870.6 Rent - Property Tax", C475="870.7 Rent - Homeoffice", C475="870.9 Rent - Water"),
   0,
   IF(Dashboard!$F$5="Quick",
      IF(OR(C475="190 Automobile",C475="200 computer hardware",C475="210 Computer software",C475="220 Quickbooks software",C475="230 Office equipment",C475="240 Office furniture"),
         E475-(E475/(1+Dashboard!$F$4)),
         0
      ),
      IF(C475="750 Business promotion",
         E475-(E475/(1+4.793/100)),
         E475-(E475/(1+Dashboard!$F$4))
      )
   )
)</f>
        <v>0</v>
      </c>
      <c r="J475" s="26">
        <f>Bank4[[#This Row],[Money in/ (Money out)]]-Bank4[[#This Row],[GST/HST]]</f>
        <v>0</v>
      </c>
      <c r="L475" s="23">
        <f t="shared" si="21"/>
        <v>0</v>
      </c>
    </row>
    <row r="476" spans="4:12" x14ac:dyDescent="0.2">
      <c r="D476" s="397">
        <f>_xlfn.XLOOKUP(C:C,Table1[for Import to Bank Register dropdown],Table1[for Pivot],0,0,1)</f>
        <v>0</v>
      </c>
      <c r="E476" s="403"/>
      <c r="F476" s="146">
        <f t="shared" si="22"/>
        <v>44444444</v>
      </c>
      <c r="G476" s="375">
        <f t="shared" si="23"/>
        <v>0</v>
      </c>
      <c r="I476" s="376">
        <f>IF(OR(C476="150 Directors advances", C476="120 accounts receivable", C476="720.2 Automobile - Insurance", C476="720.3 Automobile - License", C476="870.4 Rent - Insurance", C476="870.6 Rent - Property Tax", C476="870.7 Rent - Homeoffice", C476="870.9 Rent - Water"),
   0,
   IF(Dashboard!$F$5="Quick",
      IF(OR(C476="190 Automobile",C476="200 computer hardware",C476="210 Computer software",C476="220 Quickbooks software",C476="230 Office equipment",C476="240 Office furniture"),
         E476-(E476/(1+Dashboard!$F$4)),
         0
      ),
      IF(C476="750 Business promotion",
         E476-(E476/(1+4.793/100)),
         E476-(E476/(1+Dashboard!$F$4))
      )
   )
)</f>
        <v>0</v>
      </c>
      <c r="J476" s="26">
        <f>Bank4[[#This Row],[Money in/ (Money out)]]-Bank4[[#This Row],[GST/HST]]</f>
        <v>0</v>
      </c>
      <c r="L476" s="23">
        <f t="shared" si="21"/>
        <v>0</v>
      </c>
    </row>
    <row r="477" spans="4:12" x14ac:dyDescent="0.2">
      <c r="D477" s="397">
        <f>_xlfn.XLOOKUP(C:C,Table1[for Import to Bank Register dropdown],Table1[for Pivot],0,0,1)</f>
        <v>0</v>
      </c>
      <c r="E477" s="403"/>
      <c r="F477" s="146">
        <f t="shared" si="22"/>
        <v>44444444</v>
      </c>
      <c r="G477" s="375">
        <f t="shared" si="23"/>
        <v>0</v>
      </c>
      <c r="I477" s="376">
        <f>IF(OR(C477="150 Directors advances", C477="120 accounts receivable", C477="720.2 Automobile - Insurance", C477="720.3 Automobile - License", C477="870.4 Rent - Insurance", C477="870.6 Rent - Property Tax", C477="870.7 Rent - Homeoffice", C477="870.9 Rent - Water"),
   0,
   IF(Dashboard!$F$5="Quick",
      IF(OR(C477="190 Automobile",C477="200 computer hardware",C477="210 Computer software",C477="220 Quickbooks software",C477="230 Office equipment",C477="240 Office furniture"),
         E477-(E477/(1+Dashboard!$F$4)),
         0
      ),
      IF(C477="750 Business promotion",
         E477-(E477/(1+4.793/100)),
         E477-(E477/(1+Dashboard!$F$4))
      )
   )
)</f>
        <v>0</v>
      </c>
      <c r="J477" s="26">
        <f>Bank4[[#This Row],[Money in/ (Money out)]]-Bank4[[#This Row],[GST/HST]]</f>
        <v>0</v>
      </c>
      <c r="L477" s="23">
        <f t="shared" si="21"/>
        <v>0</v>
      </c>
    </row>
    <row r="478" spans="4:12" x14ac:dyDescent="0.2">
      <c r="D478" s="397">
        <f>_xlfn.XLOOKUP(C:C,Table1[for Import to Bank Register dropdown],Table1[for Pivot],0,0,1)</f>
        <v>0</v>
      </c>
      <c r="E478" s="403"/>
      <c r="F478" s="146">
        <f t="shared" si="22"/>
        <v>44444444</v>
      </c>
      <c r="G478" s="375">
        <f t="shared" si="23"/>
        <v>0</v>
      </c>
      <c r="I478" s="376">
        <f>IF(OR(C478="150 Directors advances", C478="120 accounts receivable", C478="720.2 Automobile - Insurance", C478="720.3 Automobile - License", C478="870.4 Rent - Insurance", C478="870.6 Rent - Property Tax", C478="870.7 Rent - Homeoffice", C478="870.9 Rent - Water"),
   0,
   IF(Dashboard!$F$5="Quick",
      IF(OR(C478="190 Automobile",C478="200 computer hardware",C478="210 Computer software",C478="220 Quickbooks software",C478="230 Office equipment",C478="240 Office furniture"),
         E478-(E478/(1+Dashboard!$F$4)),
         0
      ),
      IF(C478="750 Business promotion",
         E478-(E478/(1+4.793/100)),
         E478-(E478/(1+Dashboard!$F$4))
      )
   )
)</f>
        <v>0</v>
      </c>
      <c r="J478" s="26">
        <f>Bank4[[#This Row],[Money in/ (Money out)]]-Bank4[[#This Row],[GST/HST]]</f>
        <v>0</v>
      </c>
      <c r="L478" s="23">
        <f t="shared" si="21"/>
        <v>0</v>
      </c>
    </row>
    <row r="479" spans="4:12" x14ac:dyDescent="0.2">
      <c r="D479" s="397">
        <f>_xlfn.XLOOKUP(C:C,Table1[for Import to Bank Register dropdown],Table1[for Pivot],0,0,1)</f>
        <v>0</v>
      </c>
      <c r="E479" s="403"/>
      <c r="F479" s="146">
        <f t="shared" si="22"/>
        <v>44444444</v>
      </c>
      <c r="G479" s="375">
        <f t="shared" si="23"/>
        <v>0</v>
      </c>
      <c r="I479" s="376">
        <f>IF(OR(C479="150 Directors advances", C479="120 accounts receivable", C479="720.2 Automobile - Insurance", C479="720.3 Automobile - License", C479="870.4 Rent - Insurance", C479="870.6 Rent - Property Tax", C479="870.7 Rent - Homeoffice", C479="870.9 Rent - Water"),
   0,
   IF(Dashboard!$F$5="Quick",
      IF(OR(C479="190 Automobile",C479="200 computer hardware",C479="210 Computer software",C479="220 Quickbooks software",C479="230 Office equipment",C479="240 Office furniture"),
         E479-(E479/(1+Dashboard!$F$4)),
         0
      ),
      IF(C479="750 Business promotion",
         E479-(E479/(1+4.793/100)),
         E479-(E479/(1+Dashboard!$F$4))
      )
   )
)</f>
        <v>0</v>
      </c>
      <c r="J479" s="26">
        <f>Bank4[[#This Row],[Money in/ (Money out)]]-Bank4[[#This Row],[GST/HST]]</f>
        <v>0</v>
      </c>
      <c r="L479" s="23">
        <f t="shared" si="21"/>
        <v>0</v>
      </c>
    </row>
    <row r="480" spans="4:12" x14ac:dyDescent="0.2">
      <c r="D480" s="397">
        <f>_xlfn.XLOOKUP(C:C,Table1[for Import to Bank Register dropdown],Table1[for Pivot],0,0,1)</f>
        <v>0</v>
      </c>
      <c r="E480" s="403"/>
      <c r="F480" s="146">
        <f t="shared" si="22"/>
        <v>44444444</v>
      </c>
      <c r="G480" s="375">
        <f t="shared" si="23"/>
        <v>0</v>
      </c>
      <c r="I480" s="376">
        <f>IF(OR(C480="150 Directors advances", C480="120 accounts receivable", C480="720.2 Automobile - Insurance", C480="720.3 Automobile - License", C480="870.4 Rent - Insurance", C480="870.6 Rent - Property Tax", C480="870.7 Rent - Homeoffice", C480="870.9 Rent - Water"),
   0,
   IF(Dashboard!$F$5="Quick",
      IF(OR(C480="190 Automobile",C480="200 computer hardware",C480="210 Computer software",C480="220 Quickbooks software",C480="230 Office equipment",C480="240 Office furniture"),
         E480-(E480/(1+Dashboard!$F$4)),
         0
      ),
      IF(C480="750 Business promotion",
         E480-(E480/(1+4.793/100)),
         E480-(E480/(1+Dashboard!$F$4))
      )
   )
)</f>
        <v>0</v>
      </c>
      <c r="J480" s="26">
        <f>Bank4[[#This Row],[Money in/ (Money out)]]-Bank4[[#This Row],[GST/HST]]</f>
        <v>0</v>
      </c>
      <c r="L480" s="23">
        <f t="shared" si="21"/>
        <v>0</v>
      </c>
    </row>
    <row r="481" spans="4:12" x14ac:dyDescent="0.2">
      <c r="D481" s="397">
        <f>_xlfn.XLOOKUP(C:C,Table1[for Import to Bank Register dropdown],Table1[for Pivot],0,0,1)</f>
        <v>0</v>
      </c>
      <c r="E481" s="403"/>
      <c r="F481" s="146">
        <f t="shared" si="22"/>
        <v>44444444</v>
      </c>
      <c r="G481" s="375">
        <f t="shared" si="23"/>
        <v>0</v>
      </c>
      <c r="I481" s="376">
        <f>IF(OR(C481="150 Directors advances", C481="120 accounts receivable", C481="720.2 Automobile - Insurance", C481="720.3 Automobile - License", C481="870.4 Rent - Insurance", C481="870.6 Rent - Property Tax", C481="870.7 Rent - Homeoffice", C481="870.9 Rent - Water"),
   0,
   IF(Dashboard!$F$5="Quick",
      IF(OR(C481="190 Automobile",C481="200 computer hardware",C481="210 Computer software",C481="220 Quickbooks software",C481="230 Office equipment",C481="240 Office furniture"),
         E481-(E481/(1+Dashboard!$F$4)),
         0
      ),
      IF(C481="750 Business promotion",
         E481-(E481/(1+4.793/100)),
         E481-(E481/(1+Dashboard!$F$4))
      )
   )
)</f>
        <v>0</v>
      </c>
      <c r="J481" s="26">
        <f>Bank4[[#This Row],[Money in/ (Money out)]]-Bank4[[#This Row],[GST/HST]]</f>
        <v>0</v>
      </c>
      <c r="L481" s="23">
        <f t="shared" si="21"/>
        <v>0</v>
      </c>
    </row>
    <row r="482" spans="4:12" x14ac:dyDescent="0.2">
      <c r="D482" s="397">
        <f>_xlfn.XLOOKUP(C:C,Table1[for Import to Bank Register dropdown],Table1[for Pivot],0,0,1)</f>
        <v>0</v>
      </c>
      <c r="E482" s="403"/>
      <c r="F482" s="146">
        <f t="shared" si="22"/>
        <v>44444444</v>
      </c>
      <c r="G482" s="375">
        <f t="shared" si="23"/>
        <v>0</v>
      </c>
      <c r="I482" s="376">
        <f>IF(OR(C482="150 Directors advances", C482="120 accounts receivable", C482="720.2 Automobile - Insurance", C482="720.3 Automobile - License", C482="870.4 Rent - Insurance", C482="870.6 Rent - Property Tax", C482="870.7 Rent - Homeoffice", C482="870.9 Rent - Water"),
   0,
   IF(Dashboard!$F$5="Quick",
      IF(OR(C482="190 Automobile",C482="200 computer hardware",C482="210 Computer software",C482="220 Quickbooks software",C482="230 Office equipment",C482="240 Office furniture"),
         E482-(E482/(1+Dashboard!$F$4)),
         0
      ),
      IF(C482="750 Business promotion",
         E482-(E482/(1+4.793/100)),
         E482-(E482/(1+Dashboard!$F$4))
      )
   )
)</f>
        <v>0</v>
      </c>
      <c r="J482" s="26">
        <f>Bank4[[#This Row],[Money in/ (Money out)]]-Bank4[[#This Row],[GST/HST]]</f>
        <v>0</v>
      </c>
      <c r="L482" s="23">
        <f t="shared" si="21"/>
        <v>0</v>
      </c>
    </row>
    <row r="483" spans="4:12" x14ac:dyDescent="0.2">
      <c r="D483" s="397">
        <f>_xlfn.XLOOKUP(C:C,Table1[for Import to Bank Register dropdown],Table1[for Pivot],0,0,1)</f>
        <v>0</v>
      </c>
      <c r="E483" s="403"/>
      <c r="F483" s="146">
        <f t="shared" si="22"/>
        <v>44444444</v>
      </c>
      <c r="G483" s="375">
        <f t="shared" si="23"/>
        <v>0</v>
      </c>
      <c r="I483" s="376">
        <f>IF(OR(C483="150 Directors advances", C483="120 accounts receivable", C483="720.2 Automobile - Insurance", C483="720.3 Automobile - License", C483="870.4 Rent - Insurance", C483="870.6 Rent - Property Tax", C483="870.7 Rent - Homeoffice", C483="870.9 Rent - Water"),
   0,
   IF(Dashboard!$F$5="Quick",
      IF(OR(C483="190 Automobile",C483="200 computer hardware",C483="210 Computer software",C483="220 Quickbooks software",C483="230 Office equipment",C483="240 Office furniture"),
         E483-(E483/(1+Dashboard!$F$4)),
         0
      ),
      IF(C483="750 Business promotion",
         E483-(E483/(1+4.793/100)),
         E483-(E483/(1+Dashboard!$F$4))
      )
   )
)</f>
        <v>0</v>
      </c>
      <c r="J483" s="26">
        <f>Bank4[[#This Row],[Money in/ (Money out)]]-Bank4[[#This Row],[GST/HST]]</f>
        <v>0</v>
      </c>
      <c r="L483" s="23">
        <f t="shared" si="21"/>
        <v>0</v>
      </c>
    </row>
    <row r="484" spans="4:12" x14ac:dyDescent="0.2">
      <c r="D484" s="397">
        <f>_xlfn.XLOOKUP(C:C,Table1[for Import to Bank Register dropdown],Table1[for Pivot],0,0,1)</f>
        <v>0</v>
      </c>
      <c r="E484" s="403"/>
      <c r="F484" s="146">
        <f t="shared" si="22"/>
        <v>44444444</v>
      </c>
      <c r="G484" s="375">
        <f t="shared" si="23"/>
        <v>0</v>
      </c>
      <c r="I484" s="376">
        <f>IF(OR(C484="150 Directors advances", C484="120 accounts receivable", C484="720.2 Automobile - Insurance", C484="720.3 Automobile - License", C484="870.4 Rent - Insurance", C484="870.6 Rent - Property Tax", C484="870.7 Rent - Homeoffice", C484="870.9 Rent - Water"),
   0,
   IF(Dashboard!$F$5="Quick",
      IF(OR(C484="190 Automobile",C484="200 computer hardware",C484="210 Computer software",C484="220 Quickbooks software",C484="230 Office equipment",C484="240 Office furniture"),
         E484-(E484/(1+Dashboard!$F$4)),
         0
      ),
      IF(C484="750 Business promotion",
         E484-(E484/(1+4.793/100)),
         E484-(E484/(1+Dashboard!$F$4))
      )
   )
)</f>
        <v>0</v>
      </c>
      <c r="J484" s="26">
        <f>Bank4[[#This Row],[Money in/ (Money out)]]-Bank4[[#This Row],[GST/HST]]</f>
        <v>0</v>
      </c>
      <c r="L484" s="23">
        <f t="shared" si="21"/>
        <v>0</v>
      </c>
    </row>
    <row r="485" spans="4:12" x14ac:dyDescent="0.2">
      <c r="D485" s="397">
        <f>_xlfn.XLOOKUP(C:C,Table1[for Import to Bank Register dropdown],Table1[for Pivot],0,0,1)</f>
        <v>0</v>
      </c>
      <c r="E485" s="403"/>
      <c r="F485" s="146">
        <f t="shared" si="22"/>
        <v>44444444</v>
      </c>
      <c r="G485" s="375">
        <f t="shared" si="23"/>
        <v>0</v>
      </c>
      <c r="I485" s="376">
        <f>IF(OR(C485="150 Directors advances", C485="120 accounts receivable", C485="720.2 Automobile - Insurance", C485="720.3 Automobile - License", C485="870.4 Rent - Insurance", C485="870.6 Rent - Property Tax", C485="870.7 Rent - Homeoffice", C485="870.9 Rent - Water"),
   0,
   IF(Dashboard!$F$5="Quick",
      IF(OR(C485="190 Automobile",C485="200 computer hardware",C485="210 Computer software",C485="220 Quickbooks software",C485="230 Office equipment",C485="240 Office furniture"),
         E485-(E485/(1+Dashboard!$F$4)),
         0
      ),
      IF(C485="750 Business promotion",
         E485-(E485/(1+4.793/100)),
         E485-(E485/(1+Dashboard!$F$4))
      )
   )
)</f>
        <v>0</v>
      </c>
      <c r="J485" s="26">
        <f>Bank4[[#This Row],[Money in/ (Money out)]]-Bank4[[#This Row],[GST/HST]]</f>
        <v>0</v>
      </c>
      <c r="L485" s="23">
        <f t="shared" si="21"/>
        <v>0</v>
      </c>
    </row>
    <row r="486" spans="4:12" x14ac:dyDescent="0.2">
      <c r="D486" s="397">
        <f>_xlfn.XLOOKUP(C:C,Table1[for Import to Bank Register dropdown],Table1[for Pivot],0,0,1)</f>
        <v>0</v>
      </c>
      <c r="E486" s="403"/>
      <c r="F486" s="146">
        <f t="shared" si="22"/>
        <v>44444444</v>
      </c>
      <c r="G486" s="375">
        <f t="shared" si="23"/>
        <v>0</v>
      </c>
      <c r="I486" s="376">
        <f>IF(OR(C486="150 Directors advances", C486="120 accounts receivable", C486="720.2 Automobile - Insurance", C486="720.3 Automobile - License", C486="870.4 Rent - Insurance", C486="870.6 Rent - Property Tax", C486="870.7 Rent - Homeoffice", C486="870.9 Rent - Water"),
   0,
   IF(Dashboard!$F$5="Quick",
      IF(OR(C486="190 Automobile",C486="200 computer hardware",C486="210 Computer software",C486="220 Quickbooks software",C486="230 Office equipment",C486="240 Office furniture"),
         E486-(E486/(1+Dashboard!$F$4)),
         0
      ),
      IF(C486="750 Business promotion",
         E486-(E486/(1+4.793/100)),
         E486-(E486/(1+Dashboard!$F$4))
      )
   )
)</f>
        <v>0</v>
      </c>
      <c r="J486" s="26">
        <f>Bank4[[#This Row],[Money in/ (Money out)]]-Bank4[[#This Row],[GST/HST]]</f>
        <v>0</v>
      </c>
      <c r="L486" s="23">
        <f t="shared" si="21"/>
        <v>0</v>
      </c>
    </row>
    <row r="487" spans="4:12" x14ac:dyDescent="0.2">
      <c r="D487" s="397">
        <f>_xlfn.XLOOKUP(C:C,Table1[for Import to Bank Register dropdown],Table1[for Pivot],0,0,1)</f>
        <v>0</v>
      </c>
      <c r="E487" s="403"/>
      <c r="F487" s="146">
        <f t="shared" si="22"/>
        <v>44444444</v>
      </c>
      <c r="G487" s="375">
        <f t="shared" si="23"/>
        <v>0</v>
      </c>
      <c r="I487" s="376">
        <f>IF(OR(C487="150 Directors advances", C487="120 accounts receivable", C487="720.2 Automobile - Insurance", C487="720.3 Automobile - License", C487="870.4 Rent - Insurance", C487="870.6 Rent - Property Tax", C487="870.7 Rent - Homeoffice", C487="870.9 Rent - Water"),
   0,
   IF(Dashboard!$F$5="Quick",
      IF(OR(C487="190 Automobile",C487="200 computer hardware",C487="210 Computer software",C487="220 Quickbooks software",C487="230 Office equipment",C487="240 Office furniture"),
         E487-(E487/(1+Dashboard!$F$4)),
         0
      ),
      IF(C487="750 Business promotion",
         E487-(E487/(1+4.793/100)),
         E487-(E487/(1+Dashboard!$F$4))
      )
   )
)</f>
        <v>0</v>
      </c>
      <c r="J487" s="26">
        <f>Bank4[[#This Row],[Money in/ (Money out)]]-Bank4[[#This Row],[GST/HST]]</f>
        <v>0</v>
      </c>
      <c r="L487" s="23">
        <f t="shared" si="21"/>
        <v>0</v>
      </c>
    </row>
    <row r="488" spans="4:12" x14ac:dyDescent="0.2">
      <c r="D488" s="397">
        <f>_xlfn.XLOOKUP(C:C,Table1[for Import to Bank Register dropdown],Table1[for Pivot],0,0,1)</f>
        <v>0</v>
      </c>
      <c r="E488" s="403"/>
      <c r="F488" s="146">
        <f t="shared" si="22"/>
        <v>44444444</v>
      </c>
      <c r="G488" s="375">
        <f t="shared" si="23"/>
        <v>0</v>
      </c>
      <c r="I488" s="376">
        <f>IF(OR(C488="150 Directors advances", C488="120 accounts receivable", C488="720.2 Automobile - Insurance", C488="720.3 Automobile - License", C488="870.4 Rent - Insurance", C488="870.6 Rent - Property Tax", C488="870.7 Rent - Homeoffice", C488="870.9 Rent - Water"),
   0,
   IF(Dashboard!$F$5="Quick",
      IF(OR(C488="190 Automobile",C488="200 computer hardware",C488="210 Computer software",C488="220 Quickbooks software",C488="230 Office equipment",C488="240 Office furniture"),
         E488-(E488/(1+Dashboard!$F$4)),
         0
      ),
      IF(C488="750 Business promotion",
         E488-(E488/(1+4.793/100)),
         E488-(E488/(1+Dashboard!$F$4))
      )
   )
)</f>
        <v>0</v>
      </c>
      <c r="J488" s="26">
        <f>Bank4[[#This Row],[Money in/ (Money out)]]-Bank4[[#This Row],[GST/HST]]</f>
        <v>0</v>
      </c>
      <c r="L488" s="23">
        <f t="shared" si="21"/>
        <v>0</v>
      </c>
    </row>
    <row r="489" spans="4:12" x14ac:dyDescent="0.2">
      <c r="D489" s="397">
        <f>_xlfn.XLOOKUP(C:C,Table1[for Import to Bank Register dropdown],Table1[for Pivot],0,0,1)</f>
        <v>0</v>
      </c>
      <c r="E489" s="403"/>
      <c r="F489" s="146">
        <f t="shared" si="22"/>
        <v>44444444</v>
      </c>
      <c r="G489" s="375">
        <f t="shared" si="23"/>
        <v>0</v>
      </c>
      <c r="I489" s="376">
        <f>IF(OR(C489="150 Directors advances", C489="120 accounts receivable", C489="720.2 Automobile - Insurance", C489="720.3 Automobile - License", C489="870.4 Rent - Insurance", C489="870.6 Rent - Property Tax", C489="870.7 Rent - Homeoffice", C489="870.9 Rent - Water"),
   0,
   IF(Dashboard!$F$5="Quick",
      IF(OR(C489="190 Automobile",C489="200 computer hardware",C489="210 Computer software",C489="220 Quickbooks software",C489="230 Office equipment",C489="240 Office furniture"),
         E489-(E489/(1+Dashboard!$F$4)),
         0
      ),
      IF(C489="750 Business promotion",
         E489-(E489/(1+4.793/100)),
         E489-(E489/(1+Dashboard!$F$4))
      )
   )
)</f>
        <v>0</v>
      </c>
      <c r="J489" s="26">
        <f>Bank4[[#This Row],[Money in/ (Money out)]]-Bank4[[#This Row],[GST/HST]]</f>
        <v>0</v>
      </c>
      <c r="L489" s="23">
        <f t="shared" si="21"/>
        <v>0</v>
      </c>
    </row>
    <row r="490" spans="4:12" x14ac:dyDescent="0.2">
      <c r="D490" s="397">
        <f>_xlfn.XLOOKUP(C:C,Table1[for Import to Bank Register dropdown],Table1[for Pivot],0,0,1)</f>
        <v>0</v>
      </c>
      <c r="E490" s="403"/>
      <c r="F490" s="146">
        <f t="shared" si="22"/>
        <v>44444444</v>
      </c>
      <c r="G490" s="375">
        <f t="shared" si="23"/>
        <v>0</v>
      </c>
      <c r="I490" s="376">
        <f>IF(OR(C490="150 Directors advances", C490="120 accounts receivable", C490="720.2 Automobile - Insurance", C490="720.3 Automobile - License", C490="870.4 Rent - Insurance", C490="870.6 Rent - Property Tax", C490="870.7 Rent - Homeoffice", C490="870.9 Rent - Water"),
   0,
   IF(Dashboard!$F$5="Quick",
      IF(OR(C490="190 Automobile",C490="200 computer hardware",C490="210 Computer software",C490="220 Quickbooks software",C490="230 Office equipment",C490="240 Office furniture"),
         E490-(E490/(1+Dashboard!$F$4)),
         0
      ),
      IF(C490="750 Business promotion",
         E490-(E490/(1+4.793/100)),
         E490-(E490/(1+Dashboard!$F$4))
      )
   )
)</f>
        <v>0</v>
      </c>
      <c r="J490" s="26">
        <f>Bank4[[#This Row],[Money in/ (Money out)]]-Bank4[[#This Row],[GST/HST]]</f>
        <v>0</v>
      </c>
      <c r="L490" s="23">
        <f t="shared" si="21"/>
        <v>0</v>
      </c>
    </row>
    <row r="491" spans="4:12" x14ac:dyDescent="0.2">
      <c r="D491" s="397">
        <f>_xlfn.XLOOKUP(C:C,Table1[for Import to Bank Register dropdown],Table1[for Pivot],0,0,1)</f>
        <v>0</v>
      </c>
      <c r="E491" s="403"/>
      <c r="F491" s="146">
        <f t="shared" si="22"/>
        <v>44444444</v>
      </c>
      <c r="G491" s="375">
        <f t="shared" si="23"/>
        <v>0</v>
      </c>
      <c r="I491" s="376">
        <f>IF(OR(C491="150 Directors advances", C491="120 accounts receivable", C491="720.2 Automobile - Insurance", C491="720.3 Automobile - License", C491="870.4 Rent - Insurance", C491="870.6 Rent - Property Tax", C491="870.7 Rent - Homeoffice", C491="870.9 Rent - Water"),
   0,
   IF(Dashboard!$F$5="Quick",
      IF(OR(C491="190 Automobile",C491="200 computer hardware",C491="210 Computer software",C491="220 Quickbooks software",C491="230 Office equipment",C491="240 Office furniture"),
         E491-(E491/(1+Dashboard!$F$4)),
         0
      ),
      IF(C491="750 Business promotion",
         E491-(E491/(1+4.793/100)),
         E491-(E491/(1+Dashboard!$F$4))
      )
   )
)</f>
        <v>0</v>
      </c>
      <c r="J491" s="26">
        <f>Bank4[[#This Row],[Money in/ (Money out)]]-Bank4[[#This Row],[GST/HST]]</f>
        <v>0</v>
      </c>
      <c r="L491" s="23">
        <f t="shared" si="21"/>
        <v>0</v>
      </c>
    </row>
    <row r="492" spans="4:12" x14ac:dyDescent="0.2">
      <c r="D492" s="397">
        <f>_xlfn.XLOOKUP(C:C,Table1[for Import to Bank Register dropdown],Table1[for Pivot],0,0,1)</f>
        <v>0</v>
      </c>
      <c r="E492" s="403"/>
      <c r="F492" s="146">
        <f t="shared" si="22"/>
        <v>44444444</v>
      </c>
      <c r="G492" s="375">
        <f t="shared" si="23"/>
        <v>0</v>
      </c>
      <c r="I492" s="376">
        <f>IF(OR(C492="150 Directors advances", C492="120 accounts receivable", C492="720.2 Automobile - Insurance", C492="720.3 Automobile - License", C492="870.4 Rent - Insurance", C492="870.6 Rent - Property Tax", C492="870.7 Rent - Homeoffice", C492="870.9 Rent - Water"),
   0,
   IF(Dashboard!$F$5="Quick",
      IF(OR(C492="190 Automobile",C492="200 computer hardware",C492="210 Computer software",C492="220 Quickbooks software",C492="230 Office equipment",C492="240 Office furniture"),
         E492-(E492/(1+Dashboard!$F$4)),
         0
      ),
      IF(C492="750 Business promotion",
         E492-(E492/(1+4.793/100)),
         E492-(E492/(1+Dashboard!$F$4))
      )
   )
)</f>
        <v>0</v>
      </c>
      <c r="J492" s="26">
        <f>Bank4[[#This Row],[Money in/ (Money out)]]-Bank4[[#This Row],[GST/HST]]</f>
        <v>0</v>
      </c>
      <c r="L492" s="23">
        <f t="shared" si="21"/>
        <v>0</v>
      </c>
    </row>
    <row r="493" spans="4:12" x14ac:dyDescent="0.2">
      <c r="D493" s="397">
        <f>_xlfn.XLOOKUP(C:C,Table1[for Import to Bank Register dropdown],Table1[for Pivot],0,0,1)</f>
        <v>0</v>
      </c>
      <c r="E493" s="403"/>
      <c r="F493" s="146">
        <f t="shared" si="22"/>
        <v>44444444</v>
      </c>
      <c r="G493" s="375">
        <f t="shared" si="23"/>
        <v>0</v>
      </c>
      <c r="I493" s="376">
        <f>IF(OR(C493="150 Directors advances", C493="120 accounts receivable", C493="720.2 Automobile - Insurance", C493="720.3 Automobile - License", C493="870.4 Rent - Insurance", C493="870.6 Rent - Property Tax", C493="870.7 Rent - Homeoffice", C493="870.9 Rent - Water"),
   0,
   IF(Dashboard!$F$5="Quick",
      IF(OR(C493="190 Automobile",C493="200 computer hardware",C493="210 Computer software",C493="220 Quickbooks software",C493="230 Office equipment",C493="240 Office furniture"),
         E493-(E493/(1+Dashboard!$F$4)),
         0
      ),
      IF(C493="750 Business promotion",
         E493-(E493/(1+4.793/100)),
         E493-(E493/(1+Dashboard!$F$4))
      )
   )
)</f>
        <v>0</v>
      </c>
      <c r="J493" s="26">
        <f>Bank4[[#This Row],[Money in/ (Money out)]]-Bank4[[#This Row],[GST/HST]]</f>
        <v>0</v>
      </c>
      <c r="L493" s="23">
        <f t="shared" si="21"/>
        <v>0</v>
      </c>
    </row>
    <row r="494" spans="4:12" x14ac:dyDescent="0.2">
      <c r="D494" s="397">
        <f>_xlfn.XLOOKUP(C:C,Table1[for Import to Bank Register dropdown],Table1[for Pivot],0,0,1)</f>
        <v>0</v>
      </c>
      <c r="E494" s="403"/>
      <c r="F494" s="146">
        <f t="shared" si="22"/>
        <v>44444444</v>
      </c>
      <c r="G494" s="375">
        <f t="shared" si="23"/>
        <v>0</v>
      </c>
      <c r="I494" s="376">
        <f>IF(OR(C494="150 Directors advances", C494="120 accounts receivable", C494="720.2 Automobile - Insurance", C494="720.3 Automobile - License", C494="870.4 Rent - Insurance", C494="870.6 Rent - Property Tax", C494="870.7 Rent - Homeoffice", C494="870.9 Rent - Water"),
   0,
   IF(Dashboard!$F$5="Quick",
      IF(OR(C494="190 Automobile",C494="200 computer hardware",C494="210 Computer software",C494="220 Quickbooks software",C494="230 Office equipment",C494="240 Office furniture"),
         E494-(E494/(1+Dashboard!$F$4)),
         0
      ),
      IF(C494="750 Business promotion",
         E494-(E494/(1+4.793/100)),
         E494-(E494/(1+Dashboard!$F$4))
      )
   )
)</f>
        <v>0</v>
      </c>
      <c r="J494" s="26">
        <f>Bank4[[#This Row],[Money in/ (Money out)]]-Bank4[[#This Row],[GST/HST]]</f>
        <v>0</v>
      </c>
      <c r="L494" s="23">
        <f t="shared" si="21"/>
        <v>0</v>
      </c>
    </row>
    <row r="495" spans="4:12" x14ac:dyDescent="0.2">
      <c r="D495" s="397">
        <f>_xlfn.XLOOKUP(C:C,Table1[for Import to Bank Register dropdown],Table1[for Pivot],0,0,1)</f>
        <v>0</v>
      </c>
      <c r="E495" s="403"/>
      <c r="F495" s="146">
        <f t="shared" si="22"/>
        <v>44444444</v>
      </c>
      <c r="G495" s="375">
        <f t="shared" si="23"/>
        <v>0</v>
      </c>
      <c r="I495" s="376">
        <f>IF(OR(C495="150 Directors advances", C495="120 accounts receivable", C495="720.2 Automobile - Insurance", C495="720.3 Automobile - License", C495="870.4 Rent - Insurance", C495="870.6 Rent - Property Tax", C495="870.7 Rent - Homeoffice", C495="870.9 Rent - Water"),
   0,
   IF(Dashboard!$F$5="Quick",
      IF(OR(C495="190 Automobile",C495="200 computer hardware",C495="210 Computer software",C495="220 Quickbooks software",C495="230 Office equipment",C495="240 Office furniture"),
         E495-(E495/(1+Dashboard!$F$4)),
         0
      ),
      IF(C495="750 Business promotion",
         E495-(E495/(1+4.793/100)),
         E495-(E495/(1+Dashboard!$F$4))
      )
   )
)</f>
        <v>0</v>
      </c>
      <c r="J495" s="26">
        <f>Bank4[[#This Row],[Money in/ (Money out)]]-Bank4[[#This Row],[GST/HST]]</f>
        <v>0</v>
      </c>
      <c r="L495" s="23">
        <f t="shared" si="21"/>
        <v>0</v>
      </c>
    </row>
    <row r="496" spans="4:12" x14ac:dyDescent="0.2">
      <c r="D496" s="397">
        <f>_xlfn.XLOOKUP(C:C,Table1[for Import to Bank Register dropdown],Table1[for Pivot],0,0,1)</f>
        <v>0</v>
      </c>
      <c r="E496" s="403"/>
      <c r="F496" s="146">
        <f t="shared" si="22"/>
        <v>44444444</v>
      </c>
      <c r="G496" s="375">
        <f t="shared" si="23"/>
        <v>0</v>
      </c>
      <c r="I496" s="376">
        <f>IF(OR(C496="150 Directors advances", C496="120 accounts receivable", C496="720.2 Automobile - Insurance", C496="720.3 Automobile - License", C496="870.4 Rent - Insurance", C496="870.6 Rent - Property Tax", C496="870.7 Rent - Homeoffice", C496="870.9 Rent - Water"),
   0,
   IF(Dashboard!$F$5="Quick",
      IF(OR(C496="190 Automobile",C496="200 computer hardware",C496="210 Computer software",C496="220 Quickbooks software",C496="230 Office equipment",C496="240 Office furniture"),
         E496-(E496/(1+Dashboard!$F$4)),
         0
      ),
      IF(C496="750 Business promotion",
         E496-(E496/(1+4.793/100)),
         E496-(E496/(1+Dashboard!$F$4))
      )
   )
)</f>
        <v>0</v>
      </c>
      <c r="J496" s="26">
        <f>Bank4[[#This Row],[Money in/ (Money out)]]-Bank4[[#This Row],[GST/HST]]</f>
        <v>0</v>
      </c>
      <c r="L496" s="23">
        <f t="shared" si="21"/>
        <v>0</v>
      </c>
    </row>
    <row r="497" spans="4:12" x14ac:dyDescent="0.2">
      <c r="D497" s="397">
        <f>_xlfn.XLOOKUP(C:C,Table1[for Import to Bank Register dropdown],Table1[for Pivot],0,0,1)</f>
        <v>0</v>
      </c>
      <c r="E497" s="403"/>
      <c r="F497" s="146">
        <f t="shared" si="22"/>
        <v>44444444</v>
      </c>
      <c r="G497" s="375">
        <f t="shared" si="23"/>
        <v>0</v>
      </c>
      <c r="I497" s="376">
        <f>IF(OR(C497="150 Directors advances", C497="120 accounts receivable", C497="720.2 Automobile - Insurance", C497="720.3 Automobile - License", C497="870.4 Rent - Insurance", C497="870.6 Rent - Property Tax", C497="870.7 Rent - Homeoffice", C497="870.9 Rent - Water"),
   0,
   IF(Dashboard!$F$5="Quick",
      IF(OR(C497="190 Automobile",C497="200 computer hardware",C497="210 Computer software",C497="220 Quickbooks software",C497="230 Office equipment",C497="240 Office furniture"),
         E497-(E497/(1+Dashboard!$F$4)),
         0
      ),
      IF(C497="750 Business promotion",
         E497-(E497/(1+4.793/100)),
         E497-(E497/(1+Dashboard!$F$4))
      )
   )
)</f>
        <v>0</v>
      </c>
      <c r="J497" s="26">
        <f>Bank4[[#This Row],[Money in/ (Money out)]]-Bank4[[#This Row],[GST/HST]]</f>
        <v>0</v>
      </c>
      <c r="L497" s="23">
        <f t="shared" si="21"/>
        <v>0</v>
      </c>
    </row>
    <row r="498" spans="4:12" x14ac:dyDescent="0.2">
      <c r="D498" s="397">
        <f>_xlfn.XLOOKUP(C:C,Table1[for Import to Bank Register dropdown],Table1[for Pivot],0,0,1)</f>
        <v>0</v>
      </c>
      <c r="E498" s="403"/>
      <c r="F498" s="146">
        <f t="shared" si="22"/>
        <v>44444444</v>
      </c>
      <c r="G498" s="375">
        <f t="shared" si="23"/>
        <v>0</v>
      </c>
      <c r="I498" s="376">
        <f>IF(OR(C498="150 Directors advances", C498="120 accounts receivable", C498="720.2 Automobile - Insurance", C498="720.3 Automobile - License", C498="870.4 Rent - Insurance", C498="870.6 Rent - Property Tax", C498="870.7 Rent - Homeoffice", C498="870.9 Rent - Water"),
   0,
   IF(Dashboard!$F$5="Quick",
      IF(OR(C498="190 Automobile",C498="200 computer hardware",C498="210 Computer software",C498="220 Quickbooks software",C498="230 Office equipment",C498="240 Office furniture"),
         E498-(E498/(1+Dashboard!$F$4)),
         0
      ),
      IF(C498="750 Business promotion",
         E498-(E498/(1+4.793/100)),
         E498-(E498/(1+Dashboard!$F$4))
      )
   )
)</f>
        <v>0</v>
      </c>
      <c r="J498" s="26">
        <f>Bank4[[#This Row],[Money in/ (Money out)]]-Bank4[[#This Row],[GST/HST]]</f>
        <v>0</v>
      </c>
      <c r="L498" s="23">
        <f t="shared" si="21"/>
        <v>0</v>
      </c>
    </row>
    <row r="499" spans="4:12" x14ac:dyDescent="0.2">
      <c r="D499" s="397">
        <f>_xlfn.XLOOKUP(C:C,Table1[for Import to Bank Register dropdown],Table1[for Pivot],0,0,1)</f>
        <v>0</v>
      </c>
      <c r="E499" s="403"/>
      <c r="F499" s="146">
        <f t="shared" si="22"/>
        <v>44444444</v>
      </c>
      <c r="G499" s="375">
        <f t="shared" si="23"/>
        <v>0</v>
      </c>
      <c r="I499" s="376">
        <f>IF(OR(C499="150 Directors advances", C499="120 accounts receivable", C499="720.2 Automobile - Insurance", C499="720.3 Automobile - License", C499="870.4 Rent - Insurance", C499="870.6 Rent - Property Tax", C499="870.7 Rent - Homeoffice", C499="870.9 Rent - Water"),
   0,
   IF(Dashboard!$F$5="Quick",
      IF(OR(C499="190 Automobile",C499="200 computer hardware",C499="210 Computer software",C499="220 Quickbooks software",C499="230 Office equipment",C499="240 Office furniture"),
         E499-(E499/(1+Dashboard!$F$4)),
         0
      ),
      IF(C499="750 Business promotion",
         E499-(E499/(1+4.793/100)),
         E499-(E499/(1+Dashboard!$F$4))
      )
   )
)</f>
        <v>0</v>
      </c>
      <c r="J499" s="26">
        <f>Bank4[[#This Row],[Money in/ (Money out)]]-Bank4[[#This Row],[GST/HST]]</f>
        <v>0</v>
      </c>
      <c r="L499" s="23">
        <f t="shared" si="21"/>
        <v>0</v>
      </c>
    </row>
    <row r="500" spans="4:12" x14ac:dyDescent="0.2">
      <c r="D500" s="397">
        <f>_xlfn.XLOOKUP(C:C,Table1[for Import to Bank Register dropdown],Table1[for Pivot],0,0,1)</f>
        <v>0</v>
      </c>
      <c r="E500" s="403"/>
      <c r="F500" s="146">
        <f t="shared" si="22"/>
        <v>44444444</v>
      </c>
      <c r="G500" s="375">
        <f t="shared" si="23"/>
        <v>0</v>
      </c>
      <c r="I500" s="376">
        <f>IF(OR(C500="150 Directors advances", C500="120 accounts receivable", C500="720.2 Automobile - Insurance", C500="720.3 Automobile - License", C500="870.4 Rent - Insurance", C500="870.6 Rent - Property Tax", C500="870.7 Rent - Homeoffice", C500="870.9 Rent - Water"),
   0,
   IF(Dashboard!$F$5="Quick",
      IF(OR(C500="190 Automobile",C500="200 computer hardware",C500="210 Computer software",C500="220 Quickbooks software",C500="230 Office equipment",C500="240 Office furniture"),
         E500-(E500/(1+Dashboard!$F$4)),
         0
      ),
      IF(C500="750 Business promotion",
         E500-(E500/(1+4.793/100)),
         E500-(E500/(1+Dashboard!$F$4))
      )
   )
)</f>
        <v>0</v>
      </c>
      <c r="J500" s="26">
        <f>Bank4[[#This Row],[Money in/ (Money out)]]-Bank4[[#This Row],[GST/HST]]</f>
        <v>0</v>
      </c>
      <c r="L500" s="23">
        <f t="shared" si="21"/>
        <v>0</v>
      </c>
    </row>
    <row r="501" spans="4:12" x14ac:dyDescent="0.2">
      <c r="D501" s="397">
        <f>_xlfn.XLOOKUP(C:C,Table1[for Import to Bank Register dropdown],Table1[for Pivot],0,0,1)</f>
        <v>0</v>
      </c>
      <c r="E501" s="403"/>
      <c r="F501" s="146">
        <f t="shared" si="22"/>
        <v>44444444</v>
      </c>
      <c r="G501" s="375">
        <f t="shared" si="23"/>
        <v>0</v>
      </c>
      <c r="I501" s="376">
        <f>IF(OR(C501="150 Directors advances", C501="120 accounts receivable", C501="720.2 Automobile - Insurance", C501="720.3 Automobile - License", C501="870.4 Rent - Insurance", C501="870.6 Rent - Property Tax", C501="870.7 Rent - Homeoffice", C501="870.9 Rent - Water"),
   0,
   IF(Dashboard!$F$5="Quick",
      IF(OR(C501="190 Automobile",C501="200 computer hardware",C501="210 Computer software",C501="220 Quickbooks software",C501="230 Office equipment",C501="240 Office furniture"),
         E501-(E501/(1+Dashboard!$F$4)),
         0
      ),
      IF(C501="750 Business promotion",
         E501-(E501/(1+4.793/100)),
         E501-(E501/(1+Dashboard!$F$4))
      )
   )
)</f>
        <v>0</v>
      </c>
      <c r="J501" s="26">
        <f>Bank4[[#This Row],[Money in/ (Money out)]]-Bank4[[#This Row],[GST/HST]]</f>
        <v>0</v>
      </c>
      <c r="L501" s="23">
        <f t="shared" si="21"/>
        <v>0</v>
      </c>
    </row>
    <row r="502" spans="4:12" x14ac:dyDescent="0.2">
      <c r="D502" s="397">
        <f>_xlfn.XLOOKUP(C:C,Table1[for Import to Bank Register dropdown],Table1[for Pivot],0,0,1)</f>
        <v>0</v>
      </c>
      <c r="E502" s="403"/>
      <c r="F502" s="146">
        <f t="shared" si="22"/>
        <v>44444444</v>
      </c>
      <c r="G502" s="375">
        <f t="shared" si="23"/>
        <v>0</v>
      </c>
      <c r="I502" s="376">
        <f>IF(OR(C502="150 Directors advances", C502="120 accounts receivable", C502="720.2 Automobile - Insurance", C502="720.3 Automobile - License", C502="870.4 Rent - Insurance", C502="870.6 Rent - Property Tax", C502="870.7 Rent - Homeoffice", C502="870.9 Rent - Water"),
   0,
   IF(Dashboard!$F$5="Quick",
      IF(OR(C502="190 Automobile",C502="200 computer hardware",C502="210 Computer software",C502="220 Quickbooks software",C502="230 Office equipment",C502="240 Office furniture"),
         E502-(E502/(1+Dashboard!$F$4)),
         0
      ),
      IF(C502="750 Business promotion",
         E502-(E502/(1+4.793/100)),
         E502-(E502/(1+Dashboard!$F$4))
      )
   )
)</f>
        <v>0</v>
      </c>
      <c r="J502" s="26">
        <f>Bank4[[#This Row],[Money in/ (Money out)]]-Bank4[[#This Row],[GST/HST]]</f>
        <v>0</v>
      </c>
      <c r="L502" s="23">
        <f t="shared" si="21"/>
        <v>0</v>
      </c>
    </row>
    <row r="503" spans="4:12" x14ac:dyDescent="0.2">
      <c r="D503" s="397">
        <f>_xlfn.XLOOKUP(C:C,Table1[for Import to Bank Register dropdown],Table1[for Pivot],0,0,1)</f>
        <v>0</v>
      </c>
      <c r="E503" s="403"/>
      <c r="F503" s="146">
        <f t="shared" si="22"/>
        <v>44444444</v>
      </c>
      <c r="G503" s="375">
        <f t="shared" si="23"/>
        <v>0</v>
      </c>
      <c r="I503" s="376">
        <f>IF(OR(C503="150 Directors advances", C503="120 accounts receivable", C503="720.2 Automobile - Insurance", C503="720.3 Automobile - License", C503="870.4 Rent - Insurance", C503="870.6 Rent - Property Tax", C503="870.7 Rent - Homeoffice", C503="870.9 Rent - Water"),
   0,
   IF(Dashboard!$F$5="Quick",
      IF(OR(C503="190 Automobile",C503="200 computer hardware",C503="210 Computer software",C503="220 Quickbooks software",C503="230 Office equipment",C503="240 Office furniture"),
         E503-(E503/(1+Dashboard!$F$4)),
         0
      ),
      IF(C503="750 Business promotion",
         E503-(E503/(1+4.793/100)),
         E503-(E503/(1+Dashboard!$F$4))
      )
   )
)</f>
        <v>0</v>
      </c>
      <c r="J503" s="26">
        <f>Bank4[[#This Row],[Money in/ (Money out)]]-Bank4[[#This Row],[GST/HST]]</f>
        <v>0</v>
      </c>
      <c r="L503" s="23">
        <f t="shared" si="21"/>
        <v>0</v>
      </c>
    </row>
    <row r="504" spans="4:12" x14ac:dyDescent="0.2">
      <c r="D504" s="397">
        <f>_xlfn.XLOOKUP(C:C,Table1[for Import to Bank Register dropdown],Table1[for Pivot],0,0,1)</f>
        <v>0</v>
      </c>
      <c r="E504" s="403"/>
      <c r="F504" s="146">
        <f t="shared" si="22"/>
        <v>44444444</v>
      </c>
      <c r="G504" s="375">
        <f t="shared" si="23"/>
        <v>0</v>
      </c>
      <c r="I504" s="376">
        <f>IF(OR(C504="150 Directors advances", C504="120 accounts receivable", C504="720.2 Automobile - Insurance", C504="720.3 Automobile - License", C504="870.4 Rent - Insurance", C504="870.6 Rent - Property Tax", C504="870.7 Rent - Homeoffice", C504="870.9 Rent - Water"),
   0,
   IF(Dashboard!$F$5="Quick",
      IF(OR(C504="190 Automobile",C504="200 computer hardware",C504="210 Computer software",C504="220 Quickbooks software",C504="230 Office equipment",C504="240 Office furniture"),
         E504-(E504/(1+Dashboard!$F$4)),
         0
      ),
      IF(C504="750 Business promotion",
         E504-(E504/(1+4.793/100)),
         E504-(E504/(1+Dashboard!$F$4))
      )
   )
)</f>
        <v>0</v>
      </c>
      <c r="J504" s="26">
        <f>Bank4[[#This Row],[Money in/ (Money out)]]-Bank4[[#This Row],[GST/HST]]</f>
        <v>0</v>
      </c>
      <c r="L504" s="23">
        <f t="shared" si="21"/>
        <v>0</v>
      </c>
    </row>
    <row r="505" spans="4:12" x14ac:dyDescent="0.2">
      <c r="D505" s="397">
        <f>_xlfn.XLOOKUP(C:C,Table1[for Import to Bank Register dropdown],Table1[for Pivot],0,0,1)</f>
        <v>0</v>
      </c>
      <c r="E505" s="403"/>
      <c r="F505" s="146">
        <f t="shared" si="22"/>
        <v>44444444</v>
      </c>
      <c r="G505" s="375">
        <f t="shared" si="23"/>
        <v>0</v>
      </c>
      <c r="I505" s="376">
        <f>IF(OR(C505="150 Directors advances", C505="120 accounts receivable", C505="720.2 Automobile - Insurance", C505="720.3 Automobile - License", C505="870.4 Rent - Insurance", C505="870.6 Rent - Property Tax", C505="870.7 Rent - Homeoffice", C505="870.9 Rent - Water"),
   0,
   IF(Dashboard!$F$5="Quick",
      IF(OR(C505="190 Automobile",C505="200 computer hardware",C505="210 Computer software",C505="220 Quickbooks software",C505="230 Office equipment",C505="240 Office furniture"),
         E505-(E505/(1+Dashboard!$F$4)),
         0
      ),
      IF(C505="750 Business promotion",
         E505-(E505/(1+4.793/100)),
         E505-(E505/(1+Dashboard!$F$4))
      )
   )
)</f>
        <v>0</v>
      </c>
      <c r="J505" s="26">
        <f>Bank4[[#This Row],[Money in/ (Money out)]]-Bank4[[#This Row],[GST/HST]]</f>
        <v>0</v>
      </c>
      <c r="L505" s="23">
        <f t="shared" si="21"/>
        <v>0</v>
      </c>
    </row>
    <row r="506" spans="4:12" x14ac:dyDescent="0.2">
      <c r="D506" s="397">
        <f>_xlfn.XLOOKUP(C:C,Table1[for Import to Bank Register dropdown],Table1[for Pivot],0,0,1)</f>
        <v>0</v>
      </c>
      <c r="E506" s="403"/>
      <c r="F506" s="146">
        <f t="shared" si="22"/>
        <v>44444444</v>
      </c>
      <c r="G506" s="375">
        <f t="shared" si="23"/>
        <v>0</v>
      </c>
      <c r="I506" s="376">
        <f>IF(OR(C506="150 Directors advances", C506="120 accounts receivable", C506="720.2 Automobile - Insurance", C506="720.3 Automobile - License", C506="870.4 Rent - Insurance", C506="870.6 Rent - Property Tax", C506="870.7 Rent - Homeoffice", C506="870.9 Rent - Water"),
   0,
   IF(Dashboard!$F$5="Quick",
      IF(OR(C506="190 Automobile",C506="200 computer hardware",C506="210 Computer software",C506="220 Quickbooks software",C506="230 Office equipment",C506="240 Office furniture"),
         E506-(E506/(1+Dashboard!$F$4)),
         0
      ),
      IF(C506="750 Business promotion",
         E506-(E506/(1+4.793/100)),
         E506-(E506/(1+Dashboard!$F$4))
      )
   )
)</f>
        <v>0</v>
      </c>
      <c r="J506" s="26">
        <f>Bank4[[#This Row],[Money in/ (Money out)]]-Bank4[[#This Row],[GST/HST]]</f>
        <v>0</v>
      </c>
      <c r="L506" s="23">
        <f t="shared" si="21"/>
        <v>0</v>
      </c>
    </row>
    <row r="507" spans="4:12" x14ac:dyDescent="0.2">
      <c r="D507" s="397">
        <f>_xlfn.XLOOKUP(C:C,Table1[for Import to Bank Register dropdown],Table1[for Pivot],0,0,1)</f>
        <v>0</v>
      </c>
      <c r="E507" s="403"/>
      <c r="F507" s="146">
        <f t="shared" si="22"/>
        <v>44444444</v>
      </c>
      <c r="G507" s="375">
        <f t="shared" si="23"/>
        <v>0</v>
      </c>
      <c r="I507" s="376">
        <f>IF(OR(C507="150 Directors advances", C507="120 accounts receivable", C507="720.2 Automobile - Insurance", C507="720.3 Automobile - License", C507="870.4 Rent - Insurance", C507="870.6 Rent - Property Tax", C507="870.7 Rent - Homeoffice", C507="870.9 Rent - Water"),
   0,
   IF(Dashboard!$F$5="Quick",
      IF(OR(C507="190 Automobile",C507="200 computer hardware",C507="210 Computer software",C507="220 Quickbooks software",C507="230 Office equipment",C507="240 Office furniture"),
         E507-(E507/(1+Dashboard!$F$4)),
         0
      ),
      IF(C507="750 Business promotion",
         E507-(E507/(1+4.793/100)),
         E507-(E507/(1+Dashboard!$F$4))
      )
   )
)</f>
        <v>0</v>
      </c>
      <c r="J507" s="26">
        <f>Bank4[[#This Row],[Money in/ (Money out)]]-Bank4[[#This Row],[GST/HST]]</f>
        <v>0</v>
      </c>
      <c r="L507" s="23">
        <f t="shared" si="21"/>
        <v>0</v>
      </c>
    </row>
    <row r="508" spans="4:12" x14ac:dyDescent="0.2">
      <c r="D508" s="397">
        <f>_xlfn.XLOOKUP(C:C,Table1[for Import to Bank Register dropdown],Table1[for Pivot],0,0,1)</f>
        <v>0</v>
      </c>
      <c r="E508" s="403"/>
      <c r="F508" s="146">
        <f t="shared" si="22"/>
        <v>44444444</v>
      </c>
      <c r="G508" s="375">
        <f t="shared" si="23"/>
        <v>0</v>
      </c>
      <c r="I508" s="376">
        <f>IF(OR(C508="150 Directors advances", C508="120 accounts receivable", C508="720.2 Automobile - Insurance", C508="720.3 Automobile - License", C508="870.4 Rent - Insurance", C508="870.6 Rent - Property Tax", C508="870.7 Rent - Homeoffice", C508="870.9 Rent - Water"),
   0,
   IF(Dashboard!$F$5="Quick",
      IF(OR(C508="190 Automobile",C508="200 computer hardware",C508="210 Computer software",C508="220 Quickbooks software",C508="230 Office equipment",C508="240 Office furniture"),
         E508-(E508/(1+Dashboard!$F$4)),
         0
      ),
      IF(C508="750 Business promotion",
         E508-(E508/(1+4.793/100)),
         E508-(E508/(1+Dashboard!$F$4))
      )
   )
)</f>
        <v>0</v>
      </c>
      <c r="J508" s="26">
        <f>Bank4[[#This Row],[Money in/ (Money out)]]-Bank4[[#This Row],[GST/HST]]</f>
        <v>0</v>
      </c>
      <c r="L508" s="23">
        <f t="shared" si="21"/>
        <v>0</v>
      </c>
    </row>
    <row r="509" spans="4:12" x14ac:dyDescent="0.2">
      <c r="D509" s="397">
        <f>_xlfn.XLOOKUP(C:C,Table1[for Import to Bank Register dropdown],Table1[for Pivot],0,0,1)</f>
        <v>0</v>
      </c>
      <c r="E509" s="403"/>
      <c r="F509" s="146">
        <f t="shared" si="22"/>
        <v>44444444</v>
      </c>
      <c r="G509" s="375">
        <f t="shared" si="23"/>
        <v>0</v>
      </c>
      <c r="I509" s="376">
        <f>IF(OR(C509="150 Directors advances", C509="120 accounts receivable", C509="720.2 Automobile - Insurance", C509="720.3 Automobile - License", C509="870.4 Rent - Insurance", C509="870.6 Rent - Property Tax", C509="870.7 Rent - Homeoffice", C509="870.9 Rent - Water"),
   0,
   IF(Dashboard!$F$5="Quick",
      IF(OR(C509="190 Automobile",C509="200 computer hardware",C509="210 Computer software",C509="220 Quickbooks software",C509="230 Office equipment",C509="240 Office furniture"),
         E509-(E509/(1+Dashboard!$F$4)),
         0
      ),
      IF(C509="750 Business promotion",
         E509-(E509/(1+4.793/100)),
         E509-(E509/(1+Dashboard!$F$4))
      )
   )
)</f>
        <v>0</v>
      </c>
      <c r="J509" s="26">
        <f>Bank4[[#This Row],[Money in/ (Money out)]]-Bank4[[#This Row],[GST/HST]]</f>
        <v>0</v>
      </c>
      <c r="L509" s="23">
        <f t="shared" si="21"/>
        <v>0</v>
      </c>
    </row>
    <row r="510" spans="4:12" x14ac:dyDescent="0.2">
      <c r="D510" s="397">
        <f>_xlfn.XLOOKUP(C:C,Table1[for Import to Bank Register dropdown],Table1[for Pivot],0,0,1)</f>
        <v>0</v>
      </c>
      <c r="E510" s="403"/>
      <c r="F510" s="146">
        <f t="shared" si="22"/>
        <v>44444444</v>
      </c>
      <c r="G510" s="375">
        <f t="shared" si="23"/>
        <v>0</v>
      </c>
      <c r="I510" s="376">
        <f>IF(OR(C510="150 Directors advances", C510="120 accounts receivable", C510="720.2 Automobile - Insurance", C510="720.3 Automobile - License", C510="870.4 Rent - Insurance", C510="870.6 Rent - Property Tax", C510="870.7 Rent - Homeoffice", C510="870.9 Rent - Water"),
   0,
   IF(Dashboard!$F$5="Quick",
      IF(OR(C510="190 Automobile",C510="200 computer hardware",C510="210 Computer software",C510="220 Quickbooks software",C510="230 Office equipment",C510="240 Office furniture"),
         E510-(E510/(1+Dashboard!$F$4)),
         0
      ),
      IF(C510="750 Business promotion",
         E510-(E510/(1+4.793/100)),
         E510-(E510/(1+Dashboard!$F$4))
      )
   )
)</f>
        <v>0</v>
      </c>
      <c r="J510" s="26">
        <f>Bank4[[#This Row],[Money in/ (Money out)]]-Bank4[[#This Row],[GST/HST]]</f>
        <v>0</v>
      </c>
      <c r="L510" s="23">
        <f t="shared" si="21"/>
        <v>0</v>
      </c>
    </row>
    <row r="511" spans="4:12" x14ac:dyDescent="0.2">
      <c r="D511" s="397">
        <f>_xlfn.XLOOKUP(C:C,Table1[for Import to Bank Register dropdown],Table1[for Pivot],0,0,1)</f>
        <v>0</v>
      </c>
      <c r="E511" s="403"/>
      <c r="F511" s="146">
        <f t="shared" si="22"/>
        <v>44444444</v>
      </c>
      <c r="G511" s="375">
        <f t="shared" si="23"/>
        <v>0</v>
      </c>
      <c r="I511" s="376">
        <f>IF(OR(C511="150 Directors advances", C511="120 accounts receivable", C511="720.2 Automobile - Insurance", C511="720.3 Automobile - License", C511="870.4 Rent - Insurance", C511="870.6 Rent - Property Tax", C511="870.7 Rent - Homeoffice", C511="870.9 Rent - Water"),
   0,
   IF(Dashboard!$F$5="Quick",
      IF(OR(C511="190 Automobile",C511="200 computer hardware",C511="210 Computer software",C511="220 Quickbooks software",C511="230 Office equipment",C511="240 Office furniture"),
         E511-(E511/(1+Dashboard!$F$4)),
         0
      ),
      IF(C511="750 Business promotion",
         E511-(E511/(1+4.793/100)),
         E511-(E511/(1+Dashboard!$F$4))
      )
   )
)</f>
        <v>0</v>
      </c>
      <c r="J511" s="26">
        <f>Bank4[[#This Row],[Money in/ (Money out)]]-Bank4[[#This Row],[GST/HST]]</f>
        <v>0</v>
      </c>
      <c r="L511" s="23">
        <f t="shared" si="21"/>
        <v>0</v>
      </c>
    </row>
    <row r="512" spans="4:12" x14ac:dyDescent="0.2">
      <c r="D512" s="397">
        <f>_xlfn.XLOOKUP(C:C,Table1[for Import to Bank Register dropdown],Table1[for Pivot],0,0,1)</f>
        <v>0</v>
      </c>
      <c r="E512" s="403"/>
      <c r="F512" s="146">
        <f t="shared" si="22"/>
        <v>44444444</v>
      </c>
      <c r="G512" s="375">
        <f t="shared" si="23"/>
        <v>0</v>
      </c>
      <c r="I512" s="376">
        <f>IF(OR(C512="150 Directors advances", C512="120 accounts receivable", C512="720.2 Automobile - Insurance", C512="720.3 Automobile - License", C512="870.4 Rent - Insurance", C512="870.6 Rent - Property Tax", C512="870.7 Rent - Homeoffice", C512="870.9 Rent - Water"),
   0,
   IF(Dashboard!$F$5="Quick",
      IF(OR(C512="190 Automobile",C512="200 computer hardware",C512="210 Computer software",C512="220 Quickbooks software",C512="230 Office equipment",C512="240 Office furniture"),
         E512-(E512/(1+Dashboard!$F$4)),
         0
      ),
      IF(C512="750 Business promotion",
         E512-(E512/(1+4.793/100)),
         E512-(E512/(1+Dashboard!$F$4))
      )
   )
)</f>
        <v>0</v>
      </c>
      <c r="J512" s="26">
        <f>Bank4[[#This Row],[Money in/ (Money out)]]-Bank4[[#This Row],[GST/HST]]</f>
        <v>0</v>
      </c>
      <c r="L512" s="23">
        <f t="shared" si="21"/>
        <v>0</v>
      </c>
    </row>
    <row r="513" spans="4:12" x14ac:dyDescent="0.2">
      <c r="D513" s="397">
        <f>_xlfn.XLOOKUP(C:C,Table1[for Import to Bank Register dropdown],Table1[for Pivot],0,0,1)</f>
        <v>0</v>
      </c>
      <c r="E513" s="403"/>
      <c r="F513" s="146">
        <f t="shared" si="22"/>
        <v>44444444</v>
      </c>
      <c r="G513" s="375">
        <f t="shared" si="23"/>
        <v>0</v>
      </c>
      <c r="I513" s="376">
        <f>IF(OR(C513="150 Directors advances", C513="120 accounts receivable", C513="720.2 Automobile - Insurance", C513="720.3 Automobile - License", C513="870.4 Rent - Insurance", C513="870.6 Rent - Property Tax", C513="870.7 Rent - Homeoffice", C513="870.9 Rent - Water"),
   0,
   IF(Dashboard!$F$5="Quick",
      IF(OR(C513="190 Automobile",C513="200 computer hardware",C513="210 Computer software",C513="220 Quickbooks software",C513="230 Office equipment",C513="240 Office furniture"),
         E513-(E513/(1+Dashboard!$F$4)),
         0
      ),
      IF(C513="750 Business promotion",
         E513-(E513/(1+4.793/100)),
         E513-(E513/(1+Dashboard!$F$4))
      )
   )
)</f>
        <v>0</v>
      </c>
      <c r="J513" s="26">
        <f>Bank4[[#This Row],[Money in/ (Money out)]]-Bank4[[#This Row],[GST/HST]]</f>
        <v>0</v>
      </c>
      <c r="L513" s="23">
        <f t="shared" si="21"/>
        <v>0</v>
      </c>
    </row>
    <row r="514" spans="4:12" x14ac:dyDescent="0.2">
      <c r="D514" s="397">
        <f>_xlfn.XLOOKUP(C:C,Table1[for Import to Bank Register dropdown],Table1[for Pivot],0,0,1)</f>
        <v>0</v>
      </c>
      <c r="E514" s="403"/>
      <c r="F514" s="146">
        <f t="shared" si="22"/>
        <v>44444444</v>
      </c>
      <c r="G514" s="375">
        <f t="shared" si="23"/>
        <v>0</v>
      </c>
      <c r="I514" s="376">
        <f>IF(OR(C514="150 Directors advances", C514="120 accounts receivable", C514="720.2 Automobile - Insurance", C514="720.3 Automobile - License", C514="870.4 Rent - Insurance", C514="870.6 Rent - Property Tax", C514="870.7 Rent - Homeoffice", C514="870.9 Rent - Water"),
   0,
   IF(Dashboard!$F$5="Quick",
      IF(OR(C514="190 Automobile",C514="200 computer hardware",C514="210 Computer software",C514="220 Quickbooks software",C514="230 Office equipment",C514="240 Office furniture"),
         E514-(E514/(1+Dashboard!$F$4)),
         0
      ),
      IF(C514="750 Business promotion",
         E514-(E514/(1+4.793/100)),
         E514-(E514/(1+Dashboard!$F$4))
      )
   )
)</f>
        <v>0</v>
      </c>
      <c r="J514" s="26">
        <f>Bank4[[#This Row],[Money in/ (Money out)]]-Bank4[[#This Row],[GST/HST]]</f>
        <v>0</v>
      </c>
      <c r="L514" s="23">
        <f t="shared" si="21"/>
        <v>0</v>
      </c>
    </row>
    <row r="515" spans="4:12" x14ac:dyDescent="0.2">
      <c r="D515" s="397">
        <f>_xlfn.XLOOKUP(C:C,Table1[for Import to Bank Register dropdown],Table1[for Pivot],0,0,1)</f>
        <v>0</v>
      </c>
      <c r="E515" s="403"/>
      <c r="F515" s="146">
        <f t="shared" si="22"/>
        <v>44444444</v>
      </c>
      <c r="G515" s="375">
        <f t="shared" si="23"/>
        <v>0</v>
      </c>
      <c r="I515" s="376">
        <f>IF(OR(C515="150 Directors advances", C515="120 accounts receivable", C515="720.2 Automobile - Insurance", C515="720.3 Automobile - License", C515="870.4 Rent - Insurance", C515="870.6 Rent - Property Tax", C515="870.7 Rent - Homeoffice", C515="870.9 Rent - Water"),
   0,
   IF(Dashboard!$F$5="Quick",
      IF(OR(C515="190 Automobile",C515="200 computer hardware",C515="210 Computer software",C515="220 Quickbooks software",C515="230 Office equipment",C515="240 Office furniture"),
         E515-(E515/(1+Dashboard!$F$4)),
         0
      ),
      IF(C515="750 Business promotion",
         E515-(E515/(1+4.793/100)),
         E515-(E515/(1+Dashboard!$F$4))
      )
   )
)</f>
        <v>0</v>
      </c>
      <c r="J515" s="26">
        <f>Bank4[[#This Row],[Money in/ (Money out)]]-Bank4[[#This Row],[GST/HST]]</f>
        <v>0</v>
      </c>
      <c r="L515" s="23">
        <f t="shared" si="21"/>
        <v>0</v>
      </c>
    </row>
    <row r="516" spans="4:12" x14ac:dyDescent="0.2">
      <c r="D516" s="397">
        <f>_xlfn.XLOOKUP(C:C,Table1[for Import to Bank Register dropdown],Table1[for Pivot],0,0,1)</f>
        <v>0</v>
      </c>
      <c r="E516" s="403"/>
      <c r="F516" s="146">
        <f t="shared" si="22"/>
        <v>44444444</v>
      </c>
      <c r="G516" s="375">
        <f t="shared" si="23"/>
        <v>0</v>
      </c>
      <c r="I516" s="376">
        <f>IF(OR(C516="150 Directors advances", C516="120 accounts receivable", C516="720.2 Automobile - Insurance", C516="720.3 Automobile - License", C516="870.4 Rent - Insurance", C516="870.6 Rent - Property Tax", C516="870.7 Rent - Homeoffice", C516="870.9 Rent - Water"),
   0,
   IF(Dashboard!$F$5="Quick",
      IF(OR(C516="190 Automobile",C516="200 computer hardware",C516="210 Computer software",C516="220 Quickbooks software",C516="230 Office equipment",C516="240 Office furniture"),
         E516-(E516/(1+Dashboard!$F$4)),
         0
      ),
      IF(C516="750 Business promotion",
         E516-(E516/(1+4.793/100)),
         E516-(E516/(1+Dashboard!$F$4))
      )
   )
)</f>
        <v>0</v>
      </c>
      <c r="J516" s="26">
        <f>Bank4[[#This Row],[Money in/ (Money out)]]-Bank4[[#This Row],[GST/HST]]</f>
        <v>0</v>
      </c>
      <c r="L516" s="23">
        <f t="shared" si="21"/>
        <v>0</v>
      </c>
    </row>
    <row r="517" spans="4:12" x14ac:dyDescent="0.2">
      <c r="D517" s="397">
        <f>_xlfn.XLOOKUP(C:C,Table1[for Import to Bank Register dropdown],Table1[for Pivot],0,0,1)</f>
        <v>0</v>
      </c>
      <c r="E517" s="403"/>
      <c r="F517" s="146">
        <f t="shared" si="22"/>
        <v>44444444</v>
      </c>
      <c r="G517" s="375">
        <f t="shared" si="23"/>
        <v>0</v>
      </c>
      <c r="I517" s="376">
        <f>IF(OR(C517="150 Directors advances", C517="120 accounts receivable", C517="720.2 Automobile - Insurance", C517="720.3 Automobile - License", C517="870.4 Rent - Insurance", C517="870.6 Rent - Property Tax", C517="870.7 Rent - Homeoffice", C517="870.9 Rent - Water"),
   0,
   IF(Dashboard!$F$5="Quick",
      IF(OR(C517="190 Automobile",C517="200 computer hardware",C517="210 Computer software",C517="220 Quickbooks software",C517="230 Office equipment",C517="240 Office furniture"),
         E517-(E517/(1+Dashboard!$F$4)),
         0
      ),
      IF(C517="750 Business promotion",
         E517-(E517/(1+4.793/100)),
         E517-(E517/(1+Dashboard!$F$4))
      )
   )
)</f>
        <v>0</v>
      </c>
      <c r="J517" s="26">
        <f>Bank4[[#This Row],[Money in/ (Money out)]]-Bank4[[#This Row],[GST/HST]]</f>
        <v>0</v>
      </c>
      <c r="L517" s="23">
        <f t="shared" si="21"/>
        <v>0</v>
      </c>
    </row>
    <row r="518" spans="4:12" x14ac:dyDescent="0.2">
      <c r="D518" s="397">
        <f>_xlfn.XLOOKUP(C:C,Table1[for Import to Bank Register dropdown],Table1[for Pivot],0,0,1)</f>
        <v>0</v>
      </c>
      <c r="E518" s="403"/>
      <c r="F518" s="146">
        <f t="shared" si="22"/>
        <v>44444444</v>
      </c>
      <c r="G518" s="375">
        <f t="shared" si="23"/>
        <v>0</v>
      </c>
      <c r="I518" s="376">
        <f>IF(OR(C518="150 Directors advances", C518="120 accounts receivable", C518="720.2 Automobile - Insurance", C518="720.3 Automobile - License", C518="870.4 Rent - Insurance", C518="870.6 Rent - Property Tax", C518="870.7 Rent - Homeoffice", C518="870.9 Rent - Water"),
   0,
   IF(Dashboard!$F$5="Quick",
      IF(OR(C518="190 Automobile",C518="200 computer hardware",C518="210 Computer software",C518="220 Quickbooks software",C518="230 Office equipment",C518="240 Office furniture"),
         E518-(E518/(1+Dashboard!$F$4)),
         0
      ),
      IF(C518="750 Business promotion",
         E518-(E518/(1+4.793/100)),
         E518-(E518/(1+Dashboard!$F$4))
      )
   )
)</f>
        <v>0</v>
      </c>
      <c r="J518" s="26">
        <f>Bank4[[#This Row],[Money in/ (Money out)]]-Bank4[[#This Row],[GST/HST]]</f>
        <v>0</v>
      </c>
      <c r="L518" s="23">
        <f t="shared" si="21"/>
        <v>0</v>
      </c>
    </row>
    <row r="519" spans="4:12" x14ac:dyDescent="0.2">
      <c r="D519" s="397">
        <f>_xlfn.XLOOKUP(C:C,Table1[for Import to Bank Register dropdown],Table1[for Pivot],0,0,1)</f>
        <v>0</v>
      </c>
      <c r="E519" s="403"/>
      <c r="F519" s="146">
        <f t="shared" si="22"/>
        <v>44444444</v>
      </c>
      <c r="G519" s="375">
        <f t="shared" si="23"/>
        <v>0</v>
      </c>
      <c r="I519" s="376">
        <f>IF(OR(C519="150 Directors advances", C519="120 accounts receivable", C519="720.2 Automobile - Insurance", C519="720.3 Automobile - License", C519="870.4 Rent - Insurance", C519="870.6 Rent - Property Tax", C519="870.7 Rent - Homeoffice", C519="870.9 Rent - Water"),
   0,
   IF(Dashboard!$F$5="Quick",
      IF(OR(C519="190 Automobile",C519="200 computer hardware",C519="210 Computer software",C519="220 Quickbooks software",C519="230 Office equipment",C519="240 Office furniture"),
         E519-(E519/(1+Dashboard!$F$4)),
         0
      ),
      IF(C519="750 Business promotion",
         E519-(E519/(1+4.793/100)),
         E519-(E519/(1+Dashboard!$F$4))
      )
   )
)</f>
        <v>0</v>
      </c>
      <c r="J519" s="26">
        <f>Bank4[[#This Row],[Money in/ (Money out)]]-Bank4[[#This Row],[GST/HST]]</f>
        <v>0</v>
      </c>
      <c r="L519" s="23">
        <f t="shared" ref="L519:L582" si="24">$L$3</f>
        <v>0</v>
      </c>
    </row>
    <row r="520" spans="4:12" x14ac:dyDescent="0.2">
      <c r="D520" s="397">
        <f>_xlfn.XLOOKUP(C:C,Table1[for Import to Bank Register dropdown],Table1[for Pivot],0,0,1)</f>
        <v>0</v>
      </c>
      <c r="E520" s="403"/>
      <c r="F520" s="146">
        <f t="shared" ref="F520:F583" si="25">$E$2</f>
        <v>44444444</v>
      </c>
      <c r="G520" s="375">
        <f t="shared" ref="G520:G583" si="26">G519+E520</f>
        <v>0</v>
      </c>
      <c r="I520" s="376">
        <f>IF(OR(C520="150 Directors advances", C520="120 accounts receivable", C520="720.2 Automobile - Insurance", C520="720.3 Automobile - License", C520="870.4 Rent - Insurance", C520="870.6 Rent - Property Tax", C520="870.7 Rent - Homeoffice", C520="870.9 Rent - Water"),
   0,
   IF(Dashboard!$F$5="Quick",
      IF(OR(C520="190 Automobile",C520="200 computer hardware",C520="210 Computer software",C520="220 Quickbooks software",C520="230 Office equipment",C520="240 Office furniture"),
         E520-(E520/(1+Dashboard!$F$4)),
         0
      ),
      IF(C520="750 Business promotion",
         E520-(E520/(1+4.793/100)),
         E520-(E520/(1+Dashboard!$F$4))
      )
   )
)</f>
        <v>0</v>
      </c>
      <c r="J520" s="26">
        <f>Bank4[[#This Row],[Money in/ (Money out)]]-Bank4[[#This Row],[GST/HST]]</f>
        <v>0</v>
      </c>
      <c r="L520" s="23">
        <f t="shared" si="24"/>
        <v>0</v>
      </c>
    </row>
    <row r="521" spans="4:12" x14ac:dyDescent="0.2">
      <c r="D521" s="397">
        <f>_xlfn.XLOOKUP(C:C,Table1[for Import to Bank Register dropdown],Table1[for Pivot],0,0,1)</f>
        <v>0</v>
      </c>
      <c r="E521" s="403"/>
      <c r="F521" s="146">
        <f t="shared" si="25"/>
        <v>44444444</v>
      </c>
      <c r="G521" s="375">
        <f t="shared" si="26"/>
        <v>0</v>
      </c>
      <c r="I521" s="376">
        <f>IF(OR(C521="150 Directors advances", C521="120 accounts receivable", C521="720.2 Automobile - Insurance", C521="720.3 Automobile - License", C521="870.4 Rent - Insurance", C521="870.6 Rent - Property Tax", C521="870.7 Rent - Homeoffice", C521="870.9 Rent - Water"),
   0,
   IF(Dashboard!$F$5="Quick",
      IF(OR(C521="190 Automobile",C521="200 computer hardware",C521="210 Computer software",C521="220 Quickbooks software",C521="230 Office equipment",C521="240 Office furniture"),
         E521-(E521/(1+Dashboard!$F$4)),
         0
      ),
      IF(C521="750 Business promotion",
         E521-(E521/(1+4.793/100)),
         E521-(E521/(1+Dashboard!$F$4))
      )
   )
)</f>
        <v>0</v>
      </c>
      <c r="J521" s="26">
        <f>Bank4[[#This Row],[Money in/ (Money out)]]-Bank4[[#This Row],[GST/HST]]</f>
        <v>0</v>
      </c>
      <c r="L521" s="23">
        <f t="shared" si="24"/>
        <v>0</v>
      </c>
    </row>
    <row r="522" spans="4:12" x14ac:dyDescent="0.2">
      <c r="D522" s="397">
        <f>_xlfn.XLOOKUP(C:C,Table1[for Import to Bank Register dropdown],Table1[for Pivot],0,0,1)</f>
        <v>0</v>
      </c>
      <c r="E522" s="403"/>
      <c r="F522" s="146">
        <f t="shared" si="25"/>
        <v>44444444</v>
      </c>
      <c r="G522" s="375">
        <f t="shared" si="26"/>
        <v>0</v>
      </c>
      <c r="I522" s="376">
        <f>IF(OR(C522="150 Directors advances", C522="120 accounts receivable", C522="720.2 Automobile - Insurance", C522="720.3 Automobile - License", C522="870.4 Rent - Insurance", C522="870.6 Rent - Property Tax", C522="870.7 Rent - Homeoffice", C522="870.9 Rent - Water"),
   0,
   IF(Dashboard!$F$5="Quick",
      IF(OR(C522="190 Automobile",C522="200 computer hardware",C522="210 Computer software",C522="220 Quickbooks software",C522="230 Office equipment",C522="240 Office furniture"),
         E522-(E522/(1+Dashboard!$F$4)),
         0
      ),
      IF(C522="750 Business promotion",
         E522-(E522/(1+4.793/100)),
         E522-(E522/(1+Dashboard!$F$4))
      )
   )
)</f>
        <v>0</v>
      </c>
      <c r="J522" s="26">
        <f>Bank4[[#This Row],[Money in/ (Money out)]]-Bank4[[#This Row],[GST/HST]]</f>
        <v>0</v>
      </c>
      <c r="L522" s="23">
        <f t="shared" si="24"/>
        <v>0</v>
      </c>
    </row>
    <row r="523" spans="4:12" x14ac:dyDescent="0.2">
      <c r="D523" s="397">
        <f>_xlfn.XLOOKUP(C:C,Table1[for Import to Bank Register dropdown],Table1[for Pivot],0,0,1)</f>
        <v>0</v>
      </c>
      <c r="E523" s="403"/>
      <c r="F523" s="146">
        <f t="shared" si="25"/>
        <v>44444444</v>
      </c>
      <c r="G523" s="375">
        <f t="shared" si="26"/>
        <v>0</v>
      </c>
      <c r="I523" s="376">
        <f>IF(OR(C523="150 Directors advances", C523="120 accounts receivable", C523="720.2 Automobile - Insurance", C523="720.3 Automobile - License", C523="870.4 Rent - Insurance", C523="870.6 Rent - Property Tax", C523="870.7 Rent - Homeoffice", C523="870.9 Rent - Water"),
   0,
   IF(Dashboard!$F$5="Quick",
      IF(OR(C523="190 Automobile",C523="200 computer hardware",C523="210 Computer software",C523="220 Quickbooks software",C523="230 Office equipment",C523="240 Office furniture"),
         E523-(E523/(1+Dashboard!$F$4)),
         0
      ),
      IF(C523="750 Business promotion",
         E523-(E523/(1+4.793/100)),
         E523-(E523/(1+Dashboard!$F$4))
      )
   )
)</f>
        <v>0</v>
      </c>
      <c r="J523" s="26">
        <f>Bank4[[#This Row],[Money in/ (Money out)]]-Bank4[[#This Row],[GST/HST]]</f>
        <v>0</v>
      </c>
      <c r="L523" s="23">
        <f t="shared" si="24"/>
        <v>0</v>
      </c>
    </row>
    <row r="524" spans="4:12" x14ac:dyDescent="0.2">
      <c r="D524" s="397">
        <f>_xlfn.XLOOKUP(C:C,Table1[for Import to Bank Register dropdown],Table1[for Pivot],0,0,1)</f>
        <v>0</v>
      </c>
      <c r="E524" s="403"/>
      <c r="F524" s="146">
        <f t="shared" si="25"/>
        <v>44444444</v>
      </c>
      <c r="G524" s="375">
        <f t="shared" si="26"/>
        <v>0</v>
      </c>
      <c r="I524" s="376">
        <f>IF(OR(C524="150 Directors advances", C524="120 accounts receivable", C524="720.2 Automobile - Insurance", C524="720.3 Automobile - License", C524="870.4 Rent - Insurance", C524="870.6 Rent - Property Tax", C524="870.7 Rent - Homeoffice", C524="870.9 Rent - Water"),
   0,
   IF(Dashboard!$F$5="Quick",
      IF(OR(C524="190 Automobile",C524="200 computer hardware",C524="210 Computer software",C524="220 Quickbooks software",C524="230 Office equipment",C524="240 Office furniture"),
         E524-(E524/(1+Dashboard!$F$4)),
         0
      ),
      IF(C524="750 Business promotion",
         E524-(E524/(1+4.793/100)),
         E524-(E524/(1+Dashboard!$F$4))
      )
   )
)</f>
        <v>0</v>
      </c>
      <c r="J524" s="26">
        <f>Bank4[[#This Row],[Money in/ (Money out)]]-Bank4[[#This Row],[GST/HST]]</f>
        <v>0</v>
      </c>
      <c r="L524" s="23">
        <f t="shared" si="24"/>
        <v>0</v>
      </c>
    </row>
    <row r="525" spans="4:12" x14ac:dyDescent="0.2">
      <c r="D525" s="397">
        <f>_xlfn.XLOOKUP(C:C,Table1[for Import to Bank Register dropdown],Table1[for Pivot],0,0,1)</f>
        <v>0</v>
      </c>
      <c r="E525" s="403"/>
      <c r="F525" s="146">
        <f t="shared" si="25"/>
        <v>44444444</v>
      </c>
      <c r="G525" s="375">
        <f t="shared" si="26"/>
        <v>0</v>
      </c>
      <c r="I525" s="376">
        <f>IF(OR(C525="150 Directors advances", C525="120 accounts receivable", C525="720.2 Automobile - Insurance", C525="720.3 Automobile - License", C525="870.4 Rent - Insurance", C525="870.6 Rent - Property Tax", C525="870.7 Rent - Homeoffice", C525="870.9 Rent - Water"),
   0,
   IF(Dashboard!$F$5="Quick",
      IF(OR(C525="190 Automobile",C525="200 computer hardware",C525="210 Computer software",C525="220 Quickbooks software",C525="230 Office equipment",C525="240 Office furniture"),
         E525-(E525/(1+Dashboard!$F$4)),
         0
      ),
      IF(C525="750 Business promotion",
         E525-(E525/(1+4.793/100)),
         E525-(E525/(1+Dashboard!$F$4))
      )
   )
)</f>
        <v>0</v>
      </c>
      <c r="J525" s="26">
        <f>Bank4[[#This Row],[Money in/ (Money out)]]-Bank4[[#This Row],[GST/HST]]</f>
        <v>0</v>
      </c>
      <c r="L525" s="23">
        <f t="shared" si="24"/>
        <v>0</v>
      </c>
    </row>
    <row r="526" spans="4:12" x14ac:dyDescent="0.2">
      <c r="D526" s="397">
        <f>_xlfn.XLOOKUP(C:C,Table1[for Import to Bank Register dropdown],Table1[for Pivot],0,0,1)</f>
        <v>0</v>
      </c>
      <c r="E526" s="403"/>
      <c r="F526" s="146">
        <f t="shared" si="25"/>
        <v>44444444</v>
      </c>
      <c r="G526" s="375">
        <f t="shared" si="26"/>
        <v>0</v>
      </c>
      <c r="I526" s="376">
        <f>IF(OR(C526="150 Directors advances", C526="120 accounts receivable", C526="720.2 Automobile - Insurance", C526="720.3 Automobile - License", C526="870.4 Rent - Insurance", C526="870.6 Rent - Property Tax", C526="870.7 Rent - Homeoffice", C526="870.9 Rent - Water"),
   0,
   IF(Dashboard!$F$5="Quick",
      IF(OR(C526="190 Automobile",C526="200 computer hardware",C526="210 Computer software",C526="220 Quickbooks software",C526="230 Office equipment",C526="240 Office furniture"),
         E526-(E526/(1+Dashboard!$F$4)),
         0
      ),
      IF(C526="750 Business promotion",
         E526-(E526/(1+4.793/100)),
         E526-(E526/(1+Dashboard!$F$4))
      )
   )
)</f>
        <v>0</v>
      </c>
      <c r="J526" s="26">
        <f>Bank4[[#This Row],[Money in/ (Money out)]]-Bank4[[#This Row],[GST/HST]]</f>
        <v>0</v>
      </c>
      <c r="L526" s="23">
        <f t="shared" si="24"/>
        <v>0</v>
      </c>
    </row>
    <row r="527" spans="4:12" x14ac:dyDescent="0.2">
      <c r="D527" s="397">
        <f>_xlfn.XLOOKUP(C:C,Table1[for Import to Bank Register dropdown],Table1[for Pivot],0,0,1)</f>
        <v>0</v>
      </c>
      <c r="E527" s="403"/>
      <c r="F527" s="146">
        <f t="shared" si="25"/>
        <v>44444444</v>
      </c>
      <c r="G527" s="375">
        <f t="shared" si="26"/>
        <v>0</v>
      </c>
      <c r="I527" s="376">
        <f>IF(OR(C527="150 Directors advances", C527="120 accounts receivable", C527="720.2 Automobile - Insurance", C527="720.3 Automobile - License", C527="870.4 Rent - Insurance", C527="870.6 Rent - Property Tax", C527="870.7 Rent - Homeoffice", C527="870.9 Rent - Water"),
   0,
   IF(Dashboard!$F$5="Quick",
      IF(OR(C527="190 Automobile",C527="200 computer hardware",C527="210 Computer software",C527="220 Quickbooks software",C527="230 Office equipment",C527="240 Office furniture"),
         E527-(E527/(1+Dashboard!$F$4)),
         0
      ),
      IF(C527="750 Business promotion",
         E527-(E527/(1+4.793/100)),
         E527-(E527/(1+Dashboard!$F$4))
      )
   )
)</f>
        <v>0</v>
      </c>
      <c r="J527" s="26">
        <f>Bank4[[#This Row],[Money in/ (Money out)]]-Bank4[[#This Row],[GST/HST]]</f>
        <v>0</v>
      </c>
      <c r="L527" s="23">
        <f t="shared" si="24"/>
        <v>0</v>
      </c>
    </row>
    <row r="528" spans="4:12" x14ac:dyDescent="0.2">
      <c r="D528" s="397">
        <f>_xlfn.XLOOKUP(C:C,Table1[for Import to Bank Register dropdown],Table1[for Pivot],0,0,1)</f>
        <v>0</v>
      </c>
      <c r="E528" s="403"/>
      <c r="F528" s="146">
        <f t="shared" si="25"/>
        <v>44444444</v>
      </c>
      <c r="G528" s="375">
        <f t="shared" si="26"/>
        <v>0</v>
      </c>
      <c r="I528" s="376">
        <f>IF(OR(C528="150 Directors advances", C528="120 accounts receivable", C528="720.2 Automobile - Insurance", C528="720.3 Automobile - License", C528="870.4 Rent - Insurance", C528="870.6 Rent - Property Tax", C528="870.7 Rent - Homeoffice", C528="870.9 Rent - Water"),
   0,
   IF(Dashboard!$F$5="Quick",
      IF(OR(C528="190 Automobile",C528="200 computer hardware",C528="210 Computer software",C528="220 Quickbooks software",C528="230 Office equipment",C528="240 Office furniture"),
         E528-(E528/(1+Dashboard!$F$4)),
         0
      ),
      IF(C528="750 Business promotion",
         E528-(E528/(1+4.793/100)),
         E528-(E528/(1+Dashboard!$F$4))
      )
   )
)</f>
        <v>0</v>
      </c>
      <c r="J528" s="26">
        <f>Bank4[[#This Row],[Money in/ (Money out)]]-Bank4[[#This Row],[GST/HST]]</f>
        <v>0</v>
      </c>
      <c r="L528" s="23">
        <f t="shared" si="24"/>
        <v>0</v>
      </c>
    </row>
    <row r="529" spans="4:12" x14ac:dyDescent="0.2">
      <c r="D529" s="397">
        <f>_xlfn.XLOOKUP(C:C,Table1[for Import to Bank Register dropdown],Table1[for Pivot],0,0,1)</f>
        <v>0</v>
      </c>
      <c r="E529" s="403"/>
      <c r="F529" s="146">
        <f t="shared" si="25"/>
        <v>44444444</v>
      </c>
      <c r="G529" s="375">
        <f t="shared" si="26"/>
        <v>0</v>
      </c>
      <c r="I529" s="376">
        <f>IF(OR(C529="150 Directors advances", C529="120 accounts receivable", C529="720.2 Automobile - Insurance", C529="720.3 Automobile - License", C529="870.4 Rent - Insurance", C529="870.6 Rent - Property Tax", C529="870.7 Rent - Homeoffice", C529="870.9 Rent - Water"),
   0,
   IF(Dashboard!$F$5="Quick",
      IF(OR(C529="190 Automobile",C529="200 computer hardware",C529="210 Computer software",C529="220 Quickbooks software",C529="230 Office equipment",C529="240 Office furniture"),
         E529-(E529/(1+Dashboard!$F$4)),
         0
      ),
      IF(C529="750 Business promotion",
         E529-(E529/(1+4.793/100)),
         E529-(E529/(1+Dashboard!$F$4))
      )
   )
)</f>
        <v>0</v>
      </c>
      <c r="J529" s="26">
        <f>Bank4[[#This Row],[Money in/ (Money out)]]-Bank4[[#This Row],[GST/HST]]</f>
        <v>0</v>
      </c>
      <c r="L529" s="23">
        <f t="shared" si="24"/>
        <v>0</v>
      </c>
    </row>
    <row r="530" spans="4:12" x14ac:dyDescent="0.2">
      <c r="D530" s="397">
        <f>_xlfn.XLOOKUP(C:C,Table1[for Import to Bank Register dropdown],Table1[for Pivot],0,0,1)</f>
        <v>0</v>
      </c>
      <c r="E530" s="403"/>
      <c r="F530" s="146">
        <f t="shared" si="25"/>
        <v>44444444</v>
      </c>
      <c r="G530" s="375">
        <f t="shared" si="26"/>
        <v>0</v>
      </c>
      <c r="I530" s="376">
        <f>IF(OR(C530="150 Directors advances", C530="120 accounts receivable", C530="720.2 Automobile - Insurance", C530="720.3 Automobile - License", C530="870.4 Rent - Insurance", C530="870.6 Rent - Property Tax", C530="870.7 Rent - Homeoffice", C530="870.9 Rent - Water"),
   0,
   IF(Dashboard!$F$5="Quick",
      IF(OR(C530="190 Automobile",C530="200 computer hardware",C530="210 Computer software",C530="220 Quickbooks software",C530="230 Office equipment",C530="240 Office furniture"),
         E530-(E530/(1+Dashboard!$F$4)),
         0
      ),
      IF(C530="750 Business promotion",
         E530-(E530/(1+4.793/100)),
         E530-(E530/(1+Dashboard!$F$4))
      )
   )
)</f>
        <v>0</v>
      </c>
      <c r="J530" s="26">
        <f>Bank4[[#This Row],[Money in/ (Money out)]]-Bank4[[#This Row],[GST/HST]]</f>
        <v>0</v>
      </c>
      <c r="L530" s="23">
        <f t="shared" si="24"/>
        <v>0</v>
      </c>
    </row>
    <row r="531" spans="4:12" x14ac:dyDescent="0.2">
      <c r="D531" s="397">
        <f>_xlfn.XLOOKUP(C:C,Table1[for Import to Bank Register dropdown],Table1[for Pivot],0,0,1)</f>
        <v>0</v>
      </c>
      <c r="E531" s="403"/>
      <c r="F531" s="146">
        <f t="shared" si="25"/>
        <v>44444444</v>
      </c>
      <c r="G531" s="375">
        <f t="shared" si="26"/>
        <v>0</v>
      </c>
      <c r="I531" s="376">
        <f>IF(OR(C531="150 Directors advances", C531="120 accounts receivable", C531="720.2 Automobile - Insurance", C531="720.3 Automobile - License", C531="870.4 Rent - Insurance", C531="870.6 Rent - Property Tax", C531="870.7 Rent - Homeoffice", C531="870.9 Rent - Water"),
   0,
   IF(Dashboard!$F$5="Quick",
      IF(OR(C531="190 Automobile",C531="200 computer hardware",C531="210 Computer software",C531="220 Quickbooks software",C531="230 Office equipment",C531="240 Office furniture"),
         E531-(E531/(1+Dashboard!$F$4)),
         0
      ),
      IF(C531="750 Business promotion",
         E531-(E531/(1+4.793/100)),
         E531-(E531/(1+Dashboard!$F$4))
      )
   )
)</f>
        <v>0</v>
      </c>
      <c r="J531" s="26">
        <f>Bank4[[#This Row],[Money in/ (Money out)]]-Bank4[[#This Row],[GST/HST]]</f>
        <v>0</v>
      </c>
      <c r="L531" s="23">
        <f t="shared" si="24"/>
        <v>0</v>
      </c>
    </row>
    <row r="532" spans="4:12" x14ac:dyDescent="0.2">
      <c r="D532" s="397">
        <f>_xlfn.XLOOKUP(C:C,Table1[for Import to Bank Register dropdown],Table1[for Pivot],0,0,1)</f>
        <v>0</v>
      </c>
      <c r="E532" s="403"/>
      <c r="F532" s="146">
        <f t="shared" si="25"/>
        <v>44444444</v>
      </c>
      <c r="G532" s="375">
        <f t="shared" si="26"/>
        <v>0</v>
      </c>
      <c r="I532" s="376">
        <f>IF(OR(C532="150 Directors advances", C532="120 accounts receivable", C532="720.2 Automobile - Insurance", C532="720.3 Automobile - License", C532="870.4 Rent - Insurance", C532="870.6 Rent - Property Tax", C532="870.7 Rent - Homeoffice", C532="870.9 Rent - Water"),
   0,
   IF(Dashboard!$F$5="Quick",
      IF(OR(C532="190 Automobile",C532="200 computer hardware",C532="210 Computer software",C532="220 Quickbooks software",C532="230 Office equipment",C532="240 Office furniture"),
         E532-(E532/(1+Dashboard!$F$4)),
         0
      ),
      IF(C532="750 Business promotion",
         E532-(E532/(1+4.793/100)),
         E532-(E532/(1+Dashboard!$F$4))
      )
   )
)</f>
        <v>0</v>
      </c>
      <c r="J532" s="26">
        <f>Bank4[[#This Row],[Money in/ (Money out)]]-Bank4[[#This Row],[GST/HST]]</f>
        <v>0</v>
      </c>
      <c r="L532" s="23">
        <f t="shared" si="24"/>
        <v>0</v>
      </c>
    </row>
    <row r="533" spans="4:12" x14ac:dyDescent="0.2">
      <c r="D533" s="397">
        <f>_xlfn.XLOOKUP(C:C,Table1[for Import to Bank Register dropdown],Table1[for Pivot],0,0,1)</f>
        <v>0</v>
      </c>
      <c r="E533" s="403"/>
      <c r="F533" s="146">
        <f t="shared" si="25"/>
        <v>44444444</v>
      </c>
      <c r="G533" s="375">
        <f t="shared" si="26"/>
        <v>0</v>
      </c>
      <c r="I533" s="376">
        <f>IF(OR(C533="150 Directors advances", C533="120 accounts receivable", C533="720.2 Automobile - Insurance", C533="720.3 Automobile - License", C533="870.4 Rent - Insurance", C533="870.6 Rent - Property Tax", C533="870.7 Rent - Homeoffice", C533="870.9 Rent - Water"),
   0,
   IF(Dashboard!$F$5="Quick",
      IF(OR(C533="190 Automobile",C533="200 computer hardware",C533="210 Computer software",C533="220 Quickbooks software",C533="230 Office equipment",C533="240 Office furniture"),
         E533-(E533/(1+Dashboard!$F$4)),
         0
      ),
      IF(C533="750 Business promotion",
         E533-(E533/(1+4.793/100)),
         E533-(E533/(1+Dashboard!$F$4))
      )
   )
)</f>
        <v>0</v>
      </c>
      <c r="J533" s="26">
        <f>Bank4[[#This Row],[Money in/ (Money out)]]-Bank4[[#This Row],[GST/HST]]</f>
        <v>0</v>
      </c>
      <c r="L533" s="23">
        <f t="shared" si="24"/>
        <v>0</v>
      </c>
    </row>
    <row r="534" spans="4:12" x14ac:dyDescent="0.2">
      <c r="D534" s="397">
        <f>_xlfn.XLOOKUP(C:C,Table1[for Import to Bank Register dropdown],Table1[for Pivot],0,0,1)</f>
        <v>0</v>
      </c>
      <c r="E534" s="403"/>
      <c r="F534" s="146">
        <f t="shared" si="25"/>
        <v>44444444</v>
      </c>
      <c r="G534" s="375">
        <f t="shared" si="26"/>
        <v>0</v>
      </c>
      <c r="I534" s="376">
        <f>IF(OR(C534="150 Directors advances", C534="120 accounts receivable", C534="720.2 Automobile - Insurance", C534="720.3 Automobile - License", C534="870.4 Rent - Insurance", C534="870.6 Rent - Property Tax", C534="870.7 Rent - Homeoffice", C534="870.9 Rent - Water"),
   0,
   IF(Dashboard!$F$5="Quick",
      IF(OR(C534="190 Automobile",C534="200 computer hardware",C534="210 Computer software",C534="220 Quickbooks software",C534="230 Office equipment",C534="240 Office furniture"),
         E534-(E534/(1+Dashboard!$F$4)),
         0
      ),
      IF(C534="750 Business promotion",
         E534-(E534/(1+4.793/100)),
         E534-(E534/(1+Dashboard!$F$4))
      )
   )
)</f>
        <v>0</v>
      </c>
      <c r="J534" s="26">
        <f>Bank4[[#This Row],[Money in/ (Money out)]]-Bank4[[#This Row],[GST/HST]]</f>
        <v>0</v>
      </c>
      <c r="L534" s="23">
        <f t="shared" si="24"/>
        <v>0</v>
      </c>
    </row>
    <row r="535" spans="4:12" x14ac:dyDescent="0.2">
      <c r="D535" s="397">
        <f>_xlfn.XLOOKUP(C:C,Table1[for Import to Bank Register dropdown],Table1[for Pivot],0,0,1)</f>
        <v>0</v>
      </c>
      <c r="E535" s="403"/>
      <c r="F535" s="146">
        <f t="shared" si="25"/>
        <v>44444444</v>
      </c>
      <c r="G535" s="375">
        <f t="shared" si="26"/>
        <v>0</v>
      </c>
      <c r="I535" s="376">
        <f>IF(OR(C535="150 Directors advances", C535="120 accounts receivable", C535="720.2 Automobile - Insurance", C535="720.3 Automobile - License", C535="870.4 Rent - Insurance", C535="870.6 Rent - Property Tax", C535="870.7 Rent - Homeoffice", C535="870.9 Rent - Water"),
   0,
   IF(Dashboard!$F$5="Quick",
      IF(OR(C535="190 Automobile",C535="200 computer hardware",C535="210 Computer software",C535="220 Quickbooks software",C535="230 Office equipment",C535="240 Office furniture"),
         E535-(E535/(1+Dashboard!$F$4)),
         0
      ),
      IF(C535="750 Business promotion",
         E535-(E535/(1+4.793/100)),
         E535-(E535/(1+Dashboard!$F$4))
      )
   )
)</f>
        <v>0</v>
      </c>
      <c r="J535" s="26">
        <f>Bank4[[#This Row],[Money in/ (Money out)]]-Bank4[[#This Row],[GST/HST]]</f>
        <v>0</v>
      </c>
      <c r="L535" s="23">
        <f t="shared" si="24"/>
        <v>0</v>
      </c>
    </row>
    <row r="536" spans="4:12" x14ac:dyDescent="0.2">
      <c r="D536" s="397">
        <f>_xlfn.XLOOKUP(C:C,Table1[for Import to Bank Register dropdown],Table1[for Pivot],0,0,1)</f>
        <v>0</v>
      </c>
      <c r="E536" s="403"/>
      <c r="F536" s="146">
        <f t="shared" si="25"/>
        <v>44444444</v>
      </c>
      <c r="G536" s="375">
        <f t="shared" si="26"/>
        <v>0</v>
      </c>
      <c r="I536" s="376">
        <f>IF(OR(C536="150 Directors advances", C536="120 accounts receivable", C536="720.2 Automobile - Insurance", C536="720.3 Automobile - License", C536="870.4 Rent - Insurance", C536="870.6 Rent - Property Tax", C536="870.7 Rent - Homeoffice", C536="870.9 Rent - Water"),
   0,
   IF(Dashboard!$F$5="Quick",
      IF(OR(C536="190 Automobile",C536="200 computer hardware",C536="210 Computer software",C536="220 Quickbooks software",C536="230 Office equipment",C536="240 Office furniture"),
         E536-(E536/(1+Dashboard!$F$4)),
         0
      ),
      IF(C536="750 Business promotion",
         E536-(E536/(1+4.793/100)),
         E536-(E536/(1+Dashboard!$F$4))
      )
   )
)</f>
        <v>0</v>
      </c>
      <c r="J536" s="26">
        <f>Bank4[[#This Row],[Money in/ (Money out)]]-Bank4[[#This Row],[GST/HST]]</f>
        <v>0</v>
      </c>
      <c r="L536" s="23">
        <f t="shared" si="24"/>
        <v>0</v>
      </c>
    </row>
    <row r="537" spans="4:12" x14ac:dyDescent="0.2">
      <c r="D537" s="397">
        <f>_xlfn.XLOOKUP(C:C,Table1[for Import to Bank Register dropdown],Table1[for Pivot],0,0,1)</f>
        <v>0</v>
      </c>
      <c r="E537" s="403"/>
      <c r="F537" s="146">
        <f t="shared" si="25"/>
        <v>44444444</v>
      </c>
      <c r="G537" s="375">
        <f t="shared" si="26"/>
        <v>0</v>
      </c>
      <c r="I537" s="376">
        <f>IF(OR(C537="150 Directors advances", C537="120 accounts receivable", C537="720.2 Automobile - Insurance", C537="720.3 Automobile - License", C537="870.4 Rent - Insurance", C537="870.6 Rent - Property Tax", C537="870.7 Rent - Homeoffice", C537="870.9 Rent - Water"),
   0,
   IF(Dashboard!$F$5="Quick",
      IF(OR(C537="190 Automobile",C537="200 computer hardware",C537="210 Computer software",C537="220 Quickbooks software",C537="230 Office equipment",C537="240 Office furniture"),
         E537-(E537/(1+Dashboard!$F$4)),
         0
      ),
      IF(C537="750 Business promotion",
         E537-(E537/(1+4.793/100)),
         E537-(E537/(1+Dashboard!$F$4))
      )
   )
)</f>
        <v>0</v>
      </c>
      <c r="J537" s="26">
        <f>Bank4[[#This Row],[Money in/ (Money out)]]-Bank4[[#This Row],[GST/HST]]</f>
        <v>0</v>
      </c>
      <c r="L537" s="23">
        <f t="shared" si="24"/>
        <v>0</v>
      </c>
    </row>
    <row r="538" spans="4:12" x14ac:dyDescent="0.2">
      <c r="D538" s="397">
        <f>_xlfn.XLOOKUP(C:C,Table1[for Import to Bank Register dropdown],Table1[for Pivot],0,0,1)</f>
        <v>0</v>
      </c>
      <c r="E538" s="403"/>
      <c r="F538" s="146">
        <f t="shared" si="25"/>
        <v>44444444</v>
      </c>
      <c r="G538" s="375">
        <f t="shared" si="26"/>
        <v>0</v>
      </c>
      <c r="I538" s="376">
        <f>IF(OR(C538="150 Directors advances", C538="120 accounts receivable", C538="720.2 Automobile - Insurance", C538="720.3 Automobile - License", C538="870.4 Rent - Insurance", C538="870.6 Rent - Property Tax", C538="870.7 Rent - Homeoffice", C538="870.9 Rent - Water"),
   0,
   IF(Dashboard!$F$5="Quick",
      IF(OR(C538="190 Automobile",C538="200 computer hardware",C538="210 Computer software",C538="220 Quickbooks software",C538="230 Office equipment",C538="240 Office furniture"),
         E538-(E538/(1+Dashboard!$F$4)),
         0
      ),
      IF(C538="750 Business promotion",
         E538-(E538/(1+4.793/100)),
         E538-(E538/(1+Dashboard!$F$4))
      )
   )
)</f>
        <v>0</v>
      </c>
      <c r="J538" s="26">
        <f>Bank4[[#This Row],[Money in/ (Money out)]]-Bank4[[#This Row],[GST/HST]]</f>
        <v>0</v>
      </c>
      <c r="L538" s="23">
        <f t="shared" si="24"/>
        <v>0</v>
      </c>
    </row>
    <row r="539" spans="4:12" x14ac:dyDescent="0.2">
      <c r="D539" s="397">
        <f>_xlfn.XLOOKUP(C:C,Table1[for Import to Bank Register dropdown],Table1[for Pivot],0,0,1)</f>
        <v>0</v>
      </c>
      <c r="E539" s="403"/>
      <c r="F539" s="146">
        <f t="shared" si="25"/>
        <v>44444444</v>
      </c>
      <c r="G539" s="375">
        <f t="shared" si="26"/>
        <v>0</v>
      </c>
      <c r="I539" s="376">
        <f>IF(OR(C539="150 Directors advances", C539="120 accounts receivable", C539="720.2 Automobile - Insurance", C539="720.3 Automobile - License", C539="870.4 Rent - Insurance", C539="870.6 Rent - Property Tax", C539="870.7 Rent - Homeoffice", C539="870.9 Rent - Water"),
   0,
   IF(Dashboard!$F$5="Quick",
      IF(OR(C539="190 Automobile",C539="200 computer hardware",C539="210 Computer software",C539="220 Quickbooks software",C539="230 Office equipment",C539="240 Office furniture"),
         E539-(E539/(1+Dashboard!$F$4)),
         0
      ),
      IF(C539="750 Business promotion",
         E539-(E539/(1+4.793/100)),
         E539-(E539/(1+Dashboard!$F$4))
      )
   )
)</f>
        <v>0</v>
      </c>
      <c r="J539" s="26">
        <f>Bank4[[#This Row],[Money in/ (Money out)]]-Bank4[[#This Row],[GST/HST]]</f>
        <v>0</v>
      </c>
      <c r="L539" s="23">
        <f t="shared" si="24"/>
        <v>0</v>
      </c>
    </row>
    <row r="540" spans="4:12" x14ac:dyDescent="0.2">
      <c r="D540" s="397">
        <f>_xlfn.XLOOKUP(C:C,Table1[for Import to Bank Register dropdown],Table1[for Pivot],0,0,1)</f>
        <v>0</v>
      </c>
      <c r="E540" s="403"/>
      <c r="F540" s="146">
        <f t="shared" si="25"/>
        <v>44444444</v>
      </c>
      <c r="G540" s="375">
        <f t="shared" si="26"/>
        <v>0</v>
      </c>
      <c r="I540" s="376">
        <f>IF(OR(C540="150 Directors advances", C540="120 accounts receivable", C540="720.2 Automobile - Insurance", C540="720.3 Automobile - License", C540="870.4 Rent - Insurance", C540="870.6 Rent - Property Tax", C540="870.7 Rent - Homeoffice", C540="870.9 Rent - Water"),
   0,
   IF(Dashboard!$F$5="Quick",
      IF(OR(C540="190 Automobile",C540="200 computer hardware",C540="210 Computer software",C540="220 Quickbooks software",C540="230 Office equipment",C540="240 Office furniture"),
         E540-(E540/(1+Dashboard!$F$4)),
         0
      ),
      IF(C540="750 Business promotion",
         E540-(E540/(1+4.793/100)),
         E540-(E540/(1+Dashboard!$F$4))
      )
   )
)</f>
        <v>0</v>
      </c>
      <c r="J540" s="26">
        <f>Bank4[[#This Row],[Money in/ (Money out)]]-Bank4[[#This Row],[GST/HST]]</f>
        <v>0</v>
      </c>
      <c r="L540" s="23">
        <f t="shared" si="24"/>
        <v>0</v>
      </c>
    </row>
    <row r="541" spans="4:12" x14ac:dyDescent="0.2">
      <c r="D541" s="397">
        <f>_xlfn.XLOOKUP(C:C,Table1[for Import to Bank Register dropdown],Table1[for Pivot],0,0,1)</f>
        <v>0</v>
      </c>
      <c r="E541" s="403"/>
      <c r="F541" s="146">
        <f t="shared" si="25"/>
        <v>44444444</v>
      </c>
      <c r="G541" s="375">
        <f t="shared" si="26"/>
        <v>0</v>
      </c>
      <c r="I541" s="376">
        <f>IF(OR(C541="150 Directors advances", C541="120 accounts receivable", C541="720.2 Automobile - Insurance", C541="720.3 Automobile - License", C541="870.4 Rent - Insurance", C541="870.6 Rent - Property Tax", C541="870.7 Rent - Homeoffice", C541="870.9 Rent - Water"),
   0,
   IF(Dashboard!$F$5="Quick",
      IF(OR(C541="190 Automobile",C541="200 computer hardware",C541="210 Computer software",C541="220 Quickbooks software",C541="230 Office equipment",C541="240 Office furniture"),
         E541-(E541/(1+Dashboard!$F$4)),
         0
      ),
      IF(C541="750 Business promotion",
         E541-(E541/(1+4.793/100)),
         E541-(E541/(1+Dashboard!$F$4))
      )
   )
)</f>
        <v>0</v>
      </c>
      <c r="J541" s="26">
        <f>Bank4[[#This Row],[Money in/ (Money out)]]-Bank4[[#This Row],[GST/HST]]</f>
        <v>0</v>
      </c>
      <c r="L541" s="23">
        <f t="shared" si="24"/>
        <v>0</v>
      </c>
    </row>
    <row r="542" spans="4:12" x14ac:dyDescent="0.2">
      <c r="D542" s="397">
        <f>_xlfn.XLOOKUP(C:C,Table1[for Import to Bank Register dropdown],Table1[for Pivot],0,0,1)</f>
        <v>0</v>
      </c>
      <c r="E542" s="403"/>
      <c r="F542" s="146">
        <f t="shared" si="25"/>
        <v>44444444</v>
      </c>
      <c r="G542" s="375">
        <f t="shared" si="26"/>
        <v>0</v>
      </c>
      <c r="I542" s="376">
        <f>IF(OR(C542="150 Directors advances", C542="120 accounts receivable", C542="720.2 Automobile - Insurance", C542="720.3 Automobile - License", C542="870.4 Rent - Insurance", C542="870.6 Rent - Property Tax", C542="870.7 Rent - Homeoffice", C542="870.9 Rent - Water"),
   0,
   IF(Dashboard!$F$5="Quick",
      IF(OR(C542="190 Automobile",C542="200 computer hardware",C542="210 Computer software",C542="220 Quickbooks software",C542="230 Office equipment",C542="240 Office furniture"),
         E542-(E542/(1+Dashboard!$F$4)),
         0
      ),
      IF(C542="750 Business promotion",
         E542-(E542/(1+4.793/100)),
         E542-(E542/(1+Dashboard!$F$4))
      )
   )
)</f>
        <v>0</v>
      </c>
      <c r="J542" s="26">
        <f>Bank4[[#This Row],[Money in/ (Money out)]]-Bank4[[#This Row],[GST/HST]]</f>
        <v>0</v>
      </c>
      <c r="L542" s="23">
        <f t="shared" si="24"/>
        <v>0</v>
      </c>
    </row>
    <row r="543" spans="4:12" x14ac:dyDescent="0.2">
      <c r="D543" s="397">
        <f>_xlfn.XLOOKUP(C:C,Table1[for Import to Bank Register dropdown],Table1[for Pivot],0,0,1)</f>
        <v>0</v>
      </c>
      <c r="E543" s="403"/>
      <c r="F543" s="146">
        <f t="shared" si="25"/>
        <v>44444444</v>
      </c>
      <c r="G543" s="375">
        <f t="shared" si="26"/>
        <v>0</v>
      </c>
      <c r="I543" s="376">
        <f>IF(OR(C543="150 Directors advances", C543="120 accounts receivable", C543="720.2 Automobile - Insurance", C543="720.3 Automobile - License", C543="870.4 Rent - Insurance", C543="870.6 Rent - Property Tax", C543="870.7 Rent - Homeoffice", C543="870.9 Rent - Water"),
   0,
   IF(Dashboard!$F$5="Quick",
      IF(OR(C543="190 Automobile",C543="200 computer hardware",C543="210 Computer software",C543="220 Quickbooks software",C543="230 Office equipment",C543="240 Office furniture"),
         E543-(E543/(1+Dashboard!$F$4)),
         0
      ),
      IF(C543="750 Business promotion",
         E543-(E543/(1+4.793/100)),
         E543-(E543/(1+Dashboard!$F$4))
      )
   )
)</f>
        <v>0</v>
      </c>
      <c r="J543" s="26">
        <f>Bank4[[#This Row],[Money in/ (Money out)]]-Bank4[[#This Row],[GST/HST]]</f>
        <v>0</v>
      </c>
      <c r="L543" s="23">
        <f t="shared" si="24"/>
        <v>0</v>
      </c>
    </row>
    <row r="544" spans="4:12" x14ac:dyDescent="0.2">
      <c r="D544" s="397">
        <f>_xlfn.XLOOKUP(C:C,Table1[for Import to Bank Register dropdown],Table1[for Pivot],0,0,1)</f>
        <v>0</v>
      </c>
      <c r="E544" s="403"/>
      <c r="F544" s="146">
        <f t="shared" si="25"/>
        <v>44444444</v>
      </c>
      <c r="G544" s="375">
        <f t="shared" si="26"/>
        <v>0</v>
      </c>
      <c r="I544" s="376">
        <f>IF(OR(C544="150 Directors advances", C544="120 accounts receivable", C544="720.2 Automobile - Insurance", C544="720.3 Automobile - License", C544="870.4 Rent - Insurance", C544="870.6 Rent - Property Tax", C544="870.7 Rent - Homeoffice", C544="870.9 Rent - Water"),
   0,
   IF(Dashboard!$F$5="Quick",
      IF(OR(C544="190 Automobile",C544="200 computer hardware",C544="210 Computer software",C544="220 Quickbooks software",C544="230 Office equipment",C544="240 Office furniture"),
         E544-(E544/(1+Dashboard!$F$4)),
         0
      ),
      IF(C544="750 Business promotion",
         E544-(E544/(1+4.793/100)),
         E544-(E544/(1+Dashboard!$F$4))
      )
   )
)</f>
        <v>0</v>
      </c>
      <c r="J544" s="26">
        <f>Bank4[[#This Row],[Money in/ (Money out)]]-Bank4[[#This Row],[GST/HST]]</f>
        <v>0</v>
      </c>
      <c r="L544" s="23">
        <f t="shared" si="24"/>
        <v>0</v>
      </c>
    </row>
    <row r="545" spans="4:12" x14ac:dyDescent="0.2">
      <c r="D545" s="397">
        <f>_xlfn.XLOOKUP(C:C,Table1[for Import to Bank Register dropdown],Table1[for Pivot],0,0,1)</f>
        <v>0</v>
      </c>
      <c r="E545" s="403"/>
      <c r="F545" s="146">
        <f t="shared" si="25"/>
        <v>44444444</v>
      </c>
      <c r="G545" s="375">
        <f t="shared" si="26"/>
        <v>0</v>
      </c>
      <c r="I545" s="376">
        <f>IF(OR(C545="150 Directors advances", C545="120 accounts receivable", C545="720.2 Automobile - Insurance", C545="720.3 Automobile - License", C545="870.4 Rent - Insurance", C545="870.6 Rent - Property Tax", C545="870.7 Rent - Homeoffice", C545="870.9 Rent - Water"),
   0,
   IF(Dashboard!$F$5="Quick",
      IF(OR(C545="190 Automobile",C545="200 computer hardware",C545="210 Computer software",C545="220 Quickbooks software",C545="230 Office equipment",C545="240 Office furniture"),
         E545-(E545/(1+Dashboard!$F$4)),
         0
      ),
      IF(C545="750 Business promotion",
         E545-(E545/(1+4.793/100)),
         E545-(E545/(1+Dashboard!$F$4))
      )
   )
)</f>
        <v>0</v>
      </c>
      <c r="J545" s="26">
        <f>Bank4[[#This Row],[Money in/ (Money out)]]-Bank4[[#This Row],[GST/HST]]</f>
        <v>0</v>
      </c>
      <c r="L545" s="23">
        <f t="shared" si="24"/>
        <v>0</v>
      </c>
    </row>
    <row r="546" spans="4:12" x14ac:dyDescent="0.2">
      <c r="D546" s="397">
        <f>_xlfn.XLOOKUP(C:C,Table1[for Import to Bank Register dropdown],Table1[for Pivot],0,0,1)</f>
        <v>0</v>
      </c>
      <c r="E546" s="403"/>
      <c r="F546" s="146">
        <f t="shared" si="25"/>
        <v>44444444</v>
      </c>
      <c r="G546" s="375">
        <f t="shared" si="26"/>
        <v>0</v>
      </c>
      <c r="I546" s="376">
        <f>IF(OR(C546="150 Directors advances", C546="120 accounts receivable", C546="720.2 Automobile - Insurance", C546="720.3 Automobile - License", C546="870.4 Rent - Insurance", C546="870.6 Rent - Property Tax", C546="870.7 Rent - Homeoffice", C546="870.9 Rent - Water"),
   0,
   IF(Dashboard!$F$5="Quick",
      IF(OR(C546="190 Automobile",C546="200 computer hardware",C546="210 Computer software",C546="220 Quickbooks software",C546="230 Office equipment",C546="240 Office furniture"),
         E546-(E546/(1+Dashboard!$F$4)),
         0
      ),
      IF(C546="750 Business promotion",
         E546-(E546/(1+4.793/100)),
         E546-(E546/(1+Dashboard!$F$4))
      )
   )
)</f>
        <v>0</v>
      </c>
      <c r="J546" s="26">
        <f>Bank4[[#This Row],[Money in/ (Money out)]]-Bank4[[#This Row],[GST/HST]]</f>
        <v>0</v>
      </c>
      <c r="L546" s="23">
        <f t="shared" si="24"/>
        <v>0</v>
      </c>
    </row>
    <row r="547" spans="4:12" x14ac:dyDescent="0.2">
      <c r="D547" s="397">
        <f>_xlfn.XLOOKUP(C:C,Table1[for Import to Bank Register dropdown],Table1[for Pivot],0,0,1)</f>
        <v>0</v>
      </c>
      <c r="E547" s="403"/>
      <c r="F547" s="146">
        <f t="shared" si="25"/>
        <v>44444444</v>
      </c>
      <c r="G547" s="375">
        <f t="shared" si="26"/>
        <v>0</v>
      </c>
      <c r="I547" s="376">
        <f>IF(OR(C547="150 Directors advances", C547="120 accounts receivable", C547="720.2 Automobile - Insurance", C547="720.3 Automobile - License", C547="870.4 Rent - Insurance", C547="870.6 Rent - Property Tax", C547="870.7 Rent - Homeoffice", C547="870.9 Rent - Water"),
   0,
   IF(Dashboard!$F$5="Quick",
      IF(OR(C547="190 Automobile",C547="200 computer hardware",C547="210 Computer software",C547="220 Quickbooks software",C547="230 Office equipment",C547="240 Office furniture"),
         E547-(E547/(1+Dashboard!$F$4)),
         0
      ),
      IF(C547="750 Business promotion",
         E547-(E547/(1+4.793/100)),
         E547-(E547/(1+Dashboard!$F$4))
      )
   )
)</f>
        <v>0</v>
      </c>
      <c r="J547" s="26">
        <f>Bank4[[#This Row],[Money in/ (Money out)]]-Bank4[[#This Row],[GST/HST]]</f>
        <v>0</v>
      </c>
      <c r="L547" s="23">
        <f t="shared" si="24"/>
        <v>0</v>
      </c>
    </row>
    <row r="548" spans="4:12" x14ac:dyDescent="0.2">
      <c r="D548" s="397">
        <f>_xlfn.XLOOKUP(C:C,Table1[for Import to Bank Register dropdown],Table1[for Pivot],0,0,1)</f>
        <v>0</v>
      </c>
      <c r="E548" s="403"/>
      <c r="F548" s="146">
        <f t="shared" si="25"/>
        <v>44444444</v>
      </c>
      <c r="G548" s="375">
        <f t="shared" si="26"/>
        <v>0</v>
      </c>
      <c r="I548" s="376">
        <f>IF(OR(C548="150 Directors advances", C548="120 accounts receivable", C548="720.2 Automobile - Insurance", C548="720.3 Automobile - License", C548="870.4 Rent - Insurance", C548="870.6 Rent - Property Tax", C548="870.7 Rent - Homeoffice", C548="870.9 Rent - Water"),
   0,
   IF(Dashboard!$F$5="Quick",
      IF(OR(C548="190 Automobile",C548="200 computer hardware",C548="210 Computer software",C548="220 Quickbooks software",C548="230 Office equipment",C548="240 Office furniture"),
         E548-(E548/(1+Dashboard!$F$4)),
         0
      ),
      IF(C548="750 Business promotion",
         E548-(E548/(1+4.793/100)),
         E548-(E548/(1+Dashboard!$F$4))
      )
   )
)</f>
        <v>0</v>
      </c>
      <c r="J548" s="26">
        <f>Bank4[[#This Row],[Money in/ (Money out)]]-Bank4[[#This Row],[GST/HST]]</f>
        <v>0</v>
      </c>
      <c r="L548" s="23">
        <f t="shared" si="24"/>
        <v>0</v>
      </c>
    </row>
    <row r="549" spans="4:12" x14ac:dyDescent="0.2">
      <c r="D549" s="397">
        <f>_xlfn.XLOOKUP(C:C,Table1[for Import to Bank Register dropdown],Table1[for Pivot],0,0,1)</f>
        <v>0</v>
      </c>
      <c r="E549" s="403"/>
      <c r="F549" s="146">
        <f t="shared" si="25"/>
        <v>44444444</v>
      </c>
      <c r="G549" s="375">
        <f t="shared" si="26"/>
        <v>0</v>
      </c>
      <c r="I549" s="376">
        <f>IF(OR(C549="150 Directors advances", C549="120 accounts receivable", C549="720.2 Automobile - Insurance", C549="720.3 Automobile - License", C549="870.4 Rent - Insurance", C549="870.6 Rent - Property Tax", C549="870.7 Rent - Homeoffice", C549="870.9 Rent - Water"),
   0,
   IF(Dashboard!$F$5="Quick",
      IF(OR(C549="190 Automobile",C549="200 computer hardware",C549="210 Computer software",C549="220 Quickbooks software",C549="230 Office equipment",C549="240 Office furniture"),
         E549-(E549/(1+Dashboard!$F$4)),
         0
      ),
      IF(C549="750 Business promotion",
         E549-(E549/(1+4.793/100)),
         E549-(E549/(1+Dashboard!$F$4))
      )
   )
)</f>
        <v>0</v>
      </c>
      <c r="J549" s="26">
        <f>Bank4[[#This Row],[Money in/ (Money out)]]-Bank4[[#This Row],[GST/HST]]</f>
        <v>0</v>
      </c>
      <c r="L549" s="23">
        <f t="shared" si="24"/>
        <v>0</v>
      </c>
    </row>
    <row r="550" spans="4:12" x14ac:dyDescent="0.2">
      <c r="D550" s="397">
        <f>_xlfn.XLOOKUP(C:C,Table1[for Import to Bank Register dropdown],Table1[for Pivot],0,0,1)</f>
        <v>0</v>
      </c>
      <c r="E550" s="403"/>
      <c r="F550" s="146">
        <f t="shared" si="25"/>
        <v>44444444</v>
      </c>
      <c r="G550" s="375">
        <f t="shared" si="26"/>
        <v>0</v>
      </c>
      <c r="I550" s="376">
        <f>IF(OR(C550="150 Directors advances", C550="120 accounts receivable", C550="720.2 Automobile - Insurance", C550="720.3 Automobile - License", C550="870.4 Rent - Insurance", C550="870.6 Rent - Property Tax", C550="870.7 Rent - Homeoffice", C550="870.9 Rent - Water"),
   0,
   IF(Dashboard!$F$5="Quick",
      IF(OR(C550="190 Automobile",C550="200 computer hardware",C550="210 Computer software",C550="220 Quickbooks software",C550="230 Office equipment",C550="240 Office furniture"),
         E550-(E550/(1+Dashboard!$F$4)),
         0
      ),
      IF(C550="750 Business promotion",
         E550-(E550/(1+4.793/100)),
         E550-(E550/(1+Dashboard!$F$4))
      )
   )
)</f>
        <v>0</v>
      </c>
      <c r="J550" s="26">
        <f>Bank4[[#This Row],[Money in/ (Money out)]]-Bank4[[#This Row],[GST/HST]]</f>
        <v>0</v>
      </c>
      <c r="L550" s="23">
        <f t="shared" si="24"/>
        <v>0</v>
      </c>
    </row>
    <row r="551" spans="4:12" x14ac:dyDescent="0.2">
      <c r="D551" s="397">
        <f>_xlfn.XLOOKUP(C:C,Table1[for Import to Bank Register dropdown],Table1[for Pivot],0,0,1)</f>
        <v>0</v>
      </c>
      <c r="E551" s="403"/>
      <c r="F551" s="146">
        <f t="shared" si="25"/>
        <v>44444444</v>
      </c>
      <c r="G551" s="375">
        <f t="shared" si="26"/>
        <v>0</v>
      </c>
      <c r="I551" s="376">
        <f>IF(OR(C551="150 Directors advances", C551="120 accounts receivable", C551="720.2 Automobile - Insurance", C551="720.3 Automobile - License", C551="870.4 Rent - Insurance", C551="870.6 Rent - Property Tax", C551="870.7 Rent - Homeoffice", C551="870.9 Rent - Water"),
   0,
   IF(Dashboard!$F$5="Quick",
      IF(OR(C551="190 Automobile",C551="200 computer hardware",C551="210 Computer software",C551="220 Quickbooks software",C551="230 Office equipment",C551="240 Office furniture"),
         E551-(E551/(1+Dashboard!$F$4)),
         0
      ),
      IF(C551="750 Business promotion",
         E551-(E551/(1+4.793/100)),
         E551-(E551/(1+Dashboard!$F$4))
      )
   )
)</f>
        <v>0</v>
      </c>
      <c r="J551" s="26">
        <f>Bank4[[#This Row],[Money in/ (Money out)]]-Bank4[[#This Row],[GST/HST]]</f>
        <v>0</v>
      </c>
      <c r="L551" s="23">
        <f t="shared" si="24"/>
        <v>0</v>
      </c>
    </row>
    <row r="552" spans="4:12" x14ac:dyDescent="0.2">
      <c r="D552" s="397">
        <f>_xlfn.XLOOKUP(C:C,Table1[for Import to Bank Register dropdown],Table1[for Pivot],0,0,1)</f>
        <v>0</v>
      </c>
      <c r="E552" s="403"/>
      <c r="F552" s="146">
        <f t="shared" si="25"/>
        <v>44444444</v>
      </c>
      <c r="G552" s="375">
        <f t="shared" si="26"/>
        <v>0</v>
      </c>
      <c r="I552" s="376">
        <f>IF(OR(C552="150 Directors advances", C552="120 accounts receivable", C552="720.2 Automobile - Insurance", C552="720.3 Automobile - License", C552="870.4 Rent - Insurance", C552="870.6 Rent - Property Tax", C552="870.7 Rent - Homeoffice", C552="870.9 Rent - Water"),
   0,
   IF(Dashboard!$F$5="Quick",
      IF(OR(C552="190 Automobile",C552="200 computer hardware",C552="210 Computer software",C552="220 Quickbooks software",C552="230 Office equipment",C552="240 Office furniture"),
         E552-(E552/(1+Dashboard!$F$4)),
         0
      ),
      IF(C552="750 Business promotion",
         E552-(E552/(1+4.793/100)),
         E552-(E552/(1+Dashboard!$F$4))
      )
   )
)</f>
        <v>0</v>
      </c>
      <c r="J552" s="26">
        <f>Bank4[[#This Row],[Money in/ (Money out)]]-Bank4[[#This Row],[GST/HST]]</f>
        <v>0</v>
      </c>
      <c r="L552" s="23">
        <f t="shared" si="24"/>
        <v>0</v>
      </c>
    </row>
    <row r="553" spans="4:12" x14ac:dyDescent="0.2">
      <c r="D553" s="397">
        <f>_xlfn.XLOOKUP(C:C,Table1[for Import to Bank Register dropdown],Table1[for Pivot],0,0,1)</f>
        <v>0</v>
      </c>
      <c r="E553" s="403"/>
      <c r="F553" s="146">
        <f t="shared" si="25"/>
        <v>44444444</v>
      </c>
      <c r="G553" s="375">
        <f t="shared" si="26"/>
        <v>0</v>
      </c>
      <c r="I553" s="376">
        <f>IF(OR(C553="150 Directors advances", C553="120 accounts receivable", C553="720.2 Automobile - Insurance", C553="720.3 Automobile - License", C553="870.4 Rent - Insurance", C553="870.6 Rent - Property Tax", C553="870.7 Rent - Homeoffice", C553="870.9 Rent - Water"),
   0,
   IF(Dashboard!$F$5="Quick",
      IF(OR(C553="190 Automobile",C553="200 computer hardware",C553="210 Computer software",C553="220 Quickbooks software",C553="230 Office equipment",C553="240 Office furniture"),
         E553-(E553/(1+Dashboard!$F$4)),
         0
      ),
      IF(C553="750 Business promotion",
         E553-(E553/(1+4.793/100)),
         E553-(E553/(1+Dashboard!$F$4))
      )
   )
)</f>
        <v>0</v>
      </c>
      <c r="J553" s="26">
        <f>Bank4[[#This Row],[Money in/ (Money out)]]-Bank4[[#This Row],[GST/HST]]</f>
        <v>0</v>
      </c>
      <c r="L553" s="23">
        <f t="shared" si="24"/>
        <v>0</v>
      </c>
    </row>
    <row r="554" spans="4:12" x14ac:dyDescent="0.2">
      <c r="D554" s="397">
        <f>_xlfn.XLOOKUP(C:C,Table1[for Import to Bank Register dropdown],Table1[for Pivot],0,0,1)</f>
        <v>0</v>
      </c>
      <c r="E554" s="403"/>
      <c r="F554" s="146">
        <f t="shared" si="25"/>
        <v>44444444</v>
      </c>
      <c r="G554" s="375">
        <f t="shared" si="26"/>
        <v>0</v>
      </c>
      <c r="I554" s="376">
        <f>IF(OR(C554="150 Directors advances", C554="120 accounts receivable", C554="720.2 Automobile - Insurance", C554="720.3 Automobile - License", C554="870.4 Rent - Insurance", C554="870.6 Rent - Property Tax", C554="870.7 Rent - Homeoffice", C554="870.9 Rent - Water"),
   0,
   IF(Dashboard!$F$5="Quick",
      IF(OR(C554="190 Automobile",C554="200 computer hardware",C554="210 Computer software",C554="220 Quickbooks software",C554="230 Office equipment",C554="240 Office furniture"),
         E554-(E554/(1+Dashboard!$F$4)),
         0
      ),
      IF(C554="750 Business promotion",
         E554-(E554/(1+4.793/100)),
         E554-(E554/(1+Dashboard!$F$4))
      )
   )
)</f>
        <v>0</v>
      </c>
      <c r="J554" s="26">
        <f>Bank4[[#This Row],[Money in/ (Money out)]]-Bank4[[#This Row],[GST/HST]]</f>
        <v>0</v>
      </c>
      <c r="L554" s="23">
        <f t="shared" si="24"/>
        <v>0</v>
      </c>
    </row>
    <row r="555" spans="4:12" x14ac:dyDescent="0.2">
      <c r="D555" s="397">
        <f>_xlfn.XLOOKUP(C:C,Table1[for Import to Bank Register dropdown],Table1[for Pivot],0,0,1)</f>
        <v>0</v>
      </c>
      <c r="E555" s="403"/>
      <c r="F555" s="146">
        <f t="shared" si="25"/>
        <v>44444444</v>
      </c>
      <c r="G555" s="375">
        <f t="shared" si="26"/>
        <v>0</v>
      </c>
      <c r="I555" s="376">
        <f>IF(OR(C555="150 Directors advances", C555="120 accounts receivable", C555="720.2 Automobile - Insurance", C555="720.3 Automobile - License", C555="870.4 Rent - Insurance", C555="870.6 Rent - Property Tax", C555="870.7 Rent - Homeoffice", C555="870.9 Rent - Water"),
   0,
   IF(Dashboard!$F$5="Quick",
      IF(OR(C555="190 Automobile",C555="200 computer hardware",C555="210 Computer software",C555="220 Quickbooks software",C555="230 Office equipment",C555="240 Office furniture"),
         E555-(E555/(1+Dashboard!$F$4)),
         0
      ),
      IF(C555="750 Business promotion",
         E555-(E555/(1+4.793/100)),
         E555-(E555/(1+Dashboard!$F$4))
      )
   )
)</f>
        <v>0</v>
      </c>
      <c r="J555" s="26">
        <f>Bank4[[#This Row],[Money in/ (Money out)]]-Bank4[[#This Row],[GST/HST]]</f>
        <v>0</v>
      </c>
      <c r="L555" s="23">
        <f t="shared" si="24"/>
        <v>0</v>
      </c>
    </row>
    <row r="556" spans="4:12" x14ac:dyDescent="0.2">
      <c r="D556" s="397">
        <f>_xlfn.XLOOKUP(C:C,Table1[for Import to Bank Register dropdown],Table1[for Pivot],0,0,1)</f>
        <v>0</v>
      </c>
      <c r="E556" s="403"/>
      <c r="F556" s="146">
        <f t="shared" si="25"/>
        <v>44444444</v>
      </c>
      <c r="G556" s="375">
        <f t="shared" si="26"/>
        <v>0</v>
      </c>
      <c r="I556" s="376">
        <f>IF(OR(C556="150 Directors advances", C556="120 accounts receivable", C556="720.2 Automobile - Insurance", C556="720.3 Automobile - License", C556="870.4 Rent - Insurance", C556="870.6 Rent - Property Tax", C556="870.7 Rent - Homeoffice", C556="870.9 Rent - Water"),
   0,
   IF(Dashboard!$F$5="Quick",
      IF(OR(C556="190 Automobile",C556="200 computer hardware",C556="210 Computer software",C556="220 Quickbooks software",C556="230 Office equipment",C556="240 Office furniture"),
         E556-(E556/(1+Dashboard!$F$4)),
         0
      ),
      IF(C556="750 Business promotion",
         E556-(E556/(1+4.793/100)),
         E556-(E556/(1+Dashboard!$F$4))
      )
   )
)</f>
        <v>0</v>
      </c>
      <c r="J556" s="26">
        <f>Bank4[[#This Row],[Money in/ (Money out)]]-Bank4[[#This Row],[GST/HST]]</f>
        <v>0</v>
      </c>
      <c r="L556" s="23">
        <f t="shared" si="24"/>
        <v>0</v>
      </c>
    </row>
    <row r="557" spans="4:12" x14ac:dyDescent="0.2">
      <c r="D557" s="397">
        <f>_xlfn.XLOOKUP(C:C,Table1[for Import to Bank Register dropdown],Table1[for Pivot],0,0,1)</f>
        <v>0</v>
      </c>
      <c r="E557" s="403"/>
      <c r="F557" s="146">
        <f t="shared" si="25"/>
        <v>44444444</v>
      </c>
      <c r="G557" s="375">
        <f t="shared" si="26"/>
        <v>0</v>
      </c>
      <c r="I557" s="376">
        <f>IF(OR(C557="150 Directors advances", C557="120 accounts receivable", C557="720.2 Automobile - Insurance", C557="720.3 Automobile - License", C557="870.4 Rent - Insurance", C557="870.6 Rent - Property Tax", C557="870.7 Rent - Homeoffice", C557="870.9 Rent - Water"),
   0,
   IF(Dashboard!$F$5="Quick",
      IF(OR(C557="190 Automobile",C557="200 computer hardware",C557="210 Computer software",C557="220 Quickbooks software",C557="230 Office equipment",C557="240 Office furniture"),
         E557-(E557/(1+Dashboard!$F$4)),
         0
      ),
      IF(C557="750 Business promotion",
         E557-(E557/(1+4.793/100)),
         E557-(E557/(1+Dashboard!$F$4))
      )
   )
)</f>
        <v>0</v>
      </c>
      <c r="J557" s="26">
        <f>Bank4[[#This Row],[Money in/ (Money out)]]-Bank4[[#This Row],[GST/HST]]</f>
        <v>0</v>
      </c>
      <c r="L557" s="23">
        <f t="shared" si="24"/>
        <v>0</v>
      </c>
    </row>
    <row r="558" spans="4:12" x14ac:dyDescent="0.2">
      <c r="D558" s="397">
        <f>_xlfn.XLOOKUP(C:C,Table1[for Import to Bank Register dropdown],Table1[for Pivot],0,0,1)</f>
        <v>0</v>
      </c>
      <c r="E558" s="403"/>
      <c r="F558" s="146">
        <f t="shared" si="25"/>
        <v>44444444</v>
      </c>
      <c r="G558" s="375">
        <f t="shared" si="26"/>
        <v>0</v>
      </c>
      <c r="I558" s="376">
        <f>IF(OR(C558="150 Directors advances", C558="120 accounts receivable", C558="720.2 Automobile - Insurance", C558="720.3 Automobile - License", C558="870.4 Rent - Insurance", C558="870.6 Rent - Property Tax", C558="870.7 Rent - Homeoffice", C558="870.9 Rent - Water"),
   0,
   IF(Dashboard!$F$5="Quick",
      IF(OR(C558="190 Automobile",C558="200 computer hardware",C558="210 Computer software",C558="220 Quickbooks software",C558="230 Office equipment",C558="240 Office furniture"),
         E558-(E558/(1+Dashboard!$F$4)),
         0
      ),
      IF(C558="750 Business promotion",
         E558-(E558/(1+4.793/100)),
         E558-(E558/(1+Dashboard!$F$4))
      )
   )
)</f>
        <v>0</v>
      </c>
      <c r="J558" s="26">
        <f>Bank4[[#This Row],[Money in/ (Money out)]]-Bank4[[#This Row],[GST/HST]]</f>
        <v>0</v>
      </c>
      <c r="L558" s="23">
        <f t="shared" si="24"/>
        <v>0</v>
      </c>
    </row>
    <row r="559" spans="4:12" x14ac:dyDescent="0.2">
      <c r="D559" s="397">
        <f>_xlfn.XLOOKUP(C:C,Table1[for Import to Bank Register dropdown],Table1[for Pivot],0,0,1)</f>
        <v>0</v>
      </c>
      <c r="E559" s="403"/>
      <c r="F559" s="146">
        <f t="shared" si="25"/>
        <v>44444444</v>
      </c>
      <c r="G559" s="375">
        <f t="shared" si="26"/>
        <v>0</v>
      </c>
      <c r="I559" s="376">
        <f>IF(OR(C559="150 Directors advances", C559="120 accounts receivable", C559="720.2 Automobile - Insurance", C559="720.3 Automobile - License", C559="870.4 Rent - Insurance", C559="870.6 Rent - Property Tax", C559="870.7 Rent - Homeoffice", C559="870.9 Rent - Water"),
   0,
   IF(Dashboard!$F$5="Quick",
      IF(OR(C559="190 Automobile",C559="200 computer hardware",C559="210 Computer software",C559="220 Quickbooks software",C559="230 Office equipment",C559="240 Office furniture"),
         E559-(E559/(1+Dashboard!$F$4)),
         0
      ),
      IF(C559="750 Business promotion",
         E559-(E559/(1+4.793/100)),
         E559-(E559/(1+Dashboard!$F$4))
      )
   )
)</f>
        <v>0</v>
      </c>
      <c r="J559" s="26">
        <f>Bank4[[#This Row],[Money in/ (Money out)]]-Bank4[[#This Row],[GST/HST]]</f>
        <v>0</v>
      </c>
      <c r="L559" s="23">
        <f t="shared" si="24"/>
        <v>0</v>
      </c>
    </row>
    <row r="560" spans="4:12" x14ac:dyDescent="0.2">
      <c r="D560" s="397">
        <f>_xlfn.XLOOKUP(C:C,Table1[for Import to Bank Register dropdown],Table1[for Pivot],0,0,1)</f>
        <v>0</v>
      </c>
      <c r="E560" s="403"/>
      <c r="F560" s="146">
        <f t="shared" si="25"/>
        <v>44444444</v>
      </c>
      <c r="G560" s="375">
        <f t="shared" si="26"/>
        <v>0</v>
      </c>
      <c r="I560" s="376">
        <f>IF(OR(C560="150 Directors advances", C560="120 accounts receivable", C560="720.2 Automobile - Insurance", C560="720.3 Automobile - License", C560="870.4 Rent - Insurance", C560="870.6 Rent - Property Tax", C560="870.7 Rent - Homeoffice", C560="870.9 Rent - Water"),
   0,
   IF(Dashboard!$F$5="Quick",
      IF(OR(C560="190 Automobile",C560="200 computer hardware",C560="210 Computer software",C560="220 Quickbooks software",C560="230 Office equipment",C560="240 Office furniture"),
         E560-(E560/(1+Dashboard!$F$4)),
         0
      ),
      IF(C560="750 Business promotion",
         E560-(E560/(1+4.793/100)),
         E560-(E560/(1+Dashboard!$F$4))
      )
   )
)</f>
        <v>0</v>
      </c>
      <c r="J560" s="26">
        <f>Bank4[[#This Row],[Money in/ (Money out)]]-Bank4[[#This Row],[GST/HST]]</f>
        <v>0</v>
      </c>
      <c r="L560" s="23">
        <f t="shared" si="24"/>
        <v>0</v>
      </c>
    </row>
    <row r="561" spans="4:12" x14ac:dyDescent="0.2">
      <c r="D561" s="397">
        <f>_xlfn.XLOOKUP(C:C,Table1[for Import to Bank Register dropdown],Table1[for Pivot],0,0,1)</f>
        <v>0</v>
      </c>
      <c r="E561" s="403"/>
      <c r="F561" s="146">
        <f t="shared" si="25"/>
        <v>44444444</v>
      </c>
      <c r="G561" s="375">
        <f t="shared" si="26"/>
        <v>0</v>
      </c>
      <c r="I561" s="376">
        <f>IF(OR(C561="150 Directors advances", C561="120 accounts receivable", C561="720.2 Automobile - Insurance", C561="720.3 Automobile - License", C561="870.4 Rent - Insurance", C561="870.6 Rent - Property Tax", C561="870.7 Rent - Homeoffice", C561="870.9 Rent - Water"),
   0,
   IF(Dashboard!$F$5="Quick",
      IF(OR(C561="190 Automobile",C561="200 computer hardware",C561="210 Computer software",C561="220 Quickbooks software",C561="230 Office equipment",C561="240 Office furniture"),
         E561-(E561/(1+Dashboard!$F$4)),
         0
      ),
      IF(C561="750 Business promotion",
         E561-(E561/(1+4.793/100)),
         E561-(E561/(1+Dashboard!$F$4))
      )
   )
)</f>
        <v>0</v>
      </c>
      <c r="J561" s="26">
        <f>Bank4[[#This Row],[Money in/ (Money out)]]-Bank4[[#This Row],[GST/HST]]</f>
        <v>0</v>
      </c>
      <c r="L561" s="23">
        <f t="shared" si="24"/>
        <v>0</v>
      </c>
    </row>
    <row r="562" spans="4:12" x14ac:dyDescent="0.2">
      <c r="D562" s="397">
        <f>_xlfn.XLOOKUP(C:C,Table1[for Import to Bank Register dropdown],Table1[for Pivot],0,0,1)</f>
        <v>0</v>
      </c>
      <c r="E562" s="403"/>
      <c r="F562" s="146">
        <f t="shared" si="25"/>
        <v>44444444</v>
      </c>
      <c r="G562" s="375">
        <f t="shared" si="26"/>
        <v>0</v>
      </c>
      <c r="I562" s="376">
        <f>IF(OR(C562="150 Directors advances", C562="120 accounts receivable", C562="720.2 Automobile - Insurance", C562="720.3 Automobile - License", C562="870.4 Rent - Insurance", C562="870.6 Rent - Property Tax", C562="870.7 Rent - Homeoffice", C562="870.9 Rent - Water"),
   0,
   IF(Dashboard!$F$5="Quick",
      IF(OR(C562="190 Automobile",C562="200 computer hardware",C562="210 Computer software",C562="220 Quickbooks software",C562="230 Office equipment",C562="240 Office furniture"),
         E562-(E562/(1+Dashboard!$F$4)),
         0
      ),
      IF(C562="750 Business promotion",
         E562-(E562/(1+4.793/100)),
         E562-(E562/(1+Dashboard!$F$4))
      )
   )
)</f>
        <v>0</v>
      </c>
      <c r="J562" s="26">
        <f>Bank4[[#This Row],[Money in/ (Money out)]]-Bank4[[#This Row],[GST/HST]]</f>
        <v>0</v>
      </c>
      <c r="L562" s="23">
        <f t="shared" si="24"/>
        <v>0</v>
      </c>
    </row>
    <row r="563" spans="4:12" x14ac:dyDescent="0.2">
      <c r="D563" s="397">
        <f>_xlfn.XLOOKUP(C:C,Table1[for Import to Bank Register dropdown],Table1[for Pivot],0,0,1)</f>
        <v>0</v>
      </c>
      <c r="E563" s="403"/>
      <c r="F563" s="146">
        <f t="shared" si="25"/>
        <v>44444444</v>
      </c>
      <c r="G563" s="375">
        <f t="shared" si="26"/>
        <v>0</v>
      </c>
      <c r="I563" s="376">
        <f>IF(OR(C563="150 Directors advances", C563="120 accounts receivable", C563="720.2 Automobile - Insurance", C563="720.3 Automobile - License", C563="870.4 Rent - Insurance", C563="870.6 Rent - Property Tax", C563="870.7 Rent - Homeoffice", C563="870.9 Rent - Water"),
   0,
   IF(Dashboard!$F$5="Quick",
      IF(OR(C563="190 Automobile",C563="200 computer hardware",C563="210 Computer software",C563="220 Quickbooks software",C563="230 Office equipment",C563="240 Office furniture"),
         E563-(E563/(1+Dashboard!$F$4)),
         0
      ),
      IF(C563="750 Business promotion",
         E563-(E563/(1+4.793/100)),
         E563-(E563/(1+Dashboard!$F$4))
      )
   )
)</f>
        <v>0</v>
      </c>
      <c r="J563" s="26">
        <f>Bank4[[#This Row],[Money in/ (Money out)]]-Bank4[[#This Row],[GST/HST]]</f>
        <v>0</v>
      </c>
      <c r="L563" s="23">
        <f t="shared" si="24"/>
        <v>0</v>
      </c>
    </row>
    <row r="564" spans="4:12" x14ac:dyDescent="0.2">
      <c r="D564" s="397">
        <f>_xlfn.XLOOKUP(C:C,Table1[for Import to Bank Register dropdown],Table1[for Pivot],0,0,1)</f>
        <v>0</v>
      </c>
      <c r="E564" s="403"/>
      <c r="F564" s="146">
        <f t="shared" si="25"/>
        <v>44444444</v>
      </c>
      <c r="G564" s="375">
        <f t="shared" si="26"/>
        <v>0</v>
      </c>
      <c r="I564" s="376">
        <f>IF(OR(C564="150 Directors advances", C564="120 accounts receivable", C564="720.2 Automobile - Insurance", C564="720.3 Automobile - License", C564="870.4 Rent - Insurance", C564="870.6 Rent - Property Tax", C564="870.7 Rent - Homeoffice", C564="870.9 Rent - Water"),
   0,
   IF(Dashboard!$F$5="Quick",
      IF(OR(C564="190 Automobile",C564="200 computer hardware",C564="210 Computer software",C564="220 Quickbooks software",C564="230 Office equipment",C564="240 Office furniture"),
         E564-(E564/(1+Dashboard!$F$4)),
         0
      ),
      IF(C564="750 Business promotion",
         E564-(E564/(1+4.793/100)),
         E564-(E564/(1+Dashboard!$F$4))
      )
   )
)</f>
        <v>0</v>
      </c>
      <c r="J564" s="26">
        <f>Bank4[[#This Row],[Money in/ (Money out)]]-Bank4[[#This Row],[GST/HST]]</f>
        <v>0</v>
      </c>
      <c r="L564" s="23">
        <f t="shared" si="24"/>
        <v>0</v>
      </c>
    </row>
    <row r="565" spans="4:12" x14ac:dyDescent="0.2">
      <c r="D565" s="397">
        <f>_xlfn.XLOOKUP(C:C,Table1[for Import to Bank Register dropdown],Table1[for Pivot],0,0,1)</f>
        <v>0</v>
      </c>
      <c r="E565" s="403"/>
      <c r="F565" s="146">
        <f t="shared" si="25"/>
        <v>44444444</v>
      </c>
      <c r="G565" s="375">
        <f t="shared" si="26"/>
        <v>0</v>
      </c>
      <c r="I565" s="376">
        <f>IF(OR(C565="150 Directors advances", C565="120 accounts receivable", C565="720.2 Automobile - Insurance", C565="720.3 Automobile - License", C565="870.4 Rent - Insurance", C565="870.6 Rent - Property Tax", C565="870.7 Rent - Homeoffice", C565="870.9 Rent - Water"),
   0,
   IF(Dashboard!$F$5="Quick",
      IF(OR(C565="190 Automobile",C565="200 computer hardware",C565="210 Computer software",C565="220 Quickbooks software",C565="230 Office equipment",C565="240 Office furniture"),
         E565-(E565/(1+Dashboard!$F$4)),
         0
      ),
      IF(C565="750 Business promotion",
         E565-(E565/(1+4.793/100)),
         E565-(E565/(1+Dashboard!$F$4))
      )
   )
)</f>
        <v>0</v>
      </c>
      <c r="J565" s="26">
        <f>Bank4[[#This Row],[Money in/ (Money out)]]-Bank4[[#This Row],[GST/HST]]</f>
        <v>0</v>
      </c>
      <c r="L565" s="23">
        <f t="shared" si="24"/>
        <v>0</v>
      </c>
    </row>
    <row r="566" spans="4:12" x14ac:dyDescent="0.2">
      <c r="D566" s="397">
        <f>_xlfn.XLOOKUP(C:C,Table1[for Import to Bank Register dropdown],Table1[for Pivot],0,0,1)</f>
        <v>0</v>
      </c>
      <c r="E566" s="403"/>
      <c r="F566" s="146">
        <f t="shared" si="25"/>
        <v>44444444</v>
      </c>
      <c r="G566" s="375">
        <f t="shared" si="26"/>
        <v>0</v>
      </c>
      <c r="I566" s="376">
        <f>IF(OR(C566="150 Directors advances", C566="120 accounts receivable", C566="720.2 Automobile - Insurance", C566="720.3 Automobile - License", C566="870.4 Rent - Insurance", C566="870.6 Rent - Property Tax", C566="870.7 Rent - Homeoffice", C566="870.9 Rent - Water"),
   0,
   IF(Dashboard!$F$5="Quick",
      IF(OR(C566="190 Automobile",C566="200 computer hardware",C566="210 Computer software",C566="220 Quickbooks software",C566="230 Office equipment",C566="240 Office furniture"),
         E566-(E566/(1+Dashboard!$F$4)),
         0
      ),
      IF(C566="750 Business promotion",
         E566-(E566/(1+4.793/100)),
         E566-(E566/(1+Dashboard!$F$4))
      )
   )
)</f>
        <v>0</v>
      </c>
      <c r="J566" s="26">
        <f>Bank4[[#This Row],[Money in/ (Money out)]]-Bank4[[#This Row],[GST/HST]]</f>
        <v>0</v>
      </c>
      <c r="L566" s="23">
        <f t="shared" si="24"/>
        <v>0</v>
      </c>
    </row>
    <row r="567" spans="4:12" x14ac:dyDescent="0.2">
      <c r="D567" s="397">
        <f>_xlfn.XLOOKUP(C:C,Table1[for Import to Bank Register dropdown],Table1[for Pivot],0,0,1)</f>
        <v>0</v>
      </c>
      <c r="E567" s="403"/>
      <c r="F567" s="146">
        <f t="shared" si="25"/>
        <v>44444444</v>
      </c>
      <c r="G567" s="375">
        <f t="shared" si="26"/>
        <v>0</v>
      </c>
      <c r="I567" s="376">
        <f>IF(OR(C567="150 Directors advances", C567="120 accounts receivable", C567="720.2 Automobile - Insurance", C567="720.3 Automobile - License", C567="870.4 Rent - Insurance", C567="870.6 Rent - Property Tax", C567="870.7 Rent - Homeoffice", C567="870.9 Rent - Water"),
   0,
   IF(Dashboard!$F$5="Quick",
      IF(OR(C567="190 Automobile",C567="200 computer hardware",C567="210 Computer software",C567="220 Quickbooks software",C567="230 Office equipment",C567="240 Office furniture"),
         E567-(E567/(1+Dashboard!$F$4)),
         0
      ),
      IF(C567="750 Business promotion",
         E567-(E567/(1+4.793/100)),
         E567-(E567/(1+Dashboard!$F$4))
      )
   )
)</f>
        <v>0</v>
      </c>
      <c r="J567" s="26">
        <f>Bank4[[#This Row],[Money in/ (Money out)]]-Bank4[[#This Row],[GST/HST]]</f>
        <v>0</v>
      </c>
      <c r="L567" s="23">
        <f t="shared" si="24"/>
        <v>0</v>
      </c>
    </row>
    <row r="568" spans="4:12" x14ac:dyDescent="0.2">
      <c r="D568" s="397">
        <f>_xlfn.XLOOKUP(C:C,Table1[for Import to Bank Register dropdown],Table1[for Pivot],0,0,1)</f>
        <v>0</v>
      </c>
      <c r="E568" s="403"/>
      <c r="F568" s="146">
        <f t="shared" si="25"/>
        <v>44444444</v>
      </c>
      <c r="G568" s="375">
        <f t="shared" si="26"/>
        <v>0</v>
      </c>
      <c r="I568" s="376">
        <f>IF(OR(C568="150 Directors advances", C568="120 accounts receivable", C568="720.2 Automobile - Insurance", C568="720.3 Automobile - License", C568="870.4 Rent - Insurance", C568="870.6 Rent - Property Tax", C568="870.7 Rent - Homeoffice", C568="870.9 Rent - Water"),
   0,
   IF(Dashboard!$F$5="Quick",
      IF(OR(C568="190 Automobile",C568="200 computer hardware",C568="210 Computer software",C568="220 Quickbooks software",C568="230 Office equipment",C568="240 Office furniture"),
         E568-(E568/(1+Dashboard!$F$4)),
         0
      ),
      IF(C568="750 Business promotion",
         E568-(E568/(1+4.793/100)),
         E568-(E568/(1+Dashboard!$F$4))
      )
   )
)</f>
        <v>0</v>
      </c>
      <c r="J568" s="26">
        <f>Bank4[[#This Row],[Money in/ (Money out)]]-Bank4[[#This Row],[GST/HST]]</f>
        <v>0</v>
      </c>
      <c r="L568" s="23">
        <f t="shared" si="24"/>
        <v>0</v>
      </c>
    </row>
    <row r="569" spans="4:12" x14ac:dyDescent="0.2">
      <c r="D569" s="397">
        <f>_xlfn.XLOOKUP(C:C,Table1[for Import to Bank Register dropdown],Table1[for Pivot],0,0,1)</f>
        <v>0</v>
      </c>
      <c r="E569" s="403"/>
      <c r="F569" s="146">
        <f t="shared" si="25"/>
        <v>44444444</v>
      </c>
      <c r="G569" s="375">
        <f t="shared" si="26"/>
        <v>0</v>
      </c>
      <c r="I569" s="376">
        <f>IF(OR(C569="150 Directors advances", C569="120 accounts receivable", C569="720.2 Automobile - Insurance", C569="720.3 Automobile - License", C569="870.4 Rent - Insurance", C569="870.6 Rent - Property Tax", C569="870.7 Rent - Homeoffice", C569="870.9 Rent - Water"),
   0,
   IF(Dashboard!$F$5="Quick",
      IF(OR(C569="190 Automobile",C569="200 computer hardware",C569="210 Computer software",C569="220 Quickbooks software",C569="230 Office equipment",C569="240 Office furniture"),
         E569-(E569/(1+Dashboard!$F$4)),
         0
      ),
      IF(C569="750 Business promotion",
         E569-(E569/(1+4.793/100)),
         E569-(E569/(1+Dashboard!$F$4))
      )
   )
)</f>
        <v>0</v>
      </c>
      <c r="J569" s="26">
        <f>Bank4[[#This Row],[Money in/ (Money out)]]-Bank4[[#This Row],[GST/HST]]</f>
        <v>0</v>
      </c>
      <c r="L569" s="23">
        <f t="shared" si="24"/>
        <v>0</v>
      </c>
    </row>
    <row r="570" spans="4:12" x14ac:dyDescent="0.2">
      <c r="D570" s="397">
        <f>_xlfn.XLOOKUP(C:C,Table1[for Import to Bank Register dropdown],Table1[for Pivot],0,0,1)</f>
        <v>0</v>
      </c>
      <c r="E570" s="403"/>
      <c r="F570" s="146">
        <f t="shared" si="25"/>
        <v>44444444</v>
      </c>
      <c r="G570" s="375">
        <f t="shared" si="26"/>
        <v>0</v>
      </c>
      <c r="I570" s="376">
        <f>IF(OR(C570="150 Directors advances", C570="120 accounts receivable", C570="720.2 Automobile - Insurance", C570="720.3 Automobile - License", C570="870.4 Rent - Insurance", C570="870.6 Rent - Property Tax", C570="870.7 Rent - Homeoffice", C570="870.9 Rent - Water"),
   0,
   IF(Dashboard!$F$5="Quick",
      IF(OR(C570="190 Automobile",C570="200 computer hardware",C570="210 Computer software",C570="220 Quickbooks software",C570="230 Office equipment",C570="240 Office furniture"),
         E570-(E570/(1+Dashboard!$F$4)),
         0
      ),
      IF(C570="750 Business promotion",
         E570-(E570/(1+4.793/100)),
         E570-(E570/(1+Dashboard!$F$4))
      )
   )
)</f>
        <v>0</v>
      </c>
      <c r="J570" s="26">
        <f>Bank4[[#This Row],[Money in/ (Money out)]]-Bank4[[#This Row],[GST/HST]]</f>
        <v>0</v>
      </c>
      <c r="L570" s="23">
        <f t="shared" si="24"/>
        <v>0</v>
      </c>
    </row>
    <row r="571" spans="4:12" x14ac:dyDescent="0.2">
      <c r="D571" s="397">
        <f>_xlfn.XLOOKUP(C:C,Table1[for Import to Bank Register dropdown],Table1[for Pivot],0,0,1)</f>
        <v>0</v>
      </c>
      <c r="E571" s="403"/>
      <c r="F571" s="146">
        <f t="shared" si="25"/>
        <v>44444444</v>
      </c>
      <c r="G571" s="375">
        <f t="shared" si="26"/>
        <v>0</v>
      </c>
      <c r="I571" s="376">
        <f>IF(OR(C571="150 Directors advances", C571="120 accounts receivable", C571="720.2 Automobile - Insurance", C571="720.3 Automobile - License", C571="870.4 Rent - Insurance", C571="870.6 Rent - Property Tax", C571="870.7 Rent - Homeoffice", C571="870.9 Rent - Water"),
   0,
   IF(Dashboard!$F$5="Quick",
      IF(OR(C571="190 Automobile",C571="200 computer hardware",C571="210 Computer software",C571="220 Quickbooks software",C571="230 Office equipment",C571="240 Office furniture"),
         E571-(E571/(1+Dashboard!$F$4)),
         0
      ),
      IF(C571="750 Business promotion",
         E571-(E571/(1+4.793/100)),
         E571-(E571/(1+Dashboard!$F$4))
      )
   )
)</f>
        <v>0</v>
      </c>
      <c r="J571" s="26">
        <f>Bank4[[#This Row],[Money in/ (Money out)]]-Bank4[[#This Row],[GST/HST]]</f>
        <v>0</v>
      </c>
      <c r="L571" s="23">
        <f t="shared" si="24"/>
        <v>0</v>
      </c>
    </row>
    <row r="572" spans="4:12" x14ac:dyDescent="0.2">
      <c r="D572" s="397">
        <f>_xlfn.XLOOKUP(C:C,Table1[for Import to Bank Register dropdown],Table1[for Pivot],0,0,1)</f>
        <v>0</v>
      </c>
      <c r="E572" s="403"/>
      <c r="F572" s="146">
        <f t="shared" si="25"/>
        <v>44444444</v>
      </c>
      <c r="G572" s="375">
        <f t="shared" si="26"/>
        <v>0</v>
      </c>
      <c r="I572" s="376">
        <f>IF(OR(C572="150 Directors advances", C572="120 accounts receivable", C572="720.2 Automobile - Insurance", C572="720.3 Automobile - License", C572="870.4 Rent - Insurance", C572="870.6 Rent - Property Tax", C572="870.7 Rent - Homeoffice", C572="870.9 Rent - Water"),
   0,
   IF(Dashboard!$F$5="Quick",
      IF(OR(C572="190 Automobile",C572="200 computer hardware",C572="210 Computer software",C572="220 Quickbooks software",C572="230 Office equipment",C572="240 Office furniture"),
         E572-(E572/(1+Dashboard!$F$4)),
         0
      ),
      IF(C572="750 Business promotion",
         E572-(E572/(1+4.793/100)),
         E572-(E572/(1+Dashboard!$F$4))
      )
   )
)</f>
        <v>0</v>
      </c>
      <c r="J572" s="26">
        <f>Bank4[[#This Row],[Money in/ (Money out)]]-Bank4[[#This Row],[GST/HST]]</f>
        <v>0</v>
      </c>
      <c r="L572" s="23">
        <f t="shared" si="24"/>
        <v>0</v>
      </c>
    </row>
    <row r="573" spans="4:12" x14ac:dyDescent="0.2">
      <c r="D573" s="397">
        <f>_xlfn.XLOOKUP(C:C,Table1[for Import to Bank Register dropdown],Table1[for Pivot],0,0,1)</f>
        <v>0</v>
      </c>
      <c r="E573" s="403"/>
      <c r="F573" s="146">
        <f t="shared" si="25"/>
        <v>44444444</v>
      </c>
      <c r="G573" s="375">
        <f t="shared" si="26"/>
        <v>0</v>
      </c>
      <c r="I573" s="376">
        <f>IF(OR(C573="150 Directors advances", C573="120 accounts receivable", C573="720.2 Automobile - Insurance", C573="720.3 Automobile - License", C573="870.4 Rent - Insurance", C573="870.6 Rent - Property Tax", C573="870.7 Rent - Homeoffice", C573="870.9 Rent - Water"),
   0,
   IF(Dashboard!$F$5="Quick",
      IF(OR(C573="190 Automobile",C573="200 computer hardware",C573="210 Computer software",C573="220 Quickbooks software",C573="230 Office equipment",C573="240 Office furniture"),
         E573-(E573/(1+Dashboard!$F$4)),
         0
      ),
      IF(C573="750 Business promotion",
         E573-(E573/(1+4.793/100)),
         E573-(E573/(1+Dashboard!$F$4))
      )
   )
)</f>
        <v>0</v>
      </c>
      <c r="J573" s="26">
        <f>Bank4[[#This Row],[Money in/ (Money out)]]-Bank4[[#This Row],[GST/HST]]</f>
        <v>0</v>
      </c>
      <c r="L573" s="23">
        <f t="shared" si="24"/>
        <v>0</v>
      </c>
    </row>
    <row r="574" spans="4:12" x14ac:dyDescent="0.2">
      <c r="D574" s="397">
        <f>_xlfn.XLOOKUP(C:C,Table1[for Import to Bank Register dropdown],Table1[for Pivot],0,0,1)</f>
        <v>0</v>
      </c>
      <c r="E574" s="403"/>
      <c r="F574" s="146">
        <f t="shared" si="25"/>
        <v>44444444</v>
      </c>
      <c r="G574" s="375">
        <f t="shared" si="26"/>
        <v>0</v>
      </c>
      <c r="I574" s="376">
        <f>IF(OR(C574="150 Directors advances", C574="120 accounts receivable", C574="720.2 Automobile - Insurance", C574="720.3 Automobile - License", C574="870.4 Rent - Insurance", C574="870.6 Rent - Property Tax", C574="870.7 Rent - Homeoffice", C574="870.9 Rent - Water"),
   0,
   IF(Dashboard!$F$5="Quick",
      IF(OR(C574="190 Automobile",C574="200 computer hardware",C574="210 Computer software",C574="220 Quickbooks software",C574="230 Office equipment",C574="240 Office furniture"),
         E574-(E574/(1+Dashboard!$F$4)),
         0
      ),
      IF(C574="750 Business promotion",
         E574-(E574/(1+4.793/100)),
         E574-(E574/(1+Dashboard!$F$4))
      )
   )
)</f>
        <v>0</v>
      </c>
      <c r="J574" s="26">
        <f>Bank4[[#This Row],[Money in/ (Money out)]]-Bank4[[#This Row],[GST/HST]]</f>
        <v>0</v>
      </c>
      <c r="L574" s="23">
        <f t="shared" si="24"/>
        <v>0</v>
      </c>
    </row>
    <row r="575" spans="4:12" x14ac:dyDescent="0.2">
      <c r="D575" s="397">
        <f>_xlfn.XLOOKUP(C:C,Table1[for Import to Bank Register dropdown],Table1[for Pivot],0,0,1)</f>
        <v>0</v>
      </c>
      <c r="E575" s="403"/>
      <c r="F575" s="146">
        <f t="shared" si="25"/>
        <v>44444444</v>
      </c>
      <c r="G575" s="375">
        <f t="shared" si="26"/>
        <v>0</v>
      </c>
      <c r="I575" s="376">
        <f>IF(OR(C575="150 Directors advances", C575="120 accounts receivable", C575="720.2 Automobile - Insurance", C575="720.3 Automobile - License", C575="870.4 Rent - Insurance", C575="870.6 Rent - Property Tax", C575="870.7 Rent - Homeoffice", C575="870.9 Rent - Water"),
   0,
   IF(Dashboard!$F$5="Quick",
      IF(OR(C575="190 Automobile",C575="200 computer hardware",C575="210 Computer software",C575="220 Quickbooks software",C575="230 Office equipment",C575="240 Office furniture"),
         E575-(E575/(1+Dashboard!$F$4)),
         0
      ),
      IF(C575="750 Business promotion",
         E575-(E575/(1+4.793/100)),
         E575-(E575/(1+Dashboard!$F$4))
      )
   )
)</f>
        <v>0</v>
      </c>
      <c r="J575" s="26">
        <f>Bank4[[#This Row],[Money in/ (Money out)]]-Bank4[[#This Row],[GST/HST]]</f>
        <v>0</v>
      </c>
      <c r="L575" s="23">
        <f t="shared" si="24"/>
        <v>0</v>
      </c>
    </row>
    <row r="576" spans="4:12" x14ac:dyDescent="0.2">
      <c r="D576" s="397">
        <f>_xlfn.XLOOKUP(C:C,Table1[for Import to Bank Register dropdown],Table1[for Pivot],0,0,1)</f>
        <v>0</v>
      </c>
      <c r="E576" s="403"/>
      <c r="F576" s="146">
        <f t="shared" si="25"/>
        <v>44444444</v>
      </c>
      <c r="G576" s="375">
        <f t="shared" si="26"/>
        <v>0</v>
      </c>
      <c r="I576" s="376">
        <f>IF(OR(C576="150 Directors advances", C576="120 accounts receivable", C576="720.2 Automobile - Insurance", C576="720.3 Automobile - License", C576="870.4 Rent - Insurance", C576="870.6 Rent - Property Tax", C576="870.7 Rent - Homeoffice", C576="870.9 Rent - Water"),
   0,
   IF(Dashboard!$F$5="Quick",
      IF(OR(C576="190 Automobile",C576="200 computer hardware",C576="210 Computer software",C576="220 Quickbooks software",C576="230 Office equipment",C576="240 Office furniture"),
         E576-(E576/(1+Dashboard!$F$4)),
         0
      ),
      IF(C576="750 Business promotion",
         E576-(E576/(1+4.793/100)),
         E576-(E576/(1+Dashboard!$F$4))
      )
   )
)</f>
        <v>0</v>
      </c>
      <c r="J576" s="26">
        <f>Bank4[[#This Row],[Money in/ (Money out)]]-Bank4[[#This Row],[GST/HST]]</f>
        <v>0</v>
      </c>
      <c r="L576" s="23">
        <f t="shared" si="24"/>
        <v>0</v>
      </c>
    </row>
    <row r="577" spans="4:12" x14ac:dyDescent="0.2">
      <c r="D577" s="397">
        <f>_xlfn.XLOOKUP(C:C,Table1[for Import to Bank Register dropdown],Table1[for Pivot],0,0,1)</f>
        <v>0</v>
      </c>
      <c r="E577" s="403"/>
      <c r="F577" s="146">
        <f t="shared" si="25"/>
        <v>44444444</v>
      </c>
      <c r="G577" s="375">
        <f t="shared" si="26"/>
        <v>0</v>
      </c>
      <c r="I577" s="376">
        <f>IF(OR(C577="150 Directors advances", C577="120 accounts receivable", C577="720.2 Automobile - Insurance", C577="720.3 Automobile - License", C577="870.4 Rent - Insurance", C577="870.6 Rent - Property Tax", C577="870.7 Rent - Homeoffice", C577="870.9 Rent - Water"),
   0,
   IF(Dashboard!$F$5="Quick",
      IF(OR(C577="190 Automobile",C577="200 computer hardware",C577="210 Computer software",C577="220 Quickbooks software",C577="230 Office equipment",C577="240 Office furniture"),
         E577-(E577/(1+Dashboard!$F$4)),
         0
      ),
      IF(C577="750 Business promotion",
         E577-(E577/(1+4.793/100)),
         E577-(E577/(1+Dashboard!$F$4))
      )
   )
)</f>
        <v>0</v>
      </c>
      <c r="J577" s="26">
        <f>Bank4[[#This Row],[Money in/ (Money out)]]-Bank4[[#This Row],[GST/HST]]</f>
        <v>0</v>
      </c>
      <c r="L577" s="23">
        <f t="shared" si="24"/>
        <v>0</v>
      </c>
    </row>
    <row r="578" spans="4:12" x14ac:dyDescent="0.2">
      <c r="D578" s="397">
        <f>_xlfn.XLOOKUP(C:C,Table1[for Import to Bank Register dropdown],Table1[for Pivot],0,0,1)</f>
        <v>0</v>
      </c>
      <c r="E578" s="403"/>
      <c r="F578" s="146">
        <f t="shared" si="25"/>
        <v>44444444</v>
      </c>
      <c r="G578" s="375">
        <f t="shared" si="26"/>
        <v>0</v>
      </c>
      <c r="I578" s="376">
        <f>IF(OR(C578="150 Directors advances", C578="120 accounts receivable", C578="720.2 Automobile - Insurance", C578="720.3 Automobile - License", C578="870.4 Rent - Insurance", C578="870.6 Rent - Property Tax", C578="870.7 Rent - Homeoffice", C578="870.9 Rent - Water"),
   0,
   IF(Dashboard!$F$5="Quick",
      IF(OR(C578="190 Automobile",C578="200 computer hardware",C578="210 Computer software",C578="220 Quickbooks software",C578="230 Office equipment",C578="240 Office furniture"),
         E578-(E578/(1+Dashboard!$F$4)),
         0
      ),
      IF(C578="750 Business promotion",
         E578-(E578/(1+4.793/100)),
         E578-(E578/(1+Dashboard!$F$4))
      )
   )
)</f>
        <v>0</v>
      </c>
      <c r="J578" s="26">
        <f>Bank4[[#This Row],[Money in/ (Money out)]]-Bank4[[#This Row],[GST/HST]]</f>
        <v>0</v>
      </c>
      <c r="L578" s="23">
        <f t="shared" si="24"/>
        <v>0</v>
      </c>
    </row>
    <row r="579" spans="4:12" x14ac:dyDescent="0.2">
      <c r="D579" s="397">
        <f>_xlfn.XLOOKUP(C:C,Table1[for Import to Bank Register dropdown],Table1[for Pivot],0,0,1)</f>
        <v>0</v>
      </c>
      <c r="E579" s="403"/>
      <c r="F579" s="146">
        <f t="shared" si="25"/>
        <v>44444444</v>
      </c>
      <c r="G579" s="375">
        <f t="shared" si="26"/>
        <v>0</v>
      </c>
      <c r="I579" s="376">
        <f>IF(OR(C579="150 Directors advances", C579="120 accounts receivable", C579="720.2 Automobile - Insurance", C579="720.3 Automobile - License", C579="870.4 Rent - Insurance", C579="870.6 Rent - Property Tax", C579="870.7 Rent - Homeoffice", C579="870.9 Rent - Water"),
   0,
   IF(Dashboard!$F$5="Quick",
      IF(OR(C579="190 Automobile",C579="200 computer hardware",C579="210 Computer software",C579="220 Quickbooks software",C579="230 Office equipment",C579="240 Office furniture"),
         E579-(E579/(1+Dashboard!$F$4)),
         0
      ),
      IF(C579="750 Business promotion",
         E579-(E579/(1+4.793/100)),
         E579-(E579/(1+Dashboard!$F$4))
      )
   )
)</f>
        <v>0</v>
      </c>
      <c r="J579" s="26">
        <f>Bank4[[#This Row],[Money in/ (Money out)]]-Bank4[[#This Row],[GST/HST]]</f>
        <v>0</v>
      </c>
      <c r="L579" s="23">
        <f t="shared" si="24"/>
        <v>0</v>
      </c>
    </row>
    <row r="580" spans="4:12" x14ac:dyDescent="0.2">
      <c r="D580" s="397">
        <f>_xlfn.XLOOKUP(C:C,Table1[for Import to Bank Register dropdown],Table1[for Pivot],0,0,1)</f>
        <v>0</v>
      </c>
      <c r="E580" s="403"/>
      <c r="F580" s="146">
        <f t="shared" si="25"/>
        <v>44444444</v>
      </c>
      <c r="G580" s="375">
        <f t="shared" si="26"/>
        <v>0</v>
      </c>
      <c r="I580" s="376">
        <f>IF(OR(C580="150 Directors advances", C580="120 accounts receivable", C580="720.2 Automobile - Insurance", C580="720.3 Automobile - License", C580="870.4 Rent - Insurance", C580="870.6 Rent - Property Tax", C580="870.7 Rent - Homeoffice", C580="870.9 Rent - Water"),
   0,
   IF(Dashboard!$F$5="Quick",
      IF(OR(C580="190 Automobile",C580="200 computer hardware",C580="210 Computer software",C580="220 Quickbooks software",C580="230 Office equipment",C580="240 Office furniture"),
         E580-(E580/(1+Dashboard!$F$4)),
         0
      ),
      IF(C580="750 Business promotion",
         E580-(E580/(1+4.793/100)),
         E580-(E580/(1+Dashboard!$F$4))
      )
   )
)</f>
        <v>0</v>
      </c>
      <c r="J580" s="26">
        <f>Bank4[[#This Row],[Money in/ (Money out)]]-Bank4[[#This Row],[GST/HST]]</f>
        <v>0</v>
      </c>
      <c r="L580" s="23">
        <f t="shared" si="24"/>
        <v>0</v>
      </c>
    </row>
    <row r="581" spans="4:12" x14ac:dyDescent="0.2">
      <c r="D581" s="397">
        <f>_xlfn.XLOOKUP(C:C,Table1[for Import to Bank Register dropdown],Table1[for Pivot],0,0,1)</f>
        <v>0</v>
      </c>
      <c r="E581" s="403"/>
      <c r="F581" s="146">
        <f t="shared" si="25"/>
        <v>44444444</v>
      </c>
      <c r="G581" s="375">
        <f t="shared" si="26"/>
        <v>0</v>
      </c>
      <c r="I581" s="376">
        <f>IF(OR(C581="150 Directors advances", C581="120 accounts receivable", C581="720.2 Automobile - Insurance", C581="720.3 Automobile - License", C581="870.4 Rent - Insurance", C581="870.6 Rent - Property Tax", C581="870.7 Rent - Homeoffice", C581="870.9 Rent - Water"),
   0,
   IF(Dashboard!$F$5="Quick",
      IF(OR(C581="190 Automobile",C581="200 computer hardware",C581="210 Computer software",C581="220 Quickbooks software",C581="230 Office equipment",C581="240 Office furniture"),
         E581-(E581/(1+Dashboard!$F$4)),
         0
      ),
      IF(C581="750 Business promotion",
         E581-(E581/(1+4.793/100)),
         E581-(E581/(1+Dashboard!$F$4))
      )
   )
)</f>
        <v>0</v>
      </c>
      <c r="J581" s="26">
        <f>Bank4[[#This Row],[Money in/ (Money out)]]-Bank4[[#This Row],[GST/HST]]</f>
        <v>0</v>
      </c>
      <c r="L581" s="23">
        <f t="shared" si="24"/>
        <v>0</v>
      </c>
    </row>
    <row r="582" spans="4:12" x14ac:dyDescent="0.2">
      <c r="D582" s="397">
        <f>_xlfn.XLOOKUP(C:C,Table1[for Import to Bank Register dropdown],Table1[for Pivot],0,0,1)</f>
        <v>0</v>
      </c>
      <c r="E582" s="403"/>
      <c r="F582" s="146">
        <f t="shared" si="25"/>
        <v>44444444</v>
      </c>
      <c r="G582" s="375">
        <f t="shared" si="26"/>
        <v>0</v>
      </c>
      <c r="I582" s="376">
        <f>IF(OR(C582="150 Directors advances", C582="120 accounts receivable", C582="720.2 Automobile - Insurance", C582="720.3 Automobile - License", C582="870.4 Rent - Insurance", C582="870.6 Rent - Property Tax", C582="870.7 Rent - Homeoffice", C582="870.9 Rent - Water"),
   0,
   IF(Dashboard!$F$5="Quick",
      IF(OR(C582="190 Automobile",C582="200 computer hardware",C582="210 Computer software",C582="220 Quickbooks software",C582="230 Office equipment",C582="240 Office furniture"),
         E582-(E582/(1+Dashboard!$F$4)),
         0
      ),
      IF(C582="750 Business promotion",
         E582-(E582/(1+4.793/100)),
         E582-(E582/(1+Dashboard!$F$4))
      )
   )
)</f>
        <v>0</v>
      </c>
      <c r="J582" s="26">
        <f>Bank4[[#This Row],[Money in/ (Money out)]]-Bank4[[#This Row],[GST/HST]]</f>
        <v>0</v>
      </c>
      <c r="L582" s="23">
        <f t="shared" si="24"/>
        <v>0</v>
      </c>
    </row>
    <row r="583" spans="4:12" x14ac:dyDescent="0.2">
      <c r="D583" s="397">
        <f>_xlfn.XLOOKUP(C:C,Table1[for Import to Bank Register dropdown],Table1[for Pivot],0,0,1)</f>
        <v>0</v>
      </c>
      <c r="E583" s="403"/>
      <c r="F583" s="146">
        <f t="shared" si="25"/>
        <v>44444444</v>
      </c>
      <c r="G583" s="375">
        <f t="shared" si="26"/>
        <v>0</v>
      </c>
      <c r="I583" s="376">
        <f>IF(OR(C583="150 Directors advances", C583="120 accounts receivable", C583="720.2 Automobile - Insurance", C583="720.3 Automobile - License", C583="870.4 Rent - Insurance", C583="870.6 Rent - Property Tax", C583="870.7 Rent - Homeoffice", C583="870.9 Rent - Water"),
   0,
   IF(Dashboard!$F$5="Quick",
      IF(OR(C583="190 Automobile",C583="200 computer hardware",C583="210 Computer software",C583="220 Quickbooks software",C583="230 Office equipment",C583="240 Office furniture"),
         E583-(E583/(1+Dashboard!$F$4)),
         0
      ),
      IF(C583="750 Business promotion",
         E583-(E583/(1+4.793/100)),
         E583-(E583/(1+Dashboard!$F$4))
      )
   )
)</f>
        <v>0</v>
      </c>
      <c r="J583" s="26">
        <f>Bank4[[#This Row],[Money in/ (Money out)]]-Bank4[[#This Row],[GST/HST]]</f>
        <v>0</v>
      </c>
      <c r="L583" s="23">
        <f t="shared" ref="L583:L646" si="27">$L$3</f>
        <v>0</v>
      </c>
    </row>
    <row r="584" spans="4:12" x14ac:dyDescent="0.2">
      <c r="D584" s="397">
        <f>_xlfn.XLOOKUP(C:C,Table1[for Import to Bank Register dropdown],Table1[for Pivot],0,0,1)</f>
        <v>0</v>
      </c>
      <c r="E584" s="403"/>
      <c r="F584" s="146">
        <f t="shared" ref="F584:F647" si="28">$E$2</f>
        <v>44444444</v>
      </c>
      <c r="G584" s="375">
        <f t="shared" ref="G584:G647" si="29">G583+E584</f>
        <v>0</v>
      </c>
      <c r="I584" s="376">
        <f>IF(OR(C584="150 Directors advances", C584="120 accounts receivable", C584="720.2 Automobile - Insurance", C584="720.3 Automobile - License", C584="870.4 Rent - Insurance", C584="870.6 Rent - Property Tax", C584="870.7 Rent - Homeoffice", C584="870.9 Rent - Water"),
   0,
   IF(Dashboard!$F$5="Quick",
      IF(OR(C584="190 Automobile",C584="200 computer hardware",C584="210 Computer software",C584="220 Quickbooks software",C584="230 Office equipment",C584="240 Office furniture"),
         E584-(E584/(1+Dashboard!$F$4)),
         0
      ),
      IF(C584="750 Business promotion",
         E584-(E584/(1+4.793/100)),
         E584-(E584/(1+Dashboard!$F$4))
      )
   )
)</f>
        <v>0</v>
      </c>
      <c r="J584" s="26">
        <f>Bank4[[#This Row],[Money in/ (Money out)]]-Bank4[[#This Row],[GST/HST]]</f>
        <v>0</v>
      </c>
      <c r="L584" s="23">
        <f t="shared" si="27"/>
        <v>0</v>
      </c>
    </row>
    <row r="585" spans="4:12" x14ac:dyDescent="0.2">
      <c r="D585" s="397">
        <f>_xlfn.XLOOKUP(C:C,Table1[for Import to Bank Register dropdown],Table1[for Pivot],0,0,1)</f>
        <v>0</v>
      </c>
      <c r="E585" s="403"/>
      <c r="F585" s="146">
        <f t="shared" si="28"/>
        <v>44444444</v>
      </c>
      <c r="G585" s="375">
        <f t="shared" si="29"/>
        <v>0</v>
      </c>
      <c r="I585" s="376">
        <f>IF(OR(C585="150 Directors advances", C585="120 accounts receivable", C585="720.2 Automobile - Insurance", C585="720.3 Automobile - License", C585="870.4 Rent - Insurance", C585="870.6 Rent - Property Tax", C585="870.7 Rent - Homeoffice", C585="870.9 Rent - Water"),
   0,
   IF(Dashboard!$F$5="Quick",
      IF(OR(C585="190 Automobile",C585="200 computer hardware",C585="210 Computer software",C585="220 Quickbooks software",C585="230 Office equipment",C585="240 Office furniture"),
         E585-(E585/(1+Dashboard!$F$4)),
         0
      ),
      IF(C585="750 Business promotion",
         E585-(E585/(1+4.793/100)),
         E585-(E585/(1+Dashboard!$F$4))
      )
   )
)</f>
        <v>0</v>
      </c>
      <c r="J585" s="26">
        <f>Bank4[[#This Row],[Money in/ (Money out)]]-Bank4[[#This Row],[GST/HST]]</f>
        <v>0</v>
      </c>
      <c r="L585" s="23">
        <f t="shared" si="27"/>
        <v>0</v>
      </c>
    </row>
    <row r="586" spans="4:12" x14ac:dyDescent="0.2">
      <c r="D586" s="397">
        <f>_xlfn.XLOOKUP(C:C,Table1[for Import to Bank Register dropdown],Table1[for Pivot],0,0,1)</f>
        <v>0</v>
      </c>
      <c r="E586" s="403"/>
      <c r="F586" s="146">
        <f t="shared" si="28"/>
        <v>44444444</v>
      </c>
      <c r="G586" s="375">
        <f t="shared" si="29"/>
        <v>0</v>
      </c>
      <c r="I586" s="376">
        <f>IF(OR(C586="150 Directors advances", C586="120 accounts receivable", C586="720.2 Automobile - Insurance", C586="720.3 Automobile - License", C586="870.4 Rent - Insurance", C586="870.6 Rent - Property Tax", C586="870.7 Rent - Homeoffice", C586="870.9 Rent - Water"),
   0,
   IF(Dashboard!$F$5="Quick",
      IF(OR(C586="190 Automobile",C586="200 computer hardware",C586="210 Computer software",C586="220 Quickbooks software",C586="230 Office equipment",C586="240 Office furniture"),
         E586-(E586/(1+Dashboard!$F$4)),
         0
      ),
      IF(C586="750 Business promotion",
         E586-(E586/(1+4.793/100)),
         E586-(E586/(1+Dashboard!$F$4))
      )
   )
)</f>
        <v>0</v>
      </c>
      <c r="J586" s="26">
        <f>Bank4[[#This Row],[Money in/ (Money out)]]-Bank4[[#This Row],[GST/HST]]</f>
        <v>0</v>
      </c>
      <c r="L586" s="23">
        <f t="shared" si="27"/>
        <v>0</v>
      </c>
    </row>
    <row r="587" spans="4:12" x14ac:dyDescent="0.2">
      <c r="D587" s="397">
        <f>_xlfn.XLOOKUP(C:C,Table1[for Import to Bank Register dropdown],Table1[for Pivot],0,0,1)</f>
        <v>0</v>
      </c>
      <c r="E587" s="403"/>
      <c r="F587" s="146">
        <f t="shared" si="28"/>
        <v>44444444</v>
      </c>
      <c r="G587" s="375">
        <f t="shared" si="29"/>
        <v>0</v>
      </c>
      <c r="I587" s="376">
        <f>IF(OR(C587="150 Directors advances", C587="120 accounts receivable", C587="720.2 Automobile - Insurance", C587="720.3 Automobile - License", C587="870.4 Rent - Insurance", C587="870.6 Rent - Property Tax", C587="870.7 Rent - Homeoffice", C587="870.9 Rent - Water"),
   0,
   IF(Dashboard!$F$5="Quick",
      IF(OR(C587="190 Automobile",C587="200 computer hardware",C587="210 Computer software",C587="220 Quickbooks software",C587="230 Office equipment",C587="240 Office furniture"),
         E587-(E587/(1+Dashboard!$F$4)),
         0
      ),
      IF(C587="750 Business promotion",
         E587-(E587/(1+4.793/100)),
         E587-(E587/(1+Dashboard!$F$4))
      )
   )
)</f>
        <v>0</v>
      </c>
      <c r="J587" s="26">
        <f>Bank4[[#This Row],[Money in/ (Money out)]]-Bank4[[#This Row],[GST/HST]]</f>
        <v>0</v>
      </c>
      <c r="L587" s="23">
        <f t="shared" si="27"/>
        <v>0</v>
      </c>
    </row>
    <row r="588" spans="4:12" x14ac:dyDescent="0.2">
      <c r="D588" s="397">
        <f>_xlfn.XLOOKUP(C:C,Table1[for Import to Bank Register dropdown],Table1[for Pivot],0,0,1)</f>
        <v>0</v>
      </c>
      <c r="E588" s="403"/>
      <c r="F588" s="146">
        <f t="shared" si="28"/>
        <v>44444444</v>
      </c>
      <c r="G588" s="375">
        <f t="shared" si="29"/>
        <v>0</v>
      </c>
      <c r="I588" s="376">
        <f>IF(OR(C588="150 Directors advances", C588="120 accounts receivable", C588="720.2 Automobile - Insurance", C588="720.3 Automobile - License", C588="870.4 Rent - Insurance", C588="870.6 Rent - Property Tax", C588="870.7 Rent - Homeoffice", C588="870.9 Rent - Water"),
   0,
   IF(Dashboard!$F$5="Quick",
      IF(OR(C588="190 Automobile",C588="200 computer hardware",C588="210 Computer software",C588="220 Quickbooks software",C588="230 Office equipment",C588="240 Office furniture"),
         E588-(E588/(1+Dashboard!$F$4)),
         0
      ),
      IF(C588="750 Business promotion",
         E588-(E588/(1+4.793/100)),
         E588-(E588/(1+Dashboard!$F$4))
      )
   )
)</f>
        <v>0</v>
      </c>
      <c r="J588" s="26">
        <f>Bank4[[#This Row],[Money in/ (Money out)]]-Bank4[[#This Row],[GST/HST]]</f>
        <v>0</v>
      </c>
      <c r="L588" s="23">
        <f t="shared" si="27"/>
        <v>0</v>
      </c>
    </row>
    <row r="589" spans="4:12" x14ac:dyDescent="0.2">
      <c r="D589" s="397">
        <f>_xlfn.XLOOKUP(C:C,Table1[for Import to Bank Register dropdown],Table1[for Pivot],0,0,1)</f>
        <v>0</v>
      </c>
      <c r="E589" s="403"/>
      <c r="F589" s="146">
        <f t="shared" si="28"/>
        <v>44444444</v>
      </c>
      <c r="G589" s="375">
        <f t="shared" si="29"/>
        <v>0</v>
      </c>
      <c r="I589" s="376">
        <f>IF(OR(C589="150 Directors advances", C589="120 accounts receivable", C589="720.2 Automobile - Insurance", C589="720.3 Automobile - License", C589="870.4 Rent - Insurance", C589="870.6 Rent - Property Tax", C589="870.7 Rent - Homeoffice", C589="870.9 Rent - Water"),
   0,
   IF(Dashboard!$F$5="Quick",
      IF(OR(C589="190 Automobile",C589="200 computer hardware",C589="210 Computer software",C589="220 Quickbooks software",C589="230 Office equipment",C589="240 Office furniture"),
         E589-(E589/(1+Dashboard!$F$4)),
         0
      ),
      IF(C589="750 Business promotion",
         E589-(E589/(1+4.793/100)),
         E589-(E589/(1+Dashboard!$F$4))
      )
   )
)</f>
        <v>0</v>
      </c>
      <c r="J589" s="26">
        <f>Bank4[[#This Row],[Money in/ (Money out)]]-Bank4[[#This Row],[GST/HST]]</f>
        <v>0</v>
      </c>
      <c r="L589" s="23">
        <f t="shared" si="27"/>
        <v>0</v>
      </c>
    </row>
    <row r="590" spans="4:12" x14ac:dyDescent="0.2">
      <c r="D590" s="397">
        <f>_xlfn.XLOOKUP(C:C,Table1[for Import to Bank Register dropdown],Table1[for Pivot],0,0,1)</f>
        <v>0</v>
      </c>
      <c r="E590" s="403"/>
      <c r="F590" s="146">
        <f t="shared" si="28"/>
        <v>44444444</v>
      </c>
      <c r="G590" s="375">
        <f t="shared" si="29"/>
        <v>0</v>
      </c>
      <c r="I590" s="376">
        <f>IF(OR(C590="150 Directors advances", C590="120 accounts receivable", C590="720.2 Automobile - Insurance", C590="720.3 Automobile - License", C590="870.4 Rent - Insurance", C590="870.6 Rent - Property Tax", C590="870.7 Rent - Homeoffice", C590="870.9 Rent - Water"),
   0,
   IF(Dashboard!$F$5="Quick",
      IF(OR(C590="190 Automobile",C590="200 computer hardware",C590="210 Computer software",C590="220 Quickbooks software",C590="230 Office equipment",C590="240 Office furniture"),
         E590-(E590/(1+Dashboard!$F$4)),
         0
      ),
      IF(C590="750 Business promotion",
         E590-(E590/(1+4.793/100)),
         E590-(E590/(1+Dashboard!$F$4))
      )
   )
)</f>
        <v>0</v>
      </c>
      <c r="J590" s="26">
        <f>Bank4[[#This Row],[Money in/ (Money out)]]-Bank4[[#This Row],[GST/HST]]</f>
        <v>0</v>
      </c>
      <c r="L590" s="23">
        <f t="shared" si="27"/>
        <v>0</v>
      </c>
    </row>
    <row r="591" spans="4:12" x14ac:dyDescent="0.2">
      <c r="D591" s="397">
        <f>_xlfn.XLOOKUP(C:C,Table1[for Import to Bank Register dropdown],Table1[for Pivot],0,0,1)</f>
        <v>0</v>
      </c>
      <c r="E591" s="403"/>
      <c r="F591" s="146">
        <f t="shared" si="28"/>
        <v>44444444</v>
      </c>
      <c r="G591" s="375">
        <f t="shared" si="29"/>
        <v>0</v>
      </c>
      <c r="I591" s="376">
        <f>IF(OR(C591="150 Directors advances", C591="120 accounts receivable", C591="720.2 Automobile - Insurance", C591="720.3 Automobile - License", C591="870.4 Rent - Insurance", C591="870.6 Rent - Property Tax", C591="870.7 Rent - Homeoffice", C591="870.9 Rent - Water"),
   0,
   IF(Dashboard!$F$5="Quick",
      IF(OR(C591="190 Automobile",C591="200 computer hardware",C591="210 Computer software",C591="220 Quickbooks software",C591="230 Office equipment",C591="240 Office furniture"),
         E591-(E591/(1+Dashboard!$F$4)),
         0
      ),
      IF(C591="750 Business promotion",
         E591-(E591/(1+4.793/100)),
         E591-(E591/(1+Dashboard!$F$4))
      )
   )
)</f>
        <v>0</v>
      </c>
      <c r="J591" s="26">
        <f>Bank4[[#This Row],[Money in/ (Money out)]]-Bank4[[#This Row],[GST/HST]]</f>
        <v>0</v>
      </c>
      <c r="L591" s="23">
        <f t="shared" si="27"/>
        <v>0</v>
      </c>
    </row>
    <row r="592" spans="4:12" x14ac:dyDescent="0.2">
      <c r="D592" s="397">
        <f>_xlfn.XLOOKUP(C:C,Table1[for Import to Bank Register dropdown],Table1[for Pivot],0,0,1)</f>
        <v>0</v>
      </c>
      <c r="E592" s="403"/>
      <c r="F592" s="146">
        <f t="shared" si="28"/>
        <v>44444444</v>
      </c>
      <c r="G592" s="375">
        <f t="shared" si="29"/>
        <v>0</v>
      </c>
      <c r="I592" s="376">
        <f>IF(OR(C592="150 Directors advances", C592="120 accounts receivable", C592="720.2 Automobile - Insurance", C592="720.3 Automobile - License", C592="870.4 Rent - Insurance", C592="870.6 Rent - Property Tax", C592="870.7 Rent - Homeoffice", C592="870.9 Rent - Water"),
   0,
   IF(Dashboard!$F$5="Quick",
      IF(OR(C592="190 Automobile",C592="200 computer hardware",C592="210 Computer software",C592="220 Quickbooks software",C592="230 Office equipment",C592="240 Office furniture"),
         E592-(E592/(1+Dashboard!$F$4)),
         0
      ),
      IF(C592="750 Business promotion",
         E592-(E592/(1+4.793/100)),
         E592-(E592/(1+Dashboard!$F$4))
      )
   )
)</f>
        <v>0</v>
      </c>
      <c r="J592" s="26">
        <f>Bank4[[#This Row],[Money in/ (Money out)]]-Bank4[[#This Row],[GST/HST]]</f>
        <v>0</v>
      </c>
      <c r="L592" s="23">
        <f t="shared" si="27"/>
        <v>0</v>
      </c>
    </row>
    <row r="593" spans="4:12" x14ac:dyDescent="0.2">
      <c r="D593" s="397">
        <f>_xlfn.XLOOKUP(C:C,Table1[for Import to Bank Register dropdown],Table1[for Pivot],0,0,1)</f>
        <v>0</v>
      </c>
      <c r="E593" s="403"/>
      <c r="F593" s="146">
        <f t="shared" si="28"/>
        <v>44444444</v>
      </c>
      <c r="G593" s="375">
        <f t="shared" si="29"/>
        <v>0</v>
      </c>
      <c r="I593" s="376">
        <f>IF(OR(C593="150 Directors advances", C593="120 accounts receivable", C593="720.2 Automobile - Insurance", C593="720.3 Automobile - License", C593="870.4 Rent - Insurance", C593="870.6 Rent - Property Tax", C593="870.7 Rent - Homeoffice", C593="870.9 Rent - Water"),
   0,
   IF(Dashboard!$F$5="Quick",
      IF(OR(C593="190 Automobile",C593="200 computer hardware",C593="210 Computer software",C593="220 Quickbooks software",C593="230 Office equipment",C593="240 Office furniture"),
         E593-(E593/(1+Dashboard!$F$4)),
         0
      ),
      IF(C593="750 Business promotion",
         E593-(E593/(1+4.793/100)),
         E593-(E593/(1+Dashboard!$F$4))
      )
   )
)</f>
        <v>0</v>
      </c>
      <c r="J593" s="26">
        <f>Bank4[[#This Row],[Money in/ (Money out)]]-Bank4[[#This Row],[GST/HST]]</f>
        <v>0</v>
      </c>
      <c r="L593" s="23">
        <f t="shared" si="27"/>
        <v>0</v>
      </c>
    </row>
    <row r="594" spans="4:12" x14ac:dyDescent="0.2">
      <c r="D594" s="397">
        <f>_xlfn.XLOOKUP(C:C,Table1[for Import to Bank Register dropdown],Table1[for Pivot],0,0,1)</f>
        <v>0</v>
      </c>
      <c r="E594" s="403"/>
      <c r="F594" s="146">
        <f t="shared" si="28"/>
        <v>44444444</v>
      </c>
      <c r="G594" s="375">
        <f t="shared" si="29"/>
        <v>0</v>
      </c>
      <c r="I594" s="376">
        <f>IF(OR(C594="150 Directors advances", C594="120 accounts receivable", C594="720.2 Automobile - Insurance", C594="720.3 Automobile - License", C594="870.4 Rent - Insurance", C594="870.6 Rent - Property Tax", C594="870.7 Rent - Homeoffice", C594="870.9 Rent - Water"),
   0,
   IF(Dashboard!$F$5="Quick",
      IF(OR(C594="190 Automobile",C594="200 computer hardware",C594="210 Computer software",C594="220 Quickbooks software",C594="230 Office equipment",C594="240 Office furniture"),
         E594-(E594/(1+Dashboard!$F$4)),
         0
      ),
      IF(C594="750 Business promotion",
         E594-(E594/(1+4.793/100)),
         E594-(E594/(1+Dashboard!$F$4))
      )
   )
)</f>
        <v>0</v>
      </c>
      <c r="J594" s="26">
        <f>Bank4[[#This Row],[Money in/ (Money out)]]-Bank4[[#This Row],[GST/HST]]</f>
        <v>0</v>
      </c>
      <c r="L594" s="23">
        <f t="shared" si="27"/>
        <v>0</v>
      </c>
    </row>
    <row r="595" spans="4:12" x14ac:dyDescent="0.2">
      <c r="D595" s="397">
        <f>_xlfn.XLOOKUP(C:C,Table1[for Import to Bank Register dropdown],Table1[for Pivot],0,0,1)</f>
        <v>0</v>
      </c>
      <c r="E595" s="403"/>
      <c r="F595" s="146">
        <f t="shared" si="28"/>
        <v>44444444</v>
      </c>
      <c r="G595" s="375">
        <f t="shared" si="29"/>
        <v>0</v>
      </c>
      <c r="I595" s="376">
        <f>IF(OR(C595="150 Directors advances", C595="120 accounts receivable", C595="720.2 Automobile - Insurance", C595="720.3 Automobile - License", C595="870.4 Rent - Insurance", C595="870.6 Rent - Property Tax", C595="870.7 Rent - Homeoffice", C595="870.9 Rent - Water"),
   0,
   IF(Dashboard!$F$5="Quick",
      IF(OR(C595="190 Automobile",C595="200 computer hardware",C595="210 Computer software",C595="220 Quickbooks software",C595="230 Office equipment",C595="240 Office furniture"),
         E595-(E595/(1+Dashboard!$F$4)),
         0
      ),
      IF(C595="750 Business promotion",
         E595-(E595/(1+4.793/100)),
         E595-(E595/(1+Dashboard!$F$4))
      )
   )
)</f>
        <v>0</v>
      </c>
      <c r="J595" s="26">
        <f>Bank4[[#This Row],[Money in/ (Money out)]]-Bank4[[#This Row],[GST/HST]]</f>
        <v>0</v>
      </c>
      <c r="L595" s="23">
        <f t="shared" si="27"/>
        <v>0</v>
      </c>
    </row>
    <row r="596" spans="4:12" x14ac:dyDescent="0.2">
      <c r="D596" s="397">
        <f>_xlfn.XLOOKUP(C:C,Table1[for Import to Bank Register dropdown],Table1[for Pivot],0,0,1)</f>
        <v>0</v>
      </c>
      <c r="E596" s="403"/>
      <c r="F596" s="146">
        <f t="shared" si="28"/>
        <v>44444444</v>
      </c>
      <c r="G596" s="375">
        <f t="shared" si="29"/>
        <v>0</v>
      </c>
      <c r="I596" s="376">
        <f>IF(OR(C596="150 Directors advances", C596="120 accounts receivable", C596="720.2 Automobile - Insurance", C596="720.3 Automobile - License", C596="870.4 Rent - Insurance", C596="870.6 Rent - Property Tax", C596="870.7 Rent - Homeoffice", C596="870.9 Rent - Water"),
   0,
   IF(Dashboard!$F$5="Quick",
      IF(OR(C596="190 Automobile",C596="200 computer hardware",C596="210 Computer software",C596="220 Quickbooks software",C596="230 Office equipment",C596="240 Office furniture"),
         E596-(E596/(1+Dashboard!$F$4)),
         0
      ),
      IF(C596="750 Business promotion",
         E596-(E596/(1+4.793/100)),
         E596-(E596/(1+Dashboard!$F$4))
      )
   )
)</f>
        <v>0</v>
      </c>
      <c r="J596" s="26">
        <f>Bank4[[#This Row],[Money in/ (Money out)]]-Bank4[[#This Row],[GST/HST]]</f>
        <v>0</v>
      </c>
      <c r="L596" s="23">
        <f t="shared" si="27"/>
        <v>0</v>
      </c>
    </row>
    <row r="597" spans="4:12" x14ac:dyDescent="0.2">
      <c r="D597" s="397">
        <f>_xlfn.XLOOKUP(C:C,Table1[for Import to Bank Register dropdown],Table1[for Pivot],0,0,1)</f>
        <v>0</v>
      </c>
      <c r="E597" s="403"/>
      <c r="F597" s="146">
        <f t="shared" si="28"/>
        <v>44444444</v>
      </c>
      <c r="G597" s="375">
        <f t="shared" si="29"/>
        <v>0</v>
      </c>
      <c r="I597" s="376">
        <f>IF(OR(C597="150 Directors advances", C597="120 accounts receivable", C597="720.2 Automobile - Insurance", C597="720.3 Automobile - License", C597="870.4 Rent - Insurance", C597="870.6 Rent - Property Tax", C597="870.7 Rent - Homeoffice", C597="870.9 Rent - Water"),
   0,
   IF(Dashboard!$F$5="Quick",
      IF(OR(C597="190 Automobile",C597="200 computer hardware",C597="210 Computer software",C597="220 Quickbooks software",C597="230 Office equipment",C597="240 Office furniture"),
         E597-(E597/(1+Dashboard!$F$4)),
         0
      ),
      IF(C597="750 Business promotion",
         E597-(E597/(1+4.793/100)),
         E597-(E597/(1+Dashboard!$F$4))
      )
   )
)</f>
        <v>0</v>
      </c>
      <c r="J597" s="26">
        <f>Bank4[[#This Row],[Money in/ (Money out)]]-Bank4[[#This Row],[GST/HST]]</f>
        <v>0</v>
      </c>
      <c r="L597" s="23">
        <f t="shared" si="27"/>
        <v>0</v>
      </c>
    </row>
    <row r="598" spans="4:12" x14ac:dyDescent="0.2">
      <c r="D598" s="397">
        <f>_xlfn.XLOOKUP(C:C,Table1[for Import to Bank Register dropdown],Table1[for Pivot],0,0,1)</f>
        <v>0</v>
      </c>
      <c r="E598" s="403"/>
      <c r="F598" s="146">
        <f t="shared" si="28"/>
        <v>44444444</v>
      </c>
      <c r="G598" s="375">
        <f t="shared" si="29"/>
        <v>0</v>
      </c>
      <c r="I598" s="376">
        <f>IF(OR(C598="150 Directors advances", C598="120 accounts receivable", C598="720.2 Automobile - Insurance", C598="720.3 Automobile - License", C598="870.4 Rent - Insurance", C598="870.6 Rent - Property Tax", C598="870.7 Rent - Homeoffice", C598="870.9 Rent - Water"),
   0,
   IF(Dashboard!$F$5="Quick",
      IF(OR(C598="190 Automobile",C598="200 computer hardware",C598="210 Computer software",C598="220 Quickbooks software",C598="230 Office equipment",C598="240 Office furniture"),
         E598-(E598/(1+Dashboard!$F$4)),
         0
      ),
      IF(C598="750 Business promotion",
         E598-(E598/(1+4.793/100)),
         E598-(E598/(1+Dashboard!$F$4))
      )
   )
)</f>
        <v>0</v>
      </c>
      <c r="J598" s="26">
        <f>Bank4[[#This Row],[Money in/ (Money out)]]-Bank4[[#This Row],[GST/HST]]</f>
        <v>0</v>
      </c>
      <c r="L598" s="23">
        <f t="shared" si="27"/>
        <v>0</v>
      </c>
    </row>
    <row r="599" spans="4:12" x14ac:dyDescent="0.2">
      <c r="D599" s="397">
        <f>_xlfn.XLOOKUP(C:C,Table1[for Import to Bank Register dropdown],Table1[for Pivot],0,0,1)</f>
        <v>0</v>
      </c>
      <c r="E599" s="403"/>
      <c r="F599" s="146">
        <f t="shared" si="28"/>
        <v>44444444</v>
      </c>
      <c r="G599" s="375">
        <f t="shared" si="29"/>
        <v>0</v>
      </c>
      <c r="I599" s="376">
        <f>IF(OR(C599="150 Directors advances", C599="120 accounts receivable", C599="720.2 Automobile - Insurance", C599="720.3 Automobile - License", C599="870.4 Rent - Insurance", C599="870.6 Rent - Property Tax", C599="870.7 Rent - Homeoffice", C599="870.9 Rent - Water"),
   0,
   IF(Dashboard!$F$5="Quick",
      IF(OR(C599="190 Automobile",C599="200 computer hardware",C599="210 Computer software",C599="220 Quickbooks software",C599="230 Office equipment",C599="240 Office furniture"),
         E599-(E599/(1+Dashboard!$F$4)),
         0
      ),
      IF(C599="750 Business promotion",
         E599-(E599/(1+4.793/100)),
         E599-(E599/(1+Dashboard!$F$4))
      )
   )
)</f>
        <v>0</v>
      </c>
      <c r="J599" s="26">
        <f>Bank4[[#This Row],[Money in/ (Money out)]]-Bank4[[#This Row],[GST/HST]]</f>
        <v>0</v>
      </c>
      <c r="L599" s="23">
        <f t="shared" si="27"/>
        <v>0</v>
      </c>
    </row>
    <row r="600" spans="4:12" x14ac:dyDescent="0.2">
      <c r="D600" s="397">
        <f>_xlfn.XLOOKUP(C:C,Table1[for Import to Bank Register dropdown],Table1[for Pivot],0,0,1)</f>
        <v>0</v>
      </c>
      <c r="E600" s="403"/>
      <c r="F600" s="146">
        <f t="shared" si="28"/>
        <v>44444444</v>
      </c>
      <c r="G600" s="375">
        <f t="shared" si="29"/>
        <v>0</v>
      </c>
      <c r="I600" s="376">
        <f>IF(OR(C600="150 Directors advances", C600="120 accounts receivable", C600="720.2 Automobile - Insurance", C600="720.3 Automobile - License", C600="870.4 Rent - Insurance", C600="870.6 Rent - Property Tax", C600="870.7 Rent - Homeoffice", C600="870.9 Rent - Water"),
   0,
   IF(Dashboard!$F$5="Quick",
      IF(OR(C600="190 Automobile",C600="200 computer hardware",C600="210 Computer software",C600="220 Quickbooks software",C600="230 Office equipment",C600="240 Office furniture"),
         E600-(E600/(1+Dashboard!$F$4)),
         0
      ),
      IF(C600="750 Business promotion",
         E600-(E600/(1+4.793/100)),
         E600-(E600/(1+Dashboard!$F$4))
      )
   )
)</f>
        <v>0</v>
      </c>
      <c r="J600" s="26">
        <f>Bank4[[#This Row],[Money in/ (Money out)]]-Bank4[[#This Row],[GST/HST]]</f>
        <v>0</v>
      </c>
      <c r="L600" s="23">
        <f t="shared" si="27"/>
        <v>0</v>
      </c>
    </row>
    <row r="601" spans="4:12" x14ac:dyDescent="0.2">
      <c r="D601" s="397">
        <f>_xlfn.XLOOKUP(C:C,Table1[for Import to Bank Register dropdown],Table1[for Pivot],0,0,1)</f>
        <v>0</v>
      </c>
      <c r="E601" s="403"/>
      <c r="F601" s="146">
        <f t="shared" si="28"/>
        <v>44444444</v>
      </c>
      <c r="G601" s="375">
        <f t="shared" si="29"/>
        <v>0</v>
      </c>
      <c r="I601" s="376">
        <f>IF(OR(C601="150 Directors advances", C601="120 accounts receivable", C601="720.2 Automobile - Insurance", C601="720.3 Automobile - License", C601="870.4 Rent - Insurance", C601="870.6 Rent - Property Tax", C601="870.7 Rent - Homeoffice", C601="870.9 Rent - Water"),
   0,
   IF(Dashboard!$F$5="Quick",
      IF(OR(C601="190 Automobile",C601="200 computer hardware",C601="210 Computer software",C601="220 Quickbooks software",C601="230 Office equipment",C601="240 Office furniture"),
         E601-(E601/(1+Dashboard!$F$4)),
         0
      ),
      IF(C601="750 Business promotion",
         E601-(E601/(1+4.793/100)),
         E601-(E601/(1+Dashboard!$F$4))
      )
   )
)</f>
        <v>0</v>
      </c>
      <c r="J601" s="26">
        <f>Bank4[[#This Row],[Money in/ (Money out)]]-Bank4[[#This Row],[GST/HST]]</f>
        <v>0</v>
      </c>
      <c r="L601" s="23">
        <f t="shared" si="27"/>
        <v>0</v>
      </c>
    </row>
    <row r="602" spans="4:12" x14ac:dyDescent="0.2">
      <c r="D602" s="397">
        <f>_xlfn.XLOOKUP(C:C,Table1[for Import to Bank Register dropdown],Table1[for Pivot],0,0,1)</f>
        <v>0</v>
      </c>
      <c r="E602" s="403"/>
      <c r="F602" s="146">
        <f t="shared" si="28"/>
        <v>44444444</v>
      </c>
      <c r="G602" s="375">
        <f t="shared" si="29"/>
        <v>0</v>
      </c>
      <c r="I602" s="376">
        <f>IF(OR(C602="150 Directors advances", C602="120 accounts receivable", C602="720.2 Automobile - Insurance", C602="720.3 Automobile - License", C602="870.4 Rent - Insurance", C602="870.6 Rent - Property Tax", C602="870.7 Rent - Homeoffice", C602="870.9 Rent - Water"),
   0,
   IF(Dashboard!$F$5="Quick",
      IF(OR(C602="190 Automobile",C602="200 computer hardware",C602="210 Computer software",C602="220 Quickbooks software",C602="230 Office equipment",C602="240 Office furniture"),
         E602-(E602/(1+Dashboard!$F$4)),
         0
      ),
      IF(C602="750 Business promotion",
         E602-(E602/(1+4.793/100)),
         E602-(E602/(1+Dashboard!$F$4))
      )
   )
)</f>
        <v>0</v>
      </c>
      <c r="J602" s="26">
        <f>Bank4[[#This Row],[Money in/ (Money out)]]-Bank4[[#This Row],[GST/HST]]</f>
        <v>0</v>
      </c>
      <c r="L602" s="23">
        <f t="shared" si="27"/>
        <v>0</v>
      </c>
    </row>
    <row r="603" spans="4:12" x14ac:dyDescent="0.2">
      <c r="D603" s="397">
        <f>_xlfn.XLOOKUP(C:C,Table1[for Import to Bank Register dropdown],Table1[for Pivot],0,0,1)</f>
        <v>0</v>
      </c>
      <c r="E603" s="403"/>
      <c r="F603" s="146">
        <f t="shared" si="28"/>
        <v>44444444</v>
      </c>
      <c r="G603" s="375">
        <f t="shared" si="29"/>
        <v>0</v>
      </c>
      <c r="I603" s="376">
        <f>IF(OR(C603="150 Directors advances", C603="120 accounts receivable", C603="720.2 Automobile - Insurance", C603="720.3 Automobile - License", C603="870.4 Rent - Insurance", C603="870.6 Rent - Property Tax", C603="870.7 Rent - Homeoffice", C603="870.9 Rent - Water"),
   0,
   IF(Dashboard!$F$5="Quick",
      IF(OR(C603="190 Automobile",C603="200 computer hardware",C603="210 Computer software",C603="220 Quickbooks software",C603="230 Office equipment",C603="240 Office furniture"),
         E603-(E603/(1+Dashboard!$F$4)),
         0
      ),
      IF(C603="750 Business promotion",
         E603-(E603/(1+4.793/100)),
         E603-(E603/(1+Dashboard!$F$4))
      )
   )
)</f>
        <v>0</v>
      </c>
      <c r="J603" s="26">
        <f>Bank4[[#This Row],[Money in/ (Money out)]]-Bank4[[#This Row],[GST/HST]]</f>
        <v>0</v>
      </c>
      <c r="L603" s="23">
        <f t="shared" si="27"/>
        <v>0</v>
      </c>
    </row>
    <row r="604" spans="4:12" x14ac:dyDescent="0.2">
      <c r="D604" s="397">
        <f>_xlfn.XLOOKUP(C:C,Table1[for Import to Bank Register dropdown],Table1[for Pivot],0,0,1)</f>
        <v>0</v>
      </c>
      <c r="E604" s="403"/>
      <c r="F604" s="146">
        <f t="shared" si="28"/>
        <v>44444444</v>
      </c>
      <c r="G604" s="375">
        <f t="shared" si="29"/>
        <v>0</v>
      </c>
      <c r="I604" s="376">
        <f>IF(OR(C604="150 Directors advances", C604="120 accounts receivable", C604="720.2 Automobile - Insurance", C604="720.3 Automobile - License", C604="870.4 Rent - Insurance", C604="870.6 Rent - Property Tax", C604="870.7 Rent - Homeoffice", C604="870.9 Rent - Water"),
   0,
   IF(Dashboard!$F$5="Quick",
      IF(OR(C604="190 Automobile",C604="200 computer hardware",C604="210 Computer software",C604="220 Quickbooks software",C604="230 Office equipment",C604="240 Office furniture"),
         E604-(E604/(1+Dashboard!$F$4)),
         0
      ),
      IF(C604="750 Business promotion",
         E604-(E604/(1+4.793/100)),
         E604-(E604/(1+Dashboard!$F$4))
      )
   )
)</f>
        <v>0</v>
      </c>
      <c r="J604" s="26">
        <f>Bank4[[#This Row],[Money in/ (Money out)]]-Bank4[[#This Row],[GST/HST]]</f>
        <v>0</v>
      </c>
      <c r="L604" s="23">
        <f t="shared" si="27"/>
        <v>0</v>
      </c>
    </row>
    <row r="605" spans="4:12" x14ac:dyDescent="0.2">
      <c r="D605" s="397">
        <f>_xlfn.XLOOKUP(C:C,Table1[for Import to Bank Register dropdown],Table1[for Pivot],0,0,1)</f>
        <v>0</v>
      </c>
      <c r="E605" s="403"/>
      <c r="F605" s="146">
        <f t="shared" si="28"/>
        <v>44444444</v>
      </c>
      <c r="G605" s="375">
        <f t="shared" si="29"/>
        <v>0</v>
      </c>
      <c r="I605" s="376">
        <f>IF(OR(C605="150 Directors advances", C605="120 accounts receivable", C605="720.2 Automobile - Insurance", C605="720.3 Automobile - License", C605="870.4 Rent - Insurance", C605="870.6 Rent - Property Tax", C605="870.7 Rent - Homeoffice", C605="870.9 Rent - Water"),
   0,
   IF(Dashboard!$F$5="Quick",
      IF(OR(C605="190 Automobile",C605="200 computer hardware",C605="210 Computer software",C605="220 Quickbooks software",C605="230 Office equipment",C605="240 Office furniture"),
         E605-(E605/(1+Dashboard!$F$4)),
         0
      ),
      IF(C605="750 Business promotion",
         E605-(E605/(1+4.793/100)),
         E605-(E605/(1+Dashboard!$F$4))
      )
   )
)</f>
        <v>0</v>
      </c>
      <c r="J605" s="26">
        <f>Bank4[[#This Row],[Money in/ (Money out)]]-Bank4[[#This Row],[GST/HST]]</f>
        <v>0</v>
      </c>
      <c r="L605" s="23">
        <f t="shared" si="27"/>
        <v>0</v>
      </c>
    </row>
    <row r="606" spans="4:12" x14ac:dyDescent="0.2">
      <c r="D606" s="397">
        <f>_xlfn.XLOOKUP(C:C,Table1[for Import to Bank Register dropdown],Table1[for Pivot],0,0,1)</f>
        <v>0</v>
      </c>
      <c r="E606" s="403"/>
      <c r="F606" s="146">
        <f t="shared" si="28"/>
        <v>44444444</v>
      </c>
      <c r="G606" s="375">
        <f t="shared" si="29"/>
        <v>0</v>
      </c>
      <c r="I606" s="376">
        <f>IF(OR(C606="150 Directors advances", C606="120 accounts receivable", C606="720.2 Automobile - Insurance", C606="720.3 Automobile - License", C606="870.4 Rent - Insurance", C606="870.6 Rent - Property Tax", C606="870.7 Rent - Homeoffice", C606="870.9 Rent - Water"),
   0,
   IF(Dashboard!$F$5="Quick",
      IF(OR(C606="190 Automobile",C606="200 computer hardware",C606="210 Computer software",C606="220 Quickbooks software",C606="230 Office equipment",C606="240 Office furniture"),
         E606-(E606/(1+Dashboard!$F$4)),
         0
      ),
      IF(C606="750 Business promotion",
         E606-(E606/(1+4.793/100)),
         E606-(E606/(1+Dashboard!$F$4))
      )
   )
)</f>
        <v>0</v>
      </c>
      <c r="J606" s="26">
        <f>Bank4[[#This Row],[Money in/ (Money out)]]-Bank4[[#This Row],[GST/HST]]</f>
        <v>0</v>
      </c>
      <c r="L606" s="23">
        <f t="shared" si="27"/>
        <v>0</v>
      </c>
    </row>
    <row r="607" spans="4:12" x14ac:dyDescent="0.2">
      <c r="D607" s="397">
        <f>_xlfn.XLOOKUP(C:C,Table1[for Import to Bank Register dropdown],Table1[for Pivot],0,0,1)</f>
        <v>0</v>
      </c>
      <c r="E607" s="403"/>
      <c r="F607" s="146">
        <f t="shared" si="28"/>
        <v>44444444</v>
      </c>
      <c r="G607" s="375">
        <f t="shared" si="29"/>
        <v>0</v>
      </c>
      <c r="I607" s="376">
        <f>IF(OR(C607="150 Directors advances", C607="120 accounts receivable", C607="720.2 Automobile - Insurance", C607="720.3 Automobile - License", C607="870.4 Rent - Insurance", C607="870.6 Rent - Property Tax", C607="870.7 Rent - Homeoffice", C607="870.9 Rent - Water"),
   0,
   IF(Dashboard!$F$5="Quick",
      IF(OR(C607="190 Automobile",C607="200 computer hardware",C607="210 Computer software",C607="220 Quickbooks software",C607="230 Office equipment",C607="240 Office furniture"),
         E607-(E607/(1+Dashboard!$F$4)),
         0
      ),
      IF(C607="750 Business promotion",
         E607-(E607/(1+4.793/100)),
         E607-(E607/(1+Dashboard!$F$4))
      )
   )
)</f>
        <v>0</v>
      </c>
      <c r="J607" s="26">
        <f>Bank4[[#This Row],[Money in/ (Money out)]]-Bank4[[#This Row],[GST/HST]]</f>
        <v>0</v>
      </c>
      <c r="L607" s="23">
        <f t="shared" si="27"/>
        <v>0</v>
      </c>
    </row>
    <row r="608" spans="4:12" x14ac:dyDescent="0.2">
      <c r="D608" s="397">
        <f>_xlfn.XLOOKUP(C:C,Table1[for Import to Bank Register dropdown],Table1[for Pivot],0,0,1)</f>
        <v>0</v>
      </c>
      <c r="E608" s="403"/>
      <c r="F608" s="146">
        <f t="shared" si="28"/>
        <v>44444444</v>
      </c>
      <c r="G608" s="375">
        <f t="shared" si="29"/>
        <v>0</v>
      </c>
      <c r="I608" s="376">
        <f>IF(OR(C608="150 Directors advances", C608="120 accounts receivable", C608="720.2 Automobile - Insurance", C608="720.3 Automobile - License", C608="870.4 Rent - Insurance", C608="870.6 Rent - Property Tax", C608="870.7 Rent - Homeoffice", C608="870.9 Rent - Water"),
   0,
   IF(Dashboard!$F$5="Quick",
      IF(OR(C608="190 Automobile",C608="200 computer hardware",C608="210 Computer software",C608="220 Quickbooks software",C608="230 Office equipment",C608="240 Office furniture"),
         E608-(E608/(1+Dashboard!$F$4)),
         0
      ),
      IF(C608="750 Business promotion",
         E608-(E608/(1+4.793/100)),
         E608-(E608/(1+Dashboard!$F$4))
      )
   )
)</f>
        <v>0</v>
      </c>
      <c r="J608" s="26">
        <f>Bank4[[#This Row],[Money in/ (Money out)]]-Bank4[[#This Row],[GST/HST]]</f>
        <v>0</v>
      </c>
      <c r="L608" s="23">
        <f t="shared" si="27"/>
        <v>0</v>
      </c>
    </row>
    <row r="609" spans="4:12" x14ac:dyDescent="0.2">
      <c r="D609" s="397">
        <f>_xlfn.XLOOKUP(C:C,Table1[for Import to Bank Register dropdown],Table1[for Pivot],0,0,1)</f>
        <v>0</v>
      </c>
      <c r="E609" s="403"/>
      <c r="F609" s="146">
        <f t="shared" si="28"/>
        <v>44444444</v>
      </c>
      <c r="G609" s="375">
        <f t="shared" si="29"/>
        <v>0</v>
      </c>
      <c r="I609" s="376">
        <f>IF(OR(C609="150 Directors advances", C609="120 accounts receivable", C609="720.2 Automobile - Insurance", C609="720.3 Automobile - License", C609="870.4 Rent - Insurance", C609="870.6 Rent - Property Tax", C609="870.7 Rent - Homeoffice", C609="870.9 Rent - Water"),
   0,
   IF(Dashboard!$F$5="Quick",
      IF(OR(C609="190 Automobile",C609="200 computer hardware",C609="210 Computer software",C609="220 Quickbooks software",C609="230 Office equipment",C609="240 Office furniture"),
         E609-(E609/(1+Dashboard!$F$4)),
         0
      ),
      IF(C609="750 Business promotion",
         E609-(E609/(1+4.793/100)),
         E609-(E609/(1+Dashboard!$F$4))
      )
   )
)</f>
        <v>0</v>
      </c>
      <c r="J609" s="26">
        <f>Bank4[[#This Row],[Money in/ (Money out)]]-Bank4[[#This Row],[GST/HST]]</f>
        <v>0</v>
      </c>
      <c r="L609" s="23">
        <f t="shared" si="27"/>
        <v>0</v>
      </c>
    </row>
    <row r="610" spans="4:12" x14ac:dyDescent="0.2">
      <c r="D610" s="397">
        <f>_xlfn.XLOOKUP(C:C,Table1[for Import to Bank Register dropdown],Table1[for Pivot],0,0,1)</f>
        <v>0</v>
      </c>
      <c r="E610" s="403"/>
      <c r="F610" s="146">
        <f t="shared" si="28"/>
        <v>44444444</v>
      </c>
      <c r="G610" s="375">
        <f t="shared" si="29"/>
        <v>0</v>
      </c>
      <c r="I610" s="376">
        <f>IF(OR(C610="150 Directors advances", C610="120 accounts receivable", C610="720.2 Automobile - Insurance", C610="720.3 Automobile - License", C610="870.4 Rent - Insurance", C610="870.6 Rent - Property Tax", C610="870.7 Rent - Homeoffice", C610="870.9 Rent - Water"),
   0,
   IF(Dashboard!$F$5="Quick",
      IF(OR(C610="190 Automobile",C610="200 computer hardware",C610="210 Computer software",C610="220 Quickbooks software",C610="230 Office equipment",C610="240 Office furniture"),
         E610-(E610/(1+Dashboard!$F$4)),
         0
      ),
      IF(C610="750 Business promotion",
         E610-(E610/(1+4.793/100)),
         E610-(E610/(1+Dashboard!$F$4))
      )
   )
)</f>
        <v>0</v>
      </c>
      <c r="J610" s="26">
        <f>Bank4[[#This Row],[Money in/ (Money out)]]-Bank4[[#This Row],[GST/HST]]</f>
        <v>0</v>
      </c>
      <c r="L610" s="23">
        <f t="shared" si="27"/>
        <v>0</v>
      </c>
    </row>
    <row r="611" spans="4:12" x14ac:dyDescent="0.2">
      <c r="D611" s="397">
        <f>_xlfn.XLOOKUP(C:C,Table1[for Import to Bank Register dropdown],Table1[for Pivot],0,0,1)</f>
        <v>0</v>
      </c>
      <c r="E611" s="403"/>
      <c r="F611" s="146">
        <f t="shared" si="28"/>
        <v>44444444</v>
      </c>
      <c r="G611" s="375">
        <f t="shared" si="29"/>
        <v>0</v>
      </c>
      <c r="I611" s="376">
        <f>IF(OR(C611="150 Directors advances", C611="120 accounts receivable", C611="720.2 Automobile - Insurance", C611="720.3 Automobile - License", C611="870.4 Rent - Insurance", C611="870.6 Rent - Property Tax", C611="870.7 Rent - Homeoffice", C611="870.9 Rent - Water"),
   0,
   IF(Dashboard!$F$5="Quick",
      IF(OR(C611="190 Automobile",C611="200 computer hardware",C611="210 Computer software",C611="220 Quickbooks software",C611="230 Office equipment",C611="240 Office furniture"),
         E611-(E611/(1+Dashboard!$F$4)),
         0
      ),
      IF(C611="750 Business promotion",
         E611-(E611/(1+4.793/100)),
         E611-(E611/(1+Dashboard!$F$4))
      )
   )
)</f>
        <v>0</v>
      </c>
      <c r="J611" s="26">
        <f>Bank4[[#This Row],[Money in/ (Money out)]]-Bank4[[#This Row],[GST/HST]]</f>
        <v>0</v>
      </c>
      <c r="L611" s="23">
        <f t="shared" si="27"/>
        <v>0</v>
      </c>
    </row>
    <row r="612" spans="4:12" x14ac:dyDescent="0.2">
      <c r="D612" s="397">
        <f>_xlfn.XLOOKUP(C:C,Table1[for Import to Bank Register dropdown],Table1[for Pivot],0,0,1)</f>
        <v>0</v>
      </c>
      <c r="E612" s="403"/>
      <c r="F612" s="146">
        <f t="shared" si="28"/>
        <v>44444444</v>
      </c>
      <c r="G612" s="375">
        <f t="shared" si="29"/>
        <v>0</v>
      </c>
      <c r="I612" s="376">
        <f>IF(OR(C612="150 Directors advances", C612="120 accounts receivable", C612="720.2 Automobile - Insurance", C612="720.3 Automobile - License", C612="870.4 Rent - Insurance", C612="870.6 Rent - Property Tax", C612="870.7 Rent - Homeoffice", C612="870.9 Rent - Water"),
   0,
   IF(Dashboard!$F$5="Quick",
      IF(OR(C612="190 Automobile",C612="200 computer hardware",C612="210 Computer software",C612="220 Quickbooks software",C612="230 Office equipment",C612="240 Office furniture"),
         E612-(E612/(1+Dashboard!$F$4)),
         0
      ),
      IF(C612="750 Business promotion",
         E612-(E612/(1+4.793/100)),
         E612-(E612/(1+Dashboard!$F$4))
      )
   )
)</f>
        <v>0</v>
      </c>
      <c r="J612" s="26">
        <f>Bank4[[#This Row],[Money in/ (Money out)]]-Bank4[[#This Row],[GST/HST]]</f>
        <v>0</v>
      </c>
      <c r="L612" s="23">
        <f t="shared" si="27"/>
        <v>0</v>
      </c>
    </row>
    <row r="613" spans="4:12" x14ac:dyDescent="0.2">
      <c r="D613" s="397">
        <f>_xlfn.XLOOKUP(C:C,Table1[for Import to Bank Register dropdown],Table1[for Pivot],0,0,1)</f>
        <v>0</v>
      </c>
      <c r="E613" s="403"/>
      <c r="F613" s="146">
        <f t="shared" si="28"/>
        <v>44444444</v>
      </c>
      <c r="G613" s="375">
        <f t="shared" si="29"/>
        <v>0</v>
      </c>
      <c r="I613" s="376">
        <f>IF(OR(C613="150 Directors advances", C613="120 accounts receivable", C613="720.2 Automobile - Insurance", C613="720.3 Automobile - License", C613="870.4 Rent - Insurance", C613="870.6 Rent - Property Tax", C613="870.7 Rent - Homeoffice", C613="870.9 Rent - Water"),
   0,
   IF(Dashboard!$F$5="Quick",
      IF(OR(C613="190 Automobile",C613="200 computer hardware",C613="210 Computer software",C613="220 Quickbooks software",C613="230 Office equipment",C613="240 Office furniture"),
         E613-(E613/(1+Dashboard!$F$4)),
         0
      ),
      IF(C613="750 Business promotion",
         E613-(E613/(1+4.793/100)),
         E613-(E613/(1+Dashboard!$F$4))
      )
   )
)</f>
        <v>0</v>
      </c>
      <c r="J613" s="26">
        <f>Bank4[[#This Row],[Money in/ (Money out)]]-Bank4[[#This Row],[GST/HST]]</f>
        <v>0</v>
      </c>
      <c r="L613" s="23">
        <f t="shared" si="27"/>
        <v>0</v>
      </c>
    </row>
    <row r="614" spans="4:12" x14ac:dyDescent="0.2">
      <c r="D614" s="397">
        <f>_xlfn.XLOOKUP(C:C,Table1[for Import to Bank Register dropdown],Table1[for Pivot],0,0,1)</f>
        <v>0</v>
      </c>
      <c r="E614" s="403"/>
      <c r="F614" s="146">
        <f t="shared" si="28"/>
        <v>44444444</v>
      </c>
      <c r="G614" s="375">
        <f t="shared" si="29"/>
        <v>0</v>
      </c>
      <c r="I614" s="376">
        <f>IF(OR(C614="150 Directors advances", C614="120 accounts receivable", C614="720.2 Automobile - Insurance", C614="720.3 Automobile - License", C614="870.4 Rent - Insurance", C614="870.6 Rent - Property Tax", C614="870.7 Rent - Homeoffice", C614="870.9 Rent - Water"),
   0,
   IF(Dashboard!$F$5="Quick",
      IF(OR(C614="190 Automobile",C614="200 computer hardware",C614="210 Computer software",C614="220 Quickbooks software",C614="230 Office equipment",C614="240 Office furniture"),
         E614-(E614/(1+Dashboard!$F$4)),
         0
      ),
      IF(C614="750 Business promotion",
         E614-(E614/(1+4.793/100)),
         E614-(E614/(1+Dashboard!$F$4))
      )
   )
)</f>
        <v>0</v>
      </c>
      <c r="J614" s="26">
        <f>Bank4[[#This Row],[Money in/ (Money out)]]-Bank4[[#This Row],[GST/HST]]</f>
        <v>0</v>
      </c>
      <c r="L614" s="23">
        <f t="shared" si="27"/>
        <v>0</v>
      </c>
    </row>
    <row r="615" spans="4:12" x14ac:dyDescent="0.2">
      <c r="D615" s="397">
        <f>_xlfn.XLOOKUP(C:C,Table1[for Import to Bank Register dropdown],Table1[for Pivot],0,0,1)</f>
        <v>0</v>
      </c>
      <c r="E615" s="403"/>
      <c r="F615" s="146">
        <f t="shared" si="28"/>
        <v>44444444</v>
      </c>
      <c r="G615" s="375">
        <f t="shared" si="29"/>
        <v>0</v>
      </c>
      <c r="I615" s="376">
        <f>IF(OR(C615="150 Directors advances", C615="120 accounts receivable", C615="720.2 Automobile - Insurance", C615="720.3 Automobile - License", C615="870.4 Rent - Insurance", C615="870.6 Rent - Property Tax", C615="870.7 Rent - Homeoffice", C615="870.9 Rent - Water"),
   0,
   IF(Dashboard!$F$5="Quick",
      IF(OR(C615="190 Automobile",C615="200 computer hardware",C615="210 Computer software",C615="220 Quickbooks software",C615="230 Office equipment",C615="240 Office furniture"),
         E615-(E615/(1+Dashboard!$F$4)),
         0
      ),
      IF(C615="750 Business promotion",
         E615-(E615/(1+4.793/100)),
         E615-(E615/(1+Dashboard!$F$4))
      )
   )
)</f>
        <v>0</v>
      </c>
      <c r="J615" s="26">
        <f>Bank4[[#This Row],[Money in/ (Money out)]]-Bank4[[#This Row],[GST/HST]]</f>
        <v>0</v>
      </c>
      <c r="L615" s="23">
        <f t="shared" si="27"/>
        <v>0</v>
      </c>
    </row>
    <row r="616" spans="4:12" x14ac:dyDescent="0.2">
      <c r="D616" s="397">
        <f>_xlfn.XLOOKUP(C:C,Table1[for Import to Bank Register dropdown],Table1[for Pivot],0,0,1)</f>
        <v>0</v>
      </c>
      <c r="E616" s="403"/>
      <c r="F616" s="146">
        <f t="shared" si="28"/>
        <v>44444444</v>
      </c>
      <c r="G616" s="375">
        <f t="shared" si="29"/>
        <v>0</v>
      </c>
      <c r="I616" s="376">
        <f>IF(OR(C616="150 Directors advances", C616="120 accounts receivable", C616="720.2 Automobile - Insurance", C616="720.3 Automobile - License", C616="870.4 Rent - Insurance", C616="870.6 Rent - Property Tax", C616="870.7 Rent - Homeoffice", C616="870.9 Rent - Water"),
   0,
   IF(Dashboard!$F$5="Quick",
      IF(OR(C616="190 Automobile",C616="200 computer hardware",C616="210 Computer software",C616="220 Quickbooks software",C616="230 Office equipment",C616="240 Office furniture"),
         E616-(E616/(1+Dashboard!$F$4)),
         0
      ),
      IF(C616="750 Business promotion",
         E616-(E616/(1+4.793/100)),
         E616-(E616/(1+Dashboard!$F$4))
      )
   )
)</f>
        <v>0</v>
      </c>
      <c r="J616" s="26">
        <f>Bank4[[#This Row],[Money in/ (Money out)]]-Bank4[[#This Row],[GST/HST]]</f>
        <v>0</v>
      </c>
      <c r="L616" s="23">
        <f t="shared" si="27"/>
        <v>0</v>
      </c>
    </row>
    <row r="617" spans="4:12" x14ac:dyDescent="0.2">
      <c r="D617" s="397">
        <f>_xlfn.XLOOKUP(C:C,Table1[for Import to Bank Register dropdown],Table1[for Pivot],0,0,1)</f>
        <v>0</v>
      </c>
      <c r="E617" s="403"/>
      <c r="F617" s="146">
        <f t="shared" si="28"/>
        <v>44444444</v>
      </c>
      <c r="G617" s="375">
        <f t="shared" si="29"/>
        <v>0</v>
      </c>
      <c r="I617" s="376">
        <f>IF(OR(C617="150 Directors advances", C617="120 accounts receivable", C617="720.2 Automobile - Insurance", C617="720.3 Automobile - License", C617="870.4 Rent - Insurance", C617="870.6 Rent - Property Tax", C617="870.7 Rent - Homeoffice", C617="870.9 Rent - Water"),
   0,
   IF(Dashboard!$F$5="Quick",
      IF(OR(C617="190 Automobile",C617="200 computer hardware",C617="210 Computer software",C617="220 Quickbooks software",C617="230 Office equipment",C617="240 Office furniture"),
         E617-(E617/(1+Dashboard!$F$4)),
         0
      ),
      IF(C617="750 Business promotion",
         E617-(E617/(1+4.793/100)),
         E617-(E617/(1+Dashboard!$F$4))
      )
   )
)</f>
        <v>0</v>
      </c>
      <c r="J617" s="26">
        <f>Bank4[[#This Row],[Money in/ (Money out)]]-Bank4[[#This Row],[GST/HST]]</f>
        <v>0</v>
      </c>
      <c r="L617" s="23">
        <f t="shared" si="27"/>
        <v>0</v>
      </c>
    </row>
    <row r="618" spans="4:12" x14ac:dyDescent="0.2">
      <c r="D618" s="397">
        <f>_xlfn.XLOOKUP(C:C,Table1[for Import to Bank Register dropdown],Table1[for Pivot],0,0,1)</f>
        <v>0</v>
      </c>
      <c r="E618" s="403"/>
      <c r="F618" s="146">
        <f t="shared" si="28"/>
        <v>44444444</v>
      </c>
      <c r="G618" s="375">
        <f t="shared" si="29"/>
        <v>0</v>
      </c>
      <c r="I618" s="376">
        <f>IF(OR(C618="150 Directors advances", C618="120 accounts receivable", C618="720.2 Automobile - Insurance", C618="720.3 Automobile - License", C618="870.4 Rent - Insurance", C618="870.6 Rent - Property Tax", C618="870.7 Rent - Homeoffice", C618="870.9 Rent - Water"),
   0,
   IF(Dashboard!$F$5="Quick",
      IF(OR(C618="190 Automobile",C618="200 computer hardware",C618="210 Computer software",C618="220 Quickbooks software",C618="230 Office equipment",C618="240 Office furniture"),
         E618-(E618/(1+Dashboard!$F$4)),
         0
      ),
      IF(C618="750 Business promotion",
         E618-(E618/(1+4.793/100)),
         E618-(E618/(1+Dashboard!$F$4))
      )
   )
)</f>
        <v>0</v>
      </c>
      <c r="J618" s="26">
        <f>Bank4[[#This Row],[Money in/ (Money out)]]-Bank4[[#This Row],[GST/HST]]</f>
        <v>0</v>
      </c>
      <c r="L618" s="23">
        <f t="shared" si="27"/>
        <v>0</v>
      </c>
    </row>
    <row r="619" spans="4:12" x14ac:dyDescent="0.2">
      <c r="D619" s="397">
        <f>_xlfn.XLOOKUP(C:C,Table1[for Import to Bank Register dropdown],Table1[for Pivot],0,0,1)</f>
        <v>0</v>
      </c>
      <c r="E619" s="403"/>
      <c r="F619" s="146">
        <f t="shared" si="28"/>
        <v>44444444</v>
      </c>
      <c r="G619" s="375">
        <f t="shared" si="29"/>
        <v>0</v>
      </c>
      <c r="I619" s="376">
        <f>IF(OR(C619="150 Directors advances", C619="120 accounts receivable", C619="720.2 Automobile - Insurance", C619="720.3 Automobile - License", C619="870.4 Rent - Insurance", C619="870.6 Rent - Property Tax", C619="870.7 Rent - Homeoffice", C619="870.9 Rent - Water"),
   0,
   IF(Dashboard!$F$5="Quick",
      IF(OR(C619="190 Automobile",C619="200 computer hardware",C619="210 Computer software",C619="220 Quickbooks software",C619="230 Office equipment",C619="240 Office furniture"),
         E619-(E619/(1+Dashboard!$F$4)),
         0
      ),
      IF(C619="750 Business promotion",
         E619-(E619/(1+4.793/100)),
         E619-(E619/(1+Dashboard!$F$4))
      )
   )
)</f>
        <v>0</v>
      </c>
      <c r="J619" s="26">
        <f>Bank4[[#This Row],[Money in/ (Money out)]]-Bank4[[#This Row],[GST/HST]]</f>
        <v>0</v>
      </c>
      <c r="L619" s="23">
        <f t="shared" si="27"/>
        <v>0</v>
      </c>
    </row>
    <row r="620" spans="4:12" x14ac:dyDescent="0.2">
      <c r="D620" s="397">
        <f>_xlfn.XLOOKUP(C:C,Table1[for Import to Bank Register dropdown],Table1[for Pivot],0,0,1)</f>
        <v>0</v>
      </c>
      <c r="E620" s="403"/>
      <c r="F620" s="146">
        <f t="shared" si="28"/>
        <v>44444444</v>
      </c>
      <c r="G620" s="375">
        <f t="shared" si="29"/>
        <v>0</v>
      </c>
      <c r="I620" s="376">
        <f>IF(OR(C620="150 Directors advances", C620="120 accounts receivable", C620="720.2 Automobile - Insurance", C620="720.3 Automobile - License", C620="870.4 Rent - Insurance", C620="870.6 Rent - Property Tax", C620="870.7 Rent - Homeoffice", C620="870.9 Rent - Water"),
   0,
   IF(Dashboard!$F$5="Quick",
      IF(OR(C620="190 Automobile",C620="200 computer hardware",C620="210 Computer software",C620="220 Quickbooks software",C620="230 Office equipment",C620="240 Office furniture"),
         E620-(E620/(1+Dashboard!$F$4)),
         0
      ),
      IF(C620="750 Business promotion",
         E620-(E620/(1+4.793/100)),
         E620-(E620/(1+Dashboard!$F$4))
      )
   )
)</f>
        <v>0</v>
      </c>
      <c r="J620" s="26">
        <f>Bank4[[#This Row],[Money in/ (Money out)]]-Bank4[[#This Row],[GST/HST]]</f>
        <v>0</v>
      </c>
      <c r="L620" s="23">
        <f t="shared" si="27"/>
        <v>0</v>
      </c>
    </row>
    <row r="621" spans="4:12" x14ac:dyDescent="0.2">
      <c r="D621" s="397">
        <f>_xlfn.XLOOKUP(C:C,Table1[for Import to Bank Register dropdown],Table1[for Pivot],0,0,1)</f>
        <v>0</v>
      </c>
      <c r="E621" s="403"/>
      <c r="F621" s="146">
        <f t="shared" si="28"/>
        <v>44444444</v>
      </c>
      <c r="G621" s="375">
        <f t="shared" si="29"/>
        <v>0</v>
      </c>
      <c r="I621" s="376">
        <f>IF(OR(C621="150 Directors advances", C621="120 accounts receivable", C621="720.2 Automobile - Insurance", C621="720.3 Automobile - License", C621="870.4 Rent - Insurance", C621="870.6 Rent - Property Tax", C621="870.7 Rent - Homeoffice", C621="870.9 Rent - Water"),
   0,
   IF(Dashboard!$F$5="Quick",
      IF(OR(C621="190 Automobile",C621="200 computer hardware",C621="210 Computer software",C621="220 Quickbooks software",C621="230 Office equipment",C621="240 Office furniture"),
         E621-(E621/(1+Dashboard!$F$4)),
         0
      ),
      IF(C621="750 Business promotion",
         E621-(E621/(1+4.793/100)),
         E621-(E621/(1+Dashboard!$F$4))
      )
   )
)</f>
        <v>0</v>
      </c>
      <c r="J621" s="26">
        <f>Bank4[[#This Row],[Money in/ (Money out)]]-Bank4[[#This Row],[GST/HST]]</f>
        <v>0</v>
      </c>
      <c r="L621" s="23">
        <f t="shared" si="27"/>
        <v>0</v>
      </c>
    </row>
    <row r="622" spans="4:12" x14ac:dyDescent="0.2">
      <c r="D622" s="397">
        <f>_xlfn.XLOOKUP(C:C,Table1[for Import to Bank Register dropdown],Table1[for Pivot],0,0,1)</f>
        <v>0</v>
      </c>
      <c r="E622" s="403"/>
      <c r="F622" s="146">
        <f t="shared" si="28"/>
        <v>44444444</v>
      </c>
      <c r="G622" s="375">
        <f t="shared" si="29"/>
        <v>0</v>
      </c>
      <c r="I622" s="376">
        <f>IF(OR(C622="150 Directors advances", C622="120 accounts receivable", C622="720.2 Automobile - Insurance", C622="720.3 Automobile - License", C622="870.4 Rent - Insurance", C622="870.6 Rent - Property Tax", C622="870.7 Rent - Homeoffice", C622="870.9 Rent - Water"),
   0,
   IF(Dashboard!$F$5="Quick",
      IF(OR(C622="190 Automobile",C622="200 computer hardware",C622="210 Computer software",C622="220 Quickbooks software",C622="230 Office equipment",C622="240 Office furniture"),
         E622-(E622/(1+Dashboard!$F$4)),
         0
      ),
      IF(C622="750 Business promotion",
         E622-(E622/(1+4.793/100)),
         E622-(E622/(1+Dashboard!$F$4))
      )
   )
)</f>
        <v>0</v>
      </c>
      <c r="J622" s="26">
        <f>Bank4[[#This Row],[Money in/ (Money out)]]-Bank4[[#This Row],[GST/HST]]</f>
        <v>0</v>
      </c>
      <c r="L622" s="23">
        <f t="shared" si="27"/>
        <v>0</v>
      </c>
    </row>
    <row r="623" spans="4:12" x14ac:dyDescent="0.2">
      <c r="D623" s="397">
        <f>_xlfn.XLOOKUP(C:C,Table1[for Import to Bank Register dropdown],Table1[for Pivot],0,0,1)</f>
        <v>0</v>
      </c>
      <c r="E623" s="403"/>
      <c r="F623" s="146">
        <f t="shared" si="28"/>
        <v>44444444</v>
      </c>
      <c r="G623" s="375">
        <f t="shared" si="29"/>
        <v>0</v>
      </c>
      <c r="I623" s="376">
        <f>IF(OR(C623="150 Directors advances", C623="120 accounts receivable", C623="720.2 Automobile - Insurance", C623="720.3 Automobile - License", C623="870.4 Rent - Insurance", C623="870.6 Rent - Property Tax", C623="870.7 Rent - Homeoffice", C623="870.9 Rent - Water"),
   0,
   IF(Dashboard!$F$5="Quick",
      IF(OR(C623="190 Automobile",C623="200 computer hardware",C623="210 Computer software",C623="220 Quickbooks software",C623="230 Office equipment",C623="240 Office furniture"),
         E623-(E623/(1+Dashboard!$F$4)),
         0
      ),
      IF(C623="750 Business promotion",
         E623-(E623/(1+4.793/100)),
         E623-(E623/(1+Dashboard!$F$4))
      )
   )
)</f>
        <v>0</v>
      </c>
      <c r="J623" s="26">
        <f>Bank4[[#This Row],[Money in/ (Money out)]]-Bank4[[#This Row],[GST/HST]]</f>
        <v>0</v>
      </c>
      <c r="L623" s="23">
        <f t="shared" si="27"/>
        <v>0</v>
      </c>
    </row>
    <row r="624" spans="4:12" x14ac:dyDescent="0.2">
      <c r="D624" s="397">
        <f>_xlfn.XLOOKUP(C:C,Table1[for Import to Bank Register dropdown],Table1[for Pivot],0,0,1)</f>
        <v>0</v>
      </c>
      <c r="E624" s="403"/>
      <c r="F624" s="146">
        <f t="shared" si="28"/>
        <v>44444444</v>
      </c>
      <c r="G624" s="375">
        <f t="shared" si="29"/>
        <v>0</v>
      </c>
      <c r="I624" s="376">
        <f>IF(OR(C624="150 Directors advances", C624="120 accounts receivable", C624="720.2 Automobile - Insurance", C624="720.3 Automobile - License", C624="870.4 Rent - Insurance", C624="870.6 Rent - Property Tax", C624="870.7 Rent - Homeoffice", C624="870.9 Rent - Water"),
   0,
   IF(Dashboard!$F$5="Quick",
      IF(OR(C624="190 Automobile",C624="200 computer hardware",C624="210 Computer software",C624="220 Quickbooks software",C624="230 Office equipment",C624="240 Office furniture"),
         E624-(E624/(1+Dashboard!$F$4)),
         0
      ),
      IF(C624="750 Business promotion",
         E624-(E624/(1+4.793/100)),
         E624-(E624/(1+Dashboard!$F$4))
      )
   )
)</f>
        <v>0</v>
      </c>
      <c r="J624" s="26">
        <f>Bank4[[#This Row],[Money in/ (Money out)]]-Bank4[[#This Row],[GST/HST]]</f>
        <v>0</v>
      </c>
      <c r="L624" s="23">
        <f t="shared" si="27"/>
        <v>0</v>
      </c>
    </row>
    <row r="625" spans="4:12" x14ac:dyDescent="0.2">
      <c r="D625" s="397">
        <f>_xlfn.XLOOKUP(C:C,Table1[for Import to Bank Register dropdown],Table1[for Pivot],0,0,1)</f>
        <v>0</v>
      </c>
      <c r="E625" s="403"/>
      <c r="F625" s="146">
        <f t="shared" si="28"/>
        <v>44444444</v>
      </c>
      <c r="G625" s="375">
        <f t="shared" si="29"/>
        <v>0</v>
      </c>
      <c r="I625" s="376">
        <f>IF(OR(C625="150 Directors advances", C625="120 accounts receivable", C625="720.2 Automobile - Insurance", C625="720.3 Automobile - License", C625="870.4 Rent - Insurance", C625="870.6 Rent - Property Tax", C625="870.7 Rent - Homeoffice", C625="870.9 Rent - Water"),
   0,
   IF(Dashboard!$F$5="Quick",
      IF(OR(C625="190 Automobile",C625="200 computer hardware",C625="210 Computer software",C625="220 Quickbooks software",C625="230 Office equipment",C625="240 Office furniture"),
         E625-(E625/(1+Dashboard!$F$4)),
         0
      ),
      IF(C625="750 Business promotion",
         E625-(E625/(1+4.793/100)),
         E625-(E625/(1+Dashboard!$F$4))
      )
   )
)</f>
        <v>0</v>
      </c>
      <c r="J625" s="26">
        <f>Bank4[[#This Row],[Money in/ (Money out)]]-Bank4[[#This Row],[GST/HST]]</f>
        <v>0</v>
      </c>
      <c r="L625" s="23">
        <f t="shared" si="27"/>
        <v>0</v>
      </c>
    </row>
    <row r="626" spans="4:12" x14ac:dyDescent="0.2">
      <c r="D626" s="397">
        <f>_xlfn.XLOOKUP(C:C,Table1[for Import to Bank Register dropdown],Table1[for Pivot],0,0,1)</f>
        <v>0</v>
      </c>
      <c r="E626" s="403"/>
      <c r="F626" s="146">
        <f t="shared" si="28"/>
        <v>44444444</v>
      </c>
      <c r="G626" s="375">
        <f t="shared" si="29"/>
        <v>0</v>
      </c>
      <c r="I626" s="376">
        <f>IF(OR(C626="150 Directors advances", C626="120 accounts receivable", C626="720.2 Automobile - Insurance", C626="720.3 Automobile - License", C626="870.4 Rent - Insurance", C626="870.6 Rent - Property Tax", C626="870.7 Rent - Homeoffice", C626="870.9 Rent - Water"),
   0,
   IF(Dashboard!$F$5="Quick",
      IF(OR(C626="190 Automobile",C626="200 computer hardware",C626="210 Computer software",C626="220 Quickbooks software",C626="230 Office equipment",C626="240 Office furniture"),
         E626-(E626/(1+Dashboard!$F$4)),
         0
      ),
      IF(C626="750 Business promotion",
         E626-(E626/(1+4.793/100)),
         E626-(E626/(1+Dashboard!$F$4))
      )
   )
)</f>
        <v>0</v>
      </c>
      <c r="J626" s="26">
        <f>Bank4[[#This Row],[Money in/ (Money out)]]-Bank4[[#This Row],[GST/HST]]</f>
        <v>0</v>
      </c>
      <c r="L626" s="23">
        <f t="shared" si="27"/>
        <v>0</v>
      </c>
    </row>
    <row r="627" spans="4:12" x14ac:dyDescent="0.2">
      <c r="D627" s="397">
        <f>_xlfn.XLOOKUP(C:C,Table1[for Import to Bank Register dropdown],Table1[for Pivot],0,0,1)</f>
        <v>0</v>
      </c>
      <c r="E627" s="403"/>
      <c r="F627" s="146">
        <f t="shared" si="28"/>
        <v>44444444</v>
      </c>
      <c r="G627" s="375">
        <f t="shared" si="29"/>
        <v>0</v>
      </c>
      <c r="I627" s="376">
        <f>IF(OR(C627="150 Directors advances", C627="120 accounts receivable", C627="720.2 Automobile - Insurance", C627="720.3 Automobile - License", C627="870.4 Rent - Insurance", C627="870.6 Rent - Property Tax", C627="870.7 Rent - Homeoffice", C627="870.9 Rent - Water"),
   0,
   IF(Dashboard!$F$5="Quick",
      IF(OR(C627="190 Automobile",C627="200 computer hardware",C627="210 Computer software",C627="220 Quickbooks software",C627="230 Office equipment",C627="240 Office furniture"),
         E627-(E627/(1+Dashboard!$F$4)),
         0
      ),
      IF(C627="750 Business promotion",
         E627-(E627/(1+4.793/100)),
         E627-(E627/(1+Dashboard!$F$4))
      )
   )
)</f>
        <v>0</v>
      </c>
      <c r="J627" s="26">
        <f>Bank4[[#This Row],[Money in/ (Money out)]]-Bank4[[#This Row],[GST/HST]]</f>
        <v>0</v>
      </c>
      <c r="L627" s="23">
        <f t="shared" si="27"/>
        <v>0</v>
      </c>
    </row>
    <row r="628" spans="4:12" x14ac:dyDescent="0.2">
      <c r="D628" s="397">
        <f>_xlfn.XLOOKUP(C:C,Table1[for Import to Bank Register dropdown],Table1[for Pivot],0,0,1)</f>
        <v>0</v>
      </c>
      <c r="E628" s="403"/>
      <c r="F628" s="146">
        <f t="shared" si="28"/>
        <v>44444444</v>
      </c>
      <c r="G628" s="375">
        <f t="shared" si="29"/>
        <v>0</v>
      </c>
      <c r="I628" s="376">
        <f>IF(OR(C628="150 Directors advances", C628="120 accounts receivable", C628="720.2 Automobile - Insurance", C628="720.3 Automobile - License", C628="870.4 Rent - Insurance", C628="870.6 Rent - Property Tax", C628="870.7 Rent - Homeoffice", C628="870.9 Rent - Water"),
   0,
   IF(Dashboard!$F$5="Quick",
      IF(OR(C628="190 Automobile",C628="200 computer hardware",C628="210 Computer software",C628="220 Quickbooks software",C628="230 Office equipment",C628="240 Office furniture"),
         E628-(E628/(1+Dashboard!$F$4)),
         0
      ),
      IF(C628="750 Business promotion",
         E628-(E628/(1+4.793/100)),
         E628-(E628/(1+Dashboard!$F$4))
      )
   )
)</f>
        <v>0</v>
      </c>
      <c r="J628" s="26">
        <f>Bank4[[#This Row],[Money in/ (Money out)]]-Bank4[[#This Row],[GST/HST]]</f>
        <v>0</v>
      </c>
      <c r="L628" s="23">
        <f t="shared" si="27"/>
        <v>0</v>
      </c>
    </row>
    <row r="629" spans="4:12" x14ac:dyDescent="0.2">
      <c r="D629" s="397">
        <f>_xlfn.XLOOKUP(C:C,Table1[for Import to Bank Register dropdown],Table1[for Pivot],0,0,1)</f>
        <v>0</v>
      </c>
      <c r="E629" s="403"/>
      <c r="F629" s="146">
        <f t="shared" si="28"/>
        <v>44444444</v>
      </c>
      <c r="G629" s="375">
        <f t="shared" si="29"/>
        <v>0</v>
      </c>
      <c r="I629" s="376">
        <f>IF(OR(C629="150 Directors advances", C629="120 accounts receivable", C629="720.2 Automobile - Insurance", C629="720.3 Automobile - License", C629="870.4 Rent - Insurance", C629="870.6 Rent - Property Tax", C629="870.7 Rent - Homeoffice", C629="870.9 Rent - Water"),
   0,
   IF(Dashboard!$F$5="Quick",
      IF(OR(C629="190 Automobile",C629="200 computer hardware",C629="210 Computer software",C629="220 Quickbooks software",C629="230 Office equipment",C629="240 Office furniture"),
         E629-(E629/(1+Dashboard!$F$4)),
         0
      ),
      IF(C629="750 Business promotion",
         E629-(E629/(1+4.793/100)),
         E629-(E629/(1+Dashboard!$F$4))
      )
   )
)</f>
        <v>0</v>
      </c>
      <c r="J629" s="26">
        <f>Bank4[[#This Row],[Money in/ (Money out)]]-Bank4[[#This Row],[GST/HST]]</f>
        <v>0</v>
      </c>
      <c r="L629" s="23">
        <f t="shared" si="27"/>
        <v>0</v>
      </c>
    </row>
    <row r="630" spans="4:12" x14ac:dyDescent="0.2">
      <c r="D630" s="397">
        <f>_xlfn.XLOOKUP(C:C,Table1[for Import to Bank Register dropdown],Table1[for Pivot],0,0,1)</f>
        <v>0</v>
      </c>
      <c r="E630" s="403"/>
      <c r="F630" s="146">
        <f t="shared" si="28"/>
        <v>44444444</v>
      </c>
      <c r="G630" s="375">
        <f t="shared" si="29"/>
        <v>0</v>
      </c>
      <c r="I630" s="376">
        <f>IF(OR(C630="150 Directors advances", C630="120 accounts receivable", C630="720.2 Automobile - Insurance", C630="720.3 Automobile - License", C630="870.4 Rent - Insurance", C630="870.6 Rent - Property Tax", C630="870.7 Rent - Homeoffice", C630="870.9 Rent - Water"),
   0,
   IF(Dashboard!$F$5="Quick",
      IF(OR(C630="190 Automobile",C630="200 computer hardware",C630="210 Computer software",C630="220 Quickbooks software",C630="230 Office equipment",C630="240 Office furniture"),
         E630-(E630/(1+Dashboard!$F$4)),
         0
      ),
      IF(C630="750 Business promotion",
         E630-(E630/(1+4.793/100)),
         E630-(E630/(1+Dashboard!$F$4))
      )
   )
)</f>
        <v>0</v>
      </c>
      <c r="J630" s="26">
        <f>Bank4[[#This Row],[Money in/ (Money out)]]-Bank4[[#This Row],[GST/HST]]</f>
        <v>0</v>
      </c>
      <c r="L630" s="23">
        <f t="shared" si="27"/>
        <v>0</v>
      </c>
    </row>
    <row r="631" spans="4:12" x14ac:dyDescent="0.2">
      <c r="D631" s="397">
        <f>_xlfn.XLOOKUP(C:C,Table1[for Import to Bank Register dropdown],Table1[for Pivot],0,0,1)</f>
        <v>0</v>
      </c>
      <c r="E631" s="403"/>
      <c r="F631" s="146">
        <f t="shared" si="28"/>
        <v>44444444</v>
      </c>
      <c r="G631" s="375">
        <f t="shared" si="29"/>
        <v>0</v>
      </c>
      <c r="I631" s="376">
        <f>IF(OR(C631="150 Directors advances", C631="120 accounts receivable", C631="720.2 Automobile - Insurance", C631="720.3 Automobile - License", C631="870.4 Rent - Insurance", C631="870.6 Rent - Property Tax", C631="870.7 Rent - Homeoffice", C631="870.9 Rent - Water"),
   0,
   IF(Dashboard!$F$5="Quick",
      IF(OR(C631="190 Automobile",C631="200 computer hardware",C631="210 Computer software",C631="220 Quickbooks software",C631="230 Office equipment",C631="240 Office furniture"),
         E631-(E631/(1+Dashboard!$F$4)),
         0
      ),
      IF(C631="750 Business promotion",
         E631-(E631/(1+4.793/100)),
         E631-(E631/(1+Dashboard!$F$4))
      )
   )
)</f>
        <v>0</v>
      </c>
      <c r="J631" s="26">
        <f>Bank4[[#This Row],[Money in/ (Money out)]]-Bank4[[#This Row],[GST/HST]]</f>
        <v>0</v>
      </c>
      <c r="L631" s="23">
        <f t="shared" si="27"/>
        <v>0</v>
      </c>
    </row>
    <row r="632" spans="4:12" x14ac:dyDescent="0.2">
      <c r="D632" s="397">
        <f>_xlfn.XLOOKUP(C:C,Table1[for Import to Bank Register dropdown],Table1[for Pivot],0,0,1)</f>
        <v>0</v>
      </c>
      <c r="E632" s="403"/>
      <c r="F632" s="146">
        <f t="shared" si="28"/>
        <v>44444444</v>
      </c>
      <c r="G632" s="375">
        <f t="shared" si="29"/>
        <v>0</v>
      </c>
      <c r="I632" s="376">
        <f>IF(OR(C632="150 Directors advances", C632="120 accounts receivable", C632="720.2 Automobile - Insurance", C632="720.3 Automobile - License", C632="870.4 Rent - Insurance", C632="870.6 Rent - Property Tax", C632="870.7 Rent - Homeoffice", C632="870.9 Rent - Water"),
   0,
   IF(Dashboard!$F$5="Quick",
      IF(OR(C632="190 Automobile",C632="200 computer hardware",C632="210 Computer software",C632="220 Quickbooks software",C632="230 Office equipment",C632="240 Office furniture"),
         E632-(E632/(1+Dashboard!$F$4)),
         0
      ),
      IF(C632="750 Business promotion",
         E632-(E632/(1+4.793/100)),
         E632-(E632/(1+Dashboard!$F$4))
      )
   )
)</f>
        <v>0</v>
      </c>
      <c r="J632" s="26">
        <f>Bank4[[#This Row],[Money in/ (Money out)]]-Bank4[[#This Row],[GST/HST]]</f>
        <v>0</v>
      </c>
      <c r="L632" s="23">
        <f t="shared" si="27"/>
        <v>0</v>
      </c>
    </row>
    <row r="633" spans="4:12" x14ac:dyDescent="0.2">
      <c r="D633" s="397">
        <f>_xlfn.XLOOKUP(C:C,Table1[for Import to Bank Register dropdown],Table1[for Pivot],0,0,1)</f>
        <v>0</v>
      </c>
      <c r="E633" s="403"/>
      <c r="F633" s="146">
        <f t="shared" si="28"/>
        <v>44444444</v>
      </c>
      <c r="G633" s="375">
        <f t="shared" si="29"/>
        <v>0</v>
      </c>
      <c r="I633" s="376">
        <f>IF(OR(C633="150 Directors advances", C633="120 accounts receivable", C633="720.2 Automobile - Insurance", C633="720.3 Automobile - License", C633="870.4 Rent - Insurance", C633="870.6 Rent - Property Tax", C633="870.7 Rent - Homeoffice", C633="870.9 Rent - Water"),
   0,
   IF(Dashboard!$F$5="Quick",
      IF(OR(C633="190 Automobile",C633="200 computer hardware",C633="210 Computer software",C633="220 Quickbooks software",C633="230 Office equipment",C633="240 Office furniture"),
         E633-(E633/(1+Dashboard!$F$4)),
         0
      ),
      IF(C633="750 Business promotion",
         E633-(E633/(1+4.793/100)),
         E633-(E633/(1+Dashboard!$F$4))
      )
   )
)</f>
        <v>0</v>
      </c>
      <c r="J633" s="26">
        <f>Bank4[[#This Row],[Money in/ (Money out)]]-Bank4[[#This Row],[GST/HST]]</f>
        <v>0</v>
      </c>
      <c r="L633" s="23">
        <f t="shared" si="27"/>
        <v>0</v>
      </c>
    </row>
    <row r="634" spans="4:12" x14ac:dyDescent="0.2">
      <c r="D634" s="397">
        <f>_xlfn.XLOOKUP(C:C,Table1[for Import to Bank Register dropdown],Table1[for Pivot],0,0,1)</f>
        <v>0</v>
      </c>
      <c r="E634" s="403"/>
      <c r="F634" s="146">
        <f t="shared" si="28"/>
        <v>44444444</v>
      </c>
      <c r="G634" s="375">
        <f t="shared" si="29"/>
        <v>0</v>
      </c>
      <c r="I634" s="376">
        <f>IF(OR(C634="150 Directors advances", C634="120 accounts receivable", C634="720.2 Automobile - Insurance", C634="720.3 Automobile - License", C634="870.4 Rent - Insurance", C634="870.6 Rent - Property Tax", C634="870.7 Rent - Homeoffice", C634="870.9 Rent - Water"),
   0,
   IF(Dashboard!$F$5="Quick",
      IF(OR(C634="190 Automobile",C634="200 computer hardware",C634="210 Computer software",C634="220 Quickbooks software",C634="230 Office equipment",C634="240 Office furniture"),
         E634-(E634/(1+Dashboard!$F$4)),
         0
      ),
      IF(C634="750 Business promotion",
         E634-(E634/(1+4.793/100)),
         E634-(E634/(1+Dashboard!$F$4))
      )
   )
)</f>
        <v>0</v>
      </c>
      <c r="J634" s="26">
        <f>Bank4[[#This Row],[Money in/ (Money out)]]-Bank4[[#This Row],[GST/HST]]</f>
        <v>0</v>
      </c>
      <c r="L634" s="23">
        <f t="shared" si="27"/>
        <v>0</v>
      </c>
    </row>
    <row r="635" spans="4:12" x14ac:dyDescent="0.2">
      <c r="D635" s="397">
        <f>_xlfn.XLOOKUP(C:C,Table1[for Import to Bank Register dropdown],Table1[for Pivot],0,0,1)</f>
        <v>0</v>
      </c>
      <c r="E635" s="403"/>
      <c r="F635" s="146">
        <f t="shared" si="28"/>
        <v>44444444</v>
      </c>
      <c r="G635" s="375">
        <f t="shared" si="29"/>
        <v>0</v>
      </c>
      <c r="I635" s="376">
        <f>IF(OR(C635="150 Directors advances", C635="120 accounts receivable", C635="720.2 Automobile - Insurance", C635="720.3 Automobile - License", C635="870.4 Rent - Insurance", C635="870.6 Rent - Property Tax", C635="870.7 Rent - Homeoffice", C635="870.9 Rent - Water"),
   0,
   IF(Dashboard!$F$5="Quick",
      IF(OR(C635="190 Automobile",C635="200 computer hardware",C635="210 Computer software",C635="220 Quickbooks software",C635="230 Office equipment",C635="240 Office furniture"),
         E635-(E635/(1+Dashboard!$F$4)),
         0
      ),
      IF(C635="750 Business promotion",
         E635-(E635/(1+4.793/100)),
         E635-(E635/(1+Dashboard!$F$4))
      )
   )
)</f>
        <v>0</v>
      </c>
      <c r="J635" s="26">
        <f>Bank4[[#This Row],[Money in/ (Money out)]]-Bank4[[#This Row],[GST/HST]]</f>
        <v>0</v>
      </c>
      <c r="L635" s="23">
        <f t="shared" si="27"/>
        <v>0</v>
      </c>
    </row>
    <row r="636" spans="4:12" x14ac:dyDescent="0.2">
      <c r="D636" s="397">
        <f>_xlfn.XLOOKUP(C:C,Table1[for Import to Bank Register dropdown],Table1[for Pivot],0,0,1)</f>
        <v>0</v>
      </c>
      <c r="E636" s="403"/>
      <c r="F636" s="146">
        <f t="shared" si="28"/>
        <v>44444444</v>
      </c>
      <c r="G636" s="375">
        <f t="shared" si="29"/>
        <v>0</v>
      </c>
      <c r="I636" s="376">
        <f>IF(OR(C636="150 Directors advances", C636="120 accounts receivable", C636="720.2 Automobile - Insurance", C636="720.3 Automobile - License", C636="870.4 Rent - Insurance", C636="870.6 Rent - Property Tax", C636="870.7 Rent - Homeoffice", C636="870.9 Rent - Water"),
   0,
   IF(Dashboard!$F$5="Quick",
      IF(OR(C636="190 Automobile",C636="200 computer hardware",C636="210 Computer software",C636="220 Quickbooks software",C636="230 Office equipment",C636="240 Office furniture"),
         E636-(E636/(1+Dashboard!$F$4)),
         0
      ),
      IF(C636="750 Business promotion",
         E636-(E636/(1+4.793/100)),
         E636-(E636/(1+Dashboard!$F$4))
      )
   )
)</f>
        <v>0</v>
      </c>
      <c r="J636" s="26">
        <f>Bank4[[#This Row],[Money in/ (Money out)]]-Bank4[[#This Row],[GST/HST]]</f>
        <v>0</v>
      </c>
      <c r="L636" s="23">
        <f t="shared" si="27"/>
        <v>0</v>
      </c>
    </row>
    <row r="637" spans="4:12" x14ac:dyDescent="0.2">
      <c r="D637" s="397">
        <f>_xlfn.XLOOKUP(C:C,Table1[for Import to Bank Register dropdown],Table1[for Pivot],0,0,1)</f>
        <v>0</v>
      </c>
      <c r="E637" s="403"/>
      <c r="F637" s="146">
        <f t="shared" si="28"/>
        <v>44444444</v>
      </c>
      <c r="G637" s="375">
        <f t="shared" si="29"/>
        <v>0</v>
      </c>
      <c r="I637" s="376">
        <f>IF(OR(C637="150 Directors advances", C637="120 accounts receivable", C637="720.2 Automobile - Insurance", C637="720.3 Automobile - License", C637="870.4 Rent - Insurance", C637="870.6 Rent - Property Tax", C637="870.7 Rent - Homeoffice", C637="870.9 Rent - Water"),
   0,
   IF(Dashboard!$F$5="Quick",
      IF(OR(C637="190 Automobile",C637="200 computer hardware",C637="210 Computer software",C637="220 Quickbooks software",C637="230 Office equipment",C637="240 Office furniture"),
         E637-(E637/(1+Dashboard!$F$4)),
         0
      ),
      IF(C637="750 Business promotion",
         E637-(E637/(1+4.793/100)),
         E637-(E637/(1+Dashboard!$F$4))
      )
   )
)</f>
        <v>0</v>
      </c>
      <c r="J637" s="26">
        <f>Bank4[[#This Row],[Money in/ (Money out)]]-Bank4[[#This Row],[GST/HST]]</f>
        <v>0</v>
      </c>
      <c r="L637" s="23">
        <f t="shared" si="27"/>
        <v>0</v>
      </c>
    </row>
    <row r="638" spans="4:12" x14ac:dyDescent="0.2">
      <c r="D638" s="397">
        <f>_xlfn.XLOOKUP(C:C,Table1[for Import to Bank Register dropdown],Table1[for Pivot],0,0,1)</f>
        <v>0</v>
      </c>
      <c r="E638" s="403"/>
      <c r="F638" s="146">
        <f t="shared" si="28"/>
        <v>44444444</v>
      </c>
      <c r="G638" s="375">
        <f t="shared" si="29"/>
        <v>0</v>
      </c>
      <c r="I638" s="376">
        <f>IF(OR(C638="150 Directors advances", C638="120 accounts receivable", C638="720.2 Automobile - Insurance", C638="720.3 Automobile - License", C638="870.4 Rent - Insurance", C638="870.6 Rent - Property Tax", C638="870.7 Rent - Homeoffice", C638="870.9 Rent - Water"),
   0,
   IF(Dashboard!$F$5="Quick",
      IF(OR(C638="190 Automobile",C638="200 computer hardware",C638="210 Computer software",C638="220 Quickbooks software",C638="230 Office equipment",C638="240 Office furniture"),
         E638-(E638/(1+Dashboard!$F$4)),
         0
      ),
      IF(C638="750 Business promotion",
         E638-(E638/(1+4.793/100)),
         E638-(E638/(1+Dashboard!$F$4))
      )
   )
)</f>
        <v>0</v>
      </c>
      <c r="J638" s="26">
        <f>Bank4[[#This Row],[Money in/ (Money out)]]-Bank4[[#This Row],[GST/HST]]</f>
        <v>0</v>
      </c>
      <c r="L638" s="23">
        <f t="shared" si="27"/>
        <v>0</v>
      </c>
    </row>
    <row r="639" spans="4:12" x14ac:dyDescent="0.2">
      <c r="D639" s="397">
        <f>_xlfn.XLOOKUP(C:C,Table1[for Import to Bank Register dropdown],Table1[for Pivot],0,0,1)</f>
        <v>0</v>
      </c>
      <c r="E639" s="403"/>
      <c r="F639" s="146">
        <f t="shared" si="28"/>
        <v>44444444</v>
      </c>
      <c r="G639" s="375">
        <f t="shared" si="29"/>
        <v>0</v>
      </c>
      <c r="I639" s="376">
        <f>IF(OR(C639="150 Directors advances", C639="120 accounts receivable", C639="720.2 Automobile - Insurance", C639="720.3 Automobile - License", C639="870.4 Rent - Insurance", C639="870.6 Rent - Property Tax", C639="870.7 Rent - Homeoffice", C639="870.9 Rent - Water"),
   0,
   IF(Dashboard!$F$5="Quick",
      IF(OR(C639="190 Automobile",C639="200 computer hardware",C639="210 Computer software",C639="220 Quickbooks software",C639="230 Office equipment",C639="240 Office furniture"),
         E639-(E639/(1+Dashboard!$F$4)),
         0
      ),
      IF(C639="750 Business promotion",
         E639-(E639/(1+4.793/100)),
         E639-(E639/(1+Dashboard!$F$4))
      )
   )
)</f>
        <v>0</v>
      </c>
      <c r="J639" s="26">
        <f>Bank4[[#This Row],[Money in/ (Money out)]]-Bank4[[#This Row],[GST/HST]]</f>
        <v>0</v>
      </c>
      <c r="L639" s="23">
        <f t="shared" si="27"/>
        <v>0</v>
      </c>
    </row>
    <row r="640" spans="4:12" x14ac:dyDescent="0.2">
      <c r="D640" s="397">
        <f>_xlfn.XLOOKUP(C:C,Table1[for Import to Bank Register dropdown],Table1[for Pivot],0,0,1)</f>
        <v>0</v>
      </c>
      <c r="E640" s="403"/>
      <c r="F640" s="146">
        <f t="shared" si="28"/>
        <v>44444444</v>
      </c>
      <c r="G640" s="375">
        <f t="shared" si="29"/>
        <v>0</v>
      </c>
      <c r="I640" s="376">
        <f>IF(OR(C640="150 Directors advances", C640="120 accounts receivable", C640="720.2 Automobile - Insurance", C640="720.3 Automobile - License", C640="870.4 Rent - Insurance", C640="870.6 Rent - Property Tax", C640="870.7 Rent - Homeoffice", C640="870.9 Rent - Water"),
   0,
   IF(Dashboard!$F$5="Quick",
      IF(OR(C640="190 Automobile",C640="200 computer hardware",C640="210 Computer software",C640="220 Quickbooks software",C640="230 Office equipment",C640="240 Office furniture"),
         E640-(E640/(1+Dashboard!$F$4)),
         0
      ),
      IF(C640="750 Business promotion",
         E640-(E640/(1+4.793/100)),
         E640-(E640/(1+Dashboard!$F$4))
      )
   )
)</f>
        <v>0</v>
      </c>
      <c r="J640" s="26">
        <f>Bank4[[#This Row],[Money in/ (Money out)]]-Bank4[[#This Row],[GST/HST]]</f>
        <v>0</v>
      </c>
      <c r="L640" s="23">
        <f t="shared" si="27"/>
        <v>0</v>
      </c>
    </row>
    <row r="641" spans="4:12" x14ac:dyDescent="0.2">
      <c r="D641" s="397">
        <f>_xlfn.XLOOKUP(C:C,Table1[for Import to Bank Register dropdown],Table1[for Pivot],0,0,1)</f>
        <v>0</v>
      </c>
      <c r="E641" s="403"/>
      <c r="F641" s="146">
        <f t="shared" si="28"/>
        <v>44444444</v>
      </c>
      <c r="G641" s="375">
        <f t="shared" si="29"/>
        <v>0</v>
      </c>
      <c r="I641" s="376">
        <f>IF(OR(C641="150 Directors advances", C641="120 accounts receivable", C641="720.2 Automobile - Insurance", C641="720.3 Automobile - License", C641="870.4 Rent - Insurance", C641="870.6 Rent - Property Tax", C641="870.7 Rent - Homeoffice", C641="870.9 Rent - Water"),
   0,
   IF(Dashboard!$F$5="Quick",
      IF(OR(C641="190 Automobile",C641="200 computer hardware",C641="210 Computer software",C641="220 Quickbooks software",C641="230 Office equipment",C641="240 Office furniture"),
         E641-(E641/(1+Dashboard!$F$4)),
         0
      ),
      IF(C641="750 Business promotion",
         E641-(E641/(1+4.793/100)),
         E641-(E641/(1+Dashboard!$F$4))
      )
   )
)</f>
        <v>0</v>
      </c>
      <c r="J641" s="26">
        <f>Bank4[[#This Row],[Money in/ (Money out)]]-Bank4[[#This Row],[GST/HST]]</f>
        <v>0</v>
      </c>
      <c r="L641" s="23">
        <f t="shared" si="27"/>
        <v>0</v>
      </c>
    </row>
    <row r="642" spans="4:12" x14ac:dyDescent="0.2">
      <c r="D642" s="397">
        <f>_xlfn.XLOOKUP(C:C,Table1[for Import to Bank Register dropdown],Table1[for Pivot],0,0,1)</f>
        <v>0</v>
      </c>
      <c r="E642" s="403"/>
      <c r="F642" s="146">
        <f t="shared" si="28"/>
        <v>44444444</v>
      </c>
      <c r="G642" s="375">
        <f t="shared" si="29"/>
        <v>0</v>
      </c>
      <c r="I642" s="376">
        <f>IF(OR(C642="150 Directors advances", C642="120 accounts receivable", C642="720.2 Automobile - Insurance", C642="720.3 Automobile - License", C642="870.4 Rent - Insurance", C642="870.6 Rent - Property Tax", C642="870.7 Rent - Homeoffice", C642="870.9 Rent - Water"),
   0,
   IF(Dashboard!$F$5="Quick",
      IF(OR(C642="190 Automobile",C642="200 computer hardware",C642="210 Computer software",C642="220 Quickbooks software",C642="230 Office equipment",C642="240 Office furniture"),
         E642-(E642/(1+Dashboard!$F$4)),
         0
      ),
      IF(C642="750 Business promotion",
         E642-(E642/(1+4.793/100)),
         E642-(E642/(1+Dashboard!$F$4))
      )
   )
)</f>
        <v>0</v>
      </c>
      <c r="J642" s="26">
        <f>Bank4[[#This Row],[Money in/ (Money out)]]-Bank4[[#This Row],[GST/HST]]</f>
        <v>0</v>
      </c>
      <c r="L642" s="23">
        <f t="shared" si="27"/>
        <v>0</v>
      </c>
    </row>
    <row r="643" spans="4:12" x14ac:dyDescent="0.2">
      <c r="D643" s="397">
        <f>_xlfn.XLOOKUP(C:C,Table1[for Import to Bank Register dropdown],Table1[for Pivot],0,0,1)</f>
        <v>0</v>
      </c>
      <c r="E643" s="403"/>
      <c r="F643" s="146">
        <f t="shared" si="28"/>
        <v>44444444</v>
      </c>
      <c r="G643" s="375">
        <f t="shared" si="29"/>
        <v>0</v>
      </c>
      <c r="I643" s="376">
        <f>IF(OR(C643="150 Directors advances", C643="120 accounts receivable", C643="720.2 Automobile - Insurance", C643="720.3 Automobile - License", C643="870.4 Rent - Insurance", C643="870.6 Rent - Property Tax", C643="870.7 Rent - Homeoffice", C643="870.9 Rent - Water"),
   0,
   IF(Dashboard!$F$5="Quick",
      IF(OR(C643="190 Automobile",C643="200 computer hardware",C643="210 Computer software",C643="220 Quickbooks software",C643="230 Office equipment",C643="240 Office furniture"),
         E643-(E643/(1+Dashboard!$F$4)),
         0
      ),
      IF(C643="750 Business promotion",
         E643-(E643/(1+4.793/100)),
         E643-(E643/(1+Dashboard!$F$4))
      )
   )
)</f>
        <v>0</v>
      </c>
      <c r="J643" s="26">
        <f>Bank4[[#This Row],[Money in/ (Money out)]]-Bank4[[#This Row],[GST/HST]]</f>
        <v>0</v>
      </c>
      <c r="L643" s="23">
        <f t="shared" si="27"/>
        <v>0</v>
      </c>
    </row>
    <row r="644" spans="4:12" x14ac:dyDescent="0.2">
      <c r="D644" s="397">
        <f>_xlfn.XLOOKUP(C:C,Table1[for Import to Bank Register dropdown],Table1[for Pivot],0,0,1)</f>
        <v>0</v>
      </c>
      <c r="E644" s="403"/>
      <c r="F644" s="146">
        <f t="shared" si="28"/>
        <v>44444444</v>
      </c>
      <c r="G644" s="375">
        <f t="shared" si="29"/>
        <v>0</v>
      </c>
      <c r="I644" s="376">
        <f>IF(OR(C644="150 Directors advances", C644="120 accounts receivable", C644="720.2 Automobile - Insurance", C644="720.3 Automobile - License", C644="870.4 Rent - Insurance", C644="870.6 Rent - Property Tax", C644="870.7 Rent - Homeoffice", C644="870.9 Rent - Water"),
   0,
   IF(Dashboard!$F$5="Quick",
      IF(OR(C644="190 Automobile",C644="200 computer hardware",C644="210 Computer software",C644="220 Quickbooks software",C644="230 Office equipment",C644="240 Office furniture"),
         E644-(E644/(1+Dashboard!$F$4)),
         0
      ),
      IF(C644="750 Business promotion",
         E644-(E644/(1+4.793/100)),
         E644-(E644/(1+Dashboard!$F$4))
      )
   )
)</f>
        <v>0</v>
      </c>
      <c r="J644" s="26">
        <f>Bank4[[#This Row],[Money in/ (Money out)]]-Bank4[[#This Row],[GST/HST]]</f>
        <v>0</v>
      </c>
      <c r="L644" s="23">
        <f t="shared" si="27"/>
        <v>0</v>
      </c>
    </row>
    <row r="645" spans="4:12" x14ac:dyDescent="0.2">
      <c r="D645" s="397">
        <f>_xlfn.XLOOKUP(C:C,Table1[for Import to Bank Register dropdown],Table1[for Pivot],0,0,1)</f>
        <v>0</v>
      </c>
      <c r="E645" s="403"/>
      <c r="F645" s="146">
        <f t="shared" si="28"/>
        <v>44444444</v>
      </c>
      <c r="G645" s="375">
        <f t="shared" si="29"/>
        <v>0</v>
      </c>
      <c r="I645" s="376">
        <f>IF(OR(C645="150 Directors advances", C645="120 accounts receivable", C645="720.2 Automobile - Insurance", C645="720.3 Automobile - License", C645="870.4 Rent - Insurance", C645="870.6 Rent - Property Tax", C645="870.7 Rent - Homeoffice", C645="870.9 Rent - Water"),
   0,
   IF(Dashboard!$F$5="Quick",
      IF(OR(C645="190 Automobile",C645="200 computer hardware",C645="210 Computer software",C645="220 Quickbooks software",C645="230 Office equipment",C645="240 Office furniture"),
         E645-(E645/(1+Dashboard!$F$4)),
         0
      ),
      IF(C645="750 Business promotion",
         E645-(E645/(1+4.793/100)),
         E645-(E645/(1+Dashboard!$F$4))
      )
   )
)</f>
        <v>0</v>
      </c>
      <c r="J645" s="26">
        <f>Bank4[[#This Row],[Money in/ (Money out)]]-Bank4[[#This Row],[GST/HST]]</f>
        <v>0</v>
      </c>
      <c r="L645" s="23">
        <f t="shared" si="27"/>
        <v>0</v>
      </c>
    </row>
    <row r="646" spans="4:12" x14ac:dyDescent="0.2">
      <c r="D646" s="397">
        <f>_xlfn.XLOOKUP(C:C,Table1[for Import to Bank Register dropdown],Table1[for Pivot],0,0,1)</f>
        <v>0</v>
      </c>
      <c r="E646" s="403"/>
      <c r="F646" s="146">
        <f t="shared" si="28"/>
        <v>44444444</v>
      </c>
      <c r="G646" s="375">
        <f t="shared" si="29"/>
        <v>0</v>
      </c>
      <c r="I646" s="376">
        <f>IF(OR(C646="150 Directors advances", C646="120 accounts receivable", C646="720.2 Automobile - Insurance", C646="720.3 Automobile - License", C646="870.4 Rent - Insurance", C646="870.6 Rent - Property Tax", C646="870.7 Rent - Homeoffice", C646="870.9 Rent - Water"),
   0,
   IF(Dashboard!$F$5="Quick",
      IF(OR(C646="190 Automobile",C646="200 computer hardware",C646="210 Computer software",C646="220 Quickbooks software",C646="230 Office equipment",C646="240 Office furniture"),
         E646-(E646/(1+Dashboard!$F$4)),
         0
      ),
      IF(C646="750 Business promotion",
         E646-(E646/(1+4.793/100)),
         E646-(E646/(1+Dashboard!$F$4))
      )
   )
)</f>
        <v>0</v>
      </c>
      <c r="J646" s="26">
        <f>Bank4[[#This Row],[Money in/ (Money out)]]-Bank4[[#This Row],[GST/HST]]</f>
        <v>0</v>
      </c>
      <c r="L646" s="23">
        <f t="shared" si="27"/>
        <v>0</v>
      </c>
    </row>
    <row r="647" spans="4:12" x14ac:dyDescent="0.2">
      <c r="D647" s="397">
        <f>_xlfn.XLOOKUP(C:C,Table1[for Import to Bank Register dropdown],Table1[for Pivot],0,0,1)</f>
        <v>0</v>
      </c>
      <c r="E647" s="403"/>
      <c r="F647" s="146">
        <f t="shared" si="28"/>
        <v>44444444</v>
      </c>
      <c r="G647" s="375">
        <f t="shared" si="29"/>
        <v>0</v>
      </c>
      <c r="I647" s="376">
        <f>IF(OR(C647="150 Directors advances", C647="120 accounts receivable", C647="720.2 Automobile - Insurance", C647="720.3 Automobile - License", C647="870.4 Rent - Insurance", C647="870.6 Rent - Property Tax", C647="870.7 Rent - Homeoffice", C647="870.9 Rent - Water"),
   0,
   IF(Dashboard!$F$5="Quick",
      IF(OR(C647="190 Automobile",C647="200 computer hardware",C647="210 Computer software",C647="220 Quickbooks software",C647="230 Office equipment",C647="240 Office furniture"),
         E647-(E647/(1+Dashboard!$F$4)),
         0
      ),
      IF(C647="750 Business promotion",
         E647-(E647/(1+4.793/100)),
         E647-(E647/(1+Dashboard!$F$4))
      )
   )
)</f>
        <v>0</v>
      </c>
      <c r="J647" s="26">
        <f>Bank4[[#This Row],[Money in/ (Money out)]]-Bank4[[#This Row],[GST/HST]]</f>
        <v>0</v>
      </c>
      <c r="L647" s="23">
        <f t="shared" ref="L647:L710" si="30">$L$3</f>
        <v>0</v>
      </c>
    </row>
    <row r="648" spans="4:12" x14ac:dyDescent="0.2">
      <c r="D648" s="397">
        <f>_xlfn.XLOOKUP(C:C,Table1[for Import to Bank Register dropdown],Table1[for Pivot],0,0,1)</f>
        <v>0</v>
      </c>
      <c r="E648" s="403"/>
      <c r="F648" s="146">
        <f t="shared" ref="F648:F711" si="31">$E$2</f>
        <v>44444444</v>
      </c>
      <c r="G648" s="375">
        <f t="shared" ref="G648:G711" si="32">G647+E648</f>
        <v>0</v>
      </c>
      <c r="I648" s="376">
        <f>IF(OR(C648="150 Directors advances", C648="120 accounts receivable", C648="720.2 Automobile - Insurance", C648="720.3 Automobile - License", C648="870.4 Rent - Insurance", C648="870.6 Rent - Property Tax", C648="870.7 Rent - Homeoffice", C648="870.9 Rent - Water"),
   0,
   IF(Dashboard!$F$5="Quick",
      IF(OR(C648="190 Automobile",C648="200 computer hardware",C648="210 Computer software",C648="220 Quickbooks software",C648="230 Office equipment",C648="240 Office furniture"),
         E648-(E648/(1+Dashboard!$F$4)),
         0
      ),
      IF(C648="750 Business promotion",
         E648-(E648/(1+4.793/100)),
         E648-(E648/(1+Dashboard!$F$4))
      )
   )
)</f>
        <v>0</v>
      </c>
      <c r="J648" s="26">
        <f>Bank4[[#This Row],[Money in/ (Money out)]]-Bank4[[#This Row],[GST/HST]]</f>
        <v>0</v>
      </c>
      <c r="L648" s="23">
        <f t="shared" si="30"/>
        <v>0</v>
      </c>
    </row>
    <row r="649" spans="4:12" x14ac:dyDescent="0.2">
      <c r="D649" s="397">
        <f>_xlfn.XLOOKUP(C:C,Table1[for Import to Bank Register dropdown],Table1[for Pivot],0,0,1)</f>
        <v>0</v>
      </c>
      <c r="E649" s="403"/>
      <c r="F649" s="146">
        <f t="shared" si="31"/>
        <v>44444444</v>
      </c>
      <c r="G649" s="375">
        <f t="shared" si="32"/>
        <v>0</v>
      </c>
      <c r="I649" s="376">
        <f>IF(OR(C649="150 Directors advances", C649="120 accounts receivable", C649="720.2 Automobile - Insurance", C649="720.3 Automobile - License", C649="870.4 Rent - Insurance", C649="870.6 Rent - Property Tax", C649="870.7 Rent - Homeoffice", C649="870.9 Rent - Water"),
   0,
   IF(Dashboard!$F$5="Quick",
      IF(OR(C649="190 Automobile",C649="200 computer hardware",C649="210 Computer software",C649="220 Quickbooks software",C649="230 Office equipment",C649="240 Office furniture"),
         E649-(E649/(1+Dashboard!$F$4)),
         0
      ),
      IF(C649="750 Business promotion",
         E649-(E649/(1+4.793/100)),
         E649-(E649/(1+Dashboard!$F$4))
      )
   )
)</f>
        <v>0</v>
      </c>
      <c r="J649" s="26">
        <f>Bank4[[#This Row],[Money in/ (Money out)]]-Bank4[[#This Row],[GST/HST]]</f>
        <v>0</v>
      </c>
      <c r="L649" s="23">
        <f t="shared" si="30"/>
        <v>0</v>
      </c>
    </row>
    <row r="650" spans="4:12" x14ac:dyDescent="0.2">
      <c r="D650" s="397">
        <f>_xlfn.XLOOKUP(C:C,Table1[for Import to Bank Register dropdown],Table1[for Pivot],0,0,1)</f>
        <v>0</v>
      </c>
      <c r="E650" s="403"/>
      <c r="F650" s="146">
        <f t="shared" si="31"/>
        <v>44444444</v>
      </c>
      <c r="G650" s="375">
        <f t="shared" si="32"/>
        <v>0</v>
      </c>
      <c r="I650" s="376">
        <f>IF(OR(C650="150 Directors advances", C650="120 accounts receivable", C650="720.2 Automobile - Insurance", C650="720.3 Automobile - License", C650="870.4 Rent - Insurance", C650="870.6 Rent - Property Tax", C650="870.7 Rent - Homeoffice", C650="870.9 Rent - Water"),
   0,
   IF(Dashboard!$F$5="Quick",
      IF(OR(C650="190 Automobile",C650="200 computer hardware",C650="210 Computer software",C650="220 Quickbooks software",C650="230 Office equipment",C650="240 Office furniture"),
         E650-(E650/(1+Dashboard!$F$4)),
         0
      ),
      IF(C650="750 Business promotion",
         E650-(E650/(1+4.793/100)),
         E650-(E650/(1+Dashboard!$F$4))
      )
   )
)</f>
        <v>0</v>
      </c>
      <c r="J650" s="26">
        <f>Bank4[[#This Row],[Money in/ (Money out)]]-Bank4[[#This Row],[GST/HST]]</f>
        <v>0</v>
      </c>
      <c r="L650" s="23">
        <f t="shared" si="30"/>
        <v>0</v>
      </c>
    </row>
    <row r="651" spans="4:12" x14ac:dyDescent="0.2">
      <c r="D651" s="397">
        <f>_xlfn.XLOOKUP(C:C,Table1[for Import to Bank Register dropdown],Table1[for Pivot],0,0,1)</f>
        <v>0</v>
      </c>
      <c r="E651" s="403"/>
      <c r="F651" s="146">
        <f t="shared" si="31"/>
        <v>44444444</v>
      </c>
      <c r="G651" s="375">
        <f t="shared" si="32"/>
        <v>0</v>
      </c>
      <c r="I651" s="376">
        <f>IF(OR(C651="150 Directors advances", C651="120 accounts receivable", C651="720.2 Automobile - Insurance", C651="720.3 Automobile - License", C651="870.4 Rent - Insurance", C651="870.6 Rent - Property Tax", C651="870.7 Rent - Homeoffice", C651="870.9 Rent - Water"),
   0,
   IF(Dashboard!$F$5="Quick",
      IF(OR(C651="190 Automobile",C651="200 computer hardware",C651="210 Computer software",C651="220 Quickbooks software",C651="230 Office equipment",C651="240 Office furniture"),
         E651-(E651/(1+Dashboard!$F$4)),
         0
      ),
      IF(C651="750 Business promotion",
         E651-(E651/(1+4.793/100)),
         E651-(E651/(1+Dashboard!$F$4))
      )
   )
)</f>
        <v>0</v>
      </c>
      <c r="J651" s="26">
        <f>Bank4[[#This Row],[Money in/ (Money out)]]-Bank4[[#This Row],[GST/HST]]</f>
        <v>0</v>
      </c>
      <c r="L651" s="23">
        <f t="shared" si="30"/>
        <v>0</v>
      </c>
    </row>
    <row r="652" spans="4:12" x14ac:dyDescent="0.2">
      <c r="D652" s="397">
        <f>_xlfn.XLOOKUP(C:C,Table1[for Import to Bank Register dropdown],Table1[for Pivot],0,0,1)</f>
        <v>0</v>
      </c>
      <c r="E652" s="403"/>
      <c r="F652" s="146">
        <f t="shared" si="31"/>
        <v>44444444</v>
      </c>
      <c r="G652" s="375">
        <f t="shared" si="32"/>
        <v>0</v>
      </c>
      <c r="I652" s="376">
        <f>IF(OR(C652="150 Directors advances", C652="120 accounts receivable", C652="720.2 Automobile - Insurance", C652="720.3 Automobile - License", C652="870.4 Rent - Insurance", C652="870.6 Rent - Property Tax", C652="870.7 Rent - Homeoffice", C652="870.9 Rent - Water"),
   0,
   IF(Dashboard!$F$5="Quick",
      IF(OR(C652="190 Automobile",C652="200 computer hardware",C652="210 Computer software",C652="220 Quickbooks software",C652="230 Office equipment",C652="240 Office furniture"),
         E652-(E652/(1+Dashboard!$F$4)),
         0
      ),
      IF(C652="750 Business promotion",
         E652-(E652/(1+4.793/100)),
         E652-(E652/(1+Dashboard!$F$4))
      )
   )
)</f>
        <v>0</v>
      </c>
      <c r="J652" s="26">
        <f>Bank4[[#This Row],[Money in/ (Money out)]]-Bank4[[#This Row],[GST/HST]]</f>
        <v>0</v>
      </c>
      <c r="L652" s="23">
        <f t="shared" si="30"/>
        <v>0</v>
      </c>
    </row>
    <row r="653" spans="4:12" x14ac:dyDescent="0.2">
      <c r="D653" s="397">
        <f>_xlfn.XLOOKUP(C:C,Table1[for Import to Bank Register dropdown],Table1[for Pivot],0,0,1)</f>
        <v>0</v>
      </c>
      <c r="E653" s="403"/>
      <c r="F653" s="146">
        <f t="shared" si="31"/>
        <v>44444444</v>
      </c>
      <c r="G653" s="375">
        <f t="shared" si="32"/>
        <v>0</v>
      </c>
      <c r="I653" s="376">
        <f>IF(OR(C653="150 Directors advances", C653="120 accounts receivable", C653="720.2 Automobile - Insurance", C653="720.3 Automobile - License", C653="870.4 Rent - Insurance", C653="870.6 Rent - Property Tax", C653="870.7 Rent - Homeoffice", C653="870.9 Rent - Water"),
   0,
   IF(Dashboard!$F$5="Quick",
      IF(OR(C653="190 Automobile",C653="200 computer hardware",C653="210 Computer software",C653="220 Quickbooks software",C653="230 Office equipment",C653="240 Office furniture"),
         E653-(E653/(1+Dashboard!$F$4)),
         0
      ),
      IF(C653="750 Business promotion",
         E653-(E653/(1+4.793/100)),
         E653-(E653/(1+Dashboard!$F$4))
      )
   )
)</f>
        <v>0</v>
      </c>
      <c r="J653" s="26">
        <f>Bank4[[#This Row],[Money in/ (Money out)]]-Bank4[[#This Row],[GST/HST]]</f>
        <v>0</v>
      </c>
      <c r="L653" s="23">
        <f t="shared" si="30"/>
        <v>0</v>
      </c>
    </row>
    <row r="654" spans="4:12" x14ac:dyDescent="0.2">
      <c r="D654" s="397">
        <f>_xlfn.XLOOKUP(C:C,Table1[for Import to Bank Register dropdown],Table1[for Pivot],0,0,1)</f>
        <v>0</v>
      </c>
      <c r="E654" s="403"/>
      <c r="F654" s="146">
        <f t="shared" si="31"/>
        <v>44444444</v>
      </c>
      <c r="G654" s="375">
        <f t="shared" si="32"/>
        <v>0</v>
      </c>
      <c r="I654" s="376">
        <f>IF(OR(C654="150 Directors advances", C654="120 accounts receivable", C654="720.2 Automobile - Insurance", C654="720.3 Automobile - License", C654="870.4 Rent - Insurance", C654="870.6 Rent - Property Tax", C654="870.7 Rent - Homeoffice", C654="870.9 Rent - Water"),
   0,
   IF(Dashboard!$F$5="Quick",
      IF(OR(C654="190 Automobile",C654="200 computer hardware",C654="210 Computer software",C654="220 Quickbooks software",C654="230 Office equipment",C654="240 Office furniture"),
         E654-(E654/(1+Dashboard!$F$4)),
         0
      ),
      IF(C654="750 Business promotion",
         E654-(E654/(1+4.793/100)),
         E654-(E654/(1+Dashboard!$F$4))
      )
   )
)</f>
        <v>0</v>
      </c>
      <c r="J654" s="26">
        <f>Bank4[[#This Row],[Money in/ (Money out)]]-Bank4[[#This Row],[GST/HST]]</f>
        <v>0</v>
      </c>
      <c r="L654" s="23">
        <f t="shared" si="30"/>
        <v>0</v>
      </c>
    </row>
    <row r="655" spans="4:12" x14ac:dyDescent="0.2">
      <c r="D655" s="397">
        <f>_xlfn.XLOOKUP(C:C,Table1[for Import to Bank Register dropdown],Table1[for Pivot],0,0,1)</f>
        <v>0</v>
      </c>
      <c r="E655" s="403"/>
      <c r="F655" s="146">
        <f t="shared" si="31"/>
        <v>44444444</v>
      </c>
      <c r="G655" s="375">
        <f t="shared" si="32"/>
        <v>0</v>
      </c>
      <c r="I655" s="376">
        <f>IF(OR(C655="150 Directors advances", C655="120 accounts receivable", C655="720.2 Automobile - Insurance", C655="720.3 Automobile - License", C655="870.4 Rent - Insurance", C655="870.6 Rent - Property Tax", C655="870.7 Rent - Homeoffice", C655="870.9 Rent - Water"),
   0,
   IF(Dashboard!$F$5="Quick",
      IF(OR(C655="190 Automobile",C655="200 computer hardware",C655="210 Computer software",C655="220 Quickbooks software",C655="230 Office equipment",C655="240 Office furniture"),
         E655-(E655/(1+Dashboard!$F$4)),
         0
      ),
      IF(C655="750 Business promotion",
         E655-(E655/(1+4.793/100)),
         E655-(E655/(1+Dashboard!$F$4))
      )
   )
)</f>
        <v>0</v>
      </c>
      <c r="J655" s="26">
        <f>Bank4[[#This Row],[Money in/ (Money out)]]-Bank4[[#This Row],[GST/HST]]</f>
        <v>0</v>
      </c>
      <c r="L655" s="23">
        <f t="shared" si="30"/>
        <v>0</v>
      </c>
    </row>
    <row r="656" spans="4:12" x14ac:dyDescent="0.2">
      <c r="D656" s="397">
        <f>_xlfn.XLOOKUP(C:C,Table1[for Import to Bank Register dropdown],Table1[for Pivot],0,0,1)</f>
        <v>0</v>
      </c>
      <c r="E656" s="403"/>
      <c r="F656" s="146">
        <f t="shared" si="31"/>
        <v>44444444</v>
      </c>
      <c r="G656" s="375">
        <f t="shared" si="32"/>
        <v>0</v>
      </c>
      <c r="I656" s="376">
        <f>IF(OR(C656="150 Directors advances", C656="120 accounts receivable", C656="720.2 Automobile - Insurance", C656="720.3 Automobile - License", C656="870.4 Rent - Insurance", C656="870.6 Rent - Property Tax", C656="870.7 Rent - Homeoffice", C656="870.9 Rent - Water"),
   0,
   IF(Dashboard!$F$5="Quick",
      IF(OR(C656="190 Automobile",C656="200 computer hardware",C656="210 Computer software",C656="220 Quickbooks software",C656="230 Office equipment",C656="240 Office furniture"),
         E656-(E656/(1+Dashboard!$F$4)),
         0
      ),
      IF(C656="750 Business promotion",
         E656-(E656/(1+4.793/100)),
         E656-(E656/(1+Dashboard!$F$4))
      )
   )
)</f>
        <v>0</v>
      </c>
      <c r="J656" s="26">
        <f>Bank4[[#This Row],[Money in/ (Money out)]]-Bank4[[#This Row],[GST/HST]]</f>
        <v>0</v>
      </c>
      <c r="L656" s="23">
        <f t="shared" si="30"/>
        <v>0</v>
      </c>
    </row>
    <row r="657" spans="4:12" x14ac:dyDescent="0.2">
      <c r="D657" s="397">
        <f>_xlfn.XLOOKUP(C:C,Table1[for Import to Bank Register dropdown],Table1[for Pivot],0,0,1)</f>
        <v>0</v>
      </c>
      <c r="E657" s="403"/>
      <c r="F657" s="146">
        <f t="shared" si="31"/>
        <v>44444444</v>
      </c>
      <c r="G657" s="375">
        <f t="shared" si="32"/>
        <v>0</v>
      </c>
      <c r="I657" s="376">
        <f>IF(OR(C657="150 Directors advances", C657="120 accounts receivable", C657="720.2 Automobile - Insurance", C657="720.3 Automobile - License", C657="870.4 Rent - Insurance", C657="870.6 Rent - Property Tax", C657="870.7 Rent - Homeoffice", C657="870.9 Rent - Water"),
   0,
   IF(Dashboard!$F$5="Quick",
      IF(OR(C657="190 Automobile",C657="200 computer hardware",C657="210 Computer software",C657="220 Quickbooks software",C657="230 Office equipment",C657="240 Office furniture"),
         E657-(E657/(1+Dashboard!$F$4)),
         0
      ),
      IF(C657="750 Business promotion",
         E657-(E657/(1+4.793/100)),
         E657-(E657/(1+Dashboard!$F$4))
      )
   )
)</f>
        <v>0</v>
      </c>
      <c r="J657" s="26">
        <f>Bank4[[#This Row],[Money in/ (Money out)]]-Bank4[[#This Row],[GST/HST]]</f>
        <v>0</v>
      </c>
      <c r="L657" s="23">
        <f t="shared" si="30"/>
        <v>0</v>
      </c>
    </row>
    <row r="658" spans="4:12" x14ac:dyDescent="0.2">
      <c r="D658" s="397">
        <f>_xlfn.XLOOKUP(C:C,Table1[for Import to Bank Register dropdown],Table1[for Pivot],0,0,1)</f>
        <v>0</v>
      </c>
      <c r="E658" s="403"/>
      <c r="F658" s="146">
        <f t="shared" si="31"/>
        <v>44444444</v>
      </c>
      <c r="G658" s="375">
        <f t="shared" si="32"/>
        <v>0</v>
      </c>
      <c r="I658" s="376">
        <f>IF(OR(C658="150 Directors advances", C658="120 accounts receivable", C658="720.2 Automobile - Insurance", C658="720.3 Automobile - License", C658="870.4 Rent - Insurance", C658="870.6 Rent - Property Tax", C658="870.7 Rent - Homeoffice", C658="870.9 Rent - Water"),
   0,
   IF(Dashboard!$F$5="Quick",
      IF(OR(C658="190 Automobile",C658="200 computer hardware",C658="210 Computer software",C658="220 Quickbooks software",C658="230 Office equipment",C658="240 Office furniture"),
         E658-(E658/(1+Dashboard!$F$4)),
         0
      ),
      IF(C658="750 Business promotion",
         E658-(E658/(1+4.793/100)),
         E658-(E658/(1+Dashboard!$F$4))
      )
   )
)</f>
        <v>0</v>
      </c>
      <c r="J658" s="26">
        <f>Bank4[[#This Row],[Money in/ (Money out)]]-Bank4[[#This Row],[GST/HST]]</f>
        <v>0</v>
      </c>
      <c r="L658" s="23">
        <f t="shared" si="30"/>
        <v>0</v>
      </c>
    </row>
    <row r="659" spans="4:12" x14ac:dyDescent="0.2">
      <c r="D659" s="397">
        <f>_xlfn.XLOOKUP(C:C,Table1[for Import to Bank Register dropdown],Table1[for Pivot],0,0,1)</f>
        <v>0</v>
      </c>
      <c r="E659" s="403"/>
      <c r="F659" s="146">
        <f t="shared" si="31"/>
        <v>44444444</v>
      </c>
      <c r="G659" s="375">
        <f t="shared" si="32"/>
        <v>0</v>
      </c>
      <c r="I659" s="376">
        <f>IF(OR(C659="150 Directors advances", C659="120 accounts receivable", C659="720.2 Automobile - Insurance", C659="720.3 Automobile - License", C659="870.4 Rent - Insurance", C659="870.6 Rent - Property Tax", C659="870.7 Rent - Homeoffice", C659="870.9 Rent - Water"),
   0,
   IF(Dashboard!$F$5="Quick",
      IF(OR(C659="190 Automobile",C659="200 computer hardware",C659="210 Computer software",C659="220 Quickbooks software",C659="230 Office equipment",C659="240 Office furniture"),
         E659-(E659/(1+Dashboard!$F$4)),
         0
      ),
      IF(C659="750 Business promotion",
         E659-(E659/(1+4.793/100)),
         E659-(E659/(1+Dashboard!$F$4))
      )
   )
)</f>
        <v>0</v>
      </c>
      <c r="J659" s="26">
        <f>Bank4[[#This Row],[Money in/ (Money out)]]-Bank4[[#This Row],[GST/HST]]</f>
        <v>0</v>
      </c>
      <c r="L659" s="23">
        <f t="shared" si="30"/>
        <v>0</v>
      </c>
    </row>
    <row r="660" spans="4:12" x14ac:dyDescent="0.2">
      <c r="D660" s="397">
        <f>_xlfn.XLOOKUP(C:C,Table1[for Import to Bank Register dropdown],Table1[for Pivot],0,0,1)</f>
        <v>0</v>
      </c>
      <c r="E660" s="403"/>
      <c r="F660" s="146">
        <f t="shared" si="31"/>
        <v>44444444</v>
      </c>
      <c r="G660" s="375">
        <f t="shared" si="32"/>
        <v>0</v>
      </c>
      <c r="I660" s="376">
        <f>IF(OR(C660="150 Directors advances", C660="120 accounts receivable", C660="720.2 Automobile - Insurance", C660="720.3 Automobile - License", C660="870.4 Rent - Insurance", C660="870.6 Rent - Property Tax", C660="870.7 Rent - Homeoffice", C660="870.9 Rent - Water"),
   0,
   IF(Dashboard!$F$5="Quick",
      IF(OR(C660="190 Automobile",C660="200 computer hardware",C660="210 Computer software",C660="220 Quickbooks software",C660="230 Office equipment",C660="240 Office furniture"),
         E660-(E660/(1+Dashboard!$F$4)),
         0
      ),
      IF(C660="750 Business promotion",
         E660-(E660/(1+4.793/100)),
         E660-(E660/(1+Dashboard!$F$4))
      )
   )
)</f>
        <v>0</v>
      </c>
      <c r="J660" s="26">
        <f>Bank4[[#This Row],[Money in/ (Money out)]]-Bank4[[#This Row],[GST/HST]]</f>
        <v>0</v>
      </c>
      <c r="L660" s="23">
        <f t="shared" si="30"/>
        <v>0</v>
      </c>
    </row>
    <row r="661" spans="4:12" x14ac:dyDescent="0.2">
      <c r="D661" s="397">
        <f>_xlfn.XLOOKUP(C:C,Table1[for Import to Bank Register dropdown],Table1[for Pivot],0,0,1)</f>
        <v>0</v>
      </c>
      <c r="E661" s="403"/>
      <c r="F661" s="146">
        <f t="shared" si="31"/>
        <v>44444444</v>
      </c>
      <c r="G661" s="375">
        <f t="shared" si="32"/>
        <v>0</v>
      </c>
      <c r="I661" s="376">
        <f>IF(OR(C661="150 Directors advances", C661="120 accounts receivable", C661="720.2 Automobile - Insurance", C661="720.3 Automobile - License", C661="870.4 Rent - Insurance", C661="870.6 Rent - Property Tax", C661="870.7 Rent - Homeoffice", C661="870.9 Rent - Water"),
   0,
   IF(Dashboard!$F$5="Quick",
      IF(OR(C661="190 Automobile",C661="200 computer hardware",C661="210 Computer software",C661="220 Quickbooks software",C661="230 Office equipment",C661="240 Office furniture"),
         E661-(E661/(1+Dashboard!$F$4)),
         0
      ),
      IF(C661="750 Business promotion",
         E661-(E661/(1+4.793/100)),
         E661-(E661/(1+Dashboard!$F$4))
      )
   )
)</f>
        <v>0</v>
      </c>
      <c r="J661" s="26">
        <f>Bank4[[#This Row],[Money in/ (Money out)]]-Bank4[[#This Row],[GST/HST]]</f>
        <v>0</v>
      </c>
      <c r="L661" s="23">
        <f t="shared" si="30"/>
        <v>0</v>
      </c>
    </row>
    <row r="662" spans="4:12" x14ac:dyDescent="0.2">
      <c r="D662" s="397">
        <f>_xlfn.XLOOKUP(C:C,Table1[for Import to Bank Register dropdown],Table1[for Pivot],0,0,1)</f>
        <v>0</v>
      </c>
      <c r="E662" s="403"/>
      <c r="F662" s="146">
        <f t="shared" si="31"/>
        <v>44444444</v>
      </c>
      <c r="G662" s="375">
        <f t="shared" si="32"/>
        <v>0</v>
      </c>
      <c r="I662" s="376">
        <f>IF(OR(C662="150 Directors advances", C662="120 accounts receivable", C662="720.2 Automobile - Insurance", C662="720.3 Automobile - License", C662="870.4 Rent - Insurance", C662="870.6 Rent - Property Tax", C662="870.7 Rent - Homeoffice", C662="870.9 Rent - Water"),
   0,
   IF(Dashboard!$F$5="Quick",
      IF(OR(C662="190 Automobile",C662="200 computer hardware",C662="210 Computer software",C662="220 Quickbooks software",C662="230 Office equipment",C662="240 Office furniture"),
         E662-(E662/(1+Dashboard!$F$4)),
         0
      ),
      IF(C662="750 Business promotion",
         E662-(E662/(1+4.793/100)),
         E662-(E662/(1+Dashboard!$F$4))
      )
   )
)</f>
        <v>0</v>
      </c>
      <c r="J662" s="26">
        <f>Bank4[[#This Row],[Money in/ (Money out)]]-Bank4[[#This Row],[GST/HST]]</f>
        <v>0</v>
      </c>
      <c r="L662" s="23">
        <f t="shared" si="30"/>
        <v>0</v>
      </c>
    </row>
    <row r="663" spans="4:12" x14ac:dyDescent="0.2">
      <c r="D663" s="397">
        <f>_xlfn.XLOOKUP(C:C,Table1[for Import to Bank Register dropdown],Table1[for Pivot],0,0,1)</f>
        <v>0</v>
      </c>
      <c r="E663" s="403"/>
      <c r="F663" s="146">
        <f t="shared" si="31"/>
        <v>44444444</v>
      </c>
      <c r="G663" s="375">
        <f t="shared" si="32"/>
        <v>0</v>
      </c>
      <c r="I663" s="376">
        <f>IF(OR(C663="150 Directors advances", C663="120 accounts receivable", C663="720.2 Automobile - Insurance", C663="720.3 Automobile - License", C663="870.4 Rent - Insurance", C663="870.6 Rent - Property Tax", C663="870.7 Rent - Homeoffice", C663="870.9 Rent - Water"),
   0,
   IF(Dashboard!$F$5="Quick",
      IF(OR(C663="190 Automobile",C663="200 computer hardware",C663="210 Computer software",C663="220 Quickbooks software",C663="230 Office equipment",C663="240 Office furniture"),
         E663-(E663/(1+Dashboard!$F$4)),
         0
      ),
      IF(C663="750 Business promotion",
         E663-(E663/(1+4.793/100)),
         E663-(E663/(1+Dashboard!$F$4))
      )
   )
)</f>
        <v>0</v>
      </c>
      <c r="J663" s="26">
        <f>Bank4[[#This Row],[Money in/ (Money out)]]-Bank4[[#This Row],[GST/HST]]</f>
        <v>0</v>
      </c>
      <c r="L663" s="23">
        <f t="shared" si="30"/>
        <v>0</v>
      </c>
    </row>
    <row r="664" spans="4:12" x14ac:dyDescent="0.2">
      <c r="D664" s="397">
        <f>_xlfn.XLOOKUP(C:C,Table1[for Import to Bank Register dropdown],Table1[for Pivot],0,0,1)</f>
        <v>0</v>
      </c>
      <c r="E664" s="403"/>
      <c r="F664" s="146">
        <f t="shared" si="31"/>
        <v>44444444</v>
      </c>
      <c r="G664" s="375">
        <f t="shared" si="32"/>
        <v>0</v>
      </c>
      <c r="I664" s="376">
        <f>IF(OR(C664="150 Directors advances", C664="120 accounts receivable", C664="720.2 Automobile - Insurance", C664="720.3 Automobile - License", C664="870.4 Rent - Insurance", C664="870.6 Rent - Property Tax", C664="870.7 Rent - Homeoffice", C664="870.9 Rent - Water"),
   0,
   IF(Dashboard!$F$5="Quick",
      IF(OR(C664="190 Automobile",C664="200 computer hardware",C664="210 Computer software",C664="220 Quickbooks software",C664="230 Office equipment",C664="240 Office furniture"),
         E664-(E664/(1+Dashboard!$F$4)),
         0
      ),
      IF(C664="750 Business promotion",
         E664-(E664/(1+4.793/100)),
         E664-(E664/(1+Dashboard!$F$4))
      )
   )
)</f>
        <v>0</v>
      </c>
      <c r="J664" s="26">
        <f>Bank4[[#This Row],[Money in/ (Money out)]]-Bank4[[#This Row],[GST/HST]]</f>
        <v>0</v>
      </c>
      <c r="L664" s="23">
        <f t="shared" si="30"/>
        <v>0</v>
      </c>
    </row>
    <row r="665" spans="4:12" x14ac:dyDescent="0.2">
      <c r="D665" s="397">
        <f>_xlfn.XLOOKUP(C:C,Table1[for Import to Bank Register dropdown],Table1[for Pivot],0,0,1)</f>
        <v>0</v>
      </c>
      <c r="E665" s="403"/>
      <c r="F665" s="146">
        <f t="shared" si="31"/>
        <v>44444444</v>
      </c>
      <c r="G665" s="375">
        <f t="shared" si="32"/>
        <v>0</v>
      </c>
      <c r="I665" s="376">
        <f>IF(OR(C665="150 Directors advances", C665="120 accounts receivable", C665="720.2 Automobile - Insurance", C665="720.3 Automobile - License", C665="870.4 Rent - Insurance", C665="870.6 Rent - Property Tax", C665="870.7 Rent - Homeoffice", C665="870.9 Rent - Water"),
   0,
   IF(Dashboard!$F$5="Quick",
      IF(OR(C665="190 Automobile",C665="200 computer hardware",C665="210 Computer software",C665="220 Quickbooks software",C665="230 Office equipment",C665="240 Office furniture"),
         E665-(E665/(1+Dashboard!$F$4)),
         0
      ),
      IF(C665="750 Business promotion",
         E665-(E665/(1+4.793/100)),
         E665-(E665/(1+Dashboard!$F$4))
      )
   )
)</f>
        <v>0</v>
      </c>
      <c r="J665" s="26">
        <f>Bank4[[#This Row],[Money in/ (Money out)]]-Bank4[[#This Row],[GST/HST]]</f>
        <v>0</v>
      </c>
      <c r="L665" s="23">
        <f t="shared" si="30"/>
        <v>0</v>
      </c>
    </row>
    <row r="666" spans="4:12" x14ac:dyDescent="0.2">
      <c r="D666" s="397">
        <f>_xlfn.XLOOKUP(C:C,Table1[for Import to Bank Register dropdown],Table1[for Pivot],0,0,1)</f>
        <v>0</v>
      </c>
      <c r="E666" s="403"/>
      <c r="F666" s="146">
        <f t="shared" si="31"/>
        <v>44444444</v>
      </c>
      <c r="G666" s="375">
        <f t="shared" si="32"/>
        <v>0</v>
      </c>
      <c r="I666" s="376">
        <f>IF(OR(C666="150 Directors advances", C666="120 accounts receivable", C666="720.2 Automobile - Insurance", C666="720.3 Automobile - License", C666="870.4 Rent - Insurance", C666="870.6 Rent - Property Tax", C666="870.7 Rent - Homeoffice", C666="870.9 Rent - Water"),
   0,
   IF(Dashboard!$F$5="Quick",
      IF(OR(C666="190 Automobile",C666="200 computer hardware",C666="210 Computer software",C666="220 Quickbooks software",C666="230 Office equipment",C666="240 Office furniture"),
         E666-(E666/(1+Dashboard!$F$4)),
         0
      ),
      IF(C666="750 Business promotion",
         E666-(E666/(1+4.793/100)),
         E666-(E666/(1+Dashboard!$F$4))
      )
   )
)</f>
        <v>0</v>
      </c>
      <c r="J666" s="26">
        <f>Bank4[[#This Row],[Money in/ (Money out)]]-Bank4[[#This Row],[GST/HST]]</f>
        <v>0</v>
      </c>
      <c r="L666" s="23">
        <f t="shared" si="30"/>
        <v>0</v>
      </c>
    </row>
    <row r="667" spans="4:12" x14ac:dyDescent="0.2">
      <c r="D667" s="397">
        <f>_xlfn.XLOOKUP(C:C,Table1[for Import to Bank Register dropdown],Table1[for Pivot],0,0,1)</f>
        <v>0</v>
      </c>
      <c r="E667" s="403"/>
      <c r="F667" s="146">
        <f t="shared" si="31"/>
        <v>44444444</v>
      </c>
      <c r="G667" s="375">
        <f t="shared" si="32"/>
        <v>0</v>
      </c>
      <c r="I667" s="376">
        <f>IF(OR(C667="150 Directors advances", C667="120 accounts receivable", C667="720.2 Automobile - Insurance", C667="720.3 Automobile - License", C667="870.4 Rent - Insurance", C667="870.6 Rent - Property Tax", C667="870.7 Rent - Homeoffice", C667="870.9 Rent - Water"),
   0,
   IF(Dashboard!$F$5="Quick",
      IF(OR(C667="190 Automobile",C667="200 computer hardware",C667="210 Computer software",C667="220 Quickbooks software",C667="230 Office equipment",C667="240 Office furniture"),
         E667-(E667/(1+Dashboard!$F$4)),
         0
      ),
      IF(C667="750 Business promotion",
         E667-(E667/(1+4.793/100)),
         E667-(E667/(1+Dashboard!$F$4))
      )
   )
)</f>
        <v>0</v>
      </c>
      <c r="J667" s="26">
        <f>Bank4[[#This Row],[Money in/ (Money out)]]-Bank4[[#This Row],[GST/HST]]</f>
        <v>0</v>
      </c>
      <c r="L667" s="23">
        <f t="shared" si="30"/>
        <v>0</v>
      </c>
    </row>
    <row r="668" spans="4:12" x14ac:dyDescent="0.2">
      <c r="D668" s="397">
        <f>_xlfn.XLOOKUP(C:C,Table1[for Import to Bank Register dropdown],Table1[for Pivot],0,0,1)</f>
        <v>0</v>
      </c>
      <c r="E668" s="403"/>
      <c r="F668" s="146">
        <f t="shared" si="31"/>
        <v>44444444</v>
      </c>
      <c r="G668" s="375">
        <f t="shared" si="32"/>
        <v>0</v>
      </c>
      <c r="I668" s="376">
        <f>IF(OR(C668="150 Directors advances", C668="120 accounts receivable", C668="720.2 Automobile - Insurance", C668="720.3 Automobile - License", C668="870.4 Rent - Insurance", C668="870.6 Rent - Property Tax", C668="870.7 Rent - Homeoffice", C668="870.9 Rent - Water"),
   0,
   IF(Dashboard!$F$5="Quick",
      IF(OR(C668="190 Automobile",C668="200 computer hardware",C668="210 Computer software",C668="220 Quickbooks software",C668="230 Office equipment",C668="240 Office furniture"),
         E668-(E668/(1+Dashboard!$F$4)),
         0
      ),
      IF(C668="750 Business promotion",
         E668-(E668/(1+4.793/100)),
         E668-(E668/(1+Dashboard!$F$4))
      )
   )
)</f>
        <v>0</v>
      </c>
      <c r="J668" s="26">
        <f>Bank4[[#This Row],[Money in/ (Money out)]]-Bank4[[#This Row],[GST/HST]]</f>
        <v>0</v>
      </c>
      <c r="L668" s="23">
        <f t="shared" si="30"/>
        <v>0</v>
      </c>
    </row>
    <row r="669" spans="4:12" x14ac:dyDescent="0.2">
      <c r="D669" s="397">
        <f>_xlfn.XLOOKUP(C:C,Table1[for Import to Bank Register dropdown],Table1[for Pivot],0,0,1)</f>
        <v>0</v>
      </c>
      <c r="E669" s="403"/>
      <c r="F669" s="146">
        <f t="shared" si="31"/>
        <v>44444444</v>
      </c>
      <c r="G669" s="375">
        <f t="shared" si="32"/>
        <v>0</v>
      </c>
      <c r="I669" s="376">
        <f>IF(OR(C669="150 Directors advances", C669="120 accounts receivable", C669="720.2 Automobile - Insurance", C669="720.3 Automobile - License", C669="870.4 Rent - Insurance", C669="870.6 Rent - Property Tax", C669="870.7 Rent - Homeoffice", C669="870.9 Rent - Water"),
   0,
   IF(Dashboard!$F$5="Quick",
      IF(OR(C669="190 Automobile",C669="200 computer hardware",C669="210 Computer software",C669="220 Quickbooks software",C669="230 Office equipment",C669="240 Office furniture"),
         E669-(E669/(1+Dashboard!$F$4)),
         0
      ),
      IF(C669="750 Business promotion",
         E669-(E669/(1+4.793/100)),
         E669-(E669/(1+Dashboard!$F$4))
      )
   )
)</f>
        <v>0</v>
      </c>
      <c r="J669" s="26">
        <f>Bank4[[#This Row],[Money in/ (Money out)]]-Bank4[[#This Row],[GST/HST]]</f>
        <v>0</v>
      </c>
      <c r="L669" s="23">
        <f t="shared" si="30"/>
        <v>0</v>
      </c>
    </row>
    <row r="670" spans="4:12" x14ac:dyDescent="0.2">
      <c r="D670" s="397">
        <f>_xlfn.XLOOKUP(C:C,Table1[for Import to Bank Register dropdown],Table1[for Pivot],0,0,1)</f>
        <v>0</v>
      </c>
      <c r="E670" s="403"/>
      <c r="F670" s="146">
        <f t="shared" si="31"/>
        <v>44444444</v>
      </c>
      <c r="G670" s="375">
        <f t="shared" si="32"/>
        <v>0</v>
      </c>
      <c r="I670" s="376">
        <f>IF(OR(C670="150 Directors advances", C670="120 accounts receivable", C670="720.2 Automobile - Insurance", C670="720.3 Automobile - License", C670="870.4 Rent - Insurance", C670="870.6 Rent - Property Tax", C670="870.7 Rent - Homeoffice", C670="870.9 Rent - Water"),
   0,
   IF(Dashboard!$F$5="Quick",
      IF(OR(C670="190 Automobile",C670="200 computer hardware",C670="210 Computer software",C670="220 Quickbooks software",C670="230 Office equipment",C670="240 Office furniture"),
         E670-(E670/(1+Dashboard!$F$4)),
         0
      ),
      IF(C670="750 Business promotion",
         E670-(E670/(1+4.793/100)),
         E670-(E670/(1+Dashboard!$F$4))
      )
   )
)</f>
        <v>0</v>
      </c>
      <c r="J670" s="26">
        <f>Bank4[[#This Row],[Money in/ (Money out)]]-Bank4[[#This Row],[GST/HST]]</f>
        <v>0</v>
      </c>
      <c r="L670" s="23">
        <f t="shared" si="30"/>
        <v>0</v>
      </c>
    </row>
    <row r="671" spans="4:12" x14ac:dyDescent="0.2">
      <c r="D671" s="397">
        <f>_xlfn.XLOOKUP(C:C,Table1[for Import to Bank Register dropdown],Table1[for Pivot],0,0,1)</f>
        <v>0</v>
      </c>
      <c r="E671" s="403"/>
      <c r="F671" s="146">
        <f t="shared" si="31"/>
        <v>44444444</v>
      </c>
      <c r="G671" s="375">
        <f t="shared" si="32"/>
        <v>0</v>
      </c>
      <c r="I671" s="376">
        <f>IF(OR(C671="150 Directors advances", C671="120 accounts receivable", C671="720.2 Automobile - Insurance", C671="720.3 Automobile - License", C671="870.4 Rent - Insurance", C671="870.6 Rent - Property Tax", C671="870.7 Rent - Homeoffice", C671="870.9 Rent - Water"),
   0,
   IF(Dashboard!$F$5="Quick",
      IF(OR(C671="190 Automobile",C671="200 computer hardware",C671="210 Computer software",C671="220 Quickbooks software",C671="230 Office equipment",C671="240 Office furniture"),
         E671-(E671/(1+Dashboard!$F$4)),
         0
      ),
      IF(C671="750 Business promotion",
         E671-(E671/(1+4.793/100)),
         E671-(E671/(1+Dashboard!$F$4))
      )
   )
)</f>
        <v>0</v>
      </c>
      <c r="J671" s="26">
        <f>Bank4[[#This Row],[Money in/ (Money out)]]-Bank4[[#This Row],[GST/HST]]</f>
        <v>0</v>
      </c>
      <c r="L671" s="23">
        <f t="shared" si="30"/>
        <v>0</v>
      </c>
    </row>
    <row r="672" spans="4:12" x14ac:dyDescent="0.2">
      <c r="D672" s="397">
        <f>_xlfn.XLOOKUP(C:C,Table1[for Import to Bank Register dropdown],Table1[for Pivot],0,0,1)</f>
        <v>0</v>
      </c>
      <c r="E672" s="403"/>
      <c r="F672" s="146">
        <f t="shared" si="31"/>
        <v>44444444</v>
      </c>
      <c r="G672" s="375">
        <f t="shared" si="32"/>
        <v>0</v>
      </c>
      <c r="I672" s="376">
        <f>IF(OR(C672="150 Directors advances", C672="120 accounts receivable", C672="720.2 Automobile - Insurance", C672="720.3 Automobile - License", C672="870.4 Rent - Insurance", C672="870.6 Rent - Property Tax", C672="870.7 Rent - Homeoffice", C672="870.9 Rent - Water"),
   0,
   IF(Dashboard!$F$5="Quick",
      IF(OR(C672="190 Automobile",C672="200 computer hardware",C672="210 Computer software",C672="220 Quickbooks software",C672="230 Office equipment",C672="240 Office furniture"),
         E672-(E672/(1+Dashboard!$F$4)),
         0
      ),
      IF(C672="750 Business promotion",
         E672-(E672/(1+4.793/100)),
         E672-(E672/(1+Dashboard!$F$4))
      )
   )
)</f>
        <v>0</v>
      </c>
      <c r="J672" s="26">
        <f>Bank4[[#This Row],[Money in/ (Money out)]]-Bank4[[#This Row],[GST/HST]]</f>
        <v>0</v>
      </c>
      <c r="L672" s="23">
        <f t="shared" si="30"/>
        <v>0</v>
      </c>
    </row>
    <row r="673" spans="4:12" x14ac:dyDescent="0.2">
      <c r="D673" s="397">
        <f>_xlfn.XLOOKUP(C:C,Table1[for Import to Bank Register dropdown],Table1[for Pivot],0,0,1)</f>
        <v>0</v>
      </c>
      <c r="E673" s="403"/>
      <c r="F673" s="146">
        <f t="shared" si="31"/>
        <v>44444444</v>
      </c>
      <c r="G673" s="375">
        <f t="shared" si="32"/>
        <v>0</v>
      </c>
      <c r="I673" s="376">
        <f>IF(OR(C673="150 Directors advances", C673="120 accounts receivable", C673="720.2 Automobile - Insurance", C673="720.3 Automobile - License", C673="870.4 Rent - Insurance", C673="870.6 Rent - Property Tax", C673="870.7 Rent - Homeoffice", C673="870.9 Rent - Water"),
   0,
   IF(Dashboard!$F$5="Quick",
      IF(OR(C673="190 Automobile",C673="200 computer hardware",C673="210 Computer software",C673="220 Quickbooks software",C673="230 Office equipment",C673="240 Office furniture"),
         E673-(E673/(1+Dashboard!$F$4)),
         0
      ),
      IF(C673="750 Business promotion",
         E673-(E673/(1+4.793/100)),
         E673-(E673/(1+Dashboard!$F$4))
      )
   )
)</f>
        <v>0</v>
      </c>
      <c r="J673" s="26">
        <f>Bank4[[#This Row],[Money in/ (Money out)]]-Bank4[[#This Row],[GST/HST]]</f>
        <v>0</v>
      </c>
      <c r="L673" s="23">
        <f t="shared" si="30"/>
        <v>0</v>
      </c>
    </row>
    <row r="674" spans="4:12" x14ac:dyDescent="0.2">
      <c r="D674" s="397">
        <f>_xlfn.XLOOKUP(C:C,Table1[for Import to Bank Register dropdown],Table1[for Pivot],0,0,1)</f>
        <v>0</v>
      </c>
      <c r="E674" s="403"/>
      <c r="F674" s="146">
        <f t="shared" si="31"/>
        <v>44444444</v>
      </c>
      <c r="G674" s="375">
        <f t="shared" si="32"/>
        <v>0</v>
      </c>
      <c r="I674" s="376">
        <f>IF(OR(C674="150 Directors advances", C674="120 accounts receivable", C674="720.2 Automobile - Insurance", C674="720.3 Automobile - License", C674="870.4 Rent - Insurance", C674="870.6 Rent - Property Tax", C674="870.7 Rent - Homeoffice", C674="870.9 Rent - Water"),
   0,
   IF(Dashboard!$F$5="Quick",
      IF(OR(C674="190 Automobile",C674="200 computer hardware",C674="210 Computer software",C674="220 Quickbooks software",C674="230 Office equipment",C674="240 Office furniture"),
         E674-(E674/(1+Dashboard!$F$4)),
         0
      ),
      IF(C674="750 Business promotion",
         E674-(E674/(1+4.793/100)),
         E674-(E674/(1+Dashboard!$F$4))
      )
   )
)</f>
        <v>0</v>
      </c>
      <c r="J674" s="26">
        <f>Bank4[[#This Row],[Money in/ (Money out)]]-Bank4[[#This Row],[GST/HST]]</f>
        <v>0</v>
      </c>
      <c r="L674" s="23">
        <f t="shared" si="30"/>
        <v>0</v>
      </c>
    </row>
    <row r="675" spans="4:12" x14ac:dyDescent="0.2">
      <c r="D675" s="397">
        <f>_xlfn.XLOOKUP(C:C,Table1[for Import to Bank Register dropdown],Table1[for Pivot],0,0,1)</f>
        <v>0</v>
      </c>
      <c r="E675" s="403"/>
      <c r="F675" s="146">
        <f t="shared" si="31"/>
        <v>44444444</v>
      </c>
      <c r="G675" s="375">
        <f t="shared" si="32"/>
        <v>0</v>
      </c>
      <c r="I675" s="376">
        <f>IF(OR(C675="150 Directors advances", C675="120 accounts receivable", C675="720.2 Automobile - Insurance", C675="720.3 Automobile - License", C675="870.4 Rent - Insurance", C675="870.6 Rent - Property Tax", C675="870.7 Rent - Homeoffice", C675="870.9 Rent - Water"),
   0,
   IF(Dashboard!$F$5="Quick",
      IF(OR(C675="190 Automobile",C675="200 computer hardware",C675="210 Computer software",C675="220 Quickbooks software",C675="230 Office equipment",C675="240 Office furniture"),
         E675-(E675/(1+Dashboard!$F$4)),
         0
      ),
      IF(C675="750 Business promotion",
         E675-(E675/(1+4.793/100)),
         E675-(E675/(1+Dashboard!$F$4))
      )
   )
)</f>
        <v>0</v>
      </c>
      <c r="J675" s="26">
        <f>Bank4[[#This Row],[Money in/ (Money out)]]-Bank4[[#This Row],[GST/HST]]</f>
        <v>0</v>
      </c>
      <c r="L675" s="23">
        <f t="shared" si="30"/>
        <v>0</v>
      </c>
    </row>
    <row r="676" spans="4:12" x14ac:dyDescent="0.2">
      <c r="D676" s="397">
        <f>_xlfn.XLOOKUP(C:C,Table1[for Import to Bank Register dropdown],Table1[for Pivot],0,0,1)</f>
        <v>0</v>
      </c>
      <c r="E676" s="403"/>
      <c r="F676" s="146">
        <f t="shared" si="31"/>
        <v>44444444</v>
      </c>
      <c r="G676" s="375">
        <f t="shared" si="32"/>
        <v>0</v>
      </c>
      <c r="I676" s="376">
        <f>IF(OR(C676="150 Directors advances", C676="120 accounts receivable", C676="720.2 Automobile - Insurance", C676="720.3 Automobile - License", C676="870.4 Rent - Insurance", C676="870.6 Rent - Property Tax", C676="870.7 Rent - Homeoffice", C676="870.9 Rent - Water"),
   0,
   IF(Dashboard!$F$5="Quick",
      IF(OR(C676="190 Automobile",C676="200 computer hardware",C676="210 Computer software",C676="220 Quickbooks software",C676="230 Office equipment",C676="240 Office furniture"),
         E676-(E676/(1+Dashboard!$F$4)),
         0
      ),
      IF(C676="750 Business promotion",
         E676-(E676/(1+4.793/100)),
         E676-(E676/(1+Dashboard!$F$4))
      )
   )
)</f>
        <v>0</v>
      </c>
      <c r="J676" s="26">
        <f>Bank4[[#This Row],[Money in/ (Money out)]]-Bank4[[#This Row],[GST/HST]]</f>
        <v>0</v>
      </c>
      <c r="L676" s="23">
        <f t="shared" si="30"/>
        <v>0</v>
      </c>
    </row>
    <row r="677" spans="4:12" x14ac:dyDescent="0.2">
      <c r="D677" s="397">
        <f>_xlfn.XLOOKUP(C:C,Table1[for Import to Bank Register dropdown],Table1[for Pivot],0,0,1)</f>
        <v>0</v>
      </c>
      <c r="E677" s="403"/>
      <c r="F677" s="146">
        <f t="shared" si="31"/>
        <v>44444444</v>
      </c>
      <c r="G677" s="375">
        <f t="shared" si="32"/>
        <v>0</v>
      </c>
      <c r="I677" s="376">
        <f>IF(OR(C677="150 Directors advances", C677="120 accounts receivable", C677="720.2 Automobile - Insurance", C677="720.3 Automobile - License", C677="870.4 Rent - Insurance", C677="870.6 Rent - Property Tax", C677="870.7 Rent - Homeoffice", C677="870.9 Rent - Water"),
   0,
   IF(Dashboard!$F$5="Quick",
      IF(OR(C677="190 Automobile",C677="200 computer hardware",C677="210 Computer software",C677="220 Quickbooks software",C677="230 Office equipment",C677="240 Office furniture"),
         E677-(E677/(1+Dashboard!$F$4)),
         0
      ),
      IF(C677="750 Business promotion",
         E677-(E677/(1+4.793/100)),
         E677-(E677/(1+Dashboard!$F$4))
      )
   )
)</f>
        <v>0</v>
      </c>
      <c r="J677" s="26">
        <f>Bank4[[#This Row],[Money in/ (Money out)]]-Bank4[[#This Row],[GST/HST]]</f>
        <v>0</v>
      </c>
      <c r="L677" s="23">
        <f t="shared" si="30"/>
        <v>0</v>
      </c>
    </row>
    <row r="678" spans="4:12" x14ac:dyDescent="0.2">
      <c r="D678" s="397">
        <f>_xlfn.XLOOKUP(C:C,Table1[for Import to Bank Register dropdown],Table1[for Pivot],0,0,1)</f>
        <v>0</v>
      </c>
      <c r="E678" s="403"/>
      <c r="F678" s="146">
        <f t="shared" si="31"/>
        <v>44444444</v>
      </c>
      <c r="G678" s="375">
        <f t="shared" si="32"/>
        <v>0</v>
      </c>
      <c r="I678" s="376">
        <f>IF(OR(C678="150 Directors advances", C678="120 accounts receivable", C678="720.2 Automobile - Insurance", C678="720.3 Automobile - License", C678="870.4 Rent - Insurance", C678="870.6 Rent - Property Tax", C678="870.7 Rent - Homeoffice", C678="870.9 Rent - Water"),
   0,
   IF(Dashboard!$F$5="Quick",
      IF(OR(C678="190 Automobile",C678="200 computer hardware",C678="210 Computer software",C678="220 Quickbooks software",C678="230 Office equipment",C678="240 Office furniture"),
         E678-(E678/(1+Dashboard!$F$4)),
         0
      ),
      IF(C678="750 Business promotion",
         E678-(E678/(1+4.793/100)),
         E678-(E678/(1+Dashboard!$F$4))
      )
   )
)</f>
        <v>0</v>
      </c>
      <c r="J678" s="26">
        <f>Bank4[[#This Row],[Money in/ (Money out)]]-Bank4[[#This Row],[GST/HST]]</f>
        <v>0</v>
      </c>
      <c r="L678" s="23">
        <f t="shared" si="30"/>
        <v>0</v>
      </c>
    </row>
    <row r="679" spans="4:12" x14ac:dyDescent="0.2">
      <c r="D679" s="397">
        <f>_xlfn.XLOOKUP(C:C,Table1[for Import to Bank Register dropdown],Table1[for Pivot],0,0,1)</f>
        <v>0</v>
      </c>
      <c r="E679" s="403"/>
      <c r="F679" s="146">
        <f t="shared" si="31"/>
        <v>44444444</v>
      </c>
      <c r="G679" s="375">
        <f t="shared" si="32"/>
        <v>0</v>
      </c>
      <c r="I679" s="376">
        <f>IF(OR(C679="150 Directors advances", C679="120 accounts receivable", C679="720.2 Automobile - Insurance", C679="720.3 Automobile - License", C679="870.4 Rent - Insurance", C679="870.6 Rent - Property Tax", C679="870.7 Rent - Homeoffice", C679="870.9 Rent - Water"),
   0,
   IF(Dashboard!$F$5="Quick",
      IF(OR(C679="190 Automobile",C679="200 computer hardware",C679="210 Computer software",C679="220 Quickbooks software",C679="230 Office equipment",C679="240 Office furniture"),
         E679-(E679/(1+Dashboard!$F$4)),
         0
      ),
      IF(C679="750 Business promotion",
         E679-(E679/(1+4.793/100)),
         E679-(E679/(1+Dashboard!$F$4))
      )
   )
)</f>
        <v>0</v>
      </c>
      <c r="J679" s="26">
        <f>Bank4[[#This Row],[Money in/ (Money out)]]-Bank4[[#This Row],[GST/HST]]</f>
        <v>0</v>
      </c>
      <c r="L679" s="23">
        <f t="shared" si="30"/>
        <v>0</v>
      </c>
    </row>
    <row r="680" spans="4:12" x14ac:dyDescent="0.2">
      <c r="D680" s="397">
        <f>_xlfn.XLOOKUP(C:C,Table1[for Import to Bank Register dropdown],Table1[for Pivot],0,0,1)</f>
        <v>0</v>
      </c>
      <c r="E680" s="403"/>
      <c r="F680" s="146">
        <f t="shared" si="31"/>
        <v>44444444</v>
      </c>
      <c r="G680" s="375">
        <f t="shared" si="32"/>
        <v>0</v>
      </c>
      <c r="I680" s="376">
        <f>IF(OR(C680="150 Directors advances", C680="120 accounts receivable", C680="720.2 Automobile - Insurance", C680="720.3 Automobile - License", C680="870.4 Rent - Insurance", C680="870.6 Rent - Property Tax", C680="870.7 Rent - Homeoffice", C680="870.9 Rent - Water"),
   0,
   IF(Dashboard!$F$5="Quick",
      IF(OR(C680="190 Automobile",C680="200 computer hardware",C680="210 Computer software",C680="220 Quickbooks software",C680="230 Office equipment",C680="240 Office furniture"),
         E680-(E680/(1+Dashboard!$F$4)),
         0
      ),
      IF(C680="750 Business promotion",
         E680-(E680/(1+4.793/100)),
         E680-(E680/(1+Dashboard!$F$4))
      )
   )
)</f>
        <v>0</v>
      </c>
      <c r="J680" s="26">
        <f>Bank4[[#This Row],[Money in/ (Money out)]]-Bank4[[#This Row],[GST/HST]]</f>
        <v>0</v>
      </c>
      <c r="L680" s="23">
        <f t="shared" si="30"/>
        <v>0</v>
      </c>
    </row>
    <row r="681" spans="4:12" x14ac:dyDescent="0.2">
      <c r="D681" s="397">
        <f>_xlfn.XLOOKUP(C:C,Table1[for Import to Bank Register dropdown],Table1[for Pivot],0,0,1)</f>
        <v>0</v>
      </c>
      <c r="E681" s="403"/>
      <c r="F681" s="146">
        <f t="shared" si="31"/>
        <v>44444444</v>
      </c>
      <c r="G681" s="375">
        <f t="shared" si="32"/>
        <v>0</v>
      </c>
      <c r="I681" s="376">
        <f>IF(OR(C681="150 Directors advances", C681="120 accounts receivable", C681="720.2 Automobile - Insurance", C681="720.3 Automobile - License", C681="870.4 Rent - Insurance", C681="870.6 Rent - Property Tax", C681="870.7 Rent - Homeoffice", C681="870.9 Rent - Water"),
   0,
   IF(Dashboard!$F$5="Quick",
      IF(OR(C681="190 Automobile",C681="200 computer hardware",C681="210 Computer software",C681="220 Quickbooks software",C681="230 Office equipment",C681="240 Office furniture"),
         E681-(E681/(1+Dashboard!$F$4)),
         0
      ),
      IF(C681="750 Business promotion",
         E681-(E681/(1+4.793/100)),
         E681-(E681/(1+Dashboard!$F$4))
      )
   )
)</f>
        <v>0</v>
      </c>
      <c r="J681" s="26">
        <f>Bank4[[#This Row],[Money in/ (Money out)]]-Bank4[[#This Row],[GST/HST]]</f>
        <v>0</v>
      </c>
      <c r="L681" s="23">
        <f t="shared" si="30"/>
        <v>0</v>
      </c>
    </row>
    <row r="682" spans="4:12" x14ac:dyDescent="0.2">
      <c r="D682" s="397">
        <f>_xlfn.XLOOKUP(C:C,Table1[for Import to Bank Register dropdown],Table1[for Pivot],0,0,1)</f>
        <v>0</v>
      </c>
      <c r="E682" s="403"/>
      <c r="F682" s="146">
        <f t="shared" si="31"/>
        <v>44444444</v>
      </c>
      <c r="G682" s="375">
        <f t="shared" si="32"/>
        <v>0</v>
      </c>
      <c r="I682" s="376">
        <f>IF(OR(C682="150 Directors advances", C682="120 accounts receivable", C682="720.2 Automobile - Insurance", C682="720.3 Automobile - License", C682="870.4 Rent - Insurance", C682="870.6 Rent - Property Tax", C682="870.7 Rent - Homeoffice", C682="870.9 Rent - Water"),
   0,
   IF(Dashboard!$F$5="Quick",
      IF(OR(C682="190 Automobile",C682="200 computer hardware",C682="210 Computer software",C682="220 Quickbooks software",C682="230 Office equipment",C682="240 Office furniture"),
         E682-(E682/(1+Dashboard!$F$4)),
         0
      ),
      IF(C682="750 Business promotion",
         E682-(E682/(1+4.793/100)),
         E682-(E682/(1+Dashboard!$F$4))
      )
   )
)</f>
        <v>0</v>
      </c>
      <c r="J682" s="26">
        <f>Bank4[[#This Row],[Money in/ (Money out)]]-Bank4[[#This Row],[GST/HST]]</f>
        <v>0</v>
      </c>
      <c r="L682" s="23">
        <f t="shared" si="30"/>
        <v>0</v>
      </c>
    </row>
    <row r="683" spans="4:12" x14ac:dyDescent="0.2">
      <c r="D683" s="397">
        <f>_xlfn.XLOOKUP(C:C,Table1[for Import to Bank Register dropdown],Table1[for Pivot],0,0,1)</f>
        <v>0</v>
      </c>
      <c r="E683" s="403"/>
      <c r="F683" s="146">
        <f t="shared" si="31"/>
        <v>44444444</v>
      </c>
      <c r="G683" s="375">
        <f t="shared" si="32"/>
        <v>0</v>
      </c>
      <c r="I683" s="376">
        <f>IF(OR(C683="150 Directors advances", C683="120 accounts receivable", C683="720.2 Automobile - Insurance", C683="720.3 Automobile - License", C683="870.4 Rent - Insurance", C683="870.6 Rent - Property Tax", C683="870.7 Rent - Homeoffice", C683="870.9 Rent - Water"),
   0,
   IF(Dashboard!$F$5="Quick",
      IF(OR(C683="190 Automobile",C683="200 computer hardware",C683="210 Computer software",C683="220 Quickbooks software",C683="230 Office equipment",C683="240 Office furniture"),
         E683-(E683/(1+Dashboard!$F$4)),
         0
      ),
      IF(C683="750 Business promotion",
         E683-(E683/(1+4.793/100)),
         E683-(E683/(1+Dashboard!$F$4))
      )
   )
)</f>
        <v>0</v>
      </c>
      <c r="J683" s="26">
        <f>Bank4[[#This Row],[Money in/ (Money out)]]-Bank4[[#This Row],[GST/HST]]</f>
        <v>0</v>
      </c>
      <c r="L683" s="23">
        <f t="shared" si="30"/>
        <v>0</v>
      </c>
    </row>
    <row r="684" spans="4:12" x14ac:dyDescent="0.2">
      <c r="D684" s="397">
        <f>_xlfn.XLOOKUP(C:C,Table1[for Import to Bank Register dropdown],Table1[for Pivot],0,0,1)</f>
        <v>0</v>
      </c>
      <c r="E684" s="403"/>
      <c r="F684" s="146">
        <f t="shared" si="31"/>
        <v>44444444</v>
      </c>
      <c r="G684" s="375">
        <f t="shared" si="32"/>
        <v>0</v>
      </c>
      <c r="I684" s="376">
        <f>IF(OR(C684="150 Directors advances", C684="120 accounts receivable", C684="720.2 Automobile - Insurance", C684="720.3 Automobile - License", C684="870.4 Rent - Insurance", C684="870.6 Rent - Property Tax", C684="870.7 Rent - Homeoffice", C684="870.9 Rent - Water"),
   0,
   IF(Dashboard!$F$5="Quick",
      IF(OR(C684="190 Automobile",C684="200 computer hardware",C684="210 Computer software",C684="220 Quickbooks software",C684="230 Office equipment",C684="240 Office furniture"),
         E684-(E684/(1+Dashboard!$F$4)),
         0
      ),
      IF(C684="750 Business promotion",
         E684-(E684/(1+4.793/100)),
         E684-(E684/(1+Dashboard!$F$4))
      )
   )
)</f>
        <v>0</v>
      </c>
      <c r="J684" s="26">
        <f>Bank4[[#This Row],[Money in/ (Money out)]]-Bank4[[#This Row],[GST/HST]]</f>
        <v>0</v>
      </c>
      <c r="L684" s="23">
        <f t="shared" si="30"/>
        <v>0</v>
      </c>
    </row>
    <row r="685" spans="4:12" x14ac:dyDescent="0.2">
      <c r="D685" s="397">
        <f>_xlfn.XLOOKUP(C:C,Table1[for Import to Bank Register dropdown],Table1[for Pivot],0,0,1)</f>
        <v>0</v>
      </c>
      <c r="E685" s="403"/>
      <c r="F685" s="146">
        <f t="shared" si="31"/>
        <v>44444444</v>
      </c>
      <c r="G685" s="375">
        <f t="shared" si="32"/>
        <v>0</v>
      </c>
      <c r="I685" s="376">
        <f>IF(OR(C685="150 Directors advances", C685="120 accounts receivable", C685="720.2 Automobile - Insurance", C685="720.3 Automobile - License", C685="870.4 Rent - Insurance", C685="870.6 Rent - Property Tax", C685="870.7 Rent - Homeoffice", C685="870.9 Rent - Water"),
   0,
   IF(Dashboard!$F$5="Quick",
      IF(OR(C685="190 Automobile",C685="200 computer hardware",C685="210 Computer software",C685="220 Quickbooks software",C685="230 Office equipment",C685="240 Office furniture"),
         E685-(E685/(1+Dashboard!$F$4)),
         0
      ),
      IF(C685="750 Business promotion",
         E685-(E685/(1+4.793/100)),
         E685-(E685/(1+Dashboard!$F$4))
      )
   )
)</f>
        <v>0</v>
      </c>
      <c r="J685" s="26">
        <f>Bank4[[#This Row],[Money in/ (Money out)]]-Bank4[[#This Row],[GST/HST]]</f>
        <v>0</v>
      </c>
      <c r="L685" s="23">
        <f t="shared" si="30"/>
        <v>0</v>
      </c>
    </row>
    <row r="686" spans="4:12" x14ac:dyDescent="0.2">
      <c r="D686" s="397">
        <f>_xlfn.XLOOKUP(C:C,Table1[for Import to Bank Register dropdown],Table1[for Pivot],0,0,1)</f>
        <v>0</v>
      </c>
      <c r="E686" s="403"/>
      <c r="F686" s="146">
        <f t="shared" si="31"/>
        <v>44444444</v>
      </c>
      <c r="G686" s="375">
        <f t="shared" si="32"/>
        <v>0</v>
      </c>
      <c r="I686" s="376">
        <f>IF(OR(C686="150 Directors advances", C686="120 accounts receivable", C686="720.2 Automobile - Insurance", C686="720.3 Automobile - License", C686="870.4 Rent - Insurance", C686="870.6 Rent - Property Tax", C686="870.7 Rent - Homeoffice", C686="870.9 Rent - Water"),
   0,
   IF(Dashboard!$F$5="Quick",
      IF(OR(C686="190 Automobile",C686="200 computer hardware",C686="210 Computer software",C686="220 Quickbooks software",C686="230 Office equipment",C686="240 Office furniture"),
         E686-(E686/(1+Dashboard!$F$4)),
         0
      ),
      IF(C686="750 Business promotion",
         E686-(E686/(1+4.793/100)),
         E686-(E686/(1+Dashboard!$F$4))
      )
   )
)</f>
        <v>0</v>
      </c>
      <c r="J686" s="26">
        <f>Bank4[[#This Row],[Money in/ (Money out)]]-Bank4[[#This Row],[GST/HST]]</f>
        <v>0</v>
      </c>
      <c r="L686" s="23">
        <f t="shared" si="30"/>
        <v>0</v>
      </c>
    </row>
    <row r="687" spans="4:12" x14ac:dyDescent="0.2">
      <c r="D687" s="397">
        <f>_xlfn.XLOOKUP(C:C,Table1[for Import to Bank Register dropdown],Table1[for Pivot],0,0,1)</f>
        <v>0</v>
      </c>
      <c r="E687" s="403"/>
      <c r="F687" s="146">
        <f t="shared" si="31"/>
        <v>44444444</v>
      </c>
      <c r="G687" s="375">
        <f t="shared" si="32"/>
        <v>0</v>
      </c>
      <c r="I687" s="376">
        <f>IF(OR(C687="150 Directors advances", C687="120 accounts receivable", C687="720.2 Automobile - Insurance", C687="720.3 Automobile - License", C687="870.4 Rent - Insurance", C687="870.6 Rent - Property Tax", C687="870.7 Rent - Homeoffice", C687="870.9 Rent - Water"),
   0,
   IF(Dashboard!$F$5="Quick",
      IF(OR(C687="190 Automobile",C687="200 computer hardware",C687="210 Computer software",C687="220 Quickbooks software",C687="230 Office equipment",C687="240 Office furniture"),
         E687-(E687/(1+Dashboard!$F$4)),
         0
      ),
      IF(C687="750 Business promotion",
         E687-(E687/(1+4.793/100)),
         E687-(E687/(1+Dashboard!$F$4))
      )
   )
)</f>
        <v>0</v>
      </c>
      <c r="J687" s="26">
        <f>Bank4[[#This Row],[Money in/ (Money out)]]-Bank4[[#This Row],[GST/HST]]</f>
        <v>0</v>
      </c>
      <c r="L687" s="23">
        <f t="shared" si="30"/>
        <v>0</v>
      </c>
    </row>
    <row r="688" spans="4:12" x14ac:dyDescent="0.2">
      <c r="D688" s="397">
        <f>_xlfn.XLOOKUP(C:C,Table1[for Import to Bank Register dropdown],Table1[for Pivot],0,0,1)</f>
        <v>0</v>
      </c>
      <c r="E688" s="403"/>
      <c r="F688" s="146">
        <f t="shared" si="31"/>
        <v>44444444</v>
      </c>
      <c r="G688" s="375">
        <f t="shared" si="32"/>
        <v>0</v>
      </c>
      <c r="I688" s="376">
        <f>IF(OR(C688="150 Directors advances", C688="120 accounts receivable", C688="720.2 Automobile - Insurance", C688="720.3 Automobile - License", C688="870.4 Rent - Insurance", C688="870.6 Rent - Property Tax", C688="870.7 Rent - Homeoffice", C688="870.9 Rent - Water"),
   0,
   IF(Dashboard!$F$5="Quick",
      IF(OR(C688="190 Automobile",C688="200 computer hardware",C688="210 Computer software",C688="220 Quickbooks software",C688="230 Office equipment",C688="240 Office furniture"),
         E688-(E688/(1+Dashboard!$F$4)),
         0
      ),
      IF(C688="750 Business promotion",
         E688-(E688/(1+4.793/100)),
         E688-(E688/(1+Dashboard!$F$4))
      )
   )
)</f>
        <v>0</v>
      </c>
      <c r="J688" s="26">
        <f>Bank4[[#This Row],[Money in/ (Money out)]]-Bank4[[#This Row],[GST/HST]]</f>
        <v>0</v>
      </c>
      <c r="L688" s="23">
        <f t="shared" si="30"/>
        <v>0</v>
      </c>
    </row>
    <row r="689" spans="4:12" x14ac:dyDescent="0.2">
      <c r="D689" s="397">
        <f>_xlfn.XLOOKUP(C:C,Table1[for Import to Bank Register dropdown],Table1[for Pivot],0,0,1)</f>
        <v>0</v>
      </c>
      <c r="E689" s="403"/>
      <c r="F689" s="146">
        <f t="shared" si="31"/>
        <v>44444444</v>
      </c>
      <c r="G689" s="375">
        <f t="shared" si="32"/>
        <v>0</v>
      </c>
      <c r="I689" s="376">
        <f>IF(OR(C689="150 Directors advances", C689="120 accounts receivable", C689="720.2 Automobile - Insurance", C689="720.3 Automobile - License", C689="870.4 Rent - Insurance", C689="870.6 Rent - Property Tax", C689="870.7 Rent - Homeoffice", C689="870.9 Rent - Water"),
   0,
   IF(Dashboard!$F$5="Quick",
      IF(OR(C689="190 Automobile",C689="200 computer hardware",C689="210 Computer software",C689="220 Quickbooks software",C689="230 Office equipment",C689="240 Office furniture"),
         E689-(E689/(1+Dashboard!$F$4)),
         0
      ),
      IF(C689="750 Business promotion",
         E689-(E689/(1+4.793/100)),
         E689-(E689/(1+Dashboard!$F$4))
      )
   )
)</f>
        <v>0</v>
      </c>
      <c r="J689" s="26">
        <f>Bank4[[#This Row],[Money in/ (Money out)]]-Bank4[[#This Row],[GST/HST]]</f>
        <v>0</v>
      </c>
      <c r="L689" s="23">
        <f t="shared" si="30"/>
        <v>0</v>
      </c>
    </row>
    <row r="690" spans="4:12" x14ac:dyDescent="0.2">
      <c r="D690" s="397">
        <f>_xlfn.XLOOKUP(C:C,Table1[for Import to Bank Register dropdown],Table1[for Pivot],0,0,1)</f>
        <v>0</v>
      </c>
      <c r="E690" s="403"/>
      <c r="F690" s="146">
        <f t="shared" si="31"/>
        <v>44444444</v>
      </c>
      <c r="G690" s="375">
        <f t="shared" si="32"/>
        <v>0</v>
      </c>
      <c r="I690" s="376">
        <f>IF(OR(C690="150 Directors advances", C690="120 accounts receivable", C690="720.2 Automobile - Insurance", C690="720.3 Automobile - License", C690="870.4 Rent - Insurance", C690="870.6 Rent - Property Tax", C690="870.7 Rent - Homeoffice", C690="870.9 Rent - Water"),
   0,
   IF(Dashboard!$F$5="Quick",
      IF(OR(C690="190 Automobile",C690="200 computer hardware",C690="210 Computer software",C690="220 Quickbooks software",C690="230 Office equipment",C690="240 Office furniture"),
         E690-(E690/(1+Dashboard!$F$4)),
         0
      ),
      IF(C690="750 Business promotion",
         E690-(E690/(1+4.793/100)),
         E690-(E690/(1+Dashboard!$F$4))
      )
   )
)</f>
        <v>0</v>
      </c>
      <c r="J690" s="26">
        <f>Bank4[[#This Row],[Money in/ (Money out)]]-Bank4[[#This Row],[GST/HST]]</f>
        <v>0</v>
      </c>
      <c r="L690" s="23">
        <f t="shared" si="30"/>
        <v>0</v>
      </c>
    </row>
    <row r="691" spans="4:12" x14ac:dyDescent="0.2">
      <c r="D691" s="397">
        <f>_xlfn.XLOOKUP(C:C,Table1[for Import to Bank Register dropdown],Table1[for Pivot],0,0,1)</f>
        <v>0</v>
      </c>
      <c r="E691" s="403"/>
      <c r="F691" s="146">
        <f t="shared" si="31"/>
        <v>44444444</v>
      </c>
      <c r="G691" s="375">
        <f t="shared" si="32"/>
        <v>0</v>
      </c>
      <c r="I691" s="376">
        <f>IF(OR(C691="150 Directors advances", C691="120 accounts receivable", C691="720.2 Automobile - Insurance", C691="720.3 Automobile - License", C691="870.4 Rent - Insurance", C691="870.6 Rent - Property Tax", C691="870.7 Rent - Homeoffice", C691="870.9 Rent - Water"),
   0,
   IF(Dashboard!$F$5="Quick",
      IF(OR(C691="190 Automobile",C691="200 computer hardware",C691="210 Computer software",C691="220 Quickbooks software",C691="230 Office equipment",C691="240 Office furniture"),
         E691-(E691/(1+Dashboard!$F$4)),
         0
      ),
      IF(C691="750 Business promotion",
         E691-(E691/(1+4.793/100)),
         E691-(E691/(1+Dashboard!$F$4))
      )
   )
)</f>
        <v>0</v>
      </c>
      <c r="J691" s="26">
        <f>Bank4[[#This Row],[Money in/ (Money out)]]-Bank4[[#This Row],[GST/HST]]</f>
        <v>0</v>
      </c>
      <c r="L691" s="23">
        <f t="shared" si="30"/>
        <v>0</v>
      </c>
    </row>
    <row r="692" spans="4:12" x14ac:dyDescent="0.2">
      <c r="D692" s="397">
        <f>_xlfn.XLOOKUP(C:C,Table1[for Import to Bank Register dropdown],Table1[for Pivot],0,0,1)</f>
        <v>0</v>
      </c>
      <c r="E692" s="403"/>
      <c r="F692" s="146">
        <f t="shared" si="31"/>
        <v>44444444</v>
      </c>
      <c r="G692" s="375">
        <f t="shared" si="32"/>
        <v>0</v>
      </c>
      <c r="I692" s="376">
        <f>IF(OR(C692="150 Directors advances", C692="120 accounts receivable", C692="720.2 Automobile - Insurance", C692="720.3 Automobile - License", C692="870.4 Rent - Insurance", C692="870.6 Rent - Property Tax", C692="870.7 Rent - Homeoffice", C692="870.9 Rent - Water"),
   0,
   IF(Dashboard!$F$5="Quick",
      IF(OR(C692="190 Automobile",C692="200 computer hardware",C692="210 Computer software",C692="220 Quickbooks software",C692="230 Office equipment",C692="240 Office furniture"),
         E692-(E692/(1+Dashboard!$F$4)),
         0
      ),
      IF(C692="750 Business promotion",
         E692-(E692/(1+4.793/100)),
         E692-(E692/(1+Dashboard!$F$4))
      )
   )
)</f>
        <v>0</v>
      </c>
      <c r="J692" s="26">
        <f>Bank4[[#This Row],[Money in/ (Money out)]]-Bank4[[#This Row],[GST/HST]]</f>
        <v>0</v>
      </c>
      <c r="L692" s="23">
        <f t="shared" si="30"/>
        <v>0</v>
      </c>
    </row>
    <row r="693" spans="4:12" x14ac:dyDescent="0.2">
      <c r="D693" s="397">
        <f>_xlfn.XLOOKUP(C:C,Table1[for Import to Bank Register dropdown],Table1[for Pivot],0,0,1)</f>
        <v>0</v>
      </c>
      <c r="E693" s="403"/>
      <c r="F693" s="146">
        <f t="shared" si="31"/>
        <v>44444444</v>
      </c>
      <c r="G693" s="375">
        <f t="shared" si="32"/>
        <v>0</v>
      </c>
      <c r="I693" s="376">
        <f>IF(OR(C693="150 Directors advances", C693="120 accounts receivable", C693="720.2 Automobile - Insurance", C693="720.3 Automobile - License", C693="870.4 Rent - Insurance", C693="870.6 Rent - Property Tax", C693="870.7 Rent - Homeoffice", C693="870.9 Rent - Water"),
   0,
   IF(Dashboard!$F$5="Quick",
      IF(OR(C693="190 Automobile",C693="200 computer hardware",C693="210 Computer software",C693="220 Quickbooks software",C693="230 Office equipment",C693="240 Office furniture"),
         E693-(E693/(1+Dashboard!$F$4)),
         0
      ),
      IF(C693="750 Business promotion",
         E693-(E693/(1+4.793/100)),
         E693-(E693/(1+Dashboard!$F$4))
      )
   )
)</f>
        <v>0</v>
      </c>
      <c r="J693" s="26">
        <f>Bank4[[#This Row],[Money in/ (Money out)]]-Bank4[[#This Row],[GST/HST]]</f>
        <v>0</v>
      </c>
      <c r="L693" s="23">
        <f t="shared" si="30"/>
        <v>0</v>
      </c>
    </row>
    <row r="694" spans="4:12" x14ac:dyDescent="0.2">
      <c r="D694" s="397">
        <f>_xlfn.XLOOKUP(C:C,Table1[for Import to Bank Register dropdown],Table1[for Pivot],0,0,1)</f>
        <v>0</v>
      </c>
      <c r="E694" s="403"/>
      <c r="F694" s="146">
        <f t="shared" si="31"/>
        <v>44444444</v>
      </c>
      <c r="G694" s="375">
        <f t="shared" si="32"/>
        <v>0</v>
      </c>
      <c r="I694" s="376">
        <f>IF(OR(C694="150 Directors advances", C694="120 accounts receivable", C694="720.2 Automobile - Insurance", C694="720.3 Automobile - License", C694="870.4 Rent - Insurance", C694="870.6 Rent - Property Tax", C694="870.7 Rent - Homeoffice", C694="870.9 Rent - Water"),
   0,
   IF(Dashboard!$F$5="Quick",
      IF(OR(C694="190 Automobile",C694="200 computer hardware",C694="210 Computer software",C694="220 Quickbooks software",C694="230 Office equipment",C694="240 Office furniture"),
         E694-(E694/(1+Dashboard!$F$4)),
         0
      ),
      IF(C694="750 Business promotion",
         E694-(E694/(1+4.793/100)),
         E694-(E694/(1+Dashboard!$F$4))
      )
   )
)</f>
        <v>0</v>
      </c>
      <c r="J694" s="26">
        <f>Bank4[[#This Row],[Money in/ (Money out)]]-Bank4[[#This Row],[GST/HST]]</f>
        <v>0</v>
      </c>
      <c r="L694" s="23">
        <f t="shared" si="30"/>
        <v>0</v>
      </c>
    </row>
    <row r="695" spans="4:12" x14ac:dyDescent="0.2">
      <c r="D695" s="397">
        <f>_xlfn.XLOOKUP(C:C,Table1[for Import to Bank Register dropdown],Table1[for Pivot],0,0,1)</f>
        <v>0</v>
      </c>
      <c r="E695" s="403"/>
      <c r="F695" s="146">
        <f t="shared" si="31"/>
        <v>44444444</v>
      </c>
      <c r="G695" s="375">
        <f t="shared" si="32"/>
        <v>0</v>
      </c>
      <c r="I695" s="376">
        <f>IF(OR(C695="150 Directors advances", C695="120 accounts receivable", C695="720.2 Automobile - Insurance", C695="720.3 Automobile - License", C695="870.4 Rent - Insurance", C695="870.6 Rent - Property Tax", C695="870.7 Rent - Homeoffice", C695="870.9 Rent - Water"),
   0,
   IF(Dashboard!$F$5="Quick",
      IF(OR(C695="190 Automobile",C695="200 computer hardware",C695="210 Computer software",C695="220 Quickbooks software",C695="230 Office equipment",C695="240 Office furniture"),
         E695-(E695/(1+Dashboard!$F$4)),
         0
      ),
      IF(C695="750 Business promotion",
         E695-(E695/(1+4.793/100)),
         E695-(E695/(1+Dashboard!$F$4))
      )
   )
)</f>
        <v>0</v>
      </c>
      <c r="J695" s="26">
        <f>Bank4[[#This Row],[Money in/ (Money out)]]-Bank4[[#This Row],[GST/HST]]</f>
        <v>0</v>
      </c>
      <c r="L695" s="23">
        <f t="shared" si="30"/>
        <v>0</v>
      </c>
    </row>
    <row r="696" spans="4:12" x14ac:dyDescent="0.2">
      <c r="D696" s="397">
        <f>_xlfn.XLOOKUP(C:C,Table1[for Import to Bank Register dropdown],Table1[for Pivot],0,0,1)</f>
        <v>0</v>
      </c>
      <c r="E696" s="403"/>
      <c r="F696" s="146">
        <f t="shared" si="31"/>
        <v>44444444</v>
      </c>
      <c r="G696" s="375">
        <f t="shared" si="32"/>
        <v>0</v>
      </c>
      <c r="I696" s="376">
        <f>IF(OR(C696="150 Directors advances", C696="120 accounts receivable", C696="720.2 Automobile - Insurance", C696="720.3 Automobile - License", C696="870.4 Rent - Insurance", C696="870.6 Rent - Property Tax", C696="870.7 Rent - Homeoffice", C696="870.9 Rent - Water"),
   0,
   IF(Dashboard!$F$5="Quick",
      IF(OR(C696="190 Automobile",C696="200 computer hardware",C696="210 Computer software",C696="220 Quickbooks software",C696="230 Office equipment",C696="240 Office furniture"),
         E696-(E696/(1+Dashboard!$F$4)),
         0
      ),
      IF(C696="750 Business promotion",
         E696-(E696/(1+4.793/100)),
         E696-(E696/(1+Dashboard!$F$4))
      )
   )
)</f>
        <v>0</v>
      </c>
      <c r="J696" s="26">
        <f>Bank4[[#This Row],[Money in/ (Money out)]]-Bank4[[#This Row],[GST/HST]]</f>
        <v>0</v>
      </c>
      <c r="L696" s="23">
        <f t="shared" si="30"/>
        <v>0</v>
      </c>
    </row>
    <row r="697" spans="4:12" x14ac:dyDescent="0.2">
      <c r="D697" s="397">
        <f>_xlfn.XLOOKUP(C:C,Table1[for Import to Bank Register dropdown],Table1[for Pivot],0,0,1)</f>
        <v>0</v>
      </c>
      <c r="E697" s="403"/>
      <c r="F697" s="146">
        <f t="shared" si="31"/>
        <v>44444444</v>
      </c>
      <c r="G697" s="375">
        <f t="shared" si="32"/>
        <v>0</v>
      </c>
      <c r="I697" s="376">
        <f>IF(OR(C697="150 Directors advances", C697="120 accounts receivable", C697="720.2 Automobile - Insurance", C697="720.3 Automobile - License", C697="870.4 Rent - Insurance", C697="870.6 Rent - Property Tax", C697="870.7 Rent - Homeoffice", C697="870.9 Rent - Water"),
   0,
   IF(Dashboard!$F$5="Quick",
      IF(OR(C697="190 Automobile",C697="200 computer hardware",C697="210 Computer software",C697="220 Quickbooks software",C697="230 Office equipment",C697="240 Office furniture"),
         E697-(E697/(1+Dashboard!$F$4)),
         0
      ),
      IF(C697="750 Business promotion",
         E697-(E697/(1+4.793/100)),
         E697-(E697/(1+Dashboard!$F$4))
      )
   )
)</f>
        <v>0</v>
      </c>
      <c r="J697" s="26">
        <f>Bank4[[#This Row],[Money in/ (Money out)]]-Bank4[[#This Row],[GST/HST]]</f>
        <v>0</v>
      </c>
      <c r="L697" s="23">
        <f t="shared" si="30"/>
        <v>0</v>
      </c>
    </row>
    <row r="698" spans="4:12" x14ac:dyDescent="0.2">
      <c r="D698" s="397">
        <f>_xlfn.XLOOKUP(C:C,Table1[for Import to Bank Register dropdown],Table1[for Pivot],0,0,1)</f>
        <v>0</v>
      </c>
      <c r="E698" s="403"/>
      <c r="F698" s="146">
        <f t="shared" si="31"/>
        <v>44444444</v>
      </c>
      <c r="G698" s="375">
        <f t="shared" si="32"/>
        <v>0</v>
      </c>
      <c r="I698" s="376">
        <f>IF(OR(C698="150 Directors advances", C698="120 accounts receivable", C698="720.2 Automobile - Insurance", C698="720.3 Automobile - License", C698="870.4 Rent - Insurance", C698="870.6 Rent - Property Tax", C698="870.7 Rent - Homeoffice", C698="870.9 Rent - Water"),
   0,
   IF(Dashboard!$F$5="Quick",
      IF(OR(C698="190 Automobile",C698="200 computer hardware",C698="210 Computer software",C698="220 Quickbooks software",C698="230 Office equipment",C698="240 Office furniture"),
         E698-(E698/(1+Dashboard!$F$4)),
         0
      ),
      IF(C698="750 Business promotion",
         E698-(E698/(1+4.793/100)),
         E698-(E698/(1+Dashboard!$F$4))
      )
   )
)</f>
        <v>0</v>
      </c>
      <c r="J698" s="26">
        <f>Bank4[[#This Row],[Money in/ (Money out)]]-Bank4[[#This Row],[GST/HST]]</f>
        <v>0</v>
      </c>
      <c r="L698" s="23">
        <f t="shared" si="30"/>
        <v>0</v>
      </c>
    </row>
    <row r="699" spans="4:12" x14ac:dyDescent="0.2">
      <c r="D699" s="397">
        <f>_xlfn.XLOOKUP(C:C,Table1[for Import to Bank Register dropdown],Table1[for Pivot],0,0,1)</f>
        <v>0</v>
      </c>
      <c r="E699" s="403"/>
      <c r="F699" s="146">
        <f t="shared" si="31"/>
        <v>44444444</v>
      </c>
      <c r="G699" s="375">
        <f t="shared" si="32"/>
        <v>0</v>
      </c>
      <c r="I699" s="376">
        <f>IF(OR(C699="150 Directors advances", C699="120 accounts receivable", C699="720.2 Automobile - Insurance", C699="720.3 Automobile - License", C699="870.4 Rent - Insurance", C699="870.6 Rent - Property Tax", C699="870.7 Rent - Homeoffice", C699="870.9 Rent - Water"),
   0,
   IF(Dashboard!$F$5="Quick",
      IF(OR(C699="190 Automobile",C699="200 computer hardware",C699="210 Computer software",C699="220 Quickbooks software",C699="230 Office equipment",C699="240 Office furniture"),
         E699-(E699/(1+Dashboard!$F$4)),
         0
      ),
      IF(C699="750 Business promotion",
         E699-(E699/(1+4.793/100)),
         E699-(E699/(1+Dashboard!$F$4))
      )
   )
)</f>
        <v>0</v>
      </c>
      <c r="J699" s="26">
        <f>Bank4[[#This Row],[Money in/ (Money out)]]-Bank4[[#This Row],[GST/HST]]</f>
        <v>0</v>
      </c>
      <c r="L699" s="23">
        <f t="shared" si="30"/>
        <v>0</v>
      </c>
    </row>
    <row r="700" spans="4:12" x14ac:dyDescent="0.2">
      <c r="D700" s="397">
        <f>_xlfn.XLOOKUP(C:C,Table1[for Import to Bank Register dropdown],Table1[for Pivot],0,0,1)</f>
        <v>0</v>
      </c>
      <c r="E700" s="403"/>
      <c r="F700" s="146">
        <f t="shared" si="31"/>
        <v>44444444</v>
      </c>
      <c r="G700" s="375">
        <f t="shared" si="32"/>
        <v>0</v>
      </c>
      <c r="I700" s="376">
        <f>IF(OR(C700="150 Directors advances", C700="120 accounts receivable", C700="720.2 Automobile - Insurance", C700="720.3 Automobile - License", C700="870.4 Rent - Insurance", C700="870.6 Rent - Property Tax", C700="870.7 Rent - Homeoffice", C700="870.9 Rent - Water"),
   0,
   IF(Dashboard!$F$5="Quick",
      IF(OR(C700="190 Automobile",C700="200 computer hardware",C700="210 Computer software",C700="220 Quickbooks software",C700="230 Office equipment",C700="240 Office furniture"),
         E700-(E700/(1+Dashboard!$F$4)),
         0
      ),
      IF(C700="750 Business promotion",
         E700-(E700/(1+4.793/100)),
         E700-(E700/(1+Dashboard!$F$4))
      )
   )
)</f>
        <v>0</v>
      </c>
      <c r="J700" s="26">
        <f>Bank4[[#This Row],[Money in/ (Money out)]]-Bank4[[#This Row],[GST/HST]]</f>
        <v>0</v>
      </c>
      <c r="L700" s="23">
        <f t="shared" si="30"/>
        <v>0</v>
      </c>
    </row>
    <row r="701" spans="4:12" x14ac:dyDescent="0.2">
      <c r="D701" s="397">
        <f>_xlfn.XLOOKUP(C:C,Table1[for Import to Bank Register dropdown],Table1[for Pivot],0,0,1)</f>
        <v>0</v>
      </c>
      <c r="E701" s="403"/>
      <c r="F701" s="146">
        <f t="shared" si="31"/>
        <v>44444444</v>
      </c>
      <c r="G701" s="375">
        <f t="shared" si="32"/>
        <v>0</v>
      </c>
      <c r="I701" s="376">
        <f>IF(OR(C701="150 Directors advances", C701="120 accounts receivable", C701="720.2 Automobile - Insurance", C701="720.3 Automobile - License", C701="870.4 Rent - Insurance", C701="870.6 Rent - Property Tax", C701="870.7 Rent - Homeoffice", C701="870.9 Rent - Water"),
   0,
   IF(Dashboard!$F$5="Quick",
      IF(OR(C701="190 Automobile",C701="200 computer hardware",C701="210 Computer software",C701="220 Quickbooks software",C701="230 Office equipment",C701="240 Office furniture"),
         E701-(E701/(1+Dashboard!$F$4)),
         0
      ),
      IF(C701="750 Business promotion",
         E701-(E701/(1+4.793/100)),
         E701-(E701/(1+Dashboard!$F$4))
      )
   )
)</f>
        <v>0</v>
      </c>
      <c r="J701" s="26">
        <f>Bank4[[#This Row],[Money in/ (Money out)]]-Bank4[[#This Row],[GST/HST]]</f>
        <v>0</v>
      </c>
      <c r="L701" s="23">
        <f t="shared" si="30"/>
        <v>0</v>
      </c>
    </row>
    <row r="702" spans="4:12" x14ac:dyDescent="0.2">
      <c r="D702" s="397">
        <f>_xlfn.XLOOKUP(C:C,Table1[for Import to Bank Register dropdown],Table1[for Pivot],0,0,1)</f>
        <v>0</v>
      </c>
      <c r="E702" s="403"/>
      <c r="F702" s="146">
        <f t="shared" si="31"/>
        <v>44444444</v>
      </c>
      <c r="G702" s="375">
        <f t="shared" si="32"/>
        <v>0</v>
      </c>
      <c r="I702" s="376">
        <f>IF(OR(C702="150 Directors advances", C702="120 accounts receivable", C702="720.2 Automobile - Insurance", C702="720.3 Automobile - License", C702="870.4 Rent - Insurance", C702="870.6 Rent - Property Tax", C702="870.7 Rent - Homeoffice", C702="870.9 Rent - Water"),
   0,
   IF(Dashboard!$F$5="Quick",
      IF(OR(C702="190 Automobile",C702="200 computer hardware",C702="210 Computer software",C702="220 Quickbooks software",C702="230 Office equipment",C702="240 Office furniture"),
         E702-(E702/(1+Dashboard!$F$4)),
         0
      ),
      IF(C702="750 Business promotion",
         E702-(E702/(1+4.793/100)),
         E702-(E702/(1+Dashboard!$F$4))
      )
   )
)</f>
        <v>0</v>
      </c>
      <c r="J702" s="26">
        <f>Bank4[[#This Row],[Money in/ (Money out)]]-Bank4[[#This Row],[GST/HST]]</f>
        <v>0</v>
      </c>
      <c r="L702" s="23">
        <f t="shared" si="30"/>
        <v>0</v>
      </c>
    </row>
    <row r="703" spans="4:12" x14ac:dyDescent="0.2">
      <c r="D703" s="397">
        <f>_xlfn.XLOOKUP(C:C,Table1[for Import to Bank Register dropdown],Table1[for Pivot],0,0,1)</f>
        <v>0</v>
      </c>
      <c r="E703" s="403"/>
      <c r="F703" s="146">
        <f t="shared" si="31"/>
        <v>44444444</v>
      </c>
      <c r="G703" s="375">
        <f t="shared" si="32"/>
        <v>0</v>
      </c>
      <c r="I703" s="376">
        <f>IF(OR(C703="150 Directors advances", C703="120 accounts receivable", C703="720.2 Automobile - Insurance", C703="720.3 Automobile - License", C703="870.4 Rent - Insurance", C703="870.6 Rent - Property Tax", C703="870.7 Rent - Homeoffice", C703="870.9 Rent - Water"),
   0,
   IF(Dashboard!$F$5="Quick",
      IF(OR(C703="190 Automobile",C703="200 computer hardware",C703="210 Computer software",C703="220 Quickbooks software",C703="230 Office equipment",C703="240 Office furniture"),
         E703-(E703/(1+Dashboard!$F$4)),
         0
      ),
      IF(C703="750 Business promotion",
         E703-(E703/(1+4.793/100)),
         E703-(E703/(1+Dashboard!$F$4))
      )
   )
)</f>
        <v>0</v>
      </c>
      <c r="J703" s="26">
        <f>Bank4[[#This Row],[Money in/ (Money out)]]-Bank4[[#This Row],[GST/HST]]</f>
        <v>0</v>
      </c>
      <c r="L703" s="23">
        <f t="shared" si="30"/>
        <v>0</v>
      </c>
    </row>
    <row r="704" spans="4:12" x14ac:dyDescent="0.2">
      <c r="D704" s="397">
        <f>_xlfn.XLOOKUP(C:C,Table1[for Import to Bank Register dropdown],Table1[for Pivot],0,0,1)</f>
        <v>0</v>
      </c>
      <c r="E704" s="403"/>
      <c r="F704" s="146">
        <f t="shared" si="31"/>
        <v>44444444</v>
      </c>
      <c r="G704" s="375">
        <f t="shared" si="32"/>
        <v>0</v>
      </c>
      <c r="I704" s="376">
        <f>IF(OR(C704="150 Directors advances", C704="120 accounts receivable", C704="720.2 Automobile - Insurance", C704="720.3 Automobile - License", C704="870.4 Rent - Insurance", C704="870.6 Rent - Property Tax", C704="870.7 Rent - Homeoffice", C704="870.9 Rent - Water"),
   0,
   IF(Dashboard!$F$5="Quick",
      IF(OR(C704="190 Automobile",C704="200 computer hardware",C704="210 Computer software",C704="220 Quickbooks software",C704="230 Office equipment",C704="240 Office furniture"),
         E704-(E704/(1+Dashboard!$F$4)),
         0
      ),
      IF(C704="750 Business promotion",
         E704-(E704/(1+4.793/100)),
         E704-(E704/(1+Dashboard!$F$4))
      )
   )
)</f>
        <v>0</v>
      </c>
      <c r="J704" s="26">
        <f>Bank4[[#This Row],[Money in/ (Money out)]]-Bank4[[#This Row],[GST/HST]]</f>
        <v>0</v>
      </c>
      <c r="L704" s="23">
        <f t="shared" si="30"/>
        <v>0</v>
      </c>
    </row>
    <row r="705" spans="4:12" x14ac:dyDescent="0.2">
      <c r="D705" s="397">
        <f>_xlfn.XLOOKUP(C:C,Table1[for Import to Bank Register dropdown],Table1[for Pivot],0,0,1)</f>
        <v>0</v>
      </c>
      <c r="E705" s="403"/>
      <c r="F705" s="146">
        <f t="shared" si="31"/>
        <v>44444444</v>
      </c>
      <c r="G705" s="375">
        <f t="shared" si="32"/>
        <v>0</v>
      </c>
      <c r="I705" s="376">
        <f>IF(OR(C705="150 Directors advances", C705="120 accounts receivable", C705="720.2 Automobile - Insurance", C705="720.3 Automobile - License", C705="870.4 Rent - Insurance", C705="870.6 Rent - Property Tax", C705="870.7 Rent - Homeoffice", C705="870.9 Rent - Water"),
   0,
   IF(Dashboard!$F$5="Quick",
      IF(OR(C705="190 Automobile",C705="200 computer hardware",C705="210 Computer software",C705="220 Quickbooks software",C705="230 Office equipment",C705="240 Office furniture"),
         E705-(E705/(1+Dashboard!$F$4)),
         0
      ),
      IF(C705="750 Business promotion",
         E705-(E705/(1+4.793/100)),
         E705-(E705/(1+Dashboard!$F$4))
      )
   )
)</f>
        <v>0</v>
      </c>
      <c r="J705" s="26">
        <f>Bank4[[#This Row],[Money in/ (Money out)]]-Bank4[[#This Row],[GST/HST]]</f>
        <v>0</v>
      </c>
      <c r="L705" s="23">
        <f t="shared" si="30"/>
        <v>0</v>
      </c>
    </row>
    <row r="706" spans="4:12" x14ac:dyDescent="0.2">
      <c r="D706" s="397">
        <f>_xlfn.XLOOKUP(C:C,Table1[for Import to Bank Register dropdown],Table1[for Pivot],0,0,1)</f>
        <v>0</v>
      </c>
      <c r="E706" s="403"/>
      <c r="F706" s="146">
        <f t="shared" si="31"/>
        <v>44444444</v>
      </c>
      <c r="G706" s="375">
        <f t="shared" si="32"/>
        <v>0</v>
      </c>
      <c r="I706" s="376">
        <f>IF(OR(C706="150 Directors advances", C706="120 accounts receivable", C706="720.2 Automobile - Insurance", C706="720.3 Automobile - License", C706="870.4 Rent - Insurance", C706="870.6 Rent - Property Tax", C706="870.7 Rent - Homeoffice", C706="870.9 Rent - Water"),
   0,
   IF(Dashboard!$F$5="Quick",
      IF(OR(C706="190 Automobile",C706="200 computer hardware",C706="210 Computer software",C706="220 Quickbooks software",C706="230 Office equipment",C706="240 Office furniture"),
         E706-(E706/(1+Dashboard!$F$4)),
         0
      ),
      IF(C706="750 Business promotion",
         E706-(E706/(1+4.793/100)),
         E706-(E706/(1+Dashboard!$F$4))
      )
   )
)</f>
        <v>0</v>
      </c>
      <c r="J706" s="26">
        <f>Bank4[[#This Row],[Money in/ (Money out)]]-Bank4[[#This Row],[GST/HST]]</f>
        <v>0</v>
      </c>
      <c r="L706" s="23">
        <f t="shared" si="30"/>
        <v>0</v>
      </c>
    </row>
    <row r="707" spans="4:12" x14ac:dyDescent="0.2">
      <c r="D707" s="397">
        <f>_xlfn.XLOOKUP(C:C,Table1[for Import to Bank Register dropdown],Table1[for Pivot],0,0,1)</f>
        <v>0</v>
      </c>
      <c r="E707" s="403"/>
      <c r="F707" s="146">
        <f t="shared" si="31"/>
        <v>44444444</v>
      </c>
      <c r="G707" s="375">
        <f t="shared" si="32"/>
        <v>0</v>
      </c>
      <c r="I707" s="376">
        <f>IF(OR(C707="150 Directors advances", C707="120 accounts receivable", C707="720.2 Automobile - Insurance", C707="720.3 Automobile - License", C707="870.4 Rent - Insurance", C707="870.6 Rent - Property Tax", C707="870.7 Rent - Homeoffice", C707="870.9 Rent - Water"),
   0,
   IF(Dashboard!$F$5="Quick",
      IF(OR(C707="190 Automobile",C707="200 computer hardware",C707="210 Computer software",C707="220 Quickbooks software",C707="230 Office equipment",C707="240 Office furniture"),
         E707-(E707/(1+Dashboard!$F$4)),
         0
      ),
      IF(C707="750 Business promotion",
         E707-(E707/(1+4.793/100)),
         E707-(E707/(1+Dashboard!$F$4))
      )
   )
)</f>
        <v>0</v>
      </c>
      <c r="J707" s="26">
        <f>Bank4[[#This Row],[Money in/ (Money out)]]-Bank4[[#This Row],[GST/HST]]</f>
        <v>0</v>
      </c>
      <c r="L707" s="23">
        <f t="shared" si="30"/>
        <v>0</v>
      </c>
    </row>
    <row r="708" spans="4:12" x14ac:dyDescent="0.2">
      <c r="D708" s="397">
        <f>_xlfn.XLOOKUP(C:C,Table1[for Import to Bank Register dropdown],Table1[for Pivot],0,0,1)</f>
        <v>0</v>
      </c>
      <c r="E708" s="403"/>
      <c r="F708" s="146">
        <f t="shared" si="31"/>
        <v>44444444</v>
      </c>
      <c r="G708" s="375">
        <f t="shared" si="32"/>
        <v>0</v>
      </c>
      <c r="I708" s="376">
        <f>IF(OR(C708="150 Directors advances", C708="120 accounts receivable", C708="720.2 Automobile - Insurance", C708="720.3 Automobile - License", C708="870.4 Rent - Insurance", C708="870.6 Rent - Property Tax", C708="870.7 Rent - Homeoffice", C708="870.9 Rent - Water"),
   0,
   IF(Dashboard!$F$5="Quick",
      IF(OR(C708="190 Automobile",C708="200 computer hardware",C708="210 Computer software",C708="220 Quickbooks software",C708="230 Office equipment",C708="240 Office furniture"),
         E708-(E708/(1+Dashboard!$F$4)),
         0
      ),
      IF(C708="750 Business promotion",
         E708-(E708/(1+4.793/100)),
         E708-(E708/(1+Dashboard!$F$4))
      )
   )
)</f>
        <v>0</v>
      </c>
      <c r="J708" s="26">
        <f>Bank4[[#This Row],[Money in/ (Money out)]]-Bank4[[#This Row],[GST/HST]]</f>
        <v>0</v>
      </c>
      <c r="L708" s="23">
        <f t="shared" si="30"/>
        <v>0</v>
      </c>
    </row>
    <row r="709" spans="4:12" x14ac:dyDescent="0.2">
      <c r="D709" s="397">
        <f>_xlfn.XLOOKUP(C:C,Table1[for Import to Bank Register dropdown],Table1[for Pivot],0,0,1)</f>
        <v>0</v>
      </c>
      <c r="E709" s="403"/>
      <c r="F709" s="146">
        <f t="shared" si="31"/>
        <v>44444444</v>
      </c>
      <c r="G709" s="375">
        <f t="shared" si="32"/>
        <v>0</v>
      </c>
      <c r="I709" s="376">
        <f>IF(OR(C709="150 Directors advances", C709="120 accounts receivable", C709="720.2 Automobile - Insurance", C709="720.3 Automobile - License", C709="870.4 Rent - Insurance", C709="870.6 Rent - Property Tax", C709="870.7 Rent - Homeoffice", C709="870.9 Rent - Water"),
   0,
   IF(Dashboard!$F$5="Quick",
      IF(OR(C709="190 Automobile",C709="200 computer hardware",C709="210 Computer software",C709="220 Quickbooks software",C709="230 Office equipment",C709="240 Office furniture"),
         E709-(E709/(1+Dashboard!$F$4)),
         0
      ),
      IF(C709="750 Business promotion",
         E709-(E709/(1+4.793/100)),
         E709-(E709/(1+Dashboard!$F$4))
      )
   )
)</f>
        <v>0</v>
      </c>
      <c r="J709" s="26">
        <f>Bank4[[#This Row],[Money in/ (Money out)]]-Bank4[[#This Row],[GST/HST]]</f>
        <v>0</v>
      </c>
      <c r="L709" s="23">
        <f t="shared" si="30"/>
        <v>0</v>
      </c>
    </row>
    <row r="710" spans="4:12" x14ac:dyDescent="0.2">
      <c r="D710" s="397">
        <f>_xlfn.XLOOKUP(C:C,Table1[for Import to Bank Register dropdown],Table1[for Pivot],0,0,1)</f>
        <v>0</v>
      </c>
      <c r="E710" s="403"/>
      <c r="F710" s="146">
        <f t="shared" si="31"/>
        <v>44444444</v>
      </c>
      <c r="G710" s="375">
        <f t="shared" si="32"/>
        <v>0</v>
      </c>
      <c r="I710" s="376">
        <f>IF(OR(C710="150 Directors advances", C710="120 accounts receivable", C710="720.2 Automobile - Insurance", C710="720.3 Automobile - License", C710="870.4 Rent - Insurance", C710="870.6 Rent - Property Tax", C710="870.7 Rent - Homeoffice", C710="870.9 Rent - Water"),
   0,
   IF(Dashboard!$F$5="Quick",
      IF(OR(C710="190 Automobile",C710="200 computer hardware",C710="210 Computer software",C710="220 Quickbooks software",C710="230 Office equipment",C710="240 Office furniture"),
         E710-(E710/(1+Dashboard!$F$4)),
         0
      ),
      IF(C710="750 Business promotion",
         E710-(E710/(1+4.793/100)),
         E710-(E710/(1+Dashboard!$F$4))
      )
   )
)</f>
        <v>0</v>
      </c>
      <c r="J710" s="26">
        <f>Bank4[[#This Row],[Money in/ (Money out)]]-Bank4[[#This Row],[GST/HST]]</f>
        <v>0</v>
      </c>
      <c r="L710" s="23">
        <f t="shared" si="30"/>
        <v>0</v>
      </c>
    </row>
    <row r="711" spans="4:12" x14ac:dyDescent="0.2">
      <c r="D711" s="397">
        <f>_xlfn.XLOOKUP(C:C,Table1[for Import to Bank Register dropdown],Table1[for Pivot],0,0,1)</f>
        <v>0</v>
      </c>
      <c r="E711" s="403"/>
      <c r="F711" s="146">
        <f t="shared" si="31"/>
        <v>44444444</v>
      </c>
      <c r="G711" s="375">
        <f t="shared" si="32"/>
        <v>0</v>
      </c>
      <c r="I711" s="376">
        <f>IF(OR(C711="150 Directors advances", C711="120 accounts receivable", C711="720.2 Automobile - Insurance", C711="720.3 Automobile - License", C711="870.4 Rent - Insurance", C711="870.6 Rent - Property Tax", C711="870.7 Rent - Homeoffice", C711="870.9 Rent - Water"),
   0,
   IF(Dashboard!$F$5="Quick",
      IF(OR(C711="190 Automobile",C711="200 computer hardware",C711="210 Computer software",C711="220 Quickbooks software",C711="230 Office equipment",C711="240 Office furniture"),
         E711-(E711/(1+Dashboard!$F$4)),
         0
      ),
      IF(C711="750 Business promotion",
         E711-(E711/(1+4.793/100)),
         E711-(E711/(1+Dashboard!$F$4))
      )
   )
)</f>
        <v>0</v>
      </c>
      <c r="J711" s="26">
        <f>Bank4[[#This Row],[Money in/ (Money out)]]-Bank4[[#This Row],[GST/HST]]</f>
        <v>0</v>
      </c>
      <c r="L711" s="23">
        <f t="shared" ref="L711:L774" si="33">$L$3</f>
        <v>0</v>
      </c>
    </row>
    <row r="712" spans="4:12" x14ac:dyDescent="0.2">
      <c r="D712" s="397">
        <f>_xlfn.XLOOKUP(C:C,Table1[for Import to Bank Register dropdown],Table1[for Pivot],0,0,1)</f>
        <v>0</v>
      </c>
      <c r="E712" s="403"/>
      <c r="F712" s="146">
        <f t="shared" ref="F712:F775" si="34">$E$2</f>
        <v>44444444</v>
      </c>
      <c r="G712" s="375">
        <f t="shared" ref="G712:G775" si="35">G711+E712</f>
        <v>0</v>
      </c>
      <c r="I712" s="376">
        <f>IF(OR(C712="150 Directors advances", C712="120 accounts receivable", C712="720.2 Automobile - Insurance", C712="720.3 Automobile - License", C712="870.4 Rent - Insurance", C712="870.6 Rent - Property Tax", C712="870.7 Rent - Homeoffice", C712="870.9 Rent - Water"),
   0,
   IF(Dashboard!$F$5="Quick",
      IF(OR(C712="190 Automobile",C712="200 computer hardware",C712="210 Computer software",C712="220 Quickbooks software",C712="230 Office equipment",C712="240 Office furniture"),
         E712-(E712/(1+Dashboard!$F$4)),
         0
      ),
      IF(C712="750 Business promotion",
         E712-(E712/(1+4.793/100)),
         E712-(E712/(1+Dashboard!$F$4))
      )
   )
)</f>
        <v>0</v>
      </c>
      <c r="J712" s="26">
        <f>Bank4[[#This Row],[Money in/ (Money out)]]-Bank4[[#This Row],[GST/HST]]</f>
        <v>0</v>
      </c>
      <c r="L712" s="23">
        <f t="shared" si="33"/>
        <v>0</v>
      </c>
    </row>
    <row r="713" spans="4:12" x14ac:dyDescent="0.2">
      <c r="D713" s="397">
        <f>_xlfn.XLOOKUP(C:C,Table1[for Import to Bank Register dropdown],Table1[for Pivot],0,0,1)</f>
        <v>0</v>
      </c>
      <c r="E713" s="403"/>
      <c r="F713" s="146">
        <f t="shared" si="34"/>
        <v>44444444</v>
      </c>
      <c r="G713" s="375">
        <f t="shared" si="35"/>
        <v>0</v>
      </c>
      <c r="I713" s="376">
        <f>IF(OR(C713="150 Directors advances", C713="120 accounts receivable", C713="720.2 Automobile - Insurance", C713="720.3 Automobile - License", C713="870.4 Rent - Insurance", C713="870.6 Rent - Property Tax", C713="870.7 Rent - Homeoffice", C713="870.9 Rent - Water"),
   0,
   IF(Dashboard!$F$5="Quick",
      IF(OR(C713="190 Automobile",C713="200 computer hardware",C713="210 Computer software",C713="220 Quickbooks software",C713="230 Office equipment",C713="240 Office furniture"),
         E713-(E713/(1+Dashboard!$F$4)),
         0
      ),
      IF(C713="750 Business promotion",
         E713-(E713/(1+4.793/100)),
         E713-(E713/(1+Dashboard!$F$4))
      )
   )
)</f>
        <v>0</v>
      </c>
      <c r="J713" s="26">
        <f>Bank4[[#This Row],[Money in/ (Money out)]]-Bank4[[#This Row],[GST/HST]]</f>
        <v>0</v>
      </c>
      <c r="L713" s="23">
        <f t="shared" si="33"/>
        <v>0</v>
      </c>
    </row>
    <row r="714" spans="4:12" x14ac:dyDescent="0.2">
      <c r="D714" s="397">
        <f>_xlfn.XLOOKUP(C:C,Table1[for Import to Bank Register dropdown],Table1[for Pivot],0,0,1)</f>
        <v>0</v>
      </c>
      <c r="E714" s="403"/>
      <c r="F714" s="146">
        <f t="shared" si="34"/>
        <v>44444444</v>
      </c>
      <c r="G714" s="375">
        <f t="shared" si="35"/>
        <v>0</v>
      </c>
      <c r="I714" s="376">
        <f>IF(OR(C714="150 Directors advances", C714="120 accounts receivable", C714="720.2 Automobile - Insurance", C714="720.3 Automobile - License", C714="870.4 Rent - Insurance", C714="870.6 Rent - Property Tax", C714="870.7 Rent - Homeoffice", C714="870.9 Rent - Water"),
   0,
   IF(Dashboard!$F$5="Quick",
      IF(OR(C714="190 Automobile",C714="200 computer hardware",C714="210 Computer software",C714="220 Quickbooks software",C714="230 Office equipment",C714="240 Office furniture"),
         E714-(E714/(1+Dashboard!$F$4)),
         0
      ),
      IF(C714="750 Business promotion",
         E714-(E714/(1+4.793/100)),
         E714-(E714/(1+Dashboard!$F$4))
      )
   )
)</f>
        <v>0</v>
      </c>
      <c r="J714" s="26">
        <f>Bank4[[#This Row],[Money in/ (Money out)]]-Bank4[[#This Row],[GST/HST]]</f>
        <v>0</v>
      </c>
      <c r="L714" s="23">
        <f t="shared" si="33"/>
        <v>0</v>
      </c>
    </row>
    <row r="715" spans="4:12" x14ac:dyDescent="0.2">
      <c r="D715" s="397">
        <f>_xlfn.XLOOKUP(C:C,Table1[for Import to Bank Register dropdown],Table1[for Pivot],0,0,1)</f>
        <v>0</v>
      </c>
      <c r="E715" s="403"/>
      <c r="F715" s="146">
        <f t="shared" si="34"/>
        <v>44444444</v>
      </c>
      <c r="G715" s="375">
        <f t="shared" si="35"/>
        <v>0</v>
      </c>
      <c r="I715" s="376">
        <f>IF(OR(C715="150 Directors advances", C715="120 accounts receivable", C715="720.2 Automobile - Insurance", C715="720.3 Automobile - License", C715="870.4 Rent - Insurance", C715="870.6 Rent - Property Tax", C715="870.7 Rent - Homeoffice", C715="870.9 Rent - Water"),
   0,
   IF(Dashboard!$F$5="Quick",
      IF(OR(C715="190 Automobile",C715="200 computer hardware",C715="210 Computer software",C715="220 Quickbooks software",C715="230 Office equipment",C715="240 Office furniture"),
         E715-(E715/(1+Dashboard!$F$4)),
         0
      ),
      IF(C715="750 Business promotion",
         E715-(E715/(1+4.793/100)),
         E715-(E715/(1+Dashboard!$F$4))
      )
   )
)</f>
        <v>0</v>
      </c>
      <c r="J715" s="26">
        <f>Bank4[[#This Row],[Money in/ (Money out)]]-Bank4[[#This Row],[GST/HST]]</f>
        <v>0</v>
      </c>
      <c r="L715" s="23">
        <f t="shared" si="33"/>
        <v>0</v>
      </c>
    </row>
    <row r="716" spans="4:12" x14ac:dyDescent="0.2">
      <c r="D716" s="397">
        <f>_xlfn.XLOOKUP(C:C,Table1[for Import to Bank Register dropdown],Table1[for Pivot],0,0,1)</f>
        <v>0</v>
      </c>
      <c r="E716" s="403"/>
      <c r="F716" s="146">
        <f t="shared" si="34"/>
        <v>44444444</v>
      </c>
      <c r="G716" s="375">
        <f t="shared" si="35"/>
        <v>0</v>
      </c>
      <c r="I716" s="376">
        <f>IF(OR(C716="150 Directors advances", C716="120 accounts receivable", C716="720.2 Automobile - Insurance", C716="720.3 Automobile - License", C716="870.4 Rent - Insurance", C716="870.6 Rent - Property Tax", C716="870.7 Rent - Homeoffice", C716="870.9 Rent - Water"),
   0,
   IF(Dashboard!$F$5="Quick",
      IF(OR(C716="190 Automobile",C716="200 computer hardware",C716="210 Computer software",C716="220 Quickbooks software",C716="230 Office equipment",C716="240 Office furniture"),
         E716-(E716/(1+Dashboard!$F$4)),
         0
      ),
      IF(C716="750 Business promotion",
         E716-(E716/(1+4.793/100)),
         E716-(E716/(1+Dashboard!$F$4))
      )
   )
)</f>
        <v>0</v>
      </c>
      <c r="J716" s="26">
        <f>Bank4[[#This Row],[Money in/ (Money out)]]-Bank4[[#This Row],[GST/HST]]</f>
        <v>0</v>
      </c>
      <c r="L716" s="23">
        <f t="shared" si="33"/>
        <v>0</v>
      </c>
    </row>
    <row r="717" spans="4:12" x14ac:dyDescent="0.2">
      <c r="D717" s="397">
        <f>_xlfn.XLOOKUP(C:C,Table1[for Import to Bank Register dropdown],Table1[for Pivot],0,0,1)</f>
        <v>0</v>
      </c>
      <c r="E717" s="403"/>
      <c r="F717" s="146">
        <f t="shared" si="34"/>
        <v>44444444</v>
      </c>
      <c r="G717" s="375">
        <f t="shared" si="35"/>
        <v>0</v>
      </c>
      <c r="I717" s="376">
        <f>IF(OR(C717="150 Directors advances", C717="120 accounts receivable", C717="720.2 Automobile - Insurance", C717="720.3 Automobile - License", C717="870.4 Rent - Insurance", C717="870.6 Rent - Property Tax", C717="870.7 Rent - Homeoffice", C717="870.9 Rent - Water"),
   0,
   IF(Dashboard!$F$5="Quick",
      IF(OR(C717="190 Automobile",C717="200 computer hardware",C717="210 Computer software",C717="220 Quickbooks software",C717="230 Office equipment",C717="240 Office furniture"),
         E717-(E717/(1+Dashboard!$F$4)),
         0
      ),
      IF(C717="750 Business promotion",
         E717-(E717/(1+4.793/100)),
         E717-(E717/(1+Dashboard!$F$4))
      )
   )
)</f>
        <v>0</v>
      </c>
      <c r="J717" s="26">
        <f>Bank4[[#This Row],[Money in/ (Money out)]]-Bank4[[#This Row],[GST/HST]]</f>
        <v>0</v>
      </c>
      <c r="L717" s="23">
        <f t="shared" si="33"/>
        <v>0</v>
      </c>
    </row>
    <row r="718" spans="4:12" x14ac:dyDescent="0.2">
      <c r="D718" s="397">
        <f>_xlfn.XLOOKUP(C:C,Table1[for Import to Bank Register dropdown],Table1[for Pivot],0,0,1)</f>
        <v>0</v>
      </c>
      <c r="E718" s="403"/>
      <c r="F718" s="146">
        <f t="shared" si="34"/>
        <v>44444444</v>
      </c>
      <c r="G718" s="375">
        <f t="shared" si="35"/>
        <v>0</v>
      </c>
      <c r="I718" s="376">
        <f>IF(OR(C718="150 Directors advances", C718="120 accounts receivable", C718="720.2 Automobile - Insurance", C718="720.3 Automobile - License", C718="870.4 Rent - Insurance", C718="870.6 Rent - Property Tax", C718="870.7 Rent - Homeoffice", C718="870.9 Rent - Water"),
   0,
   IF(Dashboard!$F$5="Quick",
      IF(OR(C718="190 Automobile",C718="200 computer hardware",C718="210 Computer software",C718="220 Quickbooks software",C718="230 Office equipment",C718="240 Office furniture"),
         E718-(E718/(1+Dashboard!$F$4)),
         0
      ),
      IF(C718="750 Business promotion",
         E718-(E718/(1+4.793/100)),
         E718-(E718/(1+Dashboard!$F$4))
      )
   )
)</f>
        <v>0</v>
      </c>
      <c r="J718" s="26">
        <f>Bank4[[#This Row],[Money in/ (Money out)]]-Bank4[[#This Row],[GST/HST]]</f>
        <v>0</v>
      </c>
      <c r="L718" s="23">
        <f t="shared" si="33"/>
        <v>0</v>
      </c>
    </row>
    <row r="719" spans="4:12" x14ac:dyDescent="0.2">
      <c r="D719" s="397">
        <f>_xlfn.XLOOKUP(C:C,Table1[for Import to Bank Register dropdown],Table1[for Pivot],0,0,1)</f>
        <v>0</v>
      </c>
      <c r="E719" s="403"/>
      <c r="F719" s="146">
        <f t="shared" si="34"/>
        <v>44444444</v>
      </c>
      <c r="G719" s="375">
        <f t="shared" si="35"/>
        <v>0</v>
      </c>
      <c r="I719" s="376">
        <f>IF(OR(C719="150 Directors advances", C719="120 accounts receivable", C719="720.2 Automobile - Insurance", C719="720.3 Automobile - License", C719="870.4 Rent - Insurance", C719="870.6 Rent - Property Tax", C719="870.7 Rent - Homeoffice", C719="870.9 Rent - Water"),
   0,
   IF(Dashboard!$F$5="Quick",
      IF(OR(C719="190 Automobile",C719="200 computer hardware",C719="210 Computer software",C719="220 Quickbooks software",C719="230 Office equipment",C719="240 Office furniture"),
         E719-(E719/(1+Dashboard!$F$4)),
         0
      ),
      IF(C719="750 Business promotion",
         E719-(E719/(1+4.793/100)),
         E719-(E719/(1+Dashboard!$F$4))
      )
   )
)</f>
        <v>0</v>
      </c>
      <c r="J719" s="26">
        <f>Bank4[[#This Row],[Money in/ (Money out)]]-Bank4[[#This Row],[GST/HST]]</f>
        <v>0</v>
      </c>
      <c r="L719" s="23">
        <f t="shared" si="33"/>
        <v>0</v>
      </c>
    </row>
    <row r="720" spans="4:12" x14ac:dyDescent="0.2">
      <c r="D720" s="397">
        <f>_xlfn.XLOOKUP(C:C,Table1[for Import to Bank Register dropdown],Table1[for Pivot],0,0,1)</f>
        <v>0</v>
      </c>
      <c r="E720" s="403"/>
      <c r="F720" s="146">
        <f t="shared" si="34"/>
        <v>44444444</v>
      </c>
      <c r="G720" s="375">
        <f t="shared" si="35"/>
        <v>0</v>
      </c>
      <c r="I720" s="376">
        <f>IF(OR(C720="150 Directors advances", C720="120 accounts receivable", C720="720.2 Automobile - Insurance", C720="720.3 Automobile - License", C720="870.4 Rent - Insurance", C720="870.6 Rent - Property Tax", C720="870.7 Rent - Homeoffice", C720="870.9 Rent - Water"),
   0,
   IF(Dashboard!$F$5="Quick",
      IF(OR(C720="190 Automobile",C720="200 computer hardware",C720="210 Computer software",C720="220 Quickbooks software",C720="230 Office equipment",C720="240 Office furniture"),
         E720-(E720/(1+Dashboard!$F$4)),
         0
      ),
      IF(C720="750 Business promotion",
         E720-(E720/(1+4.793/100)),
         E720-(E720/(1+Dashboard!$F$4))
      )
   )
)</f>
        <v>0</v>
      </c>
      <c r="J720" s="26">
        <f>Bank4[[#This Row],[Money in/ (Money out)]]-Bank4[[#This Row],[GST/HST]]</f>
        <v>0</v>
      </c>
      <c r="L720" s="23">
        <f t="shared" si="33"/>
        <v>0</v>
      </c>
    </row>
    <row r="721" spans="4:12" x14ac:dyDescent="0.2">
      <c r="D721" s="397">
        <f>_xlfn.XLOOKUP(C:C,Table1[for Import to Bank Register dropdown],Table1[for Pivot],0,0,1)</f>
        <v>0</v>
      </c>
      <c r="E721" s="403"/>
      <c r="F721" s="146">
        <f t="shared" si="34"/>
        <v>44444444</v>
      </c>
      <c r="G721" s="375">
        <f t="shared" si="35"/>
        <v>0</v>
      </c>
      <c r="I721" s="376">
        <f>IF(OR(C721="150 Directors advances", C721="120 accounts receivable", C721="720.2 Automobile - Insurance", C721="720.3 Automobile - License", C721="870.4 Rent - Insurance", C721="870.6 Rent - Property Tax", C721="870.7 Rent - Homeoffice", C721="870.9 Rent - Water"),
   0,
   IF(Dashboard!$F$5="Quick",
      IF(OR(C721="190 Automobile",C721="200 computer hardware",C721="210 Computer software",C721="220 Quickbooks software",C721="230 Office equipment",C721="240 Office furniture"),
         E721-(E721/(1+Dashboard!$F$4)),
         0
      ),
      IF(C721="750 Business promotion",
         E721-(E721/(1+4.793/100)),
         E721-(E721/(1+Dashboard!$F$4))
      )
   )
)</f>
        <v>0</v>
      </c>
      <c r="J721" s="26">
        <f>Bank4[[#This Row],[Money in/ (Money out)]]-Bank4[[#This Row],[GST/HST]]</f>
        <v>0</v>
      </c>
      <c r="L721" s="23">
        <f t="shared" si="33"/>
        <v>0</v>
      </c>
    </row>
    <row r="722" spans="4:12" x14ac:dyDescent="0.2">
      <c r="D722" s="397">
        <f>_xlfn.XLOOKUP(C:C,Table1[for Import to Bank Register dropdown],Table1[for Pivot],0,0,1)</f>
        <v>0</v>
      </c>
      <c r="E722" s="403"/>
      <c r="F722" s="146">
        <f t="shared" si="34"/>
        <v>44444444</v>
      </c>
      <c r="G722" s="375">
        <f t="shared" si="35"/>
        <v>0</v>
      </c>
      <c r="I722" s="376">
        <f>IF(OR(C722="150 Directors advances", C722="120 accounts receivable", C722="720.2 Automobile - Insurance", C722="720.3 Automobile - License", C722="870.4 Rent - Insurance", C722="870.6 Rent - Property Tax", C722="870.7 Rent - Homeoffice", C722="870.9 Rent - Water"),
   0,
   IF(Dashboard!$F$5="Quick",
      IF(OR(C722="190 Automobile",C722="200 computer hardware",C722="210 Computer software",C722="220 Quickbooks software",C722="230 Office equipment",C722="240 Office furniture"),
         E722-(E722/(1+Dashboard!$F$4)),
         0
      ),
      IF(C722="750 Business promotion",
         E722-(E722/(1+4.793/100)),
         E722-(E722/(1+Dashboard!$F$4))
      )
   )
)</f>
        <v>0</v>
      </c>
      <c r="J722" s="26">
        <f>Bank4[[#This Row],[Money in/ (Money out)]]-Bank4[[#This Row],[GST/HST]]</f>
        <v>0</v>
      </c>
      <c r="L722" s="23">
        <f t="shared" si="33"/>
        <v>0</v>
      </c>
    </row>
    <row r="723" spans="4:12" x14ac:dyDescent="0.2">
      <c r="D723" s="397">
        <f>_xlfn.XLOOKUP(C:C,Table1[for Import to Bank Register dropdown],Table1[for Pivot],0,0,1)</f>
        <v>0</v>
      </c>
      <c r="E723" s="403"/>
      <c r="F723" s="146">
        <f t="shared" si="34"/>
        <v>44444444</v>
      </c>
      <c r="G723" s="375">
        <f t="shared" si="35"/>
        <v>0</v>
      </c>
      <c r="I723" s="376">
        <f>IF(OR(C723="150 Directors advances", C723="120 accounts receivable", C723="720.2 Automobile - Insurance", C723="720.3 Automobile - License", C723="870.4 Rent - Insurance", C723="870.6 Rent - Property Tax", C723="870.7 Rent - Homeoffice", C723="870.9 Rent - Water"),
   0,
   IF(Dashboard!$F$5="Quick",
      IF(OR(C723="190 Automobile",C723="200 computer hardware",C723="210 Computer software",C723="220 Quickbooks software",C723="230 Office equipment",C723="240 Office furniture"),
         E723-(E723/(1+Dashboard!$F$4)),
         0
      ),
      IF(C723="750 Business promotion",
         E723-(E723/(1+4.793/100)),
         E723-(E723/(1+Dashboard!$F$4))
      )
   )
)</f>
        <v>0</v>
      </c>
      <c r="J723" s="26">
        <f>Bank4[[#This Row],[Money in/ (Money out)]]-Bank4[[#This Row],[GST/HST]]</f>
        <v>0</v>
      </c>
      <c r="L723" s="23">
        <f t="shared" si="33"/>
        <v>0</v>
      </c>
    </row>
    <row r="724" spans="4:12" x14ac:dyDescent="0.2">
      <c r="D724" s="397">
        <f>_xlfn.XLOOKUP(C:C,Table1[for Import to Bank Register dropdown],Table1[for Pivot],0,0,1)</f>
        <v>0</v>
      </c>
      <c r="E724" s="403"/>
      <c r="F724" s="146">
        <f t="shared" si="34"/>
        <v>44444444</v>
      </c>
      <c r="G724" s="375">
        <f t="shared" si="35"/>
        <v>0</v>
      </c>
      <c r="I724" s="376">
        <f>IF(OR(C724="150 Directors advances", C724="120 accounts receivable", C724="720.2 Automobile - Insurance", C724="720.3 Automobile - License", C724="870.4 Rent - Insurance", C724="870.6 Rent - Property Tax", C724="870.7 Rent - Homeoffice", C724="870.9 Rent - Water"),
   0,
   IF(Dashboard!$F$5="Quick",
      IF(OR(C724="190 Automobile",C724="200 computer hardware",C724="210 Computer software",C724="220 Quickbooks software",C724="230 Office equipment",C724="240 Office furniture"),
         E724-(E724/(1+Dashboard!$F$4)),
         0
      ),
      IF(C724="750 Business promotion",
         E724-(E724/(1+4.793/100)),
         E724-(E724/(1+Dashboard!$F$4))
      )
   )
)</f>
        <v>0</v>
      </c>
      <c r="J724" s="26">
        <f>Bank4[[#This Row],[Money in/ (Money out)]]-Bank4[[#This Row],[GST/HST]]</f>
        <v>0</v>
      </c>
      <c r="L724" s="23">
        <f t="shared" si="33"/>
        <v>0</v>
      </c>
    </row>
    <row r="725" spans="4:12" x14ac:dyDescent="0.2">
      <c r="D725" s="397">
        <f>_xlfn.XLOOKUP(C:C,Table1[for Import to Bank Register dropdown],Table1[for Pivot],0,0,1)</f>
        <v>0</v>
      </c>
      <c r="E725" s="403"/>
      <c r="F725" s="146">
        <f t="shared" si="34"/>
        <v>44444444</v>
      </c>
      <c r="G725" s="375">
        <f t="shared" si="35"/>
        <v>0</v>
      </c>
      <c r="I725" s="376">
        <f>IF(OR(C725="150 Directors advances", C725="120 accounts receivable", C725="720.2 Automobile - Insurance", C725="720.3 Automobile - License", C725="870.4 Rent - Insurance", C725="870.6 Rent - Property Tax", C725="870.7 Rent - Homeoffice", C725="870.9 Rent - Water"),
   0,
   IF(Dashboard!$F$5="Quick",
      IF(OR(C725="190 Automobile",C725="200 computer hardware",C725="210 Computer software",C725="220 Quickbooks software",C725="230 Office equipment",C725="240 Office furniture"),
         E725-(E725/(1+Dashboard!$F$4)),
         0
      ),
      IF(C725="750 Business promotion",
         E725-(E725/(1+4.793/100)),
         E725-(E725/(1+Dashboard!$F$4))
      )
   )
)</f>
        <v>0</v>
      </c>
      <c r="J725" s="26">
        <f>Bank4[[#This Row],[Money in/ (Money out)]]-Bank4[[#This Row],[GST/HST]]</f>
        <v>0</v>
      </c>
      <c r="L725" s="23">
        <f t="shared" si="33"/>
        <v>0</v>
      </c>
    </row>
    <row r="726" spans="4:12" x14ac:dyDescent="0.2">
      <c r="D726" s="397">
        <f>_xlfn.XLOOKUP(C:C,Table1[for Import to Bank Register dropdown],Table1[for Pivot],0,0,1)</f>
        <v>0</v>
      </c>
      <c r="E726" s="403"/>
      <c r="F726" s="146">
        <f t="shared" si="34"/>
        <v>44444444</v>
      </c>
      <c r="G726" s="375">
        <f t="shared" si="35"/>
        <v>0</v>
      </c>
      <c r="I726" s="376">
        <f>IF(OR(C726="150 Directors advances", C726="120 accounts receivable", C726="720.2 Automobile - Insurance", C726="720.3 Automobile - License", C726="870.4 Rent - Insurance", C726="870.6 Rent - Property Tax", C726="870.7 Rent - Homeoffice", C726="870.9 Rent - Water"),
   0,
   IF(Dashboard!$F$5="Quick",
      IF(OR(C726="190 Automobile",C726="200 computer hardware",C726="210 Computer software",C726="220 Quickbooks software",C726="230 Office equipment",C726="240 Office furniture"),
         E726-(E726/(1+Dashboard!$F$4)),
         0
      ),
      IF(C726="750 Business promotion",
         E726-(E726/(1+4.793/100)),
         E726-(E726/(1+Dashboard!$F$4))
      )
   )
)</f>
        <v>0</v>
      </c>
      <c r="J726" s="26">
        <f>Bank4[[#This Row],[Money in/ (Money out)]]-Bank4[[#This Row],[GST/HST]]</f>
        <v>0</v>
      </c>
      <c r="L726" s="23">
        <f t="shared" si="33"/>
        <v>0</v>
      </c>
    </row>
    <row r="727" spans="4:12" x14ac:dyDescent="0.2">
      <c r="D727" s="397">
        <f>_xlfn.XLOOKUP(C:C,Table1[for Import to Bank Register dropdown],Table1[for Pivot],0,0,1)</f>
        <v>0</v>
      </c>
      <c r="E727" s="403"/>
      <c r="F727" s="146">
        <f t="shared" si="34"/>
        <v>44444444</v>
      </c>
      <c r="G727" s="375">
        <f t="shared" si="35"/>
        <v>0</v>
      </c>
      <c r="I727" s="376">
        <f>IF(OR(C727="150 Directors advances", C727="120 accounts receivable", C727="720.2 Automobile - Insurance", C727="720.3 Automobile - License", C727="870.4 Rent - Insurance", C727="870.6 Rent - Property Tax", C727="870.7 Rent - Homeoffice", C727="870.9 Rent - Water"),
   0,
   IF(Dashboard!$F$5="Quick",
      IF(OR(C727="190 Automobile",C727="200 computer hardware",C727="210 Computer software",C727="220 Quickbooks software",C727="230 Office equipment",C727="240 Office furniture"),
         E727-(E727/(1+Dashboard!$F$4)),
         0
      ),
      IF(C727="750 Business promotion",
         E727-(E727/(1+4.793/100)),
         E727-(E727/(1+Dashboard!$F$4))
      )
   )
)</f>
        <v>0</v>
      </c>
      <c r="J727" s="26">
        <f>Bank4[[#This Row],[Money in/ (Money out)]]-Bank4[[#This Row],[GST/HST]]</f>
        <v>0</v>
      </c>
      <c r="L727" s="23">
        <f t="shared" si="33"/>
        <v>0</v>
      </c>
    </row>
    <row r="728" spans="4:12" x14ac:dyDescent="0.2">
      <c r="D728" s="397">
        <f>_xlfn.XLOOKUP(C:C,Table1[for Import to Bank Register dropdown],Table1[for Pivot],0,0,1)</f>
        <v>0</v>
      </c>
      <c r="E728" s="403"/>
      <c r="F728" s="146">
        <f t="shared" si="34"/>
        <v>44444444</v>
      </c>
      <c r="G728" s="375">
        <f t="shared" si="35"/>
        <v>0</v>
      </c>
      <c r="I728" s="376">
        <f>IF(OR(C728="150 Directors advances", C728="120 accounts receivable", C728="720.2 Automobile - Insurance", C728="720.3 Automobile - License", C728="870.4 Rent - Insurance", C728="870.6 Rent - Property Tax", C728="870.7 Rent - Homeoffice", C728="870.9 Rent - Water"),
   0,
   IF(Dashboard!$F$5="Quick",
      IF(OR(C728="190 Automobile",C728="200 computer hardware",C728="210 Computer software",C728="220 Quickbooks software",C728="230 Office equipment",C728="240 Office furniture"),
         E728-(E728/(1+Dashboard!$F$4)),
         0
      ),
      IF(C728="750 Business promotion",
         E728-(E728/(1+4.793/100)),
         E728-(E728/(1+Dashboard!$F$4))
      )
   )
)</f>
        <v>0</v>
      </c>
      <c r="J728" s="26">
        <f>Bank4[[#This Row],[Money in/ (Money out)]]-Bank4[[#This Row],[GST/HST]]</f>
        <v>0</v>
      </c>
      <c r="L728" s="23">
        <f t="shared" si="33"/>
        <v>0</v>
      </c>
    </row>
    <row r="729" spans="4:12" x14ac:dyDescent="0.2">
      <c r="D729" s="397">
        <f>_xlfn.XLOOKUP(C:C,Table1[for Import to Bank Register dropdown],Table1[for Pivot],0,0,1)</f>
        <v>0</v>
      </c>
      <c r="E729" s="403"/>
      <c r="F729" s="146">
        <f t="shared" si="34"/>
        <v>44444444</v>
      </c>
      <c r="G729" s="375">
        <f t="shared" si="35"/>
        <v>0</v>
      </c>
      <c r="I729" s="376">
        <f>IF(OR(C729="150 Directors advances", C729="120 accounts receivable", C729="720.2 Automobile - Insurance", C729="720.3 Automobile - License", C729="870.4 Rent - Insurance", C729="870.6 Rent - Property Tax", C729="870.7 Rent - Homeoffice", C729="870.9 Rent - Water"),
   0,
   IF(Dashboard!$F$5="Quick",
      IF(OR(C729="190 Automobile",C729="200 computer hardware",C729="210 Computer software",C729="220 Quickbooks software",C729="230 Office equipment",C729="240 Office furniture"),
         E729-(E729/(1+Dashboard!$F$4)),
         0
      ),
      IF(C729="750 Business promotion",
         E729-(E729/(1+4.793/100)),
         E729-(E729/(1+Dashboard!$F$4))
      )
   )
)</f>
        <v>0</v>
      </c>
      <c r="J729" s="26">
        <f>Bank4[[#This Row],[Money in/ (Money out)]]-Bank4[[#This Row],[GST/HST]]</f>
        <v>0</v>
      </c>
      <c r="L729" s="23">
        <f t="shared" si="33"/>
        <v>0</v>
      </c>
    </row>
    <row r="730" spans="4:12" x14ac:dyDescent="0.2">
      <c r="D730" s="397">
        <f>_xlfn.XLOOKUP(C:C,Table1[for Import to Bank Register dropdown],Table1[for Pivot],0,0,1)</f>
        <v>0</v>
      </c>
      <c r="E730" s="403"/>
      <c r="F730" s="146">
        <f t="shared" si="34"/>
        <v>44444444</v>
      </c>
      <c r="G730" s="375">
        <f t="shared" si="35"/>
        <v>0</v>
      </c>
      <c r="I730" s="376">
        <f>IF(OR(C730="150 Directors advances", C730="120 accounts receivable", C730="720.2 Automobile - Insurance", C730="720.3 Automobile - License", C730="870.4 Rent - Insurance", C730="870.6 Rent - Property Tax", C730="870.7 Rent - Homeoffice", C730="870.9 Rent - Water"),
   0,
   IF(Dashboard!$F$5="Quick",
      IF(OR(C730="190 Automobile",C730="200 computer hardware",C730="210 Computer software",C730="220 Quickbooks software",C730="230 Office equipment",C730="240 Office furniture"),
         E730-(E730/(1+Dashboard!$F$4)),
         0
      ),
      IF(C730="750 Business promotion",
         E730-(E730/(1+4.793/100)),
         E730-(E730/(1+Dashboard!$F$4))
      )
   )
)</f>
        <v>0</v>
      </c>
      <c r="J730" s="26">
        <f>Bank4[[#This Row],[Money in/ (Money out)]]-Bank4[[#This Row],[GST/HST]]</f>
        <v>0</v>
      </c>
      <c r="L730" s="23">
        <f t="shared" si="33"/>
        <v>0</v>
      </c>
    </row>
    <row r="731" spans="4:12" x14ac:dyDescent="0.2">
      <c r="D731" s="397">
        <f>_xlfn.XLOOKUP(C:C,Table1[for Import to Bank Register dropdown],Table1[for Pivot],0,0,1)</f>
        <v>0</v>
      </c>
      <c r="E731" s="403"/>
      <c r="F731" s="146">
        <f t="shared" si="34"/>
        <v>44444444</v>
      </c>
      <c r="G731" s="375">
        <f t="shared" si="35"/>
        <v>0</v>
      </c>
      <c r="I731" s="376">
        <f>IF(OR(C731="150 Directors advances", C731="120 accounts receivable", C731="720.2 Automobile - Insurance", C731="720.3 Automobile - License", C731="870.4 Rent - Insurance", C731="870.6 Rent - Property Tax", C731="870.7 Rent - Homeoffice", C731="870.9 Rent - Water"),
   0,
   IF(Dashboard!$F$5="Quick",
      IF(OR(C731="190 Automobile",C731="200 computer hardware",C731="210 Computer software",C731="220 Quickbooks software",C731="230 Office equipment",C731="240 Office furniture"),
         E731-(E731/(1+Dashboard!$F$4)),
         0
      ),
      IF(C731="750 Business promotion",
         E731-(E731/(1+4.793/100)),
         E731-(E731/(1+Dashboard!$F$4))
      )
   )
)</f>
        <v>0</v>
      </c>
      <c r="J731" s="26">
        <f>Bank4[[#This Row],[Money in/ (Money out)]]-Bank4[[#This Row],[GST/HST]]</f>
        <v>0</v>
      </c>
      <c r="L731" s="23">
        <f t="shared" si="33"/>
        <v>0</v>
      </c>
    </row>
    <row r="732" spans="4:12" x14ac:dyDescent="0.2">
      <c r="D732" s="397">
        <f>_xlfn.XLOOKUP(C:C,Table1[for Import to Bank Register dropdown],Table1[for Pivot],0,0,1)</f>
        <v>0</v>
      </c>
      <c r="E732" s="403"/>
      <c r="F732" s="146">
        <f t="shared" si="34"/>
        <v>44444444</v>
      </c>
      <c r="G732" s="375">
        <f t="shared" si="35"/>
        <v>0</v>
      </c>
      <c r="I732" s="376">
        <f>IF(OR(C732="150 Directors advances", C732="120 accounts receivable", C732="720.2 Automobile - Insurance", C732="720.3 Automobile - License", C732="870.4 Rent - Insurance", C732="870.6 Rent - Property Tax", C732="870.7 Rent - Homeoffice", C732="870.9 Rent - Water"),
   0,
   IF(Dashboard!$F$5="Quick",
      IF(OR(C732="190 Automobile",C732="200 computer hardware",C732="210 Computer software",C732="220 Quickbooks software",C732="230 Office equipment",C732="240 Office furniture"),
         E732-(E732/(1+Dashboard!$F$4)),
         0
      ),
      IF(C732="750 Business promotion",
         E732-(E732/(1+4.793/100)),
         E732-(E732/(1+Dashboard!$F$4))
      )
   )
)</f>
        <v>0</v>
      </c>
      <c r="J732" s="26">
        <f>Bank4[[#This Row],[Money in/ (Money out)]]-Bank4[[#This Row],[GST/HST]]</f>
        <v>0</v>
      </c>
      <c r="L732" s="23">
        <f t="shared" si="33"/>
        <v>0</v>
      </c>
    </row>
    <row r="733" spans="4:12" x14ac:dyDescent="0.2">
      <c r="D733" s="397">
        <f>_xlfn.XLOOKUP(C:C,Table1[for Import to Bank Register dropdown],Table1[for Pivot],0,0,1)</f>
        <v>0</v>
      </c>
      <c r="E733" s="403"/>
      <c r="F733" s="146">
        <f t="shared" si="34"/>
        <v>44444444</v>
      </c>
      <c r="G733" s="375">
        <f t="shared" si="35"/>
        <v>0</v>
      </c>
      <c r="I733" s="376">
        <f>IF(OR(C733="150 Directors advances", C733="120 accounts receivable", C733="720.2 Automobile - Insurance", C733="720.3 Automobile - License", C733="870.4 Rent - Insurance", C733="870.6 Rent - Property Tax", C733="870.7 Rent - Homeoffice", C733="870.9 Rent - Water"),
   0,
   IF(Dashboard!$F$5="Quick",
      IF(OR(C733="190 Automobile",C733="200 computer hardware",C733="210 Computer software",C733="220 Quickbooks software",C733="230 Office equipment",C733="240 Office furniture"),
         E733-(E733/(1+Dashboard!$F$4)),
         0
      ),
      IF(C733="750 Business promotion",
         E733-(E733/(1+4.793/100)),
         E733-(E733/(1+Dashboard!$F$4))
      )
   )
)</f>
        <v>0</v>
      </c>
      <c r="J733" s="26">
        <f>Bank4[[#This Row],[Money in/ (Money out)]]-Bank4[[#This Row],[GST/HST]]</f>
        <v>0</v>
      </c>
      <c r="L733" s="23">
        <f t="shared" si="33"/>
        <v>0</v>
      </c>
    </row>
    <row r="734" spans="4:12" x14ac:dyDescent="0.2">
      <c r="D734" s="397">
        <f>_xlfn.XLOOKUP(C:C,Table1[for Import to Bank Register dropdown],Table1[for Pivot],0,0,1)</f>
        <v>0</v>
      </c>
      <c r="E734" s="403"/>
      <c r="F734" s="146">
        <f t="shared" si="34"/>
        <v>44444444</v>
      </c>
      <c r="G734" s="375">
        <f t="shared" si="35"/>
        <v>0</v>
      </c>
      <c r="I734" s="376">
        <f>IF(OR(C734="150 Directors advances", C734="120 accounts receivable", C734="720.2 Automobile - Insurance", C734="720.3 Automobile - License", C734="870.4 Rent - Insurance", C734="870.6 Rent - Property Tax", C734="870.7 Rent - Homeoffice", C734="870.9 Rent - Water"),
   0,
   IF(Dashboard!$F$5="Quick",
      IF(OR(C734="190 Automobile",C734="200 computer hardware",C734="210 Computer software",C734="220 Quickbooks software",C734="230 Office equipment",C734="240 Office furniture"),
         E734-(E734/(1+Dashboard!$F$4)),
         0
      ),
      IF(C734="750 Business promotion",
         E734-(E734/(1+4.793/100)),
         E734-(E734/(1+Dashboard!$F$4))
      )
   )
)</f>
        <v>0</v>
      </c>
      <c r="J734" s="26">
        <f>Bank4[[#This Row],[Money in/ (Money out)]]-Bank4[[#This Row],[GST/HST]]</f>
        <v>0</v>
      </c>
      <c r="L734" s="23">
        <f t="shared" si="33"/>
        <v>0</v>
      </c>
    </row>
    <row r="735" spans="4:12" x14ac:dyDescent="0.2">
      <c r="D735" s="397">
        <f>_xlfn.XLOOKUP(C:C,Table1[for Import to Bank Register dropdown],Table1[for Pivot],0,0,1)</f>
        <v>0</v>
      </c>
      <c r="E735" s="403"/>
      <c r="F735" s="146">
        <f t="shared" si="34"/>
        <v>44444444</v>
      </c>
      <c r="G735" s="375">
        <f t="shared" si="35"/>
        <v>0</v>
      </c>
      <c r="I735" s="376">
        <f>IF(OR(C735="150 Directors advances", C735="120 accounts receivable", C735="720.2 Automobile - Insurance", C735="720.3 Automobile - License", C735="870.4 Rent - Insurance", C735="870.6 Rent - Property Tax", C735="870.7 Rent - Homeoffice", C735="870.9 Rent - Water"),
   0,
   IF(Dashboard!$F$5="Quick",
      IF(OR(C735="190 Automobile",C735="200 computer hardware",C735="210 Computer software",C735="220 Quickbooks software",C735="230 Office equipment",C735="240 Office furniture"),
         E735-(E735/(1+Dashboard!$F$4)),
         0
      ),
      IF(C735="750 Business promotion",
         E735-(E735/(1+4.793/100)),
         E735-(E735/(1+Dashboard!$F$4))
      )
   )
)</f>
        <v>0</v>
      </c>
      <c r="J735" s="26">
        <f>Bank4[[#This Row],[Money in/ (Money out)]]-Bank4[[#This Row],[GST/HST]]</f>
        <v>0</v>
      </c>
      <c r="L735" s="23">
        <f t="shared" si="33"/>
        <v>0</v>
      </c>
    </row>
    <row r="736" spans="4:12" x14ac:dyDescent="0.2">
      <c r="D736" s="397">
        <f>_xlfn.XLOOKUP(C:C,Table1[for Import to Bank Register dropdown],Table1[for Pivot],0,0,1)</f>
        <v>0</v>
      </c>
      <c r="E736" s="403"/>
      <c r="F736" s="146">
        <f t="shared" si="34"/>
        <v>44444444</v>
      </c>
      <c r="G736" s="375">
        <f t="shared" si="35"/>
        <v>0</v>
      </c>
      <c r="I736" s="376">
        <f>IF(OR(C736="150 Directors advances", C736="120 accounts receivable", C736="720.2 Automobile - Insurance", C736="720.3 Automobile - License", C736="870.4 Rent - Insurance", C736="870.6 Rent - Property Tax", C736="870.7 Rent - Homeoffice", C736="870.9 Rent - Water"),
   0,
   IF(Dashboard!$F$5="Quick",
      IF(OR(C736="190 Automobile",C736="200 computer hardware",C736="210 Computer software",C736="220 Quickbooks software",C736="230 Office equipment",C736="240 Office furniture"),
         E736-(E736/(1+Dashboard!$F$4)),
         0
      ),
      IF(C736="750 Business promotion",
         E736-(E736/(1+4.793/100)),
         E736-(E736/(1+Dashboard!$F$4))
      )
   )
)</f>
        <v>0</v>
      </c>
      <c r="J736" s="26">
        <f>Bank4[[#This Row],[Money in/ (Money out)]]-Bank4[[#This Row],[GST/HST]]</f>
        <v>0</v>
      </c>
      <c r="L736" s="23">
        <f t="shared" si="33"/>
        <v>0</v>
      </c>
    </row>
    <row r="737" spans="4:12" x14ac:dyDescent="0.2">
      <c r="D737" s="397">
        <f>_xlfn.XLOOKUP(C:C,Table1[for Import to Bank Register dropdown],Table1[for Pivot],0,0,1)</f>
        <v>0</v>
      </c>
      <c r="E737" s="403"/>
      <c r="F737" s="146">
        <f t="shared" si="34"/>
        <v>44444444</v>
      </c>
      <c r="G737" s="375">
        <f t="shared" si="35"/>
        <v>0</v>
      </c>
      <c r="I737" s="376">
        <f>IF(OR(C737="150 Directors advances", C737="120 accounts receivable", C737="720.2 Automobile - Insurance", C737="720.3 Automobile - License", C737="870.4 Rent - Insurance", C737="870.6 Rent - Property Tax", C737="870.7 Rent - Homeoffice", C737="870.9 Rent - Water"),
   0,
   IF(Dashboard!$F$5="Quick",
      IF(OR(C737="190 Automobile",C737="200 computer hardware",C737="210 Computer software",C737="220 Quickbooks software",C737="230 Office equipment",C737="240 Office furniture"),
         E737-(E737/(1+Dashboard!$F$4)),
         0
      ),
      IF(C737="750 Business promotion",
         E737-(E737/(1+4.793/100)),
         E737-(E737/(1+Dashboard!$F$4))
      )
   )
)</f>
        <v>0</v>
      </c>
      <c r="J737" s="26">
        <f>Bank4[[#This Row],[Money in/ (Money out)]]-Bank4[[#This Row],[GST/HST]]</f>
        <v>0</v>
      </c>
      <c r="L737" s="23">
        <f t="shared" si="33"/>
        <v>0</v>
      </c>
    </row>
    <row r="738" spans="4:12" x14ac:dyDescent="0.2">
      <c r="D738" s="397">
        <f>_xlfn.XLOOKUP(C:C,Table1[for Import to Bank Register dropdown],Table1[for Pivot],0,0,1)</f>
        <v>0</v>
      </c>
      <c r="E738" s="403"/>
      <c r="F738" s="146">
        <f t="shared" si="34"/>
        <v>44444444</v>
      </c>
      <c r="G738" s="375">
        <f t="shared" si="35"/>
        <v>0</v>
      </c>
      <c r="I738" s="376">
        <f>IF(OR(C738="150 Directors advances", C738="120 accounts receivable", C738="720.2 Automobile - Insurance", C738="720.3 Automobile - License", C738="870.4 Rent - Insurance", C738="870.6 Rent - Property Tax", C738="870.7 Rent - Homeoffice", C738="870.9 Rent - Water"),
   0,
   IF(Dashboard!$F$5="Quick",
      IF(OR(C738="190 Automobile",C738="200 computer hardware",C738="210 Computer software",C738="220 Quickbooks software",C738="230 Office equipment",C738="240 Office furniture"),
         E738-(E738/(1+Dashboard!$F$4)),
         0
      ),
      IF(C738="750 Business promotion",
         E738-(E738/(1+4.793/100)),
         E738-(E738/(1+Dashboard!$F$4))
      )
   )
)</f>
        <v>0</v>
      </c>
      <c r="J738" s="26">
        <f>Bank4[[#This Row],[Money in/ (Money out)]]-Bank4[[#This Row],[GST/HST]]</f>
        <v>0</v>
      </c>
      <c r="L738" s="23">
        <f t="shared" si="33"/>
        <v>0</v>
      </c>
    </row>
    <row r="739" spans="4:12" x14ac:dyDescent="0.2">
      <c r="D739" s="397">
        <f>_xlfn.XLOOKUP(C:C,Table1[for Import to Bank Register dropdown],Table1[for Pivot],0,0,1)</f>
        <v>0</v>
      </c>
      <c r="E739" s="403"/>
      <c r="F739" s="146">
        <f t="shared" si="34"/>
        <v>44444444</v>
      </c>
      <c r="G739" s="375">
        <f t="shared" si="35"/>
        <v>0</v>
      </c>
      <c r="I739" s="376">
        <f>IF(OR(C739="150 Directors advances", C739="120 accounts receivable", C739="720.2 Automobile - Insurance", C739="720.3 Automobile - License", C739="870.4 Rent - Insurance", C739="870.6 Rent - Property Tax", C739="870.7 Rent - Homeoffice", C739="870.9 Rent - Water"),
   0,
   IF(Dashboard!$F$5="Quick",
      IF(OR(C739="190 Automobile",C739="200 computer hardware",C739="210 Computer software",C739="220 Quickbooks software",C739="230 Office equipment",C739="240 Office furniture"),
         E739-(E739/(1+Dashboard!$F$4)),
         0
      ),
      IF(C739="750 Business promotion",
         E739-(E739/(1+4.793/100)),
         E739-(E739/(1+Dashboard!$F$4))
      )
   )
)</f>
        <v>0</v>
      </c>
      <c r="J739" s="26">
        <f>Bank4[[#This Row],[Money in/ (Money out)]]-Bank4[[#This Row],[GST/HST]]</f>
        <v>0</v>
      </c>
      <c r="L739" s="23">
        <f t="shared" si="33"/>
        <v>0</v>
      </c>
    </row>
    <row r="740" spans="4:12" x14ac:dyDescent="0.2">
      <c r="D740" s="397">
        <f>_xlfn.XLOOKUP(C:C,Table1[for Import to Bank Register dropdown],Table1[for Pivot],0,0,1)</f>
        <v>0</v>
      </c>
      <c r="E740" s="403"/>
      <c r="F740" s="146">
        <f t="shared" si="34"/>
        <v>44444444</v>
      </c>
      <c r="G740" s="375">
        <f t="shared" si="35"/>
        <v>0</v>
      </c>
      <c r="I740" s="376">
        <f>IF(OR(C740="150 Directors advances", C740="120 accounts receivable", C740="720.2 Automobile - Insurance", C740="720.3 Automobile - License", C740="870.4 Rent - Insurance", C740="870.6 Rent - Property Tax", C740="870.7 Rent - Homeoffice", C740="870.9 Rent - Water"),
   0,
   IF(Dashboard!$F$5="Quick",
      IF(OR(C740="190 Automobile",C740="200 computer hardware",C740="210 Computer software",C740="220 Quickbooks software",C740="230 Office equipment",C740="240 Office furniture"),
         E740-(E740/(1+Dashboard!$F$4)),
         0
      ),
      IF(C740="750 Business promotion",
         E740-(E740/(1+4.793/100)),
         E740-(E740/(1+Dashboard!$F$4))
      )
   )
)</f>
        <v>0</v>
      </c>
      <c r="J740" s="26">
        <f>Bank4[[#This Row],[Money in/ (Money out)]]-Bank4[[#This Row],[GST/HST]]</f>
        <v>0</v>
      </c>
      <c r="L740" s="23">
        <f t="shared" si="33"/>
        <v>0</v>
      </c>
    </row>
    <row r="741" spans="4:12" x14ac:dyDescent="0.2">
      <c r="D741" s="397">
        <f>_xlfn.XLOOKUP(C:C,Table1[for Import to Bank Register dropdown],Table1[for Pivot],0,0,1)</f>
        <v>0</v>
      </c>
      <c r="E741" s="403"/>
      <c r="F741" s="146">
        <f t="shared" si="34"/>
        <v>44444444</v>
      </c>
      <c r="G741" s="375">
        <f t="shared" si="35"/>
        <v>0</v>
      </c>
      <c r="I741" s="376">
        <f>IF(OR(C741="150 Directors advances", C741="120 accounts receivable", C741="720.2 Automobile - Insurance", C741="720.3 Automobile - License", C741="870.4 Rent - Insurance", C741="870.6 Rent - Property Tax", C741="870.7 Rent - Homeoffice", C741="870.9 Rent - Water"),
   0,
   IF(Dashboard!$F$5="Quick",
      IF(OR(C741="190 Automobile",C741="200 computer hardware",C741="210 Computer software",C741="220 Quickbooks software",C741="230 Office equipment",C741="240 Office furniture"),
         E741-(E741/(1+Dashboard!$F$4)),
         0
      ),
      IF(C741="750 Business promotion",
         E741-(E741/(1+4.793/100)),
         E741-(E741/(1+Dashboard!$F$4))
      )
   )
)</f>
        <v>0</v>
      </c>
      <c r="J741" s="26">
        <f>Bank4[[#This Row],[Money in/ (Money out)]]-Bank4[[#This Row],[GST/HST]]</f>
        <v>0</v>
      </c>
      <c r="L741" s="23">
        <f t="shared" si="33"/>
        <v>0</v>
      </c>
    </row>
    <row r="742" spans="4:12" x14ac:dyDescent="0.2">
      <c r="D742" s="397">
        <f>_xlfn.XLOOKUP(C:C,Table1[for Import to Bank Register dropdown],Table1[for Pivot],0,0,1)</f>
        <v>0</v>
      </c>
      <c r="E742" s="403"/>
      <c r="F742" s="146">
        <f t="shared" si="34"/>
        <v>44444444</v>
      </c>
      <c r="G742" s="375">
        <f t="shared" si="35"/>
        <v>0</v>
      </c>
      <c r="I742" s="376">
        <f>IF(OR(C742="150 Directors advances", C742="120 accounts receivable", C742="720.2 Automobile - Insurance", C742="720.3 Automobile - License", C742="870.4 Rent - Insurance", C742="870.6 Rent - Property Tax", C742="870.7 Rent - Homeoffice", C742="870.9 Rent - Water"),
   0,
   IF(Dashboard!$F$5="Quick",
      IF(OR(C742="190 Automobile",C742="200 computer hardware",C742="210 Computer software",C742="220 Quickbooks software",C742="230 Office equipment",C742="240 Office furniture"),
         E742-(E742/(1+Dashboard!$F$4)),
         0
      ),
      IF(C742="750 Business promotion",
         E742-(E742/(1+4.793/100)),
         E742-(E742/(1+Dashboard!$F$4))
      )
   )
)</f>
        <v>0</v>
      </c>
      <c r="J742" s="26">
        <f>Bank4[[#This Row],[Money in/ (Money out)]]-Bank4[[#This Row],[GST/HST]]</f>
        <v>0</v>
      </c>
      <c r="L742" s="23">
        <f t="shared" si="33"/>
        <v>0</v>
      </c>
    </row>
    <row r="743" spans="4:12" x14ac:dyDescent="0.2">
      <c r="D743" s="397">
        <f>_xlfn.XLOOKUP(C:C,Table1[for Import to Bank Register dropdown],Table1[for Pivot],0,0,1)</f>
        <v>0</v>
      </c>
      <c r="E743" s="403"/>
      <c r="F743" s="146">
        <f t="shared" si="34"/>
        <v>44444444</v>
      </c>
      <c r="G743" s="375">
        <f t="shared" si="35"/>
        <v>0</v>
      </c>
      <c r="I743" s="376">
        <f>IF(OR(C743="150 Directors advances", C743="120 accounts receivable", C743="720.2 Automobile - Insurance", C743="720.3 Automobile - License", C743="870.4 Rent - Insurance", C743="870.6 Rent - Property Tax", C743="870.7 Rent - Homeoffice", C743="870.9 Rent - Water"),
   0,
   IF(Dashboard!$F$5="Quick",
      IF(OR(C743="190 Automobile",C743="200 computer hardware",C743="210 Computer software",C743="220 Quickbooks software",C743="230 Office equipment",C743="240 Office furniture"),
         E743-(E743/(1+Dashboard!$F$4)),
         0
      ),
      IF(C743="750 Business promotion",
         E743-(E743/(1+4.793/100)),
         E743-(E743/(1+Dashboard!$F$4))
      )
   )
)</f>
        <v>0</v>
      </c>
      <c r="J743" s="26">
        <f>Bank4[[#This Row],[Money in/ (Money out)]]-Bank4[[#This Row],[GST/HST]]</f>
        <v>0</v>
      </c>
      <c r="L743" s="23">
        <f t="shared" si="33"/>
        <v>0</v>
      </c>
    </row>
    <row r="744" spans="4:12" x14ac:dyDescent="0.2">
      <c r="D744" s="397">
        <f>_xlfn.XLOOKUP(C:C,Table1[for Import to Bank Register dropdown],Table1[for Pivot],0,0,1)</f>
        <v>0</v>
      </c>
      <c r="E744" s="403"/>
      <c r="F744" s="146">
        <f t="shared" si="34"/>
        <v>44444444</v>
      </c>
      <c r="G744" s="375">
        <f t="shared" si="35"/>
        <v>0</v>
      </c>
      <c r="I744" s="376">
        <f>IF(OR(C744="150 Directors advances", C744="120 accounts receivable", C744="720.2 Automobile - Insurance", C744="720.3 Automobile - License", C744="870.4 Rent - Insurance", C744="870.6 Rent - Property Tax", C744="870.7 Rent - Homeoffice", C744="870.9 Rent - Water"),
   0,
   IF(Dashboard!$F$5="Quick",
      IF(OR(C744="190 Automobile",C744="200 computer hardware",C744="210 Computer software",C744="220 Quickbooks software",C744="230 Office equipment",C744="240 Office furniture"),
         E744-(E744/(1+Dashboard!$F$4)),
         0
      ),
      IF(C744="750 Business promotion",
         E744-(E744/(1+4.793/100)),
         E744-(E744/(1+Dashboard!$F$4))
      )
   )
)</f>
        <v>0</v>
      </c>
      <c r="J744" s="26">
        <f>Bank4[[#This Row],[Money in/ (Money out)]]-Bank4[[#This Row],[GST/HST]]</f>
        <v>0</v>
      </c>
      <c r="L744" s="23">
        <f t="shared" si="33"/>
        <v>0</v>
      </c>
    </row>
    <row r="745" spans="4:12" x14ac:dyDescent="0.2">
      <c r="D745" s="397">
        <f>_xlfn.XLOOKUP(C:C,Table1[for Import to Bank Register dropdown],Table1[for Pivot],0,0,1)</f>
        <v>0</v>
      </c>
      <c r="E745" s="403"/>
      <c r="F745" s="146">
        <f t="shared" si="34"/>
        <v>44444444</v>
      </c>
      <c r="G745" s="375">
        <f t="shared" si="35"/>
        <v>0</v>
      </c>
      <c r="I745" s="376">
        <f>IF(OR(C745="150 Directors advances", C745="120 accounts receivable", C745="720.2 Automobile - Insurance", C745="720.3 Automobile - License", C745="870.4 Rent - Insurance", C745="870.6 Rent - Property Tax", C745="870.7 Rent - Homeoffice", C745="870.9 Rent - Water"),
   0,
   IF(Dashboard!$F$5="Quick",
      IF(OR(C745="190 Automobile",C745="200 computer hardware",C745="210 Computer software",C745="220 Quickbooks software",C745="230 Office equipment",C745="240 Office furniture"),
         E745-(E745/(1+Dashboard!$F$4)),
         0
      ),
      IF(C745="750 Business promotion",
         E745-(E745/(1+4.793/100)),
         E745-(E745/(1+Dashboard!$F$4))
      )
   )
)</f>
        <v>0</v>
      </c>
      <c r="J745" s="26">
        <f>Bank4[[#This Row],[Money in/ (Money out)]]-Bank4[[#This Row],[GST/HST]]</f>
        <v>0</v>
      </c>
      <c r="L745" s="23">
        <f t="shared" si="33"/>
        <v>0</v>
      </c>
    </row>
    <row r="746" spans="4:12" x14ac:dyDescent="0.2">
      <c r="D746" s="397">
        <f>_xlfn.XLOOKUP(C:C,Table1[for Import to Bank Register dropdown],Table1[for Pivot],0,0,1)</f>
        <v>0</v>
      </c>
      <c r="E746" s="403"/>
      <c r="F746" s="146">
        <f t="shared" si="34"/>
        <v>44444444</v>
      </c>
      <c r="G746" s="375">
        <f t="shared" si="35"/>
        <v>0</v>
      </c>
      <c r="I746" s="376">
        <f>IF(OR(C746="150 Directors advances", C746="120 accounts receivable", C746="720.2 Automobile - Insurance", C746="720.3 Automobile - License", C746="870.4 Rent - Insurance", C746="870.6 Rent - Property Tax", C746="870.7 Rent - Homeoffice", C746="870.9 Rent - Water"),
   0,
   IF(Dashboard!$F$5="Quick",
      IF(OR(C746="190 Automobile",C746="200 computer hardware",C746="210 Computer software",C746="220 Quickbooks software",C746="230 Office equipment",C746="240 Office furniture"),
         E746-(E746/(1+Dashboard!$F$4)),
         0
      ),
      IF(C746="750 Business promotion",
         E746-(E746/(1+4.793/100)),
         E746-(E746/(1+Dashboard!$F$4))
      )
   )
)</f>
        <v>0</v>
      </c>
      <c r="J746" s="26">
        <f>Bank4[[#This Row],[Money in/ (Money out)]]-Bank4[[#This Row],[GST/HST]]</f>
        <v>0</v>
      </c>
      <c r="L746" s="23">
        <f t="shared" si="33"/>
        <v>0</v>
      </c>
    </row>
    <row r="747" spans="4:12" x14ac:dyDescent="0.2">
      <c r="D747" s="397">
        <f>_xlfn.XLOOKUP(C:C,Table1[for Import to Bank Register dropdown],Table1[for Pivot],0,0,1)</f>
        <v>0</v>
      </c>
      <c r="E747" s="403"/>
      <c r="F747" s="146">
        <f t="shared" si="34"/>
        <v>44444444</v>
      </c>
      <c r="G747" s="375">
        <f t="shared" si="35"/>
        <v>0</v>
      </c>
      <c r="I747" s="376">
        <f>IF(OR(C747="150 Directors advances", C747="120 accounts receivable", C747="720.2 Automobile - Insurance", C747="720.3 Automobile - License", C747="870.4 Rent - Insurance", C747="870.6 Rent - Property Tax", C747="870.7 Rent - Homeoffice", C747="870.9 Rent - Water"),
   0,
   IF(Dashboard!$F$5="Quick",
      IF(OR(C747="190 Automobile",C747="200 computer hardware",C747="210 Computer software",C747="220 Quickbooks software",C747="230 Office equipment",C747="240 Office furniture"),
         E747-(E747/(1+Dashboard!$F$4)),
         0
      ),
      IF(C747="750 Business promotion",
         E747-(E747/(1+4.793/100)),
         E747-(E747/(1+Dashboard!$F$4))
      )
   )
)</f>
        <v>0</v>
      </c>
      <c r="J747" s="26">
        <f>Bank4[[#This Row],[Money in/ (Money out)]]-Bank4[[#This Row],[GST/HST]]</f>
        <v>0</v>
      </c>
      <c r="L747" s="23">
        <f t="shared" si="33"/>
        <v>0</v>
      </c>
    </row>
    <row r="748" spans="4:12" x14ac:dyDescent="0.2">
      <c r="D748" s="397">
        <f>_xlfn.XLOOKUP(C:C,Table1[for Import to Bank Register dropdown],Table1[for Pivot],0,0,1)</f>
        <v>0</v>
      </c>
      <c r="E748" s="403"/>
      <c r="F748" s="146">
        <f t="shared" si="34"/>
        <v>44444444</v>
      </c>
      <c r="G748" s="375">
        <f t="shared" si="35"/>
        <v>0</v>
      </c>
      <c r="I748" s="376">
        <f>IF(OR(C748="150 Directors advances", C748="120 accounts receivable", C748="720.2 Automobile - Insurance", C748="720.3 Automobile - License", C748="870.4 Rent - Insurance", C748="870.6 Rent - Property Tax", C748="870.7 Rent - Homeoffice", C748="870.9 Rent - Water"),
   0,
   IF(Dashboard!$F$5="Quick",
      IF(OR(C748="190 Automobile",C748="200 computer hardware",C748="210 Computer software",C748="220 Quickbooks software",C748="230 Office equipment",C748="240 Office furniture"),
         E748-(E748/(1+Dashboard!$F$4)),
         0
      ),
      IF(C748="750 Business promotion",
         E748-(E748/(1+4.793/100)),
         E748-(E748/(1+Dashboard!$F$4))
      )
   )
)</f>
        <v>0</v>
      </c>
      <c r="J748" s="26">
        <f>Bank4[[#This Row],[Money in/ (Money out)]]-Bank4[[#This Row],[GST/HST]]</f>
        <v>0</v>
      </c>
      <c r="L748" s="23">
        <f t="shared" si="33"/>
        <v>0</v>
      </c>
    </row>
    <row r="749" spans="4:12" x14ac:dyDescent="0.2">
      <c r="D749" s="397">
        <f>_xlfn.XLOOKUP(C:C,Table1[for Import to Bank Register dropdown],Table1[for Pivot],0,0,1)</f>
        <v>0</v>
      </c>
      <c r="E749" s="403"/>
      <c r="F749" s="146">
        <f t="shared" si="34"/>
        <v>44444444</v>
      </c>
      <c r="G749" s="375">
        <f t="shared" si="35"/>
        <v>0</v>
      </c>
      <c r="I749" s="376">
        <f>IF(OR(C749="150 Directors advances", C749="120 accounts receivable", C749="720.2 Automobile - Insurance", C749="720.3 Automobile - License", C749="870.4 Rent - Insurance", C749="870.6 Rent - Property Tax", C749="870.7 Rent - Homeoffice", C749="870.9 Rent - Water"),
   0,
   IF(Dashboard!$F$5="Quick",
      IF(OR(C749="190 Automobile",C749="200 computer hardware",C749="210 Computer software",C749="220 Quickbooks software",C749="230 Office equipment",C749="240 Office furniture"),
         E749-(E749/(1+Dashboard!$F$4)),
         0
      ),
      IF(C749="750 Business promotion",
         E749-(E749/(1+4.793/100)),
         E749-(E749/(1+Dashboard!$F$4))
      )
   )
)</f>
        <v>0</v>
      </c>
      <c r="J749" s="26">
        <f>Bank4[[#This Row],[Money in/ (Money out)]]-Bank4[[#This Row],[GST/HST]]</f>
        <v>0</v>
      </c>
      <c r="L749" s="23">
        <f t="shared" si="33"/>
        <v>0</v>
      </c>
    </row>
    <row r="750" spans="4:12" x14ac:dyDescent="0.2">
      <c r="D750" s="397">
        <f>_xlfn.XLOOKUP(C:C,Table1[for Import to Bank Register dropdown],Table1[for Pivot],0,0,1)</f>
        <v>0</v>
      </c>
      <c r="E750" s="403"/>
      <c r="F750" s="146">
        <f t="shared" si="34"/>
        <v>44444444</v>
      </c>
      <c r="G750" s="375">
        <f t="shared" si="35"/>
        <v>0</v>
      </c>
      <c r="I750" s="376">
        <f>IF(OR(C750="150 Directors advances", C750="120 accounts receivable", C750="720.2 Automobile - Insurance", C750="720.3 Automobile - License", C750="870.4 Rent - Insurance", C750="870.6 Rent - Property Tax", C750="870.7 Rent - Homeoffice", C750="870.9 Rent - Water"),
   0,
   IF(Dashboard!$F$5="Quick",
      IF(OR(C750="190 Automobile",C750="200 computer hardware",C750="210 Computer software",C750="220 Quickbooks software",C750="230 Office equipment",C750="240 Office furniture"),
         E750-(E750/(1+Dashboard!$F$4)),
         0
      ),
      IF(C750="750 Business promotion",
         E750-(E750/(1+4.793/100)),
         E750-(E750/(1+Dashboard!$F$4))
      )
   )
)</f>
        <v>0</v>
      </c>
      <c r="J750" s="26">
        <f>Bank4[[#This Row],[Money in/ (Money out)]]-Bank4[[#This Row],[GST/HST]]</f>
        <v>0</v>
      </c>
      <c r="L750" s="23">
        <f t="shared" si="33"/>
        <v>0</v>
      </c>
    </row>
    <row r="751" spans="4:12" x14ac:dyDescent="0.2">
      <c r="D751" s="397">
        <f>_xlfn.XLOOKUP(C:C,Table1[for Import to Bank Register dropdown],Table1[for Pivot],0,0,1)</f>
        <v>0</v>
      </c>
      <c r="E751" s="403"/>
      <c r="F751" s="146">
        <f t="shared" si="34"/>
        <v>44444444</v>
      </c>
      <c r="G751" s="375">
        <f t="shared" si="35"/>
        <v>0</v>
      </c>
      <c r="I751" s="376">
        <f>IF(OR(C751="150 Directors advances", C751="120 accounts receivable", C751="720.2 Automobile - Insurance", C751="720.3 Automobile - License", C751="870.4 Rent - Insurance", C751="870.6 Rent - Property Tax", C751="870.7 Rent - Homeoffice", C751="870.9 Rent - Water"),
   0,
   IF(Dashboard!$F$5="Quick",
      IF(OR(C751="190 Automobile",C751="200 computer hardware",C751="210 Computer software",C751="220 Quickbooks software",C751="230 Office equipment",C751="240 Office furniture"),
         E751-(E751/(1+Dashboard!$F$4)),
         0
      ),
      IF(C751="750 Business promotion",
         E751-(E751/(1+4.793/100)),
         E751-(E751/(1+Dashboard!$F$4))
      )
   )
)</f>
        <v>0</v>
      </c>
      <c r="J751" s="26">
        <f>Bank4[[#This Row],[Money in/ (Money out)]]-Bank4[[#This Row],[GST/HST]]</f>
        <v>0</v>
      </c>
      <c r="L751" s="23">
        <f t="shared" si="33"/>
        <v>0</v>
      </c>
    </row>
    <row r="752" spans="4:12" x14ac:dyDescent="0.2">
      <c r="D752" s="397">
        <f>_xlfn.XLOOKUP(C:C,Table1[for Import to Bank Register dropdown],Table1[for Pivot],0,0,1)</f>
        <v>0</v>
      </c>
      <c r="E752" s="403"/>
      <c r="F752" s="146">
        <f t="shared" si="34"/>
        <v>44444444</v>
      </c>
      <c r="G752" s="375">
        <f t="shared" si="35"/>
        <v>0</v>
      </c>
      <c r="I752" s="376">
        <f>IF(OR(C752="150 Directors advances", C752="120 accounts receivable", C752="720.2 Automobile - Insurance", C752="720.3 Automobile - License", C752="870.4 Rent - Insurance", C752="870.6 Rent - Property Tax", C752="870.7 Rent - Homeoffice", C752="870.9 Rent - Water"),
   0,
   IF(Dashboard!$F$5="Quick",
      IF(OR(C752="190 Automobile",C752="200 computer hardware",C752="210 Computer software",C752="220 Quickbooks software",C752="230 Office equipment",C752="240 Office furniture"),
         E752-(E752/(1+Dashboard!$F$4)),
         0
      ),
      IF(C752="750 Business promotion",
         E752-(E752/(1+4.793/100)),
         E752-(E752/(1+Dashboard!$F$4))
      )
   )
)</f>
        <v>0</v>
      </c>
      <c r="J752" s="26">
        <f>Bank4[[#This Row],[Money in/ (Money out)]]-Bank4[[#This Row],[GST/HST]]</f>
        <v>0</v>
      </c>
      <c r="L752" s="23">
        <f t="shared" si="33"/>
        <v>0</v>
      </c>
    </row>
    <row r="753" spans="4:12" x14ac:dyDescent="0.2">
      <c r="D753" s="397">
        <f>_xlfn.XLOOKUP(C:C,Table1[for Import to Bank Register dropdown],Table1[for Pivot],0,0,1)</f>
        <v>0</v>
      </c>
      <c r="E753" s="403"/>
      <c r="F753" s="146">
        <f t="shared" si="34"/>
        <v>44444444</v>
      </c>
      <c r="G753" s="375">
        <f t="shared" si="35"/>
        <v>0</v>
      </c>
      <c r="I753" s="376">
        <f>IF(OR(C753="150 Directors advances", C753="120 accounts receivable", C753="720.2 Automobile - Insurance", C753="720.3 Automobile - License", C753="870.4 Rent - Insurance", C753="870.6 Rent - Property Tax", C753="870.7 Rent - Homeoffice", C753="870.9 Rent - Water"),
   0,
   IF(Dashboard!$F$5="Quick",
      IF(OR(C753="190 Automobile",C753="200 computer hardware",C753="210 Computer software",C753="220 Quickbooks software",C753="230 Office equipment",C753="240 Office furniture"),
         E753-(E753/(1+Dashboard!$F$4)),
         0
      ),
      IF(C753="750 Business promotion",
         E753-(E753/(1+4.793/100)),
         E753-(E753/(1+Dashboard!$F$4))
      )
   )
)</f>
        <v>0</v>
      </c>
      <c r="J753" s="26">
        <f>Bank4[[#This Row],[Money in/ (Money out)]]-Bank4[[#This Row],[GST/HST]]</f>
        <v>0</v>
      </c>
      <c r="L753" s="23">
        <f t="shared" si="33"/>
        <v>0</v>
      </c>
    </row>
    <row r="754" spans="4:12" x14ac:dyDescent="0.2">
      <c r="D754" s="397">
        <f>_xlfn.XLOOKUP(C:C,Table1[for Import to Bank Register dropdown],Table1[for Pivot],0,0,1)</f>
        <v>0</v>
      </c>
      <c r="E754" s="403"/>
      <c r="F754" s="146">
        <f t="shared" si="34"/>
        <v>44444444</v>
      </c>
      <c r="G754" s="375">
        <f t="shared" si="35"/>
        <v>0</v>
      </c>
      <c r="I754" s="376">
        <f>IF(OR(C754="150 Directors advances", C754="120 accounts receivable", C754="720.2 Automobile - Insurance", C754="720.3 Automobile - License", C754="870.4 Rent - Insurance", C754="870.6 Rent - Property Tax", C754="870.7 Rent - Homeoffice", C754="870.9 Rent - Water"),
   0,
   IF(Dashboard!$F$5="Quick",
      IF(OR(C754="190 Automobile",C754="200 computer hardware",C754="210 Computer software",C754="220 Quickbooks software",C754="230 Office equipment",C754="240 Office furniture"),
         E754-(E754/(1+Dashboard!$F$4)),
         0
      ),
      IF(C754="750 Business promotion",
         E754-(E754/(1+4.793/100)),
         E754-(E754/(1+Dashboard!$F$4))
      )
   )
)</f>
        <v>0</v>
      </c>
      <c r="J754" s="26">
        <f>Bank4[[#This Row],[Money in/ (Money out)]]-Bank4[[#This Row],[GST/HST]]</f>
        <v>0</v>
      </c>
      <c r="L754" s="23">
        <f t="shared" si="33"/>
        <v>0</v>
      </c>
    </row>
    <row r="755" spans="4:12" x14ac:dyDescent="0.2">
      <c r="D755" s="397">
        <f>_xlfn.XLOOKUP(C:C,Table1[for Import to Bank Register dropdown],Table1[for Pivot],0,0,1)</f>
        <v>0</v>
      </c>
      <c r="E755" s="403"/>
      <c r="F755" s="146">
        <f t="shared" si="34"/>
        <v>44444444</v>
      </c>
      <c r="G755" s="375">
        <f t="shared" si="35"/>
        <v>0</v>
      </c>
      <c r="I755" s="376">
        <f>IF(OR(C755="150 Directors advances", C755="120 accounts receivable", C755="720.2 Automobile - Insurance", C755="720.3 Automobile - License", C755="870.4 Rent - Insurance", C755="870.6 Rent - Property Tax", C755="870.7 Rent - Homeoffice", C755="870.9 Rent - Water"),
   0,
   IF(Dashboard!$F$5="Quick",
      IF(OR(C755="190 Automobile",C755="200 computer hardware",C755="210 Computer software",C755="220 Quickbooks software",C755="230 Office equipment",C755="240 Office furniture"),
         E755-(E755/(1+Dashboard!$F$4)),
         0
      ),
      IF(C755="750 Business promotion",
         E755-(E755/(1+4.793/100)),
         E755-(E755/(1+Dashboard!$F$4))
      )
   )
)</f>
        <v>0</v>
      </c>
      <c r="J755" s="26">
        <f>Bank4[[#This Row],[Money in/ (Money out)]]-Bank4[[#This Row],[GST/HST]]</f>
        <v>0</v>
      </c>
      <c r="L755" s="23">
        <f t="shared" si="33"/>
        <v>0</v>
      </c>
    </row>
    <row r="756" spans="4:12" x14ac:dyDescent="0.2">
      <c r="D756" s="397">
        <f>_xlfn.XLOOKUP(C:C,Table1[for Import to Bank Register dropdown],Table1[for Pivot],0,0,1)</f>
        <v>0</v>
      </c>
      <c r="E756" s="403"/>
      <c r="F756" s="146">
        <f t="shared" si="34"/>
        <v>44444444</v>
      </c>
      <c r="G756" s="375">
        <f t="shared" si="35"/>
        <v>0</v>
      </c>
      <c r="I756" s="376">
        <f>IF(OR(C756="150 Directors advances", C756="120 accounts receivable", C756="720.2 Automobile - Insurance", C756="720.3 Automobile - License", C756="870.4 Rent - Insurance", C756="870.6 Rent - Property Tax", C756="870.7 Rent - Homeoffice", C756="870.9 Rent - Water"),
   0,
   IF(Dashboard!$F$5="Quick",
      IF(OR(C756="190 Automobile",C756="200 computer hardware",C756="210 Computer software",C756="220 Quickbooks software",C756="230 Office equipment",C756="240 Office furniture"),
         E756-(E756/(1+Dashboard!$F$4)),
         0
      ),
      IF(C756="750 Business promotion",
         E756-(E756/(1+4.793/100)),
         E756-(E756/(1+Dashboard!$F$4))
      )
   )
)</f>
        <v>0</v>
      </c>
      <c r="J756" s="26">
        <f>Bank4[[#This Row],[Money in/ (Money out)]]-Bank4[[#This Row],[GST/HST]]</f>
        <v>0</v>
      </c>
      <c r="L756" s="23">
        <f t="shared" si="33"/>
        <v>0</v>
      </c>
    </row>
    <row r="757" spans="4:12" x14ac:dyDescent="0.2">
      <c r="D757" s="397">
        <f>_xlfn.XLOOKUP(C:C,Table1[for Import to Bank Register dropdown],Table1[for Pivot],0,0,1)</f>
        <v>0</v>
      </c>
      <c r="E757" s="403"/>
      <c r="F757" s="146">
        <f t="shared" si="34"/>
        <v>44444444</v>
      </c>
      <c r="G757" s="375">
        <f t="shared" si="35"/>
        <v>0</v>
      </c>
      <c r="I757" s="376">
        <f>IF(OR(C757="150 Directors advances", C757="120 accounts receivable", C757="720.2 Automobile - Insurance", C757="720.3 Automobile - License", C757="870.4 Rent - Insurance", C757="870.6 Rent - Property Tax", C757="870.7 Rent - Homeoffice", C757="870.9 Rent - Water"),
   0,
   IF(Dashboard!$F$5="Quick",
      IF(OR(C757="190 Automobile",C757="200 computer hardware",C757="210 Computer software",C757="220 Quickbooks software",C757="230 Office equipment",C757="240 Office furniture"),
         E757-(E757/(1+Dashboard!$F$4)),
         0
      ),
      IF(C757="750 Business promotion",
         E757-(E757/(1+4.793/100)),
         E757-(E757/(1+Dashboard!$F$4))
      )
   )
)</f>
        <v>0</v>
      </c>
      <c r="J757" s="26">
        <f>Bank4[[#This Row],[Money in/ (Money out)]]-Bank4[[#This Row],[GST/HST]]</f>
        <v>0</v>
      </c>
      <c r="L757" s="23">
        <f t="shared" si="33"/>
        <v>0</v>
      </c>
    </row>
    <row r="758" spans="4:12" x14ac:dyDescent="0.2">
      <c r="D758" s="397">
        <f>_xlfn.XLOOKUP(C:C,Table1[for Import to Bank Register dropdown],Table1[for Pivot],0,0,1)</f>
        <v>0</v>
      </c>
      <c r="E758" s="403"/>
      <c r="F758" s="146">
        <f t="shared" si="34"/>
        <v>44444444</v>
      </c>
      <c r="G758" s="375">
        <f t="shared" si="35"/>
        <v>0</v>
      </c>
      <c r="I758" s="376">
        <f>IF(OR(C758="150 Directors advances", C758="120 accounts receivable", C758="720.2 Automobile - Insurance", C758="720.3 Automobile - License", C758="870.4 Rent - Insurance", C758="870.6 Rent - Property Tax", C758="870.7 Rent - Homeoffice", C758="870.9 Rent - Water"),
   0,
   IF(Dashboard!$F$5="Quick",
      IF(OR(C758="190 Automobile",C758="200 computer hardware",C758="210 Computer software",C758="220 Quickbooks software",C758="230 Office equipment",C758="240 Office furniture"),
         E758-(E758/(1+Dashboard!$F$4)),
         0
      ),
      IF(C758="750 Business promotion",
         E758-(E758/(1+4.793/100)),
         E758-(E758/(1+Dashboard!$F$4))
      )
   )
)</f>
        <v>0</v>
      </c>
      <c r="J758" s="26">
        <f>Bank4[[#This Row],[Money in/ (Money out)]]-Bank4[[#This Row],[GST/HST]]</f>
        <v>0</v>
      </c>
      <c r="L758" s="23">
        <f t="shared" si="33"/>
        <v>0</v>
      </c>
    </row>
    <row r="759" spans="4:12" x14ac:dyDescent="0.2">
      <c r="D759" s="397">
        <f>_xlfn.XLOOKUP(C:C,Table1[for Import to Bank Register dropdown],Table1[for Pivot],0,0,1)</f>
        <v>0</v>
      </c>
      <c r="E759" s="403"/>
      <c r="F759" s="146">
        <f t="shared" si="34"/>
        <v>44444444</v>
      </c>
      <c r="G759" s="375">
        <f t="shared" si="35"/>
        <v>0</v>
      </c>
      <c r="I759" s="376">
        <f>IF(OR(C759="150 Directors advances", C759="120 accounts receivable", C759="720.2 Automobile - Insurance", C759="720.3 Automobile - License", C759="870.4 Rent - Insurance", C759="870.6 Rent - Property Tax", C759="870.7 Rent - Homeoffice", C759="870.9 Rent - Water"),
   0,
   IF(Dashboard!$F$5="Quick",
      IF(OR(C759="190 Automobile",C759="200 computer hardware",C759="210 Computer software",C759="220 Quickbooks software",C759="230 Office equipment",C759="240 Office furniture"),
         E759-(E759/(1+Dashboard!$F$4)),
         0
      ),
      IF(C759="750 Business promotion",
         E759-(E759/(1+4.793/100)),
         E759-(E759/(1+Dashboard!$F$4))
      )
   )
)</f>
        <v>0</v>
      </c>
      <c r="J759" s="26">
        <f>Bank4[[#This Row],[Money in/ (Money out)]]-Bank4[[#This Row],[GST/HST]]</f>
        <v>0</v>
      </c>
      <c r="L759" s="23">
        <f t="shared" si="33"/>
        <v>0</v>
      </c>
    </row>
    <row r="760" spans="4:12" x14ac:dyDescent="0.2">
      <c r="D760" s="397">
        <f>_xlfn.XLOOKUP(C:C,Table1[for Import to Bank Register dropdown],Table1[for Pivot],0,0,1)</f>
        <v>0</v>
      </c>
      <c r="E760" s="403"/>
      <c r="F760" s="146">
        <f t="shared" si="34"/>
        <v>44444444</v>
      </c>
      <c r="G760" s="375">
        <f t="shared" si="35"/>
        <v>0</v>
      </c>
      <c r="I760" s="376">
        <f>IF(OR(C760="150 Directors advances", C760="120 accounts receivable", C760="720.2 Automobile - Insurance", C760="720.3 Automobile - License", C760="870.4 Rent - Insurance", C760="870.6 Rent - Property Tax", C760="870.7 Rent - Homeoffice", C760="870.9 Rent - Water"),
   0,
   IF(Dashboard!$F$5="Quick",
      IF(OR(C760="190 Automobile",C760="200 computer hardware",C760="210 Computer software",C760="220 Quickbooks software",C760="230 Office equipment",C760="240 Office furniture"),
         E760-(E760/(1+Dashboard!$F$4)),
         0
      ),
      IF(C760="750 Business promotion",
         E760-(E760/(1+4.793/100)),
         E760-(E760/(1+Dashboard!$F$4))
      )
   )
)</f>
        <v>0</v>
      </c>
      <c r="J760" s="26">
        <f>Bank4[[#This Row],[Money in/ (Money out)]]-Bank4[[#This Row],[GST/HST]]</f>
        <v>0</v>
      </c>
      <c r="L760" s="23">
        <f t="shared" si="33"/>
        <v>0</v>
      </c>
    </row>
    <row r="761" spans="4:12" x14ac:dyDescent="0.2">
      <c r="D761" s="397">
        <f>_xlfn.XLOOKUP(C:C,Table1[for Import to Bank Register dropdown],Table1[for Pivot],0,0,1)</f>
        <v>0</v>
      </c>
      <c r="E761" s="403"/>
      <c r="F761" s="146">
        <f t="shared" si="34"/>
        <v>44444444</v>
      </c>
      <c r="G761" s="375">
        <f t="shared" si="35"/>
        <v>0</v>
      </c>
      <c r="I761" s="376">
        <f>IF(OR(C761="150 Directors advances", C761="120 accounts receivable", C761="720.2 Automobile - Insurance", C761="720.3 Automobile - License", C761="870.4 Rent - Insurance", C761="870.6 Rent - Property Tax", C761="870.7 Rent - Homeoffice", C761="870.9 Rent - Water"),
   0,
   IF(Dashboard!$F$5="Quick",
      IF(OR(C761="190 Automobile",C761="200 computer hardware",C761="210 Computer software",C761="220 Quickbooks software",C761="230 Office equipment",C761="240 Office furniture"),
         E761-(E761/(1+Dashboard!$F$4)),
         0
      ),
      IF(C761="750 Business promotion",
         E761-(E761/(1+4.793/100)),
         E761-(E761/(1+Dashboard!$F$4))
      )
   )
)</f>
        <v>0</v>
      </c>
      <c r="J761" s="26">
        <f>Bank4[[#This Row],[Money in/ (Money out)]]-Bank4[[#This Row],[GST/HST]]</f>
        <v>0</v>
      </c>
      <c r="L761" s="23">
        <f t="shared" si="33"/>
        <v>0</v>
      </c>
    </row>
    <row r="762" spans="4:12" x14ac:dyDescent="0.2">
      <c r="D762" s="397">
        <f>_xlfn.XLOOKUP(C:C,Table1[for Import to Bank Register dropdown],Table1[for Pivot],0,0,1)</f>
        <v>0</v>
      </c>
      <c r="E762" s="403"/>
      <c r="F762" s="146">
        <f t="shared" si="34"/>
        <v>44444444</v>
      </c>
      <c r="G762" s="375">
        <f t="shared" si="35"/>
        <v>0</v>
      </c>
      <c r="I762" s="376">
        <f>IF(OR(C762="150 Directors advances", C762="120 accounts receivable", C762="720.2 Automobile - Insurance", C762="720.3 Automobile - License", C762="870.4 Rent - Insurance", C762="870.6 Rent - Property Tax", C762="870.7 Rent - Homeoffice", C762="870.9 Rent - Water"),
   0,
   IF(Dashboard!$F$5="Quick",
      IF(OR(C762="190 Automobile",C762="200 computer hardware",C762="210 Computer software",C762="220 Quickbooks software",C762="230 Office equipment",C762="240 Office furniture"),
         E762-(E762/(1+Dashboard!$F$4)),
         0
      ),
      IF(C762="750 Business promotion",
         E762-(E762/(1+4.793/100)),
         E762-(E762/(1+Dashboard!$F$4))
      )
   )
)</f>
        <v>0</v>
      </c>
      <c r="J762" s="26">
        <f>Bank4[[#This Row],[Money in/ (Money out)]]-Bank4[[#This Row],[GST/HST]]</f>
        <v>0</v>
      </c>
      <c r="L762" s="23">
        <f t="shared" si="33"/>
        <v>0</v>
      </c>
    </row>
    <row r="763" spans="4:12" x14ac:dyDescent="0.2">
      <c r="D763" s="397">
        <f>_xlfn.XLOOKUP(C:C,Table1[for Import to Bank Register dropdown],Table1[for Pivot],0,0,1)</f>
        <v>0</v>
      </c>
      <c r="E763" s="403"/>
      <c r="F763" s="146">
        <f t="shared" si="34"/>
        <v>44444444</v>
      </c>
      <c r="G763" s="375">
        <f t="shared" si="35"/>
        <v>0</v>
      </c>
      <c r="I763" s="376">
        <f>IF(OR(C763="150 Directors advances", C763="120 accounts receivable", C763="720.2 Automobile - Insurance", C763="720.3 Automobile - License", C763="870.4 Rent - Insurance", C763="870.6 Rent - Property Tax", C763="870.7 Rent - Homeoffice", C763="870.9 Rent - Water"),
   0,
   IF(Dashboard!$F$5="Quick",
      IF(OR(C763="190 Automobile",C763="200 computer hardware",C763="210 Computer software",C763="220 Quickbooks software",C763="230 Office equipment",C763="240 Office furniture"),
         E763-(E763/(1+Dashboard!$F$4)),
         0
      ),
      IF(C763="750 Business promotion",
         E763-(E763/(1+4.793/100)),
         E763-(E763/(1+Dashboard!$F$4))
      )
   )
)</f>
        <v>0</v>
      </c>
      <c r="J763" s="26">
        <f>Bank4[[#This Row],[Money in/ (Money out)]]-Bank4[[#This Row],[GST/HST]]</f>
        <v>0</v>
      </c>
      <c r="L763" s="23">
        <f t="shared" si="33"/>
        <v>0</v>
      </c>
    </row>
    <row r="764" spans="4:12" x14ac:dyDescent="0.2">
      <c r="D764" s="397">
        <f>_xlfn.XLOOKUP(C:C,Table1[for Import to Bank Register dropdown],Table1[for Pivot],0,0,1)</f>
        <v>0</v>
      </c>
      <c r="E764" s="403"/>
      <c r="F764" s="146">
        <f t="shared" si="34"/>
        <v>44444444</v>
      </c>
      <c r="G764" s="375">
        <f t="shared" si="35"/>
        <v>0</v>
      </c>
      <c r="I764" s="376">
        <f>IF(OR(C764="150 Directors advances", C764="120 accounts receivable", C764="720.2 Automobile - Insurance", C764="720.3 Automobile - License", C764="870.4 Rent - Insurance", C764="870.6 Rent - Property Tax", C764="870.7 Rent - Homeoffice", C764="870.9 Rent - Water"),
   0,
   IF(Dashboard!$F$5="Quick",
      IF(OR(C764="190 Automobile",C764="200 computer hardware",C764="210 Computer software",C764="220 Quickbooks software",C764="230 Office equipment",C764="240 Office furniture"),
         E764-(E764/(1+Dashboard!$F$4)),
         0
      ),
      IF(C764="750 Business promotion",
         E764-(E764/(1+4.793/100)),
         E764-(E764/(1+Dashboard!$F$4))
      )
   )
)</f>
        <v>0</v>
      </c>
      <c r="J764" s="26">
        <f>Bank4[[#This Row],[Money in/ (Money out)]]-Bank4[[#This Row],[GST/HST]]</f>
        <v>0</v>
      </c>
      <c r="L764" s="23">
        <f t="shared" si="33"/>
        <v>0</v>
      </c>
    </row>
    <row r="765" spans="4:12" x14ac:dyDescent="0.2">
      <c r="D765" s="397">
        <f>_xlfn.XLOOKUP(C:C,Table1[for Import to Bank Register dropdown],Table1[for Pivot],0,0,1)</f>
        <v>0</v>
      </c>
      <c r="E765" s="403"/>
      <c r="F765" s="146">
        <f t="shared" si="34"/>
        <v>44444444</v>
      </c>
      <c r="G765" s="375">
        <f t="shared" si="35"/>
        <v>0</v>
      </c>
      <c r="I765" s="376">
        <f>IF(OR(C765="150 Directors advances", C765="120 accounts receivable", C765="720.2 Automobile - Insurance", C765="720.3 Automobile - License", C765="870.4 Rent - Insurance", C765="870.6 Rent - Property Tax", C765="870.7 Rent - Homeoffice", C765="870.9 Rent - Water"),
   0,
   IF(Dashboard!$F$5="Quick",
      IF(OR(C765="190 Automobile",C765="200 computer hardware",C765="210 Computer software",C765="220 Quickbooks software",C765="230 Office equipment",C765="240 Office furniture"),
         E765-(E765/(1+Dashboard!$F$4)),
         0
      ),
      IF(C765="750 Business promotion",
         E765-(E765/(1+4.793/100)),
         E765-(E765/(1+Dashboard!$F$4))
      )
   )
)</f>
        <v>0</v>
      </c>
      <c r="J765" s="26">
        <f>Bank4[[#This Row],[Money in/ (Money out)]]-Bank4[[#This Row],[GST/HST]]</f>
        <v>0</v>
      </c>
      <c r="L765" s="23">
        <f t="shared" si="33"/>
        <v>0</v>
      </c>
    </row>
    <row r="766" spans="4:12" x14ac:dyDescent="0.2">
      <c r="D766" s="397">
        <f>_xlfn.XLOOKUP(C:C,Table1[for Import to Bank Register dropdown],Table1[for Pivot],0,0,1)</f>
        <v>0</v>
      </c>
      <c r="E766" s="403"/>
      <c r="F766" s="146">
        <f t="shared" si="34"/>
        <v>44444444</v>
      </c>
      <c r="G766" s="375">
        <f t="shared" si="35"/>
        <v>0</v>
      </c>
      <c r="I766" s="376">
        <f>IF(OR(C766="150 Directors advances", C766="120 accounts receivable", C766="720.2 Automobile - Insurance", C766="720.3 Automobile - License", C766="870.4 Rent - Insurance", C766="870.6 Rent - Property Tax", C766="870.7 Rent - Homeoffice", C766="870.9 Rent - Water"),
   0,
   IF(Dashboard!$F$5="Quick",
      IF(OR(C766="190 Automobile",C766="200 computer hardware",C766="210 Computer software",C766="220 Quickbooks software",C766="230 Office equipment",C766="240 Office furniture"),
         E766-(E766/(1+Dashboard!$F$4)),
         0
      ),
      IF(C766="750 Business promotion",
         E766-(E766/(1+4.793/100)),
         E766-(E766/(1+Dashboard!$F$4))
      )
   )
)</f>
        <v>0</v>
      </c>
      <c r="J766" s="26">
        <f>Bank4[[#This Row],[Money in/ (Money out)]]-Bank4[[#This Row],[GST/HST]]</f>
        <v>0</v>
      </c>
      <c r="L766" s="23">
        <f t="shared" si="33"/>
        <v>0</v>
      </c>
    </row>
    <row r="767" spans="4:12" x14ac:dyDescent="0.2">
      <c r="D767" s="397">
        <f>_xlfn.XLOOKUP(C:C,Table1[for Import to Bank Register dropdown],Table1[for Pivot],0,0,1)</f>
        <v>0</v>
      </c>
      <c r="E767" s="403"/>
      <c r="F767" s="146">
        <f t="shared" si="34"/>
        <v>44444444</v>
      </c>
      <c r="G767" s="375">
        <f t="shared" si="35"/>
        <v>0</v>
      </c>
      <c r="I767" s="376">
        <f>IF(OR(C767="150 Directors advances", C767="120 accounts receivable", C767="720.2 Automobile - Insurance", C767="720.3 Automobile - License", C767="870.4 Rent - Insurance", C767="870.6 Rent - Property Tax", C767="870.7 Rent - Homeoffice", C767="870.9 Rent - Water"),
   0,
   IF(Dashboard!$F$5="Quick",
      IF(OR(C767="190 Automobile",C767="200 computer hardware",C767="210 Computer software",C767="220 Quickbooks software",C767="230 Office equipment",C767="240 Office furniture"),
         E767-(E767/(1+Dashboard!$F$4)),
         0
      ),
      IF(C767="750 Business promotion",
         E767-(E767/(1+4.793/100)),
         E767-(E767/(1+Dashboard!$F$4))
      )
   )
)</f>
        <v>0</v>
      </c>
      <c r="J767" s="26">
        <f>Bank4[[#This Row],[Money in/ (Money out)]]-Bank4[[#This Row],[GST/HST]]</f>
        <v>0</v>
      </c>
      <c r="L767" s="23">
        <f t="shared" si="33"/>
        <v>0</v>
      </c>
    </row>
    <row r="768" spans="4:12" x14ac:dyDescent="0.2">
      <c r="D768" s="397">
        <f>_xlfn.XLOOKUP(C:C,Table1[for Import to Bank Register dropdown],Table1[for Pivot],0,0,1)</f>
        <v>0</v>
      </c>
      <c r="E768" s="403"/>
      <c r="F768" s="146">
        <f t="shared" si="34"/>
        <v>44444444</v>
      </c>
      <c r="G768" s="375">
        <f t="shared" si="35"/>
        <v>0</v>
      </c>
      <c r="I768" s="376">
        <f>IF(OR(C768="150 Directors advances", C768="120 accounts receivable", C768="720.2 Automobile - Insurance", C768="720.3 Automobile - License", C768="870.4 Rent - Insurance", C768="870.6 Rent - Property Tax", C768="870.7 Rent - Homeoffice", C768="870.9 Rent - Water"),
   0,
   IF(Dashboard!$F$5="Quick",
      IF(OR(C768="190 Automobile",C768="200 computer hardware",C768="210 Computer software",C768="220 Quickbooks software",C768="230 Office equipment",C768="240 Office furniture"),
         E768-(E768/(1+Dashboard!$F$4)),
         0
      ),
      IF(C768="750 Business promotion",
         E768-(E768/(1+4.793/100)),
         E768-(E768/(1+Dashboard!$F$4))
      )
   )
)</f>
        <v>0</v>
      </c>
      <c r="J768" s="26">
        <f>Bank4[[#This Row],[Money in/ (Money out)]]-Bank4[[#This Row],[GST/HST]]</f>
        <v>0</v>
      </c>
      <c r="L768" s="23">
        <f t="shared" si="33"/>
        <v>0</v>
      </c>
    </row>
    <row r="769" spans="4:12" x14ac:dyDescent="0.2">
      <c r="D769" s="397">
        <f>_xlfn.XLOOKUP(C:C,Table1[for Import to Bank Register dropdown],Table1[for Pivot],0,0,1)</f>
        <v>0</v>
      </c>
      <c r="E769" s="403"/>
      <c r="F769" s="146">
        <f t="shared" si="34"/>
        <v>44444444</v>
      </c>
      <c r="G769" s="375">
        <f t="shared" si="35"/>
        <v>0</v>
      </c>
      <c r="I769" s="376">
        <f>IF(OR(C769="150 Directors advances", C769="120 accounts receivable", C769="720.2 Automobile - Insurance", C769="720.3 Automobile - License", C769="870.4 Rent - Insurance", C769="870.6 Rent - Property Tax", C769="870.7 Rent - Homeoffice", C769="870.9 Rent - Water"),
   0,
   IF(Dashboard!$F$5="Quick",
      IF(OR(C769="190 Automobile",C769="200 computer hardware",C769="210 Computer software",C769="220 Quickbooks software",C769="230 Office equipment",C769="240 Office furniture"),
         E769-(E769/(1+Dashboard!$F$4)),
         0
      ),
      IF(C769="750 Business promotion",
         E769-(E769/(1+4.793/100)),
         E769-(E769/(1+Dashboard!$F$4))
      )
   )
)</f>
        <v>0</v>
      </c>
      <c r="J769" s="26">
        <f>Bank4[[#This Row],[Money in/ (Money out)]]-Bank4[[#This Row],[GST/HST]]</f>
        <v>0</v>
      </c>
      <c r="L769" s="23">
        <f t="shared" si="33"/>
        <v>0</v>
      </c>
    </row>
    <row r="770" spans="4:12" x14ac:dyDescent="0.2">
      <c r="D770" s="397">
        <f>_xlfn.XLOOKUP(C:C,Table1[for Import to Bank Register dropdown],Table1[for Pivot],0,0,1)</f>
        <v>0</v>
      </c>
      <c r="E770" s="403"/>
      <c r="F770" s="146">
        <f t="shared" si="34"/>
        <v>44444444</v>
      </c>
      <c r="G770" s="375">
        <f t="shared" si="35"/>
        <v>0</v>
      </c>
      <c r="I770" s="376">
        <f>IF(OR(C770="150 Directors advances", C770="120 accounts receivable", C770="720.2 Automobile - Insurance", C770="720.3 Automobile - License", C770="870.4 Rent - Insurance", C770="870.6 Rent - Property Tax", C770="870.7 Rent - Homeoffice", C770="870.9 Rent - Water"),
   0,
   IF(Dashboard!$F$5="Quick",
      IF(OR(C770="190 Automobile",C770="200 computer hardware",C770="210 Computer software",C770="220 Quickbooks software",C770="230 Office equipment",C770="240 Office furniture"),
         E770-(E770/(1+Dashboard!$F$4)),
         0
      ),
      IF(C770="750 Business promotion",
         E770-(E770/(1+4.793/100)),
         E770-(E770/(1+Dashboard!$F$4))
      )
   )
)</f>
        <v>0</v>
      </c>
      <c r="J770" s="26">
        <f>Bank4[[#This Row],[Money in/ (Money out)]]-Bank4[[#This Row],[GST/HST]]</f>
        <v>0</v>
      </c>
      <c r="L770" s="23">
        <f t="shared" si="33"/>
        <v>0</v>
      </c>
    </row>
    <row r="771" spans="4:12" x14ac:dyDescent="0.2">
      <c r="D771" s="397">
        <f>_xlfn.XLOOKUP(C:C,Table1[for Import to Bank Register dropdown],Table1[for Pivot],0,0,1)</f>
        <v>0</v>
      </c>
      <c r="E771" s="403"/>
      <c r="F771" s="146">
        <f t="shared" si="34"/>
        <v>44444444</v>
      </c>
      <c r="G771" s="375">
        <f t="shared" si="35"/>
        <v>0</v>
      </c>
      <c r="I771" s="376">
        <f>IF(OR(C771="150 Directors advances", C771="120 accounts receivable", C771="720.2 Automobile - Insurance", C771="720.3 Automobile - License", C771="870.4 Rent - Insurance", C771="870.6 Rent - Property Tax", C771="870.7 Rent - Homeoffice", C771="870.9 Rent - Water"),
   0,
   IF(Dashboard!$F$5="Quick",
      IF(OR(C771="190 Automobile",C771="200 computer hardware",C771="210 Computer software",C771="220 Quickbooks software",C771="230 Office equipment",C771="240 Office furniture"),
         E771-(E771/(1+Dashboard!$F$4)),
         0
      ),
      IF(C771="750 Business promotion",
         E771-(E771/(1+4.793/100)),
         E771-(E771/(1+Dashboard!$F$4))
      )
   )
)</f>
        <v>0</v>
      </c>
      <c r="J771" s="26">
        <f>Bank4[[#This Row],[Money in/ (Money out)]]-Bank4[[#This Row],[GST/HST]]</f>
        <v>0</v>
      </c>
      <c r="L771" s="23">
        <f t="shared" si="33"/>
        <v>0</v>
      </c>
    </row>
    <row r="772" spans="4:12" x14ac:dyDescent="0.2">
      <c r="D772" s="397">
        <f>_xlfn.XLOOKUP(C:C,Table1[for Import to Bank Register dropdown],Table1[for Pivot],0,0,1)</f>
        <v>0</v>
      </c>
      <c r="E772" s="403"/>
      <c r="F772" s="146">
        <f t="shared" si="34"/>
        <v>44444444</v>
      </c>
      <c r="G772" s="375">
        <f t="shared" si="35"/>
        <v>0</v>
      </c>
      <c r="I772" s="376">
        <f>IF(OR(C772="150 Directors advances", C772="120 accounts receivable", C772="720.2 Automobile - Insurance", C772="720.3 Automobile - License", C772="870.4 Rent - Insurance", C772="870.6 Rent - Property Tax", C772="870.7 Rent - Homeoffice", C772="870.9 Rent - Water"),
   0,
   IF(Dashboard!$F$5="Quick",
      IF(OR(C772="190 Automobile",C772="200 computer hardware",C772="210 Computer software",C772="220 Quickbooks software",C772="230 Office equipment",C772="240 Office furniture"),
         E772-(E772/(1+Dashboard!$F$4)),
         0
      ),
      IF(C772="750 Business promotion",
         E772-(E772/(1+4.793/100)),
         E772-(E772/(1+Dashboard!$F$4))
      )
   )
)</f>
        <v>0</v>
      </c>
      <c r="J772" s="26">
        <f>Bank4[[#This Row],[Money in/ (Money out)]]-Bank4[[#This Row],[GST/HST]]</f>
        <v>0</v>
      </c>
      <c r="L772" s="23">
        <f t="shared" si="33"/>
        <v>0</v>
      </c>
    </row>
    <row r="773" spans="4:12" x14ac:dyDescent="0.2">
      <c r="D773" s="397">
        <f>_xlfn.XLOOKUP(C:C,Table1[for Import to Bank Register dropdown],Table1[for Pivot],0,0,1)</f>
        <v>0</v>
      </c>
      <c r="E773" s="403"/>
      <c r="F773" s="146">
        <f t="shared" si="34"/>
        <v>44444444</v>
      </c>
      <c r="G773" s="375">
        <f t="shared" si="35"/>
        <v>0</v>
      </c>
      <c r="I773" s="376">
        <f>IF(OR(C773="150 Directors advances", C773="120 accounts receivable", C773="720.2 Automobile - Insurance", C773="720.3 Automobile - License", C773="870.4 Rent - Insurance", C773="870.6 Rent - Property Tax", C773="870.7 Rent - Homeoffice", C773="870.9 Rent - Water"),
   0,
   IF(Dashboard!$F$5="Quick",
      IF(OR(C773="190 Automobile",C773="200 computer hardware",C773="210 Computer software",C773="220 Quickbooks software",C773="230 Office equipment",C773="240 Office furniture"),
         E773-(E773/(1+Dashboard!$F$4)),
         0
      ),
      IF(C773="750 Business promotion",
         E773-(E773/(1+4.793/100)),
         E773-(E773/(1+Dashboard!$F$4))
      )
   )
)</f>
        <v>0</v>
      </c>
      <c r="J773" s="26">
        <f>Bank4[[#This Row],[Money in/ (Money out)]]-Bank4[[#This Row],[GST/HST]]</f>
        <v>0</v>
      </c>
      <c r="L773" s="23">
        <f t="shared" si="33"/>
        <v>0</v>
      </c>
    </row>
    <row r="774" spans="4:12" x14ac:dyDescent="0.2">
      <c r="D774" s="397">
        <f>_xlfn.XLOOKUP(C:C,Table1[for Import to Bank Register dropdown],Table1[for Pivot],0,0,1)</f>
        <v>0</v>
      </c>
      <c r="E774" s="403"/>
      <c r="F774" s="146">
        <f t="shared" si="34"/>
        <v>44444444</v>
      </c>
      <c r="G774" s="375">
        <f t="shared" si="35"/>
        <v>0</v>
      </c>
      <c r="I774" s="376">
        <f>IF(OR(C774="150 Directors advances", C774="120 accounts receivable", C774="720.2 Automobile - Insurance", C774="720.3 Automobile - License", C774="870.4 Rent - Insurance", C774="870.6 Rent - Property Tax", C774="870.7 Rent - Homeoffice", C774="870.9 Rent - Water"),
   0,
   IF(Dashboard!$F$5="Quick",
      IF(OR(C774="190 Automobile",C774="200 computer hardware",C774="210 Computer software",C774="220 Quickbooks software",C774="230 Office equipment",C774="240 Office furniture"),
         E774-(E774/(1+Dashboard!$F$4)),
         0
      ),
      IF(C774="750 Business promotion",
         E774-(E774/(1+4.793/100)),
         E774-(E774/(1+Dashboard!$F$4))
      )
   )
)</f>
        <v>0</v>
      </c>
      <c r="J774" s="26">
        <f>Bank4[[#This Row],[Money in/ (Money out)]]-Bank4[[#This Row],[GST/HST]]</f>
        <v>0</v>
      </c>
      <c r="L774" s="23">
        <f t="shared" si="33"/>
        <v>0</v>
      </c>
    </row>
    <row r="775" spans="4:12" x14ac:dyDescent="0.2">
      <c r="D775" s="397">
        <f>_xlfn.XLOOKUP(C:C,Table1[for Import to Bank Register dropdown],Table1[for Pivot],0,0,1)</f>
        <v>0</v>
      </c>
      <c r="E775" s="403"/>
      <c r="F775" s="146">
        <f t="shared" si="34"/>
        <v>44444444</v>
      </c>
      <c r="G775" s="375">
        <f t="shared" si="35"/>
        <v>0</v>
      </c>
      <c r="I775" s="376">
        <f>IF(OR(C775="150 Directors advances", C775="120 accounts receivable", C775="720.2 Automobile - Insurance", C775="720.3 Automobile - License", C775="870.4 Rent - Insurance", C775="870.6 Rent - Property Tax", C775="870.7 Rent - Homeoffice", C775="870.9 Rent - Water"),
   0,
   IF(Dashboard!$F$5="Quick",
      IF(OR(C775="190 Automobile",C775="200 computer hardware",C775="210 Computer software",C775="220 Quickbooks software",C775="230 Office equipment",C775="240 Office furniture"),
         E775-(E775/(1+Dashboard!$F$4)),
         0
      ),
      IF(C775="750 Business promotion",
         E775-(E775/(1+4.793/100)),
         E775-(E775/(1+Dashboard!$F$4))
      )
   )
)</f>
        <v>0</v>
      </c>
      <c r="J775" s="26">
        <f>Bank4[[#This Row],[Money in/ (Money out)]]-Bank4[[#This Row],[GST/HST]]</f>
        <v>0</v>
      </c>
      <c r="L775" s="23">
        <f t="shared" ref="L775:L838" si="36">$L$3</f>
        <v>0</v>
      </c>
    </row>
    <row r="776" spans="4:12" x14ac:dyDescent="0.2">
      <c r="D776" s="397">
        <f>_xlfn.XLOOKUP(C:C,Table1[for Import to Bank Register dropdown],Table1[for Pivot],0,0,1)</f>
        <v>0</v>
      </c>
      <c r="E776" s="403"/>
      <c r="F776" s="146">
        <f t="shared" ref="F776:F839" si="37">$E$2</f>
        <v>44444444</v>
      </c>
      <c r="G776" s="375">
        <f t="shared" ref="G776:G839" si="38">G775+E776</f>
        <v>0</v>
      </c>
      <c r="I776" s="376">
        <f>IF(OR(C776="150 Directors advances", C776="120 accounts receivable", C776="720.2 Automobile - Insurance", C776="720.3 Automobile - License", C776="870.4 Rent - Insurance", C776="870.6 Rent - Property Tax", C776="870.7 Rent - Homeoffice", C776="870.9 Rent - Water"),
   0,
   IF(Dashboard!$F$5="Quick",
      IF(OR(C776="190 Automobile",C776="200 computer hardware",C776="210 Computer software",C776="220 Quickbooks software",C776="230 Office equipment",C776="240 Office furniture"),
         E776-(E776/(1+Dashboard!$F$4)),
         0
      ),
      IF(C776="750 Business promotion",
         E776-(E776/(1+4.793/100)),
         E776-(E776/(1+Dashboard!$F$4))
      )
   )
)</f>
        <v>0</v>
      </c>
      <c r="J776" s="26">
        <f>Bank4[[#This Row],[Money in/ (Money out)]]-Bank4[[#This Row],[GST/HST]]</f>
        <v>0</v>
      </c>
      <c r="L776" s="23">
        <f t="shared" si="36"/>
        <v>0</v>
      </c>
    </row>
    <row r="777" spans="4:12" x14ac:dyDescent="0.2">
      <c r="D777" s="397">
        <f>_xlfn.XLOOKUP(C:C,Table1[for Import to Bank Register dropdown],Table1[for Pivot],0,0,1)</f>
        <v>0</v>
      </c>
      <c r="E777" s="403"/>
      <c r="F777" s="146">
        <f t="shared" si="37"/>
        <v>44444444</v>
      </c>
      <c r="G777" s="375">
        <f t="shared" si="38"/>
        <v>0</v>
      </c>
      <c r="I777" s="376">
        <f>IF(OR(C777="150 Directors advances", C777="120 accounts receivable", C777="720.2 Automobile - Insurance", C777="720.3 Automobile - License", C777="870.4 Rent - Insurance", C777="870.6 Rent - Property Tax", C777="870.7 Rent - Homeoffice", C777="870.9 Rent - Water"),
   0,
   IF(Dashboard!$F$5="Quick",
      IF(OR(C777="190 Automobile",C777="200 computer hardware",C777="210 Computer software",C777="220 Quickbooks software",C777="230 Office equipment",C777="240 Office furniture"),
         E777-(E777/(1+Dashboard!$F$4)),
         0
      ),
      IF(C777="750 Business promotion",
         E777-(E777/(1+4.793/100)),
         E777-(E777/(1+Dashboard!$F$4))
      )
   )
)</f>
        <v>0</v>
      </c>
      <c r="J777" s="26">
        <f>Bank4[[#This Row],[Money in/ (Money out)]]-Bank4[[#This Row],[GST/HST]]</f>
        <v>0</v>
      </c>
      <c r="L777" s="23">
        <f t="shared" si="36"/>
        <v>0</v>
      </c>
    </row>
    <row r="778" spans="4:12" x14ac:dyDescent="0.2">
      <c r="D778" s="397">
        <f>_xlfn.XLOOKUP(C:C,Table1[for Import to Bank Register dropdown],Table1[for Pivot],0,0,1)</f>
        <v>0</v>
      </c>
      <c r="E778" s="403"/>
      <c r="F778" s="146">
        <f t="shared" si="37"/>
        <v>44444444</v>
      </c>
      <c r="G778" s="375">
        <f t="shared" si="38"/>
        <v>0</v>
      </c>
      <c r="I778" s="376">
        <f>IF(OR(C778="150 Directors advances", C778="120 accounts receivable", C778="720.2 Automobile - Insurance", C778="720.3 Automobile - License", C778="870.4 Rent - Insurance", C778="870.6 Rent - Property Tax", C778="870.7 Rent - Homeoffice", C778="870.9 Rent - Water"),
   0,
   IF(Dashboard!$F$5="Quick",
      IF(OR(C778="190 Automobile",C778="200 computer hardware",C778="210 Computer software",C778="220 Quickbooks software",C778="230 Office equipment",C778="240 Office furniture"),
         E778-(E778/(1+Dashboard!$F$4)),
         0
      ),
      IF(C778="750 Business promotion",
         E778-(E778/(1+4.793/100)),
         E778-(E778/(1+Dashboard!$F$4))
      )
   )
)</f>
        <v>0</v>
      </c>
      <c r="J778" s="26">
        <f>Bank4[[#This Row],[Money in/ (Money out)]]-Bank4[[#This Row],[GST/HST]]</f>
        <v>0</v>
      </c>
      <c r="L778" s="23">
        <f t="shared" si="36"/>
        <v>0</v>
      </c>
    </row>
    <row r="779" spans="4:12" x14ac:dyDescent="0.2">
      <c r="D779" s="397">
        <f>_xlfn.XLOOKUP(C:C,Table1[for Import to Bank Register dropdown],Table1[for Pivot],0,0,1)</f>
        <v>0</v>
      </c>
      <c r="E779" s="403"/>
      <c r="F779" s="146">
        <f t="shared" si="37"/>
        <v>44444444</v>
      </c>
      <c r="G779" s="375">
        <f t="shared" si="38"/>
        <v>0</v>
      </c>
      <c r="I779" s="376">
        <f>IF(OR(C779="150 Directors advances", C779="120 accounts receivable", C779="720.2 Automobile - Insurance", C779="720.3 Automobile - License", C779="870.4 Rent - Insurance", C779="870.6 Rent - Property Tax", C779="870.7 Rent - Homeoffice", C779="870.9 Rent - Water"),
   0,
   IF(Dashboard!$F$5="Quick",
      IF(OR(C779="190 Automobile",C779="200 computer hardware",C779="210 Computer software",C779="220 Quickbooks software",C779="230 Office equipment",C779="240 Office furniture"),
         E779-(E779/(1+Dashboard!$F$4)),
         0
      ),
      IF(C779="750 Business promotion",
         E779-(E779/(1+4.793/100)),
         E779-(E779/(1+Dashboard!$F$4))
      )
   )
)</f>
        <v>0</v>
      </c>
      <c r="J779" s="26">
        <f>Bank4[[#This Row],[Money in/ (Money out)]]-Bank4[[#This Row],[GST/HST]]</f>
        <v>0</v>
      </c>
      <c r="L779" s="23">
        <f t="shared" si="36"/>
        <v>0</v>
      </c>
    </row>
    <row r="780" spans="4:12" x14ac:dyDescent="0.2">
      <c r="D780" s="397">
        <f>_xlfn.XLOOKUP(C:C,Table1[for Import to Bank Register dropdown],Table1[for Pivot],0,0,1)</f>
        <v>0</v>
      </c>
      <c r="E780" s="403"/>
      <c r="F780" s="146">
        <f t="shared" si="37"/>
        <v>44444444</v>
      </c>
      <c r="G780" s="375">
        <f t="shared" si="38"/>
        <v>0</v>
      </c>
      <c r="I780" s="376">
        <f>IF(OR(C780="150 Directors advances", C780="120 accounts receivable", C780="720.2 Automobile - Insurance", C780="720.3 Automobile - License", C780="870.4 Rent - Insurance", C780="870.6 Rent - Property Tax", C780="870.7 Rent - Homeoffice", C780="870.9 Rent - Water"),
   0,
   IF(Dashboard!$F$5="Quick",
      IF(OR(C780="190 Automobile",C780="200 computer hardware",C780="210 Computer software",C780="220 Quickbooks software",C780="230 Office equipment",C780="240 Office furniture"),
         E780-(E780/(1+Dashboard!$F$4)),
         0
      ),
      IF(C780="750 Business promotion",
         E780-(E780/(1+4.793/100)),
         E780-(E780/(1+Dashboard!$F$4))
      )
   )
)</f>
        <v>0</v>
      </c>
      <c r="J780" s="26">
        <f>Bank4[[#This Row],[Money in/ (Money out)]]-Bank4[[#This Row],[GST/HST]]</f>
        <v>0</v>
      </c>
      <c r="L780" s="23">
        <f t="shared" si="36"/>
        <v>0</v>
      </c>
    </row>
    <row r="781" spans="4:12" x14ac:dyDescent="0.2">
      <c r="D781" s="397">
        <f>_xlfn.XLOOKUP(C:C,Table1[for Import to Bank Register dropdown],Table1[for Pivot],0,0,1)</f>
        <v>0</v>
      </c>
      <c r="E781" s="403"/>
      <c r="F781" s="146">
        <f t="shared" si="37"/>
        <v>44444444</v>
      </c>
      <c r="G781" s="375">
        <f t="shared" si="38"/>
        <v>0</v>
      </c>
      <c r="I781" s="376">
        <f>IF(OR(C781="150 Directors advances", C781="120 accounts receivable", C781="720.2 Automobile - Insurance", C781="720.3 Automobile - License", C781="870.4 Rent - Insurance", C781="870.6 Rent - Property Tax", C781="870.7 Rent - Homeoffice", C781="870.9 Rent - Water"),
   0,
   IF(Dashboard!$F$5="Quick",
      IF(OR(C781="190 Automobile",C781="200 computer hardware",C781="210 Computer software",C781="220 Quickbooks software",C781="230 Office equipment",C781="240 Office furniture"),
         E781-(E781/(1+Dashboard!$F$4)),
         0
      ),
      IF(C781="750 Business promotion",
         E781-(E781/(1+4.793/100)),
         E781-(E781/(1+Dashboard!$F$4))
      )
   )
)</f>
        <v>0</v>
      </c>
      <c r="J781" s="26">
        <f>Bank4[[#This Row],[Money in/ (Money out)]]-Bank4[[#This Row],[GST/HST]]</f>
        <v>0</v>
      </c>
      <c r="L781" s="23">
        <f t="shared" si="36"/>
        <v>0</v>
      </c>
    </row>
    <row r="782" spans="4:12" x14ac:dyDescent="0.2">
      <c r="D782" s="397">
        <f>_xlfn.XLOOKUP(C:C,Table1[for Import to Bank Register dropdown],Table1[for Pivot],0,0,1)</f>
        <v>0</v>
      </c>
      <c r="E782" s="403"/>
      <c r="F782" s="146">
        <f t="shared" si="37"/>
        <v>44444444</v>
      </c>
      <c r="G782" s="375">
        <f t="shared" si="38"/>
        <v>0</v>
      </c>
      <c r="I782" s="376">
        <f>IF(OR(C782="150 Directors advances", C782="120 accounts receivable", C782="720.2 Automobile - Insurance", C782="720.3 Automobile - License", C782="870.4 Rent - Insurance", C782="870.6 Rent - Property Tax", C782="870.7 Rent - Homeoffice", C782="870.9 Rent - Water"),
   0,
   IF(Dashboard!$F$5="Quick",
      IF(OR(C782="190 Automobile",C782="200 computer hardware",C782="210 Computer software",C782="220 Quickbooks software",C782="230 Office equipment",C782="240 Office furniture"),
         E782-(E782/(1+Dashboard!$F$4)),
         0
      ),
      IF(C782="750 Business promotion",
         E782-(E782/(1+4.793/100)),
         E782-(E782/(1+Dashboard!$F$4))
      )
   )
)</f>
        <v>0</v>
      </c>
      <c r="J782" s="26">
        <f>Bank4[[#This Row],[Money in/ (Money out)]]-Bank4[[#This Row],[GST/HST]]</f>
        <v>0</v>
      </c>
      <c r="L782" s="23">
        <f t="shared" si="36"/>
        <v>0</v>
      </c>
    </row>
    <row r="783" spans="4:12" x14ac:dyDescent="0.2">
      <c r="D783" s="397">
        <f>_xlfn.XLOOKUP(C:C,Table1[for Import to Bank Register dropdown],Table1[for Pivot],0,0,1)</f>
        <v>0</v>
      </c>
      <c r="E783" s="403"/>
      <c r="F783" s="146">
        <f t="shared" si="37"/>
        <v>44444444</v>
      </c>
      <c r="G783" s="375">
        <f t="shared" si="38"/>
        <v>0</v>
      </c>
      <c r="I783" s="376">
        <f>IF(OR(C783="150 Directors advances", C783="120 accounts receivable", C783="720.2 Automobile - Insurance", C783="720.3 Automobile - License", C783="870.4 Rent - Insurance", C783="870.6 Rent - Property Tax", C783="870.7 Rent - Homeoffice", C783="870.9 Rent - Water"),
   0,
   IF(Dashboard!$F$5="Quick",
      IF(OR(C783="190 Automobile",C783="200 computer hardware",C783="210 Computer software",C783="220 Quickbooks software",C783="230 Office equipment",C783="240 Office furniture"),
         E783-(E783/(1+Dashboard!$F$4)),
         0
      ),
      IF(C783="750 Business promotion",
         E783-(E783/(1+4.793/100)),
         E783-(E783/(1+Dashboard!$F$4))
      )
   )
)</f>
        <v>0</v>
      </c>
      <c r="J783" s="26">
        <f>Bank4[[#This Row],[Money in/ (Money out)]]-Bank4[[#This Row],[GST/HST]]</f>
        <v>0</v>
      </c>
      <c r="L783" s="23">
        <f t="shared" si="36"/>
        <v>0</v>
      </c>
    </row>
    <row r="784" spans="4:12" x14ac:dyDescent="0.2">
      <c r="D784" s="397">
        <f>_xlfn.XLOOKUP(C:C,Table1[for Import to Bank Register dropdown],Table1[for Pivot],0,0,1)</f>
        <v>0</v>
      </c>
      <c r="E784" s="403"/>
      <c r="F784" s="146">
        <f t="shared" si="37"/>
        <v>44444444</v>
      </c>
      <c r="G784" s="375">
        <f t="shared" si="38"/>
        <v>0</v>
      </c>
      <c r="I784" s="376">
        <f>IF(OR(C784="150 Directors advances", C784="120 accounts receivable", C784="720.2 Automobile - Insurance", C784="720.3 Automobile - License", C784="870.4 Rent - Insurance", C784="870.6 Rent - Property Tax", C784="870.7 Rent - Homeoffice", C784="870.9 Rent - Water"),
   0,
   IF(Dashboard!$F$5="Quick",
      IF(OR(C784="190 Automobile",C784="200 computer hardware",C784="210 Computer software",C784="220 Quickbooks software",C784="230 Office equipment",C784="240 Office furniture"),
         E784-(E784/(1+Dashboard!$F$4)),
         0
      ),
      IF(C784="750 Business promotion",
         E784-(E784/(1+4.793/100)),
         E784-(E784/(1+Dashboard!$F$4))
      )
   )
)</f>
        <v>0</v>
      </c>
      <c r="J784" s="26">
        <f>Bank4[[#This Row],[Money in/ (Money out)]]-Bank4[[#This Row],[GST/HST]]</f>
        <v>0</v>
      </c>
      <c r="L784" s="23">
        <f t="shared" si="36"/>
        <v>0</v>
      </c>
    </row>
    <row r="785" spans="4:12" x14ac:dyDescent="0.2">
      <c r="D785" s="397">
        <f>_xlfn.XLOOKUP(C:C,Table1[for Import to Bank Register dropdown],Table1[for Pivot],0,0,1)</f>
        <v>0</v>
      </c>
      <c r="E785" s="403"/>
      <c r="F785" s="146">
        <f t="shared" si="37"/>
        <v>44444444</v>
      </c>
      <c r="G785" s="375">
        <f t="shared" si="38"/>
        <v>0</v>
      </c>
      <c r="I785" s="376">
        <f>IF(OR(C785="150 Directors advances", C785="120 accounts receivable", C785="720.2 Automobile - Insurance", C785="720.3 Automobile - License", C785="870.4 Rent - Insurance", C785="870.6 Rent - Property Tax", C785="870.7 Rent - Homeoffice", C785="870.9 Rent - Water"),
   0,
   IF(Dashboard!$F$5="Quick",
      IF(OR(C785="190 Automobile",C785="200 computer hardware",C785="210 Computer software",C785="220 Quickbooks software",C785="230 Office equipment",C785="240 Office furniture"),
         E785-(E785/(1+Dashboard!$F$4)),
         0
      ),
      IF(C785="750 Business promotion",
         E785-(E785/(1+4.793/100)),
         E785-(E785/(1+Dashboard!$F$4))
      )
   )
)</f>
        <v>0</v>
      </c>
      <c r="J785" s="26">
        <f>Bank4[[#This Row],[Money in/ (Money out)]]-Bank4[[#This Row],[GST/HST]]</f>
        <v>0</v>
      </c>
      <c r="L785" s="23">
        <f t="shared" si="36"/>
        <v>0</v>
      </c>
    </row>
    <row r="786" spans="4:12" x14ac:dyDescent="0.2">
      <c r="D786" s="397">
        <f>_xlfn.XLOOKUP(C:C,Table1[for Import to Bank Register dropdown],Table1[for Pivot],0,0,1)</f>
        <v>0</v>
      </c>
      <c r="E786" s="403"/>
      <c r="F786" s="146">
        <f t="shared" si="37"/>
        <v>44444444</v>
      </c>
      <c r="G786" s="375">
        <f t="shared" si="38"/>
        <v>0</v>
      </c>
      <c r="I786" s="376">
        <f>IF(OR(C786="150 Directors advances", C786="120 accounts receivable", C786="720.2 Automobile - Insurance", C786="720.3 Automobile - License", C786="870.4 Rent - Insurance", C786="870.6 Rent - Property Tax", C786="870.7 Rent - Homeoffice", C786="870.9 Rent - Water"),
   0,
   IF(Dashboard!$F$5="Quick",
      IF(OR(C786="190 Automobile",C786="200 computer hardware",C786="210 Computer software",C786="220 Quickbooks software",C786="230 Office equipment",C786="240 Office furniture"),
         E786-(E786/(1+Dashboard!$F$4)),
         0
      ),
      IF(C786="750 Business promotion",
         E786-(E786/(1+4.793/100)),
         E786-(E786/(1+Dashboard!$F$4))
      )
   )
)</f>
        <v>0</v>
      </c>
      <c r="J786" s="26">
        <f>Bank4[[#This Row],[Money in/ (Money out)]]-Bank4[[#This Row],[GST/HST]]</f>
        <v>0</v>
      </c>
      <c r="L786" s="23">
        <f t="shared" si="36"/>
        <v>0</v>
      </c>
    </row>
    <row r="787" spans="4:12" x14ac:dyDescent="0.2">
      <c r="D787" s="397">
        <f>_xlfn.XLOOKUP(C:C,Table1[for Import to Bank Register dropdown],Table1[for Pivot],0,0,1)</f>
        <v>0</v>
      </c>
      <c r="E787" s="403"/>
      <c r="F787" s="146">
        <f t="shared" si="37"/>
        <v>44444444</v>
      </c>
      <c r="G787" s="375">
        <f t="shared" si="38"/>
        <v>0</v>
      </c>
      <c r="I787" s="376">
        <f>IF(OR(C787="150 Directors advances", C787="120 accounts receivable", C787="720.2 Automobile - Insurance", C787="720.3 Automobile - License", C787="870.4 Rent - Insurance", C787="870.6 Rent - Property Tax", C787="870.7 Rent - Homeoffice", C787="870.9 Rent - Water"),
   0,
   IF(Dashboard!$F$5="Quick",
      IF(OR(C787="190 Automobile",C787="200 computer hardware",C787="210 Computer software",C787="220 Quickbooks software",C787="230 Office equipment",C787="240 Office furniture"),
         E787-(E787/(1+Dashboard!$F$4)),
         0
      ),
      IF(C787="750 Business promotion",
         E787-(E787/(1+4.793/100)),
         E787-(E787/(1+Dashboard!$F$4))
      )
   )
)</f>
        <v>0</v>
      </c>
      <c r="J787" s="26">
        <f>Bank4[[#This Row],[Money in/ (Money out)]]-Bank4[[#This Row],[GST/HST]]</f>
        <v>0</v>
      </c>
      <c r="L787" s="23">
        <f t="shared" si="36"/>
        <v>0</v>
      </c>
    </row>
    <row r="788" spans="4:12" x14ac:dyDescent="0.2">
      <c r="D788" s="397">
        <f>_xlfn.XLOOKUP(C:C,Table1[for Import to Bank Register dropdown],Table1[for Pivot],0,0,1)</f>
        <v>0</v>
      </c>
      <c r="E788" s="403"/>
      <c r="F788" s="146">
        <f t="shared" si="37"/>
        <v>44444444</v>
      </c>
      <c r="G788" s="375">
        <f t="shared" si="38"/>
        <v>0</v>
      </c>
      <c r="I788" s="376">
        <f>IF(OR(C788="150 Directors advances", C788="120 accounts receivable", C788="720.2 Automobile - Insurance", C788="720.3 Automobile - License", C788="870.4 Rent - Insurance", C788="870.6 Rent - Property Tax", C788="870.7 Rent - Homeoffice", C788="870.9 Rent - Water"),
   0,
   IF(Dashboard!$F$5="Quick",
      IF(OR(C788="190 Automobile",C788="200 computer hardware",C788="210 Computer software",C788="220 Quickbooks software",C788="230 Office equipment",C788="240 Office furniture"),
         E788-(E788/(1+Dashboard!$F$4)),
         0
      ),
      IF(C788="750 Business promotion",
         E788-(E788/(1+4.793/100)),
         E788-(E788/(1+Dashboard!$F$4))
      )
   )
)</f>
        <v>0</v>
      </c>
      <c r="J788" s="26">
        <f>Bank4[[#This Row],[Money in/ (Money out)]]-Bank4[[#This Row],[GST/HST]]</f>
        <v>0</v>
      </c>
      <c r="L788" s="23">
        <f t="shared" si="36"/>
        <v>0</v>
      </c>
    </row>
    <row r="789" spans="4:12" x14ac:dyDescent="0.2">
      <c r="D789" s="397">
        <f>_xlfn.XLOOKUP(C:C,Table1[for Import to Bank Register dropdown],Table1[for Pivot],0,0,1)</f>
        <v>0</v>
      </c>
      <c r="E789" s="403"/>
      <c r="F789" s="146">
        <f t="shared" si="37"/>
        <v>44444444</v>
      </c>
      <c r="G789" s="375">
        <f t="shared" si="38"/>
        <v>0</v>
      </c>
      <c r="I789" s="376">
        <f>IF(OR(C789="150 Directors advances", C789="120 accounts receivable", C789="720.2 Automobile - Insurance", C789="720.3 Automobile - License", C789="870.4 Rent - Insurance", C789="870.6 Rent - Property Tax", C789="870.7 Rent - Homeoffice", C789="870.9 Rent - Water"),
   0,
   IF(Dashboard!$F$5="Quick",
      IF(OR(C789="190 Automobile",C789="200 computer hardware",C789="210 Computer software",C789="220 Quickbooks software",C789="230 Office equipment",C789="240 Office furniture"),
         E789-(E789/(1+Dashboard!$F$4)),
         0
      ),
      IF(C789="750 Business promotion",
         E789-(E789/(1+4.793/100)),
         E789-(E789/(1+Dashboard!$F$4))
      )
   )
)</f>
        <v>0</v>
      </c>
      <c r="J789" s="26">
        <f>Bank4[[#This Row],[Money in/ (Money out)]]-Bank4[[#This Row],[GST/HST]]</f>
        <v>0</v>
      </c>
      <c r="L789" s="23">
        <f t="shared" si="36"/>
        <v>0</v>
      </c>
    </row>
    <row r="790" spans="4:12" x14ac:dyDescent="0.2">
      <c r="D790" s="397">
        <f>_xlfn.XLOOKUP(C:C,Table1[for Import to Bank Register dropdown],Table1[for Pivot],0,0,1)</f>
        <v>0</v>
      </c>
      <c r="E790" s="403"/>
      <c r="F790" s="146">
        <f t="shared" si="37"/>
        <v>44444444</v>
      </c>
      <c r="G790" s="375">
        <f t="shared" si="38"/>
        <v>0</v>
      </c>
      <c r="I790" s="376">
        <f>IF(OR(C790="150 Directors advances", C790="120 accounts receivable", C790="720.2 Automobile - Insurance", C790="720.3 Automobile - License", C790="870.4 Rent - Insurance", C790="870.6 Rent - Property Tax", C790="870.7 Rent - Homeoffice", C790="870.9 Rent - Water"),
   0,
   IF(Dashboard!$F$5="Quick",
      IF(OR(C790="190 Automobile",C790="200 computer hardware",C790="210 Computer software",C790="220 Quickbooks software",C790="230 Office equipment",C790="240 Office furniture"),
         E790-(E790/(1+Dashboard!$F$4)),
         0
      ),
      IF(C790="750 Business promotion",
         E790-(E790/(1+4.793/100)),
         E790-(E790/(1+Dashboard!$F$4))
      )
   )
)</f>
        <v>0</v>
      </c>
      <c r="J790" s="26">
        <f>Bank4[[#This Row],[Money in/ (Money out)]]-Bank4[[#This Row],[GST/HST]]</f>
        <v>0</v>
      </c>
      <c r="L790" s="23">
        <f t="shared" si="36"/>
        <v>0</v>
      </c>
    </row>
    <row r="791" spans="4:12" x14ac:dyDescent="0.2">
      <c r="D791" s="397">
        <f>_xlfn.XLOOKUP(C:C,Table1[for Import to Bank Register dropdown],Table1[for Pivot],0,0,1)</f>
        <v>0</v>
      </c>
      <c r="E791" s="403"/>
      <c r="F791" s="146">
        <f t="shared" si="37"/>
        <v>44444444</v>
      </c>
      <c r="G791" s="375">
        <f t="shared" si="38"/>
        <v>0</v>
      </c>
      <c r="I791" s="376">
        <f>IF(OR(C791="150 Directors advances", C791="120 accounts receivable", C791="720.2 Automobile - Insurance", C791="720.3 Automobile - License", C791="870.4 Rent - Insurance", C791="870.6 Rent - Property Tax", C791="870.7 Rent - Homeoffice", C791="870.9 Rent - Water"),
   0,
   IF(Dashboard!$F$5="Quick",
      IF(OR(C791="190 Automobile",C791="200 computer hardware",C791="210 Computer software",C791="220 Quickbooks software",C791="230 Office equipment",C791="240 Office furniture"),
         E791-(E791/(1+Dashboard!$F$4)),
         0
      ),
      IF(C791="750 Business promotion",
         E791-(E791/(1+4.793/100)),
         E791-(E791/(1+Dashboard!$F$4))
      )
   )
)</f>
        <v>0</v>
      </c>
      <c r="J791" s="26">
        <f>Bank4[[#This Row],[Money in/ (Money out)]]-Bank4[[#This Row],[GST/HST]]</f>
        <v>0</v>
      </c>
      <c r="L791" s="23">
        <f t="shared" si="36"/>
        <v>0</v>
      </c>
    </row>
    <row r="792" spans="4:12" x14ac:dyDescent="0.2">
      <c r="D792" s="397">
        <f>_xlfn.XLOOKUP(C:C,Table1[for Import to Bank Register dropdown],Table1[for Pivot],0,0,1)</f>
        <v>0</v>
      </c>
      <c r="E792" s="403"/>
      <c r="F792" s="146">
        <f t="shared" si="37"/>
        <v>44444444</v>
      </c>
      <c r="G792" s="375">
        <f t="shared" si="38"/>
        <v>0</v>
      </c>
      <c r="I792" s="376">
        <f>IF(OR(C792="150 Directors advances", C792="120 accounts receivable", C792="720.2 Automobile - Insurance", C792="720.3 Automobile - License", C792="870.4 Rent - Insurance", C792="870.6 Rent - Property Tax", C792="870.7 Rent - Homeoffice", C792="870.9 Rent - Water"),
   0,
   IF(Dashboard!$F$5="Quick",
      IF(OR(C792="190 Automobile",C792="200 computer hardware",C792="210 Computer software",C792="220 Quickbooks software",C792="230 Office equipment",C792="240 Office furniture"),
         E792-(E792/(1+Dashboard!$F$4)),
         0
      ),
      IF(C792="750 Business promotion",
         E792-(E792/(1+4.793/100)),
         E792-(E792/(1+Dashboard!$F$4))
      )
   )
)</f>
        <v>0</v>
      </c>
      <c r="J792" s="26">
        <f>Bank4[[#This Row],[Money in/ (Money out)]]-Bank4[[#This Row],[GST/HST]]</f>
        <v>0</v>
      </c>
      <c r="L792" s="23">
        <f t="shared" si="36"/>
        <v>0</v>
      </c>
    </row>
    <row r="793" spans="4:12" x14ac:dyDescent="0.2">
      <c r="D793" s="397">
        <f>_xlfn.XLOOKUP(C:C,Table1[for Import to Bank Register dropdown],Table1[for Pivot],0,0,1)</f>
        <v>0</v>
      </c>
      <c r="E793" s="403"/>
      <c r="F793" s="146">
        <f t="shared" si="37"/>
        <v>44444444</v>
      </c>
      <c r="G793" s="375">
        <f t="shared" si="38"/>
        <v>0</v>
      </c>
      <c r="I793" s="376">
        <f>IF(OR(C793="150 Directors advances", C793="120 accounts receivable", C793="720.2 Automobile - Insurance", C793="720.3 Automobile - License", C793="870.4 Rent - Insurance", C793="870.6 Rent - Property Tax", C793="870.7 Rent - Homeoffice", C793="870.9 Rent - Water"),
   0,
   IF(Dashboard!$F$5="Quick",
      IF(OR(C793="190 Automobile",C793="200 computer hardware",C793="210 Computer software",C793="220 Quickbooks software",C793="230 Office equipment",C793="240 Office furniture"),
         E793-(E793/(1+Dashboard!$F$4)),
         0
      ),
      IF(C793="750 Business promotion",
         E793-(E793/(1+4.793/100)),
         E793-(E793/(1+Dashboard!$F$4))
      )
   )
)</f>
        <v>0</v>
      </c>
      <c r="J793" s="26">
        <f>Bank4[[#This Row],[Money in/ (Money out)]]-Bank4[[#This Row],[GST/HST]]</f>
        <v>0</v>
      </c>
      <c r="L793" s="23">
        <f t="shared" si="36"/>
        <v>0</v>
      </c>
    </row>
    <row r="794" spans="4:12" x14ac:dyDescent="0.2">
      <c r="D794" s="397">
        <f>_xlfn.XLOOKUP(C:C,Table1[for Import to Bank Register dropdown],Table1[for Pivot],0,0,1)</f>
        <v>0</v>
      </c>
      <c r="E794" s="403"/>
      <c r="F794" s="146">
        <f t="shared" si="37"/>
        <v>44444444</v>
      </c>
      <c r="G794" s="375">
        <f t="shared" si="38"/>
        <v>0</v>
      </c>
      <c r="I794" s="376">
        <f>IF(OR(C794="150 Directors advances", C794="120 accounts receivable", C794="720.2 Automobile - Insurance", C794="720.3 Automobile - License", C794="870.4 Rent - Insurance", C794="870.6 Rent - Property Tax", C794="870.7 Rent - Homeoffice", C794="870.9 Rent - Water"),
   0,
   IF(Dashboard!$F$5="Quick",
      IF(OR(C794="190 Automobile",C794="200 computer hardware",C794="210 Computer software",C794="220 Quickbooks software",C794="230 Office equipment",C794="240 Office furniture"),
         E794-(E794/(1+Dashboard!$F$4)),
         0
      ),
      IF(C794="750 Business promotion",
         E794-(E794/(1+4.793/100)),
         E794-(E794/(1+Dashboard!$F$4))
      )
   )
)</f>
        <v>0</v>
      </c>
      <c r="J794" s="26">
        <f>Bank4[[#This Row],[Money in/ (Money out)]]-Bank4[[#This Row],[GST/HST]]</f>
        <v>0</v>
      </c>
      <c r="L794" s="23">
        <f t="shared" si="36"/>
        <v>0</v>
      </c>
    </row>
    <row r="795" spans="4:12" x14ac:dyDescent="0.2">
      <c r="D795" s="397">
        <f>_xlfn.XLOOKUP(C:C,Table1[for Import to Bank Register dropdown],Table1[for Pivot],0,0,1)</f>
        <v>0</v>
      </c>
      <c r="E795" s="403"/>
      <c r="F795" s="146">
        <f t="shared" si="37"/>
        <v>44444444</v>
      </c>
      <c r="G795" s="375">
        <f t="shared" si="38"/>
        <v>0</v>
      </c>
      <c r="I795" s="376">
        <f>IF(OR(C795="150 Directors advances", C795="120 accounts receivable", C795="720.2 Automobile - Insurance", C795="720.3 Automobile - License", C795="870.4 Rent - Insurance", C795="870.6 Rent - Property Tax", C795="870.7 Rent - Homeoffice", C795="870.9 Rent - Water"),
   0,
   IF(Dashboard!$F$5="Quick",
      IF(OR(C795="190 Automobile",C795="200 computer hardware",C795="210 Computer software",C795="220 Quickbooks software",C795="230 Office equipment",C795="240 Office furniture"),
         E795-(E795/(1+Dashboard!$F$4)),
         0
      ),
      IF(C795="750 Business promotion",
         E795-(E795/(1+4.793/100)),
         E795-(E795/(1+Dashboard!$F$4))
      )
   )
)</f>
        <v>0</v>
      </c>
      <c r="J795" s="26">
        <f>Bank4[[#This Row],[Money in/ (Money out)]]-Bank4[[#This Row],[GST/HST]]</f>
        <v>0</v>
      </c>
      <c r="L795" s="23">
        <f t="shared" si="36"/>
        <v>0</v>
      </c>
    </row>
    <row r="796" spans="4:12" x14ac:dyDescent="0.2">
      <c r="D796" s="397">
        <f>_xlfn.XLOOKUP(C:C,Table1[for Import to Bank Register dropdown],Table1[for Pivot],0,0,1)</f>
        <v>0</v>
      </c>
      <c r="E796" s="403"/>
      <c r="F796" s="146">
        <f t="shared" si="37"/>
        <v>44444444</v>
      </c>
      <c r="G796" s="375">
        <f t="shared" si="38"/>
        <v>0</v>
      </c>
      <c r="I796" s="376">
        <f>IF(OR(C796="150 Directors advances", C796="120 accounts receivable", C796="720.2 Automobile - Insurance", C796="720.3 Automobile - License", C796="870.4 Rent - Insurance", C796="870.6 Rent - Property Tax", C796="870.7 Rent - Homeoffice", C796="870.9 Rent - Water"),
   0,
   IF(Dashboard!$F$5="Quick",
      IF(OR(C796="190 Automobile",C796="200 computer hardware",C796="210 Computer software",C796="220 Quickbooks software",C796="230 Office equipment",C796="240 Office furniture"),
         E796-(E796/(1+Dashboard!$F$4)),
         0
      ),
      IF(C796="750 Business promotion",
         E796-(E796/(1+4.793/100)),
         E796-(E796/(1+Dashboard!$F$4))
      )
   )
)</f>
        <v>0</v>
      </c>
      <c r="J796" s="26">
        <f>Bank4[[#This Row],[Money in/ (Money out)]]-Bank4[[#This Row],[GST/HST]]</f>
        <v>0</v>
      </c>
      <c r="L796" s="23">
        <f t="shared" si="36"/>
        <v>0</v>
      </c>
    </row>
    <row r="797" spans="4:12" x14ac:dyDescent="0.2">
      <c r="D797" s="397">
        <f>_xlfn.XLOOKUP(C:C,Table1[for Import to Bank Register dropdown],Table1[for Pivot],0,0,1)</f>
        <v>0</v>
      </c>
      <c r="E797" s="403"/>
      <c r="F797" s="146">
        <f t="shared" si="37"/>
        <v>44444444</v>
      </c>
      <c r="G797" s="375">
        <f t="shared" si="38"/>
        <v>0</v>
      </c>
      <c r="I797" s="376">
        <f>IF(OR(C797="150 Directors advances", C797="120 accounts receivable", C797="720.2 Automobile - Insurance", C797="720.3 Automobile - License", C797="870.4 Rent - Insurance", C797="870.6 Rent - Property Tax", C797="870.7 Rent - Homeoffice", C797="870.9 Rent - Water"),
   0,
   IF(Dashboard!$F$5="Quick",
      IF(OR(C797="190 Automobile",C797="200 computer hardware",C797="210 Computer software",C797="220 Quickbooks software",C797="230 Office equipment",C797="240 Office furniture"),
         E797-(E797/(1+Dashboard!$F$4)),
         0
      ),
      IF(C797="750 Business promotion",
         E797-(E797/(1+4.793/100)),
         E797-(E797/(1+Dashboard!$F$4))
      )
   )
)</f>
        <v>0</v>
      </c>
      <c r="J797" s="26">
        <f>Bank4[[#This Row],[Money in/ (Money out)]]-Bank4[[#This Row],[GST/HST]]</f>
        <v>0</v>
      </c>
      <c r="L797" s="23">
        <f t="shared" si="36"/>
        <v>0</v>
      </c>
    </row>
    <row r="798" spans="4:12" x14ac:dyDescent="0.2">
      <c r="D798" s="397">
        <f>_xlfn.XLOOKUP(C:C,Table1[for Import to Bank Register dropdown],Table1[for Pivot],0,0,1)</f>
        <v>0</v>
      </c>
      <c r="E798" s="403"/>
      <c r="F798" s="146">
        <f t="shared" si="37"/>
        <v>44444444</v>
      </c>
      <c r="G798" s="375">
        <f t="shared" si="38"/>
        <v>0</v>
      </c>
      <c r="I798" s="376">
        <f>IF(OR(C798="150 Directors advances", C798="120 accounts receivable", C798="720.2 Automobile - Insurance", C798="720.3 Automobile - License", C798="870.4 Rent - Insurance", C798="870.6 Rent - Property Tax", C798="870.7 Rent - Homeoffice", C798="870.9 Rent - Water"),
   0,
   IF(Dashboard!$F$5="Quick",
      IF(OR(C798="190 Automobile",C798="200 computer hardware",C798="210 Computer software",C798="220 Quickbooks software",C798="230 Office equipment",C798="240 Office furniture"),
         E798-(E798/(1+Dashboard!$F$4)),
         0
      ),
      IF(C798="750 Business promotion",
         E798-(E798/(1+4.793/100)),
         E798-(E798/(1+Dashboard!$F$4))
      )
   )
)</f>
        <v>0</v>
      </c>
      <c r="J798" s="26">
        <f>Bank4[[#This Row],[Money in/ (Money out)]]-Bank4[[#This Row],[GST/HST]]</f>
        <v>0</v>
      </c>
      <c r="L798" s="23">
        <f t="shared" si="36"/>
        <v>0</v>
      </c>
    </row>
    <row r="799" spans="4:12" x14ac:dyDescent="0.2">
      <c r="D799" s="397">
        <f>_xlfn.XLOOKUP(C:C,Table1[for Import to Bank Register dropdown],Table1[for Pivot],0,0,1)</f>
        <v>0</v>
      </c>
      <c r="E799" s="403"/>
      <c r="F799" s="146">
        <f t="shared" si="37"/>
        <v>44444444</v>
      </c>
      <c r="G799" s="375">
        <f t="shared" si="38"/>
        <v>0</v>
      </c>
      <c r="I799" s="376">
        <f>IF(OR(C799="150 Directors advances", C799="120 accounts receivable", C799="720.2 Automobile - Insurance", C799="720.3 Automobile - License", C799="870.4 Rent - Insurance", C799="870.6 Rent - Property Tax", C799="870.7 Rent - Homeoffice", C799="870.9 Rent - Water"),
   0,
   IF(Dashboard!$F$5="Quick",
      IF(OR(C799="190 Automobile",C799="200 computer hardware",C799="210 Computer software",C799="220 Quickbooks software",C799="230 Office equipment",C799="240 Office furniture"),
         E799-(E799/(1+Dashboard!$F$4)),
         0
      ),
      IF(C799="750 Business promotion",
         E799-(E799/(1+4.793/100)),
         E799-(E799/(1+Dashboard!$F$4))
      )
   )
)</f>
        <v>0</v>
      </c>
      <c r="J799" s="26">
        <f>Bank4[[#This Row],[Money in/ (Money out)]]-Bank4[[#This Row],[GST/HST]]</f>
        <v>0</v>
      </c>
      <c r="L799" s="23">
        <f t="shared" si="36"/>
        <v>0</v>
      </c>
    </row>
    <row r="800" spans="4:12" x14ac:dyDescent="0.2">
      <c r="D800" s="397">
        <f>_xlfn.XLOOKUP(C:C,Table1[for Import to Bank Register dropdown],Table1[for Pivot],0,0,1)</f>
        <v>0</v>
      </c>
      <c r="E800" s="403"/>
      <c r="F800" s="146">
        <f t="shared" si="37"/>
        <v>44444444</v>
      </c>
      <c r="G800" s="375">
        <f t="shared" si="38"/>
        <v>0</v>
      </c>
      <c r="I800" s="376">
        <f>IF(OR(C800="150 Directors advances", C800="120 accounts receivable", C800="720.2 Automobile - Insurance", C800="720.3 Automobile - License", C800="870.4 Rent - Insurance", C800="870.6 Rent - Property Tax", C800="870.7 Rent - Homeoffice", C800="870.9 Rent - Water"),
   0,
   IF(Dashboard!$F$5="Quick",
      IF(OR(C800="190 Automobile",C800="200 computer hardware",C800="210 Computer software",C800="220 Quickbooks software",C800="230 Office equipment",C800="240 Office furniture"),
         E800-(E800/(1+Dashboard!$F$4)),
         0
      ),
      IF(C800="750 Business promotion",
         E800-(E800/(1+4.793/100)),
         E800-(E800/(1+Dashboard!$F$4))
      )
   )
)</f>
        <v>0</v>
      </c>
      <c r="J800" s="26">
        <f>Bank4[[#This Row],[Money in/ (Money out)]]-Bank4[[#This Row],[GST/HST]]</f>
        <v>0</v>
      </c>
      <c r="L800" s="23">
        <f t="shared" si="36"/>
        <v>0</v>
      </c>
    </row>
    <row r="801" spans="4:12" x14ac:dyDescent="0.2">
      <c r="D801" s="397">
        <f>_xlfn.XLOOKUP(C:C,Table1[for Import to Bank Register dropdown],Table1[for Pivot],0,0,1)</f>
        <v>0</v>
      </c>
      <c r="E801" s="403"/>
      <c r="F801" s="146">
        <f t="shared" si="37"/>
        <v>44444444</v>
      </c>
      <c r="G801" s="375">
        <f t="shared" si="38"/>
        <v>0</v>
      </c>
      <c r="I801" s="376">
        <f>IF(OR(C801="150 Directors advances", C801="120 accounts receivable", C801="720.2 Automobile - Insurance", C801="720.3 Automobile - License", C801="870.4 Rent - Insurance", C801="870.6 Rent - Property Tax", C801="870.7 Rent - Homeoffice", C801="870.9 Rent - Water"),
   0,
   IF(Dashboard!$F$5="Quick",
      IF(OR(C801="190 Automobile",C801="200 computer hardware",C801="210 Computer software",C801="220 Quickbooks software",C801="230 Office equipment",C801="240 Office furniture"),
         E801-(E801/(1+Dashboard!$F$4)),
         0
      ),
      IF(C801="750 Business promotion",
         E801-(E801/(1+4.793/100)),
         E801-(E801/(1+Dashboard!$F$4))
      )
   )
)</f>
        <v>0</v>
      </c>
      <c r="J801" s="26">
        <f>Bank4[[#This Row],[Money in/ (Money out)]]-Bank4[[#This Row],[GST/HST]]</f>
        <v>0</v>
      </c>
      <c r="L801" s="23">
        <f t="shared" si="36"/>
        <v>0</v>
      </c>
    </row>
    <row r="802" spans="4:12" x14ac:dyDescent="0.2">
      <c r="D802" s="397">
        <f>_xlfn.XLOOKUP(C:C,Table1[for Import to Bank Register dropdown],Table1[for Pivot],0,0,1)</f>
        <v>0</v>
      </c>
      <c r="E802" s="403"/>
      <c r="F802" s="146">
        <f t="shared" si="37"/>
        <v>44444444</v>
      </c>
      <c r="G802" s="375">
        <f t="shared" si="38"/>
        <v>0</v>
      </c>
      <c r="I802" s="376">
        <f>IF(OR(C802="150 Directors advances", C802="120 accounts receivable", C802="720.2 Automobile - Insurance", C802="720.3 Automobile - License", C802="870.4 Rent - Insurance", C802="870.6 Rent - Property Tax", C802="870.7 Rent - Homeoffice", C802="870.9 Rent - Water"),
   0,
   IF(Dashboard!$F$5="Quick",
      IF(OR(C802="190 Automobile",C802="200 computer hardware",C802="210 Computer software",C802="220 Quickbooks software",C802="230 Office equipment",C802="240 Office furniture"),
         E802-(E802/(1+Dashboard!$F$4)),
         0
      ),
      IF(C802="750 Business promotion",
         E802-(E802/(1+4.793/100)),
         E802-(E802/(1+Dashboard!$F$4))
      )
   )
)</f>
        <v>0</v>
      </c>
      <c r="J802" s="26">
        <f>Bank4[[#This Row],[Money in/ (Money out)]]-Bank4[[#This Row],[GST/HST]]</f>
        <v>0</v>
      </c>
      <c r="L802" s="23">
        <f t="shared" si="36"/>
        <v>0</v>
      </c>
    </row>
    <row r="803" spans="4:12" x14ac:dyDescent="0.2">
      <c r="D803" s="397">
        <f>_xlfn.XLOOKUP(C:C,Table1[for Import to Bank Register dropdown],Table1[for Pivot],0,0,1)</f>
        <v>0</v>
      </c>
      <c r="E803" s="403"/>
      <c r="F803" s="146">
        <f t="shared" si="37"/>
        <v>44444444</v>
      </c>
      <c r="G803" s="375">
        <f t="shared" si="38"/>
        <v>0</v>
      </c>
      <c r="I803" s="376">
        <f>IF(OR(C803="150 Directors advances", C803="120 accounts receivable", C803="720.2 Automobile - Insurance", C803="720.3 Automobile - License", C803="870.4 Rent - Insurance", C803="870.6 Rent - Property Tax", C803="870.7 Rent - Homeoffice", C803="870.9 Rent - Water"),
   0,
   IF(Dashboard!$F$5="Quick",
      IF(OR(C803="190 Automobile",C803="200 computer hardware",C803="210 Computer software",C803="220 Quickbooks software",C803="230 Office equipment",C803="240 Office furniture"),
         E803-(E803/(1+Dashboard!$F$4)),
         0
      ),
      IF(C803="750 Business promotion",
         E803-(E803/(1+4.793/100)),
         E803-(E803/(1+Dashboard!$F$4))
      )
   )
)</f>
        <v>0</v>
      </c>
      <c r="J803" s="26">
        <f>Bank4[[#This Row],[Money in/ (Money out)]]-Bank4[[#This Row],[GST/HST]]</f>
        <v>0</v>
      </c>
      <c r="L803" s="23">
        <f t="shared" si="36"/>
        <v>0</v>
      </c>
    </row>
    <row r="804" spans="4:12" x14ac:dyDescent="0.2">
      <c r="D804" s="397">
        <f>_xlfn.XLOOKUP(C:C,Table1[for Import to Bank Register dropdown],Table1[for Pivot],0,0,1)</f>
        <v>0</v>
      </c>
      <c r="E804" s="403"/>
      <c r="F804" s="146">
        <f t="shared" si="37"/>
        <v>44444444</v>
      </c>
      <c r="G804" s="375">
        <f t="shared" si="38"/>
        <v>0</v>
      </c>
      <c r="I804" s="376">
        <f>IF(OR(C804="150 Directors advances", C804="120 accounts receivable", C804="720.2 Automobile - Insurance", C804="720.3 Automobile - License", C804="870.4 Rent - Insurance", C804="870.6 Rent - Property Tax", C804="870.7 Rent - Homeoffice", C804="870.9 Rent - Water"),
   0,
   IF(Dashboard!$F$5="Quick",
      IF(OR(C804="190 Automobile",C804="200 computer hardware",C804="210 Computer software",C804="220 Quickbooks software",C804="230 Office equipment",C804="240 Office furniture"),
         E804-(E804/(1+Dashboard!$F$4)),
         0
      ),
      IF(C804="750 Business promotion",
         E804-(E804/(1+4.793/100)),
         E804-(E804/(1+Dashboard!$F$4))
      )
   )
)</f>
        <v>0</v>
      </c>
      <c r="J804" s="26">
        <f>Bank4[[#This Row],[Money in/ (Money out)]]-Bank4[[#This Row],[GST/HST]]</f>
        <v>0</v>
      </c>
      <c r="L804" s="23">
        <f t="shared" si="36"/>
        <v>0</v>
      </c>
    </row>
    <row r="805" spans="4:12" x14ac:dyDescent="0.2">
      <c r="D805" s="397">
        <f>_xlfn.XLOOKUP(C:C,Table1[for Import to Bank Register dropdown],Table1[for Pivot],0,0,1)</f>
        <v>0</v>
      </c>
      <c r="E805" s="403"/>
      <c r="F805" s="146">
        <f t="shared" si="37"/>
        <v>44444444</v>
      </c>
      <c r="G805" s="375">
        <f t="shared" si="38"/>
        <v>0</v>
      </c>
      <c r="I805" s="376">
        <f>IF(OR(C805="150 Directors advances", C805="120 accounts receivable", C805="720.2 Automobile - Insurance", C805="720.3 Automobile - License", C805="870.4 Rent - Insurance", C805="870.6 Rent - Property Tax", C805="870.7 Rent - Homeoffice", C805="870.9 Rent - Water"),
   0,
   IF(Dashboard!$F$5="Quick",
      IF(OR(C805="190 Automobile",C805="200 computer hardware",C805="210 Computer software",C805="220 Quickbooks software",C805="230 Office equipment",C805="240 Office furniture"),
         E805-(E805/(1+Dashboard!$F$4)),
         0
      ),
      IF(C805="750 Business promotion",
         E805-(E805/(1+4.793/100)),
         E805-(E805/(1+Dashboard!$F$4))
      )
   )
)</f>
        <v>0</v>
      </c>
      <c r="J805" s="26">
        <f>Bank4[[#This Row],[Money in/ (Money out)]]-Bank4[[#This Row],[GST/HST]]</f>
        <v>0</v>
      </c>
      <c r="L805" s="23">
        <f t="shared" si="36"/>
        <v>0</v>
      </c>
    </row>
    <row r="806" spans="4:12" x14ac:dyDescent="0.2">
      <c r="D806" s="397">
        <f>_xlfn.XLOOKUP(C:C,Table1[for Import to Bank Register dropdown],Table1[for Pivot],0,0,1)</f>
        <v>0</v>
      </c>
      <c r="E806" s="403"/>
      <c r="F806" s="146">
        <f t="shared" si="37"/>
        <v>44444444</v>
      </c>
      <c r="G806" s="375">
        <f t="shared" si="38"/>
        <v>0</v>
      </c>
      <c r="I806" s="376">
        <f>IF(OR(C806="150 Directors advances", C806="120 accounts receivable", C806="720.2 Automobile - Insurance", C806="720.3 Automobile - License", C806="870.4 Rent - Insurance", C806="870.6 Rent - Property Tax", C806="870.7 Rent - Homeoffice", C806="870.9 Rent - Water"),
   0,
   IF(Dashboard!$F$5="Quick",
      IF(OR(C806="190 Automobile",C806="200 computer hardware",C806="210 Computer software",C806="220 Quickbooks software",C806="230 Office equipment",C806="240 Office furniture"),
         E806-(E806/(1+Dashboard!$F$4)),
         0
      ),
      IF(C806="750 Business promotion",
         E806-(E806/(1+4.793/100)),
         E806-(E806/(1+Dashboard!$F$4))
      )
   )
)</f>
        <v>0</v>
      </c>
      <c r="J806" s="26">
        <f>Bank4[[#This Row],[Money in/ (Money out)]]-Bank4[[#This Row],[GST/HST]]</f>
        <v>0</v>
      </c>
      <c r="L806" s="23">
        <f t="shared" si="36"/>
        <v>0</v>
      </c>
    </row>
    <row r="807" spans="4:12" x14ac:dyDescent="0.2">
      <c r="D807" s="397">
        <f>_xlfn.XLOOKUP(C:C,Table1[for Import to Bank Register dropdown],Table1[for Pivot],0,0,1)</f>
        <v>0</v>
      </c>
      <c r="E807" s="403"/>
      <c r="F807" s="146">
        <f t="shared" si="37"/>
        <v>44444444</v>
      </c>
      <c r="G807" s="375">
        <f t="shared" si="38"/>
        <v>0</v>
      </c>
      <c r="I807" s="376">
        <f>IF(OR(C807="150 Directors advances", C807="120 accounts receivable", C807="720.2 Automobile - Insurance", C807="720.3 Automobile - License", C807="870.4 Rent - Insurance", C807="870.6 Rent - Property Tax", C807="870.7 Rent - Homeoffice", C807="870.9 Rent - Water"),
   0,
   IF(Dashboard!$F$5="Quick",
      IF(OR(C807="190 Automobile",C807="200 computer hardware",C807="210 Computer software",C807="220 Quickbooks software",C807="230 Office equipment",C807="240 Office furniture"),
         E807-(E807/(1+Dashboard!$F$4)),
         0
      ),
      IF(C807="750 Business promotion",
         E807-(E807/(1+4.793/100)),
         E807-(E807/(1+Dashboard!$F$4))
      )
   )
)</f>
        <v>0</v>
      </c>
      <c r="J807" s="26">
        <f>Bank4[[#This Row],[Money in/ (Money out)]]-Bank4[[#This Row],[GST/HST]]</f>
        <v>0</v>
      </c>
      <c r="L807" s="23">
        <f t="shared" si="36"/>
        <v>0</v>
      </c>
    </row>
    <row r="808" spans="4:12" x14ac:dyDescent="0.2">
      <c r="D808" s="397">
        <f>_xlfn.XLOOKUP(C:C,Table1[for Import to Bank Register dropdown],Table1[for Pivot],0,0,1)</f>
        <v>0</v>
      </c>
      <c r="E808" s="403"/>
      <c r="F808" s="146">
        <f t="shared" si="37"/>
        <v>44444444</v>
      </c>
      <c r="G808" s="375">
        <f t="shared" si="38"/>
        <v>0</v>
      </c>
      <c r="I808" s="376">
        <f>IF(OR(C808="150 Directors advances", C808="120 accounts receivable", C808="720.2 Automobile - Insurance", C808="720.3 Automobile - License", C808="870.4 Rent - Insurance", C808="870.6 Rent - Property Tax", C808="870.7 Rent - Homeoffice", C808="870.9 Rent - Water"),
   0,
   IF(Dashboard!$F$5="Quick",
      IF(OR(C808="190 Automobile",C808="200 computer hardware",C808="210 Computer software",C808="220 Quickbooks software",C808="230 Office equipment",C808="240 Office furniture"),
         E808-(E808/(1+Dashboard!$F$4)),
         0
      ),
      IF(C808="750 Business promotion",
         E808-(E808/(1+4.793/100)),
         E808-(E808/(1+Dashboard!$F$4))
      )
   )
)</f>
        <v>0</v>
      </c>
      <c r="J808" s="26">
        <f>Bank4[[#This Row],[Money in/ (Money out)]]-Bank4[[#This Row],[GST/HST]]</f>
        <v>0</v>
      </c>
      <c r="L808" s="23">
        <f t="shared" si="36"/>
        <v>0</v>
      </c>
    </row>
    <row r="809" spans="4:12" x14ac:dyDescent="0.2">
      <c r="D809" s="397">
        <f>_xlfn.XLOOKUP(C:C,Table1[for Import to Bank Register dropdown],Table1[for Pivot],0,0,1)</f>
        <v>0</v>
      </c>
      <c r="E809" s="403"/>
      <c r="F809" s="146">
        <f t="shared" si="37"/>
        <v>44444444</v>
      </c>
      <c r="G809" s="375">
        <f t="shared" si="38"/>
        <v>0</v>
      </c>
      <c r="I809" s="376">
        <f>IF(OR(C809="150 Directors advances", C809="120 accounts receivable", C809="720.2 Automobile - Insurance", C809="720.3 Automobile - License", C809="870.4 Rent - Insurance", C809="870.6 Rent - Property Tax", C809="870.7 Rent - Homeoffice", C809="870.9 Rent - Water"),
   0,
   IF(Dashboard!$F$5="Quick",
      IF(OR(C809="190 Automobile",C809="200 computer hardware",C809="210 Computer software",C809="220 Quickbooks software",C809="230 Office equipment",C809="240 Office furniture"),
         E809-(E809/(1+Dashboard!$F$4)),
         0
      ),
      IF(C809="750 Business promotion",
         E809-(E809/(1+4.793/100)),
         E809-(E809/(1+Dashboard!$F$4))
      )
   )
)</f>
        <v>0</v>
      </c>
      <c r="J809" s="26">
        <f>Bank4[[#This Row],[Money in/ (Money out)]]-Bank4[[#This Row],[GST/HST]]</f>
        <v>0</v>
      </c>
      <c r="L809" s="23">
        <f t="shared" si="36"/>
        <v>0</v>
      </c>
    </row>
    <row r="810" spans="4:12" x14ac:dyDescent="0.2">
      <c r="D810" s="397">
        <f>_xlfn.XLOOKUP(C:C,Table1[for Import to Bank Register dropdown],Table1[for Pivot],0,0,1)</f>
        <v>0</v>
      </c>
      <c r="E810" s="403"/>
      <c r="F810" s="146">
        <f t="shared" si="37"/>
        <v>44444444</v>
      </c>
      <c r="G810" s="375">
        <f t="shared" si="38"/>
        <v>0</v>
      </c>
      <c r="I810" s="376">
        <f>IF(OR(C810="150 Directors advances", C810="120 accounts receivable", C810="720.2 Automobile - Insurance", C810="720.3 Automobile - License", C810="870.4 Rent - Insurance", C810="870.6 Rent - Property Tax", C810="870.7 Rent - Homeoffice", C810="870.9 Rent - Water"),
   0,
   IF(Dashboard!$F$5="Quick",
      IF(OR(C810="190 Automobile",C810="200 computer hardware",C810="210 Computer software",C810="220 Quickbooks software",C810="230 Office equipment",C810="240 Office furniture"),
         E810-(E810/(1+Dashboard!$F$4)),
         0
      ),
      IF(C810="750 Business promotion",
         E810-(E810/(1+4.793/100)),
         E810-(E810/(1+Dashboard!$F$4))
      )
   )
)</f>
        <v>0</v>
      </c>
      <c r="J810" s="26">
        <f>Bank4[[#This Row],[Money in/ (Money out)]]-Bank4[[#This Row],[GST/HST]]</f>
        <v>0</v>
      </c>
      <c r="L810" s="23">
        <f t="shared" si="36"/>
        <v>0</v>
      </c>
    </row>
    <row r="811" spans="4:12" x14ac:dyDescent="0.2">
      <c r="D811" s="397">
        <f>_xlfn.XLOOKUP(C:C,Table1[for Import to Bank Register dropdown],Table1[for Pivot],0,0,1)</f>
        <v>0</v>
      </c>
      <c r="E811" s="403"/>
      <c r="F811" s="146">
        <f t="shared" si="37"/>
        <v>44444444</v>
      </c>
      <c r="G811" s="375">
        <f t="shared" si="38"/>
        <v>0</v>
      </c>
      <c r="I811" s="376">
        <f>IF(OR(C811="150 Directors advances", C811="120 accounts receivable", C811="720.2 Automobile - Insurance", C811="720.3 Automobile - License", C811="870.4 Rent - Insurance", C811="870.6 Rent - Property Tax", C811="870.7 Rent - Homeoffice", C811="870.9 Rent - Water"),
   0,
   IF(Dashboard!$F$5="Quick",
      IF(OR(C811="190 Automobile",C811="200 computer hardware",C811="210 Computer software",C811="220 Quickbooks software",C811="230 Office equipment",C811="240 Office furniture"),
         E811-(E811/(1+Dashboard!$F$4)),
         0
      ),
      IF(C811="750 Business promotion",
         E811-(E811/(1+4.793/100)),
         E811-(E811/(1+Dashboard!$F$4))
      )
   )
)</f>
        <v>0</v>
      </c>
      <c r="J811" s="26">
        <f>Bank4[[#This Row],[Money in/ (Money out)]]-Bank4[[#This Row],[GST/HST]]</f>
        <v>0</v>
      </c>
      <c r="L811" s="23">
        <f t="shared" si="36"/>
        <v>0</v>
      </c>
    </row>
    <row r="812" spans="4:12" x14ac:dyDescent="0.2">
      <c r="D812" s="397">
        <f>_xlfn.XLOOKUP(C:C,Table1[for Import to Bank Register dropdown],Table1[for Pivot],0,0,1)</f>
        <v>0</v>
      </c>
      <c r="E812" s="403"/>
      <c r="F812" s="146">
        <f t="shared" si="37"/>
        <v>44444444</v>
      </c>
      <c r="G812" s="375">
        <f t="shared" si="38"/>
        <v>0</v>
      </c>
      <c r="I812" s="376">
        <f>IF(OR(C812="150 Directors advances", C812="120 accounts receivable", C812="720.2 Automobile - Insurance", C812="720.3 Automobile - License", C812="870.4 Rent - Insurance", C812="870.6 Rent - Property Tax", C812="870.7 Rent - Homeoffice", C812="870.9 Rent - Water"),
   0,
   IF(Dashboard!$F$5="Quick",
      IF(OR(C812="190 Automobile",C812="200 computer hardware",C812="210 Computer software",C812="220 Quickbooks software",C812="230 Office equipment",C812="240 Office furniture"),
         E812-(E812/(1+Dashboard!$F$4)),
         0
      ),
      IF(C812="750 Business promotion",
         E812-(E812/(1+4.793/100)),
         E812-(E812/(1+Dashboard!$F$4))
      )
   )
)</f>
        <v>0</v>
      </c>
      <c r="J812" s="26">
        <f>Bank4[[#This Row],[Money in/ (Money out)]]-Bank4[[#This Row],[GST/HST]]</f>
        <v>0</v>
      </c>
      <c r="L812" s="23">
        <f t="shared" si="36"/>
        <v>0</v>
      </c>
    </row>
    <row r="813" spans="4:12" x14ac:dyDescent="0.2">
      <c r="D813" s="397">
        <f>_xlfn.XLOOKUP(C:C,Table1[for Import to Bank Register dropdown],Table1[for Pivot],0,0,1)</f>
        <v>0</v>
      </c>
      <c r="E813" s="403"/>
      <c r="F813" s="146">
        <f t="shared" si="37"/>
        <v>44444444</v>
      </c>
      <c r="G813" s="375">
        <f t="shared" si="38"/>
        <v>0</v>
      </c>
      <c r="I813" s="376">
        <f>IF(OR(C813="150 Directors advances", C813="120 accounts receivable", C813="720.2 Automobile - Insurance", C813="720.3 Automobile - License", C813="870.4 Rent - Insurance", C813="870.6 Rent - Property Tax", C813="870.7 Rent - Homeoffice", C813="870.9 Rent - Water"),
   0,
   IF(Dashboard!$F$5="Quick",
      IF(OR(C813="190 Automobile",C813="200 computer hardware",C813="210 Computer software",C813="220 Quickbooks software",C813="230 Office equipment",C813="240 Office furniture"),
         E813-(E813/(1+Dashboard!$F$4)),
         0
      ),
      IF(C813="750 Business promotion",
         E813-(E813/(1+4.793/100)),
         E813-(E813/(1+Dashboard!$F$4))
      )
   )
)</f>
        <v>0</v>
      </c>
      <c r="J813" s="26">
        <f>Bank4[[#This Row],[Money in/ (Money out)]]-Bank4[[#This Row],[GST/HST]]</f>
        <v>0</v>
      </c>
      <c r="L813" s="23">
        <f t="shared" si="36"/>
        <v>0</v>
      </c>
    </row>
    <row r="814" spans="4:12" x14ac:dyDescent="0.2">
      <c r="D814" s="397">
        <f>_xlfn.XLOOKUP(C:C,Table1[for Import to Bank Register dropdown],Table1[for Pivot],0,0,1)</f>
        <v>0</v>
      </c>
      <c r="E814" s="403"/>
      <c r="F814" s="146">
        <f t="shared" si="37"/>
        <v>44444444</v>
      </c>
      <c r="G814" s="375">
        <f t="shared" si="38"/>
        <v>0</v>
      </c>
      <c r="I814" s="376">
        <f>IF(OR(C814="150 Directors advances", C814="120 accounts receivable", C814="720.2 Automobile - Insurance", C814="720.3 Automobile - License", C814="870.4 Rent - Insurance", C814="870.6 Rent - Property Tax", C814="870.7 Rent - Homeoffice", C814="870.9 Rent - Water"),
   0,
   IF(Dashboard!$F$5="Quick",
      IF(OR(C814="190 Automobile",C814="200 computer hardware",C814="210 Computer software",C814="220 Quickbooks software",C814="230 Office equipment",C814="240 Office furniture"),
         E814-(E814/(1+Dashboard!$F$4)),
         0
      ),
      IF(C814="750 Business promotion",
         E814-(E814/(1+4.793/100)),
         E814-(E814/(1+Dashboard!$F$4))
      )
   )
)</f>
        <v>0</v>
      </c>
      <c r="J814" s="26">
        <f>Bank4[[#This Row],[Money in/ (Money out)]]-Bank4[[#This Row],[GST/HST]]</f>
        <v>0</v>
      </c>
      <c r="L814" s="23">
        <f t="shared" si="36"/>
        <v>0</v>
      </c>
    </row>
    <row r="815" spans="4:12" x14ac:dyDescent="0.2">
      <c r="D815" s="397">
        <f>_xlfn.XLOOKUP(C:C,Table1[for Import to Bank Register dropdown],Table1[for Pivot],0,0,1)</f>
        <v>0</v>
      </c>
      <c r="E815" s="403"/>
      <c r="F815" s="146">
        <f t="shared" si="37"/>
        <v>44444444</v>
      </c>
      <c r="G815" s="375">
        <f t="shared" si="38"/>
        <v>0</v>
      </c>
      <c r="I815" s="376">
        <f>IF(OR(C815="150 Directors advances", C815="120 accounts receivable", C815="720.2 Automobile - Insurance", C815="720.3 Automobile - License", C815="870.4 Rent - Insurance", C815="870.6 Rent - Property Tax", C815="870.7 Rent - Homeoffice", C815="870.9 Rent - Water"),
   0,
   IF(Dashboard!$F$5="Quick",
      IF(OR(C815="190 Automobile",C815="200 computer hardware",C815="210 Computer software",C815="220 Quickbooks software",C815="230 Office equipment",C815="240 Office furniture"),
         E815-(E815/(1+Dashboard!$F$4)),
         0
      ),
      IF(C815="750 Business promotion",
         E815-(E815/(1+4.793/100)),
         E815-(E815/(1+Dashboard!$F$4))
      )
   )
)</f>
        <v>0</v>
      </c>
      <c r="J815" s="26">
        <f>Bank4[[#This Row],[Money in/ (Money out)]]-Bank4[[#This Row],[GST/HST]]</f>
        <v>0</v>
      </c>
      <c r="L815" s="23">
        <f t="shared" si="36"/>
        <v>0</v>
      </c>
    </row>
    <row r="816" spans="4:12" x14ac:dyDescent="0.2">
      <c r="D816" s="397">
        <f>_xlfn.XLOOKUP(C:C,Table1[for Import to Bank Register dropdown],Table1[for Pivot],0,0,1)</f>
        <v>0</v>
      </c>
      <c r="E816" s="403"/>
      <c r="F816" s="146">
        <f t="shared" si="37"/>
        <v>44444444</v>
      </c>
      <c r="G816" s="375">
        <f t="shared" si="38"/>
        <v>0</v>
      </c>
      <c r="I816" s="376">
        <f>IF(OR(C816="150 Directors advances", C816="120 accounts receivable", C816="720.2 Automobile - Insurance", C816="720.3 Automobile - License", C816="870.4 Rent - Insurance", C816="870.6 Rent - Property Tax", C816="870.7 Rent - Homeoffice", C816="870.9 Rent - Water"),
   0,
   IF(Dashboard!$F$5="Quick",
      IF(OR(C816="190 Automobile",C816="200 computer hardware",C816="210 Computer software",C816="220 Quickbooks software",C816="230 Office equipment",C816="240 Office furniture"),
         E816-(E816/(1+Dashboard!$F$4)),
         0
      ),
      IF(C816="750 Business promotion",
         E816-(E816/(1+4.793/100)),
         E816-(E816/(1+Dashboard!$F$4))
      )
   )
)</f>
        <v>0</v>
      </c>
      <c r="J816" s="26">
        <f>Bank4[[#This Row],[Money in/ (Money out)]]-Bank4[[#This Row],[GST/HST]]</f>
        <v>0</v>
      </c>
      <c r="L816" s="23">
        <f t="shared" si="36"/>
        <v>0</v>
      </c>
    </row>
    <row r="817" spans="4:12" x14ac:dyDescent="0.2">
      <c r="D817" s="397">
        <f>_xlfn.XLOOKUP(C:C,Table1[for Import to Bank Register dropdown],Table1[for Pivot],0,0,1)</f>
        <v>0</v>
      </c>
      <c r="E817" s="403"/>
      <c r="F817" s="146">
        <f t="shared" si="37"/>
        <v>44444444</v>
      </c>
      <c r="G817" s="375">
        <f t="shared" si="38"/>
        <v>0</v>
      </c>
      <c r="I817" s="376">
        <f>IF(OR(C817="150 Directors advances", C817="120 accounts receivable", C817="720.2 Automobile - Insurance", C817="720.3 Automobile - License", C817="870.4 Rent - Insurance", C817="870.6 Rent - Property Tax", C817="870.7 Rent - Homeoffice", C817="870.9 Rent - Water"),
   0,
   IF(Dashboard!$F$5="Quick",
      IF(OR(C817="190 Automobile",C817="200 computer hardware",C817="210 Computer software",C817="220 Quickbooks software",C817="230 Office equipment",C817="240 Office furniture"),
         E817-(E817/(1+Dashboard!$F$4)),
         0
      ),
      IF(C817="750 Business promotion",
         E817-(E817/(1+4.793/100)),
         E817-(E817/(1+Dashboard!$F$4))
      )
   )
)</f>
        <v>0</v>
      </c>
      <c r="J817" s="26">
        <f>Bank4[[#This Row],[Money in/ (Money out)]]-Bank4[[#This Row],[GST/HST]]</f>
        <v>0</v>
      </c>
      <c r="L817" s="23">
        <f t="shared" si="36"/>
        <v>0</v>
      </c>
    </row>
    <row r="818" spans="4:12" x14ac:dyDescent="0.2">
      <c r="D818" s="397">
        <f>_xlfn.XLOOKUP(C:C,Table1[for Import to Bank Register dropdown],Table1[for Pivot],0,0,1)</f>
        <v>0</v>
      </c>
      <c r="E818" s="403"/>
      <c r="F818" s="146">
        <f t="shared" si="37"/>
        <v>44444444</v>
      </c>
      <c r="G818" s="375">
        <f t="shared" si="38"/>
        <v>0</v>
      </c>
      <c r="I818" s="376">
        <f>IF(OR(C818="150 Directors advances", C818="120 accounts receivable", C818="720.2 Automobile - Insurance", C818="720.3 Automobile - License", C818="870.4 Rent - Insurance", C818="870.6 Rent - Property Tax", C818="870.7 Rent - Homeoffice", C818="870.9 Rent - Water"),
   0,
   IF(Dashboard!$F$5="Quick",
      IF(OR(C818="190 Automobile",C818="200 computer hardware",C818="210 Computer software",C818="220 Quickbooks software",C818="230 Office equipment",C818="240 Office furniture"),
         E818-(E818/(1+Dashboard!$F$4)),
         0
      ),
      IF(C818="750 Business promotion",
         E818-(E818/(1+4.793/100)),
         E818-(E818/(1+Dashboard!$F$4))
      )
   )
)</f>
        <v>0</v>
      </c>
      <c r="J818" s="26">
        <f>Bank4[[#This Row],[Money in/ (Money out)]]-Bank4[[#This Row],[GST/HST]]</f>
        <v>0</v>
      </c>
      <c r="L818" s="23">
        <f t="shared" si="36"/>
        <v>0</v>
      </c>
    </row>
    <row r="819" spans="4:12" x14ac:dyDescent="0.2">
      <c r="D819" s="397">
        <f>_xlfn.XLOOKUP(C:C,Table1[for Import to Bank Register dropdown],Table1[for Pivot],0,0,1)</f>
        <v>0</v>
      </c>
      <c r="E819" s="403"/>
      <c r="F819" s="146">
        <f t="shared" si="37"/>
        <v>44444444</v>
      </c>
      <c r="G819" s="375">
        <f t="shared" si="38"/>
        <v>0</v>
      </c>
      <c r="I819" s="376">
        <f>IF(OR(C819="150 Directors advances", C819="120 accounts receivable", C819="720.2 Automobile - Insurance", C819="720.3 Automobile - License", C819="870.4 Rent - Insurance", C819="870.6 Rent - Property Tax", C819="870.7 Rent - Homeoffice", C819="870.9 Rent - Water"),
   0,
   IF(Dashboard!$F$5="Quick",
      IF(OR(C819="190 Automobile",C819="200 computer hardware",C819="210 Computer software",C819="220 Quickbooks software",C819="230 Office equipment",C819="240 Office furniture"),
         E819-(E819/(1+Dashboard!$F$4)),
         0
      ),
      IF(C819="750 Business promotion",
         E819-(E819/(1+4.793/100)),
         E819-(E819/(1+Dashboard!$F$4))
      )
   )
)</f>
        <v>0</v>
      </c>
      <c r="J819" s="26">
        <f>Bank4[[#This Row],[Money in/ (Money out)]]-Bank4[[#This Row],[GST/HST]]</f>
        <v>0</v>
      </c>
      <c r="L819" s="23">
        <f t="shared" si="36"/>
        <v>0</v>
      </c>
    </row>
    <row r="820" spans="4:12" x14ac:dyDescent="0.2">
      <c r="D820" s="397">
        <f>_xlfn.XLOOKUP(C:C,Table1[for Import to Bank Register dropdown],Table1[for Pivot],0,0,1)</f>
        <v>0</v>
      </c>
      <c r="E820" s="403"/>
      <c r="F820" s="146">
        <f t="shared" si="37"/>
        <v>44444444</v>
      </c>
      <c r="G820" s="375">
        <f t="shared" si="38"/>
        <v>0</v>
      </c>
      <c r="I820" s="376">
        <f>IF(OR(C820="150 Directors advances", C820="120 accounts receivable", C820="720.2 Automobile - Insurance", C820="720.3 Automobile - License", C820="870.4 Rent - Insurance", C820="870.6 Rent - Property Tax", C820="870.7 Rent - Homeoffice", C820="870.9 Rent - Water"),
   0,
   IF(Dashboard!$F$5="Quick",
      IF(OR(C820="190 Automobile",C820="200 computer hardware",C820="210 Computer software",C820="220 Quickbooks software",C820="230 Office equipment",C820="240 Office furniture"),
         E820-(E820/(1+Dashboard!$F$4)),
         0
      ),
      IF(C820="750 Business promotion",
         E820-(E820/(1+4.793/100)),
         E820-(E820/(1+Dashboard!$F$4))
      )
   )
)</f>
        <v>0</v>
      </c>
      <c r="J820" s="26">
        <f>Bank4[[#This Row],[Money in/ (Money out)]]-Bank4[[#This Row],[GST/HST]]</f>
        <v>0</v>
      </c>
      <c r="L820" s="23">
        <f t="shared" si="36"/>
        <v>0</v>
      </c>
    </row>
    <row r="821" spans="4:12" x14ac:dyDescent="0.2">
      <c r="D821" s="397">
        <f>_xlfn.XLOOKUP(C:C,Table1[for Import to Bank Register dropdown],Table1[for Pivot],0,0,1)</f>
        <v>0</v>
      </c>
      <c r="E821" s="403"/>
      <c r="F821" s="146">
        <f t="shared" si="37"/>
        <v>44444444</v>
      </c>
      <c r="G821" s="375">
        <f t="shared" si="38"/>
        <v>0</v>
      </c>
      <c r="I821" s="376">
        <f>IF(OR(C821="150 Directors advances", C821="120 accounts receivable", C821="720.2 Automobile - Insurance", C821="720.3 Automobile - License", C821="870.4 Rent - Insurance", C821="870.6 Rent - Property Tax", C821="870.7 Rent - Homeoffice", C821="870.9 Rent - Water"),
   0,
   IF(Dashboard!$F$5="Quick",
      IF(OR(C821="190 Automobile",C821="200 computer hardware",C821="210 Computer software",C821="220 Quickbooks software",C821="230 Office equipment",C821="240 Office furniture"),
         E821-(E821/(1+Dashboard!$F$4)),
         0
      ),
      IF(C821="750 Business promotion",
         E821-(E821/(1+4.793/100)),
         E821-(E821/(1+Dashboard!$F$4))
      )
   )
)</f>
        <v>0</v>
      </c>
      <c r="J821" s="26">
        <f>Bank4[[#This Row],[Money in/ (Money out)]]-Bank4[[#This Row],[GST/HST]]</f>
        <v>0</v>
      </c>
      <c r="L821" s="23">
        <f t="shared" si="36"/>
        <v>0</v>
      </c>
    </row>
    <row r="822" spans="4:12" x14ac:dyDescent="0.2">
      <c r="D822" s="397">
        <f>_xlfn.XLOOKUP(C:C,Table1[for Import to Bank Register dropdown],Table1[for Pivot],0,0,1)</f>
        <v>0</v>
      </c>
      <c r="E822" s="403"/>
      <c r="F822" s="146">
        <f t="shared" si="37"/>
        <v>44444444</v>
      </c>
      <c r="G822" s="375">
        <f t="shared" si="38"/>
        <v>0</v>
      </c>
      <c r="I822" s="376">
        <f>IF(OR(C822="150 Directors advances", C822="120 accounts receivable", C822="720.2 Automobile - Insurance", C822="720.3 Automobile - License", C822="870.4 Rent - Insurance", C822="870.6 Rent - Property Tax", C822="870.7 Rent - Homeoffice", C822="870.9 Rent - Water"),
   0,
   IF(Dashboard!$F$5="Quick",
      IF(OR(C822="190 Automobile",C822="200 computer hardware",C822="210 Computer software",C822="220 Quickbooks software",C822="230 Office equipment",C822="240 Office furniture"),
         E822-(E822/(1+Dashboard!$F$4)),
         0
      ),
      IF(C822="750 Business promotion",
         E822-(E822/(1+4.793/100)),
         E822-(E822/(1+Dashboard!$F$4))
      )
   )
)</f>
        <v>0</v>
      </c>
      <c r="J822" s="26">
        <f>Bank4[[#This Row],[Money in/ (Money out)]]-Bank4[[#This Row],[GST/HST]]</f>
        <v>0</v>
      </c>
      <c r="L822" s="23">
        <f t="shared" si="36"/>
        <v>0</v>
      </c>
    </row>
    <row r="823" spans="4:12" x14ac:dyDescent="0.2">
      <c r="D823" s="397">
        <f>_xlfn.XLOOKUP(C:C,Table1[for Import to Bank Register dropdown],Table1[for Pivot],0,0,1)</f>
        <v>0</v>
      </c>
      <c r="E823" s="403"/>
      <c r="F823" s="146">
        <f t="shared" si="37"/>
        <v>44444444</v>
      </c>
      <c r="G823" s="375">
        <f t="shared" si="38"/>
        <v>0</v>
      </c>
      <c r="I823" s="376">
        <f>IF(OR(C823="150 Directors advances", C823="120 accounts receivable", C823="720.2 Automobile - Insurance", C823="720.3 Automobile - License", C823="870.4 Rent - Insurance", C823="870.6 Rent - Property Tax", C823="870.7 Rent - Homeoffice", C823="870.9 Rent - Water"),
   0,
   IF(Dashboard!$F$5="Quick",
      IF(OR(C823="190 Automobile",C823="200 computer hardware",C823="210 Computer software",C823="220 Quickbooks software",C823="230 Office equipment",C823="240 Office furniture"),
         E823-(E823/(1+Dashboard!$F$4)),
         0
      ),
      IF(C823="750 Business promotion",
         E823-(E823/(1+4.793/100)),
         E823-(E823/(1+Dashboard!$F$4))
      )
   )
)</f>
        <v>0</v>
      </c>
      <c r="J823" s="26">
        <f>Bank4[[#This Row],[Money in/ (Money out)]]-Bank4[[#This Row],[GST/HST]]</f>
        <v>0</v>
      </c>
      <c r="L823" s="23">
        <f t="shared" si="36"/>
        <v>0</v>
      </c>
    </row>
    <row r="824" spans="4:12" x14ac:dyDescent="0.2">
      <c r="D824" s="397">
        <f>_xlfn.XLOOKUP(C:C,Table1[for Import to Bank Register dropdown],Table1[for Pivot],0,0,1)</f>
        <v>0</v>
      </c>
      <c r="E824" s="403"/>
      <c r="F824" s="146">
        <f t="shared" si="37"/>
        <v>44444444</v>
      </c>
      <c r="G824" s="375">
        <f t="shared" si="38"/>
        <v>0</v>
      </c>
      <c r="I824" s="376">
        <f>IF(OR(C824="150 Directors advances", C824="120 accounts receivable", C824="720.2 Automobile - Insurance", C824="720.3 Automobile - License", C824="870.4 Rent - Insurance", C824="870.6 Rent - Property Tax", C824="870.7 Rent - Homeoffice", C824="870.9 Rent - Water"),
   0,
   IF(Dashboard!$F$5="Quick",
      IF(OR(C824="190 Automobile",C824="200 computer hardware",C824="210 Computer software",C824="220 Quickbooks software",C824="230 Office equipment",C824="240 Office furniture"),
         E824-(E824/(1+Dashboard!$F$4)),
         0
      ),
      IF(C824="750 Business promotion",
         E824-(E824/(1+4.793/100)),
         E824-(E824/(1+Dashboard!$F$4))
      )
   )
)</f>
        <v>0</v>
      </c>
      <c r="J824" s="26">
        <f>Bank4[[#This Row],[Money in/ (Money out)]]-Bank4[[#This Row],[GST/HST]]</f>
        <v>0</v>
      </c>
      <c r="L824" s="23">
        <f t="shared" si="36"/>
        <v>0</v>
      </c>
    </row>
    <row r="825" spans="4:12" x14ac:dyDescent="0.2">
      <c r="D825" s="397">
        <f>_xlfn.XLOOKUP(C:C,Table1[for Import to Bank Register dropdown],Table1[for Pivot],0,0,1)</f>
        <v>0</v>
      </c>
      <c r="E825" s="403"/>
      <c r="F825" s="146">
        <f t="shared" si="37"/>
        <v>44444444</v>
      </c>
      <c r="G825" s="375">
        <f t="shared" si="38"/>
        <v>0</v>
      </c>
      <c r="I825" s="376">
        <f>IF(OR(C825="150 Directors advances", C825="120 accounts receivable", C825="720.2 Automobile - Insurance", C825="720.3 Automobile - License", C825="870.4 Rent - Insurance", C825="870.6 Rent - Property Tax", C825="870.7 Rent - Homeoffice", C825="870.9 Rent - Water"),
   0,
   IF(Dashboard!$F$5="Quick",
      IF(OR(C825="190 Automobile",C825="200 computer hardware",C825="210 Computer software",C825="220 Quickbooks software",C825="230 Office equipment",C825="240 Office furniture"),
         E825-(E825/(1+Dashboard!$F$4)),
         0
      ),
      IF(C825="750 Business promotion",
         E825-(E825/(1+4.793/100)),
         E825-(E825/(1+Dashboard!$F$4))
      )
   )
)</f>
        <v>0</v>
      </c>
      <c r="J825" s="26">
        <f>Bank4[[#This Row],[Money in/ (Money out)]]-Bank4[[#This Row],[GST/HST]]</f>
        <v>0</v>
      </c>
      <c r="L825" s="23">
        <f t="shared" si="36"/>
        <v>0</v>
      </c>
    </row>
    <row r="826" spans="4:12" x14ac:dyDescent="0.2">
      <c r="D826" s="397">
        <f>_xlfn.XLOOKUP(C:C,Table1[for Import to Bank Register dropdown],Table1[for Pivot],0,0,1)</f>
        <v>0</v>
      </c>
      <c r="E826" s="403"/>
      <c r="F826" s="146">
        <f t="shared" si="37"/>
        <v>44444444</v>
      </c>
      <c r="G826" s="375">
        <f t="shared" si="38"/>
        <v>0</v>
      </c>
      <c r="I826" s="376">
        <f>IF(OR(C826="150 Directors advances", C826="120 accounts receivable", C826="720.2 Automobile - Insurance", C826="720.3 Automobile - License", C826="870.4 Rent - Insurance", C826="870.6 Rent - Property Tax", C826="870.7 Rent - Homeoffice", C826="870.9 Rent - Water"),
   0,
   IF(Dashboard!$F$5="Quick",
      IF(OR(C826="190 Automobile",C826="200 computer hardware",C826="210 Computer software",C826="220 Quickbooks software",C826="230 Office equipment",C826="240 Office furniture"),
         E826-(E826/(1+Dashboard!$F$4)),
         0
      ),
      IF(C826="750 Business promotion",
         E826-(E826/(1+4.793/100)),
         E826-(E826/(1+Dashboard!$F$4))
      )
   )
)</f>
        <v>0</v>
      </c>
      <c r="J826" s="26">
        <f>Bank4[[#This Row],[Money in/ (Money out)]]-Bank4[[#This Row],[GST/HST]]</f>
        <v>0</v>
      </c>
      <c r="L826" s="23">
        <f t="shared" si="36"/>
        <v>0</v>
      </c>
    </row>
    <row r="827" spans="4:12" x14ac:dyDescent="0.2">
      <c r="D827" s="397">
        <f>_xlfn.XLOOKUP(C:C,Table1[for Import to Bank Register dropdown],Table1[for Pivot],0,0,1)</f>
        <v>0</v>
      </c>
      <c r="E827" s="403"/>
      <c r="F827" s="146">
        <f t="shared" si="37"/>
        <v>44444444</v>
      </c>
      <c r="G827" s="375">
        <f t="shared" si="38"/>
        <v>0</v>
      </c>
      <c r="I827" s="376">
        <f>IF(OR(C827="150 Directors advances", C827="120 accounts receivable", C827="720.2 Automobile - Insurance", C827="720.3 Automobile - License", C827="870.4 Rent - Insurance", C827="870.6 Rent - Property Tax", C827="870.7 Rent - Homeoffice", C827="870.9 Rent - Water"),
   0,
   IF(Dashboard!$F$5="Quick",
      IF(OR(C827="190 Automobile",C827="200 computer hardware",C827="210 Computer software",C827="220 Quickbooks software",C827="230 Office equipment",C827="240 Office furniture"),
         E827-(E827/(1+Dashboard!$F$4)),
         0
      ),
      IF(C827="750 Business promotion",
         E827-(E827/(1+4.793/100)),
         E827-(E827/(1+Dashboard!$F$4))
      )
   )
)</f>
        <v>0</v>
      </c>
      <c r="J827" s="26">
        <f>Bank4[[#This Row],[Money in/ (Money out)]]-Bank4[[#This Row],[GST/HST]]</f>
        <v>0</v>
      </c>
      <c r="L827" s="23">
        <f t="shared" si="36"/>
        <v>0</v>
      </c>
    </row>
    <row r="828" spans="4:12" x14ac:dyDescent="0.2">
      <c r="D828" s="397">
        <f>_xlfn.XLOOKUP(C:C,Table1[for Import to Bank Register dropdown],Table1[for Pivot],0,0,1)</f>
        <v>0</v>
      </c>
      <c r="E828" s="403"/>
      <c r="F828" s="146">
        <f t="shared" si="37"/>
        <v>44444444</v>
      </c>
      <c r="G828" s="375">
        <f t="shared" si="38"/>
        <v>0</v>
      </c>
      <c r="I828" s="376">
        <f>IF(OR(C828="150 Directors advances", C828="120 accounts receivable", C828="720.2 Automobile - Insurance", C828="720.3 Automobile - License", C828="870.4 Rent - Insurance", C828="870.6 Rent - Property Tax", C828="870.7 Rent - Homeoffice", C828="870.9 Rent - Water"),
   0,
   IF(Dashboard!$F$5="Quick",
      IF(OR(C828="190 Automobile",C828="200 computer hardware",C828="210 Computer software",C828="220 Quickbooks software",C828="230 Office equipment",C828="240 Office furniture"),
         E828-(E828/(1+Dashboard!$F$4)),
         0
      ),
      IF(C828="750 Business promotion",
         E828-(E828/(1+4.793/100)),
         E828-(E828/(1+Dashboard!$F$4))
      )
   )
)</f>
        <v>0</v>
      </c>
      <c r="J828" s="26">
        <f>Bank4[[#This Row],[Money in/ (Money out)]]-Bank4[[#This Row],[GST/HST]]</f>
        <v>0</v>
      </c>
      <c r="L828" s="23">
        <f t="shared" si="36"/>
        <v>0</v>
      </c>
    </row>
    <row r="829" spans="4:12" x14ac:dyDescent="0.2">
      <c r="D829" s="397">
        <f>_xlfn.XLOOKUP(C:C,Table1[for Import to Bank Register dropdown],Table1[for Pivot],0,0,1)</f>
        <v>0</v>
      </c>
      <c r="E829" s="403"/>
      <c r="F829" s="146">
        <f t="shared" si="37"/>
        <v>44444444</v>
      </c>
      <c r="G829" s="375">
        <f t="shared" si="38"/>
        <v>0</v>
      </c>
      <c r="I829" s="376">
        <f>IF(OR(C829="150 Directors advances", C829="120 accounts receivable", C829="720.2 Automobile - Insurance", C829="720.3 Automobile - License", C829="870.4 Rent - Insurance", C829="870.6 Rent - Property Tax", C829="870.7 Rent - Homeoffice", C829="870.9 Rent - Water"),
   0,
   IF(Dashboard!$F$5="Quick",
      IF(OR(C829="190 Automobile",C829="200 computer hardware",C829="210 Computer software",C829="220 Quickbooks software",C829="230 Office equipment",C829="240 Office furniture"),
         E829-(E829/(1+Dashboard!$F$4)),
         0
      ),
      IF(C829="750 Business promotion",
         E829-(E829/(1+4.793/100)),
         E829-(E829/(1+Dashboard!$F$4))
      )
   )
)</f>
        <v>0</v>
      </c>
      <c r="J829" s="26">
        <f>Bank4[[#This Row],[Money in/ (Money out)]]-Bank4[[#This Row],[GST/HST]]</f>
        <v>0</v>
      </c>
      <c r="L829" s="23">
        <f t="shared" si="36"/>
        <v>0</v>
      </c>
    </row>
    <row r="830" spans="4:12" x14ac:dyDescent="0.2">
      <c r="D830" s="397">
        <f>_xlfn.XLOOKUP(C:C,Table1[for Import to Bank Register dropdown],Table1[for Pivot],0,0,1)</f>
        <v>0</v>
      </c>
      <c r="E830" s="403"/>
      <c r="F830" s="146">
        <f t="shared" si="37"/>
        <v>44444444</v>
      </c>
      <c r="G830" s="375">
        <f t="shared" si="38"/>
        <v>0</v>
      </c>
      <c r="I830" s="376">
        <f>IF(OR(C830="150 Directors advances", C830="120 accounts receivable", C830="720.2 Automobile - Insurance", C830="720.3 Automobile - License", C830="870.4 Rent - Insurance", C830="870.6 Rent - Property Tax", C830="870.7 Rent - Homeoffice", C830="870.9 Rent - Water"),
   0,
   IF(Dashboard!$F$5="Quick",
      IF(OR(C830="190 Automobile",C830="200 computer hardware",C830="210 Computer software",C830="220 Quickbooks software",C830="230 Office equipment",C830="240 Office furniture"),
         E830-(E830/(1+Dashboard!$F$4)),
         0
      ),
      IF(C830="750 Business promotion",
         E830-(E830/(1+4.793/100)),
         E830-(E830/(1+Dashboard!$F$4))
      )
   )
)</f>
        <v>0</v>
      </c>
      <c r="J830" s="26">
        <f>Bank4[[#This Row],[Money in/ (Money out)]]-Bank4[[#This Row],[GST/HST]]</f>
        <v>0</v>
      </c>
      <c r="L830" s="23">
        <f t="shared" si="36"/>
        <v>0</v>
      </c>
    </row>
    <row r="831" spans="4:12" x14ac:dyDescent="0.2">
      <c r="D831" s="397">
        <f>_xlfn.XLOOKUP(C:C,Table1[for Import to Bank Register dropdown],Table1[for Pivot],0,0,1)</f>
        <v>0</v>
      </c>
      <c r="E831" s="403"/>
      <c r="F831" s="146">
        <f t="shared" si="37"/>
        <v>44444444</v>
      </c>
      <c r="G831" s="375">
        <f t="shared" si="38"/>
        <v>0</v>
      </c>
      <c r="I831" s="376">
        <f>IF(OR(C831="150 Directors advances", C831="120 accounts receivable", C831="720.2 Automobile - Insurance", C831="720.3 Automobile - License", C831="870.4 Rent - Insurance", C831="870.6 Rent - Property Tax", C831="870.7 Rent - Homeoffice", C831="870.9 Rent - Water"),
   0,
   IF(Dashboard!$F$5="Quick",
      IF(OR(C831="190 Automobile",C831="200 computer hardware",C831="210 Computer software",C831="220 Quickbooks software",C831="230 Office equipment",C831="240 Office furniture"),
         E831-(E831/(1+Dashboard!$F$4)),
         0
      ),
      IF(C831="750 Business promotion",
         E831-(E831/(1+4.793/100)),
         E831-(E831/(1+Dashboard!$F$4))
      )
   )
)</f>
        <v>0</v>
      </c>
      <c r="J831" s="26">
        <f>Bank4[[#This Row],[Money in/ (Money out)]]-Bank4[[#This Row],[GST/HST]]</f>
        <v>0</v>
      </c>
      <c r="L831" s="23">
        <f t="shared" si="36"/>
        <v>0</v>
      </c>
    </row>
    <row r="832" spans="4:12" x14ac:dyDescent="0.2">
      <c r="D832" s="397">
        <f>_xlfn.XLOOKUP(C:C,Table1[for Import to Bank Register dropdown],Table1[for Pivot],0,0,1)</f>
        <v>0</v>
      </c>
      <c r="E832" s="403"/>
      <c r="F832" s="146">
        <f t="shared" si="37"/>
        <v>44444444</v>
      </c>
      <c r="G832" s="375">
        <f t="shared" si="38"/>
        <v>0</v>
      </c>
      <c r="I832" s="376">
        <f>IF(OR(C832="150 Directors advances", C832="120 accounts receivable", C832="720.2 Automobile - Insurance", C832="720.3 Automobile - License", C832="870.4 Rent - Insurance", C832="870.6 Rent - Property Tax", C832="870.7 Rent - Homeoffice", C832="870.9 Rent - Water"),
   0,
   IF(Dashboard!$F$5="Quick",
      IF(OR(C832="190 Automobile",C832="200 computer hardware",C832="210 Computer software",C832="220 Quickbooks software",C832="230 Office equipment",C832="240 Office furniture"),
         E832-(E832/(1+Dashboard!$F$4)),
         0
      ),
      IF(C832="750 Business promotion",
         E832-(E832/(1+4.793/100)),
         E832-(E832/(1+Dashboard!$F$4))
      )
   )
)</f>
        <v>0</v>
      </c>
      <c r="J832" s="26">
        <f>Bank4[[#This Row],[Money in/ (Money out)]]-Bank4[[#This Row],[GST/HST]]</f>
        <v>0</v>
      </c>
      <c r="L832" s="23">
        <f t="shared" si="36"/>
        <v>0</v>
      </c>
    </row>
    <row r="833" spans="4:12" x14ac:dyDescent="0.2">
      <c r="D833" s="397">
        <f>_xlfn.XLOOKUP(C:C,Table1[for Import to Bank Register dropdown],Table1[for Pivot],0,0,1)</f>
        <v>0</v>
      </c>
      <c r="E833" s="403"/>
      <c r="F833" s="146">
        <f t="shared" si="37"/>
        <v>44444444</v>
      </c>
      <c r="G833" s="375">
        <f t="shared" si="38"/>
        <v>0</v>
      </c>
      <c r="I833" s="376">
        <f>IF(OR(C833="150 Directors advances", C833="120 accounts receivable", C833="720.2 Automobile - Insurance", C833="720.3 Automobile - License", C833="870.4 Rent - Insurance", C833="870.6 Rent - Property Tax", C833="870.7 Rent - Homeoffice", C833="870.9 Rent - Water"),
   0,
   IF(Dashboard!$F$5="Quick",
      IF(OR(C833="190 Automobile",C833="200 computer hardware",C833="210 Computer software",C833="220 Quickbooks software",C833="230 Office equipment",C833="240 Office furniture"),
         E833-(E833/(1+Dashboard!$F$4)),
         0
      ),
      IF(C833="750 Business promotion",
         E833-(E833/(1+4.793/100)),
         E833-(E833/(1+Dashboard!$F$4))
      )
   )
)</f>
        <v>0</v>
      </c>
      <c r="J833" s="26">
        <f>Bank4[[#This Row],[Money in/ (Money out)]]-Bank4[[#This Row],[GST/HST]]</f>
        <v>0</v>
      </c>
      <c r="L833" s="23">
        <f t="shared" si="36"/>
        <v>0</v>
      </c>
    </row>
    <row r="834" spans="4:12" x14ac:dyDescent="0.2">
      <c r="D834" s="397">
        <f>_xlfn.XLOOKUP(C:C,Table1[for Import to Bank Register dropdown],Table1[for Pivot],0,0,1)</f>
        <v>0</v>
      </c>
      <c r="E834" s="403"/>
      <c r="F834" s="146">
        <f t="shared" si="37"/>
        <v>44444444</v>
      </c>
      <c r="G834" s="375">
        <f t="shared" si="38"/>
        <v>0</v>
      </c>
      <c r="I834" s="376">
        <f>IF(OR(C834="150 Directors advances", C834="120 accounts receivable", C834="720.2 Automobile - Insurance", C834="720.3 Automobile - License", C834="870.4 Rent - Insurance", C834="870.6 Rent - Property Tax", C834="870.7 Rent - Homeoffice", C834="870.9 Rent - Water"),
   0,
   IF(Dashboard!$F$5="Quick",
      IF(OR(C834="190 Automobile",C834="200 computer hardware",C834="210 Computer software",C834="220 Quickbooks software",C834="230 Office equipment",C834="240 Office furniture"),
         E834-(E834/(1+Dashboard!$F$4)),
         0
      ),
      IF(C834="750 Business promotion",
         E834-(E834/(1+4.793/100)),
         E834-(E834/(1+Dashboard!$F$4))
      )
   )
)</f>
        <v>0</v>
      </c>
      <c r="J834" s="26">
        <f>Bank4[[#This Row],[Money in/ (Money out)]]-Bank4[[#This Row],[GST/HST]]</f>
        <v>0</v>
      </c>
      <c r="L834" s="23">
        <f t="shared" si="36"/>
        <v>0</v>
      </c>
    </row>
    <row r="835" spans="4:12" x14ac:dyDescent="0.2">
      <c r="D835" s="397">
        <f>_xlfn.XLOOKUP(C:C,Table1[for Import to Bank Register dropdown],Table1[for Pivot],0,0,1)</f>
        <v>0</v>
      </c>
      <c r="E835" s="403"/>
      <c r="F835" s="146">
        <f t="shared" si="37"/>
        <v>44444444</v>
      </c>
      <c r="G835" s="375">
        <f t="shared" si="38"/>
        <v>0</v>
      </c>
      <c r="I835" s="376">
        <f>IF(OR(C835="150 Directors advances", C835="120 accounts receivable", C835="720.2 Automobile - Insurance", C835="720.3 Automobile - License", C835="870.4 Rent - Insurance", C835="870.6 Rent - Property Tax", C835="870.7 Rent - Homeoffice", C835="870.9 Rent - Water"),
   0,
   IF(Dashboard!$F$5="Quick",
      IF(OR(C835="190 Automobile",C835="200 computer hardware",C835="210 Computer software",C835="220 Quickbooks software",C835="230 Office equipment",C835="240 Office furniture"),
         E835-(E835/(1+Dashboard!$F$4)),
         0
      ),
      IF(C835="750 Business promotion",
         E835-(E835/(1+4.793/100)),
         E835-(E835/(1+Dashboard!$F$4))
      )
   )
)</f>
        <v>0</v>
      </c>
      <c r="J835" s="26">
        <f>Bank4[[#This Row],[Money in/ (Money out)]]-Bank4[[#This Row],[GST/HST]]</f>
        <v>0</v>
      </c>
      <c r="L835" s="23">
        <f t="shared" si="36"/>
        <v>0</v>
      </c>
    </row>
    <row r="836" spans="4:12" x14ac:dyDescent="0.2">
      <c r="D836" s="397">
        <f>_xlfn.XLOOKUP(C:C,Table1[for Import to Bank Register dropdown],Table1[for Pivot],0,0,1)</f>
        <v>0</v>
      </c>
      <c r="E836" s="403"/>
      <c r="F836" s="146">
        <f t="shared" si="37"/>
        <v>44444444</v>
      </c>
      <c r="G836" s="375">
        <f t="shared" si="38"/>
        <v>0</v>
      </c>
      <c r="I836" s="376">
        <f>IF(OR(C836="150 Directors advances", C836="120 accounts receivable", C836="720.2 Automobile - Insurance", C836="720.3 Automobile - License", C836="870.4 Rent - Insurance", C836="870.6 Rent - Property Tax", C836="870.7 Rent - Homeoffice", C836="870.9 Rent - Water"),
   0,
   IF(Dashboard!$F$5="Quick",
      IF(OR(C836="190 Automobile",C836="200 computer hardware",C836="210 Computer software",C836="220 Quickbooks software",C836="230 Office equipment",C836="240 Office furniture"),
         E836-(E836/(1+Dashboard!$F$4)),
         0
      ),
      IF(C836="750 Business promotion",
         E836-(E836/(1+4.793/100)),
         E836-(E836/(1+Dashboard!$F$4))
      )
   )
)</f>
        <v>0</v>
      </c>
      <c r="J836" s="26">
        <f>Bank4[[#This Row],[Money in/ (Money out)]]-Bank4[[#This Row],[GST/HST]]</f>
        <v>0</v>
      </c>
      <c r="L836" s="23">
        <f t="shared" si="36"/>
        <v>0</v>
      </c>
    </row>
    <row r="837" spans="4:12" x14ac:dyDescent="0.2">
      <c r="D837" s="397">
        <f>_xlfn.XLOOKUP(C:C,Table1[for Import to Bank Register dropdown],Table1[for Pivot],0,0,1)</f>
        <v>0</v>
      </c>
      <c r="E837" s="403"/>
      <c r="F837" s="146">
        <f t="shared" si="37"/>
        <v>44444444</v>
      </c>
      <c r="G837" s="375">
        <f t="shared" si="38"/>
        <v>0</v>
      </c>
      <c r="I837" s="376">
        <f>IF(OR(C837="150 Directors advances", C837="120 accounts receivable", C837="720.2 Automobile - Insurance", C837="720.3 Automobile - License", C837="870.4 Rent - Insurance", C837="870.6 Rent - Property Tax", C837="870.7 Rent - Homeoffice", C837="870.9 Rent - Water"),
   0,
   IF(Dashboard!$F$5="Quick",
      IF(OR(C837="190 Automobile",C837="200 computer hardware",C837="210 Computer software",C837="220 Quickbooks software",C837="230 Office equipment",C837="240 Office furniture"),
         E837-(E837/(1+Dashboard!$F$4)),
         0
      ),
      IF(C837="750 Business promotion",
         E837-(E837/(1+4.793/100)),
         E837-(E837/(1+Dashboard!$F$4))
      )
   )
)</f>
        <v>0</v>
      </c>
      <c r="J837" s="26">
        <f>Bank4[[#This Row],[Money in/ (Money out)]]-Bank4[[#This Row],[GST/HST]]</f>
        <v>0</v>
      </c>
      <c r="L837" s="23">
        <f t="shared" si="36"/>
        <v>0</v>
      </c>
    </row>
    <row r="838" spans="4:12" x14ac:dyDescent="0.2">
      <c r="D838" s="397">
        <f>_xlfn.XLOOKUP(C:C,Table1[for Import to Bank Register dropdown],Table1[for Pivot],0,0,1)</f>
        <v>0</v>
      </c>
      <c r="E838" s="403"/>
      <c r="F838" s="146">
        <f t="shared" si="37"/>
        <v>44444444</v>
      </c>
      <c r="G838" s="375">
        <f t="shared" si="38"/>
        <v>0</v>
      </c>
      <c r="I838" s="376">
        <f>IF(OR(C838="150 Directors advances", C838="120 accounts receivable", C838="720.2 Automobile - Insurance", C838="720.3 Automobile - License", C838="870.4 Rent - Insurance", C838="870.6 Rent - Property Tax", C838="870.7 Rent - Homeoffice", C838="870.9 Rent - Water"),
   0,
   IF(Dashboard!$F$5="Quick",
      IF(OR(C838="190 Automobile",C838="200 computer hardware",C838="210 Computer software",C838="220 Quickbooks software",C838="230 Office equipment",C838="240 Office furniture"),
         E838-(E838/(1+Dashboard!$F$4)),
         0
      ),
      IF(C838="750 Business promotion",
         E838-(E838/(1+4.793/100)),
         E838-(E838/(1+Dashboard!$F$4))
      )
   )
)</f>
        <v>0</v>
      </c>
      <c r="J838" s="26">
        <f>Bank4[[#This Row],[Money in/ (Money out)]]-Bank4[[#This Row],[GST/HST]]</f>
        <v>0</v>
      </c>
      <c r="L838" s="23">
        <f t="shared" si="36"/>
        <v>0</v>
      </c>
    </row>
    <row r="839" spans="4:12" x14ac:dyDescent="0.2">
      <c r="D839" s="397">
        <f>_xlfn.XLOOKUP(C:C,Table1[for Import to Bank Register dropdown],Table1[for Pivot],0,0,1)</f>
        <v>0</v>
      </c>
      <c r="E839" s="403"/>
      <c r="F839" s="146">
        <f t="shared" si="37"/>
        <v>44444444</v>
      </c>
      <c r="G839" s="375">
        <f t="shared" si="38"/>
        <v>0</v>
      </c>
      <c r="I839" s="376">
        <f>IF(OR(C839="150 Directors advances", C839="120 accounts receivable", C839="720.2 Automobile - Insurance", C839="720.3 Automobile - License", C839="870.4 Rent - Insurance", C839="870.6 Rent - Property Tax", C839="870.7 Rent - Homeoffice", C839="870.9 Rent - Water"),
   0,
   IF(Dashboard!$F$5="Quick",
      IF(OR(C839="190 Automobile",C839="200 computer hardware",C839="210 Computer software",C839="220 Quickbooks software",C839="230 Office equipment",C839="240 Office furniture"),
         E839-(E839/(1+Dashboard!$F$4)),
         0
      ),
      IF(C839="750 Business promotion",
         E839-(E839/(1+4.793/100)),
         E839-(E839/(1+Dashboard!$F$4))
      )
   )
)</f>
        <v>0</v>
      </c>
      <c r="J839" s="26">
        <f>Bank4[[#This Row],[Money in/ (Money out)]]-Bank4[[#This Row],[GST/HST]]</f>
        <v>0</v>
      </c>
      <c r="L839" s="23">
        <f t="shared" ref="L839:L902" si="39">$L$3</f>
        <v>0</v>
      </c>
    </row>
    <row r="840" spans="4:12" x14ac:dyDescent="0.2">
      <c r="D840" s="397">
        <f>_xlfn.XLOOKUP(C:C,Table1[for Import to Bank Register dropdown],Table1[for Pivot],0,0,1)</f>
        <v>0</v>
      </c>
      <c r="E840" s="403"/>
      <c r="F840" s="146">
        <f t="shared" ref="F840:F903" si="40">$E$2</f>
        <v>44444444</v>
      </c>
      <c r="G840" s="375">
        <f t="shared" ref="G840:G903" si="41">G839+E840</f>
        <v>0</v>
      </c>
      <c r="I840" s="376">
        <f>IF(OR(C840="150 Directors advances", C840="120 accounts receivable", C840="720.2 Automobile - Insurance", C840="720.3 Automobile - License", C840="870.4 Rent - Insurance", C840="870.6 Rent - Property Tax", C840="870.7 Rent - Homeoffice", C840="870.9 Rent - Water"),
   0,
   IF(Dashboard!$F$5="Quick",
      IF(OR(C840="190 Automobile",C840="200 computer hardware",C840="210 Computer software",C840="220 Quickbooks software",C840="230 Office equipment",C840="240 Office furniture"),
         E840-(E840/(1+Dashboard!$F$4)),
         0
      ),
      IF(C840="750 Business promotion",
         E840-(E840/(1+4.793/100)),
         E840-(E840/(1+Dashboard!$F$4))
      )
   )
)</f>
        <v>0</v>
      </c>
      <c r="J840" s="26">
        <f>Bank4[[#This Row],[Money in/ (Money out)]]-Bank4[[#This Row],[GST/HST]]</f>
        <v>0</v>
      </c>
      <c r="L840" s="23">
        <f t="shared" si="39"/>
        <v>0</v>
      </c>
    </row>
    <row r="841" spans="4:12" x14ac:dyDescent="0.2">
      <c r="D841" s="397">
        <f>_xlfn.XLOOKUP(C:C,Table1[for Import to Bank Register dropdown],Table1[for Pivot],0,0,1)</f>
        <v>0</v>
      </c>
      <c r="E841" s="403"/>
      <c r="F841" s="146">
        <f t="shared" si="40"/>
        <v>44444444</v>
      </c>
      <c r="G841" s="375">
        <f t="shared" si="41"/>
        <v>0</v>
      </c>
      <c r="I841" s="376">
        <f>IF(OR(C841="150 Directors advances", C841="120 accounts receivable", C841="720.2 Automobile - Insurance", C841="720.3 Automobile - License", C841="870.4 Rent - Insurance", C841="870.6 Rent - Property Tax", C841="870.7 Rent - Homeoffice", C841="870.9 Rent - Water"),
   0,
   IF(Dashboard!$F$5="Quick",
      IF(OR(C841="190 Automobile",C841="200 computer hardware",C841="210 Computer software",C841="220 Quickbooks software",C841="230 Office equipment",C841="240 Office furniture"),
         E841-(E841/(1+Dashboard!$F$4)),
         0
      ),
      IF(C841="750 Business promotion",
         E841-(E841/(1+4.793/100)),
         E841-(E841/(1+Dashboard!$F$4))
      )
   )
)</f>
        <v>0</v>
      </c>
      <c r="J841" s="26">
        <f>Bank4[[#This Row],[Money in/ (Money out)]]-Bank4[[#This Row],[GST/HST]]</f>
        <v>0</v>
      </c>
      <c r="L841" s="23">
        <f t="shared" si="39"/>
        <v>0</v>
      </c>
    </row>
    <row r="842" spans="4:12" x14ac:dyDescent="0.2">
      <c r="D842" s="397">
        <f>_xlfn.XLOOKUP(C:C,Table1[for Import to Bank Register dropdown],Table1[for Pivot],0,0,1)</f>
        <v>0</v>
      </c>
      <c r="E842" s="403"/>
      <c r="F842" s="146">
        <f t="shared" si="40"/>
        <v>44444444</v>
      </c>
      <c r="G842" s="375">
        <f t="shared" si="41"/>
        <v>0</v>
      </c>
      <c r="I842" s="376">
        <f>IF(OR(C842="150 Directors advances", C842="120 accounts receivable", C842="720.2 Automobile - Insurance", C842="720.3 Automobile - License", C842="870.4 Rent - Insurance", C842="870.6 Rent - Property Tax", C842="870.7 Rent - Homeoffice", C842="870.9 Rent - Water"),
   0,
   IF(Dashboard!$F$5="Quick",
      IF(OR(C842="190 Automobile",C842="200 computer hardware",C842="210 Computer software",C842="220 Quickbooks software",C842="230 Office equipment",C842="240 Office furniture"),
         E842-(E842/(1+Dashboard!$F$4)),
         0
      ),
      IF(C842="750 Business promotion",
         E842-(E842/(1+4.793/100)),
         E842-(E842/(1+Dashboard!$F$4))
      )
   )
)</f>
        <v>0</v>
      </c>
      <c r="J842" s="26">
        <f>Bank4[[#This Row],[Money in/ (Money out)]]-Bank4[[#This Row],[GST/HST]]</f>
        <v>0</v>
      </c>
      <c r="L842" s="23">
        <f t="shared" si="39"/>
        <v>0</v>
      </c>
    </row>
    <row r="843" spans="4:12" x14ac:dyDescent="0.2">
      <c r="D843" s="397">
        <f>_xlfn.XLOOKUP(C:C,Table1[for Import to Bank Register dropdown],Table1[for Pivot],0,0,1)</f>
        <v>0</v>
      </c>
      <c r="E843" s="403"/>
      <c r="F843" s="146">
        <f t="shared" si="40"/>
        <v>44444444</v>
      </c>
      <c r="G843" s="375">
        <f t="shared" si="41"/>
        <v>0</v>
      </c>
      <c r="I843" s="376">
        <f>IF(OR(C843="150 Directors advances", C843="120 accounts receivable", C843="720.2 Automobile - Insurance", C843="720.3 Automobile - License", C843="870.4 Rent - Insurance", C843="870.6 Rent - Property Tax", C843="870.7 Rent - Homeoffice", C843="870.9 Rent - Water"),
   0,
   IF(Dashboard!$F$5="Quick",
      IF(OR(C843="190 Automobile",C843="200 computer hardware",C843="210 Computer software",C843="220 Quickbooks software",C843="230 Office equipment",C843="240 Office furniture"),
         E843-(E843/(1+Dashboard!$F$4)),
         0
      ),
      IF(C843="750 Business promotion",
         E843-(E843/(1+4.793/100)),
         E843-(E843/(1+Dashboard!$F$4))
      )
   )
)</f>
        <v>0</v>
      </c>
      <c r="J843" s="26">
        <f>Bank4[[#This Row],[Money in/ (Money out)]]-Bank4[[#This Row],[GST/HST]]</f>
        <v>0</v>
      </c>
      <c r="L843" s="23">
        <f t="shared" si="39"/>
        <v>0</v>
      </c>
    </row>
    <row r="844" spans="4:12" x14ac:dyDescent="0.2">
      <c r="D844" s="397">
        <f>_xlfn.XLOOKUP(C:C,Table1[for Import to Bank Register dropdown],Table1[for Pivot],0,0,1)</f>
        <v>0</v>
      </c>
      <c r="E844" s="403"/>
      <c r="F844" s="146">
        <f t="shared" si="40"/>
        <v>44444444</v>
      </c>
      <c r="G844" s="375">
        <f t="shared" si="41"/>
        <v>0</v>
      </c>
      <c r="I844" s="376">
        <f>IF(OR(C844="150 Directors advances", C844="120 accounts receivable", C844="720.2 Automobile - Insurance", C844="720.3 Automobile - License", C844="870.4 Rent - Insurance", C844="870.6 Rent - Property Tax", C844="870.7 Rent - Homeoffice", C844="870.9 Rent - Water"),
   0,
   IF(Dashboard!$F$5="Quick",
      IF(OR(C844="190 Automobile",C844="200 computer hardware",C844="210 Computer software",C844="220 Quickbooks software",C844="230 Office equipment",C844="240 Office furniture"),
         E844-(E844/(1+Dashboard!$F$4)),
         0
      ),
      IF(C844="750 Business promotion",
         E844-(E844/(1+4.793/100)),
         E844-(E844/(1+Dashboard!$F$4))
      )
   )
)</f>
        <v>0</v>
      </c>
      <c r="J844" s="26">
        <f>Bank4[[#This Row],[Money in/ (Money out)]]-Bank4[[#This Row],[GST/HST]]</f>
        <v>0</v>
      </c>
      <c r="L844" s="23">
        <f t="shared" si="39"/>
        <v>0</v>
      </c>
    </row>
    <row r="845" spans="4:12" x14ac:dyDescent="0.2">
      <c r="D845" s="397">
        <f>_xlfn.XLOOKUP(C:C,Table1[for Import to Bank Register dropdown],Table1[for Pivot],0,0,1)</f>
        <v>0</v>
      </c>
      <c r="E845" s="403"/>
      <c r="F845" s="146">
        <f t="shared" si="40"/>
        <v>44444444</v>
      </c>
      <c r="G845" s="375">
        <f t="shared" si="41"/>
        <v>0</v>
      </c>
      <c r="I845" s="376">
        <f>IF(OR(C845="150 Directors advances", C845="120 accounts receivable", C845="720.2 Automobile - Insurance", C845="720.3 Automobile - License", C845="870.4 Rent - Insurance", C845="870.6 Rent - Property Tax", C845="870.7 Rent - Homeoffice", C845="870.9 Rent - Water"),
   0,
   IF(Dashboard!$F$5="Quick",
      IF(OR(C845="190 Automobile",C845="200 computer hardware",C845="210 Computer software",C845="220 Quickbooks software",C845="230 Office equipment",C845="240 Office furniture"),
         E845-(E845/(1+Dashboard!$F$4)),
         0
      ),
      IF(C845="750 Business promotion",
         E845-(E845/(1+4.793/100)),
         E845-(E845/(1+Dashboard!$F$4))
      )
   )
)</f>
        <v>0</v>
      </c>
      <c r="J845" s="26">
        <f>Bank4[[#This Row],[Money in/ (Money out)]]-Bank4[[#This Row],[GST/HST]]</f>
        <v>0</v>
      </c>
      <c r="L845" s="23">
        <f t="shared" si="39"/>
        <v>0</v>
      </c>
    </row>
    <row r="846" spans="4:12" x14ac:dyDescent="0.2">
      <c r="D846" s="397">
        <f>_xlfn.XLOOKUP(C:C,Table1[for Import to Bank Register dropdown],Table1[for Pivot],0,0,1)</f>
        <v>0</v>
      </c>
      <c r="E846" s="403"/>
      <c r="F846" s="146">
        <f t="shared" si="40"/>
        <v>44444444</v>
      </c>
      <c r="G846" s="375">
        <f t="shared" si="41"/>
        <v>0</v>
      </c>
      <c r="I846" s="376">
        <f>IF(OR(C846="150 Directors advances", C846="120 accounts receivable", C846="720.2 Automobile - Insurance", C846="720.3 Automobile - License", C846="870.4 Rent - Insurance", C846="870.6 Rent - Property Tax", C846="870.7 Rent - Homeoffice", C846="870.9 Rent - Water"),
   0,
   IF(Dashboard!$F$5="Quick",
      IF(OR(C846="190 Automobile",C846="200 computer hardware",C846="210 Computer software",C846="220 Quickbooks software",C846="230 Office equipment",C846="240 Office furniture"),
         E846-(E846/(1+Dashboard!$F$4)),
         0
      ),
      IF(C846="750 Business promotion",
         E846-(E846/(1+4.793/100)),
         E846-(E846/(1+Dashboard!$F$4))
      )
   )
)</f>
        <v>0</v>
      </c>
      <c r="J846" s="26">
        <f>Bank4[[#This Row],[Money in/ (Money out)]]-Bank4[[#This Row],[GST/HST]]</f>
        <v>0</v>
      </c>
      <c r="L846" s="23">
        <f t="shared" si="39"/>
        <v>0</v>
      </c>
    </row>
    <row r="847" spans="4:12" x14ac:dyDescent="0.2">
      <c r="D847" s="397">
        <f>_xlfn.XLOOKUP(C:C,Table1[for Import to Bank Register dropdown],Table1[for Pivot],0,0,1)</f>
        <v>0</v>
      </c>
      <c r="E847" s="403"/>
      <c r="F847" s="146">
        <f t="shared" si="40"/>
        <v>44444444</v>
      </c>
      <c r="G847" s="375">
        <f t="shared" si="41"/>
        <v>0</v>
      </c>
      <c r="I847" s="376">
        <f>IF(OR(C847="150 Directors advances", C847="120 accounts receivable", C847="720.2 Automobile - Insurance", C847="720.3 Automobile - License", C847="870.4 Rent - Insurance", C847="870.6 Rent - Property Tax", C847="870.7 Rent - Homeoffice", C847="870.9 Rent - Water"),
   0,
   IF(Dashboard!$F$5="Quick",
      IF(OR(C847="190 Automobile",C847="200 computer hardware",C847="210 Computer software",C847="220 Quickbooks software",C847="230 Office equipment",C847="240 Office furniture"),
         E847-(E847/(1+Dashboard!$F$4)),
         0
      ),
      IF(C847="750 Business promotion",
         E847-(E847/(1+4.793/100)),
         E847-(E847/(1+Dashboard!$F$4))
      )
   )
)</f>
        <v>0</v>
      </c>
      <c r="J847" s="26">
        <f>Bank4[[#This Row],[Money in/ (Money out)]]-Bank4[[#This Row],[GST/HST]]</f>
        <v>0</v>
      </c>
      <c r="L847" s="23">
        <f t="shared" si="39"/>
        <v>0</v>
      </c>
    </row>
    <row r="848" spans="4:12" x14ac:dyDescent="0.2">
      <c r="D848" s="397">
        <f>_xlfn.XLOOKUP(C:C,Table1[for Import to Bank Register dropdown],Table1[for Pivot],0,0,1)</f>
        <v>0</v>
      </c>
      <c r="E848" s="403"/>
      <c r="F848" s="146">
        <f t="shared" si="40"/>
        <v>44444444</v>
      </c>
      <c r="G848" s="375">
        <f t="shared" si="41"/>
        <v>0</v>
      </c>
      <c r="I848" s="376">
        <f>IF(OR(C848="150 Directors advances", C848="120 accounts receivable", C848="720.2 Automobile - Insurance", C848="720.3 Automobile - License", C848="870.4 Rent - Insurance", C848="870.6 Rent - Property Tax", C848="870.7 Rent - Homeoffice", C848="870.9 Rent - Water"),
   0,
   IF(Dashboard!$F$5="Quick",
      IF(OR(C848="190 Automobile",C848="200 computer hardware",C848="210 Computer software",C848="220 Quickbooks software",C848="230 Office equipment",C848="240 Office furniture"),
         E848-(E848/(1+Dashboard!$F$4)),
         0
      ),
      IF(C848="750 Business promotion",
         E848-(E848/(1+4.793/100)),
         E848-(E848/(1+Dashboard!$F$4))
      )
   )
)</f>
        <v>0</v>
      </c>
      <c r="J848" s="26">
        <f>Bank4[[#This Row],[Money in/ (Money out)]]-Bank4[[#This Row],[GST/HST]]</f>
        <v>0</v>
      </c>
      <c r="L848" s="23">
        <f t="shared" si="39"/>
        <v>0</v>
      </c>
    </row>
    <row r="849" spans="4:12" x14ac:dyDescent="0.2">
      <c r="D849" s="397">
        <f>_xlfn.XLOOKUP(C:C,Table1[for Import to Bank Register dropdown],Table1[for Pivot],0,0,1)</f>
        <v>0</v>
      </c>
      <c r="E849" s="403"/>
      <c r="F849" s="146">
        <f t="shared" si="40"/>
        <v>44444444</v>
      </c>
      <c r="G849" s="375">
        <f t="shared" si="41"/>
        <v>0</v>
      </c>
      <c r="I849" s="376">
        <f>IF(OR(C849="150 Directors advances", C849="120 accounts receivable", C849="720.2 Automobile - Insurance", C849="720.3 Automobile - License", C849="870.4 Rent - Insurance", C849="870.6 Rent - Property Tax", C849="870.7 Rent - Homeoffice", C849="870.9 Rent - Water"),
   0,
   IF(Dashboard!$F$5="Quick",
      IF(OR(C849="190 Automobile",C849="200 computer hardware",C849="210 Computer software",C849="220 Quickbooks software",C849="230 Office equipment",C849="240 Office furniture"),
         E849-(E849/(1+Dashboard!$F$4)),
         0
      ),
      IF(C849="750 Business promotion",
         E849-(E849/(1+4.793/100)),
         E849-(E849/(1+Dashboard!$F$4))
      )
   )
)</f>
        <v>0</v>
      </c>
      <c r="J849" s="26">
        <f>Bank4[[#This Row],[Money in/ (Money out)]]-Bank4[[#This Row],[GST/HST]]</f>
        <v>0</v>
      </c>
      <c r="L849" s="23">
        <f t="shared" si="39"/>
        <v>0</v>
      </c>
    </row>
    <row r="850" spans="4:12" x14ac:dyDescent="0.2">
      <c r="D850" s="397">
        <f>_xlfn.XLOOKUP(C:C,Table1[for Import to Bank Register dropdown],Table1[for Pivot],0,0,1)</f>
        <v>0</v>
      </c>
      <c r="E850" s="403"/>
      <c r="F850" s="146">
        <f t="shared" si="40"/>
        <v>44444444</v>
      </c>
      <c r="G850" s="375">
        <f t="shared" si="41"/>
        <v>0</v>
      </c>
      <c r="I850" s="376">
        <f>IF(OR(C850="150 Directors advances", C850="120 accounts receivable", C850="720.2 Automobile - Insurance", C850="720.3 Automobile - License", C850="870.4 Rent - Insurance", C850="870.6 Rent - Property Tax", C850="870.7 Rent - Homeoffice", C850="870.9 Rent - Water"),
   0,
   IF(Dashboard!$F$5="Quick",
      IF(OR(C850="190 Automobile",C850="200 computer hardware",C850="210 Computer software",C850="220 Quickbooks software",C850="230 Office equipment",C850="240 Office furniture"),
         E850-(E850/(1+Dashboard!$F$4)),
         0
      ),
      IF(C850="750 Business promotion",
         E850-(E850/(1+4.793/100)),
         E850-(E850/(1+Dashboard!$F$4))
      )
   )
)</f>
        <v>0</v>
      </c>
      <c r="J850" s="26">
        <f>Bank4[[#This Row],[Money in/ (Money out)]]-Bank4[[#This Row],[GST/HST]]</f>
        <v>0</v>
      </c>
      <c r="L850" s="23">
        <f t="shared" si="39"/>
        <v>0</v>
      </c>
    </row>
    <row r="851" spans="4:12" x14ac:dyDescent="0.2">
      <c r="D851" s="397">
        <f>_xlfn.XLOOKUP(C:C,Table1[for Import to Bank Register dropdown],Table1[for Pivot],0,0,1)</f>
        <v>0</v>
      </c>
      <c r="E851" s="403"/>
      <c r="F851" s="146">
        <f t="shared" si="40"/>
        <v>44444444</v>
      </c>
      <c r="G851" s="375">
        <f t="shared" si="41"/>
        <v>0</v>
      </c>
      <c r="I851" s="376">
        <f>IF(OR(C851="150 Directors advances", C851="120 accounts receivable", C851="720.2 Automobile - Insurance", C851="720.3 Automobile - License", C851="870.4 Rent - Insurance", C851="870.6 Rent - Property Tax", C851="870.7 Rent - Homeoffice", C851="870.9 Rent - Water"),
   0,
   IF(Dashboard!$F$5="Quick",
      IF(OR(C851="190 Automobile",C851="200 computer hardware",C851="210 Computer software",C851="220 Quickbooks software",C851="230 Office equipment",C851="240 Office furniture"),
         E851-(E851/(1+Dashboard!$F$4)),
         0
      ),
      IF(C851="750 Business promotion",
         E851-(E851/(1+4.793/100)),
         E851-(E851/(1+Dashboard!$F$4))
      )
   )
)</f>
        <v>0</v>
      </c>
      <c r="J851" s="26">
        <f>Bank4[[#This Row],[Money in/ (Money out)]]-Bank4[[#This Row],[GST/HST]]</f>
        <v>0</v>
      </c>
      <c r="L851" s="23">
        <f t="shared" si="39"/>
        <v>0</v>
      </c>
    </row>
    <row r="852" spans="4:12" x14ac:dyDescent="0.2">
      <c r="D852" s="397">
        <f>_xlfn.XLOOKUP(C:C,Table1[for Import to Bank Register dropdown],Table1[for Pivot],0,0,1)</f>
        <v>0</v>
      </c>
      <c r="E852" s="403"/>
      <c r="F852" s="146">
        <f t="shared" si="40"/>
        <v>44444444</v>
      </c>
      <c r="G852" s="375">
        <f t="shared" si="41"/>
        <v>0</v>
      </c>
      <c r="I852" s="376">
        <f>IF(OR(C852="150 Directors advances", C852="120 accounts receivable", C852="720.2 Automobile - Insurance", C852="720.3 Automobile - License", C852="870.4 Rent - Insurance", C852="870.6 Rent - Property Tax", C852="870.7 Rent - Homeoffice", C852="870.9 Rent - Water"),
   0,
   IF(Dashboard!$F$5="Quick",
      IF(OR(C852="190 Automobile",C852="200 computer hardware",C852="210 Computer software",C852="220 Quickbooks software",C852="230 Office equipment",C852="240 Office furniture"),
         E852-(E852/(1+Dashboard!$F$4)),
         0
      ),
      IF(C852="750 Business promotion",
         E852-(E852/(1+4.793/100)),
         E852-(E852/(1+Dashboard!$F$4))
      )
   )
)</f>
        <v>0</v>
      </c>
      <c r="J852" s="26">
        <f>Bank4[[#This Row],[Money in/ (Money out)]]-Bank4[[#This Row],[GST/HST]]</f>
        <v>0</v>
      </c>
      <c r="L852" s="23">
        <f t="shared" si="39"/>
        <v>0</v>
      </c>
    </row>
    <row r="853" spans="4:12" x14ac:dyDescent="0.2">
      <c r="D853" s="397">
        <f>_xlfn.XLOOKUP(C:C,Table1[for Import to Bank Register dropdown],Table1[for Pivot],0,0,1)</f>
        <v>0</v>
      </c>
      <c r="E853" s="403"/>
      <c r="F853" s="146">
        <f t="shared" si="40"/>
        <v>44444444</v>
      </c>
      <c r="G853" s="375">
        <f t="shared" si="41"/>
        <v>0</v>
      </c>
      <c r="I853" s="376">
        <f>IF(OR(C853="150 Directors advances", C853="120 accounts receivable", C853="720.2 Automobile - Insurance", C853="720.3 Automobile - License", C853="870.4 Rent - Insurance", C853="870.6 Rent - Property Tax", C853="870.7 Rent - Homeoffice", C853="870.9 Rent - Water"),
   0,
   IF(Dashboard!$F$5="Quick",
      IF(OR(C853="190 Automobile",C853="200 computer hardware",C853="210 Computer software",C853="220 Quickbooks software",C853="230 Office equipment",C853="240 Office furniture"),
         E853-(E853/(1+Dashboard!$F$4)),
         0
      ),
      IF(C853="750 Business promotion",
         E853-(E853/(1+4.793/100)),
         E853-(E853/(1+Dashboard!$F$4))
      )
   )
)</f>
        <v>0</v>
      </c>
      <c r="J853" s="26">
        <f>Bank4[[#This Row],[Money in/ (Money out)]]-Bank4[[#This Row],[GST/HST]]</f>
        <v>0</v>
      </c>
      <c r="L853" s="23">
        <f t="shared" si="39"/>
        <v>0</v>
      </c>
    </row>
    <row r="854" spans="4:12" x14ac:dyDescent="0.2">
      <c r="D854" s="397">
        <f>_xlfn.XLOOKUP(C:C,Table1[for Import to Bank Register dropdown],Table1[for Pivot],0,0,1)</f>
        <v>0</v>
      </c>
      <c r="E854" s="403"/>
      <c r="F854" s="146">
        <f t="shared" si="40"/>
        <v>44444444</v>
      </c>
      <c r="G854" s="375">
        <f t="shared" si="41"/>
        <v>0</v>
      </c>
      <c r="I854" s="376">
        <f>IF(OR(C854="150 Directors advances", C854="120 accounts receivable", C854="720.2 Automobile - Insurance", C854="720.3 Automobile - License", C854="870.4 Rent - Insurance", C854="870.6 Rent - Property Tax", C854="870.7 Rent - Homeoffice", C854="870.9 Rent - Water"),
   0,
   IF(Dashboard!$F$5="Quick",
      IF(OR(C854="190 Automobile",C854="200 computer hardware",C854="210 Computer software",C854="220 Quickbooks software",C854="230 Office equipment",C854="240 Office furniture"),
         E854-(E854/(1+Dashboard!$F$4)),
         0
      ),
      IF(C854="750 Business promotion",
         E854-(E854/(1+4.793/100)),
         E854-(E854/(1+Dashboard!$F$4))
      )
   )
)</f>
        <v>0</v>
      </c>
      <c r="J854" s="26">
        <f>Bank4[[#This Row],[Money in/ (Money out)]]-Bank4[[#This Row],[GST/HST]]</f>
        <v>0</v>
      </c>
      <c r="L854" s="23">
        <f t="shared" si="39"/>
        <v>0</v>
      </c>
    </row>
    <row r="855" spans="4:12" x14ac:dyDescent="0.2">
      <c r="D855" s="397">
        <f>_xlfn.XLOOKUP(C:C,Table1[for Import to Bank Register dropdown],Table1[for Pivot],0,0,1)</f>
        <v>0</v>
      </c>
      <c r="E855" s="403"/>
      <c r="F855" s="146">
        <f t="shared" si="40"/>
        <v>44444444</v>
      </c>
      <c r="G855" s="375">
        <f t="shared" si="41"/>
        <v>0</v>
      </c>
      <c r="I855" s="376">
        <f>IF(OR(C855="150 Directors advances", C855="120 accounts receivable", C855="720.2 Automobile - Insurance", C855="720.3 Automobile - License", C855="870.4 Rent - Insurance", C855="870.6 Rent - Property Tax", C855="870.7 Rent - Homeoffice", C855="870.9 Rent - Water"),
   0,
   IF(Dashboard!$F$5="Quick",
      IF(OR(C855="190 Automobile",C855="200 computer hardware",C855="210 Computer software",C855="220 Quickbooks software",C855="230 Office equipment",C855="240 Office furniture"),
         E855-(E855/(1+Dashboard!$F$4)),
         0
      ),
      IF(C855="750 Business promotion",
         E855-(E855/(1+4.793/100)),
         E855-(E855/(1+Dashboard!$F$4))
      )
   )
)</f>
        <v>0</v>
      </c>
      <c r="J855" s="26">
        <f>Bank4[[#This Row],[Money in/ (Money out)]]-Bank4[[#This Row],[GST/HST]]</f>
        <v>0</v>
      </c>
      <c r="L855" s="23">
        <f t="shared" si="39"/>
        <v>0</v>
      </c>
    </row>
    <row r="856" spans="4:12" x14ac:dyDescent="0.2">
      <c r="D856" s="397">
        <f>_xlfn.XLOOKUP(C:C,Table1[for Import to Bank Register dropdown],Table1[for Pivot],0,0,1)</f>
        <v>0</v>
      </c>
      <c r="E856" s="403"/>
      <c r="F856" s="146">
        <f t="shared" si="40"/>
        <v>44444444</v>
      </c>
      <c r="G856" s="375">
        <f t="shared" si="41"/>
        <v>0</v>
      </c>
      <c r="I856" s="376">
        <f>IF(OR(C856="150 Directors advances", C856="120 accounts receivable", C856="720.2 Automobile - Insurance", C856="720.3 Automobile - License", C856="870.4 Rent - Insurance", C856="870.6 Rent - Property Tax", C856="870.7 Rent - Homeoffice", C856="870.9 Rent - Water"),
   0,
   IF(Dashboard!$F$5="Quick",
      IF(OR(C856="190 Automobile",C856="200 computer hardware",C856="210 Computer software",C856="220 Quickbooks software",C856="230 Office equipment",C856="240 Office furniture"),
         E856-(E856/(1+Dashboard!$F$4)),
         0
      ),
      IF(C856="750 Business promotion",
         E856-(E856/(1+4.793/100)),
         E856-(E856/(1+Dashboard!$F$4))
      )
   )
)</f>
        <v>0</v>
      </c>
      <c r="J856" s="26">
        <f>Bank4[[#This Row],[Money in/ (Money out)]]-Bank4[[#This Row],[GST/HST]]</f>
        <v>0</v>
      </c>
      <c r="L856" s="23">
        <f t="shared" si="39"/>
        <v>0</v>
      </c>
    </row>
    <row r="857" spans="4:12" x14ac:dyDescent="0.2">
      <c r="D857" s="397">
        <f>_xlfn.XLOOKUP(C:C,Table1[for Import to Bank Register dropdown],Table1[for Pivot],0,0,1)</f>
        <v>0</v>
      </c>
      <c r="E857" s="403"/>
      <c r="F857" s="146">
        <f t="shared" si="40"/>
        <v>44444444</v>
      </c>
      <c r="G857" s="375">
        <f t="shared" si="41"/>
        <v>0</v>
      </c>
      <c r="I857" s="376">
        <f>IF(OR(C857="150 Directors advances", C857="120 accounts receivable", C857="720.2 Automobile - Insurance", C857="720.3 Automobile - License", C857="870.4 Rent - Insurance", C857="870.6 Rent - Property Tax", C857="870.7 Rent - Homeoffice", C857="870.9 Rent - Water"),
   0,
   IF(Dashboard!$F$5="Quick",
      IF(OR(C857="190 Automobile",C857="200 computer hardware",C857="210 Computer software",C857="220 Quickbooks software",C857="230 Office equipment",C857="240 Office furniture"),
         E857-(E857/(1+Dashboard!$F$4)),
         0
      ),
      IF(C857="750 Business promotion",
         E857-(E857/(1+4.793/100)),
         E857-(E857/(1+Dashboard!$F$4))
      )
   )
)</f>
        <v>0</v>
      </c>
      <c r="J857" s="26">
        <f>Bank4[[#This Row],[Money in/ (Money out)]]-Bank4[[#This Row],[GST/HST]]</f>
        <v>0</v>
      </c>
      <c r="L857" s="23">
        <f t="shared" si="39"/>
        <v>0</v>
      </c>
    </row>
    <row r="858" spans="4:12" x14ac:dyDescent="0.2">
      <c r="D858" s="397">
        <f>_xlfn.XLOOKUP(C:C,Table1[for Import to Bank Register dropdown],Table1[for Pivot],0,0,1)</f>
        <v>0</v>
      </c>
      <c r="E858" s="403"/>
      <c r="F858" s="146">
        <f t="shared" si="40"/>
        <v>44444444</v>
      </c>
      <c r="G858" s="375">
        <f t="shared" si="41"/>
        <v>0</v>
      </c>
      <c r="I858" s="376">
        <f>IF(OR(C858="150 Directors advances", C858="120 accounts receivable", C858="720.2 Automobile - Insurance", C858="720.3 Automobile - License", C858="870.4 Rent - Insurance", C858="870.6 Rent - Property Tax", C858="870.7 Rent - Homeoffice", C858="870.9 Rent - Water"),
   0,
   IF(Dashboard!$F$5="Quick",
      IF(OR(C858="190 Automobile",C858="200 computer hardware",C858="210 Computer software",C858="220 Quickbooks software",C858="230 Office equipment",C858="240 Office furniture"),
         E858-(E858/(1+Dashboard!$F$4)),
         0
      ),
      IF(C858="750 Business promotion",
         E858-(E858/(1+4.793/100)),
         E858-(E858/(1+Dashboard!$F$4))
      )
   )
)</f>
        <v>0</v>
      </c>
      <c r="J858" s="26">
        <f>Bank4[[#This Row],[Money in/ (Money out)]]-Bank4[[#This Row],[GST/HST]]</f>
        <v>0</v>
      </c>
      <c r="L858" s="23">
        <f t="shared" si="39"/>
        <v>0</v>
      </c>
    </row>
    <row r="859" spans="4:12" x14ac:dyDescent="0.2">
      <c r="D859" s="397">
        <f>_xlfn.XLOOKUP(C:C,Table1[for Import to Bank Register dropdown],Table1[for Pivot],0,0,1)</f>
        <v>0</v>
      </c>
      <c r="E859" s="403"/>
      <c r="F859" s="146">
        <f t="shared" si="40"/>
        <v>44444444</v>
      </c>
      <c r="G859" s="375">
        <f t="shared" si="41"/>
        <v>0</v>
      </c>
      <c r="I859" s="376">
        <f>IF(OR(C859="150 Directors advances", C859="120 accounts receivable", C859="720.2 Automobile - Insurance", C859="720.3 Automobile - License", C859="870.4 Rent - Insurance", C859="870.6 Rent - Property Tax", C859="870.7 Rent - Homeoffice", C859="870.9 Rent - Water"),
   0,
   IF(Dashboard!$F$5="Quick",
      IF(OR(C859="190 Automobile",C859="200 computer hardware",C859="210 Computer software",C859="220 Quickbooks software",C859="230 Office equipment",C859="240 Office furniture"),
         E859-(E859/(1+Dashboard!$F$4)),
         0
      ),
      IF(C859="750 Business promotion",
         E859-(E859/(1+4.793/100)),
         E859-(E859/(1+Dashboard!$F$4))
      )
   )
)</f>
        <v>0</v>
      </c>
      <c r="J859" s="26">
        <f>Bank4[[#This Row],[Money in/ (Money out)]]-Bank4[[#This Row],[GST/HST]]</f>
        <v>0</v>
      </c>
      <c r="L859" s="23">
        <f t="shared" si="39"/>
        <v>0</v>
      </c>
    </row>
    <row r="860" spans="4:12" x14ac:dyDescent="0.2">
      <c r="D860" s="397">
        <f>_xlfn.XLOOKUP(C:C,Table1[for Import to Bank Register dropdown],Table1[for Pivot],0,0,1)</f>
        <v>0</v>
      </c>
      <c r="E860" s="403"/>
      <c r="F860" s="146">
        <f t="shared" si="40"/>
        <v>44444444</v>
      </c>
      <c r="G860" s="375">
        <f t="shared" si="41"/>
        <v>0</v>
      </c>
      <c r="I860" s="376">
        <f>IF(OR(C860="150 Directors advances", C860="120 accounts receivable", C860="720.2 Automobile - Insurance", C860="720.3 Automobile - License", C860="870.4 Rent - Insurance", C860="870.6 Rent - Property Tax", C860="870.7 Rent - Homeoffice", C860="870.9 Rent - Water"),
   0,
   IF(Dashboard!$F$5="Quick",
      IF(OR(C860="190 Automobile",C860="200 computer hardware",C860="210 Computer software",C860="220 Quickbooks software",C860="230 Office equipment",C860="240 Office furniture"),
         E860-(E860/(1+Dashboard!$F$4)),
         0
      ),
      IF(C860="750 Business promotion",
         E860-(E860/(1+4.793/100)),
         E860-(E860/(1+Dashboard!$F$4))
      )
   )
)</f>
        <v>0</v>
      </c>
      <c r="J860" s="26">
        <f>Bank4[[#This Row],[Money in/ (Money out)]]-Bank4[[#This Row],[GST/HST]]</f>
        <v>0</v>
      </c>
      <c r="L860" s="23">
        <f t="shared" si="39"/>
        <v>0</v>
      </c>
    </row>
    <row r="861" spans="4:12" x14ac:dyDescent="0.2">
      <c r="D861" s="397">
        <f>_xlfn.XLOOKUP(C:C,Table1[for Import to Bank Register dropdown],Table1[for Pivot],0,0,1)</f>
        <v>0</v>
      </c>
      <c r="E861" s="403"/>
      <c r="F861" s="146">
        <f t="shared" si="40"/>
        <v>44444444</v>
      </c>
      <c r="G861" s="375">
        <f t="shared" si="41"/>
        <v>0</v>
      </c>
      <c r="I861" s="376">
        <f>IF(OR(C861="150 Directors advances", C861="120 accounts receivable", C861="720.2 Automobile - Insurance", C861="720.3 Automobile - License", C861="870.4 Rent - Insurance", C861="870.6 Rent - Property Tax", C861="870.7 Rent - Homeoffice", C861="870.9 Rent - Water"),
   0,
   IF(Dashboard!$F$5="Quick",
      IF(OR(C861="190 Automobile",C861="200 computer hardware",C861="210 Computer software",C861="220 Quickbooks software",C861="230 Office equipment",C861="240 Office furniture"),
         E861-(E861/(1+Dashboard!$F$4)),
         0
      ),
      IF(C861="750 Business promotion",
         E861-(E861/(1+4.793/100)),
         E861-(E861/(1+Dashboard!$F$4))
      )
   )
)</f>
        <v>0</v>
      </c>
      <c r="J861" s="26">
        <f>Bank4[[#This Row],[Money in/ (Money out)]]-Bank4[[#This Row],[GST/HST]]</f>
        <v>0</v>
      </c>
      <c r="L861" s="23">
        <f t="shared" si="39"/>
        <v>0</v>
      </c>
    </row>
    <row r="862" spans="4:12" x14ac:dyDescent="0.2">
      <c r="D862" s="397">
        <f>_xlfn.XLOOKUP(C:C,Table1[for Import to Bank Register dropdown],Table1[for Pivot],0,0,1)</f>
        <v>0</v>
      </c>
      <c r="E862" s="403"/>
      <c r="F862" s="146">
        <f t="shared" si="40"/>
        <v>44444444</v>
      </c>
      <c r="G862" s="375">
        <f t="shared" si="41"/>
        <v>0</v>
      </c>
      <c r="I862" s="376">
        <f>IF(OR(C862="150 Directors advances", C862="120 accounts receivable", C862="720.2 Automobile - Insurance", C862="720.3 Automobile - License", C862="870.4 Rent - Insurance", C862="870.6 Rent - Property Tax", C862="870.7 Rent - Homeoffice", C862="870.9 Rent - Water"),
   0,
   IF(Dashboard!$F$5="Quick",
      IF(OR(C862="190 Automobile",C862="200 computer hardware",C862="210 Computer software",C862="220 Quickbooks software",C862="230 Office equipment",C862="240 Office furniture"),
         E862-(E862/(1+Dashboard!$F$4)),
         0
      ),
      IF(C862="750 Business promotion",
         E862-(E862/(1+4.793/100)),
         E862-(E862/(1+Dashboard!$F$4))
      )
   )
)</f>
        <v>0</v>
      </c>
      <c r="J862" s="26">
        <f>Bank4[[#This Row],[Money in/ (Money out)]]-Bank4[[#This Row],[GST/HST]]</f>
        <v>0</v>
      </c>
      <c r="L862" s="23">
        <f t="shared" si="39"/>
        <v>0</v>
      </c>
    </row>
    <row r="863" spans="4:12" x14ac:dyDescent="0.2">
      <c r="D863" s="397">
        <f>_xlfn.XLOOKUP(C:C,Table1[for Import to Bank Register dropdown],Table1[for Pivot],0,0,1)</f>
        <v>0</v>
      </c>
      <c r="E863" s="403"/>
      <c r="F863" s="146">
        <f t="shared" si="40"/>
        <v>44444444</v>
      </c>
      <c r="G863" s="375">
        <f t="shared" si="41"/>
        <v>0</v>
      </c>
      <c r="I863" s="376">
        <f>IF(OR(C863="150 Directors advances", C863="120 accounts receivable", C863="720.2 Automobile - Insurance", C863="720.3 Automobile - License", C863="870.4 Rent - Insurance", C863="870.6 Rent - Property Tax", C863="870.7 Rent - Homeoffice", C863="870.9 Rent - Water"),
   0,
   IF(Dashboard!$F$5="Quick",
      IF(OR(C863="190 Automobile",C863="200 computer hardware",C863="210 Computer software",C863="220 Quickbooks software",C863="230 Office equipment",C863="240 Office furniture"),
         E863-(E863/(1+Dashboard!$F$4)),
         0
      ),
      IF(C863="750 Business promotion",
         E863-(E863/(1+4.793/100)),
         E863-(E863/(1+Dashboard!$F$4))
      )
   )
)</f>
        <v>0</v>
      </c>
      <c r="J863" s="26">
        <f>Bank4[[#This Row],[Money in/ (Money out)]]-Bank4[[#This Row],[GST/HST]]</f>
        <v>0</v>
      </c>
      <c r="L863" s="23">
        <f t="shared" si="39"/>
        <v>0</v>
      </c>
    </row>
    <row r="864" spans="4:12" x14ac:dyDescent="0.2">
      <c r="D864" s="397">
        <f>_xlfn.XLOOKUP(C:C,Table1[for Import to Bank Register dropdown],Table1[for Pivot],0,0,1)</f>
        <v>0</v>
      </c>
      <c r="E864" s="403"/>
      <c r="F864" s="146">
        <f t="shared" si="40"/>
        <v>44444444</v>
      </c>
      <c r="G864" s="375">
        <f t="shared" si="41"/>
        <v>0</v>
      </c>
      <c r="I864" s="376">
        <f>IF(OR(C864="150 Directors advances", C864="120 accounts receivable", C864="720.2 Automobile - Insurance", C864="720.3 Automobile - License", C864="870.4 Rent - Insurance", C864="870.6 Rent - Property Tax", C864="870.7 Rent - Homeoffice", C864="870.9 Rent - Water"),
   0,
   IF(Dashboard!$F$5="Quick",
      IF(OR(C864="190 Automobile",C864="200 computer hardware",C864="210 Computer software",C864="220 Quickbooks software",C864="230 Office equipment",C864="240 Office furniture"),
         E864-(E864/(1+Dashboard!$F$4)),
         0
      ),
      IF(C864="750 Business promotion",
         E864-(E864/(1+4.793/100)),
         E864-(E864/(1+Dashboard!$F$4))
      )
   )
)</f>
        <v>0</v>
      </c>
      <c r="J864" s="26">
        <f>Bank4[[#This Row],[Money in/ (Money out)]]-Bank4[[#This Row],[GST/HST]]</f>
        <v>0</v>
      </c>
      <c r="L864" s="23">
        <f t="shared" si="39"/>
        <v>0</v>
      </c>
    </row>
    <row r="865" spans="4:12" x14ac:dyDescent="0.2">
      <c r="D865" s="397">
        <f>_xlfn.XLOOKUP(C:C,Table1[for Import to Bank Register dropdown],Table1[for Pivot],0,0,1)</f>
        <v>0</v>
      </c>
      <c r="E865" s="403"/>
      <c r="F865" s="146">
        <f t="shared" si="40"/>
        <v>44444444</v>
      </c>
      <c r="G865" s="375">
        <f t="shared" si="41"/>
        <v>0</v>
      </c>
      <c r="I865" s="376">
        <f>IF(OR(C865="150 Directors advances", C865="120 accounts receivable", C865="720.2 Automobile - Insurance", C865="720.3 Automobile - License", C865="870.4 Rent - Insurance", C865="870.6 Rent - Property Tax", C865="870.7 Rent - Homeoffice", C865="870.9 Rent - Water"),
   0,
   IF(Dashboard!$F$5="Quick",
      IF(OR(C865="190 Automobile",C865="200 computer hardware",C865="210 Computer software",C865="220 Quickbooks software",C865="230 Office equipment",C865="240 Office furniture"),
         E865-(E865/(1+Dashboard!$F$4)),
         0
      ),
      IF(C865="750 Business promotion",
         E865-(E865/(1+4.793/100)),
         E865-(E865/(1+Dashboard!$F$4))
      )
   )
)</f>
        <v>0</v>
      </c>
      <c r="J865" s="26">
        <f>Bank4[[#This Row],[Money in/ (Money out)]]-Bank4[[#This Row],[GST/HST]]</f>
        <v>0</v>
      </c>
      <c r="L865" s="23">
        <f t="shared" si="39"/>
        <v>0</v>
      </c>
    </row>
    <row r="866" spans="4:12" x14ac:dyDescent="0.2">
      <c r="D866" s="397">
        <f>_xlfn.XLOOKUP(C:C,Table1[for Import to Bank Register dropdown],Table1[for Pivot],0,0,1)</f>
        <v>0</v>
      </c>
      <c r="E866" s="403"/>
      <c r="F866" s="146">
        <f t="shared" si="40"/>
        <v>44444444</v>
      </c>
      <c r="G866" s="375">
        <f t="shared" si="41"/>
        <v>0</v>
      </c>
      <c r="I866" s="376">
        <f>IF(OR(C866="150 Directors advances", C866="120 accounts receivable", C866="720.2 Automobile - Insurance", C866="720.3 Automobile - License", C866="870.4 Rent - Insurance", C866="870.6 Rent - Property Tax", C866="870.7 Rent - Homeoffice", C866="870.9 Rent - Water"),
   0,
   IF(Dashboard!$F$5="Quick",
      IF(OR(C866="190 Automobile",C866="200 computer hardware",C866="210 Computer software",C866="220 Quickbooks software",C866="230 Office equipment",C866="240 Office furniture"),
         E866-(E866/(1+Dashboard!$F$4)),
         0
      ),
      IF(C866="750 Business promotion",
         E866-(E866/(1+4.793/100)),
         E866-(E866/(1+Dashboard!$F$4))
      )
   )
)</f>
        <v>0</v>
      </c>
      <c r="J866" s="26">
        <f>Bank4[[#This Row],[Money in/ (Money out)]]-Bank4[[#This Row],[GST/HST]]</f>
        <v>0</v>
      </c>
      <c r="L866" s="23">
        <f t="shared" si="39"/>
        <v>0</v>
      </c>
    </row>
    <row r="867" spans="4:12" x14ac:dyDescent="0.2">
      <c r="D867" s="397">
        <f>_xlfn.XLOOKUP(C:C,Table1[for Import to Bank Register dropdown],Table1[for Pivot],0,0,1)</f>
        <v>0</v>
      </c>
      <c r="E867" s="403"/>
      <c r="F867" s="146">
        <f t="shared" si="40"/>
        <v>44444444</v>
      </c>
      <c r="G867" s="375">
        <f t="shared" si="41"/>
        <v>0</v>
      </c>
      <c r="I867" s="376">
        <f>IF(OR(C867="150 Directors advances", C867="120 accounts receivable", C867="720.2 Automobile - Insurance", C867="720.3 Automobile - License", C867="870.4 Rent - Insurance", C867="870.6 Rent - Property Tax", C867="870.7 Rent - Homeoffice", C867="870.9 Rent - Water"),
   0,
   IF(Dashboard!$F$5="Quick",
      IF(OR(C867="190 Automobile",C867="200 computer hardware",C867="210 Computer software",C867="220 Quickbooks software",C867="230 Office equipment",C867="240 Office furniture"),
         E867-(E867/(1+Dashboard!$F$4)),
         0
      ),
      IF(C867="750 Business promotion",
         E867-(E867/(1+4.793/100)),
         E867-(E867/(1+Dashboard!$F$4))
      )
   )
)</f>
        <v>0</v>
      </c>
      <c r="J867" s="26">
        <f>Bank4[[#This Row],[Money in/ (Money out)]]-Bank4[[#This Row],[GST/HST]]</f>
        <v>0</v>
      </c>
      <c r="L867" s="23">
        <f t="shared" si="39"/>
        <v>0</v>
      </c>
    </row>
    <row r="868" spans="4:12" x14ac:dyDescent="0.2">
      <c r="D868" s="397">
        <f>_xlfn.XLOOKUP(C:C,Table1[for Import to Bank Register dropdown],Table1[for Pivot],0,0,1)</f>
        <v>0</v>
      </c>
      <c r="E868" s="403"/>
      <c r="F868" s="146">
        <f t="shared" si="40"/>
        <v>44444444</v>
      </c>
      <c r="G868" s="375">
        <f t="shared" si="41"/>
        <v>0</v>
      </c>
      <c r="I868" s="376">
        <f>IF(OR(C868="150 Directors advances", C868="120 accounts receivable", C868="720.2 Automobile - Insurance", C868="720.3 Automobile - License", C868="870.4 Rent - Insurance", C868="870.6 Rent - Property Tax", C868="870.7 Rent - Homeoffice", C868="870.9 Rent - Water"),
   0,
   IF(Dashboard!$F$5="Quick",
      IF(OR(C868="190 Automobile",C868="200 computer hardware",C868="210 Computer software",C868="220 Quickbooks software",C868="230 Office equipment",C868="240 Office furniture"),
         E868-(E868/(1+Dashboard!$F$4)),
         0
      ),
      IF(C868="750 Business promotion",
         E868-(E868/(1+4.793/100)),
         E868-(E868/(1+Dashboard!$F$4))
      )
   )
)</f>
        <v>0</v>
      </c>
      <c r="J868" s="26">
        <f>Bank4[[#This Row],[Money in/ (Money out)]]-Bank4[[#This Row],[GST/HST]]</f>
        <v>0</v>
      </c>
      <c r="L868" s="23">
        <f t="shared" si="39"/>
        <v>0</v>
      </c>
    </row>
    <row r="869" spans="4:12" x14ac:dyDescent="0.2">
      <c r="D869" s="397">
        <f>_xlfn.XLOOKUP(C:C,Table1[for Import to Bank Register dropdown],Table1[for Pivot],0,0,1)</f>
        <v>0</v>
      </c>
      <c r="E869" s="403"/>
      <c r="F869" s="146">
        <f t="shared" si="40"/>
        <v>44444444</v>
      </c>
      <c r="G869" s="375">
        <f t="shared" si="41"/>
        <v>0</v>
      </c>
      <c r="I869" s="376">
        <f>IF(OR(C869="150 Directors advances", C869="120 accounts receivable", C869="720.2 Automobile - Insurance", C869="720.3 Automobile - License", C869="870.4 Rent - Insurance", C869="870.6 Rent - Property Tax", C869="870.7 Rent - Homeoffice", C869="870.9 Rent - Water"),
   0,
   IF(Dashboard!$F$5="Quick",
      IF(OR(C869="190 Automobile",C869="200 computer hardware",C869="210 Computer software",C869="220 Quickbooks software",C869="230 Office equipment",C869="240 Office furniture"),
         E869-(E869/(1+Dashboard!$F$4)),
         0
      ),
      IF(C869="750 Business promotion",
         E869-(E869/(1+4.793/100)),
         E869-(E869/(1+Dashboard!$F$4))
      )
   )
)</f>
        <v>0</v>
      </c>
      <c r="J869" s="26">
        <f>Bank4[[#This Row],[Money in/ (Money out)]]-Bank4[[#This Row],[GST/HST]]</f>
        <v>0</v>
      </c>
      <c r="L869" s="23">
        <f t="shared" si="39"/>
        <v>0</v>
      </c>
    </row>
    <row r="870" spans="4:12" x14ac:dyDescent="0.2">
      <c r="D870" s="397">
        <f>_xlfn.XLOOKUP(C:C,Table1[for Import to Bank Register dropdown],Table1[for Pivot],0,0,1)</f>
        <v>0</v>
      </c>
      <c r="E870" s="403"/>
      <c r="F870" s="146">
        <f t="shared" si="40"/>
        <v>44444444</v>
      </c>
      <c r="G870" s="375">
        <f t="shared" si="41"/>
        <v>0</v>
      </c>
      <c r="I870" s="376">
        <f>IF(OR(C870="150 Directors advances", C870="120 accounts receivable", C870="720.2 Automobile - Insurance", C870="720.3 Automobile - License", C870="870.4 Rent - Insurance", C870="870.6 Rent - Property Tax", C870="870.7 Rent - Homeoffice", C870="870.9 Rent - Water"),
   0,
   IF(Dashboard!$F$5="Quick",
      IF(OR(C870="190 Automobile",C870="200 computer hardware",C870="210 Computer software",C870="220 Quickbooks software",C870="230 Office equipment",C870="240 Office furniture"),
         E870-(E870/(1+Dashboard!$F$4)),
         0
      ),
      IF(C870="750 Business promotion",
         E870-(E870/(1+4.793/100)),
         E870-(E870/(1+Dashboard!$F$4))
      )
   )
)</f>
        <v>0</v>
      </c>
      <c r="J870" s="26">
        <f>Bank4[[#This Row],[Money in/ (Money out)]]-Bank4[[#This Row],[GST/HST]]</f>
        <v>0</v>
      </c>
      <c r="L870" s="23">
        <f t="shared" si="39"/>
        <v>0</v>
      </c>
    </row>
    <row r="871" spans="4:12" x14ac:dyDescent="0.2">
      <c r="D871" s="397">
        <f>_xlfn.XLOOKUP(C:C,Table1[for Import to Bank Register dropdown],Table1[for Pivot],0,0,1)</f>
        <v>0</v>
      </c>
      <c r="E871" s="403"/>
      <c r="F871" s="146">
        <f t="shared" si="40"/>
        <v>44444444</v>
      </c>
      <c r="G871" s="375">
        <f t="shared" si="41"/>
        <v>0</v>
      </c>
      <c r="I871" s="376">
        <f>IF(OR(C871="150 Directors advances", C871="120 accounts receivable", C871="720.2 Automobile - Insurance", C871="720.3 Automobile - License", C871="870.4 Rent - Insurance", C871="870.6 Rent - Property Tax", C871="870.7 Rent - Homeoffice", C871="870.9 Rent - Water"),
   0,
   IF(Dashboard!$F$5="Quick",
      IF(OR(C871="190 Automobile",C871="200 computer hardware",C871="210 Computer software",C871="220 Quickbooks software",C871="230 Office equipment",C871="240 Office furniture"),
         E871-(E871/(1+Dashboard!$F$4)),
         0
      ),
      IF(C871="750 Business promotion",
         E871-(E871/(1+4.793/100)),
         E871-(E871/(1+Dashboard!$F$4))
      )
   )
)</f>
        <v>0</v>
      </c>
      <c r="J871" s="26">
        <f>Bank4[[#This Row],[Money in/ (Money out)]]-Bank4[[#This Row],[GST/HST]]</f>
        <v>0</v>
      </c>
      <c r="L871" s="23">
        <f t="shared" si="39"/>
        <v>0</v>
      </c>
    </row>
    <row r="872" spans="4:12" x14ac:dyDescent="0.2">
      <c r="D872" s="397">
        <f>_xlfn.XLOOKUP(C:C,Table1[for Import to Bank Register dropdown],Table1[for Pivot],0,0,1)</f>
        <v>0</v>
      </c>
      <c r="E872" s="403"/>
      <c r="F872" s="146">
        <f t="shared" si="40"/>
        <v>44444444</v>
      </c>
      <c r="G872" s="375">
        <f t="shared" si="41"/>
        <v>0</v>
      </c>
      <c r="I872" s="376">
        <f>IF(OR(C872="150 Directors advances", C872="120 accounts receivable", C872="720.2 Automobile - Insurance", C872="720.3 Automobile - License", C872="870.4 Rent - Insurance", C872="870.6 Rent - Property Tax", C872="870.7 Rent - Homeoffice", C872="870.9 Rent - Water"),
   0,
   IF(Dashboard!$F$5="Quick",
      IF(OR(C872="190 Automobile",C872="200 computer hardware",C872="210 Computer software",C872="220 Quickbooks software",C872="230 Office equipment",C872="240 Office furniture"),
         E872-(E872/(1+Dashboard!$F$4)),
         0
      ),
      IF(C872="750 Business promotion",
         E872-(E872/(1+4.793/100)),
         E872-(E872/(1+Dashboard!$F$4))
      )
   )
)</f>
        <v>0</v>
      </c>
      <c r="J872" s="26">
        <f>Bank4[[#This Row],[Money in/ (Money out)]]-Bank4[[#This Row],[GST/HST]]</f>
        <v>0</v>
      </c>
      <c r="L872" s="23">
        <f t="shared" si="39"/>
        <v>0</v>
      </c>
    </row>
    <row r="873" spans="4:12" x14ac:dyDescent="0.2">
      <c r="D873" s="397">
        <f>_xlfn.XLOOKUP(C:C,Table1[for Import to Bank Register dropdown],Table1[for Pivot],0,0,1)</f>
        <v>0</v>
      </c>
      <c r="E873" s="403"/>
      <c r="F873" s="146">
        <f t="shared" si="40"/>
        <v>44444444</v>
      </c>
      <c r="G873" s="375">
        <f t="shared" si="41"/>
        <v>0</v>
      </c>
      <c r="I873" s="376">
        <f>IF(OR(C873="150 Directors advances", C873="120 accounts receivable", C873="720.2 Automobile - Insurance", C873="720.3 Automobile - License", C873="870.4 Rent - Insurance", C873="870.6 Rent - Property Tax", C873="870.7 Rent - Homeoffice", C873="870.9 Rent - Water"),
   0,
   IF(Dashboard!$F$5="Quick",
      IF(OR(C873="190 Automobile",C873="200 computer hardware",C873="210 Computer software",C873="220 Quickbooks software",C873="230 Office equipment",C873="240 Office furniture"),
         E873-(E873/(1+Dashboard!$F$4)),
         0
      ),
      IF(C873="750 Business promotion",
         E873-(E873/(1+4.793/100)),
         E873-(E873/(1+Dashboard!$F$4))
      )
   )
)</f>
        <v>0</v>
      </c>
      <c r="J873" s="26">
        <f>Bank4[[#This Row],[Money in/ (Money out)]]-Bank4[[#This Row],[GST/HST]]</f>
        <v>0</v>
      </c>
      <c r="L873" s="23">
        <f t="shared" si="39"/>
        <v>0</v>
      </c>
    </row>
    <row r="874" spans="4:12" x14ac:dyDescent="0.2">
      <c r="D874" s="397">
        <f>_xlfn.XLOOKUP(C:C,Table1[for Import to Bank Register dropdown],Table1[for Pivot],0,0,1)</f>
        <v>0</v>
      </c>
      <c r="E874" s="403"/>
      <c r="F874" s="146">
        <f t="shared" si="40"/>
        <v>44444444</v>
      </c>
      <c r="G874" s="375">
        <f t="shared" si="41"/>
        <v>0</v>
      </c>
      <c r="I874" s="376">
        <f>IF(OR(C874="150 Directors advances", C874="120 accounts receivable", C874="720.2 Automobile - Insurance", C874="720.3 Automobile - License", C874="870.4 Rent - Insurance", C874="870.6 Rent - Property Tax", C874="870.7 Rent - Homeoffice", C874="870.9 Rent - Water"),
   0,
   IF(Dashboard!$F$5="Quick",
      IF(OR(C874="190 Automobile",C874="200 computer hardware",C874="210 Computer software",C874="220 Quickbooks software",C874="230 Office equipment",C874="240 Office furniture"),
         E874-(E874/(1+Dashboard!$F$4)),
         0
      ),
      IF(C874="750 Business promotion",
         E874-(E874/(1+4.793/100)),
         E874-(E874/(1+Dashboard!$F$4))
      )
   )
)</f>
        <v>0</v>
      </c>
      <c r="J874" s="26">
        <f>Bank4[[#This Row],[Money in/ (Money out)]]-Bank4[[#This Row],[GST/HST]]</f>
        <v>0</v>
      </c>
      <c r="L874" s="23">
        <f t="shared" si="39"/>
        <v>0</v>
      </c>
    </row>
    <row r="875" spans="4:12" x14ac:dyDescent="0.2">
      <c r="D875" s="397">
        <f>_xlfn.XLOOKUP(C:C,Table1[for Import to Bank Register dropdown],Table1[for Pivot],0,0,1)</f>
        <v>0</v>
      </c>
      <c r="E875" s="403"/>
      <c r="F875" s="146">
        <f t="shared" si="40"/>
        <v>44444444</v>
      </c>
      <c r="G875" s="375">
        <f t="shared" si="41"/>
        <v>0</v>
      </c>
      <c r="I875" s="376">
        <f>IF(OR(C875="150 Directors advances", C875="120 accounts receivable", C875="720.2 Automobile - Insurance", C875="720.3 Automobile - License", C875="870.4 Rent - Insurance", C875="870.6 Rent - Property Tax", C875="870.7 Rent - Homeoffice", C875="870.9 Rent - Water"),
   0,
   IF(Dashboard!$F$5="Quick",
      IF(OR(C875="190 Automobile",C875="200 computer hardware",C875="210 Computer software",C875="220 Quickbooks software",C875="230 Office equipment",C875="240 Office furniture"),
         E875-(E875/(1+Dashboard!$F$4)),
         0
      ),
      IF(C875="750 Business promotion",
         E875-(E875/(1+4.793/100)),
         E875-(E875/(1+Dashboard!$F$4))
      )
   )
)</f>
        <v>0</v>
      </c>
      <c r="J875" s="26">
        <f>Bank4[[#This Row],[Money in/ (Money out)]]-Bank4[[#This Row],[GST/HST]]</f>
        <v>0</v>
      </c>
      <c r="L875" s="23">
        <f t="shared" si="39"/>
        <v>0</v>
      </c>
    </row>
    <row r="876" spans="4:12" x14ac:dyDescent="0.2">
      <c r="D876" s="397">
        <f>_xlfn.XLOOKUP(C:C,Table1[for Import to Bank Register dropdown],Table1[for Pivot],0,0,1)</f>
        <v>0</v>
      </c>
      <c r="E876" s="403"/>
      <c r="F876" s="146">
        <f t="shared" si="40"/>
        <v>44444444</v>
      </c>
      <c r="G876" s="375">
        <f t="shared" si="41"/>
        <v>0</v>
      </c>
      <c r="I876" s="376">
        <f>IF(OR(C876="150 Directors advances", C876="120 accounts receivable", C876="720.2 Automobile - Insurance", C876="720.3 Automobile - License", C876="870.4 Rent - Insurance", C876="870.6 Rent - Property Tax", C876="870.7 Rent - Homeoffice", C876="870.9 Rent - Water"),
   0,
   IF(Dashboard!$F$5="Quick",
      IF(OR(C876="190 Automobile",C876="200 computer hardware",C876="210 Computer software",C876="220 Quickbooks software",C876="230 Office equipment",C876="240 Office furniture"),
         E876-(E876/(1+Dashboard!$F$4)),
         0
      ),
      IF(C876="750 Business promotion",
         E876-(E876/(1+4.793/100)),
         E876-(E876/(1+Dashboard!$F$4))
      )
   )
)</f>
        <v>0</v>
      </c>
      <c r="J876" s="26">
        <f>Bank4[[#This Row],[Money in/ (Money out)]]-Bank4[[#This Row],[GST/HST]]</f>
        <v>0</v>
      </c>
      <c r="L876" s="23">
        <f t="shared" si="39"/>
        <v>0</v>
      </c>
    </row>
    <row r="877" spans="4:12" x14ac:dyDescent="0.2">
      <c r="D877" s="397">
        <f>_xlfn.XLOOKUP(C:C,Table1[for Import to Bank Register dropdown],Table1[for Pivot],0,0,1)</f>
        <v>0</v>
      </c>
      <c r="E877" s="403"/>
      <c r="F877" s="146">
        <f t="shared" si="40"/>
        <v>44444444</v>
      </c>
      <c r="G877" s="375">
        <f t="shared" si="41"/>
        <v>0</v>
      </c>
      <c r="I877" s="376">
        <f>IF(OR(C877="150 Directors advances", C877="120 accounts receivable", C877="720.2 Automobile - Insurance", C877="720.3 Automobile - License", C877="870.4 Rent - Insurance", C877="870.6 Rent - Property Tax", C877="870.7 Rent - Homeoffice", C877="870.9 Rent - Water"),
   0,
   IF(Dashboard!$F$5="Quick",
      IF(OR(C877="190 Automobile",C877="200 computer hardware",C877="210 Computer software",C877="220 Quickbooks software",C877="230 Office equipment",C877="240 Office furniture"),
         E877-(E877/(1+Dashboard!$F$4)),
         0
      ),
      IF(C877="750 Business promotion",
         E877-(E877/(1+4.793/100)),
         E877-(E877/(1+Dashboard!$F$4))
      )
   )
)</f>
        <v>0</v>
      </c>
      <c r="J877" s="26">
        <f>Bank4[[#This Row],[Money in/ (Money out)]]-Bank4[[#This Row],[GST/HST]]</f>
        <v>0</v>
      </c>
      <c r="L877" s="23">
        <f t="shared" si="39"/>
        <v>0</v>
      </c>
    </row>
    <row r="878" spans="4:12" x14ac:dyDescent="0.2">
      <c r="D878" s="397">
        <f>_xlfn.XLOOKUP(C:C,Table1[for Import to Bank Register dropdown],Table1[for Pivot],0,0,1)</f>
        <v>0</v>
      </c>
      <c r="E878" s="403"/>
      <c r="F878" s="146">
        <f t="shared" si="40"/>
        <v>44444444</v>
      </c>
      <c r="G878" s="375">
        <f t="shared" si="41"/>
        <v>0</v>
      </c>
      <c r="I878" s="376">
        <f>IF(OR(C878="150 Directors advances", C878="120 accounts receivable", C878="720.2 Automobile - Insurance", C878="720.3 Automobile - License", C878="870.4 Rent - Insurance", C878="870.6 Rent - Property Tax", C878="870.7 Rent - Homeoffice", C878="870.9 Rent - Water"),
   0,
   IF(Dashboard!$F$5="Quick",
      IF(OR(C878="190 Automobile",C878="200 computer hardware",C878="210 Computer software",C878="220 Quickbooks software",C878="230 Office equipment",C878="240 Office furniture"),
         E878-(E878/(1+Dashboard!$F$4)),
         0
      ),
      IF(C878="750 Business promotion",
         E878-(E878/(1+4.793/100)),
         E878-(E878/(1+Dashboard!$F$4))
      )
   )
)</f>
        <v>0</v>
      </c>
      <c r="J878" s="26">
        <f>Bank4[[#This Row],[Money in/ (Money out)]]-Bank4[[#This Row],[GST/HST]]</f>
        <v>0</v>
      </c>
      <c r="L878" s="23">
        <f t="shared" si="39"/>
        <v>0</v>
      </c>
    </row>
    <row r="879" spans="4:12" x14ac:dyDescent="0.2">
      <c r="D879" s="397">
        <f>_xlfn.XLOOKUP(C:C,Table1[for Import to Bank Register dropdown],Table1[for Pivot],0,0,1)</f>
        <v>0</v>
      </c>
      <c r="E879" s="403"/>
      <c r="F879" s="146">
        <f t="shared" si="40"/>
        <v>44444444</v>
      </c>
      <c r="G879" s="375">
        <f t="shared" si="41"/>
        <v>0</v>
      </c>
      <c r="I879" s="376">
        <f>IF(OR(C879="150 Directors advances", C879="120 accounts receivable", C879="720.2 Automobile - Insurance", C879="720.3 Automobile - License", C879="870.4 Rent - Insurance", C879="870.6 Rent - Property Tax", C879="870.7 Rent - Homeoffice", C879="870.9 Rent - Water"),
   0,
   IF(Dashboard!$F$5="Quick",
      IF(OR(C879="190 Automobile",C879="200 computer hardware",C879="210 Computer software",C879="220 Quickbooks software",C879="230 Office equipment",C879="240 Office furniture"),
         E879-(E879/(1+Dashboard!$F$4)),
         0
      ),
      IF(C879="750 Business promotion",
         E879-(E879/(1+4.793/100)),
         E879-(E879/(1+Dashboard!$F$4))
      )
   )
)</f>
        <v>0</v>
      </c>
      <c r="J879" s="26">
        <f>Bank4[[#This Row],[Money in/ (Money out)]]-Bank4[[#This Row],[GST/HST]]</f>
        <v>0</v>
      </c>
      <c r="L879" s="23">
        <f t="shared" si="39"/>
        <v>0</v>
      </c>
    </row>
    <row r="880" spans="4:12" x14ac:dyDescent="0.2">
      <c r="D880" s="397">
        <f>_xlfn.XLOOKUP(C:C,Table1[for Import to Bank Register dropdown],Table1[for Pivot],0,0,1)</f>
        <v>0</v>
      </c>
      <c r="E880" s="403"/>
      <c r="F880" s="146">
        <f t="shared" si="40"/>
        <v>44444444</v>
      </c>
      <c r="G880" s="375">
        <f t="shared" si="41"/>
        <v>0</v>
      </c>
      <c r="I880" s="376">
        <f>IF(OR(C880="150 Directors advances", C880="120 accounts receivable", C880="720.2 Automobile - Insurance", C880="720.3 Automobile - License", C880="870.4 Rent - Insurance", C880="870.6 Rent - Property Tax", C880="870.7 Rent - Homeoffice", C880="870.9 Rent - Water"),
   0,
   IF(Dashboard!$F$5="Quick",
      IF(OR(C880="190 Automobile",C880="200 computer hardware",C880="210 Computer software",C880="220 Quickbooks software",C880="230 Office equipment",C880="240 Office furniture"),
         E880-(E880/(1+Dashboard!$F$4)),
         0
      ),
      IF(C880="750 Business promotion",
         E880-(E880/(1+4.793/100)),
         E880-(E880/(1+Dashboard!$F$4))
      )
   )
)</f>
        <v>0</v>
      </c>
      <c r="J880" s="26">
        <f>Bank4[[#This Row],[Money in/ (Money out)]]-Bank4[[#This Row],[GST/HST]]</f>
        <v>0</v>
      </c>
      <c r="L880" s="23">
        <f t="shared" si="39"/>
        <v>0</v>
      </c>
    </row>
    <row r="881" spans="4:12" x14ac:dyDescent="0.2">
      <c r="D881" s="397">
        <f>_xlfn.XLOOKUP(C:C,Table1[for Import to Bank Register dropdown],Table1[for Pivot],0,0,1)</f>
        <v>0</v>
      </c>
      <c r="E881" s="403"/>
      <c r="F881" s="146">
        <f t="shared" si="40"/>
        <v>44444444</v>
      </c>
      <c r="G881" s="375">
        <f t="shared" si="41"/>
        <v>0</v>
      </c>
      <c r="I881" s="376">
        <f>IF(OR(C881="150 Directors advances", C881="120 accounts receivable", C881="720.2 Automobile - Insurance", C881="720.3 Automobile - License", C881="870.4 Rent - Insurance", C881="870.6 Rent - Property Tax", C881="870.7 Rent - Homeoffice", C881="870.9 Rent - Water"),
   0,
   IF(Dashboard!$F$5="Quick",
      IF(OR(C881="190 Automobile",C881="200 computer hardware",C881="210 Computer software",C881="220 Quickbooks software",C881="230 Office equipment",C881="240 Office furniture"),
         E881-(E881/(1+Dashboard!$F$4)),
         0
      ),
      IF(C881="750 Business promotion",
         E881-(E881/(1+4.793/100)),
         E881-(E881/(1+Dashboard!$F$4))
      )
   )
)</f>
        <v>0</v>
      </c>
      <c r="J881" s="26">
        <f>Bank4[[#This Row],[Money in/ (Money out)]]-Bank4[[#This Row],[GST/HST]]</f>
        <v>0</v>
      </c>
      <c r="L881" s="23">
        <f t="shared" si="39"/>
        <v>0</v>
      </c>
    </row>
    <row r="882" spans="4:12" x14ac:dyDescent="0.2">
      <c r="D882" s="397">
        <f>_xlfn.XLOOKUP(C:C,Table1[for Import to Bank Register dropdown],Table1[for Pivot],0,0,1)</f>
        <v>0</v>
      </c>
      <c r="E882" s="403"/>
      <c r="F882" s="146">
        <f t="shared" si="40"/>
        <v>44444444</v>
      </c>
      <c r="G882" s="375">
        <f t="shared" si="41"/>
        <v>0</v>
      </c>
      <c r="I882" s="376">
        <f>IF(OR(C882="150 Directors advances", C882="120 accounts receivable", C882="720.2 Automobile - Insurance", C882="720.3 Automobile - License", C882="870.4 Rent - Insurance", C882="870.6 Rent - Property Tax", C882="870.7 Rent - Homeoffice", C882="870.9 Rent - Water"),
   0,
   IF(Dashboard!$F$5="Quick",
      IF(OR(C882="190 Automobile",C882="200 computer hardware",C882="210 Computer software",C882="220 Quickbooks software",C882="230 Office equipment",C882="240 Office furniture"),
         E882-(E882/(1+Dashboard!$F$4)),
         0
      ),
      IF(C882="750 Business promotion",
         E882-(E882/(1+4.793/100)),
         E882-(E882/(1+Dashboard!$F$4))
      )
   )
)</f>
        <v>0</v>
      </c>
      <c r="J882" s="26">
        <f>Bank4[[#This Row],[Money in/ (Money out)]]-Bank4[[#This Row],[GST/HST]]</f>
        <v>0</v>
      </c>
      <c r="L882" s="23">
        <f t="shared" si="39"/>
        <v>0</v>
      </c>
    </row>
    <row r="883" spans="4:12" x14ac:dyDescent="0.2">
      <c r="D883" s="397">
        <f>_xlfn.XLOOKUP(C:C,Table1[for Import to Bank Register dropdown],Table1[for Pivot],0,0,1)</f>
        <v>0</v>
      </c>
      <c r="E883" s="403"/>
      <c r="F883" s="146">
        <f t="shared" si="40"/>
        <v>44444444</v>
      </c>
      <c r="G883" s="375">
        <f t="shared" si="41"/>
        <v>0</v>
      </c>
      <c r="I883" s="376">
        <f>IF(OR(C883="150 Directors advances", C883="120 accounts receivable", C883="720.2 Automobile - Insurance", C883="720.3 Automobile - License", C883="870.4 Rent - Insurance", C883="870.6 Rent - Property Tax", C883="870.7 Rent - Homeoffice", C883="870.9 Rent - Water"),
   0,
   IF(Dashboard!$F$5="Quick",
      IF(OR(C883="190 Automobile",C883="200 computer hardware",C883="210 Computer software",C883="220 Quickbooks software",C883="230 Office equipment",C883="240 Office furniture"),
         E883-(E883/(1+Dashboard!$F$4)),
         0
      ),
      IF(C883="750 Business promotion",
         E883-(E883/(1+4.793/100)),
         E883-(E883/(1+Dashboard!$F$4))
      )
   )
)</f>
        <v>0</v>
      </c>
      <c r="J883" s="26">
        <f>Bank4[[#This Row],[Money in/ (Money out)]]-Bank4[[#This Row],[GST/HST]]</f>
        <v>0</v>
      </c>
      <c r="L883" s="23">
        <f t="shared" si="39"/>
        <v>0</v>
      </c>
    </row>
    <row r="884" spans="4:12" x14ac:dyDescent="0.2">
      <c r="D884" s="397">
        <f>_xlfn.XLOOKUP(C:C,Table1[for Import to Bank Register dropdown],Table1[for Pivot],0,0,1)</f>
        <v>0</v>
      </c>
      <c r="E884" s="403"/>
      <c r="F884" s="146">
        <f t="shared" si="40"/>
        <v>44444444</v>
      </c>
      <c r="G884" s="375">
        <f t="shared" si="41"/>
        <v>0</v>
      </c>
      <c r="I884" s="376">
        <f>IF(OR(C884="150 Directors advances", C884="120 accounts receivable", C884="720.2 Automobile - Insurance", C884="720.3 Automobile - License", C884="870.4 Rent - Insurance", C884="870.6 Rent - Property Tax", C884="870.7 Rent - Homeoffice", C884="870.9 Rent - Water"),
   0,
   IF(Dashboard!$F$5="Quick",
      IF(OR(C884="190 Automobile",C884="200 computer hardware",C884="210 Computer software",C884="220 Quickbooks software",C884="230 Office equipment",C884="240 Office furniture"),
         E884-(E884/(1+Dashboard!$F$4)),
         0
      ),
      IF(C884="750 Business promotion",
         E884-(E884/(1+4.793/100)),
         E884-(E884/(1+Dashboard!$F$4))
      )
   )
)</f>
        <v>0</v>
      </c>
      <c r="J884" s="26">
        <f>Bank4[[#This Row],[Money in/ (Money out)]]-Bank4[[#This Row],[GST/HST]]</f>
        <v>0</v>
      </c>
      <c r="L884" s="23">
        <f t="shared" si="39"/>
        <v>0</v>
      </c>
    </row>
    <row r="885" spans="4:12" x14ac:dyDescent="0.2">
      <c r="D885" s="397">
        <f>_xlfn.XLOOKUP(C:C,Table1[for Import to Bank Register dropdown],Table1[for Pivot],0,0,1)</f>
        <v>0</v>
      </c>
      <c r="E885" s="403"/>
      <c r="F885" s="146">
        <f t="shared" si="40"/>
        <v>44444444</v>
      </c>
      <c r="G885" s="375">
        <f t="shared" si="41"/>
        <v>0</v>
      </c>
      <c r="I885" s="376">
        <f>IF(OR(C885="150 Directors advances", C885="120 accounts receivable", C885="720.2 Automobile - Insurance", C885="720.3 Automobile - License", C885="870.4 Rent - Insurance", C885="870.6 Rent - Property Tax", C885="870.7 Rent - Homeoffice", C885="870.9 Rent - Water"),
   0,
   IF(Dashboard!$F$5="Quick",
      IF(OR(C885="190 Automobile",C885="200 computer hardware",C885="210 Computer software",C885="220 Quickbooks software",C885="230 Office equipment",C885="240 Office furniture"),
         E885-(E885/(1+Dashboard!$F$4)),
         0
      ),
      IF(C885="750 Business promotion",
         E885-(E885/(1+4.793/100)),
         E885-(E885/(1+Dashboard!$F$4))
      )
   )
)</f>
        <v>0</v>
      </c>
      <c r="J885" s="26">
        <f>Bank4[[#This Row],[Money in/ (Money out)]]-Bank4[[#This Row],[GST/HST]]</f>
        <v>0</v>
      </c>
      <c r="L885" s="23">
        <f t="shared" si="39"/>
        <v>0</v>
      </c>
    </row>
    <row r="886" spans="4:12" x14ac:dyDescent="0.2">
      <c r="D886" s="397">
        <f>_xlfn.XLOOKUP(C:C,Table1[for Import to Bank Register dropdown],Table1[for Pivot],0,0,1)</f>
        <v>0</v>
      </c>
      <c r="E886" s="403"/>
      <c r="F886" s="146">
        <f t="shared" si="40"/>
        <v>44444444</v>
      </c>
      <c r="G886" s="375">
        <f t="shared" si="41"/>
        <v>0</v>
      </c>
      <c r="I886" s="376">
        <f>IF(OR(C886="150 Directors advances", C886="120 accounts receivable", C886="720.2 Automobile - Insurance", C886="720.3 Automobile - License", C886="870.4 Rent - Insurance", C886="870.6 Rent - Property Tax", C886="870.7 Rent - Homeoffice", C886="870.9 Rent - Water"),
   0,
   IF(Dashboard!$F$5="Quick",
      IF(OR(C886="190 Automobile",C886="200 computer hardware",C886="210 Computer software",C886="220 Quickbooks software",C886="230 Office equipment",C886="240 Office furniture"),
         E886-(E886/(1+Dashboard!$F$4)),
         0
      ),
      IF(C886="750 Business promotion",
         E886-(E886/(1+4.793/100)),
         E886-(E886/(1+Dashboard!$F$4))
      )
   )
)</f>
        <v>0</v>
      </c>
      <c r="J886" s="26">
        <f>Bank4[[#This Row],[Money in/ (Money out)]]-Bank4[[#This Row],[GST/HST]]</f>
        <v>0</v>
      </c>
      <c r="L886" s="23">
        <f t="shared" si="39"/>
        <v>0</v>
      </c>
    </row>
    <row r="887" spans="4:12" x14ac:dyDescent="0.2">
      <c r="D887" s="397">
        <f>_xlfn.XLOOKUP(C:C,Table1[for Import to Bank Register dropdown],Table1[for Pivot],0,0,1)</f>
        <v>0</v>
      </c>
      <c r="E887" s="403"/>
      <c r="F887" s="146">
        <f t="shared" si="40"/>
        <v>44444444</v>
      </c>
      <c r="G887" s="375">
        <f t="shared" si="41"/>
        <v>0</v>
      </c>
      <c r="I887" s="376">
        <f>IF(OR(C887="150 Directors advances", C887="120 accounts receivable", C887="720.2 Automobile - Insurance", C887="720.3 Automobile - License", C887="870.4 Rent - Insurance", C887="870.6 Rent - Property Tax", C887="870.7 Rent - Homeoffice", C887="870.9 Rent - Water"),
   0,
   IF(Dashboard!$F$5="Quick",
      IF(OR(C887="190 Automobile",C887="200 computer hardware",C887="210 Computer software",C887="220 Quickbooks software",C887="230 Office equipment",C887="240 Office furniture"),
         E887-(E887/(1+Dashboard!$F$4)),
         0
      ),
      IF(C887="750 Business promotion",
         E887-(E887/(1+4.793/100)),
         E887-(E887/(1+Dashboard!$F$4))
      )
   )
)</f>
        <v>0</v>
      </c>
      <c r="J887" s="26">
        <f>Bank4[[#This Row],[Money in/ (Money out)]]-Bank4[[#This Row],[GST/HST]]</f>
        <v>0</v>
      </c>
      <c r="L887" s="23">
        <f t="shared" si="39"/>
        <v>0</v>
      </c>
    </row>
    <row r="888" spans="4:12" x14ac:dyDescent="0.2">
      <c r="D888" s="397">
        <f>_xlfn.XLOOKUP(C:C,Table1[for Import to Bank Register dropdown],Table1[for Pivot],0,0,1)</f>
        <v>0</v>
      </c>
      <c r="E888" s="403"/>
      <c r="F888" s="146">
        <f t="shared" si="40"/>
        <v>44444444</v>
      </c>
      <c r="G888" s="375">
        <f t="shared" si="41"/>
        <v>0</v>
      </c>
      <c r="I888" s="376">
        <f>IF(OR(C888="150 Directors advances", C888="120 accounts receivable", C888="720.2 Automobile - Insurance", C888="720.3 Automobile - License", C888="870.4 Rent - Insurance", C888="870.6 Rent - Property Tax", C888="870.7 Rent - Homeoffice", C888="870.9 Rent - Water"),
   0,
   IF(Dashboard!$F$5="Quick",
      IF(OR(C888="190 Automobile",C888="200 computer hardware",C888="210 Computer software",C888="220 Quickbooks software",C888="230 Office equipment",C888="240 Office furniture"),
         E888-(E888/(1+Dashboard!$F$4)),
         0
      ),
      IF(C888="750 Business promotion",
         E888-(E888/(1+4.793/100)),
         E888-(E888/(1+Dashboard!$F$4))
      )
   )
)</f>
        <v>0</v>
      </c>
      <c r="J888" s="26">
        <f>Bank4[[#This Row],[Money in/ (Money out)]]-Bank4[[#This Row],[GST/HST]]</f>
        <v>0</v>
      </c>
      <c r="L888" s="23">
        <f t="shared" si="39"/>
        <v>0</v>
      </c>
    </row>
    <row r="889" spans="4:12" x14ac:dyDescent="0.2">
      <c r="D889" s="397">
        <f>_xlfn.XLOOKUP(C:C,Table1[for Import to Bank Register dropdown],Table1[for Pivot],0,0,1)</f>
        <v>0</v>
      </c>
      <c r="E889" s="403"/>
      <c r="F889" s="146">
        <f t="shared" si="40"/>
        <v>44444444</v>
      </c>
      <c r="G889" s="375">
        <f t="shared" si="41"/>
        <v>0</v>
      </c>
      <c r="I889" s="376">
        <f>IF(OR(C889="150 Directors advances", C889="120 accounts receivable", C889="720.2 Automobile - Insurance", C889="720.3 Automobile - License", C889="870.4 Rent - Insurance", C889="870.6 Rent - Property Tax", C889="870.7 Rent - Homeoffice", C889="870.9 Rent - Water"),
   0,
   IF(Dashboard!$F$5="Quick",
      IF(OR(C889="190 Automobile",C889="200 computer hardware",C889="210 Computer software",C889="220 Quickbooks software",C889="230 Office equipment",C889="240 Office furniture"),
         E889-(E889/(1+Dashboard!$F$4)),
         0
      ),
      IF(C889="750 Business promotion",
         E889-(E889/(1+4.793/100)),
         E889-(E889/(1+Dashboard!$F$4))
      )
   )
)</f>
        <v>0</v>
      </c>
      <c r="J889" s="26">
        <f>Bank4[[#This Row],[Money in/ (Money out)]]-Bank4[[#This Row],[GST/HST]]</f>
        <v>0</v>
      </c>
      <c r="L889" s="23">
        <f t="shared" si="39"/>
        <v>0</v>
      </c>
    </row>
    <row r="890" spans="4:12" x14ac:dyDescent="0.2">
      <c r="D890" s="397">
        <f>_xlfn.XLOOKUP(C:C,Table1[for Import to Bank Register dropdown],Table1[for Pivot],0,0,1)</f>
        <v>0</v>
      </c>
      <c r="E890" s="403"/>
      <c r="F890" s="146">
        <f t="shared" si="40"/>
        <v>44444444</v>
      </c>
      <c r="G890" s="375">
        <f t="shared" si="41"/>
        <v>0</v>
      </c>
      <c r="I890" s="376">
        <f>IF(OR(C890="150 Directors advances", C890="120 accounts receivable", C890="720.2 Automobile - Insurance", C890="720.3 Automobile - License", C890="870.4 Rent - Insurance", C890="870.6 Rent - Property Tax", C890="870.7 Rent - Homeoffice", C890="870.9 Rent - Water"),
   0,
   IF(Dashboard!$F$5="Quick",
      IF(OR(C890="190 Automobile",C890="200 computer hardware",C890="210 Computer software",C890="220 Quickbooks software",C890="230 Office equipment",C890="240 Office furniture"),
         E890-(E890/(1+Dashboard!$F$4)),
         0
      ),
      IF(C890="750 Business promotion",
         E890-(E890/(1+4.793/100)),
         E890-(E890/(1+Dashboard!$F$4))
      )
   )
)</f>
        <v>0</v>
      </c>
      <c r="J890" s="26">
        <f>Bank4[[#This Row],[Money in/ (Money out)]]-Bank4[[#This Row],[GST/HST]]</f>
        <v>0</v>
      </c>
      <c r="L890" s="23">
        <f t="shared" si="39"/>
        <v>0</v>
      </c>
    </row>
    <row r="891" spans="4:12" x14ac:dyDescent="0.2">
      <c r="D891" s="397">
        <f>_xlfn.XLOOKUP(C:C,Table1[for Import to Bank Register dropdown],Table1[for Pivot],0,0,1)</f>
        <v>0</v>
      </c>
      <c r="E891" s="403"/>
      <c r="F891" s="146">
        <f t="shared" si="40"/>
        <v>44444444</v>
      </c>
      <c r="G891" s="375">
        <f t="shared" si="41"/>
        <v>0</v>
      </c>
      <c r="I891" s="376">
        <f>IF(OR(C891="150 Directors advances", C891="120 accounts receivable", C891="720.2 Automobile - Insurance", C891="720.3 Automobile - License", C891="870.4 Rent - Insurance", C891="870.6 Rent - Property Tax", C891="870.7 Rent - Homeoffice", C891="870.9 Rent - Water"),
   0,
   IF(Dashboard!$F$5="Quick",
      IF(OR(C891="190 Automobile",C891="200 computer hardware",C891="210 Computer software",C891="220 Quickbooks software",C891="230 Office equipment",C891="240 Office furniture"),
         E891-(E891/(1+Dashboard!$F$4)),
         0
      ),
      IF(C891="750 Business promotion",
         E891-(E891/(1+4.793/100)),
         E891-(E891/(1+Dashboard!$F$4))
      )
   )
)</f>
        <v>0</v>
      </c>
      <c r="J891" s="26">
        <f>Bank4[[#This Row],[Money in/ (Money out)]]-Bank4[[#This Row],[GST/HST]]</f>
        <v>0</v>
      </c>
      <c r="L891" s="23">
        <f t="shared" si="39"/>
        <v>0</v>
      </c>
    </row>
    <row r="892" spans="4:12" x14ac:dyDescent="0.2">
      <c r="D892" s="397">
        <f>_xlfn.XLOOKUP(C:C,Table1[for Import to Bank Register dropdown],Table1[for Pivot],0,0,1)</f>
        <v>0</v>
      </c>
      <c r="E892" s="403"/>
      <c r="F892" s="146">
        <f t="shared" si="40"/>
        <v>44444444</v>
      </c>
      <c r="G892" s="375">
        <f t="shared" si="41"/>
        <v>0</v>
      </c>
      <c r="I892" s="376">
        <f>IF(OR(C892="150 Directors advances", C892="120 accounts receivable", C892="720.2 Automobile - Insurance", C892="720.3 Automobile - License", C892="870.4 Rent - Insurance", C892="870.6 Rent - Property Tax", C892="870.7 Rent - Homeoffice", C892="870.9 Rent - Water"),
   0,
   IF(Dashboard!$F$5="Quick",
      IF(OR(C892="190 Automobile",C892="200 computer hardware",C892="210 Computer software",C892="220 Quickbooks software",C892="230 Office equipment",C892="240 Office furniture"),
         E892-(E892/(1+Dashboard!$F$4)),
         0
      ),
      IF(C892="750 Business promotion",
         E892-(E892/(1+4.793/100)),
         E892-(E892/(1+Dashboard!$F$4))
      )
   )
)</f>
        <v>0</v>
      </c>
      <c r="J892" s="26">
        <f>Bank4[[#This Row],[Money in/ (Money out)]]-Bank4[[#This Row],[GST/HST]]</f>
        <v>0</v>
      </c>
      <c r="L892" s="23">
        <f t="shared" si="39"/>
        <v>0</v>
      </c>
    </row>
    <row r="893" spans="4:12" x14ac:dyDescent="0.2">
      <c r="D893" s="397">
        <f>_xlfn.XLOOKUP(C:C,Table1[for Import to Bank Register dropdown],Table1[for Pivot],0,0,1)</f>
        <v>0</v>
      </c>
      <c r="E893" s="403"/>
      <c r="F893" s="146">
        <f t="shared" si="40"/>
        <v>44444444</v>
      </c>
      <c r="G893" s="375">
        <f t="shared" si="41"/>
        <v>0</v>
      </c>
      <c r="I893" s="376">
        <f>IF(OR(C893="150 Directors advances", C893="120 accounts receivable", C893="720.2 Automobile - Insurance", C893="720.3 Automobile - License", C893="870.4 Rent - Insurance", C893="870.6 Rent - Property Tax", C893="870.7 Rent - Homeoffice", C893="870.9 Rent - Water"),
   0,
   IF(Dashboard!$F$5="Quick",
      IF(OR(C893="190 Automobile",C893="200 computer hardware",C893="210 Computer software",C893="220 Quickbooks software",C893="230 Office equipment",C893="240 Office furniture"),
         E893-(E893/(1+Dashboard!$F$4)),
         0
      ),
      IF(C893="750 Business promotion",
         E893-(E893/(1+4.793/100)),
         E893-(E893/(1+Dashboard!$F$4))
      )
   )
)</f>
        <v>0</v>
      </c>
      <c r="J893" s="26">
        <f>Bank4[[#This Row],[Money in/ (Money out)]]-Bank4[[#This Row],[GST/HST]]</f>
        <v>0</v>
      </c>
      <c r="L893" s="23">
        <f t="shared" si="39"/>
        <v>0</v>
      </c>
    </row>
    <row r="894" spans="4:12" x14ac:dyDescent="0.2">
      <c r="D894" s="397">
        <f>_xlfn.XLOOKUP(C:C,Table1[for Import to Bank Register dropdown],Table1[for Pivot],0,0,1)</f>
        <v>0</v>
      </c>
      <c r="E894" s="403"/>
      <c r="F894" s="146">
        <f t="shared" si="40"/>
        <v>44444444</v>
      </c>
      <c r="G894" s="375">
        <f t="shared" si="41"/>
        <v>0</v>
      </c>
      <c r="I894" s="376">
        <f>IF(OR(C894="150 Directors advances", C894="120 accounts receivable", C894="720.2 Automobile - Insurance", C894="720.3 Automobile - License", C894="870.4 Rent - Insurance", C894="870.6 Rent - Property Tax", C894="870.7 Rent - Homeoffice", C894="870.9 Rent - Water"),
   0,
   IF(Dashboard!$F$5="Quick",
      IF(OR(C894="190 Automobile",C894="200 computer hardware",C894="210 Computer software",C894="220 Quickbooks software",C894="230 Office equipment",C894="240 Office furniture"),
         E894-(E894/(1+Dashboard!$F$4)),
         0
      ),
      IF(C894="750 Business promotion",
         E894-(E894/(1+4.793/100)),
         E894-(E894/(1+Dashboard!$F$4))
      )
   )
)</f>
        <v>0</v>
      </c>
      <c r="J894" s="26">
        <f>Bank4[[#This Row],[Money in/ (Money out)]]-Bank4[[#This Row],[GST/HST]]</f>
        <v>0</v>
      </c>
      <c r="L894" s="23">
        <f t="shared" si="39"/>
        <v>0</v>
      </c>
    </row>
    <row r="895" spans="4:12" x14ac:dyDescent="0.2">
      <c r="D895" s="397">
        <f>_xlfn.XLOOKUP(C:C,Table1[for Import to Bank Register dropdown],Table1[for Pivot],0,0,1)</f>
        <v>0</v>
      </c>
      <c r="E895" s="403"/>
      <c r="F895" s="146">
        <f t="shared" si="40"/>
        <v>44444444</v>
      </c>
      <c r="G895" s="375">
        <f t="shared" si="41"/>
        <v>0</v>
      </c>
      <c r="I895" s="376">
        <f>IF(OR(C895="150 Directors advances", C895="120 accounts receivable", C895="720.2 Automobile - Insurance", C895="720.3 Automobile - License", C895="870.4 Rent - Insurance", C895="870.6 Rent - Property Tax", C895="870.7 Rent - Homeoffice", C895="870.9 Rent - Water"),
   0,
   IF(Dashboard!$F$5="Quick",
      IF(OR(C895="190 Automobile",C895="200 computer hardware",C895="210 Computer software",C895="220 Quickbooks software",C895="230 Office equipment",C895="240 Office furniture"),
         E895-(E895/(1+Dashboard!$F$4)),
         0
      ),
      IF(C895="750 Business promotion",
         E895-(E895/(1+4.793/100)),
         E895-(E895/(1+Dashboard!$F$4))
      )
   )
)</f>
        <v>0</v>
      </c>
      <c r="J895" s="26">
        <f>Bank4[[#This Row],[Money in/ (Money out)]]-Bank4[[#This Row],[GST/HST]]</f>
        <v>0</v>
      </c>
      <c r="L895" s="23">
        <f t="shared" si="39"/>
        <v>0</v>
      </c>
    </row>
    <row r="896" spans="4:12" x14ac:dyDescent="0.2">
      <c r="D896" s="397">
        <f>_xlfn.XLOOKUP(C:C,Table1[for Import to Bank Register dropdown],Table1[for Pivot],0,0,1)</f>
        <v>0</v>
      </c>
      <c r="E896" s="403"/>
      <c r="F896" s="146">
        <f t="shared" si="40"/>
        <v>44444444</v>
      </c>
      <c r="G896" s="375">
        <f t="shared" si="41"/>
        <v>0</v>
      </c>
      <c r="I896" s="376">
        <f>IF(OR(C896="150 Directors advances", C896="120 accounts receivable", C896="720.2 Automobile - Insurance", C896="720.3 Automobile - License", C896="870.4 Rent - Insurance", C896="870.6 Rent - Property Tax", C896="870.7 Rent - Homeoffice", C896="870.9 Rent - Water"),
   0,
   IF(Dashboard!$F$5="Quick",
      IF(OR(C896="190 Automobile",C896="200 computer hardware",C896="210 Computer software",C896="220 Quickbooks software",C896="230 Office equipment",C896="240 Office furniture"),
         E896-(E896/(1+Dashboard!$F$4)),
         0
      ),
      IF(C896="750 Business promotion",
         E896-(E896/(1+4.793/100)),
         E896-(E896/(1+Dashboard!$F$4))
      )
   )
)</f>
        <v>0</v>
      </c>
      <c r="J896" s="26">
        <f>Bank4[[#This Row],[Money in/ (Money out)]]-Bank4[[#This Row],[GST/HST]]</f>
        <v>0</v>
      </c>
      <c r="L896" s="23">
        <f t="shared" si="39"/>
        <v>0</v>
      </c>
    </row>
    <row r="897" spans="4:12" x14ac:dyDescent="0.2">
      <c r="D897" s="397">
        <f>_xlfn.XLOOKUP(C:C,Table1[for Import to Bank Register dropdown],Table1[for Pivot],0,0,1)</f>
        <v>0</v>
      </c>
      <c r="E897" s="403"/>
      <c r="F897" s="146">
        <f t="shared" si="40"/>
        <v>44444444</v>
      </c>
      <c r="G897" s="375">
        <f t="shared" si="41"/>
        <v>0</v>
      </c>
      <c r="I897" s="376">
        <f>IF(OR(C897="150 Directors advances", C897="120 accounts receivable", C897="720.2 Automobile - Insurance", C897="720.3 Automobile - License", C897="870.4 Rent - Insurance", C897="870.6 Rent - Property Tax", C897="870.7 Rent - Homeoffice", C897="870.9 Rent - Water"),
   0,
   IF(Dashboard!$F$5="Quick",
      IF(OR(C897="190 Automobile",C897="200 computer hardware",C897="210 Computer software",C897="220 Quickbooks software",C897="230 Office equipment",C897="240 Office furniture"),
         E897-(E897/(1+Dashboard!$F$4)),
         0
      ),
      IF(C897="750 Business promotion",
         E897-(E897/(1+4.793/100)),
         E897-(E897/(1+Dashboard!$F$4))
      )
   )
)</f>
        <v>0</v>
      </c>
      <c r="J897" s="26">
        <f>Bank4[[#This Row],[Money in/ (Money out)]]-Bank4[[#This Row],[GST/HST]]</f>
        <v>0</v>
      </c>
      <c r="L897" s="23">
        <f t="shared" si="39"/>
        <v>0</v>
      </c>
    </row>
    <row r="898" spans="4:12" x14ac:dyDescent="0.2">
      <c r="D898" s="397">
        <f>_xlfn.XLOOKUP(C:C,Table1[for Import to Bank Register dropdown],Table1[for Pivot],0,0,1)</f>
        <v>0</v>
      </c>
      <c r="E898" s="403"/>
      <c r="F898" s="146">
        <f t="shared" si="40"/>
        <v>44444444</v>
      </c>
      <c r="G898" s="375">
        <f t="shared" si="41"/>
        <v>0</v>
      </c>
      <c r="I898" s="376">
        <f>IF(OR(C898="150 Directors advances", C898="120 accounts receivable", C898="720.2 Automobile - Insurance", C898="720.3 Automobile - License", C898="870.4 Rent - Insurance", C898="870.6 Rent - Property Tax", C898="870.7 Rent - Homeoffice", C898="870.9 Rent - Water"),
   0,
   IF(Dashboard!$F$5="Quick",
      IF(OR(C898="190 Automobile",C898="200 computer hardware",C898="210 Computer software",C898="220 Quickbooks software",C898="230 Office equipment",C898="240 Office furniture"),
         E898-(E898/(1+Dashboard!$F$4)),
         0
      ),
      IF(C898="750 Business promotion",
         E898-(E898/(1+4.793/100)),
         E898-(E898/(1+Dashboard!$F$4))
      )
   )
)</f>
        <v>0</v>
      </c>
      <c r="J898" s="26">
        <f>Bank4[[#This Row],[Money in/ (Money out)]]-Bank4[[#This Row],[GST/HST]]</f>
        <v>0</v>
      </c>
      <c r="L898" s="23">
        <f t="shared" si="39"/>
        <v>0</v>
      </c>
    </row>
    <row r="899" spans="4:12" x14ac:dyDescent="0.2">
      <c r="D899" s="397">
        <f>_xlfn.XLOOKUP(C:C,Table1[for Import to Bank Register dropdown],Table1[for Pivot],0,0,1)</f>
        <v>0</v>
      </c>
      <c r="E899" s="403"/>
      <c r="F899" s="146">
        <f t="shared" si="40"/>
        <v>44444444</v>
      </c>
      <c r="G899" s="375">
        <f t="shared" si="41"/>
        <v>0</v>
      </c>
      <c r="I899" s="376">
        <f>IF(OR(C899="150 Directors advances", C899="120 accounts receivable", C899="720.2 Automobile - Insurance", C899="720.3 Automobile - License", C899="870.4 Rent - Insurance", C899="870.6 Rent - Property Tax", C899="870.7 Rent - Homeoffice", C899="870.9 Rent - Water"),
   0,
   IF(Dashboard!$F$5="Quick",
      IF(OR(C899="190 Automobile",C899="200 computer hardware",C899="210 Computer software",C899="220 Quickbooks software",C899="230 Office equipment",C899="240 Office furniture"),
         E899-(E899/(1+Dashboard!$F$4)),
         0
      ),
      IF(C899="750 Business promotion",
         E899-(E899/(1+4.793/100)),
         E899-(E899/(1+Dashboard!$F$4))
      )
   )
)</f>
        <v>0</v>
      </c>
      <c r="J899" s="26">
        <f>Bank4[[#This Row],[Money in/ (Money out)]]-Bank4[[#This Row],[GST/HST]]</f>
        <v>0</v>
      </c>
      <c r="L899" s="23">
        <f t="shared" si="39"/>
        <v>0</v>
      </c>
    </row>
    <row r="900" spans="4:12" x14ac:dyDescent="0.2">
      <c r="D900" s="397">
        <f>_xlfn.XLOOKUP(C:C,Table1[for Import to Bank Register dropdown],Table1[for Pivot],0,0,1)</f>
        <v>0</v>
      </c>
      <c r="E900" s="403"/>
      <c r="F900" s="146">
        <f t="shared" si="40"/>
        <v>44444444</v>
      </c>
      <c r="G900" s="375">
        <f t="shared" si="41"/>
        <v>0</v>
      </c>
      <c r="I900" s="376">
        <f>IF(OR(C900="150 Directors advances", C900="120 accounts receivable", C900="720.2 Automobile - Insurance", C900="720.3 Automobile - License", C900="870.4 Rent - Insurance", C900="870.6 Rent - Property Tax", C900="870.7 Rent - Homeoffice", C900="870.9 Rent - Water"),
   0,
   IF(Dashboard!$F$5="Quick",
      IF(OR(C900="190 Automobile",C900="200 computer hardware",C900="210 Computer software",C900="220 Quickbooks software",C900="230 Office equipment",C900="240 Office furniture"),
         E900-(E900/(1+Dashboard!$F$4)),
         0
      ),
      IF(C900="750 Business promotion",
         E900-(E900/(1+4.793/100)),
         E900-(E900/(1+Dashboard!$F$4))
      )
   )
)</f>
        <v>0</v>
      </c>
      <c r="J900" s="26">
        <f>Bank4[[#This Row],[Money in/ (Money out)]]-Bank4[[#This Row],[GST/HST]]</f>
        <v>0</v>
      </c>
      <c r="L900" s="23">
        <f t="shared" si="39"/>
        <v>0</v>
      </c>
    </row>
    <row r="901" spans="4:12" x14ac:dyDescent="0.2">
      <c r="D901" s="397">
        <f>_xlfn.XLOOKUP(C:C,Table1[for Import to Bank Register dropdown],Table1[for Pivot],0,0,1)</f>
        <v>0</v>
      </c>
      <c r="E901" s="403"/>
      <c r="F901" s="146">
        <f t="shared" si="40"/>
        <v>44444444</v>
      </c>
      <c r="G901" s="375">
        <f t="shared" si="41"/>
        <v>0</v>
      </c>
      <c r="I901" s="376">
        <f>IF(OR(C901="150 Directors advances", C901="120 accounts receivable", C901="720.2 Automobile - Insurance", C901="720.3 Automobile - License", C901="870.4 Rent - Insurance", C901="870.6 Rent - Property Tax", C901="870.7 Rent - Homeoffice", C901="870.9 Rent - Water"),
   0,
   IF(Dashboard!$F$5="Quick",
      IF(OR(C901="190 Automobile",C901="200 computer hardware",C901="210 Computer software",C901="220 Quickbooks software",C901="230 Office equipment",C901="240 Office furniture"),
         E901-(E901/(1+Dashboard!$F$4)),
         0
      ),
      IF(C901="750 Business promotion",
         E901-(E901/(1+4.793/100)),
         E901-(E901/(1+Dashboard!$F$4))
      )
   )
)</f>
        <v>0</v>
      </c>
      <c r="J901" s="26">
        <f>Bank4[[#This Row],[Money in/ (Money out)]]-Bank4[[#This Row],[GST/HST]]</f>
        <v>0</v>
      </c>
      <c r="L901" s="23">
        <f t="shared" si="39"/>
        <v>0</v>
      </c>
    </row>
    <row r="902" spans="4:12" x14ac:dyDescent="0.2">
      <c r="D902" s="397">
        <f>_xlfn.XLOOKUP(C:C,Table1[for Import to Bank Register dropdown],Table1[for Pivot],0,0,1)</f>
        <v>0</v>
      </c>
      <c r="E902" s="403"/>
      <c r="F902" s="146">
        <f t="shared" si="40"/>
        <v>44444444</v>
      </c>
      <c r="G902" s="375">
        <f t="shared" si="41"/>
        <v>0</v>
      </c>
      <c r="I902" s="376">
        <f>IF(OR(C902="150 Directors advances", C902="120 accounts receivable", C902="720.2 Automobile - Insurance", C902="720.3 Automobile - License", C902="870.4 Rent - Insurance", C902="870.6 Rent - Property Tax", C902="870.7 Rent - Homeoffice", C902="870.9 Rent - Water"),
   0,
   IF(Dashboard!$F$5="Quick",
      IF(OR(C902="190 Automobile",C902="200 computer hardware",C902="210 Computer software",C902="220 Quickbooks software",C902="230 Office equipment",C902="240 Office furniture"),
         E902-(E902/(1+Dashboard!$F$4)),
         0
      ),
      IF(C902="750 Business promotion",
         E902-(E902/(1+4.793/100)),
         E902-(E902/(1+Dashboard!$F$4))
      )
   )
)</f>
        <v>0</v>
      </c>
      <c r="J902" s="26">
        <f>Bank4[[#This Row],[Money in/ (Money out)]]-Bank4[[#This Row],[GST/HST]]</f>
        <v>0</v>
      </c>
      <c r="L902" s="23">
        <f t="shared" si="39"/>
        <v>0</v>
      </c>
    </row>
    <row r="903" spans="4:12" x14ac:dyDescent="0.2">
      <c r="D903" s="397">
        <f>_xlfn.XLOOKUP(C:C,Table1[for Import to Bank Register dropdown],Table1[for Pivot],0,0,1)</f>
        <v>0</v>
      </c>
      <c r="E903" s="403"/>
      <c r="F903" s="146">
        <f t="shared" si="40"/>
        <v>44444444</v>
      </c>
      <c r="G903" s="375">
        <f t="shared" si="41"/>
        <v>0</v>
      </c>
      <c r="I903" s="376">
        <f>IF(OR(C903="150 Directors advances", C903="120 accounts receivable", C903="720.2 Automobile - Insurance", C903="720.3 Automobile - License", C903="870.4 Rent - Insurance", C903="870.6 Rent - Property Tax", C903="870.7 Rent - Homeoffice", C903="870.9 Rent - Water"),
   0,
   IF(Dashboard!$F$5="Quick",
      IF(OR(C903="190 Automobile",C903="200 computer hardware",C903="210 Computer software",C903="220 Quickbooks software",C903="230 Office equipment",C903="240 Office furniture"),
         E903-(E903/(1+Dashboard!$F$4)),
         0
      ),
      IF(C903="750 Business promotion",
         E903-(E903/(1+4.793/100)),
         E903-(E903/(1+Dashboard!$F$4))
      )
   )
)</f>
        <v>0</v>
      </c>
      <c r="J903" s="26">
        <f>Bank4[[#This Row],[Money in/ (Money out)]]-Bank4[[#This Row],[GST/HST]]</f>
        <v>0</v>
      </c>
      <c r="L903" s="23">
        <f t="shared" ref="L903:L966" si="42">$L$3</f>
        <v>0</v>
      </c>
    </row>
    <row r="904" spans="4:12" x14ac:dyDescent="0.2">
      <c r="D904" s="397">
        <f>_xlfn.XLOOKUP(C:C,Table1[for Import to Bank Register dropdown],Table1[for Pivot],0,0,1)</f>
        <v>0</v>
      </c>
      <c r="E904" s="403"/>
      <c r="F904" s="146">
        <f t="shared" ref="F904:F967" si="43">$E$2</f>
        <v>44444444</v>
      </c>
      <c r="G904" s="375">
        <f t="shared" ref="G904:G967" si="44">G903+E904</f>
        <v>0</v>
      </c>
      <c r="I904" s="376">
        <f>IF(OR(C904="150 Directors advances", C904="120 accounts receivable", C904="720.2 Automobile - Insurance", C904="720.3 Automobile - License", C904="870.4 Rent - Insurance", C904="870.6 Rent - Property Tax", C904="870.7 Rent - Homeoffice", C904="870.9 Rent - Water"),
   0,
   IF(Dashboard!$F$5="Quick",
      IF(OR(C904="190 Automobile",C904="200 computer hardware",C904="210 Computer software",C904="220 Quickbooks software",C904="230 Office equipment",C904="240 Office furniture"),
         E904-(E904/(1+Dashboard!$F$4)),
         0
      ),
      IF(C904="750 Business promotion",
         E904-(E904/(1+4.793/100)),
         E904-(E904/(1+Dashboard!$F$4))
      )
   )
)</f>
        <v>0</v>
      </c>
      <c r="J904" s="26">
        <f>Bank4[[#This Row],[Money in/ (Money out)]]-Bank4[[#This Row],[GST/HST]]</f>
        <v>0</v>
      </c>
      <c r="L904" s="23">
        <f t="shared" si="42"/>
        <v>0</v>
      </c>
    </row>
    <row r="905" spans="4:12" x14ac:dyDescent="0.2">
      <c r="D905" s="397">
        <f>_xlfn.XLOOKUP(C:C,Table1[for Import to Bank Register dropdown],Table1[for Pivot],0,0,1)</f>
        <v>0</v>
      </c>
      <c r="E905" s="403"/>
      <c r="F905" s="146">
        <f t="shared" si="43"/>
        <v>44444444</v>
      </c>
      <c r="G905" s="375">
        <f t="shared" si="44"/>
        <v>0</v>
      </c>
      <c r="I905" s="376">
        <f>IF(OR(C905="150 Directors advances", C905="120 accounts receivable", C905="720.2 Automobile - Insurance", C905="720.3 Automobile - License", C905="870.4 Rent - Insurance", C905="870.6 Rent - Property Tax", C905="870.7 Rent - Homeoffice", C905="870.9 Rent - Water"),
   0,
   IF(Dashboard!$F$5="Quick",
      IF(OR(C905="190 Automobile",C905="200 computer hardware",C905="210 Computer software",C905="220 Quickbooks software",C905="230 Office equipment",C905="240 Office furniture"),
         E905-(E905/(1+Dashboard!$F$4)),
         0
      ),
      IF(C905="750 Business promotion",
         E905-(E905/(1+4.793/100)),
         E905-(E905/(1+Dashboard!$F$4))
      )
   )
)</f>
        <v>0</v>
      </c>
      <c r="J905" s="26">
        <f>Bank4[[#This Row],[Money in/ (Money out)]]-Bank4[[#This Row],[GST/HST]]</f>
        <v>0</v>
      </c>
      <c r="L905" s="23">
        <f t="shared" si="42"/>
        <v>0</v>
      </c>
    </row>
    <row r="906" spans="4:12" x14ac:dyDescent="0.2">
      <c r="D906" s="397">
        <f>_xlfn.XLOOKUP(C:C,Table1[for Import to Bank Register dropdown],Table1[for Pivot],0,0,1)</f>
        <v>0</v>
      </c>
      <c r="E906" s="403"/>
      <c r="F906" s="146">
        <f t="shared" si="43"/>
        <v>44444444</v>
      </c>
      <c r="G906" s="375">
        <f t="shared" si="44"/>
        <v>0</v>
      </c>
      <c r="I906" s="376">
        <f>IF(OR(C906="150 Directors advances", C906="120 accounts receivable", C906="720.2 Automobile - Insurance", C906="720.3 Automobile - License", C906="870.4 Rent - Insurance", C906="870.6 Rent - Property Tax", C906="870.7 Rent - Homeoffice", C906="870.9 Rent - Water"),
   0,
   IF(Dashboard!$F$5="Quick",
      IF(OR(C906="190 Automobile",C906="200 computer hardware",C906="210 Computer software",C906="220 Quickbooks software",C906="230 Office equipment",C906="240 Office furniture"),
         E906-(E906/(1+Dashboard!$F$4)),
         0
      ),
      IF(C906="750 Business promotion",
         E906-(E906/(1+4.793/100)),
         E906-(E906/(1+Dashboard!$F$4))
      )
   )
)</f>
        <v>0</v>
      </c>
      <c r="J906" s="26">
        <f>Bank4[[#This Row],[Money in/ (Money out)]]-Bank4[[#This Row],[GST/HST]]</f>
        <v>0</v>
      </c>
      <c r="L906" s="23">
        <f t="shared" si="42"/>
        <v>0</v>
      </c>
    </row>
    <row r="907" spans="4:12" x14ac:dyDescent="0.2">
      <c r="D907" s="397">
        <f>_xlfn.XLOOKUP(C:C,Table1[for Import to Bank Register dropdown],Table1[for Pivot],0,0,1)</f>
        <v>0</v>
      </c>
      <c r="E907" s="403"/>
      <c r="F907" s="146">
        <f t="shared" si="43"/>
        <v>44444444</v>
      </c>
      <c r="G907" s="375">
        <f t="shared" si="44"/>
        <v>0</v>
      </c>
      <c r="I907" s="376">
        <f>IF(OR(C907="150 Directors advances", C907="120 accounts receivable", C907="720.2 Automobile - Insurance", C907="720.3 Automobile - License", C907="870.4 Rent - Insurance", C907="870.6 Rent - Property Tax", C907="870.7 Rent - Homeoffice", C907="870.9 Rent - Water"),
   0,
   IF(Dashboard!$F$5="Quick",
      IF(OR(C907="190 Automobile",C907="200 computer hardware",C907="210 Computer software",C907="220 Quickbooks software",C907="230 Office equipment",C907="240 Office furniture"),
         E907-(E907/(1+Dashboard!$F$4)),
         0
      ),
      IF(C907="750 Business promotion",
         E907-(E907/(1+4.793/100)),
         E907-(E907/(1+Dashboard!$F$4))
      )
   )
)</f>
        <v>0</v>
      </c>
      <c r="J907" s="26">
        <f>Bank4[[#This Row],[Money in/ (Money out)]]-Bank4[[#This Row],[GST/HST]]</f>
        <v>0</v>
      </c>
      <c r="L907" s="23">
        <f t="shared" si="42"/>
        <v>0</v>
      </c>
    </row>
    <row r="908" spans="4:12" x14ac:dyDescent="0.2">
      <c r="D908" s="397">
        <f>_xlfn.XLOOKUP(C:C,Table1[for Import to Bank Register dropdown],Table1[for Pivot],0,0,1)</f>
        <v>0</v>
      </c>
      <c r="E908" s="403"/>
      <c r="F908" s="146">
        <f t="shared" si="43"/>
        <v>44444444</v>
      </c>
      <c r="G908" s="375">
        <f t="shared" si="44"/>
        <v>0</v>
      </c>
      <c r="I908" s="376">
        <f>IF(OR(C908="150 Directors advances", C908="120 accounts receivable", C908="720.2 Automobile - Insurance", C908="720.3 Automobile - License", C908="870.4 Rent - Insurance", C908="870.6 Rent - Property Tax", C908="870.7 Rent - Homeoffice", C908="870.9 Rent - Water"),
   0,
   IF(Dashboard!$F$5="Quick",
      IF(OR(C908="190 Automobile",C908="200 computer hardware",C908="210 Computer software",C908="220 Quickbooks software",C908="230 Office equipment",C908="240 Office furniture"),
         E908-(E908/(1+Dashboard!$F$4)),
         0
      ),
      IF(C908="750 Business promotion",
         E908-(E908/(1+4.793/100)),
         E908-(E908/(1+Dashboard!$F$4))
      )
   )
)</f>
        <v>0</v>
      </c>
      <c r="J908" s="26">
        <f>Bank4[[#This Row],[Money in/ (Money out)]]-Bank4[[#This Row],[GST/HST]]</f>
        <v>0</v>
      </c>
      <c r="L908" s="23">
        <f t="shared" si="42"/>
        <v>0</v>
      </c>
    </row>
    <row r="909" spans="4:12" x14ac:dyDescent="0.2">
      <c r="D909" s="397">
        <f>_xlfn.XLOOKUP(C:C,Table1[for Import to Bank Register dropdown],Table1[for Pivot],0,0,1)</f>
        <v>0</v>
      </c>
      <c r="E909" s="403"/>
      <c r="F909" s="146">
        <f t="shared" si="43"/>
        <v>44444444</v>
      </c>
      <c r="G909" s="375">
        <f t="shared" si="44"/>
        <v>0</v>
      </c>
      <c r="I909" s="376">
        <f>IF(OR(C909="150 Directors advances", C909="120 accounts receivable", C909="720.2 Automobile - Insurance", C909="720.3 Automobile - License", C909="870.4 Rent - Insurance", C909="870.6 Rent - Property Tax", C909="870.7 Rent - Homeoffice", C909="870.9 Rent - Water"),
   0,
   IF(Dashboard!$F$5="Quick",
      IF(OR(C909="190 Automobile",C909="200 computer hardware",C909="210 Computer software",C909="220 Quickbooks software",C909="230 Office equipment",C909="240 Office furniture"),
         E909-(E909/(1+Dashboard!$F$4)),
         0
      ),
      IF(C909="750 Business promotion",
         E909-(E909/(1+4.793/100)),
         E909-(E909/(1+Dashboard!$F$4))
      )
   )
)</f>
        <v>0</v>
      </c>
      <c r="J909" s="26">
        <f>Bank4[[#This Row],[Money in/ (Money out)]]-Bank4[[#This Row],[GST/HST]]</f>
        <v>0</v>
      </c>
      <c r="L909" s="23">
        <f t="shared" si="42"/>
        <v>0</v>
      </c>
    </row>
    <row r="910" spans="4:12" x14ac:dyDescent="0.2">
      <c r="D910" s="397">
        <f>_xlfn.XLOOKUP(C:C,Table1[for Import to Bank Register dropdown],Table1[for Pivot],0,0,1)</f>
        <v>0</v>
      </c>
      <c r="E910" s="403"/>
      <c r="F910" s="146">
        <f t="shared" si="43"/>
        <v>44444444</v>
      </c>
      <c r="G910" s="375">
        <f t="shared" si="44"/>
        <v>0</v>
      </c>
      <c r="I910" s="376">
        <f>IF(OR(C910="150 Directors advances", C910="120 accounts receivable", C910="720.2 Automobile - Insurance", C910="720.3 Automobile - License", C910="870.4 Rent - Insurance", C910="870.6 Rent - Property Tax", C910="870.7 Rent - Homeoffice", C910="870.9 Rent - Water"),
   0,
   IF(Dashboard!$F$5="Quick",
      IF(OR(C910="190 Automobile",C910="200 computer hardware",C910="210 Computer software",C910="220 Quickbooks software",C910="230 Office equipment",C910="240 Office furniture"),
         E910-(E910/(1+Dashboard!$F$4)),
         0
      ),
      IF(C910="750 Business promotion",
         E910-(E910/(1+4.793/100)),
         E910-(E910/(1+Dashboard!$F$4))
      )
   )
)</f>
        <v>0</v>
      </c>
      <c r="J910" s="26">
        <f>Bank4[[#This Row],[Money in/ (Money out)]]-Bank4[[#This Row],[GST/HST]]</f>
        <v>0</v>
      </c>
      <c r="L910" s="23">
        <f t="shared" si="42"/>
        <v>0</v>
      </c>
    </row>
    <row r="911" spans="4:12" x14ac:dyDescent="0.2">
      <c r="D911" s="397">
        <f>_xlfn.XLOOKUP(C:C,Table1[for Import to Bank Register dropdown],Table1[for Pivot],0,0,1)</f>
        <v>0</v>
      </c>
      <c r="E911" s="403"/>
      <c r="F911" s="146">
        <f t="shared" si="43"/>
        <v>44444444</v>
      </c>
      <c r="G911" s="375">
        <f t="shared" si="44"/>
        <v>0</v>
      </c>
      <c r="I911" s="376">
        <f>IF(OR(C911="150 Directors advances", C911="120 accounts receivable", C911="720.2 Automobile - Insurance", C911="720.3 Automobile - License", C911="870.4 Rent - Insurance", C911="870.6 Rent - Property Tax", C911="870.7 Rent - Homeoffice", C911="870.9 Rent - Water"),
   0,
   IF(Dashboard!$F$5="Quick",
      IF(OR(C911="190 Automobile",C911="200 computer hardware",C911="210 Computer software",C911="220 Quickbooks software",C911="230 Office equipment",C911="240 Office furniture"),
         E911-(E911/(1+Dashboard!$F$4)),
         0
      ),
      IF(C911="750 Business promotion",
         E911-(E911/(1+4.793/100)),
         E911-(E911/(1+Dashboard!$F$4))
      )
   )
)</f>
        <v>0</v>
      </c>
      <c r="J911" s="26">
        <f>Bank4[[#This Row],[Money in/ (Money out)]]-Bank4[[#This Row],[GST/HST]]</f>
        <v>0</v>
      </c>
      <c r="L911" s="23">
        <f t="shared" si="42"/>
        <v>0</v>
      </c>
    </row>
    <row r="912" spans="4:12" x14ac:dyDescent="0.2">
      <c r="D912" s="397">
        <f>_xlfn.XLOOKUP(C:C,Table1[for Import to Bank Register dropdown],Table1[for Pivot],0,0,1)</f>
        <v>0</v>
      </c>
      <c r="E912" s="403"/>
      <c r="F912" s="146">
        <f t="shared" si="43"/>
        <v>44444444</v>
      </c>
      <c r="G912" s="375">
        <f t="shared" si="44"/>
        <v>0</v>
      </c>
      <c r="I912" s="376">
        <f>IF(OR(C912="150 Directors advances", C912="120 accounts receivable", C912="720.2 Automobile - Insurance", C912="720.3 Automobile - License", C912="870.4 Rent - Insurance", C912="870.6 Rent - Property Tax", C912="870.7 Rent - Homeoffice", C912="870.9 Rent - Water"),
   0,
   IF(Dashboard!$F$5="Quick",
      IF(OR(C912="190 Automobile",C912="200 computer hardware",C912="210 Computer software",C912="220 Quickbooks software",C912="230 Office equipment",C912="240 Office furniture"),
         E912-(E912/(1+Dashboard!$F$4)),
         0
      ),
      IF(C912="750 Business promotion",
         E912-(E912/(1+4.793/100)),
         E912-(E912/(1+Dashboard!$F$4))
      )
   )
)</f>
        <v>0</v>
      </c>
      <c r="J912" s="26">
        <f>Bank4[[#This Row],[Money in/ (Money out)]]-Bank4[[#This Row],[GST/HST]]</f>
        <v>0</v>
      </c>
      <c r="L912" s="23">
        <f t="shared" si="42"/>
        <v>0</v>
      </c>
    </row>
    <row r="913" spans="4:12" x14ac:dyDescent="0.2">
      <c r="D913" s="397">
        <f>_xlfn.XLOOKUP(C:C,Table1[for Import to Bank Register dropdown],Table1[for Pivot],0,0,1)</f>
        <v>0</v>
      </c>
      <c r="E913" s="403"/>
      <c r="F913" s="146">
        <f t="shared" si="43"/>
        <v>44444444</v>
      </c>
      <c r="G913" s="375">
        <f t="shared" si="44"/>
        <v>0</v>
      </c>
      <c r="I913" s="376">
        <f>IF(OR(C913="150 Directors advances", C913="120 accounts receivable", C913="720.2 Automobile - Insurance", C913="720.3 Automobile - License", C913="870.4 Rent - Insurance", C913="870.6 Rent - Property Tax", C913="870.7 Rent - Homeoffice", C913="870.9 Rent - Water"),
   0,
   IF(Dashboard!$F$5="Quick",
      IF(OR(C913="190 Automobile",C913="200 computer hardware",C913="210 Computer software",C913="220 Quickbooks software",C913="230 Office equipment",C913="240 Office furniture"),
         E913-(E913/(1+Dashboard!$F$4)),
         0
      ),
      IF(C913="750 Business promotion",
         E913-(E913/(1+4.793/100)),
         E913-(E913/(1+Dashboard!$F$4))
      )
   )
)</f>
        <v>0</v>
      </c>
      <c r="J913" s="26">
        <f>Bank4[[#This Row],[Money in/ (Money out)]]-Bank4[[#This Row],[GST/HST]]</f>
        <v>0</v>
      </c>
      <c r="L913" s="23">
        <f t="shared" si="42"/>
        <v>0</v>
      </c>
    </row>
    <row r="914" spans="4:12" x14ac:dyDescent="0.2">
      <c r="D914" s="397">
        <f>_xlfn.XLOOKUP(C:C,Table1[for Import to Bank Register dropdown],Table1[for Pivot],0,0,1)</f>
        <v>0</v>
      </c>
      <c r="E914" s="403"/>
      <c r="F914" s="146">
        <f t="shared" si="43"/>
        <v>44444444</v>
      </c>
      <c r="G914" s="375">
        <f t="shared" si="44"/>
        <v>0</v>
      </c>
      <c r="I914" s="376">
        <f>IF(OR(C914="150 Directors advances", C914="120 accounts receivable", C914="720.2 Automobile - Insurance", C914="720.3 Automobile - License", C914="870.4 Rent - Insurance", C914="870.6 Rent - Property Tax", C914="870.7 Rent - Homeoffice", C914="870.9 Rent - Water"),
   0,
   IF(Dashboard!$F$5="Quick",
      IF(OR(C914="190 Automobile",C914="200 computer hardware",C914="210 Computer software",C914="220 Quickbooks software",C914="230 Office equipment",C914="240 Office furniture"),
         E914-(E914/(1+Dashboard!$F$4)),
         0
      ),
      IF(C914="750 Business promotion",
         E914-(E914/(1+4.793/100)),
         E914-(E914/(1+Dashboard!$F$4))
      )
   )
)</f>
        <v>0</v>
      </c>
      <c r="J914" s="26">
        <f>Bank4[[#This Row],[Money in/ (Money out)]]-Bank4[[#This Row],[GST/HST]]</f>
        <v>0</v>
      </c>
      <c r="L914" s="23">
        <f t="shared" si="42"/>
        <v>0</v>
      </c>
    </row>
    <row r="915" spans="4:12" x14ac:dyDescent="0.2">
      <c r="D915" s="397">
        <f>_xlfn.XLOOKUP(C:C,Table1[for Import to Bank Register dropdown],Table1[for Pivot],0,0,1)</f>
        <v>0</v>
      </c>
      <c r="E915" s="403"/>
      <c r="F915" s="146">
        <f t="shared" si="43"/>
        <v>44444444</v>
      </c>
      <c r="G915" s="375">
        <f t="shared" si="44"/>
        <v>0</v>
      </c>
      <c r="I915" s="376">
        <f>IF(OR(C915="150 Directors advances", C915="120 accounts receivable", C915="720.2 Automobile - Insurance", C915="720.3 Automobile - License", C915="870.4 Rent - Insurance", C915="870.6 Rent - Property Tax", C915="870.7 Rent - Homeoffice", C915="870.9 Rent - Water"),
   0,
   IF(Dashboard!$F$5="Quick",
      IF(OR(C915="190 Automobile",C915="200 computer hardware",C915="210 Computer software",C915="220 Quickbooks software",C915="230 Office equipment",C915="240 Office furniture"),
         E915-(E915/(1+Dashboard!$F$4)),
         0
      ),
      IF(C915="750 Business promotion",
         E915-(E915/(1+4.793/100)),
         E915-(E915/(1+Dashboard!$F$4))
      )
   )
)</f>
        <v>0</v>
      </c>
      <c r="J915" s="26">
        <f>Bank4[[#This Row],[Money in/ (Money out)]]-Bank4[[#This Row],[GST/HST]]</f>
        <v>0</v>
      </c>
      <c r="L915" s="23">
        <f t="shared" si="42"/>
        <v>0</v>
      </c>
    </row>
    <row r="916" spans="4:12" x14ac:dyDescent="0.2">
      <c r="D916" s="397">
        <f>_xlfn.XLOOKUP(C:C,Table1[for Import to Bank Register dropdown],Table1[for Pivot],0,0,1)</f>
        <v>0</v>
      </c>
      <c r="E916" s="403"/>
      <c r="F916" s="146">
        <f t="shared" si="43"/>
        <v>44444444</v>
      </c>
      <c r="G916" s="375">
        <f t="shared" si="44"/>
        <v>0</v>
      </c>
      <c r="I916" s="376">
        <f>IF(OR(C916="150 Directors advances", C916="120 accounts receivable", C916="720.2 Automobile - Insurance", C916="720.3 Automobile - License", C916="870.4 Rent - Insurance", C916="870.6 Rent - Property Tax", C916="870.7 Rent - Homeoffice", C916="870.9 Rent - Water"),
   0,
   IF(Dashboard!$F$5="Quick",
      IF(OR(C916="190 Automobile",C916="200 computer hardware",C916="210 Computer software",C916="220 Quickbooks software",C916="230 Office equipment",C916="240 Office furniture"),
         E916-(E916/(1+Dashboard!$F$4)),
         0
      ),
      IF(C916="750 Business promotion",
         E916-(E916/(1+4.793/100)),
         E916-(E916/(1+Dashboard!$F$4))
      )
   )
)</f>
        <v>0</v>
      </c>
      <c r="J916" s="26">
        <f>Bank4[[#This Row],[Money in/ (Money out)]]-Bank4[[#This Row],[GST/HST]]</f>
        <v>0</v>
      </c>
      <c r="L916" s="23">
        <f t="shared" si="42"/>
        <v>0</v>
      </c>
    </row>
    <row r="917" spans="4:12" x14ac:dyDescent="0.2">
      <c r="D917" s="397">
        <f>_xlfn.XLOOKUP(C:C,Table1[for Import to Bank Register dropdown],Table1[for Pivot],0,0,1)</f>
        <v>0</v>
      </c>
      <c r="E917" s="403"/>
      <c r="F917" s="146">
        <f t="shared" si="43"/>
        <v>44444444</v>
      </c>
      <c r="G917" s="375">
        <f t="shared" si="44"/>
        <v>0</v>
      </c>
      <c r="I917" s="376">
        <f>IF(OR(C917="150 Directors advances", C917="120 accounts receivable", C917="720.2 Automobile - Insurance", C917="720.3 Automobile - License", C917="870.4 Rent - Insurance", C917="870.6 Rent - Property Tax", C917="870.7 Rent - Homeoffice", C917="870.9 Rent - Water"),
   0,
   IF(Dashboard!$F$5="Quick",
      IF(OR(C917="190 Automobile",C917="200 computer hardware",C917="210 Computer software",C917="220 Quickbooks software",C917="230 Office equipment",C917="240 Office furniture"),
         E917-(E917/(1+Dashboard!$F$4)),
         0
      ),
      IF(C917="750 Business promotion",
         E917-(E917/(1+4.793/100)),
         E917-(E917/(1+Dashboard!$F$4))
      )
   )
)</f>
        <v>0</v>
      </c>
      <c r="J917" s="26">
        <f>Bank4[[#This Row],[Money in/ (Money out)]]-Bank4[[#This Row],[GST/HST]]</f>
        <v>0</v>
      </c>
      <c r="L917" s="23">
        <f t="shared" si="42"/>
        <v>0</v>
      </c>
    </row>
    <row r="918" spans="4:12" x14ac:dyDescent="0.2">
      <c r="D918" s="397">
        <f>_xlfn.XLOOKUP(C:C,Table1[for Import to Bank Register dropdown],Table1[for Pivot],0,0,1)</f>
        <v>0</v>
      </c>
      <c r="E918" s="403"/>
      <c r="F918" s="146">
        <f t="shared" si="43"/>
        <v>44444444</v>
      </c>
      <c r="G918" s="375">
        <f t="shared" si="44"/>
        <v>0</v>
      </c>
      <c r="I918" s="376">
        <f>IF(OR(C918="150 Directors advances", C918="120 accounts receivable", C918="720.2 Automobile - Insurance", C918="720.3 Automobile - License", C918="870.4 Rent - Insurance", C918="870.6 Rent - Property Tax", C918="870.7 Rent - Homeoffice", C918="870.9 Rent - Water"),
   0,
   IF(Dashboard!$F$5="Quick",
      IF(OR(C918="190 Automobile",C918="200 computer hardware",C918="210 Computer software",C918="220 Quickbooks software",C918="230 Office equipment",C918="240 Office furniture"),
         E918-(E918/(1+Dashboard!$F$4)),
         0
      ),
      IF(C918="750 Business promotion",
         E918-(E918/(1+4.793/100)),
         E918-(E918/(1+Dashboard!$F$4))
      )
   )
)</f>
        <v>0</v>
      </c>
      <c r="J918" s="26">
        <f>Bank4[[#This Row],[Money in/ (Money out)]]-Bank4[[#This Row],[GST/HST]]</f>
        <v>0</v>
      </c>
      <c r="L918" s="23">
        <f t="shared" si="42"/>
        <v>0</v>
      </c>
    </row>
    <row r="919" spans="4:12" x14ac:dyDescent="0.2">
      <c r="D919" s="397">
        <f>_xlfn.XLOOKUP(C:C,Table1[for Import to Bank Register dropdown],Table1[for Pivot],0,0,1)</f>
        <v>0</v>
      </c>
      <c r="E919" s="403"/>
      <c r="F919" s="146">
        <f t="shared" si="43"/>
        <v>44444444</v>
      </c>
      <c r="G919" s="375">
        <f t="shared" si="44"/>
        <v>0</v>
      </c>
      <c r="I919" s="376">
        <f>IF(OR(C919="150 Directors advances", C919="120 accounts receivable", C919="720.2 Automobile - Insurance", C919="720.3 Automobile - License", C919="870.4 Rent - Insurance", C919="870.6 Rent - Property Tax", C919="870.7 Rent - Homeoffice", C919="870.9 Rent - Water"),
   0,
   IF(Dashboard!$F$5="Quick",
      IF(OR(C919="190 Automobile",C919="200 computer hardware",C919="210 Computer software",C919="220 Quickbooks software",C919="230 Office equipment",C919="240 Office furniture"),
         E919-(E919/(1+Dashboard!$F$4)),
         0
      ),
      IF(C919="750 Business promotion",
         E919-(E919/(1+4.793/100)),
         E919-(E919/(1+Dashboard!$F$4))
      )
   )
)</f>
        <v>0</v>
      </c>
      <c r="J919" s="26">
        <f>Bank4[[#This Row],[Money in/ (Money out)]]-Bank4[[#This Row],[GST/HST]]</f>
        <v>0</v>
      </c>
      <c r="L919" s="23">
        <f t="shared" si="42"/>
        <v>0</v>
      </c>
    </row>
    <row r="920" spans="4:12" x14ac:dyDescent="0.2">
      <c r="D920" s="397">
        <f>_xlfn.XLOOKUP(C:C,Table1[for Import to Bank Register dropdown],Table1[for Pivot],0,0,1)</f>
        <v>0</v>
      </c>
      <c r="E920" s="403"/>
      <c r="F920" s="146">
        <f t="shared" si="43"/>
        <v>44444444</v>
      </c>
      <c r="G920" s="375">
        <f t="shared" si="44"/>
        <v>0</v>
      </c>
      <c r="I920" s="376">
        <f>IF(OR(C920="150 Directors advances", C920="120 accounts receivable", C920="720.2 Automobile - Insurance", C920="720.3 Automobile - License", C920="870.4 Rent - Insurance", C920="870.6 Rent - Property Tax", C920="870.7 Rent - Homeoffice", C920="870.9 Rent - Water"),
   0,
   IF(Dashboard!$F$5="Quick",
      IF(OR(C920="190 Automobile",C920="200 computer hardware",C920="210 Computer software",C920="220 Quickbooks software",C920="230 Office equipment",C920="240 Office furniture"),
         E920-(E920/(1+Dashboard!$F$4)),
         0
      ),
      IF(C920="750 Business promotion",
         E920-(E920/(1+4.793/100)),
         E920-(E920/(1+Dashboard!$F$4))
      )
   )
)</f>
        <v>0</v>
      </c>
      <c r="J920" s="26">
        <f>Bank4[[#This Row],[Money in/ (Money out)]]-Bank4[[#This Row],[GST/HST]]</f>
        <v>0</v>
      </c>
      <c r="L920" s="23">
        <f t="shared" si="42"/>
        <v>0</v>
      </c>
    </row>
    <row r="921" spans="4:12" x14ac:dyDescent="0.2">
      <c r="D921" s="397">
        <f>_xlfn.XLOOKUP(C:C,Table1[for Import to Bank Register dropdown],Table1[for Pivot],0,0,1)</f>
        <v>0</v>
      </c>
      <c r="E921" s="403"/>
      <c r="F921" s="146">
        <f t="shared" si="43"/>
        <v>44444444</v>
      </c>
      <c r="G921" s="375">
        <f t="shared" si="44"/>
        <v>0</v>
      </c>
      <c r="I921" s="376">
        <f>IF(OR(C921="150 Directors advances", C921="120 accounts receivable", C921="720.2 Automobile - Insurance", C921="720.3 Automobile - License", C921="870.4 Rent - Insurance", C921="870.6 Rent - Property Tax", C921="870.7 Rent - Homeoffice", C921="870.9 Rent - Water"),
   0,
   IF(Dashboard!$F$5="Quick",
      IF(OR(C921="190 Automobile",C921="200 computer hardware",C921="210 Computer software",C921="220 Quickbooks software",C921="230 Office equipment",C921="240 Office furniture"),
         E921-(E921/(1+Dashboard!$F$4)),
         0
      ),
      IF(C921="750 Business promotion",
         E921-(E921/(1+4.793/100)),
         E921-(E921/(1+Dashboard!$F$4))
      )
   )
)</f>
        <v>0</v>
      </c>
      <c r="J921" s="26">
        <f>Bank4[[#This Row],[Money in/ (Money out)]]-Bank4[[#This Row],[GST/HST]]</f>
        <v>0</v>
      </c>
      <c r="L921" s="23">
        <f t="shared" si="42"/>
        <v>0</v>
      </c>
    </row>
    <row r="922" spans="4:12" x14ac:dyDescent="0.2">
      <c r="D922" s="397">
        <f>_xlfn.XLOOKUP(C:C,Table1[for Import to Bank Register dropdown],Table1[for Pivot],0,0,1)</f>
        <v>0</v>
      </c>
      <c r="E922" s="403"/>
      <c r="F922" s="146">
        <f t="shared" si="43"/>
        <v>44444444</v>
      </c>
      <c r="G922" s="375">
        <f t="shared" si="44"/>
        <v>0</v>
      </c>
      <c r="I922" s="376">
        <f>IF(OR(C922="150 Directors advances", C922="120 accounts receivable", C922="720.2 Automobile - Insurance", C922="720.3 Automobile - License", C922="870.4 Rent - Insurance", C922="870.6 Rent - Property Tax", C922="870.7 Rent - Homeoffice", C922="870.9 Rent - Water"),
   0,
   IF(Dashboard!$F$5="Quick",
      IF(OR(C922="190 Automobile",C922="200 computer hardware",C922="210 Computer software",C922="220 Quickbooks software",C922="230 Office equipment",C922="240 Office furniture"),
         E922-(E922/(1+Dashboard!$F$4)),
         0
      ),
      IF(C922="750 Business promotion",
         E922-(E922/(1+4.793/100)),
         E922-(E922/(1+Dashboard!$F$4))
      )
   )
)</f>
        <v>0</v>
      </c>
      <c r="J922" s="26">
        <f>Bank4[[#This Row],[Money in/ (Money out)]]-Bank4[[#This Row],[GST/HST]]</f>
        <v>0</v>
      </c>
      <c r="L922" s="23">
        <f t="shared" si="42"/>
        <v>0</v>
      </c>
    </row>
    <row r="923" spans="4:12" x14ac:dyDescent="0.2">
      <c r="D923" s="397">
        <f>_xlfn.XLOOKUP(C:C,Table1[for Import to Bank Register dropdown],Table1[for Pivot],0,0,1)</f>
        <v>0</v>
      </c>
      <c r="E923" s="403"/>
      <c r="F923" s="146">
        <f t="shared" si="43"/>
        <v>44444444</v>
      </c>
      <c r="G923" s="375">
        <f t="shared" si="44"/>
        <v>0</v>
      </c>
      <c r="I923" s="376">
        <f>IF(OR(C923="150 Directors advances", C923="120 accounts receivable", C923="720.2 Automobile - Insurance", C923="720.3 Automobile - License", C923="870.4 Rent - Insurance", C923="870.6 Rent - Property Tax", C923="870.7 Rent - Homeoffice", C923="870.9 Rent - Water"),
   0,
   IF(Dashboard!$F$5="Quick",
      IF(OR(C923="190 Automobile",C923="200 computer hardware",C923="210 Computer software",C923="220 Quickbooks software",C923="230 Office equipment",C923="240 Office furniture"),
         E923-(E923/(1+Dashboard!$F$4)),
         0
      ),
      IF(C923="750 Business promotion",
         E923-(E923/(1+4.793/100)),
         E923-(E923/(1+Dashboard!$F$4))
      )
   )
)</f>
        <v>0</v>
      </c>
      <c r="J923" s="26">
        <f>Bank4[[#This Row],[Money in/ (Money out)]]-Bank4[[#This Row],[GST/HST]]</f>
        <v>0</v>
      </c>
      <c r="L923" s="23">
        <f t="shared" si="42"/>
        <v>0</v>
      </c>
    </row>
    <row r="924" spans="4:12" x14ac:dyDescent="0.2">
      <c r="D924" s="397">
        <f>_xlfn.XLOOKUP(C:C,Table1[for Import to Bank Register dropdown],Table1[for Pivot],0,0,1)</f>
        <v>0</v>
      </c>
      <c r="E924" s="403"/>
      <c r="F924" s="146">
        <f t="shared" si="43"/>
        <v>44444444</v>
      </c>
      <c r="G924" s="375">
        <f t="shared" si="44"/>
        <v>0</v>
      </c>
      <c r="I924" s="376">
        <f>IF(OR(C924="150 Directors advances", C924="120 accounts receivable", C924="720.2 Automobile - Insurance", C924="720.3 Automobile - License", C924="870.4 Rent - Insurance", C924="870.6 Rent - Property Tax", C924="870.7 Rent - Homeoffice", C924="870.9 Rent - Water"),
   0,
   IF(Dashboard!$F$5="Quick",
      IF(OR(C924="190 Automobile",C924="200 computer hardware",C924="210 Computer software",C924="220 Quickbooks software",C924="230 Office equipment",C924="240 Office furniture"),
         E924-(E924/(1+Dashboard!$F$4)),
         0
      ),
      IF(C924="750 Business promotion",
         E924-(E924/(1+4.793/100)),
         E924-(E924/(1+Dashboard!$F$4))
      )
   )
)</f>
        <v>0</v>
      </c>
      <c r="J924" s="26">
        <f>Bank4[[#This Row],[Money in/ (Money out)]]-Bank4[[#This Row],[GST/HST]]</f>
        <v>0</v>
      </c>
      <c r="L924" s="23">
        <f t="shared" si="42"/>
        <v>0</v>
      </c>
    </row>
    <row r="925" spans="4:12" x14ac:dyDescent="0.2">
      <c r="D925" s="397">
        <f>_xlfn.XLOOKUP(C:C,Table1[for Import to Bank Register dropdown],Table1[for Pivot],0,0,1)</f>
        <v>0</v>
      </c>
      <c r="E925" s="403"/>
      <c r="F925" s="146">
        <f t="shared" si="43"/>
        <v>44444444</v>
      </c>
      <c r="G925" s="375">
        <f t="shared" si="44"/>
        <v>0</v>
      </c>
      <c r="I925" s="376">
        <f>IF(OR(C925="150 Directors advances", C925="120 accounts receivable", C925="720.2 Automobile - Insurance", C925="720.3 Automobile - License", C925="870.4 Rent - Insurance", C925="870.6 Rent - Property Tax", C925="870.7 Rent - Homeoffice", C925="870.9 Rent - Water"),
   0,
   IF(Dashboard!$F$5="Quick",
      IF(OR(C925="190 Automobile",C925="200 computer hardware",C925="210 Computer software",C925="220 Quickbooks software",C925="230 Office equipment",C925="240 Office furniture"),
         E925-(E925/(1+Dashboard!$F$4)),
         0
      ),
      IF(C925="750 Business promotion",
         E925-(E925/(1+4.793/100)),
         E925-(E925/(1+Dashboard!$F$4))
      )
   )
)</f>
        <v>0</v>
      </c>
      <c r="J925" s="26">
        <f>Bank4[[#This Row],[Money in/ (Money out)]]-Bank4[[#This Row],[GST/HST]]</f>
        <v>0</v>
      </c>
      <c r="L925" s="23">
        <f t="shared" si="42"/>
        <v>0</v>
      </c>
    </row>
    <row r="926" spans="4:12" x14ac:dyDescent="0.2">
      <c r="D926" s="397">
        <f>_xlfn.XLOOKUP(C:C,Table1[for Import to Bank Register dropdown],Table1[for Pivot],0,0,1)</f>
        <v>0</v>
      </c>
      <c r="E926" s="403"/>
      <c r="F926" s="146">
        <f t="shared" si="43"/>
        <v>44444444</v>
      </c>
      <c r="G926" s="375">
        <f t="shared" si="44"/>
        <v>0</v>
      </c>
      <c r="I926" s="376">
        <f>IF(OR(C926="150 Directors advances", C926="120 accounts receivable", C926="720.2 Automobile - Insurance", C926="720.3 Automobile - License", C926="870.4 Rent - Insurance", C926="870.6 Rent - Property Tax", C926="870.7 Rent - Homeoffice", C926="870.9 Rent - Water"),
   0,
   IF(Dashboard!$F$5="Quick",
      IF(OR(C926="190 Automobile",C926="200 computer hardware",C926="210 Computer software",C926="220 Quickbooks software",C926="230 Office equipment",C926="240 Office furniture"),
         E926-(E926/(1+Dashboard!$F$4)),
         0
      ),
      IF(C926="750 Business promotion",
         E926-(E926/(1+4.793/100)),
         E926-(E926/(1+Dashboard!$F$4))
      )
   )
)</f>
        <v>0</v>
      </c>
      <c r="J926" s="26">
        <f>Bank4[[#This Row],[Money in/ (Money out)]]-Bank4[[#This Row],[GST/HST]]</f>
        <v>0</v>
      </c>
      <c r="L926" s="23">
        <f t="shared" si="42"/>
        <v>0</v>
      </c>
    </row>
    <row r="927" spans="4:12" x14ac:dyDescent="0.2">
      <c r="D927" s="397">
        <f>_xlfn.XLOOKUP(C:C,Table1[for Import to Bank Register dropdown],Table1[for Pivot],0,0,1)</f>
        <v>0</v>
      </c>
      <c r="E927" s="403"/>
      <c r="F927" s="146">
        <f t="shared" si="43"/>
        <v>44444444</v>
      </c>
      <c r="G927" s="375">
        <f t="shared" si="44"/>
        <v>0</v>
      </c>
      <c r="I927" s="376">
        <f>IF(OR(C927="150 Directors advances", C927="120 accounts receivable", C927="720.2 Automobile - Insurance", C927="720.3 Automobile - License", C927="870.4 Rent - Insurance", C927="870.6 Rent - Property Tax", C927="870.7 Rent - Homeoffice", C927="870.9 Rent - Water"),
   0,
   IF(Dashboard!$F$5="Quick",
      IF(OR(C927="190 Automobile",C927="200 computer hardware",C927="210 Computer software",C927="220 Quickbooks software",C927="230 Office equipment",C927="240 Office furniture"),
         E927-(E927/(1+Dashboard!$F$4)),
         0
      ),
      IF(C927="750 Business promotion",
         E927-(E927/(1+4.793/100)),
         E927-(E927/(1+Dashboard!$F$4))
      )
   )
)</f>
        <v>0</v>
      </c>
      <c r="J927" s="26">
        <f>Bank4[[#This Row],[Money in/ (Money out)]]-Bank4[[#This Row],[GST/HST]]</f>
        <v>0</v>
      </c>
      <c r="L927" s="23">
        <f t="shared" si="42"/>
        <v>0</v>
      </c>
    </row>
    <row r="928" spans="4:12" x14ac:dyDescent="0.2">
      <c r="D928" s="397">
        <f>_xlfn.XLOOKUP(C:C,Table1[for Import to Bank Register dropdown],Table1[for Pivot],0,0,1)</f>
        <v>0</v>
      </c>
      <c r="E928" s="403"/>
      <c r="F928" s="146">
        <f t="shared" si="43"/>
        <v>44444444</v>
      </c>
      <c r="G928" s="375">
        <f t="shared" si="44"/>
        <v>0</v>
      </c>
      <c r="I928" s="376">
        <f>IF(OR(C928="150 Directors advances", C928="120 accounts receivable", C928="720.2 Automobile - Insurance", C928="720.3 Automobile - License", C928="870.4 Rent - Insurance", C928="870.6 Rent - Property Tax", C928="870.7 Rent - Homeoffice", C928="870.9 Rent - Water"),
   0,
   IF(Dashboard!$F$5="Quick",
      IF(OR(C928="190 Automobile",C928="200 computer hardware",C928="210 Computer software",C928="220 Quickbooks software",C928="230 Office equipment",C928="240 Office furniture"),
         E928-(E928/(1+Dashboard!$F$4)),
         0
      ),
      IF(C928="750 Business promotion",
         E928-(E928/(1+4.793/100)),
         E928-(E928/(1+Dashboard!$F$4))
      )
   )
)</f>
        <v>0</v>
      </c>
      <c r="J928" s="26">
        <f>Bank4[[#This Row],[Money in/ (Money out)]]-Bank4[[#This Row],[GST/HST]]</f>
        <v>0</v>
      </c>
      <c r="L928" s="23">
        <f t="shared" si="42"/>
        <v>0</v>
      </c>
    </row>
    <row r="929" spans="4:12" x14ac:dyDescent="0.2">
      <c r="D929" s="397">
        <f>_xlfn.XLOOKUP(C:C,Table1[for Import to Bank Register dropdown],Table1[for Pivot],0,0,1)</f>
        <v>0</v>
      </c>
      <c r="E929" s="403"/>
      <c r="F929" s="146">
        <f t="shared" si="43"/>
        <v>44444444</v>
      </c>
      <c r="G929" s="375">
        <f t="shared" si="44"/>
        <v>0</v>
      </c>
      <c r="I929" s="376">
        <f>IF(OR(C929="150 Directors advances", C929="120 accounts receivable", C929="720.2 Automobile - Insurance", C929="720.3 Automobile - License", C929="870.4 Rent - Insurance", C929="870.6 Rent - Property Tax", C929="870.7 Rent - Homeoffice", C929="870.9 Rent - Water"),
   0,
   IF(Dashboard!$F$5="Quick",
      IF(OR(C929="190 Automobile",C929="200 computer hardware",C929="210 Computer software",C929="220 Quickbooks software",C929="230 Office equipment",C929="240 Office furniture"),
         E929-(E929/(1+Dashboard!$F$4)),
         0
      ),
      IF(C929="750 Business promotion",
         E929-(E929/(1+4.793/100)),
         E929-(E929/(1+Dashboard!$F$4))
      )
   )
)</f>
        <v>0</v>
      </c>
      <c r="J929" s="26">
        <f>Bank4[[#This Row],[Money in/ (Money out)]]-Bank4[[#This Row],[GST/HST]]</f>
        <v>0</v>
      </c>
      <c r="L929" s="23">
        <f t="shared" si="42"/>
        <v>0</v>
      </c>
    </row>
    <row r="930" spans="4:12" x14ac:dyDescent="0.2">
      <c r="D930" s="397">
        <f>_xlfn.XLOOKUP(C:C,Table1[for Import to Bank Register dropdown],Table1[for Pivot],0,0,1)</f>
        <v>0</v>
      </c>
      <c r="E930" s="403"/>
      <c r="F930" s="146">
        <f t="shared" si="43"/>
        <v>44444444</v>
      </c>
      <c r="G930" s="375">
        <f t="shared" si="44"/>
        <v>0</v>
      </c>
      <c r="I930" s="376">
        <f>IF(OR(C930="150 Directors advances", C930="120 accounts receivable", C930="720.2 Automobile - Insurance", C930="720.3 Automobile - License", C930="870.4 Rent - Insurance", C930="870.6 Rent - Property Tax", C930="870.7 Rent - Homeoffice", C930="870.9 Rent - Water"),
   0,
   IF(Dashboard!$F$5="Quick",
      IF(OR(C930="190 Automobile",C930="200 computer hardware",C930="210 Computer software",C930="220 Quickbooks software",C930="230 Office equipment",C930="240 Office furniture"),
         E930-(E930/(1+Dashboard!$F$4)),
         0
      ),
      IF(C930="750 Business promotion",
         E930-(E930/(1+4.793/100)),
         E930-(E930/(1+Dashboard!$F$4))
      )
   )
)</f>
        <v>0</v>
      </c>
      <c r="J930" s="26">
        <f>Bank4[[#This Row],[Money in/ (Money out)]]-Bank4[[#This Row],[GST/HST]]</f>
        <v>0</v>
      </c>
      <c r="L930" s="23">
        <f t="shared" si="42"/>
        <v>0</v>
      </c>
    </row>
    <row r="931" spans="4:12" x14ac:dyDescent="0.2">
      <c r="D931" s="397">
        <f>_xlfn.XLOOKUP(C:C,Table1[for Import to Bank Register dropdown],Table1[for Pivot],0,0,1)</f>
        <v>0</v>
      </c>
      <c r="E931" s="403"/>
      <c r="F931" s="146">
        <f t="shared" si="43"/>
        <v>44444444</v>
      </c>
      <c r="G931" s="375">
        <f t="shared" si="44"/>
        <v>0</v>
      </c>
      <c r="I931" s="376">
        <f>IF(OR(C931="150 Directors advances", C931="120 accounts receivable", C931="720.2 Automobile - Insurance", C931="720.3 Automobile - License", C931="870.4 Rent - Insurance", C931="870.6 Rent - Property Tax", C931="870.7 Rent - Homeoffice", C931="870.9 Rent - Water"),
   0,
   IF(Dashboard!$F$5="Quick",
      IF(OR(C931="190 Automobile",C931="200 computer hardware",C931="210 Computer software",C931="220 Quickbooks software",C931="230 Office equipment",C931="240 Office furniture"),
         E931-(E931/(1+Dashboard!$F$4)),
         0
      ),
      IF(C931="750 Business promotion",
         E931-(E931/(1+4.793/100)),
         E931-(E931/(1+Dashboard!$F$4))
      )
   )
)</f>
        <v>0</v>
      </c>
      <c r="J931" s="26">
        <f>Bank4[[#This Row],[Money in/ (Money out)]]-Bank4[[#This Row],[GST/HST]]</f>
        <v>0</v>
      </c>
      <c r="L931" s="23">
        <f t="shared" si="42"/>
        <v>0</v>
      </c>
    </row>
    <row r="932" spans="4:12" x14ac:dyDescent="0.2">
      <c r="D932" s="397">
        <f>_xlfn.XLOOKUP(C:C,Table1[for Import to Bank Register dropdown],Table1[for Pivot],0,0,1)</f>
        <v>0</v>
      </c>
      <c r="E932" s="403"/>
      <c r="F932" s="146">
        <f t="shared" si="43"/>
        <v>44444444</v>
      </c>
      <c r="G932" s="375">
        <f t="shared" si="44"/>
        <v>0</v>
      </c>
      <c r="I932" s="376">
        <f>IF(OR(C932="150 Directors advances", C932="120 accounts receivable", C932="720.2 Automobile - Insurance", C932="720.3 Automobile - License", C932="870.4 Rent - Insurance", C932="870.6 Rent - Property Tax", C932="870.7 Rent - Homeoffice", C932="870.9 Rent - Water"),
   0,
   IF(Dashboard!$F$5="Quick",
      IF(OR(C932="190 Automobile",C932="200 computer hardware",C932="210 Computer software",C932="220 Quickbooks software",C932="230 Office equipment",C932="240 Office furniture"),
         E932-(E932/(1+Dashboard!$F$4)),
         0
      ),
      IF(C932="750 Business promotion",
         E932-(E932/(1+4.793/100)),
         E932-(E932/(1+Dashboard!$F$4))
      )
   )
)</f>
        <v>0</v>
      </c>
      <c r="J932" s="26">
        <f>Bank4[[#This Row],[Money in/ (Money out)]]-Bank4[[#This Row],[GST/HST]]</f>
        <v>0</v>
      </c>
      <c r="L932" s="23">
        <f t="shared" si="42"/>
        <v>0</v>
      </c>
    </row>
    <row r="933" spans="4:12" x14ac:dyDescent="0.2">
      <c r="D933" s="397">
        <f>_xlfn.XLOOKUP(C:C,Table1[for Import to Bank Register dropdown],Table1[for Pivot],0,0,1)</f>
        <v>0</v>
      </c>
      <c r="E933" s="403"/>
      <c r="F933" s="146">
        <f t="shared" si="43"/>
        <v>44444444</v>
      </c>
      <c r="G933" s="375">
        <f t="shared" si="44"/>
        <v>0</v>
      </c>
      <c r="I933" s="376">
        <f>IF(OR(C933="150 Directors advances", C933="120 accounts receivable", C933="720.2 Automobile - Insurance", C933="720.3 Automobile - License", C933="870.4 Rent - Insurance", C933="870.6 Rent - Property Tax", C933="870.7 Rent - Homeoffice", C933="870.9 Rent - Water"),
   0,
   IF(Dashboard!$F$5="Quick",
      IF(OR(C933="190 Automobile",C933="200 computer hardware",C933="210 Computer software",C933="220 Quickbooks software",C933="230 Office equipment",C933="240 Office furniture"),
         E933-(E933/(1+Dashboard!$F$4)),
         0
      ),
      IF(C933="750 Business promotion",
         E933-(E933/(1+4.793/100)),
         E933-(E933/(1+Dashboard!$F$4))
      )
   )
)</f>
        <v>0</v>
      </c>
      <c r="J933" s="26">
        <f>Bank4[[#This Row],[Money in/ (Money out)]]-Bank4[[#This Row],[GST/HST]]</f>
        <v>0</v>
      </c>
      <c r="L933" s="23">
        <f t="shared" si="42"/>
        <v>0</v>
      </c>
    </row>
    <row r="934" spans="4:12" x14ac:dyDescent="0.2">
      <c r="D934" s="397">
        <f>_xlfn.XLOOKUP(C:C,Table1[for Import to Bank Register dropdown],Table1[for Pivot],0,0,1)</f>
        <v>0</v>
      </c>
      <c r="E934" s="403"/>
      <c r="F934" s="146">
        <f t="shared" si="43"/>
        <v>44444444</v>
      </c>
      <c r="G934" s="375">
        <f t="shared" si="44"/>
        <v>0</v>
      </c>
      <c r="I934" s="376">
        <f>IF(OR(C934="150 Directors advances", C934="120 accounts receivable", C934="720.2 Automobile - Insurance", C934="720.3 Automobile - License", C934="870.4 Rent - Insurance", C934="870.6 Rent - Property Tax", C934="870.7 Rent - Homeoffice", C934="870.9 Rent - Water"),
   0,
   IF(Dashboard!$F$5="Quick",
      IF(OR(C934="190 Automobile",C934="200 computer hardware",C934="210 Computer software",C934="220 Quickbooks software",C934="230 Office equipment",C934="240 Office furniture"),
         E934-(E934/(1+Dashboard!$F$4)),
         0
      ),
      IF(C934="750 Business promotion",
         E934-(E934/(1+4.793/100)),
         E934-(E934/(1+Dashboard!$F$4))
      )
   )
)</f>
        <v>0</v>
      </c>
      <c r="J934" s="26">
        <f>Bank4[[#This Row],[Money in/ (Money out)]]-Bank4[[#This Row],[GST/HST]]</f>
        <v>0</v>
      </c>
      <c r="L934" s="23">
        <f t="shared" si="42"/>
        <v>0</v>
      </c>
    </row>
    <row r="935" spans="4:12" x14ac:dyDescent="0.2">
      <c r="D935" s="397">
        <f>_xlfn.XLOOKUP(C:C,Table1[for Import to Bank Register dropdown],Table1[for Pivot],0,0,1)</f>
        <v>0</v>
      </c>
      <c r="E935" s="403"/>
      <c r="F935" s="146">
        <f t="shared" si="43"/>
        <v>44444444</v>
      </c>
      <c r="G935" s="375">
        <f t="shared" si="44"/>
        <v>0</v>
      </c>
      <c r="I935" s="376">
        <f>IF(OR(C935="150 Directors advances", C935="120 accounts receivable", C935="720.2 Automobile - Insurance", C935="720.3 Automobile - License", C935="870.4 Rent - Insurance", C935="870.6 Rent - Property Tax", C935="870.7 Rent - Homeoffice", C935="870.9 Rent - Water"),
   0,
   IF(Dashboard!$F$5="Quick",
      IF(OR(C935="190 Automobile",C935="200 computer hardware",C935="210 Computer software",C935="220 Quickbooks software",C935="230 Office equipment",C935="240 Office furniture"),
         E935-(E935/(1+Dashboard!$F$4)),
         0
      ),
      IF(C935="750 Business promotion",
         E935-(E935/(1+4.793/100)),
         E935-(E935/(1+Dashboard!$F$4))
      )
   )
)</f>
        <v>0</v>
      </c>
      <c r="J935" s="26">
        <f>Bank4[[#This Row],[Money in/ (Money out)]]-Bank4[[#This Row],[GST/HST]]</f>
        <v>0</v>
      </c>
      <c r="L935" s="23">
        <f t="shared" si="42"/>
        <v>0</v>
      </c>
    </row>
    <row r="936" spans="4:12" x14ac:dyDescent="0.2">
      <c r="D936" s="397">
        <f>_xlfn.XLOOKUP(C:C,Table1[for Import to Bank Register dropdown],Table1[for Pivot],0,0,1)</f>
        <v>0</v>
      </c>
      <c r="E936" s="403"/>
      <c r="F936" s="146">
        <f t="shared" si="43"/>
        <v>44444444</v>
      </c>
      <c r="G936" s="375">
        <f t="shared" si="44"/>
        <v>0</v>
      </c>
      <c r="I936" s="376">
        <f>IF(OR(C936="150 Directors advances", C936="120 accounts receivable", C936="720.2 Automobile - Insurance", C936="720.3 Automobile - License", C936="870.4 Rent - Insurance", C936="870.6 Rent - Property Tax", C936="870.7 Rent - Homeoffice", C936="870.9 Rent - Water"),
   0,
   IF(Dashboard!$F$5="Quick",
      IF(OR(C936="190 Automobile",C936="200 computer hardware",C936="210 Computer software",C936="220 Quickbooks software",C936="230 Office equipment",C936="240 Office furniture"),
         E936-(E936/(1+Dashboard!$F$4)),
         0
      ),
      IF(C936="750 Business promotion",
         E936-(E936/(1+4.793/100)),
         E936-(E936/(1+Dashboard!$F$4))
      )
   )
)</f>
        <v>0</v>
      </c>
      <c r="J936" s="26">
        <f>Bank4[[#This Row],[Money in/ (Money out)]]-Bank4[[#This Row],[GST/HST]]</f>
        <v>0</v>
      </c>
      <c r="L936" s="23">
        <f t="shared" si="42"/>
        <v>0</v>
      </c>
    </row>
    <row r="937" spans="4:12" x14ac:dyDescent="0.2">
      <c r="D937" s="397">
        <f>_xlfn.XLOOKUP(C:C,Table1[for Import to Bank Register dropdown],Table1[for Pivot],0,0,1)</f>
        <v>0</v>
      </c>
      <c r="E937" s="403"/>
      <c r="F937" s="146">
        <f t="shared" si="43"/>
        <v>44444444</v>
      </c>
      <c r="G937" s="375">
        <f t="shared" si="44"/>
        <v>0</v>
      </c>
      <c r="I937" s="376">
        <f>IF(OR(C937="150 Directors advances", C937="120 accounts receivable", C937="720.2 Automobile - Insurance", C937="720.3 Automobile - License", C937="870.4 Rent - Insurance", C937="870.6 Rent - Property Tax", C937="870.7 Rent - Homeoffice", C937="870.9 Rent - Water"),
   0,
   IF(Dashboard!$F$5="Quick",
      IF(OR(C937="190 Automobile",C937="200 computer hardware",C937="210 Computer software",C937="220 Quickbooks software",C937="230 Office equipment",C937="240 Office furniture"),
         E937-(E937/(1+Dashboard!$F$4)),
         0
      ),
      IF(C937="750 Business promotion",
         E937-(E937/(1+4.793/100)),
         E937-(E937/(1+Dashboard!$F$4))
      )
   )
)</f>
        <v>0</v>
      </c>
      <c r="J937" s="26">
        <f>Bank4[[#This Row],[Money in/ (Money out)]]-Bank4[[#This Row],[GST/HST]]</f>
        <v>0</v>
      </c>
      <c r="L937" s="23">
        <f t="shared" si="42"/>
        <v>0</v>
      </c>
    </row>
    <row r="938" spans="4:12" x14ac:dyDescent="0.2">
      <c r="D938" s="397">
        <f>_xlfn.XLOOKUP(C:C,Table1[for Import to Bank Register dropdown],Table1[for Pivot],0,0,1)</f>
        <v>0</v>
      </c>
      <c r="E938" s="403"/>
      <c r="F938" s="146">
        <f t="shared" si="43"/>
        <v>44444444</v>
      </c>
      <c r="G938" s="375">
        <f t="shared" si="44"/>
        <v>0</v>
      </c>
      <c r="I938" s="376">
        <f>IF(OR(C938="150 Directors advances", C938="120 accounts receivable", C938="720.2 Automobile - Insurance", C938="720.3 Automobile - License", C938="870.4 Rent - Insurance", C938="870.6 Rent - Property Tax", C938="870.7 Rent - Homeoffice", C938="870.9 Rent - Water"),
   0,
   IF(Dashboard!$F$5="Quick",
      IF(OR(C938="190 Automobile",C938="200 computer hardware",C938="210 Computer software",C938="220 Quickbooks software",C938="230 Office equipment",C938="240 Office furniture"),
         E938-(E938/(1+Dashboard!$F$4)),
         0
      ),
      IF(C938="750 Business promotion",
         E938-(E938/(1+4.793/100)),
         E938-(E938/(1+Dashboard!$F$4))
      )
   )
)</f>
        <v>0</v>
      </c>
      <c r="J938" s="26">
        <f>Bank4[[#This Row],[Money in/ (Money out)]]-Bank4[[#This Row],[GST/HST]]</f>
        <v>0</v>
      </c>
      <c r="L938" s="23">
        <f t="shared" si="42"/>
        <v>0</v>
      </c>
    </row>
    <row r="939" spans="4:12" x14ac:dyDescent="0.2">
      <c r="D939" s="397">
        <f>_xlfn.XLOOKUP(C:C,Table1[for Import to Bank Register dropdown],Table1[for Pivot],0,0,1)</f>
        <v>0</v>
      </c>
      <c r="E939" s="403"/>
      <c r="F939" s="146">
        <f t="shared" si="43"/>
        <v>44444444</v>
      </c>
      <c r="G939" s="375">
        <f t="shared" si="44"/>
        <v>0</v>
      </c>
      <c r="I939" s="376">
        <f>IF(OR(C939="150 Directors advances", C939="120 accounts receivable", C939="720.2 Automobile - Insurance", C939="720.3 Automobile - License", C939="870.4 Rent - Insurance", C939="870.6 Rent - Property Tax", C939="870.7 Rent - Homeoffice", C939="870.9 Rent - Water"),
   0,
   IF(Dashboard!$F$5="Quick",
      IF(OR(C939="190 Automobile",C939="200 computer hardware",C939="210 Computer software",C939="220 Quickbooks software",C939="230 Office equipment",C939="240 Office furniture"),
         E939-(E939/(1+Dashboard!$F$4)),
         0
      ),
      IF(C939="750 Business promotion",
         E939-(E939/(1+4.793/100)),
         E939-(E939/(1+Dashboard!$F$4))
      )
   )
)</f>
        <v>0</v>
      </c>
      <c r="J939" s="26">
        <f>Bank4[[#This Row],[Money in/ (Money out)]]-Bank4[[#This Row],[GST/HST]]</f>
        <v>0</v>
      </c>
      <c r="L939" s="23">
        <f t="shared" si="42"/>
        <v>0</v>
      </c>
    </row>
    <row r="940" spans="4:12" x14ac:dyDescent="0.2">
      <c r="D940" s="397">
        <f>_xlfn.XLOOKUP(C:C,Table1[for Import to Bank Register dropdown],Table1[for Pivot],0,0,1)</f>
        <v>0</v>
      </c>
      <c r="E940" s="403"/>
      <c r="F940" s="146">
        <f t="shared" si="43"/>
        <v>44444444</v>
      </c>
      <c r="G940" s="375">
        <f t="shared" si="44"/>
        <v>0</v>
      </c>
      <c r="I940" s="376">
        <f>IF(OR(C940="150 Directors advances", C940="120 accounts receivable", C940="720.2 Automobile - Insurance", C940="720.3 Automobile - License", C940="870.4 Rent - Insurance", C940="870.6 Rent - Property Tax", C940="870.7 Rent - Homeoffice", C940="870.9 Rent - Water"),
   0,
   IF(Dashboard!$F$5="Quick",
      IF(OR(C940="190 Automobile",C940="200 computer hardware",C940="210 Computer software",C940="220 Quickbooks software",C940="230 Office equipment",C940="240 Office furniture"),
         E940-(E940/(1+Dashboard!$F$4)),
         0
      ),
      IF(C940="750 Business promotion",
         E940-(E940/(1+4.793/100)),
         E940-(E940/(1+Dashboard!$F$4))
      )
   )
)</f>
        <v>0</v>
      </c>
      <c r="J940" s="26">
        <f>Bank4[[#This Row],[Money in/ (Money out)]]-Bank4[[#This Row],[GST/HST]]</f>
        <v>0</v>
      </c>
      <c r="L940" s="23">
        <f t="shared" si="42"/>
        <v>0</v>
      </c>
    </row>
    <row r="941" spans="4:12" x14ac:dyDescent="0.2">
      <c r="D941" s="397">
        <f>_xlfn.XLOOKUP(C:C,Table1[for Import to Bank Register dropdown],Table1[for Pivot],0,0,1)</f>
        <v>0</v>
      </c>
      <c r="E941" s="403"/>
      <c r="F941" s="146">
        <f t="shared" si="43"/>
        <v>44444444</v>
      </c>
      <c r="G941" s="375">
        <f t="shared" si="44"/>
        <v>0</v>
      </c>
      <c r="I941" s="376">
        <f>IF(OR(C941="150 Directors advances", C941="120 accounts receivable", C941="720.2 Automobile - Insurance", C941="720.3 Automobile - License", C941="870.4 Rent - Insurance", C941="870.6 Rent - Property Tax", C941="870.7 Rent - Homeoffice", C941="870.9 Rent - Water"),
   0,
   IF(Dashboard!$F$5="Quick",
      IF(OR(C941="190 Automobile",C941="200 computer hardware",C941="210 Computer software",C941="220 Quickbooks software",C941="230 Office equipment",C941="240 Office furniture"),
         E941-(E941/(1+Dashboard!$F$4)),
         0
      ),
      IF(C941="750 Business promotion",
         E941-(E941/(1+4.793/100)),
         E941-(E941/(1+Dashboard!$F$4))
      )
   )
)</f>
        <v>0</v>
      </c>
      <c r="J941" s="26">
        <f>Bank4[[#This Row],[Money in/ (Money out)]]-Bank4[[#This Row],[GST/HST]]</f>
        <v>0</v>
      </c>
      <c r="L941" s="23">
        <f t="shared" si="42"/>
        <v>0</v>
      </c>
    </row>
    <row r="942" spans="4:12" x14ac:dyDescent="0.2">
      <c r="D942" s="397">
        <f>_xlfn.XLOOKUP(C:C,Table1[for Import to Bank Register dropdown],Table1[for Pivot],0,0,1)</f>
        <v>0</v>
      </c>
      <c r="E942" s="403"/>
      <c r="F942" s="146">
        <f t="shared" si="43"/>
        <v>44444444</v>
      </c>
      <c r="G942" s="375">
        <f t="shared" si="44"/>
        <v>0</v>
      </c>
      <c r="I942" s="376">
        <f>IF(OR(C942="150 Directors advances", C942="120 accounts receivable", C942="720.2 Automobile - Insurance", C942="720.3 Automobile - License", C942="870.4 Rent - Insurance", C942="870.6 Rent - Property Tax", C942="870.7 Rent - Homeoffice", C942="870.9 Rent - Water"),
   0,
   IF(Dashboard!$F$5="Quick",
      IF(OR(C942="190 Automobile",C942="200 computer hardware",C942="210 Computer software",C942="220 Quickbooks software",C942="230 Office equipment",C942="240 Office furniture"),
         E942-(E942/(1+Dashboard!$F$4)),
         0
      ),
      IF(C942="750 Business promotion",
         E942-(E942/(1+4.793/100)),
         E942-(E942/(1+Dashboard!$F$4))
      )
   )
)</f>
        <v>0</v>
      </c>
      <c r="J942" s="26">
        <f>Bank4[[#This Row],[Money in/ (Money out)]]-Bank4[[#This Row],[GST/HST]]</f>
        <v>0</v>
      </c>
      <c r="L942" s="23">
        <f t="shared" si="42"/>
        <v>0</v>
      </c>
    </row>
    <row r="943" spans="4:12" x14ac:dyDescent="0.2">
      <c r="D943" s="397">
        <f>_xlfn.XLOOKUP(C:C,Table1[for Import to Bank Register dropdown],Table1[for Pivot],0,0,1)</f>
        <v>0</v>
      </c>
      <c r="E943" s="403"/>
      <c r="F943" s="146">
        <f t="shared" si="43"/>
        <v>44444444</v>
      </c>
      <c r="G943" s="375">
        <f t="shared" si="44"/>
        <v>0</v>
      </c>
      <c r="I943" s="376">
        <f>IF(OR(C943="150 Directors advances", C943="120 accounts receivable", C943="720.2 Automobile - Insurance", C943="720.3 Automobile - License", C943="870.4 Rent - Insurance", C943="870.6 Rent - Property Tax", C943="870.7 Rent - Homeoffice", C943="870.9 Rent - Water"),
   0,
   IF(Dashboard!$F$5="Quick",
      IF(OR(C943="190 Automobile",C943="200 computer hardware",C943="210 Computer software",C943="220 Quickbooks software",C943="230 Office equipment",C943="240 Office furniture"),
         E943-(E943/(1+Dashboard!$F$4)),
         0
      ),
      IF(C943="750 Business promotion",
         E943-(E943/(1+4.793/100)),
         E943-(E943/(1+Dashboard!$F$4))
      )
   )
)</f>
        <v>0</v>
      </c>
      <c r="J943" s="26">
        <f>Bank4[[#This Row],[Money in/ (Money out)]]-Bank4[[#This Row],[GST/HST]]</f>
        <v>0</v>
      </c>
      <c r="L943" s="23">
        <f t="shared" si="42"/>
        <v>0</v>
      </c>
    </row>
    <row r="944" spans="4:12" x14ac:dyDescent="0.2">
      <c r="D944" s="397">
        <f>_xlfn.XLOOKUP(C:C,Table1[for Import to Bank Register dropdown],Table1[for Pivot],0,0,1)</f>
        <v>0</v>
      </c>
      <c r="E944" s="403"/>
      <c r="F944" s="146">
        <f t="shared" si="43"/>
        <v>44444444</v>
      </c>
      <c r="G944" s="375">
        <f t="shared" si="44"/>
        <v>0</v>
      </c>
      <c r="I944" s="376">
        <f>IF(OR(C944="150 Directors advances", C944="120 accounts receivable", C944="720.2 Automobile - Insurance", C944="720.3 Automobile - License", C944="870.4 Rent - Insurance", C944="870.6 Rent - Property Tax", C944="870.7 Rent - Homeoffice", C944="870.9 Rent - Water"),
   0,
   IF(Dashboard!$F$5="Quick",
      IF(OR(C944="190 Automobile",C944="200 computer hardware",C944="210 Computer software",C944="220 Quickbooks software",C944="230 Office equipment",C944="240 Office furniture"),
         E944-(E944/(1+Dashboard!$F$4)),
         0
      ),
      IF(C944="750 Business promotion",
         E944-(E944/(1+4.793/100)),
         E944-(E944/(1+Dashboard!$F$4))
      )
   )
)</f>
        <v>0</v>
      </c>
      <c r="J944" s="26">
        <f>Bank4[[#This Row],[Money in/ (Money out)]]-Bank4[[#This Row],[GST/HST]]</f>
        <v>0</v>
      </c>
      <c r="L944" s="23">
        <f t="shared" si="42"/>
        <v>0</v>
      </c>
    </row>
    <row r="945" spans="4:12" x14ac:dyDescent="0.2">
      <c r="D945" s="397">
        <f>_xlfn.XLOOKUP(C:C,Table1[for Import to Bank Register dropdown],Table1[for Pivot],0,0,1)</f>
        <v>0</v>
      </c>
      <c r="E945" s="403"/>
      <c r="F945" s="146">
        <f t="shared" si="43"/>
        <v>44444444</v>
      </c>
      <c r="G945" s="375">
        <f t="shared" si="44"/>
        <v>0</v>
      </c>
      <c r="I945" s="376">
        <f>IF(OR(C945="150 Directors advances", C945="120 accounts receivable", C945="720.2 Automobile - Insurance", C945="720.3 Automobile - License", C945="870.4 Rent - Insurance", C945="870.6 Rent - Property Tax", C945="870.7 Rent - Homeoffice", C945="870.9 Rent - Water"),
   0,
   IF(Dashboard!$F$5="Quick",
      IF(OR(C945="190 Automobile",C945="200 computer hardware",C945="210 Computer software",C945="220 Quickbooks software",C945="230 Office equipment",C945="240 Office furniture"),
         E945-(E945/(1+Dashboard!$F$4)),
         0
      ),
      IF(C945="750 Business promotion",
         E945-(E945/(1+4.793/100)),
         E945-(E945/(1+Dashboard!$F$4))
      )
   )
)</f>
        <v>0</v>
      </c>
      <c r="J945" s="26">
        <f>Bank4[[#This Row],[Money in/ (Money out)]]-Bank4[[#This Row],[GST/HST]]</f>
        <v>0</v>
      </c>
      <c r="L945" s="23">
        <f t="shared" si="42"/>
        <v>0</v>
      </c>
    </row>
    <row r="946" spans="4:12" x14ac:dyDescent="0.2">
      <c r="D946" s="397">
        <f>_xlfn.XLOOKUP(C:C,Table1[for Import to Bank Register dropdown],Table1[for Pivot],0,0,1)</f>
        <v>0</v>
      </c>
      <c r="E946" s="403"/>
      <c r="F946" s="146">
        <f t="shared" si="43"/>
        <v>44444444</v>
      </c>
      <c r="G946" s="375">
        <f t="shared" si="44"/>
        <v>0</v>
      </c>
      <c r="I946" s="376">
        <f>IF(OR(C946="150 Directors advances", C946="120 accounts receivable", C946="720.2 Automobile - Insurance", C946="720.3 Automobile - License", C946="870.4 Rent - Insurance", C946="870.6 Rent - Property Tax", C946="870.7 Rent - Homeoffice", C946="870.9 Rent - Water"),
   0,
   IF(Dashboard!$F$5="Quick",
      IF(OR(C946="190 Automobile",C946="200 computer hardware",C946="210 Computer software",C946="220 Quickbooks software",C946="230 Office equipment",C946="240 Office furniture"),
         E946-(E946/(1+Dashboard!$F$4)),
         0
      ),
      IF(C946="750 Business promotion",
         E946-(E946/(1+4.793/100)),
         E946-(E946/(1+Dashboard!$F$4))
      )
   )
)</f>
        <v>0</v>
      </c>
      <c r="J946" s="26">
        <f>Bank4[[#This Row],[Money in/ (Money out)]]-Bank4[[#This Row],[GST/HST]]</f>
        <v>0</v>
      </c>
      <c r="L946" s="23">
        <f t="shared" si="42"/>
        <v>0</v>
      </c>
    </row>
    <row r="947" spans="4:12" x14ac:dyDescent="0.2">
      <c r="D947" s="397">
        <f>_xlfn.XLOOKUP(C:C,Table1[for Import to Bank Register dropdown],Table1[for Pivot],0,0,1)</f>
        <v>0</v>
      </c>
      <c r="E947" s="403"/>
      <c r="F947" s="146">
        <f t="shared" si="43"/>
        <v>44444444</v>
      </c>
      <c r="G947" s="375">
        <f t="shared" si="44"/>
        <v>0</v>
      </c>
      <c r="I947" s="376">
        <f>IF(OR(C947="150 Directors advances", C947="120 accounts receivable", C947="720.2 Automobile - Insurance", C947="720.3 Automobile - License", C947="870.4 Rent - Insurance", C947="870.6 Rent - Property Tax", C947="870.7 Rent - Homeoffice", C947="870.9 Rent - Water"),
   0,
   IF(Dashboard!$F$5="Quick",
      IF(OR(C947="190 Automobile",C947="200 computer hardware",C947="210 Computer software",C947="220 Quickbooks software",C947="230 Office equipment",C947="240 Office furniture"),
         E947-(E947/(1+Dashboard!$F$4)),
         0
      ),
      IF(C947="750 Business promotion",
         E947-(E947/(1+4.793/100)),
         E947-(E947/(1+Dashboard!$F$4))
      )
   )
)</f>
        <v>0</v>
      </c>
      <c r="J947" s="26">
        <f>Bank4[[#This Row],[Money in/ (Money out)]]-Bank4[[#This Row],[GST/HST]]</f>
        <v>0</v>
      </c>
      <c r="L947" s="23">
        <f t="shared" si="42"/>
        <v>0</v>
      </c>
    </row>
    <row r="948" spans="4:12" x14ac:dyDescent="0.2">
      <c r="D948" s="397">
        <f>_xlfn.XLOOKUP(C:C,Table1[for Import to Bank Register dropdown],Table1[for Pivot],0,0,1)</f>
        <v>0</v>
      </c>
      <c r="E948" s="403"/>
      <c r="F948" s="146">
        <f t="shared" si="43"/>
        <v>44444444</v>
      </c>
      <c r="G948" s="375">
        <f t="shared" si="44"/>
        <v>0</v>
      </c>
      <c r="I948" s="376">
        <f>IF(OR(C948="150 Directors advances", C948="120 accounts receivable", C948="720.2 Automobile - Insurance", C948="720.3 Automobile - License", C948="870.4 Rent - Insurance", C948="870.6 Rent - Property Tax", C948="870.7 Rent - Homeoffice", C948="870.9 Rent - Water"),
   0,
   IF(Dashboard!$F$5="Quick",
      IF(OR(C948="190 Automobile",C948="200 computer hardware",C948="210 Computer software",C948="220 Quickbooks software",C948="230 Office equipment",C948="240 Office furniture"),
         E948-(E948/(1+Dashboard!$F$4)),
         0
      ),
      IF(C948="750 Business promotion",
         E948-(E948/(1+4.793/100)),
         E948-(E948/(1+Dashboard!$F$4))
      )
   )
)</f>
        <v>0</v>
      </c>
      <c r="J948" s="26">
        <f>Bank4[[#This Row],[Money in/ (Money out)]]-Bank4[[#This Row],[GST/HST]]</f>
        <v>0</v>
      </c>
      <c r="L948" s="23">
        <f t="shared" si="42"/>
        <v>0</v>
      </c>
    </row>
    <row r="949" spans="4:12" x14ac:dyDescent="0.2">
      <c r="D949" s="397">
        <f>_xlfn.XLOOKUP(C:C,Table1[for Import to Bank Register dropdown],Table1[for Pivot],0,0,1)</f>
        <v>0</v>
      </c>
      <c r="E949" s="403"/>
      <c r="F949" s="146">
        <f t="shared" si="43"/>
        <v>44444444</v>
      </c>
      <c r="G949" s="375">
        <f t="shared" si="44"/>
        <v>0</v>
      </c>
      <c r="I949" s="376">
        <f>IF(OR(C949="150 Directors advances", C949="120 accounts receivable", C949="720.2 Automobile - Insurance", C949="720.3 Automobile - License", C949="870.4 Rent - Insurance", C949="870.6 Rent - Property Tax", C949="870.7 Rent - Homeoffice", C949="870.9 Rent - Water"),
   0,
   IF(Dashboard!$F$5="Quick",
      IF(OR(C949="190 Automobile",C949="200 computer hardware",C949="210 Computer software",C949="220 Quickbooks software",C949="230 Office equipment",C949="240 Office furniture"),
         E949-(E949/(1+Dashboard!$F$4)),
         0
      ),
      IF(C949="750 Business promotion",
         E949-(E949/(1+4.793/100)),
         E949-(E949/(1+Dashboard!$F$4))
      )
   )
)</f>
        <v>0</v>
      </c>
      <c r="J949" s="26">
        <f>Bank4[[#This Row],[Money in/ (Money out)]]-Bank4[[#This Row],[GST/HST]]</f>
        <v>0</v>
      </c>
      <c r="L949" s="23">
        <f t="shared" si="42"/>
        <v>0</v>
      </c>
    </row>
    <row r="950" spans="4:12" x14ac:dyDescent="0.2">
      <c r="D950" s="397">
        <f>_xlfn.XLOOKUP(C:C,Table1[for Import to Bank Register dropdown],Table1[for Pivot],0,0,1)</f>
        <v>0</v>
      </c>
      <c r="E950" s="403"/>
      <c r="F950" s="146">
        <f t="shared" si="43"/>
        <v>44444444</v>
      </c>
      <c r="G950" s="375">
        <f t="shared" si="44"/>
        <v>0</v>
      </c>
      <c r="I950" s="376">
        <f>IF(OR(C950="150 Directors advances", C950="120 accounts receivable", C950="720.2 Automobile - Insurance", C950="720.3 Automobile - License", C950="870.4 Rent - Insurance", C950="870.6 Rent - Property Tax", C950="870.7 Rent - Homeoffice", C950="870.9 Rent - Water"),
   0,
   IF(Dashboard!$F$5="Quick",
      IF(OR(C950="190 Automobile",C950="200 computer hardware",C950="210 Computer software",C950="220 Quickbooks software",C950="230 Office equipment",C950="240 Office furniture"),
         E950-(E950/(1+Dashboard!$F$4)),
         0
      ),
      IF(C950="750 Business promotion",
         E950-(E950/(1+4.793/100)),
         E950-(E950/(1+Dashboard!$F$4))
      )
   )
)</f>
        <v>0</v>
      </c>
      <c r="J950" s="26">
        <f>Bank4[[#This Row],[Money in/ (Money out)]]-Bank4[[#This Row],[GST/HST]]</f>
        <v>0</v>
      </c>
      <c r="L950" s="23">
        <f t="shared" si="42"/>
        <v>0</v>
      </c>
    </row>
    <row r="951" spans="4:12" x14ac:dyDescent="0.2">
      <c r="D951" s="397">
        <f>_xlfn.XLOOKUP(C:C,Table1[for Import to Bank Register dropdown],Table1[for Pivot],0,0,1)</f>
        <v>0</v>
      </c>
      <c r="E951" s="403"/>
      <c r="F951" s="146">
        <f t="shared" si="43"/>
        <v>44444444</v>
      </c>
      <c r="G951" s="375">
        <f t="shared" si="44"/>
        <v>0</v>
      </c>
      <c r="I951" s="376">
        <f>IF(OR(C951="150 Directors advances", C951="120 accounts receivable", C951="720.2 Automobile - Insurance", C951="720.3 Automobile - License", C951="870.4 Rent - Insurance", C951="870.6 Rent - Property Tax", C951="870.7 Rent - Homeoffice", C951="870.9 Rent - Water"),
   0,
   IF(Dashboard!$F$5="Quick",
      IF(OR(C951="190 Automobile",C951="200 computer hardware",C951="210 Computer software",C951="220 Quickbooks software",C951="230 Office equipment",C951="240 Office furniture"),
         E951-(E951/(1+Dashboard!$F$4)),
         0
      ),
      IF(C951="750 Business promotion",
         E951-(E951/(1+4.793/100)),
         E951-(E951/(1+Dashboard!$F$4))
      )
   )
)</f>
        <v>0</v>
      </c>
      <c r="J951" s="26">
        <f>Bank4[[#This Row],[Money in/ (Money out)]]-Bank4[[#This Row],[GST/HST]]</f>
        <v>0</v>
      </c>
      <c r="L951" s="23">
        <f t="shared" si="42"/>
        <v>0</v>
      </c>
    </row>
    <row r="952" spans="4:12" x14ac:dyDescent="0.2">
      <c r="D952" s="397">
        <f>_xlfn.XLOOKUP(C:C,Table1[for Import to Bank Register dropdown],Table1[for Pivot],0,0,1)</f>
        <v>0</v>
      </c>
      <c r="E952" s="403"/>
      <c r="F952" s="146">
        <f t="shared" si="43"/>
        <v>44444444</v>
      </c>
      <c r="G952" s="375">
        <f t="shared" si="44"/>
        <v>0</v>
      </c>
      <c r="I952" s="376">
        <f>IF(OR(C952="150 Directors advances", C952="120 accounts receivable", C952="720.2 Automobile - Insurance", C952="720.3 Automobile - License", C952="870.4 Rent - Insurance", C952="870.6 Rent - Property Tax", C952="870.7 Rent - Homeoffice", C952="870.9 Rent - Water"),
   0,
   IF(Dashboard!$F$5="Quick",
      IF(OR(C952="190 Automobile",C952="200 computer hardware",C952="210 Computer software",C952="220 Quickbooks software",C952="230 Office equipment",C952="240 Office furniture"),
         E952-(E952/(1+Dashboard!$F$4)),
         0
      ),
      IF(C952="750 Business promotion",
         E952-(E952/(1+4.793/100)),
         E952-(E952/(1+Dashboard!$F$4))
      )
   )
)</f>
        <v>0</v>
      </c>
      <c r="J952" s="26">
        <f>Bank4[[#This Row],[Money in/ (Money out)]]-Bank4[[#This Row],[GST/HST]]</f>
        <v>0</v>
      </c>
      <c r="L952" s="23">
        <f t="shared" si="42"/>
        <v>0</v>
      </c>
    </row>
    <row r="953" spans="4:12" x14ac:dyDescent="0.2">
      <c r="D953" s="397">
        <f>_xlfn.XLOOKUP(C:C,Table1[for Import to Bank Register dropdown],Table1[for Pivot],0,0,1)</f>
        <v>0</v>
      </c>
      <c r="E953" s="403"/>
      <c r="F953" s="146">
        <f t="shared" si="43"/>
        <v>44444444</v>
      </c>
      <c r="G953" s="375">
        <f t="shared" si="44"/>
        <v>0</v>
      </c>
      <c r="I953" s="376">
        <f>IF(OR(C953="150 Directors advances", C953="120 accounts receivable", C953="720.2 Automobile - Insurance", C953="720.3 Automobile - License", C953="870.4 Rent - Insurance", C953="870.6 Rent - Property Tax", C953="870.7 Rent - Homeoffice", C953="870.9 Rent - Water"),
   0,
   IF(Dashboard!$F$5="Quick",
      IF(OR(C953="190 Automobile",C953="200 computer hardware",C953="210 Computer software",C953="220 Quickbooks software",C953="230 Office equipment",C953="240 Office furniture"),
         E953-(E953/(1+Dashboard!$F$4)),
         0
      ),
      IF(C953="750 Business promotion",
         E953-(E953/(1+4.793/100)),
         E953-(E953/(1+Dashboard!$F$4))
      )
   )
)</f>
        <v>0</v>
      </c>
      <c r="J953" s="26">
        <f>Bank4[[#This Row],[Money in/ (Money out)]]-Bank4[[#This Row],[GST/HST]]</f>
        <v>0</v>
      </c>
      <c r="L953" s="23">
        <f t="shared" si="42"/>
        <v>0</v>
      </c>
    </row>
    <row r="954" spans="4:12" x14ac:dyDescent="0.2">
      <c r="D954" s="397">
        <f>_xlfn.XLOOKUP(C:C,Table1[for Import to Bank Register dropdown],Table1[for Pivot],0,0,1)</f>
        <v>0</v>
      </c>
      <c r="E954" s="403"/>
      <c r="F954" s="146">
        <f t="shared" si="43"/>
        <v>44444444</v>
      </c>
      <c r="G954" s="375">
        <f t="shared" si="44"/>
        <v>0</v>
      </c>
      <c r="I954" s="376">
        <f>IF(OR(C954="150 Directors advances", C954="120 accounts receivable", C954="720.2 Automobile - Insurance", C954="720.3 Automobile - License", C954="870.4 Rent - Insurance", C954="870.6 Rent - Property Tax", C954="870.7 Rent - Homeoffice", C954="870.9 Rent - Water"),
   0,
   IF(Dashboard!$F$5="Quick",
      IF(OR(C954="190 Automobile",C954="200 computer hardware",C954="210 Computer software",C954="220 Quickbooks software",C954="230 Office equipment",C954="240 Office furniture"),
         E954-(E954/(1+Dashboard!$F$4)),
         0
      ),
      IF(C954="750 Business promotion",
         E954-(E954/(1+4.793/100)),
         E954-(E954/(1+Dashboard!$F$4))
      )
   )
)</f>
        <v>0</v>
      </c>
      <c r="J954" s="26">
        <f>Bank4[[#This Row],[Money in/ (Money out)]]-Bank4[[#This Row],[GST/HST]]</f>
        <v>0</v>
      </c>
      <c r="L954" s="23">
        <f t="shared" si="42"/>
        <v>0</v>
      </c>
    </row>
    <row r="955" spans="4:12" x14ac:dyDescent="0.2">
      <c r="D955" s="397">
        <f>_xlfn.XLOOKUP(C:C,Table1[for Import to Bank Register dropdown],Table1[for Pivot],0,0,1)</f>
        <v>0</v>
      </c>
      <c r="E955" s="403"/>
      <c r="F955" s="146">
        <f t="shared" si="43"/>
        <v>44444444</v>
      </c>
      <c r="G955" s="375">
        <f t="shared" si="44"/>
        <v>0</v>
      </c>
      <c r="I955" s="376">
        <f>IF(OR(C955="150 Directors advances", C955="120 accounts receivable", C955="720.2 Automobile - Insurance", C955="720.3 Automobile - License", C955="870.4 Rent - Insurance", C955="870.6 Rent - Property Tax", C955="870.7 Rent - Homeoffice", C955="870.9 Rent - Water"),
   0,
   IF(Dashboard!$F$5="Quick",
      IF(OR(C955="190 Automobile",C955="200 computer hardware",C955="210 Computer software",C955="220 Quickbooks software",C955="230 Office equipment",C955="240 Office furniture"),
         E955-(E955/(1+Dashboard!$F$4)),
         0
      ),
      IF(C955="750 Business promotion",
         E955-(E955/(1+4.793/100)),
         E955-(E955/(1+Dashboard!$F$4))
      )
   )
)</f>
        <v>0</v>
      </c>
      <c r="J955" s="26">
        <f>Bank4[[#This Row],[Money in/ (Money out)]]-Bank4[[#This Row],[GST/HST]]</f>
        <v>0</v>
      </c>
      <c r="L955" s="23">
        <f t="shared" si="42"/>
        <v>0</v>
      </c>
    </row>
    <row r="956" spans="4:12" x14ac:dyDescent="0.2">
      <c r="D956" s="397">
        <f>_xlfn.XLOOKUP(C:C,Table1[for Import to Bank Register dropdown],Table1[for Pivot],0,0,1)</f>
        <v>0</v>
      </c>
      <c r="E956" s="403"/>
      <c r="F956" s="146">
        <f t="shared" si="43"/>
        <v>44444444</v>
      </c>
      <c r="G956" s="375">
        <f t="shared" si="44"/>
        <v>0</v>
      </c>
      <c r="I956" s="376">
        <f>IF(OR(C956="150 Directors advances", C956="120 accounts receivable", C956="720.2 Automobile - Insurance", C956="720.3 Automobile - License", C956="870.4 Rent - Insurance", C956="870.6 Rent - Property Tax", C956="870.7 Rent - Homeoffice", C956="870.9 Rent - Water"),
   0,
   IF(Dashboard!$F$5="Quick",
      IF(OR(C956="190 Automobile",C956="200 computer hardware",C956="210 Computer software",C956="220 Quickbooks software",C956="230 Office equipment",C956="240 Office furniture"),
         E956-(E956/(1+Dashboard!$F$4)),
         0
      ),
      IF(C956="750 Business promotion",
         E956-(E956/(1+4.793/100)),
         E956-(E956/(1+Dashboard!$F$4))
      )
   )
)</f>
        <v>0</v>
      </c>
      <c r="J956" s="26">
        <f>Bank4[[#This Row],[Money in/ (Money out)]]-Bank4[[#This Row],[GST/HST]]</f>
        <v>0</v>
      </c>
      <c r="L956" s="23">
        <f t="shared" si="42"/>
        <v>0</v>
      </c>
    </row>
    <row r="957" spans="4:12" x14ac:dyDescent="0.2">
      <c r="D957" s="397">
        <f>_xlfn.XLOOKUP(C:C,Table1[for Import to Bank Register dropdown],Table1[for Pivot],0,0,1)</f>
        <v>0</v>
      </c>
      <c r="E957" s="403"/>
      <c r="F957" s="146">
        <f t="shared" si="43"/>
        <v>44444444</v>
      </c>
      <c r="G957" s="375">
        <f t="shared" si="44"/>
        <v>0</v>
      </c>
      <c r="I957" s="376">
        <f>IF(OR(C957="150 Directors advances", C957="120 accounts receivable", C957="720.2 Automobile - Insurance", C957="720.3 Automobile - License", C957="870.4 Rent - Insurance", C957="870.6 Rent - Property Tax", C957="870.7 Rent - Homeoffice", C957="870.9 Rent - Water"),
   0,
   IF(Dashboard!$F$5="Quick",
      IF(OR(C957="190 Automobile",C957="200 computer hardware",C957="210 Computer software",C957="220 Quickbooks software",C957="230 Office equipment",C957="240 Office furniture"),
         E957-(E957/(1+Dashboard!$F$4)),
         0
      ),
      IF(C957="750 Business promotion",
         E957-(E957/(1+4.793/100)),
         E957-(E957/(1+Dashboard!$F$4))
      )
   )
)</f>
        <v>0</v>
      </c>
      <c r="J957" s="26">
        <f>Bank4[[#This Row],[Money in/ (Money out)]]-Bank4[[#This Row],[GST/HST]]</f>
        <v>0</v>
      </c>
      <c r="L957" s="23">
        <f t="shared" si="42"/>
        <v>0</v>
      </c>
    </row>
    <row r="958" spans="4:12" x14ac:dyDescent="0.2">
      <c r="D958" s="397">
        <f>_xlfn.XLOOKUP(C:C,Table1[for Import to Bank Register dropdown],Table1[for Pivot],0,0,1)</f>
        <v>0</v>
      </c>
      <c r="E958" s="403"/>
      <c r="F958" s="146">
        <f t="shared" si="43"/>
        <v>44444444</v>
      </c>
      <c r="G958" s="375">
        <f t="shared" si="44"/>
        <v>0</v>
      </c>
      <c r="I958" s="376">
        <f>IF(OR(C958="150 Directors advances", C958="120 accounts receivable", C958="720.2 Automobile - Insurance", C958="720.3 Automobile - License", C958="870.4 Rent - Insurance", C958="870.6 Rent - Property Tax", C958="870.7 Rent - Homeoffice", C958="870.9 Rent - Water"),
   0,
   IF(Dashboard!$F$5="Quick",
      IF(OR(C958="190 Automobile",C958="200 computer hardware",C958="210 Computer software",C958="220 Quickbooks software",C958="230 Office equipment",C958="240 Office furniture"),
         E958-(E958/(1+Dashboard!$F$4)),
         0
      ),
      IF(C958="750 Business promotion",
         E958-(E958/(1+4.793/100)),
         E958-(E958/(1+Dashboard!$F$4))
      )
   )
)</f>
        <v>0</v>
      </c>
      <c r="J958" s="26">
        <f>Bank4[[#This Row],[Money in/ (Money out)]]-Bank4[[#This Row],[GST/HST]]</f>
        <v>0</v>
      </c>
      <c r="L958" s="23">
        <f t="shared" si="42"/>
        <v>0</v>
      </c>
    </row>
    <row r="959" spans="4:12" x14ac:dyDescent="0.2">
      <c r="D959" s="397">
        <f>_xlfn.XLOOKUP(C:C,Table1[for Import to Bank Register dropdown],Table1[for Pivot],0,0,1)</f>
        <v>0</v>
      </c>
      <c r="E959" s="403"/>
      <c r="F959" s="146">
        <f t="shared" si="43"/>
        <v>44444444</v>
      </c>
      <c r="G959" s="375">
        <f t="shared" si="44"/>
        <v>0</v>
      </c>
      <c r="I959" s="376">
        <f>IF(OR(C959="150 Directors advances", C959="120 accounts receivable", C959="720.2 Automobile - Insurance", C959="720.3 Automobile - License", C959="870.4 Rent - Insurance", C959="870.6 Rent - Property Tax", C959="870.7 Rent - Homeoffice", C959="870.9 Rent - Water"),
   0,
   IF(Dashboard!$F$5="Quick",
      IF(OR(C959="190 Automobile",C959="200 computer hardware",C959="210 Computer software",C959="220 Quickbooks software",C959="230 Office equipment",C959="240 Office furniture"),
         E959-(E959/(1+Dashboard!$F$4)),
         0
      ),
      IF(C959="750 Business promotion",
         E959-(E959/(1+4.793/100)),
         E959-(E959/(1+Dashboard!$F$4))
      )
   )
)</f>
        <v>0</v>
      </c>
      <c r="J959" s="26">
        <f>Bank4[[#This Row],[Money in/ (Money out)]]-Bank4[[#This Row],[GST/HST]]</f>
        <v>0</v>
      </c>
      <c r="L959" s="23">
        <f t="shared" si="42"/>
        <v>0</v>
      </c>
    </row>
    <row r="960" spans="4:12" x14ac:dyDescent="0.2">
      <c r="D960" s="397">
        <f>_xlfn.XLOOKUP(C:C,Table1[for Import to Bank Register dropdown],Table1[for Pivot],0,0,1)</f>
        <v>0</v>
      </c>
      <c r="E960" s="403"/>
      <c r="F960" s="146">
        <f t="shared" si="43"/>
        <v>44444444</v>
      </c>
      <c r="G960" s="375">
        <f t="shared" si="44"/>
        <v>0</v>
      </c>
      <c r="I960" s="376">
        <f>IF(OR(C960="150 Directors advances", C960="120 accounts receivable", C960="720.2 Automobile - Insurance", C960="720.3 Automobile - License", C960="870.4 Rent - Insurance", C960="870.6 Rent - Property Tax", C960="870.7 Rent - Homeoffice", C960="870.9 Rent - Water"),
   0,
   IF(Dashboard!$F$5="Quick",
      IF(OR(C960="190 Automobile",C960="200 computer hardware",C960="210 Computer software",C960="220 Quickbooks software",C960="230 Office equipment",C960="240 Office furniture"),
         E960-(E960/(1+Dashboard!$F$4)),
         0
      ),
      IF(C960="750 Business promotion",
         E960-(E960/(1+4.793/100)),
         E960-(E960/(1+Dashboard!$F$4))
      )
   )
)</f>
        <v>0</v>
      </c>
      <c r="J960" s="26">
        <f>Bank4[[#This Row],[Money in/ (Money out)]]-Bank4[[#This Row],[GST/HST]]</f>
        <v>0</v>
      </c>
      <c r="L960" s="23">
        <f t="shared" si="42"/>
        <v>0</v>
      </c>
    </row>
    <row r="961" spans="4:12" x14ac:dyDescent="0.2">
      <c r="D961" s="397">
        <f>_xlfn.XLOOKUP(C:C,Table1[for Import to Bank Register dropdown],Table1[for Pivot],0,0,1)</f>
        <v>0</v>
      </c>
      <c r="E961" s="403"/>
      <c r="F961" s="146">
        <f t="shared" si="43"/>
        <v>44444444</v>
      </c>
      <c r="G961" s="375">
        <f t="shared" si="44"/>
        <v>0</v>
      </c>
      <c r="I961" s="376">
        <f>IF(OR(C961="150 Directors advances", C961="120 accounts receivable", C961="720.2 Automobile - Insurance", C961="720.3 Automobile - License", C961="870.4 Rent - Insurance", C961="870.6 Rent - Property Tax", C961="870.7 Rent - Homeoffice", C961="870.9 Rent - Water"),
   0,
   IF(Dashboard!$F$5="Quick",
      IF(OR(C961="190 Automobile",C961="200 computer hardware",C961="210 Computer software",C961="220 Quickbooks software",C961="230 Office equipment",C961="240 Office furniture"),
         E961-(E961/(1+Dashboard!$F$4)),
         0
      ),
      IF(C961="750 Business promotion",
         E961-(E961/(1+4.793/100)),
         E961-(E961/(1+Dashboard!$F$4))
      )
   )
)</f>
        <v>0</v>
      </c>
      <c r="J961" s="26">
        <f>Bank4[[#This Row],[Money in/ (Money out)]]-Bank4[[#This Row],[GST/HST]]</f>
        <v>0</v>
      </c>
      <c r="L961" s="23">
        <f t="shared" si="42"/>
        <v>0</v>
      </c>
    </row>
    <row r="962" spans="4:12" x14ac:dyDescent="0.2">
      <c r="D962" s="397">
        <f>_xlfn.XLOOKUP(C:C,Table1[for Import to Bank Register dropdown],Table1[for Pivot],0,0,1)</f>
        <v>0</v>
      </c>
      <c r="E962" s="403"/>
      <c r="F962" s="146">
        <f t="shared" si="43"/>
        <v>44444444</v>
      </c>
      <c r="G962" s="375">
        <f t="shared" si="44"/>
        <v>0</v>
      </c>
      <c r="I962" s="376">
        <f>IF(OR(C962="150 Directors advances", C962="120 accounts receivable", C962="720.2 Automobile - Insurance", C962="720.3 Automobile - License", C962="870.4 Rent - Insurance", C962="870.6 Rent - Property Tax", C962="870.7 Rent - Homeoffice", C962="870.9 Rent - Water"),
   0,
   IF(Dashboard!$F$5="Quick",
      IF(OR(C962="190 Automobile",C962="200 computer hardware",C962="210 Computer software",C962="220 Quickbooks software",C962="230 Office equipment",C962="240 Office furniture"),
         E962-(E962/(1+Dashboard!$F$4)),
         0
      ),
      IF(C962="750 Business promotion",
         E962-(E962/(1+4.793/100)),
         E962-(E962/(1+Dashboard!$F$4))
      )
   )
)</f>
        <v>0</v>
      </c>
      <c r="J962" s="26">
        <f>Bank4[[#This Row],[Money in/ (Money out)]]-Bank4[[#This Row],[GST/HST]]</f>
        <v>0</v>
      </c>
      <c r="L962" s="23">
        <f t="shared" si="42"/>
        <v>0</v>
      </c>
    </row>
    <row r="963" spans="4:12" x14ac:dyDescent="0.2">
      <c r="D963" s="397">
        <f>_xlfn.XLOOKUP(C:C,Table1[for Import to Bank Register dropdown],Table1[for Pivot],0,0,1)</f>
        <v>0</v>
      </c>
      <c r="E963" s="403"/>
      <c r="F963" s="146">
        <f t="shared" si="43"/>
        <v>44444444</v>
      </c>
      <c r="G963" s="375">
        <f t="shared" si="44"/>
        <v>0</v>
      </c>
      <c r="I963" s="376">
        <f>IF(OR(C963="150 Directors advances", C963="120 accounts receivable", C963="720.2 Automobile - Insurance", C963="720.3 Automobile - License", C963="870.4 Rent - Insurance", C963="870.6 Rent - Property Tax", C963="870.7 Rent - Homeoffice", C963="870.9 Rent - Water"),
   0,
   IF(Dashboard!$F$5="Quick",
      IF(OR(C963="190 Automobile",C963="200 computer hardware",C963="210 Computer software",C963="220 Quickbooks software",C963="230 Office equipment",C963="240 Office furniture"),
         E963-(E963/(1+Dashboard!$F$4)),
         0
      ),
      IF(C963="750 Business promotion",
         E963-(E963/(1+4.793/100)),
         E963-(E963/(1+Dashboard!$F$4))
      )
   )
)</f>
        <v>0</v>
      </c>
      <c r="J963" s="26">
        <f>Bank4[[#This Row],[Money in/ (Money out)]]-Bank4[[#This Row],[GST/HST]]</f>
        <v>0</v>
      </c>
      <c r="L963" s="23">
        <f t="shared" si="42"/>
        <v>0</v>
      </c>
    </row>
    <row r="964" spans="4:12" x14ac:dyDescent="0.2">
      <c r="D964" s="397">
        <f>_xlfn.XLOOKUP(C:C,Table1[for Import to Bank Register dropdown],Table1[for Pivot],0,0,1)</f>
        <v>0</v>
      </c>
      <c r="E964" s="403"/>
      <c r="F964" s="146">
        <f t="shared" si="43"/>
        <v>44444444</v>
      </c>
      <c r="G964" s="375">
        <f t="shared" si="44"/>
        <v>0</v>
      </c>
      <c r="I964" s="376">
        <f>IF(OR(C964="150 Directors advances", C964="120 accounts receivable", C964="720.2 Automobile - Insurance", C964="720.3 Automobile - License", C964="870.4 Rent - Insurance", C964="870.6 Rent - Property Tax", C964="870.7 Rent - Homeoffice", C964="870.9 Rent - Water"),
   0,
   IF(Dashboard!$F$5="Quick",
      IF(OR(C964="190 Automobile",C964="200 computer hardware",C964="210 Computer software",C964="220 Quickbooks software",C964="230 Office equipment",C964="240 Office furniture"),
         E964-(E964/(1+Dashboard!$F$4)),
         0
      ),
      IF(C964="750 Business promotion",
         E964-(E964/(1+4.793/100)),
         E964-(E964/(1+Dashboard!$F$4))
      )
   )
)</f>
        <v>0</v>
      </c>
      <c r="J964" s="26">
        <f>Bank4[[#This Row],[Money in/ (Money out)]]-Bank4[[#This Row],[GST/HST]]</f>
        <v>0</v>
      </c>
      <c r="L964" s="23">
        <f t="shared" si="42"/>
        <v>0</v>
      </c>
    </row>
    <row r="965" spans="4:12" x14ac:dyDescent="0.2">
      <c r="D965" s="397">
        <f>_xlfn.XLOOKUP(C:C,Table1[for Import to Bank Register dropdown],Table1[for Pivot],0,0,1)</f>
        <v>0</v>
      </c>
      <c r="E965" s="403"/>
      <c r="F965" s="146">
        <f t="shared" si="43"/>
        <v>44444444</v>
      </c>
      <c r="G965" s="375">
        <f t="shared" si="44"/>
        <v>0</v>
      </c>
      <c r="I965" s="376">
        <f>IF(OR(C965="150 Directors advances", C965="120 accounts receivable", C965="720.2 Automobile - Insurance", C965="720.3 Automobile - License", C965="870.4 Rent - Insurance", C965="870.6 Rent - Property Tax", C965="870.7 Rent - Homeoffice", C965="870.9 Rent - Water"),
   0,
   IF(Dashboard!$F$5="Quick",
      IF(OR(C965="190 Automobile",C965="200 computer hardware",C965="210 Computer software",C965="220 Quickbooks software",C965="230 Office equipment",C965="240 Office furniture"),
         E965-(E965/(1+Dashboard!$F$4)),
         0
      ),
      IF(C965="750 Business promotion",
         E965-(E965/(1+4.793/100)),
         E965-(E965/(1+Dashboard!$F$4))
      )
   )
)</f>
        <v>0</v>
      </c>
      <c r="J965" s="26">
        <f>Bank4[[#This Row],[Money in/ (Money out)]]-Bank4[[#This Row],[GST/HST]]</f>
        <v>0</v>
      </c>
      <c r="L965" s="23">
        <f t="shared" si="42"/>
        <v>0</v>
      </c>
    </row>
    <row r="966" spans="4:12" x14ac:dyDescent="0.2">
      <c r="D966" s="397">
        <f>_xlfn.XLOOKUP(C:C,Table1[for Import to Bank Register dropdown],Table1[for Pivot],0,0,1)</f>
        <v>0</v>
      </c>
      <c r="E966" s="403"/>
      <c r="F966" s="146">
        <f t="shared" si="43"/>
        <v>44444444</v>
      </c>
      <c r="G966" s="375">
        <f t="shared" si="44"/>
        <v>0</v>
      </c>
      <c r="I966" s="376">
        <f>IF(OR(C966="150 Directors advances", C966="120 accounts receivable", C966="720.2 Automobile - Insurance", C966="720.3 Automobile - License", C966="870.4 Rent - Insurance", C966="870.6 Rent - Property Tax", C966="870.7 Rent - Homeoffice", C966="870.9 Rent - Water"),
   0,
   IF(Dashboard!$F$5="Quick",
      IF(OR(C966="190 Automobile",C966="200 computer hardware",C966="210 Computer software",C966="220 Quickbooks software",C966="230 Office equipment",C966="240 Office furniture"),
         E966-(E966/(1+Dashboard!$F$4)),
         0
      ),
      IF(C966="750 Business promotion",
         E966-(E966/(1+4.793/100)),
         E966-(E966/(1+Dashboard!$F$4))
      )
   )
)</f>
        <v>0</v>
      </c>
      <c r="J966" s="26">
        <f>Bank4[[#This Row],[Money in/ (Money out)]]-Bank4[[#This Row],[GST/HST]]</f>
        <v>0</v>
      </c>
      <c r="L966" s="23">
        <f t="shared" si="42"/>
        <v>0</v>
      </c>
    </row>
    <row r="967" spans="4:12" x14ac:dyDescent="0.2">
      <c r="D967" s="397">
        <f>_xlfn.XLOOKUP(C:C,Table1[for Import to Bank Register dropdown],Table1[for Pivot],0,0,1)</f>
        <v>0</v>
      </c>
      <c r="E967" s="403"/>
      <c r="F967" s="146">
        <f t="shared" si="43"/>
        <v>44444444</v>
      </c>
      <c r="G967" s="375">
        <f t="shared" si="44"/>
        <v>0</v>
      </c>
      <c r="I967" s="376">
        <f>IF(OR(C967="150 Directors advances", C967="120 accounts receivable", C967="720.2 Automobile - Insurance", C967="720.3 Automobile - License", C967="870.4 Rent - Insurance", C967="870.6 Rent - Property Tax", C967="870.7 Rent - Homeoffice", C967="870.9 Rent - Water"),
   0,
   IF(Dashboard!$F$5="Quick",
      IF(OR(C967="190 Automobile",C967="200 computer hardware",C967="210 Computer software",C967="220 Quickbooks software",C967="230 Office equipment",C967="240 Office furniture"),
         E967-(E967/(1+Dashboard!$F$4)),
         0
      ),
      IF(C967="750 Business promotion",
         E967-(E967/(1+4.793/100)),
         E967-(E967/(1+Dashboard!$F$4))
      )
   )
)</f>
        <v>0</v>
      </c>
      <c r="J967" s="26">
        <f>Bank4[[#This Row],[Money in/ (Money out)]]-Bank4[[#This Row],[GST/HST]]</f>
        <v>0</v>
      </c>
      <c r="L967" s="23">
        <f t="shared" ref="L967:L1030" si="45">$L$3</f>
        <v>0</v>
      </c>
    </row>
    <row r="968" spans="4:12" x14ac:dyDescent="0.2">
      <c r="D968" s="397">
        <f>_xlfn.XLOOKUP(C:C,Table1[for Import to Bank Register dropdown],Table1[for Pivot],0,0,1)</f>
        <v>0</v>
      </c>
      <c r="E968" s="403"/>
      <c r="F968" s="146">
        <f t="shared" ref="F968:F1031" si="46">$E$2</f>
        <v>44444444</v>
      </c>
      <c r="G968" s="375">
        <f t="shared" ref="G968:G1031" si="47">G967+E968</f>
        <v>0</v>
      </c>
      <c r="I968" s="376">
        <f>IF(OR(C968="150 Directors advances", C968="120 accounts receivable", C968="720.2 Automobile - Insurance", C968="720.3 Automobile - License", C968="870.4 Rent - Insurance", C968="870.6 Rent - Property Tax", C968="870.7 Rent - Homeoffice", C968="870.9 Rent - Water"),
   0,
   IF(Dashboard!$F$5="Quick",
      IF(OR(C968="190 Automobile",C968="200 computer hardware",C968="210 Computer software",C968="220 Quickbooks software",C968="230 Office equipment",C968="240 Office furniture"),
         E968-(E968/(1+Dashboard!$F$4)),
         0
      ),
      IF(C968="750 Business promotion",
         E968-(E968/(1+4.793/100)),
         E968-(E968/(1+Dashboard!$F$4))
      )
   )
)</f>
        <v>0</v>
      </c>
      <c r="J968" s="26">
        <f>Bank4[[#This Row],[Money in/ (Money out)]]-Bank4[[#This Row],[GST/HST]]</f>
        <v>0</v>
      </c>
      <c r="L968" s="23">
        <f t="shared" si="45"/>
        <v>0</v>
      </c>
    </row>
    <row r="969" spans="4:12" x14ac:dyDescent="0.2">
      <c r="D969" s="397">
        <f>_xlfn.XLOOKUP(C:C,Table1[for Import to Bank Register dropdown],Table1[for Pivot],0,0,1)</f>
        <v>0</v>
      </c>
      <c r="E969" s="403"/>
      <c r="F969" s="146">
        <f t="shared" si="46"/>
        <v>44444444</v>
      </c>
      <c r="G969" s="375">
        <f t="shared" si="47"/>
        <v>0</v>
      </c>
      <c r="I969" s="376">
        <f>IF(OR(C969="150 Directors advances", C969="120 accounts receivable", C969="720.2 Automobile - Insurance", C969="720.3 Automobile - License", C969="870.4 Rent - Insurance", C969="870.6 Rent - Property Tax", C969="870.7 Rent - Homeoffice", C969="870.9 Rent - Water"),
   0,
   IF(Dashboard!$F$5="Quick",
      IF(OR(C969="190 Automobile",C969="200 computer hardware",C969="210 Computer software",C969="220 Quickbooks software",C969="230 Office equipment",C969="240 Office furniture"),
         E969-(E969/(1+Dashboard!$F$4)),
         0
      ),
      IF(C969="750 Business promotion",
         E969-(E969/(1+4.793/100)),
         E969-(E969/(1+Dashboard!$F$4))
      )
   )
)</f>
        <v>0</v>
      </c>
      <c r="J969" s="26">
        <f>Bank4[[#This Row],[Money in/ (Money out)]]-Bank4[[#This Row],[GST/HST]]</f>
        <v>0</v>
      </c>
      <c r="L969" s="23">
        <f t="shared" si="45"/>
        <v>0</v>
      </c>
    </row>
    <row r="970" spans="4:12" x14ac:dyDescent="0.2">
      <c r="D970" s="397">
        <f>_xlfn.XLOOKUP(C:C,Table1[for Import to Bank Register dropdown],Table1[for Pivot],0,0,1)</f>
        <v>0</v>
      </c>
      <c r="E970" s="403"/>
      <c r="F970" s="146">
        <f t="shared" si="46"/>
        <v>44444444</v>
      </c>
      <c r="G970" s="375">
        <f t="shared" si="47"/>
        <v>0</v>
      </c>
      <c r="I970" s="376">
        <f>IF(OR(C970="150 Directors advances", C970="120 accounts receivable", C970="720.2 Automobile - Insurance", C970="720.3 Automobile - License", C970="870.4 Rent - Insurance", C970="870.6 Rent - Property Tax", C970="870.7 Rent - Homeoffice", C970="870.9 Rent - Water"),
   0,
   IF(Dashboard!$F$5="Quick",
      IF(OR(C970="190 Automobile",C970="200 computer hardware",C970="210 Computer software",C970="220 Quickbooks software",C970="230 Office equipment",C970="240 Office furniture"),
         E970-(E970/(1+Dashboard!$F$4)),
         0
      ),
      IF(C970="750 Business promotion",
         E970-(E970/(1+4.793/100)),
         E970-(E970/(1+Dashboard!$F$4))
      )
   )
)</f>
        <v>0</v>
      </c>
      <c r="J970" s="26">
        <f>Bank4[[#This Row],[Money in/ (Money out)]]-Bank4[[#This Row],[GST/HST]]</f>
        <v>0</v>
      </c>
      <c r="L970" s="23">
        <f t="shared" si="45"/>
        <v>0</v>
      </c>
    </row>
    <row r="971" spans="4:12" x14ac:dyDescent="0.2">
      <c r="D971" s="397">
        <f>_xlfn.XLOOKUP(C:C,Table1[for Import to Bank Register dropdown],Table1[for Pivot],0,0,1)</f>
        <v>0</v>
      </c>
      <c r="E971" s="403"/>
      <c r="F971" s="146">
        <f t="shared" si="46"/>
        <v>44444444</v>
      </c>
      <c r="G971" s="375">
        <f t="shared" si="47"/>
        <v>0</v>
      </c>
      <c r="I971" s="376">
        <f>IF(OR(C971="150 Directors advances", C971="120 accounts receivable", C971="720.2 Automobile - Insurance", C971="720.3 Automobile - License", C971="870.4 Rent - Insurance", C971="870.6 Rent - Property Tax", C971="870.7 Rent - Homeoffice", C971="870.9 Rent - Water"),
   0,
   IF(Dashboard!$F$5="Quick",
      IF(OR(C971="190 Automobile",C971="200 computer hardware",C971="210 Computer software",C971="220 Quickbooks software",C971="230 Office equipment",C971="240 Office furniture"),
         E971-(E971/(1+Dashboard!$F$4)),
         0
      ),
      IF(C971="750 Business promotion",
         E971-(E971/(1+4.793/100)),
         E971-(E971/(1+Dashboard!$F$4))
      )
   )
)</f>
        <v>0</v>
      </c>
      <c r="J971" s="26">
        <f>Bank4[[#This Row],[Money in/ (Money out)]]-Bank4[[#This Row],[GST/HST]]</f>
        <v>0</v>
      </c>
      <c r="L971" s="23">
        <f t="shared" si="45"/>
        <v>0</v>
      </c>
    </row>
    <row r="972" spans="4:12" x14ac:dyDescent="0.2">
      <c r="D972" s="397">
        <f>_xlfn.XLOOKUP(C:C,Table1[for Import to Bank Register dropdown],Table1[for Pivot],0,0,1)</f>
        <v>0</v>
      </c>
      <c r="E972" s="403"/>
      <c r="F972" s="146">
        <f t="shared" si="46"/>
        <v>44444444</v>
      </c>
      <c r="G972" s="375">
        <f t="shared" si="47"/>
        <v>0</v>
      </c>
      <c r="I972" s="376">
        <f>IF(OR(C972="150 Directors advances", C972="120 accounts receivable", C972="720.2 Automobile - Insurance", C972="720.3 Automobile - License", C972="870.4 Rent - Insurance", C972="870.6 Rent - Property Tax", C972="870.7 Rent - Homeoffice", C972="870.9 Rent - Water"),
   0,
   IF(Dashboard!$F$5="Quick",
      IF(OR(C972="190 Automobile",C972="200 computer hardware",C972="210 Computer software",C972="220 Quickbooks software",C972="230 Office equipment",C972="240 Office furniture"),
         E972-(E972/(1+Dashboard!$F$4)),
         0
      ),
      IF(C972="750 Business promotion",
         E972-(E972/(1+4.793/100)),
         E972-(E972/(1+Dashboard!$F$4))
      )
   )
)</f>
        <v>0</v>
      </c>
      <c r="J972" s="26">
        <f>Bank4[[#This Row],[Money in/ (Money out)]]-Bank4[[#This Row],[GST/HST]]</f>
        <v>0</v>
      </c>
      <c r="L972" s="23">
        <f t="shared" si="45"/>
        <v>0</v>
      </c>
    </row>
    <row r="973" spans="4:12" x14ac:dyDescent="0.2">
      <c r="D973" s="397">
        <f>_xlfn.XLOOKUP(C:C,Table1[for Import to Bank Register dropdown],Table1[for Pivot],0,0,1)</f>
        <v>0</v>
      </c>
      <c r="E973" s="403"/>
      <c r="F973" s="146">
        <f t="shared" si="46"/>
        <v>44444444</v>
      </c>
      <c r="G973" s="375">
        <f t="shared" si="47"/>
        <v>0</v>
      </c>
      <c r="I973" s="376">
        <f>IF(OR(C973="150 Directors advances", C973="120 accounts receivable", C973="720.2 Automobile - Insurance", C973="720.3 Automobile - License", C973="870.4 Rent - Insurance", C973="870.6 Rent - Property Tax", C973="870.7 Rent - Homeoffice", C973="870.9 Rent - Water"),
   0,
   IF(Dashboard!$F$5="Quick",
      IF(OR(C973="190 Automobile",C973="200 computer hardware",C973="210 Computer software",C973="220 Quickbooks software",C973="230 Office equipment",C973="240 Office furniture"),
         E973-(E973/(1+Dashboard!$F$4)),
         0
      ),
      IF(C973="750 Business promotion",
         E973-(E973/(1+4.793/100)),
         E973-(E973/(1+Dashboard!$F$4))
      )
   )
)</f>
        <v>0</v>
      </c>
      <c r="J973" s="26">
        <f>Bank4[[#This Row],[Money in/ (Money out)]]-Bank4[[#This Row],[GST/HST]]</f>
        <v>0</v>
      </c>
      <c r="L973" s="23">
        <f t="shared" si="45"/>
        <v>0</v>
      </c>
    </row>
    <row r="974" spans="4:12" x14ac:dyDescent="0.2">
      <c r="D974" s="397">
        <f>_xlfn.XLOOKUP(C:C,Table1[for Import to Bank Register dropdown],Table1[for Pivot],0,0,1)</f>
        <v>0</v>
      </c>
      <c r="E974" s="403"/>
      <c r="F974" s="146">
        <f t="shared" si="46"/>
        <v>44444444</v>
      </c>
      <c r="G974" s="375">
        <f t="shared" si="47"/>
        <v>0</v>
      </c>
      <c r="I974" s="376">
        <f>IF(OR(C974="150 Directors advances", C974="120 accounts receivable", C974="720.2 Automobile - Insurance", C974="720.3 Automobile - License", C974="870.4 Rent - Insurance", C974="870.6 Rent - Property Tax", C974="870.7 Rent - Homeoffice", C974="870.9 Rent - Water"),
   0,
   IF(Dashboard!$F$5="Quick",
      IF(OR(C974="190 Automobile",C974="200 computer hardware",C974="210 Computer software",C974="220 Quickbooks software",C974="230 Office equipment",C974="240 Office furniture"),
         E974-(E974/(1+Dashboard!$F$4)),
         0
      ),
      IF(C974="750 Business promotion",
         E974-(E974/(1+4.793/100)),
         E974-(E974/(1+Dashboard!$F$4))
      )
   )
)</f>
        <v>0</v>
      </c>
      <c r="J974" s="26">
        <f>Bank4[[#This Row],[Money in/ (Money out)]]-Bank4[[#This Row],[GST/HST]]</f>
        <v>0</v>
      </c>
      <c r="L974" s="23">
        <f t="shared" si="45"/>
        <v>0</v>
      </c>
    </row>
    <row r="975" spans="4:12" x14ac:dyDescent="0.2">
      <c r="D975" s="397">
        <f>_xlfn.XLOOKUP(C:C,Table1[for Import to Bank Register dropdown],Table1[for Pivot],0,0,1)</f>
        <v>0</v>
      </c>
      <c r="E975" s="403"/>
      <c r="F975" s="146">
        <f t="shared" si="46"/>
        <v>44444444</v>
      </c>
      <c r="G975" s="375">
        <f t="shared" si="47"/>
        <v>0</v>
      </c>
      <c r="I975" s="376">
        <f>IF(OR(C975="150 Directors advances", C975="120 accounts receivable", C975="720.2 Automobile - Insurance", C975="720.3 Automobile - License", C975="870.4 Rent - Insurance", C975="870.6 Rent - Property Tax", C975="870.7 Rent - Homeoffice", C975="870.9 Rent - Water"),
   0,
   IF(Dashboard!$F$5="Quick",
      IF(OR(C975="190 Automobile",C975="200 computer hardware",C975="210 Computer software",C975="220 Quickbooks software",C975="230 Office equipment",C975="240 Office furniture"),
         E975-(E975/(1+Dashboard!$F$4)),
         0
      ),
      IF(C975="750 Business promotion",
         E975-(E975/(1+4.793/100)),
         E975-(E975/(1+Dashboard!$F$4))
      )
   )
)</f>
        <v>0</v>
      </c>
      <c r="J975" s="26">
        <f>Bank4[[#This Row],[Money in/ (Money out)]]-Bank4[[#This Row],[GST/HST]]</f>
        <v>0</v>
      </c>
      <c r="L975" s="23">
        <f t="shared" si="45"/>
        <v>0</v>
      </c>
    </row>
    <row r="976" spans="4:12" x14ac:dyDescent="0.2">
      <c r="D976" s="397">
        <f>_xlfn.XLOOKUP(C:C,Table1[for Import to Bank Register dropdown],Table1[for Pivot],0,0,1)</f>
        <v>0</v>
      </c>
      <c r="E976" s="403"/>
      <c r="F976" s="146">
        <f t="shared" si="46"/>
        <v>44444444</v>
      </c>
      <c r="G976" s="375">
        <f t="shared" si="47"/>
        <v>0</v>
      </c>
      <c r="I976" s="376">
        <f>IF(OR(C976="150 Directors advances", C976="120 accounts receivable", C976="720.2 Automobile - Insurance", C976="720.3 Automobile - License", C976="870.4 Rent - Insurance", C976="870.6 Rent - Property Tax", C976="870.7 Rent - Homeoffice", C976="870.9 Rent - Water"),
   0,
   IF(Dashboard!$F$5="Quick",
      IF(OR(C976="190 Automobile",C976="200 computer hardware",C976="210 Computer software",C976="220 Quickbooks software",C976="230 Office equipment",C976="240 Office furniture"),
         E976-(E976/(1+Dashboard!$F$4)),
         0
      ),
      IF(C976="750 Business promotion",
         E976-(E976/(1+4.793/100)),
         E976-(E976/(1+Dashboard!$F$4))
      )
   )
)</f>
        <v>0</v>
      </c>
      <c r="J976" s="26">
        <f>Bank4[[#This Row],[Money in/ (Money out)]]-Bank4[[#This Row],[GST/HST]]</f>
        <v>0</v>
      </c>
      <c r="L976" s="23">
        <f t="shared" si="45"/>
        <v>0</v>
      </c>
    </row>
    <row r="977" spans="4:12" x14ac:dyDescent="0.2">
      <c r="D977" s="397">
        <f>_xlfn.XLOOKUP(C:C,Table1[for Import to Bank Register dropdown],Table1[for Pivot],0,0,1)</f>
        <v>0</v>
      </c>
      <c r="E977" s="403"/>
      <c r="F977" s="146">
        <f t="shared" si="46"/>
        <v>44444444</v>
      </c>
      <c r="G977" s="375">
        <f t="shared" si="47"/>
        <v>0</v>
      </c>
      <c r="I977" s="376">
        <f>IF(OR(C977="150 Directors advances", C977="120 accounts receivable", C977="720.2 Automobile - Insurance", C977="720.3 Automobile - License", C977="870.4 Rent - Insurance", C977="870.6 Rent - Property Tax", C977="870.7 Rent - Homeoffice", C977="870.9 Rent - Water"),
   0,
   IF(Dashboard!$F$5="Quick",
      IF(OR(C977="190 Automobile",C977="200 computer hardware",C977="210 Computer software",C977="220 Quickbooks software",C977="230 Office equipment",C977="240 Office furniture"),
         E977-(E977/(1+Dashboard!$F$4)),
         0
      ),
      IF(C977="750 Business promotion",
         E977-(E977/(1+4.793/100)),
         E977-(E977/(1+Dashboard!$F$4))
      )
   )
)</f>
        <v>0</v>
      </c>
      <c r="J977" s="26">
        <f>Bank4[[#This Row],[Money in/ (Money out)]]-Bank4[[#This Row],[GST/HST]]</f>
        <v>0</v>
      </c>
      <c r="L977" s="23">
        <f t="shared" si="45"/>
        <v>0</v>
      </c>
    </row>
    <row r="978" spans="4:12" x14ac:dyDescent="0.2">
      <c r="D978" s="397">
        <f>_xlfn.XLOOKUP(C:C,Table1[for Import to Bank Register dropdown],Table1[for Pivot],0,0,1)</f>
        <v>0</v>
      </c>
      <c r="E978" s="403"/>
      <c r="F978" s="146">
        <f t="shared" si="46"/>
        <v>44444444</v>
      </c>
      <c r="G978" s="375">
        <f t="shared" si="47"/>
        <v>0</v>
      </c>
      <c r="I978" s="376">
        <f>IF(OR(C978="150 Directors advances", C978="120 accounts receivable", C978="720.2 Automobile - Insurance", C978="720.3 Automobile - License", C978="870.4 Rent - Insurance", C978="870.6 Rent - Property Tax", C978="870.7 Rent - Homeoffice", C978="870.9 Rent - Water"),
   0,
   IF(Dashboard!$F$5="Quick",
      IF(OR(C978="190 Automobile",C978="200 computer hardware",C978="210 Computer software",C978="220 Quickbooks software",C978="230 Office equipment",C978="240 Office furniture"),
         E978-(E978/(1+Dashboard!$F$4)),
         0
      ),
      IF(C978="750 Business promotion",
         E978-(E978/(1+4.793/100)),
         E978-(E978/(1+Dashboard!$F$4))
      )
   )
)</f>
        <v>0</v>
      </c>
      <c r="J978" s="26">
        <f>Bank4[[#This Row],[Money in/ (Money out)]]-Bank4[[#This Row],[GST/HST]]</f>
        <v>0</v>
      </c>
      <c r="L978" s="23">
        <f t="shared" si="45"/>
        <v>0</v>
      </c>
    </row>
    <row r="979" spans="4:12" x14ac:dyDescent="0.2">
      <c r="D979" s="397">
        <f>_xlfn.XLOOKUP(C:C,Table1[for Import to Bank Register dropdown],Table1[for Pivot],0,0,1)</f>
        <v>0</v>
      </c>
      <c r="E979" s="403"/>
      <c r="F979" s="146">
        <f t="shared" si="46"/>
        <v>44444444</v>
      </c>
      <c r="G979" s="375">
        <f t="shared" si="47"/>
        <v>0</v>
      </c>
      <c r="I979" s="376">
        <f>IF(OR(C979="150 Directors advances", C979="120 accounts receivable", C979="720.2 Automobile - Insurance", C979="720.3 Automobile - License", C979="870.4 Rent - Insurance", C979="870.6 Rent - Property Tax", C979="870.7 Rent - Homeoffice", C979="870.9 Rent - Water"),
   0,
   IF(Dashboard!$F$5="Quick",
      IF(OR(C979="190 Automobile",C979="200 computer hardware",C979="210 Computer software",C979="220 Quickbooks software",C979="230 Office equipment",C979="240 Office furniture"),
         E979-(E979/(1+Dashboard!$F$4)),
         0
      ),
      IF(C979="750 Business promotion",
         E979-(E979/(1+4.793/100)),
         E979-(E979/(1+Dashboard!$F$4))
      )
   )
)</f>
        <v>0</v>
      </c>
      <c r="J979" s="26">
        <f>Bank4[[#This Row],[Money in/ (Money out)]]-Bank4[[#This Row],[GST/HST]]</f>
        <v>0</v>
      </c>
      <c r="L979" s="23">
        <f t="shared" si="45"/>
        <v>0</v>
      </c>
    </row>
    <row r="980" spans="4:12" x14ac:dyDescent="0.2">
      <c r="D980" s="397">
        <f>_xlfn.XLOOKUP(C:C,Table1[for Import to Bank Register dropdown],Table1[for Pivot],0,0,1)</f>
        <v>0</v>
      </c>
      <c r="E980" s="403"/>
      <c r="F980" s="146">
        <f t="shared" si="46"/>
        <v>44444444</v>
      </c>
      <c r="G980" s="375">
        <f t="shared" si="47"/>
        <v>0</v>
      </c>
      <c r="I980" s="376">
        <f>IF(OR(C980="150 Directors advances", C980="120 accounts receivable", C980="720.2 Automobile - Insurance", C980="720.3 Automobile - License", C980="870.4 Rent - Insurance", C980="870.6 Rent - Property Tax", C980="870.7 Rent - Homeoffice", C980="870.9 Rent - Water"),
   0,
   IF(Dashboard!$F$5="Quick",
      IF(OR(C980="190 Automobile",C980="200 computer hardware",C980="210 Computer software",C980="220 Quickbooks software",C980="230 Office equipment",C980="240 Office furniture"),
         E980-(E980/(1+Dashboard!$F$4)),
         0
      ),
      IF(C980="750 Business promotion",
         E980-(E980/(1+4.793/100)),
         E980-(E980/(1+Dashboard!$F$4))
      )
   )
)</f>
        <v>0</v>
      </c>
      <c r="J980" s="26">
        <f>Bank4[[#This Row],[Money in/ (Money out)]]-Bank4[[#This Row],[GST/HST]]</f>
        <v>0</v>
      </c>
      <c r="L980" s="23">
        <f t="shared" si="45"/>
        <v>0</v>
      </c>
    </row>
    <row r="981" spans="4:12" x14ac:dyDescent="0.2">
      <c r="D981" s="397">
        <f>_xlfn.XLOOKUP(C:C,Table1[for Import to Bank Register dropdown],Table1[for Pivot],0,0,1)</f>
        <v>0</v>
      </c>
      <c r="E981" s="403"/>
      <c r="F981" s="146">
        <f t="shared" si="46"/>
        <v>44444444</v>
      </c>
      <c r="G981" s="375">
        <f t="shared" si="47"/>
        <v>0</v>
      </c>
      <c r="I981" s="376">
        <f>IF(OR(C981="150 Directors advances", C981="120 accounts receivable", C981="720.2 Automobile - Insurance", C981="720.3 Automobile - License", C981="870.4 Rent - Insurance", C981="870.6 Rent - Property Tax", C981="870.7 Rent - Homeoffice", C981="870.9 Rent - Water"),
   0,
   IF(Dashboard!$F$5="Quick",
      IF(OR(C981="190 Automobile",C981="200 computer hardware",C981="210 Computer software",C981="220 Quickbooks software",C981="230 Office equipment",C981="240 Office furniture"),
         E981-(E981/(1+Dashboard!$F$4)),
         0
      ),
      IF(C981="750 Business promotion",
         E981-(E981/(1+4.793/100)),
         E981-(E981/(1+Dashboard!$F$4))
      )
   )
)</f>
        <v>0</v>
      </c>
      <c r="J981" s="26">
        <f>Bank4[[#This Row],[Money in/ (Money out)]]-Bank4[[#This Row],[GST/HST]]</f>
        <v>0</v>
      </c>
      <c r="L981" s="23">
        <f t="shared" si="45"/>
        <v>0</v>
      </c>
    </row>
    <row r="982" spans="4:12" x14ac:dyDescent="0.2">
      <c r="D982" s="397">
        <f>_xlfn.XLOOKUP(C:C,Table1[for Import to Bank Register dropdown],Table1[for Pivot],0,0,1)</f>
        <v>0</v>
      </c>
      <c r="E982" s="403"/>
      <c r="F982" s="146">
        <f t="shared" si="46"/>
        <v>44444444</v>
      </c>
      <c r="G982" s="375">
        <f t="shared" si="47"/>
        <v>0</v>
      </c>
      <c r="I982" s="376">
        <f>IF(OR(C982="150 Directors advances", C982="120 accounts receivable", C982="720.2 Automobile - Insurance", C982="720.3 Automobile - License", C982="870.4 Rent - Insurance", C982="870.6 Rent - Property Tax", C982="870.7 Rent - Homeoffice", C982="870.9 Rent - Water"),
   0,
   IF(Dashboard!$F$5="Quick",
      IF(OR(C982="190 Automobile",C982="200 computer hardware",C982="210 Computer software",C982="220 Quickbooks software",C982="230 Office equipment",C982="240 Office furniture"),
         E982-(E982/(1+Dashboard!$F$4)),
         0
      ),
      IF(C982="750 Business promotion",
         E982-(E982/(1+4.793/100)),
         E982-(E982/(1+Dashboard!$F$4))
      )
   )
)</f>
        <v>0</v>
      </c>
      <c r="J982" s="26">
        <f>Bank4[[#This Row],[Money in/ (Money out)]]-Bank4[[#This Row],[GST/HST]]</f>
        <v>0</v>
      </c>
      <c r="L982" s="23">
        <f t="shared" si="45"/>
        <v>0</v>
      </c>
    </row>
    <row r="983" spans="4:12" x14ac:dyDescent="0.2">
      <c r="D983" s="397">
        <f>_xlfn.XLOOKUP(C:C,Table1[for Import to Bank Register dropdown],Table1[for Pivot],0,0,1)</f>
        <v>0</v>
      </c>
      <c r="E983" s="403"/>
      <c r="F983" s="146">
        <f t="shared" si="46"/>
        <v>44444444</v>
      </c>
      <c r="G983" s="375">
        <f t="shared" si="47"/>
        <v>0</v>
      </c>
      <c r="I983" s="376">
        <f>IF(OR(C983="150 Directors advances", C983="120 accounts receivable", C983="720.2 Automobile - Insurance", C983="720.3 Automobile - License", C983="870.4 Rent - Insurance", C983="870.6 Rent - Property Tax", C983="870.7 Rent - Homeoffice", C983="870.9 Rent - Water"),
   0,
   IF(Dashboard!$F$5="Quick",
      IF(OR(C983="190 Automobile",C983="200 computer hardware",C983="210 Computer software",C983="220 Quickbooks software",C983="230 Office equipment",C983="240 Office furniture"),
         E983-(E983/(1+Dashboard!$F$4)),
         0
      ),
      IF(C983="750 Business promotion",
         E983-(E983/(1+4.793/100)),
         E983-(E983/(1+Dashboard!$F$4))
      )
   )
)</f>
        <v>0</v>
      </c>
      <c r="J983" s="26">
        <f>Bank4[[#This Row],[Money in/ (Money out)]]-Bank4[[#This Row],[GST/HST]]</f>
        <v>0</v>
      </c>
      <c r="L983" s="23">
        <f t="shared" si="45"/>
        <v>0</v>
      </c>
    </row>
    <row r="984" spans="4:12" x14ac:dyDescent="0.2">
      <c r="D984" s="397">
        <f>_xlfn.XLOOKUP(C:C,Table1[for Import to Bank Register dropdown],Table1[for Pivot],0,0,1)</f>
        <v>0</v>
      </c>
      <c r="E984" s="403"/>
      <c r="F984" s="146">
        <f t="shared" si="46"/>
        <v>44444444</v>
      </c>
      <c r="G984" s="375">
        <f t="shared" si="47"/>
        <v>0</v>
      </c>
      <c r="I984" s="376">
        <f>IF(OR(C984="150 Directors advances", C984="120 accounts receivable", C984="720.2 Automobile - Insurance", C984="720.3 Automobile - License", C984="870.4 Rent - Insurance", C984="870.6 Rent - Property Tax", C984="870.7 Rent - Homeoffice", C984="870.9 Rent - Water"),
   0,
   IF(Dashboard!$F$5="Quick",
      IF(OR(C984="190 Automobile",C984="200 computer hardware",C984="210 Computer software",C984="220 Quickbooks software",C984="230 Office equipment",C984="240 Office furniture"),
         E984-(E984/(1+Dashboard!$F$4)),
         0
      ),
      IF(C984="750 Business promotion",
         E984-(E984/(1+4.793/100)),
         E984-(E984/(1+Dashboard!$F$4))
      )
   )
)</f>
        <v>0</v>
      </c>
      <c r="J984" s="26">
        <f>Bank4[[#This Row],[Money in/ (Money out)]]-Bank4[[#This Row],[GST/HST]]</f>
        <v>0</v>
      </c>
      <c r="L984" s="23">
        <f t="shared" si="45"/>
        <v>0</v>
      </c>
    </row>
    <row r="985" spans="4:12" x14ac:dyDescent="0.2">
      <c r="D985" s="397">
        <f>_xlfn.XLOOKUP(C:C,Table1[for Import to Bank Register dropdown],Table1[for Pivot],0,0,1)</f>
        <v>0</v>
      </c>
      <c r="E985" s="403"/>
      <c r="F985" s="146">
        <f t="shared" si="46"/>
        <v>44444444</v>
      </c>
      <c r="G985" s="375">
        <f t="shared" si="47"/>
        <v>0</v>
      </c>
      <c r="I985" s="376">
        <f>IF(OR(C985="150 Directors advances", C985="120 accounts receivable", C985="720.2 Automobile - Insurance", C985="720.3 Automobile - License", C985="870.4 Rent - Insurance", C985="870.6 Rent - Property Tax", C985="870.7 Rent - Homeoffice", C985="870.9 Rent - Water"),
   0,
   IF(Dashboard!$F$5="Quick",
      IF(OR(C985="190 Automobile",C985="200 computer hardware",C985="210 Computer software",C985="220 Quickbooks software",C985="230 Office equipment",C985="240 Office furniture"),
         E985-(E985/(1+Dashboard!$F$4)),
         0
      ),
      IF(C985="750 Business promotion",
         E985-(E985/(1+4.793/100)),
         E985-(E985/(1+Dashboard!$F$4))
      )
   )
)</f>
        <v>0</v>
      </c>
      <c r="J985" s="26">
        <f>Bank4[[#This Row],[Money in/ (Money out)]]-Bank4[[#This Row],[GST/HST]]</f>
        <v>0</v>
      </c>
      <c r="L985" s="23">
        <f t="shared" si="45"/>
        <v>0</v>
      </c>
    </row>
    <row r="986" spans="4:12" x14ac:dyDescent="0.2">
      <c r="D986" s="397">
        <f>_xlfn.XLOOKUP(C:C,Table1[for Import to Bank Register dropdown],Table1[for Pivot],0,0,1)</f>
        <v>0</v>
      </c>
      <c r="E986" s="403"/>
      <c r="F986" s="146">
        <f t="shared" si="46"/>
        <v>44444444</v>
      </c>
      <c r="G986" s="375">
        <f t="shared" si="47"/>
        <v>0</v>
      </c>
      <c r="I986" s="376">
        <f>IF(OR(C986="150 Directors advances", C986="120 accounts receivable", C986="720.2 Automobile - Insurance", C986="720.3 Automobile - License", C986="870.4 Rent - Insurance", C986="870.6 Rent - Property Tax", C986="870.7 Rent - Homeoffice", C986="870.9 Rent - Water"),
   0,
   IF(Dashboard!$F$5="Quick",
      IF(OR(C986="190 Automobile",C986="200 computer hardware",C986="210 Computer software",C986="220 Quickbooks software",C986="230 Office equipment",C986="240 Office furniture"),
         E986-(E986/(1+Dashboard!$F$4)),
         0
      ),
      IF(C986="750 Business promotion",
         E986-(E986/(1+4.793/100)),
         E986-(E986/(1+Dashboard!$F$4))
      )
   )
)</f>
        <v>0</v>
      </c>
      <c r="J986" s="26">
        <f>Bank4[[#This Row],[Money in/ (Money out)]]-Bank4[[#This Row],[GST/HST]]</f>
        <v>0</v>
      </c>
      <c r="L986" s="23">
        <f t="shared" si="45"/>
        <v>0</v>
      </c>
    </row>
    <row r="987" spans="4:12" x14ac:dyDescent="0.2">
      <c r="D987" s="397">
        <f>_xlfn.XLOOKUP(C:C,Table1[for Import to Bank Register dropdown],Table1[for Pivot],0,0,1)</f>
        <v>0</v>
      </c>
      <c r="E987" s="403"/>
      <c r="F987" s="146">
        <f t="shared" si="46"/>
        <v>44444444</v>
      </c>
      <c r="G987" s="375">
        <f t="shared" si="47"/>
        <v>0</v>
      </c>
      <c r="I987" s="376">
        <f>IF(OR(C987="150 Directors advances", C987="120 accounts receivable", C987="720.2 Automobile - Insurance", C987="720.3 Automobile - License", C987="870.4 Rent - Insurance", C987="870.6 Rent - Property Tax", C987="870.7 Rent - Homeoffice", C987="870.9 Rent - Water"),
   0,
   IF(Dashboard!$F$5="Quick",
      IF(OR(C987="190 Automobile",C987="200 computer hardware",C987="210 Computer software",C987="220 Quickbooks software",C987="230 Office equipment",C987="240 Office furniture"),
         E987-(E987/(1+Dashboard!$F$4)),
         0
      ),
      IF(C987="750 Business promotion",
         E987-(E987/(1+4.793/100)),
         E987-(E987/(1+Dashboard!$F$4))
      )
   )
)</f>
        <v>0</v>
      </c>
      <c r="J987" s="26">
        <f>Bank4[[#This Row],[Money in/ (Money out)]]-Bank4[[#This Row],[GST/HST]]</f>
        <v>0</v>
      </c>
      <c r="L987" s="23">
        <f t="shared" si="45"/>
        <v>0</v>
      </c>
    </row>
    <row r="988" spans="4:12" x14ac:dyDescent="0.2">
      <c r="D988" s="397">
        <f>_xlfn.XLOOKUP(C:C,Table1[for Import to Bank Register dropdown],Table1[for Pivot],0,0,1)</f>
        <v>0</v>
      </c>
      <c r="E988" s="403"/>
      <c r="F988" s="146">
        <f t="shared" si="46"/>
        <v>44444444</v>
      </c>
      <c r="G988" s="375">
        <f t="shared" si="47"/>
        <v>0</v>
      </c>
      <c r="I988" s="376">
        <f>IF(OR(C988="150 Directors advances", C988="120 accounts receivable", C988="720.2 Automobile - Insurance", C988="720.3 Automobile - License", C988="870.4 Rent - Insurance", C988="870.6 Rent - Property Tax", C988="870.7 Rent - Homeoffice", C988="870.9 Rent - Water"),
   0,
   IF(Dashboard!$F$5="Quick",
      IF(OR(C988="190 Automobile",C988="200 computer hardware",C988="210 Computer software",C988="220 Quickbooks software",C988="230 Office equipment",C988="240 Office furniture"),
         E988-(E988/(1+Dashboard!$F$4)),
         0
      ),
      IF(C988="750 Business promotion",
         E988-(E988/(1+4.793/100)),
         E988-(E988/(1+Dashboard!$F$4))
      )
   )
)</f>
        <v>0</v>
      </c>
      <c r="J988" s="26">
        <f>Bank4[[#This Row],[Money in/ (Money out)]]-Bank4[[#This Row],[GST/HST]]</f>
        <v>0</v>
      </c>
      <c r="L988" s="23">
        <f t="shared" si="45"/>
        <v>0</v>
      </c>
    </row>
    <row r="989" spans="4:12" x14ac:dyDescent="0.2">
      <c r="D989" s="397">
        <f>_xlfn.XLOOKUP(C:C,Table1[for Import to Bank Register dropdown],Table1[for Pivot],0,0,1)</f>
        <v>0</v>
      </c>
      <c r="E989" s="403"/>
      <c r="F989" s="146">
        <f t="shared" si="46"/>
        <v>44444444</v>
      </c>
      <c r="G989" s="375">
        <f t="shared" si="47"/>
        <v>0</v>
      </c>
      <c r="I989" s="376">
        <f>IF(OR(C989="150 Directors advances", C989="120 accounts receivable", C989="720.2 Automobile - Insurance", C989="720.3 Automobile - License", C989="870.4 Rent - Insurance", C989="870.6 Rent - Property Tax", C989="870.7 Rent - Homeoffice", C989="870.9 Rent - Water"),
   0,
   IF(Dashboard!$F$5="Quick",
      IF(OR(C989="190 Automobile",C989="200 computer hardware",C989="210 Computer software",C989="220 Quickbooks software",C989="230 Office equipment",C989="240 Office furniture"),
         E989-(E989/(1+Dashboard!$F$4)),
         0
      ),
      IF(C989="750 Business promotion",
         E989-(E989/(1+4.793/100)),
         E989-(E989/(1+Dashboard!$F$4))
      )
   )
)</f>
        <v>0</v>
      </c>
      <c r="J989" s="26">
        <f>Bank4[[#This Row],[Money in/ (Money out)]]-Bank4[[#This Row],[GST/HST]]</f>
        <v>0</v>
      </c>
      <c r="L989" s="23">
        <f t="shared" si="45"/>
        <v>0</v>
      </c>
    </row>
    <row r="990" spans="4:12" x14ac:dyDescent="0.2">
      <c r="D990" s="397">
        <f>_xlfn.XLOOKUP(C:C,Table1[for Import to Bank Register dropdown],Table1[for Pivot],0,0,1)</f>
        <v>0</v>
      </c>
      <c r="E990" s="403"/>
      <c r="F990" s="146">
        <f t="shared" si="46"/>
        <v>44444444</v>
      </c>
      <c r="G990" s="375">
        <f t="shared" si="47"/>
        <v>0</v>
      </c>
      <c r="I990" s="376">
        <f>IF(OR(C990="150 Directors advances", C990="120 accounts receivable", C990="720.2 Automobile - Insurance", C990="720.3 Automobile - License", C990="870.4 Rent - Insurance", C990="870.6 Rent - Property Tax", C990="870.7 Rent - Homeoffice", C990="870.9 Rent - Water"),
   0,
   IF(Dashboard!$F$5="Quick",
      IF(OR(C990="190 Automobile",C990="200 computer hardware",C990="210 Computer software",C990="220 Quickbooks software",C990="230 Office equipment",C990="240 Office furniture"),
         E990-(E990/(1+Dashboard!$F$4)),
         0
      ),
      IF(C990="750 Business promotion",
         E990-(E990/(1+4.793/100)),
         E990-(E990/(1+Dashboard!$F$4))
      )
   )
)</f>
        <v>0</v>
      </c>
      <c r="J990" s="26">
        <f>Bank4[[#This Row],[Money in/ (Money out)]]-Bank4[[#This Row],[GST/HST]]</f>
        <v>0</v>
      </c>
      <c r="L990" s="23">
        <f t="shared" si="45"/>
        <v>0</v>
      </c>
    </row>
    <row r="991" spans="4:12" x14ac:dyDescent="0.2">
      <c r="D991" s="397">
        <f>_xlfn.XLOOKUP(C:C,Table1[for Import to Bank Register dropdown],Table1[for Pivot],0,0,1)</f>
        <v>0</v>
      </c>
      <c r="E991" s="403"/>
      <c r="F991" s="146">
        <f t="shared" si="46"/>
        <v>44444444</v>
      </c>
      <c r="G991" s="375">
        <f t="shared" si="47"/>
        <v>0</v>
      </c>
      <c r="I991" s="376">
        <f>IF(OR(C991="150 Directors advances", C991="120 accounts receivable", C991="720.2 Automobile - Insurance", C991="720.3 Automobile - License", C991="870.4 Rent - Insurance", C991="870.6 Rent - Property Tax", C991="870.7 Rent - Homeoffice", C991="870.9 Rent - Water"),
   0,
   IF(Dashboard!$F$5="Quick",
      IF(OR(C991="190 Automobile",C991="200 computer hardware",C991="210 Computer software",C991="220 Quickbooks software",C991="230 Office equipment",C991="240 Office furniture"),
         E991-(E991/(1+Dashboard!$F$4)),
         0
      ),
      IF(C991="750 Business promotion",
         E991-(E991/(1+4.793/100)),
         E991-(E991/(1+Dashboard!$F$4))
      )
   )
)</f>
        <v>0</v>
      </c>
      <c r="J991" s="26">
        <f>Bank4[[#This Row],[Money in/ (Money out)]]-Bank4[[#This Row],[GST/HST]]</f>
        <v>0</v>
      </c>
      <c r="L991" s="23">
        <f t="shared" si="45"/>
        <v>0</v>
      </c>
    </row>
    <row r="992" spans="4:12" x14ac:dyDescent="0.2">
      <c r="D992" s="397">
        <f>_xlfn.XLOOKUP(C:C,Table1[for Import to Bank Register dropdown],Table1[for Pivot],0,0,1)</f>
        <v>0</v>
      </c>
      <c r="E992" s="403"/>
      <c r="F992" s="146">
        <f t="shared" si="46"/>
        <v>44444444</v>
      </c>
      <c r="G992" s="375">
        <f t="shared" si="47"/>
        <v>0</v>
      </c>
      <c r="I992" s="376">
        <f>IF(OR(C992="150 Directors advances", C992="120 accounts receivable", C992="720.2 Automobile - Insurance", C992="720.3 Automobile - License", C992="870.4 Rent - Insurance", C992="870.6 Rent - Property Tax", C992="870.7 Rent - Homeoffice", C992="870.9 Rent - Water"),
   0,
   IF(Dashboard!$F$5="Quick",
      IF(OR(C992="190 Automobile",C992="200 computer hardware",C992="210 Computer software",C992="220 Quickbooks software",C992="230 Office equipment",C992="240 Office furniture"),
         E992-(E992/(1+Dashboard!$F$4)),
         0
      ),
      IF(C992="750 Business promotion",
         E992-(E992/(1+4.793/100)),
         E992-(E992/(1+Dashboard!$F$4))
      )
   )
)</f>
        <v>0</v>
      </c>
      <c r="J992" s="26">
        <f>Bank4[[#This Row],[Money in/ (Money out)]]-Bank4[[#This Row],[GST/HST]]</f>
        <v>0</v>
      </c>
      <c r="L992" s="23">
        <f t="shared" si="45"/>
        <v>0</v>
      </c>
    </row>
    <row r="993" spans="4:12" x14ac:dyDescent="0.2">
      <c r="D993" s="397">
        <f>_xlfn.XLOOKUP(C:C,Table1[for Import to Bank Register dropdown],Table1[for Pivot],0,0,1)</f>
        <v>0</v>
      </c>
      <c r="E993" s="403"/>
      <c r="F993" s="146">
        <f t="shared" si="46"/>
        <v>44444444</v>
      </c>
      <c r="G993" s="375">
        <f t="shared" si="47"/>
        <v>0</v>
      </c>
      <c r="I993" s="376">
        <f>IF(OR(C993="150 Directors advances", C993="120 accounts receivable", C993="720.2 Automobile - Insurance", C993="720.3 Automobile - License", C993="870.4 Rent - Insurance", C993="870.6 Rent - Property Tax", C993="870.7 Rent - Homeoffice", C993="870.9 Rent - Water"),
   0,
   IF(Dashboard!$F$5="Quick",
      IF(OR(C993="190 Automobile",C993="200 computer hardware",C993="210 Computer software",C993="220 Quickbooks software",C993="230 Office equipment",C993="240 Office furniture"),
         E993-(E993/(1+Dashboard!$F$4)),
         0
      ),
      IF(C993="750 Business promotion",
         E993-(E993/(1+4.793/100)),
         E993-(E993/(1+Dashboard!$F$4))
      )
   )
)</f>
        <v>0</v>
      </c>
      <c r="J993" s="26">
        <f>Bank4[[#This Row],[Money in/ (Money out)]]-Bank4[[#This Row],[GST/HST]]</f>
        <v>0</v>
      </c>
      <c r="L993" s="23">
        <f t="shared" si="45"/>
        <v>0</v>
      </c>
    </row>
    <row r="994" spans="4:12" x14ac:dyDescent="0.2">
      <c r="D994" s="397">
        <f>_xlfn.XLOOKUP(C:C,Table1[for Import to Bank Register dropdown],Table1[for Pivot],0,0,1)</f>
        <v>0</v>
      </c>
      <c r="E994" s="403"/>
      <c r="F994" s="146">
        <f t="shared" si="46"/>
        <v>44444444</v>
      </c>
      <c r="G994" s="375">
        <f t="shared" si="47"/>
        <v>0</v>
      </c>
      <c r="I994" s="376">
        <f>IF(OR(C994="150 Directors advances", C994="120 accounts receivable", C994="720.2 Automobile - Insurance", C994="720.3 Automobile - License", C994="870.4 Rent - Insurance", C994="870.6 Rent - Property Tax", C994="870.7 Rent - Homeoffice", C994="870.9 Rent - Water"),
   0,
   IF(Dashboard!$F$5="Quick",
      IF(OR(C994="190 Automobile",C994="200 computer hardware",C994="210 Computer software",C994="220 Quickbooks software",C994="230 Office equipment",C994="240 Office furniture"),
         E994-(E994/(1+Dashboard!$F$4)),
         0
      ),
      IF(C994="750 Business promotion",
         E994-(E994/(1+4.793/100)),
         E994-(E994/(1+Dashboard!$F$4))
      )
   )
)</f>
        <v>0</v>
      </c>
      <c r="J994" s="26">
        <f>Bank4[[#This Row],[Money in/ (Money out)]]-Bank4[[#This Row],[GST/HST]]</f>
        <v>0</v>
      </c>
      <c r="L994" s="23">
        <f t="shared" si="45"/>
        <v>0</v>
      </c>
    </row>
    <row r="995" spans="4:12" x14ac:dyDescent="0.2">
      <c r="D995" s="397">
        <f>_xlfn.XLOOKUP(C:C,Table1[for Import to Bank Register dropdown],Table1[for Pivot],0,0,1)</f>
        <v>0</v>
      </c>
      <c r="E995" s="403"/>
      <c r="F995" s="146">
        <f t="shared" si="46"/>
        <v>44444444</v>
      </c>
      <c r="G995" s="375">
        <f t="shared" si="47"/>
        <v>0</v>
      </c>
      <c r="I995" s="376">
        <f>IF(OR(C995="150 Directors advances", C995="120 accounts receivable", C995="720.2 Automobile - Insurance", C995="720.3 Automobile - License", C995="870.4 Rent - Insurance", C995="870.6 Rent - Property Tax", C995="870.7 Rent - Homeoffice", C995="870.9 Rent - Water"),
   0,
   IF(Dashboard!$F$5="Quick",
      IF(OR(C995="190 Automobile",C995="200 computer hardware",C995="210 Computer software",C995="220 Quickbooks software",C995="230 Office equipment",C995="240 Office furniture"),
         E995-(E995/(1+Dashboard!$F$4)),
         0
      ),
      IF(C995="750 Business promotion",
         E995-(E995/(1+4.793/100)),
         E995-(E995/(1+Dashboard!$F$4))
      )
   )
)</f>
        <v>0</v>
      </c>
      <c r="J995" s="26">
        <f>Bank4[[#This Row],[Money in/ (Money out)]]-Bank4[[#This Row],[GST/HST]]</f>
        <v>0</v>
      </c>
      <c r="L995" s="23">
        <f t="shared" si="45"/>
        <v>0</v>
      </c>
    </row>
    <row r="996" spans="4:12" x14ac:dyDescent="0.2">
      <c r="D996" s="397">
        <f>_xlfn.XLOOKUP(C:C,Table1[for Import to Bank Register dropdown],Table1[for Pivot],0,0,1)</f>
        <v>0</v>
      </c>
      <c r="E996" s="403"/>
      <c r="F996" s="146">
        <f t="shared" si="46"/>
        <v>44444444</v>
      </c>
      <c r="G996" s="375">
        <f t="shared" si="47"/>
        <v>0</v>
      </c>
      <c r="I996" s="376">
        <f>IF(OR(C996="150 Directors advances", C996="120 accounts receivable", C996="720.2 Automobile - Insurance", C996="720.3 Automobile - License", C996="870.4 Rent - Insurance", C996="870.6 Rent - Property Tax", C996="870.7 Rent - Homeoffice", C996="870.9 Rent - Water"),
   0,
   IF(Dashboard!$F$5="Quick",
      IF(OR(C996="190 Automobile",C996="200 computer hardware",C996="210 Computer software",C996="220 Quickbooks software",C996="230 Office equipment",C996="240 Office furniture"),
         E996-(E996/(1+Dashboard!$F$4)),
         0
      ),
      IF(C996="750 Business promotion",
         E996-(E996/(1+4.793/100)),
         E996-(E996/(1+Dashboard!$F$4))
      )
   )
)</f>
        <v>0</v>
      </c>
      <c r="J996" s="26">
        <f>Bank4[[#This Row],[Money in/ (Money out)]]-Bank4[[#This Row],[GST/HST]]</f>
        <v>0</v>
      </c>
      <c r="L996" s="23">
        <f t="shared" si="45"/>
        <v>0</v>
      </c>
    </row>
    <row r="997" spans="4:12" x14ac:dyDescent="0.2">
      <c r="D997" s="397">
        <f>_xlfn.XLOOKUP(C:C,Table1[for Import to Bank Register dropdown],Table1[for Pivot],0,0,1)</f>
        <v>0</v>
      </c>
      <c r="E997" s="403"/>
      <c r="F997" s="146">
        <f t="shared" si="46"/>
        <v>44444444</v>
      </c>
      <c r="G997" s="375">
        <f t="shared" si="47"/>
        <v>0</v>
      </c>
      <c r="I997" s="376">
        <f>IF(OR(C997="150 Directors advances", C997="120 accounts receivable", C997="720.2 Automobile - Insurance", C997="720.3 Automobile - License", C997="870.4 Rent - Insurance", C997="870.6 Rent - Property Tax", C997="870.7 Rent - Homeoffice", C997="870.9 Rent - Water"),
   0,
   IF(Dashboard!$F$5="Quick",
      IF(OR(C997="190 Automobile",C997="200 computer hardware",C997="210 Computer software",C997="220 Quickbooks software",C997="230 Office equipment",C997="240 Office furniture"),
         E997-(E997/(1+Dashboard!$F$4)),
         0
      ),
      IF(C997="750 Business promotion",
         E997-(E997/(1+4.793/100)),
         E997-(E997/(1+Dashboard!$F$4))
      )
   )
)</f>
        <v>0</v>
      </c>
      <c r="J997" s="26">
        <f>Bank4[[#This Row],[Money in/ (Money out)]]-Bank4[[#This Row],[GST/HST]]</f>
        <v>0</v>
      </c>
      <c r="L997" s="23">
        <f t="shared" si="45"/>
        <v>0</v>
      </c>
    </row>
    <row r="998" spans="4:12" x14ac:dyDescent="0.2">
      <c r="D998" s="397">
        <f>_xlfn.XLOOKUP(C:C,Table1[for Import to Bank Register dropdown],Table1[for Pivot],0,0,1)</f>
        <v>0</v>
      </c>
      <c r="E998" s="403"/>
      <c r="F998" s="146">
        <f t="shared" si="46"/>
        <v>44444444</v>
      </c>
      <c r="G998" s="375">
        <f t="shared" si="47"/>
        <v>0</v>
      </c>
      <c r="I998" s="376">
        <f>IF(OR(C998="150 Directors advances", C998="120 accounts receivable", C998="720.2 Automobile - Insurance", C998="720.3 Automobile - License", C998="870.4 Rent - Insurance", C998="870.6 Rent - Property Tax", C998="870.7 Rent - Homeoffice", C998="870.9 Rent - Water"),
   0,
   IF(Dashboard!$F$5="Quick",
      IF(OR(C998="190 Automobile",C998="200 computer hardware",C998="210 Computer software",C998="220 Quickbooks software",C998="230 Office equipment",C998="240 Office furniture"),
         E998-(E998/(1+Dashboard!$F$4)),
         0
      ),
      IF(C998="750 Business promotion",
         E998-(E998/(1+4.793/100)),
         E998-(E998/(1+Dashboard!$F$4))
      )
   )
)</f>
        <v>0</v>
      </c>
      <c r="J998" s="26">
        <f>Bank4[[#This Row],[Money in/ (Money out)]]-Bank4[[#This Row],[GST/HST]]</f>
        <v>0</v>
      </c>
      <c r="L998" s="23">
        <f t="shared" si="45"/>
        <v>0</v>
      </c>
    </row>
    <row r="999" spans="4:12" x14ac:dyDescent="0.2">
      <c r="D999" s="397">
        <f>_xlfn.XLOOKUP(C:C,Table1[for Import to Bank Register dropdown],Table1[for Pivot],0,0,1)</f>
        <v>0</v>
      </c>
      <c r="E999" s="403"/>
      <c r="F999" s="146">
        <f t="shared" si="46"/>
        <v>44444444</v>
      </c>
      <c r="G999" s="375">
        <f t="shared" si="47"/>
        <v>0</v>
      </c>
      <c r="I999" s="376">
        <f>IF(OR(C999="150 Directors advances", C999="120 accounts receivable", C999="720.2 Automobile - Insurance", C999="720.3 Automobile - License", C999="870.4 Rent - Insurance", C999="870.6 Rent - Property Tax", C999="870.7 Rent - Homeoffice", C999="870.9 Rent - Water"),
   0,
   IF(Dashboard!$F$5="Quick",
      IF(OR(C999="190 Automobile",C999="200 computer hardware",C999="210 Computer software",C999="220 Quickbooks software",C999="230 Office equipment",C999="240 Office furniture"),
         E999-(E999/(1+Dashboard!$F$4)),
         0
      ),
      IF(C999="750 Business promotion",
         E999-(E999/(1+4.793/100)),
         E999-(E999/(1+Dashboard!$F$4))
      )
   )
)</f>
        <v>0</v>
      </c>
      <c r="J999" s="26">
        <f>Bank4[[#This Row],[Money in/ (Money out)]]-Bank4[[#This Row],[GST/HST]]</f>
        <v>0</v>
      </c>
      <c r="L999" s="23">
        <f t="shared" si="45"/>
        <v>0</v>
      </c>
    </row>
    <row r="1000" spans="4:12" x14ac:dyDescent="0.2">
      <c r="D1000" s="397">
        <f>_xlfn.XLOOKUP(C:C,Table1[for Import to Bank Register dropdown],Table1[for Pivot],0,0,1)</f>
        <v>0</v>
      </c>
      <c r="E1000" s="403"/>
      <c r="F1000" s="146">
        <f t="shared" si="46"/>
        <v>44444444</v>
      </c>
      <c r="G1000" s="375">
        <f t="shared" si="47"/>
        <v>0</v>
      </c>
      <c r="I1000" s="376">
        <f>IF(OR(C1000="150 Directors advances", C1000="120 accounts receivable", C1000="720.2 Automobile - Insurance", C1000="720.3 Automobile - License", C1000="870.4 Rent - Insurance", C1000="870.6 Rent - Property Tax", C1000="870.7 Rent - Homeoffice", C1000="870.9 Rent - Water"),
   0,
   IF(Dashboard!$F$5="Quick",
      IF(OR(C1000="190 Automobile",C1000="200 computer hardware",C1000="210 Computer software",C1000="220 Quickbooks software",C1000="230 Office equipment",C1000="240 Office furniture"),
         E1000-(E1000/(1+Dashboard!$F$4)),
         0
      ),
      IF(C1000="750 Business promotion",
         E1000-(E1000/(1+4.793/100)),
         E1000-(E1000/(1+Dashboard!$F$4))
      )
   )
)</f>
        <v>0</v>
      </c>
      <c r="J1000" s="26">
        <f>Bank4[[#This Row],[Money in/ (Money out)]]-Bank4[[#This Row],[GST/HST]]</f>
        <v>0</v>
      </c>
      <c r="L1000" s="23">
        <f t="shared" si="45"/>
        <v>0</v>
      </c>
    </row>
    <row r="1001" spans="4:12" x14ac:dyDescent="0.2">
      <c r="D1001" s="397">
        <f>_xlfn.XLOOKUP(C:C,Table1[for Import to Bank Register dropdown],Table1[for Pivot],0,0,1)</f>
        <v>0</v>
      </c>
      <c r="E1001" s="403"/>
      <c r="F1001" s="146">
        <f t="shared" si="46"/>
        <v>44444444</v>
      </c>
      <c r="G1001" s="375">
        <f t="shared" si="47"/>
        <v>0</v>
      </c>
      <c r="I1001" s="376">
        <f>IF(OR(C1001="150 Directors advances", C1001="120 accounts receivable", C1001="720.2 Automobile - Insurance", C1001="720.3 Automobile - License", C1001="870.4 Rent - Insurance", C1001="870.6 Rent - Property Tax", C1001="870.7 Rent - Homeoffice", C1001="870.9 Rent - Water"),
   0,
   IF(Dashboard!$F$5="Quick",
      IF(OR(C1001="190 Automobile",C1001="200 computer hardware",C1001="210 Computer software",C1001="220 Quickbooks software",C1001="230 Office equipment",C1001="240 Office furniture"),
         E1001-(E1001/(1+Dashboard!$F$4)),
         0
      ),
      IF(C1001="750 Business promotion",
         E1001-(E1001/(1+4.793/100)),
         E1001-(E1001/(1+Dashboard!$F$4))
      )
   )
)</f>
        <v>0</v>
      </c>
      <c r="J1001" s="26">
        <f>Bank4[[#This Row],[Money in/ (Money out)]]-Bank4[[#This Row],[GST/HST]]</f>
        <v>0</v>
      </c>
      <c r="L1001" s="23">
        <f t="shared" si="45"/>
        <v>0</v>
      </c>
    </row>
    <row r="1002" spans="4:12" x14ac:dyDescent="0.2">
      <c r="D1002" s="397">
        <f>_xlfn.XLOOKUP(C:C,Table1[for Import to Bank Register dropdown],Table1[for Pivot],0,0,1)</f>
        <v>0</v>
      </c>
      <c r="E1002" s="403"/>
      <c r="F1002" s="146">
        <f t="shared" si="46"/>
        <v>44444444</v>
      </c>
      <c r="G1002" s="375">
        <f t="shared" si="47"/>
        <v>0</v>
      </c>
      <c r="I1002" s="376">
        <f>IF(OR(C1002="150 Directors advances", C1002="120 accounts receivable", C1002="720.2 Automobile - Insurance", C1002="720.3 Automobile - License", C1002="870.4 Rent - Insurance", C1002="870.6 Rent - Property Tax", C1002="870.7 Rent - Homeoffice", C1002="870.9 Rent - Water"),
   0,
   IF(Dashboard!$F$5="Quick",
      IF(OR(C1002="190 Automobile",C1002="200 computer hardware",C1002="210 Computer software",C1002="220 Quickbooks software",C1002="230 Office equipment",C1002="240 Office furniture"),
         E1002-(E1002/(1+Dashboard!$F$4)),
         0
      ),
      IF(C1002="750 Business promotion",
         E1002-(E1002/(1+4.793/100)),
         E1002-(E1002/(1+Dashboard!$F$4))
      )
   )
)</f>
        <v>0</v>
      </c>
      <c r="J1002" s="26">
        <f>Bank4[[#This Row],[Money in/ (Money out)]]-Bank4[[#This Row],[GST/HST]]</f>
        <v>0</v>
      </c>
      <c r="L1002" s="23">
        <f t="shared" si="45"/>
        <v>0</v>
      </c>
    </row>
    <row r="1003" spans="4:12" x14ac:dyDescent="0.2">
      <c r="D1003" s="397">
        <f>_xlfn.XLOOKUP(C:C,Table1[for Import to Bank Register dropdown],Table1[for Pivot],0,0,1)</f>
        <v>0</v>
      </c>
      <c r="E1003" s="403"/>
      <c r="F1003" s="146">
        <f t="shared" si="46"/>
        <v>44444444</v>
      </c>
      <c r="G1003" s="375">
        <f t="shared" si="47"/>
        <v>0</v>
      </c>
      <c r="I1003" s="376">
        <f>IF(OR(C1003="150 Directors advances", C1003="120 accounts receivable", C1003="720.2 Automobile - Insurance", C1003="720.3 Automobile - License", C1003="870.4 Rent - Insurance", C1003="870.6 Rent - Property Tax", C1003="870.7 Rent - Homeoffice", C1003="870.9 Rent - Water"),
   0,
   IF(Dashboard!$F$5="Quick",
      IF(OR(C1003="190 Automobile",C1003="200 computer hardware",C1003="210 Computer software",C1003="220 Quickbooks software",C1003="230 Office equipment",C1003="240 Office furniture"),
         E1003-(E1003/(1+Dashboard!$F$4)),
         0
      ),
      IF(C1003="750 Business promotion",
         E1003-(E1003/(1+4.793/100)),
         E1003-(E1003/(1+Dashboard!$F$4))
      )
   )
)</f>
        <v>0</v>
      </c>
      <c r="J1003" s="26">
        <f>Bank4[[#This Row],[Money in/ (Money out)]]-Bank4[[#This Row],[GST/HST]]</f>
        <v>0</v>
      </c>
      <c r="L1003" s="23">
        <f t="shared" si="45"/>
        <v>0</v>
      </c>
    </row>
    <row r="1004" spans="4:12" x14ac:dyDescent="0.2">
      <c r="D1004" s="397">
        <f>_xlfn.XLOOKUP(C:C,Table1[for Import to Bank Register dropdown],Table1[for Pivot],0,0,1)</f>
        <v>0</v>
      </c>
      <c r="E1004" s="403"/>
      <c r="F1004" s="146">
        <f t="shared" si="46"/>
        <v>44444444</v>
      </c>
      <c r="G1004" s="375">
        <f t="shared" si="47"/>
        <v>0</v>
      </c>
      <c r="I1004" s="376">
        <f>IF(OR(C1004="150 Directors advances", C1004="120 accounts receivable", C1004="720.2 Automobile - Insurance", C1004="720.3 Automobile - License", C1004="870.4 Rent - Insurance", C1004="870.6 Rent - Property Tax", C1004="870.7 Rent - Homeoffice", C1004="870.9 Rent - Water"),
   0,
   IF(Dashboard!$F$5="Quick",
      IF(OR(C1004="190 Automobile",C1004="200 computer hardware",C1004="210 Computer software",C1004="220 Quickbooks software",C1004="230 Office equipment",C1004="240 Office furniture"),
         E1004-(E1004/(1+Dashboard!$F$4)),
         0
      ),
      IF(C1004="750 Business promotion",
         E1004-(E1004/(1+4.793/100)),
         E1004-(E1004/(1+Dashboard!$F$4))
      )
   )
)</f>
        <v>0</v>
      </c>
      <c r="J1004" s="26">
        <f>Bank4[[#This Row],[Money in/ (Money out)]]-Bank4[[#This Row],[GST/HST]]</f>
        <v>0</v>
      </c>
      <c r="L1004" s="23">
        <f t="shared" si="45"/>
        <v>0</v>
      </c>
    </row>
    <row r="1005" spans="4:12" x14ac:dyDescent="0.2">
      <c r="D1005" s="397">
        <f>_xlfn.XLOOKUP(C:C,Table1[for Import to Bank Register dropdown],Table1[for Pivot],0,0,1)</f>
        <v>0</v>
      </c>
      <c r="E1005" s="403"/>
      <c r="F1005" s="146">
        <f t="shared" si="46"/>
        <v>44444444</v>
      </c>
      <c r="G1005" s="375">
        <f t="shared" si="47"/>
        <v>0</v>
      </c>
      <c r="I1005" s="376">
        <f>IF(OR(C1005="150 Directors advances", C1005="120 accounts receivable", C1005="720.2 Automobile - Insurance", C1005="720.3 Automobile - License", C1005="870.4 Rent - Insurance", C1005="870.6 Rent - Property Tax", C1005="870.7 Rent - Homeoffice", C1005="870.9 Rent - Water"),
   0,
   IF(Dashboard!$F$5="Quick",
      IF(OR(C1005="190 Automobile",C1005="200 computer hardware",C1005="210 Computer software",C1005="220 Quickbooks software",C1005="230 Office equipment",C1005="240 Office furniture"),
         E1005-(E1005/(1+Dashboard!$F$4)),
         0
      ),
      IF(C1005="750 Business promotion",
         E1005-(E1005/(1+4.793/100)),
         E1005-(E1005/(1+Dashboard!$F$4))
      )
   )
)</f>
        <v>0</v>
      </c>
      <c r="J1005" s="26">
        <f>Bank4[[#This Row],[Money in/ (Money out)]]-Bank4[[#This Row],[GST/HST]]</f>
        <v>0</v>
      </c>
      <c r="L1005" s="23">
        <f t="shared" si="45"/>
        <v>0</v>
      </c>
    </row>
    <row r="1006" spans="4:12" x14ac:dyDescent="0.2">
      <c r="D1006" s="397">
        <f>_xlfn.XLOOKUP(C:C,Table1[for Import to Bank Register dropdown],Table1[for Pivot],0,0,1)</f>
        <v>0</v>
      </c>
      <c r="E1006" s="403"/>
      <c r="F1006" s="146">
        <f t="shared" si="46"/>
        <v>44444444</v>
      </c>
      <c r="G1006" s="375">
        <f t="shared" si="47"/>
        <v>0</v>
      </c>
      <c r="I1006" s="376">
        <f>IF(OR(C1006="150 Directors advances", C1006="120 accounts receivable", C1006="720.2 Automobile - Insurance", C1006="720.3 Automobile - License", C1006="870.4 Rent - Insurance", C1006="870.6 Rent - Property Tax", C1006="870.7 Rent - Homeoffice", C1006="870.9 Rent - Water"),
   0,
   IF(Dashboard!$F$5="Quick",
      IF(OR(C1006="190 Automobile",C1006="200 computer hardware",C1006="210 Computer software",C1006="220 Quickbooks software",C1006="230 Office equipment",C1006="240 Office furniture"),
         E1006-(E1006/(1+Dashboard!$F$4)),
         0
      ),
      IF(C1006="750 Business promotion",
         E1006-(E1006/(1+4.793/100)),
         E1006-(E1006/(1+Dashboard!$F$4))
      )
   )
)</f>
        <v>0</v>
      </c>
      <c r="J1006" s="26">
        <f>Bank4[[#This Row],[Money in/ (Money out)]]-Bank4[[#This Row],[GST/HST]]</f>
        <v>0</v>
      </c>
      <c r="L1006" s="23">
        <f t="shared" si="45"/>
        <v>0</v>
      </c>
    </row>
    <row r="1007" spans="4:12" x14ac:dyDescent="0.2">
      <c r="D1007" s="397">
        <f>_xlfn.XLOOKUP(C:C,Table1[for Import to Bank Register dropdown],Table1[for Pivot],0,0,1)</f>
        <v>0</v>
      </c>
      <c r="E1007" s="403"/>
      <c r="F1007" s="146">
        <f t="shared" si="46"/>
        <v>44444444</v>
      </c>
      <c r="G1007" s="375">
        <f t="shared" si="47"/>
        <v>0</v>
      </c>
      <c r="I1007" s="376">
        <f>IF(OR(C1007="150 Directors advances", C1007="120 accounts receivable", C1007="720.2 Automobile - Insurance", C1007="720.3 Automobile - License", C1007="870.4 Rent - Insurance", C1007="870.6 Rent - Property Tax", C1007="870.7 Rent - Homeoffice", C1007="870.9 Rent - Water"),
   0,
   IF(Dashboard!$F$5="Quick",
      IF(OR(C1007="190 Automobile",C1007="200 computer hardware",C1007="210 Computer software",C1007="220 Quickbooks software",C1007="230 Office equipment",C1007="240 Office furniture"),
         E1007-(E1007/(1+Dashboard!$F$4)),
         0
      ),
      IF(C1007="750 Business promotion",
         E1007-(E1007/(1+4.793/100)),
         E1007-(E1007/(1+Dashboard!$F$4))
      )
   )
)</f>
        <v>0</v>
      </c>
      <c r="J1007" s="26">
        <f>Bank4[[#This Row],[Money in/ (Money out)]]-Bank4[[#This Row],[GST/HST]]</f>
        <v>0</v>
      </c>
      <c r="L1007" s="23">
        <f t="shared" si="45"/>
        <v>0</v>
      </c>
    </row>
    <row r="1008" spans="4:12" x14ac:dyDescent="0.2">
      <c r="D1008" s="397">
        <f>_xlfn.XLOOKUP(C:C,Table1[for Import to Bank Register dropdown],Table1[for Pivot],0,0,1)</f>
        <v>0</v>
      </c>
      <c r="E1008" s="403"/>
      <c r="F1008" s="146">
        <f t="shared" si="46"/>
        <v>44444444</v>
      </c>
      <c r="G1008" s="375">
        <f t="shared" si="47"/>
        <v>0</v>
      </c>
      <c r="I1008" s="376">
        <f>IF(OR(C1008="150 Directors advances", C1008="120 accounts receivable", C1008="720.2 Automobile - Insurance", C1008="720.3 Automobile - License", C1008="870.4 Rent - Insurance", C1008="870.6 Rent - Property Tax", C1008="870.7 Rent - Homeoffice", C1008="870.9 Rent - Water"),
   0,
   IF(Dashboard!$F$5="Quick",
      IF(OR(C1008="190 Automobile",C1008="200 computer hardware",C1008="210 Computer software",C1008="220 Quickbooks software",C1008="230 Office equipment",C1008="240 Office furniture"),
         E1008-(E1008/(1+Dashboard!$F$4)),
         0
      ),
      IF(C1008="750 Business promotion",
         E1008-(E1008/(1+4.793/100)),
         E1008-(E1008/(1+Dashboard!$F$4))
      )
   )
)</f>
        <v>0</v>
      </c>
      <c r="J1008" s="26">
        <f>Bank4[[#This Row],[Money in/ (Money out)]]-Bank4[[#This Row],[GST/HST]]</f>
        <v>0</v>
      </c>
      <c r="L1008" s="23">
        <f t="shared" si="45"/>
        <v>0</v>
      </c>
    </row>
    <row r="1009" spans="4:12" x14ac:dyDescent="0.2">
      <c r="D1009" s="397">
        <f>_xlfn.XLOOKUP(C:C,Table1[for Import to Bank Register dropdown],Table1[for Pivot],0,0,1)</f>
        <v>0</v>
      </c>
      <c r="E1009" s="403"/>
      <c r="F1009" s="146">
        <f t="shared" si="46"/>
        <v>44444444</v>
      </c>
      <c r="G1009" s="375">
        <f t="shared" si="47"/>
        <v>0</v>
      </c>
      <c r="I1009" s="376">
        <f>IF(OR(C1009="150 Directors advances", C1009="120 accounts receivable", C1009="720.2 Automobile - Insurance", C1009="720.3 Automobile - License", C1009="870.4 Rent - Insurance", C1009="870.6 Rent - Property Tax", C1009="870.7 Rent - Homeoffice", C1009="870.9 Rent - Water"),
   0,
   IF(Dashboard!$F$5="Quick",
      IF(OR(C1009="190 Automobile",C1009="200 computer hardware",C1009="210 Computer software",C1009="220 Quickbooks software",C1009="230 Office equipment",C1009="240 Office furniture"),
         E1009-(E1009/(1+Dashboard!$F$4)),
         0
      ),
      IF(C1009="750 Business promotion",
         E1009-(E1009/(1+4.793/100)),
         E1009-(E1009/(1+Dashboard!$F$4))
      )
   )
)</f>
        <v>0</v>
      </c>
      <c r="J1009" s="26">
        <f>Bank4[[#This Row],[Money in/ (Money out)]]-Bank4[[#This Row],[GST/HST]]</f>
        <v>0</v>
      </c>
      <c r="L1009" s="23">
        <f t="shared" si="45"/>
        <v>0</v>
      </c>
    </row>
    <row r="1010" spans="4:12" x14ac:dyDescent="0.2">
      <c r="D1010" s="397">
        <f>_xlfn.XLOOKUP(C:C,Table1[for Import to Bank Register dropdown],Table1[for Pivot],0,0,1)</f>
        <v>0</v>
      </c>
      <c r="E1010" s="403"/>
      <c r="F1010" s="146">
        <f t="shared" si="46"/>
        <v>44444444</v>
      </c>
      <c r="G1010" s="375">
        <f t="shared" si="47"/>
        <v>0</v>
      </c>
      <c r="I1010" s="376">
        <f>IF(OR(C1010="150 Directors advances", C1010="120 accounts receivable", C1010="720.2 Automobile - Insurance", C1010="720.3 Automobile - License", C1010="870.4 Rent - Insurance", C1010="870.6 Rent - Property Tax", C1010="870.7 Rent - Homeoffice", C1010="870.9 Rent - Water"),
   0,
   IF(Dashboard!$F$5="Quick",
      IF(OR(C1010="190 Automobile",C1010="200 computer hardware",C1010="210 Computer software",C1010="220 Quickbooks software",C1010="230 Office equipment",C1010="240 Office furniture"),
         E1010-(E1010/(1+Dashboard!$F$4)),
         0
      ),
      IF(C1010="750 Business promotion",
         E1010-(E1010/(1+4.793/100)),
         E1010-(E1010/(1+Dashboard!$F$4))
      )
   )
)</f>
        <v>0</v>
      </c>
      <c r="J1010" s="26">
        <f>Bank4[[#This Row],[Money in/ (Money out)]]-Bank4[[#This Row],[GST/HST]]</f>
        <v>0</v>
      </c>
      <c r="L1010" s="23">
        <f t="shared" si="45"/>
        <v>0</v>
      </c>
    </row>
    <row r="1011" spans="4:12" x14ac:dyDescent="0.2">
      <c r="D1011" s="397">
        <f>_xlfn.XLOOKUP(C:C,Table1[for Import to Bank Register dropdown],Table1[for Pivot],0,0,1)</f>
        <v>0</v>
      </c>
      <c r="E1011" s="403"/>
      <c r="F1011" s="146">
        <f t="shared" si="46"/>
        <v>44444444</v>
      </c>
      <c r="G1011" s="375">
        <f t="shared" si="47"/>
        <v>0</v>
      </c>
      <c r="I1011" s="376">
        <f>IF(OR(C1011="150 Directors advances", C1011="120 accounts receivable", C1011="720.2 Automobile - Insurance", C1011="720.3 Automobile - License", C1011="870.4 Rent - Insurance", C1011="870.6 Rent - Property Tax", C1011="870.7 Rent - Homeoffice", C1011="870.9 Rent - Water"),
   0,
   IF(Dashboard!$F$5="Quick",
      IF(OR(C1011="190 Automobile",C1011="200 computer hardware",C1011="210 Computer software",C1011="220 Quickbooks software",C1011="230 Office equipment",C1011="240 Office furniture"),
         E1011-(E1011/(1+Dashboard!$F$4)),
         0
      ),
      IF(C1011="750 Business promotion",
         E1011-(E1011/(1+4.793/100)),
         E1011-(E1011/(1+Dashboard!$F$4))
      )
   )
)</f>
        <v>0</v>
      </c>
      <c r="J1011" s="26">
        <f>Bank4[[#This Row],[Money in/ (Money out)]]-Bank4[[#This Row],[GST/HST]]</f>
        <v>0</v>
      </c>
      <c r="L1011" s="23">
        <f t="shared" si="45"/>
        <v>0</v>
      </c>
    </row>
    <row r="1012" spans="4:12" x14ac:dyDescent="0.2">
      <c r="D1012" s="397">
        <f>_xlfn.XLOOKUP(C:C,Table1[for Import to Bank Register dropdown],Table1[for Pivot],0,0,1)</f>
        <v>0</v>
      </c>
      <c r="E1012" s="403"/>
      <c r="F1012" s="146">
        <f t="shared" si="46"/>
        <v>44444444</v>
      </c>
      <c r="G1012" s="375">
        <f t="shared" si="47"/>
        <v>0</v>
      </c>
      <c r="I1012" s="376">
        <f>IF(OR(C1012="150 Directors advances", C1012="120 accounts receivable", C1012="720.2 Automobile - Insurance", C1012="720.3 Automobile - License", C1012="870.4 Rent - Insurance", C1012="870.6 Rent - Property Tax", C1012="870.7 Rent - Homeoffice", C1012="870.9 Rent - Water"),
   0,
   IF(Dashboard!$F$5="Quick",
      IF(OR(C1012="190 Automobile",C1012="200 computer hardware",C1012="210 Computer software",C1012="220 Quickbooks software",C1012="230 Office equipment",C1012="240 Office furniture"),
         E1012-(E1012/(1+Dashboard!$F$4)),
         0
      ),
      IF(C1012="750 Business promotion",
         E1012-(E1012/(1+4.793/100)),
         E1012-(E1012/(1+Dashboard!$F$4))
      )
   )
)</f>
        <v>0</v>
      </c>
      <c r="J1012" s="26">
        <f>Bank4[[#This Row],[Money in/ (Money out)]]-Bank4[[#This Row],[GST/HST]]</f>
        <v>0</v>
      </c>
      <c r="L1012" s="23">
        <f t="shared" si="45"/>
        <v>0</v>
      </c>
    </row>
    <row r="1013" spans="4:12" x14ac:dyDescent="0.2">
      <c r="D1013" s="397">
        <f>_xlfn.XLOOKUP(C:C,Table1[for Import to Bank Register dropdown],Table1[for Pivot],0,0,1)</f>
        <v>0</v>
      </c>
      <c r="E1013" s="403"/>
      <c r="F1013" s="146">
        <f t="shared" si="46"/>
        <v>44444444</v>
      </c>
      <c r="G1013" s="375">
        <f t="shared" si="47"/>
        <v>0</v>
      </c>
      <c r="I1013" s="376">
        <f>IF(OR(C1013="150 Directors advances", C1013="120 accounts receivable", C1013="720.2 Automobile - Insurance", C1013="720.3 Automobile - License", C1013="870.4 Rent - Insurance", C1013="870.6 Rent - Property Tax", C1013="870.7 Rent - Homeoffice", C1013="870.9 Rent - Water"),
   0,
   IF(Dashboard!$F$5="Quick",
      IF(OR(C1013="190 Automobile",C1013="200 computer hardware",C1013="210 Computer software",C1013="220 Quickbooks software",C1013="230 Office equipment",C1013="240 Office furniture"),
         E1013-(E1013/(1+Dashboard!$F$4)),
         0
      ),
      IF(C1013="750 Business promotion",
         E1013-(E1013/(1+4.793/100)),
         E1013-(E1013/(1+Dashboard!$F$4))
      )
   )
)</f>
        <v>0</v>
      </c>
      <c r="J1013" s="26">
        <f>Bank4[[#This Row],[Money in/ (Money out)]]-Bank4[[#This Row],[GST/HST]]</f>
        <v>0</v>
      </c>
      <c r="L1013" s="23">
        <f t="shared" si="45"/>
        <v>0</v>
      </c>
    </row>
    <row r="1014" spans="4:12" x14ac:dyDescent="0.2">
      <c r="D1014" s="397">
        <f>_xlfn.XLOOKUP(C:C,Table1[for Import to Bank Register dropdown],Table1[for Pivot],0,0,1)</f>
        <v>0</v>
      </c>
      <c r="E1014" s="403"/>
      <c r="F1014" s="146">
        <f t="shared" si="46"/>
        <v>44444444</v>
      </c>
      <c r="G1014" s="375">
        <f t="shared" si="47"/>
        <v>0</v>
      </c>
      <c r="I1014" s="376">
        <f>IF(OR(C1014="150 Directors advances", C1014="120 accounts receivable", C1014="720.2 Automobile - Insurance", C1014="720.3 Automobile - License", C1014="870.4 Rent - Insurance", C1014="870.6 Rent - Property Tax", C1014="870.7 Rent - Homeoffice", C1014="870.9 Rent - Water"),
   0,
   IF(Dashboard!$F$5="Quick",
      IF(OR(C1014="190 Automobile",C1014="200 computer hardware",C1014="210 Computer software",C1014="220 Quickbooks software",C1014="230 Office equipment",C1014="240 Office furniture"),
         E1014-(E1014/(1+Dashboard!$F$4)),
         0
      ),
      IF(C1014="750 Business promotion",
         E1014-(E1014/(1+4.793/100)),
         E1014-(E1014/(1+Dashboard!$F$4))
      )
   )
)</f>
        <v>0</v>
      </c>
      <c r="J1014" s="26">
        <f>Bank4[[#This Row],[Money in/ (Money out)]]-Bank4[[#This Row],[GST/HST]]</f>
        <v>0</v>
      </c>
      <c r="L1014" s="23">
        <f t="shared" si="45"/>
        <v>0</v>
      </c>
    </row>
    <row r="1015" spans="4:12" x14ac:dyDescent="0.2">
      <c r="D1015" s="397">
        <f>_xlfn.XLOOKUP(C:C,Table1[for Import to Bank Register dropdown],Table1[for Pivot],0,0,1)</f>
        <v>0</v>
      </c>
      <c r="E1015" s="403"/>
      <c r="F1015" s="146">
        <f t="shared" si="46"/>
        <v>44444444</v>
      </c>
      <c r="G1015" s="375">
        <f t="shared" si="47"/>
        <v>0</v>
      </c>
      <c r="I1015" s="376">
        <f>IF(OR(C1015="150 Directors advances", C1015="120 accounts receivable", C1015="720.2 Automobile - Insurance", C1015="720.3 Automobile - License", C1015="870.4 Rent - Insurance", C1015="870.6 Rent - Property Tax", C1015="870.7 Rent - Homeoffice", C1015="870.9 Rent - Water"),
   0,
   IF(Dashboard!$F$5="Quick",
      IF(OR(C1015="190 Automobile",C1015="200 computer hardware",C1015="210 Computer software",C1015="220 Quickbooks software",C1015="230 Office equipment",C1015="240 Office furniture"),
         E1015-(E1015/(1+Dashboard!$F$4)),
         0
      ),
      IF(C1015="750 Business promotion",
         E1015-(E1015/(1+4.793/100)),
         E1015-(E1015/(1+Dashboard!$F$4))
      )
   )
)</f>
        <v>0</v>
      </c>
      <c r="J1015" s="26">
        <f>Bank4[[#This Row],[Money in/ (Money out)]]-Bank4[[#This Row],[GST/HST]]</f>
        <v>0</v>
      </c>
      <c r="L1015" s="23">
        <f t="shared" si="45"/>
        <v>0</v>
      </c>
    </row>
    <row r="1016" spans="4:12" x14ac:dyDescent="0.2">
      <c r="D1016" s="397">
        <f>_xlfn.XLOOKUP(C:C,Table1[for Import to Bank Register dropdown],Table1[for Pivot],0,0,1)</f>
        <v>0</v>
      </c>
      <c r="E1016" s="403"/>
      <c r="F1016" s="146">
        <f t="shared" si="46"/>
        <v>44444444</v>
      </c>
      <c r="G1016" s="375">
        <f t="shared" si="47"/>
        <v>0</v>
      </c>
      <c r="I1016" s="376">
        <f>IF(OR(C1016="150 Directors advances", C1016="120 accounts receivable", C1016="720.2 Automobile - Insurance", C1016="720.3 Automobile - License", C1016="870.4 Rent - Insurance", C1016="870.6 Rent - Property Tax", C1016="870.7 Rent - Homeoffice", C1016="870.9 Rent - Water"),
   0,
   IF(Dashboard!$F$5="Quick",
      IF(OR(C1016="190 Automobile",C1016="200 computer hardware",C1016="210 Computer software",C1016="220 Quickbooks software",C1016="230 Office equipment",C1016="240 Office furniture"),
         E1016-(E1016/(1+Dashboard!$F$4)),
         0
      ),
      IF(C1016="750 Business promotion",
         E1016-(E1016/(1+4.793/100)),
         E1016-(E1016/(1+Dashboard!$F$4))
      )
   )
)</f>
        <v>0</v>
      </c>
      <c r="J1016" s="26">
        <f>Bank4[[#This Row],[Money in/ (Money out)]]-Bank4[[#This Row],[GST/HST]]</f>
        <v>0</v>
      </c>
      <c r="L1016" s="23">
        <f t="shared" si="45"/>
        <v>0</v>
      </c>
    </row>
    <row r="1017" spans="4:12" x14ac:dyDescent="0.2">
      <c r="D1017" s="397">
        <f>_xlfn.XLOOKUP(C:C,Table1[for Import to Bank Register dropdown],Table1[for Pivot],0,0,1)</f>
        <v>0</v>
      </c>
      <c r="E1017" s="403"/>
      <c r="F1017" s="146">
        <f t="shared" si="46"/>
        <v>44444444</v>
      </c>
      <c r="G1017" s="375">
        <f t="shared" si="47"/>
        <v>0</v>
      </c>
      <c r="I1017" s="376">
        <f>IF(OR(C1017="150 Directors advances", C1017="120 accounts receivable", C1017="720.2 Automobile - Insurance", C1017="720.3 Automobile - License", C1017="870.4 Rent - Insurance", C1017="870.6 Rent - Property Tax", C1017="870.7 Rent - Homeoffice", C1017="870.9 Rent - Water"),
   0,
   IF(Dashboard!$F$5="Quick",
      IF(OR(C1017="190 Automobile",C1017="200 computer hardware",C1017="210 Computer software",C1017="220 Quickbooks software",C1017="230 Office equipment",C1017="240 Office furniture"),
         E1017-(E1017/(1+Dashboard!$F$4)),
         0
      ),
      IF(C1017="750 Business promotion",
         E1017-(E1017/(1+4.793/100)),
         E1017-(E1017/(1+Dashboard!$F$4))
      )
   )
)</f>
        <v>0</v>
      </c>
      <c r="J1017" s="26">
        <f>Bank4[[#This Row],[Money in/ (Money out)]]-Bank4[[#This Row],[GST/HST]]</f>
        <v>0</v>
      </c>
      <c r="L1017" s="23">
        <f t="shared" si="45"/>
        <v>0</v>
      </c>
    </row>
    <row r="1018" spans="4:12" x14ac:dyDescent="0.2">
      <c r="D1018" s="397">
        <f>_xlfn.XLOOKUP(C:C,Table1[for Import to Bank Register dropdown],Table1[for Pivot],0,0,1)</f>
        <v>0</v>
      </c>
      <c r="E1018" s="403"/>
      <c r="F1018" s="146">
        <f t="shared" si="46"/>
        <v>44444444</v>
      </c>
      <c r="G1018" s="375">
        <f t="shared" si="47"/>
        <v>0</v>
      </c>
      <c r="I1018" s="376">
        <f>IF(OR(C1018="150 Directors advances", C1018="120 accounts receivable", C1018="720.2 Automobile - Insurance", C1018="720.3 Automobile - License", C1018="870.4 Rent - Insurance", C1018="870.6 Rent - Property Tax", C1018="870.7 Rent - Homeoffice", C1018="870.9 Rent - Water"),
   0,
   IF(Dashboard!$F$5="Quick",
      IF(OR(C1018="190 Automobile",C1018="200 computer hardware",C1018="210 Computer software",C1018="220 Quickbooks software",C1018="230 Office equipment",C1018="240 Office furniture"),
         E1018-(E1018/(1+Dashboard!$F$4)),
         0
      ),
      IF(C1018="750 Business promotion",
         E1018-(E1018/(1+4.793/100)),
         E1018-(E1018/(1+Dashboard!$F$4))
      )
   )
)</f>
        <v>0</v>
      </c>
      <c r="J1018" s="26">
        <f>Bank4[[#This Row],[Money in/ (Money out)]]-Bank4[[#This Row],[GST/HST]]</f>
        <v>0</v>
      </c>
      <c r="L1018" s="23">
        <f t="shared" si="45"/>
        <v>0</v>
      </c>
    </row>
    <row r="1019" spans="4:12" x14ac:dyDescent="0.2">
      <c r="D1019" s="397">
        <f>_xlfn.XLOOKUP(C:C,Table1[for Import to Bank Register dropdown],Table1[for Pivot],0,0,1)</f>
        <v>0</v>
      </c>
      <c r="E1019" s="403"/>
      <c r="F1019" s="146">
        <f t="shared" si="46"/>
        <v>44444444</v>
      </c>
      <c r="G1019" s="375">
        <f t="shared" si="47"/>
        <v>0</v>
      </c>
      <c r="I1019" s="376">
        <f>IF(OR(C1019="150 Directors advances", C1019="120 accounts receivable", C1019="720.2 Automobile - Insurance", C1019="720.3 Automobile - License", C1019="870.4 Rent - Insurance", C1019="870.6 Rent - Property Tax", C1019="870.7 Rent - Homeoffice", C1019="870.9 Rent - Water"),
   0,
   IF(Dashboard!$F$5="Quick",
      IF(OR(C1019="190 Automobile",C1019="200 computer hardware",C1019="210 Computer software",C1019="220 Quickbooks software",C1019="230 Office equipment",C1019="240 Office furniture"),
         E1019-(E1019/(1+Dashboard!$F$4)),
         0
      ),
      IF(C1019="750 Business promotion",
         E1019-(E1019/(1+4.793/100)),
         E1019-(E1019/(1+Dashboard!$F$4))
      )
   )
)</f>
        <v>0</v>
      </c>
      <c r="J1019" s="26">
        <f>Bank4[[#This Row],[Money in/ (Money out)]]-Bank4[[#This Row],[GST/HST]]</f>
        <v>0</v>
      </c>
      <c r="L1019" s="23">
        <f t="shared" si="45"/>
        <v>0</v>
      </c>
    </row>
    <row r="1020" spans="4:12" x14ac:dyDescent="0.2">
      <c r="D1020" s="397">
        <f>_xlfn.XLOOKUP(C:C,Table1[for Import to Bank Register dropdown],Table1[for Pivot],0,0,1)</f>
        <v>0</v>
      </c>
      <c r="E1020" s="403"/>
      <c r="F1020" s="146">
        <f t="shared" si="46"/>
        <v>44444444</v>
      </c>
      <c r="G1020" s="375">
        <f t="shared" si="47"/>
        <v>0</v>
      </c>
      <c r="I1020" s="376">
        <f>IF(OR(C1020="150 Directors advances", C1020="120 accounts receivable", C1020="720.2 Automobile - Insurance", C1020="720.3 Automobile - License", C1020="870.4 Rent - Insurance", C1020="870.6 Rent - Property Tax", C1020="870.7 Rent - Homeoffice", C1020="870.9 Rent - Water"),
   0,
   IF(Dashboard!$F$5="Quick",
      IF(OR(C1020="190 Automobile",C1020="200 computer hardware",C1020="210 Computer software",C1020="220 Quickbooks software",C1020="230 Office equipment",C1020="240 Office furniture"),
         E1020-(E1020/(1+Dashboard!$F$4)),
         0
      ),
      IF(C1020="750 Business promotion",
         E1020-(E1020/(1+4.793/100)),
         E1020-(E1020/(1+Dashboard!$F$4))
      )
   )
)</f>
        <v>0</v>
      </c>
      <c r="J1020" s="26">
        <f>Bank4[[#This Row],[Money in/ (Money out)]]-Bank4[[#This Row],[GST/HST]]</f>
        <v>0</v>
      </c>
      <c r="L1020" s="23">
        <f t="shared" si="45"/>
        <v>0</v>
      </c>
    </row>
    <row r="1021" spans="4:12" x14ac:dyDescent="0.2">
      <c r="D1021" s="397">
        <f>_xlfn.XLOOKUP(C:C,Table1[for Import to Bank Register dropdown],Table1[for Pivot],0,0,1)</f>
        <v>0</v>
      </c>
      <c r="E1021" s="403"/>
      <c r="F1021" s="146">
        <f t="shared" si="46"/>
        <v>44444444</v>
      </c>
      <c r="G1021" s="375">
        <f t="shared" si="47"/>
        <v>0</v>
      </c>
      <c r="I1021" s="376">
        <f>IF(OR(C1021="150 Directors advances", C1021="120 accounts receivable", C1021="720.2 Automobile - Insurance", C1021="720.3 Automobile - License", C1021="870.4 Rent - Insurance", C1021="870.6 Rent - Property Tax", C1021="870.7 Rent - Homeoffice", C1021="870.9 Rent - Water"),
   0,
   IF(Dashboard!$F$5="Quick",
      IF(OR(C1021="190 Automobile",C1021="200 computer hardware",C1021="210 Computer software",C1021="220 Quickbooks software",C1021="230 Office equipment",C1021="240 Office furniture"),
         E1021-(E1021/(1+Dashboard!$F$4)),
         0
      ),
      IF(C1021="750 Business promotion",
         E1021-(E1021/(1+4.793/100)),
         E1021-(E1021/(1+Dashboard!$F$4))
      )
   )
)</f>
        <v>0</v>
      </c>
      <c r="J1021" s="26">
        <f>Bank4[[#This Row],[Money in/ (Money out)]]-Bank4[[#This Row],[GST/HST]]</f>
        <v>0</v>
      </c>
      <c r="L1021" s="23">
        <f t="shared" si="45"/>
        <v>0</v>
      </c>
    </row>
    <row r="1022" spans="4:12" x14ac:dyDescent="0.2">
      <c r="D1022" s="397">
        <f>_xlfn.XLOOKUP(C:C,Table1[for Import to Bank Register dropdown],Table1[for Pivot],0,0,1)</f>
        <v>0</v>
      </c>
      <c r="E1022" s="403"/>
      <c r="F1022" s="146">
        <f t="shared" si="46"/>
        <v>44444444</v>
      </c>
      <c r="G1022" s="375">
        <f t="shared" si="47"/>
        <v>0</v>
      </c>
      <c r="I1022" s="376">
        <f>IF(OR(C1022="150 Directors advances", C1022="120 accounts receivable", C1022="720.2 Automobile - Insurance", C1022="720.3 Automobile - License", C1022="870.4 Rent - Insurance", C1022="870.6 Rent - Property Tax", C1022="870.7 Rent - Homeoffice", C1022="870.9 Rent - Water"),
   0,
   IF(Dashboard!$F$5="Quick",
      IF(OR(C1022="190 Automobile",C1022="200 computer hardware",C1022="210 Computer software",C1022="220 Quickbooks software",C1022="230 Office equipment",C1022="240 Office furniture"),
         E1022-(E1022/(1+Dashboard!$F$4)),
         0
      ),
      IF(C1022="750 Business promotion",
         E1022-(E1022/(1+4.793/100)),
         E1022-(E1022/(1+Dashboard!$F$4))
      )
   )
)</f>
        <v>0</v>
      </c>
      <c r="J1022" s="26">
        <f>Bank4[[#This Row],[Money in/ (Money out)]]-Bank4[[#This Row],[GST/HST]]</f>
        <v>0</v>
      </c>
      <c r="L1022" s="23">
        <f t="shared" si="45"/>
        <v>0</v>
      </c>
    </row>
    <row r="1023" spans="4:12" x14ac:dyDescent="0.2">
      <c r="D1023" s="397">
        <f>_xlfn.XLOOKUP(C:C,Table1[for Import to Bank Register dropdown],Table1[for Pivot],0,0,1)</f>
        <v>0</v>
      </c>
      <c r="E1023" s="403"/>
      <c r="F1023" s="146">
        <f t="shared" si="46"/>
        <v>44444444</v>
      </c>
      <c r="G1023" s="375">
        <f t="shared" si="47"/>
        <v>0</v>
      </c>
      <c r="I1023" s="376">
        <f>IF(OR(C1023="150 Directors advances", C1023="120 accounts receivable", C1023="720.2 Automobile - Insurance", C1023="720.3 Automobile - License", C1023="870.4 Rent - Insurance", C1023="870.6 Rent - Property Tax", C1023="870.7 Rent - Homeoffice", C1023="870.9 Rent - Water"),
   0,
   IF(Dashboard!$F$5="Quick",
      IF(OR(C1023="190 Automobile",C1023="200 computer hardware",C1023="210 Computer software",C1023="220 Quickbooks software",C1023="230 Office equipment",C1023="240 Office furniture"),
         E1023-(E1023/(1+Dashboard!$F$4)),
         0
      ),
      IF(C1023="750 Business promotion",
         E1023-(E1023/(1+4.793/100)),
         E1023-(E1023/(1+Dashboard!$F$4))
      )
   )
)</f>
        <v>0</v>
      </c>
      <c r="J1023" s="26">
        <f>Bank4[[#This Row],[Money in/ (Money out)]]-Bank4[[#This Row],[GST/HST]]</f>
        <v>0</v>
      </c>
      <c r="L1023" s="23">
        <f t="shared" si="45"/>
        <v>0</v>
      </c>
    </row>
    <row r="1024" spans="4:12" x14ac:dyDescent="0.2">
      <c r="D1024" s="397">
        <f>_xlfn.XLOOKUP(C:C,Table1[for Import to Bank Register dropdown],Table1[for Pivot],0,0,1)</f>
        <v>0</v>
      </c>
      <c r="E1024" s="403"/>
      <c r="F1024" s="146">
        <f t="shared" si="46"/>
        <v>44444444</v>
      </c>
      <c r="G1024" s="375">
        <f t="shared" si="47"/>
        <v>0</v>
      </c>
      <c r="I1024" s="376">
        <f>IF(OR(C1024="150 Directors advances", C1024="120 accounts receivable", C1024="720.2 Automobile - Insurance", C1024="720.3 Automobile - License", C1024="870.4 Rent - Insurance", C1024="870.6 Rent - Property Tax", C1024="870.7 Rent - Homeoffice", C1024="870.9 Rent - Water"),
   0,
   IF(Dashboard!$F$5="Quick",
      IF(OR(C1024="190 Automobile",C1024="200 computer hardware",C1024="210 Computer software",C1024="220 Quickbooks software",C1024="230 Office equipment",C1024="240 Office furniture"),
         E1024-(E1024/(1+Dashboard!$F$4)),
         0
      ),
      IF(C1024="750 Business promotion",
         E1024-(E1024/(1+4.793/100)),
         E1024-(E1024/(1+Dashboard!$F$4))
      )
   )
)</f>
        <v>0</v>
      </c>
      <c r="J1024" s="26">
        <f>Bank4[[#This Row],[Money in/ (Money out)]]-Bank4[[#This Row],[GST/HST]]</f>
        <v>0</v>
      </c>
      <c r="L1024" s="23">
        <f t="shared" si="45"/>
        <v>0</v>
      </c>
    </row>
    <row r="1025" spans="4:12" x14ac:dyDescent="0.2">
      <c r="D1025" s="397">
        <f>_xlfn.XLOOKUP(C:C,Table1[for Import to Bank Register dropdown],Table1[for Pivot],0,0,1)</f>
        <v>0</v>
      </c>
      <c r="E1025" s="403"/>
      <c r="F1025" s="146">
        <f t="shared" si="46"/>
        <v>44444444</v>
      </c>
      <c r="G1025" s="375">
        <f t="shared" si="47"/>
        <v>0</v>
      </c>
      <c r="I1025" s="376">
        <f>IF(OR(C1025="150 Directors advances", C1025="120 accounts receivable", C1025="720.2 Automobile - Insurance", C1025="720.3 Automobile - License", C1025="870.4 Rent - Insurance", C1025="870.6 Rent - Property Tax", C1025="870.7 Rent - Homeoffice", C1025="870.9 Rent - Water"),
   0,
   IF(Dashboard!$F$5="Quick",
      IF(OR(C1025="190 Automobile",C1025="200 computer hardware",C1025="210 Computer software",C1025="220 Quickbooks software",C1025="230 Office equipment",C1025="240 Office furniture"),
         E1025-(E1025/(1+Dashboard!$F$4)),
         0
      ),
      IF(C1025="750 Business promotion",
         E1025-(E1025/(1+4.793/100)),
         E1025-(E1025/(1+Dashboard!$F$4))
      )
   )
)</f>
        <v>0</v>
      </c>
      <c r="J1025" s="26">
        <f>Bank4[[#This Row],[Money in/ (Money out)]]-Bank4[[#This Row],[GST/HST]]</f>
        <v>0</v>
      </c>
      <c r="L1025" s="23">
        <f t="shared" si="45"/>
        <v>0</v>
      </c>
    </row>
    <row r="1026" spans="4:12" x14ac:dyDescent="0.2">
      <c r="D1026" s="397">
        <f>_xlfn.XLOOKUP(C:C,Table1[for Import to Bank Register dropdown],Table1[for Pivot],0,0,1)</f>
        <v>0</v>
      </c>
      <c r="E1026" s="403"/>
      <c r="F1026" s="146">
        <f t="shared" si="46"/>
        <v>44444444</v>
      </c>
      <c r="G1026" s="375">
        <f t="shared" si="47"/>
        <v>0</v>
      </c>
      <c r="I1026" s="376">
        <f>IF(OR(C1026="150 Directors advances", C1026="120 accounts receivable", C1026="720.2 Automobile - Insurance", C1026="720.3 Automobile - License", C1026="870.4 Rent - Insurance", C1026="870.6 Rent - Property Tax", C1026="870.7 Rent - Homeoffice", C1026="870.9 Rent - Water"),
   0,
   IF(Dashboard!$F$5="Quick",
      IF(OR(C1026="190 Automobile",C1026="200 computer hardware",C1026="210 Computer software",C1026="220 Quickbooks software",C1026="230 Office equipment",C1026="240 Office furniture"),
         E1026-(E1026/(1+Dashboard!$F$4)),
         0
      ),
      IF(C1026="750 Business promotion",
         E1026-(E1026/(1+4.793/100)),
         E1026-(E1026/(1+Dashboard!$F$4))
      )
   )
)</f>
        <v>0</v>
      </c>
      <c r="J1026" s="26">
        <f>Bank4[[#This Row],[Money in/ (Money out)]]-Bank4[[#This Row],[GST/HST]]</f>
        <v>0</v>
      </c>
      <c r="L1026" s="23">
        <f t="shared" si="45"/>
        <v>0</v>
      </c>
    </row>
    <row r="1027" spans="4:12" x14ac:dyDescent="0.2">
      <c r="D1027" s="397">
        <f>_xlfn.XLOOKUP(C:C,Table1[for Import to Bank Register dropdown],Table1[for Pivot],0,0,1)</f>
        <v>0</v>
      </c>
      <c r="E1027" s="403"/>
      <c r="F1027" s="146">
        <f t="shared" si="46"/>
        <v>44444444</v>
      </c>
      <c r="G1027" s="375">
        <f t="shared" si="47"/>
        <v>0</v>
      </c>
      <c r="I1027" s="376">
        <f>IF(OR(C1027="150 Directors advances", C1027="120 accounts receivable", C1027="720.2 Automobile - Insurance", C1027="720.3 Automobile - License", C1027="870.4 Rent - Insurance", C1027="870.6 Rent - Property Tax", C1027="870.7 Rent - Homeoffice", C1027="870.9 Rent - Water"),
   0,
   IF(Dashboard!$F$5="Quick",
      IF(OR(C1027="190 Automobile",C1027="200 computer hardware",C1027="210 Computer software",C1027="220 Quickbooks software",C1027="230 Office equipment",C1027="240 Office furniture"),
         E1027-(E1027/(1+Dashboard!$F$4)),
         0
      ),
      IF(C1027="750 Business promotion",
         E1027-(E1027/(1+4.793/100)),
         E1027-(E1027/(1+Dashboard!$F$4))
      )
   )
)</f>
        <v>0</v>
      </c>
      <c r="J1027" s="26">
        <f>Bank4[[#This Row],[Money in/ (Money out)]]-Bank4[[#This Row],[GST/HST]]</f>
        <v>0</v>
      </c>
      <c r="L1027" s="23">
        <f t="shared" si="45"/>
        <v>0</v>
      </c>
    </row>
    <row r="1028" spans="4:12" x14ac:dyDescent="0.2">
      <c r="D1028" s="397">
        <f>_xlfn.XLOOKUP(C:C,Table1[for Import to Bank Register dropdown],Table1[for Pivot],0,0,1)</f>
        <v>0</v>
      </c>
      <c r="E1028" s="403"/>
      <c r="F1028" s="146">
        <f t="shared" si="46"/>
        <v>44444444</v>
      </c>
      <c r="G1028" s="375">
        <f t="shared" si="47"/>
        <v>0</v>
      </c>
      <c r="I1028" s="376">
        <f>IF(OR(C1028="150 Directors advances", C1028="120 accounts receivable", C1028="720.2 Automobile - Insurance", C1028="720.3 Automobile - License", C1028="870.4 Rent - Insurance", C1028="870.6 Rent - Property Tax", C1028="870.7 Rent - Homeoffice", C1028="870.9 Rent - Water"),
   0,
   IF(Dashboard!$F$5="Quick",
      IF(OR(C1028="190 Automobile",C1028="200 computer hardware",C1028="210 Computer software",C1028="220 Quickbooks software",C1028="230 Office equipment",C1028="240 Office furniture"),
         E1028-(E1028/(1+Dashboard!$F$4)),
         0
      ),
      IF(C1028="750 Business promotion",
         E1028-(E1028/(1+4.793/100)),
         E1028-(E1028/(1+Dashboard!$F$4))
      )
   )
)</f>
        <v>0</v>
      </c>
      <c r="J1028" s="26">
        <f>Bank4[[#This Row],[Money in/ (Money out)]]-Bank4[[#This Row],[GST/HST]]</f>
        <v>0</v>
      </c>
      <c r="L1028" s="23">
        <f t="shared" si="45"/>
        <v>0</v>
      </c>
    </row>
    <row r="1029" spans="4:12" x14ac:dyDescent="0.2">
      <c r="D1029" s="397">
        <f>_xlfn.XLOOKUP(C:C,Table1[for Import to Bank Register dropdown],Table1[for Pivot],0,0,1)</f>
        <v>0</v>
      </c>
      <c r="E1029" s="403"/>
      <c r="F1029" s="146">
        <f t="shared" si="46"/>
        <v>44444444</v>
      </c>
      <c r="G1029" s="375">
        <f t="shared" si="47"/>
        <v>0</v>
      </c>
      <c r="I1029" s="376">
        <f>IF(OR(C1029="150 Directors advances", C1029="120 accounts receivable", C1029="720.2 Automobile - Insurance", C1029="720.3 Automobile - License", C1029="870.4 Rent - Insurance", C1029="870.6 Rent - Property Tax", C1029="870.7 Rent - Homeoffice", C1029="870.9 Rent - Water"),
   0,
   IF(Dashboard!$F$5="Quick",
      IF(OR(C1029="190 Automobile",C1029="200 computer hardware",C1029="210 Computer software",C1029="220 Quickbooks software",C1029="230 Office equipment",C1029="240 Office furniture"),
         E1029-(E1029/(1+Dashboard!$F$4)),
         0
      ),
      IF(C1029="750 Business promotion",
         E1029-(E1029/(1+4.793/100)),
         E1029-(E1029/(1+Dashboard!$F$4))
      )
   )
)</f>
        <v>0</v>
      </c>
      <c r="J1029" s="26">
        <f>Bank4[[#This Row],[Money in/ (Money out)]]-Bank4[[#This Row],[GST/HST]]</f>
        <v>0</v>
      </c>
      <c r="L1029" s="23">
        <f t="shared" si="45"/>
        <v>0</v>
      </c>
    </row>
    <row r="1030" spans="4:12" x14ac:dyDescent="0.2">
      <c r="D1030" s="397">
        <f>_xlfn.XLOOKUP(C:C,Table1[for Import to Bank Register dropdown],Table1[for Pivot],0,0,1)</f>
        <v>0</v>
      </c>
      <c r="E1030" s="403"/>
      <c r="F1030" s="146">
        <f t="shared" si="46"/>
        <v>44444444</v>
      </c>
      <c r="G1030" s="375">
        <f t="shared" si="47"/>
        <v>0</v>
      </c>
      <c r="I1030" s="376">
        <f>IF(OR(C1030="150 Directors advances", C1030="120 accounts receivable", C1030="720.2 Automobile - Insurance", C1030="720.3 Automobile - License", C1030="870.4 Rent - Insurance", C1030="870.6 Rent - Property Tax", C1030="870.7 Rent - Homeoffice", C1030="870.9 Rent - Water"),
   0,
   IF(Dashboard!$F$5="Quick",
      IF(OR(C1030="190 Automobile",C1030="200 computer hardware",C1030="210 Computer software",C1030="220 Quickbooks software",C1030="230 Office equipment",C1030="240 Office furniture"),
         E1030-(E1030/(1+Dashboard!$F$4)),
         0
      ),
      IF(C1030="750 Business promotion",
         E1030-(E1030/(1+4.793/100)),
         E1030-(E1030/(1+Dashboard!$F$4))
      )
   )
)</f>
        <v>0</v>
      </c>
      <c r="J1030" s="26">
        <f>Bank4[[#This Row],[Money in/ (Money out)]]-Bank4[[#This Row],[GST/HST]]</f>
        <v>0</v>
      </c>
      <c r="L1030" s="23">
        <f t="shared" si="45"/>
        <v>0</v>
      </c>
    </row>
    <row r="1031" spans="4:12" x14ac:dyDescent="0.2">
      <c r="D1031" s="397">
        <f>_xlfn.XLOOKUP(C:C,Table1[for Import to Bank Register dropdown],Table1[for Pivot],0,0,1)</f>
        <v>0</v>
      </c>
      <c r="E1031" s="403"/>
      <c r="F1031" s="146">
        <f t="shared" si="46"/>
        <v>44444444</v>
      </c>
      <c r="G1031" s="375">
        <f t="shared" si="47"/>
        <v>0</v>
      </c>
      <c r="I1031" s="376">
        <f>IF(OR(C1031="150 Directors advances", C1031="120 accounts receivable", C1031="720.2 Automobile - Insurance", C1031="720.3 Automobile - License", C1031="870.4 Rent - Insurance", C1031="870.6 Rent - Property Tax", C1031="870.7 Rent - Homeoffice", C1031="870.9 Rent - Water"),
   0,
   IF(Dashboard!$F$5="Quick",
      IF(OR(C1031="190 Automobile",C1031="200 computer hardware",C1031="210 Computer software",C1031="220 Quickbooks software",C1031="230 Office equipment",C1031="240 Office furniture"),
         E1031-(E1031/(1+Dashboard!$F$4)),
         0
      ),
      IF(C1031="750 Business promotion",
         E1031-(E1031/(1+4.793/100)),
         E1031-(E1031/(1+Dashboard!$F$4))
      )
   )
)</f>
        <v>0</v>
      </c>
      <c r="J1031" s="26">
        <f>Bank4[[#This Row],[Money in/ (Money out)]]-Bank4[[#This Row],[GST/HST]]</f>
        <v>0</v>
      </c>
      <c r="L1031" s="23">
        <f t="shared" ref="L1031:L1094" si="48">$L$3</f>
        <v>0</v>
      </c>
    </row>
    <row r="1032" spans="4:12" x14ac:dyDescent="0.2">
      <c r="D1032" s="397">
        <f>_xlfn.XLOOKUP(C:C,Table1[for Import to Bank Register dropdown],Table1[for Pivot],0,0,1)</f>
        <v>0</v>
      </c>
      <c r="E1032" s="403"/>
      <c r="F1032" s="146">
        <f t="shared" ref="F1032:F1095" si="49">$E$2</f>
        <v>44444444</v>
      </c>
      <c r="G1032" s="375">
        <f t="shared" ref="G1032:G1095" si="50">G1031+E1032</f>
        <v>0</v>
      </c>
      <c r="I1032" s="376">
        <f>IF(OR(C1032="150 Directors advances", C1032="120 accounts receivable", C1032="720.2 Automobile - Insurance", C1032="720.3 Automobile - License", C1032="870.4 Rent - Insurance", C1032="870.6 Rent - Property Tax", C1032="870.7 Rent - Homeoffice", C1032="870.9 Rent - Water"),
   0,
   IF(Dashboard!$F$5="Quick",
      IF(OR(C1032="190 Automobile",C1032="200 computer hardware",C1032="210 Computer software",C1032="220 Quickbooks software",C1032="230 Office equipment",C1032="240 Office furniture"),
         E1032-(E1032/(1+Dashboard!$F$4)),
         0
      ),
      IF(C1032="750 Business promotion",
         E1032-(E1032/(1+4.793/100)),
         E1032-(E1032/(1+Dashboard!$F$4))
      )
   )
)</f>
        <v>0</v>
      </c>
      <c r="J1032" s="26">
        <f>Bank4[[#This Row],[Money in/ (Money out)]]-Bank4[[#This Row],[GST/HST]]</f>
        <v>0</v>
      </c>
      <c r="L1032" s="23">
        <f t="shared" si="48"/>
        <v>0</v>
      </c>
    </row>
    <row r="1033" spans="4:12" x14ac:dyDescent="0.2">
      <c r="D1033" s="397">
        <f>_xlfn.XLOOKUP(C:C,Table1[for Import to Bank Register dropdown],Table1[for Pivot],0,0,1)</f>
        <v>0</v>
      </c>
      <c r="E1033" s="403"/>
      <c r="F1033" s="146">
        <f t="shared" si="49"/>
        <v>44444444</v>
      </c>
      <c r="G1033" s="375">
        <f t="shared" si="50"/>
        <v>0</v>
      </c>
      <c r="I1033" s="376">
        <f>IF(OR(C1033="150 Directors advances", C1033="120 accounts receivable", C1033="720.2 Automobile - Insurance", C1033="720.3 Automobile - License", C1033="870.4 Rent - Insurance", C1033="870.6 Rent - Property Tax", C1033="870.7 Rent - Homeoffice", C1033="870.9 Rent - Water"),
   0,
   IF(Dashboard!$F$5="Quick",
      IF(OR(C1033="190 Automobile",C1033="200 computer hardware",C1033="210 Computer software",C1033="220 Quickbooks software",C1033="230 Office equipment",C1033="240 Office furniture"),
         E1033-(E1033/(1+Dashboard!$F$4)),
         0
      ),
      IF(C1033="750 Business promotion",
         E1033-(E1033/(1+4.793/100)),
         E1033-(E1033/(1+Dashboard!$F$4))
      )
   )
)</f>
        <v>0</v>
      </c>
      <c r="J1033" s="26">
        <f>Bank4[[#This Row],[Money in/ (Money out)]]-Bank4[[#This Row],[GST/HST]]</f>
        <v>0</v>
      </c>
      <c r="L1033" s="23">
        <f t="shared" si="48"/>
        <v>0</v>
      </c>
    </row>
    <row r="1034" spans="4:12" x14ac:dyDescent="0.2">
      <c r="D1034" s="397">
        <f>_xlfn.XLOOKUP(C:C,Table1[for Import to Bank Register dropdown],Table1[for Pivot],0,0,1)</f>
        <v>0</v>
      </c>
      <c r="E1034" s="403"/>
      <c r="F1034" s="146">
        <f t="shared" si="49"/>
        <v>44444444</v>
      </c>
      <c r="G1034" s="375">
        <f t="shared" si="50"/>
        <v>0</v>
      </c>
      <c r="I1034" s="376">
        <f>IF(OR(C1034="150 Directors advances", C1034="120 accounts receivable", C1034="720.2 Automobile - Insurance", C1034="720.3 Automobile - License", C1034="870.4 Rent - Insurance", C1034="870.6 Rent - Property Tax", C1034="870.7 Rent - Homeoffice", C1034="870.9 Rent - Water"),
   0,
   IF(Dashboard!$F$5="Quick",
      IF(OR(C1034="190 Automobile",C1034="200 computer hardware",C1034="210 Computer software",C1034="220 Quickbooks software",C1034="230 Office equipment",C1034="240 Office furniture"),
         E1034-(E1034/(1+Dashboard!$F$4)),
         0
      ),
      IF(C1034="750 Business promotion",
         E1034-(E1034/(1+4.793/100)),
         E1034-(E1034/(1+Dashboard!$F$4))
      )
   )
)</f>
        <v>0</v>
      </c>
      <c r="J1034" s="26">
        <f>Bank4[[#This Row],[Money in/ (Money out)]]-Bank4[[#This Row],[GST/HST]]</f>
        <v>0</v>
      </c>
      <c r="L1034" s="23">
        <f t="shared" si="48"/>
        <v>0</v>
      </c>
    </row>
    <row r="1035" spans="4:12" x14ac:dyDescent="0.2">
      <c r="D1035" s="397">
        <f>_xlfn.XLOOKUP(C:C,Table1[for Import to Bank Register dropdown],Table1[for Pivot],0,0,1)</f>
        <v>0</v>
      </c>
      <c r="E1035" s="403"/>
      <c r="F1035" s="146">
        <f t="shared" si="49"/>
        <v>44444444</v>
      </c>
      <c r="G1035" s="375">
        <f t="shared" si="50"/>
        <v>0</v>
      </c>
      <c r="I1035" s="376">
        <f>IF(OR(C1035="150 Directors advances", C1035="120 accounts receivable", C1035="720.2 Automobile - Insurance", C1035="720.3 Automobile - License", C1035="870.4 Rent - Insurance", C1035="870.6 Rent - Property Tax", C1035="870.7 Rent - Homeoffice", C1035="870.9 Rent - Water"),
   0,
   IF(Dashboard!$F$5="Quick",
      IF(OR(C1035="190 Automobile",C1035="200 computer hardware",C1035="210 Computer software",C1035="220 Quickbooks software",C1035="230 Office equipment",C1035="240 Office furniture"),
         E1035-(E1035/(1+Dashboard!$F$4)),
         0
      ),
      IF(C1035="750 Business promotion",
         E1035-(E1035/(1+4.793/100)),
         E1035-(E1035/(1+Dashboard!$F$4))
      )
   )
)</f>
        <v>0</v>
      </c>
      <c r="J1035" s="26">
        <f>Bank4[[#This Row],[Money in/ (Money out)]]-Bank4[[#This Row],[GST/HST]]</f>
        <v>0</v>
      </c>
      <c r="L1035" s="23">
        <f t="shared" si="48"/>
        <v>0</v>
      </c>
    </row>
    <row r="1036" spans="4:12" x14ac:dyDescent="0.2">
      <c r="D1036" s="397">
        <f>_xlfn.XLOOKUP(C:C,Table1[for Import to Bank Register dropdown],Table1[for Pivot],0,0,1)</f>
        <v>0</v>
      </c>
      <c r="E1036" s="403"/>
      <c r="F1036" s="146">
        <f t="shared" si="49"/>
        <v>44444444</v>
      </c>
      <c r="G1036" s="375">
        <f t="shared" si="50"/>
        <v>0</v>
      </c>
      <c r="I1036" s="376">
        <f>IF(OR(C1036="150 Directors advances", C1036="120 accounts receivable", C1036="720.2 Automobile - Insurance", C1036="720.3 Automobile - License", C1036="870.4 Rent - Insurance", C1036="870.6 Rent - Property Tax", C1036="870.7 Rent - Homeoffice", C1036="870.9 Rent - Water"),
   0,
   IF(Dashboard!$F$5="Quick",
      IF(OR(C1036="190 Automobile",C1036="200 computer hardware",C1036="210 Computer software",C1036="220 Quickbooks software",C1036="230 Office equipment",C1036="240 Office furniture"),
         E1036-(E1036/(1+Dashboard!$F$4)),
         0
      ),
      IF(C1036="750 Business promotion",
         E1036-(E1036/(1+4.793/100)),
         E1036-(E1036/(1+Dashboard!$F$4))
      )
   )
)</f>
        <v>0</v>
      </c>
      <c r="J1036" s="26">
        <f>Bank4[[#This Row],[Money in/ (Money out)]]-Bank4[[#This Row],[GST/HST]]</f>
        <v>0</v>
      </c>
      <c r="L1036" s="23">
        <f t="shared" si="48"/>
        <v>0</v>
      </c>
    </row>
    <row r="1037" spans="4:12" x14ac:dyDescent="0.2">
      <c r="D1037" s="397">
        <f>_xlfn.XLOOKUP(C:C,Table1[for Import to Bank Register dropdown],Table1[for Pivot],0,0,1)</f>
        <v>0</v>
      </c>
      <c r="E1037" s="403"/>
      <c r="F1037" s="146">
        <f t="shared" si="49"/>
        <v>44444444</v>
      </c>
      <c r="G1037" s="375">
        <f t="shared" si="50"/>
        <v>0</v>
      </c>
      <c r="I1037" s="376">
        <f>IF(OR(C1037="150 Directors advances", C1037="120 accounts receivable", C1037="720.2 Automobile - Insurance", C1037="720.3 Automobile - License", C1037="870.4 Rent - Insurance", C1037="870.6 Rent - Property Tax", C1037="870.7 Rent - Homeoffice", C1037="870.9 Rent - Water"),
   0,
   IF(Dashboard!$F$5="Quick",
      IF(OR(C1037="190 Automobile",C1037="200 computer hardware",C1037="210 Computer software",C1037="220 Quickbooks software",C1037="230 Office equipment",C1037="240 Office furniture"),
         E1037-(E1037/(1+Dashboard!$F$4)),
         0
      ),
      IF(C1037="750 Business promotion",
         E1037-(E1037/(1+4.793/100)),
         E1037-(E1037/(1+Dashboard!$F$4))
      )
   )
)</f>
        <v>0</v>
      </c>
      <c r="J1037" s="26">
        <f>Bank4[[#This Row],[Money in/ (Money out)]]-Bank4[[#This Row],[GST/HST]]</f>
        <v>0</v>
      </c>
      <c r="L1037" s="23">
        <f t="shared" si="48"/>
        <v>0</v>
      </c>
    </row>
    <row r="1038" spans="4:12" x14ac:dyDescent="0.2">
      <c r="D1038" s="397">
        <f>_xlfn.XLOOKUP(C:C,Table1[for Import to Bank Register dropdown],Table1[for Pivot],0,0,1)</f>
        <v>0</v>
      </c>
      <c r="E1038" s="403"/>
      <c r="F1038" s="146">
        <f t="shared" si="49"/>
        <v>44444444</v>
      </c>
      <c r="G1038" s="375">
        <f t="shared" si="50"/>
        <v>0</v>
      </c>
      <c r="I1038" s="376">
        <f>IF(OR(C1038="150 Directors advances", C1038="120 accounts receivable", C1038="720.2 Automobile - Insurance", C1038="720.3 Automobile - License", C1038="870.4 Rent - Insurance", C1038="870.6 Rent - Property Tax", C1038="870.7 Rent - Homeoffice", C1038="870.9 Rent - Water"),
   0,
   IF(Dashboard!$F$5="Quick",
      IF(OR(C1038="190 Automobile",C1038="200 computer hardware",C1038="210 Computer software",C1038="220 Quickbooks software",C1038="230 Office equipment",C1038="240 Office furniture"),
         E1038-(E1038/(1+Dashboard!$F$4)),
         0
      ),
      IF(C1038="750 Business promotion",
         E1038-(E1038/(1+4.793/100)),
         E1038-(E1038/(1+Dashboard!$F$4))
      )
   )
)</f>
        <v>0</v>
      </c>
      <c r="J1038" s="26">
        <f>Bank4[[#This Row],[Money in/ (Money out)]]-Bank4[[#This Row],[GST/HST]]</f>
        <v>0</v>
      </c>
      <c r="L1038" s="23">
        <f t="shared" si="48"/>
        <v>0</v>
      </c>
    </row>
    <row r="1039" spans="4:12" x14ac:dyDescent="0.2">
      <c r="D1039" s="397">
        <f>_xlfn.XLOOKUP(C:C,Table1[for Import to Bank Register dropdown],Table1[for Pivot],0,0,1)</f>
        <v>0</v>
      </c>
      <c r="E1039" s="403"/>
      <c r="F1039" s="146">
        <f t="shared" si="49"/>
        <v>44444444</v>
      </c>
      <c r="G1039" s="375">
        <f t="shared" si="50"/>
        <v>0</v>
      </c>
      <c r="I1039" s="376">
        <f>IF(OR(C1039="150 Directors advances", C1039="120 accounts receivable", C1039="720.2 Automobile - Insurance", C1039="720.3 Automobile - License", C1039="870.4 Rent - Insurance", C1039="870.6 Rent - Property Tax", C1039="870.7 Rent - Homeoffice", C1039="870.9 Rent - Water"),
   0,
   IF(Dashboard!$F$5="Quick",
      IF(OR(C1039="190 Automobile",C1039="200 computer hardware",C1039="210 Computer software",C1039="220 Quickbooks software",C1039="230 Office equipment",C1039="240 Office furniture"),
         E1039-(E1039/(1+Dashboard!$F$4)),
         0
      ),
      IF(C1039="750 Business promotion",
         E1039-(E1039/(1+4.793/100)),
         E1039-(E1039/(1+Dashboard!$F$4))
      )
   )
)</f>
        <v>0</v>
      </c>
      <c r="J1039" s="26">
        <f>Bank4[[#This Row],[Money in/ (Money out)]]-Bank4[[#This Row],[GST/HST]]</f>
        <v>0</v>
      </c>
      <c r="L1039" s="23">
        <f t="shared" si="48"/>
        <v>0</v>
      </c>
    </row>
    <row r="1040" spans="4:12" x14ac:dyDescent="0.2">
      <c r="D1040" s="397">
        <f>_xlfn.XLOOKUP(C:C,Table1[for Import to Bank Register dropdown],Table1[for Pivot],0,0,1)</f>
        <v>0</v>
      </c>
      <c r="E1040" s="403"/>
      <c r="F1040" s="146">
        <f t="shared" si="49"/>
        <v>44444444</v>
      </c>
      <c r="G1040" s="375">
        <f t="shared" si="50"/>
        <v>0</v>
      </c>
      <c r="I1040" s="376">
        <f>IF(OR(C1040="150 Directors advances", C1040="120 accounts receivable", C1040="720.2 Automobile - Insurance", C1040="720.3 Automobile - License", C1040="870.4 Rent - Insurance", C1040="870.6 Rent - Property Tax", C1040="870.7 Rent - Homeoffice", C1040="870.9 Rent - Water"),
   0,
   IF(Dashboard!$F$5="Quick",
      IF(OR(C1040="190 Automobile",C1040="200 computer hardware",C1040="210 Computer software",C1040="220 Quickbooks software",C1040="230 Office equipment",C1040="240 Office furniture"),
         E1040-(E1040/(1+Dashboard!$F$4)),
         0
      ),
      IF(C1040="750 Business promotion",
         E1040-(E1040/(1+4.793/100)),
         E1040-(E1040/(1+Dashboard!$F$4))
      )
   )
)</f>
        <v>0</v>
      </c>
      <c r="J1040" s="26">
        <f>Bank4[[#This Row],[Money in/ (Money out)]]-Bank4[[#This Row],[GST/HST]]</f>
        <v>0</v>
      </c>
      <c r="L1040" s="23">
        <f t="shared" si="48"/>
        <v>0</v>
      </c>
    </row>
    <row r="1041" spans="4:12" x14ac:dyDescent="0.2">
      <c r="D1041" s="397">
        <f>_xlfn.XLOOKUP(C:C,Table1[for Import to Bank Register dropdown],Table1[for Pivot],0,0,1)</f>
        <v>0</v>
      </c>
      <c r="E1041" s="403"/>
      <c r="F1041" s="146">
        <f t="shared" si="49"/>
        <v>44444444</v>
      </c>
      <c r="G1041" s="375">
        <f t="shared" si="50"/>
        <v>0</v>
      </c>
      <c r="I1041" s="376">
        <f>IF(OR(C1041="150 Directors advances", C1041="120 accounts receivable", C1041="720.2 Automobile - Insurance", C1041="720.3 Automobile - License", C1041="870.4 Rent - Insurance", C1041="870.6 Rent - Property Tax", C1041="870.7 Rent - Homeoffice", C1041="870.9 Rent - Water"),
   0,
   IF(Dashboard!$F$5="Quick",
      IF(OR(C1041="190 Automobile",C1041="200 computer hardware",C1041="210 Computer software",C1041="220 Quickbooks software",C1041="230 Office equipment",C1041="240 Office furniture"),
         E1041-(E1041/(1+Dashboard!$F$4)),
         0
      ),
      IF(C1041="750 Business promotion",
         E1041-(E1041/(1+4.793/100)),
         E1041-(E1041/(1+Dashboard!$F$4))
      )
   )
)</f>
        <v>0</v>
      </c>
      <c r="J1041" s="26">
        <f>Bank4[[#This Row],[Money in/ (Money out)]]-Bank4[[#This Row],[GST/HST]]</f>
        <v>0</v>
      </c>
      <c r="L1041" s="23">
        <f t="shared" si="48"/>
        <v>0</v>
      </c>
    </row>
    <row r="1042" spans="4:12" x14ac:dyDescent="0.2">
      <c r="D1042" s="397">
        <f>_xlfn.XLOOKUP(C:C,Table1[for Import to Bank Register dropdown],Table1[for Pivot],0,0,1)</f>
        <v>0</v>
      </c>
      <c r="E1042" s="403"/>
      <c r="F1042" s="146">
        <f t="shared" si="49"/>
        <v>44444444</v>
      </c>
      <c r="G1042" s="375">
        <f t="shared" si="50"/>
        <v>0</v>
      </c>
      <c r="I1042" s="376">
        <f>IF(OR(C1042="150 Directors advances", C1042="120 accounts receivable", C1042="720.2 Automobile - Insurance", C1042="720.3 Automobile - License", C1042="870.4 Rent - Insurance", C1042="870.6 Rent - Property Tax", C1042="870.7 Rent - Homeoffice", C1042="870.9 Rent - Water"),
   0,
   IF(Dashboard!$F$5="Quick",
      IF(OR(C1042="190 Automobile",C1042="200 computer hardware",C1042="210 Computer software",C1042="220 Quickbooks software",C1042="230 Office equipment",C1042="240 Office furniture"),
         E1042-(E1042/(1+Dashboard!$F$4)),
         0
      ),
      IF(C1042="750 Business promotion",
         E1042-(E1042/(1+4.793/100)),
         E1042-(E1042/(1+Dashboard!$F$4))
      )
   )
)</f>
        <v>0</v>
      </c>
      <c r="J1042" s="26">
        <f>Bank4[[#This Row],[Money in/ (Money out)]]-Bank4[[#This Row],[GST/HST]]</f>
        <v>0</v>
      </c>
      <c r="L1042" s="23">
        <f t="shared" si="48"/>
        <v>0</v>
      </c>
    </row>
    <row r="1043" spans="4:12" x14ac:dyDescent="0.2">
      <c r="D1043" s="397">
        <f>_xlfn.XLOOKUP(C:C,Table1[for Import to Bank Register dropdown],Table1[for Pivot],0,0,1)</f>
        <v>0</v>
      </c>
      <c r="E1043" s="403"/>
      <c r="F1043" s="146">
        <f t="shared" si="49"/>
        <v>44444444</v>
      </c>
      <c r="G1043" s="375">
        <f t="shared" si="50"/>
        <v>0</v>
      </c>
      <c r="I1043" s="376">
        <f>IF(OR(C1043="150 Directors advances", C1043="120 accounts receivable", C1043="720.2 Automobile - Insurance", C1043="720.3 Automobile - License", C1043="870.4 Rent - Insurance", C1043="870.6 Rent - Property Tax", C1043="870.7 Rent - Homeoffice", C1043="870.9 Rent - Water"),
   0,
   IF(Dashboard!$F$5="Quick",
      IF(OR(C1043="190 Automobile",C1043="200 computer hardware",C1043="210 Computer software",C1043="220 Quickbooks software",C1043="230 Office equipment",C1043="240 Office furniture"),
         E1043-(E1043/(1+Dashboard!$F$4)),
         0
      ),
      IF(C1043="750 Business promotion",
         E1043-(E1043/(1+4.793/100)),
         E1043-(E1043/(1+Dashboard!$F$4))
      )
   )
)</f>
        <v>0</v>
      </c>
      <c r="J1043" s="26">
        <f>Bank4[[#This Row],[Money in/ (Money out)]]-Bank4[[#This Row],[GST/HST]]</f>
        <v>0</v>
      </c>
      <c r="L1043" s="23">
        <f t="shared" si="48"/>
        <v>0</v>
      </c>
    </row>
    <row r="1044" spans="4:12" x14ac:dyDescent="0.2">
      <c r="D1044" s="397">
        <f>_xlfn.XLOOKUP(C:C,Table1[for Import to Bank Register dropdown],Table1[for Pivot],0,0,1)</f>
        <v>0</v>
      </c>
      <c r="E1044" s="403"/>
      <c r="F1044" s="146">
        <f t="shared" si="49"/>
        <v>44444444</v>
      </c>
      <c r="G1044" s="375">
        <f t="shared" si="50"/>
        <v>0</v>
      </c>
      <c r="I1044" s="376">
        <f>IF(OR(C1044="150 Directors advances", C1044="120 accounts receivable", C1044="720.2 Automobile - Insurance", C1044="720.3 Automobile - License", C1044="870.4 Rent - Insurance", C1044="870.6 Rent - Property Tax", C1044="870.7 Rent - Homeoffice", C1044="870.9 Rent - Water"),
   0,
   IF(Dashboard!$F$5="Quick",
      IF(OR(C1044="190 Automobile",C1044="200 computer hardware",C1044="210 Computer software",C1044="220 Quickbooks software",C1044="230 Office equipment",C1044="240 Office furniture"),
         E1044-(E1044/(1+Dashboard!$F$4)),
         0
      ),
      IF(C1044="750 Business promotion",
         E1044-(E1044/(1+4.793/100)),
         E1044-(E1044/(1+Dashboard!$F$4))
      )
   )
)</f>
        <v>0</v>
      </c>
      <c r="J1044" s="26">
        <f>Bank4[[#This Row],[Money in/ (Money out)]]-Bank4[[#This Row],[GST/HST]]</f>
        <v>0</v>
      </c>
      <c r="L1044" s="23">
        <f t="shared" si="48"/>
        <v>0</v>
      </c>
    </row>
    <row r="1045" spans="4:12" x14ac:dyDescent="0.2">
      <c r="D1045" s="397">
        <f>_xlfn.XLOOKUP(C:C,Table1[for Import to Bank Register dropdown],Table1[for Pivot],0,0,1)</f>
        <v>0</v>
      </c>
      <c r="E1045" s="403"/>
      <c r="F1045" s="146">
        <f t="shared" si="49"/>
        <v>44444444</v>
      </c>
      <c r="G1045" s="375">
        <f t="shared" si="50"/>
        <v>0</v>
      </c>
      <c r="I1045" s="376">
        <f>IF(OR(C1045="150 Directors advances", C1045="120 accounts receivable", C1045="720.2 Automobile - Insurance", C1045="720.3 Automobile - License", C1045="870.4 Rent - Insurance", C1045="870.6 Rent - Property Tax", C1045="870.7 Rent - Homeoffice", C1045="870.9 Rent - Water"),
   0,
   IF(Dashboard!$F$5="Quick",
      IF(OR(C1045="190 Automobile",C1045="200 computer hardware",C1045="210 Computer software",C1045="220 Quickbooks software",C1045="230 Office equipment",C1045="240 Office furniture"),
         E1045-(E1045/(1+Dashboard!$F$4)),
         0
      ),
      IF(C1045="750 Business promotion",
         E1045-(E1045/(1+4.793/100)),
         E1045-(E1045/(1+Dashboard!$F$4))
      )
   )
)</f>
        <v>0</v>
      </c>
      <c r="J1045" s="26">
        <f>Bank4[[#This Row],[Money in/ (Money out)]]-Bank4[[#This Row],[GST/HST]]</f>
        <v>0</v>
      </c>
      <c r="L1045" s="23">
        <f t="shared" si="48"/>
        <v>0</v>
      </c>
    </row>
    <row r="1046" spans="4:12" x14ac:dyDescent="0.2">
      <c r="D1046" s="397">
        <f>_xlfn.XLOOKUP(C:C,Table1[for Import to Bank Register dropdown],Table1[for Pivot],0,0,1)</f>
        <v>0</v>
      </c>
      <c r="E1046" s="403"/>
      <c r="F1046" s="146">
        <f t="shared" si="49"/>
        <v>44444444</v>
      </c>
      <c r="G1046" s="375">
        <f t="shared" si="50"/>
        <v>0</v>
      </c>
      <c r="I1046" s="376">
        <f>IF(OR(C1046="150 Directors advances", C1046="120 accounts receivable", C1046="720.2 Automobile - Insurance", C1046="720.3 Automobile - License", C1046="870.4 Rent - Insurance", C1046="870.6 Rent - Property Tax", C1046="870.7 Rent - Homeoffice", C1046="870.9 Rent - Water"),
   0,
   IF(Dashboard!$F$5="Quick",
      IF(OR(C1046="190 Automobile",C1046="200 computer hardware",C1046="210 Computer software",C1046="220 Quickbooks software",C1046="230 Office equipment",C1046="240 Office furniture"),
         E1046-(E1046/(1+Dashboard!$F$4)),
         0
      ),
      IF(C1046="750 Business promotion",
         E1046-(E1046/(1+4.793/100)),
         E1046-(E1046/(1+Dashboard!$F$4))
      )
   )
)</f>
        <v>0</v>
      </c>
      <c r="J1046" s="26">
        <f>Bank4[[#This Row],[Money in/ (Money out)]]-Bank4[[#This Row],[GST/HST]]</f>
        <v>0</v>
      </c>
      <c r="L1046" s="23">
        <f t="shared" si="48"/>
        <v>0</v>
      </c>
    </row>
    <row r="1047" spans="4:12" x14ac:dyDescent="0.2">
      <c r="D1047" s="397">
        <f>_xlfn.XLOOKUP(C:C,Table1[for Import to Bank Register dropdown],Table1[for Pivot],0,0,1)</f>
        <v>0</v>
      </c>
      <c r="E1047" s="403"/>
      <c r="F1047" s="146">
        <f t="shared" si="49"/>
        <v>44444444</v>
      </c>
      <c r="G1047" s="375">
        <f t="shared" si="50"/>
        <v>0</v>
      </c>
      <c r="I1047" s="376">
        <f>IF(OR(C1047="150 Directors advances", C1047="120 accounts receivable", C1047="720.2 Automobile - Insurance", C1047="720.3 Automobile - License", C1047="870.4 Rent - Insurance", C1047="870.6 Rent - Property Tax", C1047="870.7 Rent - Homeoffice", C1047="870.9 Rent - Water"),
   0,
   IF(Dashboard!$F$5="Quick",
      IF(OR(C1047="190 Automobile",C1047="200 computer hardware",C1047="210 Computer software",C1047="220 Quickbooks software",C1047="230 Office equipment",C1047="240 Office furniture"),
         E1047-(E1047/(1+Dashboard!$F$4)),
         0
      ),
      IF(C1047="750 Business promotion",
         E1047-(E1047/(1+4.793/100)),
         E1047-(E1047/(1+Dashboard!$F$4))
      )
   )
)</f>
        <v>0</v>
      </c>
      <c r="J1047" s="26">
        <f>Bank4[[#This Row],[Money in/ (Money out)]]-Bank4[[#This Row],[GST/HST]]</f>
        <v>0</v>
      </c>
      <c r="L1047" s="23">
        <f t="shared" si="48"/>
        <v>0</v>
      </c>
    </row>
    <row r="1048" spans="4:12" x14ac:dyDescent="0.2">
      <c r="D1048" s="397">
        <f>_xlfn.XLOOKUP(C:C,Table1[for Import to Bank Register dropdown],Table1[for Pivot],0,0,1)</f>
        <v>0</v>
      </c>
      <c r="E1048" s="403"/>
      <c r="F1048" s="146">
        <f t="shared" si="49"/>
        <v>44444444</v>
      </c>
      <c r="G1048" s="375">
        <f t="shared" si="50"/>
        <v>0</v>
      </c>
      <c r="I1048" s="376">
        <f>IF(OR(C1048="150 Directors advances", C1048="120 accounts receivable", C1048="720.2 Automobile - Insurance", C1048="720.3 Automobile - License", C1048="870.4 Rent - Insurance", C1048="870.6 Rent - Property Tax", C1048="870.7 Rent - Homeoffice", C1048="870.9 Rent - Water"),
   0,
   IF(Dashboard!$F$5="Quick",
      IF(OR(C1048="190 Automobile",C1048="200 computer hardware",C1048="210 Computer software",C1048="220 Quickbooks software",C1048="230 Office equipment",C1048="240 Office furniture"),
         E1048-(E1048/(1+Dashboard!$F$4)),
         0
      ),
      IF(C1048="750 Business promotion",
         E1048-(E1048/(1+4.793/100)),
         E1048-(E1048/(1+Dashboard!$F$4))
      )
   )
)</f>
        <v>0</v>
      </c>
      <c r="J1048" s="26">
        <f>Bank4[[#This Row],[Money in/ (Money out)]]-Bank4[[#This Row],[GST/HST]]</f>
        <v>0</v>
      </c>
      <c r="L1048" s="23">
        <f t="shared" si="48"/>
        <v>0</v>
      </c>
    </row>
    <row r="1049" spans="4:12" x14ac:dyDescent="0.2">
      <c r="D1049" s="397">
        <f>_xlfn.XLOOKUP(C:C,Table1[for Import to Bank Register dropdown],Table1[for Pivot],0,0,1)</f>
        <v>0</v>
      </c>
      <c r="E1049" s="403"/>
      <c r="F1049" s="146">
        <f t="shared" si="49"/>
        <v>44444444</v>
      </c>
      <c r="G1049" s="375">
        <f t="shared" si="50"/>
        <v>0</v>
      </c>
      <c r="I1049" s="376">
        <f>IF(OR(C1049="150 Directors advances", C1049="120 accounts receivable", C1049="720.2 Automobile - Insurance", C1049="720.3 Automobile - License", C1049="870.4 Rent - Insurance", C1049="870.6 Rent - Property Tax", C1049="870.7 Rent - Homeoffice", C1049="870.9 Rent - Water"),
   0,
   IF(Dashboard!$F$5="Quick",
      IF(OR(C1049="190 Automobile",C1049="200 computer hardware",C1049="210 Computer software",C1049="220 Quickbooks software",C1049="230 Office equipment",C1049="240 Office furniture"),
         E1049-(E1049/(1+Dashboard!$F$4)),
         0
      ),
      IF(C1049="750 Business promotion",
         E1049-(E1049/(1+4.793/100)),
         E1049-(E1049/(1+Dashboard!$F$4))
      )
   )
)</f>
        <v>0</v>
      </c>
      <c r="J1049" s="26">
        <f>Bank4[[#This Row],[Money in/ (Money out)]]-Bank4[[#This Row],[GST/HST]]</f>
        <v>0</v>
      </c>
      <c r="L1049" s="23">
        <f t="shared" si="48"/>
        <v>0</v>
      </c>
    </row>
    <row r="1050" spans="4:12" x14ac:dyDescent="0.2">
      <c r="D1050" s="397">
        <f>_xlfn.XLOOKUP(C:C,Table1[for Import to Bank Register dropdown],Table1[for Pivot],0,0,1)</f>
        <v>0</v>
      </c>
      <c r="E1050" s="403"/>
      <c r="F1050" s="146">
        <f t="shared" si="49"/>
        <v>44444444</v>
      </c>
      <c r="G1050" s="375">
        <f t="shared" si="50"/>
        <v>0</v>
      </c>
      <c r="I1050" s="376">
        <f>IF(OR(C1050="150 Directors advances", C1050="120 accounts receivable", C1050="720.2 Automobile - Insurance", C1050="720.3 Automobile - License", C1050="870.4 Rent - Insurance", C1050="870.6 Rent - Property Tax", C1050="870.7 Rent - Homeoffice", C1050="870.9 Rent - Water"),
   0,
   IF(Dashboard!$F$5="Quick",
      IF(OR(C1050="190 Automobile",C1050="200 computer hardware",C1050="210 Computer software",C1050="220 Quickbooks software",C1050="230 Office equipment",C1050="240 Office furniture"),
         E1050-(E1050/(1+Dashboard!$F$4)),
         0
      ),
      IF(C1050="750 Business promotion",
         E1050-(E1050/(1+4.793/100)),
         E1050-(E1050/(1+Dashboard!$F$4))
      )
   )
)</f>
        <v>0</v>
      </c>
      <c r="J1050" s="26">
        <f>Bank4[[#This Row],[Money in/ (Money out)]]-Bank4[[#This Row],[GST/HST]]</f>
        <v>0</v>
      </c>
      <c r="L1050" s="23">
        <f t="shared" si="48"/>
        <v>0</v>
      </c>
    </row>
    <row r="1051" spans="4:12" x14ac:dyDescent="0.2">
      <c r="D1051" s="397">
        <f>_xlfn.XLOOKUP(C:C,Table1[for Import to Bank Register dropdown],Table1[for Pivot],0,0,1)</f>
        <v>0</v>
      </c>
      <c r="E1051" s="403"/>
      <c r="F1051" s="146">
        <f t="shared" si="49"/>
        <v>44444444</v>
      </c>
      <c r="G1051" s="375">
        <f t="shared" si="50"/>
        <v>0</v>
      </c>
      <c r="I1051" s="376">
        <f>IF(OR(C1051="150 Directors advances", C1051="120 accounts receivable", C1051="720.2 Automobile - Insurance", C1051="720.3 Automobile - License", C1051="870.4 Rent - Insurance", C1051="870.6 Rent - Property Tax", C1051="870.7 Rent - Homeoffice", C1051="870.9 Rent - Water"),
   0,
   IF(Dashboard!$F$5="Quick",
      IF(OR(C1051="190 Automobile",C1051="200 computer hardware",C1051="210 Computer software",C1051="220 Quickbooks software",C1051="230 Office equipment",C1051="240 Office furniture"),
         E1051-(E1051/(1+Dashboard!$F$4)),
         0
      ),
      IF(C1051="750 Business promotion",
         E1051-(E1051/(1+4.793/100)),
         E1051-(E1051/(1+Dashboard!$F$4))
      )
   )
)</f>
        <v>0</v>
      </c>
      <c r="J1051" s="26">
        <f>Bank4[[#This Row],[Money in/ (Money out)]]-Bank4[[#This Row],[GST/HST]]</f>
        <v>0</v>
      </c>
      <c r="L1051" s="23">
        <f t="shared" si="48"/>
        <v>0</v>
      </c>
    </row>
    <row r="1052" spans="4:12" x14ac:dyDescent="0.2">
      <c r="D1052" s="397">
        <f>_xlfn.XLOOKUP(C:C,Table1[for Import to Bank Register dropdown],Table1[for Pivot],0,0,1)</f>
        <v>0</v>
      </c>
      <c r="E1052" s="403"/>
      <c r="F1052" s="146">
        <f t="shared" si="49"/>
        <v>44444444</v>
      </c>
      <c r="G1052" s="375">
        <f t="shared" si="50"/>
        <v>0</v>
      </c>
      <c r="I1052" s="376">
        <f>IF(OR(C1052="150 Directors advances", C1052="120 accounts receivable", C1052="720.2 Automobile - Insurance", C1052="720.3 Automobile - License", C1052="870.4 Rent - Insurance", C1052="870.6 Rent - Property Tax", C1052="870.7 Rent - Homeoffice", C1052="870.9 Rent - Water"),
   0,
   IF(Dashboard!$F$5="Quick",
      IF(OR(C1052="190 Automobile",C1052="200 computer hardware",C1052="210 Computer software",C1052="220 Quickbooks software",C1052="230 Office equipment",C1052="240 Office furniture"),
         E1052-(E1052/(1+Dashboard!$F$4)),
         0
      ),
      IF(C1052="750 Business promotion",
         E1052-(E1052/(1+4.793/100)),
         E1052-(E1052/(1+Dashboard!$F$4))
      )
   )
)</f>
        <v>0</v>
      </c>
      <c r="J1052" s="26">
        <f>Bank4[[#This Row],[Money in/ (Money out)]]-Bank4[[#This Row],[GST/HST]]</f>
        <v>0</v>
      </c>
      <c r="L1052" s="23">
        <f t="shared" si="48"/>
        <v>0</v>
      </c>
    </row>
    <row r="1053" spans="4:12" x14ac:dyDescent="0.2">
      <c r="D1053" s="397">
        <f>_xlfn.XLOOKUP(C:C,Table1[for Import to Bank Register dropdown],Table1[for Pivot],0,0,1)</f>
        <v>0</v>
      </c>
      <c r="E1053" s="403"/>
      <c r="F1053" s="146">
        <f t="shared" si="49"/>
        <v>44444444</v>
      </c>
      <c r="G1053" s="375">
        <f t="shared" si="50"/>
        <v>0</v>
      </c>
      <c r="I1053" s="376">
        <f>IF(OR(C1053="150 Directors advances", C1053="120 accounts receivable", C1053="720.2 Automobile - Insurance", C1053="720.3 Automobile - License", C1053="870.4 Rent - Insurance", C1053="870.6 Rent - Property Tax", C1053="870.7 Rent - Homeoffice", C1053="870.9 Rent - Water"),
   0,
   IF(Dashboard!$F$5="Quick",
      IF(OR(C1053="190 Automobile",C1053="200 computer hardware",C1053="210 Computer software",C1053="220 Quickbooks software",C1053="230 Office equipment",C1053="240 Office furniture"),
         E1053-(E1053/(1+Dashboard!$F$4)),
         0
      ),
      IF(C1053="750 Business promotion",
         E1053-(E1053/(1+4.793/100)),
         E1053-(E1053/(1+Dashboard!$F$4))
      )
   )
)</f>
        <v>0</v>
      </c>
      <c r="J1053" s="26">
        <f>Bank4[[#This Row],[Money in/ (Money out)]]-Bank4[[#This Row],[GST/HST]]</f>
        <v>0</v>
      </c>
      <c r="L1053" s="23">
        <f t="shared" si="48"/>
        <v>0</v>
      </c>
    </row>
    <row r="1054" spans="4:12" x14ac:dyDescent="0.2">
      <c r="D1054" s="397">
        <f>_xlfn.XLOOKUP(C:C,Table1[for Import to Bank Register dropdown],Table1[for Pivot],0,0,1)</f>
        <v>0</v>
      </c>
      <c r="E1054" s="403"/>
      <c r="F1054" s="146">
        <f t="shared" si="49"/>
        <v>44444444</v>
      </c>
      <c r="G1054" s="375">
        <f t="shared" si="50"/>
        <v>0</v>
      </c>
      <c r="I1054" s="376">
        <f>IF(OR(C1054="150 Directors advances", C1054="120 accounts receivable", C1054="720.2 Automobile - Insurance", C1054="720.3 Automobile - License", C1054="870.4 Rent - Insurance", C1054="870.6 Rent - Property Tax", C1054="870.7 Rent - Homeoffice", C1054="870.9 Rent - Water"),
   0,
   IF(Dashboard!$F$5="Quick",
      IF(OR(C1054="190 Automobile",C1054="200 computer hardware",C1054="210 Computer software",C1054="220 Quickbooks software",C1054="230 Office equipment",C1054="240 Office furniture"),
         E1054-(E1054/(1+Dashboard!$F$4)),
         0
      ),
      IF(C1054="750 Business promotion",
         E1054-(E1054/(1+4.793/100)),
         E1054-(E1054/(1+Dashboard!$F$4))
      )
   )
)</f>
        <v>0</v>
      </c>
      <c r="J1054" s="26">
        <f>Bank4[[#This Row],[Money in/ (Money out)]]-Bank4[[#This Row],[GST/HST]]</f>
        <v>0</v>
      </c>
      <c r="L1054" s="23">
        <f t="shared" si="48"/>
        <v>0</v>
      </c>
    </row>
    <row r="1055" spans="4:12" x14ac:dyDescent="0.2">
      <c r="D1055" s="397">
        <f>_xlfn.XLOOKUP(C:C,Table1[for Import to Bank Register dropdown],Table1[for Pivot],0,0,1)</f>
        <v>0</v>
      </c>
      <c r="E1055" s="403"/>
      <c r="F1055" s="146">
        <f t="shared" si="49"/>
        <v>44444444</v>
      </c>
      <c r="G1055" s="375">
        <f t="shared" si="50"/>
        <v>0</v>
      </c>
      <c r="I1055" s="376">
        <f>IF(OR(C1055="150 Directors advances", C1055="120 accounts receivable", C1055="720.2 Automobile - Insurance", C1055="720.3 Automobile - License", C1055="870.4 Rent - Insurance", C1055="870.6 Rent - Property Tax", C1055="870.7 Rent - Homeoffice", C1055="870.9 Rent - Water"),
   0,
   IF(Dashboard!$F$5="Quick",
      IF(OR(C1055="190 Automobile",C1055="200 computer hardware",C1055="210 Computer software",C1055="220 Quickbooks software",C1055="230 Office equipment",C1055="240 Office furniture"),
         E1055-(E1055/(1+Dashboard!$F$4)),
         0
      ),
      IF(C1055="750 Business promotion",
         E1055-(E1055/(1+4.793/100)),
         E1055-(E1055/(1+Dashboard!$F$4))
      )
   )
)</f>
        <v>0</v>
      </c>
      <c r="J1055" s="26">
        <f>Bank4[[#This Row],[Money in/ (Money out)]]-Bank4[[#This Row],[GST/HST]]</f>
        <v>0</v>
      </c>
      <c r="L1055" s="23">
        <f t="shared" si="48"/>
        <v>0</v>
      </c>
    </row>
    <row r="1056" spans="4:12" x14ac:dyDescent="0.2">
      <c r="D1056" s="397">
        <f>_xlfn.XLOOKUP(C:C,Table1[for Import to Bank Register dropdown],Table1[for Pivot],0,0,1)</f>
        <v>0</v>
      </c>
      <c r="E1056" s="403"/>
      <c r="F1056" s="146">
        <f t="shared" si="49"/>
        <v>44444444</v>
      </c>
      <c r="G1056" s="375">
        <f t="shared" si="50"/>
        <v>0</v>
      </c>
      <c r="I1056" s="376">
        <f>IF(OR(C1056="150 Directors advances", C1056="120 accounts receivable", C1056="720.2 Automobile - Insurance", C1056="720.3 Automobile - License", C1056="870.4 Rent - Insurance", C1056="870.6 Rent - Property Tax", C1056="870.7 Rent - Homeoffice", C1056="870.9 Rent - Water"),
   0,
   IF(Dashboard!$F$5="Quick",
      IF(OR(C1056="190 Automobile",C1056="200 computer hardware",C1056="210 Computer software",C1056="220 Quickbooks software",C1056="230 Office equipment",C1056="240 Office furniture"),
         E1056-(E1056/(1+Dashboard!$F$4)),
         0
      ),
      IF(C1056="750 Business promotion",
         E1056-(E1056/(1+4.793/100)),
         E1056-(E1056/(1+Dashboard!$F$4))
      )
   )
)</f>
        <v>0</v>
      </c>
      <c r="J1056" s="26">
        <f>Bank4[[#This Row],[Money in/ (Money out)]]-Bank4[[#This Row],[GST/HST]]</f>
        <v>0</v>
      </c>
      <c r="L1056" s="23">
        <f t="shared" si="48"/>
        <v>0</v>
      </c>
    </row>
    <row r="1057" spans="4:12" x14ac:dyDescent="0.2">
      <c r="D1057" s="397">
        <f>_xlfn.XLOOKUP(C:C,Table1[for Import to Bank Register dropdown],Table1[for Pivot],0,0,1)</f>
        <v>0</v>
      </c>
      <c r="E1057" s="403"/>
      <c r="F1057" s="146">
        <f t="shared" si="49"/>
        <v>44444444</v>
      </c>
      <c r="G1057" s="375">
        <f t="shared" si="50"/>
        <v>0</v>
      </c>
      <c r="I1057" s="376">
        <f>IF(OR(C1057="150 Directors advances", C1057="120 accounts receivable", C1057="720.2 Automobile - Insurance", C1057="720.3 Automobile - License", C1057="870.4 Rent - Insurance", C1057="870.6 Rent - Property Tax", C1057="870.7 Rent - Homeoffice", C1057="870.9 Rent - Water"),
   0,
   IF(Dashboard!$F$5="Quick",
      IF(OR(C1057="190 Automobile",C1057="200 computer hardware",C1057="210 Computer software",C1057="220 Quickbooks software",C1057="230 Office equipment",C1057="240 Office furniture"),
         E1057-(E1057/(1+Dashboard!$F$4)),
         0
      ),
      IF(C1057="750 Business promotion",
         E1057-(E1057/(1+4.793/100)),
         E1057-(E1057/(1+Dashboard!$F$4))
      )
   )
)</f>
        <v>0</v>
      </c>
      <c r="J1057" s="26">
        <f>Bank4[[#This Row],[Money in/ (Money out)]]-Bank4[[#This Row],[GST/HST]]</f>
        <v>0</v>
      </c>
      <c r="L1057" s="23">
        <f t="shared" si="48"/>
        <v>0</v>
      </c>
    </row>
    <row r="1058" spans="4:12" x14ac:dyDescent="0.2">
      <c r="D1058" s="397">
        <f>_xlfn.XLOOKUP(C:C,Table1[for Import to Bank Register dropdown],Table1[for Pivot],0,0,1)</f>
        <v>0</v>
      </c>
      <c r="E1058" s="403"/>
      <c r="F1058" s="146">
        <f t="shared" si="49"/>
        <v>44444444</v>
      </c>
      <c r="G1058" s="375">
        <f t="shared" si="50"/>
        <v>0</v>
      </c>
      <c r="I1058" s="376">
        <f>IF(OR(C1058="150 Directors advances", C1058="120 accounts receivable", C1058="720.2 Automobile - Insurance", C1058="720.3 Automobile - License", C1058="870.4 Rent - Insurance", C1058="870.6 Rent - Property Tax", C1058="870.7 Rent - Homeoffice", C1058="870.9 Rent - Water"),
   0,
   IF(Dashboard!$F$5="Quick",
      IF(OR(C1058="190 Automobile",C1058="200 computer hardware",C1058="210 Computer software",C1058="220 Quickbooks software",C1058="230 Office equipment",C1058="240 Office furniture"),
         E1058-(E1058/(1+Dashboard!$F$4)),
         0
      ),
      IF(C1058="750 Business promotion",
         E1058-(E1058/(1+4.793/100)),
         E1058-(E1058/(1+Dashboard!$F$4))
      )
   )
)</f>
        <v>0</v>
      </c>
      <c r="J1058" s="26">
        <f>Bank4[[#This Row],[Money in/ (Money out)]]-Bank4[[#This Row],[GST/HST]]</f>
        <v>0</v>
      </c>
      <c r="L1058" s="23">
        <f t="shared" si="48"/>
        <v>0</v>
      </c>
    </row>
    <row r="1059" spans="4:12" x14ac:dyDescent="0.2">
      <c r="D1059" s="397">
        <f>_xlfn.XLOOKUP(C:C,Table1[for Import to Bank Register dropdown],Table1[for Pivot],0,0,1)</f>
        <v>0</v>
      </c>
      <c r="E1059" s="403"/>
      <c r="F1059" s="146">
        <f t="shared" si="49"/>
        <v>44444444</v>
      </c>
      <c r="G1059" s="375">
        <f t="shared" si="50"/>
        <v>0</v>
      </c>
      <c r="I1059" s="376">
        <f>IF(OR(C1059="150 Directors advances", C1059="120 accounts receivable", C1059="720.2 Automobile - Insurance", C1059="720.3 Automobile - License", C1059="870.4 Rent - Insurance", C1059="870.6 Rent - Property Tax", C1059="870.7 Rent - Homeoffice", C1059="870.9 Rent - Water"),
   0,
   IF(Dashboard!$F$5="Quick",
      IF(OR(C1059="190 Automobile",C1059="200 computer hardware",C1059="210 Computer software",C1059="220 Quickbooks software",C1059="230 Office equipment",C1059="240 Office furniture"),
         E1059-(E1059/(1+Dashboard!$F$4)),
         0
      ),
      IF(C1059="750 Business promotion",
         E1059-(E1059/(1+4.793/100)),
         E1059-(E1059/(1+Dashboard!$F$4))
      )
   )
)</f>
        <v>0</v>
      </c>
      <c r="J1059" s="26">
        <f>Bank4[[#This Row],[Money in/ (Money out)]]-Bank4[[#This Row],[GST/HST]]</f>
        <v>0</v>
      </c>
      <c r="L1059" s="23">
        <f t="shared" si="48"/>
        <v>0</v>
      </c>
    </row>
    <row r="1060" spans="4:12" x14ac:dyDescent="0.2">
      <c r="D1060" s="397">
        <f>_xlfn.XLOOKUP(C:C,Table1[for Import to Bank Register dropdown],Table1[for Pivot],0,0,1)</f>
        <v>0</v>
      </c>
      <c r="E1060" s="403"/>
      <c r="F1060" s="146">
        <f t="shared" si="49"/>
        <v>44444444</v>
      </c>
      <c r="G1060" s="375">
        <f t="shared" si="50"/>
        <v>0</v>
      </c>
      <c r="I1060" s="376">
        <f>IF(OR(C1060="150 Directors advances", C1060="120 accounts receivable", C1060="720.2 Automobile - Insurance", C1060="720.3 Automobile - License", C1060="870.4 Rent - Insurance", C1060="870.6 Rent - Property Tax", C1060="870.7 Rent - Homeoffice", C1060="870.9 Rent - Water"),
   0,
   IF(Dashboard!$F$5="Quick",
      IF(OR(C1060="190 Automobile",C1060="200 computer hardware",C1060="210 Computer software",C1060="220 Quickbooks software",C1060="230 Office equipment",C1060="240 Office furniture"),
         E1060-(E1060/(1+Dashboard!$F$4)),
         0
      ),
      IF(C1060="750 Business promotion",
         E1060-(E1060/(1+4.793/100)),
         E1060-(E1060/(1+Dashboard!$F$4))
      )
   )
)</f>
        <v>0</v>
      </c>
      <c r="J1060" s="26">
        <f>Bank4[[#This Row],[Money in/ (Money out)]]-Bank4[[#This Row],[GST/HST]]</f>
        <v>0</v>
      </c>
      <c r="L1060" s="23">
        <f t="shared" si="48"/>
        <v>0</v>
      </c>
    </row>
    <row r="1061" spans="4:12" x14ac:dyDescent="0.2">
      <c r="D1061" s="397">
        <f>_xlfn.XLOOKUP(C:C,Table1[for Import to Bank Register dropdown],Table1[for Pivot],0,0,1)</f>
        <v>0</v>
      </c>
      <c r="E1061" s="403"/>
      <c r="F1061" s="146">
        <f t="shared" si="49"/>
        <v>44444444</v>
      </c>
      <c r="G1061" s="375">
        <f t="shared" si="50"/>
        <v>0</v>
      </c>
      <c r="I1061" s="376">
        <f>IF(OR(C1061="150 Directors advances", C1061="120 accounts receivable", C1061="720.2 Automobile - Insurance", C1061="720.3 Automobile - License", C1061="870.4 Rent - Insurance", C1061="870.6 Rent - Property Tax", C1061="870.7 Rent - Homeoffice", C1061="870.9 Rent - Water"),
   0,
   IF(Dashboard!$F$5="Quick",
      IF(OR(C1061="190 Automobile",C1061="200 computer hardware",C1061="210 Computer software",C1061="220 Quickbooks software",C1061="230 Office equipment",C1061="240 Office furniture"),
         E1061-(E1061/(1+Dashboard!$F$4)),
         0
      ),
      IF(C1061="750 Business promotion",
         E1061-(E1061/(1+4.793/100)),
         E1061-(E1061/(1+Dashboard!$F$4))
      )
   )
)</f>
        <v>0</v>
      </c>
      <c r="J1061" s="26">
        <f>Bank4[[#This Row],[Money in/ (Money out)]]-Bank4[[#This Row],[GST/HST]]</f>
        <v>0</v>
      </c>
      <c r="L1061" s="23">
        <f t="shared" si="48"/>
        <v>0</v>
      </c>
    </row>
    <row r="1062" spans="4:12" x14ac:dyDescent="0.2">
      <c r="D1062" s="397">
        <f>_xlfn.XLOOKUP(C:C,Table1[for Import to Bank Register dropdown],Table1[for Pivot],0,0,1)</f>
        <v>0</v>
      </c>
      <c r="E1062" s="403"/>
      <c r="F1062" s="146">
        <f t="shared" si="49"/>
        <v>44444444</v>
      </c>
      <c r="G1062" s="375">
        <f t="shared" si="50"/>
        <v>0</v>
      </c>
      <c r="I1062" s="376">
        <f>IF(OR(C1062="150 Directors advances", C1062="120 accounts receivable", C1062="720.2 Automobile - Insurance", C1062="720.3 Automobile - License", C1062="870.4 Rent - Insurance", C1062="870.6 Rent - Property Tax", C1062="870.7 Rent - Homeoffice", C1062="870.9 Rent - Water"),
   0,
   IF(Dashboard!$F$5="Quick",
      IF(OR(C1062="190 Automobile",C1062="200 computer hardware",C1062="210 Computer software",C1062="220 Quickbooks software",C1062="230 Office equipment",C1062="240 Office furniture"),
         E1062-(E1062/(1+Dashboard!$F$4)),
         0
      ),
      IF(C1062="750 Business promotion",
         E1062-(E1062/(1+4.793/100)),
         E1062-(E1062/(1+Dashboard!$F$4))
      )
   )
)</f>
        <v>0</v>
      </c>
      <c r="J1062" s="26">
        <f>Bank4[[#This Row],[Money in/ (Money out)]]-Bank4[[#This Row],[GST/HST]]</f>
        <v>0</v>
      </c>
      <c r="L1062" s="23">
        <f t="shared" si="48"/>
        <v>0</v>
      </c>
    </row>
    <row r="1063" spans="4:12" x14ac:dyDescent="0.2">
      <c r="D1063" s="397">
        <f>_xlfn.XLOOKUP(C:C,Table1[for Import to Bank Register dropdown],Table1[for Pivot],0,0,1)</f>
        <v>0</v>
      </c>
      <c r="E1063" s="403"/>
      <c r="F1063" s="146">
        <f t="shared" si="49"/>
        <v>44444444</v>
      </c>
      <c r="G1063" s="375">
        <f t="shared" si="50"/>
        <v>0</v>
      </c>
      <c r="I1063" s="376">
        <f>IF(OR(C1063="150 Directors advances", C1063="120 accounts receivable", C1063="720.2 Automobile - Insurance", C1063="720.3 Automobile - License", C1063="870.4 Rent - Insurance", C1063="870.6 Rent - Property Tax", C1063="870.7 Rent - Homeoffice", C1063="870.9 Rent - Water"),
   0,
   IF(Dashboard!$F$5="Quick",
      IF(OR(C1063="190 Automobile",C1063="200 computer hardware",C1063="210 Computer software",C1063="220 Quickbooks software",C1063="230 Office equipment",C1063="240 Office furniture"),
         E1063-(E1063/(1+Dashboard!$F$4)),
         0
      ),
      IF(C1063="750 Business promotion",
         E1063-(E1063/(1+4.793/100)),
         E1063-(E1063/(1+Dashboard!$F$4))
      )
   )
)</f>
        <v>0</v>
      </c>
      <c r="J1063" s="26">
        <f>Bank4[[#This Row],[Money in/ (Money out)]]-Bank4[[#This Row],[GST/HST]]</f>
        <v>0</v>
      </c>
      <c r="L1063" s="23">
        <f t="shared" si="48"/>
        <v>0</v>
      </c>
    </row>
    <row r="1064" spans="4:12" x14ac:dyDescent="0.2">
      <c r="D1064" s="397">
        <f>_xlfn.XLOOKUP(C:C,Table1[for Import to Bank Register dropdown],Table1[for Pivot],0,0,1)</f>
        <v>0</v>
      </c>
      <c r="E1064" s="403"/>
      <c r="F1064" s="146">
        <f t="shared" si="49"/>
        <v>44444444</v>
      </c>
      <c r="G1064" s="375">
        <f t="shared" si="50"/>
        <v>0</v>
      </c>
      <c r="I1064" s="376">
        <f>IF(OR(C1064="150 Directors advances", C1064="120 accounts receivable", C1064="720.2 Automobile - Insurance", C1064="720.3 Automobile - License", C1064="870.4 Rent - Insurance", C1064="870.6 Rent - Property Tax", C1064="870.7 Rent - Homeoffice", C1064="870.9 Rent - Water"),
   0,
   IF(Dashboard!$F$5="Quick",
      IF(OR(C1064="190 Automobile",C1064="200 computer hardware",C1064="210 Computer software",C1064="220 Quickbooks software",C1064="230 Office equipment",C1064="240 Office furniture"),
         E1064-(E1064/(1+Dashboard!$F$4)),
         0
      ),
      IF(C1064="750 Business promotion",
         E1064-(E1064/(1+4.793/100)),
         E1064-(E1064/(1+Dashboard!$F$4))
      )
   )
)</f>
        <v>0</v>
      </c>
      <c r="J1064" s="26">
        <f>Bank4[[#This Row],[Money in/ (Money out)]]-Bank4[[#This Row],[GST/HST]]</f>
        <v>0</v>
      </c>
      <c r="L1064" s="23">
        <f t="shared" si="48"/>
        <v>0</v>
      </c>
    </row>
    <row r="1065" spans="4:12" x14ac:dyDescent="0.2">
      <c r="D1065" s="397">
        <f>_xlfn.XLOOKUP(C:C,Table1[for Import to Bank Register dropdown],Table1[for Pivot],0,0,1)</f>
        <v>0</v>
      </c>
      <c r="E1065" s="403"/>
      <c r="F1065" s="146">
        <f t="shared" si="49"/>
        <v>44444444</v>
      </c>
      <c r="G1065" s="375">
        <f t="shared" si="50"/>
        <v>0</v>
      </c>
      <c r="I1065" s="376">
        <f>IF(OR(C1065="150 Directors advances", C1065="120 accounts receivable", C1065="720.2 Automobile - Insurance", C1065="720.3 Automobile - License", C1065="870.4 Rent - Insurance", C1065="870.6 Rent - Property Tax", C1065="870.7 Rent - Homeoffice", C1065="870.9 Rent - Water"),
   0,
   IF(Dashboard!$F$5="Quick",
      IF(OR(C1065="190 Automobile",C1065="200 computer hardware",C1065="210 Computer software",C1065="220 Quickbooks software",C1065="230 Office equipment",C1065="240 Office furniture"),
         E1065-(E1065/(1+Dashboard!$F$4)),
         0
      ),
      IF(C1065="750 Business promotion",
         E1065-(E1065/(1+4.793/100)),
         E1065-(E1065/(1+Dashboard!$F$4))
      )
   )
)</f>
        <v>0</v>
      </c>
      <c r="J1065" s="26">
        <f>Bank4[[#This Row],[Money in/ (Money out)]]-Bank4[[#This Row],[GST/HST]]</f>
        <v>0</v>
      </c>
      <c r="L1065" s="23">
        <f t="shared" si="48"/>
        <v>0</v>
      </c>
    </row>
    <row r="1066" spans="4:12" x14ac:dyDescent="0.2">
      <c r="D1066" s="397">
        <f>_xlfn.XLOOKUP(C:C,Table1[for Import to Bank Register dropdown],Table1[for Pivot],0,0,1)</f>
        <v>0</v>
      </c>
      <c r="E1066" s="403"/>
      <c r="F1066" s="146">
        <f t="shared" si="49"/>
        <v>44444444</v>
      </c>
      <c r="G1066" s="375">
        <f t="shared" si="50"/>
        <v>0</v>
      </c>
      <c r="I1066" s="376">
        <f>IF(OR(C1066="150 Directors advances", C1066="120 accounts receivable", C1066="720.2 Automobile - Insurance", C1066="720.3 Automobile - License", C1066="870.4 Rent - Insurance", C1066="870.6 Rent - Property Tax", C1066="870.7 Rent - Homeoffice", C1066="870.9 Rent - Water"),
   0,
   IF(Dashboard!$F$5="Quick",
      IF(OR(C1066="190 Automobile",C1066="200 computer hardware",C1066="210 Computer software",C1066="220 Quickbooks software",C1066="230 Office equipment",C1066="240 Office furniture"),
         E1066-(E1066/(1+Dashboard!$F$4)),
         0
      ),
      IF(C1066="750 Business promotion",
         E1066-(E1066/(1+4.793/100)),
         E1066-(E1066/(1+Dashboard!$F$4))
      )
   )
)</f>
        <v>0</v>
      </c>
      <c r="J1066" s="26">
        <f>Bank4[[#This Row],[Money in/ (Money out)]]-Bank4[[#This Row],[GST/HST]]</f>
        <v>0</v>
      </c>
      <c r="L1066" s="23">
        <f t="shared" si="48"/>
        <v>0</v>
      </c>
    </row>
    <row r="1067" spans="4:12" x14ac:dyDescent="0.2">
      <c r="D1067" s="397">
        <f>_xlfn.XLOOKUP(C:C,Table1[for Import to Bank Register dropdown],Table1[for Pivot],0,0,1)</f>
        <v>0</v>
      </c>
      <c r="E1067" s="403"/>
      <c r="F1067" s="146">
        <f t="shared" si="49"/>
        <v>44444444</v>
      </c>
      <c r="G1067" s="375">
        <f t="shared" si="50"/>
        <v>0</v>
      </c>
      <c r="I1067" s="376">
        <f>IF(OR(C1067="150 Directors advances", C1067="120 accounts receivable", C1067="720.2 Automobile - Insurance", C1067="720.3 Automobile - License", C1067="870.4 Rent - Insurance", C1067="870.6 Rent - Property Tax", C1067="870.7 Rent - Homeoffice", C1067="870.9 Rent - Water"),
   0,
   IF(Dashboard!$F$5="Quick",
      IF(OR(C1067="190 Automobile",C1067="200 computer hardware",C1067="210 Computer software",C1067="220 Quickbooks software",C1067="230 Office equipment",C1067="240 Office furniture"),
         E1067-(E1067/(1+Dashboard!$F$4)),
         0
      ),
      IF(C1067="750 Business promotion",
         E1067-(E1067/(1+4.793/100)),
         E1067-(E1067/(1+Dashboard!$F$4))
      )
   )
)</f>
        <v>0</v>
      </c>
      <c r="J1067" s="26">
        <f>Bank4[[#This Row],[Money in/ (Money out)]]-Bank4[[#This Row],[GST/HST]]</f>
        <v>0</v>
      </c>
      <c r="L1067" s="23">
        <f t="shared" si="48"/>
        <v>0</v>
      </c>
    </row>
    <row r="1068" spans="4:12" x14ac:dyDescent="0.2">
      <c r="D1068" s="397">
        <f>_xlfn.XLOOKUP(C:C,Table1[for Import to Bank Register dropdown],Table1[for Pivot],0,0,1)</f>
        <v>0</v>
      </c>
      <c r="E1068" s="403"/>
      <c r="F1068" s="146">
        <f t="shared" si="49"/>
        <v>44444444</v>
      </c>
      <c r="G1068" s="375">
        <f t="shared" si="50"/>
        <v>0</v>
      </c>
      <c r="I1068" s="376">
        <f>IF(OR(C1068="150 Directors advances", C1068="120 accounts receivable", C1068="720.2 Automobile - Insurance", C1068="720.3 Automobile - License", C1068="870.4 Rent - Insurance", C1068="870.6 Rent - Property Tax", C1068="870.7 Rent - Homeoffice", C1068="870.9 Rent - Water"),
   0,
   IF(Dashboard!$F$5="Quick",
      IF(OR(C1068="190 Automobile",C1068="200 computer hardware",C1068="210 Computer software",C1068="220 Quickbooks software",C1068="230 Office equipment",C1068="240 Office furniture"),
         E1068-(E1068/(1+Dashboard!$F$4)),
         0
      ),
      IF(C1068="750 Business promotion",
         E1068-(E1068/(1+4.793/100)),
         E1068-(E1068/(1+Dashboard!$F$4))
      )
   )
)</f>
        <v>0</v>
      </c>
      <c r="J1068" s="26">
        <f>Bank4[[#This Row],[Money in/ (Money out)]]-Bank4[[#This Row],[GST/HST]]</f>
        <v>0</v>
      </c>
      <c r="L1068" s="23">
        <f t="shared" si="48"/>
        <v>0</v>
      </c>
    </row>
    <row r="1069" spans="4:12" x14ac:dyDescent="0.2">
      <c r="D1069" s="397">
        <f>_xlfn.XLOOKUP(C:C,Table1[for Import to Bank Register dropdown],Table1[for Pivot],0,0,1)</f>
        <v>0</v>
      </c>
      <c r="E1069" s="403"/>
      <c r="F1069" s="146">
        <f t="shared" si="49"/>
        <v>44444444</v>
      </c>
      <c r="G1069" s="375">
        <f t="shared" si="50"/>
        <v>0</v>
      </c>
      <c r="I1069" s="376">
        <f>IF(OR(C1069="150 Directors advances", C1069="120 accounts receivable", C1069="720.2 Automobile - Insurance", C1069="720.3 Automobile - License", C1069="870.4 Rent - Insurance", C1069="870.6 Rent - Property Tax", C1069="870.7 Rent - Homeoffice", C1069="870.9 Rent - Water"),
   0,
   IF(Dashboard!$F$5="Quick",
      IF(OR(C1069="190 Automobile",C1069="200 computer hardware",C1069="210 Computer software",C1069="220 Quickbooks software",C1069="230 Office equipment",C1069="240 Office furniture"),
         E1069-(E1069/(1+Dashboard!$F$4)),
         0
      ),
      IF(C1069="750 Business promotion",
         E1069-(E1069/(1+4.793/100)),
         E1069-(E1069/(1+Dashboard!$F$4))
      )
   )
)</f>
        <v>0</v>
      </c>
      <c r="J1069" s="26">
        <f>Bank4[[#This Row],[Money in/ (Money out)]]-Bank4[[#This Row],[GST/HST]]</f>
        <v>0</v>
      </c>
      <c r="L1069" s="23">
        <f t="shared" si="48"/>
        <v>0</v>
      </c>
    </row>
    <row r="1070" spans="4:12" x14ac:dyDescent="0.2">
      <c r="D1070" s="397">
        <f>_xlfn.XLOOKUP(C:C,Table1[for Import to Bank Register dropdown],Table1[for Pivot],0,0,1)</f>
        <v>0</v>
      </c>
      <c r="E1070" s="403"/>
      <c r="F1070" s="146">
        <f t="shared" si="49"/>
        <v>44444444</v>
      </c>
      <c r="G1070" s="375">
        <f t="shared" si="50"/>
        <v>0</v>
      </c>
      <c r="I1070" s="376">
        <f>IF(OR(C1070="150 Directors advances", C1070="120 accounts receivable", C1070="720.2 Automobile - Insurance", C1070="720.3 Automobile - License", C1070="870.4 Rent - Insurance", C1070="870.6 Rent - Property Tax", C1070="870.7 Rent - Homeoffice", C1070="870.9 Rent - Water"),
   0,
   IF(Dashboard!$F$5="Quick",
      IF(OR(C1070="190 Automobile",C1070="200 computer hardware",C1070="210 Computer software",C1070="220 Quickbooks software",C1070="230 Office equipment",C1070="240 Office furniture"),
         E1070-(E1070/(1+Dashboard!$F$4)),
         0
      ),
      IF(C1070="750 Business promotion",
         E1070-(E1070/(1+4.793/100)),
         E1070-(E1070/(1+Dashboard!$F$4))
      )
   )
)</f>
        <v>0</v>
      </c>
      <c r="J1070" s="26">
        <f>Bank4[[#This Row],[Money in/ (Money out)]]-Bank4[[#This Row],[GST/HST]]</f>
        <v>0</v>
      </c>
      <c r="L1070" s="23">
        <f t="shared" si="48"/>
        <v>0</v>
      </c>
    </row>
    <row r="1071" spans="4:12" x14ac:dyDescent="0.2">
      <c r="D1071" s="397">
        <f>_xlfn.XLOOKUP(C:C,Table1[for Import to Bank Register dropdown],Table1[for Pivot],0,0,1)</f>
        <v>0</v>
      </c>
      <c r="E1071" s="403"/>
      <c r="F1071" s="146">
        <f t="shared" si="49"/>
        <v>44444444</v>
      </c>
      <c r="G1071" s="375">
        <f t="shared" si="50"/>
        <v>0</v>
      </c>
      <c r="I1071" s="376">
        <f>IF(OR(C1071="150 Directors advances", C1071="120 accounts receivable", C1071="720.2 Automobile - Insurance", C1071="720.3 Automobile - License", C1071="870.4 Rent - Insurance", C1071="870.6 Rent - Property Tax", C1071="870.7 Rent - Homeoffice", C1071="870.9 Rent - Water"),
   0,
   IF(Dashboard!$F$5="Quick",
      IF(OR(C1071="190 Automobile",C1071="200 computer hardware",C1071="210 Computer software",C1071="220 Quickbooks software",C1071="230 Office equipment",C1071="240 Office furniture"),
         E1071-(E1071/(1+Dashboard!$F$4)),
         0
      ),
      IF(C1071="750 Business promotion",
         E1071-(E1071/(1+4.793/100)),
         E1071-(E1071/(1+Dashboard!$F$4))
      )
   )
)</f>
        <v>0</v>
      </c>
      <c r="J1071" s="26">
        <f>Bank4[[#This Row],[Money in/ (Money out)]]-Bank4[[#This Row],[GST/HST]]</f>
        <v>0</v>
      </c>
      <c r="L1071" s="23">
        <f t="shared" si="48"/>
        <v>0</v>
      </c>
    </row>
    <row r="1072" spans="4:12" x14ac:dyDescent="0.2">
      <c r="D1072" s="397">
        <f>_xlfn.XLOOKUP(C:C,Table1[for Import to Bank Register dropdown],Table1[for Pivot],0,0,1)</f>
        <v>0</v>
      </c>
      <c r="E1072" s="403"/>
      <c r="F1072" s="146">
        <f t="shared" si="49"/>
        <v>44444444</v>
      </c>
      <c r="G1072" s="375">
        <f t="shared" si="50"/>
        <v>0</v>
      </c>
      <c r="I1072" s="376">
        <f>IF(OR(C1072="150 Directors advances", C1072="120 accounts receivable", C1072="720.2 Automobile - Insurance", C1072="720.3 Automobile - License", C1072="870.4 Rent - Insurance", C1072="870.6 Rent - Property Tax", C1072="870.7 Rent - Homeoffice", C1072="870.9 Rent - Water"),
   0,
   IF(Dashboard!$F$5="Quick",
      IF(OR(C1072="190 Automobile",C1072="200 computer hardware",C1072="210 Computer software",C1072="220 Quickbooks software",C1072="230 Office equipment",C1072="240 Office furniture"),
         E1072-(E1072/(1+Dashboard!$F$4)),
         0
      ),
      IF(C1072="750 Business promotion",
         E1072-(E1072/(1+4.793/100)),
         E1072-(E1072/(1+Dashboard!$F$4))
      )
   )
)</f>
        <v>0</v>
      </c>
      <c r="J1072" s="26">
        <f>Bank4[[#This Row],[Money in/ (Money out)]]-Bank4[[#This Row],[GST/HST]]</f>
        <v>0</v>
      </c>
      <c r="L1072" s="23">
        <f t="shared" si="48"/>
        <v>0</v>
      </c>
    </row>
    <row r="1073" spans="4:12" x14ac:dyDescent="0.2">
      <c r="D1073" s="397">
        <f>_xlfn.XLOOKUP(C:C,Table1[for Import to Bank Register dropdown],Table1[for Pivot],0,0,1)</f>
        <v>0</v>
      </c>
      <c r="E1073" s="403"/>
      <c r="F1073" s="146">
        <f t="shared" si="49"/>
        <v>44444444</v>
      </c>
      <c r="G1073" s="375">
        <f t="shared" si="50"/>
        <v>0</v>
      </c>
      <c r="I1073" s="376">
        <f>IF(OR(C1073="150 Directors advances", C1073="120 accounts receivable", C1073="720.2 Automobile - Insurance", C1073="720.3 Automobile - License", C1073="870.4 Rent - Insurance", C1073="870.6 Rent - Property Tax", C1073="870.7 Rent - Homeoffice", C1073="870.9 Rent - Water"),
   0,
   IF(Dashboard!$F$5="Quick",
      IF(OR(C1073="190 Automobile",C1073="200 computer hardware",C1073="210 Computer software",C1073="220 Quickbooks software",C1073="230 Office equipment",C1073="240 Office furniture"),
         E1073-(E1073/(1+Dashboard!$F$4)),
         0
      ),
      IF(C1073="750 Business promotion",
         E1073-(E1073/(1+4.793/100)),
         E1073-(E1073/(1+Dashboard!$F$4))
      )
   )
)</f>
        <v>0</v>
      </c>
      <c r="J1073" s="26">
        <f>Bank4[[#This Row],[Money in/ (Money out)]]-Bank4[[#This Row],[GST/HST]]</f>
        <v>0</v>
      </c>
      <c r="L1073" s="23">
        <f t="shared" si="48"/>
        <v>0</v>
      </c>
    </row>
    <row r="1074" spans="4:12" x14ac:dyDescent="0.2">
      <c r="D1074" s="397">
        <f>_xlfn.XLOOKUP(C:C,Table1[for Import to Bank Register dropdown],Table1[for Pivot],0,0,1)</f>
        <v>0</v>
      </c>
      <c r="E1074" s="403"/>
      <c r="F1074" s="146">
        <f t="shared" si="49"/>
        <v>44444444</v>
      </c>
      <c r="G1074" s="375">
        <f t="shared" si="50"/>
        <v>0</v>
      </c>
      <c r="I1074" s="376">
        <f>IF(OR(C1074="150 Directors advances", C1074="120 accounts receivable", C1074="720.2 Automobile - Insurance", C1074="720.3 Automobile - License", C1074="870.4 Rent - Insurance", C1074="870.6 Rent - Property Tax", C1074="870.7 Rent - Homeoffice", C1074="870.9 Rent - Water"),
   0,
   IF(Dashboard!$F$5="Quick",
      IF(OR(C1074="190 Automobile",C1074="200 computer hardware",C1074="210 Computer software",C1074="220 Quickbooks software",C1074="230 Office equipment",C1074="240 Office furniture"),
         E1074-(E1074/(1+Dashboard!$F$4)),
         0
      ),
      IF(C1074="750 Business promotion",
         E1074-(E1074/(1+4.793/100)),
         E1074-(E1074/(1+Dashboard!$F$4))
      )
   )
)</f>
        <v>0</v>
      </c>
      <c r="J1074" s="26">
        <f>Bank4[[#This Row],[Money in/ (Money out)]]-Bank4[[#This Row],[GST/HST]]</f>
        <v>0</v>
      </c>
      <c r="L1074" s="23">
        <f t="shared" si="48"/>
        <v>0</v>
      </c>
    </row>
    <row r="1075" spans="4:12" x14ac:dyDescent="0.2">
      <c r="D1075" s="397">
        <f>_xlfn.XLOOKUP(C:C,Table1[for Import to Bank Register dropdown],Table1[for Pivot],0,0,1)</f>
        <v>0</v>
      </c>
      <c r="E1075" s="403"/>
      <c r="F1075" s="146">
        <f t="shared" si="49"/>
        <v>44444444</v>
      </c>
      <c r="G1075" s="375">
        <f t="shared" si="50"/>
        <v>0</v>
      </c>
      <c r="I1075" s="376">
        <f>IF(OR(C1075="150 Directors advances", C1075="120 accounts receivable", C1075="720.2 Automobile - Insurance", C1075="720.3 Automobile - License", C1075="870.4 Rent - Insurance", C1075="870.6 Rent - Property Tax", C1075="870.7 Rent - Homeoffice", C1075="870.9 Rent - Water"),
   0,
   IF(Dashboard!$F$5="Quick",
      IF(OR(C1075="190 Automobile",C1075="200 computer hardware",C1075="210 Computer software",C1075="220 Quickbooks software",C1075="230 Office equipment",C1075="240 Office furniture"),
         E1075-(E1075/(1+Dashboard!$F$4)),
         0
      ),
      IF(C1075="750 Business promotion",
         E1075-(E1075/(1+4.793/100)),
         E1075-(E1075/(1+Dashboard!$F$4))
      )
   )
)</f>
        <v>0</v>
      </c>
      <c r="J1075" s="26">
        <f>Bank4[[#This Row],[Money in/ (Money out)]]-Bank4[[#This Row],[GST/HST]]</f>
        <v>0</v>
      </c>
      <c r="L1075" s="23">
        <f t="shared" si="48"/>
        <v>0</v>
      </c>
    </row>
    <row r="1076" spans="4:12" x14ac:dyDescent="0.2">
      <c r="D1076" s="397">
        <f>_xlfn.XLOOKUP(C:C,Table1[for Import to Bank Register dropdown],Table1[for Pivot],0,0,1)</f>
        <v>0</v>
      </c>
      <c r="E1076" s="403"/>
      <c r="F1076" s="146">
        <f t="shared" si="49"/>
        <v>44444444</v>
      </c>
      <c r="G1076" s="375">
        <f t="shared" si="50"/>
        <v>0</v>
      </c>
      <c r="I1076" s="376">
        <f>IF(OR(C1076="150 Directors advances", C1076="120 accounts receivable", C1076="720.2 Automobile - Insurance", C1076="720.3 Automobile - License", C1076="870.4 Rent - Insurance", C1076="870.6 Rent - Property Tax", C1076="870.7 Rent - Homeoffice", C1076="870.9 Rent - Water"),
   0,
   IF(Dashboard!$F$5="Quick",
      IF(OR(C1076="190 Automobile",C1076="200 computer hardware",C1076="210 Computer software",C1076="220 Quickbooks software",C1076="230 Office equipment",C1076="240 Office furniture"),
         E1076-(E1076/(1+Dashboard!$F$4)),
         0
      ),
      IF(C1076="750 Business promotion",
         E1076-(E1076/(1+4.793/100)),
         E1076-(E1076/(1+Dashboard!$F$4))
      )
   )
)</f>
        <v>0</v>
      </c>
      <c r="J1076" s="26">
        <f>Bank4[[#This Row],[Money in/ (Money out)]]-Bank4[[#This Row],[GST/HST]]</f>
        <v>0</v>
      </c>
      <c r="L1076" s="23">
        <f t="shared" si="48"/>
        <v>0</v>
      </c>
    </row>
    <row r="1077" spans="4:12" x14ac:dyDescent="0.2">
      <c r="D1077" s="397">
        <f>_xlfn.XLOOKUP(C:C,Table1[for Import to Bank Register dropdown],Table1[for Pivot],0,0,1)</f>
        <v>0</v>
      </c>
      <c r="E1077" s="403"/>
      <c r="F1077" s="146">
        <f t="shared" si="49"/>
        <v>44444444</v>
      </c>
      <c r="G1077" s="375">
        <f t="shared" si="50"/>
        <v>0</v>
      </c>
      <c r="I1077" s="376">
        <f>IF(OR(C1077="150 Directors advances", C1077="120 accounts receivable", C1077="720.2 Automobile - Insurance", C1077="720.3 Automobile - License", C1077="870.4 Rent - Insurance", C1077="870.6 Rent - Property Tax", C1077="870.7 Rent - Homeoffice", C1077="870.9 Rent - Water"),
   0,
   IF(Dashboard!$F$5="Quick",
      IF(OR(C1077="190 Automobile",C1077="200 computer hardware",C1077="210 Computer software",C1077="220 Quickbooks software",C1077="230 Office equipment",C1077="240 Office furniture"),
         E1077-(E1077/(1+Dashboard!$F$4)),
         0
      ),
      IF(C1077="750 Business promotion",
         E1077-(E1077/(1+4.793/100)),
         E1077-(E1077/(1+Dashboard!$F$4))
      )
   )
)</f>
        <v>0</v>
      </c>
      <c r="J1077" s="26">
        <f>Bank4[[#This Row],[Money in/ (Money out)]]-Bank4[[#This Row],[GST/HST]]</f>
        <v>0</v>
      </c>
      <c r="L1077" s="23">
        <f t="shared" si="48"/>
        <v>0</v>
      </c>
    </row>
    <row r="1078" spans="4:12" x14ac:dyDescent="0.2">
      <c r="D1078" s="397">
        <f>_xlfn.XLOOKUP(C:C,Table1[for Import to Bank Register dropdown],Table1[for Pivot],0,0,1)</f>
        <v>0</v>
      </c>
      <c r="E1078" s="403"/>
      <c r="F1078" s="146">
        <f t="shared" si="49"/>
        <v>44444444</v>
      </c>
      <c r="G1078" s="375">
        <f t="shared" si="50"/>
        <v>0</v>
      </c>
      <c r="I1078" s="376">
        <f>IF(OR(C1078="150 Directors advances", C1078="120 accounts receivable", C1078="720.2 Automobile - Insurance", C1078="720.3 Automobile - License", C1078="870.4 Rent - Insurance", C1078="870.6 Rent - Property Tax", C1078="870.7 Rent - Homeoffice", C1078="870.9 Rent - Water"),
   0,
   IF(Dashboard!$F$5="Quick",
      IF(OR(C1078="190 Automobile",C1078="200 computer hardware",C1078="210 Computer software",C1078="220 Quickbooks software",C1078="230 Office equipment",C1078="240 Office furniture"),
         E1078-(E1078/(1+Dashboard!$F$4)),
         0
      ),
      IF(C1078="750 Business promotion",
         E1078-(E1078/(1+4.793/100)),
         E1078-(E1078/(1+Dashboard!$F$4))
      )
   )
)</f>
        <v>0</v>
      </c>
      <c r="J1078" s="26">
        <f>Bank4[[#This Row],[Money in/ (Money out)]]-Bank4[[#This Row],[GST/HST]]</f>
        <v>0</v>
      </c>
      <c r="L1078" s="23">
        <f t="shared" si="48"/>
        <v>0</v>
      </c>
    </row>
    <row r="1079" spans="4:12" x14ac:dyDescent="0.2">
      <c r="D1079" s="397">
        <f>_xlfn.XLOOKUP(C:C,Table1[for Import to Bank Register dropdown],Table1[for Pivot],0,0,1)</f>
        <v>0</v>
      </c>
      <c r="E1079" s="403"/>
      <c r="F1079" s="146">
        <f t="shared" si="49"/>
        <v>44444444</v>
      </c>
      <c r="G1079" s="375">
        <f t="shared" si="50"/>
        <v>0</v>
      </c>
      <c r="I1079" s="376">
        <f>IF(OR(C1079="150 Directors advances", C1079="120 accounts receivable", C1079="720.2 Automobile - Insurance", C1079="720.3 Automobile - License", C1079="870.4 Rent - Insurance", C1079="870.6 Rent - Property Tax", C1079="870.7 Rent - Homeoffice", C1079="870.9 Rent - Water"),
   0,
   IF(Dashboard!$F$5="Quick",
      IF(OR(C1079="190 Automobile",C1079="200 computer hardware",C1079="210 Computer software",C1079="220 Quickbooks software",C1079="230 Office equipment",C1079="240 Office furniture"),
         E1079-(E1079/(1+Dashboard!$F$4)),
         0
      ),
      IF(C1079="750 Business promotion",
         E1079-(E1079/(1+4.793/100)),
         E1079-(E1079/(1+Dashboard!$F$4))
      )
   )
)</f>
        <v>0</v>
      </c>
      <c r="J1079" s="26">
        <f>Bank4[[#This Row],[Money in/ (Money out)]]-Bank4[[#This Row],[GST/HST]]</f>
        <v>0</v>
      </c>
      <c r="L1079" s="23">
        <f t="shared" si="48"/>
        <v>0</v>
      </c>
    </row>
    <row r="1080" spans="4:12" x14ac:dyDescent="0.2">
      <c r="D1080" s="397">
        <f>_xlfn.XLOOKUP(C:C,Table1[for Import to Bank Register dropdown],Table1[for Pivot],0,0,1)</f>
        <v>0</v>
      </c>
      <c r="E1080" s="403"/>
      <c r="F1080" s="146">
        <f t="shared" si="49"/>
        <v>44444444</v>
      </c>
      <c r="G1080" s="375">
        <f t="shared" si="50"/>
        <v>0</v>
      </c>
      <c r="I1080" s="376">
        <f>IF(OR(C1080="150 Directors advances", C1080="120 accounts receivable", C1080="720.2 Automobile - Insurance", C1080="720.3 Automobile - License", C1080="870.4 Rent - Insurance", C1080="870.6 Rent - Property Tax", C1080="870.7 Rent - Homeoffice", C1080="870.9 Rent - Water"),
   0,
   IF(Dashboard!$F$5="Quick",
      IF(OR(C1080="190 Automobile",C1080="200 computer hardware",C1080="210 Computer software",C1080="220 Quickbooks software",C1080="230 Office equipment",C1080="240 Office furniture"),
         E1080-(E1080/(1+Dashboard!$F$4)),
         0
      ),
      IF(C1080="750 Business promotion",
         E1080-(E1080/(1+4.793/100)),
         E1080-(E1080/(1+Dashboard!$F$4))
      )
   )
)</f>
        <v>0</v>
      </c>
      <c r="J1080" s="26">
        <f>Bank4[[#This Row],[Money in/ (Money out)]]-Bank4[[#This Row],[GST/HST]]</f>
        <v>0</v>
      </c>
      <c r="L1080" s="23">
        <f t="shared" si="48"/>
        <v>0</v>
      </c>
    </row>
    <row r="1081" spans="4:12" x14ac:dyDescent="0.2">
      <c r="D1081" s="397">
        <f>_xlfn.XLOOKUP(C:C,Table1[for Import to Bank Register dropdown],Table1[for Pivot],0,0,1)</f>
        <v>0</v>
      </c>
      <c r="E1081" s="403"/>
      <c r="F1081" s="146">
        <f t="shared" si="49"/>
        <v>44444444</v>
      </c>
      <c r="G1081" s="375">
        <f t="shared" si="50"/>
        <v>0</v>
      </c>
      <c r="I1081" s="376">
        <f>IF(OR(C1081="150 Directors advances", C1081="120 accounts receivable", C1081="720.2 Automobile - Insurance", C1081="720.3 Automobile - License", C1081="870.4 Rent - Insurance", C1081="870.6 Rent - Property Tax", C1081="870.7 Rent - Homeoffice", C1081="870.9 Rent - Water"),
   0,
   IF(Dashboard!$F$5="Quick",
      IF(OR(C1081="190 Automobile",C1081="200 computer hardware",C1081="210 Computer software",C1081="220 Quickbooks software",C1081="230 Office equipment",C1081="240 Office furniture"),
         E1081-(E1081/(1+Dashboard!$F$4)),
         0
      ),
      IF(C1081="750 Business promotion",
         E1081-(E1081/(1+4.793/100)),
         E1081-(E1081/(1+Dashboard!$F$4))
      )
   )
)</f>
        <v>0</v>
      </c>
      <c r="J1081" s="26">
        <f>Bank4[[#This Row],[Money in/ (Money out)]]-Bank4[[#This Row],[GST/HST]]</f>
        <v>0</v>
      </c>
      <c r="L1081" s="23">
        <f t="shared" si="48"/>
        <v>0</v>
      </c>
    </row>
    <row r="1082" spans="4:12" x14ac:dyDescent="0.2">
      <c r="D1082" s="397">
        <f>_xlfn.XLOOKUP(C:C,Table1[for Import to Bank Register dropdown],Table1[for Pivot],0,0,1)</f>
        <v>0</v>
      </c>
      <c r="E1082" s="403"/>
      <c r="F1082" s="146">
        <f t="shared" si="49"/>
        <v>44444444</v>
      </c>
      <c r="G1082" s="375">
        <f t="shared" si="50"/>
        <v>0</v>
      </c>
      <c r="I1082" s="376">
        <f>IF(OR(C1082="150 Directors advances", C1082="120 accounts receivable", C1082="720.2 Automobile - Insurance", C1082="720.3 Automobile - License", C1082="870.4 Rent - Insurance", C1082="870.6 Rent - Property Tax", C1082="870.7 Rent - Homeoffice", C1082="870.9 Rent - Water"),
   0,
   IF(Dashboard!$F$5="Quick",
      IF(OR(C1082="190 Automobile",C1082="200 computer hardware",C1082="210 Computer software",C1082="220 Quickbooks software",C1082="230 Office equipment",C1082="240 Office furniture"),
         E1082-(E1082/(1+Dashboard!$F$4)),
         0
      ),
      IF(C1082="750 Business promotion",
         E1082-(E1082/(1+4.793/100)),
         E1082-(E1082/(1+Dashboard!$F$4))
      )
   )
)</f>
        <v>0</v>
      </c>
      <c r="J1082" s="26">
        <f>Bank4[[#This Row],[Money in/ (Money out)]]-Bank4[[#This Row],[GST/HST]]</f>
        <v>0</v>
      </c>
      <c r="L1082" s="23">
        <f t="shared" si="48"/>
        <v>0</v>
      </c>
    </row>
    <row r="1083" spans="4:12" x14ac:dyDescent="0.2">
      <c r="D1083" s="397">
        <f>_xlfn.XLOOKUP(C:C,Table1[for Import to Bank Register dropdown],Table1[for Pivot],0,0,1)</f>
        <v>0</v>
      </c>
      <c r="E1083" s="403"/>
      <c r="F1083" s="146">
        <f t="shared" si="49"/>
        <v>44444444</v>
      </c>
      <c r="G1083" s="375">
        <f t="shared" si="50"/>
        <v>0</v>
      </c>
      <c r="I1083" s="376">
        <f>IF(OR(C1083="150 Directors advances", C1083="120 accounts receivable", C1083="720.2 Automobile - Insurance", C1083="720.3 Automobile - License", C1083="870.4 Rent - Insurance", C1083="870.6 Rent - Property Tax", C1083="870.7 Rent - Homeoffice", C1083="870.9 Rent - Water"),
   0,
   IF(Dashboard!$F$5="Quick",
      IF(OR(C1083="190 Automobile",C1083="200 computer hardware",C1083="210 Computer software",C1083="220 Quickbooks software",C1083="230 Office equipment",C1083="240 Office furniture"),
         E1083-(E1083/(1+Dashboard!$F$4)),
         0
      ),
      IF(C1083="750 Business promotion",
         E1083-(E1083/(1+4.793/100)),
         E1083-(E1083/(1+Dashboard!$F$4))
      )
   )
)</f>
        <v>0</v>
      </c>
      <c r="J1083" s="26">
        <f>Bank4[[#This Row],[Money in/ (Money out)]]-Bank4[[#This Row],[GST/HST]]</f>
        <v>0</v>
      </c>
      <c r="L1083" s="23">
        <f t="shared" si="48"/>
        <v>0</v>
      </c>
    </row>
    <row r="1084" spans="4:12" x14ac:dyDescent="0.2">
      <c r="D1084" s="397">
        <f>_xlfn.XLOOKUP(C:C,Table1[for Import to Bank Register dropdown],Table1[for Pivot],0,0,1)</f>
        <v>0</v>
      </c>
      <c r="E1084" s="403"/>
      <c r="F1084" s="146">
        <f t="shared" si="49"/>
        <v>44444444</v>
      </c>
      <c r="G1084" s="375">
        <f t="shared" si="50"/>
        <v>0</v>
      </c>
      <c r="I1084" s="376">
        <f>IF(OR(C1084="150 Directors advances", C1084="120 accounts receivable", C1084="720.2 Automobile - Insurance", C1084="720.3 Automobile - License", C1084="870.4 Rent - Insurance", C1084="870.6 Rent - Property Tax", C1084="870.7 Rent - Homeoffice", C1084="870.9 Rent - Water"),
   0,
   IF(Dashboard!$F$5="Quick",
      IF(OR(C1084="190 Automobile",C1084="200 computer hardware",C1084="210 Computer software",C1084="220 Quickbooks software",C1084="230 Office equipment",C1084="240 Office furniture"),
         E1084-(E1084/(1+Dashboard!$F$4)),
         0
      ),
      IF(C1084="750 Business promotion",
         E1084-(E1084/(1+4.793/100)),
         E1084-(E1084/(1+Dashboard!$F$4))
      )
   )
)</f>
        <v>0</v>
      </c>
      <c r="J1084" s="26">
        <f>Bank4[[#This Row],[Money in/ (Money out)]]-Bank4[[#This Row],[GST/HST]]</f>
        <v>0</v>
      </c>
      <c r="L1084" s="23">
        <f t="shared" si="48"/>
        <v>0</v>
      </c>
    </row>
    <row r="1085" spans="4:12" x14ac:dyDescent="0.2">
      <c r="D1085" s="397">
        <f>_xlfn.XLOOKUP(C:C,Table1[for Import to Bank Register dropdown],Table1[for Pivot],0,0,1)</f>
        <v>0</v>
      </c>
      <c r="E1085" s="403"/>
      <c r="F1085" s="146">
        <f t="shared" si="49"/>
        <v>44444444</v>
      </c>
      <c r="G1085" s="375">
        <f t="shared" si="50"/>
        <v>0</v>
      </c>
      <c r="I1085" s="376">
        <f>IF(OR(C1085="150 Directors advances", C1085="120 accounts receivable", C1085="720.2 Automobile - Insurance", C1085="720.3 Automobile - License", C1085="870.4 Rent - Insurance", C1085="870.6 Rent - Property Tax", C1085="870.7 Rent - Homeoffice", C1085="870.9 Rent - Water"),
   0,
   IF(Dashboard!$F$5="Quick",
      IF(OR(C1085="190 Automobile",C1085="200 computer hardware",C1085="210 Computer software",C1085="220 Quickbooks software",C1085="230 Office equipment",C1085="240 Office furniture"),
         E1085-(E1085/(1+Dashboard!$F$4)),
         0
      ),
      IF(C1085="750 Business promotion",
         E1085-(E1085/(1+4.793/100)),
         E1085-(E1085/(1+Dashboard!$F$4))
      )
   )
)</f>
        <v>0</v>
      </c>
      <c r="J1085" s="26">
        <f>Bank4[[#This Row],[Money in/ (Money out)]]-Bank4[[#This Row],[GST/HST]]</f>
        <v>0</v>
      </c>
      <c r="L1085" s="23">
        <f t="shared" si="48"/>
        <v>0</v>
      </c>
    </row>
    <row r="1086" spans="4:12" x14ac:dyDescent="0.2">
      <c r="D1086" s="397">
        <f>_xlfn.XLOOKUP(C:C,Table1[for Import to Bank Register dropdown],Table1[for Pivot],0,0,1)</f>
        <v>0</v>
      </c>
      <c r="E1086" s="403"/>
      <c r="F1086" s="146">
        <f t="shared" si="49"/>
        <v>44444444</v>
      </c>
      <c r="G1086" s="375">
        <f t="shared" si="50"/>
        <v>0</v>
      </c>
      <c r="I1086" s="376">
        <f>IF(OR(C1086="150 Directors advances", C1086="120 accounts receivable", C1086="720.2 Automobile - Insurance", C1086="720.3 Automobile - License", C1086="870.4 Rent - Insurance", C1086="870.6 Rent - Property Tax", C1086="870.7 Rent - Homeoffice", C1086="870.9 Rent - Water"),
   0,
   IF(Dashboard!$F$5="Quick",
      IF(OR(C1086="190 Automobile",C1086="200 computer hardware",C1086="210 Computer software",C1086="220 Quickbooks software",C1086="230 Office equipment",C1086="240 Office furniture"),
         E1086-(E1086/(1+Dashboard!$F$4)),
         0
      ),
      IF(C1086="750 Business promotion",
         E1086-(E1086/(1+4.793/100)),
         E1086-(E1086/(1+Dashboard!$F$4))
      )
   )
)</f>
        <v>0</v>
      </c>
      <c r="J1086" s="26">
        <f>Bank4[[#This Row],[Money in/ (Money out)]]-Bank4[[#This Row],[GST/HST]]</f>
        <v>0</v>
      </c>
      <c r="L1086" s="23">
        <f t="shared" si="48"/>
        <v>0</v>
      </c>
    </row>
    <row r="1087" spans="4:12" x14ac:dyDescent="0.2">
      <c r="D1087" s="397">
        <f>_xlfn.XLOOKUP(C:C,Table1[for Import to Bank Register dropdown],Table1[for Pivot],0,0,1)</f>
        <v>0</v>
      </c>
      <c r="E1087" s="403"/>
      <c r="F1087" s="146">
        <f t="shared" si="49"/>
        <v>44444444</v>
      </c>
      <c r="G1087" s="375">
        <f t="shared" si="50"/>
        <v>0</v>
      </c>
      <c r="I1087" s="376">
        <f>IF(OR(C1087="150 Directors advances", C1087="120 accounts receivable", C1087="720.2 Automobile - Insurance", C1087="720.3 Automobile - License", C1087="870.4 Rent - Insurance", C1087="870.6 Rent - Property Tax", C1087="870.7 Rent - Homeoffice", C1087="870.9 Rent - Water"),
   0,
   IF(Dashboard!$F$5="Quick",
      IF(OR(C1087="190 Automobile",C1087="200 computer hardware",C1087="210 Computer software",C1087="220 Quickbooks software",C1087="230 Office equipment",C1087="240 Office furniture"),
         E1087-(E1087/(1+Dashboard!$F$4)),
         0
      ),
      IF(C1087="750 Business promotion",
         E1087-(E1087/(1+4.793/100)),
         E1087-(E1087/(1+Dashboard!$F$4))
      )
   )
)</f>
        <v>0</v>
      </c>
      <c r="J1087" s="26">
        <f>Bank4[[#This Row],[Money in/ (Money out)]]-Bank4[[#This Row],[GST/HST]]</f>
        <v>0</v>
      </c>
      <c r="L1087" s="23">
        <f t="shared" si="48"/>
        <v>0</v>
      </c>
    </row>
    <row r="1088" spans="4:12" x14ac:dyDescent="0.2">
      <c r="D1088" s="397">
        <f>_xlfn.XLOOKUP(C:C,Table1[for Import to Bank Register dropdown],Table1[for Pivot],0,0,1)</f>
        <v>0</v>
      </c>
      <c r="E1088" s="403"/>
      <c r="F1088" s="146">
        <f t="shared" si="49"/>
        <v>44444444</v>
      </c>
      <c r="G1088" s="375">
        <f t="shared" si="50"/>
        <v>0</v>
      </c>
      <c r="I1088" s="376">
        <f>IF(OR(C1088="150 Directors advances", C1088="120 accounts receivable", C1088="720.2 Automobile - Insurance", C1088="720.3 Automobile - License", C1088="870.4 Rent - Insurance", C1088="870.6 Rent - Property Tax", C1088="870.7 Rent - Homeoffice", C1088="870.9 Rent - Water"),
   0,
   IF(Dashboard!$F$5="Quick",
      IF(OR(C1088="190 Automobile",C1088="200 computer hardware",C1088="210 Computer software",C1088="220 Quickbooks software",C1088="230 Office equipment",C1088="240 Office furniture"),
         E1088-(E1088/(1+Dashboard!$F$4)),
         0
      ),
      IF(C1088="750 Business promotion",
         E1088-(E1088/(1+4.793/100)),
         E1088-(E1088/(1+Dashboard!$F$4))
      )
   )
)</f>
        <v>0</v>
      </c>
      <c r="J1088" s="26">
        <f>Bank4[[#This Row],[Money in/ (Money out)]]-Bank4[[#This Row],[GST/HST]]</f>
        <v>0</v>
      </c>
      <c r="L1088" s="23">
        <f t="shared" si="48"/>
        <v>0</v>
      </c>
    </row>
    <row r="1089" spans="4:12" x14ac:dyDescent="0.2">
      <c r="D1089" s="397">
        <f>_xlfn.XLOOKUP(C:C,Table1[for Import to Bank Register dropdown],Table1[for Pivot],0,0,1)</f>
        <v>0</v>
      </c>
      <c r="E1089" s="403"/>
      <c r="F1089" s="146">
        <f t="shared" si="49"/>
        <v>44444444</v>
      </c>
      <c r="G1089" s="375">
        <f t="shared" si="50"/>
        <v>0</v>
      </c>
      <c r="I1089" s="376">
        <f>IF(OR(C1089="150 Directors advances", C1089="120 accounts receivable", C1089="720.2 Automobile - Insurance", C1089="720.3 Automobile - License", C1089="870.4 Rent - Insurance", C1089="870.6 Rent - Property Tax", C1089="870.7 Rent - Homeoffice", C1089="870.9 Rent - Water"),
   0,
   IF(Dashboard!$F$5="Quick",
      IF(OR(C1089="190 Automobile",C1089="200 computer hardware",C1089="210 Computer software",C1089="220 Quickbooks software",C1089="230 Office equipment",C1089="240 Office furniture"),
         E1089-(E1089/(1+Dashboard!$F$4)),
         0
      ),
      IF(C1089="750 Business promotion",
         E1089-(E1089/(1+4.793/100)),
         E1089-(E1089/(1+Dashboard!$F$4))
      )
   )
)</f>
        <v>0</v>
      </c>
      <c r="J1089" s="26">
        <f>Bank4[[#This Row],[Money in/ (Money out)]]-Bank4[[#This Row],[GST/HST]]</f>
        <v>0</v>
      </c>
      <c r="L1089" s="23">
        <f t="shared" si="48"/>
        <v>0</v>
      </c>
    </row>
    <row r="1090" spans="4:12" x14ac:dyDescent="0.2">
      <c r="D1090" s="397">
        <f>_xlfn.XLOOKUP(C:C,Table1[for Import to Bank Register dropdown],Table1[for Pivot],0,0,1)</f>
        <v>0</v>
      </c>
      <c r="E1090" s="403"/>
      <c r="F1090" s="146">
        <f t="shared" si="49"/>
        <v>44444444</v>
      </c>
      <c r="G1090" s="375">
        <f t="shared" si="50"/>
        <v>0</v>
      </c>
      <c r="I1090" s="376">
        <f>IF(OR(C1090="150 Directors advances", C1090="120 accounts receivable", C1090="720.2 Automobile - Insurance", C1090="720.3 Automobile - License", C1090="870.4 Rent - Insurance", C1090="870.6 Rent - Property Tax", C1090="870.7 Rent - Homeoffice", C1090="870.9 Rent - Water"),
   0,
   IF(Dashboard!$F$5="Quick",
      IF(OR(C1090="190 Automobile",C1090="200 computer hardware",C1090="210 Computer software",C1090="220 Quickbooks software",C1090="230 Office equipment",C1090="240 Office furniture"),
         E1090-(E1090/(1+Dashboard!$F$4)),
         0
      ),
      IF(C1090="750 Business promotion",
         E1090-(E1090/(1+4.793/100)),
         E1090-(E1090/(1+Dashboard!$F$4))
      )
   )
)</f>
        <v>0</v>
      </c>
      <c r="J1090" s="26">
        <f>Bank4[[#This Row],[Money in/ (Money out)]]-Bank4[[#This Row],[GST/HST]]</f>
        <v>0</v>
      </c>
      <c r="L1090" s="23">
        <f t="shared" si="48"/>
        <v>0</v>
      </c>
    </row>
    <row r="1091" spans="4:12" x14ac:dyDescent="0.2">
      <c r="D1091" s="397">
        <f>_xlfn.XLOOKUP(C:C,Table1[for Import to Bank Register dropdown],Table1[for Pivot],0,0,1)</f>
        <v>0</v>
      </c>
      <c r="E1091" s="403"/>
      <c r="F1091" s="146">
        <f t="shared" si="49"/>
        <v>44444444</v>
      </c>
      <c r="G1091" s="375">
        <f t="shared" si="50"/>
        <v>0</v>
      </c>
      <c r="I1091" s="376">
        <f>IF(OR(C1091="150 Directors advances", C1091="120 accounts receivable", C1091="720.2 Automobile - Insurance", C1091="720.3 Automobile - License", C1091="870.4 Rent - Insurance", C1091="870.6 Rent - Property Tax", C1091="870.7 Rent - Homeoffice", C1091="870.9 Rent - Water"),
   0,
   IF(Dashboard!$F$5="Quick",
      IF(OR(C1091="190 Automobile",C1091="200 computer hardware",C1091="210 Computer software",C1091="220 Quickbooks software",C1091="230 Office equipment",C1091="240 Office furniture"),
         E1091-(E1091/(1+Dashboard!$F$4)),
         0
      ),
      IF(C1091="750 Business promotion",
         E1091-(E1091/(1+4.793/100)),
         E1091-(E1091/(1+Dashboard!$F$4))
      )
   )
)</f>
        <v>0</v>
      </c>
      <c r="J1091" s="26">
        <f>Bank4[[#This Row],[Money in/ (Money out)]]-Bank4[[#This Row],[GST/HST]]</f>
        <v>0</v>
      </c>
      <c r="L1091" s="23">
        <f t="shared" si="48"/>
        <v>0</v>
      </c>
    </row>
    <row r="1092" spans="4:12" x14ac:dyDescent="0.2">
      <c r="D1092" s="397">
        <f>_xlfn.XLOOKUP(C:C,Table1[for Import to Bank Register dropdown],Table1[for Pivot],0,0,1)</f>
        <v>0</v>
      </c>
      <c r="E1092" s="403"/>
      <c r="F1092" s="146">
        <f t="shared" si="49"/>
        <v>44444444</v>
      </c>
      <c r="G1092" s="375">
        <f t="shared" si="50"/>
        <v>0</v>
      </c>
      <c r="I1092" s="376">
        <f>IF(OR(C1092="150 Directors advances", C1092="120 accounts receivable", C1092="720.2 Automobile - Insurance", C1092="720.3 Automobile - License", C1092="870.4 Rent - Insurance", C1092="870.6 Rent - Property Tax", C1092="870.7 Rent - Homeoffice", C1092="870.9 Rent - Water"),
   0,
   IF(Dashboard!$F$5="Quick",
      IF(OR(C1092="190 Automobile",C1092="200 computer hardware",C1092="210 Computer software",C1092="220 Quickbooks software",C1092="230 Office equipment",C1092="240 Office furniture"),
         E1092-(E1092/(1+Dashboard!$F$4)),
         0
      ),
      IF(C1092="750 Business promotion",
         E1092-(E1092/(1+4.793/100)),
         E1092-(E1092/(1+Dashboard!$F$4))
      )
   )
)</f>
        <v>0</v>
      </c>
      <c r="J1092" s="26">
        <f>Bank4[[#This Row],[Money in/ (Money out)]]-Bank4[[#This Row],[GST/HST]]</f>
        <v>0</v>
      </c>
      <c r="L1092" s="23">
        <f t="shared" si="48"/>
        <v>0</v>
      </c>
    </row>
    <row r="1093" spans="4:12" x14ac:dyDescent="0.2">
      <c r="D1093" s="397">
        <f>_xlfn.XLOOKUP(C:C,Table1[for Import to Bank Register dropdown],Table1[for Pivot],0,0,1)</f>
        <v>0</v>
      </c>
      <c r="E1093" s="403"/>
      <c r="F1093" s="146">
        <f t="shared" si="49"/>
        <v>44444444</v>
      </c>
      <c r="G1093" s="375">
        <f t="shared" si="50"/>
        <v>0</v>
      </c>
      <c r="I1093" s="376">
        <f>IF(OR(C1093="150 Directors advances", C1093="120 accounts receivable", C1093="720.2 Automobile - Insurance", C1093="720.3 Automobile - License", C1093="870.4 Rent - Insurance", C1093="870.6 Rent - Property Tax", C1093="870.7 Rent - Homeoffice", C1093="870.9 Rent - Water"),
   0,
   IF(Dashboard!$F$5="Quick",
      IF(OR(C1093="190 Automobile",C1093="200 computer hardware",C1093="210 Computer software",C1093="220 Quickbooks software",C1093="230 Office equipment",C1093="240 Office furniture"),
         E1093-(E1093/(1+Dashboard!$F$4)),
         0
      ),
      IF(C1093="750 Business promotion",
         E1093-(E1093/(1+4.793/100)),
         E1093-(E1093/(1+Dashboard!$F$4))
      )
   )
)</f>
        <v>0</v>
      </c>
      <c r="J1093" s="26">
        <f>Bank4[[#This Row],[Money in/ (Money out)]]-Bank4[[#This Row],[GST/HST]]</f>
        <v>0</v>
      </c>
      <c r="L1093" s="23">
        <f t="shared" si="48"/>
        <v>0</v>
      </c>
    </row>
    <row r="1094" spans="4:12" x14ac:dyDescent="0.2">
      <c r="D1094" s="397">
        <f>_xlfn.XLOOKUP(C:C,Table1[for Import to Bank Register dropdown],Table1[for Pivot],0,0,1)</f>
        <v>0</v>
      </c>
      <c r="E1094" s="403"/>
      <c r="F1094" s="146">
        <f t="shared" si="49"/>
        <v>44444444</v>
      </c>
      <c r="G1094" s="375">
        <f t="shared" si="50"/>
        <v>0</v>
      </c>
      <c r="I1094" s="376">
        <f>IF(OR(C1094="150 Directors advances", C1094="120 accounts receivable", C1094="720.2 Automobile - Insurance", C1094="720.3 Automobile - License", C1094="870.4 Rent - Insurance", C1094="870.6 Rent - Property Tax", C1094="870.7 Rent - Homeoffice", C1094="870.9 Rent - Water"),
   0,
   IF(Dashboard!$F$5="Quick",
      IF(OR(C1094="190 Automobile",C1094="200 computer hardware",C1094="210 Computer software",C1094="220 Quickbooks software",C1094="230 Office equipment",C1094="240 Office furniture"),
         E1094-(E1094/(1+Dashboard!$F$4)),
         0
      ),
      IF(C1094="750 Business promotion",
         E1094-(E1094/(1+4.793/100)),
         E1094-(E1094/(1+Dashboard!$F$4))
      )
   )
)</f>
        <v>0</v>
      </c>
      <c r="J1094" s="26">
        <f>Bank4[[#This Row],[Money in/ (Money out)]]-Bank4[[#This Row],[GST/HST]]</f>
        <v>0</v>
      </c>
      <c r="L1094" s="23">
        <f t="shared" si="48"/>
        <v>0</v>
      </c>
    </row>
    <row r="1095" spans="4:12" x14ac:dyDescent="0.2">
      <c r="D1095" s="397">
        <f>_xlfn.XLOOKUP(C:C,Table1[for Import to Bank Register dropdown],Table1[for Pivot],0,0,1)</f>
        <v>0</v>
      </c>
      <c r="E1095" s="403"/>
      <c r="F1095" s="146">
        <f t="shared" si="49"/>
        <v>44444444</v>
      </c>
      <c r="G1095" s="375">
        <f t="shared" si="50"/>
        <v>0</v>
      </c>
      <c r="I1095" s="376">
        <f>IF(OR(C1095="150 Directors advances", C1095="120 accounts receivable", C1095="720.2 Automobile - Insurance", C1095="720.3 Automobile - License", C1095="870.4 Rent - Insurance", C1095="870.6 Rent - Property Tax", C1095="870.7 Rent - Homeoffice", C1095="870.9 Rent - Water"),
   0,
   IF(Dashboard!$F$5="Quick",
      IF(OR(C1095="190 Automobile",C1095="200 computer hardware",C1095="210 Computer software",C1095="220 Quickbooks software",C1095="230 Office equipment",C1095="240 Office furniture"),
         E1095-(E1095/(1+Dashboard!$F$4)),
         0
      ),
      IF(C1095="750 Business promotion",
         E1095-(E1095/(1+4.793/100)),
         E1095-(E1095/(1+Dashboard!$F$4))
      )
   )
)</f>
        <v>0</v>
      </c>
      <c r="J1095" s="26">
        <f>Bank4[[#This Row],[Money in/ (Money out)]]-Bank4[[#This Row],[GST/HST]]</f>
        <v>0</v>
      </c>
      <c r="L1095" s="23">
        <f t="shared" ref="L1095:L1158" si="51">$L$3</f>
        <v>0</v>
      </c>
    </row>
    <row r="1096" spans="4:12" x14ac:dyDescent="0.2">
      <c r="D1096" s="397">
        <f>_xlfn.XLOOKUP(C:C,Table1[for Import to Bank Register dropdown],Table1[for Pivot],0,0,1)</f>
        <v>0</v>
      </c>
      <c r="E1096" s="403"/>
      <c r="F1096" s="146">
        <f t="shared" ref="F1096:F1159" si="52">$E$2</f>
        <v>44444444</v>
      </c>
      <c r="G1096" s="375">
        <f t="shared" ref="G1096:G1159" si="53">G1095+E1096</f>
        <v>0</v>
      </c>
      <c r="I1096" s="376">
        <f>IF(OR(C1096="150 Directors advances", C1096="120 accounts receivable", C1096="720.2 Automobile - Insurance", C1096="720.3 Automobile - License", C1096="870.4 Rent - Insurance", C1096="870.6 Rent - Property Tax", C1096="870.7 Rent - Homeoffice", C1096="870.9 Rent - Water"),
   0,
   IF(Dashboard!$F$5="Quick",
      IF(OR(C1096="190 Automobile",C1096="200 computer hardware",C1096="210 Computer software",C1096="220 Quickbooks software",C1096="230 Office equipment",C1096="240 Office furniture"),
         E1096-(E1096/(1+Dashboard!$F$4)),
         0
      ),
      IF(C1096="750 Business promotion",
         E1096-(E1096/(1+4.793/100)),
         E1096-(E1096/(1+Dashboard!$F$4))
      )
   )
)</f>
        <v>0</v>
      </c>
      <c r="J1096" s="26">
        <f>Bank4[[#This Row],[Money in/ (Money out)]]-Bank4[[#This Row],[GST/HST]]</f>
        <v>0</v>
      </c>
      <c r="L1096" s="23">
        <f t="shared" si="51"/>
        <v>0</v>
      </c>
    </row>
    <row r="1097" spans="4:12" x14ac:dyDescent="0.2">
      <c r="D1097" s="397">
        <f>_xlfn.XLOOKUP(C:C,Table1[for Import to Bank Register dropdown],Table1[for Pivot],0,0,1)</f>
        <v>0</v>
      </c>
      <c r="E1097" s="403"/>
      <c r="F1097" s="146">
        <f t="shared" si="52"/>
        <v>44444444</v>
      </c>
      <c r="G1097" s="375">
        <f t="shared" si="53"/>
        <v>0</v>
      </c>
      <c r="I1097" s="376">
        <f>IF(OR(C1097="150 Directors advances", C1097="120 accounts receivable", C1097="720.2 Automobile - Insurance", C1097="720.3 Automobile - License", C1097="870.4 Rent - Insurance", C1097="870.6 Rent - Property Tax", C1097="870.7 Rent - Homeoffice", C1097="870.9 Rent - Water"),
   0,
   IF(Dashboard!$F$5="Quick",
      IF(OR(C1097="190 Automobile",C1097="200 computer hardware",C1097="210 Computer software",C1097="220 Quickbooks software",C1097="230 Office equipment",C1097="240 Office furniture"),
         E1097-(E1097/(1+Dashboard!$F$4)),
         0
      ),
      IF(C1097="750 Business promotion",
         E1097-(E1097/(1+4.793/100)),
         E1097-(E1097/(1+Dashboard!$F$4))
      )
   )
)</f>
        <v>0</v>
      </c>
      <c r="J1097" s="26">
        <f>Bank4[[#This Row],[Money in/ (Money out)]]-Bank4[[#This Row],[GST/HST]]</f>
        <v>0</v>
      </c>
      <c r="L1097" s="23">
        <f t="shared" si="51"/>
        <v>0</v>
      </c>
    </row>
    <row r="1098" spans="4:12" x14ac:dyDescent="0.2">
      <c r="D1098" s="397">
        <f>_xlfn.XLOOKUP(C:C,Table1[for Import to Bank Register dropdown],Table1[for Pivot],0,0,1)</f>
        <v>0</v>
      </c>
      <c r="E1098" s="403"/>
      <c r="F1098" s="146">
        <f t="shared" si="52"/>
        <v>44444444</v>
      </c>
      <c r="G1098" s="375">
        <f t="shared" si="53"/>
        <v>0</v>
      </c>
      <c r="I1098" s="376">
        <f>IF(OR(C1098="150 Directors advances", C1098="120 accounts receivable", C1098="720.2 Automobile - Insurance", C1098="720.3 Automobile - License", C1098="870.4 Rent - Insurance", C1098="870.6 Rent - Property Tax", C1098="870.7 Rent - Homeoffice", C1098="870.9 Rent - Water"),
   0,
   IF(Dashboard!$F$5="Quick",
      IF(OR(C1098="190 Automobile",C1098="200 computer hardware",C1098="210 Computer software",C1098="220 Quickbooks software",C1098="230 Office equipment",C1098="240 Office furniture"),
         E1098-(E1098/(1+Dashboard!$F$4)),
         0
      ),
      IF(C1098="750 Business promotion",
         E1098-(E1098/(1+4.793/100)),
         E1098-(E1098/(1+Dashboard!$F$4))
      )
   )
)</f>
        <v>0</v>
      </c>
      <c r="J1098" s="26">
        <f>Bank4[[#This Row],[Money in/ (Money out)]]-Bank4[[#This Row],[GST/HST]]</f>
        <v>0</v>
      </c>
      <c r="L1098" s="23">
        <f t="shared" si="51"/>
        <v>0</v>
      </c>
    </row>
    <row r="1099" spans="4:12" x14ac:dyDescent="0.2">
      <c r="D1099" s="397">
        <f>_xlfn.XLOOKUP(C:C,Table1[for Import to Bank Register dropdown],Table1[for Pivot],0,0,1)</f>
        <v>0</v>
      </c>
      <c r="E1099" s="403"/>
      <c r="F1099" s="146">
        <f t="shared" si="52"/>
        <v>44444444</v>
      </c>
      <c r="G1099" s="375">
        <f t="shared" si="53"/>
        <v>0</v>
      </c>
      <c r="I1099" s="376">
        <f>IF(OR(C1099="150 Directors advances", C1099="120 accounts receivable", C1099="720.2 Automobile - Insurance", C1099="720.3 Automobile - License", C1099="870.4 Rent - Insurance", C1099="870.6 Rent - Property Tax", C1099="870.7 Rent - Homeoffice", C1099="870.9 Rent - Water"),
   0,
   IF(Dashboard!$F$5="Quick",
      IF(OR(C1099="190 Automobile",C1099="200 computer hardware",C1099="210 Computer software",C1099="220 Quickbooks software",C1099="230 Office equipment",C1099="240 Office furniture"),
         E1099-(E1099/(1+Dashboard!$F$4)),
         0
      ),
      IF(C1099="750 Business promotion",
         E1099-(E1099/(1+4.793/100)),
         E1099-(E1099/(1+Dashboard!$F$4))
      )
   )
)</f>
        <v>0</v>
      </c>
      <c r="J1099" s="26">
        <f>Bank4[[#This Row],[Money in/ (Money out)]]-Bank4[[#This Row],[GST/HST]]</f>
        <v>0</v>
      </c>
      <c r="L1099" s="23">
        <f t="shared" si="51"/>
        <v>0</v>
      </c>
    </row>
    <row r="1100" spans="4:12" x14ac:dyDescent="0.2">
      <c r="D1100" s="397">
        <f>_xlfn.XLOOKUP(C:C,Table1[for Import to Bank Register dropdown],Table1[for Pivot],0,0,1)</f>
        <v>0</v>
      </c>
      <c r="E1100" s="403"/>
      <c r="F1100" s="146">
        <f t="shared" si="52"/>
        <v>44444444</v>
      </c>
      <c r="G1100" s="375">
        <f t="shared" si="53"/>
        <v>0</v>
      </c>
      <c r="I1100" s="376">
        <f>IF(OR(C1100="150 Directors advances", C1100="120 accounts receivable", C1100="720.2 Automobile - Insurance", C1100="720.3 Automobile - License", C1100="870.4 Rent - Insurance", C1100="870.6 Rent - Property Tax", C1100="870.7 Rent - Homeoffice", C1100="870.9 Rent - Water"),
   0,
   IF(Dashboard!$F$5="Quick",
      IF(OR(C1100="190 Automobile",C1100="200 computer hardware",C1100="210 Computer software",C1100="220 Quickbooks software",C1100="230 Office equipment",C1100="240 Office furniture"),
         E1100-(E1100/(1+Dashboard!$F$4)),
         0
      ),
      IF(C1100="750 Business promotion",
         E1100-(E1100/(1+4.793/100)),
         E1100-(E1100/(1+Dashboard!$F$4))
      )
   )
)</f>
        <v>0</v>
      </c>
      <c r="J1100" s="26">
        <f>Bank4[[#This Row],[Money in/ (Money out)]]-Bank4[[#This Row],[GST/HST]]</f>
        <v>0</v>
      </c>
      <c r="L1100" s="23">
        <f t="shared" si="51"/>
        <v>0</v>
      </c>
    </row>
    <row r="1101" spans="4:12" x14ac:dyDescent="0.2">
      <c r="D1101" s="397">
        <f>_xlfn.XLOOKUP(C:C,Table1[for Import to Bank Register dropdown],Table1[for Pivot],0,0,1)</f>
        <v>0</v>
      </c>
      <c r="E1101" s="403"/>
      <c r="F1101" s="146">
        <f t="shared" si="52"/>
        <v>44444444</v>
      </c>
      <c r="G1101" s="375">
        <f t="shared" si="53"/>
        <v>0</v>
      </c>
      <c r="I1101" s="376">
        <f>IF(OR(C1101="150 Directors advances", C1101="120 accounts receivable", C1101="720.2 Automobile - Insurance", C1101="720.3 Automobile - License", C1101="870.4 Rent - Insurance", C1101="870.6 Rent - Property Tax", C1101="870.7 Rent - Homeoffice", C1101="870.9 Rent - Water"),
   0,
   IF(Dashboard!$F$5="Quick",
      IF(OR(C1101="190 Automobile",C1101="200 computer hardware",C1101="210 Computer software",C1101="220 Quickbooks software",C1101="230 Office equipment",C1101="240 Office furniture"),
         E1101-(E1101/(1+Dashboard!$F$4)),
         0
      ),
      IF(C1101="750 Business promotion",
         E1101-(E1101/(1+4.793/100)),
         E1101-(E1101/(1+Dashboard!$F$4))
      )
   )
)</f>
        <v>0</v>
      </c>
      <c r="J1101" s="26">
        <f>Bank4[[#This Row],[Money in/ (Money out)]]-Bank4[[#This Row],[GST/HST]]</f>
        <v>0</v>
      </c>
      <c r="L1101" s="23">
        <f t="shared" si="51"/>
        <v>0</v>
      </c>
    </row>
    <row r="1102" spans="4:12" x14ac:dyDescent="0.2">
      <c r="D1102" s="397">
        <f>_xlfn.XLOOKUP(C:C,Table1[for Import to Bank Register dropdown],Table1[for Pivot],0,0,1)</f>
        <v>0</v>
      </c>
      <c r="E1102" s="403"/>
      <c r="F1102" s="146">
        <f t="shared" si="52"/>
        <v>44444444</v>
      </c>
      <c r="G1102" s="375">
        <f t="shared" si="53"/>
        <v>0</v>
      </c>
      <c r="I1102" s="376">
        <f>IF(OR(C1102="150 Directors advances", C1102="120 accounts receivable", C1102="720.2 Automobile - Insurance", C1102="720.3 Automobile - License", C1102="870.4 Rent - Insurance", C1102="870.6 Rent - Property Tax", C1102="870.7 Rent - Homeoffice", C1102="870.9 Rent - Water"),
   0,
   IF(Dashboard!$F$5="Quick",
      IF(OR(C1102="190 Automobile",C1102="200 computer hardware",C1102="210 Computer software",C1102="220 Quickbooks software",C1102="230 Office equipment",C1102="240 Office furniture"),
         E1102-(E1102/(1+Dashboard!$F$4)),
         0
      ),
      IF(C1102="750 Business promotion",
         E1102-(E1102/(1+4.793/100)),
         E1102-(E1102/(1+Dashboard!$F$4))
      )
   )
)</f>
        <v>0</v>
      </c>
      <c r="J1102" s="26">
        <f>Bank4[[#This Row],[Money in/ (Money out)]]-Bank4[[#This Row],[GST/HST]]</f>
        <v>0</v>
      </c>
      <c r="L1102" s="23">
        <f t="shared" si="51"/>
        <v>0</v>
      </c>
    </row>
    <row r="1103" spans="4:12" x14ac:dyDescent="0.2">
      <c r="D1103" s="397">
        <f>_xlfn.XLOOKUP(C:C,Table1[for Import to Bank Register dropdown],Table1[for Pivot],0,0,1)</f>
        <v>0</v>
      </c>
      <c r="E1103" s="403"/>
      <c r="F1103" s="146">
        <f t="shared" si="52"/>
        <v>44444444</v>
      </c>
      <c r="G1103" s="375">
        <f t="shared" si="53"/>
        <v>0</v>
      </c>
      <c r="I1103" s="376">
        <f>IF(OR(C1103="150 Directors advances", C1103="120 accounts receivable", C1103="720.2 Automobile - Insurance", C1103="720.3 Automobile - License", C1103="870.4 Rent - Insurance", C1103="870.6 Rent - Property Tax", C1103="870.7 Rent - Homeoffice", C1103="870.9 Rent - Water"),
   0,
   IF(Dashboard!$F$5="Quick",
      IF(OR(C1103="190 Automobile",C1103="200 computer hardware",C1103="210 Computer software",C1103="220 Quickbooks software",C1103="230 Office equipment",C1103="240 Office furniture"),
         E1103-(E1103/(1+Dashboard!$F$4)),
         0
      ),
      IF(C1103="750 Business promotion",
         E1103-(E1103/(1+4.793/100)),
         E1103-(E1103/(1+Dashboard!$F$4))
      )
   )
)</f>
        <v>0</v>
      </c>
      <c r="J1103" s="26">
        <f>Bank4[[#This Row],[Money in/ (Money out)]]-Bank4[[#This Row],[GST/HST]]</f>
        <v>0</v>
      </c>
      <c r="L1103" s="23">
        <f t="shared" si="51"/>
        <v>0</v>
      </c>
    </row>
    <row r="1104" spans="4:12" x14ac:dyDescent="0.2">
      <c r="D1104" s="397">
        <f>_xlfn.XLOOKUP(C:C,Table1[for Import to Bank Register dropdown],Table1[for Pivot],0,0,1)</f>
        <v>0</v>
      </c>
      <c r="E1104" s="403"/>
      <c r="F1104" s="146">
        <f t="shared" si="52"/>
        <v>44444444</v>
      </c>
      <c r="G1104" s="375">
        <f t="shared" si="53"/>
        <v>0</v>
      </c>
      <c r="I1104" s="376">
        <f>IF(OR(C1104="150 Directors advances", C1104="120 accounts receivable", C1104="720.2 Automobile - Insurance", C1104="720.3 Automobile - License", C1104="870.4 Rent - Insurance", C1104="870.6 Rent - Property Tax", C1104="870.7 Rent - Homeoffice", C1104="870.9 Rent - Water"),
   0,
   IF(Dashboard!$F$5="Quick",
      IF(OR(C1104="190 Automobile",C1104="200 computer hardware",C1104="210 Computer software",C1104="220 Quickbooks software",C1104="230 Office equipment",C1104="240 Office furniture"),
         E1104-(E1104/(1+Dashboard!$F$4)),
         0
      ),
      IF(C1104="750 Business promotion",
         E1104-(E1104/(1+4.793/100)),
         E1104-(E1104/(1+Dashboard!$F$4))
      )
   )
)</f>
        <v>0</v>
      </c>
      <c r="J1104" s="26">
        <f>Bank4[[#This Row],[Money in/ (Money out)]]-Bank4[[#This Row],[GST/HST]]</f>
        <v>0</v>
      </c>
      <c r="L1104" s="23">
        <f t="shared" si="51"/>
        <v>0</v>
      </c>
    </row>
    <row r="1105" spans="4:12" x14ac:dyDescent="0.2">
      <c r="D1105" s="397">
        <f>_xlfn.XLOOKUP(C:C,Table1[for Import to Bank Register dropdown],Table1[for Pivot],0,0,1)</f>
        <v>0</v>
      </c>
      <c r="E1105" s="403"/>
      <c r="F1105" s="146">
        <f t="shared" si="52"/>
        <v>44444444</v>
      </c>
      <c r="G1105" s="375">
        <f t="shared" si="53"/>
        <v>0</v>
      </c>
      <c r="I1105" s="376">
        <f>IF(OR(C1105="150 Directors advances", C1105="120 accounts receivable", C1105="720.2 Automobile - Insurance", C1105="720.3 Automobile - License", C1105="870.4 Rent - Insurance", C1105="870.6 Rent - Property Tax", C1105="870.7 Rent - Homeoffice", C1105="870.9 Rent - Water"),
   0,
   IF(Dashboard!$F$5="Quick",
      IF(OR(C1105="190 Automobile",C1105="200 computer hardware",C1105="210 Computer software",C1105="220 Quickbooks software",C1105="230 Office equipment",C1105="240 Office furniture"),
         E1105-(E1105/(1+Dashboard!$F$4)),
         0
      ),
      IF(C1105="750 Business promotion",
         E1105-(E1105/(1+4.793/100)),
         E1105-(E1105/(1+Dashboard!$F$4))
      )
   )
)</f>
        <v>0</v>
      </c>
      <c r="J1105" s="26">
        <f>Bank4[[#This Row],[Money in/ (Money out)]]-Bank4[[#This Row],[GST/HST]]</f>
        <v>0</v>
      </c>
      <c r="L1105" s="23">
        <f t="shared" si="51"/>
        <v>0</v>
      </c>
    </row>
    <row r="1106" spans="4:12" x14ac:dyDescent="0.2">
      <c r="D1106" s="397">
        <f>_xlfn.XLOOKUP(C:C,Table1[for Import to Bank Register dropdown],Table1[for Pivot],0,0,1)</f>
        <v>0</v>
      </c>
      <c r="E1106" s="403"/>
      <c r="F1106" s="146">
        <f t="shared" si="52"/>
        <v>44444444</v>
      </c>
      <c r="G1106" s="375">
        <f t="shared" si="53"/>
        <v>0</v>
      </c>
      <c r="I1106" s="376">
        <f>IF(OR(C1106="150 Directors advances", C1106="120 accounts receivable", C1106="720.2 Automobile - Insurance", C1106="720.3 Automobile - License", C1106="870.4 Rent - Insurance", C1106="870.6 Rent - Property Tax", C1106="870.7 Rent - Homeoffice", C1106="870.9 Rent - Water"),
   0,
   IF(Dashboard!$F$5="Quick",
      IF(OR(C1106="190 Automobile",C1106="200 computer hardware",C1106="210 Computer software",C1106="220 Quickbooks software",C1106="230 Office equipment",C1106="240 Office furniture"),
         E1106-(E1106/(1+Dashboard!$F$4)),
         0
      ),
      IF(C1106="750 Business promotion",
         E1106-(E1106/(1+4.793/100)),
         E1106-(E1106/(1+Dashboard!$F$4))
      )
   )
)</f>
        <v>0</v>
      </c>
      <c r="J1106" s="26">
        <f>Bank4[[#This Row],[Money in/ (Money out)]]-Bank4[[#This Row],[GST/HST]]</f>
        <v>0</v>
      </c>
      <c r="L1106" s="23">
        <f t="shared" si="51"/>
        <v>0</v>
      </c>
    </row>
    <row r="1107" spans="4:12" x14ac:dyDescent="0.2">
      <c r="D1107" s="397">
        <f>_xlfn.XLOOKUP(C:C,Table1[for Import to Bank Register dropdown],Table1[for Pivot],0,0,1)</f>
        <v>0</v>
      </c>
      <c r="E1107" s="403"/>
      <c r="F1107" s="146">
        <f t="shared" si="52"/>
        <v>44444444</v>
      </c>
      <c r="G1107" s="375">
        <f t="shared" si="53"/>
        <v>0</v>
      </c>
      <c r="I1107" s="376">
        <f>IF(OR(C1107="150 Directors advances", C1107="120 accounts receivable", C1107="720.2 Automobile - Insurance", C1107="720.3 Automobile - License", C1107="870.4 Rent - Insurance", C1107="870.6 Rent - Property Tax", C1107="870.7 Rent - Homeoffice", C1107="870.9 Rent - Water"),
   0,
   IF(Dashboard!$F$5="Quick",
      IF(OR(C1107="190 Automobile",C1107="200 computer hardware",C1107="210 Computer software",C1107="220 Quickbooks software",C1107="230 Office equipment",C1107="240 Office furniture"),
         E1107-(E1107/(1+Dashboard!$F$4)),
         0
      ),
      IF(C1107="750 Business promotion",
         E1107-(E1107/(1+4.793/100)),
         E1107-(E1107/(1+Dashboard!$F$4))
      )
   )
)</f>
        <v>0</v>
      </c>
      <c r="J1107" s="26">
        <f>Bank4[[#This Row],[Money in/ (Money out)]]-Bank4[[#This Row],[GST/HST]]</f>
        <v>0</v>
      </c>
      <c r="L1107" s="23">
        <f t="shared" si="51"/>
        <v>0</v>
      </c>
    </row>
    <row r="1108" spans="4:12" x14ac:dyDescent="0.2">
      <c r="D1108" s="397">
        <f>_xlfn.XLOOKUP(C:C,Table1[for Import to Bank Register dropdown],Table1[for Pivot],0,0,1)</f>
        <v>0</v>
      </c>
      <c r="E1108" s="403"/>
      <c r="F1108" s="146">
        <f t="shared" si="52"/>
        <v>44444444</v>
      </c>
      <c r="G1108" s="375">
        <f t="shared" si="53"/>
        <v>0</v>
      </c>
      <c r="I1108" s="376">
        <f>IF(OR(C1108="150 Directors advances", C1108="120 accounts receivable", C1108="720.2 Automobile - Insurance", C1108="720.3 Automobile - License", C1108="870.4 Rent - Insurance", C1108="870.6 Rent - Property Tax", C1108="870.7 Rent - Homeoffice", C1108="870.9 Rent - Water"),
   0,
   IF(Dashboard!$F$5="Quick",
      IF(OR(C1108="190 Automobile",C1108="200 computer hardware",C1108="210 Computer software",C1108="220 Quickbooks software",C1108="230 Office equipment",C1108="240 Office furniture"),
         E1108-(E1108/(1+Dashboard!$F$4)),
         0
      ),
      IF(C1108="750 Business promotion",
         E1108-(E1108/(1+4.793/100)),
         E1108-(E1108/(1+Dashboard!$F$4))
      )
   )
)</f>
        <v>0</v>
      </c>
      <c r="J1108" s="26">
        <f>Bank4[[#This Row],[Money in/ (Money out)]]-Bank4[[#This Row],[GST/HST]]</f>
        <v>0</v>
      </c>
      <c r="L1108" s="23">
        <f t="shared" si="51"/>
        <v>0</v>
      </c>
    </row>
    <row r="1109" spans="4:12" x14ac:dyDescent="0.2">
      <c r="D1109" s="397">
        <f>_xlfn.XLOOKUP(C:C,Table1[for Import to Bank Register dropdown],Table1[for Pivot],0,0,1)</f>
        <v>0</v>
      </c>
      <c r="E1109" s="403"/>
      <c r="F1109" s="146">
        <f t="shared" si="52"/>
        <v>44444444</v>
      </c>
      <c r="G1109" s="375">
        <f t="shared" si="53"/>
        <v>0</v>
      </c>
      <c r="I1109" s="376">
        <f>IF(OR(C1109="150 Directors advances", C1109="120 accounts receivable", C1109="720.2 Automobile - Insurance", C1109="720.3 Automobile - License", C1109="870.4 Rent - Insurance", C1109="870.6 Rent - Property Tax", C1109="870.7 Rent - Homeoffice", C1109="870.9 Rent - Water"),
   0,
   IF(Dashboard!$F$5="Quick",
      IF(OR(C1109="190 Automobile",C1109="200 computer hardware",C1109="210 Computer software",C1109="220 Quickbooks software",C1109="230 Office equipment",C1109="240 Office furniture"),
         E1109-(E1109/(1+Dashboard!$F$4)),
         0
      ),
      IF(C1109="750 Business promotion",
         E1109-(E1109/(1+4.793/100)),
         E1109-(E1109/(1+Dashboard!$F$4))
      )
   )
)</f>
        <v>0</v>
      </c>
      <c r="J1109" s="26">
        <f>Bank4[[#This Row],[Money in/ (Money out)]]-Bank4[[#This Row],[GST/HST]]</f>
        <v>0</v>
      </c>
      <c r="L1109" s="23">
        <f t="shared" si="51"/>
        <v>0</v>
      </c>
    </row>
    <row r="1110" spans="4:12" x14ac:dyDescent="0.2">
      <c r="D1110" s="397">
        <f>_xlfn.XLOOKUP(C:C,Table1[for Import to Bank Register dropdown],Table1[for Pivot],0,0,1)</f>
        <v>0</v>
      </c>
      <c r="E1110" s="403"/>
      <c r="F1110" s="146">
        <f t="shared" si="52"/>
        <v>44444444</v>
      </c>
      <c r="G1110" s="375">
        <f t="shared" si="53"/>
        <v>0</v>
      </c>
      <c r="I1110" s="376">
        <f>IF(OR(C1110="150 Directors advances", C1110="120 accounts receivable", C1110="720.2 Automobile - Insurance", C1110="720.3 Automobile - License", C1110="870.4 Rent - Insurance", C1110="870.6 Rent - Property Tax", C1110="870.7 Rent - Homeoffice", C1110="870.9 Rent - Water"),
   0,
   IF(Dashboard!$F$5="Quick",
      IF(OR(C1110="190 Automobile",C1110="200 computer hardware",C1110="210 Computer software",C1110="220 Quickbooks software",C1110="230 Office equipment",C1110="240 Office furniture"),
         E1110-(E1110/(1+Dashboard!$F$4)),
         0
      ),
      IF(C1110="750 Business promotion",
         E1110-(E1110/(1+4.793/100)),
         E1110-(E1110/(1+Dashboard!$F$4))
      )
   )
)</f>
        <v>0</v>
      </c>
      <c r="J1110" s="26">
        <f>Bank4[[#This Row],[Money in/ (Money out)]]-Bank4[[#This Row],[GST/HST]]</f>
        <v>0</v>
      </c>
      <c r="L1110" s="23">
        <f t="shared" si="51"/>
        <v>0</v>
      </c>
    </row>
    <row r="1111" spans="4:12" x14ac:dyDescent="0.2">
      <c r="D1111" s="397">
        <f>_xlfn.XLOOKUP(C:C,Table1[for Import to Bank Register dropdown],Table1[for Pivot],0,0,1)</f>
        <v>0</v>
      </c>
      <c r="E1111" s="403"/>
      <c r="F1111" s="146">
        <f t="shared" si="52"/>
        <v>44444444</v>
      </c>
      <c r="G1111" s="375">
        <f t="shared" si="53"/>
        <v>0</v>
      </c>
      <c r="I1111" s="376">
        <f>IF(OR(C1111="150 Directors advances", C1111="120 accounts receivable", C1111="720.2 Automobile - Insurance", C1111="720.3 Automobile - License", C1111="870.4 Rent - Insurance", C1111="870.6 Rent - Property Tax", C1111="870.7 Rent - Homeoffice", C1111="870.9 Rent - Water"),
   0,
   IF(Dashboard!$F$5="Quick",
      IF(OR(C1111="190 Automobile",C1111="200 computer hardware",C1111="210 Computer software",C1111="220 Quickbooks software",C1111="230 Office equipment",C1111="240 Office furniture"),
         E1111-(E1111/(1+Dashboard!$F$4)),
         0
      ),
      IF(C1111="750 Business promotion",
         E1111-(E1111/(1+4.793/100)),
         E1111-(E1111/(1+Dashboard!$F$4))
      )
   )
)</f>
        <v>0</v>
      </c>
      <c r="J1111" s="26">
        <f>Bank4[[#This Row],[Money in/ (Money out)]]-Bank4[[#This Row],[GST/HST]]</f>
        <v>0</v>
      </c>
      <c r="L1111" s="23">
        <f t="shared" si="51"/>
        <v>0</v>
      </c>
    </row>
    <row r="1112" spans="4:12" x14ac:dyDescent="0.2">
      <c r="D1112" s="397">
        <f>_xlfn.XLOOKUP(C:C,Table1[for Import to Bank Register dropdown],Table1[for Pivot],0,0,1)</f>
        <v>0</v>
      </c>
      <c r="E1112" s="403"/>
      <c r="F1112" s="146">
        <f t="shared" si="52"/>
        <v>44444444</v>
      </c>
      <c r="G1112" s="375">
        <f t="shared" si="53"/>
        <v>0</v>
      </c>
      <c r="I1112" s="376">
        <f>IF(OR(C1112="150 Directors advances", C1112="120 accounts receivable", C1112="720.2 Automobile - Insurance", C1112="720.3 Automobile - License", C1112="870.4 Rent - Insurance", C1112="870.6 Rent - Property Tax", C1112="870.7 Rent - Homeoffice", C1112="870.9 Rent - Water"),
   0,
   IF(Dashboard!$F$5="Quick",
      IF(OR(C1112="190 Automobile",C1112="200 computer hardware",C1112="210 Computer software",C1112="220 Quickbooks software",C1112="230 Office equipment",C1112="240 Office furniture"),
         E1112-(E1112/(1+Dashboard!$F$4)),
         0
      ),
      IF(C1112="750 Business promotion",
         E1112-(E1112/(1+4.793/100)),
         E1112-(E1112/(1+Dashboard!$F$4))
      )
   )
)</f>
        <v>0</v>
      </c>
      <c r="J1112" s="26">
        <f>Bank4[[#This Row],[Money in/ (Money out)]]-Bank4[[#This Row],[GST/HST]]</f>
        <v>0</v>
      </c>
      <c r="L1112" s="23">
        <f t="shared" si="51"/>
        <v>0</v>
      </c>
    </row>
    <row r="1113" spans="4:12" x14ac:dyDescent="0.2">
      <c r="D1113" s="397">
        <f>_xlfn.XLOOKUP(C:C,Table1[for Import to Bank Register dropdown],Table1[for Pivot],0,0,1)</f>
        <v>0</v>
      </c>
      <c r="E1113" s="403"/>
      <c r="F1113" s="146">
        <f t="shared" si="52"/>
        <v>44444444</v>
      </c>
      <c r="G1113" s="375">
        <f t="shared" si="53"/>
        <v>0</v>
      </c>
      <c r="I1113" s="376">
        <f>IF(OR(C1113="150 Directors advances", C1113="120 accounts receivable", C1113="720.2 Automobile - Insurance", C1113="720.3 Automobile - License", C1113="870.4 Rent - Insurance", C1113="870.6 Rent - Property Tax", C1113="870.7 Rent - Homeoffice", C1113="870.9 Rent - Water"),
   0,
   IF(Dashboard!$F$5="Quick",
      IF(OR(C1113="190 Automobile",C1113="200 computer hardware",C1113="210 Computer software",C1113="220 Quickbooks software",C1113="230 Office equipment",C1113="240 Office furniture"),
         E1113-(E1113/(1+Dashboard!$F$4)),
         0
      ),
      IF(C1113="750 Business promotion",
         E1113-(E1113/(1+4.793/100)),
         E1113-(E1113/(1+Dashboard!$F$4))
      )
   )
)</f>
        <v>0</v>
      </c>
      <c r="J1113" s="26">
        <f>Bank4[[#This Row],[Money in/ (Money out)]]-Bank4[[#This Row],[GST/HST]]</f>
        <v>0</v>
      </c>
      <c r="L1113" s="23">
        <f t="shared" si="51"/>
        <v>0</v>
      </c>
    </row>
    <row r="1114" spans="4:12" x14ac:dyDescent="0.2">
      <c r="D1114" s="397">
        <f>_xlfn.XLOOKUP(C:C,Table1[for Import to Bank Register dropdown],Table1[for Pivot],0,0,1)</f>
        <v>0</v>
      </c>
      <c r="E1114" s="403"/>
      <c r="F1114" s="146">
        <f t="shared" si="52"/>
        <v>44444444</v>
      </c>
      <c r="G1114" s="375">
        <f t="shared" si="53"/>
        <v>0</v>
      </c>
      <c r="I1114" s="376">
        <f>IF(OR(C1114="150 Directors advances", C1114="120 accounts receivable", C1114="720.2 Automobile - Insurance", C1114="720.3 Automobile - License", C1114="870.4 Rent - Insurance", C1114="870.6 Rent - Property Tax", C1114="870.7 Rent - Homeoffice", C1114="870.9 Rent - Water"),
   0,
   IF(Dashboard!$F$5="Quick",
      IF(OR(C1114="190 Automobile",C1114="200 computer hardware",C1114="210 Computer software",C1114="220 Quickbooks software",C1114="230 Office equipment",C1114="240 Office furniture"),
         E1114-(E1114/(1+Dashboard!$F$4)),
         0
      ),
      IF(C1114="750 Business promotion",
         E1114-(E1114/(1+4.793/100)),
         E1114-(E1114/(1+Dashboard!$F$4))
      )
   )
)</f>
        <v>0</v>
      </c>
      <c r="J1114" s="26">
        <f>Bank4[[#This Row],[Money in/ (Money out)]]-Bank4[[#This Row],[GST/HST]]</f>
        <v>0</v>
      </c>
      <c r="L1114" s="23">
        <f t="shared" si="51"/>
        <v>0</v>
      </c>
    </row>
    <row r="1115" spans="4:12" x14ac:dyDescent="0.2">
      <c r="D1115" s="397">
        <f>_xlfn.XLOOKUP(C:C,Table1[for Import to Bank Register dropdown],Table1[for Pivot],0,0,1)</f>
        <v>0</v>
      </c>
      <c r="E1115" s="403"/>
      <c r="F1115" s="146">
        <f t="shared" si="52"/>
        <v>44444444</v>
      </c>
      <c r="G1115" s="375">
        <f t="shared" si="53"/>
        <v>0</v>
      </c>
      <c r="I1115" s="376">
        <f>IF(OR(C1115="150 Directors advances", C1115="120 accounts receivable", C1115="720.2 Automobile - Insurance", C1115="720.3 Automobile - License", C1115="870.4 Rent - Insurance", C1115="870.6 Rent - Property Tax", C1115="870.7 Rent - Homeoffice", C1115="870.9 Rent - Water"),
   0,
   IF(Dashboard!$F$5="Quick",
      IF(OR(C1115="190 Automobile",C1115="200 computer hardware",C1115="210 Computer software",C1115="220 Quickbooks software",C1115="230 Office equipment",C1115="240 Office furniture"),
         E1115-(E1115/(1+Dashboard!$F$4)),
         0
      ),
      IF(C1115="750 Business promotion",
         E1115-(E1115/(1+4.793/100)),
         E1115-(E1115/(1+Dashboard!$F$4))
      )
   )
)</f>
        <v>0</v>
      </c>
      <c r="J1115" s="26">
        <f>Bank4[[#This Row],[Money in/ (Money out)]]-Bank4[[#This Row],[GST/HST]]</f>
        <v>0</v>
      </c>
      <c r="L1115" s="23">
        <f t="shared" si="51"/>
        <v>0</v>
      </c>
    </row>
    <row r="1116" spans="4:12" x14ac:dyDescent="0.2">
      <c r="D1116" s="397">
        <f>_xlfn.XLOOKUP(C:C,Table1[for Import to Bank Register dropdown],Table1[for Pivot],0,0,1)</f>
        <v>0</v>
      </c>
      <c r="E1116" s="403"/>
      <c r="F1116" s="146">
        <f t="shared" si="52"/>
        <v>44444444</v>
      </c>
      <c r="G1116" s="375">
        <f t="shared" si="53"/>
        <v>0</v>
      </c>
      <c r="I1116" s="376">
        <f>IF(OR(C1116="150 Directors advances", C1116="120 accounts receivable", C1116="720.2 Automobile - Insurance", C1116="720.3 Automobile - License", C1116="870.4 Rent - Insurance", C1116="870.6 Rent - Property Tax", C1116="870.7 Rent - Homeoffice", C1116="870.9 Rent - Water"),
   0,
   IF(Dashboard!$F$5="Quick",
      IF(OR(C1116="190 Automobile",C1116="200 computer hardware",C1116="210 Computer software",C1116="220 Quickbooks software",C1116="230 Office equipment",C1116="240 Office furniture"),
         E1116-(E1116/(1+Dashboard!$F$4)),
         0
      ),
      IF(C1116="750 Business promotion",
         E1116-(E1116/(1+4.793/100)),
         E1116-(E1116/(1+Dashboard!$F$4))
      )
   )
)</f>
        <v>0</v>
      </c>
      <c r="J1116" s="26">
        <f>Bank4[[#This Row],[Money in/ (Money out)]]-Bank4[[#This Row],[GST/HST]]</f>
        <v>0</v>
      </c>
      <c r="L1116" s="23">
        <f t="shared" si="51"/>
        <v>0</v>
      </c>
    </row>
    <row r="1117" spans="4:12" x14ac:dyDescent="0.2">
      <c r="D1117" s="397">
        <f>_xlfn.XLOOKUP(C:C,Table1[for Import to Bank Register dropdown],Table1[for Pivot],0,0,1)</f>
        <v>0</v>
      </c>
      <c r="E1117" s="403"/>
      <c r="F1117" s="146">
        <f t="shared" si="52"/>
        <v>44444444</v>
      </c>
      <c r="G1117" s="375">
        <f t="shared" si="53"/>
        <v>0</v>
      </c>
      <c r="I1117" s="376">
        <f>IF(OR(C1117="150 Directors advances", C1117="120 accounts receivable", C1117="720.2 Automobile - Insurance", C1117="720.3 Automobile - License", C1117="870.4 Rent - Insurance", C1117="870.6 Rent - Property Tax", C1117="870.7 Rent - Homeoffice", C1117="870.9 Rent - Water"),
   0,
   IF(Dashboard!$F$5="Quick",
      IF(OR(C1117="190 Automobile",C1117="200 computer hardware",C1117="210 Computer software",C1117="220 Quickbooks software",C1117="230 Office equipment",C1117="240 Office furniture"),
         E1117-(E1117/(1+Dashboard!$F$4)),
         0
      ),
      IF(C1117="750 Business promotion",
         E1117-(E1117/(1+4.793/100)),
         E1117-(E1117/(1+Dashboard!$F$4))
      )
   )
)</f>
        <v>0</v>
      </c>
      <c r="J1117" s="26">
        <f>Bank4[[#This Row],[Money in/ (Money out)]]-Bank4[[#This Row],[GST/HST]]</f>
        <v>0</v>
      </c>
      <c r="L1117" s="23">
        <f t="shared" si="51"/>
        <v>0</v>
      </c>
    </row>
    <row r="1118" spans="4:12" x14ac:dyDescent="0.2">
      <c r="D1118" s="397">
        <f>_xlfn.XLOOKUP(C:C,Table1[for Import to Bank Register dropdown],Table1[for Pivot],0,0,1)</f>
        <v>0</v>
      </c>
      <c r="E1118" s="403"/>
      <c r="F1118" s="146">
        <f t="shared" si="52"/>
        <v>44444444</v>
      </c>
      <c r="G1118" s="375">
        <f t="shared" si="53"/>
        <v>0</v>
      </c>
      <c r="I1118" s="376">
        <f>IF(OR(C1118="150 Directors advances", C1118="120 accounts receivable", C1118="720.2 Automobile - Insurance", C1118="720.3 Automobile - License", C1118="870.4 Rent - Insurance", C1118="870.6 Rent - Property Tax", C1118="870.7 Rent - Homeoffice", C1118="870.9 Rent - Water"),
   0,
   IF(Dashboard!$F$5="Quick",
      IF(OR(C1118="190 Automobile",C1118="200 computer hardware",C1118="210 Computer software",C1118="220 Quickbooks software",C1118="230 Office equipment",C1118="240 Office furniture"),
         E1118-(E1118/(1+Dashboard!$F$4)),
         0
      ),
      IF(C1118="750 Business promotion",
         E1118-(E1118/(1+4.793/100)),
         E1118-(E1118/(1+Dashboard!$F$4))
      )
   )
)</f>
        <v>0</v>
      </c>
      <c r="J1118" s="26">
        <f>Bank4[[#This Row],[Money in/ (Money out)]]-Bank4[[#This Row],[GST/HST]]</f>
        <v>0</v>
      </c>
      <c r="L1118" s="23">
        <f t="shared" si="51"/>
        <v>0</v>
      </c>
    </row>
    <row r="1119" spans="4:12" x14ac:dyDescent="0.2">
      <c r="D1119" s="397">
        <f>_xlfn.XLOOKUP(C:C,Table1[for Import to Bank Register dropdown],Table1[for Pivot],0,0,1)</f>
        <v>0</v>
      </c>
      <c r="E1119" s="403"/>
      <c r="F1119" s="146">
        <f t="shared" si="52"/>
        <v>44444444</v>
      </c>
      <c r="G1119" s="375">
        <f t="shared" si="53"/>
        <v>0</v>
      </c>
      <c r="I1119" s="376">
        <f>IF(OR(C1119="150 Directors advances", C1119="120 accounts receivable", C1119="720.2 Automobile - Insurance", C1119="720.3 Automobile - License", C1119="870.4 Rent - Insurance", C1119="870.6 Rent - Property Tax", C1119="870.7 Rent - Homeoffice", C1119="870.9 Rent - Water"),
   0,
   IF(Dashboard!$F$5="Quick",
      IF(OR(C1119="190 Automobile",C1119="200 computer hardware",C1119="210 Computer software",C1119="220 Quickbooks software",C1119="230 Office equipment",C1119="240 Office furniture"),
         E1119-(E1119/(1+Dashboard!$F$4)),
         0
      ),
      IF(C1119="750 Business promotion",
         E1119-(E1119/(1+4.793/100)),
         E1119-(E1119/(1+Dashboard!$F$4))
      )
   )
)</f>
        <v>0</v>
      </c>
      <c r="J1119" s="26">
        <f>Bank4[[#This Row],[Money in/ (Money out)]]-Bank4[[#This Row],[GST/HST]]</f>
        <v>0</v>
      </c>
      <c r="L1119" s="23">
        <f t="shared" si="51"/>
        <v>0</v>
      </c>
    </row>
    <row r="1120" spans="4:12" x14ac:dyDescent="0.2">
      <c r="D1120" s="397">
        <f>_xlfn.XLOOKUP(C:C,Table1[for Import to Bank Register dropdown],Table1[for Pivot],0,0,1)</f>
        <v>0</v>
      </c>
      <c r="E1120" s="403"/>
      <c r="F1120" s="146">
        <f t="shared" si="52"/>
        <v>44444444</v>
      </c>
      <c r="G1120" s="375">
        <f t="shared" si="53"/>
        <v>0</v>
      </c>
      <c r="I1120" s="376">
        <f>IF(OR(C1120="150 Directors advances", C1120="120 accounts receivable", C1120="720.2 Automobile - Insurance", C1120="720.3 Automobile - License", C1120="870.4 Rent - Insurance", C1120="870.6 Rent - Property Tax", C1120="870.7 Rent - Homeoffice", C1120="870.9 Rent - Water"),
   0,
   IF(Dashboard!$F$5="Quick",
      IF(OR(C1120="190 Automobile",C1120="200 computer hardware",C1120="210 Computer software",C1120="220 Quickbooks software",C1120="230 Office equipment",C1120="240 Office furniture"),
         E1120-(E1120/(1+Dashboard!$F$4)),
         0
      ),
      IF(C1120="750 Business promotion",
         E1120-(E1120/(1+4.793/100)),
         E1120-(E1120/(1+Dashboard!$F$4))
      )
   )
)</f>
        <v>0</v>
      </c>
      <c r="J1120" s="26">
        <f>Bank4[[#This Row],[Money in/ (Money out)]]-Bank4[[#This Row],[GST/HST]]</f>
        <v>0</v>
      </c>
      <c r="L1120" s="23">
        <f t="shared" si="51"/>
        <v>0</v>
      </c>
    </row>
    <row r="1121" spans="4:12" x14ac:dyDescent="0.2">
      <c r="D1121" s="397">
        <f>_xlfn.XLOOKUP(C:C,Table1[for Import to Bank Register dropdown],Table1[for Pivot],0,0,1)</f>
        <v>0</v>
      </c>
      <c r="E1121" s="403"/>
      <c r="F1121" s="146">
        <f t="shared" si="52"/>
        <v>44444444</v>
      </c>
      <c r="G1121" s="375">
        <f t="shared" si="53"/>
        <v>0</v>
      </c>
      <c r="I1121" s="376">
        <f>IF(OR(C1121="150 Directors advances", C1121="120 accounts receivable", C1121="720.2 Automobile - Insurance", C1121="720.3 Automobile - License", C1121="870.4 Rent - Insurance", C1121="870.6 Rent - Property Tax", C1121="870.7 Rent - Homeoffice", C1121="870.9 Rent - Water"),
   0,
   IF(Dashboard!$F$5="Quick",
      IF(OR(C1121="190 Automobile",C1121="200 computer hardware",C1121="210 Computer software",C1121="220 Quickbooks software",C1121="230 Office equipment",C1121="240 Office furniture"),
         E1121-(E1121/(1+Dashboard!$F$4)),
         0
      ),
      IF(C1121="750 Business promotion",
         E1121-(E1121/(1+4.793/100)),
         E1121-(E1121/(1+Dashboard!$F$4))
      )
   )
)</f>
        <v>0</v>
      </c>
      <c r="J1121" s="26">
        <f>Bank4[[#This Row],[Money in/ (Money out)]]-Bank4[[#This Row],[GST/HST]]</f>
        <v>0</v>
      </c>
      <c r="L1121" s="23">
        <f t="shared" si="51"/>
        <v>0</v>
      </c>
    </row>
    <row r="1122" spans="4:12" x14ac:dyDescent="0.2">
      <c r="D1122" s="397">
        <f>_xlfn.XLOOKUP(C:C,Table1[for Import to Bank Register dropdown],Table1[for Pivot],0,0,1)</f>
        <v>0</v>
      </c>
      <c r="E1122" s="403"/>
      <c r="F1122" s="146">
        <f t="shared" si="52"/>
        <v>44444444</v>
      </c>
      <c r="G1122" s="375">
        <f t="shared" si="53"/>
        <v>0</v>
      </c>
      <c r="I1122" s="376">
        <f>IF(OR(C1122="150 Directors advances", C1122="120 accounts receivable", C1122="720.2 Automobile - Insurance", C1122="720.3 Automobile - License", C1122="870.4 Rent - Insurance", C1122="870.6 Rent - Property Tax", C1122="870.7 Rent - Homeoffice", C1122="870.9 Rent - Water"),
   0,
   IF(Dashboard!$F$5="Quick",
      IF(OR(C1122="190 Automobile",C1122="200 computer hardware",C1122="210 Computer software",C1122="220 Quickbooks software",C1122="230 Office equipment",C1122="240 Office furniture"),
         E1122-(E1122/(1+Dashboard!$F$4)),
         0
      ),
      IF(C1122="750 Business promotion",
         E1122-(E1122/(1+4.793/100)),
         E1122-(E1122/(1+Dashboard!$F$4))
      )
   )
)</f>
        <v>0</v>
      </c>
      <c r="J1122" s="26">
        <f>Bank4[[#This Row],[Money in/ (Money out)]]-Bank4[[#This Row],[GST/HST]]</f>
        <v>0</v>
      </c>
      <c r="L1122" s="23">
        <f t="shared" si="51"/>
        <v>0</v>
      </c>
    </row>
    <row r="1123" spans="4:12" x14ac:dyDescent="0.2">
      <c r="D1123" s="397">
        <f>_xlfn.XLOOKUP(C:C,Table1[for Import to Bank Register dropdown],Table1[for Pivot],0,0,1)</f>
        <v>0</v>
      </c>
      <c r="E1123" s="403"/>
      <c r="F1123" s="146">
        <f t="shared" si="52"/>
        <v>44444444</v>
      </c>
      <c r="G1123" s="375">
        <f t="shared" si="53"/>
        <v>0</v>
      </c>
      <c r="I1123" s="376">
        <f>IF(OR(C1123="150 Directors advances", C1123="120 accounts receivable", C1123="720.2 Automobile - Insurance", C1123="720.3 Automobile - License", C1123="870.4 Rent - Insurance", C1123="870.6 Rent - Property Tax", C1123="870.7 Rent - Homeoffice", C1123="870.9 Rent - Water"),
   0,
   IF(Dashboard!$F$5="Quick",
      IF(OR(C1123="190 Automobile",C1123="200 computer hardware",C1123="210 Computer software",C1123="220 Quickbooks software",C1123="230 Office equipment",C1123="240 Office furniture"),
         E1123-(E1123/(1+Dashboard!$F$4)),
         0
      ),
      IF(C1123="750 Business promotion",
         E1123-(E1123/(1+4.793/100)),
         E1123-(E1123/(1+Dashboard!$F$4))
      )
   )
)</f>
        <v>0</v>
      </c>
      <c r="J1123" s="26">
        <f>Bank4[[#This Row],[Money in/ (Money out)]]-Bank4[[#This Row],[GST/HST]]</f>
        <v>0</v>
      </c>
      <c r="L1123" s="23">
        <f t="shared" si="51"/>
        <v>0</v>
      </c>
    </row>
    <row r="1124" spans="4:12" x14ac:dyDescent="0.2">
      <c r="D1124" s="397">
        <f>_xlfn.XLOOKUP(C:C,Table1[for Import to Bank Register dropdown],Table1[for Pivot],0,0,1)</f>
        <v>0</v>
      </c>
      <c r="E1124" s="403"/>
      <c r="F1124" s="146">
        <f t="shared" si="52"/>
        <v>44444444</v>
      </c>
      <c r="G1124" s="375">
        <f t="shared" si="53"/>
        <v>0</v>
      </c>
      <c r="I1124" s="376">
        <f>IF(OR(C1124="150 Directors advances", C1124="120 accounts receivable", C1124="720.2 Automobile - Insurance", C1124="720.3 Automobile - License", C1124="870.4 Rent - Insurance", C1124="870.6 Rent - Property Tax", C1124="870.7 Rent - Homeoffice", C1124="870.9 Rent - Water"),
   0,
   IF(Dashboard!$F$5="Quick",
      IF(OR(C1124="190 Automobile",C1124="200 computer hardware",C1124="210 Computer software",C1124="220 Quickbooks software",C1124="230 Office equipment",C1124="240 Office furniture"),
         E1124-(E1124/(1+Dashboard!$F$4)),
         0
      ),
      IF(C1124="750 Business promotion",
         E1124-(E1124/(1+4.793/100)),
         E1124-(E1124/(1+Dashboard!$F$4))
      )
   )
)</f>
        <v>0</v>
      </c>
      <c r="J1124" s="26">
        <f>Bank4[[#This Row],[Money in/ (Money out)]]-Bank4[[#This Row],[GST/HST]]</f>
        <v>0</v>
      </c>
      <c r="L1124" s="23">
        <f t="shared" si="51"/>
        <v>0</v>
      </c>
    </row>
    <row r="1125" spans="4:12" x14ac:dyDescent="0.2">
      <c r="D1125" s="397">
        <f>_xlfn.XLOOKUP(C:C,Table1[for Import to Bank Register dropdown],Table1[for Pivot],0,0,1)</f>
        <v>0</v>
      </c>
      <c r="E1125" s="403"/>
      <c r="F1125" s="146">
        <f t="shared" si="52"/>
        <v>44444444</v>
      </c>
      <c r="G1125" s="375">
        <f t="shared" si="53"/>
        <v>0</v>
      </c>
      <c r="I1125" s="376">
        <f>IF(OR(C1125="150 Directors advances", C1125="120 accounts receivable", C1125="720.2 Automobile - Insurance", C1125="720.3 Automobile - License", C1125="870.4 Rent - Insurance", C1125="870.6 Rent - Property Tax", C1125="870.7 Rent - Homeoffice", C1125="870.9 Rent - Water"),
   0,
   IF(Dashboard!$F$5="Quick",
      IF(OR(C1125="190 Automobile",C1125="200 computer hardware",C1125="210 Computer software",C1125="220 Quickbooks software",C1125="230 Office equipment",C1125="240 Office furniture"),
         E1125-(E1125/(1+Dashboard!$F$4)),
         0
      ),
      IF(C1125="750 Business promotion",
         E1125-(E1125/(1+4.793/100)),
         E1125-(E1125/(1+Dashboard!$F$4))
      )
   )
)</f>
        <v>0</v>
      </c>
      <c r="J1125" s="26">
        <f>Bank4[[#This Row],[Money in/ (Money out)]]-Bank4[[#This Row],[GST/HST]]</f>
        <v>0</v>
      </c>
      <c r="L1125" s="23">
        <f t="shared" si="51"/>
        <v>0</v>
      </c>
    </row>
    <row r="1126" spans="4:12" x14ac:dyDescent="0.2">
      <c r="D1126" s="397">
        <f>_xlfn.XLOOKUP(C:C,Table1[for Import to Bank Register dropdown],Table1[for Pivot],0,0,1)</f>
        <v>0</v>
      </c>
      <c r="E1126" s="403"/>
      <c r="F1126" s="146">
        <f t="shared" si="52"/>
        <v>44444444</v>
      </c>
      <c r="G1126" s="375">
        <f t="shared" si="53"/>
        <v>0</v>
      </c>
      <c r="I1126" s="376">
        <f>IF(OR(C1126="150 Directors advances", C1126="120 accounts receivable", C1126="720.2 Automobile - Insurance", C1126="720.3 Automobile - License", C1126="870.4 Rent - Insurance", C1126="870.6 Rent - Property Tax", C1126="870.7 Rent - Homeoffice", C1126="870.9 Rent - Water"),
   0,
   IF(Dashboard!$F$5="Quick",
      IF(OR(C1126="190 Automobile",C1126="200 computer hardware",C1126="210 Computer software",C1126="220 Quickbooks software",C1126="230 Office equipment",C1126="240 Office furniture"),
         E1126-(E1126/(1+Dashboard!$F$4)),
         0
      ),
      IF(C1126="750 Business promotion",
         E1126-(E1126/(1+4.793/100)),
         E1126-(E1126/(1+Dashboard!$F$4))
      )
   )
)</f>
        <v>0</v>
      </c>
      <c r="J1126" s="26">
        <f>Bank4[[#This Row],[Money in/ (Money out)]]-Bank4[[#This Row],[GST/HST]]</f>
        <v>0</v>
      </c>
      <c r="L1126" s="23">
        <f t="shared" si="51"/>
        <v>0</v>
      </c>
    </row>
    <row r="1127" spans="4:12" x14ac:dyDescent="0.2">
      <c r="D1127" s="397">
        <f>_xlfn.XLOOKUP(C:C,Table1[for Import to Bank Register dropdown],Table1[for Pivot],0,0,1)</f>
        <v>0</v>
      </c>
      <c r="E1127" s="403"/>
      <c r="F1127" s="146">
        <f t="shared" si="52"/>
        <v>44444444</v>
      </c>
      <c r="G1127" s="375">
        <f t="shared" si="53"/>
        <v>0</v>
      </c>
      <c r="I1127" s="376">
        <f>IF(OR(C1127="150 Directors advances", C1127="120 accounts receivable", C1127="720.2 Automobile - Insurance", C1127="720.3 Automobile - License", C1127="870.4 Rent - Insurance", C1127="870.6 Rent - Property Tax", C1127="870.7 Rent - Homeoffice", C1127="870.9 Rent - Water"),
   0,
   IF(Dashboard!$F$5="Quick",
      IF(OR(C1127="190 Automobile",C1127="200 computer hardware",C1127="210 Computer software",C1127="220 Quickbooks software",C1127="230 Office equipment",C1127="240 Office furniture"),
         E1127-(E1127/(1+Dashboard!$F$4)),
         0
      ),
      IF(C1127="750 Business promotion",
         E1127-(E1127/(1+4.793/100)),
         E1127-(E1127/(1+Dashboard!$F$4))
      )
   )
)</f>
        <v>0</v>
      </c>
      <c r="J1127" s="26">
        <f>Bank4[[#This Row],[Money in/ (Money out)]]-Bank4[[#This Row],[GST/HST]]</f>
        <v>0</v>
      </c>
      <c r="L1127" s="23">
        <f t="shared" si="51"/>
        <v>0</v>
      </c>
    </row>
    <row r="1128" spans="4:12" x14ac:dyDescent="0.2">
      <c r="D1128" s="397">
        <f>_xlfn.XLOOKUP(C:C,Table1[for Import to Bank Register dropdown],Table1[for Pivot],0,0,1)</f>
        <v>0</v>
      </c>
      <c r="E1128" s="403"/>
      <c r="F1128" s="146">
        <f t="shared" si="52"/>
        <v>44444444</v>
      </c>
      <c r="G1128" s="375">
        <f t="shared" si="53"/>
        <v>0</v>
      </c>
      <c r="I1128" s="376">
        <f>IF(OR(C1128="150 Directors advances", C1128="120 accounts receivable", C1128="720.2 Automobile - Insurance", C1128="720.3 Automobile - License", C1128="870.4 Rent - Insurance", C1128="870.6 Rent - Property Tax", C1128="870.7 Rent - Homeoffice", C1128="870.9 Rent - Water"),
   0,
   IF(Dashboard!$F$5="Quick",
      IF(OR(C1128="190 Automobile",C1128="200 computer hardware",C1128="210 Computer software",C1128="220 Quickbooks software",C1128="230 Office equipment",C1128="240 Office furniture"),
         E1128-(E1128/(1+Dashboard!$F$4)),
         0
      ),
      IF(C1128="750 Business promotion",
         E1128-(E1128/(1+4.793/100)),
         E1128-(E1128/(1+Dashboard!$F$4))
      )
   )
)</f>
        <v>0</v>
      </c>
      <c r="J1128" s="26">
        <f>Bank4[[#This Row],[Money in/ (Money out)]]-Bank4[[#This Row],[GST/HST]]</f>
        <v>0</v>
      </c>
      <c r="L1128" s="23">
        <f t="shared" si="51"/>
        <v>0</v>
      </c>
    </row>
    <row r="1129" spans="4:12" x14ac:dyDescent="0.2">
      <c r="D1129" s="397">
        <f>_xlfn.XLOOKUP(C:C,Table1[for Import to Bank Register dropdown],Table1[for Pivot],0,0,1)</f>
        <v>0</v>
      </c>
      <c r="E1129" s="403"/>
      <c r="F1129" s="146">
        <f t="shared" si="52"/>
        <v>44444444</v>
      </c>
      <c r="G1129" s="375">
        <f t="shared" si="53"/>
        <v>0</v>
      </c>
      <c r="I1129" s="376">
        <f>IF(OR(C1129="150 Directors advances", C1129="120 accounts receivable", C1129="720.2 Automobile - Insurance", C1129="720.3 Automobile - License", C1129="870.4 Rent - Insurance", C1129="870.6 Rent - Property Tax", C1129="870.7 Rent - Homeoffice", C1129="870.9 Rent - Water"),
   0,
   IF(Dashboard!$F$5="Quick",
      IF(OR(C1129="190 Automobile",C1129="200 computer hardware",C1129="210 Computer software",C1129="220 Quickbooks software",C1129="230 Office equipment",C1129="240 Office furniture"),
         E1129-(E1129/(1+Dashboard!$F$4)),
         0
      ),
      IF(C1129="750 Business promotion",
         E1129-(E1129/(1+4.793/100)),
         E1129-(E1129/(1+Dashboard!$F$4))
      )
   )
)</f>
        <v>0</v>
      </c>
      <c r="J1129" s="26">
        <f>Bank4[[#This Row],[Money in/ (Money out)]]-Bank4[[#This Row],[GST/HST]]</f>
        <v>0</v>
      </c>
      <c r="L1129" s="23">
        <f t="shared" si="51"/>
        <v>0</v>
      </c>
    </row>
    <row r="1130" spans="4:12" x14ac:dyDescent="0.2">
      <c r="D1130" s="397">
        <f>_xlfn.XLOOKUP(C:C,Table1[for Import to Bank Register dropdown],Table1[for Pivot],0,0,1)</f>
        <v>0</v>
      </c>
      <c r="E1130" s="403"/>
      <c r="F1130" s="146">
        <f t="shared" si="52"/>
        <v>44444444</v>
      </c>
      <c r="G1130" s="375">
        <f t="shared" si="53"/>
        <v>0</v>
      </c>
      <c r="I1130" s="376">
        <f>IF(OR(C1130="150 Directors advances", C1130="120 accounts receivable", C1130="720.2 Automobile - Insurance", C1130="720.3 Automobile - License", C1130="870.4 Rent - Insurance", C1130="870.6 Rent - Property Tax", C1130="870.7 Rent - Homeoffice", C1130="870.9 Rent - Water"),
   0,
   IF(Dashboard!$F$5="Quick",
      IF(OR(C1130="190 Automobile",C1130="200 computer hardware",C1130="210 Computer software",C1130="220 Quickbooks software",C1130="230 Office equipment",C1130="240 Office furniture"),
         E1130-(E1130/(1+Dashboard!$F$4)),
         0
      ),
      IF(C1130="750 Business promotion",
         E1130-(E1130/(1+4.793/100)),
         E1130-(E1130/(1+Dashboard!$F$4))
      )
   )
)</f>
        <v>0</v>
      </c>
      <c r="J1130" s="26">
        <f>Bank4[[#This Row],[Money in/ (Money out)]]-Bank4[[#This Row],[GST/HST]]</f>
        <v>0</v>
      </c>
      <c r="L1130" s="23">
        <f t="shared" si="51"/>
        <v>0</v>
      </c>
    </row>
    <row r="1131" spans="4:12" x14ac:dyDescent="0.2">
      <c r="D1131" s="397">
        <f>_xlfn.XLOOKUP(C:C,Table1[for Import to Bank Register dropdown],Table1[for Pivot],0,0,1)</f>
        <v>0</v>
      </c>
      <c r="E1131" s="403"/>
      <c r="F1131" s="146">
        <f t="shared" si="52"/>
        <v>44444444</v>
      </c>
      <c r="G1131" s="375">
        <f t="shared" si="53"/>
        <v>0</v>
      </c>
      <c r="I1131" s="376">
        <f>IF(OR(C1131="150 Directors advances", C1131="120 accounts receivable", C1131="720.2 Automobile - Insurance", C1131="720.3 Automobile - License", C1131="870.4 Rent - Insurance", C1131="870.6 Rent - Property Tax", C1131="870.7 Rent - Homeoffice", C1131="870.9 Rent - Water"),
   0,
   IF(Dashboard!$F$5="Quick",
      IF(OR(C1131="190 Automobile",C1131="200 computer hardware",C1131="210 Computer software",C1131="220 Quickbooks software",C1131="230 Office equipment",C1131="240 Office furniture"),
         E1131-(E1131/(1+Dashboard!$F$4)),
         0
      ),
      IF(C1131="750 Business promotion",
         E1131-(E1131/(1+4.793/100)),
         E1131-(E1131/(1+Dashboard!$F$4))
      )
   )
)</f>
        <v>0</v>
      </c>
      <c r="J1131" s="26">
        <f>Bank4[[#This Row],[Money in/ (Money out)]]-Bank4[[#This Row],[GST/HST]]</f>
        <v>0</v>
      </c>
      <c r="L1131" s="23">
        <f t="shared" si="51"/>
        <v>0</v>
      </c>
    </row>
    <row r="1132" spans="4:12" x14ac:dyDescent="0.2">
      <c r="D1132" s="397">
        <f>_xlfn.XLOOKUP(C:C,Table1[for Import to Bank Register dropdown],Table1[for Pivot],0,0,1)</f>
        <v>0</v>
      </c>
      <c r="E1132" s="403"/>
      <c r="F1132" s="146">
        <f t="shared" si="52"/>
        <v>44444444</v>
      </c>
      <c r="G1132" s="375">
        <f t="shared" si="53"/>
        <v>0</v>
      </c>
      <c r="I1132" s="376">
        <f>IF(OR(C1132="150 Directors advances", C1132="120 accounts receivable", C1132="720.2 Automobile - Insurance", C1132="720.3 Automobile - License", C1132="870.4 Rent - Insurance", C1132="870.6 Rent - Property Tax", C1132="870.7 Rent - Homeoffice", C1132="870.9 Rent - Water"),
   0,
   IF(Dashboard!$F$5="Quick",
      IF(OR(C1132="190 Automobile",C1132="200 computer hardware",C1132="210 Computer software",C1132="220 Quickbooks software",C1132="230 Office equipment",C1132="240 Office furniture"),
         E1132-(E1132/(1+Dashboard!$F$4)),
         0
      ),
      IF(C1132="750 Business promotion",
         E1132-(E1132/(1+4.793/100)),
         E1132-(E1132/(1+Dashboard!$F$4))
      )
   )
)</f>
        <v>0</v>
      </c>
      <c r="J1132" s="26">
        <f>Bank4[[#This Row],[Money in/ (Money out)]]-Bank4[[#This Row],[GST/HST]]</f>
        <v>0</v>
      </c>
      <c r="L1132" s="23">
        <f t="shared" si="51"/>
        <v>0</v>
      </c>
    </row>
    <row r="1133" spans="4:12" x14ac:dyDescent="0.2">
      <c r="D1133" s="397">
        <f>_xlfn.XLOOKUP(C:C,Table1[for Import to Bank Register dropdown],Table1[for Pivot],0,0,1)</f>
        <v>0</v>
      </c>
      <c r="E1133" s="403"/>
      <c r="F1133" s="146">
        <f t="shared" si="52"/>
        <v>44444444</v>
      </c>
      <c r="G1133" s="375">
        <f t="shared" si="53"/>
        <v>0</v>
      </c>
      <c r="I1133" s="376">
        <f>IF(OR(C1133="150 Directors advances", C1133="120 accounts receivable", C1133="720.2 Automobile - Insurance", C1133="720.3 Automobile - License", C1133="870.4 Rent - Insurance", C1133="870.6 Rent - Property Tax", C1133="870.7 Rent - Homeoffice", C1133="870.9 Rent - Water"),
   0,
   IF(Dashboard!$F$5="Quick",
      IF(OR(C1133="190 Automobile",C1133="200 computer hardware",C1133="210 Computer software",C1133="220 Quickbooks software",C1133="230 Office equipment",C1133="240 Office furniture"),
         E1133-(E1133/(1+Dashboard!$F$4)),
         0
      ),
      IF(C1133="750 Business promotion",
         E1133-(E1133/(1+4.793/100)),
         E1133-(E1133/(1+Dashboard!$F$4))
      )
   )
)</f>
        <v>0</v>
      </c>
      <c r="J1133" s="26">
        <f>Bank4[[#This Row],[Money in/ (Money out)]]-Bank4[[#This Row],[GST/HST]]</f>
        <v>0</v>
      </c>
      <c r="L1133" s="23">
        <f t="shared" si="51"/>
        <v>0</v>
      </c>
    </row>
    <row r="1134" spans="4:12" x14ac:dyDescent="0.2">
      <c r="D1134" s="397">
        <f>_xlfn.XLOOKUP(C:C,Table1[for Import to Bank Register dropdown],Table1[for Pivot],0,0,1)</f>
        <v>0</v>
      </c>
      <c r="E1134" s="403"/>
      <c r="F1134" s="146">
        <f t="shared" si="52"/>
        <v>44444444</v>
      </c>
      <c r="G1134" s="375">
        <f t="shared" si="53"/>
        <v>0</v>
      </c>
      <c r="I1134" s="376">
        <f>IF(OR(C1134="150 Directors advances", C1134="120 accounts receivable", C1134="720.2 Automobile - Insurance", C1134="720.3 Automobile - License", C1134="870.4 Rent - Insurance", C1134="870.6 Rent - Property Tax", C1134="870.7 Rent - Homeoffice", C1134="870.9 Rent - Water"),
   0,
   IF(Dashboard!$F$5="Quick",
      IF(OR(C1134="190 Automobile",C1134="200 computer hardware",C1134="210 Computer software",C1134="220 Quickbooks software",C1134="230 Office equipment",C1134="240 Office furniture"),
         E1134-(E1134/(1+Dashboard!$F$4)),
         0
      ),
      IF(C1134="750 Business promotion",
         E1134-(E1134/(1+4.793/100)),
         E1134-(E1134/(1+Dashboard!$F$4))
      )
   )
)</f>
        <v>0</v>
      </c>
      <c r="J1134" s="26">
        <f>Bank4[[#This Row],[Money in/ (Money out)]]-Bank4[[#This Row],[GST/HST]]</f>
        <v>0</v>
      </c>
      <c r="L1134" s="23">
        <f t="shared" si="51"/>
        <v>0</v>
      </c>
    </row>
    <row r="1135" spans="4:12" x14ac:dyDescent="0.2">
      <c r="D1135" s="397">
        <f>_xlfn.XLOOKUP(C:C,Table1[for Import to Bank Register dropdown],Table1[for Pivot],0,0,1)</f>
        <v>0</v>
      </c>
      <c r="E1135" s="403"/>
      <c r="F1135" s="146">
        <f t="shared" si="52"/>
        <v>44444444</v>
      </c>
      <c r="G1135" s="375">
        <f t="shared" si="53"/>
        <v>0</v>
      </c>
      <c r="I1135" s="376">
        <f>IF(OR(C1135="150 Directors advances", C1135="120 accounts receivable", C1135="720.2 Automobile - Insurance", C1135="720.3 Automobile - License", C1135="870.4 Rent - Insurance", C1135="870.6 Rent - Property Tax", C1135="870.7 Rent - Homeoffice", C1135="870.9 Rent - Water"),
   0,
   IF(Dashboard!$F$5="Quick",
      IF(OR(C1135="190 Automobile",C1135="200 computer hardware",C1135="210 Computer software",C1135="220 Quickbooks software",C1135="230 Office equipment",C1135="240 Office furniture"),
         E1135-(E1135/(1+Dashboard!$F$4)),
         0
      ),
      IF(C1135="750 Business promotion",
         E1135-(E1135/(1+4.793/100)),
         E1135-(E1135/(1+Dashboard!$F$4))
      )
   )
)</f>
        <v>0</v>
      </c>
      <c r="J1135" s="26">
        <f>Bank4[[#This Row],[Money in/ (Money out)]]-Bank4[[#This Row],[GST/HST]]</f>
        <v>0</v>
      </c>
      <c r="L1135" s="23">
        <f t="shared" si="51"/>
        <v>0</v>
      </c>
    </row>
    <row r="1136" spans="4:12" x14ac:dyDescent="0.2">
      <c r="D1136" s="397">
        <f>_xlfn.XLOOKUP(C:C,Table1[for Import to Bank Register dropdown],Table1[for Pivot],0,0,1)</f>
        <v>0</v>
      </c>
      <c r="E1136" s="403"/>
      <c r="F1136" s="146">
        <f t="shared" si="52"/>
        <v>44444444</v>
      </c>
      <c r="G1136" s="375">
        <f t="shared" si="53"/>
        <v>0</v>
      </c>
      <c r="I1136" s="376">
        <f>IF(OR(C1136="150 Directors advances", C1136="120 accounts receivable", C1136="720.2 Automobile - Insurance", C1136="720.3 Automobile - License", C1136="870.4 Rent - Insurance", C1136="870.6 Rent - Property Tax", C1136="870.7 Rent - Homeoffice", C1136="870.9 Rent - Water"),
   0,
   IF(Dashboard!$F$5="Quick",
      IF(OR(C1136="190 Automobile",C1136="200 computer hardware",C1136="210 Computer software",C1136="220 Quickbooks software",C1136="230 Office equipment",C1136="240 Office furniture"),
         E1136-(E1136/(1+Dashboard!$F$4)),
         0
      ),
      IF(C1136="750 Business promotion",
         E1136-(E1136/(1+4.793/100)),
         E1136-(E1136/(1+Dashboard!$F$4))
      )
   )
)</f>
        <v>0</v>
      </c>
      <c r="J1136" s="26">
        <f>Bank4[[#This Row],[Money in/ (Money out)]]-Bank4[[#This Row],[GST/HST]]</f>
        <v>0</v>
      </c>
      <c r="L1136" s="23">
        <f t="shared" si="51"/>
        <v>0</v>
      </c>
    </row>
    <row r="1137" spans="4:12" x14ac:dyDescent="0.2">
      <c r="D1137" s="397">
        <f>_xlfn.XLOOKUP(C:C,Table1[for Import to Bank Register dropdown],Table1[for Pivot],0,0,1)</f>
        <v>0</v>
      </c>
      <c r="E1137" s="403"/>
      <c r="F1137" s="146">
        <f t="shared" si="52"/>
        <v>44444444</v>
      </c>
      <c r="G1137" s="375">
        <f t="shared" si="53"/>
        <v>0</v>
      </c>
      <c r="I1137" s="376">
        <f>IF(OR(C1137="150 Directors advances", C1137="120 accounts receivable", C1137="720.2 Automobile - Insurance", C1137="720.3 Automobile - License", C1137="870.4 Rent - Insurance", C1137="870.6 Rent - Property Tax", C1137="870.7 Rent - Homeoffice", C1137="870.9 Rent - Water"),
   0,
   IF(Dashboard!$F$5="Quick",
      IF(OR(C1137="190 Automobile",C1137="200 computer hardware",C1137="210 Computer software",C1137="220 Quickbooks software",C1137="230 Office equipment",C1137="240 Office furniture"),
         E1137-(E1137/(1+Dashboard!$F$4)),
         0
      ),
      IF(C1137="750 Business promotion",
         E1137-(E1137/(1+4.793/100)),
         E1137-(E1137/(1+Dashboard!$F$4))
      )
   )
)</f>
        <v>0</v>
      </c>
      <c r="J1137" s="26">
        <f>Bank4[[#This Row],[Money in/ (Money out)]]-Bank4[[#This Row],[GST/HST]]</f>
        <v>0</v>
      </c>
      <c r="L1137" s="23">
        <f t="shared" si="51"/>
        <v>0</v>
      </c>
    </row>
    <row r="1138" spans="4:12" x14ac:dyDescent="0.2">
      <c r="D1138" s="397">
        <f>_xlfn.XLOOKUP(C:C,Table1[for Import to Bank Register dropdown],Table1[for Pivot],0,0,1)</f>
        <v>0</v>
      </c>
      <c r="E1138" s="403"/>
      <c r="F1138" s="146">
        <f t="shared" si="52"/>
        <v>44444444</v>
      </c>
      <c r="G1138" s="375">
        <f t="shared" si="53"/>
        <v>0</v>
      </c>
      <c r="I1138" s="376">
        <f>IF(OR(C1138="150 Directors advances", C1138="120 accounts receivable", C1138="720.2 Automobile - Insurance", C1138="720.3 Automobile - License", C1138="870.4 Rent - Insurance", C1138="870.6 Rent - Property Tax", C1138="870.7 Rent - Homeoffice", C1138="870.9 Rent - Water"),
   0,
   IF(Dashboard!$F$5="Quick",
      IF(OR(C1138="190 Automobile",C1138="200 computer hardware",C1138="210 Computer software",C1138="220 Quickbooks software",C1138="230 Office equipment",C1138="240 Office furniture"),
         E1138-(E1138/(1+Dashboard!$F$4)),
         0
      ),
      IF(C1138="750 Business promotion",
         E1138-(E1138/(1+4.793/100)),
         E1138-(E1138/(1+Dashboard!$F$4))
      )
   )
)</f>
        <v>0</v>
      </c>
      <c r="J1138" s="26">
        <f>Bank4[[#This Row],[Money in/ (Money out)]]-Bank4[[#This Row],[GST/HST]]</f>
        <v>0</v>
      </c>
      <c r="L1138" s="23">
        <f t="shared" si="51"/>
        <v>0</v>
      </c>
    </row>
    <row r="1139" spans="4:12" x14ac:dyDescent="0.2">
      <c r="D1139" s="397">
        <f>_xlfn.XLOOKUP(C:C,Table1[for Import to Bank Register dropdown],Table1[for Pivot],0,0,1)</f>
        <v>0</v>
      </c>
      <c r="E1139" s="403"/>
      <c r="F1139" s="146">
        <f t="shared" si="52"/>
        <v>44444444</v>
      </c>
      <c r="G1139" s="375">
        <f t="shared" si="53"/>
        <v>0</v>
      </c>
      <c r="I1139" s="376">
        <f>IF(OR(C1139="150 Directors advances", C1139="120 accounts receivable", C1139="720.2 Automobile - Insurance", C1139="720.3 Automobile - License", C1139="870.4 Rent - Insurance", C1139="870.6 Rent - Property Tax", C1139="870.7 Rent - Homeoffice", C1139="870.9 Rent - Water"),
   0,
   IF(Dashboard!$F$5="Quick",
      IF(OR(C1139="190 Automobile",C1139="200 computer hardware",C1139="210 Computer software",C1139="220 Quickbooks software",C1139="230 Office equipment",C1139="240 Office furniture"),
         E1139-(E1139/(1+Dashboard!$F$4)),
         0
      ),
      IF(C1139="750 Business promotion",
         E1139-(E1139/(1+4.793/100)),
         E1139-(E1139/(1+Dashboard!$F$4))
      )
   )
)</f>
        <v>0</v>
      </c>
      <c r="J1139" s="26">
        <f>Bank4[[#This Row],[Money in/ (Money out)]]-Bank4[[#This Row],[GST/HST]]</f>
        <v>0</v>
      </c>
      <c r="L1139" s="23">
        <f t="shared" si="51"/>
        <v>0</v>
      </c>
    </row>
    <row r="1140" spans="4:12" x14ac:dyDescent="0.2">
      <c r="D1140" s="397">
        <f>_xlfn.XLOOKUP(C:C,Table1[for Import to Bank Register dropdown],Table1[for Pivot],0,0,1)</f>
        <v>0</v>
      </c>
      <c r="E1140" s="403"/>
      <c r="F1140" s="146">
        <f t="shared" si="52"/>
        <v>44444444</v>
      </c>
      <c r="G1140" s="375">
        <f t="shared" si="53"/>
        <v>0</v>
      </c>
      <c r="I1140" s="376">
        <f>IF(OR(C1140="150 Directors advances", C1140="120 accounts receivable", C1140="720.2 Automobile - Insurance", C1140="720.3 Automobile - License", C1140="870.4 Rent - Insurance", C1140="870.6 Rent - Property Tax", C1140="870.7 Rent - Homeoffice", C1140="870.9 Rent - Water"),
   0,
   IF(Dashboard!$F$5="Quick",
      IF(OR(C1140="190 Automobile",C1140="200 computer hardware",C1140="210 Computer software",C1140="220 Quickbooks software",C1140="230 Office equipment",C1140="240 Office furniture"),
         E1140-(E1140/(1+Dashboard!$F$4)),
         0
      ),
      IF(C1140="750 Business promotion",
         E1140-(E1140/(1+4.793/100)),
         E1140-(E1140/(1+Dashboard!$F$4))
      )
   )
)</f>
        <v>0</v>
      </c>
      <c r="J1140" s="26">
        <f>Bank4[[#This Row],[Money in/ (Money out)]]-Bank4[[#This Row],[GST/HST]]</f>
        <v>0</v>
      </c>
      <c r="L1140" s="23">
        <f t="shared" si="51"/>
        <v>0</v>
      </c>
    </row>
    <row r="1141" spans="4:12" x14ac:dyDescent="0.2">
      <c r="D1141" s="397">
        <f>_xlfn.XLOOKUP(C:C,Table1[for Import to Bank Register dropdown],Table1[for Pivot],0,0,1)</f>
        <v>0</v>
      </c>
      <c r="E1141" s="403"/>
      <c r="F1141" s="146">
        <f t="shared" si="52"/>
        <v>44444444</v>
      </c>
      <c r="G1141" s="375">
        <f t="shared" si="53"/>
        <v>0</v>
      </c>
      <c r="I1141" s="376">
        <f>IF(OR(C1141="150 Directors advances", C1141="120 accounts receivable", C1141="720.2 Automobile - Insurance", C1141="720.3 Automobile - License", C1141="870.4 Rent - Insurance", C1141="870.6 Rent - Property Tax", C1141="870.7 Rent - Homeoffice", C1141="870.9 Rent - Water"),
   0,
   IF(Dashboard!$F$5="Quick",
      IF(OR(C1141="190 Automobile",C1141="200 computer hardware",C1141="210 Computer software",C1141="220 Quickbooks software",C1141="230 Office equipment",C1141="240 Office furniture"),
         E1141-(E1141/(1+Dashboard!$F$4)),
         0
      ),
      IF(C1141="750 Business promotion",
         E1141-(E1141/(1+4.793/100)),
         E1141-(E1141/(1+Dashboard!$F$4))
      )
   )
)</f>
        <v>0</v>
      </c>
      <c r="J1141" s="26">
        <f>Bank4[[#This Row],[Money in/ (Money out)]]-Bank4[[#This Row],[GST/HST]]</f>
        <v>0</v>
      </c>
      <c r="L1141" s="23">
        <f t="shared" si="51"/>
        <v>0</v>
      </c>
    </row>
    <row r="1142" spans="4:12" x14ac:dyDescent="0.2">
      <c r="D1142" s="397">
        <f>_xlfn.XLOOKUP(C:C,Table1[for Import to Bank Register dropdown],Table1[for Pivot],0,0,1)</f>
        <v>0</v>
      </c>
      <c r="E1142" s="403"/>
      <c r="F1142" s="146">
        <f t="shared" si="52"/>
        <v>44444444</v>
      </c>
      <c r="G1142" s="375">
        <f t="shared" si="53"/>
        <v>0</v>
      </c>
      <c r="I1142" s="376">
        <f>IF(OR(C1142="150 Directors advances", C1142="120 accounts receivable", C1142="720.2 Automobile - Insurance", C1142="720.3 Automobile - License", C1142="870.4 Rent - Insurance", C1142="870.6 Rent - Property Tax", C1142="870.7 Rent - Homeoffice", C1142="870.9 Rent - Water"),
   0,
   IF(Dashboard!$F$5="Quick",
      IF(OR(C1142="190 Automobile",C1142="200 computer hardware",C1142="210 Computer software",C1142="220 Quickbooks software",C1142="230 Office equipment",C1142="240 Office furniture"),
         E1142-(E1142/(1+Dashboard!$F$4)),
         0
      ),
      IF(C1142="750 Business promotion",
         E1142-(E1142/(1+4.793/100)),
         E1142-(E1142/(1+Dashboard!$F$4))
      )
   )
)</f>
        <v>0</v>
      </c>
      <c r="J1142" s="26">
        <f>Bank4[[#This Row],[Money in/ (Money out)]]-Bank4[[#This Row],[GST/HST]]</f>
        <v>0</v>
      </c>
      <c r="L1142" s="23">
        <f t="shared" si="51"/>
        <v>0</v>
      </c>
    </row>
    <row r="1143" spans="4:12" x14ac:dyDescent="0.2">
      <c r="D1143" s="397">
        <f>_xlfn.XLOOKUP(C:C,Table1[for Import to Bank Register dropdown],Table1[for Pivot],0,0,1)</f>
        <v>0</v>
      </c>
      <c r="E1143" s="403"/>
      <c r="F1143" s="146">
        <f t="shared" si="52"/>
        <v>44444444</v>
      </c>
      <c r="G1143" s="375">
        <f t="shared" si="53"/>
        <v>0</v>
      </c>
      <c r="I1143" s="376">
        <f>IF(OR(C1143="150 Directors advances", C1143="120 accounts receivable", C1143="720.2 Automobile - Insurance", C1143="720.3 Automobile - License", C1143="870.4 Rent - Insurance", C1143="870.6 Rent - Property Tax", C1143="870.7 Rent - Homeoffice", C1143="870.9 Rent - Water"),
   0,
   IF(Dashboard!$F$5="Quick",
      IF(OR(C1143="190 Automobile",C1143="200 computer hardware",C1143="210 Computer software",C1143="220 Quickbooks software",C1143="230 Office equipment",C1143="240 Office furniture"),
         E1143-(E1143/(1+Dashboard!$F$4)),
         0
      ),
      IF(C1143="750 Business promotion",
         E1143-(E1143/(1+4.793/100)),
         E1143-(E1143/(1+Dashboard!$F$4))
      )
   )
)</f>
        <v>0</v>
      </c>
      <c r="J1143" s="26">
        <f>Bank4[[#This Row],[Money in/ (Money out)]]-Bank4[[#This Row],[GST/HST]]</f>
        <v>0</v>
      </c>
      <c r="L1143" s="23">
        <f t="shared" si="51"/>
        <v>0</v>
      </c>
    </row>
    <row r="1144" spans="4:12" x14ac:dyDescent="0.2">
      <c r="D1144" s="397">
        <f>_xlfn.XLOOKUP(C:C,Table1[for Import to Bank Register dropdown],Table1[for Pivot],0,0,1)</f>
        <v>0</v>
      </c>
      <c r="E1144" s="403"/>
      <c r="F1144" s="146">
        <f t="shared" si="52"/>
        <v>44444444</v>
      </c>
      <c r="G1144" s="375">
        <f t="shared" si="53"/>
        <v>0</v>
      </c>
      <c r="I1144" s="376">
        <f>IF(OR(C1144="150 Directors advances", C1144="120 accounts receivable", C1144="720.2 Automobile - Insurance", C1144="720.3 Automobile - License", C1144="870.4 Rent - Insurance", C1144="870.6 Rent - Property Tax", C1144="870.7 Rent - Homeoffice", C1144="870.9 Rent - Water"),
   0,
   IF(Dashboard!$F$5="Quick",
      IF(OR(C1144="190 Automobile",C1144="200 computer hardware",C1144="210 Computer software",C1144="220 Quickbooks software",C1144="230 Office equipment",C1144="240 Office furniture"),
         E1144-(E1144/(1+Dashboard!$F$4)),
         0
      ),
      IF(C1144="750 Business promotion",
         E1144-(E1144/(1+4.793/100)),
         E1144-(E1144/(1+Dashboard!$F$4))
      )
   )
)</f>
        <v>0</v>
      </c>
      <c r="J1144" s="26">
        <f>Bank4[[#This Row],[Money in/ (Money out)]]-Bank4[[#This Row],[GST/HST]]</f>
        <v>0</v>
      </c>
      <c r="L1144" s="23">
        <f t="shared" si="51"/>
        <v>0</v>
      </c>
    </row>
    <row r="1145" spans="4:12" x14ac:dyDescent="0.2">
      <c r="D1145" s="397">
        <f>_xlfn.XLOOKUP(C:C,Table1[for Import to Bank Register dropdown],Table1[for Pivot],0,0,1)</f>
        <v>0</v>
      </c>
      <c r="E1145" s="403"/>
      <c r="F1145" s="146">
        <f t="shared" si="52"/>
        <v>44444444</v>
      </c>
      <c r="G1145" s="375">
        <f t="shared" si="53"/>
        <v>0</v>
      </c>
      <c r="I1145" s="376">
        <f>IF(OR(C1145="150 Directors advances", C1145="120 accounts receivable", C1145="720.2 Automobile - Insurance", C1145="720.3 Automobile - License", C1145="870.4 Rent - Insurance", C1145="870.6 Rent - Property Tax", C1145="870.7 Rent - Homeoffice", C1145="870.9 Rent - Water"),
   0,
   IF(Dashboard!$F$5="Quick",
      IF(OR(C1145="190 Automobile",C1145="200 computer hardware",C1145="210 Computer software",C1145="220 Quickbooks software",C1145="230 Office equipment",C1145="240 Office furniture"),
         E1145-(E1145/(1+Dashboard!$F$4)),
         0
      ),
      IF(C1145="750 Business promotion",
         E1145-(E1145/(1+4.793/100)),
         E1145-(E1145/(1+Dashboard!$F$4))
      )
   )
)</f>
        <v>0</v>
      </c>
      <c r="J1145" s="26">
        <f>Bank4[[#This Row],[Money in/ (Money out)]]-Bank4[[#This Row],[GST/HST]]</f>
        <v>0</v>
      </c>
      <c r="L1145" s="23">
        <f t="shared" si="51"/>
        <v>0</v>
      </c>
    </row>
    <row r="1146" spans="4:12" x14ac:dyDescent="0.2">
      <c r="D1146" s="397">
        <f>_xlfn.XLOOKUP(C:C,Table1[for Import to Bank Register dropdown],Table1[for Pivot],0,0,1)</f>
        <v>0</v>
      </c>
      <c r="E1146" s="403"/>
      <c r="F1146" s="146">
        <f t="shared" si="52"/>
        <v>44444444</v>
      </c>
      <c r="G1146" s="375">
        <f t="shared" si="53"/>
        <v>0</v>
      </c>
      <c r="I1146" s="376">
        <f>IF(OR(C1146="150 Directors advances", C1146="120 accounts receivable", C1146="720.2 Automobile - Insurance", C1146="720.3 Automobile - License", C1146="870.4 Rent - Insurance", C1146="870.6 Rent - Property Tax", C1146="870.7 Rent - Homeoffice", C1146="870.9 Rent - Water"),
   0,
   IF(Dashboard!$F$5="Quick",
      IF(OR(C1146="190 Automobile",C1146="200 computer hardware",C1146="210 Computer software",C1146="220 Quickbooks software",C1146="230 Office equipment",C1146="240 Office furniture"),
         E1146-(E1146/(1+Dashboard!$F$4)),
         0
      ),
      IF(C1146="750 Business promotion",
         E1146-(E1146/(1+4.793/100)),
         E1146-(E1146/(1+Dashboard!$F$4))
      )
   )
)</f>
        <v>0</v>
      </c>
      <c r="J1146" s="26">
        <f>Bank4[[#This Row],[Money in/ (Money out)]]-Bank4[[#This Row],[GST/HST]]</f>
        <v>0</v>
      </c>
      <c r="L1146" s="23">
        <f t="shared" si="51"/>
        <v>0</v>
      </c>
    </row>
    <row r="1147" spans="4:12" x14ac:dyDescent="0.2">
      <c r="D1147" s="397">
        <f>_xlfn.XLOOKUP(C:C,Table1[for Import to Bank Register dropdown],Table1[for Pivot],0,0,1)</f>
        <v>0</v>
      </c>
      <c r="E1147" s="403"/>
      <c r="F1147" s="146">
        <f t="shared" si="52"/>
        <v>44444444</v>
      </c>
      <c r="G1147" s="375">
        <f t="shared" si="53"/>
        <v>0</v>
      </c>
      <c r="I1147" s="376">
        <f>IF(OR(C1147="150 Directors advances", C1147="120 accounts receivable", C1147="720.2 Automobile - Insurance", C1147="720.3 Automobile - License", C1147="870.4 Rent - Insurance", C1147="870.6 Rent - Property Tax", C1147="870.7 Rent - Homeoffice", C1147="870.9 Rent - Water"),
   0,
   IF(Dashboard!$F$5="Quick",
      IF(OR(C1147="190 Automobile",C1147="200 computer hardware",C1147="210 Computer software",C1147="220 Quickbooks software",C1147="230 Office equipment",C1147="240 Office furniture"),
         E1147-(E1147/(1+Dashboard!$F$4)),
         0
      ),
      IF(C1147="750 Business promotion",
         E1147-(E1147/(1+4.793/100)),
         E1147-(E1147/(1+Dashboard!$F$4))
      )
   )
)</f>
        <v>0</v>
      </c>
      <c r="J1147" s="26">
        <f>Bank4[[#This Row],[Money in/ (Money out)]]-Bank4[[#This Row],[GST/HST]]</f>
        <v>0</v>
      </c>
      <c r="L1147" s="23">
        <f t="shared" si="51"/>
        <v>0</v>
      </c>
    </row>
    <row r="1148" spans="4:12" x14ac:dyDescent="0.2">
      <c r="D1148" s="397">
        <f>_xlfn.XLOOKUP(C:C,Table1[for Import to Bank Register dropdown],Table1[for Pivot],0,0,1)</f>
        <v>0</v>
      </c>
      <c r="E1148" s="403"/>
      <c r="F1148" s="146">
        <f t="shared" si="52"/>
        <v>44444444</v>
      </c>
      <c r="G1148" s="375">
        <f t="shared" si="53"/>
        <v>0</v>
      </c>
      <c r="I1148" s="376">
        <f>IF(OR(C1148="150 Directors advances", C1148="120 accounts receivable", C1148="720.2 Automobile - Insurance", C1148="720.3 Automobile - License", C1148="870.4 Rent - Insurance", C1148="870.6 Rent - Property Tax", C1148="870.7 Rent - Homeoffice", C1148="870.9 Rent - Water"),
   0,
   IF(Dashboard!$F$5="Quick",
      IF(OR(C1148="190 Automobile",C1148="200 computer hardware",C1148="210 Computer software",C1148="220 Quickbooks software",C1148="230 Office equipment",C1148="240 Office furniture"),
         E1148-(E1148/(1+Dashboard!$F$4)),
         0
      ),
      IF(C1148="750 Business promotion",
         E1148-(E1148/(1+4.793/100)),
         E1148-(E1148/(1+Dashboard!$F$4))
      )
   )
)</f>
        <v>0</v>
      </c>
      <c r="J1148" s="26">
        <f>Bank4[[#This Row],[Money in/ (Money out)]]-Bank4[[#This Row],[GST/HST]]</f>
        <v>0</v>
      </c>
      <c r="L1148" s="23">
        <f t="shared" si="51"/>
        <v>0</v>
      </c>
    </row>
    <row r="1149" spans="4:12" x14ac:dyDescent="0.2">
      <c r="D1149" s="397">
        <f>_xlfn.XLOOKUP(C:C,Table1[for Import to Bank Register dropdown],Table1[for Pivot],0,0,1)</f>
        <v>0</v>
      </c>
      <c r="E1149" s="403"/>
      <c r="F1149" s="146">
        <f t="shared" si="52"/>
        <v>44444444</v>
      </c>
      <c r="G1149" s="375">
        <f t="shared" si="53"/>
        <v>0</v>
      </c>
      <c r="I1149" s="376">
        <f>IF(OR(C1149="150 Directors advances", C1149="120 accounts receivable", C1149="720.2 Automobile - Insurance", C1149="720.3 Automobile - License", C1149="870.4 Rent - Insurance", C1149="870.6 Rent - Property Tax", C1149="870.7 Rent - Homeoffice", C1149="870.9 Rent - Water"),
   0,
   IF(Dashboard!$F$5="Quick",
      IF(OR(C1149="190 Automobile",C1149="200 computer hardware",C1149="210 Computer software",C1149="220 Quickbooks software",C1149="230 Office equipment",C1149="240 Office furniture"),
         E1149-(E1149/(1+Dashboard!$F$4)),
         0
      ),
      IF(C1149="750 Business promotion",
         E1149-(E1149/(1+4.793/100)),
         E1149-(E1149/(1+Dashboard!$F$4))
      )
   )
)</f>
        <v>0</v>
      </c>
      <c r="J1149" s="26">
        <f>Bank4[[#This Row],[Money in/ (Money out)]]-Bank4[[#This Row],[GST/HST]]</f>
        <v>0</v>
      </c>
      <c r="L1149" s="23">
        <f t="shared" si="51"/>
        <v>0</v>
      </c>
    </row>
    <row r="1150" spans="4:12" x14ac:dyDescent="0.2">
      <c r="D1150" s="397">
        <f>_xlfn.XLOOKUP(C:C,Table1[for Import to Bank Register dropdown],Table1[for Pivot],0,0,1)</f>
        <v>0</v>
      </c>
      <c r="E1150" s="403"/>
      <c r="F1150" s="146">
        <f t="shared" si="52"/>
        <v>44444444</v>
      </c>
      <c r="G1150" s="375">
        <f t="shared" si="53"/>
        <v>0</v>
      </c>
      <c r="I1150" s="376">
        <f>IF(OR(C1150="150 Directors advances", C1150="120 accounts receivable", C1150="720.2 Automobile - Insurance", C1150="720.3 Automobile - License", C1150="870.4 Rent - Insurance", C1150="870.6 Rent - Property Tax", C1150="870.7 Rent - Homeoffice", C1150="870.9 Rent - Water"),
   0,
   IF(Dashboard!$F$5="Quick",
      IF(OR(C1150="190 Automobile",C1150="200 computer hardware",C1150="210 Computer software",C1150="220 Quickbooks software",C1150="230 Office equipment",C1150="240 Office furniture"),
         E1150-(E1150/(1+Dashboard!$F$4)),
         0
      ),
      IF(C1150="750 Business promotion",
         E1150-(E1150/(1+4.793/100)),
         E1150-(E1150/(1+Dashboard!$F$4))
      )
   )
)</f>
        <v>0</v>
      </c>
      <c r="J1150" s="26">
        <f>Bank4[[#This Row],[Money in/ (Money out)]]-Bank4[[#This Row],[GST/HST]]</f>
        <v>0</v>
      </c>
      <c r="L1150" s="23">
        <f t="shared" si="51"/>
        <v>0</v>
      </c>
    </row>
    <row r="1151" spans="4:12" x14ac:dyDescent="0.2">
      <c r="D1151" s="397">
        <f>_xlfn.XLOOKUP(C:C,Table1[for Import to Bank Register dropdown],Table1[for Pivot],0,0,1)</f>
        <v>0</v>
      </c>
      <c r="E1151" s="403"/>
      <c r="F1151" s="146">
        <f t="shared" si="52"/>
        <v>44444444</v>
      </c>
      <c r="G1151" s="375">
        <f t="shared" si="53"/>
        <v>0</v>
      </c>
      <c r="I1151" s="376">
        <f>IF(OR(C1151="150 Directors advances", C1151="120 accounts receivable", C1151="720.2 Automobile - Insurance", C1151="720.3 Automobile - License", C1151="870.4 Rent - Insurance", C1151="870.6 Rent - Property Tax", C1151="870.7 Rent - Homeoffice", C1151="870.9 Rent - Water"),
   0,
   IF(Dashboard!$F$5="Quick",
      IF(OR(C1151="190 Automobile",C1151="200 computer hardware",C1151="210 Computer software",C1151="220 Quickbooks software",C1151="230 Office equipment",C1151="240 Office furniture"),
         E1151-(E1151/(1+Dashboard!$F$4)),
         0
      ),
      IF(C1151="750 Business promotion",
         E1151-(E1151/(1+4.793/100)),
         E1151-(E1151/(1+Dashboard!$F$4))
      )
   )
)</f>
        <v>0</v>
      </c>
      <c r="J1151" s="26">
        <f>Bank4[[#This Row],[Money in/ (Money out)]]-Bank4[[#This Row],[GST/HST]]</f>
        <v>0</v>
      </c>
      <c r="L1151" s="23">
        <f t="shared" si="51"/>
        <v>0</v>
      </c>
    </row>
    <row r="1152" spans="4:12" x14ac:dyDescent="0.2">
      <c r="D1152" s="397">
        <f>_xlfn.XLOOKUP(C:C,Table1[for Import to Bank Register dropdown],Table1[for Pivot],0,0,1)</f>
        <v>0</v>
      </c>
      <c r="E1152" s="403"/>
      <c r="F1152" s="146">
        <f t="shared" si="52"/>
        <v>44444444</v>
      </c>
      <c r="G1152" s="375">
        <f t="shared" si="53"/>
        <v>0</v>
      </c>
      <c r="I1152" s="376">
        <f>IF(OR(C1152="150 Directors advances", C1152="120 accounts receivable", C1152="720.2 Automobile - Insurance", C1152="720.3 Automobile - License", C1152="870.4 Rent - Insurance", C1152="870.6 Rent - Property Tax", C1152="870.7 Rent - Homeoffice", C1152="870.9 Rent - Water"),
   0,
   IF(Dashboard!$F$5="Quick",
      IF(OR(C1152="190 Automobile",C1152="200 computer hardware",C1152="210 Computer software",C1152="220 Quickbooks software",C1152="230 Office equipment",C1152="240 Office furniture"),
         E1152-(E1152/(1+Dashboard!$F$4)),
         0
      ),
      IF(C1152="750 Business promotion",
         E1152-(E1152/(1+4.793/100)),
         E1152-(E1152/(1+Dashboard!$F$4))
      )
   )
)</f>
        <v>0</v>
      </c>
      <c r="J1152" s="26">
        <f>Bank4[[#This Row],[Money in/ (Money out)]]-Bank4[[#This Row],[GST/HST]]</f>
        <v>0</v>
      </c>
      <c r="L1152" s="23">
        <f t="shared" si="51"/>
        <v>0</v>
      </c>
    </row>
    <row r="1153" spans="4:12" x14ac:dyDescent="0.2">
      <c r="D1153" s="397">
        <f>_xlfn.XLOOKUP(C:C,Table1[for Import to Bank Register dropdown],Table1[for Pivot],0,0,1)</f>
        <v>0</v>
      </c>
      <c r="E1153" s="403"/>
      <c r="F1153" s="146">
        <f t="shared" si="52"/>
        <v>44444444</v>
      </c>
      <c r="G1153" s="375">
        <f t="shared" si="53"/>
        <v>0</v>
      </c>
      <c r="I1153" s="376">
        <f>IF(OR(C1153="150 Directors advances", C1153="120 accounts receivable", C1153="720.2 Automobile - Insurance", C1153="720.3 Automobile - License", C1153="870.4 Rent - Insurance", C1153="870.6 Rent - Property Tax", C1153="870.7 Rent - Homeoffice", C1153="870.9 Rent - Water"),
   0,
   IF(Dashboard!$F$5="Quick",
      IF(OR(C1153="190 Automobile",C1153="200 computer hardware",C1153="210 Computer software",C1153="220 Quickbooks software",C1153="230 Office equipment",C1153="240 Office furniture"),
         E1153-(E1153/(1+Dashboard!$F$4)),
         0
      ),
      IF(C1153="750 Business promotion",
         E1153-(E1153/(1+4.793/100)),
         E1153-(E1153/(1+Dashboard!$F$4))
      )
   )
)</f>
        <v>0</v>
      </c>
      <c r="J1153" s="26">
        <f>Bank4[[#This Row],[Money in/ (Money out)]]-Bank4[[#This Row],[GST/HST]]</f>
        <v>0</v>
      </c>
      <c r="L1153" s="23">
        <f t="shared" si="51"/>
        <v>0</v>
      </c>
    </row>
    <row r="1154" spans="4:12" x14ac:dyDescent="0.2">
      <c r="D1154" s="397">
        <f>_xlfn.XLOOKUP(C:C,Table1[for Import to Bank Register dropdown],Table1[for Pivot],0,0,1)</f>
        <v>0</v>
      </c>
      <c r="E1154" s="403"/>
      <c r="F1154" s="146">
        <f t="shared" si="52"/>
        <v>44444444</v>
      </c>
      <c r="G1154" s="375">
        <f t="shared" si="53"/>
        <v>0</v>
      </c>
      <c r="I1154" s="376">
        <f>IF(OR(C1154="150 Directors advances", C1154="120 accounts receivable", C1154="720.2 Automobile - Insurance", C1154="720.3 Automobile - License", C1154="870.4 Rent - Insurance", C1154="870.6 Rent - Property Tax", C1154="870.7 Rent - Homeoffice", C1154="870.9 Rent - Water"),
   0,
   IF(Dashboard!$F$5="Quick",
      IF(OR(C1154="190 Automobile",C1154="200 computer hardware",C1154="210 Computer software",C1154="220 Quickbooks software",C1154="230 Office equipment",C1154="240 Office furniture"),
         E1154-(E1154/(1+Dashboard!$F$4)),
         0
      ),
      IF(C1154="750 Business promotion",
         E1154-(E1154/(1+4.793/100)),
         E1154-(E1154/(1+Dashboard!$F$4))
      )
   )
)</f>
        <v>0</v>
      </c>
      <c r="J1154" s="26">
        <f>Bank4[[#This Row],[Money in/ (Money out)]]-Bank4[[#This Row],[GST/HST]]</f>
        <v>0</v>
      </c>
      <c r="L1154" s="23">
        <f t="shared" si="51"/>
        <v>0</v>
      </c>
    </row>
    <row r="1155" spans="4:12" x14ac:dyDescent="0.2">
      <c r="D1155" s="397">
        <f>_xlfn.XLOOKUP(C:C,Table1[for Import to Bank Register dropdown],Table1[for Pivot],0,0,1)</f>
        <v>0</v>
      </c>
      <c r="E1155" s="403"/>
      <c r="F1155" s="146">
        <f t="shared" si="52"/>
        <v>44444444</v>
      </c>
      <c r="G1155" s="375">
        <f t="shared" si="53"/>
        <v>0</v>
      </c>
      <c r="I1155" s="376">
        <f>IF(OR(C1155="150 Directors advances", C1155="120 accounts receivable", C1155="720.2 Automobile - Insurance", C1155="720.3 Automobile - License", C1155="870.4 Rent - Insurance", C1155="870.6 Rent - Property Tax", C1155="870.7 Rent - Homeoffice", C1155="870.9 Rent - Water"),
   0,
   IF(Dashboard!$F$5="Quick",
      IF(OR(C1155="190 Automobile",C1155="200 computer hardware",C1155="210 Computer software",C1155="220 Quickbooks software",C1155="230 Office equipment",C1155="240 Office furniture"),
         E1155-(E1155/(1+Dashboard!$F$4)),
         0
      ),
      IF(C1155="750 Business promotion",
         E1155-(E1155/(1+4.793/100)),
         E1155-(E1155/(1+Dashboard!$F$4))
      )
   )
)</f>
        <v>0</v>
      </c>
      <c r="J1155" s="26">
        <f>Bank4[[#This Row],[Money in/ (Money out)]]-Bank4[[#This Row],[GST/HST]]</f>
        <v>0</v>
      </c>
      <c r="L1155" s="23">
        <f t="shared" si="51"/>
        <v>0</v>
      </c>
    </row>
    <row r="1156" spans="4:12" x14ac:dyDescent="0.2">
      <c r="D1156" s="397">
        <f>_xlfn.XLOOKUP(C:C,Table1[for Import to Bank Register dropdown],Table1[for Pivot],0,0,1)</f>
        <v>0</v>
      </c>
      <c r="E1156" s="403"/>
      <c r="F1156" s="146">
        <f t="shared" si="52"/>
        <v>44444444</v>
      </c>
      <c r="G1156" s="375">
        <f t="shared" si="53"/>
        <v>0</v>
      </c>
      <c r="I1156" s="376">
        <f>IF(OR(C1156="150 Directors advances", C1156="120 accounts receivable", C1156="720.2 Automobile - Insurance", C1156="720.3 Automobile - License", C1156="870.4 Rent - Insurance", C1156="870.6 Rent - Property Tax", C1156="870.7 Rent - Homeoffice", C1156="870.9 Rent - Water"),
   0,
   IF(Dashboard!$F$5="Quick",
      IF(OR(C1156="190 Automobile",C1156="200 computer hardware",C1156="210 Computer software",C1156="220 Quickbooks software",C1156="230 Office equipment",C1156="240 Office furniture"),
         E1156-(E1156/(1+Dashboard!$F$4)),
         0
      ),
      IF(C1156="750 Business promotion",
         E1156-(E1156/(1+4.793/100)),
         E1156-(E1156/(1+Dashboard!$F$4))
      )
   )
)</f>
        <v>0</v>
      </c>
      <c r="J1156" s="26">
        <f>Bank4[[#This Row],[Money in/ (Money out)]]-Bank4[[#This Row],[GST/HST]]</f>
        <v>0</v>
      </c>
      <c r="L1156" s="23">
        <f t="shared" si="51"/>
        <v>0</v>
      </c>
    </row>
    <row r="1157" spans="4:12" x14ac:dyDescent="0.2">
      <c r="D1157" s="397">
        <f>_xlfn.XLOOKUP(C:C,Table1[for Import to Bank Register dropdown],Table1[for Pivot],0,0,1)</f>
        <v>0</v>
      </c>
      <c r="E1157" s="403"/>
      <c r="F1157" s="146">
        <f t="shared" si="52"/>
        <v>44444444</v>
      </c>
      <c r="G1157" s="375">
        <f t="shared" si="53"/>
        <v>0</v>
      </c>
      <c r="I1157" s="376">
        <f>IF(OR(C1157="150 Directors advances", C1157="120 accounts receivable", C1157="720.2 Automobile - Insurance", C1157="720.3 Automobile - License", C1157="870.4 Rent - Insurance", C1157="870.6 Rent - Property Tax", C1157="870.7 Rent - Homeoffice", C1157="870.9 Rent - Water"),
   0,
   IF(Dashboard!$F$5="Quick",
      IF(OR(C1157="190 Automobile",C1157="200 computer hardware",C1157="210 Computer software",C1157="220 Quickbooks software",C1157="230 Office equipment",C1157="240 Office furniture"),
         E1157-(E1157/(1+Dashboard!$F$4)),
         0
      ),
      IF(C1157="750 Business promotion",
         E1157-(E1157/(1+4.793/100)),
         E1157-(E1157/(1+Dashboard!$F$4))
      )
   )
)</f>
        <v>0</v>
      </c>
      <c r="J1157" s="26">
        <f>Bank4[[#This Row],[Money in/ (Money out)]]-Bank4[[#This Row],[GST/HST]]</f>
        <v>0</v>
      </c>
      <c r="L1157" s="23">
        <f t="shared" si="51"/>
        <v>0</v>
      </c>
    </row>
    <row r="1158" spans="4:12" x14ac:dyDescent="0.2">
      <c r="D1158" s="397">
        <f>_xlfn.XLOOKUP(C:C,Table1[for Import to Bank Register dropdown],Table1[for Pivot],0,0,1)</f>
        <v>0</v>
      </c>
      <c r="E1158" s="403"/>
      <c r="F1158" s="146">
        <f t="shared" si="52"/>
        <v>44444444</v>
      </c>
      <c r="G1158" s="375">
        <f t="shared" si="53"/>
        <v>0</v>
      </c>
      <c r="I1158" s="376">
        <f>IF(OR(C1158="150 Directors advances", C1158="120 accounts receivable", C1158="720.2 Automobile - Insurance", C1158="720.3 Automobile - License", C1158="870.4 Rent - Insurance", C1158="870.6 Rent - Property Tax", C1158="870.7 Rent - Homeoffice", C1158="870.9 Rent - Water"),
   0,
   IF(Dashboard!$F$5="Quick",
      IF(OR(C1158="190 Automobile",C1158="200 computer hardware",C1158="210 Computer software",C1158="220 Quickbooks software",C1158="230 Office equipment",C1158="240 Office furniture"),
         E1158-(E1158/(1+Dashboard!$F$4)),
         0
      ),
      IF(C1158="750 Business promotion",
         E1158-(E1158/(1+4.793/100)),
         E1158-(E1158/(1+Dashboard!$F$4))
      )
   )
)</f>
        <v>0</v>
      </c>
      <c r="J1158" s="26">
        <f>Bank4[[#This Row],[Money in/ (Money out)]]-Bank4[[#This Row],[GST/HST]]</f>
        <v>0</v>
      </c>
      <c r="L1158" s="23">
        <f t="shared" si="51"/>
        <v>0</v>
      </c>
    </row>
    <row r="1159" spans="4:12" x14ac:dyDescent="0.2">
      <c r="D1159" s="397">
        <f>_xlfn.XLOOKUP(C:C,Table1[for Import to Bank Register dropdown],Table1[for Pivot],0,0,1)</f>
        <v>0</v>
      </c>
      <c r="E1159" s="403"/>
      <c r="F1159" s="146">
        <f t="shared" si="52"/>
        <v>44444444</v>
      </c>
      <c r="G1159" s="375">
        <f t="shared" si="53"/>
        <v>0</v>
      </c>
      <c r="I1159" s="376">
        <f>IF(OR(C1159="150 Directors advances", C1159="120 accounts receivable", C1159="720.2 Automobile - Insurance", C1159="720.3 Automobile - License", C1159="870.4 Rent - Insurance", C1159="870.6 Rent - Property Tax", C1159="870.7 Rent - Homeoffice", C1159="870.9 Rent - Water"),
   0,
   IF(Dashboard!$F$5="Quick",
      IF(OR(C1159="190 Automobile",C1159="200 computer hardware",C1159="210 Computer software",C1159="220 Quickbooks software",C1159="230 Office equipment",C1159="240 Office furniture"),
         E1159-(E1159/(1+Dashboard!$F$4)),
         0
      ),
      IF(C1159="750 Business promotion",
         E1159-(E1159/(1+4.793/100)),
         E1159-(E1159/(1+Dashboard!$F$4))
      )
   )
)</f>
        <v>0</v>
      </c>
      <c r="J1159" s="26">
        <f>Bank4[[#This Row],[Money in/ (Money out)]]-Bank4[[#This Row],[GST/HST]]</f>
        <v>0</v>
      </c>
      <c r="L1159" s="23">
        <f t="shared" ref="L1159:L1222" si="54">$L$3</f>
        <v>0</v>
      </c>
    </row>
    <row r="1160" spans="4:12" x14ac:dyDescent="0.2">
      <c r="D1160" s="397">
        <f>_xlfn.XLOOKUP(C:C,Table1[for Import to Bank Register dropdown],Table1[for Pivot],0,0,1)</f>
        <v>0</v>
      </c>
      <c r="E1160" s="403"/>
      <c r="F1160" s="146">
        <f t="shared" ref="F1160:F1223" si="55">$E$2</f>
        <v>44444444</v>
      </c>
      <c r="G1160" s="375">
        <f t="shared" ref="G1160:G1223" si="56">G1159+E1160</f>
        <v>0</v>
      </c>
      <c r="I1160" s="376">
        <f>IF(OR(C1160="150 Directors advances", C1160="120 accounts receivable", C1160="720.2 Automobile - Insurance", C1160="720.3 Automobile - License", C1160="870.4 Rent - Insurance", C1160="870.6 Rent - Property Tax", C1160="870.7 Rent - Homeoffice", C1160="870.9 Rent - Water"),
   0,
   IF(Dashboard!$F$5="Quick",
      IF(OR(C1160="190 Automobile",C1160="200 computer hardware",C1160="210 Computer software",C1160="220 Quickbooks software",C1160="230 Office equipment",C1160="240 Office furniture"),
         E1160-(E1160/(1+Dashboard!$F$4)),
         0
      ),
      IF(C1160="750 Business promotion",
         E1160-(E1160/(1+4.793/100)),
         E1160-(E1160/(1+Dashboard!$F$4))
      )
   )
)</f>
        <v>0</v>
      </c>
      <c r="J1160" s="26">
        <f>Bank4[[#This Row],[Money in/ (Money out)]]-Bank4[[#This Row],[GST/HST]]</f>
        <v>0</v>
      </c>
      <c r="L1160" s="23">
        <f t="shared" si="54"/>
        <v>0</v>
      </c>
    </row>
    <row r="1161" spans="4:12" x14ac:dyDescent="0.2">
      <c r="D1161" s="397">
        <f>_xlfn.XLOOKUP(C:C,Table1[for Import to Bank Register dropdown],Table1[for Pivot],0,0,1)</f>
        <v>0</v>
      </c>
      <c r="E1161" s="403"/>
      <c r="F1161" s="146">
        <f t="shared" si="55"/>
        <v>44444444</v>
      </c>
      <c r="G1161" s="375">
        <f t="shared" si="56"/>
        <v>0</v>
      </c>
      <c r="I1161" s="376">
        <f>IF(OR(C1161="150 Directors advances", C1161="120 accounts receivable", C1161="720.2 Automobile - Insurance", C1161="720.3 Automobile - License", C1161="870.4 Rent - Insurance", C1161="870.6 Rent - Property Tax", C1161="870.7 Rent - Homeoffice", C1161="870.9 Rent - Water"),
   0,
   IF(Dashboard!$F$5="Quick",
      IF(OR(C1161="190 Automobile",C1161="200 computer hardware",C1161="210 Computer software",C1161="220 Quickbooks software",C1161="230 Office equipment",C1161="240 Office furniture"),
         E1161-(E1161/(1+Dashboard!$F$4)),
         0
      ),
      IF(C1161="750 Business promotion",
         E1161-(E1161/(1+4.793/100)),
         E1161-(E1161/(1+Dashboard!$F$4))
      )
   )
)</f>
        <v>0</v>
      </c>
      <c r="J1161" s="26">
        <f>Bank4[[#This Row],[Money in/ (Money out)]]-Bank4[[#This Row],[GST/HST]]</f>
        <v>0</v>
      </c>
      <c r="L1161" s="23">
        <f t="shared" si="54"/>
        <v>0</v>
      </c>
    </row>
    <row r="1162" spans="4:12" x14ac:dyDescent="0.2">
      <c r="D1162" s="397">
        <f>_xlfn.XLOOKUP(C:C,Table1[for Import to Bank Register dropdown],Table1[for Pivot],0,0,1)</f>
        <v>0</v>
      </c>
      <c r="E1162" s="403"/>
      <c r="F1162" s="146">
        <f t="shared" si="55"/>
        <v>44444444</v>
      </c>
      <c r="G1162" s="375">
        <f t="shared" si="56"/>
        <v>0</v>
      </c>
      <c r="I1162" s="376">
        <f>IF(OR(C1162="150 Directors advances", C1162="120 accounts receivable", C1162="720.2 Automobile - Insurance", C1162="720.3 Automobile - License", C1162="870.4 Rent - Insurance", C1162="870.6 Rent - Property Tax", C1162="870.7 Rent - Homeoffice", C1162="870.9 Rent - Water"),
   0,
   IF(Dashboard!$F$5="Quick",
      IF(OR(C1162="190 Automobile",C1162="200 computer hardware",C1162="210 Computer software",C1162="220 Quickbooks software",C1162="230 Office equipment",C1162="240 Office furniture"),
         E1162-(E1162/(1+Dashboard!$F$4)),
         0
      ),
      IF(C1162="750 Business promotion",
         E1162-(E1162/(1+4.793/100)),
         E1162-(E1162/(1+Dashboard!$F$4))
      )
   )
)</f>
        <v>0</v>
      </c>
      <c r="J1162" s="26">
        <f>Bank4[[#This Row],[Money in/ (Money out)]]-Bank4[[#This Row],[GST/HST]]</f>
        <v>0</v>
      </c>
      <c r="L1162" s="23">
        <f t="shared" si="54"/>
        <v>0</v>
      </c>
    </row>
    <row r="1163" spans="4:12" x14ac:dyDescent="0.2">
      <c r="D1163" s="397">
        <f>_xlfn.XLOOKUP(C:C,Table1[for Import to Bank Register dropdown],Table1[for Pivot],0,0,1)</f>
        <v>0</v>
      </c>
      <c r="E1163" s="403"/>
      <c r="F1163" s="146">
        <f t="shared" si="55"/>
        <v>44444444</v>
      </c>
      <c r="G1163" s="375">
        <f t="shared" si="56"/>
        <v>0</v>
      </c>
      <c r="I1163" s="376">
        <f>IF(OR(C1163="150 Directors advances", C1163="120 accounts receivable", C1163="720.2 Automobile - Insurance", C1163="720.3 Automobile - License", C1163="870.4 Rent - Insurance", C1163="870.6 Rent - Property Tax", C1163="870.7 Rent - Homeoffice", C1163="870.9 Rent - Water"),
   0,
   IF(Dashboard!$F$5="Quick",
      IF(OR(C1163="190 Automobile",C1163="200 computer hardware",C1163="210 Computer software",C1163="220 Quickbooks software",C1163="230 Office equipment",C1163="240 Office furniture"),
         E1163-(E1163/(1+Dashboard!$F$4)),
         0
      ),
      IF(C1163="750 Business promotion",
         E1163-(E1163/(1+4.793/100)),
         E1163-(E1163/(1+Dashboard!$F$4))
      )
   )
)</f>
        <v>0</v>
      </c>
      <c r="J1163" s="26">
        <f>Bank4[[#This Row],[Money in/ (Money out)]]-Bank4[[#This Row],[GST/HST]]</f>
        <v>0</v>
      </c>
      <c r="L1163" s="23">
        <f t="shared" si="54"/>
        <v>0</v>
      </c>
    </row>
    <row r="1164" spans="4:12" x14ac:dyDescent="0.2">
      <c r="D1164" s="397">
        <f>_xlfn.XLOOKUP(C:C,Table1[for Import to Bank Register dropdown],Table1[for Pivot],0,0,1)</f>
        <v>0</v>
      </c>
      <c r="E1164" s="403"/>
      <c r="F1164" s="146">
        <f t="shared" si="55"/>
        <v>44444444</v>
      </c>
      <c r="G1164" s="375">
        <f t="shared" si="56"/>
        <v>0</v>
      </c>
      <c r="I1164" s="376">
        <f>IF(OR(C1164="150 Directors advances", C1164="120 accounts receivable", C1164="720.2 Automobile - Insurance", C1164="720.3 Automobile - License", C1164="870.4 Rent - Insurance", C1164="870.6 Rent - Property Tax", C1164="870.7 Rent - Homeoffice", C1164="870.9 Rent - Water"),
   0,
   IF(Dashboard!$F$5="Quick",
      IF(OR(C1164="190 Automobile",C1164="200 computer hardware",C1164="210 Computer software",C1164="220 Quickbooks software",C1164="230 Office equipment",C1164="240 Office furniture"),
         E1164-(E1164/(1+Dashboard!$F$4)),
         0
      ),
      IF(C1164="750 Business promotion",
         E1164-(E1164/(1+4.793/100)),
         E1164-(E1164/(1+Dashboard!$F$4))
      )
   )
)</f>
        <v>0</v>
      </c>
      <c r="J1164" s="26">
        <f>Bank4[[#This Row],[Money in/ (Money out)]]-Bank4[[#This Row],[GST/HST]]</f>
        <v>0</v>
      </c>
      <c r="L1164" s="23">
        <f t="shared" si="54"/>
        <v>0</v>
      </c>
    </row>
    <row r="1165" spans="4:12" x14ac:dyDescent="0.2">
      <c r="D1165" s="397">
        <f>_xlfn.XLOOKUP(C:C,Table1[for Import to Bank Register dropdown],Table1[for Pivot],0,0,1)</f>
        <v>0</v>
      </c>
      <c r="E1165" s="403"/>
      <c r="F1165" s="146">
        <f t="shared" si="55"/>
        <v>44444444</v>
      </c>
      <c r="G1165" s="375">
        <f t="shared" si="56"/>
        <v>0</v>
      </c>
      <c r="I1165" s="376">
        <f>IF(OR(C1165="150 Directors advances", C1165="120 accounts receivable", C1165="720.2 Automobile - Insurance", C1165="720.3 Automobile - License", C1165="870.4 Rent - Insurance", C1165="870.6 Rent - Property Tax", C1165="870.7 Rent - Homeoffice", C1165="870.9 Rent - Water"),
   0,
   IF(Dashboard!$F$5="Quick",
      IF(OR(C1165="190 Automobile",C1165="200 computer hardware",C1165="210 Computer software",C1165="220 Quickbooks software",C1165="230 Office equipment",C1165="240 Office furniture"),
         E1165-(E1165/(1+Dashboard!$F$4)),
         0
      ),
      IF(C1165="750 Business promotion",
         E1165-(E1165/(1+4.793/100)),
         E1165-(E1165/(1+Dashboard!$F$4))
      )
   )
)</f>
        <v>0</v>
      </c>
      <c r="J1165" s="26">
        <f>Bank4[[#This Row],[Money in/ (Money out)]]-Bank4[[#This Row],[GST/HST]]</f>
        <v>0</v>
      </c>
      <c r="L1165" s="23">
        <f t="shared" si="54"/>
        <v>0</v>
      </c>
    </row>
    <row r="1166" spans="4:12" x14ac:dyDescent="0.2">
      <c r="D1166" s="397">
        <f>_xlfn.XLOOKUP(C:C,Table1[for Import to Bank Register dropdown],Table1[for Pivot],0,0,1)</f>
        <v>0</v>
      </c>
      <c r="E1166" s="403"/>
      <c r="F1166" s="146">
        <f t="shared" si="55"/>
        <v>44444444</v>
      </c>
      <c r="G1166" s="375">
        <f t="shared" si="56"/>
        <v>0</v>
      </c>
      <c r="I1166" s="376">
        <f>IF(OR(C1166="150 Directors advances", C1166="120 accounts receivable", C1166="720.2 Automobile - Insurance", C1166="720.3 Automobile - License", C1166="870.4 Rent - Insurance", C1166="870.6 Rent - Property Tax", C1166="870.7 Rent - Homeoffice", C1166="870.9 Rent - Water"),
   0,
   IF(Dashboard!$F$5="Quick",
      IF(OR(C1166="190 Automobile",C1166="200 computer hardware",C1166="210 Computer software",C1166="220 Quickbooks software",C1166="230 Office equipment",C1166="240 Office furniture"),
         E1166-(E1166/(1+Dashboard!$F$4)),
         0
      ),
      IF(C1166="750 Business promotion",
         E1166-(E1166/(1+4.793/100)),
         E1166-(E1166/(1+Dashboard!$F$4))
      )
   )
)</f>
        <v>0</v>
      </c>
      <c r="J1166" s="26">
        <f>Bank4[[#This Row],[Money in/ (Money out)]]-Bank4[[#This Row],[GST/HST]]</f>
        <v>0</v>
      </c>
      <c r="L1166" s="23">
        <f t="shared" si="54"/>
        <v>0</v>
      </c>
    </row>
    <row r="1167" spans="4:12" x14ac:dyDescent="0.2">
      <c r="D1167" s="397">
        <f>_xlfn.XLOOKUP(C:C,Table1[for Import to Bank Register dropdown],Table1[for Pivot],0,0,1)</f>
        <v>0</v>
      </c>
      <c r="E1167" s="403"/>
      <c r="F1167" s="146">
        <f t="shared" si="55"/>
        <v>44444444</v>
      </c>
      <c r="G1167" s="375">
        <f t="shared" si="56"/>
        <v>0</v>
      </c>
      <c r="I1167" s="376">
        <f>IF(OR(C1167="150 Directors advances", C1167="120 accounts receivable", C1167="720.2 Automobile - Insurance", C1167="720.3 Automobile - License", C1167="870.4 Rent - Insurance", C1167="870.6 Rent - Property Tax", C1167="870.7 Rent - Homeoffice", C1167="870.9 Rent - Water"),
   0,
   IF(Dashboard!$F$5="Quick",
      IF(OR(C1167="190 Automobile",C1167="200 computer hardware",C1167="210 Computer software",C1167="220 Quickbooks software",C1167="230 Office equipment",C1167="240 Office furniture"),
         E1167-(E1167/(1+Dashboard!$F$4)),
         0
      ),
      IF(C1167="750 Business promotion",
         E1167-(E1167/(1+4.793/100)),
         E1167-(E1167/(1+Dashboard!$F$4))
      )
   )
)</f>
        <v>0</v>
      </c>
      <c r="J1167" s="26">
        <f>Bank4[[#This Row],[Money in/ (Money out)]]-Bank4[[#This Row],[GST/HST]]</f>
        <v>0</v>
      </c>
      <c r="L1167" s="23">
        <f t="shared" si="54"/>
        <v>0</v>
      </c>
    </row>
    <row r="1168" spans="4:12" x14ac:dyDescent="0.2">
      <c r="D1168" s="397">
        <f>_xlfn.XLOOKUP(C:C,Table1[for Import to Bank Register dropdown],Table1[for Pivot],0,0,1)</f>
        <v>0</v>
      </c>
      <c r="E1168" s="403"/>
      <c r="F1168" s="146">
        <f t="shared" si="55"/>
        <v>44444444</v>
      </c>
      <c r="G1168" s="375">
        <f t="shared" si="56"/>
        <v>0</v>
      </c>
      <c r="I1168" s="376">
        <f>IF(OR(C1168="150 Directors advances", C1168="120 accounts receivable", C1168="720.2 Automobile - Insurance", C1168="720.3 Automobile - License", C1168="870.4 Rent - Insurance", C1168="870.6 Rent - Property Tax", C1168="870.7 Rent - Homeoffice", C1168="870.9 Rent - Water"),
   0,
   IF(Dashboard!$F$5="Quick",
      IF(OR(C1168="190 Automobile",C1168="200 computer hardware",C1168="210 Computer software",C1168="220 Quickbooks software",C1168="230 Office equipment",C1168="240 Office furniture"),
         E1168-(E1168/(1+Dashboard!$F$4)),
         0
      ),
      IF(C1168="750 Business promotion",
         E1168-(E1168/(1+4.793/100)),
         E1168-(E1168/(1+Dashboard!$F$4))
      )
   )
)</f>
        <v>0</v>
      </c>
      <c r="J1168" s="26">
        <f>Bank4[[#This Row],[Money in/ (Money out)]]-Bank4[[#This Row],[GST/HST]]</f>
        <v>0</v>
      </c>
      <c r="L1168" s="23">
        <f t="shared" si="54"/>
        <v>0</v>
      </c>
    </row>
    <row r="1169" spans="4:12" x14ac:dyDescent="0.2">
      <c r="D1169" s="397">
        <f>_xlfn.XLOOKUP(C:C,Table1[for Import to Bank Register dropdown],Table1[for Pivot],0,0,1)</f>
        <v>0</v>
      </c>
      <c r="E1169" s="403"/>
      <c r="F1169" s="146">
        <f t="shared" si="55"/>
        <v>44444444</v>
      </c>
      <c r="G1169" s="375">
        <f t="shared" si="56"/>
        <v>0</v>
      </c>
      <c r="I1169" s="376">
        <f>IF(OR(C1169="150 Directors advances", C1169="120 accounts receivable", C1169="720.2 Automobile - Insurance", C1169="720.3 Automobile - License", C1169="870.4 Rent - Insurance", C1169="870.6 Rent - Property Tax", C1169="870.7 Rent - Homeoffice", C1169="870.9 Rent - Water"),
   0,
   IF(Dashboard!$F$5="Quick",
      IF(OR(C1169="190 Automobile",C1169="200 computer hardware",C1169="210 Computer software",C1169="220 Quickbooks software",C1169="230 Office equipment",C1169="240 Office furniture"),
         E1169-(E1169/(1+Dashboard!$F$4)),
         0
      ),
      IF(C1169="750 Business promotion",
         E1169-(E1169/(1+4.793/100)),
         E1169-(E1169/(1+Dashboard!$F$4))
      )
   )
)</f>
        <v>0</v>
      </c>
      <c r="J1169" s="26">
        <f>Bank4[[#This Row],[Money in/ (Money out)]]-Bank4[[#This Row],[GST/HST]]</f>
        <v>0</v>
      </c>
      <c r="L1169" s="23">
        <f t="shared" si="54"/>
        <v>0</v>
      </c>
    </row>
    <row r="1170" spans="4:12" x14ac:dyDescent="0.2">
      <c r="D1170" s="397">
        <f>_xlfn.XLOOKUP(C:C,Table1[for Import to Bank Register dropdown],Table1[for Pivot],0,0,1)</f>
        <v>0</v>
      </c>
      <c r="E1170" s="403"/>
      <c r="F1170" s="146">
        <f t="shared" si="55"/>
        <v>44444444</v>
      </c>
      <c r="G1170" s="375">
        <f t="shared" si="56"/>
        <v>0</v>
      </c>
      <c r="I1170" s="376">
        <f>IF(OR(C1170="150 Directors advances", C1170="120 accounts receivable", C1170="720.2 Automobile - Insurance", C1170="720.3 Automobile - License", C1170="870.4 Rent - Insurance", C1170="870.6 Rent - Property Tax", C1170="870.7 Rent - Homeoffice", C1170="870.9 Rent - Water"),
   0,
   IF(Dashboard!$F$5="Quick",
      IF(OR(C1170="190 Automobile",C1170="200 computer hardware",C1170="210 Computer software",C1170="220 Quickbooks software",C1170="230 Office equipment",C1170="240 Office furniture"),
         E1170-(E1170/(1+Dashboard!$F$4)),
         0
      ),
      IF(C1170="750 Business promotion",
         E1170-(E1170/(1+4.793/100)),
         E1170-(E1170/(1+Dashboard!$F$4))
      )
   )
)</f>
        <v>0</v>
      </c>
      <c r="J1170" s="26">
        <f>Bank4[[#This Row],[Money in/ (Money out)]]-Bank4[[#This Row],[GST/HST]]</f>
        <v>0</v>
      </c>
      <c r="L1170" s="23">
        <f t="shared" si="54"/>
        <v>0</v>
      </c>
    </row>
    <row r="1171" spans="4:12" x14ac:dyDescent="0.2">
      <c r="D1171" s="397">
        <f>_xlfn.XLOOKUP(C:C,Table1[for Import to Bank Register dropdown],Table1[for Pivot],0,0,1)</f>
        <v>0</v>
      </c>
      <c r="E1171" s="403"/>
      <c r="F1171" s="146">
        <f t="shared" si="55"/>
        <v>44444444</v>
      </c>
      <c r="G1171" s="375">
        <f t="shared" si="56"/>
        <v>0</v>
      </c>
      <c r="I1171" s="376">
        <f>IF(OR(C1171="150 Directors advances", C1171="120 accounts receivable", C1171="720.2 Automobile - Insurance", C1171="720.3 Automobile - License", C1171="870.4 Rent - Insurance", C1171="870.6 Rent - Property Tax", C1171="870.7 Rent - Homeoffice", C1171="870.9 Rent - Water"),
   0,
   IF(Dashboard!$F$5="Quick",
      IF(OR(C1171="190 Automobile",C1171="200 computer hardware",C1171="210 Computer software",C1171="220 Quickbooks software",C1171="230 Office equipment",C1171="240 Office furniture"),
         E1171-(E1171/(1+Dashboard!$F$4)),
         0
      ),
      IF(C1171="750 Business promotion",
         E1171-(E1171/(1+4.793/100)),
         E1171-(E1171/(1+Dashboard!$F$4))
      )
   )
)</f>
        <v>0</v>
      </c>
      <c r="J1171" s="26">
        <f>Bank4[[#This Row],[Money in/ (Money out)]]-Bank4[[#This Row],[GST/HST]]</f>
        <v>0</v>
      </c>
      <c r="L1171" s="23">
        <f t="shared" si="54"/>
        <v>0</v>
      </c>
    </row>
    <row r="1172" spans="4:12" x14ac:dyDescent="0.2">
      <c r="D1172" s="397">
        <f>_xlfn.XLOOKUP(C:C,Table1[for Import to Bank Register dropdown],Table1[for Pivot],0,0,1)</f>
        <v>0</v>
      </c>
      <c r="E1172" s="403"/>
      <c r="F1172" s="146">
        <f t="shared" si="55"/>
        <v>44444444</v>
      </c>
      <c r="G1172" s="375">
        <f t="shared" si="56"/>
        <v>0</v>
      </c>
      <c r="I1172" s="376">
        <f>IF(OR(C1172="150 Directors advances", C1172="120 accounts receivable", C1172="720.2 Automobile - Insurance", C1172="720.3 Automobile - License", C1172="870.4 Rent - Insurance", C1172="870.6 Rent - Property Tax", C1172="870.7 Rent - Homeoffice", C1172="870.9 Rent - Water"),
   0,
   IF(Dashboard!$F$5="Quick",
      IF(OR(C1172="190 Automobile",C1172="200 computer hardware",C1172="210 Computer software",C1172="220 Quickbooks software",C1172="230 Office equipment",C1172="240 Office furniture"),
         E1172-(E1172/(1+Dashboard!$F$4)),
         0
      ),
      IF(C1172="750 Business promotion",
         E1172-(E1172/(1+4.793/100)),
         E1172-(E1172/(1+Dashboard!$F$4))
      )
   )
)</f>
        <v>0</v>
      </c>
      <c r="J1172" s="26">
        <f>Bank4[[#This Row],[Money in/ (Money out)]]-Bank4[[#This Row],[GST/HST]]</f>
        <v>0</v>
      </c>
      <c r="L1172" s="23">
        <f t="shared" si="54"/>
        <v>0</v>
      </c>
    </row>
    <row r="1173" spans="4:12" x14ac:dyDescent="0.2">
      <c r="D1173" s="397">
        <f>_xlfn.XLOOKUP(C:C,Table1[for Import to Bank Register dropdown],Table1[for Pivot],0,0,1)</f>
        <v>0</v>
      </c>
      <c r="E1173" s="403"/>
      <c r="F1173" s="146">
        <f t="shared" si="55"/>
        <v>44444444</v>
      </c>
      <c r="G1173" s="375">
        <f t="shared" si="56"/>
        <v>0</v>
      </c>
      <c r="I1173" s="376">
        <f>IF(OR(C1173="150 Directors advances", C1173="120 accounts receivable", C1173="720.2 Automobile - Insurance", C1173="720.3 Automobile - License", C1173="870.4 Rent - Insurance", C1173="870.6 Rent - Property Tax", C1173="870.7 Rent - Homeoffice", C1173="870.9 Rent - Water"),
   0,
   IF(Dashboard!$F$5="Quick",
      IF(OR(C1173="190 Automobile",C1173="200 computer hardware",C1173="210 Computer software",C1173="220 Quickbooks software",C1173="230 Office equipment",C1173="240 Office furniture"),
         E1173-(E1173/(1+Dashboard!$F$4)),
         0
      ),
      IF(C1173="750 Business promotion",
         E1173-(E1173/(1+4.793/100)),
         E1173-(E1173/(1+Dashboard!$F$4))
      )
   )
)</f>
        <v>0</v>
      </c>
      <c r="J1173" s="26">
        <f>Bank4[[#This Row],[Money in/ (Money out)]]-Bank4[[#This Row],[GST/HST]]</f>
        <v>0</v>
      </c>
      <c r="L1173" s="23">
        <f t="shared" si="54"/>
        <v>0</v>
      </c>
    </row>
    <row r="1174" spans="4:12" x14ac:dyDescent="0.2">
      <c r="D1174" s="397">
        <f>_xlfn.XLOOKUP(C:C,Table1[for Import to Bank Register dropdown],Table1[for Pivot],0,0,1)</f>
        <v>0</v>
      </c>
      <c r="E1174" s="403"/>
      <c r="F1174" s="146">
        <f t="shared" si="55"/>
        <v>44444444</v>
      </c>
      <c r="G1174" s="375">
        <f t="shared" si="56"/>
        <v>0</v>
      </c>
      <c r="I1174" s="376">
        <f>IF(OR(C1174="150 Directors advances", C1174="120 accounts receivable", C1174="720.2 Automobile - Insurance", C1174="720.3 Automobile - License", C1174="870.4 Rent - Insurance", C1174="870.6 Rent - Property Tax", C1174="870.7 Rent - Homeoffice", C1174="870.9 Rent - Water"),
   0,
   IF(Dashboard!$F$5="Quick",
      IF(OR(C1174="190 Automobile",C1174="200 computer hardware",C1174="210 Computer software",C1174="220 Quickbooks software",C1174="230 Office equipment",C1174="240 Office furniture"),
         E1174-(E1174/(1+Dashboard!$F$4)),
         0
      ),
      IF(C1174="750 Business promotion",
         E1174-(E1174/(1+4.793/100)),
         E1174-(E1174/(1+Dashboard!$F$4))
      )
   )
)</f>
        <v>0</v>
      </c>
      <c r="J1174" s="26">
        <f>Bank4[[#This Row],[Money in/ (Money out)]]-Bank4[[#This Row],[GST/HST]]</f>
        <v>0</v>
      </c>
      <c r="L1174" s="23">
        <f t="shared" si="54"/>
        <v>0</v>
      </c>
    </row>
    <row r="1175" spans="4:12" x14ac:dyDescent="0.2">
      <c r="D1175" s="397">
        <f>_xlfn.XLOOKUP(C:C,Table1[for Import to Bank Register dropdown],Table1[for Pivot],0,0,1)</f>
        <v>0</v>
      </c>
      <c r="E1175" s="403"/>
      <c r="F1175" s="146">
        <f t="shared" si="55"/>
        <v>44444444</v>
      </c>
      <c r="G1175" s="375">
        <f t="shared" si="56"/>
        <v>0</v>
      </c>
      <c r="I1175" s="376">
        <f>IF(OR(C1175="150 Directors advances", C1175="120 accounts receivable", C1175="720.2 Automobile - Insurance", C1175="720.3 Automobile - License", C1175="870.4 Rent - Insurance", C1175="870.6 Rent - Property Tax", C1175="870.7 Rent - Homeoffice", C1175="870.9 Rent - Water"),
   0,
   IF(Dashboard!$F$5="Quick",
      IF(OR(C1175="190 Automobile",C1175="200 computer hardware",C1175="210 Computer software",C1175="220 Quickbooks software",C1175="230 Office equipment",C1175="240 Office furniture"),
         E1175-(E1175/(1+Dashboard!$F$4)),
         0
      ),
      IF(C1175="750 Business promotion",
         E1175-(E1175/(1+4.793/100)),
         E1175-(E1175/(1+Dashboard!$F$4))
      )
   )
)</f>
        <v>0</v>
      </c>
      <c r="J1175" s="26">
        <f>Bank4[[#This Row],[Money in/ (Money out)]]-Bank4[[#This Row],[GST/HST]]</f>
        <v>0</v>
      </c>
      <c r="L1175" s="23">
        <f t="shared" si="54"/>
        <v>0</v>
      </c>
    </row>
    <row r="1176" spans="4:12" x14ac:dyDescent="0.2">
      <c r="D1176" s="397">
        <f>_xlfn.XLOOKUP(C:C,Table1[for Import to Bank Register dropdown],Table1[for Pivot],0,0,1)</f>
        <v>0</v>
      </c>
      <c r="E1176" s="403"/>
      <c r="F1176" s="146">
        <f t="shared" si="55"/>
        <v>44444444</v>
      </c>
      <c r="G1176" s="375">
        <f t="shared" si="56"/>
        <v>0</v>
      </c>
      <c r="I1176" s="376">
        <f>IF(OR(C1176="150 Directors advances", C1176="120 accounts receivable", C1176="720.2 Automobile - Insurance", C1176="720.3 Automobile - License", C1176="870.4 Rent - Insurance", C1176="870.6 Rent - Property Tax", C1176="870.7 Rent - Homeoffice", C1176="870.9 Rent - Water"),
   0,
   IF(Dashboard!$F$5="Quick",
      IF(OR(C1176="190 Automobile",C1176="200 computer hardware",C1176="210 Computer software",C1176="220 Quickbooks software",C1176="230 Office equipment",C1176="240 Office furniture"),
         E1176-(E1176/(1+Dashboard!$F$4)),
         0
      ),
      IF(C1176="750 Business promotion",
         E1176-(E1176/(1+4.793/100)),
         E1176-(E1176/(1+Dashboard!$F$4))
      )
   )
)</f>
        <v>0</v>
      </c>
      <c r="J1176" s="26">
        <f>Bank4[[#This Row],[Money in/ (Money out)]]-Bank4[[#This Row],[GST/HST]]</f>
        <v>0</v>
      </c>
      <c r="L1176" s="23">
        <f t="shared" si="54"/>
        <v>0</v>
      </c>
    </row>
    <row r="1177" spans="4:12" x14ac:dyDescent="0.2">
      <c r="D1177" s="397">
        <f>_xlfn.XLOOKUP(C:C,Table1[for Import to Bank Register dropdown],Table1[for Pivot],0,0,1)</f>
        <v>0</v>
      </c>
      <c r="E1177" s="403"/>
      <c r="F1177" s="146">
        <f t="shared" si="55"/>
        <v>44444444</v>
      </c>
      <c r="G1177" s="375">
        <f t="shared" si="56"/>
        <v>0</v>
      </c>
      <c r="I1177" s="376">
        <f>IF(OR(C1177="150 Directors advances", C1177="120 accounts receivable", C1177="720.2 Automobile - Insurance", C1177="720.3 Automobile - License", C1177="870.4 Rent - Insurance", C1177="870.6 Rent - Property Tax", C1177="870.7 Rent - Homeoffice", C1177="870.9 Rent - Water"),
   0,
   IF(Dashboard!$F$5="Quick",
      IF(OR(C1177="190 Automobile",C1177="200 computer hardware",C1177="210 Computer software",C1177="220 Quickbooks software",C1177="230 Office equipment",C1177="240 Office furniture"),
         E1177-(E1177/(1+Dashboard!$F$4)),
         0
      ),
      IF(C1177="750 Business promotion",
         E1177-(E1177/(1+4.793/100)),
         E1177-(E1177/(1+Dashboard!$F$4))
      )
   )
)</f>
        <v>0</v>
      </c>
      <c r="J1177" s="26">
        <f>Bank4[[#This Row],[Money in/ (Money out)]]-Bank4[[#This Row],[GST/HST]]</f>
        <v>0</v>
      </c>
      <c r="L1177" s="23">
        <f t="shared" si="54"/>
        <v>0</v>
      </c>
    </row>
    <row r="1178" spans="4:12" x14ac:dyDescent="0.2">
      <c r="D1178" s="397">
        <f>_xlfn.XLOOKUP(C:C,Table1[for Import to Bank Register dropdown],Table1[for Pivot],0,0,1)</f>
        <v>0</v>
      </c>
      <c r="E1178" s="403"/>
      <c r="F1178" s="146">
        <f t="shared" si="55"/>
        <v>44444444</v>
      </c>
      <c r="G1178" s="375">
        <f t="shared" si="56"/>
        <v>0</v>
      </c>
      <c r="I1178" s="376">
        <f>IF(OR(C1178="150 Directors advances", C1178="120 accounts receivable", C1178="720.2 Automobile - Insurance", C1178="720.3 Automobile - License", C1178="870.4 Rent - Insurance", C1178="870.6 Rent - Property Tax", C1178="870.7 Rent - Homeoffice", C1178="870.9 Rent - Water"),
   0,
   IF(Dashboard!$F$5="Quick",
      IF(OR(C1178="190 Automobile",C1178="200 computer hardware",C1178="210 Computer software",C1178="220 Quickbooks software",C1178="230 Office equipment",C1178="240 Office furniture"),
         E1178-(E1178/(1+Dashboard!$F$4)),
         0
      ),
      IF(C1178="750 Business promotion",
         E1178-(E1178/(1+4.793/100)),
         E1178-(E1178/(1+Dashboard!$F$4))
      )
   )
)</f>
        <v>0</v>
      </c>
      <c r="J1178" s="26">
        <f>Bank4[[#This Row],[Money in/ (Money out)]]-Bank4[[#This Row],[GST/HST]]</f>
        <v>0</v>
      </c>
      <c r="L1178" s="23">
        <f t="shared" si="54"/>
        <v>0</v>
      </c>
    </row>
    <row r="1179" spans="4:12" x14ac:dyDescent="0.2">
      <c r="D1179" s="397">
        <f>_xlfn.XLOOKUP(C:C,Table1[for Import to Bank Register dropdown],Table1[for Pivot],0,0,1)</f>
        <v>0</v>
      </c>
      <c r="E1179" s="403"/>
      <c r="F1179" s="146">
        <f t="shared" si="55"/>
        <v>44444444</v>
      </c>
      <c r="G1179" s="375">
        <f t="shared" si="56"/>
        <v>0</v>
      </c>
      <c r="I1179" s="376">
        <f>IF(OR(C1179="150 Directors advances", C1179="120 accounts receivable", C1179="720.2 Automobile - Insurance", C1179="720.3 Automobile - License", C1179="870.4 Rent - Insurance", C1179="870.6 Rent - Property Tax", C1179="870.7 Rent - Homeoffice", C1179="870.9 Rent - Water"),
   0,
   IF(Dashboard!$F$5="Quick",
      IF(OR(C1179="190 Automobile",C1179="200 computer hardware",C1179="210 Computer software",C1179="220 Quickbooks software",C1179="230 Office equipment",C1179="240 Office furniture"),
         E1179-(E1179/(1+Dashboard!$F$4)),
         0
      ),
      IF(C1179="750 Business promotion",
         E1179-(E1179/(1+4.793/100)),
         E1179-(E1179/(1+Dashboard!$F$4))
      )
   )
)</f>
        <v>0</v>
      </c>
      <c r="J1179" s="26">
        <f>Bank4[[#This Row],[Money in/ (Money out)]]-Bank4[[#This Row],[GST/HST]]</f>
        <v>0</v>
      </c>
      <c r="L1179" s="23">
        <f t="shared" si="54"/>
        <v>0</v>
      </c>
    </row>
    <row r="1180" spans="4:12" x14ac:dyDescent="0.2">
      <c r="D1180" s="397">
        <f>_xlfn.XLOOKUP(C:C,Table1[for Import to Bank Register dropdown],Table1[for Pivot],0,0,1)</f>
        <v>0</v>
      </c>
      <c r="E1180" s="403"/>
      <c r="F1180" s="146">
        <f t="shared" si="55"/>
        <v>44444444</v>
      </c>
      <c r="G1180" s="375">
        <f t="shared" si="56"/>
        <v>0</v>
      </c>
      <c r="I1180" s="376">
        <f>IF(OR(C1180="150 Directors advances", C1180="120 accounts receivable", C1180="720.2 Automobile - Insurance", C1180="720.3 Automobile - License", C1180="870.4 Rent - Insurance", C1180="870.6 Rent - Property Tax", C1180="870.7 Rent - Homeoffice", C1180="870.9 Rent - Water"),
   0,
   IF(Dashboard!$F$5="Quick",
      IF(OR(C1180="190 Automobile",C1180="200 computer hardware",C1180="210 Computer software",C1180="220 Quickbooks software",C1180="230 Office equipment",C1180="240 Office furniture"),
         E1180-(E1180/(1+Dashboard!$F$4)),
         0
      ),
      IF(C1180="750 Business promotion",
         E1180-(E1180/(1+4.793/100)),
         E1180-(E1180/(1+Dashboard!$F$4))
      )
   )
)</f>
        <v>0</v>
      </c>
      <c r="J1180" s="26">
        <f>Bank4[[#This Row],[Money in/ (Money out)]]-Bank4[[#This Row],[GST/HST]]</f>
        <v>0</v>
      </c>
      <c r="L1180" s="23">
        <f t="shared" si="54"/>
        <v>0</v>
      </c>
    </row>
    <row r="1181" spans="4:12" x14ac:dyDescent="0.2">
      <c r="D1181" s="397">
        <f>_xlfn.XLOOKUP(C:C,Table1[for Import to Bank Register dropdown],Table1[for Pivot],0,0,1)</f>
        <v>0</v>
      </c>
      <c r="E1181" s="403"/>
      <c r="F1181" s="146">
        <f t="shared" si="55"/>
        <v>44444444</v>
      </c>
      <c r="G1181" s="375">
        <f t="shared" si="56"/>
        <v>0</v>
      </c>
      <c r="I1181" s="376">
        <f>IF(OR(C1181="150 Directors advances", C1181="120 accounts receivable", C1181="720.2 Automobile - Insurance", C1181="720.3 Automobile - License", C1181="870.4 Rent - Insurance", C1181="870.6 Rent - Property Tax", C1181="870.7 Rent - Homeoffice", C1181="870.9 Rent - Water"),
   0,
   IF(Dashboard!$F$5="Quick",
      IF(OR(C1181="190 Automobile",C1181="200 computer hardware",C1181="210 Computer software",C1181="220 Quickbooks software",C1181="230 Office equipment",C1181="240 Office furniture"),
         E1181-(E1181/(1+Dashboard!$F$4)),
         0
      ),
      IF(C1181="750 Business promotion",
         E1181-(E1181/(1+4.793/100)),
         E1181-(E1181/(1+Dashboard!$F$4))
      )
   )
)</f>
        <v>0</v>
      </c>
      <c r="J1181" s="26">
        <f>Bank4[[#This Row],[Money in/ (Money out)]]-Bank4[[#This Row],[GST/HST]]</f>
        <v>0</v>
      </c>
      <c r="L1181" s="23">
        <f t="shared" si="54"/>
        <v>0</v>
      </c>
    </row>
    <row r="1182" spans="4:12" x14ac:dyDescent="0.2">
      <c r="D1182" s="397">
        <f>_xlfn.XLOOKUP(C:C,Table1[for Import to Bank Register dropdown],Table1[for Pivot],0,0,1)</f>
        <v>0</v>
      </c>
      <c r="E1182" s="403"/>
      <c r="F1182" s="146">
        <f t="shared" si="55"/>
        <v>44444444</v>
      </c>
      <c r="G1182" s="375">
        <f t="shared" si="56"/>
        <v>0</v>
      </c>
      <c r="I1182" s="376">
        <f>IF(OR(C1182="150 Directors advances", C1182="120 accounts receivable", C1182="720.2 Automobile - Insurance", C1182="720.3 Automobile - License", C1182="870.4 Rent - Insurance", C1182="870.6 Rent - Property Tax", C1182="870.7 Rent - Homeoffice", C1182="870.9 Rent - Water"),
   0,
   IF(Dashboard!$F$5="Quick",
      IF(OR(C1182="190 Automobile",C1182="200 computer hardware",C1182="210 Computer software",C1182="220 Quickbooks software",C1182="230 Office equipment",C1182="240 Office furniture"),
         E1182-(E1182/(1+Dashboard!$F$4)),
         0
      ),
      IF(C1182="750 Business promotion",
         E1182-(E1182/(1+4.793/100)),
         E1182-(E1182/(1+Dashboard!$F$4))
      )
   )
)</f>
        <v>0</v>
      </c>
      <c r="J1182" s="26">
        <f>Bank4[[#This Row],[Money in/ (Money out)]]-Bank4[[#This Row],[GST/HST]]</f>
        <v>0</v>
      </c>
      <c r="L1182" s="23">
        <f t="shared" si="54"/>
        <v>0</v>
      </c>
    </row>
    <row r="1183" spans="4:12" x14ac:dyDescent="0.2">
      <c r="D1183" s="397">
        <f>_xlfn.XLOOKUP(C:C,Table1[for Import to Bank Register dropdown],Table1[for Pivot],0,0,1)</f>
        <v>0</v>
      </c>
      <c r="E1183" s="403"/>
      <c r="F1183" s="146">
        <f t="shared" si="55"/>
        <v>44444444</v>
      </c>
      <c r="G1183" s="375">
        <f t="shared" si="56"/>
        <v>0</v>
      </c>
      <c r="I1183" s="376">
        <f>IF(OR(C1183="150 Directors advances", C1183="120 accounts receivable", C1183="720.2 Automobile - Insurance", C1183="720.3 Automobile - License", C1183="870.4 Rent - Insurance", C1183="870.6 Rent - Property Tax", C1183="870.7 Rent - Homeoffice", C1183="870.9 Rent - Water"),
   0,
   IF(Dashboard!$F$5="Quick",
      IF(OR(C1183="190 Automobile",C1183="200 computer hardware",C1183="210 Computer software",C1183="220 Quickbooks software",C1183="230 Office equipment",C1183="240 Office furniture"),
         E1183-(E1183/(1+Dashboard!$F$4)),
         0
      ),
      IF(C1183="750 Business promotion",
         E1183-(E1183/(1+4.793/100)),
         E1183-(E1183/(1+Dashboard!$F$4))
      )
   )
)</f>
        <v>0</v>
      </c>
      <c r="J1183" s="26">
        <f>Bank4[[#This Row],[Money in/ (Money out)]]-Bank4[[#This Row],[GST/HST]]</f>
        <v>0</v>
      </c>
      <c r="L1183" s="23">
        <f t="shared" si="54"/>
        <v>0</v>
      </c>
    </row>
    <row r="1184" spans="4:12" x14ac:dyDescent="0.2">
      <c r="D1184" s="397">
        <f>_xlfn.XLOOKUP(C:C,Table1[for Import to Bank Register dropdown],Table1[for Pivot],0,0,1)</f>
        <v>0</v>
      </c>
      <c r="E1184" s="403"/>
      <c r="F1184" s="146">
        <f t="shared" si="55"/>
        <v>44444444</v>
      </c>
      <c r="G1184" s="375">
        <f t="shared" si="56"/>
        <v>0</v>
      </c>
      <c r="I1184" s="376">
        <f>IF(OR(C1184="150 Directors advances", C1184="120 accounts receivable", C1184="720.2 Automobile - Insurance", C1184="720.3 Automobile - License", C1184="870.4 Rent - Insurance", C1184="870.6 Rent - Property Tax", C1184="870.7 Rent - Homeoffice", C1184="870.9 Rent - Water"),
   0,
   IF(Dashboard!$F$5="Quick",
      IF(OR(C1184="190 Automobile",C1184="200 computer hardware",C1184="210 Computer software",C1184="220 Quickbooks software",C1184="230 Office equipment",C1184="240 Office furniture"),
         E1184-(E1184/(1+Dashboard!$F$4)),
         0
      ),
      IF(C1184="750 Business promotion",
         E1184-(E1184/(1+4.793/100)),
         E1184-(E1184/(1+Dashboard!$F$4))
      )
   )
)</f>
        <v>0</v>
      </c>
      <c r="J1184" s="26">
        <f>Bank4[[#This Row],[Money in/ (Money out)]]-Bank4[[#This Row],[GST/HST]]</f>
        <v>0</v>
      </c>
      <c r="L1184" s="23">
        <f t="shared" si="54"/>
        <v>0</v>
      </c>
    </row>
    <row r="1185" spans="4:12" x14ac:dyDescent="0.2">
      <c r="D1185" s="397">
        <f>_xlfn.XLOOKUP(C:C,Table1[for Import to Bank Register dropdown],Table1[for Pivot],0,0,1)</f>
        <v>0</v>
      </c>
      <c r="E1185" s="403"/>
      <c r="F1185" s="146">
        <f t="shared" si="55"/>
        <v>44444444</v>
      </c>
      <c r="G1185" s="375">
        <f t="shared" si="56"/>
        <v>0</v>
      </c>
      <c r="I1185" s="376">
        <f>IF(OR(C1185="150 Directors advances", C1185="120 accounts receivable", C1185="720.2 Automobile - Insurance", C1185="720.3 Automobile - License", C1185="870.4 Rent - Insurance", C1185="870.6 Rent - Property Tax", C1185="870.7 Rent - Homeoffice", C1185="870.9 Rent - Water"),
   0,
   IF(Dashboard!$F$5="Quick",
      IF(OR(C1185="190 Automobile",C1185="200 computer hardware",C1185="210 Computer software",C1185="220 Quickbooks software",C1185="230 Office equipment",C1185="240 Office furniture"),
         E1185-(E1185/(1+Dashboard!$F$4)),
         0
      ),
      IF(C1185="750 Business promotion",
         E1185-(E1185/(1+4.793/100)),
         E1185-(E1185/(1+Dashboard!$F$4))
      )
   )
)</f>
        <v>0</v>
      </c>
      <c r="J1185" s="26">
        <f>Bank4[[#This Row],[Money in/ (Money out)]]-Bank4[[#This Row],[GST/HST]]</f>
        <v>0</v>
      </c>
      <c r="L1185" s="23">
        <f t="shared" si="54"/>
        <v>0</v>
      </c>
    </row>
    <row r="1186" spans="4:12" x14ac:dyDescent="0.2">
      <c r="D1186" s="397">
        <f>_xlfn.XLOOKUP(C:C,Table1[for Import to Bank Register dropdown],Table1[for Pivot],0,0,1)</f>
        <v>0</v>
      </c>
      <c r="E1186" s="403"/>
      <c r="F1186" s="146">
        <f t="shared" si="55"/>
        <v>44444444</v>
      </c>
      <c r="G1186" s="375">
        <f t="shared" si="56"/>
        <v>0</v>
      </c>
      <c r="I1186" s="376">
        <f>IF(OR(C1186="150 Directors advances", C1186="120 accounts receivable", C1186="720.2 Automobile - Insurance", C1186="720.3 Automobile - License", C1186="870.4 Rent - Insurance", C1186="870.6 Rent - Property Tax", C1186="870.7 Rent - Homeoffice", C1186="870.9 Rent - Water"),
   0,
   IF(Dashboard!$F$5="Quick",
      IF(OR(C1186="190 Automobile",C1186="200 computer hardware",C1186="210 Computer software",C1186="220 Quickbooks software",C1186="230 Office equipment",C1186="240 Office furniture"),
         E1186-(E1186/(1+Dashboard!$F$4)),
         0
      ),
      IF(C1186="750 Business promotion",
         E1186-(E1186/(1+4.793/100)),
         E1186-(E1186/(1+Dashboard!$F$4))
      )
   )
)</f>
        <v>0</v>
      </c>
      <c r="J1186" s="26">
        <f>Bank4[[#This Row],[Money in/ (Money out)]]-Bank4[[#This Row],[GST/HST]]</f>
        <v>0</v>
      </c>
      <c r="L1186" s="23">
        <f t="shared" si="54"/>
        <v>0</v>
      </c>
    </row>
    <row r="1187" spans="4:12" x14ac:dyDescent="0.2">
      <c r="D1187" s="397">
        <f>_xlfn.XLOOKUP(C:C,Table1[for Import to Bank Register dropdown],Table1[for Pivot],0,0,1)</f>
        <v>0</v>
      </c>
      <c r="E1187" s="403"/>
      <c r="F1187" s="146">
        <f t="shared" si="55"/>
        <v>44444444</v>
      </c>
      <c r="G1187" s="375">
        <f t="shared" si="56"/>
        <v>0</v>
      </c>
      <c r="I1187" s="376">
        <f>IF(OR(C1187="150 Directors advances", C1187="120 accounts receivable", C1187="720.2 Automobile - Insurance", C1187="720.3 Automobile - License", C1187="870.4 Rent - Insurance", C1187="870.6 Rent - Property Tax", C1187="870.7 Rent - Homeoffice", C1187="870.9 Rent - Water"),
   0,
   IF(Dashboard!$F$5="Quick",
      IF(OR(C1187="190 Automobile",C1187="200 computer hardware",C1187="210 Computer software",C1187="220 Quickbooks software",C1187="230 Office equipment",C1187="240 Office furniture"),
         E1187-(E1187/(1+Dashboard!$F$4)),
         0
      ),
      IF(C1187="750 Business promotion",
         E1187-(E1187/(1+4.793/100)),
         E1187-(E1187/(1+Dashboard!$F$4))
      )
   )
)</f>
        <v>0</v>
      </c>
      <c r="J1187" s="26">
        <f>Bank4[[#This Row],[Money in/ (Money out)]]-Bank4[[#This Row],[GST/HST]]</f>
        <v>0</v>
      </c>
      <c r="L1187" s="23">
        <f t="shared" si="54"/>
        <v>0</v>
      </c>
    </row>
    <row r="1188" spans="4:12" x14ac:dyDescent="0.2">
      <c r="D1188" s="397">
        <f>_xlfn.XLOOKUP(C:C,Table1[for Import to Bank Register dropdown],Table1[for Pivot],0,0,1)</f>
        <v>0</v>
      </c>
      <c r="E1188" s="403"/>
      <c r="F1188" s="146">
        <f t="shared" si="55"/>
        <v>44444444</v>
      </c>
      <c r="G1188" s="375">
        <f t="shared" si="56"/>
        <v>0</v>
      </c>
      <c r="I1188" s="376">
        <f>IF(OR(C1188="150 Directors advances", C1188="120 accounts receivable", C1188="720.2 Automobile - Insurance", C1188="720.3 Automobile - License", C1188="870.4 Rent - Insurance", C1188="870.6 Rent - Property Tax", C1188="870.7 Rent - Homeoffice", C1188="870.9 Rent - Water"),
   0,
   IF(Dashboard!$F$5="Quick",
      IF(OR(C1188="190 Automobile",C1188="200 computer hardware",C1188="210 Computer software",C1188="220 Quickbooks software",C1188="230 Office equipment",C1188="240 Office furniture"),
         E1188-(E1188/(1+Dashboard!$F$4)),
         0
      ),
      IF(C1188="750 Business promotion",
         E1188-(E1188/(1+4.793/100)),
         E1188-(E1188/(1+Dashboard!$F$4))
      )
   )
)</f>
        <v>0</v>
      </c>
      <c r="J1188" s="26">
        <f>Bank4[[#This Row],[Money in/ (Money out)]]-Bank4[[#This Row],[GST/HST]]</f>
        <v>0</v>
      </c>
      <c r="L1188" s="23">
        <f t="shared" si="54"/>
        <v>0</v>
      </c>
    </row>
    <row r="1189" spans="4:12" x14ac:dyDescent="0.2">
      <c r="D1189" s="397">
        <f>_xlfn.XLOOKUP(C:C,Table1[for Import to Bank Register dropdown],Table1[for Pivot],0,0,1)</f>
        <v>0</v>
      </c>
      <c r="E1189" s="403"/>
      <c r="F1189" s="146">
        <f t="shared" si="55"/>
        <v>44444444</v>
      </c>
      <c r="G1189" s="375">
        <f t="shared" si="56"/>
        <v>0</v>
      </c>
      <c r="I1189" s="376">
        <f>IF(OR(C1189="150 Directors advances", C1189="120 accounts receivable", C1189="720.2 Automobile - Insurance", C1189="720.3 Automobile - License", C1189="870.4 Rent - Insurance", C1189="870.6 Rent - Property Tax", C1189="870.7 Rent - Homeoffice", C1189="870.9 Rent - Water"),
   0,
   IF(Dashboard!$F$5="Quick",
      IF(OR(C1189="190 Automobile",C1189="200 computer hardware",C1189="210 Computer software",C1189="220 Quickbooks software",C1189="230 Office equipment",C1189="240 Office furniture"),
         E1189-(E1189/(1+Dashboard!$F$4)),
         0
      ),
      IF(C1189="750 Business promotion",
         E1189-(E1189/(1+4.793/100)),
         E1189-(E1189/(1+Dashboard!$F$4))
      )
   )
)</f>
        <v>0</v>
      </c>
      <c r="J1189" s="26">
        <f>Bank4[[#This Row],[Money in/ (Money out)]]-Bank4[[#This Row],[GST/HST]]</f>
        <v>0</v>
      </c>
      <c r="L1189" s="23">
        <f t="shared" si="54"/>
        <v>0</v>
      </c>
    </row>
    <row r="1190" spans="4:12" x14ac:dyDescent="0.2">
      <c r="D1190" s="397">
        <f>_xlfn.XLOOKUP(C:C,Table1[for Import to Bank Register dropdown],Table1[for Pivot],0,0,1)</f>
        <v>0</v>
      </c>
      <c r="E1190" s="403"/>
      <c r="F1190" s="146">
        <f t="shared" si="55"/>
        <v>44444444</v>
      </c>
      <c r="G1190" s="375">
        <f t="shared" si="56"/>
        <v>0</v>
      </c>
      <c r="I1190" s="376">
        <f>IF(OR(C1190="150 Directors advances", C1190="120 accounts receivable", C1190="720.2 Automobile - Insurance", C1190="720.3 Automobile - License", C1190="870.4 Rent - Insurance", C1190="870.6 Rent - Property Tax", C1190="870.7 Rent - Homeoffice", C1190="870.9 Rent - Water"),
   0,
   IF(Dashboard!$F$5="Quick",
      IF(OR(C1190="190 Automobile",C1190="200 computer hardware",C1190="210 Computer software",C1190="220 Quickbooks software",C1190="230 Office equipment",C1190="240 Office furniture"),
         E1190-(E1190/(1+Dashboard!$F$4)),
         0
      ),
      IF(C1190="750 Business promotion",
         E1190-(E1190/(1+4.793/100)),
         E1190-(E1190/(1+Dashboard!$F$4))
      )
   )
)</f>
        <v>0</v>
      </c>
      <c r="J1190" s="26">
        <f>Bank4[[#This Row],[Money in/ (Money out)]]-Bank4[[#This Row],[GST/HST]]</f>
        <v>0</v>
      </c>
      <c r="L1190" s="23">
        <f t="shared" si="54"/>
        <v>0</v>
      </c>
    </row>
    <row r="1191" spans="4:12" x14ac:dyDescent="0.2">
      <c r="D1191" s="397">
        <f>_xlfn.XLOOKUP(C:C,Table1[for Import to Bank Register dropdown],Table1[for Pivot],0,0,1)</f>
        <v>0</v>
      </c>
      <c r="E1191" s="403"/>
      <c r="F1191" s="146">
        <f t="shared" si="55"/>
        <v>44444444</v>
      </c>
      <c r="G1191" s="375">
        <f t="shared" si="56"/>
        <v>0</v>
      </c>
      <c r="I1191" s="376">
        <f>IF(OR(C1191="150 Directors advances", C1191="120 accounts receivable", C1191="720.2 Automobile - Insurance", C1191="720.3 Automobile - License", C1191="870.4 Rent - Insurance", C1191="870.6 Rent - Property Tax", C1191="870.7 Rent - Homeoffice", C1191="870.9 Rent - Water"),
   0,
   IF(Dashboard!$F$5="Quick",
      IF(OR(C1191="190 Automobile",C1191="200 computer hardware",C1191="210 Computer software",C1191="220 Quickbooks software",C1191="230 Office equipment",C1191="240 Office furniture"),
         E1191-(E1191/(1+Dashboard!$F$4)),
         0
      ),
      IF(C1191="750 Business promotion",
         E1191-(E1191/(1+4.793/100)),
         E1191-(E1191/(1+Dashboard!$F$4))
      )
   )
)</f>
        <v>0</v>
      </c>
      <c r="J1191" s="26">
        <f>Bank4[[#This Row],[Money in/ (Money out)]]-Bank4[[#This Row],[GST/HST]]</f>
        <v>0</v>
      </c>
      <c r="L1191" s="23">
        <f t="shared" si="54"/>
        <v>0</v>
      </c>
    </row>
    <row r="1192" spans="4:12" x14ac:dyDescent="0.2">
      <c r="D1192" s="397">
        <f>_xlfn.XLOOKUP(C:C,Table1[for Import to Bank Register dropdown],Table1[for Pivot],0,0,1)</f>
        <v>0</v>
      </c>
      <c r="E1192" s="403"/>
      <c r="F1192" s="146">
        <f t="shared" si="55"/>
        <v>44444444</v>
      </c>
      <c r="G1192" s="375">
        <f t="shared" si="56"/>
        <v>0</v>
      </c>
      <c r="I1192" s="376">
        <f>IF(OR(C1192="150 Directors advances", C1192="120 accounts receivable", C1192="720.2 Automobile - Insurance", C1192="720.3 Automobile - License", C1192="870.4 Rent - Insurance", C1192="870.6 Rent - Property Tax", C1192="870.7 Rent - Homeoffice", C1192="870.9 Rent - Water"),
   0,
   IF(Dashboard!$F$5="Quick",
      IF(OR(C1192="190 Automobile",C1192="200 computer hardware",C1192="210 Computer software",C1192="220 Quickbooks software",C1192="230 Office equipment",C1192="240 Office furniture"),
         E1192-(E1192/(1+Dashboard!$F$4)),
         0
      ),
      IF(C1192="750 Business promotion",
         E1192-(E1192/(1+4.793/100)),
         E1192-(E1192/(1+Dashboard!$F$4))
      )
   )
)</f>
        <v>0</v>
      </c>
      <c r="J1192" s="26">
        <f>Bank4[[#This Row],[Money in/ (Money out)]]-Bank4[[#This Row],[GST/HST]]</f>
        <v>0</v>
      </c>
      <c r="L1192" s="23">
        <f t="shared" si="54"/>
        <v>0</v>
      </c>
    </row>
    <row r="1193" spans="4:12" x14ac:dyDescent="0.2">
      <c r="D1193" s="397">
        <f>_xlfn.XLOOKUP(C:C,Table1[for Import to Bank Register dropdown],Table1[for Pivot],0,0,1)</f>
        <v>0</v>
      </c>
      <c r="E1193" s="403"/>
      <c r="F1193" s="146">
        <f t="shared" si="55"/>
        <v>44444444</v>
      </c>
      <c r="G1193" s="375">
        <f t="shared" si="56"/>
        <v>0</v>
      </c>
      <c r="I1193" s="376">
        <f>IF(OR(C1193="150 Directors advances", C1193="120 accounts receivable", C1193="720.2 Automobile - Insurance", C1193="720.3 Automobile - License", C1193="870.4 Rent - Insurance", C1193="870.6 Rent - Property Tax", C1193="870.7 Rent - Homeoffice", C1193="870.9 Rent - Water"),
   0,
   IF(Dashboard!$F$5="Quick",
      IF(OR(C1193="190 Automobile",C1193="200 computer hardware",C1193="210 Computer software",C1193="220 Quickbooks software",C1193="230 Office equipment",C1193="240 Office furniture"),
         E1193-(E1193/(1+Dashboard!$F$4)),
         0
      ),
      IF(C1193="750 Business promotion",
         E1193-(E1193/(1+4.793/100)),
         E1193-(E1193/(1+Dashboard!$F$4))
      )
   )
)</f>
        <v>0</v>
      </c>
      <c r="J1193" s="26">
        <f>Bank4[[#This Row],[Money in/ (Money out)]]-Bank4[[#This Row],[GST/HST]]</f>
        <v>0</v>
      </c>
      <c r="L1193" s="23">
        <f t="shared" si="54"/>
        <v>0</v>
      </c>
    </row>
    <row r="1194" spans="4:12" x14ac:dyDescent="0.2">
      <c r="D1194" s="397">
        <f>_xlfn.XLOOKUP(C:C,Table1[for Import to Bank Register dropdown],Table1[for Pivot],0,0,1)</f>
        <v>0</v>
      </c>
      <c r="E1194" s="403"/>
      <c r="F1194" s="146">
        <f t="shared" si="55"/>
        <v>44444444</v>
      </c>
      <c r="G1194" s="375">
        <f t="shared" si="56"/>
        <v>0</v>
      </c>
      <c r="I1194" s="376">
        <f>IF(OR(C1194="150 Directors advances", C1194="120 accounts receivable", C1194="720.2 Automobile - Insurance", C1194="720.3 Automobile - License", C1194="870.4 Rent - Insurance", C1194="870.6 Rent - Property Tax", C1194="870.7 Rent - Homeoffice", C1194="870.9 Rent - Water"),
   0,
   IF(Dashboard!$F$5="Quick",
      IF(OR(C1194="190 Automobile",C1194="200 computer hardware",C1194="210 Computer software",C1194="220 Quickbooks software",C1194="230 Office equipment",C1194="240 Office furniture"),
         E1194-(E1194/(1+Dashboard!$F$4)),
         0
      ),
      IF(C1194="750 Business promotion",
         E1194-(E1194/(1+4.793/100)),
         E1194-(E1194/(1+Dashboard!$F$4))
      )
   )
)</f>
        <v>0</v>
      </c>
      <c r="J1194" s="26">
        <f>Bank4[[#This Row],[Money in/ (Money out)]]-Bank4[[#This Row],[GST/HST]]</f>
        <v>0</v>
      </c>
      <c r="L1194" s="23">
        <f t="shared" si="54"/>
        <v>0</v>
      </c>
    </row>
    <row r="1195" spans="4:12" x14ac:dyDescent="0.2">
      <c r="D1195" s="397">
        <f>_xlfn.XLOOKUP(C:C,Table1[for Import to Bank Register dropdown],Table1[for Pivot],0,0,1)</f>
        <v>0</v>
      </c>
      <c r="E1195" s="403"/>
      <c r="F1195" s="146">
        <f t="shared" si="55"/>
        <v>44444444</v>
      </c>
      <c r="G1195" s="375">
        <f t="shared" si="56"/>
        <v>0</v>
      </c>
      <c r="I1195" s="376">
        <f>IF(OR(C1195="150 Directors advances", C1195="120 accounts receivable", C1195="720.2 Automobile - Insurance", C1195="720.3 Automobile - License", C1195="870.4 Rent - Insurance", C1195="870.6 Rent - Property Tax", C1195="870.7 Rent - Homeoffice", C1195="870.9 Rent - Water"),
   0,
   IF(Dashboard!$F$5="Quick",
      IF(OR(C1195="190 Automobile",C1195="200 computer hardware",C1195="210 Computer software",C1195="220 Quickbooks software",C1195="230 Office equipment",C1195="240 Office furniture"),
         E1195-(E1195/(1+Dashboard!$F$4)),
         0
      ),
      IF(C1195="750 Business promotion",
         E1195-(E1195/(1+4.793/100)),
         E1195-(E1195/(1+Dashboard!$F$4))
      )
   )
)</f>
        <v>0</v>
      </c>
      <c r="J1195" s="26">
        <f>Bank4[[#This Row],[Money in/ (Money out)]]-Bank4[[#This Row],[GST/HST]]</f>
        <v>0</v>
      </c>
      <c r="L1195" s="23">
        <f t="shared" si="54"/>
        <v>0</v>
      </c>
    </row>
    <row r="1196" spans="4:12" x14ac:dyDescent="0.2">
      <c r="D1196" s="397">
        <f>_xlfn.XLOOKUP(C:C,Table1[for Import to Bank Register dropdown],Table1[for Pivot],0,0,1)</f>
        <v>0</v>
      </c>
      <c r="E1196" s="403"/>
      <c r="F1196" s="146">
        <f t="shared" si="55"/>
        <v>44444444</v>
      </c>
      <c r="G1196" s="375">
        <f t="shared" si="56"/>
        <v>0</v>
      </c>
      <c r="I1196" s="376">
        <f>IF(OR(C1196="150 Directors advances", C1196="120 accounts receivable", C1196="720.2 Automobile - Insurance", C1196="720.3 Automobile - License", C1196="870.4 Rent - Insurance", C1196="870.6 Rent - Property Tax", C1196="870.7 Rent - Homeoffice", C1196="870.9 Rent - Water"),
   0,
   IF(Dashboard!$F$5="Quick",
      IF(OR(C1196="190 Automobile",C1196="200 computer hardware",C1196="210 Computer software",C1196="220 Quickbooks software",C1196="230 Office equipment",C1196="240 Office furniture"),
         E1196-(E1196/(1+Dashboard!$F$4)),
         0
      ),
      IF(C1196="750 Business promotion",
         E1196-(E1196/(1+4.793/100)),
         E1196-(E1196/(1+Dashboard!$F$4))
      )
   )
)</f>
        <v>0</v>
      </c>
      <c r="J1196" s="26">
        <f>Bank4[[#This Row],[Money in/ (Money out)]]-Bank4[[#This Row],[GST/HST]]</f>
        <v>0</v>
      </c>
      <c r="L1196" s="23">
        <f t="shared" si="54"/>
        <v>0</v>
      </c>
    </row>
    <row r="1197" spans="4:12" x14ac:dyDescent="0.2">
      <c r="D1197" s="397">
        <f>_xlfn.XLOOKUP(C:C,Table1[for Import to Bank Register dropdown],Table1[for Pivot],0,0,1)</f>
        <v>0</v>
      </c>
      <c r="E1197" s="403"/>
      <c r="F1197" s="146">
        <f t="shared" si="55"/>
        <v>44444444</v>
      </c>
      <c r="G1197" s="375">
        <f t="shared" si="56"/>
        <v>0</v>
      </c>
      <c r="I1197" s="376">
        <f>IF(OR(C1197="150 Directors advances", C1197="120 accounts receivable", C1197="720.2 Automobile - Insurance", C1197="720.3 Automobile - License", C1197="870.4 Rent - Insurance", C1197="870.6 Rent - Property Tax", C1197="870.7 Rent - Homeoffice", C1197="870.9 Rent - Water"),
   0,
   IF(Dashboard!$F$5="Quick",
      IF(OR(C1197="190 Automobile",C1197="200 computer hardware",C1197="210 Computer software",C1197="220 Quickbooks software",C1197="230 Office equipment",C1197="240 Office furniture"),
         E1197-(E1197/(1+Dashboard!$F$4)),
         0
      ),
      IF(C1197="750 Business promotion",
         E1197-(E1197/(1+4.793/100)),
         E1197-(E1197/(1+Dashboard!$F$4))
      )
   )
)</f>
        <v>0</v>
      </c>
      <c r="J1197" s="26">
        <f>Bank4[[#This Row],[Money in/ (Money out)]]-Bank4[[#This Row],[GST/HST]]</f>
        <v>0</v>
      </c>
      <c r="L1197" s="23">
        <f t="shared" si="54"/>
        <v>0</v>
      </c>
    </row>
    <row r="1198" spans="4:12" x14ac:dyDescent="0.2">
      <c r="D1198" s="397">
        <f>_xlfn.XLOOKUP(C:C,Table1[for Import to Bank Register dropdown],Table1[for Pivot],0,0,1)</f>
        <v>0</v>
      </c>
      <c r="E1198" s="403"/>
      <c r="F1198" s="146">
        <f t="shared" si="55"/>
        <v>44444444</v>
      </c>
      <c r="G1198" s="375">
        <f t="shared" si="56"/>
        <v>0</v>
      </c>
      <c r="I1198" s="376">
        <f>IF(OR(C1198="150 Directors advances", C1198="120 accounts receivable", C1198="720.2 Automobile - Insurance", C1198="720.3 Automobile - License", C1198="870.4 Rent - Insurance", C1198="870.6 Rent - Property Tax", C1198="870.7 Rent - Homeoffice", C1198="870.9 Rent - Water"),
   0,
   IF(Dashboard!$F$5="Quick",
      IF(OR(C1198="190 Automobile",C1198="200 computer hardware",C1198="210 Computer software",C1198="220 Quickbooks software",C1198="230 Office equipment",C1198="240 Office furniture"),
         E1198-(E1198/(1+Dashboard!$F$4)),
         0
      ),
      IF(C1198="750 Business promotion",
         E1198-(E1198/(1+4.793/100)),
         E1198-(E1198/(1+Dashboard!$F$4))
      )
   )
)</f>
        <v>0</v>
      </c>
      <c r="J1198" s="26">
        <f>Bank4[[#This Row],[Money in/ (Money out)]]-Bank4[[#This Row],[GST/HST]]</f>
        <v>0</v>
      </c>
      <c r="L1198" s="23">
        <f t="shared" si="54"/>
        <v>0</v>
      </c>
    </row>
    <row r="1199" spans="4:12" x14ac:dyDescent="0.2">
      <c r="D1199" s="397">
        <f>_xlfn.XLOOKUP(C:C,Table1[for Import to Bank Register dropdown],Table1[for Pivot],0,0,1)</f>
        <v>0</v>
      </c>
      <c r="E1199" s="403"/>
      <c r="F1199" s="146">
        <f t="shared" si="55"/>
        <v>44444444</v>
      </c>
      <c r="G1199" s="375">
        <f t="shared" si="56"/>
        <v>0</v>
      </c>
      <c r="I1199" s="376">
        <f>IF(OR(C1199="150 Directors advances", C1199="120 accounts receivable", C1199="720.2 Automobile - Insurance", C1199="720.3 Automobile - License", C1199="870.4 Rent - Insurance", C1199="870.6 Rent - Property Tax", C1199="870.7 Rent - Homeoffice", C1199="870.9 Rent - Water"),
   0,
   IF(Dashboard!$F$5="Quick",
      IF(OR(C1199="190 Automobile",C1199="200 computer hardware",C1199="210 Computer software",C1199="220 Quickbooks software",C1199="230 Office equipment",C1199="240 Office furniture"),
         E1199-(E1199/(1+Dashboard!$F$4)),
         0
      ),
      IF(C1199="750 Business promotion",
         E1199-(E1199/(1+4.793/100)),
         E1199-(E1199/(1+Dashboard!$F$4))
      )
   )
)</f>
        <v>0</v>
      </c>
      <c r="J1199" s="26">
        <f>Bank4[[#This Row],[Money in/ (Money out)]]-Bank4[[#This Row],[GST/HST]]</f>
        <v>0</v>
      </c>
      <c r="L1199" s="23">
        <f t="shared" si="54"/>
        <v>0</v>
      </c>
    </row>
    <row r="1200" spans="4:12" x14ac:dyDescent="0.2">
      <c r="D1200" s="397">
        <f>_xlfn.XLOOKUP(C:C,Table1[for Import to Bank Register dropdown],Table1[for Pivot],0,0,1)</f>
        <v>0</v>
      </c>
      <c r="E1200" s="403"/>
      <c r="F1200" s="146">
        <f t="shared" si="55"/>
        <v>44444444</v>
      </c>
      <c r="G1200" s="375">
        <f t="shared" si="56"/>
        <v>0</v>
      </c>
      <c r="I1200" s="376">
        <f>IF(OR(C1200="150 Directors advances", C1200="120 accounts receivable", C1200="720.2 Automobile - Insurance", C1200="720.3 Automobile - License", C1200="870.4 Rent - Insurance", C1200="870.6 Rent - Property Tax", C1200="870.7 Rent - Homeoffice", C1200="870.9 Rent - Water"),
   0,
   IF(Dashboard!$F$5="Quick",
      IF(OR(C1200="190 Automobile",C1200="200 computer hardware",C1200="210 Computer software",C1200="220 Quickbooks software",C1200="230 Office equipment",C1200="240 Office furniture"),
         E1200-(E1200/(1+Dashboard!$F$4)),
         0
      ),
      IF(C1200="750 Business promotion",
         E1200-(E1200/(1+4.793/100)),
         E1200-(E1200/(1+Dashboard!$F$4))
      )
   )
)</f>
        <v>0</v>
      </c>
      <c r="J1200" s="26">
        <f>Bank4[[#This Row],[Money in/ (Money out)]]-Bank4[[#This Row],[GST/HST]]</f>
        <v>0</v>
      </c>
      <c r="L1200" s="23">
        <f t="shared" si="54"/>
        <v>0</v>
      </c>
    </row>
    <row r="1201" spans="4:12" x14ac:dyDescent="0.2">
      <c r="D1201" s="397">
        <f>_xlfn.XLOOKUP(C:C,Table1[for Import to Bank Register dropdown],Table1[for Pivot],0,0,1)</f>
        <v>0</v>
      </c>
      <c r="E1201" s="403"/>
      <c r="F1201" s="146">
        <f t="shared" si="55"/>
        <v>44444444</v>
      </c>
      <c r="G1201" s="375">
        <f t="shared" si="56"/>
        <v>0</v>
      </c>
      <c r="I1201" s="376">
        <f>IF(OR(C1201="150 Directors advances", C1201="120 accounts receivable", C1201="720.2 Automobile - Insurance", C1201="720.3 Automobile - License", C1201="870.4 Rent - Insurance", C1201="870.6 Rent - Property Tax", C1201="870.7 Rent - Homeoffice", C1201="870.9 Rent - Water"),
   0,
   IF(Dashboard!$F$5="Quick",
      IF(OR(C1201="190 Automobile",C1201="200 computer hardware",C1201="210 Computer software",C1201="220 Quickbooks software",C1201="230 Office equipment",C1201="240 Office furniture"),
         E1201-(E1201/(1+Dashboard!$F$4)),
         0
      ),
      IF(C1201="750 Business promotion",
         E1201-(E1201/(1+4.793/100)),
         E1201-(E1201/(1+Dashboard!$F$4))
      )
   )
)</f>
        <v>0</v>
      </c>
      <c r="J1201" s="26">
        <f>Bank4[[#This Row],[Money in/ (Money out)]]-Bank4[[#This Row],[GST/HST]]</f>
        <v>0</v>
      </c>
      <c r="L1201" s="23">
        <f t="shared" si="54"/>
        <v>0</v>
      </c>
    </row>
    <row r="1202" spans="4:12" x14ac:dyDescent="0.2">
      <c r="D1202" s="397">
        <f>_xlfn.XLOOKUP(C:C,Table1[for Import to Bank Register dropdown],Table1[for Pivot],0,0,1)</f>
        <v>0</v>
      </c>
      <c r="E1202" s="403"/>
      <c r="F1202" s="146">
        <f t="shared" si="55"/>
        <v>44444444</v>
      </c>
      <c r="G1202" s="375">
        <f t="shared" si="56"/>
        <v>0</v>
      </c>
      <c r="I1202" s="376">
        <f>IF(OR(C1202="150 Directors advances", C1202="120 accounts receivable", C1202="720.2 Automobile - Insurance", C1202="720.3 Automobile - License", C1202="870.4 Rent - Insurance", C1202="870.6 Rent - Property Tax", C1202="870.7 Rent - Homeoffice", C1202="870.9 Rent - Water"),
   0,
   IF(Dashboard!$F$5="Quick",
      IF(OR(C1202="190 Automobile",C1202="200 computer hardware",C1202="210 Computer software",C1202="220 Quickbooks software",C1202="230 Office equipment",C1202="240 Office furniture"),
         E1202-(E1202/(1+Dashboard!$F$4)),
         0
      ),
      IF(C1202="750 Business promotion",
         E1202-(E1202/(1+4.793/100)),
         E1202-(E1202/(1+Dashboard!$F$4))
      )
   )
)</f>
        <v>0</v>
      </c>
      <c r="J1202" s="26">
        <f>Bank4[[#This Row],[Money in/ (Money out)]]-Bank4[[#This Row],[GST/HST]]</f>
        <v>0</v>
      </c>
      <c r="L1202" s="23">
        <f t="shared" si="54"/>
        <v>0</v>
      </c>
    </row>
    <row r="1203" spans="4:12" x14ac:dyDescent="0.2">
      <c r="D1203" s="397">
        <f>_xlfn.XLOOKUP(C:C,Table1[for Import to Bank Register dropdown],Table1[for Pivot],0,0,1)</f>
        <v>0</v>
      </c>
      <c r="E1203" s="403"/>
      <c r="F1203" s="146">
        <f t="shared" si="55"/>
        <v>44444444</v>
      </c>
      <c r="G1203" s="375">
        <f t="shared" si="56"/>
        <v>0</v>
      </c>
      <c r="I1203" s="376">
        <f>IF(OR(C1203="150 Directors advances", C1203="120 accounts receivable", C1203="720.2 Automobile - Insurance", C1203="720.3 Automobile - License", C1203="870.4 Rent - Insurance", C1203="870.6 Rent - Property Tax", C1203="870.7 Rent - Homeoffice", C1203="870.9 Rent - Water"),
   0,
   IF(Dashboard!$F$5="Quick",
      IF(OR(C1203="190 Automobile",C1203="200 computer hardware",C1203="210 Computer software",C1203="220 Quickbooks software",C1203="230 Office equipment",C1203="240 Office furniture"),
         E1203-(E1203/(1+Dashboard!$F$4)),
         0
      ),
      IF(C1203="750 Business promotion",
         E1203-(E1203/(1+4.793/100)),
         E1203-(E1203/(1+Dashboard!$F$4))
      )
   )
)</f>
        <v>0</v>
      </c>
      <c r="J1203" s="26">
        <f>Bank4[[#This Row],[Money in/ (Money out)]]-Bank4[[#This Row],[GST/HST]]</f>
        <v>0</v>
      </c>
      <c r="L1203" s="23">
        <f t="shared" si="54"/>
        <v>0</v>
      </c>
    </row>
    <row r="1204" spans="4:12" x14ac:dyDescent="0.2">
      <c r="D1204" s="397">
        <f>_xlfn.XLOOKUP(C:C,Table1[for Import to Bank Register dropdown],Table1[for Pivot],0,0,1)</f>
        <v>0</v>
      </c>
      <c r="E1204" s="403"/>
      <c r="F1204" s="146">
        <f t="shared" si="55"/>
        <v>44444444</v>
      </c>
      <c r="G1204" s="375">
        <f t="shared" si="56"/>
        <v>0</v>
      </c>
      <c r="I1204" s="376">
        <f>IF(OR(C1204="150 Directors advances", C1204="120 accounts receivable", C1204="720.2 Automobile - Insurance", C1204="720.3 Automobile - License", C1204="870.4 Rent - Insurance", C1204="870.6 Rent - Property Tax", C1204="870.7 Rent - Homeoffice", C1204="870.9 Rent - Water"),
   0,
   IF(Dashboard!$F$5="Quick",
      IF(OR(C1204="190 Automobile",C1204="200 computer hardware",C1204="210 Computer software",C1204="220 Quickbooks software",C1204="230 Office equipment",C1204="240 Office furniture"),
         E1204-(E1204/(1+Dashboard!$F$4)),
         0
      ),
      IF(C1204="750 Business promotion",
         E1204-(E1204/(1+4.793/100)),
         E1204-(E1204/(1+Dashboard!$F$4))
      )
   )
)</f>
        <v>0</v>
      </c>
      <c r="J1204" s="26">
        <f>Bank4[[#This Row],[Money in/ (Money out)]]-Bank4[[#This Row],[GST/HST]]</f>
        <v>0</v>
      </c>
      <c r="L1204" s="23">
        <f t="shared" si="54"/>
        <v>0</v>
      </c>
    </row>
    <row r="1205" spans="4:12" x14ac:dyDescent="0.2">
      <c r="D1205" s="397">
        <f>_xlfn.XLOOKUP(C:C,Table1[for Import to Bank Register dropdown],Table1[for Pivot],0,0,1)</f>
        <v>0</v>
      </c>
      <c r="E1205" s="403"/>
      <c r="F1205" s="146">
        <f t="shared" si="55"/>
        <v>44444444</v>
      </c>
      <c r="G1205" s="375">
        <f t="shared" si="56"/>
        <v>0</v>
      </c>
      <c r="I1205" s="376">
        <f>IF(OR(C1205="150 Directors advances", C1205="120 accounts receivable", C1205="720.2 Automobile - Insurance", C1205="720.3 Automobile - License", C1205="870.4 Rent - Insurance", C1205="870.6 Rent - Property Tax", C1205="870.7 Rent - Homeoffice", C1205="870.9 Rent - Water"),
   0,
   IF(Dashboard!$F$5="Quick",
      IF(OR(C1205="190 Automobile",C1205="200 computer hardware",C1205="210 Computer software",C1205="220 Quickbooks software",C1205="230 Office equipment",C1205="240 Office furniture"),
         E1205-(E1205/(1+Dashboard!$F$4)),
         0
      ),
      IF(C1205="750 Business promotion",
         E1205-(E1205/(1+4.793/100)),
         E1205-(E1205/(1+Dashboard!$F$4))
      )
   )
)</f>
        <v>0</v>
      </c>
      <c r="J1205" s="26">
        <f>Bank4[[#This Row],[Money in/ (Money out)]]-Bank4[[#This Row],[GST/HST]]</f>
        <v>0</v>
      </c>
      <c r="L1205" s="23">
        <f t="shared" si="54"/>
        <v>0</v>
      </c>
    </row>
    <row r="1206" spans="4:12" x14ac:dyDescent="0.2">
      <c r="D1206" s="397">
        <f>_xlfn.XLOOKUP(C:C,Table1[for Import to Bank Register dropdown],Table1[for Pivot],0,0,1)</f>
        <v>0</v>
      </c>
      <c r="E1206" s="403"/>
      <c r="F1206" s="146">
        <f t="shared" si="55"/>
        <v>44444444</v>
      </c>
      <c r="G1206" s="375">
        <f t="shared" si="56"/>
        <v>0</v>
      </c>
      <c r="I1206" s="376">
        <f>IF(OR(C1206="150 Directors advances", C1206="120 accounts receivable", C1206="720.2 Automobile - Insurance", C1206="720.3 Automobile - License", C1206="870.4 Rent - Insurance", C1206="870.6 Rent - Property Tax", C1206="870.7 Rent - Homeoffice", C1206="870.9 Rent - Water"),
   0,
   IF(Dashboard!$F$5="Quick",
      IF(OR(C1206="190 Automobile",C1206="200 computer hardware",C1206="210 Computer software",C1206="220 Quickbooks software",C1206="230 Office equipment",C1206="240 Office furniture"),
         E1206-(E1206/(1+Dashboard!$F$4)),
         0
      ),
      IF(C1206="750 Business promotion",
         E1206-(E1206/(1+4.793/100)),
         E1206-(E1206/(1+Dashboard!$F$4))
      )
   )
)</f>
        <v>0</v>
      </c>
      <c r="J1206" s="26">
        <f>Bank4[[#This Row],[Money in/ (Money out)]]-Bank4[[#This Row],[GST/HST]]</f>
        <v>0</v>
      </c>
      <c r="L1206" s="23">
        <f t="shared" si="54"/>
        <v>0</v>
      </c>
    </row>
    <row r="1207" spans="4:12" x14ac:dyDescent="0.2">
      <c r="D1207" s="397">
        <f>_xlfn.XLOOKUP(C:C,Table1[for Import to Bank Register dropdown],Table1[for Pivot],0,0,1)</f>
        <v>0</v>
      </c>
      <c r="E1207" s="403"/>
      <c r="F1207" s="146">
        <f t="shared" si="55"/>
        <v>44444444</v>
      </c>
      <c r="G1207" s="375">
        <f t="shared" si="56"/>
        <v>0</v>
      </c>
      <c r="I1207" s="376">
        <f>IF(OR(C1207="150 Directors advances", C1207="120 accounts receivable", C1207="720.2 Automobile - Insurance", C1207="720.3 Automobile - License", C1207="870.4 Rent - Insurance", C1207="870.6 Rent - Property Tax", C1207="870.7 Rent - Homeoffice", C1207="870.9 Rent - Water"),
   0,
   IF(Dashboard!$F$5="Quick",
      IF(OR(C1207="190 Automobile",C1207="200 computer hardware",C1207="210 Computer software",C1207="220 Quickbooks software",C1207="230 Office equipment",C1207="240 Office furniture"),
         E1207-(E1207/(1+Dashboard!$F$4)),
         0
      ),
      IF(C1207="750 Business promotion",
         E1207-(E1207/(1+4.793/100)),
         E1207-(E1207/(1+Dashboard!$F$4))
      )
   )
)</f>
        <v>0</v>
      </c>
      <c r="J1207" s="26">
        <f>Bank4[[#This Row],[Money in/ (Money out)]]-Bank4[[#This Row],[GST/HST]]</f>
        <v>0</v>
      </c>
      <c r="L1207" s="23">
        <f t="shared" si="54"/>
        <v>0</v>
      </c>
    </row>
    <row r="1208" spans="4:12" x14ac:dyDescent="0.2">
      <c r="D1208" s="397">
        <f>_xlfn.XLOOKUP(C:C,Table1[for Import to Bank Register dropdown],Table1[for Pivot],0,0,1)</f>
        <v>0</v>
      </c>
      <c r="E1208" s="403"/>
      <c r="F1208" s="146">
        <f t="shared" si="55"/>
        <v>44444444</v>
      </c>
      <c r="G1208" s="375">
        <f t="shared" si="56"/>
        <v>0</v>
      </c>
      <c r="I1208" s="376">
        <f>IF(OR(C1208="150 Directors advances", C1208="120 accounts receivable", C1208="720.2 Automobile - Insurance", C1208="720.3 Automobile - License", C1208="870.4 Rent - Insurance", C1208="870.6 Rent - Property Tax", C1208="870.7 Rent - Homeoffice", C1208="870.9 Rent - Water"),
   0,
   IF(Dashboard!$F$5="Quick",
      IF(OR(C1208="190 Automobile",C1208="200 computer hardware",C1208="210 Computer software",C1208="220 Quickbooks software",C1208="230 Office equipment",C1208="240 Office furniture"),
         E1208-(E1208/(1+Dashboard!$F$4)),
         0
      ),
      IF(C1208="750 Business promotion",
         E1208-(E1208/(1+4.793/100)),
         E1208-(E1208/(1+Dashboard!$F$4))
      )
   )
)</f>
        <v>0</v>
      </c>
      <c r="J1208" s="26">
        <f>Bank4[[#This Row],[Money in/ (Money out)]]-Bank4[[#This Row],[GST/HST]]</f>
        <v>0</v>
      </c>
      <c r="L1208" s="23">
        <f t="shared" si="54"/>
        <v>0</v>
      </c>
    </row>
    <row r="1209" spans="4:12" x14ac:dyDescent="0.2">
      <c r="D1209" s="397">
        <f>_xlfn.XLOOKUP(C:C,Table1[for Import to Bank Register dropdown],Table1[for Pivot],0,0,1)</f>
        <v>0</v>
      </c>
      <c r="E1209" s="403"/>
      <c r="F1209" s="146">
        <f t="shared" si="55"/>
        <v>44444444</v>
      </c>
      <c r="G1209" s="375">
        <f t="shared" si="56"/>
        <v>0</v>
      </c>
      <c r="I1209" s="376">
        <f>IF(OR(C1209="150 Directors advances", C1209="120 accounts receivable", C1209="720.2 Automobile - Insurance", C1209="720.3 Automobile - License", C1209="870.4 Rent - Insurance", C1209="870.6 Rent - Property Tax", C1209="870.7 Rent - Homeoffice", C1209="870.9 Rent - Water"),
   0,
   IF(Dashboard!$F$5="Quick",
      IF(OR(C1209="190 Automobile",C1209="200 computer hardware",C1209="210 Computer software",C1209="220 Quickbooks software",C1209="230 Office equipment",C1209="240 Office furniture"),
         E1209-(E1209/(1+Dashboard!$F$4)),
         0
      ),
      IF(C1209="750 Business promotion",
         E1209-(E1209/(1+4.793/100)),
         E1209-(E1209/(1+Dashboard!$F$4))
      )
   )
)</f>
        <v>0</v>
      </c>
      <c r="J1209" s="26">
        <f>Bank4[[#This Row],[Money in/ (Money out)]]-Bank4[[#This Row],[GST/HST]]</f>
        <v>0</v>
      </c>
      <c r="L1209" s="23">
        <f t="shared" si="54"/>
        <v>0</v>
      </c>
    </row>
    <row r="1210" spans="4:12" x14ac:dyDescent="0.2">
      <c r="D1210" s="397">
        <f>_xlfn.XLOOKUP(C:C,Table1[for Import to Bank Register dropdown],Table1[for Pivot],0,0,1)</f>
        <v>0</v>
      </c>
      <c r="E1210" s="403"/>
      <c r="F1210" s="146">
        <f t="shared" si="55"/>
        <v>44444444</v>
      </c>
      <c r="G1210" s="375">
        <f t="shared" si="56"/>
        <v>0</v>
      </c>
      <c r="I1210" s="376">
        <f>IF(OR(C1210="150 Directors advances", C1210="120 accounts receivable", C1210="720.2 Automobile - Insurance", C1210="720.3 Automobile - License", C1210="870.4 Rent - Insurance", C1210="870.6 Rent - Property Tax", C1210="870.7 Rent - Homeoffice", C1210="870.9 Rent - Water"),
   0,
   IF(Dashboard!$F$5="Quick",
      IF(OR(C1210="190 Automobile",C1210="200 computer hardware",C1210="210 Computer software",C1210="220 Quickbooks software",C1210="230 Office equipment",C1210="240 Office furniture"),
         E1210-(E1210/(1+Dashboard!$F$4)),
         0
      ),
      IF(C1210="750 Business promotion",
         E1210-(E1210/(1+4.793/100)),
         E1210-(E1210/(1+Dashboard!$F$4))
      )
   )
)</f>
        <v>0</v>
      </c>
      <c r="J1210" s="26">
        <f>Bank4[[#This Row],[Money in/ (Money out)]]-Bank4[[#This Row],[GST/HST]]</f>
        <v>0</v>
      </c>
      <c r="L1210" s="23">
        <f t="shared" si="54"/>
        <v>0</v>
      </c>
    </row>
    <row r="1211" spans="4:12" x14ac:dyDescent="0.2">
      <c r="D1211" s="397">
        <f>_xlfn.XLOOKUP(C:C,Table1[for Import to Bank Register dropdown],Table1[for Pivot],0,0,1)</f>
        <v>0</v>
      </c>
      <c r="E1211" s="403"/>
      <c r="F1211" s="146">
        <f t="shared" si="55"/>
        <v>44444444</v>
      </c>
      <c r="G1211" s="375">
        <f t="shared" si="56"/>
        <v>0</v>
      </c>
      <c r="I1211" s="376">
        <f>IF(OR(C1211="150 Directors advances", C1211="120 accounts receivable", C1211="720.2 Automobile - Insurance", C1211="720.3 Automobile - License", C1211="870.4 Rent - Insurance", C1211="870.6 Rent - Property Tax", C1211="870.7 Rent - Homeoffice", C1211="870.9 Rent - Water"),
   0,
   IF(Dashboard!$F$5="Quick",
      IF(OR(C1211="190 Automobile",C1211="200 computer hardware",C1211="210 Computer software",C1211="220 Quickbooks software",C1211="230 Office equipment",C1211="240 Office furniture"),
         E1211-(E1211/(1+Dashboard!$F$4)),
         0
      ),
      IF(C1211="750 Business promotion",
         E1211-(E1211/(1+4.793/100)),
         E1211-(E1211/(1+Dashboard!$F$4))
      )
   )
)</f>
        <v>0</v>
      </c>
      <c r="J1211" s="26">
        <f>Bank4[[#This Row],[Money in/ (Money out)]]-Bank4[[#This Row],[GST/HST]]</f>
        <v>0</v>
      </c>
      <c r="L1211" s="23">
        <f t="shared" si="54"/>
        <v>0</v>
      </c>
    </row>
    <row r="1212" spans="4:12" x14ac:dyDescent="0.2">
      <c r="D1212" s="397">
        <f>_xlfn.XLOOKUP(C:C,Table1[for Import to Bank Register dropdown],Table1[for Pivot],0,0,1)</f>
        <v>0</v>
      </c>
      <c r="E1212" s="403"/>
      <c r="F1212" s="146">
        <f t="shared" si="55"/>
        <v>44444444</v>
      </c>
      <c r="G1212" s="375">
        <f t="shared" si="56"/>
        <v>0</v>
      </c>
      <c r="I1212" s="376">
        <f>IF(OR(C1212="150 Directors advances", C1212="120 accounts receivable", C1212="720.2 Automobile - Insurance", C1212="720.3 Automobile - License", C1212="870.4 Rent - Insurance", C1212="870.6 Rent - Property Tax", C1212="870.7 Rent - Homeoffice", C1212="870.9 Rent - Water"),
   0,
   IF(Dashboard!$F$5="Quick",
      IF(OR(C1212="190 Automobile",C1212="200 computer hardware",C1212="210 Computer software",C1212="220 Quickbooks software",C1212="230 Office equipment",C1212="240 Office furniture"),
         E1212-(E1212/(1+Dashboard!$F$4)),
         0
      ),
      IF(C1212="750 Business promotion",
         E1212-(E1212/(1+4.793/100)),
         E1212-(E1212/(1+Dashboard!$F$4))
      )
   )
)</f>
        <v>0</v>
      </c>
      <c r="J1212" s="26">
        <f>Bank4[[#This Row],[Money in/ (Money out)]]-Bank4[[#This Row],[GST/HST]]</f>
        <v>0</v>
      </c>
      <c r="L1212" s="23">
        <f t="shared" si="54"/>
        <v>0</v>
      </c>
    </row>
    <row r="1213" spans="4:12" x14ac:dyDescent="0.2">
      <c r="D1213" s="397">
        <f>_xlfn.XLOOKUP(C:C,Table1[for Import to Bank Register dropdown],Table1[for Pivot],0,0,1)</f>
        <v>0</v>
      </c>
      <c r="E1213" s="403"/>
      <c r="F1213" s="146">
        <f t="shared" si="55"/>
        <v>44444444</v>
      </c>
      <c r="G1213" s="375">
        <f t="shared" si="56"/>
        <v>0</v>
      </c>
      <c r="I1213" s="376">
        <f>IF(OR(C1213="150 Directors advances", C1213="120 accounts receivable", C1213="720.2 Automobile - Insurance", C1213="720.3 Automobile - License", C1213="870.4 Rent - Insurance", C1213="870.6 Rent - Property Tax", C1213="870.7 Rent - Homeoffice", C1213="870.9 Rent - Water"),
   0,
   IF(Dashboard!$F$5="Quick",
      IF(OR(C1213="190 Automobile",C1213="200 computer hardware",C1213="210 Computer software",C1213="220 Quickbooks software",C1213="230 Office equipment",C1213="240 Office furniture"),
         E1213-(E1213/(1+Dashboard!$F$4)),
         0
      ),
      IF(C1213="750 Business promotion",
         E1213-(E1213/(1+4.793/100)),
         E1213-(E1213/(1+Dashboard!$F$4))
      )
   )
)</f>
        <v>0</v>
      </c>
      <c r="J1213" s="26">
        <f>Bank4[[#This Row],[Money in/ (Money out)]]-Bank4[[#This Row],[GST/HST]]</f>
        <v>0</v>
      </c>
      <c r="L1213" s="23">
        <f t="shared" si="54"/>
        <v>0</v>
      </c>
    </row>
    <row r="1214" spans="4:12" x14ac:dyDescent="0.2">
      <c r="D1214" s="397">
        <f>_xlfn.XLOOKUP(C:C,Table1[for Import to Bank Register dropdown],Table1[for Pivot],0,0,1)</f>
        <v>0</v>
      </c>
      <c r="E1214" s="403"/>
      <c r="F1214" s="146">
        <f t="shared" si="55"/>
        <v>44444444</v>
      </c>
      <c r="G1214" s="375">
        <f t="shared" si="56"/>
        <v>0</v>
      </c>
      <c r="I1214" s="376">
        <f>IF(OR(C1214="150 Directors advances", C1214="120 accounts receivable", C1214="720.2 Automobile - Insurance", C1214="720.3 Automobile - License", C1214="870.4 Rent - Insurance", C1214="870.6 Rent - Property Tax", C1214="870.7 Rent - Homeoffice", C1214="870.9 Rent - Water"),
   0,
   IF(Dashboard!$F$5="Quick",
      IF(OR(C1214="190 Automobile",C1214="200 computer hardware",C1214="210 Computer software",C1214="220 Quickbooks software",C1214="230 Office equipment",C1214="240 Office furniture"),
         E1214-(E1214/(1+Dashboard!$F$4)),
         0
      ),
      IF(C1214="750 Business promotion",
         E1214-(E1214/(1+4.793/100)),
         E1214-(E1214/(1+Dashboard!$F$4))
      )
   )
)</f>
        <v>0</v>
      </c>
      <c r="J1214" s="26">
        <f>Bank4[[#This Row],[Money in/ (Money out)]]-Bank4[[#This Row],[GST/HST]]</f>
        <v>0</v>
      </c>
      <c r="L1214" s="23">
        <f t="shared" si="54"/>
        <v>0</v>
      </c>
    </row>
    <row r="1215" spans="4:12" x14ac:dyDescent="0.2">
      <c r="D1215" s="397">
        <f>_xlfn.XLOOKUP(C:C,Table1[for Import to Bank Register dropdown],Table1[for Pivot],0,0,1)</f>
        <v>0</v>
      </c>
      <c r="E1215" s="403"/>
      <c r="F1215" s="146">
        <f t="shared" si="55"/>
        <v>44444444</v>
      </c>
      <c r="G1215" s="375">
        <f t="shared" si="56"/>
        <v>0</v>
      </c>
      <c r="I1215" s="376">
        <f>IF(OR(C1215="150 Directors advances", C1215="120 accounts receivable", C1215="720.2 Automobile - Insurance", C1215="720.3 Automobile - License", C1215="870.4 Rent - Insurance", C1215="870.6 Rent - Property Tax", C1215="870.7 Rent - Homeoffice", C1215="870.9 Rent - Water"),
   0,
   IF(Dashboard!$F$5="Quick",
      IF(OR(C1215="190 Automobile",C1215="200 computer hardware",C1215="210 Computer software",C1215="220 Quickbooks software",C1215="230 Office equipment",C1215="240 Office furniture"),
         E1215-(E1215/(1+Dashboard!$F$4)),
         0
      ),
      IF(C1215="750 Business promotion",
         E1215-(E1215/(1+4.793/100)),
         E1215-(E1215/(1+Dashboard!$F$4))
      )
   )
)</f>
        <v>0</v>
      </c>
      <c r="J1215" s="26">
        <f>Bank4[[#This Row],[Money in/ (Money out)]]-Bank4[[#This Row],[GST/HST]]</f>
        <v>0</v>
      </c>
      <c r="L1215" s="23">
        <f t="shared" si="54"/>
        <v>0</v>
      </c>
    </row>
    <row r="1216" spans="4:12" x14ac:dyDescent="0.2">
      <c r="D1216" s="397">
        <f>_xlfn.XLOOKUP(C:C,Table1[for Import to Bank Register dropdown],Table1[for Pivot],0,0,1)</f>
        <v>0</v>
      </c>
      <c r="E1216" s="403"/>
      <c r="F1216" s="146">
        <f t="shared" si="55"/>
        <v>44444444</v>
      </c>
      <c r="G1216" s="375">
        <f t="shared" si="56"/>
        <v>0</v>
      </c>
      <c r="I1216" s="376">
        <f>IF(OR(C1216="150 Directors advances", C1216="120 accounts receivable", C1216="720.2 Automobile - Insurance", C1216="720.3 Automobile - License", C1216="870.4 Rent - Insurance", C1216="870.6 Rent - Property Tax", C1216="870.7 Rent - Homeoffice", C1216="870.9 Rent - Water"),
   0,
   IF(Dashboard!$F$5="Quick",
      IF(OR(C1216="190 Automobile",C1216="200 computer hardware",C1216="210 Computer software",C1216="220 Quickbooks software",C1216="230 Office equipment",C1216="240 Office furniture"),
         E1216-(E1216/(1+Dashboard!$F$4)),
         0
      ),
      IF(C1216="750 Business promotion",
         E1216-(E1216/(1+4.793/100)),
         E1216-(E1216/(1+Dashboard!$F$4))
      )
   )
)</f>
        <v>0</v>
      </c>
      <c r="J1216" s="26">
        <f>Bank4[[#This Row],[Money in/ (Money out)]]-Bank4[[#This Row],[GST/HST]]</f>
        <v>0</v>
      </c>
      <c r="L1216" s="23">
        <f t="shared" si="54"/>
        <v>0</v>
      </c>
    </row>
    <row r="1217" spans="4:12" x14ac:dyDescent="0.2">
      <c r="D1217" s="397">
        <f>_xlfn.XLOOKUP(C:C,Table1[for Import to Bank Register dropdown],Table1[for Pivot],0,0,1)</f>
        <v>0</v>
      </c>
      <c r="E1217" s="403"/>
      <c r="F1217" s="146">
        <f t="shared" si="55"/>
        <v>44444444</v>
      </c>
      <c r="G1217" s="375">
        <f t="shared" si="56"/>
        <v>0</v>
      </c>
      <c r="I1217" s="376">
        <f>IF(OR(C1217="150 Directors advances", C1217="120 accounts receivable", C1217="720.2 Automobile - Insurance", C1217="720.3 Automobile - License", C1217="870.4 Rent - Insurance", C1217="870.6 Rent - Property Tax", C1217="870.7 Rent - Homeoffice", C1217="870.9 Rent - Water"),
   0,
   IF(Dashboard!$F$5="Quick",
      IF(OR(C1217="190 Automobile",C1217="200 computer hardware",C1217="210 Computer software",C1217="220 Quickbooks software",C1217="230 Office equipment",C1217="240 Office furniture"),
         E1217-(E1217/(1+Dashboard!$F$4)),
         0
      ),
      IF(C1217="750 Business promotion",
         E1217-(E1217/(1+4.793/100)),
         E1217-(E1217/(1+Dashboard!$F$4))
      )
   )
)</f>
        <v>0</v>
      </c>
      <c r="J1217" s="26">
        <f>Bank4[[#This Row],[Money in/ (Money out)]]-Bank4[[#This Row],[GST/HST]]</f>
        <v>0</v>
      </c>
      <c r="L1217" s="23">
        <f t="shared" si="54"/>
        <v>0</v>
      </c>
    </row>
    <row r="1218" spans="4:12" x14ac:dyDescent="0.2">
      <c r="D1218" s="397">
        <f>_xlfn.XLOOKUP(C:C,Table1[for Import to Bank Register dropdown],Table1[for Pivot],0,0,1)</f>
        <v>0</v>
      </c>
      <c r="E1218" s="403"/>
      <c r="F1218" s="146">
        <f t="shared" si="55"/>
        <v>44444444</v>
      </c>
      <c r="G1218" s="375">
        <f t="shared" si="56"/>
        <v>0</v>
      </c>
      <c r="I1218" s="376">
        <f>IF(OR(C1218="150 Directors advances", C1218="120 accounts receivable", C1218="720.2 Automobile - Insurance", C1218="720.3 Automobile - License", C1218="870.4 Rent - Insurance", C1218="870.6 Rent - Property Tax", C1218="870.7 Rent - Homeoffice", C1218="870.9 Rent - Water"),
   0,
   IF(Dashboard!$F$5="Quick",
      IF(OR(C1218="190 Automobile",C1218="200 computer hardware",C1218="210 Computer software",C1218="220 Quickbooks software",C1218="230 Office equipment",C1218="240 Office furniture"),
         E1218-(E1218/(1+Dashboard!$F$4)),
         0
      ),
      IF(C1218="750 Business promotion",
         E1218-(E1218/(1+4.793/100)),
         E1218-(E1218/(1+Dashboard!$F$4))
      )
   )
)</f>
        <v>0</v>
      </c>
      <c r="J1218" s="26">
        <f>Bank4[[#This Row],[Money in/ (Money out)]]-Bank4[[#This Row],[GST/HST]]</f>
        <v>0</v>
      </c>
      <c r="L1218" s="23">
        <f t="shared" si="54"/>
        <v>0</v>
      </c>
    </row>
    <row r="1219" spans="4:12" x14ac:dyDescent="0.2">
      <c r="D1219" s="397">
        <f>_xlfn.XLOOKUP(C:C,Table1[for Import to Bank Register dropdown],Table1[for Pivot],0,0,1)</f>
        <v>0</v>
      </c>
      <c r="E1219" s="403"/>
      <c r="F1219" s="146">
        <f t="shared" si="55"/>
        <v>44444444</v>
      </c>
      <c r="G1219" s="375">
        <f t="shared" si="56"/>
        <v>0</v>
      </c>
      <c r="I1219" s="376">
        <f>IF(OR(C1219="150 Directors advances", C1219="120 accounts receivable", C1219="720.2 Automobile - Insurance", C1219="720.3 Automobile - License", C1219="870.4 Rent - Insurance", C1219="870.6 Rent - Property Tax", C1219="870.7 Rent - Homeoffice", C1219="870.9 Rent - Water"),
   0,
   IF(Dashboard!$F$5="Quick",
      IF(OR(C1219="190 Automobile",C1219="200 computer hardware",C1219="210 Computer software",C1219="220 Quickbooks software",C1219="230 Office equipment",C1219="240 Office furniture"),
         E1219-(E1219/(1+Dashboard!$F$4)),
         0
      ),
      IF(C1219="750 Business promotion",
         E1219-(E1219/(1+4.793/100)),
         E1219-(E1219/(1+Dashboard!$F$4))
      )
   )
)</f>
        <v>0</v>
      </c>
      <c r="J1219" s="26">
        <f>Bank4[[#This Row],[Money in/ (Money out)]]-Bank4[[#This Row],[GST/HST]]</f>
        <v>0</v>
      </c>
      <c r="L1219" s="23">
        <f t="shared" si="54"/>
        <v>0</v>
      </c>
    </row>
    <row r="1220" spans="4:12" x14ac:dyDescent="0.2">
      <c r="D1220" s="397">
        <f>_xlfn.XLOOKUP(C:C,Table1[for Import to Bank Register dropdown],Table1[for Pivot],0,0,1)</f>
        <v>0</v>
      </c>
      <c r="E1220" s="403"/>
      <c r="F1220" s="146">
        <f t="shared" si="55"/>
        <v>44444444</v>
      </c>
      <c r="G1220" s="375">
        <f t="shared" si="56"/>
        <v>0</v>
      </c>
      <c r="I1220" s="376">
        <f>IF(OR(C1220="150 Directors advances", C1220="120 accounts receivable", C1220="720.2 Automobile - Insurance", C1220="720.3 Automobile - License", C1220="870.4 Rent - Insurance", C1220="870.6 Rent - Property Tax", C1220="870.7 Rent - Homeoffice", C1220="870.9 Rent - Water"),
   0,
   IF(Dashboard!$F$5="Quick",
      IF(OR(C1220="190 Automobile",C1220="200 computer hardware",C1220="210 Computer software",C1220="220 Quickbooks software",C1220="230 Office equipment",C1220="240 Office furniture"),
         E1220-(E1220/(1+Dashboard!$F$4)),
         0
      ),
      IF(C1220="750 Business promotion",
         E1220-(E1220/(1+4.793/100)),
         E1220-(E1220/(1+Dashboard!$F$4))
      )
   )
)</f>
        <v>0</v>
      </c>
      <c r="J1220" s="26">
        <f>Bank4[[#This Row],[Money in/ (Money out)]]-Bank4[[#This Row],[GST/HST]]</f>
        <v>0</v>
      </c>
      <c r="L1220" s="23">
        <f t="shared" si="54"/>
        <v>0</v>
      </c>
    </row>
    <row r="1221" spans="4:12" x14ac:dyDescent="0.2">
      <c r="D1221" s="397">
        <f>_xlfn.XLOOKUP(C:C,Table1[for Import to Bank Register dropdown],Table1[for Pivot],0,0,1)</f>
        <v>0</v>
      </c>
      <c r="E1221" s="403"/>
      <c r="F1221" s="146">
        <f t="shared" si="55"/>
        <v>44444444</v>
      </c>
      <c r="G1221" s="375">
        <f t="shared" si="56"/>
        <v>0</v>
      </c>
      <c r="I1221" s="376">
        <f>IF(OR(C1221="150 Directors advances", C1221="120 accounts receivable", C1221="720.2 Automobile - Insurance", C1221="720.3 Automobile - License", C1221="870.4 Rent - Insurance", C1221="870.6 Rent - Property Tax", C1221="870.7 Rent - Homeoffice", C1221="870.9 Rent - Water"),
   0,
   IF(Dashboard!$F$5="Quick",
      IF(OR(C1221="190 Automobile",C1221="200 computer hardware",C1221="210 Computer software",C1221="220 Quickbooks software",C1221="230 Office equipment",C1221="240 Office furniture"),
         E1221-(E1221/(1+Dashboard!$F$4)),
         0
      ),
      IF(C1221="750 Business promotion",
         E1221-(E1221/(1+4.793/100)),
         E1221-(E1221/(1+Dashboard!$F$4))
      )
   )
)</f>
        <v>0</v>
      </c>
      <c r="J1221" s="26">
        <f>Bank4[[#This Row],[Money in/ (Money out)]]-Bank4[[#This Row],[GST/HST]]</f>
        <v>0</v>
      </c>
      <c r="L1221" s="23">
        <f t="shared" si="54"/>
        <v>0</v>
      </c>
    </row>
    <row r="1222" spans="4:12" x14ac:dyDescent="0.2">
      <c r="D1222" s="397">
        <f>_xlfn.XLOOKUP(C:C,Table1[for Import to Bank Register dropdown],Table1[for Pivot],0,0,1)</f>
        <v>0</v>
      </c>
      <c r="E1222" s="403"/>
      <c r="F1222" s="146">
        <f t="shared" si="55"/>
        <v>44444444</v>
      </c>
      <c r="G1222" s="375">
        <f t="shared" si="56"/>
        <v>0</v>
      </c>
      <c r="I1222" s="376">
        <f>IF(OR(C1222="150 Directors advances", C1222="120 accounts receivable", C1222="720.2 Automobile - Insurance", C1222="720.3 Automobile - License", C1222="870.4 Rent - Insurance", C1222="870.6 Rent - Property Tax", C1222="870.7 Rent - Homeoffice", C1222="870.9 Rent - Water"),
   0,
   IF(Dashboard!$F$5="Quick",
      IF(OR(C1222="190 Automobile",C1222="200 computer hardware",C1222="210 Computer software",C1222="220 Quickbooks software",C1222="230 Office equipment",C1222="240 Office furniture"),
         E1222-(E1222/(1+Dashboard!$F$4)),
         0
      ),
      IF(C1222="750 Business promotion",
         E1222-(E1222/(1+4.793/100)),
         E1222-(E1222/(1+Dashboard!$F$4))
      )
   )
)</f>
        <v>0</v>
      </c>
      <c r="J1222" s="26">
        <f>Bank4[[#This Row],[Money in/ (Money out)]]-Bank4[[#This Row],[GST/HST]]</f>
        <v>0</v>
      </c>
      <c r="L1222" s="23">
        <f t="shared" si="54"/>
        <v>0</v>
      </c>
    </row>
    <row r="1223" spans="4:12" x14ac:dyDescent="0.2">
      <c r="D1223" s="397">
        <f>_xlfn.XLOOKUP(C:C,Table1[for Import to Bank Register dropdown],Table1[for Pivot],0,0,1)</f>
        <v>0</v>
      </c>
      <c r="E1223" s="403"/>
      <c r="F1223" s="146">
        <f t="shared" si="55"/>
        <v>44444444</v>
      </c>
      <c r="G1223" s="375">
        <f t="shared" si="56"/>
        <v>0</v>
      </c>
      <c r="I1223" s="376">
        <f>IF(OR(C1223="150 Directors advances", C1223="120 accounts receivable", C1223="720.2 Automobile - Insurance", C1223="720.3 Automobile - License", C1223="870.4 Rent - Insurance", C1223="870.6 Rent - Property Tax", C1223="870.7 Rent - Homeoffice", C1223="870.9 Rent - Water"),
   0,
   IF(Dashboard!$F$5="Quick",
      IF(OR(C1223="190 Automobile",C1223="200 computer hardware",C1223="210 Computer software",C1223="220 Quickbooks software",C1223="230 Office equipment",C1223="240 Office furniture"),
         E1223-(E1223/(1+Dashboard!$F$4)),
         0
      ),
      IF(C1223="750 Business promotion",
         E1223-(E1223/(1+4.793/100)),
         E1223-(E1223/(1+Dashboard!$F$4))
      )
   )
)</f>
        <v>0</v>
      </c>
      <c r="J1223" s="26">
        <f>Bank4[[#This Row],[Money in/ (Money out)]]-Bank4[[#This Row],[GST/HST]]</f>
        <v>0</v>
      </c>
      <c r="L1223" s="23">
        <f t="shared" ref="L1223:L1286" si="57">$L$3</f>
        <v>0</v>
      </c>
    </row>
    <row r="1224" spans="4:12" x14ac:dyDescent="0.2">
      <c r="D1224" s="397">
        <f>_xlfn.XLOOKUP(C:C,Table1[for Import to Bank Register dropdown],Table1[for Pivot],0,0,1)</f>
        <v>0</v>
      </c>
      <c r="E1224" s="403"/>
      <c r="F1224" s="146">
        <f t="shared" ref="F1224:F1287" si="58">$E$2</f>
        <v>44444444</v>
      </c>
      <c r="G1224" s="375">
        <f t="shared" ref="G1224:G1287" si="59">G1223+E1224</f>
        <v>0</v>
      </c>
      <c r="I1224" s="376">
        <f>IF(OR(C1224="150 Directors advances", C1224="120 accounts receivable", C1224="720.2 Automobile - Insurance", C1224="720.3 Automobile - License", C1224="870.4 Rent - Insurance", C1224="870.6 Rent - Property Tax", C1224="870.7 Rent - Homeoffice", C1224="870.9 Rent - Water"),
   0,
   IF(Dashboard!$F$5="Quick",
      IF(OR(C1224="190 Automobile",C1224="200 computer hardware",C1224="210 Computer software",C1224="220 Quickbooks software",C1224="230 Office equipment",C1224="240 Office furniture"),
         E1224-(E1224/(1+Dashboard!$F$4)),
         0
      ),
      IF(C1224="750 Business promotion",
         E1224-(E1224/(1+4.793/100)),
         E1224-(E1224/(1+Dashboard!$F$4))
      )
   )
)</f>
        <v>0</v>
      </c>
      <c r="J1224" s="26">
        <f>Bank4[[#This Row],[Money in/ (Money out)]]-Bank4[[#This Row],[GST/HST]]</f>
        <v>0</v>
      </c>
      <c r="L1224" s="23">
        <f t="shared" si="57"/>
        <v>0</v>
      </c>
    </row>
    <row r="1225" spans="4:12" x14ac:dyDescent="0.2">
      <c r="D1225" s="397">
        <f>_xlfn.XLOOKUP(C:C,Table1[for Import to Bank Register dropdown],Table1[for Pivot],0,0,1)</f>
        <v>0</v>
      </c>
      <c r="E1225" s="403"/>
      <c r="F1225" s="146">
        <f t="shared" si="58"/>
        <v>44444444</v>
      </c>
      <c r="G1225" s="375">
        <f t="shared" si="59"/>
        <v>0</v>
      </c>
      <c r="I1225" s="376">
        <f>IF(OR(C1225="150 Directors advances", C1225="120 accounts receivable", C1225="720.2 Automobile - Insurance", C1225="720.3 Automobile - License", C1225="870.4 Rent - Insurance", C1225="870.6 Rent - Property Tax", C1225="870.7 Rent - Homeoffice", C1225="870.9 Rent - Water"),
   0,
   IF(Dashboard!$F$5="Quick",
      IF(OR(C1225="190 Automobile",C1225="200 computer hardware",C1225="210 Computer software",C1225="220 Quickbooks software",C1225="230 Office equipment",C1225="240 Office furniture"),
         E1225-(E1225/(1+Dashboard!$F$4)),
         0
      ),
      IF(C1225="750 Business promotion",
         E1225-(E1225/(1+4.793/100)),
         E1225-(E1225/(1+Dashboard!$F$4))
      )
   )
)</f>
        <v>0</v>
      </c>
      <c r="J1225" s="26">
        <f>Bank4[[#This Row],[Money in/ (Money out)]]-Bank4[[#This Row],[GST/HST]]</f>
        <v>0</v>
      </c>
      <c r="L1225" s="23">
        <f t="shared" si="57"/>
        <v>0</v>
      </c>
    </row>
    <row r="1226" spans="4:12" x14ac:dyDescent="0.2">
      <c r="D1226" s="397">
        <f>_xlfn.XLOOKUP(C:C,Table1[for Import to Bank Register dropdown],Table1[for Pivot],0,0,1)</f>
        <v>0</v>
      </c>
      <c r="E1226" s="403"/>
      <c r="F1226" s="146">
        <f t="shared" si="58"/>
        <v>44444444</v>
      </c>
      <c r="G1226" s="375">
        <f t="shared" si="59"/>
        <v>0</v>
      </c>
      <c r="I1226" s="376">
        <f>IF(OR(C1226="150 Directors advances", C1226="120 accounts receivable", C1226="720.2 Automobile - Insurance", C1226="720.3 Automobile - License", C1226="870.4 Rent - Insurance", C1226="870.6 Rent - Property Tax", C1226="870.7 Rent - Homeoffice", C1226="870.9 Rent - Water"),
   0,
   IF(Dashboard!$F$5="Quick",
      IF(OR(C1226="190 Automobile",C1226="200 computer hardware",C1226="210 Computer software",C1226="220 Quickbooks software",C1226="230 Office equipment",C1226="240 Office furniture"),
         E1226-(E1226/(1+Dashboard!$F$4)),
         0
      ),
      IF(C1226="750 Business promotion",
         E1226-(E1226/(1+4.793/100)),
         E1226-(E1226/(1+Dashboard!$F$4))
      )
   )
)</f>
        <v>0</v>
      </c>
      <c r="J1226" s="26">
        <f>Bank4[[#This Row],[Money in/ (Money out)]]-Bank4[[#This Row],[GST/HST]]</f>
        <v>0</v>
      </c>
      <c r="L1226" s="23">
        <f t="shared" si="57"/>
        <v>0</v>
      </c>
    </row>
    <row r="1227" spans="4:12" x14ac:dyDescent="0.2">
      <c r="D1227" s="397">
        <f>_xlfn.XLOOKUP(C:C,Table1[for Import to Bank Register dropdown],Table1[for Pivot],0,0,1)</f>
        <v>0</v>
      </c>
      <c r="E1227" s="403"/>
      <c r="F1227" s="146">
        <f t="shared" si="58"/>
        <v>44444444</v>
      </c>
      <c r="G1227" s="375">
        <f t="shared" si="59"/>
        <v>0</v>
      </c>
      <c r="I1227" s="376">
        <f>IF(OR(C1227="150 Directors advances", C1227="120 accounts receivable", C1227="720.2 Automobile - Insurance", C1227="720.3 Automobile - License", C1227="870.4 Rent - Insurance", C1227="870.6 Rent - Property Tax", C1227="870.7 Rent - Homeoffice", C1227="870.9 Rent - Water"),
   0,
   IF(Dashboard!$F$5="Quick",
      IF(OR(C1227="190 Automobile",C1227="200 computer hardware",C1227="210 Computer software",C1227="220 Quickbooks software",C1227="230 Office equipment",C1227="240 Office furniture"),
         E1227-(E1227/(1+Dashboard!$F$4)),
         0
      ),
      IF(C1227="750 Business promotion",
         E1227-(E1227/(1+4.793/100)),
         E1227-(E1227/(1+Dashboard!$F$4))
      )
   )
)</f>
        <v>0</v>
      </c>
      <c r="J1227" s="26">
        <f>Bank4[[#This Row],[Money in/ (Money out)]]-Bank4[[#This Row],[GST/HST]]</f>
        <v>0</v>
      </c>
      <c r="L1227" s="23">
        <f t="shared" si="57"/>
        <v>0</v>
      </c>
    </row>
    <row r="1228" spans="4:12" x14ac:dyDescent="0.2">
      <c r="D1228" s="397">
        <f>_xlfn.XLOOKUP(C:C,Table1[for Import to Bank Register dropdown],Table1[for Pivot],0,0,1)</f>
        <v>0</v>
      </c>
      <c r="E1228" s="403"/>
      <c r="F1228" s="146">
        <f t="shared" si="58"/>
        <v>44444444</v>
      </c>
      <c r="G1228" s="375">
        <f t="shared" si="59"/>
        <v>0</v>
      </c>
      <c r="I1228" s="376">
        <f>IF(OR(C1228="150 Directors advances", C1228="120 accounts receivable", C1228="720.2 Automobile - Insurance", C1228="720.3 Automobile - License", C1228="870.4 Rent - Insurance", C1228="870.6 Rent - Property Tax", C1228="870.7 Rent - Homeoffice", C1228="870.9 Rent - Water"),
   0,
   IF(Dashboard!$F$5="Quick",
      IF(OR(C1228="190 Automobile",C1228="200 computer hardware",C1228="210 Computer software",C1228="220 Quickbooks software",C1228="230 Office equipment",C1228="240 Office furniture"),
         E1228-(E1228/(1+Dashboard!$F$4)),
         0
      ),
      IF(C1228="750 Business promotion",
         E1228-(E1228/(1+4.793/100)),
         E1228-(E1228/(1+Dashboard!$F$4))
      )
   )
)</f>
        <v>0</v>
      </c>
      <c r="J1228" s="26">
        <f>Bank4[[#This Row],[Money in/ (Money out)]]-Bank4[[#This Row],[GST/HST]]</f>
        <v>0</v>
      </c>
      <c r="L1228" s="23">
        <f t="shared" si="57"/>
        <v>0</v>
      </c>
    </row>
    <row r="1229" spans="4:12" x14ac:dyDescent="0.2">
      <c r="D1229" s="397">
        <f>_xlfn.XLOOKUP(C:C,Table1[for Import to Bank Register dropdown],Table1[for Pivot],0,0,1)</f>
        <v>0</v>
      </c>
      <c r="E1229" s="403"/>
      <c r="F1229" s="146">
        <f t="shared" si="58"/>
        <v>44444444</v>
      </c>
      <c r="G1229" s="375">
        <f t="shared" si="59"/>
        <v>0</v>
      </c>
      <c r="I1229" s="376">
        <f>IF(OR(C1229="150 Directors advances", C1229="120 accounts receivable", C1229="720.2 Automobile - Insurance", C1229="720.3 Automobile - License", C1229="870.4 Rent - Insurance", C1229="870.6 Rent - Property Tax", C1229="870.7 Rent - Homeoffice", C1229="870.9 Rent - Water"),
   0,
   IF(Dashboard!$F$5="Quick",
      IF(OR(C1229="190 Automobile",C1229="200 computer hardware",C1229="210 Computer software",C1229="220 Quickbooks software",C1229="230 Office equipment",C1229="240 Office furniture"),
         E1229-(E1229/(1+Dashboard!$F$4)),
         0
      ),
      IF(C1229="750 Business promotion",
         E1229-(E1229/(1+4.793/100)),
         E1229-(E1229/(1+Dashboard!$F$4))
      )
   )
)</f>
        <v>0</v>
      </c>
      <c r="J1229" s="26">
        <f>Bank4[[#This Row],[Money in/ (Money out)]]-Bank4[[#This Row],[GST/HST]]</f>
        <v>0</v>
      </c>
      <c r="L1229" s="23">
        <f t="shared" si="57"/>
        <v>0</v>
      </c>
    </row>
    <row r="1230" spans="4:12" x14ac:dyDescent="0.2">
      <c r="D1230" s="397">
        <f>_xlfn.XLOOKUP(C:C,Table1[for Import to Bank Register dropdown],Table1[for Pivot],0,0,1)</f>
        <v>0</v>
      </c>
      <c r="E1230" s="403"/>
      <c r="F1230" s="146">
        <f t="shared" si="58"/>
        <v>44444444</v>
      </c>
      <c r="G1230" s="375">
        <f t="shared" si="59"/>
        <v>0</v>
      </c>
      <c r="I1230" s="376">
        <f>IF(OR(C1230="150 Directors advances", C1230="120 accounts receivable", C1230="720.2 Automobile - Insurance", C1230="720.3 Automobile - License", C1230="870.4 Rent - Insurance", C1230="870.6 Rent - Property Tax", C1230="870.7 Rent - Homeoffice", C1230="870.9 Rent - Water"),
   0,
   IF(Dashboard!$F$5="Quick",
      IF(OR(C1230="190 Automobile",C1230="200 computer hardware",C1230="210 Computer software",C1230="220 Quickbooks software",C1230="230 Office equipment",C1230="240 Office furniture"),
         E1230-(E1230/(1+Dashboard!$F$4)),
         0
      ),
      IF(C1230="750 Business promotion",
         E1230-(E1230/(1+4.793/100)),
         E1230-(E1230/(1+Dashboard!$F$4))
      )
   )
)</f>
        <v>0</v>
      </c>
      <c r="J1230" s="26">
        <f>Bank4[[#This Row],[Money in/ (Money out)]]-Bank4[[#This Row],[GST/HST]]</f>
        <v>0</v>
      </c>
      <c r="L1230" s="23">
        <f t="shared" si="57"/>
        <v>0</v>
      </c>
    </row>
    <row r="1231" spans="4:12" x14ac:dyDescent="0.2">
      <c r="D1231" s="397">
        <f>_xlfn.XLOOKUP(C:C,Table1[for Import to Bank Register dropdown],Table1[for Pivot],0,0,1)</f>
        <v>0</v>
      </c>
      <c r="E1231" s="403"/>
      <c r="F1231" s="146">
        <f t="shared" si="58"/>
        <v>44444444</v>
      </c>
      <c r="G1231" s="375">
        <f t="shared" si="59"/>
        <v>0</v>
      </c>
      <c r="I1231" s="376">
        <f>IF(OR(C1231="150 Directors advances", C1231="120 accounts receivable", C1231="720.2 Automobile - Insurance", C1231="720.3 Automobile - License", C1231="870.4 Rent - Insurance", C1231="870.6 Rent - Property Tax", C1231="870.7 Rent - Homeoffice", C1231="870.9 Rent - Water"),
   0,
   IF(Dashboard!$F$5="Quick",
      IF(OR(C1231="190 Automobile",C1231="200 computer hardware",C1231="210 Computer software",C1231="220 Quickbooks software",C1231="230 Office equipment",C1231="240 Office furniture"),
         E1231-(E1231/(1+Dashboard!$F$4)),
         0
      ),
      IF(C1231="750 Business promotion",
         E1231-(E1231/(1+4.793/100)),
         E1231-(E1231/(1+Dashboard!$F$4))
      )
   )
)</f>
        <v>0</v>
      </c>
      <c r="J1231" s="26">
        <f>Bank4[[#This Row],[Money in/ (Money out)]]-Bank4[[#This Row],[GST/HST]]</f>
        <v>0</v>
      </c>
      <c r="L1231" s="23">
        <f t="shared" si="57"/>
        <v>0</v>
      </c>
    </row>
    <row r="1232" spans="4:12" x14ac:dyDescent="0.2">
      <c r="D1232" s="397">
        <f>_xlfn.XLOOKUP(C:C,Table1[for Import to Bank Register dropdown],Table1[for Pivot],0,0,1)</f>
        <v>0</v>
      </c>
      <c r="E1232" s="403"/>
      <c r="F1232" s="146">
        <f t="shared" si="58"/>
        <v>44444444</v>
      </c>
      <c r="G1232" s="375">
        <f t="shared" si="59"/>
        <v>0</v>
      </c>
      <c r="I1232" s="376">
        <f>IF(OR(C1232="150 Directors advances", C1232="120 accounts receivable", C1232="720.2 Automobile - Insurance", C1232="720.3 Automobile - License", C1232="870.4 Rent - Insurance", C1232="870.6 Rent - Property Tax", C1232="870.7 Rent - Homeoffice", C1232="870.9 Rent - Water"),
   0,
   IF(Dashboard!$F$5="Quick",
      IF(OR(C1232="190 Automobile",C1232="200 computer hardware",C1232="210 Computer software",C1232="220 Quickbooks software",C1232="230 Office equipment",C1232="240 Office furniture"),
         E1232-(E1232/(1+Dashboard!$F$4)),
         0
      ),
      IF(C1232="750 Business promotion",
         E1232-(E1232/(1+4.793/100)),
         E1232-(E1232/(1+Dashboard!$F$4))
      )
   )
)</f>
        <v>0</v>
      </c>
      <c r="J1232" s="26">
        <f>Bank4[[#This Row],[Money in/ (Money out)]]-Bank4[[#This Row],[GST/HST]]</f>
        <v>0</v>
      </c>
      <c r="L1232" s="23">
        <f t="shared" si="57"/>
        <v>0</v>
      </c>
    </row>
    <row r="1233" spans="4:12" x14ac:dyDescent="0.2">
      <c r="D1233" s="397">
        <f>_xlfn.XLOOKUP(C:C,Table1[for Import to Bank Register dropdown],Table1[for Pivot],0,0,1)</f>
        <v>0</v>
      </c>
      <c r="E1233" s="403"/>
      <c r="F1233" s="146">
        <f t="shared" si="58"/>
        <v>44444444</v>
      </c>
      <c r="G1233" s="375">
        <f t="shared" si="59"/>
        <v>0</v>
      </c>
      <c r="I1233" s="376">
        <f>IF(OR(C1233="150 Directors advances", C1233="120 accounts receivable", C1233="720.2 Automobile - Insurance", C1233="720.3 Automobile - License", C1233="870.4 Rent - Insurance", C1233="870.6 Rent - Property Tax", C1233="870.7 Rent - Homeoffice", C1233="870.9 Rent - Water"),
   0,
   IF(Dashboard!$F$5="Quick",
      IF(OR(C1233="190 Automobile",C1233="200 computer hardware",C1233="210 Computer software",C1233="220 Quickbooks software",C1233="230 Office equipment",C1233="240 Office furniture"),
         E1233-(E1233/(1+Dashboard!$F$4)),
         0
      ),
      IF(C1233="750 Business promotion",
         E1233-(E1233/(1+4.793/100)),
         E1233-(E1233/(1+Dashboard!$F$4))
      )
   )
)</f>
        <v>0</v>
      </c>
      <c r="J1233" s="26">
        <f>Bank4[[#This Row],[Money in/ (Money out)]]-Bank4[[#This Row],[GST/HST]]</f>
        <v>0</v>
      </c>
      <c r="L1233" s="23">
        <f t="shared" si="57"/>
        <v>0</v>
      </c>
    </row>
    <row r="1234" spans="4:12" x14ac:dyDescent="0.2">
      <c r="D1234" s="397">
        <f>_xlfn.XLOOKUP(C:C,Table1[for Import to Bank Register dropdown],Table1[for Pivot],0,0,1)</f>
        <v>0</v>
      </c>
      <c r="E1234" s="403"/>
      <c r="F1234" s="146">
        <f t="shared" si="58"/>
        <v>44444444</v>
      </c>
      <c r="G1234" s="375">
        <f t="shared" si="59"/>
        <v>0</v>
      </c>
      <c r="I1234" s="376">
        <f>IF(OR(C1234="150 Directors advances", C1234="120 accounts receivable", C1234="720.2 Automobile - Insurance", C1234="720.3 Automobile - License", C1234="870.4 Rent - Insurance", C1234="870.6 Rent - Property Tax", C1234="870.7 Rent - Homeoffice", C1234="870.9 Rent - Water"),
   0,
   IF(Dashboard!$F$5="Quick",
      IF(OR(C1234="190 Automobile",C1234="200 computer hardware",C1234="210 Computer software",C1234="220 Quickbooks software",C1234="230 Office equipment",C1234="240 Office furniture"),
         E1234-(E1234/(1+Dashboard!$F$4)),
         0
      ),
      IF(C1234="750 Business promotion",
         E1234-(E1234/(1+4.793/100)),
         E1234-(E1234/(1+Dashboard!$F$4))
      )
   )
)</f>
        <v>0</v>
      </c>
      <c r="J1234" s="26">
        <f>Bank4[[#This Row],[Money in/ (Money out)]]-Bank4[[#This Row],[GST/HST]]</f>
        <v>0</v>
      </c>
      <c r="L1234" s="23">
        <f t="shared" si="57"/>
        <v>0</v>
      </c>
    </row>
    <row r="1235" spans="4:12" x14ac:dyDescent="0.2">
      <c r="D1235" s="397">
        <f>_xlfn.XLOOKUP(C:C,Table1[for Import to Bank Register dropdown],Table1[for Pivot],0,0,1)</f>
        <v>0</v>
      </c>
      <c r="E1235" s="403"/>
      <c r="F1235" s="146">
        <f t="shared" si="58"/>
        <v>44444444</v>
      </c>
      <c r="G1235" s="375">
        <f t="shared" si="59"/>
        <v>0</v>
      </c>
      <c r="I1235" s="376">
        <f>IF(OR(C1235="150 Directors advances", C1235="120 accounts receivable", C1235="720.2 Automobile - Insurance", C1235="720.3 Automobile - License", C1235="870.4 Rent - Insurance", C1235="870.6 Rent - Property Tax", C1235="870.7 Rent - Homeoffice", C1235="870.9 Rent - Water"),
   0,
   IF(Dashboard!$F$5="Quick",
      IF(OR(C1235="190 Automobile",C1235="200 computer hardware",C1235="210 Computer software",C1235="220 Quickbooks software",C1235="230 Office equipment",C1235="240 Office furniture"),
         E1235-(E1235/(1+Dashboard!$F$4)),
         0
      ),
      IF(C1235="750 Business promotion",
         E1235-(E1235/(1+4.793/100)),
         E1235-(E1235/(1+Dashboard!$F$4))
      )
   )
)</f>
        <v>0</v>
      </c>
      <c r="J1235" s="26">
        <f>Bank4[[#This Row],[Money in/ (Money out)]]-Bank4[[#This Row],[GST/HST]]</f>
        <v>0</v>
      </c>
      <c r="L1235" s="23">
        <f t="shared" si="57"/>
        <v>0</v>
      </c>
    </row>
    <row r="1236" spans="4:12" x14ac:dyDescent="0.2">
      <c r="D1236" s="397">
        <f>_xlfn.XLOOKUP(C:C,Table1[for Import to Bank Register dropdown],Table1[for Pivot],0,0,1)</f>
        <v>0</v>
      </c>
      <c r="E1236" s="403"/>
      <c r="F1236" s="146">
        <f t="shared" si="58"/>
        <v>44444444</v>
      </c>
      <c r="G1236" s="375">
        <f t="shared" si="59"/>
        <v>0</v>
      </c>
      <c r="I1236" s="376">
        <f>IF(OR(C1236="150 Directors advances", C1236="120 accounts receivable", C1236="720.2 Automobile - Insurance", C1236="720.3 Automobile - License", C1236="870.4 Rent - Insurance", C1236="870.6 Rent - Property Tax", C1236="870.7 Rent - Homeoffice", C1236="870.9 Rent - Water"),
   0,
   IF(Dashboard!$F$5="Quick",
      IF(OR(C1236="190 Automobile",C1236="200 computer hardware",C1236="210 Computer software",C1236="220 Quickbooks software",C1236="230 Office equipment",C1236="240 Office furniture"),
         E1236-(E1236/(1+Dashboard!$F$4)),
         0
      ),
      IF(C1236="750 Business promotion",
         E1236-(E1236/(1+4.793/100)),
         E1236-(E1236/(1+Dashboard!$F$4))
      )
   )
)</f>
        <v>0</v>
      </c>
      <c r="J1236" s="26">
        <f>Bank4[[#This Row],[Money in/ (Money out)]]-Bank4[[#This Row],[GST/HST]]</f>
        <v>0</v>
      </c>
      <c r="L1236" s="23">
        <f t="shared" si="57"/>
        <v>0</v>
      </c>
    </row>
    <row r="1237" spans="4:12" x14ac:dyDescent="0.2">
      <c r="D1237" s="397">
        <f>_xlfn.XLOOKUP(C:C,Table1[for Import to Bank Register dropdown],Table1[for Pivot],0,0,1)</f>
        <v>0</v>
      </c>
      <c r="E1237" s="403"/>
      <c r="F1237" s="146">
        <f t="shared" si="58"/>
        <v>44444444</v>
      </c>
      <c r="G1237" s="375">
        <f t="shared" si="59"/>
        <v>0</v>
      </c>
      <c r="I1237" s="376">
        <f>IF(OR(C1237="150 Directors advances", C1237="120 accounts receivable", C1237="720.2 Automobile - Insurance", C1237="720.3 Automobile - License", C1237="870.4 Rent - Insurance", C1237="870.6 Rent - Property Tax", C1237="870.7 Rent - Homeoffice", C1237="870.9 Rent - Water"),
   0,
   IF(Dashboard!$F$5="Quick",
      IF(OR(C1237="190 Automobile",C1237="200 computer hardware",C1237="210 Computer software",C1237="220 Quickbooks software",C1237="230 Office equipment",C1237="240 Office furniture"),
         E1237-(E1237/(1+Dashboard!$F$4)),
         0
      ),
      IF(C1237="750 Business promotion",
         E1237-(E1237/(1+4.793/100)),
         E1237-(E1237/(1+Dashboard!$F$4))
      )
   )
)</f>
        <v>0</v>
      </c>
      <c r="J1237" s="26">
        <f>Bank4[[#This Row],[Money in/ (Money out)]]-Bank4[[#This Row],[GST/HST]]</f>
        <v>0</v>
      </c>
      <c r="L1237" s="23">
        <f t="shared" si="57"/>
        <v>0</v>
      </c>
    </row>
    <row r="1238" spans="4:12" x14ac:dyDescent="0.2">
      <c r="D1238" s="397">
        <f>_xlfn.XLOOKUP(C:C,Table1[for Import to Bank Register dropdown],Table1[for Pivot],0,0,1)</f>
        <v>0</v>
      </c>
      <c r="E1238" s="403"/>
      <c r="F1238" s="146">
        <f t="shared" si="58"/>
        <v>44444444</v>
      </c>
      <c r="G1238" s="375">
        <f t="shared" si="59"/>
        <v>0</v>
      </c>
      <c r="I1238" s="376">
        <f>IF(OR(C1238="150 Directors advances", C1238="120 accounts receivable", C1238="720.2 Automobile - Insurance", C1238="720.3 Automobile - License", C1238="870.4 Rent - Insurance", C1238="870.6 Rent - Property Tax", C1238="870.7 Rent - Homeoffice", C1238="870.9 Rent - Water"),
   0,
   IF(Dashboard!$F$5="Quick",
      IF(OR(C1238="190 Automobile",C1238="200 computer hardware",C1238="210 Computer software",C1238="220 Quickbooks software",C1238="230 Office equipment",C1238="240 Office furniture"),
         E1238-(E1238/(1+Dashboard!$F$4)),
         0
      ),
      IF(C1238="750 Business promotion",
         E1238-(E1238/(1+4.793/100)),
         E1238-(E1238/(1+Dashboard!$F$4))
      )
   )
)</f>
        <v>0</v>
      </c>
      <c r="J1238" s="26">
        <f>Bank4[[#This Row],[Money in/ (Money out)]]-Bank4[[#This Row],[GST/HST]]</f>
        <v>0</v>
      </c>
      <c r="L1238" s="23">
        <f t="shared" si="57"/>
        <v>0</v>
      </c>
    </row>
    <row r="1239" spans="4:12" x14ac:dyDescent="0.2">
      <c r="D1239" s="397">
        <f>_xlfn.XLOOKUP(C:C,Table1[for Import to Bank Register dropdown],Table1[for Pivot],0,0,1)</f>
        <v>0</v>
      </c>
      <c r="E1239" s="403"/>
      <c r="F1239" s="146">
        <f t="shared" si="58"/>
        <v>44444444</v>
      </c>
      <c r="G1239" s="375">
        <f t="shared" si="59"/>
        <v>0</v>
      </c>
      <c r="I1239" s="376">
        <f>IF(OR(C1239="150 Directors advances", C1239="120 accounts receivable", C1239="720.2 Automobile - Insurance", C1239="720.3 Automobile - License", C1239="870.4 Rent - Insurance", C1239="870.6 Rent - Property Tax", C1239="870.7 Rent - Homeoffice", C1239="870.9 Rent - Water"),
   0,
   IF(Dashboard!$F$5="Quick",
      IF(OR(C1239="190 Automobile",C1239="200 computer hardware",C1239="210 Computer software",C1239="220 Quickbooks software",C1239="230 Office equipment",C1239="240 Office furniture"),
         E1239-(E1239/(1+Dashboard!$F$4)),
         0
      ),
      IF(C1239="750 Business promotion",
         E1239-(E1239/(1+4.793/100)),
         E1239-(E1239/(1+Dashboard!$F$4))
      )
   )
)</f>
        <v>0</v>
      </c>
      <c r="J1239" s="26">
        <f>Bank4[[#This Row],[Money in/ (Money out)]]-Bank4[[#This Row],[GST/HST]]</f>
        <v>0</v>
      </c>
      <c r="L1239" s="23">
        <f t="shared" si="57"/>
        <v>0</v>
      </c>
    </row>
    <row r="1240" spans="4:12" x14ac:dyDescent="0.2">
      <c r="D1240" s="397">
        <f>_xlfn.XLOOKUP(C:C,Table1[for Import to Bank Register dropdown],Table1[for Pivot],0,0,1)</f>
        <v>0</v>
      </c>
      <c r="E1240" s="403"/>
      <c r="F1240" s="146">
        <f t="shared" si="58"/>
        <v>44444444</v>
      </c>
      <c r="G1240" s="375">
        <f t="shared" si="59"/>
        <v>0</v>
      </c>
      <c r="I1240" s="376">
        <f>IF(OR(C1240="150 Directors advances", C1240="120 accounts receivable", C1240="720.2 Automobile - Insurance", C1240="720.3 Automobile - License", C1240="870.4 Rent - Insurance", C1240="870.6 Rent - Property Tax", C1240="870.7 Rent - Homeoffice", C1240="870.9 Rent - Water"),
   0,
   IF(Dashboard!$F$5="Quick",
      IF(OR(C1240="190 Automobile",C1240="200 computer hardware",C1240="210 Computer software",C1240="220 Quickbooks software",C1240="230 Office equipment",C1240="240 Office furniture"),
         E1240-(E1240/(1+Dashboard!$F$4)),
         0
      ),
      IF(C1240="750 Business promotion",
         E1240-(E1240/(1+4.793/100)),
         E1240-(E1240/(1+Dashboard!$F$4))
      )
   )
)</f>
        <v>0</v>
      </c>
      <c r="J1240" s="26">
        <f>Bank4[[#This Row],[Money in/ (Money out)]]-Bank4[[#This Row],[GST/HST]]</f>
        <v>0</v>
      </c>
      <c r="L1240" s="23">
        <f t="shared" si="57"/>
        <v>0</v>
      </c>
    </row>
    <row r="1241" spans="4:12" x14ac:dyDescent="0.2">
      <c r="D1241" s="397">
        <f>_xlfn.XLOOKUP(C:C,Table1[for Import to Bank Register dropdown],Table1[for Pivot],0,0,1)</f>
        <v>0</v>
      </c>
      <c r="E1241" s="403"/>
      <c r="F1241" s="146">
        <f t="shared" si="58"/>
        <v>44444444</v>
      </c>
      <c r="G1241" s="375">
        <f t="shared" si="59"/>
        <v>0</v>
      </c>
      <c r="I1241" s="376">
        <f>IF(OR(C1241="150 Directors advances", C1241="120 accounts receivable", C1241="720.2 Automobile - Insurance", C1241="720.3 Automobile - License", C1241="870.4 Rent - Insurance", C1241="870.6 Rent - Property Tax", C1241="870.7 Rent - Homeoffice", C1241="870.9 Rent - Water"),
   0,
   IF(Dashboard!$F$5="Quick",
      IF(OR(C1241="190 Automobile",C1241="200 computer hardware",C1241="210 Computer software",C1241="220 Quickbooks software",C1241="230 Office equipment",C1241="240 Office furniture"),
         E1241-(E1241/(1+Dashboard!$F$4)),
         0
      ),
      IF(C1241="750 Business promotion",
         E1241-(E1241/(1+4.793/100)),
         E1241-(E1241/(1+Dashboard!$F$4))
      )
   )
)</f>
        <v>0</v>
      </c>
      <c r="J1241" s="26">
        <f>Bank4[[#This Row],[Money in/ (Money out)]]-Bank4[[#This Row],[GST/HST]]</f>
        <v>0</v>
      </c>
      <c r="L1241" s="23">
        <f t="shared" si="57"/>
        <v>0</v>
      </c>
    </row>
    <row r="1242" spans="4:12" x14ac:dyDescent="0.2">
      <c r="D1242" s="397">
        <f>_xlfn.XLOOKUP(C:C,Table1[for Import to Bank Register dropdown],Table1[for Pivot],0,0,1)</f>
        <v>0</v>
      </c>
      <c r="E1242" s="403"/>
      <c r="F1242" s="146">
        <f t="shared" si="58"/>
        <v>44444444</v>
      </c>
      <c r="G1242" s="375">
        <f t="shared" si="59"/>
        <v>0</v>
      </c>
      <c r="I1242" s="376">
        <f>IF(OR(C1242="150 Directors advances", C1242="120 accounts receivable", C1242="720.2 Automobile - Insurance", C1242="720.3 Automobile - License", C1242="870.4 Rent - Insurance", C1242="870.6 Rent - Property Tax", C1242="870.7 Rent - Homeoffice", C1242="870.9 Rent - Water"),
   0,
   IF(Dashboard!$F$5="Quick",
      IF(OR(C1242="190 Automobile",C1242="200 computer hardware",C1242="210 Computer software",C1242="220 Quickbooks software",C1242="230 Office equipment",C1242="240 Office furniture"),
         E1242-(E1242/(1+Dashboard!$F$4)),
         0
      ),
      IF(C1242="750 Business promotion",
         E1242-(E1242/(1+4.793/100)),
         E1242-(E1242/(1+Dashboard!$F$4))
      )
   )
)</f>
        <v>0</v>
      </c>
      <c r="J1242" s="26">
        <f>Bank4[[#This Row],[Money in/ (Money out)]]-Bank4[[#This Row],[GST/HST]]</f>
        <v>0</v>
      </c>
      <c r="L1242" s="23">
        <f t="shared" si="57"/>
        <v>0</v>
      </c>
    </row>
    <row r="1243" spans="4:12" x14ac:dyDescent="0.2">
      <c r="D1243" s="397">
        <f>_xlfn.XLOOKUP(C:C,Table1[for Import to Bank Register dropdown],Table1[for Pivot],0,0,1)</f>
        <v>0</v>
      </c>
      <c r="E1243" s="403"/>
      <c r="F1243" s="146">
        <f t="shared" si="58"/>
        <v>44444444</v>
      </c>
      <c r="G1243" s="375">
        <f t="shared" si="59"/>
        <v>0</v>
      </c>
      <c r="I1243" s="376">
        <f>IF(OR(C1243="150 Directors advances", C1243="120 accounts receivable", C1243="720.2 Automobile - Insurance", C1243="720.3 Automobile - License", C1243="870.4 Rent - Insurance", C1243="870.6 Rent - Property Tax", C1243="870.7 Rent - Homeoffice", C1243="870.9 Rent - Water"),
   0,
   IF(Dashboard!$F$5="Quick",
      IF(OR(C1243="190 Automobile",C1243="200 computer hardware",C1243="210 Computer software",C1243="220 Quickbooks software",C1243="230 Office equipment",C1243="240 Office furniture"),
         E1243-(E1243/(1+Dashboard!$F$4)),
         0
      ),
      IF(C1243="750 Business promotion",
         E1243-(E1243/(1+4.793/100)),
         E1243-(E1243/(1+Dashboard!$F$4))
      )
   )
)</f>
        <v>0</v>
      </c>
      <c r="J1243" s="26">
        <f>Bank4[[#This Row],[Money in/ (Money out)]]-Bank4[[#This Row],[GST/HST]]</f>
        <v>0</v>
      </c>
      <c r="L1243" s="23">
        <f t="shared" si="57"/>
        <v>0</v>
      </c>
    </row>
    <row r="1244" spans="4:12" x14ac:dyDescent="0.2">
      <c r="D1244" s="397">
        <f>_xlfn.XLOOKUP(C:C,Table1[for Import to Bank Register dropdown],Table1[for Pivot],0,0,1)</f>
        <v>0</v>
      </c>
      <c r="E1244" s="403"/>
      <c r="F1244" s="146">
        <f t="shared" si="58"/>
        <v>44444444</v>
      </c>
      <c r="G1244" s="375">
        <f t="shared" si="59"/>
        <v>0</v>
      </c>
      <c r="I1244" s="376">
        <f>IF(OR(C1244="150 Directors advances", C1244="120 accounts receivable", C1244="720.2 Automobile - Insurance", C1244="720.3 Automobile - License", C1244="870.4 Rent - Insurance", C1244="870.6 Rent - Property Tax", C1244="870.7 Rent - Homeoffice", C1244="870.9 Rent - Water"),
   0,
   IF(Dashboard!$F$5="Quick",
      IF(OR(C1244="190 Automobile",C1244="200 computer hardware",C1244="210 Computer software",C1244="220 Quickbooks software",C1244="230 Office equipment",C1244="240 Office furniture"),
         E1244-(E1244/(1+Dashboard!$F$4)),
         0
      ),
      IF(C1244="750 Business promotion",
         E1244-(E1244/(1+4.793/100)),
         E1244-(E1244/(1+Dashboard!$F$4))
      )
   )
)</f>
        <v>0</v>
      </c>
      <c r="J1244" s="26">
        <f>Bank4[[#This Row],[Money in/ (Money out)]]-Bank4[[#This Row],[GST/HST]]</f>
        <v>0</v>
      </c>
      <c r="L1244" s="23">
        <f t="shared" si="57"/>
        <v>0</v>
      </c>
    </row>
    <row r="1245" spans="4:12" x14ac:dyDescent="0.2">
      <c r="D1245" s="397">
        <f>_xlfn.XLOOKUP(C:C,Table1[for Import to Bank Register dropdown],Table1[for Pivot],0,0,1)</f>
        <v>0</v>
      </c>
      <c r="E1245" s="403"/>
      <c r="F1245" s="146">
        <f t="shared" si="58"/>
        <v>44444444</v>
      </c>
      <c r="G1245" s="375">
        <f t="shared" si="59"/>
        <v>0</v>
      </c>
      <c r="I1245" s="376">
        <f>IF(OR(C1245="150 Directors advances", C1245="120 accounts receivable", C1245="720.2 Automobile - Insurance", C1245="720.3 Automobile - License", C1245="870.4 Rent - Insurance", C1245="870.6 Rent - Property Tax", C1245="870.7 Rent - Homeoffice", C1245="870.9 Rent - Water"),
   0,
   IF(Dashboard!$F$5="Quick",
      IF(OR(C1245="190 Automobile",C1245="200 computer hardware",C1245="210 Computer software",C1245="220 Quickbooks software",C1245="230 Office equipment",C1245="240 Office furniture"),
         E1245-(E1245/(1+Dashboard!$F$4)),
         0
      ),
      IF(C1245="750 Business promotion",
         E1245-(E1245/(1+4.793/100)),
         E1245-(E1245/(1+Dashboard!$F$4))
      )
   )
)</f>
        <v>0</v>
      </c>
      <c r="J1245" s="26">
        <f>Bank4[[#This Row],[Money in/ (Money out)]]-Bank4[[#This Row],[GST/HST]]</f>
        <v>0</v>
      </c>
      <c r="L1245" s="23">
        <f t="shared" si="57"/>
        <v>0</v>
      </c>
    </row>
    <row r="1246" spans="4:12" x14ac:dyDescent="0.2">
      <c r="D1246" s="397">
        <f>_xlfn.XLOOKUP(C:C,Table1[for Import to Bank Register dropdown],Table1[for Pivot],0,0,1)</f>
        <v>0</v>
      </c>
      <c r="E1246" s="403"/>
      <c r="F1246" s="146">
        <f t="shared" si="58"/>
        <v>44444444</v>
      </c>
      <c r="G1246" s="375">
        <f t="shared" si="59"/>
        <v>0</v>
      </c>
      <c r="I1246" s="376">
        <f>IF(OR(C1246="150 Directors advances", C1246="120 accounts receivable", C1246="720.2 Automobile - Insurance", C1246="720.3 Automobile - License", C1246="870.4 Rent - Insurance", C1246="870.6 Rent - Property Tax", C1246="870.7 Rent - Homeoffice", C1246="870.9 Rent - Water"),
   0,
   IF(Dashboard!$F$5="Quick",
      IF(OR(C1246="190 Automobile",C1246="200 computer hardware",C1246="210 Computer software",C1246="220 Quickbooks software",C1246="230 Office equipment",C1246="240 Office furniture"),
         E1246-(E1246/(1+Dashboard!$F$4)),
         0
      ),
      IF(C1246="750 Business promotion",
         E1246-(E1246/(1+4.793/100)),
         E1246-(E1246/(1+Dashboard!$F$4))
      )
   )
)</f>
        <v>0</v>
      </c>
      <c r="J1246" s="26">
        <f>Bank4[[#This Row],[Money in/ (Money out)]]-Bank4[[#This Row],[GST/HST]]</f>
        <v>0</v>
      </c>
      <c r="L1246" s="23">
        <f t="shared" si="57"/>
        <v>0</v>
      </c>
    </row>
    <row r="1247" spans="4:12" x14ac:dyDescent="0.2">
      <c r="D1247" s="397">
        <f>_xlfn.XLOOKUP(C:C,Table1[for Import to Bank Register dropdown],Table1[for Pivot],0,0,1)</f>
        <v>0</v>
      </c>
      <c r="E1247" s="403"/>
      <c r="F1247" s="146">
        <f t="shared" si="58"/>
        <v>44444444</v>
      </c>
      <c r="G1247" s="375">
        <f t="shared" si="59"/>
        <v>0</v>
      </c>
      <c r="I1247" s="376">
        <f>IF(OR(C1247="150 Directors advances", C1247="120 accounts receivable", C1247="720.2 Automobile - Insurance", C1247="720.3 Automobile - License", C1247="870.4 Rent - Insurance", C1247="870.6 Rent - Property Tax", C1247="870.7 Rent - Homeoffice", C1247="870.9 Rent - Water"),
   0,
   IF(Dashboard!$F$5="Quick",
      IF(OR(C1247="190 Automobile",C1247="200 computer hardware",C1247="210 Computer software",C1247="220 Quickbooks software",C1247="230 Office equipment",C1247="240 Office furniture"),
         E1247-(E1247/(1+Dashboard!$F$4)),
         0
      ),
      IF(C1247="750 Business promotion",
         E1247-(E1247/(1+4.793/100)),
         E1247-(E1247/(1+Dashboard!$F$4))
      )
   )
)</f>
        <v>0</v>
      </c>
      <c r="J1247" s="26">
        <f>Bank4[[#This Row],[Money in/ (Money out)]]-Bank4[[#This Row],[GST/HST]]</f>
        <v>0</v>
      </c>
      <c r="L1247" s="23">
        <f t="shared" si="57"/>
        <v>0</v>
      </c>
    </row>
    <row r="1248" spans="4:12" x14ac:dyDescent="0.2">
      <c r="D1248" s="397">
        <f>_xlfn.XLOOKUP(C:C,Table1[for Import to Bank Register dropdown],Table1[for Pivot],0,0,1)</f>
        <v>0</v>
      </c>
      <c r="E1248" s="403"/>
      <c r="F1248" s="146">
        <f t="shared" si="58"/>
        <v>44444444</v>
      </c>
      <c r="G1248" s="375">
        <f t="shared" si="59"/>
        <v>0</v>
      </c>
      <c r="I1248" s="376">
        <f>IF(OR(C1248="150 Directors advances", C1248="120 accounts receivable", C1248="720.2 Automobile - Insurance", C1248="720.3 Automobile - License", C1248="870.4 Rent - Insurance", C1248="870.6 Rent - Property Tax", C1248="870.7 Rent - Homeoffice", C1248="870.9 Rent - Water"),
   0,
   IF(Dashboard!$F$5="Quick",
      IF(OR(C1248="190 Automobile",C1248="200 computer hardware",C1248="210 Computer software",C1248="220 Quickbooks software",C1248="230 Office equipment",C1248="240 Office furniture"),
         E1248-(E1248/(1+Dashboard!$F$4)),
         0
      ),
      IF(C1248="750 Business promotion",
         E1248-(E1248/(1+4.793/100)),
         E1248-(E1248/(1+Dashboard!$F$4))
      )
   )
)</f>
        <v>0</v>
      </c>
      <c r="J1248" s="26">
        <f>Bank4[[#This Row],[Money in/ (Money out)]]-Bank4[[#This Row],[GST/HST]]</f>
        <v>0</v>
      </c>
      <c r="L1248" s="23">
        <f t="shared" si="57"/>
        <v>0</v>
      </c>
    </row>
    <row r="1249" spans="4:12" x14ac:dyDescent="0.2">
      <c r="D1249" s="397">
        <f>_xlfn.XLOOKUP(C:C,Table1[for Import to Bank Register dropdown],Table1[for Pivot],0,0,1)</f>
        <v>0</v>
      </c>
      <c r="E1249" s="403"/>
      <c r="F1249" s="146">
        <f t="shared" si="58"/>
        <v>44444444</v>
      </c>
      <c r="G1249" s="375">
        <f t="shared" si="59"/>
        <v>0</v>
      </c>
      <c r="I1249" s="376">
        <f>IF(OR(C1249="150 Directors advances", C1249="120 accounts receivable", C1249="720.2 Automobile - Insurance", C1249="720.3 Automobile - License", C1249="870.4 Rent - Insurance", C1249="870.6 Rent - Property Tax", C1249="870.7 Rent - Homeoffice", C1249="870.9 Rent - Water"),
   0,
   IF(Dashboard!$F$5="Quick",
      IF(OR(C1249="190 Automobile",C1249="200 computer hardware",C1249="210 Computer software",C1249="220 Quickbooks software",C1249="230 Office equipment",C1249="240 Office furniture"),
         E1249-(E1249/(1+Dashboard!$F$4)),
         0
      ),
      IF(C1249="750 Business promotion",
         E1249-(E1249/(1+4.793/100)),
         E1249-(E1249/(1+Dashboard!$F$4))
      )
   )
)</f>
        <v>0</v>
      </c>
      <c r="J1249" s="26">
        <f>Bank4[[#This Row],[Money in/ (Money out)]]-Bank4[[#This Row],[GST/HST]]</f>
        <v>0</v>
      </c>
      <c r="L1249" s="23">
        <f t="shared" si="57"/>
        <v>0</v>
      </c>
    </row>
    <row r="1250" spans="4:12" x14ac:dyDescent="0.2">
      <c r="D1250" s="397">
        <f>_xlfn.XLOOKUP(C:C,Table1[for Import to Bank Register dropdown],Table1[for Pivot],0,0,1)</f>
        <v>0</v>
      </c>
      <c r="E1250" s="403"/>
      <c r="F1250" s="146">
        <f t="shared" si="58"/>
        <v>44444444</v>
      </c>
      <c r="G1250" s="375">
        <f t="shared" si="59"/>
        <v>0</v>
      </c>
      <c r="I1250" s="376">
        <f>IF(OR(C1250="150 Directors advances", C1250="120 accounts receivable", C1250="720.2 Automobile - Insurance", C1250="720.3 Automobile - License", C1250="870.4 Rent - Insurance", C1250="870.6 Rent - Property Tax", C1250="870.7 Rent - Homeoffice", C1250="870.9 Rent - Water"),
   0,
   IF(Dashboard!$F$5="Quick",
      IF(OR(C1250="190 Automobile",C1250="200 computer hardware",C1250="210 Computer software",C1250="220 Quickbooks software",C1250="230 Office equipment",C1250="240 Office furniture"),
         E1250-(E1250/(1+Dashboard!$F$4)),
         0
      ),
      IF(C1250="750 Business promotion",
         E1250-(E1250/(1+4.793/100)),
         E1250-(E1250/(1+Dashboard!$F$4))
      )
   )
)</f>
        <v>0</v>
      </c>
      <c r="J1250" s="26">
        <f>Bank4[[#This Row],[Money in/ (Money out)]]-Bank4[[#This Row],[GST/HST]]</f>
        <v>0</v>
      </c>
      <c r="L1250" s="23">
        <f t="shared" si="57"/>
        <v>0</v>
      </c>
    </row>
    <row r="1251" spans="4:12" x14ac:dyDescent="0.2">
      <c r="D1251" s="397">
        <f>_xlfn.XLOOKUP(C:C,Table1[for Import to Bank Register dropdown],Table1[for Pivot],0,0,1)</f>
        <v>0</v>
      </c>
      <c r="E1251" s="403"/>
      <c r="F1251" s="146">
        <f t="shared" si="58"/>
        <v>44444444</v>
      </c>
      <c r="G1251" s="375">
        <f t="shared" si="59"/>
        <v>0</v>
      </c>
      <c r="I1251" s="376">
        <f>IF(OR(C1251="150 Directors advances", C1251="120 accounts receivable", C1251="720.2 Automobile - Insurance", C1251="720.3 Automobile - License", C1251="870.4 Rent - Insurance", C1251="870.6 Rent - Property Tax", C1251="870.7 Rent - Homeoffice", C1251="870.9 Rent - Water"),
   0,
   IF(Dashboard!$F$5="Quick",
      IF(OR(C1251="190 Automobile",C1251="200 computer hardware",C1251="210 Computer software",C1251="220 Quickbooks software",C1251="230 Office equipment",C1251="240 Office furniture"),
         E1251-(E1251/(1+Dashboard!$F$4)),
         0
      ),
      IF(C1251="750 Business promotion",
         E1251-(E1251/(1+4.793/100)),
         E1251-(E1251/(1+Dashboard!$F$4))
      )
   )
)</f>
        <v>0</v>
      </c>
      <c r="J1251" s="26">
        <f>Bank4[[#This Row],[Money in/ (Money out)]]-Bank4[[#This Row],[GST/HST]]</f>
        <v>0</v>
      </c>
      <c r="L1251" s="23">
        <f t="shared" si="57"/>
        <v>0</v>
      </c>
    </row>
    <row r="1252" spans="4:12" x14ac:dyDescent="0.2">
      <c r="D1252" s="397">
        <f>_xlfn.XLOOKUP(C:C,Table1[for Import to Bank Register dropdown],Table1[for Pivot],0,0,1)</f>
        <v>0</v>
      </c>
      <c r="E1252" s="403"/>
      <c r="F1252" s="146">
        <f t="shared" si="58"/>
        <v>44444444</v>
      </c>
      <c r="G1252" s="375">
        <f t="shared" si="59"/>
        <v>0</v>
      </c>
      <c r="I1252" s="376">
        <f>IF(OR(C1252="150 Directors advances", C1252="120 accounts receivable", C1252="720.2 Automobile - Insurance", C1252="720.3 Automobile - License", C1252="870.4 Rent - Insurance", C1252="870.6 Rent - Property Tax", C1252="870.7 Rent - Homeoffice", C1252="870.9 Rent - Water"),
   0,
   IF(Dashboard!$F$5="Quick",
      IF(OR(C1252="190 Automobile",C1252="200 computer hardware",C1252="210 Computer software",C1252="220 Quickbooks software",C1252="230 Office equipment",C1252="240 Office furniture"),
         E1252-(E1252/(1+Dashboard!$F$4)),
         0
      ),
      IF(C1252="750 Business promotion",
         E1252-(E1252/(1+4.793/100)),
         E1252-(E1252/(1+Dashboard!$F$4))
      )
   )
)</f>
        <v>0</v>
      </c>
      <c r="J1252" s="26">
        <f>Bank4[[#This Row],[Money in/ (Money out)]]-Bank4[[#This Row],[GST/HST]]</f>
        <v>0</v>
      </c>
      <c r="L1252" s="23">
        <f t="shared" si="57"/>
        <v>0</v>
      </c>
    </row>
    <row r="1253" spans="4:12" x14ac:dyDescent="0.2">
      <c r="D1253" s="397">
        <f>_xlfn.XLOOKUP(C:C,Table1[for Import to Bank Register dropdown],Table1[for Pivot],0,0,1)</f>
        <v>0</v>
      </c>
      <c r="E1253" s="403"/>
      <c r="F1253" s="146">
        <f t="shared" si="58"/>
        <v>44444444</v>
      </c>
      <c r="G1253" s="375">
        <f t="shared" si="59"/>
        <v>0</v>
      </c>
      <c r="I1253" s="376">
        <f>IF(OR(C1253="150 Directors advances", C1253="120 accounts receivable", C1253="720.2 Automobile - Insurance", C1253="720.3 Automobile - License", C1253="870.4 Rent - Insurance", C1253="870.6 Rent - Property Tax", C1253="870.7 Rent - Homeoffice", C1253="870.9 Rent - Water"),
   0,
   IF(Dashboard!$F$5="Quick",
      IF(OR(C1253="190 Automobile",C1253="200 computer hardware",C1253="210 Computer software",C1253="220 Quickbooks software",C1253="230 Office equipment",C1253="240 Office furniture"),
         E1253-(E1253/(1+Dashboard!$F$4)),
         0
      ),
      IF(C1253="750 Business promotion",
         E1253-(E1253/(1+4.793/100)),
         E1253-(E1253/(1+Dashboard!$F$4))
      )
   )
)</f>
        <v>0</v>
      </c>
      <c r="J1253" s="26">
        <f>Bank4[[#This Row],[Money in/ (Money out)]]-Bank4[[#This Row],[GST/HST]]</f>
        <v>0</v>
      </c>
      <c r="L1253" s="23">
        <f t="shared" si="57"/>
        <v>0</v>
      </c>
    </row>
    <row r="1254" spans="4:12" x14ac:dyDescent="0.2">
      <c r="D1254" s="397">
        <f>_xlfn.XLOOKUP(C:C,Table1[for Import to Bank Register dropdown],Table1[for Pivot],0,0,1)</f>
        <v>0</v>
      </c>
      <c r="E1254" s="403"/>
      <c r="F1254" s="146">
        <f t="shared" si="58"/>
        <v>44444444</v>
      </c>
      <c r="G1254" s="375">
        <f t="shared" si="59"/>
        <v>0</v>
      </c>
      <c r="I1254" s="376">
        <f>IF(OR(C1254="150 Directors advances", C1254="120 accounts receivable", C1254="720.2 Automobile - Insurance", C1254="720.3 Automobile - License", C1254="870.4 Rent - Insurance", C1254="870.6 Rent - Property Tax", C1254="870.7 Rent - Homeoffice", C1254="870.9 Rent - Water"),
   0,
   IF(Dashboard!$F$5="Quick",
      IF(OR(C1254="190 Automobile",C1254="200 computer hardware",C1254="210 Computer software",C1254="220 Quickbooks software",C1254="230 Office equipment",C1254="240 Office furniture"),
         E1254-(E1254/(1+Dashboard!$F$4)),
         0
      ),
      IF(C1254="750 Business promotion",
         E1254-(E1254/(1+4.793/100)),
         E1254-(E1254/(1+Dashboard!$F$4))
      )
   )
)</f>
        <v>0</v>
      </c>
      <c r="J1254" s="26">
        <f>Bank4[[#This Row],[Money in/ (Money out)]]-Bank4[[#This Row],[GST/HST]]</f>
        <v>0</v>
      </c>
      <c r="L1254" s="23">
        <f t="shared" si="57"/>
        <v>0</v>
      </c>
    </row>
    <row r="1255" spans="4:12" x14ac:dyDescent="0.2">
      <c r="D1255" s="397">
        <f>_xlfn.XLOOKUP(C:C,Table1[for Import to Bank Register dropdown],Table1[for Pivot],0,0,1)</f>
        <v>0</v>
      </c>
      <c r="E1255" s="403"/>
      <c r="F1255" s="146">
        <f t="shared" si="58"/>
        <v>44444444</v>
      </c>
      <c r="G1255" s="375">
        <f t="shared" si="59"/>
        <v>0</v>
      </c>
      <c r="I1255" s="376">
        <f>IF(OR(C1255="150 Directors advances", C1255="120 accounts receivable", C1255="720.2 Automobile - Insurance", C1255="720.3 Automobile - License", C1255="870.4 Rent - Insurance", C1255="870.6 Rent - Property Tax", C1255="870.7 Rent - Homeoffice", C1255="870.9 Rent - Water"),
   0,
   IF(Dashboard!$F$5="Quick",
      IF(OR(C1255="190 Automobile",C1255="200 computer hardware",C1255="210 Computer software",C1255="220 Quickbooks software",C1255="230 Office equipment",C1255="240 Office furniture"),
         E1255-(E1255/(1+Dashboard!$F$4)),
         0
      ),
      IF(C1255="750 Business promotion",
         E1255-(E1255/(1+4.793/100)),
         E1255-(E1255/(1+Dashboard!$F$4))
      )
   )
)</f>
        <v>0</v>
      </c>
      <c r="J1255" s="26">
        <f>Bank4[[#This Row],[Money in/ (Money out)]]-Bank4[[#This Row],[GST/HST]]</f>
        <v>0</v>
      </c>
      <c r="L1255" s="23">
        <f t="shared" si="57"/>
        <v>0</v>
      </c>
    </row>
    <row r="1256" spans="4:12" x14ac:dyDescent="0.2">
      <c r="D1256" s="397">
        <f>_xlfn.XLOOKUP(C:C,Table1[for Import to Bank Register dropdown],Table1[for Pivot],0,0,1)</f>
        <v>0</v>
      </c>
      <c r="E1256" s="403"/>
      <c r="F1256" s="146">
        <f t="shared" si="58"/>
        <v>44444444</v>
      </c>
      <c r="G1256" s="375">
        <f t="shared" si="59"/>
        <v>0</v>
      </c>
      <c r="I1256" s="376">
        <f>IF(OR(C1256="150 Directors advances", C1256="120 accounts receivable", C1256="720.2 Automobile - Insurance", C1256="720.3 Automobile - License", C1256="870.4 Rent - Insurance", C1256="870.6 Rent - Property Tax", C1256="870.7 Rent - Homeoffice", C1256="870.9 Rent - Water"),
   0,
   IF(Dashboard!$F$5="Quick",
      IF(OR(C1256="190 Automobile",C1256="200 computer hardware",C1256="210 Computer software",C1256="220 Quickbooks software",C1256="230 Office equipment",C1256="240 Office furniture"),
         E1256-(E1256/(1+Dashboard!$F$4)),
         0
      ),
      IF(C1256="750 Business promotion",
         E1256-(E1256/(1+4.793/100)),
         E1256-(E1256/(1+Dashboard!$F$4))
      )
   )
)</f>
        <v>0</v>
      </c>
      <c r="J1256" s="26">
        <f>Bank4[[#This Row],[Money in/ (Money out)]]-Bank4[[#This Row],[GST/HST]]</f>
        <v>0</v>
      </c>
      <c r="L1256" s="23">
        <f t="shared" si="57"/>
        <v>0</v>
      </c>
    </row>
    <row r="1257" spans="4:12" x14ac:dyDescent="0.2">
      <c r="D1257" s="397">
        <f>_xlfn.XLOOKUP(C:C,Table1[for Import to Bank Register dropdown],Table1[for Pivot],0,0,1)</f>
        <v>0</v>
      </c>
      <c r="E1257" s="403"/>
      <c r="F1257" s="146">
        <f t="shared" si="58"/>
        <v>44444444</v>
      </c>
      <c r="G1257" s="375">
        <f t="shared" si="59"/>
        <v>0</v>
      </c>
      <c r="I1257" s="376">
        <f>IF(OR(C1257="150 Directors advances", C1257="120 accounts receivable", C1257="720.2 Automobile - Insurance", C1257="720.3 Automobile - License", C1257="870.4 Rent - Insurance", C1257="870.6 Rent - Property Tax", C1257="870.7 Rent - Homeoffice", C1257="870.9 Rent - Water"),
   0,
   IF(Dashboard!$F$5="Quick",
      IF(OR(C1257="190 Automobile",C1257="200 computer hardware",C1257="210 Computer software",C1257="220 Quickbooks software",C1257="230 Office equipment",C1257="240 Office furniture"),
         E1257-(E1257/(1+Dashboard!$F$4)),
         0
      ),
      IF(C1257="750 Business promotion",
         E1257-(E1257/(1+4.793/100)),
         E1257-(E1257/(1+Dashboard!$F$4))
      )
   )
)</f>
        <v>0</v>
      </c>
      <c r="J1257" s="26">
        <f>Bank4[[#This Row],[Money in/ (Money out)]]-Bank4[[#This Row],[GST/HST]]</f>
        <v>0</v>
      </c>
      <c r="L1257" s="23">
        <f t="shared" si="57"/>
        <v>0</v>
      </c>
    </row>
    <row r="1258" spans="4:12" x14ac:dyDescent="0.2">
      <c r="D1258" s="397">
        <f>_xlfn.XLOOKUP(C:C,Table1[for Import to Bank Register dropdown],Table1[for Pivot],0,0,1)</f>
        <v>0</v>
      </c>
      <c r="E1258" s="403"/>
      <c r="F1258" s="146">
        <f t="shared" si="58"/>
        <v>44444444</v>
      </c>
      <c r="G1258" s="375">
        <f t="shared" si="59"/>
        <v>0</v>
      </c>
      <c r="I1258" s="376">
        <f>IF(OR(C1258="150 Directors advances", C1258="120 accounts receivable", C1258="720.2 Automobile - Insurance", C1258="720.3 Automobile - License", C1258="870.4 Rent - Insurance", C1258="870.6 Rent - Property Tax", C1258="870.7 Rent - Homeoffice", C1258="870.9 Rent - Water"),
   0,
   IF(Dashboard!$F$5="Quick",
      IF(OR(C1258="190 Automobile",C1258="200 computer hardware",C1258="210 Computer software",C1258="220 Quickbooks software",C1258="230 Office equipment",C1258="240 Office furniture"),
         E1258-(E1258/(1+Dashboard!$F$4)),
         0
      ),
      IF(C1258="750 Business promotion",
         E1258-(E1258/(1+4.793/100)),
         E1258-(E1258/(1+Dashboard!$F$4))
      )
   )
)</f>
        <v>0</v>
      </c>
      <c r="J1258" s="26">
        <f>Bank4[[#This Row],[Money in/ (Money out)]]-Bank4[[#This Row],[GST/HST]]</f>
        <v>0</v>
      </c>
      <c r="L1258" s="23">
        <f t="shared" si="57"/>
        <v>0</v>
      </c>
    </row>
    <row r="1259" spans="4:12" x14ac:dyDescent="0.2">
      <c r="D1259" s="397">
        <f>_xlfn.XLOOKUP(C:C,Table1[for Import to Bank Register dropdown],Table1[for Pivot],0,0,1)</f>
        <v>0</v>
      </c>
      <c r="E1259" s="403"/>
      <c r="F1259" s="146">
        <f t="shared" si="58"/>
        <v>44444444</v>
      </c>
      <c r="G1259" s="375">
        <f t="shared" si="59"/>
        <v>0</v>
      </c>
      <c r="I1259" s="376">
        <f>IF(OR(C1259="150 Directors advances", C1259="120 accounts receivable", C1259="720.2 Automobile - Insurance", C1259="720.3 Automobile - License", C1259="870.4 Rent - Insurance", C1259="870.6 Rent - Property Tax", C1259="870.7 Rent - Homeoffice", C1259="870.9 Rent - Water"),
   0,
   IF(Dashboard!$F$5="Quick",
      IF(OR(C1259="190 Automobile",C1259="200 computer hardware",C1259="210 Computer software",C1259="220 Quickbooks software",C1259="230 Office equipment",C1259="240 Office furniture"),
         E1259-(E1259/(1+Dashboard!$F$4)),
         0
      ),
      IF(C1259="750 Business promotion",
         E1259-(E1259/(1+4.793/100)),
         E1259-(E1259/(1+Dashboard!$F$4))
      )
   )
)</f>
        <v>0</v>
      </c>
      <c r="J1259" s="26">
        <f>Bank4[[#This Row],[Money in/ (Money out)]]-Bank4[[#This Row],[GST/HST]]</f>
        <v>0</v>
      </c>
      <c r="L1259" s="23">
        <f t="shared" si="57"/>
        <v>0</v>
      </c>
    </row>
    <row r="1260" spans="4:12" x14ac:dyDescent="0.2">
      <c r="D1260" s="397">
        <f>_xlfn.XLOOKUP(C:C,Table1[for Import to Bank Register dropdown],Table1[for Pivot],0,0,1)</f>
        <v>0</v>
      </c>
      <c r="E1260" s="403"/>
      <c r="F1260" s="146">
        <f t="shared" si="58"/>
        <v>44444444</v>
      </c>
      <c r="G1260" s="375">
        <f t="shared" si="59"/>
        <v>0</v>
      </c>
      <c r="I1260" s="376">
        <f>IF(OR(C1260="150 Directors advances", C1260="120 accounts receivable", C1260="720.2 Automobile - Insurance", C1260="720.3 Automobile - License", C1260="870.4 Rent - Insurance", C1260="870.6 Rent - Property Tax", C1260="870.7 Rent - Homeoffice", C1260="870.9 Rent - Water"),
   0,
   IF(Dashboard!$F$5="Quick",
      IF(OR(C1260="190 Automobile",C1260="200 computer hardware",C1260="210 Computer software",C1260="220 Quickbooks software",C1260="230 Office equipment",C1260="240 Office furniture"),
         E1260-(E1260/(1+Dashboard!$F$4)),
         0
      ),
      IF(C1260="750 Business promotion",
         E1260-(E1260/(1+4.793/100)),
         E1260-(E1260/(1+Dashboard!$F$4))
      )
   )
)</f>
        <v>0</v>
      </c>
      <c r="J1260" s="26">
        <f>Bank4[[#This Row],[Money in/ (Money out)]]-Bank4[[#This Row],[GST/HST]]</f>
        <v>0</v>
      </c>
      <c r="L1260" s="23">
        <f t="shared" si="57"/>
        <v>0</v>
      </c>
    </row>
    <row r="1261" spans="4:12" x14ac:dyDescent="0.2">
      <c r="D1261" s="397">
        <f>_xlfn.XLOOKUP(C:C,Table1[for Import to Bank Register dropdown],Table1[for Pivot],0,0,1)</f>
        <v>0</v>
      </c>
      <c r="E1261" s="403"/>
      <c r="F1261" s="146">
        <f t="shared" si="58"/>
        <v>44444444</v>
      </c>
      <c r="G1261" s="375">
        <f t="shared" si="59"/>
        <v>0</v>
      </c>
      <c r="I1261" s="376">
        <f>IF(OR(C1261="150 Directors advances", C1261="120 accounts receivable", C1261="720.2 Automobile - Insurance", C1261="720.3 Automobile - License", C1261="870.4 Rent - Insurance", C1261="870.6 Rent - Property Tax", C1261="870.7 Rent - Homeoffice", C1261="870.9 Rent - Water"),
   0,
   IF(Dashboard!$F$5="Quick",
      IF(OR(C1261="190 Automobile",C1261="200 computer hardware",C1261="210 Computer software",C1261="220 Quickbooks software",C1261="230 Office equipment",C1261="240 Office furniture"),
         E1261-(E1261/(1+Dashboard!$F$4)),
         0
      ),
      IF(C1261="750 Business promotion",
         E1261-(E1261/(1+4.793/100)),
         E1261-(E1261/(1+Dashboard!$F$4))
      )
   )
)</f>
        <v>0</v>
      </c>
      <c r="J1261" s="26">
        <f>Bank4[[#This Row],[Money in/ (Money out)]]-Bank4[[#This Row],[GST/HST]]</f>
        <v>0</v>
      </c>
      <c r="L1261" s="23">
        <f t="shared" si="57"/>
        <v>0</v>
      </c>
    </row>
    <row r="1262" spans="4:12" x14ac:dyDescent="0.2">
      <c r="D1262" s="397">
        <f>_xlfn.XLOOKUP(C:C,Table1[for Import to Bank Register dropdown],Table1[for Pivot],0,0,1)</f>
        <v>0</v>
      </c>
      <c r="E1262" s="403"/>
      <c r="F1262" s="146">
        <f t="shared" si="58"/>
        <v>44444444</v>
      </c>
      <c r="G1262" s="375">
        <f t="shared" si="59"/>
        <v>0</v>
      </c>
      <c r="I1262" s="376">
        <f>IF(OR(C1262="150 Directors advances", C1262="120 accounts receivable", C1262="720.2 Automobile - Insurance", C1262="720.3 Automobile - License", C1262="870.4 Rent - Insurance", C1262="870.6 Rent - Property Tax", C1262="870.7 Rent - Homeoffice", C1262="870.9 Rent - Water"),
   0,
   IF(Dashboard!$F$5="Quick",
      IF(OR(C1262="190 Automobile",C1262="200 computer hardware",C1262="210 Computer software",C1262="220 Quickbooks software",C1262="230 Office equipment",C1262="240 Office furniture"),
         E1262-(E1262/(1+Dashboard!$F$4)),
         0
      ),
      IF(C1262="750 Business promotion",
         E1262-(E1262/(1+4.793/100)),
         E1262-(E1262/(1+Dashboard!$F$4))
      )
   )
)</f>
        <v>0</v>
      </c>
      <c r="J1262" s="26">
        <f>Bank4[[#This Row],[Money in/ (Money out)]]-Bank4[[#This Row],[GST/HST]]</f>
        <v>0</v>
      </c>
      <c r="L1262" s="23">
        <f t="shared" si="57"/>
        <v>0</v>
      </c>
    </row>
    <row r="1263" spans="4:12" x14ac:dyDescent="0.2">
      <c r="D1263" s="397">
        <f>_xlfn.XLOOKUP(C:C,Table1[for Import to Bank Register dropdown],Table1[for Pivot],0,0,1)</f>
        <v>0</v>
      </c>
      <c r="E1263" s="403"/>
      <c r="F1263" s="146">
        <f t="shared" si="58"/>
        <v>44444444</v>
      </c>
      <c r="G1263" s="375">
        <f t="shared" si="59"/>
        <v>0</v>
      </c>
      <c r="I1263" s="376">
        <f>IF(OR(C1263="150 Directors advances", C1263="120 accounts receivable", C1263="720.2 Automobile - Insurance", C1263="720.3 Automobile - License", C1263="870.4 Rent - Insurance", C1263="870.6 Rent - Property Tax", C1263="870.7 Rent - Homeoffice", C1263="870.9 Rent - Water"),
   0,
   IF(Dashboard!$F$5="Quick",
      IF(OR(C1263="190 Automobile",C1263="200 computer hardware",C1263="210 Computer software",C1263="220 Quickbooks software",C1263="230 Office equipment",C1263="240 Office furniture"),
         E1263-(E1263/(1+Dashboard!$F$4)),
         0
      ),
      IF(C1263="750 Business promotion",
         E1263-(E1263/(1+4.793/100)),
         E1263-(E1263/(1+Dashboard!$F$4))
      )
   )
)</f>
        <v>0</v>
      </c>
      <c r="J1263" s="26">
        <f>Bank4[[#This Row],[Money in/ (Money out)]]-Bank4[[#This Row],[GST/HST]]</f>
        <v>0</v>
      </c>
      <c r="L1263" s="23">
        <f t="shared" si="57"/>
        <v>0</v>
      </c>
    </row>
    <row r="1264" spans="4:12" x14ac:dyDescent="0.2">
      <c r="D1264" s="397">
        <f>_xlfn.XLOOKUP(C:C,Table1[for Import to Bank Register dropdown],Table1[for Pivot],0,0,1)</f>
        <v>0</v>
      </c>
      <c r="E1264" s="403"/>
      <c r="F1264" s="146">
        <f t="shared" si="58"/>
        <v>44444444</v>
      </c>
      <c r="G1264" s="375">
        <f t="shared" si="59"/>
        <v>0</v>
      </c>
      <c r="I1264" s="376">
        <f>IF(OR(C1264="150 Directors advances", C1264="120 accounts receivable", C1264="720.2 Automobile - Insurance", C1264="720.3 Automobile - License", C1264="870.4 Rent - Insurance", C1264="870.6 Rent - Property Tax", C1264="870.7 Rent - Homeoffice", C1264="870.9 Rent - Water"),
   0,
   IF(Dashboard!$F$5="Quick",
      IF(OR(C1264="190 Automobile",C1264="200 computer hardware",C1264="210 Computer software",C1264="220 Quickbooks software",C1264="230 Office equipment",C1264="240 Office furniture"),
         E1264-(E1264/(1+Dashboard!$F$4)),
         0
      ),
      IF(C1264="750 Business promotion",
         E1264-(E1264/(1+4.793/100)),
         E1264-(E1264/(1+Dashboard!$F$4))
      )
   )
)</f>
        <v>0</v>
      </c>
      <c r="J1264" s="26">
        <f>Bank4[[#This Row],[Money in/ (Money out)]]-Bank4[[#This Row],[GST/HST]]</f>
        <v>0</v>
      </c>
      <c r="L1264" s="23">
        <f t="shared" si="57"/>
        <v>0</v>
      </c>
    </row>
    <row r="1265" spans="4:12" x14ac:dyDescent="0.2">
      <c r="D1265" s="397">
        <f>_xlfn.XLOOKUP(C:C,Table1[for Import to Bank Register dropdown],Table1[for Pivot],0,0,1)</f>
        <v>0</v>
      </c>
      <c r="E1265" s="403"/>
      <c r="F1265" s="146">
        <f t="shared" si="58"/>
        <v>44444444</v>
      </c>
      <c r="G1265" s="375">
        <f t="shared" si="59"/>
        <v>0</v>
      </c>
      <c r="I1265" s="376">
        <f>IF(OR(C1265="150 Directors advances", C1265="120 accounts receivable", C1265="720.2 Automobile - Insurance", C1265="720.3 Automobile - License", C1265="870.4 Rent - Insurance", C1265="870.6 Rent - Property Tax", C1265="870.7 Rent - Homeoffice", C1265="870.9 Rent - Water"),
   0,
   IF(Dashboard!$F$5="Quick",
      IF(OR(C1265="190 Automobile",C1265="200 computer hardware",C1265="210 Computer software",C1265="220 Quickbooks software",C1265="230 Office equipment",C1265="240 Office furniture"),
         E1265-(E1265/(1+Dashboard!$F$4)),
         0
      ),
      IF(C1265="750 Business promotion",
         E1265-(E1265/(1+4.793/100)),
         E1265-(E1265/(1+Dashboard!$F$4))
      )
   )
)</f>
        <v>0</v>
      </c>
      <c r="J1265" s="26">
        <f>Bank4[[#This Row],[Money in/ (Money out)]]-Bank4[[#This Row],[GST/HST]]</f>
        <v>0</v>
      </c>
      <c r="L1265" s="23">
        <f t="shared" si="57"/>
        <v>0</v>
      </c>
    </row>
    <row r="1266" spans="4:12" x14ac:dyDescent="0.2">
      <c r="D1266" s="397">
        <f>_xlfn.XLOOKUP(C:C,Table1[for Import to Bank Register dropdown],Table1[for Pivot],0,0,1)</f>
        <v>0</v>
      </c>
      <c r="E1266" s="403"/>
      <c r="F1266" s="146">
        <f t="shared" si="58"/>
        <v>44444444</v>
      </c>
      <c r="G1266" s="375">
        <f t="shared" si="59"/>
        <v>0</v>
      </c>
      <c r="I1266" s="376">
        <f>IF(OR(C1266="150 Directors advances", C1266="120 accounts receivable", C1266="720.2 Automobile - Insurance", C1266="720.3 Automobile - License", C1266="870.4 Rent - Insurance", C1266="870.6 Rent - Property Tax", C1266="870.7 Rent - Homeoffice", C1266="870.9 Rent - Water"),
   0,
   IF(Dashboard!$F$5="Quick",
      IF(OR(C1266="190 Automobile",C1266="200 computer hardware",C1266="210 Computer software",C1266="220 Quickbooks software",C1266="230 Office equipment",C1266="240 Office furniture"),
         E1266-(E1266/(1+Dashboard!$F$4)),
         0
      ),
      IF(C1266="750 Business promotion",
         E1266-(E1266/(1+4.793/100)),
         E1266-(E1266/(1+Dashboard!$F$4))
      )
   )
)</f>
        <v>0</v>
      </c>
      <c r="J1266" s="26">
        <f>Bank4[[#This Row],[Money in/ (Money out)]]-Bank4[[#This Row],[GST/HST]]</f>
        <v>0</v>
      </c>
      <c r="L1266" s="23">
        <f t="shared" si="57"/>
        <v>0</v>
      </c>
    </row>
    <row r="1267" spans="4:12" x14ac:dyDescent="0.2">
      <c r="D1267" s="397">
        <f>_xlfn.XLOOKUP(C:C,Table1[for Import to Bank Register dropdown],Table1[for Pivot],0,0,1)</f>
        <v>0</v>
      </c>
      <c r="E1267" s="403"/>
      <c r="F1267" s="146">
        <f t="shared" si="58"/>
        <v>44444444</v>
      </c>
      <c r="G1267" s="375">
        <f t="shared" si="59"/>
        <v>0</v>
      </c>
      <c r="I1267" s="376">
        <f>IF(OR(C1267="150 Directors advances", C1267="120 accounts receivable", C1267="720.2 Automobile - Insurance", C1267="720.3 Automobile - License", C1267="870.4 Rent - Insurance", C1267="870.6 Rent - Property Tax", C1267="870.7 Rent - Homeoffice", C1267="870.9 Rent - Water"),
   0,
   IF(Dashboard!$F$5="Quick",
      IF(OR(C1267="190 Automobile",C1267="200 computer hardware",C1267="210 Computer software",C1267="220 Quickbooks software",C1267="230 Office equipment",C1267="240 Office furniture"),
         E1267-(E1267/(1+Dashboard!$F$4)),
         0
      ),
      IF(C1267="750 Business promotion",
         E1267-(E1267/(1+4.793/100)),
         E1267-(E1267/(1+Dashboard!$F$4))
      )
   )
)</f>
        <v>0</v>
      </c>
      <c r="J1267" s="26">
        <f>Bank4[[#This Row],[Money in/ (Money out)]]-Bank4[[#This Row],[GST/HST]]</f>
        <v>0</v>
      </c>
      <c r="L1267" s="23">
        <f t="shared" si="57"/>
        <v>0</v>
      </c>
    </row>
    <row r="1268" spans="4:12" x14ac:dyDescent="0.2">
      <c r="D1268" s="397">
        <f>_xlfn.XLOOKUP(C:C,Table1[for Import to Bank Register dropdown],Table1[for Pivot],0,0,1)</f>
        <v>0</v>
      </c>
      <c r="E1268" s="403"/>
      <c r="F1268" s="146">
        <f t="shared" si="58"/>
        <v>44444444</v>
      </c>
      <c r="G1268" s="375">
        <f t="shared" si="59"/>
        <v>0</v>
      </c>
      <c r="I1268" s="376">
        <f>IF(OR(C1268="150 Directors advances", C1268="120 accounts receivable", C1268="720.2 Automobile - Insurance", C1268="720.3 Automobile - License", C1268="870.4 Rent - Insurance", C1268="870.6 Rent - Property Tax", C1268="870.7 Rent - Homeoffice", C1268="870.9 Rent - Water"),
   0,
   IF(Dashboard!$F$5="Quick",
      IF(OR(C1268="190 Automobile",C1268="200 computer hardware",C1268="210 Computer software",C1268="220 Quickbooks software",C1268="230 Office equipment",C1268="240 Office furniture"),
         E1268-(E1268/(1+Dashboard!$F$4)),
         0
      ),
      IF(C1268="750 Business promotion",
         E1268-(E1268/(1+4.793/100)),
         E1268-(E1268/(1+Dashboard!$F$4))
      )
   )
)</f>
        <v>0</v>
      </c>
      <c r="J1268" s="26">
        <f>Bank4[[#This Row],[Money in/ (Money out)]]-Bank4[[#This Row],[GST/HST]]</f>
        <v>0</v>
      </c>
      <c r="L1268" s="23">
        <f t="shared" si="57"/>
        <v>0</v>
      </c>
    </row>
    <row r="1269" spans="4:12" x14ac:dyDescent="0.2">
      <c r="D1269" s="397">
        <f>_xlfn.XLOOKUP(C:C,Table1[for Import to Bank Register dropdown],Table1[for Pivot],0,0,1)</f>
        <v>0</v>
      </c>
      <c r="E1269" s="403"/>
      <c r="F1269" s="146">
        <f t="shared" si="58"/>
        <v>44444444</v>
      </c>
      <c r="G1269" s="375">
        <f t="shared" si="59"/>
        <v>0</v>
      </c>
      <c r="I1269" s="376">
        <f>IF(OR(C1269="150 Directors advances", C1269="120 accounts receivable", C1269="720.2 Automobile - Insurance", C1269="720.3 Automobile - License", C1269="870.4 Rent - Insurance", C1269="870.6 Rent - Property Tax", C1269="870.7 Rent - Homeoffice", C1269="870.9 Rent - Water"),
   0,
   IF(Dashboard!$F$5="Quick",
      IF(OR(C1269="190 Automobile",C1269="200 computer hardware",C1269="210 Computer software",C1269="220 Quickbooks software",C1269="230 Office equipment",C1269="240 Office furniture"),
         E1269-(E1269/(1+Dashboard!$F$4)),
         0
      ),
      IF(C1269="750 Business promotion",
         E1269-(E1269/(1+4.793/100)),
         E1269-(E1269/(1+Dashboard!$F$4))
      )
   )
)</f>
        <v>0</v>
      </c>
      <c r="J1269" s="26">
        <f>Bank4[[#This Row],[Money in/ (Money out)]]-Bank4[[#This Row],[GST/HST]]</f>
        <v>0</v>
      </c>
      <c r="L1269" s="23">
        <f t="shared" si="57"/>
        <v>0</v>
      </c>
    </row>
    <row r="1270" spans="4:12" x14ac:dyDescent="0.2">
      <c r="D1270" s="397">
        <f>_xlfn.XLOOKUP(C:C,Table1[for Import to Bank Register dropdown],Table1[for Pivot],0,0,1)</f>
        <v>0</v>
      </c>
      <c r="E1270" s="403"/>
      <c r="F1270" s="146">
        <f t="shared" si="58"/>
        <v>44444444</v>
      </c>
      <c r="G1270" s="375">
        <f t="shared" si="59"/>
        <v>0</v>
      </c>
      <c r="I1270" s="376">
        <f>IF(OR(C1270="150 Directors advances", C1270="120 accounts receivable", C1270="720.2 Automobile - Insurance", C1270="720.3 Automobile - License", C1270="870.4 Rent - Insurance", C1270="870.6 Rent - Property Tax", C1270="870.7 Rent - Homeoffice", C1270="870.9 Rent - Water"),
   0,
   IF(Dashboard!$F$5="Quick",
      IF(OR(C1270="190 Automobile",C1270="200 computer hardware",C1270="210 Computer software",C1270="220 Quickbooks software",C1270="230 Office equipment",C1270="240 Office furniture"),
         E1270-(E1270/(1+Dashboard!$F$4)),
         0
      ),
      IF(C1270="750 Business promotion",
         E1270-(E1270/(1+4.793/100)),
         E1270-(E1270/(1+Dashboard!$F$4))
      )
   )
)</f>
        <v>0</v>
      </c>
      <c r="J1270" s="26">
        <f>Bank4[[#This Row],[Money in/ (Money out)]]-Bank4[[#This Row],[GST/HST]]</f>
        <v>0</v>
      </c>
      <c r="L1270" s="23">
        <f t="shared" si="57"/>
        <v>0</v>
      </c>
    </row>
    <row r="1271" spans="4:12" x14ac:dyDescent="0.2">
      <c r="D1271" s="397">
        <f>_xlfn.XLOOKUP(C:C,Table1[for Import to Bank Register dropdown],Table1[for Pivot],0,0,1)</f>
        <v>0</v>
      </c>
      <c r="E1271" s="403"/>
      <c r="F1271" s="146">
        <f t="shared" si="58"/>
        <v>44444444</v>
      </c>
      <c r="G1271" s="375">
        <f t="shared" si="59"/>
        <v>0</v>
      </c>
      <c r="I1271" s="376">
        <f>IF(OR(C1271="150 Directors advances", C1271="120 accounts receivable", C1271="720.2 Automobile - Insurance", C1271="720.3 Automobile - License", C1271="870.4 Rent - Insurance", C1271="870.6 Rent - Property Tax", C1271="870.7 Rent - Homeoffice", C1271="870.9 Rent - Water"),
   0,
   IF(Dashboard!$F$5="Quick",
      IF(OR(C1271="190 Automobile",C1271="200 computer hardware",C1271="210 Computer software",C1271="220 Quickbooks software",C1271="230 Office equipment",C1271="240 Office furniture"),
         E1271-(E1271/(1+Dashboard!$F$4)),
         0
      ),
      IF(C1271="750 Business promotion",
         E1271-(E1271/(1+4.793/100)),
         E1271-(E1271/(1+Dashboard!$F$4))
      )
   )
)</f>
        <v>0</v>
      </c>
      <c r="J1271" s="26">
        <f>Bank4[[#This Row],[Money in/ (Money out)]]-Bank4[[#This Row],[GST/HST]]</f>
        <v>0</v>
      </c>
      <c r="L1271" s="23">
        <f t="shared" si="57"/>
        <v>0</v>
      </c>
    </row>
    <row r="1272" spans="4:12" x14ac:dyDescent="0.2">
      <c r="D1272" s="397">
        <f>_xlfn.XLOOKUP(C:C,Table1[for Import to Bank Register dropdown],Table1[for Pivot],0,0,1)</f>
        <v>0</v>
      </c>
      <c r="E1272" s="403"/>
      <c r="F1272" s="146">
        <f t="shared" si="58"/>
        <v>44444444</v>
      </c>
      <c r="G1272" s="375">
        <f t="shared" si="59"/>
        <v>0</v>
      </c>
      <c r="I1272" s="376">
        <f>IF(OR(C1272="150 Directors advances", C1272="120 accounts receivable", C1272="720.2 Automobile - Insurance", C1272="720.3 Automobile - License", C1272="870.4 Rent - Insurance", C1272="870.6 Rent - Property Tax", C1272="870.7 Rent - Homeoffice", C1272="870.9 Rent - Water"),
   0,
   IF(Dashboard!$F$5="Quick",
      IF(OR(C1272="190 Automobile",C1272="200 computer hardware",C1272="210 Computer software",C1272="220 Quickbooks software",C1272="230 Office equipment",C1272="240 Office furniture"),
         E1272-(E1272/(1+Dashboard!$F$4)),
         0
      ),
      IF(C1272="750 Business promotion",
         E1272-(E1272/(1+4.793/100)),
         E1272-(E1272/(1+Dashboard!$F$4))
      )
   )
)</f>
        <v>0</v>
      </c>
      <c r="J1272" s="26">
        <f>Bank4[[#This Row],[Money in/ (Money out)]]-Bank4[[#This Row],[GST/HST]]</f>
        <v>0</v>
      </c>
      <c r="L1272" s="23">
        <f t="shared" si="57"/>
        <v>0</v>
      </c>
    </row>
    <row r="1273" spans="4:12" x14ac:dyDescent="0.2">
      <c r="D1273" s="397">
        <f>_xlfn.XLOOKUP(C:C,Table1[for Import to Bank Register dropdown],Table1[for Pivot],0,0,1)</f>
        <v>0</v>
      </c>
      <c r="E1273" s="403"/>
      <c r="F1273" s="146">
        <f t="shared" si="58"/>
        <v>44444444</v>
      </c>
      <c r="G1273" s="375">
        <f t="shared" si="59"/>
        <v>0</v>
      </c>
      <c r="I1273" s="376">
        <f>IF(OR(C1273="150 Directors advances", C1273="120 accounts receivable", C1273="720.2 Automobile - Insurance", C1273="720.3 Automobile - License", C1273="870.4 Rent - Insurance", C1273="870.6 Rent - Property Tax", C1273="870.7 Rent - Homeoffice", C1273="870.9 Rent - Water"),
   0,
   IF(Dashboard!$F$5="Quick",
      IF(OR(C1273="190 Automobile",C1273="200 computer hardware",C1273="210 Computer software",C1273="220 Quickbooks software",C1273="230 Office equipment",C1273="240 Office furniture"),
         E1273-(E1273/(1+Dashboard!$F$4)),
         0
      ),
      IF(C1273="750 Business promotion",
         E1273-(E1273/(1+4.793/100)),
         E1273-(E1273/(1+Dashboard!$F$4))
      )
   )
)</f>
        <v>0</v>
      </c>
      <c r="J1273" s="26">
        <f>Bank4[[#This Row],[Money in/ (Money out)]]-Bank4[[#This Row],[GST/HST]]</f>
        <v>0</v>
      </c>
      <c r="L1273" s="23">
        <f t="shared" si="57"/>
        <v>0</v>
      </c>
    </row>
    <row r="1274" spans="4:12" x14ac:dyDescent="0.2">
      <c r="D1274" s="397">
        <f>_xlfn.XLOOKUP(C:C,Table1[for Import to Bank Register dropdown],Table1[for Pivot],0,0,1)</f>
        <v>0</v>
      </c>
      <c r="E1274" s="403"/>
      <c r="F1274" s="146">
        <f t="shared" si="58"/>
        <v>44444444</v>
      </c>
      <c r="G1274" s="375">
        <f t="shared" si="59"/>
        <v>0</v>
      </c>
      <c r="I1274" s="376">
        <f>IF(OR(C1274="150 Directors advances", C1274="120 accounts receivable", C1274="720.2 Automobile - Insurance", C1274="720.3 Automobile - License", C1274="870.4 Rent - Insurance", C1274="870.6 Rent - Property Tax", C1274="870.7 Rent - Homeoffice", C1274="870.9 Rent - Water"),
   0,
   IF(Dashboard!$F$5="Quick",
      IF(OR(C1274="190 Automobile",C1274="200 computer hardware",C1274="210 Computer software",C1274="220 Quickbooks software",C1274="230 Office equipment",C1274="240 Office furniture"),
         E1274-(E1274/(1+Dashboard!$F$4)),
         0
      ),
      IF(C1274="750 Business promotion",
         E1274-(E1274/(1+4.793/100)),
         E1274-(E1274/(1+Dashboard!$F$4))
      )
   )
)</f>
        <v>0</v>
      </c>
      <c r="J1274" s="26">
        <f>Bank4[[#This Row],[Money in/ (Money out)]]-Bank4[[#This Row],[GST/HST]]</f>
        <v>0</v>
      </c>
      <c r="L1274" s="23">
        <f t="shared" si="57"/>
        <v>0</v>
      </c>
    </row>
    <row r="1275" spans="4:12" x14ac:dyDescent="0.2">
      <c r="D1275" s="397">
        <f>_xlfn.XLOOKUP(C:C,Table1[for Import to Bank Register dropdown],Table1[for Pivot],0,0,1)</f>
        <v>0</v>
      </c>
      <c r="E1275" s="403"/>
      <c r="F1275" s="146">
        <f t="shared" si="58"/>
        <v>44444444</v>
      </c>
      <c r="G1275" s="375">
        <f t="shared" si="59"/>
        <v>0</v>
      </c>
      <c r="I1275" s="376">
        <f>IF(OR(C1275="150 Directors advances", C1275="120 accounts receivable", C1275="720.2 Automobile - Insurance", C1275="720.3 Automobile - License", C1275="870.4 Rent - Insurance", C1275="870.6 Rent - Property Tax", C1275="870.7 Rent - Homeoffice", C1275="870.9 Rent - Water"),
   0,
   IF(Dashboard!$F$5="Quick",
      IF(OR(C1275="190 Automobile",C1275="200 computer hardware",C1275="210 Computer software",C1275="220 Quickbooks software",C1275="230 Office equipment",C1275="240 Office furniture"),
         E1275-(E1275/(1+Dashboard!$F$4)),
         0
      ),
      IF(C1275="750 Business promotion",
         E1275-(E1275/(1+4.793/100)),
         E1275-(E1275/(1+Dashboard!$F$4))
      )
   )
)</f>
        <v>0</v>
      </c>
      <c r="J1275" s="26">
        <f>Bank4[[#This Row],[Money in/ (Money out)]]-Bank4[[#This Row],[GST/HST]]</f>
        <v>0</v>
      </c>
      <c r="L1275" s="23">
        <f t="shared" si="57"/>
        <v>0</v>
      </c>
    </row>
    <row r="1276" spans="4:12" x14ac:dyDescent="0.2">
      <c r="D1276" s="397">
        <f>_xlfn.XLOOKUP(C:C,Table1[for Import to Bank Register dropdown],Table1[for Pivot],0,0,1)</f>
        <v>0</v>
      </c>
      <c r="E1276" s="403"/>
      <c r="F1276" s="146">
        <f t="shared" si="58"/>
        <v>44444444</v>
      </c>
      <c r="G1276" s="375">
        <f t="shared" si="59"/>
        <v>0</v>
      </c>
      <c r="I1276" s="376">
        <f>IF(OR(C1276="150 Directors advances", C1276="120 accounts receivable", C1276="720.2 Automobile - Insurance", C1276="720.3 Automobile - License", C1276="870.4 Rent - Insurance", C1276="870.6 Rent - Property Tax", C1276="870.7 Rent - Homeoffice", C1276="870.9 Rent - Water"),
   0,
   IF(Dashboard!$F$5="Quick",
      IF(OR(C1276="190 Automobile",C1276="200 computer hardware",C1276="210 Computer software",C1276="220 Quickbooks software",C1276="230 Office equipment",C1276="240 Office furniture"),
         E1276-(E1276/(1+Dashboard!$F$4)),
         0
      ),
      IF(C1276="750 Business promotion",
         E1276-(E1276/(1+4.793/100)),
         E1276-(E1276/(1+Dashboard!$F$4))
      )
   )
)</f>
        <v>0</v>
      </c>
      <c r="J1276" s="26">
        <f>Bank4[[#This Row],[Money in/ (Money out)]]-Bank4[[#This Row],[GST/HST]]</f>
        <v>0</v>
      </c>
      <c r="L1276" s="23">
        <f t="shared" si="57"/>
        <v>0</v>
      </c>
    </row>
    <row r="1277" spans="4:12" x14ac:dyDescent="0.2">
      <c r="D1277" s="397">
        <f>_xlfn.XLOOKUP(C:C,Table1[for Import to Bank Register dropdown],Table1[for Pivot],0,0,1)</f>
        <v>0</v>
      </c>
      <c r="E1277" s="403"/>
      <c r="F1277" s="146">
        <f t="shared" si="58"/>
        <v>44444444</v>
      </c>
      <c r="G1277" s="375">
        <f t="shared" si="59"/>
        <v>0</v>
      </c>
      <c r="I1277" s="376">
        <f>IF(OR(C1277="150 Directors advances", C1277="120 accounts receivable", C1277="720.2 Automobile - Insurance", C1277="720.3 Automobile - License", C1277="870.4 Rent - Insurance", C1277="870.6 Rent - Property Tax", C1277="870.7 Rent - Homeoffice", C1277="870.9 Rent - Water"),
   0,
   IF(Dashboard!$F$5="Quick",
      IF(OR(C1277="190 Automobile",C1277="200 computer hardware",C1277="210 Computer software",C1277="220 Quickbooks software",C1277="230 Office equipment",C1277="240 Office furniture"),
         E1277-(E1277/(1+Dashboard!$F$4)),
         0
      ),
      IF(C1277="750 Business promotion",
         E1277-(E1277/(1+4.793/100)),
         E1277-(E1277/(1+Dashboard!$F$4))
      )
   )
)</f>
        <v>0</v>
      </c>
      <c r="J1277" s="26">
        <f>Bank4[[#This Row],[Money in/ (Money out)]]-Bank4[[#This Row],[GST/HST]]</f>
        <v>0</v>
      </c>
      <c r="L1277" s="23">
        <f t="shared" si="57"/>
        <v>0</v>
      </c>
    </row>
    <row r="1278" spans="4:12" x14ac:dyDescent="0.2">
      <c r="D1278" s="397">
        <f>_xlfn.XLOOKUP(C:C,Table1[for Import to Bank Register dropdown],Table1[for Pivot],0,0,1)</f>
        <v>0</v>
      </c>
      <c r="E1278" s="403"/>
      <c r="F1278" s="146">
        <f t="shared" si="58"/>
        <v>44444444</v>
      </c>
      <c r="G1278" s="375">
        <f t="shared" si="59"/>
        <v>0</v>
      </c>
      <c r="I1278" s="376">
        <f>IF(OR(C1278="150 Directors advances", C1278="120 accounts receivable", C1278="720.2 Automobile - Insurance", C1278="720.3 Automobile - License", C1278="870.4 Rent - Insurance", C1278="870.6 Rent - Property Tax", C1278="870.7 Rent - Homeoffice", C1278="870.9 Rent - Water"),
   0,
   IF(Dashboard!$F$5="Quick",
      IF(OR(C1278="190 Automobile",C1278="200 computer hardware",C1278="210 Computer software",C1278="220 Quickbooks software",C1278="230 Office equipment",C1278="240 Office furniture"),
         E1278-(E1278/(1+Dashboard!$F$4)),
         0
      ),
      IF(C1278="750 Business promotion",
         E1278-(E1278/(1+4.793/100)),
         E1278-(E1278/(1+Dashboard!$F$4))
      )
   )
)</f>
        <v>0</v>
      </c>
      <c r="J1278" s="26">
        <f>Bank4[[#This Row],[Money in/ (Money out)]]-Bank4[[#This Row],[GST/HST]]</f>
        <v>0</v>
      </c>
      <c r="L1278" s="23">
        <f t="shared" si="57"/>
        <v>0</v>
      </c>
    </row>
    <row r="1279" spans="4:12" x14ac:dyDescent="0.2">
      <c r="D1279" s="397">
        <f>_xlfn.XLOOKUP(C:C,Table1[for Import to Bank Register dropdown],Table1[for Pivot],0,0,1)</f>
        <v>0</v>
      </c>
      <c r="E1279" s="403"/>
      <c r="F1279" s="146">
        <f t="shared" si="58"/>
        <v>44444444</v>
      </c>
      <c r="G1279" s="375">
        <f t="shared" si="59"/>
        <v>0</v>
      </c>
      <c r="I1279" s="376">
        <f>IF(OR(C1279="150 Directors advances", C1279="120 accounts receivable", C1279="720.2 Automobile - Insurance", C1279="720.3 Automobile - License", C1279="870.4 Rent - Insurance", C1279="870.6 Rent - Property Tax", C1279="870.7 Rent - Homeoffice", C1279="870.9 Rent - Water"),
   0,
   IF(Dashboard!$F$5="Quick",
      IF(OR(C1279="190 Automobile",C1279="200 computer hardware",C1279="210 Computer software",C1279="220 Quickbooks software",C1279="230 Office equipment",C1279="240 Office furniture"),
         E1279-(E1279/(1+Dashboard!$F$4)),
         0
      ),
      IF(C1279="750 Business promotion",
         E1279-(E1279/(1+4.793/100)),
         E1279-(E1279/(1+Dashboard!$F$4))
      )
   )
)</f>
        <v>0</v>
      </c>
      <c r="J1279" s="26">
        <f>Bank4[[#This Row],[Money in/ (Money out)]]-Bank4[[#This Row],[GST/HST]]</f>
        <v>0</v>
      </c>
      <c r="L1279" s="23">
        <f t="shared" si="57"/>
        <v>0</v>
      </c>
    </row>
    <row r="1280" spans="4:12" x14ac:dyDescent="0.2">
      <c r="D1280" s="397">
        <f>_xlfn.XLOOKUP(C:C,Table1[for Import to Bank Register dropdown],Table1[for Pivot],0,0,1)</f>
        <v>0</v>
      </c>
      <c r="E1280" s="403"/>
      <c r="F1280" s="146">
        <f t="shared" si="58"/>
        <v>44444444</v>
      </c>
      <c r="G1280" s="375">
        <f t="shared" si="59"/>
        <v>0</v>
      </c>
      <c r="I1280" s="376">
        <f>IF(OR(C1280="150 Directors advances", C1280="120 accounts receivable", C1280="720.2 Automobile - Insurance", C1280="720.3 Automobile - License", C1280="870.4 Rent - Insurance", C1280="870.6 Rent - Property Tax", C1280="870.7 Rent - Homeoffice", C1280="870.9 Rent - Water"),
   0,
   IF(Dashboard!$F$5="Quick",
      IF(OR(C1280="190 Automobile",C1280="200 computer hardware",C1280="210 Computer software",C1280="220 Quickbooks software",C1280="230 Office equipment",C1280="240 Office furniture"),
         E1280-(E1280/(1+Dashboard!$F$4)),
         0
      ),
      IF(C1280="750 Business promotion",
         E1280-(E1280/(1+4.793/100)),
         E1280-(E1280/(1+Dashboard!$F$4))
      )
   )
)</f>
        <v>0</v>
      </c>
      <c r="J1280" s="26">
        <f>Bank4[[#This Row],[Money in/ (Money out)]]-Bank4[[#This Row],[GST/HST]]</f>
        <v>0</v>
      </c>
      <c r="L1280" s="23">
        <f t="shared" si="57"/>
        <v>0</v>
      </c>
    </row>
    <row r="1281" spans="4:12" x14ac:dyDescent="0.2">
      <c r="D1281" s="397">
        <f>_xlfn.XLOOKUP(C:C,Table1[for Import to Bank Register dropdown],Table1[for Pivot],0,0,1)</f>
        <v>0</v>
      </c>
      <c r="E1281" s="403"/>
      <c r="F1281" s="146">
        <f t="shared" si="58"/>
        <v>44444444</v>
      </c>
      <c r="G1281" s="375">
        <f t="shared" si="59"/>
        <v>0</v>
      </c>
      <c r="I1281" s="376">
        <f>IF(OR(C1281="150 Directors advances", C1281="120 accounts receivable", C1281="720.2 Automobile - Insurance", C1281="720.3 Automobile - License", C1281="870.4 Rent - Insurance", C1281="870.6 Rent - Property Tax", C1281="870.7 Rent - Homeoffice", C1281="870.9 Rent - Water"),
   0,
   IF(Dashboard!$F$5="Quick",
      IF(OR(C1281="190 Automobile",C1281="200 computer hardware",C1281="210 Computer software",C1281="220 Quickbooks software",C1281="230 Office equipment",C1281="240 Office furniture"),
         E1281-(E1281/(1+Dashboard!$F$4)),
         0
      ),
      IF(C1281="750 Business promotion",
         E1281-(E1281/(1+4.793/100)),
         E1281-(E1281/(1+Dashboard!$F$4))
      )
   )
)</f>
        <v>0</v>
      </c>
      <c r="J1281" s="26">
        <f>Bank4[[#This Row],[Money in/ (Money out)]]-Bank4[[#This Row],[GST/HST]]</f>
        <v>0</v>
      </c>
      <c r="L1281" s="23">
        <f t="shared" si="57"/>
        <v>0</v>
      </c>
    </row>
    <row r="1282" spans="4:12" x14ac:dyDescent="0.2">
      <c r="D1282" s="397">
        <f>_xlfn.XLOOKUP(C:C,Table1[for Import to Bank Register dropdown],Table1[for Pivot],0,0,1)</f>
        <v>0</v>
      </c>
      <c r="E1282" s="403"/>
      <c r="F1282" s="146">
        <f t="shared" si="58"/>
        <v>44444444</v>
      </c>
      <c r="G1282" s="375">
        <f t="shared" si="59"/>
        <v>0</v>
      </c>
      <c r="I1282" s="376">
        <f>IF(OR(C1282="150 Directors advances", C1282="120 accounts receivable", C1282="720.2 Automobile - Insurance", C1282="720.3 Automobile - License", C1282="870.4 Rent - Insurance", C1282="870.6 Rent - Property Tax", C1282="870.7 Rent - Homeoffice", C1282="870.9 Rent - Water"),
   0,
   IF(Dashboard!$F$5="Quick",
      IF(OR(C1282="190 Automobile",C1282="200 computer hardware",C1282="210 Computer software",C1282="220 Quickbooks software",C1282="230 Office equipment",C1282="240 Office furniture"),
         E1282-(E1282/(1+Dashboard!$F$4)),
         0
      ),
      IF(C1282="750 Business promotion",
         E1282-(E1282/(1+4.793/100)),
         E1282-(E1282/(1+Dashboard!$F$4))
      )
   )
)</f>
        <v>0</v>
      </c>
      <c r="J1282" s="26">
        <f>Bank4[[#This Row],[Money in/ (Money out)]]-Bank4[[#This Row],[GST/HST]]</f>
        <v>0</v>
      </c>
      <c r="L1282" s="23">
        <f t="shared" si="57"/>
        <v>0</v>
      </c>
    </row>
    <row r="1283" spans="4:12" x14ac:dyDescent="0.2">
      <c r="D1283" s="397">
        <f>_xlfn.XLOOKUP(C:C,Table1[for Import to Bank Register dropdown],Table1[for Pivot],0,0,1)</f>
        <v>0</v>
      </c>
      <c r="E1283" s="403"/>
      <c r="F1283" s="146">
        <f t="shared" si="58"/>
        <v>44444444</v>
      </c>
      <c r="G1283" s="375">
        <f t="shared" si="59"/>
        <v>0</v>
      </c>
      <c r="I1283" s="376">
        <f>IF(OR(C1283="150 Directors advances", C1283="120 accounts receivable", C1283="720.2 Automobile - Insurance", C1283="720.3 Automobile - License", C1283="870.4 Rent - Insurance", C1283="870.6 Rent - Property Tax", C1283="870.7 Rent - Homeoffice", C1283="870.9 Rent - Water"),
   0,
   IF(Dashboard!$F$5="Quick",
      IF(OR(C1283="190 Automobile",C1283="200 computer hardware",C1283="210 Computer software",C1283="220 Quickbooks software",C1283="230 Office equipment",C1283="240 Office furniture"),
         E1283-(E1283/(1+Dashboard!$F$4)),
         0
      ),
      IF(C1283="750 Business promotion",
         E1283-(E1283/(1+4.793/100)),
         E1283-(E1283/(1+Dashboard!$F$4))
      )
   )
)</f>
        <v>0</v>
      </c>
      <c r="J1283" s="26">
        <f>Bank4[[#This Row],[Money in/ (Money out)]]-Bank4[[#This Row],[GST/HST]]</f>
        <v>0</v>
      </c>
      <c r="L1283" s="23">
        <f t="shared" si="57"/>
        <v>0</v>
      </c>
    </row>
    <row r="1284" spans="4:12" x14ac:dyDescent="0.2">
      <c r="D1284" s="397">
        <f>_xlfn.XLOOKUP(C:C,Table1[for Import to Bank Register dropdown],Table1[for Pivot],0,0,1)</f>
        <v>0</v>
      </c>
      <c r="E1284" s="403"/>
      <c r="F1284" s="146">
        <f t="shared" si="58"/>
        <v>44444444</v>
      </c>
      <c r="G1284" s="375">
        <f t="shared" si="59"/>
        <v>0</v>
      </c>
      <c r="I1284" s="376">
        <f>IF(OR(C1284="150 Directors advances", C1284="120 accounts receivable", C1284="720.2 Automobile - Insurance", C1284="720.3 Automobile - License", C1284="870.4 Rent - Insurance", C1284="870.6 Rent - Property Tax", C1284="870.7 Rent - Homeoffice", C1284="870.9 Rent - Water"),
   0,
   IF(Dashboard!$F$5="Quick",
      IF(OR(C1284="190 Automobile",C1284="200 computer hardware",C1284="210 Computer software",C1284="220 Quickbooks software",C1284="230 Office equipment",C1284="240 Office furniture"),
         E1284-(E1284/(1+Dashboard!$F$4)),
         0
      ),
      IF(C1284="750 Business promotion",
         E1284-(E1284/(1+4.793/100)),
         E1284-(E1284/(1+Dashboard!$F$4))
      )
   )
)</f>
        <v>0</v>
      </c>
      <c r="J1284" s="26">
        <f>Bank4[[#This Row],[Money in/ (Money out)]]-Bank4[[#This Row],[GST/HST]]</f>
        <v>0</v>
      </c>
      <c r="L1284" s="23">
        <f t="shared" si="57"/>
        <v>0</v>
      </c>
    </row>
    <row r="1285" spans="4:12" x14ac:dyDescent="0.2">
      <c r="D1285" s="397">
        <f>_xlfn.XLOOKUP(C:C,Table1[for Import to Bank Register dropdown],Table1[for Pivot],0,0,1)</f>
        <v>0</v>
      </c>
      <c r="E1285" s="403"/>
      <c r="F1285" s="146">
        <f t="shared" si="58"/>
        <v>44444444</v>
      </c>
      <c r="G1285" s="375">
        <f t="shared" si="59"/>
        <v>0</v>
      </c>
      <c r="I1285" s="376">
        <f>IF(OR(C1285="150 Directors advances", C1285="120 accounts receivable", C1285="720.2 Automobile - Insurance", C1285="720.3 Automobile - License", C1285="870.4 Rent - Insurance", C1285="870.6 Rent - Property Tax", C1285="870.7 Rent - Homeoffice", C1285="870.9 Rent - Water"),
   0,
   IF(Dashboard!$F$5="Quick",
      IF(OR(C1285="190 Automobile",C1285="200 computer hardware",C1285="210 Computer software",C1285="220 Quickbooks software",C1285="230 Office equipment",C1285="240 Office furniture"),
         E1285-(E1285/(1+Dashboard!$F$4)),
         0
      ),
      IF(C1285="750 Business promotion",
         E1285-(E1285/(1+4.793/100)),
         E1285-(E1285/(1+Dashboard!$F$4))
      )
   )
)</f>
        <v>0</v>
      </c>
      <c r="J1285" s="26">
        <f>Bank4[[#This Row],[Money in/ (Money out)]]-Bank4[[#This Row],[GST/HST]]</f>
        <v>0</v>
      </c>
      <c r="L1285" s="23">
        <f t="shared" si="57"/>
        <v>0</v>
      </c>
    </row>
    <row r="1286" spans="4:12" x14ac:dyDescent="0.2">
      <c r="D1286" s="397">
        <f>_xlfn.XLOOKUP(C:C,Table1[for Import to Bank Register dropdown],Table1[for Pivot],0,0,1)</f>
        <v>0</v>
      </c>
      <c r="E1286" s="403"/>
      <c r="F1286" s="146">
        <f t="shared" si="58"/>
        <v>44444444</v>
      </c>
      <c r="G1286" s="375">
        <f t="shared" si="59"/>
        <v>0</v>
      </c>
      <c r="I1286" s="376">
        <f>IF(OR(C1286="150 Directors advances", C1286="120 accounts receivable", C1286="720.2 Automobile - Insurance", C1286="720.3 Automobile - License", C1286="870.4 Rent - Insurance", C1286="870.6 Rent - Property Tax", C1286="870.7 Rent - Homeoffice", C1286="870.9 Rent - Water"),
   0,
   IF(Dashboard!$F$5="Quick",
      IF(OR(C1286="190 Automobile",C1286="200 computer hardware",C1286="210 Computer software",C1286="220 Quickbooks software",C1286="230 Office equipment",C1286="240 Office furniture"),
         E1286-(E1286/(1+Dashboard!$F$4)),
         0
      ),
      IF(C1286="750 Business promotion",
         E1286-(E1286/(1+4.793/100)),
         E1286-(E1286/(1+Dashboard!$F$4))
      )
   )
)</f>
        <v>0</v>
      </c>
      <c r="J1286" s="26">
        <f>Bank4[[#This Row],[Money in/ (Money out)]]-Bank4[[#This Row],[GST/HST]]</f>
        <v>0</v>
      </c>
      <c r="L1286" s="23">
        <f t="shared" si="57"/>
        <v>0</v>
      </c>
    </row>
    <row r="1287" spans="4:12" x14ac:dyDescent="0.2">
      <c r="D1287" s="397">
        <f>_xlfn.XLOOKUP(C:C,Table1[for Import to Bank Register dropdown],Table1[for Pivot],0,0,1)</f>
        <v>0</v>
      </c>
      <c r="E1287" s="403"/>
      <c r="F1287" s="146">
        <f t="shared" si="58"/>
        <v>44444444</v>
      </c>
      <c r="G1287" s="375">
        <f t="shared" si="59"/>
        <v>0</v>
      </c>
      <c r="I1287" s="376">
        <f>IF(OR(C1287="150 Directors advances", C1287="120 accounts receivable", C1287="720.2 Automobile - Insurance", C1287="720.3 Automobile - License", C1287="870.4 Rent - Insurance", C1287="870.6 Rent - Property Tax", C1287="870.7 Rent - Homeoffice", C1287="870.9 Rent - Water"),
   0,
   IF(Dashboard!$F$5="Quick",
      IF(OR(C1287="190 Automobile",C1287="200 computer hardware",C1287="210 Computer software",C1287="220 Quickbooks software",C1287="230 Office equipment",C1287="240 Office furniture"),
         E1287-(E1287/(1+Dashboard!$F$4)),
         0
      ),
      IF(C1287="750 Business promotion",
         E1287-(E1287/(1+4.793/100)),
         E1287-(E1287/(1+Dashboard!$F$4))
      )
   )
)</f>
        <v>0</v>
      </c>
      <c r="J1287" s="26">
        <f>Bank4[[#This Row],[Money in/ (Money out)]]-Bank4[[#This Row],[GST/HST]]</f>
        <v>0</v>
      </c>
      <c r="L1287" s="23">
        <f t="shared" ref="L1287:L1350" si="60">$L$3</f>
        <v>0</v>
      </c>
    </row>
    <row r="1288" spans="4:12" x14ac:dyDescent="0.2">
      <c r="D1288" s="397">
        <f>_xlfn.XLOOKUP(C:C,Table1[for Import to Bank Register dropdown],Table1[for Pivot],0,0,1)</f>
        <v>0</v>
      </c>
      <c r="E1288" s="403"/>
      <c r="F1288" s="146">
        <f t="shared" ref="F1288:F1351" si="61">$E$2</f>
        <v>44444444</v>
      </c>
      <c r="G1288" s="375">
        <f t="shared" ref="G1288:G1351" si="62">G1287+E1288</f>
        <v>0</v>
      </c>
      <c r="I1288" s="376">
        <f>IF(OR(C1288="150 Directors advances", C1288="120 accounts receivable", C1288="720.2 Automobile - Insurance", C1288="720.3 Automobile - License", C1288="870.4 Rent - Insurance", C1288="870.6 Rent - Property Tax", C1288="870.7 Rent - Homeoffice", C1288="870.9 Rent - Water"),
   0,
   IF(Dashboard!$F$5="Quick",
      IF(OR(C1288="190 Automobile",C1288="200 computer hardware",C1288="210 Computer software",C1288="220 Quickbooks software",C1288="230 Office equipment",C1288="240 Office furniture"),
         E1288-(E1288/(1+Dashboard!$F$4)),
         0
      ),
      IF(C1288="750 Business promotion",
         E1288-(E1288/(1+4.793/100)),
         E1288-(E1288/(1+Dashboard!$F$4))
      )
   )
)</f>
        <v>0</v>
      </c>
      <c r="J1288" s="26">
        <f>Bank4[[#This Row],[Money in/ (Money out)]]-Bank4[[#This Row],[GST/HST]]</f>
        <v>0</v>
      </c>
      <c r="L1288" s="23">
        <f t="shared" si="60"/>
        <v>0</v>
      </c>
    </row>
    <row r="1289" spans="4:12" x14ac:dyDescent="0.2">
      <c r="D1289" s="397">
        <f>_xlfn.XLOOKUP(C:C,Table1[for Import to Bank Register dropdown],Table1[for Pivot],0,0,1)</f>
        <v>0</v>
      </c>
      <c r="E1289" s="403"/>
      <c r="F1289" s="146">
        <f t="shared" si="61"/>
        <v>44444444</v>
      </c>
      <c r="G1289" s="375">
        <f t="shared" si="62"/>
        <v>0</v>
      </c>
      <c r="I1289" s="376">
        <f>IF(OR(C1289="150 Directors advances", C1289="120 accounts receivable", C1289="720.2 Automobile - Insurance", C1289="720.3 Automobile - License", C1289="870.4 Rent - Insurance", C1289="870.6 Rent - Property Tax", C1289="870.7 Rent - Homeoffice", C1289="870.9 Rent - Water"),
   0,
   IF(Dashboard!$F$5="Quick",
      IF(OR(C1289="190 Automobile",C1289="200 computer hardware",C1289="210 Computer software",C1289="220 Quickbooks software",C1289="230 Office equipment",C1289="240 Office furniture"),
         E1289-(E1289/(1+Dashboard!$F$4)),
         0
      ),
      IF(C1289="750 Business promotion",
         E1289-(E1289/(1+4.793/100)),
         E1289-(E1289/(1+Dashboard!$F$4))
      )
   )
)</f>
        <v>0</v>
      </c>
      <c r="J1289" s="26">
        <f>Bank4[[#This Row],[Money in/ (Money out)]]-Bank4[[#This Row],[GST/HST]]</f>
        <v>0</v>
      </c>
      <c r="L1289" s="23">
        <f t="shared" si="60"/>
        <v>0</v>
      </c>
    </row>
    <row r="1290" spans="4:12" x14ac:dyDescent="0.2">
      <c r="D1290" s="397">
        <f>_xlfn.XLOOKUP(C:C,Table1[for Import to Bank Register dropdown],Table1[for Pivot],0,0,1)</f>
        <v>0</v>
      </c>
      <c r="E1290" s="403"/>
      <c r="F1290" s="146">
        <f t="shared" si="61"/>
        <v>44444444</v>
      </c>
      <c r="G1290" s="375">
        <f t="shared" si="62"/>
        <v>0</v>
      </c>
      <c r="I1290" s="376">
        <f>IF(OR(C1290="150 Directors advances", C1290="120 accounts receivable", C1290="720.2 Automobile - Insurance", C1290="720.3 Automobile - License", C1290="870.4 Rent - Insurance", C1290="870.6 Rent - Property Tax", C1290="870.7 Rent - Homeoffice", C1290="870.9 Rent - Water"),
   0,
   IF(Dashboard!$F$5="Quick",
      IF(OR(C1290="190 Automobile",C1290="200 computer hardware",C1290="210 Computer software",C1290="220 Quickbooks software",C1290="230 Office equipment",C1290="240 Office furniture"),
         E1290-(E1290/(1+Dashboard!$F$4)),
         0
      ),
      IF(C1290="750 Business promotion",
         E1290-(E1290/(1+4.793/100)),
         E1290-(E1290/(1+Dashboard!$F$4))
      )
   )
)</f>
        <v>0</v>
      </c>
      <c r="J1290" s="26">
        <f>Bank4[[#This Row],[Money in/ (Money out)]]-Bank4[[#This Row],[GST/HST]]</f>
        <v>0</v>
      </c>
      <c r="L1290" s="23">
        <f t="shared" si="60"/>
        <v>0</v>
      </c>
    </row>
    <row r="1291" spans="4:12" x14ac:dyDescent="0.2">
      <c r="D1291" s="397">
        <f>_xlfn.XLOOKUP(C:C,Table1[for Import to Bank Register dropdown],Table1[for Pivot],0,0,1)</f>
        <v>0</v>
      </c>
      <c r="E1291" s="403"/>
      <c r="F1291" s="146">
        <f t="shared" si="61"/>
        <v>44444444</v>
      </c>
      <c r="G1291" s="375">
        <f t="shared" si="62"/>
        <v>0</v>
      </c>
      <c r="I1291" s="376">
        <f>IF(OR(C1291="150 Directors advances", C1291="120 accounts receivable", C1291="720.2 Automobile - Insurance", C1291="720.3 Automobile - License", C1291="870.4 Rent - Insurance", C1291="870.6 Rent - Property Tax", C1291="870.7 Rent - Homeoffice", C1291="870.9 Rent - Water"),
   0,
   IF(Dashboard!$F$5="Quick",
      IF(OR(C1291="190 Automobile",C1291="200 computer hardware",C1291="210 Computer software",C1291="220 Quickbooks software",C1291="230 Office equipment",C1291="240 Office furniture"),
         E1291-(E1291/(1+Dashboard!$F$4)),
         0
      ),
      IF(C1291="750 Business promotion",
         E1291-(E1291/(1+4.793/100)),
         E1291-(E1291/(1+Dashboard!$F$4))
      )
   )
)</f>
        <v>0</v>
      </c>
      <c r="J1291" s="26">
        <f>Bank4[[#This Row],[Money in/ (Money out)]]-Bank4[[#This Row],[GST/HST]]</f>
        <v>0</v>
      </c>
      <c r="L1291" s="23">
        <f t="shared" si="60"/>
        <v>0</v>
      </c>
    </row>
    <row r="1292" spans="4:12" x14ac:dyDescent="0.2">
      <c r="D1292" s="397">
        <f>_xlfn.XLOOKUP(C:C,Table1[for Import to Bank Register dropdown],Table1[for Pivot],0,0,1)</f>
        <v>0</v>
      </c>
      <c r="E1292" s="403"/>
      <c r="F1292" s="146">
        <f t="shared" si="61"/>
        <v>44444444</v>
      </c>
      <c r="G1292" s="375">
        <f t="shared" si="62"/>
        <v>0</v>
      </c>
      <c r="I1292" s="376">
        <f>IF(OR(C1292="150 Directors advances", C1292="120 accounts receivable", C1292="720.2 Automobile - Insurance", C1292="720.3 Automobile - License", C1292="870.4 Rent - Insurance", C1292="870.6 Rent - Property Tax", C1292="870.7 Rent - Homeoffice", C1292="870.9 Rent - Water"),
   0,
   IF(Dashboard!$F$5="Quick",
      IF(OR(C1292="190 Automobile",C1292="200 computer hardware",C1292="210 Computer software",C1292="220 Quickbooks software",C1292="230 Office equipment",C1292="240 Office furniture"),
         E1292-(E1292/(1+Dashboard!$F$4)),
         0
      ),
      IF(C1292="750 Business promotion",
         E1292-(E1292/(1+4.793/100)),
         E1292-(E1292/(1+Dashboard!$F$4))
      )
   )
)</f>
        <v>0</v>
      </c>
      <c r="J1292" s="26">
        <f>Bank4[[#This Row],[Money in/ (Money out)]]-Bank4[[#This Row],[GST/HST]]</f>
        <v>0</v>
      </c>
      <c r="L1292" s="23">
        <f t="shared" si="60"/>
        <v>0</v>
      </c>
    </row>
    <row r="1293" spans="4:12" x14ac:dyDescent="0.2">
      <c r="D1293" s="397">
        <f>_xlfn.XLOOKUP(C:C,Table1[for Import to Bank Register dropdown],Table1[for Pivot],0,0,1)</f>
        <v>0</v>
      </c>
      <c r="E1293" s="403"/>
      <c r="F1293" s="146">
        <f t="shared" si="61"/>
        <v>44444444</v>
      </c>
      <c r="G1293" s="375">
        <f t="shared" si="62"/>
        <v>0</v>
      </c>
      <c r="I1293" s="376">
        <f>IF(OR(C1293="150 Directors advances", C1293="120 accounts receivable", C1293="720.2 Automobile - Insurance", C1293="720.3 Automobile - License", C1293="870.4 Rent - Insurance", C1293="870.6 Rent - Property Tax", C1293="870.7 Rent - Homeoffice", C1293="870.9 Rent - Water"),
   0,
   IF(Dashboard!$F$5="Quick",
      IF(OR(C1293="190 Automobile",C1293="200 computer hardware",C1293="210 Computer software",C1293="220 Quickbooks software",C1293="230 Office equipment",C1293="240 Office furniture"),
         E1293-(E1293/(1+Dashboard!$F$4)),
         0
      ),
      IF(C1293="750 Business promotion",
         E1293-(E1293/(1+4.793/100)),
         E1293-(E1293/(1+Dashboard!$F$4))
      )
   )
)</f>
        <v>0</v>
      </c>
      <c r="J1293" s="26">
        <f>Bank4[[#This Row],[Money in/ (Money out)]]-Bank4[[#This Row],[GST/HST]]</f>
        <v>0</v>
      </c>
      <c r="L1293" s="23">
        <f t="shared" si="60"/>
        <v>0</v>
      </c>
    </row>
    <row r="1294" spans="4:12" x14ac:dyDescent="0.2">
      <c r="D1294" s="397">
        <f>_xlfn.XLOOKUP(C:C,Table1[for Import to Bank Register dropdown],Table1[for Pivot],0,0,1)</f>
        <v>0</v>
      </c>
      <c r="E1294" s="403"/>
      <c r="F1294" s="146">
        <f t="shared" si="61"/>
        <v>44444444</v>
      </c>
      <c r="G1294" s="375">
        <f t="shared" si="62"/>
        <v>0</v>
      </c>
      <c r="I1294" s="376">
        <f>IF(OR(C1294="150 Directors advances", C1294="120 accounts receivable", C1294="720.2 Automobile - Insurance", C1294="720.3 Automobile - License", C1294="870.4 Rent - Insurance", C1294="870.6 Rent - Property Tax", C1294="870.7 Rent - Homeoffice", C1294="870.9 Rent - Water"),
   0,
   IF(Dashboard!$F$5="Quick",
      IF(OR(C1294="190 Automobile",C1294="200 computer hardware",C1294="210 Computer software",C1294="220 Quickbooks software",C1294="230 Office equipment",C1294="240 Office furniture"),
         E1294-(E1294/(1+Dashboard!$F$4)),
         0
      ),
      IF(C1294="750 Business promotion",
         E1294-(E1294/(1+4.793/100)),
         E1294-(E1294/(1+Dashboard!$F$4))
      )
   )
)</f>
        <v>0</v>
      </c>
      <c r="J1294" s="26">
        <f>Bank4[[#This Row],[Money in/ (Money out)]]-Bank4[[#This Row],[GST/HST]]</f>
        <v>0</v>
      </c>
      <c r="L1294" s="23">
        <f t="shared" si="60"/>
        <v>0</v>
      </c>
    </row>
    <row r="1295" spans="4:12" x14ac:dyDescent="0.2">
      <c r="D1295" s="397">
        <f>_xlfn.XLOOKUP(C:C,Table1[for Import to Bank Register dropdown],Table1[for Pivot],0,0,1)</f>
        <v>0</v>
      </c>
      <c r="E1295" s="403"/>
      <c r="F1295" s="146">
        <f t="shared" si="61"/>
        <v>44444444</v>
      </c>
      <c r="G1295" s="375">
        <f t="shared" si="62"/>
        <v>0</v>
      </c>
      <c r="I1295" s="376">
        <f>IF(OR(C1295="150 Directors advances", C1295="120 accounts receivable", C1295="720.2 Automobile - Insurance", C1295="720.3 Automobile - License", C1295="870.4 Rent - Insurance", C1295="870.6 Rent - Property Tax", C1295="870.7 Rent - Homeoffice", C1295="870.9 Rent - Water"),
   0,
   IF(Dashboard!$F$5="Quick",
      IF(OR(C1295="190 Automobile",C1295="200 computer hardware",C1295="210 Computer software",C1295="220 Quickbooks software",C1295="230 Office equipment",C1295="240 Office furniture"),
         E1295-(E1295/(1+Dashboard!$F$4)),
         0
      ),
      IF(C1295="750 Business promotion",
         E1295-(E1295/(1+4.793/100)),
         E1295-(E1295/(1+Dashboard!$F$4))
      )
   )
)</f>
        <v>0</v>
      </c>
      <c r="J1295" s="26">
        <f>Bank4[[#This Row],[Money in/ (Money out)]]-Bank4[[#This Row],[GST/HST]]</f>
        <v>0</v>
      </c>
      <c r="L1295" s="23">
        <f t="shared" si="60"/>
        <v>0</v>
      </c>
    </row>
    <row r="1296" spans="4:12" x14ac:dyDescent="0.2">
      <c r="D1296" s="397">
        <f>_xlfn.XLOOKUP(C:C,Table1[for Import to Bank Register dropdown],Table1[for Pivot],0,0,1)</f>
        <v>0</v>
      </c>
      <c r="E1296" s="403"/>
      <c r="F1296" s="146">
        <f t="shared" si="61"/>
        <v>44444444</v>
      </c>
      <c r="G1296" s="375">
        <f t="shared" si="62"/>
        <v>0</v>
      </c>
      <c r="I1296" s="376">
        <f>IF(OR(C1296="150 Directors advances", C1296="120 accounts receivable", C1296="720.2 Automobile - Insurance", C1296="720.3 Automobile - License", C1296="870.4 Rent - Insurance", C1296="870.6 Rent - Property Tax", C1296="870.7 Rent - Homeoffice", C1296="870.9 Rent - Water"),
   0,
   IF(Dashboard!$F$5="Quick",
      IF(OR(C1296="190 Automobile",C1296="200 computer hardware",C1296="210 Computer software",C1296="220 Quickbooks software",C1296="230 Office equipment",C1296="240 Office furniture"),
         E1296-(E1296/(1+Dashboard!$F$4)),
         0
      ),
      IF(C1296="750 Business promotion",
         E1296-(E1296/(1+4.793/100)),
         E1296-(E1296/(1+Dashboard!$F$4))
      )
   )
)</f>
        <v>0</v>
      </c>
      <c r="J1296" s="26">
        <f>Bank4[[#This Row],[Money in/ (Money out)]]-Bank4[[#This Row],[GST/HST]]</f>
        <v>0</v>
      </c>
      <c r="L1296" s="23">
        <f t="shared" si="60"/>
        <v>0</v>
      </c>
    </row>
    <row r="1297" spans="4:12" x14ac:dyDescent="0.2">
      <c r="D1297" s="397">
        <f>_xlfn.XLOOKUP(C:C,Table1[for Import to Bank Register dropdown],Table1[for Pivot],0,0,1)</f>
        <v>0</v>
      </c>
      <c r="E1297" s="403"/>
      <c r="F1297" s="146">
        <f t="shared" si="61"/>
        <v>44444444</v>
      </c>
      <c r="G1297" s="375">
        <f t="shared" si="62"/>
        <v>0</v>
      </c>
      <c r="I1297" s="376">
        <f>IF(OR(C1297="150 Directors advances", C1297="120 accounts receivable", C1297="720.2 Automobile - Insurance", C1297="720.3 Automobile - License", C1297="870.4 Rent - Insurance", C1297="870.6 Rent - Property Tax", C1297="870.7 Rent - Homeoffice", C1297="870.9 Rent - Water"),
   0,
   IF(Dashboard!$F$5="Quick",
      IF(OR(C1297="190 Automobile",C1297="200 computer hardware",C1297="210 Computer software",C1297="220 Quickbooks software",C1297="230 Office equipment",C1297="240 Office furniture"),
         E1297-(E1297/(1+Dashboard!$F$4)),
         0
      ),
      IF(C1297="750 Business promotion",
         E1297-(E1297/(1+4.793/100)),
         E1297-(E1297/(1+Dashboard!$F$4))
      )
   )
)</f>
        <v>0</v>
      </c>
      <c r="J1297" s="26">
        <f>Bank4[[#This Row],[Money in/ (Money out)]]-Bank4[[#This Row],[GST/HST]]</f>
        <v>0</v>
      </c>
      <c r="L1297" s="23">
        <f t="shared" si="60"/>
        <v>0</v>
      </c>
    </row>
    <row r="1298" spans="4:12" x14ac:dyDescent="0.2">
      <c r="D1298" s="397">
        <f>_xlfn.XLOOKUP(C:C,Table1[for Import to Bank Register dropdown],Table1[for Pivot],0,0,1)</f>
        <v>0</v>
      </c>
      <c r="E1298" s="403"/>
      <c r="F1298" s="146">
        <f t="shared" si="61"/>
        <v>44444444</v>
      </c>
      <c r="G1298" s="375">
        <f t="shared" si="62"/>
        <v>0</v>
      </c>
      <c r="I1298" s="376">
        <f>IF(OR(C1298="150 Directors advances", C1298="120 accounts receivable", C1298="720.2 Automobile - Insurance", C1298="720.3 Automobile - License", C1298="870.4 Rent - Insurance", C1298="870.6 Rent - Property Tax", C1298="870.7 Rent - Homeoffice", C1298="870.9 Rent - Water"),
   0,
   IF(Dashboard!$F$5="Quick",
      IF(OR(C1298="190 Automobile",C1298="200 computer hardware",C1298="210 Computer software",C1298="220 Quickbooks software",C1298="230 Office equipment",C1298="240 Office furniture"),
         E1298-(E1298/(1+Dashboard!$F$4)),
         0
      ),
      IF(C1298="750 Business promotion",
         E1298-(E1298/(1+4.793/100)),
         E1298-(E1298/(1+Dashboard!$F$4))
      )
   )
)</f>
        <v>0</v>
      </c>
      <c r="J1298" s="26">
        <f>Bank4[[#This Row],[Money in/ (Money out)]]-Bank4[[#This Row],[GST/HST]]</f>
        <v>0</v>
      </c>
      <c r="L1298" s="23">
        <f t="shared" si="60"/>
        <v>0</v>
      </c>
    </row>
    <row r="1299" spans="4:12" x14ac:dyDescent="0.2">
      <c r="D1299" s="397">
        <f>_xlfn.XLOOKUP(C:C,Table1[for Import to Bank Register dropdown],Table1[for Pivot],0,0,1)</f>
        <v>0</v>
      </c>
      <c r="E1299" s="403"/>
      <c r="F1299" s="146">
        <f t="shared" si="61"/>
        <v>44444444</v>
      </c>
      <c r="G1299" s="375">
        <f t="shared" si="62"/>
        <v>0</v>
      </c>
      <c r="I1299" s="376">
        <f>IF(OR(C1299="150 Directors advances", C1299="120 accounts receivable", C1299="720.2 Automobile - Insurance", C1299="720.3 Automobile - License", C1299="870.4 Rent - Insurance", C1299="870.6 Rent - Property Tax", C1299="870.7 Rent - Homeoffice", C1299="870.9 Rent - Water"),
   0,
   IF(Dashboard!$F$5="Quick",
      IF(OR(C1299="190 Automobile",C1299="200 computer hardware",C1299="210 Computer software",C1299="220 Quickbooks software",C1299="230 Office equipment",C1299="240 Office furniture"),
         E1299-(E1299/(1+Dashboard!$F$4)),
         0
      ),
      IF(C1299="750 Business promotion",
         E1299-(E1299/(1+4.793/100)),
         E1299-(E1299/(1+Dashboard!$F$4))
      )
   )
)</f>
        <v>0</v>
      </c>
      <c r="J1299" s="26">
        <f>Bank4[[#This Row],[Money in/ (Money out)]]-Bank4[[#This Row],[GST/HST]]</f>
        <v>0</v>
      </c>
      <c r="L1299" s="23">
        <f t="shared" si="60"/>
        <v>0</v>
      </c>
    </row>
    <row r="1300" spans="4:12" x14ac:dyDescent="0.2">
      <c r="D1300" s="397">
        <f>_xlfn.XLOOKUP(C:C,Table1[for Import to Bank Register dropdown],Table1[for Pivot],0,0,1)</f>
        <v>0</v>
      </c>
      <c r="E1300" s="403"/>
      <c r="F1300" s="146">
        <f t="shared" si="61"/>
        <v>44444444</v>
      </c>
      <c r="G1300" s="375">
        <f t="shared" si="62"/>
        <v>0</v>
      </c>
      <c r="I1300" s="376">
        <f>IF(OR(C1300="150 Directors advances", C1300="120 accounts receivable", C1300="720.2 Automobile - Insurance", C1300="720.3 Automobile - License", C1300="870.4 Rent - Insurance", C1300="870.6 Rent - Property Tax", C1300="870.7 Rent - Homeoffice", C1300="870.9 Rent - Water"),
   0,
   IF(Dashboard!$F$5="Quick",
      IF(OR(C1300="190 Automobile",C1300="200 computer hardware",C1300="210 Computer software",C1300="220 Quickbooks software",C1300="230 Office equipment",C1300="240 Office furniture"),
         E1300-(E1300/(1+Dashboard!$F$4)),
         0
      ),
      IF(C1300="750 Business promotion",
         E1300-(E1300/(1+4.793/100)),
         E1300-(E1300/(1+Dashboard!$F$4))
      )
   )
)</f>
        <v>0</v>
      </c>
      <c r="J1300" s="26">
        <f>Bank4[[#This Row],[Money in/ (Money out)]]-Bank4[[#This Row],[GST/HST]]</f>
        <v>0</v>
      </c>
      <c r="L1300" s="23">
        <f t="shared" si="60"/>
        <v>0</v>
      </c>
    </row>
    <row r="1301" spans="4:12" x14ac:dyDescent="0.2">
      <c r="D1301" s="397">
        <f>_xlfn.XLOOKUP(C:C,Table1[for Import to Bank Register dropdown],Table1[for Pivot],0,0,1)</f>
        <v>0</v>
      </c>
      <c r="E1301" s="403"/>
      <c r="F1301" s="146">
        <f t="shared" si="61"/>
        <v>44444444</v>
      </c>
      <c r="G1301" s="375">
        <f t="shared" si="62"/>
        <v>0</v>
      </c>
      <c r="I1301" s="376">
        <f>IF(OR(C1301="150 Directors advances", C1301="120 accounts receivable", C1301="720.2 Automobile - Insurance", C1301="720.3 Automobile - License", C1301="870.4 Rent - Insurance", C1301="870.6 Rent - Property Tax", C1301="870.7 Rent - Homeoffice", C1301="870.9 Rent - Water"),
   0,
   IF(Dashboard!$F$5="Quick",
      IF(OR(C1301="190 Automobile",C1301="200 computer hardware",C1301="210 Computer software",C1301="220 Quickbooks software",C1301="230 Office equipment",C1301="240 Office furniture"),
         E1301-(E1301/(1+Dashboard!$F$4)),
         0
      ),
      IF(C1301="750 Business promotion",
         E1301-(E1301/(1+4.793/100)),
         E1301-(E1301/(1+Dashboard!$F$4))
      )
   )
)</f>
        <v>0</v>
      </c>
      <c r="J1301" s="26">
        <f>Bank4[[#This Row],[Money in/ (Money out)]]-Bank4[[#This Row],[GST/HST]]</f>
        <v>0</v>
      </c>
      <c r="L1301" s="23">
        <f t="shared" si="60"/>
        <v>0</v>
      </c>
    </row>
    <row r="1302" spans="4:12" x14ac:dyDescent="0.2">
      <c r="D1302" s="397">
        <f>_xlfn.XLOOKUP(C:C,Table1[for Import to Bank Register dropdown],Table1[for Pivot],0,0,1)</f>
        <v>0</v>
      </c>
      <c r="E1302" s="403"/>
      <c r="F1302" s="146">
        <f t="shared" si="61"/>
        <v>44444444</v>
      </c>
      <c r="G1302" s="375">
        <f t="shared" si="62"/>
        <v>0</v>
      </c>
      <c r="I1302" s="376">
        <f>IF(OR(C1302="150 Directors advances", C1302="120 accounts receivable", C1302="720.2 Automobile - Insurance", C1302="720.3 Automobile - License", C1302="870.4 Rent - Insurance", C1302="870.6 Rent - Property Tax", C1302="870.7 Rent - Homeoffice", C1302="870.9 Rent - Water"),
   0,
   IF(Dashboard!$F$5="Quick",
      IF(OR(C1302="190 Automobile",C1302="200 computer hardware",C1302="210 Computer software",C1302="220 Quickbooks software",C1302="230 Office equipment",C1302="240 Office furniture"),
         E1302-(E1302/(1+Dashboard!$F$4)),
         0
      ),
      IF(C1302="750 Business promotion",
         E1302-(E1302/(1+4.793/100)),
         E1302-(E1302/(1+Dashboard!$F$4))
      )
   )
)</f>
        <v>0</v>
      </c>
      <c r="J1302" s="26">
        <f>Bank4[[#This Row],[Money in/ (Money out)]]-Bank4[[#This Row],[GST/HST]]</f>
        <v>0</v>
      </c>
      <c r="L1302" s="23">
        <f t="shared" si="60"/>
        <v>0</v>
      </c>
    </row>
    <row r="1303" spans="4:12" x14ac:dyDescent="0.2">
      <c r="D1303" s="397">
        <f>_xlfn.XLOOKUP(C:C,Table1[for Import to Bank Register dropdown],Table1[for Pivot],0,0,1)</f>
        <v>0</v>
      </c>
      <c r="E1303" s="403"/>
      <c r="F1303" s="146">
        <f t="shared" si="61"/>
        <v>44444444</v>
      </c>
      <c r="G1303" s="375">
        <f t="shared" si="62"/>
        <v>0</v>
      </c>
      <c r="I1303" s="376">
        <f>IF(OR(C1303="150 Directors advances", C1303="120 accounts receivable", C1303="720.2 Automobile - Insurance", C1303="720.3 Automobile - License", C1303="870.4 Rent - Insurance", C1303="870.6 Rent - Property Tax", C1303="870.7 Rent - Homeoffice", C1303="870.9 Rent - Water"),
   0,
   IF(Dashboard!$F$5="Quick",
      IF(OR(C1303="190 Automobile",C1303="200 computer hardware",C1303="210 Computer software",C1303="220 Quickbooks software",C1303="230 Office equipment",C1303="240 Office furniture"),
         E1303-(E1303/(1+Dashboard!$F$4)),
         0
      ),
      IF(C1303="750 Business promotion",
         E1303-(E1303/(1+4.793/100)),
         E1303-(E1303/(1+Dashboard!$F$4))
      )
   )
)</f>
        <v>0</v>
      </c>
      <c r="J1303" s="26">
        <f>Bank4[[#This Row],[Money in/ (Money out)]]-Bank4[[#This Row],[GST/HST]]</f>
        <v>0</v>
      </c>
      <c r="L1303" s="23">
        <f t="shared" si="60"/>
        <v>0</v>
      </c>
    </row>
    <row r="1304" spans="4:12" x14ac:dyDescent="0.2">
      <c r="D1304" s="397">
        <f>_xlfn.XLOOKUP(C:C,Table1[for Import to Bank Register dropdown],Table1[for Pivot],0,0,1)</f>
        <v>0</v>
      </c>
      <c r="E1304" s="403"/>
      <c r="F1304" s="146">
        <f t="shared" si="61"/>
        <v>44444444</v>
      </c>
      <c r="G1304" s="375">
        <f t="shared" si="62"/>
        <v>0</v>
      </c>
      <c r="I1304" s="376">
        <f>IF(OR(C1304="150 Directors advances", C1304="120 accounts receivable", C1304="720.2 Automobile - Insurance", C1304="720.3 Automobile - License", C1304="870.4 Rent - Insurance", C1304="870.6 Rent - Property Tax", C1304="870.7 Rent - Homeoffice", C1304="870.9 Rent - Water"),
   0,
   IF(Dashboard!$F$5="Quick",
      IF(OR(C1304="190 Automobile",C1304="200 computer hardware",C1304="210 Computer software",C1304="220 Quickbooks software",C1304="230 Office equipment",C1304="240 Office furniture"),
         E1304-(E1304/(1+Dashboard!$F$4)),
         0
      ),
      IF(C1304="750 Business promotion",
         E1304-(E1304/(1+4.793/100)),
         E1304-(E1304/(1+Dashboard!$F$4))
      )
   )
)</f>
        <v>0</v>
      </c>
      <c r="J1304" s="26">
        <f>Bank4[[#This Row],[Money in/ (Money out)]]-Bank4[[#This Row],[GST/HST]]</f>
        <v>0</v>
      </c>
      <c r="L1304" s="23">
        <f t="shared" si="60"/>
        <v>0</v>
      </c>
    </row>
    <row r="1305" spans="4:12" x14ac:dyDescent="0.2">
      <c r="D1305" s="397">
        <f>_xlfn.XLOOKUP(C:C,Table1[for Import to Bank Register dropdown],Table1[for Pivot],0,0,1)</f>
        <v>0</v>
      </c>
      <c r="E1305" s="403"/>
      <c r="F1305" s="146">
        <f t="shared" si="61"/>
        <v>44444444</v>
      </c>
      <c r="G1305" s="375">
        <f t="shared" si="62"/>
        <v>0</v>
      </c>
      <c r="I1305" s="376">
        <f>IF(OR(C1305="150 Directors advances", C1305="120 accounts receivable", C1305="720.2 Automobile - Insurance", C1305="720.3 Automobile - License", C1305="870.4 Rent - Insurance", C1305="870.6 Rent - Property Tax", C1305="870.7 Rent - Homeoffice", C1305="870.9 Rent - Water"),
   0,
   IF(Dashboard!$F$5="Quick",
      IF(OR(C1305="190 Automobile",C1305="200 computer hardware",C1305="210 Computer software",C1305="220 Quickbooks software",C1305="230 Office equipment",C1305="240 Office furniture"),
         E1305-(E1305/(1+Dashboard!$F$4)),
         0
      ),
      IF(C1305="750 Business promotion",
         E1305-(E1305/(1+4.793/100)),
         E1305-(E1305/(1+Dashboard!$F$4))
      )
   )
)</f>
        <v>0</v>
      </c>
      <c r="J1305" s="26">
        <f>Bank4[[#This Row],[Money in/ (Money out)]]-Bank4[[#This Row],[GST/HST]]</f>
        <v>0</v>
      </c>
      <c r="L1305" s="23">
        <f t="shared" si="60"/>
        <v>0</v>
      </c>
    </row>
    <row r="1306" spans="4:12" x14ac:dyDescent="0.2">
      <c r="D1306" s="397">
        <f>_xlfn.XLOOKUP(C:C,Table1[for Import to Bank Register dropdown],Table1[for Pivot],0,0,1)</f>
        <v>0</v>
      </c>
      <c r="E1306" s="403"/>
      <c r="F1306" s="146">
        <f t="shared" si="61"/>
        <v>44444444</v>
      </c>
      <c r="G1306" s="375">
        <f t="shared" si="62"/>
        <v>0</v>
      </c>
      <c r="I1306" s="376">
        <f>IF(OR(C1306="150 Directors advances", C1306="120 accounts receivable", C1306="720.2 Automobile - Insurance", C1306="720.3 Automobile - License", C1306="870.4 Rent - Insurance", C1306="870.6 Rent - Property Tax", C1306="870.7 Rent - Homeoffice", C1306="870.9 Rent - Water"),
   0,
   IF(Dashboard!$F$5="Quick",
      IF(OR(C1306="190 Automobile",C1306="200 computer hardware",C1306="210 Computer software",C1306="220 Quickbooks software",C1306="230 Office equipment",C1306="240 Office furniture"),
         E1306-(E1306/(1+Dashboard!$F$4)),
         0
      ),
      IF(C1306="750 Business promotion",
         E1306-(E1306/(1+4.793/100)),
         E1306-(E1306/(1+Dashboard!$F$4))
      )
   )
)</f>
        <v>0</v>
      </c>
      <c r="J1306" s="26">
        <f>Bank4[[#This Row],[Money in/ (Money out)]]-Bank4[[#This Row],[GST/HST]]</f>
        <v>0</v>
      </c>
      <c r="L1306" s="23">
        <f t="shared" si="60"/>
        <v>0</v>
      </c>
    </row>
    <row r="1307" spans="4:12" x14ac:dyDescent="0.2">
      <c r="D1307" s="397">
        <f>_xlfn.XLOOKUP(C:C,Table1[for Import to Bank Register dropdown],Table1[for Pivot],0,0,1)</f>
        <v>0</v>
      </c>
      <c r="E1307" s="403"/>
      <c r="F1307" s="146">
        <f t="shared" si="61"/>
        <v>44444444</v>
      </c>
      <c r="G1307" s="375">
        <f t="shared" si="62"/>
        <v>0</v>
      </c>
      <c r="I1307" s="376">
        <f>IF(OR(C1307="150 Directors advances", C1307="120 accounts receivable", C1307="720.2 Automobile - Insurance", C1307="720.3 Automobile - License", C1307="870.4 Rent - Insurance", C1307="870.6 Rent - Property Tax", C1307="870.7 Rent - Homeoffice", C1307="870.9 Rent - Water"),
   0,
   IF(Dashboard!$F$5="Quick",
      IF(OR(C1307="190 Automobile",C1307="200 computer hardware",C1307="210 Computer software",C1307="220 Quickbooks software",C1307="230 Office equipment",C1307="240 Office furniture"),
         E1307-(E1307/(1+Dashboard!$F$4)),
         0
      ),
      IF(C1307="750 Business promotion",
         E1307-(E1307/(1+4.793/100)),
         E1307-(E1307/(1+Dashboard!$F$4))
      )
   )
)</f>
        <v>0</v>
      </c>
      <c r="J1307" s="26">
        <f>Bank4[[#This Row],[Money in/ (Money out)]]-Bank4[[#This Row],[GST/HST]]</f>
        <v>0</v>
      </c>
      <c r="L1307" s="23">
        <f t="shared" si="60"/>
        <v>0</v>
      </c>
    </row>
    <row r="1308" spans="4:12" x14ac:dyDescent="0.2">
      <c r="D1308" s="397">
        <f>_xlfn.XLOOKUP(C:C,Table1[for Import to Bank Register dropdown],Table1[for Pivot],0,0,1)</f>
        <v>0</v>
      </c>
      <c r="E1308" s="403"/>
      <c r="F1308" s="146">
        <f t="shared" si="61"/>
        <v>44444444</v>
      </c>
      <c r="G1308" s="375">
        <f t="shared" si="62"/>
        <v>0</v>
      </c>
      <c r="I1308" s="376">
        <f>IF(OR(C1308="150 Directors advances", C1308="120 accounts receivable", C1308="720.2 Automobile - Insurance", C1308="720.3 Automobile - License", C1308="870.4 Rent - Insurance", C1308="870.6 Rent - Property Tax", C1308="870.7 Rent - Homeoffice", C1308="870.9 Rent - Water"),
   0,
   IF(Dashboard!$F$5="Quick",
      IF(OR(C1308="190 Automobile",C1308="200 computer hardware",C1308="210 Computer software",C1308="220 Quickbooks software",C1308="230 Office equipment",C1308="240 Office furniture"),
         E1308-(E1308/(1+Dashboard!$F$4)),
         0
      ),
      IF(C1308="750 Business promotion",
         E1308-(E1308/(1+4.793/100)),
         E1308-(E1308/(1+Dashboard!$F$4))
      )
   )
)</f>
        <v>0</v>
      </c>
      <c r="J1308" s="26">
        <f>Bank4[[#This Row],[Money in/ (Money out)]]-Bank4[[#This Row],[GST/HST]]</f>
        <v>0</v>
      </c>
      <c r="L1308" s="23">
        <f t="shared" si="60"/>
        <v>0</v>
      </c>
    </row>
    <row r="1309" spans="4:12" x14ac:dyDescent="0.2">
      <c r="D1309" s="397">
        <f>_xlfn.XLOOKUP(C:C,Table1[for Import to Bank Register dropdown],Table1[for Pivot],0,0,1)</f>
        <v>0</v>
      </c>
      <c r="E1309" s="403"/>
      <c r="F1309" s="146">
        <f t="shared" si="61"/>
        <v>44444444</v>
      </c>
      <c r="G1309" s="375">
        <f t="shared" si="62"/>
        <v>0</v>
      </c>
      <c r="I1309" s="376">
        <f>IF(OR(C1309="150 Directors advances", C1309="120 accounts receivable", C1309="720.2 Automobile - Insurance", C1309="720.3 Automobile - License", C1309="870.4 Rent - Insurance", C1309="870.6 Rent - Property Tax", C1309="870.7 Rent - Homeoffice", C1309="870.9 Rent - Water"),
   0,
   IF(Dashboard!$F$5="Quick",
      IF(OR(C1309="190 Automobile",C1309="200 computer hardware",C1309="210 Computer software",C1309="220 Quickbooks software",C1309="230 Office equipment",C1309="240 Office furniture"),
         E1309-(E1309/(1+Dashboard!$F$4)),
         0
      ),
      IF(C1309="750 Business promotion",
         E1309-(E1309/(1+4.793/100)),
         E1309-(E1309/(1+Dashboard!$F$4))
      )
   )
)</f>
        <v>0</v>
      </c>
      <c r="J1309" s="26">
        <f>Bank4[[#This Row],[Money in/ (Money out)]]-Bank4[[#This Row],[GST/HST]]</f>
        <v>0</v>
      </c>
      <c r="L1309" s="23">
        <f t="shared" si="60"/>
        <v>0</v>
      </c>
    </row>
    <row r="1310" spans="4:12" x14ac:dyDescent="0.2">
      <c r="D1310" s="397">
        <f>_xlfn.XLOOKUP(C:C,Table1[for Import to Bank Register dropdown],Table1[for Pivot],0,0,1)</f>
        <v>0</v>
      </c>
      <c r="E1310" s="403"/>
      <c r="F1310" s="146">
        <f t="shared" si="61"/>
        <v>44444444</v>
      </c>
      <c r="G1310" s="375">
        <f t="shared" si="62"/>
        <v>0</v>
      </c>
      <c r="I1310" s="376">
        <f>IF(OR(C1310="150 Directors advances", C1310="120 accounts receivable", C1310="720.2 Automobile - Insurance", C1310="720.3 Automobile - License", C1310="870.4 Rent - Insurance", C1310="870.6 Rent - Property Tax", C1310="870.7 Rent - Homeoffice", C1310="870.9 Rent - Water"),
   0,
   IF(Dashboard!$F$5="Quick",
      IF(OR(C1310="190 Automobile",C1310="200 computer hardware",C1310="210 Computer software",C1310="220 Quickbooks software",C1310="230 Office equipment",C1310="240 Office furniture"),
         E1310-(E1310/(1+Dashboard!$F$4)),
         0
      ),
      IF(C1310="750 Business promotion",
         E1310-(E1310/(1+4.793/100)),
         E1310-(E1310/(1+Dashboard!$F$4))
      )
   )
)</f>
        <v>0</v>
      </c>
      <c r="J1310" s="26">
        <f>Bank4[[#This Row],[Money in/ (Money out)]]-Bank4[[#This Row],[GST/HST]]</f>
        <v>0</v>
      </c>
      <c r="L1310" s="23">
        <f t="shared" si="60"/>
        <v>0</v>
      </c>
    </row>
    <row r="1311" spans="4:12" x14ac:dyDescent="0.2">
      <c r="D1311" s="397">
        <f>_xlfn.XLOOKUP(C:C,Table1[for Import to Bank Register dropdown],Table1[for Pivot],0,0,1)</f>
        <v>0</v>
      </c>
      <c r="E1311" s="403"/>
      <c r="F1311" s="146">
        <f t="shared" si="61"/>
        <v>44444444</v>
      </c>
      <c r="G1311" s="375">
        <f t="shared" si="62"/>
        <v>0</v>
      </c>
      <c r="I1311" s="376">
        <f>IF(OR(C1311="150 Directors advances", C1311="120 accounts receivable", C1311="720.2 Automobile - Insurance", C1311="720.3 Automobile - License", C1311="870.4 Rent - Insurance", C1311="870.6 Rent - Property Tax", C1311="870.7 Rent - Homeoffice", C1311="870.9 Rent - Water"),
   0,
   IF(Dashboard!$F$5="Quick",
      IF(OR(C1311="190 Automobile",C1311="200 computer hardware",C1311="210 Computer software",C1311="220 Quickbooks software",C1311="230 Office equipment",C1311="240 Office furniture"),
         E1311-(E1311/(1+Dashboard!$F$4)),
         0
      ),
      IF(C1311="750 Business promotion",
         E1311-(E1311/(1+4.793/100)),
         E1311-(E1311/(1+Dashboard!$F$4))
      )
   )
)</f>
        <v>0</v>
      </c>
      <c r="J1311" s="26">
        <f>Bank4[[#This Row],[Money in/ (Money out)]]-Bank4[[#This Row],[GST/HST]]</f>
        <v>0</v>
      </c>
      <c r="L1311" s="23">
        <f t="shared" si="60"/>
        <v>0</v>
      </c>
    </row>
    <row r="1312" spans="4:12" x14ac:dyDescent="0.2">
      <c r="D1312" s="397">
        <f>_xlfn.XLOOKUP(C:C,Table1[for Import to Bank Register dropdown],Table1[for Pivot],0,0,1)</f>
        <v>0</v>
      </c>
      <c r="E1312" s="403"/>
      <c r="F1312" s="146">
        <f t="shared" si="61"/>
        <v>44444444</v>
      </c>
      <c r="G1312" s="375">
        <f t="shared" si="62"/>
        <v>0</v>
      </c>
      <c r="I1312" s="376">
        <f>IF(OR(C1312="150 Directors advances", C1312="120 accounts receivable", C1312="720.2 Automobile - Insurance", C1312="720.3 Automobile - License", C1312="870.4 Rent - Insurance", C1312="870.6 Rent - Property Tax", C1312="870.7 Rent - Homeoffice", C1312="870.9 Rent - Water"),
   0,
   IF(Dashboard!$F$5="Quick",
      IF(OR(C1312="190 Automobile",C1312="200 computer hardware",C1312="210 Computer software",C1312="220 Quickbooks software",C1312="230 Office equipment",C1312="240 Office furniture"),
         E1312-(E1312/(1+Dashboard!$F$4)),
         0
      ),
      IF(C1312="750 Business promotion",
         E1312-(E1312/(1+4.793/100)),
         E1312-(E1312/(1+Dashboard!$F$4))
      )
   )
)</f>
        <v>0</v>
      </c>
      <c r="J1312" s="26">
        <f>Bank4[[#This Row],[Money in/ (Money out)]]-Bank4[[#This Row],[GST/HST]]</f>
        <v>0</v>
      </c>
      <c r="L1312" s="23">
        <f t="shared" si="60"/>
        <v>0</v>
      </c>
    </row>
    <row r="1313" spans="4:12" x14ac:dyDescent="0.2">
      <c r="D1313" s="397">
        <f>_xlfn.XLOOKUP(C:C,Table1[for Import to Bank Register dropdown],Table1[for Pivot],0,0,1)</f>
        <v>0</v>
      </c>
      <c r="E1313" s="403"/>
      <c r="F1313" s="146">
        <f t="shared" si="61"/>
        <v>44444444</v>
      </c>
      <c r="G1313" s="375">
        <f t="shared" si="62"/>
        <v>0</v>
      </c>
      <c r="I1313" s="376">
        <f>IF(OR(C1313="150 Directors advances", C1313="120 accounts receivable", C1313="720.2 Automobile - Insurance", C1313="720.3 Automobile - License", C1313="870.4 Rent - Insurance", C1313="870.6 Rent - Property Tax", C1313="870.7 Rent - Homeoffice", C1313="870.9 Rent - Water"),
   0,
   IF(Dashboard!$F$5="Quick",
      IF(OR(C1313="190 Automobile",C1313="200 computer hardware",C1313="210 Computer software",C1313="220 Quickbooks software",C1313="230 Office equipment",C1313="240 Office furniture"),
         E1313-(E1313/(1+Dashboard!$F$4)),
         0
      ),
      IF(C1313="750 Business promotion",
         E1313-(E1313/(1+4.793/100)),
         E1313-(E1313/(1+Dashboard!$F$4))
      )
   )
)</f>
        <v>0</v>
      </c>
      <c r="J1313" s="26">
        <f>Bank4[[#This Row],[Money in/ (Money out)]]-Bank4[[#This Row],[GST/HST]]</f>
        <v>0</v>
      </c>
      <c r="L1313" s="23">
        <f t="shared" si="60"/>
        <v>0</v>
      </c>
    </row>
    <row r="1314" spans="4:12" x14ac:dyDescent="0.2">
      <c r="D1314" s="397">
        <f>_xlfn.XLOOKUP(C:C,Table1[for Import to Bank Register dropdown],Table1[for Pivot],0,0,1)</f>
        <v>0</v>
      </c>
      <c r="E1314" s="403"/>
      <c r="F1314" s="146">
        <f t="shared" si="61"/>
        <v>44444444</v>
      </c>
      <c r="G1314" s="375">
        <f t="shared" si="62"/>
        <v>0</v>
      </c>
      <c r="I1314" s="376">
        <f>IF(OR(C1314="150 Directors advances", C1314="120 accounts receivable", C1314="720.2 Automobile - Insurance", C1314="720.3 Automobile - License", C1314="870.4 Rent - Insurance", C1314="870.6 Rent - Property Tax", C1314="870.7 Rent - Homeoffice", C1314="870.9 Rent - Water"),
   0,
   IF(Dashboard!$F$5="Quick",
      IF(OR(C1314="190 Automobile",C1314="200 computer hardware",C1314="210 Computer software",C1314="220 Quickbooks software",C1314="230 Office equipment",C1314="240 Office furniture"),
         E1314-(E1314/(1+Dashboard!$F$4)),
         0
      ),
      IF(C1314="750 Business promotion",
         E1314-(E1314/(1+4.793/100)),
         E1314-(E1314/(1+Dashboard!$F$4))
      )
   )
)</f>
        <v>0</v>
      </c>
      <c r="J1314" s="26">
        <f>Bank4[[#This Row],[Money in/ (Money out)]]-Bank4[[#This Row],[GST/HST]]</f>
        <v>0</v>
      </c>
      <c r="L1314" s="23">
        <f t="shared" si="60"/>
        <v>0</v>
      </c>
    </row>
    <row r="1315" spans="4:12" x14ac:dyDescent="0.2">
      <c r="D1315" s="397">
        <f>_xlfn.XLOOKUP(C:C,Table1[for Import to Bank Register dropdown],Table1[for Pivot],0,0,1)</f>
        <v>0</v>
      </c>
      <c r="E1315" s="403"/>
      <c r="F1315" s="146">
        <f t="shared" si="61"/>
        <v>44444444</v>
      </c>
      <c r="G1315" s="375">
        <f t="shared" si="62"/>
        <v>0</v>
      </c>
      <c r="I1315" s="376">
        <f>IF(OR(C1315="150 Directors advances", C1315="120 accounts receivable", C1315="720.2 Automobile - Insurance", C1315="720.3 Automobile - License", C1315="870.4 Rent - Insurance", C1315="870.6 Rent - Property Tax", C1315="870.7 Rent - Homeoffice", C1315="870.9 Rent - Water"),
   0,
   IF(Dashboard!$F$5="Quick",
      IF(OR(C1315="190 Automobile",C1315="200 computer hardware",C1315="210 Computer software",C1315="220 Quickbooks software",C1315="230 Office equipment",C1315="240 Office furniture"),
         E1315-(E1315/(1+Dashboard!$F$4)),
         0
      ),
      IF(C1315="750 Business promotion",
         E1315-(E1315/(1+4.793/100)),
         E1315-(E1315/(1+Dashboard!$F$4))
      )
   )
)</f>
        <v>0</v>
      </c>
      <c r="J1315" s="26">
        <f>Bank4[[#This Row],[Money in/ (Money out)]]-Bank4[[#This Row],[GST/HST]]</f>
        <v>0</v>
      </c>
      <c r="L1315" s="23">
        <f t="shared" si="60"/>
        <v>0</v>
      </c>
    </row>
    <row r="1316" spans="4:12" x14ac:dyDescent="0.2">
      <c r="D1316" s="397">
        <f>_xlfn.XLOOKUP(C:C,Table1[for Import to Bank Register dropdown],Table1[for Pivot],0,0,1)</f>
        <v>0</v>
      </c>
      <c r="E1316" s="403"/>
      <c r="F1316" s="146">
        <f t="shared" si="61"/>
        <v>44444444</v>
      </c>
      <c r="G1316" s="375">
        <f t="shared" si="62"/>
        <v>0</v>
      </c>
      <c r="I1316" s="376">
        <f>IF(OR(C1316="150 Directors advances", C1316="120 accounts receivable", C1316="720.2 Automobile - Insurance", C1316="720.3 Automobile - License", C1316="870.4 Rent - Insurance", C1316="870.6 Rent - Property Tax", C1316="870.7 Rent - Homeoffice", C1316="870.9 Rent - Water"),
   0,
   IF(Dashboard!$F$5="Quick",
      IF(OR(C1316="190 Automobile",C1316="200 computer hardware",C1316="210 Computer software",C1316="220 Quickbooks software",C1316="230 Office equipment",C1316="240 Office furniture"),
         E1316-(E1316/(1+Dashboard!$F$4)),
         0
      ),
      IF(C1316="750 Business promotion",
         E1316-(E1316/(1+4.793/100)),
         E1316-(E1316/(1+Dashboard!$F$4))
      )
   )
)</f>
        <v>0</v>
      </c>
      <c r="J1316" s="26">
        <f>Bank4[[#This Row],[Money in/ (Money out)]]-Bank4[[#This Row],[GST/HST]]</f>
        <v>0</v>
      </c>
      <c r="L1316" s="23">
        <f t="shared" si="60"/>
        <v>0</v>
      </c>
    </row>
    <row r="1317" spans="4:12" x14ac:dyDescent="0.2">
      <c r="D1317" s="397">
        <f>_xlfn.XLOOKUP(C:C,Table1[for Import to Bank Register dropdown],Table1[for Pivot],0,0,1)</f>
        <v>0</v>
      </c>
      <c r="E1317" s="403"/>
      <c r="F1317" s="146">
        <f t="shared" si="61"/>
        <v>44444444</v>
      </c>
      <c r="G1317" s="375">
        <f t="shared" si="62"/>
        <v>0</v>
      </c>
      <c r="I1317" s="376">
        <f>IF(OR(C1317="150 Directors advances", C1317="120 accounts receivable", C1317="720.2 Automobile - Insurance", C1317="720.3 Automobile - License", C1317="870.4 Rent - Insurance", C1317="870.6 Rent - Property Tax", C1317="870.7 Rent - Homeoffice", C1317="870.9 Rent - Water"),
   0,
   IF(Dashboard!$F$5="Quick",
      IF(OR(C1317="190 Automobile",C1317="200 computer hardware",C1317="210 Computer software",C1317="220 Quickbooks software",C1317="230 Office equipment",C1317="240 Office furniture"),
         E1317-(E1317/(1+Dashboard!$F$4)),
         0
      ),
      IF(C1317="750 Business promotion",
         E1317-(E1317/(1+4.793/100)),
         E1317-(E1317/(1+Dashboard!$F$4))
      )
   )
)</f>
        <v>0</v>
      </c>
      <c r="J1317" s="26">
        <f>Bank4[[#This Row],[Money in/ (Money out)]]-Bank4[[#This Row],[GST/HST]]</f>
        <v>0</v>
      </c>
      <c r="L1317" s="23">
        <f t="shared" si="60"/>
        <v>0</v>
      </c>
    </row>
    <row r="1318" spans="4:12" x14ac:dyDescent="0.2">
      <c r="D1318" s="397">
        <f>_xlfn.XLOOKUP(C:C,Table1[for Import to Bank Register dropdown],Table1[for Pivot],0,0,1)</f>
        <v>0</v>
      </c>
      <c r="E1318" s="403"/>
      <c r="F1318" s="146">
        <f t="shared" si="61"/>
        <v>44444444</v>
      </c>
      <c r="G1318" s="375">
        <f t="shared" si="62"/>
        <v>0</v>
      </c>
      <c r="I1318" s="376">
        <f>IF(OR(C1318="150 Directors advances", C1318="120 accounts receivable", C1318="720.2 Automobile - Insurance", C1318="720.3 Automobile - License", C1318="870.4 Rent - Insurance", C1318="870.6 Rent - Property Tax", C1318="870.7 Rent - Homeoffice", C1318="870.9 Rent - Water"),
   0,
   IF(Dashboard!$F$5="Quick",
      IF(OR(C1318="190 Automobile",C1318="200 computer hardware",C1318="210 Computer software",C1318="220 Quickbooks software",C1318="230 Office equipment",C1318="240 Office furniture"),
         E1318-(E1318/(1+Dashboard!$F$4)),
         0
      ),
      IF(C1318="750 Business promotion",
         E1318-(E1318/(1+4.793/100)),
         E1318-(E1318/(1+Dashboard!$F$4))
      )
   )
)</f>
        <v>0</v>
      </c>
      <c r="J1318" s="26">
        <f>Bank4[[#This Row],[Money in/ (Money out)]]-Bank4[[#This Row],[GST/HST]]</f>
        <v>0</v>
      </c>
      <c r="L1318" s="23">
        <f t="shared" si="60"/>
        <v>0</v>
      </c>
    </row>
    <row r="1319" spans="4:12" x14ac:dyDescent="0.2">
      <c r="D1319" s="397">
        <f>_xlfn.XLOOKUP(C:C,Table1[for Import to Bank Register dropdown],Table1[for Pivot],0,0,1)</f>
        <v>0</v>
      </c>
      <c r="E1319" s="403"/>
      <c r="F1319" s="146">
        <f t="shared" si="61"/>
        <v>44444444</v>
      </c>
      <c r="G1319" s="375">
        <f t="shared" si="62"/>
        <v>0</v>
      </c>
      <c r="I1319" s="376">
        <f>IF(OR(C1319="150 Directors advances", C1319="120 accounts receivable", C1319="720.2 Automobile - Insurance", C1319="720.3 Automobile - License", C1319="870.4 Rent - Insurance", C1319="870.6 Rent - Property Tax", C1319="870.7 Rent - Homeoffice", C1319="870.9 Rent - Water"),
   0,
   IF(Dashboard!$F$5="Quick",
      IF(OR(C1319="190 Automobile",C1319="200 computer hardware",C1319="210 Computer software",C1319="220 Quickbooks software",C1319="230 Office equipment",C1319="240 Office furniture"),
         E1319-(E1319/(1+Dashboard!$F$4)),
         0
      ),
      IF(C1319="750 Business promotion",
         E1319-(E1319/(1+4.793/100)),
         E1319-(E1319/(1+Dashboard!$F$4))
      )
   )
)</f>
        <v>0</v>
      </c>
      <c r="J1319" s="26">
        <f>Bank4[[#This Row],[Money in/ (Money out)]]-Bank4[[#This Row],[GST/HST]]</f>
        <v>0</v>
      </c>
      <c r="L1319" s="23">
        <f t="shared" si="60"/>
        <v>0</v>
      </c>
    </row>
    <row r="1320" spans="4:12" x14ac:dyDescent="0.2">
      <c r="D1320" s="397">
        <f>_xlfn.XLOOKUP(C:C,Table1[for Import to Bank Register dropdown],Table1[for Pivot],0,0,1)</f>
        <v>0</v>
      </c>
      <c r="E1320" s="403"/>
      <c r="F1320" s="146">
        <f t="shared" si="61"/>
        <v>44444444</v>
      </c>
      <c r="G1320" s="375">
        <f t="shared" si="62"/>
        <v>0</v>
      </c>
      <c r="I1320" s="376">
        <f>IF(OR(C1320="150 Directors advances", C1320="120 accounts receivable", C1320="720.2 Automobile - Insurance", C1320="720.3 Automobile - License", C1320="870.4 Rent - Insurance", C1320="870.6 Rent - Property Tax", C1320="870.7 Rent - Homeoffice", C1320="870.9 Rent - Water"),
   0,
   IF(Dashboard!$F$5="Quick",
      IF(OR(C1320="190 Automobile",C1320="200 computer hardware",C1320="210 Computer software",C1320="220 Quickbooks software",C1320="230 Office equipment",C1320="240 Office furniture"),
         E1320-(E1320/(1+Dashboard!$F$4)),
         0
      ),
      IF(C1320="750 Business promotion",
         E1320-(E1320/(1+4.793/100)),
         E1320-(E1320/(1+Dashboard!$F$4))
      )
   )
)</f>
        <v>0</v>
      </c>
      <c r="J1320" s="26">
        <f>Bank4[[#This Row],[Money in/ (Money out)]]-Bank4[[#This Row],[GST/HST]]</f>
        <v>0</v>
      </c>
      <c r="L1320" s="23">
        <f t="shared" si="60"/>
        <v>0</v>
      </c>
    </row>
    <row r="1321" spans="4:12" x14ac:dyDescent="0.2">
      <c r="D1321" s="397">
        <f>_xlfn.XLOOKUP(C:C,Table1[for Import to Bank Register dropdown],Table1[for Pivot],0,0,1)</f>
        <v>0</v>
      </c>
      <c r="E1321" s="403"/>
      <c r="F1321" s="146">
        <f t="shared" si="61"/>
        <v>44444444</v>
      </c>
      <c r="G1321" s="375">
        <f t="shared" si="62"/>
        <v>0</v>
      </c>
      <c r="I1321" s="376">
        <f>IF(OR(C1321="150 Directors advances", C1321="120 accounts receivable", C1321="720.2 Automobile - Insurance", C1321="720.3 Automobile - License", C1321="870.4 Rent - Insurance", C1321="870.6 Rent - Property Tax", C1321="870.7 Rent - Homeoffice", C1321="870.9 Rent - Water"),
   0,
   IF(Dashboard!$F$5="Quick",
      IF(OR(C1321="190 Automobile",C1321="200 computer hardware",C1321="210 Computer software",C1321="220 Quickbooks software",C1321="230 Office equipment",C1321="240 Office furniture"),
         E1321-(E1321/(1+Dashboard!$F$4)),
         0
      ),
      IF(C1321="750 Business promotion",
         E1321-(E1321/(1+4.793/100)),
         E1321-(E1321/(1+Dashboard!$F$4))
      )
   )
)</f>
        <v>0</v>
      </c>
      <c r="J1321" s="26">
        <f>Bank4[[#This Row],[Money in/ (Money out)]]-Bank4[[#This Row],[GST/HST]]</f>
        <v>0</v>
      </c>
      <c r="L1321" s="23">
        <f t="shared" si="60"/>
        <v>0</v>
      </c>
    </row>
    <row r="1322" spans="4:12" x14ac:dyDescent="0.2">
      <c r="D1322" s="397">
        <f>_xlfn.XLOOKUP(C:C,Table1[for Import to Bank Register dropdown],Table1[for Pivot],0,0,1)</f>
        <v>0</v>
      </c>
      <c r="E1322" s="403"/>
      <c r="F1322" s="146">
        <f t="shared" si="61"/>
        <v>44444444</v>
      </c>
      <c r="G1322" s="375">
        <f t="shared" si="62"/>
        <v>0</v>
      </c>
      <c r="I1322" s="376">
        <f>IF(OR(C1322="150 Directors advances", C1322="120 accounts receivable", C1322="720.2 Automobile - Insurance", C1322="720.3 Automobile - License", C1322="870.4 Rent - Insurance", C1322="870.6 Rent - Property Tax", C1322="870.7 Rent - Homeoffice", C1322="870.9 Rent - Water"),
   0,
   IF(Dashboard!$F$5="Quick",
      IF(OR(C1322="190 Automobile",C1322="200 computer hardware",C1322="210 Computer software",C1322="220 Quickbooks software",C1322="230 Office equipment",C1322="240 Office furniture"),
         E1322-(E1322/(1+Dashboard!$F$4)),
         0
      ),
      IF(C1322="750 Business promotion",
         E1322-(E1322/(1+4.793/100)),
         E1322-(E1322/(1+Dashboard!$F$4))
      )
   )
)</f>
        <v>0</v>
      </c>
      <c r="J1322" s="26">
        <f>Bank4[[#This Row],[Money in/ (Money out)]]-Bank4[[#This Row],[GST/HST]]</f>
        <v>0</v>
      </c>
      <c r="L1322" s="23">
        <f t="shared" si="60"/>
        <v>0</v>
      </c>
    </row>
    <row r="1323" spans="4:12" x14ac:dyDescent="0.2">
      <c r="D1323" s="397">
        <f>_xlfn.XLOOKUP(C:C,Table1[for Import to Bank Register dropdown],Table1[for Pivot],0,0,1)</f>
        <v>0</v>
      </c>
      <c r="E1323" s="403"/>
      <c r="F1323" s="146">
        <f t="shared" si="61"/>
        <v>44444444</v>
      </c>
      <c r="G1323" s="375">
        <f t="shared" si="62"/>
        <v>0</v>
      </c>
      <c r="I1323" s="376">
        <f>IF(OR(C1323="150 Directors advances", C1323="120 accounts receivable", C1323="720.2 Automobile - Insurance", C1323="720.3 Automobile - License", C1323="870.4 Rent - Insurance", C1323="870.6 Rent - Property Tax", C1323="870.7 Rent - Homeoffice", C1323="870.9 Rent - Water"),
   0,
   IF(Dashboard!$F$5="Quick",
      IF(OR(C1323="190 Automobile",C1323="200 computer hardware",C1323="210 Computer software",C1323="220 Quickbooks software",C1323="230 Office equipment",C1323="240 Office furniture"),
         E1323-(E1323/(1+Dashboard!$F$4)),
         0
      ),
      IF(C1323="750 Business promotion",
         E1323-(E1323/(1+4.793/100)),
         E1323-(E1323/(1+Dashboard!$F$4))
      )
   )
)</f>
        <v>0</v>
      </c>
      <c r="J1323" s="26">
        <f>Bank4[[#This Row],[Money in/ (Money out)]]-Bank4[[#This Row],[GST/HST]]</f>
        <v>0</v>
      </c>
      <c r="L1323" s="23">
        <f t="shared" si="60"/>
        <v>0</v>
      </c>
    </row>
    <row r="1324" spans="4:12" x14ac:dyDescent="0.2">
      <c r="D1324" s="397">
        <f>_xlfn.XLOOKUP(C:C,Table1[for Import to Bank Register dropdown],Table1[for Pivot],0,0,1)</f>
        <v>0</v>
      </c>
      <c r="E1324" s="403"/>
      <c r="F1324" s="146">
        <f t="shared" si="61"/>
        <v>44444444</v>
      </c>
      <c r="G1324" s="375">
        <f t="shared" si="62"/>
        <v>0</v>
      </c>
      <c r="I1324" s="376">
        <f>IF(OR(C1324="150 Directors advances", C1324="120 accounts receivable", C1324="720.2 Automobile - Insurance", C1324="720.3 Automobile - License", C1324="870.4 Rent - Insurance", C1324="870.6 Rent - Property Tax", C1324="870.7 Rent - Homeoffice", C1324="870.9 Rent - Water"),
   0,
   IF(Dashboard!$F$5="Quick",
      IF(OR(C1324="190 Automobile",C1324="200 computer hardware",C1324="210 Computer software",C1324="220 Quickbooks software",C1324="230 Office equipment",C1324="240 Office furniture"),
         E1324-(E1324/(1+Dashboard!$F$4)),
         0
      ),
      IF(C1324="750 Business promotion",
         E1324-(E1324/(1+4.793/100)),
         E1324-(E1324/(1+Dashboard!$F$4))
      )
   )
)</f>
        <v>0</v>
      </c>
      <c r="J1324" s="26">
        <f>Bank4[[#This Row],[Money in/ (Money out)]]-Bank4[[#This Row],[GST/HST]]</f>
        <v>0</v>
      </c>
      <c r="L1324" s="23">
        <f t="shared" si="60"/>
        <v>0</v>
      </c>
    </row>
    <row r="1325" spans="4:12" x14ac:dyDescent="0.2">
      <c r="D1325" s="397">
        <f>_xlfn.XLOOKUP(C:C,Table1[for Import to Bank Register dropdown],Table1[for Pivot],0,0,1)</f>
        <v>0</v>
      </c>
      <c r="E1325" s="403"/>
      <c r="F1325" s="146">
        <f t="shared" si="61"/>
        <v>44444444</v>
      </c>
      <c r="G1325" s="375">
        <f t="shared" si="62"/>
        <v>0</v>
      </c>
      <c r="I1325" s="376">
        <f>IF(OR(C1325="150 Directors advances", C1325="120 accounts receivable", C1325="720.2 Automobile - Insurance", C1325="720.3 Automobile - License", C1325="870.4 Rent - Insurance", C1325="870.6 Rent - Property Tax", C1325="870.7 Rent - Homeoffice", C1325="870.9 Rent - Water"),
   0,
   IF(Dashboard!$F$5="Quick",
      IF(OR(C1325="190 Automobile",C1325="200 computer hardware",C1325="210 Computer software",C1325="220 Quickbooks software",C1325="230 Office equipment",C1325="240 Office furniture"),
         E1325-(E1325/(1+Dashboard!$F$4)),
         0
      ),
      IF(C1325="750 Business promotion",
         E1325-(E1325/(1+4.793/100)),
         E1325-(E1325/(1+Dashboard!$F$4))
      )
   )
)</f>
        <v>0</v>
      </c>
      <c r="J1325" s="26">
        <f>Bank4[[#This Row],[Money in/ (Money out)]]-Bank4[[#This Row],[GST/HST]]</f>
        <v>0</v>
      </c>
      <c r="L1325" s="23">
        <f t="shared" si="60"/>
        <v>0</v>
      </c>
    </row>
    <row r="1326" spans="4:12" x14ac:dyDescent="0.2">
      <c r="D1326" s="397">
        <f>_xlfn.XLOOKUP(C:C,Table1[for Import to Bank Register dropdown],Table1[for Pivot],0,0,1)</f>
        <v>0</v>
      </c>
      <c r="E1326" s="403"/>
      <c r="F1326" s="146">
        <f t="shared" si="61"/>
        <v>44444444</v>
      </c>
      <c r="G1326" s="375">
        <f t="shared" si="62"/>
        <v>0</v>
      </c>
      <c r="I1326" s="376">
        <f>IF(OR(C1326="150 Directors advances", C1326="120 accounts receivable", C1326="720.2 Automobile - Insurance", C1326="720.3 Automobile - License", C1326="870.4 Rent - Insurance", C1326="870.6 Rent - Property Tax", C1326="870.7 Rent - Homeoffice", C1326="870.9 Rent - Water"),
   0,
   IF(Dashboard!$F$5="Quick",
      IF(OR(C1326="190 Automobile",C1326="200 computer hardware",C1326="210 Computer software",C1326="220 Quickbooks software",C1326="230 Office equipment",C1326="240 Office furniture"),
         E1326-(E1326/(1+Dashboard!$F$4)),
         0
      ),
      IF(C1326="750 Business promotion",
         E1326-(E1326/(1+4.793/100)),
         E1326-(E1326/(1+Dashboard!$F$4))
      )
   )
)</f>
        <v>0</v>
      </c>
      <c r="J1326" s="26">
        <f>Bank4[[#This Row],[Money in/ (Money out)]]-Bank4[[#This Row],[GST/HST]]</f>
        <v>0</v>
      </c>
      <c r="L1326" s="23">
        <f t="shared" si="60"/>
        <v>0</v>
      </c>
    </row>
    <row r="1327" spans="4:12" x14ac:dyDescent="0.2">
      <c r="D1327" s="397">
        <f>_xlfn.XLOOKUP(C:C,Table1[for Import to Bank Register dropdown],Table1[for Pivot],0,0,1)</f>
        <v>0</v>
      </c>
      <c r="E1327" s="403"/>
      <c r="F1327" s="146">
        <f t="shared" si="61"/>
        <v>44444444</v>
      </c>
      <c r="G1327" s="375">
        <f t="shared" si="62"/>
        <v>0</v>
      </c>
      <c r="I1327" s="376">
        <f>IF(OR(C1327="150 Directors advances", C1327="120 accounts receivable", C1327="720.2 Automobile - Insurance", C1327="720.3 Automobile - License", C1327="870.4 Rent - Insurance", C1327="870.6 Rent - Property Tax", C1327="870.7 Rent - Homeoffice", C1327="870.9 Rent - Water"),
   0,
   IF(Dashboard!$F$5="Quick",
      IF(OR(C1327="190 Automobile",C1327="200 computer hardware",C1327="210 Computer software",C1327="220 Quickbooks software",C1327="230 Office equipment",C1327="240 Office furniture"),
         E1327-(E1327/(1+Dashboard!$F$4)),
         0
      ),
      IF(C1327="750 Business promotion",
         E1327-(E1327/(1+4.793/100)),
         E1327-(E1327/(1+Dashboard!$F$4))
      )
   )
)</f>
        <v>0</v>
      </c>
      <c r="J1327" s="26">
        <f>Bank4[[#This Row],[Money in/ (Money out)]]-Bank4[[#This Row],[GST/HST]]</f>
        <v>0</v>
      </c>
      <c r="L1327" s="23">
        <f t="shared" si="60"/>
        <v>0</v>
      </c>
    </row>
    <row r="1328" spans="4:12" x14ac:dyDescent="0.2">
      <c r="D1328" s="397">
        <f>_xlfn.XLOOKUP(C:C,Table1[for Import to Bank Register dropdown],Table1[for Pivot],0,0,1)</f>
        <v>0</v>
      </c>
      <c r="E1328" s="403"/>
      <c r="F1328" s="146">
        <f t="shared" si="61"/>
        <v>44444444</v>
      </c>
      <c r="G1328" s="375">
        <f t="shared" si="62"/>
        <v>0</v>
      </c>
      <c r="I1328" s="376">
        <f>IF(OR(C1328="150 Directors advances", C1328="120 accounts receivable", C1328="720.2 Automobile - Insurance", C1328="720.3 Automobile - License", C1328="870.4 Rent - Insurance", C1328="870.6 Rent - Property Tax", C1328="870.7 Rent - Homeoffice", C1328="870.9 Rent - Water"),
   0,
   IF(Dashboard!$F$5="Quick",
      IF(OR(C1328="190 Automobile",C1328="200 computer hardware",C1328="210 Computer software",C1328="220 Quickbooks software",C1328="230 Office equipment",C1328="240 Office furniture"),
         E1328-(E1328/(1+Dashboard!$F$4)),
         0
      ),
      IF(C1328="750 Business promotion",
         E1328-(E1328/(1+4.793/100)),
         E1328-(E1328/(1+Dashboard!$F$4))
      )
   )
)</f>
        <v>0</v>
      </c>
      <c r="J1328" s="26">
        <f>Bank4[[#This Row],[Money in/ (Money out)]]-Bank4[[#This Row],[GST/HST]]</f>
        <v>0</v>
      </c>
      <c r="L1328" s="23">
        <f t="shared" si="60"/>
        <v>0</v>
      </c>
    </row>
    <row r="1329" spans="4:12" x14ac:dyDescent="0.2">
      <c r="D1329" s="397">
        <f>_xlfn.XLOOKUP(C:C,Table1[for Import to Bank Register dropdown],Table1[for Pivot],0,0,1)</f>
        <v>0</v>
      </c>
      <c r="E1329" s="403"/>
      <c r="F1329" s="146">
        <f t="shared" si="61"/>
        <v>44444444</v>
      </c>
      <c r="G1329" s="375">
        <f t="shared" si="62"/>
        <v>0</v>
      </c>
      <c r="I1329" s="376">
        <f>IF(OR(C1329="150 Directors advances", C1329="120 accounts receivable", C1329="720.2 Automobile - Insurance", C1329="720.3 Automobile - License", C1329="870.4 Rent - Insurance", C1329="870.6 Rent - Property Tax", C1329="870.7 Rent - Homeoffice", C1329="870.9 Rent - Water"),
   0,
   IF(Dashboard!$F$5="Quick",
      IF(OR(C1329="190 Automobile",C1329="200 computer hardware",C1329="210 Computer software",C1329="220 Quickbooks software",C1329="230 Office equipment",C1329="240 Office furniture"),
         E1329-(E1329/(1+Dashboard!$F$4)),
         0
      ),
      IF(C1329="750 Business promotion",
         E1329-(E1329/(1+4.793/100)),
         E1329-(E1329/(1+Dashboard!$F$4))
      )
   )
)</f>
        <v>0</v>
      </c>
      <c r="J1329" s="26">
        <f>Bank4[[#This Row],[Money in/ (Money out)]]-Bank4[[#This Row],[GST/HST]]</f>
        <v>0</v>
      </c>
      <c r="L1329" s="23">
        <f t="shared" si="60"/>
        <v>0</v>
      </c>
    </row>
    <row r="1330" spans="4:12" x14ac:dyDescent="0.2">
      <c r="D1330" s="397">
        <f>_xlfn.XLOOKUP(C:C,Table1[for Import to Bank Register dropdown],Table1[for Pivot],0,0,1)</f>
        <v>0</v>
      </c>
      <c r="E1330" s="403"/>
      <c r="F1330" s="146">
        <f t="shared" si="61"/>
        <v>44444444</v>
      </c>
      <c r="G1330" s="375">
        <f t="shared" si="62"/>
        <v>0</v>
      </c>
      <c r="I1330" s="376">
        <f>IF(OR(C1330="150 Directors advances", C1330="120 accounts receivable", C1330="720.2 Automobile - Insurance", C1330="720.3 Automobile - License", C1330="870.4 Rent - Insurance", C1330="870.6 Rent - Property Tax", C1330="870.7 Rent - Homeoffice", C1330="870.9 Rent - Water"),
   0,
   IF(Dashboard!$F$5="Quick",
      IF(OR(C1330="190 Automobile",C1330="200 computer hardware",C1330="210 Computer software",C1330="220 Quickbooks software",C1330="230 Office equipment",C1330="240 Office furniture"),
         E1330-(E1330/(1+Dashboard!$F$4)),
         0
      ),
      IF(C1330="750 Business promotion",
         E1330-(E1330/(1+4.793/100)),
         E1330-(E1330/(1+Dashboard!$F$4))
      )
   )
)</f>
        <v>0</v>
      </c>
      <c r="J1330" s="26">
        <f>Bank4[[#This Row],[Money in/ (Money out)]]-Bank4[[#This Row],[GST/HST]]</f>
        <v>0</v>
      </c>
      <c r="L1330" s="23">
        <f t="shared" si="60"/>
        <v>0</v>
      </c>
    </row>
    <row r="1331" spans="4:12" x14ac:dyDescent="0.2">
      <c r="D1331" s="397">
        <f>_xlfn.XLOOKUP(C:C,Table1[for Import to Bank Register dropdown],Table1[for Pivot],0,0,1)</f>
        <v>0</v>
      </c>
      <c r="E1331" s="403"/>
      <c r="F1331" s="146">
        <f t="shared" si="61"/>
        <v>44444444</v>
      </c>
      <c r="G1331" s="375">
        <f t="shared" si="62"/>
        <v>0</v>
      </c>
      <c r="I1331" s="376">
        <f>IF(OR(C1331="150 Directors advances", C1331="120 accounts receivable", C1331="720.2 Automobile - Insurance", C1331="720.3 Automobile - License", C1331="870.4 Rent - Insurance", C1331="870.6 Rent - Property Tax", C1331="870.7 Rent - Homeoffice", C1331="870.9 Rent - Water"),
   0,
   IF(Dashboard!$F$5="Quick",
      IF(OR(C1331="190 Automobile",C1331="200 computer hardware",C1331="210 Computer software",C1331="220 Quickbooks software",C1331="230 Office equipment",C1331="240 Office furniture"),
         E1331-(E1331/(1+Dashboard!$F$4)),
         0
      ),
      IF(C1331="750 Business promotion",
         E1331-(E1331/(1+4.793/100)),
         E1331-(E1331/(1+Dashboard!$F$4))
      )
   )
)</f>
        <v>0</v>
      </c>
      <c r="J1331" s="26">
        <f>Bank4[[#This Row],[Money in/ (Money out)]]-Bank4[[#This Row],[GST/HST]]</f>
        <v>0</v>
      </c>
      <c r="L1331" s="23">
        <f t="shared" si="60"/>
        <v>0</v>
      </c>
    </row>
    <row r="1332" spans="4:12" x14ac:dyDescent="0.2">
      <c r="D1332" s="397">
        <f>_xlfn.XLOOKUP(C:C,Table1[for Import to Bank Register dropdown],Table1[for Pivot],0,0,1)</f>
        <v>0</v>
      </c>
      <c r="E1332" s="403"/>
      <c r="F1332" s="146">
        <f t="shared" si="61"/>
        <v>44444444</v>
      </c>
      <c r="G1332" s="375">
        <f t="shared" si="62"/>
        <v>0</v>
      </c>
      <c r="I1332" s="376">
        <f>IF(OR(C1332="150 Directors advances", C1332="120 accounts receivable", C1332="720.2 Automobile - Insurance", C1332="720.3 Automobile - License", C1332="870.4 Rent - Insurance", C1332="870.6 Rent - Property Tax", C1332="870.7 Rent - Homeoffice", C1332="870.9 Rent - Water"),
   0,
   IF(Dashboard!$F$5="Quick",
      IF(OR(C1332="190 Automobile",C1332="200 computer hardware",C1332="210 Computer software",C1332="220 Quickbooks software",C1332="230 Office equipment",C1332="240 Office furniture"),
         E1332-(E1332/(1+Dashboard!$F$4)),
         0
      ),
      IF(C1332="750 Business promotion",
         E1332-(E1332/(1+4.793/100)),
         E1332-(E1332/(1+Dashboard!$F$4))
      )
   )
)</f>
        <v>0</v>
      </c>
      <c r="J1332" s="26">
        <f>Bank4[[#This Row],[Money in/ (Money out)]]-Bank4[[#This Row],[GST/HST]]</f>
        <v>0</v>
      </c>
      <c r="L1332" s="23">
        <f t="shared" si="60"/>
        <v>0</v>
      </c>
    </row>
    <row r="1333" spans="4:12" x14ac:dyDescent="0.2">
      <c r="D1333" s="397">
        <f>_xlfn.XLOOKUP(C:C,Table1[for Import to Bank Register dropdown],Table1[for Pivot],0,0,1)</f>
        <v>0</v>
      </c>
      <c r="E1333" s="403"/>
      <c r="F1333" s="146">
        <f t="shared" si="61"/>
        <v>44444444</v>
      </c>
      <c r="G1333" s="375">
        <f t="shared" si="62"/>
        <v>0</v>
      </c>
      <c r="I1333" s="376">
        <f>IF(OR(C1333="150 Directors advances", C1333="120 accounts receivable", C1333="720.2 Automobile - Insurance", C1333="720.3 Automobile - License", C1333="870.4 Rent - Insurance", C1333="870.6 Rent - Property Tax", C1333="870.7 Rent - Homeoffice", C1333="870.9 Rent - Water"),
   0,
   IF(Dashboard!$F$5="Quick",
      IF(OR(C1333="190 Automobile",C1333="200 computer hardware",C1333="210 Computer software",C1333="220 Quickbooks software",C1333="230 Office equipment",C1333="240 Office furniture"),
         E1333-(E1333/(1+Dashboard!$F$4)),
         0
      ),
      IF(C1333="750 Business promotion",
         E1333-(E1333/(1+4.793/100)),
         E1333-(E1333/(1+Dashboard!$F$4))
      )
   )
)</f>
        <v>0</v>
      </c>
      <c r="J1333" s="26">
        <f>Bank4[[#This Row],[Money in/ (Money out)]]-Bank4[[#This Row],[GST/HST]]</f>
        <v>0</v>
      </c>
      <c r="L1333" s="23">
        <f t="shared" si="60"/>
        <v>0</v>
      </c>
    </row>
    <row r="1334" spans="4:12" x14ac:dyDescent="0.2">
      <c r="D1334" s="397">
        <f>_xlfn.XLOOKUP(C:C,Table1[for Import to Bank Register dropdown],Table1[for Pivot],0,0,1)</f>
        <v>0</v>
      </c>
      <c r="E1334" s="403"/>
      <c r="F1334" s="146">
        <f t="shared" si="61"/>
        <v>44444444</v>
      </c>
      <c r="G1334" s="375">
        <f t="shared" si="62"/>
        <v>0</v>
      </c>
      <c r="I1334" s="376">
        <f>IF(OR(C1334="150 Directors advances", C1334="120 accounts receivable", C1334="720.2 Automobile - Insurance", C1334="720.3 Automobile - License", C1334="870.4 Rent - Insurance", C1334="870.6 Rent - Property Tax", C1334="870.7 Rent - Homeoffice", C1334="870.9 Rent - Water"),
   0,
   IF(Dashboard!$F$5="Quick",
      IF(OR(C1334="190 Automobile",C1334="200 computer hardware",C1334="210 Computer software",C1334="220 Quickbooks software",C1334="230 Office equipment",C1334="240 Office furniture"),
         E1334-(E1334/(1+Dashboard!$F$4)),
         0
      ),
      IF(C1334="750 Business promotion",
         E1334-(E1334/(1+4.793/100)),
         E1334-(E1334/(1+Dashboard!$F$4))
      )
   )
)</f>
        <v>0</v>
      </c>
      <c r="J1334" s="26">
        <f>Bank4[[#This Row],[Money in/ (Money out)]]-Bank4[[#This Row],[GST/HST]]</f>
        <v>0</v>
      </c>
      <c r="L1334" s="23">
        <f t="shared" si="60"/>
        <v>0</v>
      </c>
    </row>
    <row r="1335" spans="4:12" x14ac:dyDescent="0.2">
      <c r="D1335" s="397">
        <f>_xlfn.XLOOKUP(C:C,Table1[for Import to Bank Register dropdown],Table1[for Pivot],0,0,1)</f>
        <v>0</v>
      </c>
      <c r="E1335" s="403"/>
      <c r="F1335" s="146">
        <f t="shared" si="61"/>
        <v>44444444</v>
      </c>
      <c r="G1335" s="375">
        <f t="shared" si="62"/>
        <v>0</v>
      </c>
      <c r="I1335" s="376">
        <f>IF(OR(C1335="150 Directors advances", C1335="120 accounts receivable", C1335="720.2 Automobile - Insurance", C1335="720.3 Automobile - License", C1335="870.4 Rent - Insurance", C1335="870.6 Rent - Property Tax", C1335="870.7 Rent - Homeoffice", C1335="870.9 Rent - Water"),
   0,
   IF(Dashboard!$F$5="Quick",
      IF(OR(C1335="190 Automobile",C1335="200 computer hardware",C1335="210 Computer software",C1335="220 Quickbooks software",C1335="230 Office equipment",C1335="240 Office furniture"),
         E1335-(E1335/(1+Dashboard!$F$4)),
         0
      ),
      IF(C1335="750 Business promotion",
         E1335-(E1335/(1+4.793/100)),
         E1335-(E1335/(1+Dashboard!$F$4))
      )
   )
)</f>
        <v>0</v>
      </c>
      <c r="J1335" s="26">
        <f>Bank4[[#This Row],[Money in/ (Money out)]]-Bank4[[#This Row],[GST/HST]]</f>
        <v>0</v>
      </c>
      <c r="L1335" s="23">
        <f t="shared" si="60"/>
        <v>0</v>
      </c>
    </row>
    <row r="1336" spans="4:12" x14ac:dyDescent="0.2">
      <c r="D1336" s="397">
        <f>_xlfn.XLOOKUP(C:C,Table1[for Import to Bank Register dropdown],Table1[for Pivot],0,0,1)</f>
        <v>0</v>
      </c>
      <c r="E1336" s="403"/>
      <c r="F1336" s="146">
        <f t="shared" si="61"/>
        <v>44444444</v>
      </c>
      <c r="G1336" s="375">
        <f t="shared" si="62"/>
        <v>0</v>
      </c>
      <c r="I1336" s="376">
        <f>IF(OR(C1336="150 Directors advances", C1336="120 accounts receivable", C1336="720.2 Automobile - Insurance", C1336="720.3 Automobile - License", C1336="870.4 Rent - Insurance", C1336="870.6 Rent - Property Tax", C1336="870.7 Rent - Homeoffice", C1336="870.9 Rent - Water"),
   0,
   IF(Dashboard!$F$5="Quick",
      IF(OR(C1336="190 Automobile",C1336="200 computer hardware",C1336="210 Computer software",C1336="220 Quickbooks software",C1336="230 Office equipment",C1336="240 Office furniture"),
         E1336-(E1336/(1+Dashboard!$F$4)),
         0
      ),
      IF(C1336="750 Business promotion",
         E1336-(E1336/(1+4.793/100)),
         E1336-(E1336/(1+Dashboard!$F$4))
      )
   )
)</f>
        <v>0</v>
      </c>
      <c r="J1336" s="26">
        <f>Bank4[[#This Row],[Money in/ (Money out)]]-Bank4[[#This Row],[GST/HST]]</f>
        <v>0</v>
      </c>
      <c r="L1336" s="23">
        <f t="shared" si="60"/>
        <v>0</v>
      </c>
    </row>
    <row r="1337" spans="4:12" x14ac:dyDescent="0.2">
      <c r="D1337" s="397">
        <f>_xlfn.XLOOKUP(C:C,Table1[for Import to Bank Register dropdown],Table1[for Pivot],0,0,1)</f>
        <v>0</v>
      </c>
      <c r="E1337" s="403"/>
      <c r="F1337" s="146">
        <f t="shared" si="61"/>
        <v>44444444</v>
      </c>
      <c r="G1337" s="375">
        <f t="shared" si="62"/>
        <v>0</v>
      </c>
      <c r="I1337" s="376">
        <f>IF(OR(C1337="150 Directors advances", C1337="120 accounts receivable", C1337="720.2 Automobile - Insurance", C1337="720.3 Automobile - License", C1337="870.4 Rent - Insurance", C1337="870.6 Rent - Property Tax", C1337="870.7 Rent - Homeoffice", C1337="870.9 Rent - Water"),
   0,
   IF(Dashboard!$F$5="Quick",
      IF(OR(C1337="190 Automobile",C1337="200 computer hardware",C1337="210 Computer software",C1337="220 Quickbooks software",C1337="230 Office equipment",C1337="240 Office furniture"),
         E1337-(E1337/(1+Dashboard!$F$4)),
         0
      ),
      IF(C1337="750 Business promotion",
         E1337-(E1337/(1+4.793/100)),
         E1337-(E1337/(1+Dashboard!$F$4))
      )
   )
)</f>
        <v>0</v>
      </c>
      <c r="J1337" s="26">
        <f>Bank4[[#This Row],[Money in/ (Money out)]]-Bank4[[#This Row],[GST/HST]]</f>
        <v>0</v>
      </c>
      <c r="L1337" s="23">
        <f t="shared" si="60"/>
        <v>0</v>
      </c>
    </row>
    <row r="1338" spans="4:12" x14ac:dyDescent="0.2">
      <c r="D1338" s="397">
        <f>_xlfn.XLOOKUP(C:C,Table1[for Import to Bank Register dropdown],Table1[for Pivot],0,0,1)</f>
        <v>0</v>
      </c>
      <c r="E1338" s="403"/>
      <c r="F1338" s="146">
        <f t="shared" si="61"/>
        <v>44444444</v>
      </c>
      <c r="G1338" s="375">
        <f t="shared" si="62"/>
        <v>0</v>
      </c>
      <c r="I1338" s="376">
        <f>IF(OR(C1338="150 Directors advances", C1338="120 accounts receivable", C1338="720.2 Automobile - Insurance", C1338="720.3 Automobile - License", C1338="870.4 Rent - Insurance", C1338="870.6 Rent - Property Tax", C1338="870.7 Rent - Homeoffice", C1338="870.9 Rent - Water"),
   0,
   IF(Dashboard!$F$5="Quick",
      IF(OR(C1338="190 Automobile",C1338="200 computer hardware",C1338="210 Computer software",C1338="220 Quickbooks software",C1338="230 Office equipment",C1338="240 Office furniture"),
         E1338-(E1338/(1+Dashboard!$F$4)),
         0
      ),
      IF(C1338="750 Business promotion",
         E1338-(E1338/(1+4.793/100)),
         E1338-(E1338/(1+Dashboard!$F$4))
      )
   )
)</f>
        <v>0</v>
      </c>
      <c r="J1338" s="26">
        <f>Bank4[[#This Row],[Money in/ (Money out)]]-Bank4[[#This Row],[GST/HST]]</f>
        <v>0</v>
      </c>
      <c r="L1338" s="23">
        <f t="shared" si="60"/>
        <v>0</v>
      </c>
    </row>
    <row r="1339" spans="4:12" x14ac:dyDescent="0.2">
      <c r="D1339" s="397">
        <f>_xlfn.XLOOKUP(C:C,Table1[for Import to Bank Register dropdown],Table1[for Pivot],0,0,1)</f>
        <v>0</v>
      </c>
      <c r="E1339" s="403"/>
      <c r="F1339" s="146">
        <f t="shared" si="61"/>
        <v>44444444</v>
      </c>
      <c r="G1339" s="375">
        <f t="shared" si="62"/>
        <v>0</v>
      </c>
      <c r="I1339" s="376">
        <f>IF(OR(C1339="150 Directors advances", C1339="120 accounts receivable", C1339="720.2 Automobile - Insurance", C1339="720.3 Automobile - License", C1339="870.4 Rent - Insurance", C1339="870.6 Rent - Property Tax", C1339="870.7 Rent - Homeoffice", C1339="870.9 Rent - Water"),
   0,
   IF(Dashboard!$F$5="Quick",
      IF(OR(C1339="190 Automobile",C1339="200 computer hardware",C1339="210 Computer software",C1339="220 Quickbooks software",C1339="230 Office equipment",C1339="240 Office furniture"),
         E1339-(E1339/(1+Dashboard!$F$4)),
         0
      ),
      IF(C1339="750 Business promotion",
         E1339-(E1339/(1+4.793/100)),
         E1339-(E1339/(1+Dashboard!$F$4))
      )
   )
)</f>
        <v>0</v>
      </c>
      <c r="J1339" s="26">
        <f>Bank4[[#This Row],[Money in/ (Money out)]]-Bank4[[#This Row],[GST/HST]]</f>
        <v>0</v>
      </c>
      <c r="L1339" s="23">
        <f t="shared" si="60"/>
        <v>0</v>
      </c>
    </row>
    <row r="1340" spans="4:12" x14ac:dyDescent="0.2">
      <c r="D1340" s="397">
        <f>_xlfn.XLOOKUP(C:C,Table1[for Import to Bank Register dropdown],Table1[for Pivot],0,0,1)</f>
        <v>0</v>
      </c>
      <c r="E1340" s="403"/>
      <c r="F1340" s="146">
        <f t="shared" si="61"/>
        <v>44444444</v>
      </c>
      <c r="G1340" s="375">
        <f t="shared" si="62"/>
        <v>0</v>
      </c>
      <c r="I1340" s="376">
        <f>IF(OR(C1340="150 Directors advances", C1340="120 accounts receivable", C1340="720.2 Automobile - Insurance", C1340="720.3 Automobile - License", C1340="870.4 Rent - Insurance", C1340="870.6 Rent - Property Tax", C1340="870.7 Rent - Homeoffice", C1340="870.9 Rent - Water"),
   0,
   IF(Dashboard!$F$5="Quick",
      IF(OR(C1340="190 Automobile",C1340="200 computer hardware",C1340="210 Computer software",C1340="220 Quickbooks software",C1340="230 Office equipment",C1340="240 Office furniture"),
         E1340-(E1340/(1+Dashboard!$F$4)),
         0
      ),
      IF(C1340="750 Business promotion",
         E1340-(E1340/(1+4.793/100)),
         E1340-(E1340/(1+Dashboard!$F$4))
      )
   )
)</f>
        <v>0</v>
      </c>
      <c r="J1340" s="26">
        <f>Bank4[[#This Row],[Money in/ (Money out)]]-Bank4[[#This Row],[GST/HST]]</f>
        <v>0</v>
      </c>
      <c r="L1340" s="23">
        <f t="shared" si="60"/>
        <v>0</v>
      </c>
    </row>
    <row r="1341" spans="4:12" x14ac:dyDescent="0.2">
      <c r="D1341" s="397">
        <f>_xlfn.XLOOKUP(C:C,Table1[for Import to Bank Register dropdown],Table1[for Pivot],0,0,1)</f>
        <v>0</v>
      </c>
      <c r="E1341" s="403"/>
      <c r="F1341" s="146">
        <f t="shared" si="61"/>
        <v>44444444</v>
      </c>
      <c r="G1341" s="375">
        <f t="shared" si="62"/>
        <v>0</v>
      </c>
      <c r="I1341" s="376">
        <f>IF(OR(C1341="150 Directors advances", C1341="120 accounts receivable", C1341="720.2 Automobile - Insurance", C1341="720.3 Automobile - License", C1341="870.4 Rent - Insurance", C1341="870.6 Rent - Property Tax", C1341="870.7 Rent - Homeoffice", C1341="870.9 Rent - Water"),
   0,
   IF(Dashboard!$F$5="Quick",
      IF(OR(C1341="190 Automobile",C1341="200 computer hardware",C1341="210 Computer software",C1341="220 Quickbooks software",C1341="230 Office equipment",C1341="240 Office furniture"),
         E1341-(E1341/(1+Dashboard!$F$4)),
         0
      ),
      IF(C1341="750 Business promotion",
         E1341-(E1341/(1+4.793/100)),
         E1341-(E1341/(1+Dashboard!$F$4))
      )
   )
)</f>
        <v>0</v>
      </c>
      <c r="J1341" s="26">
        <f>Bank4[[#This Row],[Money in/ (Money out)]]-Bank4[[#This Row],[GST/HST]]</f>
        <v>0</v>
      </c>
      <c r="L1341" s="23">
        <f t="shared" si="60"/>
        <v>0</v>
      </c>
    </row>
    <row r="1342" spans="4:12" x14ac:dyDescent="0.2">
      <c r="D1342" s="397">
        <f>_xlfn.XLOOKUP(C:C,Table1[for Import to Bank Register dropdown],Table1[for Pivot],0,0,1)</f>
        <v>0</v>
      </c>
      <c r="E1342" s="403"/>
      <c r="F1342" s="146">
        <f t="shared" si="61"/>
        <v>44444444</v>
      </c>
      <c r="G1342" s="375">
        <f t="shared" si="62"/>
        <v>0</v>
      </c>
      <c r="I1342" s="376">
        <f>IF(OR(C1342="150 Directors advances", C1342="120 accounts receivable", C1342="720.2 Automobile - Insurance", C1342="720.3 Automobile - License", C1342="870.4 Rent - Insurance", C1342="870.6 Rent - Property Tax", C1342="870.7 Rent - Homeoffice", C1342="870.9 Rent - Water"),
   0,
   IF(Dashboard!$F$5="Quick",
      IF(OR(C1342="190 Automobile",C1342="200 computer hardware",C1342="210 Computer software",C1342="220 Quickbooks software",C1342="230 Office equipment",C1342="240 Office furniture"),
         E1342-(E1342/(1+Dashboard!$F$4)),
         0
      ),
      IF(C1342="750 Business promotion",
         E1342-(E1342/(1+4.793/100)),
         E1342-(E1342/(1+Dashboard!$F$4))
      )
   )
)</f>
        <v>0</v>
      </c>
      <c r="J1342" s="26">
        <f>Bank4[[#This Row],[Money in/ (Money out)]]-Bank4[[#This Row],[GST/HST]]</f>
        <v>0</v>
      </c>
      <c r="L1342" s="23">
        <f t="shared" si="60"/>
        <v>0</v>
      </c>
    </row>
    <row r="1343" spans="4:12" x14ac:dyDescent="0.2">
      <c r="D1343" s="397">
        <f>_xlfn.XLOOKUP(C:C,Table1[for Import to Bank Register dropdown],Table1[for Pivot],0,0,1)</f>
        <v>0</v>
      </c>
      <c r="E1343" s="403"/>
      <c r="F1343" s="146">
        <f t="shared" si="61"/>
        <v>44444444</v>
      </c>
      <c r="G1343" s="375">
        <f t="shared" si="62"/>
        <v>0</v>
      </c>
      <c r="I1343" s="376">
        <f>IF(OR(C1343="150 Directors advances", C1343="120 accounts receivable", C1343="720.2 Automobile - Insurance", C1343="720.3 Automobile - License", C1343="870.4 Rent - Insurance", C1343="870.6 Rent - Property Tax", C1343="870.7 Rent - Homeoffice", C1343="870.9 Rent - Water"),
   0,
   IF(Dashboard!$F$5="Quick",
      IF(OR(C1343="190 Automobile",C1343="200 computer hardware",C1343="210 Computer software",C1343="220 Quickbooks software",C1343="230 Office equipment",C1343="240 Office furniture"),
         E1343-(E1343/(1+Dashboard!$F$4)),
         0
      ),
      IF(C1343="750 Business promotion",
         E1343-(E1343/(1+4.793/100)),
         E1343-(E1343/(1+Dashboard!$F$4))
      )
   )
)</f>
        <v>0</v>
      </c>
      <c r="J1343" s="26">
        <f>Bank4[[#This Row],[Money in/ (Money out)]]-Bank4[[#This Row],[GST/HST]]</f>
        <v>0</v>
      </c>
      <c r="L1343" s="23">
        <f t="shared" si="60"/>
        <v>0</v>
      </c>
    </row>
    <row r="1344" spans="4:12" x14ac:dyDescent="0.2">
      <c r="D1344" s="397">
        <f>_xlfn.XLOOKUP(C:C,Table1[for Import to Bank Register dropdown],Table1[for Pivot],0,0,1)</f>
        <v>0</v>
      </c>
      <c r="E1344" s="403"/>
      <c r="F1344" s="146">
        <f t="shared" si="61"/>
        <v>44444444</v>
      </c>
      <c r="G1344" s="375">
        <f t="shared" si="62"/>
        <v>0</v>
      </c>
      <c r="I1344" s="376">
        <f>IF(OR(C1344="150 Directors advances", C1344="120 accounts receivable", C1344="720.2 Automobile - Insurance", C1344="720.3 Automobile - License", C1344="870.4 Rent - Insurance", C1344="870.6 Rent - Property Tax", C1344="870.7 Rent - Homeoffice", C1344="870.9 Rent - Water"),
   0,
   IF(Dashboard!$F$5="Quick",
      IF(OR(C1344="190 Automobile",C1344="200 computer hardware",C1344="210 Computer software",C1344="220 Quickbooks software",C1344="230 Office equipment",C1344="240 Office furniture"),
         E1344-(E1344/(1+Dashboard!$F$4)),
         0
      ),
      IF(C1344="750 Business promotion",
         E1344-(E1344/(1+4.793/100)),
         E1344-(E1344/(1+Dashboard!$F$4))
      )
   )
)</f>
        <v>0</v>
      </c>
      <c r="J1344" s="26">
        <f>Bank4[[#This Row],[Money in/ (Money out)]]-Bank4[[#This Row],[GST/HST]]</f>
        <v>0</v>
      </c>
      <c r="L1344" s="23">
        <f t="shared" si="60"/>
        <v>0</v>
      </c>
    </row>
    <row r="1345" spans="4:12" x14ac:dyDescent="0.2">
      <c r="D1345" s="397">
        <f>_xlfn.XLOOKUP(C:C,Table1[for Import to Bank Register dropdown],Table1[for Pivot],0,0,1)</f>
        <v>0</v>
      </c>
      <c r="E1345" s="403"/>
      <c r="F1345" s="146">
        <f t="shared" si="61"/>
        <v>44444444</v>
      </c>
      <c r="G1345" s="375">
        <f t="shared" si="62"/>
        <v>0</v>
      </c>
      <c r="I1345" s="376">
        <f>IF(OR(C1345="150 Directors advances", C1345="120 accounts receivable", C1345="720.2 Automobile - Insurance", C1345="720.3 Automobile - License", C1345="870.4 Rent - Insurance", C1345="870.6 Rent - Property Tax", C1345="870.7 Rent - Homeoffice", C1345="870.9 Rent - Water"),
   0,
   IF(Dashboard!$F$5="Quick",
      IF(OR(C1345="190 Automobile",C1345="200 computer hardware",C1345="210 Computer software",C1345="220 Quickbooks software",C1345="230 Office equipment",C1345="240 Office furniture"),
         E1345-(E1345/(1+Dashboard!$F$4)),
         0
      ),
      IF(C1345="750 Business promotion",
         E1345-(E1345/(1+4.793/100)),
         E1345-(E1345/(1+Dashboard!$F$4))
      )
   )
)</f>
        <v>0</v>
      </c>
      <c r="J1345" s="26">
        <f>Bank4[[#This Row],[Money in/ (Money out)]]-Bank4[[#This Row],[GST/HST]]</f>
        <v>0</v>
      </c>
      <c r="L1345" s="23">
        <f t="shared" si="60"/>
        <v>0</v>
      </c>
    </row>
    <row r="1346" spans="4:12" x14ac:dyDescent="0.2">
      <c r="D1346" s="397">
        <f>_xlfn.XLOOKUP(C:C,Table1[for Import to Bank Register dropdown],Table1[for Pivot],0,0,1)</f>
        <v>0</v>
      </c>
      <c r="E1346" s="403"/>
      <c r="F1346" s="146">
        <f t="shared" si="61"/>
        <v>44444444</v>
      </c>
      <c r="G1346" s="375">
        <f t="shared" si="62"/>
        <v>0</v>
      </c>
      <c r="I1346" s="376">
        <f>IF(OR(C1346="150 Directors advances", C1346="120 accounts receivable", C1346="720.2 Automobile - Insurance", C1346="720.3 Automobile - License", C1346="870.4 Rent - Insurance", C1346="870.6 Rent - Property Tax", C1346="870.7 Rent - Homeoffice", C1346="870.9 Rent - Water"),
   0,
   IF(Dashboard!$F$5="Quick",
      IF(OR(C1346="190 Automobile",C1346="200 computer hardware",C1346="210 Computer software",C1346="220 Quickbooks software",C1346="230 Office equipment",C1346="240 Office furniture"),
         E1346-(E1346/(1+Dashboard!$F$4)),
         0
      ),
      IF(C1346="750 Business promotion",
         E1346-(E1346/(1+4.793/100)),
         E1346-(E1346/(1+Dashboard!$F$4))
      )
   )
)</f>
        <v>0</v>
      </c>
      <c r="J1346" s="26">
        <f>Bank4[[#This Row],[Money in/ (Money out)]]-Bank4[[#This Row],[GST/HST]]</f>
        <v>0</v>
      </c>
      <c r="L1346" s="23">
        <f t="shared" si="60"/>
        <v>0</v>
      </c>
    </row>
    <row r="1347" spans="4:12" x14ac:dyDescent="0.2">
      <c r="D1347" s="397">
        <f>_xlfn.XLOOKUP(C:C,Table1[for Import to Bank Register dropdown],Table1[for Pivot],0,0,1)</f>
        <v>0</v>
      </c>
      <c r="E1347" s="403"/>
      <c r="F1347" s="146">
        <f t="shared" si="61"/>
        <v>44444444</v>
      </c>
      <c r="G1347" s="375">
        <f t="shared" si="62"/>
        <v>0</v>
      </c>
      <c r="I1347" s="376">
        <f>IF(OR(C1347="150 Directors advances", C1347="120 accounts receivable", C1347="720.2 Automobile - Insurance", C1347="720.3 Automobile - License", C1347="870.4 Rent - Insurance", C1347="870.6 Rent - Property Tax", C1347="870.7 Rent - Homeoffice", C1347="870.9 Rent - Water"),
   0,
   IF(Dashboard!$F$5="Quick",
      IF(OR(C1347="190 Automobile",C1347="200 computer hardware",C1347="210 Computer software",C1347="220 Quickbooks software",C1347="230 Office equipment",C1347="240 Office furniture"),
         E1347-(E1347/(1+Dashboard!$F$4)),
         0
      ),
      IF(C1347="750 Business promotion",
         E1347-(E1347/(1+4.793/100)),
         E1347-(E1347/(1+Dashboard!$F$4))
      )
   )
)</f>
        <v>0</v>
      </c>
      <c r="J1347" s="26">
        <f>Bank4[[#This Row],[Money in/ (Money out)]]-Bank4[[#This Row],[GST/HST]]</f>
        <v>0</v>
      </c>
      <c r="L1347" s="23">
        <f t="shared" si="60"/>
        <v>0</v>
      </c>
    </row>
    <row r="1348" spans="4:12" x14ac:dyDescent="0.2">
      <c r="D1348" s="397">
        <f>_xlfn.XLOOKUP(C:C,Table1[for Import to Bank Register dropdown],Table1[for Pivot],0,0,1)</f>
        <v>0</v>
      </c>
      <c r="E1348" s="403"/>
      <c r="F1348" s="146">
        <f t="shared" si="61"/>
        <v>44444444</v>
      </c>
      <c r="G1348" s="375">
        <f t="shared" si="62"/>
        <v>0</v>
      </c>
      <c r="I1348" s="376">
        <f>IF(OR(C1348="150 Directors advances", C1348="120 accounts receivable", C1348="720.2 Automobile - Insurance", C1348="720.3 Automobile - License", C1348="870.4 Rent - Insurance", C1348="870.6 Rent - Property Tax", C1348="870.7 Rent - Homeoffice", C1348="870.9 Rent - Water"),
   0,
   IF(Dashboard!$F$5="Quick",
      IF(OR(C1348="190 Automobile",C1348="200 computer hardware",C1348="210 Computer software",C1348="220 Quickbooks software",C1348="230 Office equipment",C1348="240 Office furniture"),
         E1348-(E1348/(1+Dashboard!$F$4)),
         0
      ),
      IF(C1348="750 Business promotion",
         E1348-(E1348/(1+4.793/100)),
         E1348-(E1348/(1+Dashboard!$F$4))
      )
   )
)</f>
        <v>0</v>
      </c>
      <c r="J1348" s="26">
        <f>Bank4[[#This Row],[Money in/ (Money out)]]-Bank4[[#This Row],[GST/HST]]</f>
        <v>0</v>
      </c>
      <c r="L1348" s="23">
        <f t="shared" si="60"/>
        <v>0</v>
      </c>
    </row>
    <row r="1349" spans="4:12" x14ac:dyDescent="0.2">
      <c r="D1349" s="397">
        <f>_xlfn.XLOOKUP(C:C,Table1[for Import to Bank Register dropdown],Table1[for Pivot],0,0,1)</f>
        <v>0</v>
      </c>
      <c r="E1349" s="403"/>
      <c r="F1349" s="146">
        <f t="shared" si="61"/>
        <v>44444444</v>
      </c>
      <c r="G1349" s="375">
        <f t="shared" si="62"/>
        <v>0</v>
      </c>
      <c r="I1349" s="376">
        <f>IF(OR(C1349="150 Directors advances", C1349="120 accounts receivable", C1349="720.2 Automobile - Insurance", C1349="720.3 Automobile - License", C1349="870.4 Rent - Insurance", C1349="870.6 Rent - Property Tax", C1349="870.7 Rent - Homeoffice", C1349="870.9 Rent - Water"),
   0,
   IF(Dashboard!$F$5="Quick",
      IF(OR(C1349="190 Automobile",C1349="200 computer hardware",C1349="210 Computer software",C1349="220 Quickbooks software",C1349="230 Office equipment",C1349="240 Office furniture"),
         E1349-(E1349/(1+Dashboard!$F$4)),
         0
      ),
      IF(C1349="750 Business promotion",
         E1349-(E1349/(1+4.793/100)),
         E1349-(E1349/(1+Dashboard!$F$4))
      )
   )
)</f>
        <v>0</v>
      </c>
      <c r="J1349" s="26">
        <f>Bank4[[#This Row],[Money in/ (Money out)]]-Bank4[[#This Row],[GST/HST]]</f>
        <v>0</v>
      </c>
      <c r="L1349" s="23">
        <f t="shared" si="60"/>
        <v>0</v>
      </c>
    </row>
    <row r="1350" spans="4:12" x14ac:dyDescent="0.2">
      <c r="D1350" s="397">
        <f>_xlfn.XLOOKUP(C:C,Table1[for Import to Bank Register dropdown],Table1[for Pivot],0,0,1)</f>
        <v>0</v>
      </c>
      <c r="E1350" s="403"/>
      <c r="F1350" s="146">
        <f t="shared" si="61"/>
        <v>44444444</v>
      </c>
      <c r="G1350" s="375">
        <f t="shared" si="62"/>
        <v>0</v>
      </c>
      <c r="I1350" s="376">
        <f>IF(OR(C1350="150 Directors advances", C1350="120 accounts receivable", C1350="720.2 Automobile - Insurance", C1350="720.3 Automobile - License", C1350="870.4 Rent - Insurance", C1350="870.6 Rent - Property Tax", C1350="870.7 Rent - Homeoffice", C1350="870.9 Rent - Water"),
   0,
   IF(Dashboard!$F$5="Quick",
      IF(OR(C1350="190 Automobile",C1350="200 computer hardware",C1350="210 Computer software",C1350="220 Quickbooks software",C1350="230 Office equipment",C1350="240 Office furniture"),
         E1350-(E1350/(1+Dashboard!$F$4)),
         0
      ),
      IF(C1350="750 Business promotion",
         E1350-(E1350/(1+4.793/100)),
         E1350-(E1350/(1+Dashboard!$F$4))
      )
   )
)</f>
        <v>0</v>
      </c>
      <c r="J1350" s="26">
        <f>Bank4[[#This Row],[Money in/ (Money out)]]-Bank4[[#This Row],[GST/HST]]</f>
        <v>0</v>
      </c>
      <c r="L1350" s="23">
        <f t="shared" si="60"/>
        <v>0</v>
      </c>
    </row>
    <row r="1351" spans="4:12" x14ac:dyDescent="0.2">
      <c r="D1351" s="397">
        <f>_xlfn.XLOOKUP(C:C,Table1[for Import to Bank Register dropdown],Table1[for Pivot],0,0,1)</f>
        <v>0</v>
      </c>
      <c r="E1351" s="403"/>
      <c r="F1351" s="146">
        <f t="shared" si="61"/>
        <v>44444444</v>
      </c>
      <c r="G1351" s="375">
        <f t="shared" si="62"/>
        <v>0</v>
      </c>
      <c r="I1351" s="376">
        <f>IF(OR(C1351="150 Directors advances", C1351="120 accounts receivable", C1351="720.2 Automobile - Insurance", C1351="720.3 Automobile - License", C1351="870.4 Rent - Insurance", C1351="870.6 Rent - Property Tax", C1351="870.7 Rent - Homeoffice", C1351="870.9 Rent - Water"),
   0,
   IF(Dashboard!$F$5="Quick",
      IF(OR(C1351="190 Automobile",C1351="200 computer hardware",C1351="210 Computer software",C1351="220 Quickbooks software",C1351="230 Office equipment",C1351="240 Office furniture"),
         E1351-(E1351/(1+Dashboard!$F$4)),
         0
      ),
      IF(C1351="750 Business promotion",
         E1351-(E1351/(1+4.793/100)),
         E1351-(E1351/(1+Dashboard!$F$4))
      )
   )
)</f>
        <v>0</v>
      </c>
      <c r="J1351" s="26">
        <f>Bank4[[#This Row],[Money in/ (Money out)]]-Bank4[[#This Row],[GST/HST]]</f>
        <v>0</v>
      </c>
      <c r="L1351" s="23">
        <f t="shared" ref="L1351:L1414" si="63">$L$3</f>
        <v>0</v>
      </c>
    </row>
    <row r="1352" spans="4:12" x14ac:dyDescent="0.2">
      <c r="D1352" s="397">
        <f>_xlfn.XLOOKUP(C:C,Table1[for Import to Bank Register dropdown],Table1[for Pivot],0,0,1)</f>
        <v>0</v>
      </c>
      <c r="E1352" s="403"/>
      <c r="F1352" s="146">
        <f t="shared" ref="F1352:F1415" si="64">$E$2</f>
        <v>44444444</v>
      </c>
      <c r="G1352" s="375">
        <f t="shared" ref="G1352:G1415" si="65">G1351+E1352</f>
        <v>0</v>
      </c>
      <c r="I1352" s="376">
        <f>IF(OR(C1352="150 Directors advances", C1352="120 accounts receivable", C1352="720.2 Automobile - Insurance", C1352="720.3 Automobile - License", C1352="870.4 Rent - Insurance", C1352="870.6 Rent - Property Tax", C1352="870.7 Rent - Homeoffice", C1352="870.9 Rent - Water"),
   0,
   IF(Dashboard!$F$5="Quick",
      IF(OR(C1352="190 Automobile",C1352="200 computer hardware",C1352="210 Computer software",C1352="220 Quickbooks software",C1352="230 Office equipment",C1352="240 Office furniture"),
         E1352-(E1352/(1+Dashboard!$F$4)),
         0
      ),
      IF(C1352="750 Business promotion",
         E1352-(E1352/(1+4.793/100)),
         E1352-(E1352/(1+Dashboard!$F$4))
      )
   )
)</f>
        <v>0</v>
      </c>
      <c r="J1352" s="26">
        <f>Bank4[[#This Row],[Money in/ (Money out)]]-Bank4[[#This Row],[GST/HST]]</f>
        <v>0</v>
      </c>
      <c r="L1352" s="23">
        <f t="shared" si="63"/>
        <v>0</v>
      </c>
    </row>
    <row r="1353" spans="4:12" x14ac:dyDescent="0.2">
      <c r="D1353" s="397">
        <f>_xlfn.XLOOKUP(C:C,Table1[for Import to Bank Register dropdown],Table1[for Pivot],0,0,1)</f>
        <v>0</v>
      </c>
      <c r="E1353" s="403"/>
      <c r="F1353" s="146">
        <f t="shared" si="64"/>
        <v>44444444</v>
      </c>
      <c r="G1353" s="375">
        <f t="shared" si="65"/>
        <v>0</v>
      </c>
      <c r="I1353" s="376">
        <f>IF(OR(C1353="150 Directors advances", C1353="120 accounts receivable", C1353="720.2 Automobile - Insurance", C1353="720.3 Automobile - License", C1353="870.4 Rent - Insurance", C1353="870.6 Rent - Property Tax", C1353="870.7 Rent - Homeoffice", C1353="870.9 Rent - Water"),
   0,
   IF(Dashboard!$F$5="Quick",
      IF(OR(C1353="190 Automobile",C1353="200 computer hardware",C1353="210 Computer software",C1353="220 Quickbooks software",C1353="230 Office equipment",C1353="240 Office furniture"),
         E1353-(E1353/(1+Dashboard!$F$4)),
         0
      ),
      IF(C1353="750 Business promotion",
         E1353-(E1353/(1+4.793/100)),
         E1353-(E1353/(1+Dashboard!$F$4))
      )
   )
)</f>
        <v>0</v>
      </c>
      <c r="J1353" s="26">
        <f>Bank4[[#This Row],[Money in/ (Money out)]]-Bank4[[#This Row],[GST/HST]]</f>
        <v>0</v>
      </c>
      <c r="L1353" s="23">
        <f t="shared" si="63"/>
        <v>0</v>
      </c>
    </row>
    <row r="1354" spans="4:12" x14ac:dyDescent="0.2">
      <c r="D1354" s="397">
        <f>_xlfn.XLOOKUP(C:C,Table1[for Import to Bank Register dropdown],Table1[for Pivot],0,0,1)</f>
        <v>0</v>
      </c>
      <c r="E1354" s="403"/>
      <c r="F1354" s="146">
        <f t="shared" si="64"/>
        <v>44444444</v>
      </c>
      <c r="G1354" s="375">
        <f t="shared" si="65"/>
        <v>0</v>
      </c>
      <c r="I1354" s="376">
        <f>IF(OR(C1354="150 Directors advances", C1354="120 accounts receivable", C1354="720.2 Automobile - Insurance", C1354="720.3 Automobile - License", C1354="870.4 Rent - Insurance", C1354="870.6 Rent - Property Tax", C1354="870.7 Rent - Homeoffice", C1354="870.9 Rent - Water"),
   0,
   IF(Dashboard!$F$5="Quick",
      IF(OR(C1354="190 Automobile",C1354="200 computer hardware",C1354="210 Computer software",C1354="220 Quickbooks software",C1354="230 Office equipment",C1354="240 Office furniture"),
         E1354-(E1354/(1+Dashboard!$F$4)),
         0
      ),
      IF(C1354="750 Business promotion",
         E1354-(E1354/(1+4.793/100)),
         E1354-(E1354/(1+Dashboard!$F$4))
      )
   )
)</f>
        <v>0</v>
      </c>
      <c r="J1354" s="26">
        <f>Bank4[[#This Row],[Money in/ (Money out)]]-Bank4[[#This Row],[GST/HST]]</f>
        <v>0</v>
      </c>
      <c r="L1354" s="23">
        <f t="shared" si="63"/>
        <v>0</v>
      </c>
    </row>
    <row r="1355" spans="4:12" x14ac:dyDescent="0.2">
      <c r="D1355" s="397">
        <f>_xlfn.XLOOKUP(C:C,Table1[for Import to Bank Register dropdown],Table1[for Pivot],0,0,1)</f>
        <v>0</v>
      </c>
      <c r="E1355" s="403"/>
      <c r="F1355" s="146">
        <f t="shared" si="64"/>
        <v>44444444</v>
      </c>
      <c r="G1355" s="375">
        <f t="shared" si="65"/>
        <v>0</v>
      </c>
      <c r="I1355" s="376">
        <f>IF(OR(C1355="150 Directors advances", C1355="120 accounts receivable", C1355="720.2 Automobile - Insurance", C1355="720.3 Automobile - License", C1355="870.4 Rent - Insurance", C1355="870.6 Rent - Property Tax", C1355="870.7 Rent - Homeoffice", C1355="870.9 Rent - Water"),
   0,
   IF(Dashboard!$F$5="Quick",
      IF(OR(C1355="190 Automobile",C1355="200 computer hardware",C1355="210 Computer software",C1355="220 Quickbooks software",C1355="230 Office equipment",C1355="240 Office furniture"),
         E1355-(E1355/(1+Dashboard!$F$4)),
         0
      ),
      IF(C1355="750 Business promotion",
         E1355-(E1355/(1+4.793/100)),
         E1355-(E1355/(1+Dashboard!$F$4))
      )
   )
)</f>
        <v>0</v>
      </c>
      <c r="J1355" s="26">
        <f>Bank4[[#This Row],[Money in/ (Money out)]]-Bank4[[#This Row],[GST/HST]]</f>
        <v>0</v>
      </c>
      <c r="L1355" s="23">
        <f t="shared" si="63"/>
        <v>0</v>
      </c>
    </row>
    <row r="1356" spans="4:12" x14ac:dyDescent="0.2">
      <c r="D1356" s="397">
        <f>_xlfn.XLOOKUP(C:C,Table1[for Import to Bank Register dropdown],Table1[for Pivot],0,0,1)</f>
        <v>0</v>
      </c>
      <c r="E1356" s="403"/>
      <c r="F1356" s="146">
        <f t="shared" si="64"/>
        <v>44444444</v>
      </c>
      <c r="G1356" s="375">
        <f t="shared" si="65"/>
        <v>0</v>
      </c>
      <c r="I1356" s="376">
        <f>IF(OR(C1356="150 Directors advances", C1356="120 accounts receivable", C1356="720.2 Automobile - Insurance", C1356="720.3 Automobile - License", C1356="870.4 Rent - Insurance", C1356="870.6 Rent - Property Tax", C1356="870.7 Rent - Homeoffice", C1356="870.9 Rent - Water"),
   0,
   IF(Dashboard!$F$5="Quick",
      IF(OR(C1356="190 Automobile",C1356="200 computer hardware",C1356="210 Computer software",C1356="220 Quickbooks software",C1356="230 Office equipment",C1356="240 Office furniture"),
         E1356-(E1356/(1+Dashboard!$F$4)),
         0
      ),
      IF(C1356="750 Business promotion",
         E1356-(E1356/(1+4.793/100)),
         E1356-(E1356/(1+Dashboard!$F$4))
      )
   )
)</f>
        <v>0</v>
      </c>
      <c r="J1356" s="26">
        <f>Bank4[[#This Row],[Money in/ (Money out)]]-Bank4[[#This Row],[GST/HST]]</f>
        <v>0</v>
      </c>
      <c r="L1356" s="23">
        <f t="shared" si="63"/>
        <v>0</v>
      </c>
    </row>
    <row r="1357" spans="4:12" x14ac:dyDescent="0.2">
      <c r="D1357" s="397">
        <f>_xlfn.XLOOKUP(C:C,Table1[for Import to Bank Register dropdown],Table1[for Pivot],0,0,1)</f>
        <v>0</v>
      </c>
      <c r="E1357" s="403"/>
      <c r="F1357" s="146">
        <f t="shared" si="64"/>
        <v>44444444</v>
      </c>
      <c r="G1357" s="375">
        <f t="shared" si="65"/>
        <v>0</v>
      </c>
      <c r="I1357" s="376">
        <f>IF(OR(C1357="150 Directors advances", C1357="120 accounts receivable", C1357="720.2 Automobile - Insurance", C1357="720.3 Automobile - License", C1357="870.4 Rent - Insurance", C1357="870.6 Rent - Property Tax", C1357="870.7 Rent - Homeoffice", C1357="870.9 Rent - Water"),
   0,
   IF(Dashboard!$F$5="Quick",
      IF(OR(C1357="190 Automobile",C1357="200 computer hardware",C1357="210 Computer software",C1357="220 Quickbooks software",C1357="230 Office equipment",C1357="240 Office furniture"),
         E1357-(E1357/(1+Dashboard!$F$4)),
         0
      ),
      IF(C1357="750 Business promotion",
         E1357-(E1357/(1+4.793/100)),
         E1357-(E1357/(1+Dashboard!$F$4))
      )
   )
)</f>
        <v>0</v>
      </c>
      <c r="J1357" s="26">
        <f>Bank4[[#This Row],[Money in/ (Money out)]]-Bank4[[#This Row],[GST/HST]]</f>
        <v>0</v>
      </c>
      <c r="L1357" s="23">
        <f t="shared" si="63"/>
        <v>0</v>
      </c>
    </row>
    <row r="1358" spans="4:12" x14ac:dyDescent="0.2">
      <c r="D1358" s="397">
        <f>_xlfn.XLOOKUP(C:C,Table1[for Import to Bank Register dropdown],Table1[for Pivot],0,0,1)</f>
        <v>0</v>
      </c>
      <c r="E1358" s="403"/>
      <c r="F1358" s="146">
        <f t="shared" si="64"/>
        <v>44444444</v>
      </c>
      <c r="G1358" s="375">
        <f t="shared" si="65"/>
        <v>0</v>
      </c>
      <c r="I1358" s="376">
        <f>IF(OR(C1358="150 Directors advances", C1358="120 accounts receivable", C1358="720.2 Automobile - Insurance", C1358="720.3 Automobile - License", C1358="870.4 Rent - Insurance", C1358="870.6 Rent - Property Tax", C1358="870.7 Rent - Homeoffice", C1358="870.9 Rent - Water"),
   0,
   IF(Dashboard!$F$5="Quick",
      IF(OR(C1358="190 Automobile",C1358="200 computer hardware",C1358="210 Computer software",C1358="220 Quickbooks software",C1358="230 Office equipment",C1358="240 Office furniture"),
         E1358-(E1358/(1+Dashboard!$F$4)),
         0
      ),
      IF(C1358="750 Business promotion",
         E1358-(E1358/(1+4.793/100)),
         E1358-(E1358/(1+Dashboard!$F$4))
      )
   )
)</f>
        <v>0</v>
      </c>
      <c r="J1358" s="26">
        <f>Bank4[[#This Row],[Money in/ (Money out)]]-Bank4[[#This Row],[GST/HST]]</f>
        <v>0</v>
      </c>
      <c r="L1358" s="23">
        <f t="shared" si="63"/>
        <v>0</v>
      </c>
    </row>
    <row r="1359" spans="4:12" x14ac:dyDescent="0.2">
      <c r="D1359" s="397">
        <f>_xlfn.XLOOKUP(C:C,Table1[for Import to Bank Register dropdown],Table1[for Pivot],0,0,1)</f>
        <v>0</v>
      </c>
      <c r="E1359" s="403"/>
      <c r="F1359" s="146">
        <f t="shared" si="64"/>
        <v>44444444</v>
      </c>
      <c r="G1359" s="375">
        <f t="shared" si="65"/>
        <v>0</v>
      </c>
      <c r="I1359" s="376">
        <f>IF(OR(C1359="150 Directors advances", C1359="120 accounts receivable", C1359="720.2 Automobile - Insurance", C1359="720.3 Automobile - License", C1359="870.4 Rent - Insurance", C1359="870.6 Rent - Property Tax", C1359="870.7 Rent - Homeoffice", C1359="870.9 Rent - Water"),
   0,
   IF(Dashboard!$F$5="Quick",
      IF(OR(C1359="190 Automobile",C1359="200 computer hardware",C1359="210 Computer software",C1359="220 Quickbooks software",C1359="230 Office equipment",C1359="240 Office furniture"),
         E1359-(E1359/(1+Dashboard!$F$4)),
         0
      ),
      IF(C1359="750 Business promotion",
         E1359-(E1359/(1+4.793/100)),
         E1359-(E1359/(1+Dashboard!$F$4))
      )
   )
)</f>
        <v>0</v>
      </c>
      <c r="J1359" s="26">
        <f>Bank4[[#This Row],[Money in/ (Money out)]]-Bank4[[#This Row],[GST/HST]]</f>
        <v>0</v>
      </c>
      <c r="L1359" s="23">
        <f t="shared" si="63"/>
        <v>0</v>
      </c>
    </row>
    <row r="1360" spans="4:12" x14ac:dyDescent="0.2">
      <c r="D1360" s="397">
        <f>_xlfn.XLOOKUP(C:C,Table1[for Import to Bank Register dropdown],Table1[for Pivot],0,0,1)</f>
        <v>0</v>
      </c>
      <c r="E1360" s="403"/>
      <c r="F1360" s="146">
        <f t="shared" si="64"/>
        <v>44444444</v>
      </c>
      <c r="G1360" s="375">
        <f t="shared" si="65"/>
        <v>0</v>
      </c>
      <c r="I1360" s="376">
        <f>IF(OR(C1360="150 Directors advances", C1360="120 accounts receivable", C1360="720.2 Automobile - Insurance", C1360="720.3 Automobile - License", C1360="870.4 Rent - Insurance", C1360="870.6 Rent - Property Tax", C1360="870.7 Rent - Homeoffice", C1360="870.9 Rent - Water"),
   0,
   IF(Dashboard!$F$5="Quick",
      IF(OR(C1360="190 Automobile",C1360="200 computer hardware",C1360="210 Computer software",C1360="220 Quickbooks software",C1360="230 Office equipment",C1360="240 Office furniture"),
         E1360-(E1360/(1+Dashboard!$F$4)),
         0
      ),
      IF(C1360="750 Business promotion",
         E1360-(E1360/(1+4.793/100)),
         E1360-(E1360/(1+Dashboard!$F$4))
      )
   )
)</f>
        <v>0</v>
      </c>
      <c r="J1360" s="26">
        <f>Bank4[[#This Row],[Money in/ (Money out)]]-Bank4[[#This Row],[GST/HST]]</f>
        <v>0</v>
      </c>
      <c r="L1360" s="23">
        <f t="shared" si="63"/>
        <v>0</v>
      </c>
    </row>
    <row r="1361" spans="4:12" x14ac:dyDescent="0.2">
      <c r="D1361" s="397">
        <f>_xlfn.XLOOKUP(C:C,Table1[for Import to Bank Register dropdown],Table1[for Pivot],0,0,1)</f>
        <v>0</v>
      </c>
      <c r="E1361" s="403"/>
      <c r="F1361" s="146">
        <f t="shared" si="64"/>
        <v>44444444</v>
      </c>
      <c r="G1361" s="375">
        <f t="shared" si="65"/>
        <v>0</v>
      </c>
      <c r="I1361" s="376">
        <f>IF(OR(C1361="150 Directors advances", C1361="120 accounts receivable", C1361="720.2 Automobile - Insurance", C1361="720.3 Automobile - License", C1361="870.4 Rent - Insurance", C1361="870.6 Rent - Property Tax", C1361="870.7 Rent - Homeoffice", C1361="870.9 Rent - Water"),
   0,
   IF(Dashboard!$F$5="Quick",
      IF(OR(C1361="190 Automobile",C1361="200 computer hardware",C1361="210 Computer software",C1361="220 Quickbooks software",C1361="230 Office equipment",C1361="240 Office furniture"),
         E1361-(E1361/(1+Dashboard!$F$4)),
         0
      ),
      IF(C1361="750 Business promotion",
         E1361-(E1361/(1+4.793/100)),
         E1361-(E1361/(1+Dashboard!$F$4))
      )
   )
)</f>
        <v>0</v>
      </c>
      <c r="J1361" s="26">
        <f>Bank4[[#This Row],[Money in/ (Money out)]]-Bank4[[#This Row],[GST/HST]]</f>
        <v>0</v>
      </c>
      <c r="L1361" s="23">
        <f t="shared" si="63"/>
        <v>0</v>
      </c>
    </row>
    <row r="1362" spans="4:12" x14ac:dyDescent="0.2">
      <c r="D1362" s="397">
        <f>_xlfn.XLOOKUP(C:C,Table1[for Import to Bank Register dropdown],Table1[for Pivot],0,0,1)</f>
        <v>0</v>
      </c>
      <c r="E1362" s="403"/>
      <c r="F1362" s="146">
        <f t="shared" si="64"/>
        <v>44444444</v>
      </c>
      <c r="G1362" s="375">
        <f t="shared" si="65"/>
        <v>0</v>
      </c>
      <c r="I1362" s="376">
        <f>IF(OR(C1362="150 Directors advances", C1362="120 accounts receivable", C1362="720.2 Automobile - Insurance", C1362="720.3 Automobile - License", C1362="870.4 Rent - Insurance", C1362="870.6 Rent - Property Tax", C1362="870.7 Rent - Homeoffice", C1362="870.9 Rent - Water"),
   0,
   IF(Dashboard!$F$5="Quick",
      IF(OR(C1362="190 Automobile",C1362="200 computer hardware",C1362="210 Computer software",C1362="220 Quickbooks software",C1362="230 Office equipment",C1362="240 Office furniture"),
         E1362-(E1362/(1+Dashboard!$F$4)),
         0
      ),
      IF(C1362="750 Business promotion",
         E1362-(E1362/(1+4.793/100)),
         E1362-(E1362/(1+Dashboard!$F$4))
      )
   )
)</f>
        <v>0</v>
      </c>
      <c r="J1362" s="26">
        <f>Bank4[[#This Row],[Money in/ (Money out)]]-Bank4[[#This Row],[GST/HST]]</f>
        <v>0</v>
      </c>
      <c r="L1362" s="23">
        <f t="shared" si="63"/>
        <v>0</v>
      </c>
    </row>
    <row r="1363" spans="4:12" x14ac:dyDescent="0.2">
      <c r="D1363" s="397">
        <f>_xlfn.XLOOKUP(C:C,Table1[for Import to Bank Register dropdown],Table1[for Pivot],0,0,1)</f>
        <v>0</v>
      </c>
      <c r="E1363" s="403"/>
      <c r="F1363" s="146">
        <f t="shared" si="64"/>
        <v>44444444</v>
      </c>
      <c r="G1363" s="375">
        <f t="shared" si="65"/>
        <v>0</v>
      </c>
      <c r="I1363" s="376">
        <f>IF(OR(C1363="150 Directors advances", C1363="120 accounts receivable", C1363="720.2 Automobile - Insurance", C1363="720.3 Automobile - License", C1363="870.4 Rent - Insurance", C1363="870.6 Rent - Property Tax", C1363="870.7 Rent - Homeoffice", C1363="870.9 Rent - Water"),
   0,
   IF(Dashboard!$F$5="Quick",
      IF(OR(C1363="190 Automobile",C1363="200 computer hardware",C1363="210 Computer software",C1363="220 Quickbooks software",C1363="230 Office equipment",C1363="240 Office furniture"),
         E1363-(E1363/(1+Dashboard!$F$4)),
         0
      ),
      IF(C1363="750 Business promotion",
         E1363-(E1363/(1+4.793/100)),
         E1363-(E1363/(1+Dashboard!$F$4))
      )
   )
)</f>
        <v>0</v>
      </c>
      <c r="J1363" s="26">
        <f>Bank4[[#This Row],[Money in/ (Money out)]]-Bank4[[#This Row],[GST/HST]]</f>
        <v>0</v>
      </c>
      <c r="L1363" s="23">
        <f t="shared" si="63"/>
        <v>0</v>
      </c>
    </row>
    <row r="1364" spans="4:12" x14ac:dyDescent="0.2">
      <c r="D1364" s="397">
        <f>_xlfn.XLOOKUP(C:C,Table1[for Import to Bank Register dropdown],Table1[for Pivot],0,0,1)</f>
        <v>0</v>
      </c>
      <c r="E1364" s="403"/>
      <c r="F1364" s="146">
        <f t="shared" si="64"/>
        <v>44444444</v>
      </c>
      <c r="G1364" s="375">
        <f t="shared" si="65"/>
        <v>0</v>
      </c>
      <c r="I1364" s="376">
        <f>IF(OR(C1364="150 Directors advances", C1364="120 accounts receivable", C1364="720.2 Automobile - Insurance", C1364="720.3 Automobile - License", C1364="870.4 Rent - Insurance", C1364="870.6 Rent - Property Tax", C1364="870.7 Rent - Homeoffice", C1364="870.9 Rent - Water"),
   0,
   IF(Dashboard!$F$5="Quick",
      IF(OR(C1364="190 Automobile",C1364="200 computer hardware",C1364="210 Computer software",C1364="220 Quickbooks software",C1364="230 Office equipment",C1364="240 Office furniture"),
         E1364-(E1364/(1+Dashboard!$F$4)),
         0
      ),
      IF(C1364="750 Business promotion",
         E1364-(E1364/(1+4.793/100)),
         E1364-(E1364/(1+Dashboard!$F$4))
      )
   )
)</f>
        <v>0</v>
      </c>
      <c r="J1364" s="26">
        <f>Bank4[[#This Row],[Money in/ (Money out)]]-Bank4[[#This Row],[GST/HST]]</f>
        <v>0</v>
      </c>
      <c r="L1364" s="23">
        <f t="shared" si="63"/>
        <v>0</v>
      </c>
    </row>
    <row r="1365" spans="4:12" x14ac:dyDescent="0.2">
      <c r="D1365" s="397">
        <f>_xlfn.XLOOKUP(C:C,Table1[for Import to Bank Register dropdown],Table1[for Pivot],0,0,1)</f>
        <v>0</v>
      </c>
      <c r="E1365" s="403"/>
      <c r="F1365" s="146">
        <f t="shared" si="64"/>
        <v>44444444</v>
      </c>
      <c r="G1365" s="375">
        <f t="shared" si="65"/>
        <v>0</v>
      </c>
      <c r="I1365" s="376">
        <f>IF(OR(C1365="150 Directors advances", C1365="120 accounts receivable", C1365="720.2 Automobile - Insurance", C1365="720.3 Automobile - License", C1365="870.4 Rent - Insurance", C1365="870.6 Rent - Property Tax", C1365="870.7 Rent - Homeoffice", C1365="870.9 Rent - Water"),
   0,
   IF(Dashboard!$F$5="Quick",
      IF(OR(C1365="190 Automobile",C1365="200 computer hardware",C1365="210 Computer software",C1365="220 Quickbooks software",C1365="230 Office equipment",C1365="240 Office furniture"),
         E1365-(E1365/(1+Dashboard!$F$4)),
         0
      ),
      IF(C1365="750 Business promotion",
         E1365-(E1365/(1+4.793/100)),
         E1365-(E1365/(1+Dashboard!$F$4))
      )
   )
)</f>
        <v>0</v>
      </c>
      <c r="J1365" s="26">
        <f>Bank4[[#This Row],[Money in/ (Money out)]]-Bank4[[#This Row],[GST/HST]]</f>
        <v>0</v>
      </c>
      <c r="L1365" s="23">
        <f t="shared" si="63"/>
        <v>0</v>
      </c>
    </row>
    <row r="1366" spans="4:12" x14ac:dyDescent="0.2">
      <c r="D1366" s="397">
        <f>_xlfn.XLOOKUP(C:C,Table1[for Import to Bank Register dropdown],Table1[for Pivot],0,0,1)</f>
        <v>0</v>
      </c>
      <c r="E1366" s="403"/>
      <c r="F1366" s="146">
        <f t="shared" si="64"/>
        <v>44444444</v>
      </c>
      <c r="G1366" s="375">
        <f t="shared" si="65"/>
        <v>0</v>
      </c>
      <c r="I1366" s="376">
        <f>IF(OR(C1366="150 Directors advances", C1366="120 accounts receivable", C1366="720.2 Automobile - Insurance", C1366="720.3 Automobile - License", C1366="870.4 Rent - Insurance", C1366="870.6 Rent - Property Tax", C1366="870.7 Rent - Homeoffice", C1366="870.9 Rent - Water"),
   0,
   IF(Dashboard!$F$5="Quick",
      IF(OR(C1366="190 Automobile",C1366="200 computer hardware",C1366="210 Computer software",C1366="220 Quickbooks software",C1366="230 Office equipment",C1366="240 Office furniture"),
         E1366-(E1366/(1+Dashboard!$F$4)),
         0
      ),
      IF(C1366="750 Business promotion",
         E1366-(E1366/(1+4.793/100)),
         E1366-(E1366/(1+Dashboard!$F$4))
      )
   )
)</f>
        <v>0</v>
      </c>
      <c r="J1366" s="26">
        <f>Bank4[[#This Row],[Money in/ (Money out)]]-Bank4[[#This Row],[GST/HST]]</f>
        <v>0</v>
      </c>
      <c r="L1366" s="23">
        <f t="shared" si="63"/>
        <v>0</v>
      </c>
    </row>
    <row r="1367" spans="4:12" x14ac:dyDescent="0.2">
      <c r="D1367" s="397">
        <f>_xlfn.XLOOKUP(C:C,Table1[for Import to Bank Register dropdown],Table1[for Pivot],0,0,1)</f>
        <v>0</v>
      </c>
      <c r="E1367" s="403"/>
      <c r="F1367" s="146">
        <f t="shared" si="64"/>
        <v>44444444</v>
      </c>
      <c r="G1367" s="375">
        <f t="shared" si="65"/>
        <v>0</v>
      </c>
      <c r="I1367" s="376">
        <f>IF(OR(C1367="150 Directors advances", C1367="120 accounts receivable", C1367="720.2 Automobile - Insurance", C1367="720.3 Automobile - License", C1367="870.4 Rent - Insurance", C1367="870.6 Rent - Property Tax", C1367="870.7 Rent - Homeoffice", C1367="870.9 Rent - Water"),
   0,
   IF(Dashboard!$F$5="Quick",
      IF(OR(C1367="190 Automobile",C1367="200 computer hardware",C1367="210 Computer software",C1367="220 Quickbooks software",C1367="230 Office equipment",C1367="240 Office furniture"),
         E1367-(E1367/(1+Dashboard!$F$4)),
         0
      ),
      IF(C1367="750 Business promotion",
         E1367-(E1367/(1+4.793/100)),
         E1367-(E1367/(1+Dashboard!$F$4))
      )
   )
)</f>
        <v>0</v>
      </c>
      <c r="J1367" s="26">
        <f>Bank4[[#This Row],[Money in/ (Money out)]]-Bank4[[#This Row],[GST/HST]]</f>
        <v>0</v>
      </c>
      <c r="L1367" s="23">
        <f t="shared" si="63"/>
        <v>0</v>
      </c>
    </row>
    <row r="1368" spans="4:12" x14ac:dyDescent="0.2">
      <c r="D1368" s="397">
        <f>_xlfn.XLOOKUP(C:C,Table1[for Import to Bank Register dropdown],Table1[for Pivot],0,0,1)</f>
        <v>0</v>
      </c>
      <c r="E1368" s="403"/>
      <c r="F1368" s="146">
        <f t="shared" si="64"/>
        <v>44444444</v>
      </c>
      <c r="G1368" s="375">
        <f t="shared" si="65"/>
        <v>0</v>
      </c>
      <c r="I1368" s="376">
        <f>IF(OR(C1368="150 Directors advances", C1368="120 accounts receivable", C1368="720.2 Automobile - Insurance", C1368="720.3 Automobile - License", C1368="870.4 Rent - Insurance", C1368="870.6 Rent - Property Tax", C1368="870.7 Rent - Homeoffice", C1368="870.9 Rent - Water"),
   0,
   IF(Dashboard!$F$5="Quick",
      IF(OR(C1368="190 Automobile",C1368="200 computer hardware",C1368="210 Computer software",C1368="220 Quickbooks software",C1368="230 Office equipment",C1368="240 Office furniture"),
         E1368-(E1368/(1+Dashboard!$F$4)),
         0
      ),
      IF(C1368="750 Business promotion",
         E1368-(E1368/(1+4.793/100)),
         E1368-(E1368/(1+Dashboard!$F$4))
      )
   )
)</f>
        <v>0</v>
      </c>
      <c r="J1368" s="26">
        <f>Bank4[[#This Row],[Money in/ (Money out)]]-Bank4[[#This Row],[GST/HST]]</f>
        <v>0</v>
      </c>
      <c r="L1368" s="23">
        <f t="shared" si="63"/>
        <v>0</v>
      </c>
    </row>
    <row r="1369" spans="4:12" x14ac:dyDescent="0.2">
      <c r="D1369" s="397">
        <f>_xlfn.XLOOKUP(C:C,Table1[for Import to Bank Register dropdown],Table1[for Pivot],0,0,1)</f>
        <v>0</v>
      </c>
      <c r="E1369" s="403"/>
      <c r="F1369" s="146">
        <f t="shared" si="64"/>
        <v>44444444</v>
      </c>
      <c r="G1369" s="375">
        <f t="shared" si="65"/>
        <v>0</v>
      </c>
      <c r="I1369" s="376">
        <f>IF(OR(C1369="150 Directors advances", C1369="120 accounts receivable", C1369="720.2 Automobile - Insurance", C1369="720.3 Automobile - License", C1369="870.4 Rent - Insurance", C1369="870.6 Rent - Property Tax", C1369="870.7 Rent - Homeoffice", C1369="870.9 Rent - Water"),
   0,
   IF(Dashboard!$F$5="Quick",
      IF(OR(C1369="190 Automobile",C1369="200 computer hardware",C1369="210 Computer software",C1369="220 Quickbooks software",C1369="230 Office equipment",C1369="240 Office furniture"),
         E1369-(E1369/(1+Dashboard!$F$4)),
         0
      ),
      IF(C1369="750 Business promotion",
         E1369-(E1369/(1+4.793/100)),
         E1369-(E1369/(1+Dashboard!$F$4))
      )
   )
)</f>
        <v>0</v>
      </c>
      <c r="J1369" s="26">
        <f>Bank4[[#This Row],[Money in/ (Money out)]]-Bank4[[#This Row],[GST/HST]]</f>
        <v>0</v>
      </c>
      <c r="L1369" s="23">
        <f t="shared" si="63"/>
        <v>0</v>
      </c>
    </row>
    <row r="1370" spans="4:12" x14ac:dyDescent="0.2">
      <c r="D1370" s="397">
        <f>_xlfn.XLOOKUP(C:C,Table1[for Import to Bank Register dropdown],Table1[for Pivot],0,0,1)</f>
        <v>0</v>
      </c>
      <c r="E1370" s="403"/>
      <c r="F1370" s="146">
        <f t="shared" si="64"/>
        <v>44444444</v>
      </c>
      <c r="G1370" s="375">
        <f t="shared" si="65"/>
        <v>0</v>
      </c>
      <c r="I1370" s="376">
        <f>IF(OR(C1370="150 Directors advances", C1370="120 accounts receivable", C1370="720.2 Automobile - Insurance", C1370="720.3 Automobile - License", C1370="870.4 Rent - Insurance", C1370="870.6 Rent - Property Tax", C1370="870.7 Rent - Homeoffice", C1370="870.9 Rent - Water"),
   0,
   IF(Dashboard!$F$5="Quick",
      IF(OR(C1370="190 Automobile",C1370="200 computer hardware",C1370="210 Computer software",C1370="220 Quickbooks software",C1370="230 Office equipment",C1370="240 Office furniture"),
         E1370-(E1370/(1+Dashboard!$F$4)),
         0
      ),
      IF(C1370="750 Business promotion",
         E1370-(E1370/(1+4.793/100)),
         E1370-(E1370/(1+Dashboard!$F$4))
      )
   )
)</f>
        <v>0</v>
      </c>
      <c r="J1370" s="26">
        <f>Bank4[[#This Row],[Money in/ (Money out)]]-Bank4[[#This Row],[GST/HST]]</f>
        <v>0</v>
      </c>
      <c r="L1370" s="23">
        <f t="shared" si="63"/>
        <v>0</v>
      </c>
    </row>
    <row r="1371" spans="4:12" x14ac:dyDescent="0.2">
      <c r="D1371" s="397">
        <f>_xlfn.XLOOKUP(C:C,Table1[for Import to Bank Register dropdown],Table1[for Pivot],0,0,1)</f>
        <v>0</v>
      </c>
      <c r="E1371" s="403"/>
      <c r="F1371" s="146">
        <f t="shared" si="64"/>
        <v>44444444</v>
      </c>
      <c r="G1371" s="375">
        <f t="shared" si="65"/>
        <v>0</v>
      </c>
      <c r="I1371" s="376">
        <f>IF(OR(C1371="150 Directors advances", C1371="120 accounts receivable", C1371="720.2 Automobile - Insurance", C1371="720.3 Automobile - License", C1371="870.4 Rent - Insurance", C1371="870.6 Rent - Property Tax", C1371="870.7 Rent - Homeoffice", C1371="870.9 Rent - Water"),
   0,
   IF(Dashboard!$F$5="Quick",
      IF(OR(C1371="190 Automobile",C1371="200 computer hardware",C1371="210 Computer software",C1371="220 Quickbooks software",C1371="230 Office equipment",C1371="240 Office furniture"),
         E1371-(E1371/(1+Dashboard!$F$4)),
         0
      ),
      IF(C1371="750 Business promotion",
         E1371-(E1371/(1+4.793/100)),
         E1371-(E1371/(1+Dashboard!$F$4))
      )
   )
)</f>
        <v>0</v>
      </c>
      <c r="J1371" s="26">
        <f>Bank4[[#This Row],[Money in/ (Money out)]]-Bank4[[#This Row],[GST/HST]]</f>
        <v>0</v>
      </c>
      <c r="L1371" s="23">
        <f t="shared" si="63"/>
        <v>0</v>
      </c>
    </row>
    <row r="1372" spans="4:12" x14ac:dyDescent="0.2">
      <c r="D1372" s="397">
        <f>_xlfn.XLOOKUP(C:C,Table1[for Import to Bank Register dropdown],Table1[for Pivot],0,0,1)</f>
        <v>0</v>
      </c>
      <c r="E1372" s="403"/>
      <c r="F1372" s="146">
        <f t="shared" si="64"/>
        <v>44444444</v>
      </c>
      <c r="G1372" s="375">
        <f t="shared" si="65"/>
        <v>0</v>
      </c>
      <c r="I1372" s="376">
        <f>IF(OR(C1372="150 Directors advances", C1372="120 accounts receivable", C1372="720.2 Automobile - Insurance", C1372="720.3 Automobile - License", C1372="870.4 Rent - Insurance", C1372="870.6 Rent - Property Tax", C1372="870.7 Rent - Homeoffice", C1372="870.9 Rent - Water"),
   0,
   IF(Dashboard!$F$5="Quick",
      IF(OR(C1372="190 Automobile",C1372="200 computer hardware",C1372="210 Computer software",C1372="220 Quickbooks software",C1372="230 Office equipment",C1372="240 Office furniture"),
         E1372-(E1372/(1+Dashboard!$F$4)),
         0
      ),
      IF(C1372="750 Business promotion",
         E1372-(E1372/(1+4.793/100)),
         E1372-(E1372/(1+Dashboard!$F$4))
      )
   )
)</f>
        <v>0</v>
      </c>
      <c r="J1372" s="26">
        <f>Bank4[[#This Row],[Money in/ (Money out)]]-Bank4[[#This Row],[GST/HST]]</f>
        <v>0</v>
      </c>
      <c r="L1372" s="23">
        <f t="shared" si="63"/>
        <v>0</v>
      </c>
    </row>
    <row r="1373" spans="4:12" x14ac:dyDescent="0.2">
      <c r="D1373" s="397">
        <f>_xlfn.XLOOKUP(C:C,Table1[for Import to Bank Register dropdown],Table1[for Pivot],0,0,1)</f>
        <v>0</v>
      </c>
      <c r="E1373" s="403"/>
      <c r="F1373" s="146">
        <f t="shared" si="64"/>
        <v>44444444</v>
      </c>
      <c r="G1373" s="375">
        <f t="shared" si="65"/>
        <v>0</v>
      </c>
      <c r="I1373" s="376">
        <f>IF(OR(C1373="150 Directors advances", C1373="120 accounts receivable", C1373="720.2 Automobile - Insurance", C1373="720.3 Automobile - License", C1373="870.4 Rent - Insurance", C1373="870.6 Rent - Property Tax", C1373="870.7 Rent - Homeoffice", C1373="870.9 Rent - Water"),
   0,
   IF(Dashboard!$F$5="Quick",
      IF(OR(C1373="190 Automobile",C1373="200 computer hardware",C1373="210 Computer software",C1373="220 Quickbooks software",C1373="230 Office equipment",C1373="240 Office furniture"),
         E1373-(E1373/(1+Dashboard!$F$4)),
         0
      ),
      IF(C1373="750 Business promotion",
         E1373-(E1373/(1+4.793/100)),
         E1373-(E1373/(1+Dashboard!$F$4))
      )
   )
)</f>
        <v>0</v>
      </c>
      <c r="J1373" s="26">
        <f>Bank4[[#This Row],[Money in/ (Money out)]]-Bank4[[#This Row],[GST/HST]]</f>
        <v>0</v>
      </c>
      <c r="L1373" s="23">
        <f t="shared" si="63"/>
        <v>0</v>
      </c>
    </row>
    <row r="1374" spans="4:12" x14ac:dyDescent="0.2">
      <c r="D1374" s="397">
        <f>_xlfn.XLOOKUP(C:C,Table1[for Import to Bank Register dropdown],Table1[for Pivot],0,0,1)</f>
        <v>0</v>
      </c>
      <c r="E1374" s="403"/>
      <c r="F1374" s="146">
        <f t="shared" si="64"/>
        <v>44444444</v>
      </c>
      <c r="G1374" s="375">
        <f t="shared" si="65"/>
        <v>0</v>
      </c>
      <c r="I1374" s="376">
        <f>IF(OR(C1374="150 Directors advances", C1374="120 accounts receivable", C1374="720.2 Automobile - Insurance", C1374="720.3 Automobile - License", C1374="870.4 Rent - Insurance", C1374="870.6 Rent - Property Tax", C1374="870.7 Rent - Homeoffice", C1374="870.9 Rent - Water"),
   0,
   IF(Dashboard!$F$5="Quick",
      IF(OR(C1374="190 Automobile",C1374="200 computer hardware",C1374="210 Computer software",C1374="220 Quickbooks software",C1374="230 Office equipment",C1374="240 Office furniture"),
         E1374-(E1374/(1+Dashboard!$F$4)),
         0
      ),
      IF(C1374="750 Business promotion",
         E1374-(E1374/(1+4.793/100)),
         E1374-(E1374/(1+Dashboard!$F$4))
      )
   )
)</f>
        <v>0</v>
      </c>
      <c r="J1374" s="26">
        <f>Bank4[[#This Row],[Money in/ (Money out)]]-Bank4[[#This Row],[GST/HST]]</f>
        <v>0</v>
      </c>
      <c r="L1374" s="23">
        <f t="shared" si="63"/>
        <v>0</v>
      </c>
    </row>
    <row r="1375" spans="4:12" x14ac:dyDescent="0.2">
      <c r="D1375" s="397">
        <f>_xlfn.XLOOKUP(C:C,Table1[for Import to Bank Register dropdown],Table1[for Pivot],0,0,1)</f>
        <v>0</v>
      </c>
      <c r="E1375" s="403"/>
      <c r="F1375" s="146">
        <f t="shared" si="64"/>
        <v>44444444</v>
      </c>
      <c r="G1375" s="375">
        <f t="shared" si="65"/>
        <v>0</v>
      </c>
      <c r="I1375" s="376">
        <f>IF(OR(C1375="150 Directors advances", C1375="120 accounts receivable", C1375="720.2 Automobile - Insurance", C1375="720.3 Automobile - License", C1375="870.4 Rent - Insurance", C1375="870.6 Rent - Property Tax", C1375="870.7 Rent - Homeoffice", C1375="870.9 Rent - Water"),
   0,
   IF(Dashboard!$F$5="Quick",
      IF(OR(C1375="190 Automobile",C1375="200 computer hardware",C1375="210 Computer software",C1375="220 Quickbooks software",C1375="230 Office equipment",C1375="240 Office furniture"),
         E1375-(E1375/(1+Dashboard!$F$4)),
         0
      ),
      IF(C1375="750 Business promotion",
         E1375-(E1375/(1+4.793/100)),
         E1375-(E1375/(1+Dashboard!$F$4))
      )
   )
)</f>
        <v>0</v>
      </c>
      <c r="J1375" s="26">
        <f>Bank4[[#This Row],[Money in/ (Money out)]]-Bank4[[#This Row],[GST/HST]]</f>
        <v>0</v>
      </c>
      <c r="L1375" s="23">
        <f t="shared" si="63"/>
        <v>0</v>
      </c>
    </row>
    <row r="1376" spans="4:12" x14ac:dyDescent="0.2">
      <c r="D1376" s="397">
        <f>_xlfn.XLOOKUP(C:C,Table1[for Import to Bank Register dropdown],Table1[for Pivot],0,0,1)</f>
        <v>0</v>
      </c>
      <c r="E1376" s="403"/>
      <c r="F1376" s="146">
        <f t="shared" si="64"/>
        <v>44444444</v>
      </c>
      <c r="G1376" s="375">
        <f t="shared" si="65"/>
        <v>0</v>
      </c>
      <c r="I1376" s="376">
        <f>IF(OR(C1376="150 Directors advances", C1376="120 accounts receivable", C1376="720.2 Automobile - Insurance", C1376="720.3 Automobile - License", C1376="870.4 Rent - Insurance", C1376="870.6 Rent - Property Tax", C1376="870.7 Rent - Homeoffice", C1376="870.9 Rent - Water"),
   0,
   IF(Dashboard!$F$5="Quick",
      IF(OR(C1376="190 Automobile",C1376="200 computer hardware",C1376="210 Computer software",C1376="220 Quickbooks software",C1376="230 Office equipment",C1376="240 Office furniture"),
         E1376-(E1376/(1+Dashboard!$F$4)),
         0
      ),
      IF(C1376="750 Business promotion",
         E1376-(E1376/(1+4.793/100)),
         E1376-(E1376/(1+Dashboard!$F$4))
      )
   )
)</f>
        <v>0</v>
      </c>
      <c r="J1376" s="26">
        <f>Bank4[[#This Row],[Money in/ (Money out)]]-Bank4[[#This Row],[GST/HST]]</f>
        <v>0</v>
      </c>
      <c r="L1376" s="23">
        <f t="shared" si="63"/>
        <v>0</v>
      </c>
    </row>
    <row r="1377" spans="4:12" x14ac:dyDescent="0.2">
      <c r="D1377" s="397">
        <f>_xlfn.XLOOKUP(C:C,Table1[for Import to Bank Register dropdown],Table1[for Pivot],0,0,1)</f>
        <v>0</v>
      </c>
      <c r="E1377" s="403"/>
      <c r="F1377" s="146">
        <f t="shared" si="64"/>
        <v>44444444</v>
      </c>
      <c r="G1377" s="375">
        <f t="shared" si="65"/>
        <v>0</v>
      </c>
      <c r="I1377" s="376">
        <f>IF(OR(C1377="150 Directors advances", C1377="120 accounts receivable", C1377="720.2 Automobile - Insurance", C1377="720.3 Automobile - License", C1377="870.4 Rent - Insurance", C1377="870.6 Rent - Property Tax", C1377="870.7 Rent - Homeoffice", C1377="870.9 Rent - Water"),
   0,
   IF(Dashboard!$F$5="Quick",
      IF(OR(C1377="190 Automobile",C1377="200 computer hardware",C1377="210 Computer software",C1377="220 Quickbooks software",C1377="230 Office equipment",C1377="240 Office furniture"),
         E1377-(E1377/(1+Dashboard!$F$4)),
         0
      ),
      IF(C1377="750 Business promotion",
         E1377-(E1377/(1+4.793/100)),
         E1377-(E1377/(1+Dashboard!$F$4))
      )
   )
)</f>
        <v>0</v>
      </c>
      <c r="J1377" s="26">
        <f>Bank4[[#This Row],[Money in/ (Money out)]]-Bank4[[#This Row],[GST/HST]]</f>
        <v>0</v>
      </c>
      <c r="L1377" s="23">
        <f t="shared" si="63"/>
        <v>0</v>
      </c>
    </row>
    <row r="1378" spans="4:12" x14ac:dyDescent="0.2">
      <c r="D1378" s="397">
        <f>_xlfn.XLOOKUP(C:C,Table1[for Import to Bank Register dropdown],Table1[for Pivot],0,0,1)</f>
        <v>0</v>
      </c>
      <c r="E1378" s="403"/>
      <c r="F1378" s="146">
        <f t="shared" si="64"/>
        <v>44444444</v>
      </c>
      <c r="G1378" s="375">
        <f t="shared" si="65"/>
        <v>0</v>
      </c>
      <c r="I1378" s="376">
        <f>IF(OR(C1378="150 Directors advances", C1378="120 accounts receivable", C1378="720.2 Automobile - Insurance", C1378="720.3 Automobile - License", C1378="870.4 Rent - Insurance", C1378="870.6 Rent - Property Tax", C1378="870.7 Rent - Homeoffice", C1378="870.9 Rent - Water"),
   0,
   IF(Dashboard!$F$5="Quick",
      IF(OR(C1378="190 Automobile",C1378="200 computer hardware",C1378="210 Computer software",C1378="220 Quickbooks software",C1378="230 Office equipment",C1378="240 Office furniture"),
         E1378-(E1378/(1+Dashboard!$F$4)),
         0
      ),
      IF(C1378="750 Business promotion",
         E1378-(E1378/(1+4.793/100)),
         E1378-(E1378/(1+Dashboard!$F$4))
      )
   )
)</f>
        <v>0</v>
      </c>
      <c r="J1378" s="26">
        <f>Bank4[[#This Row],[Money in/ (Money out)]]-Bank4[[#This Row],[GST/HST]]</f>
        <v>0</v>
      </c>
      <c r="L1378" s="23">
        <f t="shared" si="63"/>
        <v>0</v>
      </c>
    </row>
    <row r="1379" spans="4:12" x14ac:dyDescent="0.2">
      <c r="D1379" s="397">
        <f>_xlfn.XLOOKUP(C:C,Table1[for Import to Bank Register dropdown],Table1[for Pivot],0,0,1)</f>
        <v>0</v>
      </c>
      <c r="E1379" s="403"/>
      <c r="F1379" s="146">
        <f t="shared" si="64"/>
        <v>44444444</v>
      </c>
      <c r="G1379" s="375">
        <f t="shared" si="65"/>
        <v>0</v>
      </c>
      <c r="I1379" s="376">
        <f>IF(OR(C1379="150 Directors advances", C1379="120 accounts receivable", C1379="720.2 Automobile - Insurance", C1379="720.3 Automobile - License", C1379="870.4 Rent - Insurance", C1379="870.6 Rent - Property Tax", C1379="870.7 Rent - Homeoffice", C1379="870.9 Rent - Water"),
   0,
   IF(Dashboard!$F$5="Quick",
      IF(OR(C1379="190 Automobile",C1379="200 computer hardware",C1379="210 Computer software",C1379="220 Quickbooks software",C1379="230 Office equipment",C1379="240 Office furniture"),
         E1379-(E1379/(1+Dashboard!$F$4)),
         0
      ),
      IF(C1379="750 Business promotion",
         E1379-(E1379/(1+4.793/100)),
         E1379-(E1379/(1+Dashboard!$F$4))
      )
   )
)</f>
        <v>0</v>
      </c>
      <c r="J1379" s="26">
        <f>Bank4[[#This Row],[Money in/ (Money out)]]-Bank4[[#This Row],[GST/HST]]</f>
        <v>0</v>
      </c>
      <c r="L1379" s="23">
        <f t="shared" si="63"/>
        <v>0</v>
      </c>
    </row>
    <row r="1380" spans="4:12" x14ac:dyDescent="0.2">
      <c r="D1380" s="397">
        <f>_xlfn.XLOOKUP(C:C,Table1[for Import to Bank Register dropdown],Table1[for Pivot],0,0,1)</f>
        <v>0</v>
      </c>
      <c r="E1380" s="403"/>
      <c r="F1380" s="146">
        <f t="shared" si="64"/>
        <v>44444444</v>
      </c>
      <c r="G1380" s="375">
        <f t="shared" si="65"/>
        <v>0</v>
      </c>
      <c r="I1380" s="376">
        <f>IF(OR(C1380="150 Directors advances", C1380="120 accounts receivable", C1380="720.2 Automobile - Insurance", C1380="720.3 Automobile - License", C1380="870.4 Rent - Insurance", C1380="870.6 Rent - Property Tax", C1380="870.7 Rent - Homeoffice", C1380="870.9 Rent - Water"),
   0,
   IF(Dashboard!$F$5="Quick",
      IF(OR(C1380="190 Automobile",C1380="200 computer hardware",C1380="210 Computer software",C1380="220 Quickbooks software",C1380="230 Office equipment",C1380="240 Office furniture"),
         E1380-(E1380/(1+Dashboard!$F$4)),
         0
      ),
      IF(C1380="750 Business promotion",
         E1380-(E1380/(1+4.793/100)),
         E1380-(E1380/(1+Dashboard!$F$4))
      )
   )
)</f>
        <v>0</v>
      </c>
      <c r="J1380" s="26">
        <f>Bank4[[#This Row],[Money in/ (Money out)]]-Bank4[[#This Row],[GST/HST]]</f>
        <v>0</v>
      </c>
      <c r="L1380" s="23">
        <f t="shared" si="63"/>
        <v>0</v>
      </c>
    </row>
    <row r="1381" spans="4:12" x14ac:dyDescent="0.2">
      <c r="D1381" s="397">
        <f>_xlfn.XLOOKUP(C:C,Table1[for Import to Bank Register dropdown],Table1[for Pivot],0,0,1)</f>
        <v>0</v>
      </c>
      <c r="E1381" s="403"/>
      <c r="F1381" s="146">
        <f t="shared" si="64"/>
        <v>44444444</v>
      </c>
      <c r="G1381" s="375">
        <f t="shared" si="65"/>
        <v>0</v>
      </c>
      <c r="I1381" s="376">
        <f>IF(OR(C1381="150 Directors advances", C1381="120 accounts receivable", C1381="720.2 Automobile - Insurance", C1381="720.3 Automobile - License", C1381="870.4 Rent - Insurance", C1381="870.6 Rent - Property Tax", C1381="870.7 Rent - Homeoffice", C1381="870.9 Rent - Water"),
   0,
   IF(Dashboard!$F$5="Quick",
      IF(OR(C1381="190 Automobile",C1381="200 computer hardware",C1381="210 Computer software",C1381="220 Quickbooks software",C1381="230 Office equipment",C1381="240 Office furniture"),
         E1381-(E1381/(1+Dashboard!$F$4)),
         0
      ),
      IF(C1381="750 Business promotion",
         E1381-(E1381/(1+4.793/100)),
         E1381-(E1381/(1+Dashboard!$F$4))
      )
   )
)</f>
        <v>0</v>
      </c>
      <c r="J1381" s="26">
        <f>Bank4[[#This Row],[Money in/ (Money out)]]-Bank4[[#This Row],[GST/HST]]</f>
        <v>0</v>
      </c>
      <c r="L1381" s="23">
        <f t="shared" si="63"/>
        <v>0</v>
      </c>
    </row>
    <row r="1382" spans="4:12" x14ac:dyDescent="0.2">
      <c r="D1382" s="397">
        <f>_xlfn.XLOOKUP(C:C,Table1[for Import to Bank Register dropdown],Table1[for Pivot],0,0,1)</f>
        <v>0</v>
      </c>
      <c r="E1382" s="403"/>
      <c r="F1382" s="146">
        <f t="shared" si="64"/>
        <v>44444444</v>
      </c>
      <c r="G1382" s="375">
        <f t="shared" si="65"/>
        <v>0</v>
      </c>
      <c r="I1382" s="376">
        <f>IF(OR(C1382="150 Directors advances", C1382="120 accounts receivable", C1382="720.2 Automobile - Insurance", C1382="720.3 Automobile - License", C1382="870.4 Rent - Insurance", C1382="870.6 Rent - Property Tax", C1382="870.7 Rent - Homeoffice", C1382="870.9 Rent - Water"),
   0,
   IF(Dashboard!$F$5="Quick",
      IF(OR(C1382="190 Automobile",C1382="200 computer hardware",C1382="210 Computer software",C1382="220 Quickbooks software",C1382="230 Office equipment",C1382="240 Office furniture"),
         E1382-(E1382/(1+Dashboard!$F$4)),
         0
      ),
      IF(C1382="750 Business promotion",
         E1382-(E1382/(1+4.793/100)),
         E1382-(E1382/(1+Dashboard!$F$4))
      )
   )
)</f>
        <v>0</v>
      </c>
      <c r="J1382" s="26">
        <f>Bank4[[#This Row],[Money in/ (Money out)]]-Bank4[[#This Row],[GST/HST]]</f>
        <v>0</v>
      </c>
      <c r="L1382" s="23">
        <f t="shared" si="63"/>
        <v>0</v>
      </c>
    </row>
    <row r="1383" spans="4:12" x14ac:dyDescent="0.2">
      <c r="D1383" s="397">
        <f>_xlfn.XLOOKUP(C:C,Table1[for Import to Bank Register dropdown],Table1[for Pivot],0,0,1)</f>
        <v>0</v>
      </c>
      <c r="E1383" s="403"/>
      <c r="F1383" s="146">
        <f t="shared" si="64"/>
        <v>44444444</v>
      </c>
      <c r="G1383" s="375">
        <f t="shared" si="65"/>
        <v>0</v>
      </c>
      <c r="I1383" s="376">
        <f>IF(OR(C1383="150 Directors advances", C1383="120 accounts receivable", C1383="720.2 Automobile - Insurance", C1383="720.3 Automobile - License", C1383="870.4 Rent - Insurance", C1383="870.6 Rent - Property Tax", C1383="870.7 Rent - Homeoffice", C1383="870.9 Rent - Water"),
   0,
   IF(Dashboard!$F$5="Quick",
      IF(OR(C1383="190 Automobile",C1383="200 computer hardware",C1383="210 Computer software",C1383="220 Quickbooks software",C1383="230 Office equipment",C1383="240 Office furniture"),
         E1383-(E1383/(1+Dashboard!$F$4)),
         0
      ),
      IF(C1383="750 Business promotion",
         E1383-(E1383/(1+4.793/100)),
         E1383-(E1383/(1+Dashboard!$F$4))
      )
   )
)</f>
        <v>0</v>
      </c>
      <c r="J1383" s="26">
        <f>Bank4[[#This Row],[Money in/ (Money out)]]-Bank4[[#This Row],[GST/HST]]</f>
        <v>0</v>
      </c>
      <c r="L1383" s="23">
        <f t="shared" si="63"/>
        <v>0</v>
      </c>
    </row>
    <row r="1384" spans="4:12" x14ac:dyDescent="0.2">
      <c r="D1384" s="397">
        <f>_xlfn.XLOOKUP(C:C,Table1[for Import to Bank Register dropdown],Table1[for Pivot],0,0,1)</f>
        <v>0</v>
      </c>
      <c r="E1384" s="403"/>
      <c r="F1384" s="146">
        <f t="shared" si="64"/>
        <v>44444444</v>
      </c>
      <c r="G1384" s="375">
        <f t="shared" si="65"/>
        <v>0</v>
      </c>
      <c r="I1384" s="376">
        <f>IF(OR(C1384="150 Directors advances", C1384="120 accounts receivable", C1384="720.2 Automobile - Insurance", C1384="720.3 Automobile - License", C1384="870.4 Rent - Insurance", C1384="870.6 Rent - Property Tax", C1384="870.7 Rent - Homeoffice", C1384="870.9 Rent - Water"),
   0,
   IF(Dashboard!$F$5="Quick",
      IF(OR(C1384="190 Automobile",C1384="200 computer hardware",C1384="210 Computer software",C1384="220 Quickbooks software",C1384="230 Office equipment",C1384="240 Office furniture"),
         E1384-(E1384/(1+Dashboard!$F$4)),
         0
      ),
      IF(C1384="750 Business promotion",
         E1384-(E1384/(1+4.793/100)),
         E1384-(E1384/(1+Dashboard!$F$4))
      )
   )
)</f>
        <v>0</v>
      </c>
      <c r="J1384" s="26">
        <f>Bank4[[#This Row],[Money in/ (Money out)]]-Bank4[[#This Row],[GST/HST]]</f>
        <v>0</v>
      </c>
      <c r="L1384" s="23">
        <f t="shared" si="63"/>
        <v>0</v>
      </c>
    </row>
    <row r="1385" spans="4:12" x14ac:dyDescent="0.2">
      <c r="D1385" s="397">
        <f>_xlfn.XLOOKUP(C:C,Table1[for Import to Bank Register dropdown],Table1[for Pivot],0,0,1)</f>
        <v>0</v>
      </c>
      <c r="E1385" s="403"/>
      <c r="F1385" s="146">
        <f t="shared" si="64"/>
        <v>44444444</v>
      </c>
      <c r="G1385" s="375">
        <f t="shared" si="65"/>
        <v>0</v>
      </c>
      <c r="I1385" s="376">
        <f>IF(OR(C1385="150 Directors advances", C1385="120 accounts receivable", C1385="720.2 Automobile - Insurance", C1385="720.3 Automobile - License", C1385="870.4 Rent - Insurance", C1385="870.6 Rent - Property Tax", C1385="870.7 Rent - Homeoffice", C1385="870.9 Rent - Water"),
   0,
   IF(Dashboard!$F$5="Quick",
      IF(OR(C1385="190 Automobile",C1385="200 computer hardware",C1385="210 Computer software",C1385="220 Quickbooks software",C1385="230 Office equipment",C1385="240 Office furniture"),
         E1385-(E1385/(1+Dashboard!$F$4)),
         0
      ),
      IF(C1385="750 Business promotion",
         E1385-(E1385/(1+4.793/100)),
         E1385-(E1385/(1+Dashboard!$F$4))
      )
   )
)</f>
        <v>0</v>
      </c>
      <c r="J1385" s="26">
        <f>Bank4[[#This Row],[Money in/ (Money out)]]-Bank4[[#This Row],[GST/HST]]</f>
        <v>0</v>
      </c>
      <c r="L1385" s="23">
        <f t="shared" si="63"/>
        <v>0</v>
      </c>
    </row>
    <row r="1386" spans="4:12" x14ac:dyDescent="0.2">
      <c r="D1386" s="397">
        <f>_xlfn.XLOOKUP(C:C,Table1[for Import to Bank Register dropdown],Table1[for Pivot],0,0,1)</f>
        <v>0</v>
      </c>
      <c r="E1386" s="403"/>
      <c r="F1386" s="146">
        <f t="shared" si="64"/>
        <v>44444444</v>
      </c>
      <c r="G1386" s="375">
        <f t="shared" si="65"/>
        <v>0</v>
      </c>
      <c r="I1386" s="376">
        <f>IF(OR(C1386="150 Directors advances", C1386="120 accounts receivable", C1386="720.2 Automobile - Insurance", C1386="720.3 Automobile - License", C1386="870.4 Rent - Insurance", C1386="870.6 Rent - Property Tax", C1386="870.7 Rent - Homeoffice", C1386="870.9 Rent - Water"),
   0,
   IF(Dashboard!$F$5="Quick",
      IF(OR(C1386="190 Automobile",C1386="200 computer hardware",C1386="210 Computer software",C1386="220 Quickbooks software",C1386="230 Office equipment",C1386="240 Office furniture"),
         E1386-(E1386/(1+Dashboard!$F$4)),
         0
      ),
      IF(C1386="750 Business promotion",
         E1386-(E1386/(1+4.793/100)),
         E1386-(E1386/(1+Dashboard!$F$4))
      )
   )
)</f>
        <v>0</v>
      </c>
      <c r="J1386" s="26">
        <f>Bank4[[#This Row],[Money in/ (Money out)]]-Bank4[[#This Row],[GST/HST]]</f>
        <v>0</v>
      </c>
      <c r="L1386" s="23">
        <f t="shared" si="63"/>
        <v>0</v>
      </c>
    </row>
    <row r="1387" spans="4:12" x14ac:dyDescent="0.2">
      <c r="D1387" s="397">
        <f>_xlfn.XLOOKUP(C:C,Table1[for Import to Bank Register dropdown],Table1[for Pivot],0,0,1)</f>
        <v>0</v>
      </c>
      <c r="E1387" s="403"/>
      <c r="F1387" s="146">
        <f t="shared" si="64"/>
        <v>44444444</v>
      </c>
      <c r="G1387" s="375">
        <f t="shared" si="65"/>
        <v>0</v>
      </c>
      <c r="I1387" s="376">
        <f>IF(OR(C1387="150 Directors advances", C1387="120 accounts receivable", C1387="720.2 Automobile - Insurance", C1387="720.3 Automobile - License", C1387="870.4 Rent - Insurance", C1387="870.6 Rent - Property Tax", C1387="870.7 Rent - Homeoffice", C1387="870.9 Rent - Water"),
   0,
   IF(Dashboard!$F$5="Quick",
      IF(OR(C1387="190 Automobile",C1387="200 computer hardware",C1387="210 Computer software",C1387="220 Quickbooks software",C1387="230 Office equipment",C1387="240 Office furniture"),
         E1387-(E1387/(1+Dashboard!$F$4)),
         0
      ),
      IF(C1387="750 Business promotion",
         E1387-(E1387/(1+4.793/100)),
         E1387-(E1387/(1+Dashboard!$F$4))
      )
   )
)</f>
        <v>0</v>
      </c>
      <c r="J1387" s="26">
        <f>Bank4[[#This Row],[Money in/ (Money out)]]-Bank4[[#This Row],[GST/HST]]</f>
        <v>0</v>
      </c>
      <c r="L1387" s="23">
        <f t="shared" si="63"/>
        <v>0</v>
      </c>
    </row>
    <row r="1388" spans="4:12" x14ac:dyDescent="0.2">
      <c r="D1388" s="397">
        <f>_xlfn.XLOOKUP(C:C,Table1[for Import to Bank Register dropdown],Table1[for Pivot],0,0,1)</f>
        <v>0</v>
      </c>
      <c r="E1388" s="403"/>
      <c r="F1388" s="146">
        <f t="shared" si="64"/>
        <v>44444444</v>
      </c>
      <c r="G1388" s="375">
        <f t="shared" si="65"/>
        <v>0</v>
      </c>
      <c r="I1388" s="376">
        <f>IF(OR(C1388="150 Directors advances", C1388="120 accounts receivable", C1388="720.2 Automobile - Insurance", C1388="720.3 Automobile - License", C1388="870.4 Rent - Insurance", C1388="870.6 Rent - Property Tax", C1388="870.7 Rent - Homeoffice", C1388="870.9 Rent - Water"),
   0,
   IF(Dashboard!$F$5="Quick",
      IF(OR(C1388="190 Automobile",C1388="200 computer hardware",C1388="210 Computer software",C1388="220 Quickbooks software",C1388="230 Office equipment",C1388="240 Office furniture"),
         E1388-(E1388/(1+Dashboard!$F$4)),
         0
      ),
      IF(C1388="750 Business promotion",
         E1388-(E1388/(1+4.793/100)),
         E1388-(E1388/(1+Dashboard!$F$4))
      )
   )
)</f>
        <v>0</v>
      </c>
      <c r="J1388" s="26">
        <f>Bank4[[#This Row],[Money in/ (Money out)]]-Bank4[[#This Row],[GST/HST]]</f>
        <v>0</v>
      </c>
      <c r="L1388" s="23">
        <f t="shared" si="63"/>
        <v>0</v>
      </c>
    </row>
    <row r="1389" spans="4:12" x14ac:dyDescent="0.2">
      <c r="D1389" s="397">
        <f>_xlfn.XLOOKUP(C:C,Table1[for Import to Bank Register dropdown],Table1[for Pivot],0,0,1)</f>
        <v>0</v>
      </c>
      <c r="E1389" s="403"/>
      <c r="F1389" s="146">
        <f t="shared" si="64"/>
        <v>44444444</v>
      </c>
      <c r="G1389" s="375">
        <f t="shared" si="65"/>
        <v>0</v>
      </c>
      <c r="I1389" s="376">
        <f>IF(OR(C1389="150 Directors advances", C1389="120 accounts receivable", C1389="720.2 Automobile - Insurance", C1389="720.3 Automobile - License", C1389="870.4 Rent - Insurance", C1389="870.6 Rent - Property Tax", C1389="870.7 Rent - Homeoffice", C1389="870.9 Rent - Water"),
   0,
   IF(Dashboard!$F$5="Quick",
      IF(OR(C1389="190 Automobile",C1389="200 computer hardware",C1389="210 Computer software",C1389="220 Quickbooks software",C1389="230 Office equipment",C1389="240 Office furniture"),
         E1389-(E1389/(1+Dashboard!$F$4)),
         0
      ),
      IF(C1389="750 Business promotion",
         E1389-(E1389/(1+4.793/100)),
         E1389-(E1389/(1+Dashboard!$F$4))
      )
   )
)</f>
        <v>0</v>
      </c>
      <c r="J1389" s="26">
        <f>Bank4[[#This Row],[Money in/ (Money out)]]-Bank4[[#This Row],[GST/HST]]</f>
        <v>0</v>
      </c>
      <c r="L1389" s="23">
        <f t="shared" si="63"/>
        <v>0</v>
      </c>
    </row>
    <row r="1390" spans="4:12" x14ac:dyDescent="0.2">
      <c r="D1390" s="397">
        <f>_xlfn.XLOOKUP(C:C,Table1[for Import to Bank Register dropdown],Table1[for Pivot],0,0,1)</f>
        <v>0</v>
      </c>
      <c r="E1390" s="403"/>
      <c r="F1390" s="146">
        <f t="shared" si="64"/>
        <v>44444444</v>
      </c>
      <c r="G1390" s="375">
        <f t="shared" si="65"/>
        <v>0</v>
      </c>
      <c r="I1390" s="376">
        <f>IF(OR(C1390="150 Directors advances", C1390="120 accounts receivable", C1390="720.2 Automobile - Insurance", C1390="720.3 Automobile - License", C1390="870.4 Rent - Insurance", C1390="870.6 Rent - Property Tax", C1390="870.7 Rent - Homeoffice", C1390="870.9 Rent - Water"),
   0,
   IF(Dashboard!$F$5="Quick",
      IF(OR(C1390="190 Automobile",C1390="200 computer hardware",C1390="210 Computer software",C1390="220 Quickbooks software",C1390="230 Office equipment",C1390="240 Office furniture"),
         E1390-(E1390/(1+Dashboard!$F$4)),
         0
      ),
      IF(C1390="750 Business promotion",
         E1390-(E1390/(1+4.793/100)),
         E1390-(E1390/(1+Dashboard!$F$4))
      )
   )
)</f>
        <v>0</v>
      </c>
      <c r="J1390" s="26">
        <f>Bank4[[#This Row],[Money in/ (Money out)]]-Bank4[[#This Row],[GST/HST]]</f>
        <v>0</v>
      </c>
      <c r="L1390" s="23">
        <f t="shared" si="63"/>
        <v>0</v>
      </c>
    </row>
    <row r="1391" spans="4:12" x14ac:dyDescent="0.2">
      <c r="D1391" s="397">
        <f>_xlfn.XLOOKUP(C:C,Table1[for Import to Bank Register dropdown],Table1[for Pivot],0,0,1)</f>
        <v>0</v>
      </c>
      <c r="E1391" s="403"/>
      <c r="F1391" s="146">
        <f t="shared" si="64"/>
        <v>44444444</v>
      </c>
      <c r="G1391" s="375">
        <f t="shared" si="65"/>
        <v>0</v>
      </c>
      <c r="I1391" s="376">
        <f>IF(OR(C1391="150 Directors advances", C1391="120 accounts receivable", C1391="720.2 Automobile - Insurance", C1391="720.3 Automobile - License", C1391="870.4 Rent - Insurance", C1391="870.6 Rent - Property Tax", C1391="870.7 Rent - Homeoffice", C1391="870.9 Rent - Water"),
   0,
   IF(Dashboard!$F$5="Quick",
      IF(OR(C1391="190 Automobile",C1391="200 computer hardware",C1391="210 Computer software",C1391="220 Quickbooks software",C1391="230 Office equipment",C1391="240 Office furniture"),
         E1391-(E1391/(1+Dashboard!$F$4)),
         0
      ),
      IF(C1391="750 Business promotion",
         E1391-(E1391/(1+4.793/100)),
         E1391-(E1391/(1+Dashboard!$F$4))
      )
   )
)</f>
        <v>0</v>
      </c>
      <c r="J1391" s="26">
        <f>Bank4[[#This Row],[Money in/ (Money out)]]-Bank4[[#This Row],[GST/HST]]</f>
        <v>0</v>
      </c>
      <c r="L1391" s="23">
        <f t="shared" si="63"/>
        <v>0</v>
      </c>
    </row>
    <row r="1392" spans="4:12" x14ac:dyDescent="0.2">
      <c r="D1392" s="397">
        <f>_xlfn.XLOOKUP(C:C,Table1[for Import to Bank Register dropdown],Table1[for Pivot],0,0,1)</f>
        <v>0</v>
      </c>
      <c r="E1392" s="403"/>
      <c r="F1392" s="146">
        <f t="shared" si="64"/>
        <v>44444444</v>
      </c>
      <c r="G1392" s="375">
        <f t="shared" si="65"/>
        <v>0</v>
      </c>
      <c r="I1392" s="376">
        <f>IF(OR(C1392="150 Directors advances", C1392="120 accounts receivable", C1392="720.2 Automobile - Insurance", C1392="720.3 Automobile - License", C1392="870.4 Rent - Insurance", C1392="870.6 Rent - Property Tax", C1392="870.7 Rent - Homeoffice", C1392="870.9 Rent - Water"),
   0,
   IF(Dashboard!$F$5="Quick",
      IF(OR(C1392="190 Automobile",C1392="200 computer hardware",C1392="210 Computer software",C1392="220 Quickbooks software",C1392="230 Office equipment",C1392="240 Office furniture"),
         E1392-(E1392/(1+Dashboard!$F$4)),
         0
      ),
      IF(C1392="750 Business promotion",
         E1392-(E1392/(1+4.793/100)),
         E1392-(E1392/(1+Dashboard!$F$4))
      )
   )
)</f>
        <v>0</v>
      </c>
      <c r="J1392" s="26">
        <f>Bank4[[#This Row],[Money in/ (Money out)]]-Bank4[[#This Row],[GST/HST]]</f>
        <v>0</v>
      </c>
      <c r="L1392" s="23">
        <f t="shared" si="63"/>
        <v>0</v>
      </c>
    </row>
    <row r="1393" spans="4:12" x14ac:dyDescent="0.2">
      <c r="D1393" s="397">
        <f>_xlfn.XLOOKUP(C:C,Table1[for Import to Bank Register dropdown],Table1[for Pivot],0,0,1)</f>
        <v>0</v>
      </c>
      <c r="E1393" s="403"/>
      <c r="F1393" s="146">
        <f t="shared" si="64"/>
        <v>44444444</v>
      </c>
      <c r="G1393" s="375">
        <f t="shared" si="65"/>
        <v>0</v>
      </c>
      <c r="I1393" s="376">
        <f>IF(OR(C1393="150 Directors advances", C1393="120 accounts receivable", C1393="720.2 Automobile - Insurance", C1393="720.3 Automobile - License", C1393="870.4 Rent - Insurance", C1393="870.6 Rent - Property Tax", C1393="870.7 Rent - Homeoffice", C1393="870.9 Rent - Water"),
   0,
   IF(Dashboard!$F$5="Quick",
      IF(OR(C1393="190 Automobile",C1393="200 computer hardware",C1393="210 Computer software",C1393="220 Quickbooks software",C1393="230 Office equipment",C1393="240 Office furniture"),
         E1393-(E1393/(1+Dashboard!$F$4)),
         0
      ),
      IF(C1393="750 Business promotion",
         E1393-(E1393/(1+4.793/100)),
         E1393-(E1393/(1+Dashboard!$F$4))
      )
   )
)</f>
        <v>0</v>
      </c>
      <c r="J1393" s="26">
        <f>Bank4[[#This Row],[Money in/ (Money out)]]-Bank4[[#This Row],[GST/HST]]</f>
        <v>0</v>
      </c>
      <c r="L1393" s="23">
        <f t="shared" si="63"/>
        <v>0</v>
      </c>
    </row>
    <row r="1394" spans="4:12" x14ac:dyDescent="0.2">
      <c r="D1394" s="397">
        <f>_xlfn.XLOOKUP(C:C,Table1[for Import to Bank Register dropdown],Table1[for Pivot],0,0,1)</f>
        <v>0</v>
      </c>
      <c r="E1394" s="403"/>
      <c r="F1394" s="146">
        <f t="shared" si="64"/>
        <v>44444444</v>
      </c>
      <c r="G1394" s="375">
        <f t="shared" si="65"/>
        <v>0</v>
      </c>
      <c r="I1394" s="376">
        <f>IF(OR(C1394="150 Directors advances", C1394="120 accounts receivable", C1394="720.2 Automobile - Insurance", C1394="720.3 Automobile - License", C1394="870.4 Rent - Insurance", C1394="870.6 Rent - Property Tax", C1394="870.7 Rent - Homeoffice", C1394="870.9 Rent - Water"),
   0,
   IF(Dashboard!$F$5="Quick",
      IF(OR(C1394="190 Automobile",C1394="200 computer hardware",C1394="210 Computer software",C1394="220 Quickbooks software",C1394="230 Office equipment",C1394="240 Office furniture"),
         E1394-(E1394/(1+Dashboard!$F$4)),
         0
      ),
      IF(C1394="750 Business promotion",
         E1394-(E1394/(1+4.793/100)),
         E1394-(E1394/(1+Dashboard!$F$4))
      )
   )
)</f>
        <v>0</v>
      </c>
      <c r="J1394" s="26">
        <f>Bank4[[#This Row],[Money in/ (Money out)]]-Bank4[[#This Row],[GST/HST]]</f>
        <v>0</v>
      </c>
      <c r="L1394" s="23">
        <f t="shared" si="63"/>
        <v>0</v>
      </c>
    </row>
    <row r="1395" spans="4:12" x14ac:dyDescent="0.2">
      <c r="D1395" s="397">
        <f>_xlfn.XLOOKUP(C:C,Table1[for Import to Bank Register dropdown],Table1[for Pivot],0,0,1)</f>
        <v>0</v>
      </c>
      <c r="E1395" s="403"/>
      <c r="F1395" s="146">
        <f t="shared" si="64"/>
        <v>44444444</v>
      </c>
      <c r="G1395" s="375">
        <f t="shared" si="65"/>
        <v>0</v>
      </c>
      <c r="I1395" s="376">
        <f>IF(OR(C1395="150 Directors advances", C1395="120 accounts receivable", C1395="720.2 Automobile - Insurance", C1395="720.3 Automobile - License", C1395="870.4 Rent - Insurance", C1395="870.6 Rent - Property Tax", C1395="870.7 Rent - Homeoffice", C1395="870.9 Rent - Water"),
   0,
   IF(Dashboard!$F$5="Quick",
      IF(OR(C1395="190 Automobile",C1395="200 computer hardware",C1395="210 Computer software",C1395="220 Quickbooks software",C1395="230 Office equipment",C1395="240 Office furniture"),
         E1395-(E1395/(1+Dashboard!$F$4)),
         0
      ),
      IF(C1395="750 Business promotion",
         E1395-(E1395/(1+4.793/100)),
         E1395-(E1395/(1+Dashboard!$F$4))
      )
   )
)</f>
        <v>0</v>
      </c>
      <c r="J1395" s="26">
        <f>Bank4[[#This Row],[Money in/ (Money out)]]-Bank4[[#This Row],[GST/HST]]</f>
        <v>0</v>
      </c>
      <c r="L1395" s="23">
        <f t="shared" si="63"/>
        <v>0</v>
      </c>
    </row>
    <row r="1396" spans="4:12" x14ac:dyDescent="0.2">
      <c r="D1396" s="397">
        <f>_xlfn.XLOOKUP(C:C,Table1[for Import to Bank Register dropdown],Table1[for Pivot],0,0,1)</f>
        <v>0</v>
      </c>
      <c r="E1396" s="403"/>
      <c r="F1396" s="146">
        <f t="shared" si="64"/>
        <v>44444444</v>
      </c>
      <c r="G1396" s="375">
        <f t="shared" si="65"/>
        <v>0</v>
      </c>
      <c r="I1396" s="376">
        <f>IF(OR(C1396="150 Directors advances", C1396="120 accounts receivable", C1396="720.2 Automobile - Insurance", C1396="720.3 Automobile - License", C1396="870.4 Rent - Insurance", C1396="870.6 Rent - Property Tax", C1396="870.7 Rent - Homeoffice", C1396="870.9 Rent - Water"),
   0,
   IF(Dashboard!$F$5="Quick",
      IF(OR(C1396="190 Automobile",C1396="200 computer hardware",C1396="210 Computer software",C1396="220 Quickbooks software",C1396="230 Office equipment",C1396="240 Office furniture"),
         E1396-(E1396/(1+Dashboard!$F$4)),
         0
      ),
      IF(C1396="750 Business promotion",
         E1396-(E1396/(1+4.793/100)),
         E1396-(E1396/(1+Dashboard!$F$4))
      )
   )
)</f>
        <v>0</v>
      </c>
      <c r="J1396" s="26">
        <f>Bank4[[#This Row],[Money in/ (Money out)]]-Bank4[[#This Row],[GST/HST]]</f>
        <v>0</v>
      </c>
      <c r="L1396" s="23">
        <f t="shared" si="63"/>
        <v>0</v>
      </c>
    </row>
    <row r="1397" spans="4:12" x14ac:dyDescent="0.2">
      <c r="D1397" s="397">
        <f>_xlfn.XLOOKUP(C:C,Table1[for Import to Bank Register dropdown],Table1[for Pivot],0,0,1)</f>
        <v>0</v>
      </c>
      <c r="E1397" s="403"/>
      <c r="F1397" s="146">
        <f t="shared" si="64"/>
        <v>44444444</v>
      </c>
      <c r="G1397" s="375">
        <f t="shared" si="65"/>
        <v>0</v>
      </c>
      <c r="I1397" s="376">
        <f>IF(OR(C1397="150 Directors advances", C1397="120 accounts receivable", C1397="720.2 Automobile - Insurance", C1397="720.3 Automobile - License", C1397="870.4 Rent - Insurance", C1397="870.6 Rent - Property Tax", C1397="870.7 Rent - Homeoffice", C1397="870.9 Rent - Water"),
   0,
   IF(Dashboard!$F$5="Quick",
      IF(OR(C1397="190 Automobile",C1397="200 computer hardware",C1397="210 Computer software",C1397="220 Quickbooks software",C1397="230 Office equipment",C1397="240 Office furniture"),
         E1397-(E1397/(1+Dashboard!$F$4)),
         0
      ),
      IF(C1397="750 Business promotion",
         E1397-(E1397/(1+4.793/100)),
         E1397-(E1397/(1+Dashboard!$F$4))
      )
   )
)</f>
        <v>0</v>
      </c>
      <c r="J1397" s="26">
        <f>Bank4[[#This Row],[Money in/ (Money out)]]-Bank4[[#This Row],[GST/HST]]</f>
        <v>0</v>
      </c>
      <c r="L1397" s="23">
        <f t="shared" si="63"/>
        <v>0</v>
      </c>
    </row>
    <row r="1398" spans="4:12" x14ac:dyDescent="0.2">
      <c r="D1398" s="397">
        <f>_xlfn.XLOOKUP(C:C,Table1[for Import to Bank Register dropdown],Table1[for Pivot],0,0,1)</f>
        <v>0</v>
      </c>
      <c r="E1398" s="403"/>
      <c r="F1398" s="146">
        <f t="shared" si="64"/>
        <v>44444444</v>
      </c>
      <c r="G1398" s="375">
        <f t="shared" si="65"/>
        <v>0</v>
      </c>
      <c r="I1398" s="376">
        <f>IF(OR(C1398="150 Directors advances", C1398="120 accounts receivable", C1398="720.2 Automobile - Insurance", C1398="720.3 Automobile - License", C1398="870.4 Rent - Insurance", C1398="870.6 Rent - Property Tax", C1398="870.7 Rent - Homeoffice", C1398="870.9 Rent - Water"),
   0,
   IF(Dashboard!$F$5="Quick",
      IF(OR(C1398="190 Automobile",C1398="200 computer hardware",C1398="210 Computer software",C1398="220 Quickbooks software",C1398="230 Office equipment",C1398="240 Office furniture"),
         E1398-(E1398/(1+Dashboard!$F$4)),
         0
      ),
      IF(C1398="750 Business promotion",
         E1398-(E1398/(1+4.793/100)),
         E1398-(E1398/(1+Dashboard!$F$4))
      )
   )
)</f>
        <v>0</v>
      </c>
      <c r="J1398" s="26">
        <f>Bank4[[#This Row],[Money in/ (Money out)]]-Bank4[[#This Row],[GST/HST]]</f>
        <v>0</v>
      </c>
      <c r="L1398" s="23">
        <f t="shared" si="63"/>
        <v>0</v>
      </c>
    </row>
    <row r="1399" spans="4:12" x14ac:dyDescent="0.2">
      <c r="D1399" s="397">
        <f>_xlfn.XLOOKUP(C:C,Table1[for Import to Bank Register dropdown],Table1[for Pivot],0,0,1)</f>
        <v>0</v>
      </c>
      <c r="E1399" s="403"/>
      <c r="F1399" s="146">
        <f t="shared" si="64"/>
        <v>44444444</v>
      </c>
      <c r="G1399" s="375">
        <f t="shared" si="65"/>
        <v>0</v>
      </c>
      <c r="I1399" s="376">
        <f>IF(OR(C1399="150 Directors advances", C1399="120 accounts receivable", C1399="720.2 Automobile - Insurance", C1399="720.3 Automobile - License", C1399="870.4 Rent - Insurance", C1399="870.6 Rent - Property Tax", C1399="870.7 Rent - Homeoffice", C1399="870.9 Rent - Water"),
   0,
   IF(Dashboard!$F$5="Quick",
      IF(OR(C1399="190 Automobile",C1399="200 computer hardware",C1399="210 Computer software",C1399="220 Quickbooks software",C1399="230 Office equipment",C1399="240 Office furniture"),
         E1399-(E1399/(1+Dashboard!$F$4)),
         0
      ),
      IF(C1399="750 Business promotion",
         E1399-(E1399/(1+4.793/100)),
         E1399-(E1399/(1+Dashboard!$F$4))
      )
   )
)</f>
        <v>0</v>
      </c>
      <c r="J1399" s="26">
        <f>Bank4[[#This Row],[Money in/ (Money out)]]-Bank4[[#This Row],[GST/HST]]</f>
        <v>0</v>
      </c>
      <c r="L1399" s="23">
        <f t="shared" si="63"/>
        <v>0</v>
      </c>
    </row>
    <row r="1400" spans="4:12" x14ac:dyDescent="0.2">
      <c r="D1400" s="397">
        <f>_xlfn.XLOOKUP(C:C,Table1[for Import to Bank Register dropdown],Table1[for Pivot],0,0,1)</f>
        <v>0</v>
      </c>
      <c r="E1400" s="403"/>
      <c r="F1400" s="146">
        <f t="shared" si="64"/>
        <v>44444444</v>
      </c>
      <c r="G1400" s="375">
        <f t="shared" si="65"/>
        <v>0</v>
      </c>
      <c r="I1400" s="376">
        <f>IF(OR(C1400="150 Directors advances", C1400="120 accounts receivable", C1400="720.2 Automobile - Insurance", C1400="720.3 Automobile - License", C1400="870.4 Rent - Insurance", C1400="870.6 Rent - Property Tax", C1400="870.7 Rent - Homeoffice", C1400="870.9 Rent - Water"),
   0,
   IF(Dashboard!$F$5="Quick",
      IF(OR(C1400="190 Automobile",C1400="200 computer hardware",C1400="210 Computer software",C1400="220 Quickbooks software",C1400="230 Office equipment",C1400="240 Office furniture"),
         E1400-(E1400/(1+Dashboard!$F$4)),
         0
      ),
      IF(C1400="750 Business promotion",
         E1400-(E1400/(1+4.793/100)),
         E1400-(E1400/(1+Dashboard!$F$4))
      )
   )
)</f>
        <v>0</v>
      </c>
      <c r="J1400" s="26">
        <f>Bank4[[#This Row],[Money in/ (Money out)]]-Bank4[[#This Row],[GST/HST]]</f>
        <v>0</v>
      </c>
      <c r="L1400" s="23">
        <f t="shared" si="63"/>
        <v>0</v>
      </c>
    </row>
    <row r="1401" spans="4:12" x14ac:dyDescent="0.2">
      <c r="D1401" s="397">
        <f>_xlfn.XLOOKUP(C:C,Table1[for Import to Bank Register dropdown],Table1[for Pivot],0,0,1)</f>
        <v>0</v>
      </c>
      <c r="E1401" s="403"/>
      <c r="F1401" s="146">
        <f t="shared" si="64"/>
        <v>44444444</v>
      </c>
      <c r="G1401" s="375">
        <f t="shared" si="65"/>
        <v>0</v>
      </c>
      <c r="I1401" s="376">
        <f>IF(OR(C1401="150 Directors advances", C1401="120 accounts receivable", C1401="720.2 Automobile - Insurance", C1401="720.3 Automobile - License", C1401="870.4 Rent - Insurance", C1401="870.6 Rent - Property Tax", C1401="870.7 Rent - Homeoffice", C1401="870.9 Rent - Water"),
   0,
   IF(Dashboard!$F$5="Quick",
      IF(OR(C1401="190 Automobile",C1401="200 computer hardware",C1401="210 Computer software",C1401="220 Quickbooks software",C1401="230 Office equipment",C1401="240 Office furniture"),
         E1401-(E1401/(1+Dashboard!$F$4)),
         0
      ),
      IF(C1401="750 Business promotion",
         E1401-(E1401/(1+4.793/100)),
         E1401-(E1401/(1+Dashboard!$F$4))
      )
   )
)</f>
        <v>0</v>
      </c>
      <c r="J1401" s="26">
        <f>Bank4[[#This Row],[Money in/ (Money out)]]-Bank4[[#This Row],[GST/HST]]</f>
        <v>0</v>
      </c>
      <c r="L1401" s="23">
        <f t="shared" si="63"/>
        <v>0</v>
      </c>
    </row>
    <row r="1402" spans="4:12" x14ac:dyDescent="0.2">
      <c r="D1402" s="397">
        <f>_xlfn.XLOOKUP(C:C,Table1[for Import to Bank Register dropdown],Table1[for Pivot],0,0,1)</f>
        <v>0</v>
      </c>
      <c r="E1402" s="403"/>
      <c r="F1402" s="146">
        <f t="shared" si="64"/>
        <v>44444444</v>
      </c>
      <c r="G1402" s="375">
        <f t="shared" si="65"/>
        <v>0</v>
      </c>
      <c r="I1402" s="376">
        <f>IF(OR(C1402="150 Directors advances", C1402="120 accounts receivable", C1402="720.2 Automobile - Insurance", C1402="720.3 Automobile - License", C1402="870.4 Rent - Insurance", C1402="870.6 Rent - Property Tax", C1402="870.7 Rent - Homeoffice", C1402="870.9 Rent - Water"),
   0,
   IF(Dashboard!$F$5="Quick",
      IF(OR(C1402="190 Automobile",C1402="200 computer hardware",C1402="210 Computer software",C1402="220 Quickbooks software",C1402="230 Office equipment",C1402="240 Office furniture"),
         E1402-(E1402/(1+Dashboard!$F$4)),
         0
      ),
      IF(C1402="750 Business promotion",
         E1402-(E1402/(1+4.793/100)),
         E1402-(E1402/(1+Dashboard!$F$4))
      )
   )
)</f>
        <v>0</v>
      </c>
      <c r="J1402" s="26">
        <f>Bank4[[#This Row],[Money in/ (Money out)]]-Bank4[[#This Row],[GST/HST]]</f>
        <v>0</v>
      </c>
      <c r="L1402" s="23">
        <f t="shared" si="63"/>
        <v>0</v>
      </c>
    </row>
    <row r="1403" spans="4:12" x14ac:dyDescent="0.2">
      <c r="D1403" s="397">
        <f>_xlfn.XLOOKUP(C:C,Table1[for Import to Bank Register dropdown],Table1[for Pivot],0,0,1)</f>
        <v>0</v>
      </c>
      <c r="E1403" s="403"/>
      <c r="F1403" s="146">
        <f t="shared" si="64"/>
        <v>44444444</v>
      </c>
      <c r="G1403" s="375">
        <f t="shared" si="65"/>
        <v>0</v>
      </c>
      <c r="I1403" s="376">
        <f>IF(OR(C1403="150 Directors advances", C1403="120 accounts receivable", C1403="720.2 Automobile - Insurance", C1403="720.3 Automobile - License", C1403="870.4 Rent - Insurance", C1403="870.6 Rent - Property Tax", C1403="870.7 Rent - Homeoffice", C1403="870.9 Rent - Water"),
   0,
   IF(Dashboard!$F$5="Quick",
      IF(OR(C1403="190 Automobile",C1403="200 computer hardware",C1403="210 Computer software",C1403="220 Quickbooks software",C1403="230 Office equipment",C1403="240 Office furniture"),
         E1403-(E1403/(1+Dashboard!$F$4)),
         0
      ),
      IF(C1403="750 Business promotion",
         E1403-(E1403/(1+4.793/100)),
         E1403-(E1403/(1+Dashboard!$F$4))
      )
   )
)</f>
        <v>0</v>
      </c>
      <c r="J1403" s="26">
        <f>Bank4[[#This Row],[Money in/ (Money out)]]-Bank4[[#This Row],[GST/HST]]</f>
        <v>0</v>
      </c>
      <c r="L1403" s="23">
        <f t="shared" si="63"/>
        <v>0</v>
      </c>
    </row>
    <row r="1404" spans="4:12" x14ac:dyDescent="0.2">
      <c r="D1404" s="397">
        <f>_xlfn.XLOOKUP(C:C,Table1[for Import to Bank Register dropdown],Table1[for Pivot],0,0,1)</f>
        <v>0</v>
      </c>
      <c r="E1404" s="403"/>
      <c r="F1404" s="146">
        <f t="shared" si="64"/>
        <v>44444444</v>
      </c>
      <c r="G1404" s="375">
        <f t="shared" si="65"/>
        <v>0</v>
      </c>
      <c r="I1404" s="376">
        <f>IF(OR(C1404="150 Directors advances", C1404="120 accounts receivable", C1404="720.2 Automobile - Insurance", C1404="720.3 Automobile - License", C1404="870.4 Rent - Insurance", C1404="870.6 Rent - Property Tax", C1404="870.7 Rent - Homeoffice", C1404="870.9 Rent - Water"),
   0,
   IF(Dashboard!$F$5="Quick",
      IF(OR(C1404="190 Automobile",C1404="200 computer hardware",C1404="210 Computer software",C1404="220 Quickbooks software",C1404="230 Office equipment",C1404="240 Office furniture"),
         E1404-(E1404/(1+Dashboard!$F$4)),
         0
      ),
      IF(C1404="750 Business promotion",
         E1404-(E1404/(1+4.793/100)),
         E1404-(E1404/(1+Dashboard!$F$4))
      )
   )
)</f>
        <v>0</v>
      </c>
      <c r="J1404" s="26">
        <f>Bank4[[#This Row],[Money in/ (Money out)]]-Bank4[[#This Row],[GST/HST]]</f>
        <v>0</v>
      </c>
      <c r="L1404" s="23">
        <f t="shared" si="63"/>
        <v>0</v>
      </c>
    </row>
    <row r="1405" spans="4:12" x14ac:dyDescent="0.2">
      <c r="D1405" s="397">
        <f>_xlfn.XLOOKUP(C:C,Table1[for Import to Bank Register dropdown],Table1[for Pivot],0,0,1)</f>
        <v>0</v>
      </c>
      <c r="E1405" s="403"/>
      <c r="F1405" s="146">
        <f t="shared" si="64"/>
        <v>44444444</v>
      </c>
      <c r="G1405" s="375">
        <f t="shared" si="65"/>
        <v>0</v>
      </c>
      <c r="I1405" s="376">
        <f>IF(OR(C1405="150 Directors advances", C1405="120 accounts receivable", C1405="720.2 Automobile - Insurance", C1405="720.3 Automobile - License", C1405="870.4 Rent - Insurance", C1405="870.6 Rent - Property Tax", C1405="870.7 Rent - Homeoffice", C1405="870.9 Rent - Water"),
   0,
   IF(Dashboard!$F$5="Quick",
      IF(OR(C1405="190 Automobile",C1405="200 computer hardware",C1405="210 Computer software",C1405="220 Quickbooks software",C1405="230 Office equipment",C1405="240 Office furniture"),
         E1405-(E1405/(1+Dashboard!$F$4)),
         0
      ),
      IF(C1405="750 Business promotion",
         E1405-(E1405/(1+4.793/100)),
         E1405-(E1405/(1+Dashboard!$F$4))
      )
   )
)</f>
        <v>0</v>
      </c>
      <c r="J1405" s="26">
        <f>Bank4[[#This Row],[Money in/ (Money out)]]-Bank4[[#This Row],[GST/HST]]</f>
        <v>0</v>
      </c>
      <c r="L1405" s="23">
        <f t="shared" si="63"/>
        <v>0</v>
      </c>
    </row>
    <row r="1406" spans="4:12" x14ac:dyDescent="0.2">
      <c r="D1406" s="397">
        <f>_xlfn.XLOOKUP(C:C,Table1[for Import to Bank Register dropdown],Table1[for Pivot],0,0,1)</f>
        <v>0</v>
      </c>
      <c r="E1406" s="403"/>
      <c r="F1406" s="146">
        <f t="shared" si="64"/>
        <v>44444444</v>
      </c>
      <c r="G1406" s="375">
        <f t="shared" si="65"/>
        <v>0</v>
      </c>
      <c r="I1406" s="376">
        <f>IF(OR(C1406="150 Directors advances", C1406="120 accounts receivable", C1406="720.2 Automobile - Insurance", C1406="720.3 Automobile - License", C1406="870.4 Rent - Insurance", C1406="870.6 Rent - Property Tax", C1406="870.7 Rent - Homeoffice", C1406="870.9 Rent - Water"),
   0,
   IF(Dashboard!$F$5="Quick",
      IF(OR(C1406="190 Automobile",C1406="200 computer hardware",C1406="210 Computer software",C1406="220 Quickbooks software",C1406="230 Office equipment",C1406="240 Office furniture"),
         E1406-(E1406/(1+Dashboard!$F$4)),
         0
      ),
      IF(C1406="750 Business promotion",
         E1406-(E1406/(1+4.793/100)),
         E1406-(E1406/(1+Dashboard!$F$4))
      )
   )
)</f>
        <v>0</v>
      </c>
      <c r="J1406" s="26">
        <f>Bank4[[#This Row],[Money in/ (Money out)]]-Bank4[[#This Row],[GST/HST]]</f>
        <v>0</v>
      </c>
      <c r="L1406" s="23">
        <f t="shared" si="63"/>
        <v>0</v>
      </c>
    </row>
    <row r="1407" spans="4:12" x14ac:dyDescent="0.2">
      <c r="D1407" s="397">
        <f>_xlfn.XLOOKUP(C:C,Table1[for Import to Bank Register dropdown],Table1[for Pivot],0,0,1)</f>
        <v>0</v>
      </c>
      <c r="E1407" s="403"/>
      <c r="F1407" s="146">
        <f t="shared" si="64"/>
        <v>44444444</v>
      </c>
      <c r="G1407" s="375">
        <f t="shared" si="65"/>
        <v>0</v>
      </c>
      <c r="I1407" s="376">
        <f>IF(OR(C1407="150 Directors advances", C1407="120 accounts receivable", C1407="720.2 Automobile - Insurance", C1407="720.3 Automobile - License", C1407="870.4 Rent - Insurance", C1407="870.6 Rent - Property Tax", C1407="870.7 Rent - Homeoffice", C1407="870.9 Rent - Water"),
   0,
   IF(Dashboard!$F$5="Quick",
      IF(OR(C1407="190 Automobile",C1407="200 computer hardware",C1407="210 Computer software",C1407="220 Quickbooks software",C1407="230 Office equipment",C1407="240 Office furniture"),
         E1407-(E1407/(1+Dashboard!$F$4)),
         0
      ),
      IF(C1407="750 Business promotion",
         E1407-(E1407/(1+4.793/100)),
         E1407-(E1407/(1+Dashboard!$F$4))
      )
   )
)</f>
        <v>0</v>
      </c>
      <c r="J1407" s="26">
        <f>Bank4[[#This Row],[Money in/ (Money out)]]-Bank4[[#This Row],[GST/HST]]</f>
        <v>0</v>
      </c>
      <c r="L1407" s="23">
        <f t="shared" si="63"/>
        <v>0</v>
      </c>
    </row>
    <row r="1408" spans="4:12" x14ac:dyDescent="0.2">
      <c r="D1408" s="397">
        <f>_xlfn.XLOOKUP(C:C,Table1[for Import to Bank Register dropdown],Table1[for Pivot],0,0,1)</f>
        <v>0</v>
      </c>
      <c r="E1408" s="403"/>
      <c r="F1408" s="146">
        <f t="shared" si="64"/>
        <v>44444444</v>
      </c>
      <c r="G1408" s="375">
        <f t="shared" si="65"/>
        <v>0</v>
      </c>
      <c r="I1408" s="376">
        <f>IF(OR(C1408="150 Directors advances", C1408="120 accounts receivable", C1408="720.2 Automobile - Insurance", C1408="720.3 Automobile - License", C1408="870.4 Rent - Insurance", C1408="870.6 Rent - Property Tax", C1408="870.7 Rent - Homeoffice", C1408="870.9 Rent - Water"),
   0,
   IF(Dashboard!$F$5="Quick",
      IF(OR(C1408="190 Automobile",C1408="200 computer hardware",C1408="210 Computer software",C1408="220 Quickbooks software",C1408="230 Office equipment",C1408="240 Office furniture"),
         E1408-(E1408/(1+Dashboard!$F$4)),
         0
      ),
      IF(C1408="750 Business promotion",
         E1408-(E1408/(1+4.793/100)),
         E1408-(E1408/(1+Dashboard!$F$4))
      )
   )
)</f>
        <v>0</v>
      </c>
      <c r="J1408" s="26">
        <f>Bank4[[#This Row],[Money in/ (Money out)]]-Bank4[[#This Row],[GST/HST]]</f>
        <v>0</v>
      </c>
      <c r="L1408" s="23">
        <f t="shared" si="63"/>
        <v>0</v>
      </c>
    </row>
    <row r="1409" spans="4:12" x14ac:dyDescent="0.2">
      <c r="D1409" s="397">
        <f>_xlfn.XLOOKUP(C:C,Table1[for Import to Bank Register dropdown],Table1[for Pivot],0,0,1)</f>
        <v>0</v>
      </c>
      <c r="E1409" s="403"/>
      <c r="F1409" s="146">
        <f t="shared" si="64"/>
        <v>44444444</v>
      </c>
      <c r="G1409" s="375">
        <f t="shared" si="65"/>
        <v>0</v>
      </c>
      <c r="I1409" s="376">
        <f>IF(OR(C1409="150 Directors advances", C1409="120 accounts receivable", C1409="720.2 Automobile - Insurance", C1409="720.3 Automobile - License", C1409="870.4 Rent - Insurance", C1409="870.6 Rent - Property Tax", C1409="870.7 Rent - Homeoffice", C1409="870.9 Rent - Water"),
   0,
   IF(Dashboard!$F$5="Quick",
      IF(OR(C1409="190 Automobile",C1409="200 computer hardware",C1409="210 Computer software",C1409="220 Quickbooks software",C1409="230 Office equipment",C1409="240 Office furniture"),
         E1409-(E1409/(1+Dashboard!$F$4)),
         0
      ),
      IF(C1409="750 Business promotion",
         E1409-(E1409/(1+4.793/100)),
         E1409-(E1409/(1+Dashboard!$F$4))
      )
   )
)</f>
        <v>0</v>
      </c>
      <c r="J1409" s="26">
        <f>Bank4[[#This Row],[Money in/ (Money out)]]-Bank4[[#This Row],[GST/HST]]</f>
        <v>0</v>
      </c>
      <c r="L1409" s="23">
        <f t="shared" si="63"/>
        <v>0</v>
      </c>
    </row>
    <row r="1410" spans="4:12" x14ac:dyDescent="0.2">
      <c r="D1410" s="397">
        <f>_xlfn.XLOOKUP(C:C,Table1[for Import to Bank Register dropdown],Table1[for Pivot],0,0,1)</f>
        <v>0</v>
      </c>
      <c r="E1410" s="403"/>
      <c r="F1410" s="146">
        <f t="shared" si="64"/>
        <v>44444444</v>
      </c>
      <c r="G1410" s="375">
        <f t="shared" si="65"/>
        <v>0</v>
      </c>
      <c r="I1410" s="376">
        <f>IF(OR(C1410="150 Directors advances", C1410="120 accounts receivable", C1410="720.2 Automobile - Insurance", C1410="720.3 Automobile - License", C1410="870.4 Rent - Insurance", C1410="870.6 Rent - Property Tax", C1410="870.7 Rent - Homeoffice", C1410="870.9 Rent - Water"),
   0,
   IF(Dashboard!$F$5="Quick",
      IF(OR(C1410="190 Automobile",C1410="200 computer hardware",C1410="210 Computer software",C1410="220 Quickbooks software",C1410="230 Office equipment",C1410="240 Office furniture"),
         E1410-(E1410/(1+Dashboard!$F$4)),
         0
      ),
      IF(C1410="750 Business promotion",
         E1410-(E1410/(1+4.793/100)),
         E1410-(E1410/(1+Dashboard!$F$4))
      )
   )
)</f>
        <v>0</v>
      </c>
      <c r="J1410" s="26">
        <f>Bank4[[#This Row],[Money in/ (Money out)]]-Bank4[[#This Row],[GST/HST]]</f>
        <v>0</v>
      </c>
      <c r="L1410" s="23">
        <f t="shared" si="63"/>
        <v>0</v>
      </c>
    </row>
    <row r="1411" spans="4:12" x14ac:dyDescent="0.2">
      <c r="D1411" s="397">
        <f>_xlfn.XLOOKUP(C:C,Table1[for Import to Bank Register dropdown],Table1[for Pivot],0,0,1)</f>
        <v>0</v>
      </c>
      <c r="E1411" s="403"/>
      <c r="F1411" s="146">
        <f t="shared" si="64"/>
        <v>44444444</v>
      </c>
      <c r="G1411" s="375">
        <f t="shared" si="65"/>
        <v>0</v>
      </c>
      <c r="I1411" s="376">
        <f>IF(OR(C1411="150 Directors advances", C1411="120 accounts receivable", C1411="720.2 Automobile - Insurance", C1411="720.3 Automobile - License", C1411="870.4 Rent - Insurance", C1411="870.6 Rent - Property Tax", C1411="870.7 Rent - Homeoffice", C1411="870.9 Rent - Water"),
   0,
   IF(Dashboard!$F$5="Quick",
      IF(OR(C1411="190 Automobile",C1411="200 computer hardware",C1411="210 Computer software",C1411="220 Quickbooks software",C1411="230 Office equipment",C1411="240 Office furniture"),
         E1411-(E1411/(1+Dashboard!$F$4)),
         0
      ),
      IF(C1411="750 Business promotion",
         E1411-(E1411/(1+4.793/100)),
         E1411-(E1411/(1+Dashboard!$F$4))
      )
   )
)</f>
        <v>0</v>
      </c>
      <c r="J1411" s="26">
        <f>Bank4[[#This Row],[Money in/ (Money out)]]-Bank4[[#This Row],[GST/HST]]</f>
        <v>0</v>
      </c>
      <c r="L1411" s="23">
        <f t="shared" si="63"/>
        <v>0</v>
      </c>
    </row>
    <row r="1412" spans="4:12" x14ac:dyDescent="0.2">
      <c r="D1412" s="397">
        <f>_xlfn.XLOOKUP(C:C,Table1[for Import to Bank Register dropdown],Table1[for Pivot],0,0,1)</f>
        <v>0</v>
      </c>
      <c r="E1412" s="403"/>
      <c r="F1412" s="146">
        <f t="shared" si="64"/>
        <v>44444444</v>
      </c>
      <c r="G1412" s="375">
        <f t="shared" si="65"/>
        <v>0</v>
      </c>
      <c r="I1412" s="376">
        <f>IF(OR(C1412="150 Directors advances", C1412="120 accounts receivable", C1412="720.2 Automobile - Insurance", C1412="720.3 Automobile - License", C1412="870.4 Rent - Insurance", C1412="870.6 Rent - Property Tax", C1412="870.7 Rent - Homeoffice", C1412="870.9 Rent - Water"),
   0,
   IF(Dashboard!$F$5="Quick",
      IF(OR(C1412="190 Automobile",C1412="200 computer hardware",C1412="210 Computer software",C1412="220 Quickbooks software",C1412="230 Office equipment",C1412="240 Office furniture"),
         E1412-(E1412/(1+Dashboard!$F$4)),
         0
      ),
      IF(C1412="750 Business promotion",
         E1412-(E1412/(1+4.793/100)),
         E1412-(E1412/(1+Dashboard!$F$4))
      )
   )
)</f>
        <v>0</v>
      </c>
      <c r="J1412" s="26">
        <f>Bank4[[#This Row],[Money in/ (Money out)]]-Bank4[[#This Row],[GST/HST]]</f>
        <v>0</v>
      </c>
      <c r="L1412" s="23">
        <f t="shared" si="63"/>
        <v>0</v>
      </c>
    </row>
    <row r="1413" spans="4:12" x14ac:dyDescent="0.2">
      <c r="D1413" s="397">
        <f>_xlfn.XLOOKUP(C:C,Table1[for Import to Bank Register dropdown],Table1[for Pivot],0,0,1)</f>
        <v>0</v>
      </c>
      <c r="E1413" s="403"/>
      <c r="F1413" s="146">
        <f t="shared" si="64"/>
        <v>44444444</v>
      </c>
      <c r="G1413" s="375">
        <f t="shared" si="65"/>
        <v>0</v>
      </c>
      <c r="I1413" s="376">
        <f>IF(OR(C1413="150 Directors advances", C1413="120 accounts receivable", C1413="720.2 Automobile - Insurance", C1413="720.3 Automobile - License", C1413="870.4 Rent - Insurance", C1413="870.6 Rent - Property Tax", C1413="870.7 Rent - Homeoffice", C1413="870.9 Rent - Water"),
   0,
   IF(Dashboard!$F$5="Quick",
      IF(OR(C1413="190 Automobile",C1413="200 computer hardware",C1413="210 Computer software",C1413="220 Quickbooks software",C1413="230 Office equipment",C1413="240 Office furniture"),
         E1413-(E1413/(1+Dashboard!$F$4)),
         0
      ),
      IF(C1413="750 Business promotion",
         E1413-(E1413/(1+4.793/100)),
         E1413-(E1413/(1+Dashboard!$F$4))
      )
   )
)</f>
        <v>0</v>
      </c>
      <c r="J1413" s="26">
        <f>Bank4[[#This Row],[Money in/ (Money out)]]-Bank4[[#This Row],[GST/HST]]</f>
        <v>0</v>
      </c>
      <c r="L1413" s="23">
        <f t="shared" si="63"/>
        <v>0</v>
      </c>
    </row>
    <row r="1414" spans="4:12" x14ac:dyDescent="0.2">
      <c r="D1414" s="397">
        <f>_xlfn.XLOOKUP(C:C,Table1[for Import to Bank Register dropdown],Table1[for Pivot],0,0,1)</f>
        <v>0</v>
      </c>
      <c r="E1414" s="403"/>
      <c r="F1414" s="146">
        <f t="shared" si="64"/>
        <v>44444444</v>
      </c>
      <c r="G1414" s="375">
        <f t="shared" si="65"/>
        <v>0</v>
      </c>
      <c r="I1414" s="376">
        <f>IF(OR(C1414="150 Directors advances", C1414="120 accounts receivable", C1414="720.2 Automobile - Insurance", C1414="720.3 Automobile - License", C1414="870.4 Rent - Insurance", C1414="870.6 Rent - Property Tax", C1414="870.7 Rent - Homeoffice", C1414="870.9 Rent - Water"),
   0,
   IF(Dashboard!$F$5="Quick",
      IF(OR(C1414="190 Automobile",C1414="200 computer hardware",C1414="210 Computer software",C1414="220 Quickbooks software",C1414="230 Office equipment",C1414="240 Office furniture"),
         E1414-(E1414/(1+Dashboard!$F$4)),
         0
      ),
      IF(C1414="750 Business promotion",
         E1414-(E1414/(1+4.793/100)),
         E1414-(E1414/(1+Dashboard!$F$4))
      )
   )
)</f>
        <v>0</v>
      </c>
      <c r="J1414" s="26">
        <f>Bank4[[#This Row],[Money in/ (Money out)]]-Bank4[[#This Row],[GST/HST]]</f>
        <v>0</v>
      </c>
      <c r="L1414" s="23">
        <f t="shared" si="63"/>
        <v>0</v>
      </c>
    </row>
    <row r="1415" spans="4:12" x14ac:dyDescent="0.2">
      <c r="D1415" s="397">
        <f>_xlfn.XLOOKUP(C:C,Table1[for Import to Bank Register dropdown],Table1[for Pivot],0,0,1)</f>
        <v>0</v>
      </c>
      <c r="E1415" s="403"/>
      <c r="F1415" s="146">
        <f t="shared" si="64"/>
        <v>44444444</v>
      </c>
      <c r="G1415" s="375">
        <f t="shared" si="65"/>
        <v>0</v>
      </c>
      <c r="I1415" s="376">
        <f>IF(OR(C1415="150 Directors advances", C1415="120 accounts receivable", C1415="720.2 Automobile - Insurance", C1415="720.3 Automobile - License", C1415="870.4 Rent - Insurance", C1415="870.6 Rent - Property Tax", C1415="870.7 Rent - Homeoffice", C1415="870.9 Rent - Water"),
   0,
   IF(Dashboard!$F$5="Quick",
      IF(OR(C1415="190 Automobile",C1415="200 computer hardware",C1415="210 Computer software",C1415="220 Quickbooks software",C1415="230 Office equipment",C1415="240 Office furniture"),
         E1415-(E1415/(1+Dashboard!$F$4)),
         0
      ),
      IF(C1415="750 Business promotion",
         E1415-(E1415/(1+4.793/100)),
         E1415-(E1415/(1+Dashboard!$F$4))
      )
   )
)</f>
        <v>0</v>
      </c>
      <c r="J1415" s="26">
        <f>Bank4[[#This Row],[Money in/ (Money out)]]-Bank4[[#This Row],[GST/HST]]</f>
        <v>0</v>
      </c>
      <c r="L1415" s="23">
        <f t="shared" ref="L1415:L1478" si="66">$L$3</f>
        <v>0</v>
      </c>
    </row>
    <row r="1416" spans="4:12" x14ac:dyDescent="0.2">
      <c r="D1416" s="397">
        <f>_xlfn.XLOOKUP(C:C,Table1[for Import to Bank Register dropdown],Table1[for Pivot],0,0,1)</f>
        <v>0</v>
      </c>
      <c r="E1416" s="403"/>
      <c r="F1416" s="146">
        <f t="shared" ref="F1416:F1479" si="67">$E$2</f>
        <v>44444444</v>
      </c>
      <c r="G1416" s="375">
        <f t="shared" ref="G1416:G1479" si="68">G1415+E1416</f>
        <v>0</v>
      </c>
      <c r="I1416" s="376">
        <f>IF(OR(C1416="150 Directors advances", C1416="120 accounts receivable", C1416="720.2 Automobile - Insurance", C1416="720.3 Automobile - License", C1416="870.4 Rent - Insurance", C1416="870.6 Rent - Property Tax", C1416="870.7 Rent - Homeoffice", C1416="870.9 Rent - Water"),
   0,
   IF(Dashboard!$F$5="Quick",
      IF(OR(C1416="190 Automobile",C1416="200 computer hardware",C1416="210 Computer software",C1416="220 Quickbooks software",C1416="230 Office equipment",C1416="240 Office furniture"),
         E1416-(E1416/(1+Dashboard!$F$4)),
         0
      ),
      IF(C1416="750 Business promotion",
         E1416-(E1416/(1+4.793/100)),
         E1416-(E1416/(1+Dashboard!$F$4))
      )
   )
)</f>
        <v>0</v>
      </c>
      <c r="J1416" s="26">
        <f>Bank4[[#This Row],[Money in/ (Money out)]]-Bank4[[#This Row],[GST/HST]]</f>
        <v>0</v>
      </c>
      <c r="L1416" s="23">
        <f t="shared" si="66"/>
        <v>0</v>
      </c>
    </row>
    <row r="1417" spans="4:12" x14ac:dyDescent="0.2">
      <c r="D1417" s="397">
        <f>_xlfn.XLOOKUP(C:C,Table1[for Import to Bank Register dropdown],Table1[for Pivot],0,0,1)</f>
        <v>0</v>
      </c>
      <c r="E1417" s="403"/>
      <c r="F1417" s="146">
        <f t="shared" si="67"/>
        <v>44444444</v>
      </c>
      <c r="G1417" s="375">
        <f t="shared" si="68"/>
        <v>0</v>
      </c>
      <c r="I1417" s="376">
        <f>IF(OR(C1417="150 Directors advances", C1417="120 accounts receivable", C1417="720.2 Automobile - Insurance", C1417="720.3 Automobile - License", C1417="870.4 Rent - Insurance", C1417="870.6 Rent - Property Tax", C1417="870.7 Rent - Homeoffice", C1417="870.9 Rent - Water"),
   0,
   IF(Dashboard!$F$5="Quick",
      IF(OR(C1417="190 Automobile",C1417="200 computer hardware",C1417="210 Computer software",C1417="220 Quickbooks software",C1417="230 Office equipment",C1417="240 Office furniture"),
         E1417-(E1417/(1+Dashboard!$F$4)),
         0
      ),
      IF(C1417="750 Business promotion",
         E1417-(E1417/(1+4.793/100)),
         E1417-(E1417/(1+Dashboard!$F$4))
      )
   )
)</f>
        <v>0</v>
      </c>
      <c r="J1417" s="26">
        <f>Bank4[[#This Row],[Money in/ (Money out)]]-Bank4[[#This Row],[GST/HST]]</f>
        <v>0</v>
      </c>
      <c r="L1417" s="23">
        <f t="shared" si="66"/>
        <v>0</v>
      </c>
    </row>
    <row r="1418" spans="4:12" x14ac:dyDescent="0.2">
      <c r="D1418" s="397">
        <f>_xlfn.XLOOKUP(C:C,Table1[for Import to Bank Register dropdown],Table1[for Pivot],0,0,1)</f>
        <v>0</v>
      </c>
      <c r="E1418" s="403"/>
      <c r="F1418" s="146">
        <f t="shared" si="67"/>
        <v>44444444</v>
      </c>
      <c r="G1418" s="375">
        <f t="shared" si="68"/>
        <v>0</v>
      </c>
      <c r="I1418" s="376">
        <f>IF(OR(C1418="150 Directors advances", C1418="120 accounts receivable", C1418="720.2 Automobile - Insurance", C1418="720.3 Automobile - License", C1418="870.4 Rent - Insurance", C1418="870.6 Rent - Property Tax", C1418="870.7 Rent - Homeoffice", C1418="870.9 Rent - Water"),
   0,
   IF(Dashboard!$F$5="Quick",
      IF(OR(C1418="190 Automobile",C1418="200 computer hardware",C1418="210 Computer software",C1418="220 Quickbooks software",C1418="230 Office equipment",C1418="240 Office furniture"),
         E1418-(E1418/(1+Dashboard!$F$4)),
         0
      ),
      IF(C1418="750 Business promotion",
         E1418-(E1418/(1+4.793/100)),
         E1418-(E1418/(1+Dashboard!$F$4))
      )
   )
)</f>
        <v>0</v>
      </c>
      <c r="J1418" s="26">
        <f>Bank4[[#This Row],[Money in/ (Money out)]]-Bank4[[#This Row],[GST/HST]]</f>
        <v>0</v>
      </c>
      <c r="L1418" s="23">
        <f t="shared" si="66"/>
        <v>0</v>
      </c>
    </row>
    <row r="1419" spans="4:12" x14ac:dyDescent="0.2">
      <c r="D1419" s="397">
        <f>_xlfn.XLOOKUP(C:C,Table1[for Import to Bank Register dropdown],Table1[for Pivot],0,0,1)</f>
        <v>0</v>
      </c>
      <c r="E1419" s="403"/>
      <c r="F1419" s="146">
        <f t="shared" si="67"/>
        <v>44444444</v>
      </c>
      <c r="G1419" s="375">
        <f t="shared" si="68"/>
        <v>0</v>
      </c>
      <c r="I1419" s="376">
        <f>IF(OR(C1419="150 Directors advances", C1419="120 accounts receivable", C1419="720.2 Automobile - Insurance", C1419="720.3 Automobile - License", C1419="870.4 Rent - Insurance", C1419="870.6 Rent - Property Tax", C1419="870.7 Rent - Homeoffice", C1419="870.9 Rent - Water"),
   0,
   IF(Dashboard!$F$5="Quick",
      IF(OR(C1419="190 Automobile",C1419="200 computer hardware",C1419="210 Computer software",C1419="220 Quickbooks software",C1419="230 Office equipment",C1419="240 Office furniture"),
         E1419-(E1419/(1+Dashboard!$F$4)),
         0
      ),
      IF(C1419="750 Business promotion",
         E1419-(E1419/(1+4.793/100)),
         E1419-(E1419/(1+Dashboard!$F$4))
      )
   )
)</f>
        <v>0</v>
      </c>
      <c r="J1419" s="26">
        <f>Bank4[[#This Row],[Money in/ (Money out)]]-Bank4[[#This Row],[GST/HST]]</f>
        <v>0</v>
      </c>
      <c r="L1419" s="23">
        <f t="shared" si="66"/>
        <v>0</v>
      </c>
    </row>
    <row r="1420" spans="4:12" x14ac:dyDescent="0.2">
      <c r="D1420" s="397">
        <f>_xlfn.XLOOKUP(C:C,Table1[for Import to Bank Register dropdown],Table1[for Pivot],0,0,1)</f>
        <v>0</v>
      </c>
      <c r="E1420" s="403"/>
      <c r="F1420" s="146">
        <f t="shared" si="67"/>
        <v>44444444</v>
      </c>
      <c r="G1420" s="375">
        <f t="shared" si="68"/>
        <v>0</v>
      </c>
      <c r="I1420" s="376">
        <f>IF(OR(C1420="150 Directors advances", C1420="120 accounts receivable", C1420="720.2 Automobile - Insurance", C1420="720.3 Automobile - License", C1420="870.4 Rent - Insurance", C1420="870.6 Rent - Property Tax", C1420="870.7 Rent - Homeoffice", C1420="870.9 Rent - Water"),
   0,
   IF(Dashboard!$F$5="Quick",
      IF(OR(C1420="190 Automobile",C1420="200 computer hardware",C1420="210 Computer software",C1420="220 Quickbooks software",C1420="230 Office equipment",C1420="240 Office furniture"),
         E1420-(E1420/(1+Dashboard!$F$4)),
         0
      ),
      IF(C1420="750 Business promotion",
         E1420-(E1420/(1+4.793/100)),
         E1420-(E1420/(1+Dashboard!$F$4))
      )
   )
)</f>
        <v>0</v>
      </c>
      <c r="J1420" s="26">
        <f>Bank4[[#This Row],[Money in/ (Money out)]]-Bank4[[#This Row],[GST/HST]]</f>
        <v>0</v>
      </c>
      <c r="L1420" s="23">
        <f t="shared" si="66"/>
        <v>0</v>
      </c>
    </row>
    <row r="1421" spans="4:12" x14ac:dyDescent="0.2">
      <c r="D1421" s="397">
        <f>_xlfn.XLOOKUP(C:C,Table1[for Import to Bank Register dropdown],Table1[for Pivot],0,0,1)</f>
        <v>0</v>
      </c>
      <c r="E1421" s="403"/>
      <c r="F1421" s="146">
        <f t="shared" si="67"/>
        <v>44444444</v>
      </c>
      <c r="G1421" s="375">
        <f t="shared" si="68"/>
        <v>0</v>
      </c>
      <c r="I1421" s="376">
        <f>IF(OR(C1421="150 Directors advances", C1421="120 accounts receivable", C1421="720.2 Automobile - Insurance", C1421="720.3 Automobile - License", C1421="870.4 Rent - Insurance", C1421="870.6 Rent - Property Tax", C1421="870.7 Rent - Homeoffice", C1421="870.9 Rent - Water"),
   0,
   IF(Dashboard!$F$5="Quick",
      IF(OR(C1421="190 Automobile",C1421="200 computer hardware",C1421="210 Computer software",C1421="220 Quickbooks software",C1421="230 Office equipment",C1421="240 Office furniture"),
         E1421-(E1421/(1+Dashboard!$F$4)),
         0
      ),
      IF(C1421="750 Business promotion",
         E1421-(E1421/(1+4.793/100)),
         E1421-(E1421/(1+Dashboard!$F$4))
      )
   )
)</f>
        <v>0</v>
      </c>
      <c r="J1421" s="26">
        <f>Bank4[[#This Row],[Money in/ (Money out)]]-Bank4[[#This Row],[GST/HST]]</f>
        <v>0</v>
      </c>
      <c r="L1421" s="23">
        <f t="shared" si="66"/>
        <v>0</v>
      </c>
    </row>
    <row r="1422" spans="4:12" x14ac:dyDescent="0.2">
      <c r="D1422" s="397">
        <f>_xlfn.XLOOKUP(C:C,Table1[for Import to Bank Register dropdown],Table1[for Pivot],0,0,1)</f>
        <v>0</v>
      </c>
      <c r="E1422" s="403"/>
      <c r="F1422" s="146">
        <f t="shared" si="67"/>
        <v>44444444</v>
      </c>
      <c r="G1422" s="375">
        <f t="shared" si="68"/>
        <v>0</v>
      </c>
      <c r="I1422" s="376">
        <f>IF(OR(C1422="150 Directors advances", C1422="120 accounts receivable", C1422="720.2 Automobile - Insurance", C1422="720.3 Automobile - License", C1422="870.4 Rent - Insurance", C1422="870.6 Rent - Property Tax", C1422="870.7 Rent - Homeoffice", C1422="870.9 Rent - Water"),
   0,
   IF(Dashboard!$F$5="Quick",
      IF(OR(C1422="190 Automobile",C1422="200 computer hardware",C1422="210 Computer software",C1422="220 Quickbooks software",C1422="230 Office equipment",C1422="240 Office furniture"),
         E1422-(E1422/(1+Dashboard!$F$4)),
         0
      ),
      IF(C1422="750 Business promotion",
         E1422-(E1422/(1+4.793/100)),
         E1422-(E1422/(1+Dashboard!$F$4))
      )
   )
)</f>
        <v>0</v>
      </c>
      <c r="J1422" s="26">
        <f>Bank4[[#This Row],[Money in/ (Money out)]]-Bank4[[#This Row],[GST/HST]]</f>
        <v>0</v>
      </c>
      <c r="L1422" s="23">
        <f t="shared" si="66"/>
        <v>0</v>
      </c>
    </row>
    <row r="1423" spans="4:12" x14ac:dyDescent="0.2">
      <c r="D1423" s="397">
        <f>_xlfn.XLOOKUP(C:C,Table1[for Import to Bank Register dropdown],Table1[for Pivot],0,0,1)</f>
        <v>0</v>
      </c>
      <c r="E1423" s="403"/>
      <c r="F1423" s="146">
        <f t="shared" si="67"/>
        <v>44444444</v>
      </c>
      <c r="G1423" s="375">
        <f t="shared" si="68"/>
        <v>0</v>
      </c>
      <c r="I1423" s="376">
        <f>IF(OR(C1423="150 Directors advances", C1423="120 accounts receivable", C1423="720.2 Automobile - Insurance", C1423="720.3 Automobile - License", C1423="870.4 Rent - Insurance", C1423="870.6 Rent - Property Tax", C1423="870.7 Rent - Homeoffice", C1423="870.9 Rent - Water"),
   0,
   IF(Dashboard!$F$5="Quick",
      IF(OR(C1423="190 Automobile",C1423="200 computer hardware",C1423="210 Computer software",C1423="220 Quickbooks software",C1423="230 Office equipment",C1423="240 Office furniture"),
         E1423-(E1423/(1+Dashboard!$F$4)),
         0
      ),
      IF(C1423="750 Business promotion",
         E1423-(E1423/(1+4.793/100)),
         E1423-(E1423/(1+Dashboard!$F$4))
      )
   )
)</f>
        <v>0</v>
      </c>
      <c r="J1423" s="26">
        <f>Bank4[[#This Row],[Money in/ (Money out)]]-Bank4[[#This Row],[GST/HST]]</f>
        <v>0</v>
      </c>
      <c r="L1423" s="23">
        <f t="shared" si="66"/>
        <v>0</v>
      </c>
    </row>
    <row r="1424" spans="4:12" x14ac:dyDescent="0.2">
      <c r="D1424" s="397">
        <f>_xlfn.XLOOKUP(C:C,Table1[for Import to Bank Register dropdown],Table1[for Pivot],0,0,1)</f>
        <v>0</v>
      </c>
      <c r="E1424" s="403"/>
      <c r="F1424" s="146">
        <f t="shared" si="67"/>
        <v>44444444</v>
      </c>
      <c r="G1424" s="375">
        <f t="shared" si="68"/>
        <v>0</v>
      </c>
      <c r="I1424" s="376">
        <f>IF(OR(C1424="150 Directors advances", C1424="120 accounts receivable", C1424="720.2 Automobile - Insurance", C1424="720.3 Automobile - License", C1424="870.4 Rent - Insurance", C1424="870.6 Rent - Property Tax", C1424="870.7 Rent - Homeoffice", C1424="870.9 Rent - Water"),
   0,
   IF(Dashboard!$F$5="Quick",
      IF(OR(C1424="190 Automobile",C1424="200 computer hardware",C1424="210 Computer software",C1424="220 Quickbooks software",C1424="230 Office equipment",C1424="240 Office furniture"),
         E1424-(E1424/(1+Dashboard!$F$4)),
         0
      ),
      IF(C1424="750 Business promotion",
         E1424-(E1424/(1+4.793/100)),
         E1424-(E1424/(1+Dashboard!$F$4))
      )
   )
)</f>
        <v>0</v>
      </c>
      <c r="J1424" s="26">
        <f>Bank4[[#This Row],[Money in/ (Money out)]]-Bank4[[#This Row],[GST/HST]]</f>
        <v>0</v>
      </c>
      <c r="L1424" s="23">
        <f t="shared" si="66"/>
        <v>0</v>
      </c>
    </row>
    <row r="1425" spans="4:12" x14ac:dyDescent="0.2">
      <c r="D1425" s="397">
        <f>_xlfn.XLOOKUP(C:C,Table1[for Import to Bank Register dropdown],Table1[for Pivot],0,0,1)</f>
        <v>0</v>
      </c>
      <c r="E1425" s="403"/>
      <c r="F1425" s="146">
        <f t="shared" si="67"/>
        <v>44444444</v>
      </c>
      <c r="G1425" s="375">
        <f t="shared" si="68"/>
        <v>0</v>
      </c>
      <c r="I1425" s="376">
        <f>IF(OR(C1425="150 Directors advances", C1425="120 accounts receivable", C1425="720.2 Automobile - Insurance", C1425="720.3 Automobile - License", C1425="870.4 Rent - Insurance", C1425="870.6 Rent - Property Tax", C1425="870.7 Rent - Homeoffice", C1425="870.9 Rent - Water"),
   0,
   IF(Dashboard!$F$5="Quick",
      IF(OR(C1425="190 Automobile",C1425="200 computer hardware",C1425="210 Computer software",C1425="220 Quickbooks software",C1425="230 Office equipment",C1425="240 Office furniture"),
         E1425-(E1425/(1+Dashboard!$F$4)),
         0
      ),
      IF(C1425="750 Business promotion",
         E1425-(E1425/(1+4.793/100)),
         E1425-(E1425/(1+Dashboard!$F$4))
      )
   )
)</f>
        <v>0</v>
      </c>
      <c r="J1425" s="26">
        <f>Bank4[[#This Row],[Money in/ (Money out)]]-Bank4[[#This Row],[GST/HST]]</f>
        <v>0</v>
      </c>
      <c r="L1425" s="23">
        <f t="shared" si="66"/>
        <v>0</v>
      </c>
    </row>
    <row r="1426" spans="4:12" x14ac:dyDescent="0.2">
      <c r="D1426" s="397">
        <f>_xlfn.XLOOKUP(C:C,Table1[for Import to Bank Register dropdown],Table1[for Pivot],0,0,1)</f>
        <v>0</v>
      </c>
      <c r="E1426" s="403"/>
      <c r="F1426" s="146">
        <f t="shared" si="67"/>
        <v>44444444</v>
      </c>
      <c r="G1426" s="375">
        <f t="shared" si="68"/>
        <v>0</v>
      </c>
      <c r="I1426" s="376">
        <f>IF(OR(C1426="150 Directors advances", C1426="120 accounts receivable", C1426="720.2 Automobile - Insurance", C1426="720.3 Automobile - License", C1426="870.4 Rent - Insurance", C1426="870.6 Rent - Property Tax", C1426="870.7 Rent - Homeoffice", C1426="870.9 Rent - Water"),
   0,
   IF(Dashboard!$F$5="Quick",
      IF(OR(C1426="190 Automobile",C1426="200 computer hardware",C1426="210 Computer software",C1426="220 Quickbooks software",C1426="230 Office equipment",C1426="240 Office furniture"),
         E1426-(E1426/(1+Dashboard!$F$4)),
         0
      ),
      IF(C1426="750 Business promotion",
         E1426-(E1426/(1+4.793/100)),
         E1426-(E1426/(1+Dashboard!$F$4))
      )
   )
)</f>
        <v>0</v>
      </c>
      <c r="J1426" s="26">
        <f>Bank4[[#This Row],[Money in/ (Money out)]]-Bank4[[#This Row],[GST/HST]]</f>
        <v>0</v>
      </c>
      <c r="L1426" s="23">
        <f t="shared" si="66"/>
        <v>0</v>
      </c>
    </row>
    <row r="1427" spans="4:12" x14ac:dyDescent="0.2">
      <c r="D1427" s="397">
        <f>_xlfn.XLOOKUP(C:C,Table1[for Import to Bank Register dropdown],Table1[for Pivot],0,0,1)</f>
        <v>0</v>
      </c>
      <c r="E1427" s="403"/>
      <c r="F1427" s="146">
        <f t="shared" si="67"/>
        <v>44444444</v>
      </c>
      <c r="G1427" s="375">
        <f t="shared" si="68"/>
        <v>0</v>
      </c>
      <c r="I1427" s="376">
        <f>IF(OR(C1427="150 Directors advances", C1427="120 accounts receivable", C1427="720.2 Automobile - Insurance", C1427="720.3 Automobile - License", C1427="870.4 Rent - Insurance", C1427="870.6 Rent - Property Tax", C1427="870.7 Rent - Homeoffice", C1427="870.9 Rent - Water"),
   0,
   IF(Dashboard!$F$5="Quick",
      IF(OR(C1427="190 Automobile",C1427="200 computer hardware",C1427="210 Computer software",C1427="220 Quickbooks software",C1427="230 Office equipment",C1427="240 Office furniture"),
         E1427-(E1427/(1+Dashboard!$F$4)),
         0
      ),
      IF(C1427="750 Business promotion",
         E1427-(E1427/(1+4.793/100)),
         E1427-(E1427/(1+Dashboard!$F$4))
      )
   )
)</f>
        <v>0</v>
      </c>
      <c r="J1427" s="26">
        <f>Bank4[[#This Row],[Money in/ (Money out)]]-Bank4[[#This Row],[GST/HST]]</f>
        <v>0</v>
      </c>
      <c r="L1427" s="23">
        <f t="shared" si="66"/>
        <v>0</v>
      </c>
    </row>
    <row r="1428" spans="4:12" x14ac:dyDescent="0.2">
      <c r="D1428" s="397">
        <f>_xlfn.XLOOKUP(C:C,Table1[for Import to Bank Register dropdown],Table1[for Pivot],0,0,1)</f>
        <v>0</v>
      </c>
      <c r="E1428" s="403"/>
      <c r="F1428" s="146">
        <f t="shared" si="67"/>
        <v>44444444</v>
      </c>
      <c r="G1428" s="375">
        <f t="shared" si="68"/>
        <v>0</v>
      </c>
      <c r="I1428" s="376">
        <f>IF(OR(C1428="150 Directors advances", C1428="120 accounts receivable", C1428="720.2 Automobile - Insurance", C1428="720.3 Automobile - License", C1428="870.4 Rent - Insurance", C1428="870.6 Rent - Property Tax", C1428="870.7 Rent - Homeoffice", C1428="870.9 Rent - Water"),
   0,
   IF(Dashboard!$F$5="Quick",
      IF(OR(C1428="190 Automobile",C1428="200 computer hardware",C1428="210 Computer software",C1428="220 Quickbooks software",C1428="230 Office equipment",C1428="240 Office furniture"),
         E1428-(E1428/(1+Dashboard!$F$4)),
         0
      ),
      IF(C1428="750 Business promotion",
         E1428-(E1428/(1+4.793/100)),
         E1428-(E1428/(1+Dashboard!$F$4))
      )
   )
)</f>
        <v>0</v>
      </c>
      <c r="J1428" s="26">
        <f>Bank4[[#This Row],[Money in/ (Money out)]]-Bank4[[#This Row],[GST/HST]]</f>
        <v>0</v>
      </c>
      <c r="L1428" s="23">
        <f t="shared" si="66"/>
        <v>0</v>
      </c>
    </row>
    <row r="1429" spans="4:12" x14ac:dyDescent="0.2">
      <c r="D1429" s="397">
        <f>_xlfn.XLOOKUP(C:C,Table1[for Import to Bank Register dropdown],Table1[for Pivot],0,0,1)</f>
        <v>0</v>
      </c>
      <c r="E1429" s="403"/>
      <c r="F1429" s="146">
        <f t="shared" si="67"/>
        <v>44444444</v>
      </c>
      <c r="G1429" s="375">
        <f t="shared" si="68"/>
        <v>0</v>
      </c>
      <c r="I1429" s="376">
        <f>IF(OR(C1429="150 Directors advances", C1429="120 accounts receivable", C1429="720.2 Automobile - Insurance", C1429="720.3 Automobile - License", C1429="870.4 Rent - Insurance", C1429="870.6 Rent - Property Tax", C1429="870.7 Rent - Homeoffice", C1429="870.9 Rent - Water"),
   0,
   IF(Dashboard!$F$5="Quick",
      IF(OR(C1429="190 Automobile",C1429="200 computer hardware",C1429="210 Computer software",C1429="220 Quickbooks software",C1429="230 Office equipment",C1429="240 Office furniture"),
         E1429-(E1429/(1+Dashboard!$F$4)),
         0
      ),
      IF(C1429="750 Business promotion",
         E1429-(E1429/(1+4.793/100)),
         E1429-(E1429/(1+Dashboard!$F$4))
      )
   )
)</f>
        <v>0</v>
      </c>
      <c r="J1429" s="26">
        <f>Bank4[[#This Row],[Money in/ (Money out)]]-Bank4[[#This Row],[GST/HST]]</f>
        <v>0</v>
      </c>
      <c r="L1429" s="23">
        <f t="shared" si="66"/>
        <v>0</v>
      </c>
    </row>
    <row r="1430" spans="4:12" x14ac:dyDescent="0.2">
      <c r="D1430" s="397">
        <f>_xlfn.XLOOKUP(C:C,Table1[for Import to Bank Register dropdown],Table1[for Pivot],0,0,1)</f>
        <v>0</v>
      </c>
      <c r="E1430" s="403"/>
      <c r="F1430" s="146">
        <f t="shared" si="67"/>
        <v>44444444</v>
      </c>
      <c r="G1430" s="375">
        <f t="shared" si="68"/>
        <v>0</v>
      </c>
      <c r="I1430" s="376">
        <f>IF(OR(C1430="150 Directors advances", C1430="120 accounts receivable", C1430="720.2 Automobile - Insurance", C1430="720.3 Automobile - License", C1430="870.4 Rent - Insurance", C1430="870.6 Rent - Property Tax", C1430="870.7 Rent - Homeoffice", C1430="870.9 Rent - Water"),
   0,
   IF(Dashboard!$F$5="Quick",
      IF(OR(C1430="190 Automobile",C1430="200 computer hardware",C1430="210 Computer software",C1430="220 Quickbooks software",C1430="230 Office equipment",C1430="240 Office furniture"),
         E1430-(E1430/(1+Dashboard!$F$4)),
         0
      ),
      IF(C1430="750 Business promotion",
         E1430-(E1430/(1+4.793/100)),
         E1430-(E1430/(1+Dashboard!$F$4))
      )
   )
)</f>
        <v>0</v>
      </c>
      <c r="J1430" s="26">
        <f>Bank4[[#This Row],[Money in/ (Money out)]]-Bank4[[#This Row],[GST/HST]]</f>
        <v>0</v>
      </c>
      <c r="L1430" s="23">
        <f t="shared" si="66"/>
        <v>0</v>
      </c>
    </row>
    <row r="1431" spans="4:12" x14ac:dyDescent="0.2">
      <c r="D1431" s="397">
        <f>_xlfn.XLOOKUP(C:C,Table1[for Import to Bank Register dropdown],Table1[for Pivot],0,0,1)</f>
        <v>0</v>
      </c>
      <c r="E1431" s="403"/>
      <c r="F1431" s="146">
        <f t="shared" si="67"/>
        <v>44444444</v>
      </c>
      <c r="G1431" s="375">
        <f t="shared" si="68"/>
        <v>0</v>
      </c>
      <c r="I1431" s="376">
        <f>IF(OR(C1431="150 Directors advances", C1431="120 accounts receivable", C1431="720.2 Automobile - Insurance", C1431="720.3 Automobile - License", C1431="870.4 Rent - Insurance", C1431="870.6 Rent - Property Tax", C1431="870.7 Rent - Homeoffice", C1431="870.9 Rent - Water"),
   0,
   IF(Dashboard!$F$5="Quick",
      IF(OR(C1431="190 Automobile",C1431="200 computer hardware",C1431="210 Computer software",C1431="220 Quickbooks software",C1431="230 Office equipment",C1431="240 Office furniture"),
         E1431-(E1431/(1+Dashboard!$F$4)),
         0
      ),
      IF(C1431="750 Business promotion",
         E1431-(E1431/(1+4.793/100)),
         E1431-(E1431/(1+Dashboard!$F$4))
      )
   )
)</f>
        <v>0</v>
      </c>
      <c r="J1431" s="26">
        <f>Bank4[[#This Row],[Money in/ (Money out)]]-Bank4[[#This Row],[GST/HST]]</f>
        <v>0</v>
      </c>
      <c r="L1431" s="23">
        <f t="shared" si="66"/>
        <v>0</v>
      </c>
    </row>
    <row r="1432" spans="4:12" x14ac:dyDescent="0.2">
      <c r="D1432" s="397">
        <f>_xlfn.XLOOKUP(C:C,Table1[for Import to Bank Register dropdown],Table1[for Pivot],0,0,1)</f>
        <v>0</v>
      </c>
      <c r="E1432" s="403"/>
      <c r="F1432" s="146">
        <f t="shared" si="67"/>
        <v>44444444</v>
      </c>
      <c r="G1432" s="375">
        <f t="shared" si="68"/>
        <v>0</v>
      </c>
      <c r="I1432" s="376">
        <f>IF(OR(C1432="150 Directors advances", C1432="120 accounts receivable", C1432="720.2 Automobile - Insurance", C1432="720.3 Automobile - License", C1432="870.4 Rent - Insurance", C1432="870.6 Rent - Property Tax", C1432="870.7 Rent - Homeoffice", C1432="870.9 Rent - Water"),
   0,
   IF(Dashboard!$F$5="Quick",
      IF(OR(C1432="190 Automobile",C1432="200 computer hardware",C1432="210 Computer software",C1432="220 Quickbooks software",C1432="230 Office equipment",C1432="240 Office furniture"),
         E1432-(E1432/(1+Dashboard!$F$4)),
         0
      ),
      IF(C1432="750 Business promotion",
         E1432-(E1432/(1+4.793/100)),
         E1432-(E1432/(1+Dashboard!$F$4))
      )
   )
)</f>
        <v>0</v>
      </c>
      <c r="J1432" s="26">
        <f>Bank4[[#This Row],[Money in/ (Money out)]]-Bank4[[#This Row],[GST/HST]]</f>
        <v>0</v>
      </c>
      <c r="L1432" s="23">
        <f t="shared" si="66"/>
        <v>0</v>
      </c>
    </row>
    <row r="1433" spans="4:12" x14ac:dyDescent="0.2">
      <c r="D1433" s="397">
        <f>_xlfn.XLOOKUP(C:C,Table1[for Import to Bank Register dropdown],Table1[for Pivot],0,0,1)</f>
        <v>0</v>
      </c>
      <c r="E1433" s="403"/>
      <c r="F1433" s="146">
        <f t="shared" si="67"/>
        <v>44444444</v>
      </c>
      <c r="G1433" s="375">
        <f t="shared" si="68"/>
        <v>0</v>
      </c>
      <c r="I1433" s="376">
        <f>IF(OR(C1433="150 Directors advances", C1433="120 accounts receivable", C1433="720.2 Automobile - Insurance", C1433="720.3 Automobile - License", C1433="870.4 Rent - Insurance", C1433="870.6 Rent - Property Tax", C1433="870.7 Rent - Homeoffice", C1433="870.9 Rent - Water"),
   0,
   IF(Dashboard!$F$5="Quick",
      IF(OR(C1433="190 Automobile",C1433="200 computer hardware",C1433="210 Computer software",C1433="220 Quickbooks software",C1433="230 Office equipment",C1433="240 Office furniture"),
         E1433-(E1433/(1+Dashboard!$F$4)),
         0
      ),
      IF(C1433="750 Business promotion",
         E1433-(E1433/(1+4.793/100)),
         E1433-(E1433/(1+Dashboard!$F$4))
      )
   )
)</f>
        <v>0</v>
      </c>
      <c r="J1433" s="26">
        <f>Bank4[[#This Row],[Money in/ (Money out)]]-Bank4[[#This Row],[GST/HST]]</f>
        <v>0</v>
      </c>
      <c r="L1433" s="23">
        <f t="shared" si="66"/>
        <v>0</v>
      </c>
    </row>
    <row r="1434" spans="4:12" x14ac:dyDescent="0.2">
      <c r="D1434" s="397">
        <f>_xlfn.XLOOKUP(C:C,Table1[for Import to Bank Register dropdown],Table1[for Pivot],0,0,1)</f>
        <v>0</v>
      </c>
      <c r="E1434" s="403"/>
      <c r="F1434" s="146">
        <f t="shared" si="67"/>
        <v>44444444</v>
      </c>
      <c r="G1434" s="375">
        <f t="shared" si="68"/>
        <v>0</v>
      </c>
      <c r="I1434" s="376">
        <f>IF(OR(C1434="150 Directors advances", C1434="120 accounts receivable", C1434="720.2 Automobile - Insurance", C1434="720.3 Automobile - License", C1434="870.4 Rent - Insurance", C1434="870.6 Rent - Property Tax", C1434="870.7 Rent - Homeoffice", C1434="870.9 Rent - Water"),
   0,
   IF(Dashboard!$F$5="Quick",
      IF(OR(C1434="190 Automobile",C1434="200 computer hardware",C1434="210 Computer software",C1434="220 Quickbooks software",C1434="230 Office equipment",C1434="240 Office furniture"),
         E1434-(E1434/(1+Dashboard!$F$4)),
         0
      ),
      IF(C1434="750 Business promotion",
         E1434-(E1434/(1+4.793/100)),
         E1434-(E1434/(1+Dashboard!$F$4))
      )
   )
)</f>
        <v>0</v>
      </c>
      <c r="J1434" s="26">
        <f>Bank4[[#This Row],[Money in/ (Money out)]]-Bank4[[#This Row],[GST/HST]]</f>
        <v>0</v>
      </c>
      <c r="L1434" s="23">
        <f t="shared" si="66"/>
        <v>0</v>
      </c>
    </row>
    <row r="1435" spans="4:12" x14ac:dyDescent="0.2">
      <c r="D1435" s="397">
        <f>_xlfn.XLOOKUP(C:C,Table1[for Import to Bank Register dropdown],Table1[for Pivot],0,0,1)</f>
        <v>0</v>
      </c>
      <c r="E1435" s="403"/>
      <c r="F1435" s="146">
        <f t="shared" si="67"/>
        <v>44444444</v>
      </c>
      <c r="G1435" s="375">
        <f t="shared" si="68"/>
        <v>0</v>
      </c>
      <c r="I1435" s="376">
        <f>IF(OR(C1435="150 Directors advances", C1435="120 accounts receivable", C1435="720.2 Automobile - Insurance", C1435="720.3 Automobile - License", C1435="870.4 Rent - Insurance", C1435="870.6 Rent - Property Tax", C1435="870.7 Rent - Homeoffice", C1435="870.9 Rent - Water"),
   0,
   IF(Dashboard!$F$5="Quick",
      IF(OR(C1435="190 Automobile",C1435="200 computer hardware",C1435="210 Computer software",C1435="220 Quickbooks software",C1435="230 Office equipment",C1435="240 Office furniture"),
         E1435-(E1435/(1+Dashboard!$F$4)),
         0
      ),
      IF(C1435="750 Business promotion",
         E1435-(E1435/(1+4.793/100)),
         E1435-(E1435/(1+Dashboard!$F$4))
      )
   )
)</f>
        <v>0</v>
      </c>
      <c r="J1435" s="26">
        <f>Bank4[[#This Row],[Money in/ (Money out)]]-Bank4[[#This Row],[GST/HST]]</f>
        <v>0</v>
      </c>
      <c r="L1435" s="23">
        <f t="shared" si="66"/>
        <v>0</v>
      </c>
    </row>
    <row r="1436" spans="4:12" x14ac:dyDescent="0.2">
      <c r="D1436" s="397">
        <f>_xlfn.XLOOKUP(C:C,Table1[for Import to Bank Register dropdown],Table1[for Pivot],0,0,1)</f>
        <v>0</v>
      </c>
      <c r="E1436" s="403"/>
      <c r="F1436" s="146">
        <f t="shared" si="67"/>
        <v>44444444</v>
      </c>
      <c r="G1436" s="375">
        <f t="shared" si="68"/>
        <v>0</v>
      </c>
      <c r="I1436" s="376">
        <f>IF(OR(C1436="150 Directors advances", C1436="120 accounts receivable", C1436="720.2 Automobile - Insurance", C1436="720.3 Automobile - License", C1436="870.4 Rent - Insurance", C1436="870.6 Rent - Property Tax", C1436="870.7 Rent - Homeoffice", C1436="870.9 Rent - Water"),
   0,
   IF(Dashboard!$F$5="Quick",
      IF(OR(C1436="190 Automobile",C1436="200 computer hardware",C1436="210 Computer software",C1436="220 Quickbooks software",C1436="230 Office equipment",C1436="240 Office furniture"),
         E1436-(E1436/(1+Dashboard!$F$4)),
         0
      ),
      IF(C1436="750 Business promotion",
         E1436-(E1436/(1+4.793/100)),
         E1436-(E1436/(1+Dashboard!$F$4))
      )
   )
)</f>
        <v>0</v>
      </c>
      <c r="J1436" s="26">
        <f>Bank4[[#This Row],[Money in/ (Money out)]]-Bank4[[#This Row],[GST/HST]]</f>
        <v>0</v>
      </c>
      <c r="L1436" s="23">
        <f t="shared" si="66"/>
        <v>0</v>
      </c>
    </row>
    <row r="1437" spans="4:12" x14ac:dyDescent="0.2">
      <c r="D1437" s="397">
        <f>_xlfn.XLOOKUP(C:C,Table1[for Import to Bank Register dropdown],Table1[for Pivot],0,0,1)</f>
        <v>0</v>
      </c>
      <c r="E1437" s="403"/>
      <c r="F1437" s="146">
        <f t="shared" si="67"/>
        <v>44444444</v>
      </c>
      <c r="G1437" s="375">
        <f t="shared" si="68"/>
        <v>0</v>
      </c>
      <c r="I1437" s="376">
        <f>IF(OR(C1437="150 Directors advances", C1437="120 accounts receivable", C1437="720.2 Automobile - Insurance", C1437="720.3 Automobile - License", C1437="870.4 Rent - Insurance", C1437="870.6 Rent - Property Tax", C1437="870.7 Rent - Homeoffice", C1437="870.9 Rent - Water"),
   0,
   IF(Dashboard!$F$5="Quick",
      IF(OR(C1437="190 Automobile",C1437="200 computer hardware",C1437="210 Computer software",C1437="220 Quickbooks software",C1437="230 Office equipment",C1437="240 Office furniture"),
         E1437-(E1437/(1+Dashboard!$F$4)),
         0
      ),
      IF(C1437="750 Business promotion",
         E1437-(E1437/(1+4.793/100)),
         E1437-(E1437/(1+Dashboard!$F$4))
      )
   )
)</f>
        <v>0</v>
      </c>
      <c r="J1437" s="26">
        <f>Bank4[[#This Row],[Money in/ (Money out)]]-Bank4[[#This Row],[GST/HST]]</f>
        <v>0</v>
      </c>
      <c r="L1437" s="23">
        <f t="shared" si="66"/>
        <v>0</v>
      </c>
    </row>
    <row r="1438" spans="4:12" x14ac:dyDescent="0.2">
      <c r="D1438" s="397">
        <f>_xlfn.XLOOKUP(C:C,Table1[for Import to Bank Register dropdown],Table1[for Pivot],0,0,1)</f>
        <v>0</v>
      </c>
      <c r="E1438" s="403"/>
      <c r="F1438" s="146">
        <f t="shared" si="67"/>
        <v>44444444</v>
      </c>
      <c r="G1438" s="375">
        <f t="shared" si="68"/>
        <v>0</v>
      </c>
      <c r="I1438" s="376">
        <f>IF(OR(C1438="150 Directors advances", C1438="120 accounts receivable", C1438="720.2 Automobile - Insurance", C1438="720.3 Automobile - License", C1438="870.4 Rent - Insurance", C1438="870.6 Rent - Property Tax", C1438="870.7 Rent - Homeoffice", C1438="870.9 Rent - Water"),
   0,
   IF(Dashboard!$F$5="Quick",
      IF(OR(C1438="190 Automobile",C1438="200 computer hardware",C1438="210 Computer software",C1438="220 Quickbooks software",C1438="230 Office equipment",C1438="240 Office furniture"),
         E1438-(E1438/(1+Dashboard!$F$4)),
         0
      ),
      IF(C1438="750 Business promotion",
         E1438-(E1438/(1+4.793/100)),
         E1438-(E1438/(1+Dashboard!$F$4))
      )
   )
)</f>
        <v>0</v>
      </c>
      <c r="J1438" s="26">
        <f>Bank4[[#This Row],[Money in/ (Money out)]]-Bank4[[#This Row],[GST/HST]]</f>
        <v>0</v>
      </c>
      <c r="L1438" s="23">
        <f t="shared" si="66"/>
        <v>0</v>
      </c>
    </row>
    <row r="1439" spans="4:12" x14ac:dyDescent="0.2">
      <c r="D1439" s="397">
        <f>_xlfn.XLOOKUP(C:C,Table1[for Import to Bank Register dropdown],Table1[for Pivot],0,0,1)</f>
        <v>0</v>
      </c>
      <c r="E1439" s="403"/>
      <c r="F1439" s="146">
        <f t="shared" si="67"/>
        <v>44444444</v>
      </c>
      <c r="G1439" s="375">
        <f t="shared" si="68"/>
        <v>0</v>
      </c>
      <c r="I1439" s="376">
        <f>IF(OR(C1439="150 Directors advances", C1439="120 accounts receivable", C1439="720.2 Automobile - Insurance", C1439="720.3 Automobile - License", C1439="870.4 Rent - Insurance", C1439="870.6 Rent - Property Tax", C1439="870.7 Rent - Homeoffice", C1439="870.9 Rent - Water"),
   0,
   IF(Dashboard!$F$5="Quick",
      IF(OR(C1439="190 Automobile",C1439="200 computer hardware",C1439="210 Computer software",C1439="220 Quickbooks software",C1439="230 Office equipment",C1439="240 Office furniture"),
         E1439-(E1439/(1+Dashboard!$F$4)),
         0
      ),
      IF(C1439="750 Business promotion",
         E1439-(E1439/(1+4.793/100)),
         E1439-(E1439/(1+Dashboard!$F$4))
      )
   )
)</f>
        <v>0</v>
      </c>
      <c r="J1439" s="26">
        <f>Bank4[[#This Row],[Money in/ (Money out)]]-Bank4[[#This Row],[GST/HST]]</f>
        <v>0</v>
      </c>
      <c r="L1439" s="23">
        <f t="shared" si="66"/>
        <v>0</v>
      </c>
    </row>
    <row r="1440" spans="4:12" x14ac:dyDescent="0.2">
      <c r="D1440" s="397">
        <f>_xlfn.XLOOKUP(C:C,Table1[for Import to Bank Register dropdown],Table1[for Pivot],0,0,1)</f>
        <v>0</v>
      </c>
      <c r="E1440" s="403"/>
      <c r="F1440" s="146">
        <f t="shared" si="67"/>
        <v>44444444</v>
      </c>
      <c r="G1440" s="375">
        <f t="shared" si="68"/>
        <v>0</v>
      </c>
      <c r="I1440" s="376">
        <f>IF(OR(C1440="150 Directors advances", C1440="120 accounts receivable", C1440="720.2 Automobile - Insurance", C1440="720.3 Automobile - License", C1440="870.4 Rent - Insurance", C1440="870.6 Rent - Property Tax", C1440="870.7 Rent - Homeoffice", C1440="870.9 Rent - Water"),
   0,
   IF(Dashboard!$F$5="Quick",
      IF(OR(C1440="190 Automobile",C1440="200 computer hardware",C1440="210 Computer software",C1440="220 Quickbooks software",C1440="230 Office equipment",C1440="240 Office furniture"),
         E1440-(E1440/(1+Dashboard!$F$4)),
         0
      ),
      IF(C1440="750 Business promotion",
         E1440-(E1440/(1+4.793/100)),
         E1440-(E1440/(1+Dashboard!$F$4))
      )
   )
)</f>
        <v>0</v>
      </c>
      <c r="J1440" s="26">
        <f>Bank4[[#This Row],[Money in/ (Money out)]]-Bank4[[#This Row],[GST/HST]]</f>
        <v>0</v>
      </c>
      <c r="L1440" s="23">
        <f t="shared" si="66"/>
        <v>0</v>
      </c>
    </row>
    <row r="1441" spans="4:12" x14ac:dyDescent="0.2">
      <c r="D1441" s="397">
        <f>_xlfn.XLOOKUP(C:C,Table1[for Import to Bank Register dropdown],Table1[for Pivot],0,0,1)</f>
        <v>0</v>
      </c>
      <c r="E1441" s="403"/>
      <c r="F1441" s="146">
        <f t="shared" si="67"/>
        <v>44444444</v>
      </c>
      <c r="G1441" s="375">
        <f t="shared" si="68"/>
        <v>0</v>
      </c>
      <c r="I1441" s="376">
        <f>IF(OR(C1441="150 Directors advances", C1441="120 accounts receivable", C1441="720.2 Automobile - Insurance", C1441="720.3 Automobile - License", C1441="870.4 Rent - Insurance", C1441="870.6 Rent - Property Tax", C1441="870.7 Rent - Homeoffice", C1441="870.9 Rent - Water"),
   0,
   IF(Dashboard!$F$5="Quick",
      IF(OR(C1441="190 Automobile",C1441="200 computer hardware",C1441="210 Computer software",C1441="220 Quickbooks software",C1441="230 Office equipment",C1441="240 Office furniture"),
         E1441-(E1441/(1+Dashboard!$F$4)),
         0
      ),
      IF(C1441="750 Business promotion",
         E1441-(E1441/(1+4.793/100)),
         E1441-(E1441/(1+Dashboard!$F$4))
      )
   )
)</f>
        <v>0</v>
      </c>
      <c r="J1441" s="26">
        <f>Bank4[[#This Row],[Money in/ (Money out)]]-Bank4[[#This Row],[GST/HST]]</f>
        <v>0</v>
      </c>
      <c r="L1441" s="23">
        <f t="shared" si="66"/>
        <v>0</v>
      </c>
    </row>
    <row r="1442" spans="4:12" x14ac:dyDescent="0.2">
      <c r="D1442" s="397">
        <f>_xlfn.XLOOKUP(C:C,Table1[for Import to Bank Register dropdown],Table1[for Pivot],0,0,1)</f>
        <v>0</v>
      </c>
      <c r="E1442" s="403"/>
      <c r="F1442" s="146">
        <f t="shared" si="67"/>
        <v>44444444</v>
      </c>
      <c r="G1442" s="375">
        <f t="shared" si="68"/>
        <v>0</v>
      </c>
      <c r="I1442" s="376">
        <f>IF(OR(C1442="150 Directors advances", C1442="120 accounts receivable", C1442="720.2 Automobile - Insurance", C1442="720.3 Automobile - License", C1442="870.4 Rent - Insurance", C1442="870.6 Rent - Property Tax", C1442="870.7 Rent - Homeoffice", C1442="870.9 Rent - Water"),
   0,
   IF(Dashboard!$F$5="Quick",
      IF(OR(C1442="190 Automobile",C1442="200 computer hardware",C1442="210 Computer software",C1442="220 Quickbooks software",C1442="230 Office equipment",C1442="240 Office furniture"),
         E1442-(E1442/(1+Dashboard!$F$4)),
         0
      ),
      IF(C1442="750 Business promotion",
         E1442-(E1442/(1+4.793/100)),
         E1442-(E1442/(1+Dashboard!$F$4))
      )
   )
)</f>
        <v>0</v>
      </c>
      <c r="J1442" s="26">
        <f>Bank4[[#This Row],[Money in/ (Money out)]]-Bank4[[#This Row],[GST/HST]]</f>
        <v>0</v>
      </c>
      <c r="L1442" s="23">
        <f t="shared" si="66"/>
        <v>0</v>
      </c>
    </row>
    <row r="1443" spans="4:12" x14ac:dyDescent="0.2">
      <c r="D1443" s="397">
        <f>_xlfn.XLOOKUP(C:C,Table1[for Import to Bank Register dropdown],Table1[for Pivot],0,0,1)</f>
        <v>0</v>
      </c>
      <c r="E1443" s="403"/>
      <c r="F1443" s="146">
        <f t="shared" si="67"/>
        <v>44444444</v>
      </c>
      <c r="G1443" s="375">
        <f t="shared" si="68"/>
        <v>0</v>
      </c>
      <c r="I1443" s="376">
        <f>IF(OR(C1443="150 Directors advances", C1443="120 accounts receivable", C1443="720.2 Automobile - Insurance", C1443="720.3 Automobile - License", C1443="870.4 Rent - Insurance", C1443="870.6 Rent - Property Tax", C1443="870.7 Rent - Homeoffice", C1443="870.9 Rent - Water"),
   0,
   IF(Dashboard!$F$5="Quick",
      IF(OR(C1443="190 Automobile",C1443="200 computer hardware",C1443="210 Computer software",C1443="220 Quickbooks software",C1443="230 Office equipment",C1443="240 Office furniture"),
         E1443-(E1443/(1+Dashboard!$F$4)),
         0
      ),
      IF(C1443="750 Business promotion",
         E1443-(E1443/(1+4.793/100)),
         E1443-(E1443/(1+Dashboard!$F$4))
      )
   )
)</f>
        <v>0</v>
      </c>
      <c r="J1443" s="26">
        <f>Bank4[[#This Row],[Money in/ (Money out)]]-Bank4[[#This Row],[GST/HST]]</f>
        <v>0</v>
      </c>
      <c r="L1443" s="23">
        <f t="shared" si="66"/>
        <v>0</v>
      </c>
    </row>
    <row r="1444" spans="4:12" x14ac:dyDescent="0.2">
      <c r="D1444" s="397">
        <f>_xlfn.XLOOKUP(C:C,Table1[for Import to Bank Register dropdown],Table1[for Pivot],0,0,1)</f>
        <v>0</v>
      </c>
      <c r="E1444" s="403"/>
      <c r="F1444" s="146">
        <f t="shared" si="67"/>
        <v>44444444</v>
      </c>
      <c r="G1444" s="375">
        <f t="shared" si="68"/>
        <v>0</v>
      </c>
      <c r="I1444" s="376">
        <f>IF(OR(C1444="150 Directors advances", C1444="120 accounts receivable", C1444="720.2 Automobile - Insurance", C1444="720.3 Automobile - License", C1444="870.4 Rent - Insurance", C1444="870.6 Rent - Property Tax", C1444="870.7 Rent - Homeoffice", C1444="870.9 Rent - Water"),
   0,
   IF(Dashboard!$F$5="Quick",
      IF(OR(C1444="190 Automobile",C1444="200 computer hardware",C1444="210 Computer software",C1444="220 Quickbooks software",C1444="230 Office equipment",C1444="240 Office furniture"),
         E1444-(E1444/(1+Dashboard!$F$4)),
         0
      ),
      IF(C1444="750 Business promotion",
         E1444-(E1444/(1+4.793/100)),
         E1444-(E1444/(1+Dashboard!$F$4))
      )
   )
)</f>
        <v>0</v>
      </c>
      <c r="J1444" s="26">
        <f>Bank4[[#This Row],[Money in/ (Money out)]]-Bank4[[#This Row],[GST/HST]]</f>
        <v>0</v>
      </c>
      <c r="L1444" s="23">
        <f t="shared" si="66"/>
        <v>0</v>
      </c>
    </row>
    <row r="1445" spans="4:12" x14ac:dyDescent="0.2">
      <c r="D1445" s="397">
        <f>_xlfn.XLOOKUP(C:C,Table1[for Import to Bank Register dropdown],Table1[for Pivot],0,0,1)</f>
        <v>0</v>
      </c>
      <c r="E1445" s="403"/>
      <c r="F1445" s="146">
        <f t="shared" si="67"/>
        <v>44444444</v>
      </c>
      <c r="G1445" s="375">
        <f t="shared" si="68"/>
        <v>0</v>
      </c>
      <c r="I1445" s="376">
        <f>IF(OR(C1445="150 Directors advances", C1445="120 accounts receivable", C1445="720.2 Automobile - Insurance", C1445="720.3 Automobile - License", C1445="870.4 Rent - Insurance", C1445="870.6 Rent - Property Tax", C1445="870.7 Rent - Homeoffice", C1445="870.9 Rent - Water"),
   0,
   IF(Dashboard!$F$5="Quick",
      IF(OR(C1445="190 Automobile",C1445="200 computer hardware",C1445="210 Computer software",C1445="220 Quickbooks software",C1445="230 Office equipment",C1445="240 Office furniture"),
         E1445-(E1445/(1+Dashboard!$F$4)),
         0
      ),
      IF(C1445="750 Business promotion",
         E1445-(E1445/(1+4.793/100)),
         E1445-(E1445/(1+Dashboard!$F$4))
      )
   )
)</f>
        <v>0</v>
      </c>
      <c r="J1445" s="26">
        <f>Bank4[[#This Row],[Money in/ (Money out)]]-Bank4[[#This Row],[GST/HST]]</f>
        <v>0</v>
      </c>
      <c r="L1445" s="23">
        <f t="shared" si="66"/>
        <v>0</v>
      </c>
    </row>
    <row r="1446" spans="4:12" x14ac:dyDescent="0.2">
      <c r="D1446" s="397">
        <f>_xlfn.XLOOKUP(C:C,Table1[for Import to Bank Register dropdown],Table1[for Pivot],0,0,1)</f>
        <v>0</v>
      </c>
      <c r="E1446" s="403"/>
      <c r="F1446" s="146">
        <f t="shared" si="67"/>
        <v>44444444</v>
      </c>
      <c r="G1446" s="375">
        <f t="shared" si="68"/>
        <v>0</v>
      </c>
      <c r="I1446" s="376">
        <f>IF(OR(C1446="150 Directors advances", C1446="120 accounts receivable", C1446="720.2 Automobile - Insurance", C1446="720.3 Automobile - License", C1446="870.4 Rent - Insurance", C1446="870.6 Rent - Property Tax", C1446="870.7 Rent - Homeoffice", C1446="870.9 Rent - Water"),
   0,
   IF(Dashboard!$F$5="Quick",
      IF(OR(C1446="190 Automobile",C1446="200 computer hardware",C1446="210 Computer software",C1446="220 Quickbooks software",C1446="230 Office equipment",C1446="240 Office furniture"),
         E1446-(E1446/(1+Dashboard!$F$4)),
         0
      ),
      IF(C1446="750 Business promotion",
         E1446-(E1446/(1+4.793/100)),
         E1446-(E1446/(1+Dashboard!$F$4))
      )
   )
)</f>
        <v>0</v>
      </c>
      <c r="J1446" s="26">
        <f>Bank4[[#This Row],[Money in/ (Money out)]]-Bank4[[#This Row],[GST/HST]]</f>
        <v>0</v>
      </c>
      <c r="L1446" s="23">
        <f t="shared" si="66"/>
        <v>0</v>
      </c>
    </row>
    <row r="1447" spans="4:12" x14ac:dyDescent="0.2">
      <c r="D1447" s="397">
        <f>_xlfn.XLOOKUP(C:C,Table1[for Import to Bank Register dropdown],Table1[for Pivot],0,0,1)</f>
        <v>0</v>
      </c>
      <c r="E1447" s="403"/>
      <c r="F1447" s="146">
        <f t="shared" si="67"/>
        <v>44444444</v>
      </c>
      <c r="G1447" s="375">
        <f t="shared" si="68"/>
        <v>0</v>
      </c>
      <c r="I1447" s="376">
        <f>IF(OR(C1447="150 Directors advances", C1447="120 accounts receivable", C1447="720.2 Automobile - Insurance", C1447="720.3 Automobile - License", C1447="870.4 Rent - Insurance", C1447="870.6 Rent - Property Tax", C1447="870.7 Rent - Homeoffice", C1447="870.9 Rent - Water"),
   0,
   IF(Dashboard!$F$5="Quick",
      IF(OR(C1447="190 Automobile",C1447="200 computer hardware",C1447="210 Computer software",C1447="220 Quickbooks software",C1447="230 Office equipment",C1447="240 Office furniture"),
         E1447-(E1447/(1+Dashboard!$F$4)),
         0
      ),
      IF(C1447="750 Business promotion",
         E1447-(E1447/(1+4.793/100)),
         E1447-(E1447/(1+Dashboard!$F$4))
      )
   )
)</f>
        <v>0</v>
      </c>
      <c r="J1447" s="26">
        <f>Bank4[[#This Row],[Money in/ (Money out)]]-Bank4[[#This Row],[GST/HST]]</f>
        <v>0</v>
      </c>
      <c r="L1447" s="23">
        <f t="shared" si="66"/>
        <v>0</v>
      </c>
    </row>
    <row r="1448" spans="4:12" x14ac:dyDescent="0.2">
      <c r="D1448" s="397">
        <f>_xlfn.XLOOKUP(C:C,Table1[for Import to Bank Register dropdown],Table1[for Pivot],0,0,1)</f>
        <v>0</v>
      </c>
      <c r="E1448" s="403"/>
      <c r="F1448" s="146">
        <f t="shared" si="67"/>
        <v>44444444</v>
      </c>
      <c r="G1448" s="375">
        <f t="shared" si="68"/>
        <v>0</v>
      </c>
      <c r="I1448" s="376">
        <f>IF(OR(C1448="150 Directors advances", C1448="120 accounts receivable", C1448="720.2 Automobile - Insurance", C1448="720.3 Automobile - License", C1448="870.4 Rent - Insurance", C1448="870.6 Rent - Property Tax", C1448="870.7 Rent - Homeoffice", C1448="870.9 Rent - Water"),
   0,
   IF(Dashboard!$F$5="Quick",
      IF(OR(C1448="190 Automobile",C1448="200 computer hardware",C1448="210 Computer software",C1448="220 Quickbooks software",C1448="230 Office equipment",C1448="240 Office furniture"),
         E1448-(E1448/(1+Dashboard!$F$4)),
         0
      ),
      IF(C1448="750 Business promotion",
         E1448-(E1448/(1+4.793/100)),
         E1448-(E1448/(1+Dashboard!$F$4))
      )
   )
)</f>
        <v>0</v>
      </c>
      <c r="J1448" s="26">
        <f>Bank4[[#This Row],[Money in/ (Money out)]]-Bank4[[#This Row],[GST/HST]]</f>
        <v>0</v>
      </c>
      <c r="L1448" s="23">
        <f t="shared" si="66"/>
        <v>0</v>
      </c>
    </row>
    <row r="1449" spans="4:12" x14ac:dyDescent="0.2">
      <c r="D1449" s="397">
        <f>_xlfn.XLOOKUP(C:C,Table1[for Import to Bank Register dropdown],Table1[for Pivot],0,0,1)</f>
        <v>0</v>
      </c>
      <c r="E1449" s="403"/>
      <c r="F1449" s="146">
        <f t="shared" si="67"/>
        <v>44444444</v>
      </c>
      <c r="G1449" s="375">
        <f t="shared" si="68"/>
        <v>0</v>
      </c>
      <c r="I1449" s="376">
        <f>IF(OR(C1449="150 Directors advances", C1449="120 accounts receivable", C1449="720.2 Automobile - Insurance", C1449="720.3 Automobile - License", C1449="870.4 Rent - Insurance", C1449="870.6 Rent - Property Tax", C1449="870.7 Rent - Homeoffice", C1449="870.9 Rent - Water"),
   0,
   IF(Dashboard!$F$5="Quick",
      IF(OR(C1449="190 Automobile",C1449="200 computer hardware",C1449="210 Computer software",C1449="220 Quickbooks software",C1449="230 Office equipment",C1449="240 Office furniture"),
         E1449-(E1449/(1+Dashboard!$F$4)),
         0
      ),
      IF(C1449="750 Business promotion",
         E1449-(E1449/(1+4.793/100)),
         E1449-(E1449/(1+Dashboard!$F$4))
      )
   )
)</f>
        <v>0</v>
      </c>
      <c r="J1449" s="26">
        <f>Bank4[[#This Row],[Money in/ (Money out)]]-Bank4[[#This Row],[GST/HST]]</f>
        <v>0</v>
      </c>
      <c r="L1449" s="23">
        <f t="shared" si="66"/>
        <v>0</v>
      </c>
    </row>
    <row r="1450" spans="4:12" x14ac:dyDescent="0.2">
      <c r="D1450" s="397">
        <f>_xlfn.XLOOKUP(C:C,Table1[for Import to Bank Register dropdown],Table1[for Pivot],0,0,1)</f>
        <v>0</v>
      </c>
      <c r="E1450" s="403"/>
      <c r="F1450" s="146">
        <f t="shared" si="67"/>
        <v>44444444</v>
      </c>
      <c r="G1450" s="375">
        <f t="shared" si="68"/>
        <v>0</v>
      </c>
      <c r="I1450" s="376">
        <f>IF(OR(C1450="150 Directors advances", C1450="120 accounts receivable", C1450="720.2 Automobile - Insurance", C1450="720.3 Automobile - License", C1450="870.4 Rent - Insurance", C1450="870.6 Rent - Property Tax", C1450="870.7 Rent - Homeoffice", C1450="870.9 Rent - Water"),
   0,
   IF(Dashboard!$F$5="Quick",
      IF(OR(C1450="190 Automobile",C1450="200 computer hardware",C1450="210 Computer software",C1450="220 Quickbooks software",C1450="230 Office equipment",C1450="240 Office furniture"),
         E1450-(E1450/(1+Dashboard!$F$4)),
         0
      ),
      IF(C1450="750 Business promotion",
         E1450-(E1450/(1+4.793/100)),
         E1450-(E1450/(1+Dashboard!$F$4))
      )
   )
)</f>
        <v>0</v>
      </c>
      <c r="J1450" s="26">
        <f>Bank4[[#This Row],[Money in/ (Money out)]]-Bank4[[#This Row],[GST/HST]]</f>
        <v>0</v>
      </c>
      <c r="L1450" s="23">
        <f t="shared" si="66"/>
        <v>0</v>
      </c>
    </row>
    <row r="1451" spans="4:12" x14ac:dyDescent="0.2">
      <c r="D1451" s="397">
        <f>_xlfn.XLOOKUP(C:C,Table1[for Import to Bank Register dropdown],Table1[for Pivot],0,0,1)</f>
        <v>0</v>
      </c>
      <c r="E1451" s="403"/>
      <c r="F1451" s="146">
        <f t="shared" si="67"/>
        <v>44444444</v>
      </c>
      <c r="G1451" s="375">
        <f t="shared" si="68"/>
        <v>0</v>
      </c>
      <c r="I1451" s="376">
        <f>IF(OR(C1451="150 Directors advances", C1451="120 accounts receivable", C1451="720.2 Automobile - Insurance", C1451="720.3 Automobile - License", C1451="870.4 Rent - Insurance", C1451="870.6 Rent - Property Tax", C1451="870.7 Rent - Homeoffice", C1451="870.9 Rent - Water"),
   0,
   IF(Dashboard!$F$5="Quick",
      IF(OR(C1451="190 Automobile",C1451="200 computer hardware",C1451="210 Computer software",C1451="220 Quickbooks software",C1451="230 Office equipment",C1451="240 Office furniture"),
         E1451-(E1451/(1+Dashboard!$F$4)),
         0
      ),
      IF(C1451="750 Business promotion",
         E1451-(E1451/(1+4.793/100)),
         E1451-(E1451/(1+Dashboard!$F$4))
      )
   )
)</f>
        <v>0</v>
      </c>
      <c r="J1451" s="26">
        <f>Bank4[[#This Row],[Money in/ (Money out)]]-Bank4[[#This Row],[GST/HST]]</f>
        <v>0</v>
      </c>
      <c r="L1451" s="23">
        <f t="shared" si="66"/>
        <v>0</v>
      </c>
    </row>
    <row r="1452" spans="4:12" x14ac:dyDescent="0.2">
      <c r="D1452" s="397">
        <f>_xlfn.XLOOKUP(C:C,Table1[for Import to Bank Register dropdown],Table1[for Pivot],0,0,1)</f>
        <v>0</v>
      </c>
      <c r="E1452" s="403"/>
      <c r="F1452" s="146">
        <f t="shared" si="67"/>
        <v>44444444</v>
      </c>
      <c r="G1452" s="375">
        <f t="shared" si="68"/>
        <v>0</v>
      </c>
      <c r="I1452" s="376">
        <f>IF(OR(C1452="150 Directors advances", C1452="120 accounts receivable", C1452="720.2 Automobile - Insurance", C1452="720.3 Automobile - License", C1452="870.4 Rent - Insurance", C1452="870.6 Rent - Property Tax", C1452="870.7 Rent - Homeoffice", C1452="870.9 Rent - Water"),
   0,
   IF(Dashboard!$F$5="Quick",
      IF(OR(C1452="190 Automobile",C1452="200 computer hardware",C1452="210 Computer software",C1452="220 Quickbooks software",C1452="230 Office equipment",C1452="240 Office furniture"),
         E1452-(E1452/(1+Dashboard!$F$4)),
         0
      ),
      IF(C1452="750 Business promotion",
         E1452-(E1452/(1+4.793/100)),
         E1452-(E1452/(1+Dashboard!$F$4))
      )
   )
)</f>
        <v>0</v>
      </c>
      <c r="J1452" s="26">
        <f>Bank4[[#This Row],[Money in/ (Money out)]]-Bank4[[#This Row],[GST/HST]]</f>
        <v>0</v>
      </c>
      <c r="L1452" s="23">
        <f t="shared" si="66"/>
        <v>0</v>
      </c>
    </row>
    <row r="1453" spans="4:12" x14ac:dyDescent="0.2">
      <c r="D1453" s="397">
        <f>_xlfn.XLOOKUP(C:C,Table1[for Import to Bank Register dropdown],Table1[for Pivot],0,0,1)</f>
        <v>0</v>
      </c>
      <c r="E1453" s="403"/>
      <c r="F1453" s="146">
        <f t="shared" si="67"/>
        <v>44444444</v>
      </c>
      <c r="G1453" s="375">
        <f t="shared" si="68"/>
        <v>0</v>
      </c>
      <c r="I1453" s="376">
        <f>IF(OR(C1453="150 Directors advances", C1453="120 accounts receivable", C1453="720.2 Automobile - Insurance", C1453="720.3 Automobile - License", C1453="870.4 Rent - Insurance", C1453="870.6 Rent - Property Tax", C1453="870.7 Rent - Homeoffice", C1453="870.9 Rent - Water"),
   0,
   IF(Dashboard!$F$5="Quick",
      IF(OR(C1453="190 Automobile",C1453="200 computer hardware",C1453="210 Computer software",C1453="220 Quickbooks software",C1453="230 Office equipment",C1453="240 Office furniture"),
         E1453-(E1453/(1+Dashboard!$F$4)),
         0
      ),
      IF(C1453="750 Business promotion",
         E1453-(E1453/(1+4.793/100)),
         E1453-(E1453/(1+Dashboard!$F$4))
      )
   )
)</f>
        <v>0</v>
      </c>
      <c r="J1453" s="26">
        <f>Bank4[[#This Row],[Money in/ (Money out)]]-Bank4[[#This Row],[GST/HST]]</f>
        <v>0</v>
      </c>
      <c r="L1453" s="23">
        <f t="shared" si="66"/>
        <v>0</v>
      </c>
    </row>
    <row r="1454" spans="4:12" x14ac:dyDescent="0.2">
      <c r="D1454" s="397">
        <f>_xlfn.XLOOKUP(C:C,Table1[for Import to Bank Register dropdown],Table1[for Pivot],0,0,1)</f>
        <v>0</v>
      </c>
      <c r="E1454" s="403"/>
      <c r="F1454" s="146">
        <f t="shared" si="67"/>
        <v>44444444</v>
      </c>
      <c r="G1454" s="375">
        <f t="shared" si="68"/>
        <v>0</v>
      </c>
      <c r="I1454" s="376">
        <f>IF(OR(C1454="150 Directors advances", C1454="120 accounts receivable", C1454="720.2 Automobile - Insurance", C1454="720.3 Automobile - License", C1454="870.4 Rent - Insurance", C1454="870.6 Rent - Property Tax", C1454="870.7 Rent - Homeoffice", C1454="870.9 Rent - Water"),
   0,
   IF(Dashboard!$F$5="Quick",
      IF(OR(C1454="190 Automobile",C1454="200 computer hardware",C1454="210 Computer software",C1454="220 Quickbooks software",C1454="230 Office equipment",C1454="240 Office furniture"),
         E1454-(E1454/(1+Dashboard!$F$4)),
         0
      ),
      IF(C1454="750 Business promotion",
         E1454-(E1454/(1+4.793/100)),
         E1454-(E1454/(1+Dashboard!$F$4))
      )
   )
)</f>
        <v>0</v>
      </c>
      <c r="J1454" s="26">
        <f>Bank4[[#This Row],[Money in/ (Money out)]]-Bank4[[#This Row],[GST/HST]]</f>
        <v>0</v>
      </c>
      <c r="L1454" s="23">
        <f t="shared" si="66"/>
        <v>0</v>
      </c>
    </row>
    <row r="1455" spans="4:12" x14ac:dyDescent="0.2">
      <c r="D1455" s="397">
        <f>_xlfn.XLOOKUP(C:C,Table1[for Import to Bank Register dropdown],Table1[for Pivot],0,0,1)</f>
        <v>0</v>
      </c>
      <c r="E1455" s="403"/>
      <c r="F1455" s="146">
        <f t="shared" si="67"/>
        <v>44444444</v>
      </c>
      <c r="G1455" s="375">
        <f t="shared" si="68"/>
        <v>0</v>
      </c>
      <c r="I1455" s="376">
        <f>IF(OR(C1455="150 Directors advances", C1455="120 accounts receivable", C1455="720.2 Automobile - Insurance", C1455="720.3 Automobile - License", C1455="870.4 Rent - Insurance", C1455="870.6 Rent - Property Tax", C1455="870.7 Rent - Homeoffice", C1455="870.9 Rent - Water"),
   0,
   IF(Dashboard!$F$5="Quick",
      IF(OR(C1455="190 Automobile",C1455="200 computer hardware",C1455="210 Computer software",C1455="220 Quickbooks software",C1455="230 Office equipment",C1455="240 Office furniture"),
         E1455-(E1455/(1+Dashboard!$F$4)),
         0
      ),
      IF(C1455="750 Business promotion",
         E1455-(E1455/(1+4.793/100)),
         E1455-(E1455/(1+Dashboard!$F$4))
      )
   )
)</f>
        <v>0</v>
      </c>
      <c r="J1455" s="26">
        <f>Bank4[[#This Row],[Money in/ (Money out)]]-Bank4[[#This Row],[GST/HST]]</f>
        <v>0</v>
      </c>
      <c r="L1455" s="23">
        <f t="shared" si="66"/>
        <v>0</v>
      </c>
    </row>
    <row r="1456" spans="4:12" x14ac:dyDescent="0.2">
      <c r="D1456" s="397">
        <f>_xlfn.XLOOKUP(C:C,Table1[for Import to Bank Register dropdown],Table1[for Pivot],0,0,1)</f>
        <v>0</v>
      </c>
      <c r="E1456" s="403"/>
      <c r="F1456" s="146">
        <f t="shared" si="67"/>
        <v>44444444</v>
      </c>
      <c r="G1456" s="375">
        <f t="shared" si="68"/>
        <v>0</v>
      </c>
      <c r="I1456" s="376">
        <f>IF(OR(C1456="150 Directors advances", C1456="120 accounts receivable", C1456="720.2 Automobile - Insurance", C1456="720.3 Automobile - License", C1456="870.4 Rent - Insurance", C1456="870.6 Rent - Property Tax", C1456="870.7 Rent - Homeoffice", C1456="870.9 Rent - Water"),
   0,
   IF(Dashboard!$F$5="Quick",
      IF(OR(C1456="190 Automobile",C1456="200 computer hardware",C1456="210 Computer software",C1456="220 Quickbooks software",C1456="230 Office equipment",C1456="240 Office furniture"),
         E1456-(E1456/(1+Dashboard!$F$4)),
         0
      ),
      IF(C1456="750 Business promotion",
         E1456-(E1456/(1+4.793/100)),
         E1456-(E1456/(1+Dashboard!$F$4))
      )
   )
)</f>
        <v>0</v>
      </c>
      <c r="J1456" s="26">
        <f>Bank4[[#This Row],[Money in/ (Money out)]]-Bank4[[#This Row],[GST/HST]]</f>
        <v>0</v>
      </c>
      <c r="L1456" s="23">
        <f t="shared" si="66"/>
        <v>0</v>
      </c>
    </row>
    <row r="1457" spans="4:12" x14ac:dyDescent="0.2">
      <c r="D1457" s="397">
        <f>_xlfn.XLOOKUP(C:C,Table1[for Import to Bank Register dropdown],Table1[for Pivot],0,0,1)</f>
        <v>0</v>
      </c>
      <c r="E1457" s="403"/>
      <c r="F1457" s="146">
        <f t="shared" si="67"/>
        <v>44444444</v>
      </c>
      <c r="G1457" s="375">
        <f t="shared" si="68"/>
        <v>0</v>
      </c>
      <c r="I1457" s="376">
        <f>IF(OR(C1457="150 Directors advances", C1457="120 accounts receivable", C1457="720.2 Automobile - Insurance", C1457="720.3 Automobile - License", C1457="870.4 Rent - Insurance", C1457="870.6 Rent - Property Tax", C1457="870.7 Rent - Homeoffice", C1457="870.9 Rent - Water"),
   0,
   IF(Dashboard!$F$5="Quick",
      IF(OR(C1457="190 Automobile",C1457="200 computer hardware",C1457="210 Computer software",C1457="220 Quickbooks software",C1457="230 Office equipment",C1457="240 Office furniture"),
         E1457-(E1457/(1+Dashboard!$F$4)),
         0
      ),
      IF(C1457="750 Business promotion",
         E1457-(E1457/(1+4.793/100)),
         E1457-(E1457/(1+Dashboard!$F$4))
      )
   )
)</f>
        <v>0</v>
      </c>
      <c r="J1457" s="26">
        <f>Bank4[[#This Row],[Money in/ (Money out)]]-Bank4[[#This Row],[GST/HST]]</f>
        <v>0</v>
      </c>
      <c r="L1457" s="23">
        <f t="shared" si="66"/>
        <v>0</v>
      </c>
    </row>
    <row r="1458" spans="4:12" x14ac:dyDescent="0.2">
      <c r="D1458" s="397">
        <f>_xlfn.XLOOKUP(C:C,Table1[for Import to Bank Register dropdown],Table1[for Pivot],0,0,1)</f>
        <v>0</v>
      </c>
      <c r="E1458" s="403"/>
      <c r="F1458" s="146">
        <f t="shared" si="67"/>
        <v>44444444</v>
      </c>
      <c r="G1458" s="375">
        <f t="shared" si="68"/>
        <v>0</v>
      </c>
      <c r="I1458" s="376">
        <f>IF(OR(C1458="150 Directors advances", C1458="120 accounts receivable", C1458="720.2 Automobile - Insurance", C1458="720.3 Automobile - License", C1458="870.4 Rent - Insurance", C1458="870.6 Rent - Property Tax", C1458="870.7 Rent - Homeoffice", C1458="870.9 Rent - Water"),
   0,
   IF(Dashboard!$F$5="Quick",
      IF(OR(C1458="190 Automobile",C1458="200 computer hardware",C1458="210 Computer software",C1458="220 Quickbooks software",C1458="230 Office equipment",C1458="240 Office furniture"),
         E1458-(E1458/(1+Dashboard!$F$4)),
         0
      ),
      IF(C1458="750 Business promotion",
         E1458-(E1458/(1+4.793/100)),
         E1458-(E1458/(1+Dashboard!$F$4))
      )
   )
)</f>
        <v>0</v>
      </c>
      <c r="J1458" s="26">
        <f>Bank4[[#This Row],[Money in/ (Money out)]]-Bank4[[#This Row],[GST/HST]]</f>
        <v>0</v>
      </c>
      <c r="L1458" s="23">
        <f t="shared" si="66"/>
        <v>0</v>
      </c>
    </row>
    <row r="1459" spans="4:12" x14ac:dyDescent="0.2">
      <c r="D1459" s="397">
        <f>_xlfn.XLOOKUP(C:C,Table1[for Import to Bank Register dropdown],Table1[for Pivot],0,0,1)</f>
        <v>0</v>
      </c>
      <c r="E1459" s="403"/>
      <c r="F1459" s="146">
        <f t="shared" si="67"/>
        <v>44444444</v>
      </c>
      <c r="G1459" s="375">
        <f t="shared" si="68"/>
        <v>0</v>
      </c>
      <c r="I1459" s="376">
        <f>IF(OR(C1459="150 Directors advances", C1459="120 accounts receivable", C1459="720.2 Automobile - Insurance", C1459="720.3 Automobile - License", C1459="870.4 Rent - Insurance", C1459="870.6 Rent - Property Tax", C1459="870.7 Rent - Homeoffice", C1459="870.9 Rent - Water"),
   0,
   IF(Dashboard!$F$5="Quick",
      IF(OR(C1459="190 Automobile",C1459="200 computer hardware",C1459="210 Computer software",C1459="220 Quickbooks software",C1459="230 Office equipment",C1459="240 Office furniture"),
         E1459-(E1459/(1+Dashboard!$F$4)),
         0
      ),
      IF(C1459="750 Business promotion",
         E1459-(E1459/(1+4.793/100)),
         E1459-(E1459/(1+Dashboard!$F$4))
      )
   )
)</f>
        <v>0</v>
      </c>
      <c r="J1459" s="26">
        <f>Bank4[[#This Row],[Money in/ (Money out)]]-Bank4[[#This Row],[GST/HST]]</f>
        <v>0</v>
      </c>
      <c r="L1459" s="23">
        <f t="shared" si="66"/>
        <v>0</v>
      </c>
    </row>
    <row r="1460" spans="4:12" x14ac:dyDescent="0.2">
      <c r="D1460" s="397">
        <f>_xlfn.XLOOKUP(C:C,Table1[for Import to Bank Register dropdown],Table1[for Pivot],0,0,1)</f>
        <v>0</v>
      </c>
      <c r="E1460" s="403"/>
      <c r="F1460" s="146">
        <f t="shared" si="67"/>
        <v>44444444</v>
      </c>
      <c r="G1460" s="375">
        <f t="shared" si="68"/>
        <v>0</v>
      </c>
      <c r="I1460" s="376">
        <f>IF(OR(C1460="150 Directors advances", C1460="120 accounts receivable", C1460="720.2 Automobile - Insurance", C1460="720.3 Automobile - License", C1460="870.4 Rent - Insurance", C1460="870.6 Rent - Property Tax", C1460="870.7 Rent - Homeoffice", C1460="870.9 Rent - Water"),
   0,
   IF(Dashboard!$F$5="Quick",
      IF(OR(C1460="190 Automobile",C1460="200 computer hardware",C1460="210 Computer software",C1460="220 Quickbooks software",C1460="230 Office equipment",C1460="240 Office furniture"),
         E1460-(E1460/(1+Dashboard!$F$4)),
         0
      ),
      IF(C1460="750 Business promotion",
         E1460-(E1460/(1+4.793/100)),
         E1460-(E1460/(1+Dashboard!$F$4))
      )
   )
)</f>
        <v>0</v>
      </c>
      <c r="J1460" s="26">
        <f>Bank4[[#This Row],[Money in/ (Money out)]]-Bank4[[#This Row],[GST/HST]]</f>
        <v>0</v>
      </c>
      <c r="L1460" s="23">
        <f t="shared" si="66"/>
        <v>0</v>
      </c>
    </row>
    <row r="1461" spans="4:12" x14ac:dyDescent="0.2">
      <c r="D1461" s="397">
        <f>_xlfn.XLOOKUP(C:C,Table1[for Import to Bank Register dropdown],Table1[for Pivot],0,0,1)</f>
        <v>0</v>
      </c>
      <c r="E1461" s="403"/>
      <c r="F1461" s="146">
        <f t="shared" si="67"/>
        <v>44444444</v>
      </c>
      <c r="G1461" s="375">
        <f t="shared" si="68"/>
        <v>0</v>
      </c>
      <c r="I1461" s="376">
        <f>IF(OR(C1461="150 Directors advances", C1461="120 accounts receivable", C1461="720.2 Automobile - Insurance", C1461="720.3 Automobile - License", C1461="870.4 Rent - Insurance", C1461="870.6 Rent - Property Tax", C1461="870.7 Rent - Homeoffice", C1461="870.9 Rent - Water"),
   0,
   IF(Dashboard!$F$5="Quick",
      IF(OR(C1461="190 Automobile",C1461="200 computer hardware",C1461="210 Computer software",C1461="220 Quickbooks software",C1461="230 Office equipment",C1461="240 Office furniture"),
         E1461-(E1461/(1+Dashboard!$F$4)),
         0
      ),
      IF(C1461="750 Business promotion",
         E1461-(E1461/(1+4.793/100)),
         E1461-(E1461/(1+Dashboard!$F$4))
      )
   )
)</f>
        <v>0</v>
      </c>
      <c r="J1461" s="26">
        <f>Bank4[[#This Row],[Money in/ (Money out)]]-Bank4[[#This Row],[GST/HST]]</f>
        <v>0</v>
      </c>
      <c r="L1461" s="23">
        <f t="shared" si="66"/>
        <v>0</v>
      </c>
    </row>
    <row r="1462" spans="4:12" x14ac:dyDescent="0.2">
      <c r="D1462" s="397">
        <f>_xlfn.XLOOKUP(C:C,Table1[for Import to Bank Register dropdown],Table1[for Pivot],0,0,1)</f>
        <v>0</v>
      </c>
      <c r="E1462" s="403"/>
      <c r="F1462" s="146">
        <f t="shared" si="67"/>
        <v>44444444</v>
      </c>
      <c r="G1462" s="375">
        <f t="shared" si="68"/>
        <v>0</v>
      </c>
      <c r="I1462" s="376">
        <f>IF(OR(C1462="150 Directors advances", C1462="120 accounts receivable", C1462="720.2 Automobile - Insurance", C1462="720.3 Automobile - License", C1462="870.4 Rent - Insurance", C1462="870.6 Rent - Property Tax", C1462="870.7 Rent - Homeoffice", C1462="870.9 Rent - Water"),
   0,
   IF(Dashboard!$F$5="Quick",
      IF(OR(C1462="190 Automobile",C1462="200 computer hardware",C1462="210 Computer software",C1462="220 Quickbooks software",C1462="230 Office equipment",C1462="240 Office furniture"),
         E1462-(E1462/(1+Dashboard!$F$4)),
         0
      ),
      IF(C1462="750 Business promotion",
         E1462-(E1462/(1+4.793/100)),
         E1462-(E1462/(1+Dashboard!$F$4))
      )
   )
)</f>
        <v>0</v>
      </c>
      <c r="J1462" s="26">
        <f>Bank4[[#This Row],[Money in/ (Money out)]]-Bank4[[#This Row],[GST/HST]]</f>
        <v>0</v>
      </c>
      <c r="L1462" s="23">
        <f t="shared" si="66"/>
        <v>0</v>
      </c>
    </row>
    <row r="1463" spans="4:12" x14ac:dyDescent="0.2">
      <c r="D1463" s="397">
        <f>_xlfn.XLOOKUP(C:C,Table1[for Import to Bank Register dropdown],Table1[for Pivot],0,0,1)</f>
        <v>0</v>
      </c>
      <c r="E1463" s="403"/>
      <c r="F1463" s="146">
        <f t="shared" si="67"/>
        <v>44444444</v>
      </c>
      <c r="G1463" s="375">
        <f t="shared" si="68"/>
        <v>0</v>
      </c>
      <c r="I1463" s="376">
        <f>IF(OR(C1463="150 Directors advances", C1463="120 accounts receivable", C1463="720.2 Automobile - Insurance", C1463="720.3 Automobile - License", C1463="870.4 Rent - Insurance", C1463="870.6 Rent - Property Tax", C1463="870.7 Rent - Homeoffice", C1463="870.9 Rent - Water"),
   0,
   IF(Dashboard!$F$5="Quick",
      IF(OR(C1463="190 Automobile",C1463="200 computer hardware",C1463="210 Computer software",C1463="220 Quickbooks software",C1463="230 Office equipment",C1463="240 Office furniture"),
         E1463-(E1463/(1+Dashboard!$F$4)),
         0
      ),
      IF(C1463="750 Business promotion",
         E1463-(E1463/(1+4.793/100)),
         E1463-(E1463/(1+Dashboard!$F$4))
      )
   )
)</f>
        <v>0</v>
      </c>
      <c r="J1463" s="26">
        <f>Bank4[[#This Row],[Money in/ (Money out)]]-Bank4[[#This Row],[GST/HST]]</f>
        <v>0</v>
      </c>
      <c r="L1463" s="23">
        <f t="shared" si="66"/>
        <v>0</v>
      </c>
    </row>
    <row r="1464" spans="4:12" x14ac:dyDescent="0.2">
      <c r="D1464" s="397">
        <f>_xlfn.XLOOKUP(C:C,Table1[for Import to Bank Register dropdown],Table1[for Pivot],0,0,1)</f>
        <v>0</v>
      </c>
      <c r="E1464" s="403"/>
      <c r="F1464" s="146">
        <f t="shared" si="67"/>
        <v>44444444</v>
      </c>
      <c r="G1464" s="375">
        <f t="shared" si="68"/>
        <v>0</v>
      </c>
      <c r="I1464" s="376">
        <f>IF(OR(C1464="150 Directors advances", C1464="120 accounts receivable", C1464="720.2 Automobile - Insurance", C1464="720.3 Automobile - License", C1464="870.4 Rent - Insurance", C1464="870.6 Rent - Property Tax", C1464="870.7 Rent - Homeoffice", C1464="870.9 Rent - Water"),
   0,
   IF(Dashboard!$F$5="Quick",
      IF(OR(C1464="190 Automobile",C1464="200 computer hardware",C1464="210 Computer software",C1464="220 Quickbooks software",C1464="230 Office equipment",C1464="240 Office furniture"),
         E1464-(E1464/(1+Dashboard!$F$4)),
         0
      ),
      IF(C1464="750 Business promotion",
         E1464-(E1464/(1+4.793/100)),
         E1464-(E1464/(1+Dashboard!$F$4))
      )
   )
)</f>
        <v>0</v>
      </c>
      <c r="J1464" s="26">
        <f>Bank4[[#This Row],[Money in/ (Money out)]]-Bank4[[#This Row],[GST/HST]]</f>
        <v>0</v>
      </c>
      <c r="L1464" s="23">
        <f t="shared" si="66"/>
        <v>0</v>
      </c>
    </row>
    <row r="1465" spans="4:12" x14ac:dyDescent="0.2">
      <c r="D1465" s="397">
        <f>_xlfn.XLOOKUP(C:C,Table1[for Import to Bank Register dropdown],Table1[for Pivot],0,0,1)</f>
        <v>0</v>
      </c>
      <c r="E1465" s="403"/>
      <c r="F1465" s="146">
        <f t="shared" si="67"/>
        <v>44444444</v>
      </c>
      <c r="G1465" s="375">
        <f t="shared" si="68"/>
        <v>0</v>
      </c>
      <c r="I1465" s="376">
        <f>IF(OR(C1465="150 Directors advances", C1465="120 accounts receivable", C1465="720.2 Automobile - Insurance", C1465="720.3 Automobile - License", C1465="870.4 Rent - Insurance", C1465="870.6 Rent - Property Tax", C1465="870.7 Rent - Homeoffice", C1465="870.9 Rent - Water"),
   0,
   IF(Dashboard!$F$5="Quick",
      IF(OR(C1465="190 Automobile",C1465="200 computer hardware",C1465="210 Computer software",C1465="220 Quickbooks software",C1465="230 Office equipment",C1465="240 Office furniture"),
         E1465-(E1465/(1+Dashboard!$F$4)),
         0
      ),
      IF(C1465="750 Business promotion",
         E1465-(E1465/(1+4.793/100)),
         E1465-(E1465/(1+Dashboard!$F$4))
      )
   )
)</f>
        <v>0</v>
      </c>
      <c r="J1465" s="26">
        <f>Bank4[[#This Row],[Money in/ (Money out)]]-Bank4[[#This Row],[GST/HST]]</f>
        <v>0</v>
      </c>
      <c r="L1465" s="23">
        <f t="shared" si="66"/>
        <v>0</v>
      </c>
    </row>
    <row r="1466" spans="4:12" x14ac:dyDescent="0.2">
      <c r="D1466" s="397">
        <f>_xlfn.XLOOKUP(C:C,Table1[for Import to Bank Register dropdown],Table1[for Pivot],0,0,1)</f>
        <v>0</v>
      </c>
      <c r="E1466" s="403"/>
      <c r="F1466" s="146">
        <f t="shared" si="67"/>
        <v>44444444</v>
      </c>
      <c r="G1466" s="375">
        <f t="shared" si="68"/>
        <v>0</v>
      </c>
      <c r="I1466" s="376">
        <f>IF(OR(C1466="150 Directors advances", C1466="120 accounts receivable", C1466="720.2 Automobile - Insurance", C1466="720.3 Automobile - License", C1466="870.4 Rent - Insurance", C1466="870.6 Rent - Property Tax", C1466="870.7 Rent - Homeoffice", C1466="870.9 Rent - Water"),
   0,
   IF(Dashboard!$F$5="Quick",
      IF(OR(C1466="190 Automobile",C1466="200 computer hardware",C1466="210 Computer software",C1466="220 Quickbooks software",C1466="230 Office equipment",C1466="240 Office furniture"),
         E1466-(E1466/(1+Dashboard!$F$4)),
         0
      ),
      IF(C1466="750 Business promotion",
         E1466-(E1466/(1+4.793/100)),
         E1466-(E1466/(1+Dashboard!$F$4))
      )
   )
)</f>
        <v>0</v>
      </c>
      <c r="J1466" s="26">
        <f>Bank4[[#This Row],[Money in/ (Money out)]]-Bank4[[#This Row],[GST/HST]]</f>
        <v>0</v>
      </c>
      <c r="L1466" s="23">
        <f t="shared" si="66"/>
        <v>0</v>
      </c>
    </row>
    <row r="1467" spans="4:12" x14ac:dyDescent="0.2">
      <c r="D1467" s="397">
        <f>_xlfn.XLOOKUP(C:C,Table1[for Import to Bank Register dropdown],Table1[for Pivot],0,0,1)</f>
        <v>0</v>
      </c>
      <c r="E1467" s="403"/>
      <c r="F1467" s="146">
        <f t="shared" si="67"/>
        <v>44444444</v>
      </c>
      <c r="G1467" s="375">
        <f t="shared" si="68"/>
        <v>0</v>
      </c>
      <c r="I1467" s="376">
        <f>IF(OR(C1467="150 Directors advances", C1467="120 accounts receivable", C1467="720.2 Automobile - Insurance", C1467="720.3 Automobile - License", C1467="870.4 Rent - Insurance", C1467="870.6 Rent - Property Tax", C1467="870.7 Rent - Homeoffice", C1467="870.9 Rent - Water"),
   0,
   IF(Dashboard!$F$5="Quick",
      IF(OR(C1467="190 Automobile",C1467="200 computer hardware",C1467="210 Computer software",C1467="220 Quickbooks software",C1467="230 Office equipment",C1467="240 Office furniture"),
         E1467-(E1467/(1+Dashboard!$F$4)),
         0
      ),
      IF(C1467="750 Business promotion",
         E1467-(E1467/(1+4.793/100)),
         E1467-(E1467/(1+Dashboard!$F$4))
      )
   )
)</f>
        <v>0</v>
      </c>
      <c r="J1467" s="26">
        <f>Bank4[[#This Row],[Money in/ (Money out)]]-Bank4[[#This Row],[GST/HST]]</f>
        <v>0</v>
      </c>
      <c r="L1467" s="23">
        <f t="shared" si="66"/>
        <v>0</v>
      </c>
    </row>
    <row r="1468" spans="4:12" x14ac:dyDescent="0.2">
      <c r="D1468" s="397">
        <f>_xlfn.XLOOKUP(C:C,Table1[for Import to Bank Register dropdown],Table1[for Pivot],0,0,1)</f>
        <v>0</v>
      </c>
      <c r="E1468" s="403"/>
      <c r="F1468" s="146">
        <f t="shared" si="67"/>
        <v>44444444</v>
      </c>
      <c r="G1468" s="375">
        <f t="shared" si="68"/>
        <v>0</v>
      </c>
      <c r="I1468" s="376">
        <f>IF(OR(C1468="150 Directors advances", C1468="120 accounts receivable", C1468="720.2 Automobile - Insurance", C1468="720.3 Automobile - License", C1468="870.4 Rent - Insurance", C1468="870.6 Rent - Property Tax", C1468="870.7 Rent - Homeoffice", C1468="870.9 Rent - Water"),
   0,
   IF(Dashboard!$F$5="Quick",
      IF(OR(C1468="190 Automobile",C1468="200 computer hardware",C1468="210 Computer software",C1468="220 Quickbooks software",C1468="230 Office equipment",C1468="240 Office furniture"),
         E1468-(E1468/(1+Dashboard!$F$4)),
         0
      ),
      IF(C1468="750 Business promotion",
         E1468-(E1468/(1+4.793/100)),
         E1468-(E1468/(1+Dashboard!$F$4))
      )
   )
)</f>
        <v>0</v>
      </c>
      <c r="J1468" s="26">
        <f>Bank4[[#This Row],[Money in/ (Money out)]]-Bank4[[#This Row],[GST/HST]]</f>
        <v>0</v>
      </c>
      <c r="L1468" s="23">
        <f t="shared" si="66"/>
        <v>0</v>
      </c>
    </row>
    <row r="1469" spans="4:12" x14ac:dyDescent="0.2">
      <c r="D1469" s="397">
        <f>_xlfn.XLOOKUP(C:C,Table1[for Import to Bank Register dropdown],Table1[for Pivot],0,0,1)</f>
        <v>0</v>
      </c>
      <c r="E1469" s="403"/>
      <c r="F1469" s="146">
        <f t="shared" si="67"/>
        <v>44444444</v>
      </c>
      <c r="G1469" s="375">
        <f t="shared" si="68"/>
        <v>0</v>
      </c>
      <c r="I1469" s="376">
        <f>IF(OR(C1469="150 Directors advances", C1469="120 accounts receivable", C1469="720.2 Automobile - Insurance", C1469="720.3 Automobile - License", C1469="870.4 Rent - Insurance", C1469="870.6 Rent - Property Tax", C1469="870.7 Rent - Homeoffice", C1469="870.9 Rent - Water"),
   0,
   IF(Dashboard!$F$5="Quick",
      IF(OR(C1469="190 Automobile",C1469="200 computer hardware",C1469="210 Computer software",C1469="220 Quickbooks software",C1469="230 Office equipment",C1469="240 Office furniture"),
         E1469-(E1469/(1+Dashboard!$F$4)),
         0
      ),
      IF(C1469="750 Business promotion",
         E1469-(E1469/(1+4.793/100)),
         E1469-(E1469/(1+Dashboard!$F$4))
      )
   )
)</f>
        <v>0</v>
      </c>
      <c r="J1469" s="26">
        <f>Bank4[[#This Row],[Money in/ (Money out)]]-Bank4[[#This Row],[GST/HST]]</f>
        <v>0</v>
      </c>
      <c r="L1469" s="23">
        <f t="shared" si="66"/>
        <v>0</v>
      </c>
    </row>
    <row r="1470" spans="4:12" x14ac:dyDescent="0.2">
      <c r="D1470" s="397">
        <f>_xlfn.XLOOKUP(C:C,Table1[for Import to Bank Register dropdown],Table1[for Pivot],0,0,1)</f>
        <v>0</v>
      </c>
      <c r="E1470" s="403"/>
      <c r="F1470" s="146">
        <f t="shared" si="67"/>
        <v>44444444</v>
      </c>
      <c r="G1470" s="375">
        <f t="shared" si="68"/>
        <v>0</v>
      </c>
      <c r="I1470" s="376">
        <f>IF(OR(C1470="150 Directors advances", C1470="120 accounts receivable", C1470="720.2 Automobile - Insurance", C1470="720.3 Automobile - License", C1470="870.4 Rent - Insurance", C1470="870.6 Rent - Property Tax", C1470="870.7 Rent - Homeoffice", C1470="870.9 Rent - Water"),
   0,
   IF(Dashboard!$F$5="Quick",
      IF(OR(C1470="190 Automobile",C1470="200 computer hardware",C1470="210 Computer software",C1470="220 Quickbooks software",C1470="230 Office equipment",C1470="240 Office furniture"),
         E1470-(E1470/(1+Dashboard!$F$4)),
         0
      ),
      IF(C1470="750 Business promotion",
         E1470-(E1470/(1+4.793/100)),
         E1470-(E1470/(1+Dashboard!$F$4))
      )
   )
)</f>
        <v>0</v>
      </c>
      <c r="J1470" s="26">
        <f>Bank4[[#This Row],[Money in/ (Money out)]]-Bank4[[#This Row],[GST/HST]]</f>
        <v>0</v>
      </c>
      <c r="L1470" s="23">
        <f t="shared" si="66"/>
        <v>0</v>
      </c>
    </row>
    <row r="1471" spans="4:12" x14ac:dyDescent="0.2">
      <c r="D1471" s="397">
        <f>_xlfn.XLOOKUP(C:C,Table1[for Import to Bank Register dropdown],Table1[for Pivot],0,0,1)</f>
        <v>0</v>
      </c>
      <c r="E1471" s="403"/>
      <c r="F1471" s="146">
        <f t="shared" si="67"/>
        <v>44444444</v>
      </c>
      <c r="G1471" s="375">
        <f t="shared" si="68"/>
        <v>0</v>
      </c>
      <c r="I1471" s="376">
        <f>IF(OR(C1471="150 Directors advances", C1471="120 accounts receivable", C1471="720.2 Automobile - Insurance", C1471="720.3 Automobile - License", C1471="870.4 Rent - Insurance", C1471="870.6 Rent - Property Tax", C1471="870.7 Rent - Homeoffice", C1471="870.9 Rent - Water"),
   0,
   IF(Dashboard!$F$5="Quick",
      IF(OR(C1471="190 Automobile",C1471="200 computer hardware",C1471="210 Computer software",C1471="220 Quickbooks software",C1471="230 Office equipment",C1471="240 Office furniture"),
         E1471-(E1471/(1+Dashboard!$F$4)),
         0
      ),
      IF(C1471="750 Business promotion",
         E1471-(E1471/(1+4.793/100)),
         E1471-(E1471/(1+Dashboard!$F$4))
      )
   )
)</f>
        <v>0</v>
      </c>
      <c r="J1471" s="26">
        <f>Bank4[[#This Row],[Money in/ (Money out)]]-Bank4[[#This Row],[GST/HST]]</f>
        <v>0</v>
      </c>
      <c r="L1471" s="23">
        <f t="shared" si="66"/>
        <v>0</v>
      </c>
    </row>
    <row r="1472" spans="4:12" x14ac:dyDescent="0.2">
      <c r="D1472" s="397">
        <f>_xlfn.XLOOKUP(C:C,Table1[for Import to Bank Register dropdown],Table1[for Pivot],0,0,1)</f>
        <v>0</v>
      </c>
      <c r="E1472" s="403"/>
      <c r="F1472" s="146">
        <f t="shared" si="67"/>
        <v>44444444</v>
      </c>
      <c r="G1472" s="375">
        <f t="shared" si="68"/>
        <v>0</v>
      </c>
      <c r="I1472" s="376">
        <f>IF(OR(C1472="150 Directors advances", C1472="120 accounts receivable", C1472="720.2 Automobile - Insurance", C1472="720.3 Automobile - License", C1472="870.4 Rent - Insurance", C1472="870.6 Rent - Property Tax", C1472="870.7 Rent - Homeoffice", C1472="870.9 Rent - Water"),
   0,
   IF(Dashboard!$F$5="Quick",
      IF(OR(C1472="190 Automobile",C1472="200 computer hardware",C1472="210 Computer software",C1472="220 Quickbooks software",C1472="230 Office equipment",C1472="240 Office furniture"),
         E1472-(E1472/(1+Dashboard!$F$4)),
         0
      ),
      IF(C1472="750 Business promotion",
         E1472-(E1472/(1+4.793/100)),
         E1472-(E1472/(1+Dashboard!$F$4))
      )
   )
)</f>
        <v>0</v>
      </c>
      <c r="J1472" s="26">
        <f>Bank4[[#This Row],[Money in/ (Money out)]]-Bank4[[#This Row],[GST/HST]]</f>
        <v>0</v>
      </c>
      <c r="L1472" s="23">
        <f t="shared" si="66"/>
        <v>0</v>
      </c>
    </row>
    <row r="1473" spans="1:12" x14ac:dyDescent="0.2">
      <c r="D1473" s="397">
        <f>_xlfn.XLOOKUP(C:C,Table1[for Import to Bank Register dropdown],Table1[for Pivot],0,0,1)</f>
        <v>0</v>
      </c>
      <c r="E1473" s="403"/>
      <c r="F1473" s="146">
        <f t="shared" si="67"/>
        <v>44444444</v>
      </c>
      <c r="G1473" s="375">
        <f t="shared" si="68"/>
        <v>0</v>
      </c>
      <c r="I1473" s="376">
        <f>IF(OR(C1473="150 Directors advances", C1473="120 accounts receivable", C1473="720.2 Automobile - Insurance", C1473="720.3 Automobile - License", C1473="870.4 Rent - Insurance", C1473="870.6 Rent - Property Tax", C1473="870.7 Rent - Homeoffice", C1473="870.9 Rent - Water"),
   0,
   IF(Dashboard!$F$5="Quick",
      IF(OR(C1473="190 Automobile",C1473="200 computer hardware",C1473="210 Computer software",C1473="220 Quickbooks software",C1473="230 Office equipment",C1473="240 Office furniture"),
         E1473-(E1473/(1+Dashboard!$F$4)),
         0
      ),
      IF(C1473="750 Business promotion",
         E1473-(E1473/(1+4.793/100)),
         E1473-(E1473/(1+Dashboard!$F$4))
      )
   )
)</f>
        <v>0</v>
      </c>
      <c r="J1473" s="26">
        <f>Bank4[[#This Row],[Money in/ (Money out)]]-Bank4[[#This Row],[GST/HST]]</f>
        <v>0</v>
      </c>
      <c r="L1473" s="23">
        <f t="shared" si="66"/>
        <v>0</v>
      </c>
    </row>
    <row r="1474" spans="1:12" x14ac:dyDescent="0.2">
      <c r="D1474" s="397">
        <f>_xlfn.XLOOKUP(C:C,Table1[for Import to Bank Register dropdown],Table1[for Pivot],0,0,1)</f>
        <v>0</v>
      </c>
      <c r="E1474" s="403"/>
      <c r="F1474" s="146">
        <f t="shared" si="67"/>
        <v>44444444</v>
      </c>
      <c r="G1474" s="375">
        <f t="shared" si="68"/>
        <v>0</v>
      </c>
      <c r="I1474" s="376">
        <f>IF(OR(C1474="150 Directors advances", C1474="120 accounts receivable", C1474="720.2 Automobile - Insurance", C1474="720.3 Automobile - License", C1474="870.4 Rent - Insurance", C1474="870.6 Rent - Property Tax", C1474="870.7 Rent - Homeoffice", C1474="870.9 Rent - Water"),
   0,
   IF(Dashboard!$F$5="Quick",
      IF(OR(C1474="190 Automobile",C1474="200 computer hardware",C1474="210 Computer software",C1474="220 Quickbooks software",C1474="230 Office equipment",C1474="240 Office furniture"),
         E1474-(E1474/(1+Dashboard!$F$4)),
         0
      ),
      IF(C1474="750 Business promotion",
         E1474-(E1474/(1+4.793/100)),
         E1474-(E1474/(1+Dashboard!$F$4))
      )
   )
)</f>
        <v>0</v>
      </c>
      <c r="J1474" s="26">
        <f>Bank4[[#This Row],[Money in/ (Money out)]]-Bank4[[#This Row],[GST/HST]]</f>
        <v>0</v>
      </c>
      <c r="L1474" s="23">
        <f t="shared" si="66"/>
        <v>0</v>
      </c>
    </row>
    <row r="1475" spans="1:12" x14ac:dyDescent="0.2">
      <c r="D1475" s="397">
        <f>_xlfn.XLOOKUP(C:C,Table1[for Import to Bank Register dropdown],Table1[for Pivot],0,0,1)</f>
        <v>0</v>
      </c>
      <c r="E1475" s="403"/>
      <c r="F1475" s="146">
        <f t="shared" si="67"/>
        <v>44444444</v>
      </c>
      <c r="G1475" s="375">
        <f t="shared" si="68"/>
        <v>0</v>
      </c>
      <c r="I1475" s="376">
        <f>IF(OR(C1475="150 Directors advances", C1475="120 accounts receivable", C1475="720.2 Automobile - Insurance", C1475="720.3 Automobile - License", C1475="870.4 Rent - Insurance", C1475="870.6 Rent - Property Tax", C1475="870.7 Rent - Homeoffice", C1475="870.9 Rent - Water"),
   0,
   IF(Dashboard!$F$5="Quick",
      IF(OR(C1475="190 Automobile",C1475="200 computer hardware",C1475="210 Computer software",C1475="220 Quickbooks software",C1475="230 Office equipment",C1475="240 Office furniture"),
         E1475-(E1475/(1+Dashboard!$F$4)),
         0
      ),
      IF(C1475="750 Business promotion",
         E1475-(E1475/(1+4.793/100)),
         E1475-(E1475/(1+Dashboard!$F$4))
      )
   )
)</f>
        <v>0</v>
      </c>
      <c r="J1475" s="26">
        <f>Bank4[[#This Row],[Money in/ (Money out)]]-Bank4[[#This Row],[GST/HST]]</f>
        <v>0</v>
      </c>
      <c r="L1475" s="23">
        <f t="shared" si="66"/>
        <v>0</v>
      </c>
    </row>
    <row r="1476" spans="1:12" x14ac:dyDescent="0.2">
      <c r="D1476" s="397">
        <f>_xlfn.XLOOKUP(C:C,Table1[for Import to Bank Register dropdown],Table1[for Pivot],0,0,1)</f>
        <v>0</v>
      </c>
      <c r="E1476" s="403"/>
      <c r="F1476" s="146">
        <f t="shared" si="67"/>
        <v>44444444</v>
      </c>
      <c r="G1476" s="375">
        <f t="shared" si="68"/>
        <v>0</v>
      </c>
      <c r="I1476" s="376">
        <f>IF(OR(C1476="150 Directors advances", C1476="120 accounts receivable", C1476="720.2 Automobile - Insurance", C1476="720.3 Automobile - License", C1476="870.4 Rent - Insurance", C1476="870.6 Rent - Property Tax", C1476="870.7 Rent - Homeoffice", C1476="870.9 Rent - Water"),
   0,
   IF(Dashboard!$F$5="Quick",
      IF(OR(C1476="190 Automobile",C1476="200 computer hardware",C1476="210 Computer software",C1476="220 Quickbooks software",C1476="230 Office equipment",C1476="240 Office furniture"),
         E1476-(E1476/(1+Dashboard!$F$4)),
         0
      ),
      IF(C1476="750 Business promotion",
         E1476-(E1476/(1+4.793/100)),
         E1476-(E1476/(1+Dashboard!$F$4))
      )
   )
)</f>
        <v>0</v>
      </c>
      <c r="J1476" s="26">
        <f>Bank4[[#This Row],[Money in/ (Money out)]]-Bank4[[#This Row],[GST/HST]]</f>
        <v>0</v>
      </c>
      <c r="L1476" s="23">
        <f t="shared" si="66"/>
        <v>0</v>
      </c>
    </row>
    <row r="1477" spans="1:12" x14ac:dyDescent="0.2">
      <c r="D1477" s="397">
        <f>_xlfn.XLOOKUP(C:C,Table1[for Import to Bank Register dropdown],Table1[for Pivot],0,0,1)</f>
        <v>0</v>
      </c>
      <c r="E1477" s="403"/>
      <c r="F1477" s="146">
        <f t="shared" si="67"/>
        <v>44444444</v>
      </c>
      <c r="G1477" s="375">
        <f t="shared" si="68"/>
        <v>0</v>
      </c>
      <c r="I1477" s="376">
        <f>IF(OR(C1477="150 Directors advances", C1477="120 accounts receivable", C1477="720.2 Automobile - Insurance", C1477="720.3 Automobile - License", C1477="870.4 Rent - Insurance", C1477="870.6 Rent - Property Tax", C1477="870.7 Rent - Homeoffice", C1477="870.9 Rent - Water"),
   0,
   IF(Dashboard!$F$5="Quick",
      IF(OR(C1477="190 Automobile",C1477="200 computer hardware",C1477="210 Computer software",C1477="220 Quickbooks software",C1477="230 Office equipment",C1477="240 Office furniture"),
         E1477-(E1477/(1+Dashboard!$F$4)),
         0
      ),
      IF(C1477="750 Business promotion",
         E1477-(E1477/(1+4.793/100)),
         E1477-(E1477/(1+Dashboard!$F$4))
      )
   )
)</f>
        <v>0</v>
      </c>
      <c r="J1477" s="26">
        <f>Bank4[[#This Row],[Money in/ (Money out)]]-Bank4[[#This Row],[GST/HST]]</f>
        <v>0</v>
      </c>
      <c r="L1477" s="23">
        <f t="shared" si="66"/>
        <v>0</v>
      </c>
    </row>
    <row r="1478" spans="1:12" x14ac:dyDescent="0.2">
      <c r="D1478" s="397">
        <f>_xlfn.XLOOKUP(C:C,Table1[for Import to Bank Register dropdown],Table1[for Pivot],0,0,1)</f>
        <v>0</v>
      </c>
      <c r="E1478" s="403"/>
      <c r="F1478" s="146">
        <f t="shared" si="67"/>
        <v>44444444</v>
      </c>
      <c r="G1478" s="375">
        <f t="shared" si="68"/>
        <v>0</v>
      </c>
      <c r="I1478" s="376">
        <f>IF(OR(C1478="150 Directors advances", C1478="120 accounts receivable", C1478="720.2 Automobile - Insurance", C1478="720.3 Automobile - License", C1478="870.4 Rent - Insurance", C1478="870.6 Rent - Property Tax", C1478="870.7 Rent - Homeoffice", C1478="870.9 Rent - Water"),
   0,
   IF(Dashboard!$F$5="Quick",
      IF(OR(C1478="190 Automobile",C1478="200 computer hardware",C1478="210 Computer software",C1478="220 Quickbooks software",C1478="230 Office equipment",C1478="240 Office furniture"),
         E1478-(E1478/(1+Dashboard!$F$4)),
         0
      ),
      IF(C1478="750 Business promotion",
         E1478-(E1478/(1+4.793/100)),
         E1478-(E1478/(1+Dashboard!$F$4))
      )
   )
)</f>
        <v>0</v>
      </c>
      <c r="J1478" s="26">
        <f>Bank4[[#This Row],[Money in/ (Money out)]]-Bank4[[#This Row],[GST/HST]]</f>
        <v>0</v>
      </c>
      <c r="L1478" s="23">
        <f t="shared" si="66"/>
        <v>0</v>
      </c>
    </row>
    <row r="1479" spans="1:12" x14ac:dyDescent="0.2">
      <c r="D1479" s="397">
        <f>_xlfn.XLOOKUP(C:C,Table1[for Import to Bank Register dropdown],Table1[for Pivot],0,0,1)</f>
        <v>0</v>
      </c>
      <c r="E1479" s="403"/>
      <c r="F1479" s="146">
        <f t="shared" si="67"/>
        <v>44444444</v>
      </c>
      <c r="G1479" s="375">
        <f t="shared" si="68"/>
        <v>0</v>
      </c>
      <c r="I1479" s="376">
        <f>IF(OR(C1479="150 Directors advances", C1479="120 accounts receivable", C1479="720.2 Automobile - Insurance", C1479="720.3 Automobile - License", C1479="870.4 Rent - Insurance", C1479="870.6 Rent - Property Tax", C1479="870.7 Rent - Homeoffice", C1479="870.9 Rent - Water"),
   0,
   IF(Dashboard!$F$5="Quick",
      IF(OR(C1479="190 Automobile",C1479="200 computer hardware",C1479="210 Computer software",C1479="220 Quickbooks software",C1479="230 Office equipment",C1479="240 Office furniture"),
         E1479-(E1479/(1+Dashboard!$F$4)),
         0
      ),
      IF(C1479="750 Business promotion",
         E1479-(E1479/(1+4.793/100)),
         E1479-(E1479/(1+Dashboard!$F$4))
      )
   )
)</f>
        <v>0</v>
      </c>
      <c r="J1479" s="26">
        <f>Bank4[[#This Row],[Money in/ (Money out)]]-Bank4[[#This Row],[GST/HST]]</f>
        <v>0</v>
      </c>
      <c r="L1479" s="23">
        <f t="shared" ref="L1479:L1500" si="69">$L$3</f>
        <v>0</v>
      </c>
    </row>
    <row r="1480" spans="1:12" x14ac:dyDescent="0.2">
      <c r="D1480" s="397">
        <f>_xlfn.XLOOKUP(C:C,Table1[for Import to Bank Register dropdown],Table1[for Pivot],0,0,1)</f>
        <v>0</v>
      </c>
      <c r="E1480" s="403"/>
      <c r="F1480" s="146">
        <f t="shared" ref="F1480:F1500" si="70">$E$2</f>
        <v>44444444</v>
      </c>
      <c r="G1480" s="375">
        <f t="shared" ref="G1480:G1500" si="71">G1479+E1480</f>
        <v>0</v>
      </c>
      <c r="I1480" s="376">
        <f>IF(OR(C1480="150 Directors advances", C1480="120 accounts receivable", C1480="720.2 Automobile - Insurance", C1480="720.3 Automobile - License", C1480="870.4 Rent - Insurance", C1480="870.6 Rent - Property Tax", C1480="870.7 Rent - Homeoffice", C1480="870.9 Rent - Water"),
   0,
   IF(Dashboard!$F$5="Quick",
      IF(OR(C1480="190 Automobile",C1480="200 computer hardware",C1480="210 Computer software",C1480="220 Quickbooks software",C1480="230 Office equipment",C1480="240 Office furniture"),
         E1480-(E1480/(1+Dashboard!$F$4)),
         0
      ),
      IF(C1480="750 Business promotion",
         E1480-(E1480/(1+4.793/100)),
         E1480-(E1480/(1+Dashboard!$F$4))
      )
   )
)</f>
        <v>0</v>
      </c>
      <c r="J1480" s="26">
        <f>Bank4[[#This Row],[Money in/ (Money out)]]-Bank4[[#This Row],[GST/HST]]</f>
        <v>0</v>
      </c>
      <c r="L1480" s="23">
        <f t="shared" si="69"/>
        <v>0</v>
      </c>
    </row>
    <row r="1481" spans="1:12" x14ac:dyDescent="0.2">
      <c r="D1481" s="397">
        <f>_xlfn.XLOOKUP(C:C,Table1[for Import to Bank Register dropdown],Table1[for Pivot],0,0,1)</f>
        <v>0</v>
      </c>
      <c r="E1481" s="403"/>
      <c r="F1481" s="146">
        <f t="shared" si="70"/>
        <v>44444444</v>
      </c>
      <c r="G1481" s="375">
        <f t="shared" si="71"/>
        <v>0</v>
      </c>
      <c r="I1481" s="376">
        <f>IF(OR(C1481="150 Directors advances", C1481="120 accounts receivable", C1481="720.2 Automobile - Insurance", C1481="720.3 Automobile - License", C1481="870.4 Rent - Insurance", C1481="870.6 Rent - Property Tax", C1481="870.7 Rent - Homeoffice", C1481="870.9 Rent - Water"),
   0,
   IF(Dashboard!$F$5="Quick",
      IF(OR(C1481="190 Automobile",C1481="200 computer hardware",C1481="210 Computer software",C1481="220 Quickbooks software",C1481="230 Office equipment",C1481="240 Office furniture"),
         E1481-(E1481/(1+Dashboard!$F$4)),
         0
      ),
      IF(C1481="750 Business promotion",
         E1481-(E1481/(1+4.793/100)),
         E1481-(E1481/(1+Dashboard!$F$4))
      )
   )
)</f>
        <v>0</v>
      </c>
      <c r="J1481" s="26">
        <f>Bank4[[#This Row],[Money in/ (Money out)]]-Bank4[[#This Row],[GST/HST]]</f>
        <v>0</v>
      </c>
      <c r="L1481" s="23">
        <f t="shared" si="69"/>
        <v>0</v>
      </c>
    </row>
    <row r="1482" spans="1:12" x14ac:dyDescent="0.2">
      <c r="D1482" s="397">
        <f>_xlfn.XLOOKUP(C:C,Table1[for Import to Bank Register dropdown],Table1[for Pivot],0,0,1)</f>
        <v>0</v>
      </c>
      <c r="E1482" s="403"/>
      <c r="F1482" s="146">
        <f t="shared" si="70"/>
        <v>44444444</v>
      </c>
      <c r="G1482" s="375">
        <f t="shared" si="71"/>
        <v>0</v>
      </c>
      <c r="I1482" s="376">
        <f>IF(OR(C1482="150 Directors advances", C1482="120 accounts receivable", C1482="720.2 Automobile - Insurance", C1482="720.3 Automobile - License", C1482="870.4 Rent - Insurance", C1482="870.6 Rent - Property Tax", C1482="870.7 Rent - Homeoffice", C1482="870.9 Rent - Water"),
   0,
   IF(Dashboard!$F$5="Quick",
      IF(OR(C1482="190 Automobile",C1482="200 computer hardware",C1482="210 Computer software",C1482="220 Quickbooks software",C1482="230 Office equipment",C1482="240 Office furniture"),
         E1482-(E1482/(1+Dashboard!$F$4)),
         0
      ),
      IF(C1482="750 Business promotion",
         E1482-(E1482/(1+4.793/100)),
         E1482-(E1482/(1+Dashboard!$F$4))
      )
   )
)</f>
        <v>0</v>
      </c>
      <c r="J1482" s="26">
        <f>Bank4[[#This Row],[Money in/ (Money out)]]-Bank4[[#This Row],[GST/HST]]</f>
        <v>0</v>
      </c>
      <c r="L1482" s="23">
        <f t="shared" si="69"/>
        <v>0</v>
      </c>
    </row>
    <row r="1483" spans="1:12" x14ac:dyDescent="0.2">
      <c r="D1483" s="397">
        <f>_xlfn.XLOOKUP(C:C,Table1[for Import to Bank Register dropdown],Table1[for Pivot],0,0,1)</f>
        <v>0</v>
      </c>
      <c r="E1483" s="403"/>
      <c r="F1483" s="146">
        <f t="shared" si="70"/>
        <v>44444444</v>
      </c>
      <c r="G1483" s="375">
        <f t="shared" si="71"/>
        <v>0</v>
      </c>
      <c r="I1483" s="376">
        <f>IF(OR(C1483="150 Directors advances", C1483="120 accounts receivable", C1483="720.2 Automobile - Insurance", C1483="720.3 Automobile - License", C1483="870.4 Rent - Insurance", C1483="870.6 Rent - Property Tax", C1483="870.7 Rent - Homeoffice", C1483="870.9 Rent - Water"),
   0,
   IF(Dashboard!$F$5="Quick",
      IF(OR(C1483="190 Automobile",C1483="200 computer hardware",C1483="210 Computer software",C1483="220 Quickbooks software",C1483="230 Office equipment",C1483="240 Office furniture"),
         E1483-(E1483/(1+Dashboard!$F$4)),
         0
      ),
      IF(C1483="750 Business promotion",
         E1483-(E1483/(1+4.793/100)),
         E1483-(E1483/(1+Dashboard!$F$4))
      )
   )
)</f>
        <v>0</v>
      </c>
      <c r="J1483" s="26">
        <f>Bank4[[#This Row],[Money in/ (Money out)]]-Bank4[[#This Row],[GST/HST]]</f>
        <v>0</v>
      </c>
      <c r="L1483" s="23">
        <f t="shared" si="69"/>
        <v>0</v>
      </c>
    </row>
    <row r="1484" spans="1:12" x14ac:dyDescent="0.2">
      <c r="A1484" s="399"/>
      <c r="D1484" s="397">
        <f>_xlfn.XLOOKUP(C:C,Table1[for Import to Bank Register dropdown],Table1[for Pivot],0,0,1)</f>
        <v>0</v>
      </c>
      <c r="E1484" s="403"/>
      <c r="F1484" s="146">
        <f t="shared" si="70"/>
        <v>44444444</v>
      </c>
      <c r="G1484" s="375">
        <f t="shared" si="71"/>
        <v>0</v>
      </c>
      <c r="I1484" s="376">
        <f>IF(OR(C1484="150 Directors advances", C1484="120 accounts receivable", C1484="720.2 Automobile - Insurance", C1484="720.3 Automobile - License", C1484="870.4 Rent - Insurance", C1484="870.6 Rent - Property Tax", C1484="870.7 Rent - Homeoffice", C1484="870.9 Rent - Water"),
   0,
   IF(Dashboard!$F$5="Quick",
      IF(OR(C1484="190 Automobile",C1484="200 computer hardware",C1484="210 Computer software",C1484="220 Quickbooks software",C1484="230 Office equipment",C1484="240 Office furniture"),
         E1484-(E1484/(1+Dashboard!$F$4)),
         0
      ),
      IF(C1484="750 Business promotion",
         E1484-(E1484/(1+4.793/100)),
         E1484-(E1484/(1+Dashboard!$F$4))
      )
   )
)</f>
        <v>0</v>
      </c>
      <c r="J1484" s="26">
        <f>Bank4[[#This Row],[Money in/ (Money out)]]-Bank4[[#This Row],[GST/HST]]</f>
        <v>0</v>
      </c>
      <c r="L1484" s="23">
        <f t="shared" si="69"/>
        <v>0</v>
      </c>
    </row>
    <row r="1485" spans="1:12" x14ac:dyDescent="0.2">
      <c r="D1485" s="397">
        <f>_xlfn.XLOOKUP(C:C,Table1[for Import to Bank Register dropdown],Table1[for Pivot],0,0,1)</f>
        <v>0</v>
      </c>
      <c r="E1485" s="403"/>
      <c r="F1485" s="146">
        <f t="shared" si="70"/>
        <v>44444444</v>
      </c>
      <c r="G1485" s="375">
        <f t="shared" si="71"/>
        <v>0</v>
      </c>
      <c r="I1485" s="376">
        <f>IF(OR(C1485="150 Directors advances", C1485="120 accounts receivable", C1485="720.2 Automobile - Insurance", C1485="720.3 Automobile - License", C1485="870.4 Rent - Insurance", C1485="870.6 Rent - Property Tax", C1485="870.7 Rent - Homeoffice", C1485="870.9 Rent - Water"),
   0,
   IF(Dashboard!$F$5="Quick",
      IF(OR(C1485="190 Automobile",C1485="200 computer hardware",C1485="210 Computer software",C1485="220 Quickbooks software",C1485="230 Office equipment",C1485="240 Office furniture"),
         E1485-(E1485/(1+Dashboard!$F$4)),
         0
      ),
      IF(C1485="750 Business promotion",
         E1485-(E1485/(1+4.793/100)),
         E1485-(E1485/(1+Dashboard!$F$4))
      )
   )
)</f>
        <v>0</v>
      </c>
      <c r="J1485" s="26">
        <f>Bank4[[#This Row],[Money in/ (Money out)]]-Bank4[[#This Row],[GST/HST]]</f>
        <v>0</v>
      </c>
      <c r="L1485" s="23">
        <f t="shared" si="69"/>
        <v>0</v>
      </c>
    </row>
    <row r="1486" spans="1:12" x14ac:dyDescent="0.2">
      <c r="D1486" s="397">
        <f>_xlfn.XLOOKUP(C:C,Table1[for Import to Bank Register dropdown],Table1[for Pivot],0,0,1)</f>
        <v>0</v>
      </c>
      <c r="E1486" s="403"/>
      <c r="F1486" s="146">
        <f t="shared" si="70"/>
        <v>44444444</v>
      </c>
      <c r="G1486" s="375">
        <f t="shared" si="71"/>
        <v>0</v>
      </c>
      <c r="I1486" s="376">
        <f>IF(OR(C1486="150 Directors advances", C1486="120 accounts receivable", C1486="720.2 Automobile - Insurance", C1486="720.3 Automobile - License", C1486="870.4 Rent - Insurance", C1486="870.6 Rent - Property Tax", C1486="870.7 Rent - Homeoffice", C1486="870.9 Rent - Water"),
   0,
   IF(Dashboard!$F$5="Quick",
      IF(OR(C1486="190 Automobile",C1486="200 computer hardware",C1486="210 Computer software",C1486="220 Quickbooks software",C1486="230 Office equipment",C1486="240 Office furniture"),
         E1486-(E1486/(1+Dashboard!$F$4)),
         0
      ),
      IF(C1486="750 Business promotion",
         E1486-(E1486/(1+4.793/100)),
         E1486-(E1486/(1+Dashboard!$F$4))
      )
   )
)</f>
        <v>0</v>
      </c>
      <c r="J1486" s="26">
        <f>Bank4[[#This Row],[Money in/ (Money out)]]-Bank4[[#This Row],[GST/HST]]</f>
        <v>0</v>
      </c>
      <c r="L1486" s="23">
        <f t="shared" si="69"/>
        <v>0</v>
      </c>
    </row>
    <row r="1487" spans="1:12" x14ac:dyDescent="0.2">
      <c r="D1487" s="397">
        <f>_xlfn.XLOOKUP(C:C,Table1[for Import to Bank Register dropdown],Table1[for Pivot],0,0,1)</f>
        <v>0</v>
      </c>
      <c r="E1487" s="403"/>
      <c r="F1487" s="146">
        <f t="shared" si="70"/>
        <v>44444444</v>
      </c>
      <c r="G1487" s="375">
        <f t="shared" si="71"/>
        <v>0</v>
      </c>
      <c r="I1487" s="376">
        <f>IF(OR(C1487="150 Directors advances", C1487="120 accounts receivable", C1487="720.2 Automobile - Insurance", C1487="720.3 Automobile - License", C1487="870.4 Rent - Insurance", C1487="870.6 Rent - Property Tax", C1487="870.7 Rent - Homeoffice", C1487="870.9 Rent - Water"),
   0,
   IF(Dashboard!$F$5="Quick",
      IF(OR(C1487="190 Automobile",C1487="200 computer hardware",C1487="210 Computer software",C1487="220 Quickbooks software",C1487="230 Office equipment",C1487="240 Office furniture"),
         E1487-(E1487/(1+Dashboard!$F$4)),
         0
      ),
      IF(C1487="750 Business promotion",
         E1487-(E1487/(1+4.793/100)),
         E1487-(E1487/(1+Dashboard!$F$4))
      )
   )
)</f>
        <v>0</v>
      </c>
      <c r="J1487" s="26">
        <f>Bank4[[#This Row],[Money in/ (Money out)]]-Bank4[[#This Row],[GST/HST]]</f>
        <v>0</v>
      </c>
      <c r="L1487" s="23">
        <f t="shared" si="69"/>
        <v>0</v>
      </c>
    </row>
    <row r="1488" spans="1:12" x14ac:dyDescent="0.2">
      <c r="D1488" s="397">
        <f>_xlfn.XLOOKUP(C:C,Table1[for Import to Bank Register dropdown],Table1[for Pivot],0,0,1)</f>
        <v>0</v>
      </c>
      <c r="E1488" s="403"/>
      <c r="F1488" s="146">
        <f t="shared" si="70"/>
        <v>44444444</v>
      </c>
      <c r="G1488" s="375">
        <f t="shared" si="71"/>
        <v>0</v>
      </c>
      <c r="I1488" s="376">
        <f>IF(OR(C1488="150 Directors advances", C1488="120 accounts receivable", C1488="720.2 Automobile - Insurance", C1488="720.3 Automobile - License", C1488="870.4 Rent - Insurance", C1488="870.6 Rent - Property Tax", C1488="870.7 Rent - Homeoffice", C1488="870.9 Rent - Water"),
   0,
   IF(Dashboard!$F$5="Quick",
      IF(OR(C1488="190 Automobile",C1488="200 computer hardware",C1488="210 Computer software",C1488="220 Quickbooks software",C1488="230 Office equipment",C1488="240 Office furniture"),
         E1488-(E1488/(1+Dashboard!$F$4)),
         0
      ),
      IF(C1488="750 Business promotion",
         E1488-(E1488/(1+4.793/100)),
         E1488-(E1488/(1+Dashboard!$F$4))
      )
   )
)</f>
        <v>0</v>
      </c>
      <c r="J1488" s="26">
        <f>Bank4[[#This Row],[Money in/ (Money out)]]-Bank4[[#This Row],[GST/HST]]</f>
        <v>0</v>
      </c>
      <c r="L1488" s="23">
        <f t="shared" si="69"/>
        <v>0</v>
      </c>
    </row>
    <row r="1489" spans="4:12" x14ac:dyDescent="0.2">
      <c r="D1489" s="397">
        <f>_xlfn.XLOOKUP(C:C,Table1[for Import to Bank Register dropdown],Table1[for Pivot],0,0,1)</f>
        <v>0</v>
      </c>
      <c r="E1489" s="403"/>
      <c r="F1489" s="146">
        <f t="shared" si="70"/>
        <v>44444444</v>
      </c>
      <c r="G1489" s="375">
        <f t="shared" si="71"/>
        <v>0</v>
      </c>
      <c r="I1489" s="376">
        <f>IF(OR(C1489="150 Directors advances", C1489="120 accounts receivable", C1489="720.2 Automobile - Insurance", C1489="720.3 Automobile - License", C1489="870.4 Rent - Insurance", C1489="870.6 Rent - Property Tax", C1489="870.7 Rent - Homeoffice", C1489="870.9 Rent - Water"),
   0,
   IF(Dashboard!$F$5="Quick",
      IF(OR(C1489="190 Automobile",C1489="200 computer hardware",C1489="210 Computer software",C1489="220 Quickbooks software",C1489="230 Office equipment",C1489="240 Office furniture"),
         E1489-(E1489/(1+Dashboard!$F$4)),
         0
      ),
      IF(C1489="750 Business promotion",
         E1489-(E1489/(1+4.793/100)),
         E1489-(E1489/(1+Dashboard!$F$4))
      )
   )
)</f>
        <v>0</v>
      </c>
      <c r="J1489" s="26">
        <f>Bank4[[#This Row],[Money in/ (Money out)]]-Bank4[[#This Row],[GST/HST]]</f>
        <v>0</v>
      </c>
      <c r="L1489" s="23">
        <f t="shared" si="69"/>
        <v>0</v>
      </c>
    </row>
    <row r="1490" spans="4:12" x14ac:dyDescent="0.2">
      <c r="D1490" s="397">
        <f>_xlfn.XLOOKUP(C:C,Table1[for Import to Bank Register dropdown],Table1[for Pivot],0,0,1)</f>
        <v>0</v>
      </c>
      <c r="E1490" s="403"/>
      <c r="F1490" s="146">
        <f t="shared" si="70"/>
        <v>44444444</v>
      </c>
      <c r="G1490" s="375">
        <f t="shared" si="71"/>
        <v>0</v>
      </c>
      <c r="I1490" s="376">
        <f>IF(OR(C1490="150 Directors advances", C1490="120 accounts receivable", C1490="720.2 Automobile - Insurance", C1490="720.3 Automobile - License", C1490="870.4 Rent - Insurance", C1490="870.6 Rent - Property Tax", C1490="870.7 Rent - Homeoffice", C1490="870.9 Rent - Water"),
   0,
   IF(Dashboard!$F$5="Quick",
      IF(OR(C1490="190 Automobile",C1490="200 computer hardware",C1490="210 Computer software",C1490="220 Quickbooks software",C1490="230 Office equipment",C1490="240 Office furniture"),
         E1490-(E1490/(1+Dashboard!$F$4)),
         0
      ),
      IF(C1490="750 Business promotion",
         E1490-(E1490/(1+4.793/100)),
         E1490-(E1490/(1+Dashboard!$F$4))
      )
   )
)</f>
        <v>0</v>
      </c>
      <c r="J1490" s="26">
        <f>Bank4[[#This Row],[Money in/ (Money out)]]-Bank4[[#This Row],[GST/HST]]</f>
        <v>0</v>
      </c>
      <c r="L1490" s="23">
        <f t="shared" si="69"/>
        <v>0</v>
      </c>
    </row>
    <row r="1491" spans="4:12" x14ac:dyDescent="0.2">
      <c r="D1491" s="397">
        <f>_xlfn.XLOOKUP(C:C,Table1[for Import to Bank Register dropdown],Table1[for Pivot],0,0,1)</f>
        <v>0</v>
      </c>
      <c r="E1491" s="403"/>
      <c r="F1491" s="146">
        <f t="shared" si="70"/>
        <v>44444444</v>
      </c>
      <c r="G1491" s="375">
        <f t="shared" si="71"/>
        <v>0</v>
      </c>
      <c r="I1491" s="376">
        <f>IF(OR(C1491="150 Directors advances", C1491="120 accounts receivable", C1491="720.2 Automobile - Insurance", C1491="720.3 Automobile - License", C1491="870.4 Rent - Insurance", C1491="870.6 Rent - Property Tax", C1491="870.7 Rent - Homeoffice", C1491="870.9 Rent - Water"),
   0,
   IF(Dashboard!$F$5="Quick",
      IF(OR(C1491="190 Automobile",C1491="200 computer hardware",C1491="210 Computer software",C1491="220 Quickbooks software",C1491="230 Office equipment",C1491="240 Office furniture"),
         E1491-(E1491/(1+Dashboard!$F$4)),
         0
      ),
      IF(C1491="750 Business promotion",
         E1491-(E1491/(1+4.793/100)),
         E1491-(E1491/(1+Dashboard!$F$4))
      )
   )
)</f>
        <v>0</v>
      </c>
      <c r="J1491" s="26">
        <f>Bank4[[#This Row],[Money in/ (Money out)]]-Bank4[[#This Row],[GST/HST]]</f>
        <v>0</v>
      </c>
      <c r="L1491" s="23">
        <f t="shared" si="69"/>
        <v>0</v>
      </c>
    </row>
    <row r="1492" spans="4:12" x14ac:dyDescent="0.2">
      <c r="D1492" s="397">
        <f>_xlfn.XLOOKUP(C:C,Table1[for Import to Bank Register dropdown],Table1[for Pivot],0,0,1)</f>
        <v>0</v>
      </c>
      <c r="E1492" s="403"/>
      <c r="F1492" s="146">
        <f t="shared" si="70"/>
        <v>44444444</v>
      </c>
      <c r="G1492" s="375">
        <f t="shared" si="71"/>
        <v>0</v>
      </c>
      <c r="I1492" s="376">
        <f>IF(OR(C1492="150 Directors advances", C1492="120 accounts receivable", C1492="720.2 Automobile - Insurance", C1492="720.3 Automobile - License", C1492="870.4 Rent - Insurance", C1492="870.6 Rent - Property Tax", C1492="870.7 Rent - Homeoffice", C1492="870.9 Rent - Water"),
   0,
   IF(Dashboard!$F$5="Quick",
      IF(OR(C1492="190 Automobile",C1492="200 computer hardware",C1492="210 Computer software",C1492="220 Quickbooks software",C1492="230 Office equipment",C1492="240 Office furniture"),
         E1492-(E1492/(1+Dashboard!$F$4)),
         0
      ),
      IF(C1492="750 Business promotion",
         E1492-(E1492/(1+4.793/100)),
         E1492-(E1492/(1+Dashboard!$F$4))
      )
   )
)</f>
        <v>0</v>
      </c>
      <c r="J1492" s="26">
        <f>Bank4[[#This Row],[Money in/ (Money out)]]-Bank4[[#This Row],[GST/HST]]</f>
        <v>0</v>
      </c>
      <c r="L1492" s="23">
        <f t="shared" si="69"/>
        <v>0</v>
      </c>
    </row>
    <row r="1493" spans="4:12" x14ac:dyDescent="0.2">
      <c r="D1493" s="397">
        <f>_xlfn.XLOOKUP(C:C,Table1[for Import to Bank Register dropdown],Table1[for Pivot],0,0,1)</f>
        <v>0</v>
      </c>
      <c r="E1493" s="403"/>
      <c r="F1493" s="146">
        <f t="shared" si="70"/>
        <v>44444444</v>
      </c>
      <c r="G1493" s="375">
        <f t="shared" si="71"/>
        <v>0</v>
      </c>
      <c r="I1493" s="376">
        <f>IF(OR(C1493="150 Directors advances", C1493="120 accounts receivable", C1493="720.2 Automobile - Insurance", C1493="720.3 Automobile - License", C1493="870.4 Rent - Insurance", C1493="870.6 Rent - Property Tax", C1493="870.7 Rent - Homeoffice", C1493="870.9 Rent - Water"),
   0,
   IF(Dashboard!$F$5="Quick",
      IF(OR(C1493="190 Automobile",C1493="200 computer hardware",C1493="210 Computer software",C1493="220 Quickbooks software",C1493="230 Office equipment",C1493="240 Office furniture"),
         E1493-(E1493/(1+Dashboard!$F$4)),
         0
      ),
      IF(C1493="750 Business promotion",
         E1493-(E1493/(1+4.793/100)),
         E1493-(E1493/(1+Dashboard!$F$4))
      )
   )
)</f>
        <v>0</v>
      </c>
      <c r="J1493" s="26">
        <f>Bank4[[#This Row],[Money in/ (Money out)]]-Bank4[[#This Row],[GST/HST]]</f>
        <v>0</v>
      </c>
      <c r="L1493" s="23">
        <f t="shared" si="69"/>
        <v>0</v>
      </c>
    </row>
    <row r="1494" spans="4:12" x14ac:dyDescent="0.2">
      <c r="D1494" s="397">
        <f>_xlfn.XLOOKUP(C:C,Table1[for Import to Bank Register dropdown],Table1[for Pivot],0,0,1)</f>
        <v>0</v>
      </c>
      <c r="E1494" s="403"/>
      <c r="F1494" s="146">
        <f t="shared" si="70"/>
        <v>44444444</v>
      </c>
      <c r="G1494" s="375">
        <f t="shared" si="71"/>
        <v>0</v>
      </c>
      <c r="I1494" s="376">
        <f>IF(OR(C1494="150 Directors advances", C1494="120 accounts receivable", C1494="720.2 Automobile - Insurance", C1494="720.3 Automobile - License", C1494="870.4 Rent - Insurance", C1494="870.6 Rent - Property Tax", C1494="870.7 Rent - Homeoffice", C1494="870.9 Rent - Water"),
   0,
   IF(Dashboard!$F$5="Quick",
      IF(OR(C1494="190 Automobile",C1494="200 computer hardware",C1494="210 Computer software",C1494="220 Quickbooks software",C1494="230 Office equipment",C1494="240 Office furniture"),
         E1494-(E1494/(1+Dashboard!$F$4)),
         0
      ),
      IF(C1494="750 Business promotion",
         E1494-(E1494/(1+4.793/100)),
         E1494-(E1494/(1+Dashboard!$F$4))
      )
   )
)</f>
        <v>0</v>
      </c>
      <c r="J1494" s="26">
        <f>Bank4[[#This Row],[Money in/ (Money out)]]-Bank4[[#This Row],[GST/HST]]</f>
        <v>0</v>
      </c>
      <c r="L1494" s="23">
        <f t="shared" si="69"/>
        <v>0</v>
      </c>
    </row>
    <row r="1495" spans="4:12" x14ac:dyDescent="0.2">
      <c r="D1495" s="397">
        <f>_xlfn.XLOOKUP(C:C,Table1[for Import to Bank Register dropdown],Table1[for Pivot],0,0,1)</f>
        <v>0</v>
      </c>
      <c r="E1495" s="403"/>
      <c r="F1495" s="146">
        <f t="shared" si="70"/>
        <v>44444444</v>
      </c>
      <c r="G1495" s="375">
        <f t="shared" si="71"/>
        <v>0</v>
      </c>
      <c r="I1495" s="376">
        <f>IF(OR(C1495="150 Directors advances", C1495="120 accounts receivable", C1495="720.2 Automobile - Insurance", C1495="720.3 Automobile - License", C1495="870.4 Rent - Insurance", C1495="870.6 Rent - Property Tax", C1495="870.7 Rent - Homeoffice", C1495="870.9 Rent - Water"),
   0,
   IF(Dashboard!$F$5="Quick",
      IF(OR(C1495="190 Automobile",C1495="200 computer hardware",C1495="210 Computer software",C1495="220 Quickbooks software",C1495="230 Office equipment",C1495="240 Office furniture"),
         E1495-(E1495/(1+Dashboard!$F$4)),
         0
      ),
      IF(C1495="750 Business promotion",
         E1495-(E1495/(1+4.793/100)),
         E1495-(E1495/(1+Dashboard!$F$4))
      )
   )
)</f>
        <v>0</v>
      </c>
      <c r="J1495" s="26">
        <f>Bank4[[#This Row],[Money in/ (Money out)]]-Bank4[[#This Row],[GST/HST]]</f>
        <v>0</v>
      </c>
      <c r="L1495" s="23">
        <f t="shared" si="69"/>
        <v>0</v>
      </c>
    </row>
    <row r="1496" spans="4:12" x14ac:dyDescent="0.2">
      <c r="D1496" s="397">
        <f>_xlfn.XLOOKUP(C:C,Table1[for Import to Bank Register dropdown],Table1[for Pivot],0,0,1)</f>
        <v>0</v>
      </c>
      <c r="E1496" s="403"/>
      <c r="F1496" s="146">
        <f t="shared" si="70"/>
        <v>44444444</v>
      </c>
      <c r="G1496" s="375">
        <f t="shared" si="71"/>
        <v>0</v>
      </c>
      <c r="I1496" s="376">
        <f>IF(OR(C1496="150 Directors advances", C1496="120 accounts receivable", C1496="720.2 Automobile - Insurance", C1496="720.3 Automobile - License", C1496="870.4 Rent - Insurance", C1496="870.6 Rent - Property Tax", C1496="870.7 Rent - Homeoffice", C1496="870.9 Rent - Water"),
   0,
   IF(Dashboard!$F$5="Quick",
      IF(OR(C1496="190 Automobile",C1496="200 computer hardware",C1496="210 Computer software",C1496="220 Quickbooks software",C1496="230 Office equipment",C1496="240 Office furniture"),
         E1496-(E1496/(1+Dashboard!$F$4)),
         0
      ),
      IF(C1496="750 Business promotion",
         E1496-(E1496/(1+4.793/100)),
         E1496-(E1496/(1+Dashboard!$F$4))
      )
   )
)</f>
        <v>0</v>
      </c>
      <c r="J1496" s="26">
        <f>Bank4[[#This Row],[Money in/ (Money out)]]-Bank4[[#This Row],[GST/HST]]</f>
        <v>0</v>
      </c>
      <c r="L1496" s="23">
        <f t="shared" si="69"/>
        <v>0</v>
      </c>
    </row>
    <row r="1497" spans="4:12" x14ac:dyDescent="0.2">
      <c r="D1497" s="397">
        <f>_xlfn.XLOOKUP(C:C,Table1[for Import to Bank Register dropdown],Table1[for Pivot],0,0,1)</f>
        <v>0</v>
      </c>
      <c r="E1497" s="403"/>
      <c r="F1497" s="146">
        <f t="shared" si="70"/>
        <v>44444444</v>
      </c>
      <c r="G1497" s="375">
        <f t="shared" si="71"/>
        <v>0</v>
      </c>
      <c r="I1497" s="376">
        <f>IF(OR(C1497="150 Directors advances", C1497="120 accounts receivable", C1497="720.2 Automobile - Insurance", C1497="720.3 Automobile - License", C1497="870.4 Rent - Insurance", C1497="870.6 Rent - Property Tax", C1497="870.7 Rent - Homeoffice", C1497="870.9 Rent - Water"),
   0,
   IF(Dashboard!$F$5="Quick",
      IF(OR(C1497="190 Automobile",C1497="200 computer hardware",C1497="210 Computer software",C1497="220 Quickbooks software",C1497="230 Office equipment",C1497="240 Office furniture"),
         E1497-(E1497/(1+Dashboard!$F$4)),
         0
      ),
      IF(C1497="750 Business promotion",
         E1497-(E1497/(1+4.793/100)),
         E1497-(E1497/(1+Dashboard!$F$4))
      )
   )
)</f>
        <v>0</v>
      </c>
      <c r="J1497" s="26">
        <f>Bank4[[#This Row],[Money in/ (Money out)]]-Bank4[[#This Row],[GST/HST]]</f>
        <v>0</v>
      </c>
      <c r="L1497" s="23">
        <f t="shared" si="69"/>
        <v>0</v>
      </c>
    </row>
    <row r="1498" spans="4:12" x14ac:dyDescent="0.2">
      <c r="D1498" s="397">
        <f>_xlfn.XLOOKUP(C:C,Table1[for Import to Bank Register dropdown],Table1[for Pivot],0,0,1)</f>
        <v>0</v>
      </c>
      <c r="E1498" s="403"/>
      <c r="F1498" s="146">
        <f t="shared" si="70"/>
        <v>44444444</v>
      </c>
      <c r="G1498" s="375">
        <f t="shared" si="71"/>
        <v>0</v>
      </c>
      <c r="I1498" s="376">
        <f>IF(OR(C1498="150 Directors advances", C1498="120 accounts receivable", C1498="720.2 Automobile - Insurance", C1498="720.3 Automobile - License", C1498="870.4 Rent - Insurance", C1498="870.6 Rent - Property Tax", C1498="870.7 Rent - Homeoffice", C1498="870.9 Rent - Water"),
   0,
   IF(Dashboard!$F$5="Quick",
      IF(OR(C1498="190 Automobile",C1498="200 computer hardware",C1498="210 Computer software",C1498="220 Quickbooks software",C1498="230 Office equipment",C1498="240 Office furniture"),
         E1498-(E1498/(1+Dashboard!$F$4)),
         0
      ),
      IF(C1498="750 Business promotion",
         E1498-(E1498/(1+4.793/100)),
         E1498-(E1498/(1+Dashboard!$F$4))
      )
   )
)</f>
        <v>0</v>
      </c>
      <c r="J1498" s="26">
        <f>Bank4[[#This Row],[Money in/ (Money out)]]-Bank4[[#This Row],[GST/HST]]</f>
        <v>0</v>
      </c>
      <c r="L1498" s="23">
        <f t="shared" si="69"/>
        <v>0</v>
      </c>
    </row>
    <row r="1499" spans="4:12" x14ac:dyDescent="0.2">
      <c r="D1499" s="397">
        <f>_xlfn.XLOOKUP(C:C,Table1[for Import to Bank Register dropdown],Table1[for Pivot],0,0,1)</f>
        <v>0</v>
      </c>
      <c r="E1499" s="403"/>
      <c r="F1499" s="146">
        <f t="shared" si="70"/>
        <v>44444444</v>
      </c>
      <c r="G1499" s="375">
        <f t="shared" si="71"/>
        <v>0</v>
      </c>
      <c r="I1499" s="376">
        <f>IF(OR(C1499="150 Directors advances", C1499="120 accounts receivable", C1499="720.2 Automobile - Insurance", C1499="720.3 Automobile - License", C1499="870.4 Rent - Insurance", C1499="870.6 Rent - Property Tax", C1499="870.7 Rent - Homeoffice", C1499="870.9 Rent - Water"),
   0,
   IF(Dashboard!$F$5="Quick",
      IF(OR(C1499="190 Automobile",C1499="200 computer hardware",C1499="210 Computer software",C1499="220 Quickbooks software",C1499="230 Office equipment",C1499="240 Office furniture"),
         E1499-(E1499/(1+Dashboard!$F$4)),
         0
      ),
      IF(C1499="750 Business promotion",
         E1499-(E1499/(1+4.793/100)),
         E1499-(E1499/(1+Dashboard!$F$4))
      )
   )
)</f>
        <v>0</v>
      </c>
      <c r="J1499" s="26">
        <f>Bank4[[#This Row],[Money in/ (Money out)]]-Bank4[[#This Row],[GST/HST]]</f>
        <v>0</v>
      </c>
      <c r="L1499" s="23">
        <f t="shared" si="69"/>
        <v>0</v>
      </c>
    </row>
    <row r="1500" spans="4:12" x14ac:dyDescent="0.2">
      <c r="D1500" s="397">
        <f>_xlfn.XLOOKUP(C:C,Table1[for Import to Bank Register dropdown],Table1[for Pivot],0,0,1)</f>
        <v>0</v>
      </c>
      <c r="E1500" s="403"/>
      <c r="F1500" s="146">
        <f t="shared" si="70"/>
        <v>44444444</v>
      </c>
      <c r="G1500" s="375">
        <f t="shared" si="71"/>
        <v>0</v>
      </c>
      <c r="I1500" s="376">
        <f>IF(OR(C1500="150 Directors advances", C1500="120 accounts receivable", C1500="720.2 Automobile - Insurance", C1500="720.3 Automobile - License", C1500="870.4 Rent - Insurance", C1500="870.6 Rent - Property Tax", C1500="870.7 Rent - Homeoffice", C1500="870.9 Rent - Water"),
   0,
   IF(Dashboard!$F$5="Quick",
      IF(OR(C1500="190 Automobile",C1500="200 computer hardware",C1500="210 Computer software",C1500="220 Quickbooks software",C1500="230 Office equipment",C1500="240 Office furniture"),
         E1500-(E1500/(1+Dashboard!$F$4)),
         0
      ),
      IF(C1500="750 Business promotion",
         E1500-(E1500/(1+4.793/100)),
         E1500-(E1500/(1+Dashboard!$F$4))
      )
   )
)</f>
        <v>0</v>
      </c>
      <c r="J1500" s="26">
        <f>Bank4[[#This Row],[Money in/ (Money out)]]-Bank4[[#This Row],[GST/HST]]</f>
        <v>0</v>
      </c>
      <c r="L1500" s="23">
        <f t="shared" si="69"/>
        <v>0</v>
      </c>
    </row>
  </sheetData>
  <sheetProtection algorithmName="SHA-512" hashValue="44+TJWXyx84xG758MdwLz8cS0NMb1m4sAQSfmRTwj6yPa8dczxJApYybURJ/84WeMnXauyohvkfeev9xZNN8jA==" saltValue="jxvSHryZkpfWVDj1upivnw==" spinCount="100000" sheet="1" formatCells="0" formatColumns="0" formatRows="0" sort="0" autoFilter="0" pivotTables="0"/>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3">
        <x14:dataValidation type="date" allowBlank="1" showInputMessage="1" showErrorMessage="1" errorTitle="Invalid Date" error="Please enter a date between your Fiscal year entered on Dashboard_x000a_" xr:uid="{025B98F0-BA12-4F6D-89B5-0DE9C4068FEF}">
          <x14:formula1>
            <xm:f>Dashboard!$B$4</xm:f>
          </x14:formula1>
          <x14:formula2>
            <xm:f>Dashboard!$B$5</xm:f>
          </x14:formula2>
          <xm:sqref>A7 A24:A1500</xm:sqref>
        </x14:dataValidation>
        <x14:dataValidation type="date" allowBlank="1" showInputMessage="1" showErrorMessage="1" errorTitle="Invalid date" error="Please enter a date between your Fiscal year entered on the Dashboard Sheet" xr:uid="{2A4DE1ED-92EE-49D2-A8A5-8BC5895EAB1F}">
          <x14:formula1>
            <xm:f>Dashboard!$B$4</xm:f>
          </x14:formula1>
          <x14:formula2>
            <xm:f>Dashboard!$B$5</xm:f>
          </x14:formula2>
          <xm:sqref>A8:A23</xm:sqref>
        </x14:dataValidation>
        <x14:dataValidation type="list" errorStyle="warning" allowBlank="1" showInputMessage="1" showErrorMessage="1" errorTitle="Enter from list" error="Please select an option from Drop-down menu. If desired account not found, please enter new account in &quot;Chart of Accounts&quot;" xr:uid="{8B34C69B-184D-4C70-8DC1-9A21E24EE748}">
          <x14:formula1>
            <xm:f>'Chart of Accounts'!$D$3:$D$121</xm:f>
          </x14:formula1>
          <xm:sqref>C7:C1500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F3E581-7915-40AB-9EA1-A5F15F7E257A}">
  <sheetPr codeName="Sheet8">
    <tabColor rgb="FF92D050"/>
  </sheetPr>
  <dimension ref="A1:L1500"/>
  <sheetViews>
    <sheetView zoomScaleNormal="100" workbookViewId="0">
      <pane ySplit="5" topLeftCell="A6" activePane="bottomLeft" state="frozen"/>
      <selection activeCell="E32" sqref="E32"/>
      <selection pane="bottomLeft" activeCell="B11" sqref="B11"/>
    </sheetView>
  </sheetViews>
  <sheetFormatPr baseColWidth="10" defaultColWidth="8.83203125" defaultRowHeight="15" x14ac:dyDescent="0.2"/>
  <cols>
    <col min="1" max="1" width="12.83203125" style="398" customWidth="1"/>
    <col min="2" max="2" width="24.83203125" style="398" customWidth="1"/>
    <col min="3" max="3" width="28.5" style="398" customWidth="1"/>
    <col min="4" max="4" width="7" style="374" hidden="1" customWidth="1"/>
    <col min="5" max="5" width="20.83203125" style="398" customWidth="1"/>
    <col min="6" max="6" width="20.83203125" hidden="1" customWidth="1"/>
    <col min="7" max="7" width="14.83203125" style="374" customWidth="1"/>
    <col min="8" max="8" width="16" style="398" customWidth="1"/>
    <col min="9" max="9" width="11.83203125" style="373" customWidth="1"/>
    <col min="10" max="10" width="11.83203125" hidden="1" customWidth="1"/>
    <col min="11" max="11" width="30.83203125" style="398" customWidth="1"/>
    <col min="12" max="12" width="33" style="23" hidden="1" customWidth="1"/>
    <col min="13" max="16384" width="8.83203125" style="23"/>
  </cols>
  <sheetData>
    <row r="1" spans="1:12" x14ac:dyDescent="0.2">
      <c r="A1" s="1" t="s">
        <v>19</v>
      </c>
      <c r="B1" s="401" t="str">
        <f>Dashboard!B3</f>
        <v>(Enter Company name)</v>
      </c>
      <c r="C1" s="388" t="s">
        <v>20</v>
      </c>
      <c r="D1" s="389"/>
      <c r="E1" s="382" t="str">
        <f>Dashboard!A19</f>
        <v>Credit Card 2</v>
      </c>
      <c r="G1" s="388" t="s">
        <v>21</v>
      </c>
      <c r="H1" s="383">
        <f>SUMIF(E7:E1048576,"&gt;0")</f>
        <v>0</v>
      </c>
      <c r="I1" s="379"/>
      <c r="J1" s="394"/>
      <c r="K1" s="23"/>
      <c r="L1" s="197" t="s">
        <v>306</v>
      </c>
    </row>
    <row r="2" spans="1:12" x14ac:dyDescent="0.2">
      <c r="A2" s="1" t="s">
        <v>22</v>
      </c>
      <c r="B2" s="402">
        <f>Dashboard!B5</f>
        <v>46234</v>
      </c>
      <c r="C2" s="390" t="s">
        <v>23</v>
      </c>
      <c r="D2"/>
      <c r="E2" s="384">
        <f>Dashboard!B19</f>
        <v>55555555</v>
      </c>
      <c r="G2" s="390" t="s">
        <v>24</v>
      </c>
      <c r="H2" s="385">
        <f>SUMIF(E7:E1048576,"&lt;0")</f>
        <v>0</v>
      </c>
      <c r="I2" s="379"/>
      <c r="J2" s="394"/>
      <c r="K2" s="23"/>
      <c r="L2" s="197" t="s">
        <v>307</v>
      </c>
    </row>
    <row r="3" spans="1:12" ht="16" thickBot="1" x14ac:dyDescent="0.25">
      <c r="A3" s="23"/>
      <c r="B3" s="405"/>
      <c r="C3" s="391" t="s">
        <v>25</v>
      </c>
      <c r="D3" s="392"/>
      <c r="E3" s="386">
        <f>Dashboard!E19</f>
        <v>0</v>
      </c>
      <c r="G3" s="391" t="s">
        <v>26</v>
      </c>
      <c r="H3" s="387">
        <f>E3+H1+H2</f>
        <v>0</v>
      </c>
      <c r="I3" s="380"/>
      <c r="J3" s="19"/>
      <c r="K3" s="23"/>
      <c r="L3" s="23">
        <f>Dashboard!C19</f>
        <v>0</v>
      </c>
    </row>
    <row r="4" spans="1:12" x14ac:dyDescent="0.2">
      <c r="A4" s="23" t="s">
        <v>336</v>
      </c>
      <c r="B4" s="23"/>
      <c r="C4" s="23"/>
      <c r="D4"/>
      <c r="E4" s="23"/>
      <c r="G4"/>
      <c r="H4" s="23"/>
      <c r="I4" s="381">
        <f>SUBTOTAL(9,Bank5[GST/HST])</f>
        <v>0</v>
      </c>
      <c r="K4" s="23"/>
    </row>
    <row r="5" spans="1:12" x14ac:dyDescent="0.2">
      <c r="A5" s="405" t="s">
        <v>12</v>
      </c>
      <c r="B5" s="405" t="s">
        <v>13</v>
      </c>
      <c r="C5" s="405" t="s">
        <v>27</v>
      </c>
      <c r="D5" s="1" t="s">
        <v>3</v>
      </c>
      <c r="E5" s="405" t="s">
        <v>15</v>
      </c>
      <c r="F5" s="1" t="s">
        <v>16</v>
      </c>
      <c r="G5" s="1" t="s">
        <v>17</v>
      </c>
      <c r="H5" s="405" t="s">
        <v>18</v>
      </c>
      <c r="I5" s="405" t="s">
        <v>254</v>
      </c>
      <c r="J5" s="1" t="s">
        <v>257</v>
      </c>
      <c r="K5" s="405" t="s">
        <v>28</v>
      </c>
      <c r="L5" s="405" t="s">
        <v>305</v>
      </c>
    </row>
    <row r="6" spans="1:12" x14ac:dyDescent="0.2">
      <c r="A6" s="373"/>
      <c r="B6" s="373" t="s">
        <v>6</v>
      </c>
      <c r="C6" s="373"/>
      <c r="E6" s="373"/>
      <c r="F6" s="374"/>
      <c r="G6" s="375">
        <f>E3</f>
        <v>0</v>
      </c>
      <c r="H6" s="373"/>
      <c r="I6" s="376">
        <f>IF(OR(C6="150 Directors advances", C6="120 accounts receivable", C6="720.2 Automobile - Insurance", C6="720.3 Automobile - License", C6="870.4 Rent - Insurance", C6="870.6 Rent - Property Tax", C6="870.7 Rent - Homeoffice", C6="870.9 Rent - Water"),
   0,
   IF(Dashboard!$F$5="Quick",
      IF(OR(C6="190 Automobile",C6="200 computer hardware",C6="210 Computer software",C6="220 Quickbooks software",C6="230 Office equipment",C6="240 Office furniture"),
         E6-(E6/(1+Dashboard!$F$4)),
         0
      ),
      IF(C6="750 Business promotion",
         E6-(E6/(1+4.793/100)),
         E6-(E6/(1+Dashboard!$F$4))
      )
   )
)</f>
        <v>0</v>
      </c>
      <c r="J6" s="393">
        <f>Bank5[[#This Row],[Money in/ (Money out)]]-Bank5[[#This Row],[GST/HST]]</f>
        <v>0</v>
      </c>
      <c r="K6" s="373"/>
      <c r="L6" s="23">
        <f>$L$3</f>
        <v>0</v>
      </c>
    </row>
    <row r="7" spans="1:12" hidden="1" x14ac:dyDescent="0.2">
      <c r="A7" s="399"/>
      <c r="B7" s="398" t="s">
        <v>273</v>
      </c>
      <c r="C7" s="398" t="s">
        <v>266</v>
      </c>
      <c r="D7" s="374" t="str">
        <f>_xlfn.XLOOKUP(C:C,Table1[for Import to Bank Register dropdown],Table1[for Pivot],0,0,1)</f>
        <v>999 Uncategorized expenses</v>
      </c>
      <c r="E7" s="403">
        <v>0</v>
      </c>
      <c r="F7" s="146">
        <f>$E$2</f>
        <v>55555555</v>
      </c>
      <c r="G7" s="375">
        <f>G6+E7</f>
        <v>0</v>
      </c>
      <c r="I7" s="376">
        <f>IF(OR(C7="150 Directors advances", C7="120 accounts receivable", C7="720.2 Automobile - Insurance", C7="720.3 Automobile - License", C7="870.4 Rent - Insurance", C7="870.6 Rent - Property Tax", C7="870.7 Rent - Homeoffice", C7="870.9 Rent - Water"),
   0,
   IF(Dashboard!$F$5="Quick",
      IF(OR(C7="190 Automobile",C7="200 computer hardware",C7="210 Computer software",C7="220 Quickbooks software",C7="230 Office equipment",C7="240 Office furniture"),
         E7-(E7/(1+Dashboard!$F$4)),
         0
      ),
      IF(C7="750 Business promotion",
         E7-(E7/(1+4.793/100)),
         E7-(E7/(1+Dashboard!$F$4))
      )
   )
)</f>
        <v>0</v>
      </c>
      <c r="J7" s="26">
        <f>Bank5[[#This Row],[Money in/ (Money out)]]-Bank5[[#This Row],[GST/HST]]</f>
        <v>0</v>
      </c>
      <c r="L7" s="23">
        <f t="shared" ref="L7:L70" si="0">$L$3</f>
        <v>0</v>
      </c>
    </row>
    <row r="8" spans="1:12" x14ac:dyDescent="0.2">
      <c r="A8" s="399"/>
      <c r="D8" s="374">
        <f>_xlfn.XLOOKUP(C:C,Table1[for Import to Bank Register dropdown],Table1[for Pivot],0,0,1)</f>
        <v>0</v>
      </c>
      <c r="E8" s="400"/>
      <c r="F8" s="146">
        <f t="shared" ref="F8:F71" si="1">$E$2</f>
        <v>55555555</v>
      </c>
      <c r="G8" s="375">
        <f t="shared" ref="G8:G71" si="2">G7+E8</f>
        <v>0</v>
      </c>
      <c r="I8" s="377">
        <f>IF(OR(C8="150 Directors advances", C8="120 accounts receivable", C8="720.2 Automobile - Insurance", C8="720.3 Automobile - License", C8="870.4 Rent - Insurance", C8="870.6 Rent - Property Tax", C8="870.7 Rent - Homeoffice", C8="870.9 Rent - Water"),
   0,
   IF(Dashboard!$F$5="Quick",
      IF(OR(C8="190 Automobile",C8="200 computer hardware",C8="210 Computer software",C8="220 Quickbooks software",C8="230 Office equipment",C8="240 Office furniture"),
         E8-(E8/(1+Dashboard!$F$4)),
         0
      ),
      IF(C8="750 Business promotion",
         E8-(E8/(1+4.793/100)),
         E8-(E8/(1+Dashboard!$F$4))
      )
   )
)</f>
        <v>0</v>
      </c>
      <c r="J8" s="26">
        <f>Bank5[[#This Row],[Money in/ (Money out)]]-Bank5[[#This Row],[GST/HST]]</f>
        <v>0</v>
      </c>
      <c r="L8" s="23">
        <f t="shared" si="0"/>
        <v>0</v>
      </c>
    </row>
    <row r="9" spans="1:12" x14ac:dyDescent="0.2">
      <c r="A9" s="399"/>
      <c r="D9" s="374">
        <f>_xlfn.XLOOKUP(C:C,Table1[for Import to Bank Register dropdown],Table1[for Pivot],0,0,1)</f>
        <v>0</v>
      </c>
      <c r="E9" s="400"/>
      <c r="F9" s="146">
        <f t="shared" si="1"/>
        <v>55555555</v>
      </c>
      <c r="G9" s="375">
        <f t="shared" si="2"/>
        <v>0</v>
      </c>
      <c r="I9" s="376">
        <f>IF(OR(C9="150 Directors advances", C9="120 accounts receivable", C9="720.2 Automobile - Insurance", C9="720.3 Automobile - License", C9="870.4 Rent - Insurance", C9="870.6 Rent - Property Tax", C9="870.7 Rent - Homeoffice", C9="870.9 Rent - Water"),
   0,
   IF(Dashboard!$F$5="Quick",
      IF(OR(C9="190 Automobile",C9="200 computer hardware",C9="210 Computer software",C9="220 Quickbooks software",C9="230 Office equipment",C9="240 Office furniture"),
         E9-(E9/(1+Dashboard!$F$4)),
         0
      ),
      IF(C9="750 Business promotion",
         E9-(E9/(1+4.793/100)),
         E9-(E9/(1+Dashboard!$F$4))
      )
   )
)</f>
        <v>0</v>
      </c>
      <c r="J9" s="26">
        <f>Bank5[[#This Row],[Money in/ (Money out)]]-Bank5[[#This Row],[GST/HST]]</f>
        <v>0</v>
      </c>
      <c r="L9" s="23">
        <f t="shared" si="0"/>
        <v>0</v>
      </c>
    </row>
    <row r="10" spans="1:12" x14ac:dyDescent="0.2">
      <c r="A10" s="399"/>
      <c r="D10" s="374">
        <f>_xlfn.XLOOKUP(C:C,Table1[for Import to Bank Register dropdown],Table1[for Pivot],0,0,1)</f>
        <v>0</v>
      </c>
      <c r="E10" s="400"/>
      <c r="F10" s="146">
        <f t="shared" si="1"/>
        <v>55555555</v>
      </c>
      <c r="G10" s="375">
        <f t="shared" si="2"/>
        <v>0</v>
      </c>
      <c r="I10" s="376">
        <f>IF(OR(C10="150 Directors advances", C10="120 accounts receivable", C10="720.2 Automobile - Insurance", C10="720.3 Automobile - License", C10="870.4 Rent - Insurance", C10="870.6 Rent - Property Tax", C10="870.7 Rent - Homeoffice", C10="870.9 Rent - Water"),
   0,
   IF(Dashboard!$F$5="Quick",
      IF(OR(C10="190 Automobile",C10="200 computer hardware",C10="210 Computer software",C10="220 Quickbooks software",C10="230 Office equipment",C10="240 Office furniture"),
         E10-(E10/(1+Dashboard!$F$4)),
         0
      ),
      IF(C10="750 Business promotion",
         E10-(E10/(1+4.793/100)),
         E10-(E10/(1+Dashboard!$F$4))
      )
   )
)</f>
        <v>0</v>
      </c>
      <c r="J10" s="26">
        <f>Bank5[[#This Row],[Money in/ (Money out)]]-Bank5[[#This Row],[GST/HST]]</f>
        <v>0</v>
      </c>
      <c r="L10" s="23">
        <f t="shared" si="0"/>
        <v>0</v>
      </c>
    </row>
    <row r="11" spans="1:12" x14ac:dyDescent="0.2">
      <c r="A11" s="399"/>
      <c r="D11" s="374">
        <f>_xlfn.XLOOKUP(C:C,Table1[for Import to Bank Register dropdown],Table1[for Pivot],0,0,1)</f>
        <v>0</v>
      </c>
      <c r="E11" s="400"/>
      <c r="F11" s="146">
        <f t="shared" si="1"/>
        <v>55555555</v>
      </c>
      <c r="G11" s="375">
        <f t="shared" si="2"/>
        <v>0</v>
      </c>
      <c r="I11" s="376">
        <f>IF(OR(C11="150 Directors advances", C11="120 accounts receivable", C11="720.2 Automobile - Insurance", C11="720.3 Automobile - License", C11="870.4 Rent - Insurance", C11="870.6 Rent - Property Tax", C11="870.7 Rent - Homeoffice", C11="870.9 Rent - Water"),
   0,
   IF(Dashboard!$F$5="Quick",
      IF(OR(C11="190 Automobile",C11="200 computer hardware",C11="210 Computer software",C11="220 Quickbooks software",C11="230 Office equipment",C11="240 Office furniture"),
         E11-(E11/(1+Dashboard!$F$4)),
         0
      ),
      IF(C11="750 Business promotion",
         E11-(E11/(1+4.793/100)),
         E11-(E11/(1+Dashboard!$F$4))
      )
   )
)</f>
        <v>0</v>
      </c>
      <c r="J11" s="26">
        <f>Bank5[[#This Row],[Money in/ (Money out)]]-Bank5[[#This Row],[GST/HST]]</f>
        <v>0</v>
      </c>
      <c r="L11" s="23">
        <f t="shared" si="0"/>
        <v>0</v>
      </c>
    </row>
    <row r="12" spans="1:12" x14ac:dyDescent="0.2">
      <c r="A12" s="399"/>
      <c r="D12" s="374">
        <f>_xlfn.XLOOKUP(C:C,Table1[for Import to Bank Register dropdown],Table1[for Pivot],0,0,1)</f>
        <v>0</v>
      </c>
      <c r="E12" s="400"/>
      <c r="F12" s="146">
        <f t="shared" si="1"/>
        <v>55555555</v>
      </c>
      <c r="G12" s="375">
        <f t="shared" si="2"/>
        <v>0</v>
      </c>
      <c r="I12" s="376">
        <f>IF(OR(C12="150 Directors advances", C12="120 accounts receivable", C12="720.2 Automobile - Insurance", C12="720.3 Automobile - License", C12="870.4 Rent - Insurance", C12="870.6 Rent - Property Tax", C12="870.7 Rent - Homeoffice", C12="870.9 Rent - Water"),
   0,
   IF(Dashboard!$F$5="Quick",
      IF(OR(C12="190 Automobile",C12="200 computer hardware",C12="210 Computer software",C12="220 Quickbooks software",C12="230 Office equipment",C12="240 Office furniture"),
         E12-(E12/(1+Dashboard!$F$4)),
         0
      ),
      IF(C12="750 Business promotion",
         E12-(E12/(1+4.793/100)),
         E12-(E12/(1+Dashboard!$F$4))
      )
   )
)</f>
        <v>0</v>
      </c>
      <c r="J12" s="26">
        <f>Bank5[[#This Row],[Money in/ (Money out)]]-Bank5[[#This Row],[GST/HST]]</f>
        <v>0</v>
      </c>
      <c r="L12" s="23">
        <f t="shared" si="0"/>
        <v>0</v>
      </c>
    </row>
    <row r="13" spans="1:12" x14ac:dyDescent="0.2">
      <c r="A13" s="399"/>
      <c r="D13" s="374">
        <f>_xlfn.XLOOKUP(C:C,Table1[for Import to Bank Register dropdown],Table1[for Pivot],0,0,1)</f>
        <v>0</v>
      </c>
      <c r="E13" s="400"/>
      <c r="F13" s="146">
        <f t="shared" si="1"/>
        <v>55555555</v>
      </c>
      <c r="G13" s="375">
        <f t="shared" si="2"/>
        <v>0</v>
      </c>
      <c r="I13" s="376">
        <f>IF(OR(C13="150 Directors advances", C13="120 accounts receivable", C13="720.2 Automobile - Insurance", C13="720.3 Automobile - License", C13="870.4 Rent - Insurance", C13="870.6 Rent - Property Tax", C13="870.7 Rent - Homeoffice", C13="870.9 Rent - Water"),
   0,
   IF(Dashboard!$F$5="Quick",
      IF(OR(C13="190 Automobile",C13="200 computer hardware",C13="210 Computer software",C13="220 Quickbooks software",C13="230 Office equipment",C13="240 Office furniture"),
         E13-(E13/(1+Dashboard!$F$4)),
         0
      ),
      IF(C13="750 Business promotion",
         E13-(E13/(1+4.793/100)),
         E13-(E13/(1+Dashboard!$F$4))
      )
   )
)</f>
        <v>0</v>
      </c>
      <c r="J13" s="26">
        <f>Bank5[[#This Row],[Money in/ (Money out)]]-Bank5[[#This Row],[GST/HST]]</f>
        <v>0</v>
      </c>
      <c r="L13" s="23">
        <f t="shared" si="0"/>
        <v>0</v>
      </c>
    </row>
    <row r="14" spans="1:12" x14ac:dyDescent="0.2">
      <c r="A14" s="399"/>
      <c r="D14" s="374">
        <f>_xlfn.XLOOKUP(C:C,Table1[for Import to Bank Register dropdown],Table1[for Pivot],0,0,1)</f>
        <v>0</v>
      </c>
      <c r="E14" s="400"/>
      <c r="F14" s="146">
        <f t="shared" si="1"/>
        <v>55555555</v>
      </c>
      <c r="G14" s="375">
        <f t="shared" si="2"/>
        <v>0</v>
      </c>
      <c r="I14" s="376">
        <f>IF(OR(C14="150 Directors advances", C14="120 accounts receivable", C14="720.2 Automobile - Insurance", C14="720.3 Automobile - License", C14="870.4 Rent - Insurance", C14="870.6 Rent - Property Tax", C14="870.7 Rent - Homeoffice", C14="870.9 Rent - Water"),
   0,
   IF(Dashboard!$F$5="Quick",
      IF(OR(C14="190 Automobile",C14="200 computer hardware",C14="210 Computer software",C14="220 Quickbooks software",C14="230 Office equipment",C14="240 Office furniture"),
         E14-(E14/(1+Dashboard!$F$4)),
         0
      ),
      IF(C14="750 Business promotion",
         E14-(E14/(1+4.793/100)),
         E14-(E14/(1+Dashboard!$F$4))
      )
   )
)</f>
        <v>0</v>
      </c>
      <c r="J14" s="26">
        <f>Bank5[[#This Row],[Money in/ (Money out)]]-Bank5[[#This Row],[GST/HST]]</f>
        <v>0</v>
      </c>
      <c r="L14" s="23">
        <f t="shared" si="0"/>
        <v>0</v>
      </c>
    </row>
    <row r="15" spans="1:12" x14ac:dyDescent="0.2">
      <c r="A15" s="399"/>
      <c r="D15" s="374">
        <f>_xlfn.XLOOKUP(C:C,Table1[for Import to Bank Register dropdown],Table1[for Pivot],0,0,1)</f>
        <v>0</v>
      </c>
      <c r="E15" s="400"/>
      <c r="F15" s="146">
        <f t="shared" si="1"/>
        <v>55555555</v>
      </c>
      <c r="G15" s="375">
        <f t="shared" si="2"/>
        <v>0</v>
      </c>
      <c r="I15" s="376">
        <f>IF(OR(C15="150 Directors advances", C15="120 accounts receivable", C15="720.2 Automobile - Insurance", C15="720.3 Automobile - License", C15="870.4 Rent - Insurance", C15="870.6 Rent - Property Tax", C15="870.7 Rent - Homeoffice", C15="870.9 Rent - Water"),
   0,
   IF(Dashboard!$F$5="Quick",
      IF(OR(C15="190 Automobile",C15="200 computer hardware",C15="210 Computer software",C15="220 Quickbooks software",C15="230 Office equipment",C15="240 Office furniture"),
         E15-(E15/(1+Dashboard!$F$4)),
         0
      ),
      IF(C15="750 Business promotion",
         E15-(E15/(1+4.793/100)),
         E15-(E15/(1+Dashboard!$F$4))
      )
   )
)</f>
        <v>0</v>
      </c>
      <c r="J15" s="26">
        <f>Bank5[[#This Row],[Money in/ (Money out)]]-Bank5[[#This Row],[GST/HST]]</f>
        <v>0</v>
      </c>
      <c r="L15" s="23">
        <f t="shared" si="0"/>
        <v>0</v>
      </c>
    </row>
    <row r="16" spans="1:12" x14ac:dyDescent="0.2">
      <c r="A16" s="399"/>
      <c r="D16" s="374">
        <f>_xlfn.XLOOKUP(C:C,Table1[for Import to Bank Register dropdown],Table1[for Pivot],0,0,1)</f>
        <v>0</v>
      </c>
      <c r="E16" s="400"/>
      <c r="F16" s="146">
        <f t="shared" si="1"/>
        <v>55555555</v>
      </c>
      <c r="G16" s="375">
        <f t="shared" si="2"/>
        <v>0</v>
      </c>
      <c r="I16" s="376">
        <f>IF(OR(C16="150 Directors advances", C16="120 accounts receivable", C16="720.2 Automobile - Insurance", C16="720.3 Automobile - License", C16="870.4 Rent - Insurance", C16="870.6 Rent - Property Tax", C16="870.7 Rent - Homeoffice", C16="870.9 Rent - Water"),
   0,
   IF(Dashboard!$F$5="Quick",
      IF(OR(C16="190 Automobile",C16="200 computer hardware",C16="210 Computer software",C16="220 Quickbooks software",C16="230 Office equipment",C16="240 Office furniture"),
         E16-(E16/(1+Dashboard!$F$4)),
         0
      ),
      IF(C16="750 Business promotion",
         E16-(E16/(1+4.793/100)),
         E16-(E16/(1+Dashboard!$F$4))
      )
   )
)</f>
        <v>0</v>
      </c>
      <c r="J16" s="26">
        <f>Bank5[[#This Row],[Money in/ (Money out)]]-Bank5[[#This Row],[GST/HST]]</f>
        <v>0</v>
      </c>
      <c r="L16" s="23">
        <f t="shared" si="0"/>
        <v>0</v>
      </c>
    </row>
    <row r="17" spans="1:12" x14ac:dyDescent="0.2">
      <c r="A17" s="399"/>
      <c r="D17" s="374">
        <f>_xlfn.XLOOKUP(C:C,Table1[for Import to Bank Register dropdown],Table1[for Pivot],0,0,1)</f>
        <v>0</v>
      </c>
      <c r="E17" s="400"/>
      <c r="F17" s="146">
        <f t="shared" si="1"/>
        <v>55555555</v>
      </c>
      <c r="G17" s="375">
        <f t="shared" si="2"/>
        <v>0</v>
      </c>
      <c r="I17" s="376">
        <f>IF(OR(C17="150 Directors advances", C17="120 accounts receivable", C17="720.2 Automobile - Insurance", C17="720.3 Automobile - License", C17="870.4 Rent - Insurance", C17="870.6 Rent - Property Tax", C17="870.7 Rent - Homeoffice", C17="870.9 Rent - Water"),
   0,
   IF(Dashboard!$F$5="Quick",
      IF(OR(C17="190 Automobile",C17="200 computer hardware",C17="210 Computer software",C17="220 Quickbooks software",C17="230 Office equipment",C17="240 Office furniture"),
         E17-(E17/(1+Dashboard!$F$4)),
         0
      ),
      IF(C17="750 Business promotion",
         E17-(E17/(1+4.793/100)),
         E17-(E17/(1+Dashboard!$F$4))
      )
   )
)</f>
        <v>0</v>
      </c>
      <c r="J17" s="26">
        <f>Bank5[[#This Row],[Money in/ (Money out)]]-Bank5[[#This Row],[GST/HST]]</f>
        <v>0</v>
      </c>
      <c r="L17" s="23">
        <f t="shared" si="0"/>
        <v>0</v>
      </c>
    </row>
    <row r="18" spans="1:12" x14ac:dyDescent="0.2">
      <c r="A18" s="399"/>
      <c r="D18" s="374">
        <f>_xlfn.XLOOKUP(C:C,Table1[for Import to Bank Register dropdown],Table1[for Pivot],0,0,1)</f>
        <v>0</v>
      </c>
      <c r="E18" s="400"/>
      <c r="F18" s="146">
        <f t="shared" si="1"/>
        <v>55555555</v>
      </c>
      <c r="G18" s="375">
        <f t="shared" si="2"/>
        <v>0</v>
      </c>
      <c r="I18" s="376">
        <f>IF(OR(C18="150 Directors advances", C18="120 accounts receivable", C18="720.2 Automobile - Insurance", C18="720.3 Automobile - License", C18="870.4 Rent - Insurance", C18="870.6 Rent - Property Tax", C18="870.7 Rent - Homeoffice", C18="870.9 Rent - Water"),
   0,
   IF(Dashboard!$F$5="Quick",
      IF(OR(C18="190 Automobile",C18="200 computer hardware",C18="210 Computer software",C18="220 Quickbooks software",C18="230 Office equipment",C18="240 Office furniture"),
         E18-(E18/(1+Dashboard!$F$4)),
         0
      ),
      IF(C18="750 Business promotion",
         E18-(E18/(1+4.793/100)),
         E18-(E18/(1+Dashboard!$F$4))
      )
   )
)</f>
        <v>0</v>
      </c>
      <c r="J18" s="26">
        <f>Bank5[[#This Row],[Money in/ (Money out)]]-Bank5[[#This Row],[GST/HST]]</f>
        <v>0</v>
      </c>
      <c r="L18" s="23">
        <f t="shared" si="0"/>
        <v>0</v>
      </c>
    </row>
    <row r="19" spans="1:12" x14ac:dyDescent="0.2">
      <c r="A19" s="399"/>
      <c r="D19" s="374">
        <f>_xlfn.XLOOKUP(C:C,Table1[for Import to Bank Register dropdown],Table1[for Pivot],0,0,1)</f>
        <v>0</v>
      </c>
      <c r="E19" s="400"/>
      <c r="F19" s="146">
        <f t="shared" si="1"/>
        <v>55555555</v>
      </c>
      <c r="G19" s="375">
        <f t="shared" si="2"/>
        <v>0</v>
      </c>
      <c r="I19" s="378">
        <f>IF(OR(C19="150 Directors advances", C19="120 accounts receivable", C19="720.2 Automobile - Insurance", C19="720.3 Automobile - License", C19="870.4 Rent - Insurance", C19="870.6 Rent - Property Tax", C19="870.7 Rent - Homeoffice", C19="870.9 Rent - Water"),
   0,
   IF(Dashboard!$F$5="Quick",
      IF(OR(C19="190 Automobile",C19="200 computer hardware",C19="210 Computer software",C19="220 Quickbooks software",C19="230 Office equipment",C19="240 Office furniture"),
         E19-(E19/(1+Dashboard!$F$4)),
         0
      ),
      IF(C19="750 Business promotion",
         E19-(E19/(1+4.793/100)),
         E19-(E19/(1+Dashboard!$F$4))
      )
   )
)</f>
        <v>0</v>
      </c>
      <c r="J19" s="26">
        <f>Bank5[[#This Row],[Money in/ (Money out)]]-Bank5[[#This Row],[GST/HST]]</f>
        <v>0</v>
      </c>
      <c r="L19" s="23">
        <f t="shared" si="0"/>
        <v>0</v>
      </c>
    </row>
    <row r="20" spans="1:12" x14ac:dyDescent="0.2">
      <c r="A20" s="399"/>
      <c r="D20" s="374">
        <f>_xlfn.XLOOKUP(C:C,Table1[for Import to Bank Register dropdown],Table1[for Pivot],0,0,1)</f>
        <v>0</v>
      </c>
      <c r="E20" s="400"/>
      <c r="F20" s="146">
        <f t="shared" si="1"/>
        <v>55555555</v>
      </c>
      <c r="G20" s="375">
        <f t="shared" si="2"/>
        <v>0</v>
      </c>
      <c r="I20" s="376">
        <f>IF(OR(C20="150 Directors advances", C20="120 accounts receivable", C20="720.2 Automobile - Insurance", C20="720.3 Automobile - License", C20="870.4 Rent - Insurance", C20="870.6 Rent - Property Tax", C20="870.7 Rent - Homeoffice", C20="870.9 Rent - Water"),
   0,
   IF(Dashboard!$F$5="Quick",
      IF(OR(C20="190 Automobile",C20="200 computer hardware",C20="210 Computer software",C20="220 Quickbooks software",C20="230 Office equipment",C20="240 Office furniture"),
         E20-(E20/(1+Dashboard!$F$4)),
         0
      ),
      IF(C20="750 Business promotion",
         E20-(E20/(1+4.793/100)),
         E20-(E20/(1+Dashboard!$F$4))
      )
   )
)</f>
        <v>0</v>
      </c>
      <c r="J20" s="26">
        <f>Bank5[[#This Row],[Money in/ (Money out)]]-Bank5[[#This Row],[GST/HST]]</f>
        <v>0</v>
      </c>
      <c r="L20" s="23">
        <f t="shared" si="0"/>
        <v>0</v>
      </c>
    </row>
    <row r="21" spans="1:12" x14ac:dyDescent="0.2">
      <c r="A21" s="399"/>
      <c r="D21" s="374">
        <f>_xlfn.XLOOKUP(C:C,Table1[for Import to Bank Register dropdown],Table1[for Pivot],0,0,1)</f>
        <v>0</v>
      </c>
      <c r="E21" s="400"/>
      <c r="F21" s="146">
        <f t="shared" si="1"/>
        <v>55555555</v>
      </c>
      <c r="G21" s="375">
        <f t="shared" si="2"/>
        <v>0</v>
      </c>
      <c r="I21" s="376">
        <f>IF(OR(C21="150 Directors advances", C21="120 accounts receivable", C21="720.2 Automobile - Insurance", C21="720.3 Automobile - License", C21="870.4 Rent - Insurance", C21="870.6 Rent - Property Tax", C21="870.7 Rent - Homeoffice", C21="870.9 Rent - Water"),
   0,
   IF(Dashboard!$F$5="Quick",
      IF(OR(C21="190 Automobile",C21="200 computer hardware",C21="210 Computer software",C21="220 Quickbooks software",C21="230 Office equipment",C21="240 Office furniture"),
         E21-(E21/(1+Dashboard!$F$4)),
         0
      ),
      IF(C21="750 Business promotion",
         E21-(E21/(1+4.793/100)),
         E21-(E21/(1+Dashboard!$F$4))
      )
   )
)</f>
        <v>0</v>
      </c>
      <c r="J21" s="26">
        <f>Bank5[[#This Row],[Money in/ (Money out)]]-Bank5[[#This Row],[GST/HST]]</f>
        <v>0</v>
      </c>
      <c r="L21" s="23">
        <f t="shared" si="0"/>
        <v>0</v>
      </c>
    </row>
    <row r="22" spans="1:12" x14ac:dyDescent="0.2">
      <c r="A22" s="399"/>
      <c r="D22" s="374">
        <f>_xlfn.XLOOKUP(C:C,Table1[for Import to Bank Register dropdown],Table1[for Pivot],0,0,1)</f>
        <v>0</v>
      </c>
      <c r="E22" s="400"/>
      <c r="F22" s="146">
        <f t="shared" si="1"/>
        <v>55555555</v>
      </c>
      <c r="G22" s="375">
        <f t="shared" si="2"/>
        <v>0</v>
      </c>
      <c r="I22" s="376">
        <f>IF(OR(C22="150 Directors advances", C22="120 accounts receivable", C22="720.2 Automobile - Insurance", C22="720.3 Automobile - License", C22="870.4 Rent - Insurance", C22="870.6 Rent - Property Tax", C22="870.7 Rent - Homeoffice", C22="870.9 Rent - Water"),
   0,
   IF(Dashboard!$F$5="Quick",
      IF(OR(C22="190 Automobile",C22="200 computer hardware",C22="210 Computer software",C22="220 Quickbooks software",C22="230 Office equipment",C22="240 Office furniture"),
         E22-(E22/(1+Dashboard!$F$4)),
         0
      ),
      IF(C22="750 Business promotion",
         E22-(E22/(1+4.793/100)),
         E22-(E22/(1+Dashboard!$F$4))
      )
   )
)</f>
        <v>0</v>
      </c>
      <c r="J22" s="26">
        <f>Bank5[[#This Row],[Money in/ (Money out)]]-Bank5[[#This Row],[GST/HST]]</f>
        <v>0</v>
      </c>
      <c r="L22" s="23">
        <f t="shared" si="0"/>
        <v>0</v>
      </c>
    </row>
    <row r="23" spans="1:12" x14ac:dyDescent="0.2">
      <c r="A23" s="399"/>
      <c r="D23" s="374">
        <f>_xlfn.XLOOKUP(C:C,Table1[for Import to Bank Register dropdown],Table1[for Pivot],0,0,1)</f>
        <v>0</v>
      </c>
      <c r="E23" s="403"/>
      <c r="F23" s="146">
        <f t="shared" si="1"/>
        <v>55555555</v>
      </c>
      <c r="G23" s="375">
        <f t="shared" si="2"/>
        <v>0</v>
      </c>
      <c r="I23" s="376">
        <f>IF(OR(C23="150 Directors advances", C23="120 accounts receivable", C23="720.2 Automobile - Insurance", C23="720.3 Automobile - License", C23="870.4 Rent - Insurance", C23="870.6 Rent - Property Tax", C23="870.7 Rent - Homeoffice", C23="870.9 Rent - Water"),
   0,
   IF(Dashboard!$F$5="Quick",
      IF(OR(C23="190 Automobile",C23="200 computer hardware",C23="210 Computer software",C23="220 Quickbooks software",C23="230 Office equipment",C23="240 Office furniture"),
         E23-(E23/(1+Dashboard!$F$4)),
         0
      ),
      IF(C23="750 Business promotion",
         E23-(E23/(1+4.793/100)),
         E23-(E23/(1+Dashboard!$F$4))
      )
   )
)</f>
        <v>0</v>
      </c>
      <c r="J23" s="26">
        <f>Bank5[[#This Row],[Money in/ (Money out)]]-Bank5[[#This Row],[GST/HST]]</f>
        <v>0</v>
      </c>
      <c r="L23" s="23">
        <f t="shared" si="0"/>
        <v>0</v>
      </c>
    </row>
    <row r="24" spans="1:12" x14ac:dyDescent="0.2">
      <c r="A24" s="399"/>
      <c r="D24" s="374">
        <f>_xlfn.XLOOKUP(C:C,Table1[for Import to Bank Register dropdown],Table1[for Pivot],0,0,1)</f>
        <v>0</v>
      </c>
      <c r="E24" s="403"/>
      <c r="F24" s="146">
        <f t="shared" si="1"/>
        <v>55555555</v>
      </c>
      <c r="G24" s="375">
        <f t="shared" si="2"/>
        <v>0</v>
      </c>
      <c r="I24" s="376">
        <f>IF(OR(C24="150 Directors advances", C24="120 accounts receivable", C24="720.2 Automobile - Insurance", C24="720.3 Automobile - License", C24="870.4 Rent - Insurance", C24="870.6 Rent - Property Tax", C24="870.7 Rent - Homeoffice", C24="870.9 Rent - Water"),
   0,
   IF(Dashboard!$F$5="Quick",
      IF(OR(C24="190 Automobile",C24="200 computer hardware",C24="210 Computer software",C24="220 Quickbooks software",C24="230 Office equipment",C24="240 Office furniture"),
         E24-(E24/(1+Dashboard!$F$4)),
         0
      ),
      IF(C24="750 Business promotion",
         E24-(E24/(1+4.793/100)),
         E24-(E24/(1+Dashboard!$F$4))
      )
   )
)</f>
        <v>0</v>
      </c>
      <c r="J24" s="26">
        <f>Bank5[[#This Row],[Money in/ (Money out)]]-Bank5[[#This Row],[GST/HST]]</f>
        <v>0</v>
      </c>
      <c r="L24" s="23">
        <f t="shared" si="0"/>
        <v>0</v>
      </c>
    </row>
    <row r="25" spans="1:12" x14ac:dyDescent="0.2">
      <c r="A25" s="399"/>
      <c r="D25" s="374">
        <f>_xlfn.XLOOKUP(C:C,Table1[for Import to Bank Register dropdown],Table1[for Pivot],0,0,1)</f>
        <v>0</v>
      </c>
      <c r="E25" s="403"/>
      <c r="F25" s="146">
        <f t="shared" si="1"/>
        <v>55555555</v>
      </c>
      <c r="G25" s="375">
        <f t="shared" si="2"/>
        <v>0</v>
      </c>
      <c r="I25" s="376">
        <f>IF(OR(C25="150 Directors advances", C25="120 accounts receivable", C25="720.2 Automobile - Insurance", C25="720.3 Automobile - License", C25="870.4 Rent - Insurance", C25="870.6 Rent - Property Tax", C25="870.7 Rent - Homeoffice", C25="870.9 Rent - Water"),
   0,
   IF(Dashboard!$F$5="Quick",
      IF(OR(C25="190 Automobile",C25="200 computer hardware",C25="210 Computer software",C25="220 Quickbooks software",C25="230 Office equipment",C25="240 Office furniture"),
         E25-(E25/(1+Dashboard!$F$4)),
         0
      ),
      IF(C25="750 Business promotion",
         E25-(E25/(1+4.793/100)),
         E25-(E25/(1+Dashboard!$F$4))
      )
   )
)</f>
        <v>0</v>
      </c>
      <c r="J25" s="26">
        <f>Bank5[[#This Row],[Money in/ (Money out)]]-Bank5[[#This Row],[GST/HST]]</f>
        <v>0</v>
      </c>
      <c r="L25" s="23">
        <f t="shared" si="0"/>
        <v>0</v>
      </c>
    </row>
    <row r="26" spans="1:12" x14ac:dyDescent="0.2">
      <c r="A26" s="399"/>
      <c r="D26" s="374">
        <f>_xlfn.XLOOKUP(C:C,Table1[for Import to Bank Register dropdown],Table1[for Pivot],0,0,1)</f>
        <v>0</v>
      </c>
      <c r="E26" s="403"/>
      <c r="F26" s="146">
        <f t="shared" si="1"/>
        <v>55555555</v>
      </c>
      <c r="G26" s="375">
        <f t="shared" si="2"/>
        <v>0</v>
      </c>
      <c r="I26" s="376">
        <f>IF(OR(C26="150 Directors advances", C26="120 accounts receivable", C26="720.2 Automobile - Insurance", C26="720.3 Automobile - License", C26="870.4 Rent - Insurance", C26="870.6 Rent - Property Tax", C26="870.7 Rent - Homeoffice", C26="870.9 Rent - Water"),
   0,
   IF(Dashboard!$F$5="Quick",
      IF(OR(C26="190 Automobile",C26="200 computer hardware",C26="210 Computer software",C26="220 Quickbooks software",C26="230 Office equipment",C26="240 Office furniture"),
         E26-(E26/(1+Dashboard!$F$4)),
         0
      ),
      IF(C26="750 Business promotion",
         E26-(E26/(1+4.793/100)),
         E26-(E26/(1+Dashboard!$F$4))
      )
   )
)</f>
        <v>0</v>
      </c>
      <c r="J26" s="26">
        <f>Bank5[[#This Row],[Money in/ (Money out)]]-Bank5[[#This Row],[GST/HST]]</f>
        <v>0</v>
      </c>
      <c r="L26" s="23">
        <f t="shared" si="0"/>
        <v>0</v>
      </c>
    </row>
    <row r="27" spans="1:12" x14ac:dyDescent="0.2">
      <c r="A27" s="399"/>
      <c r="D27" s="374">
        <f>_xlfn.XLOOKUP(C:C,Table1[for Import to Bank Register dropdown],Table1[for Pivot],0,0,1)</f>
        <v>0</v>
      </c>
      <c r="E27" s="403"/>
      <c r="F27" s="146">
        <f t="shared" si="1"/>
        <v>55555555</v>
      </c>
      <c r="G27" s="375">
        <f t="shared" si="2"/>
        <v>0</v>
      </c>
      <c r="I27" s="376">
        <f>IF(OR(C27="150 Directors advances", C27="120 accounts receivable", C27="720.2 Automobile - Insurance", C27="720.3 Automobile - License", C27="870.4 Rent - Insurance", C27="870.6 Rent - Property Tax", C27="870.7 Rent - Homeoffice", C27="870.9 Rent - Water"),
   0,
   IF(Dashboard!$F$5="Quick",
      IF(OR(C27="190 Automobile",C27="200 computer hardware",C27="210 Computer software",C27="220 Quickbooks software",C27="230 Office equipment",C27="240 Office furniture"),
         E27-(E27/(1+Dashboard!$F$4)),
         0
      ),
      IF(C27="750 Business promotion",
         E27-(E27/(1+4.793/100)),
         E27-(E27/(1+Dashboard!$F$4))
      )
   )
)</f>
        <v>0</v>
      </c>
      <c r="J27" s="26">
        <f>Bank5[[#This Row],[Money in/ (Money out)]]-Bank5[[#This Row],[GST/HST]]</f>
        <v>0</v>
      </c>
      <c r="L27" s="23">
        <f t="shared" si="0"/>
        <v>0</v>
      </c>
    </row>
    <row r="28" spans="1:12" x14ac:dyDescent="0.2">
      <c r="A28" s="399"/>
      <c r="D28" s="374">
        <f>_xlfn.XLOOKUP(C:C,Table1[for Import to Bank Register dropdown],Table1[for Pivot],0,0,1)</f>
        <v>0</v>
      </c>
      <c r="E28" s="403"/>
      <c r="F28" s="146">
        <f t="shared" si="1"/>
        <v>55555555</v>
      </c>
      <c r="G28" s="375">
        <f t="shared" si="2"/>
        <v>0</v>
      </c>
      <c r="I28" s="376">
        <f>IF(OR(C28="150 Directors advances", C28="120 accounts receivable", C28="720.2 Automobile - Insurance", C28="720.3 Automobile - License", C28="870.4 Rent - Insurance", C28="870.6 Rent - Property Tax", C28="870.7 Rent - Homeoffice", C28="870.9 Rent - Water"),
   0,
   IF(Dashboard!$F$5="Quick",
      IF(OR(C28="190 Automobile",C28="200 computer hardware",C28="210 Computer software",C28="220 Quickbooks software",C28="230 Office equipment",C28="240 Office furniture"),
         E28-(E28/(1+Dashboard!$F$4)),
         0
      ),
      IF(C28="750 Business promotion",
         E28-(E28/(1+4.793/100)),
         E28-(E28/(1+Dashboard!$F$4))
      )
   )
)</f>
        <v>0</v>
      </c>
      <c r="J28" s="26">
        <f>Bank5[[#This Row],[Money in/ (Money out)]]-Bank5[[#This Row],[GST/HST]]</f>
        <v>0</v>
      </c>
      <c r="L28" s="23">
        <f t="shared" si="0"/>
        <v>0</v>
      </c>
    </row>
    <row r="29" spans="1:12" x14ac:dyDescent="0.2">
      <c r="A29" s="399"/>
      <c r="D29" s="374">
        <f>_xlfn.XLOOKUP(C:C,Table1[for Import to Bank Register dropdown],Table1[for Pivot],0,0,1)</f>
        <v>0</v>
      </c>
      <c r="E29" s="403"/>
      <c r="F29" s="146">
        <f t="shared" si="1"/>
        <v>55555555</v>
      </c>
      <c r="G29" s="375">
        <f t="shared" si="2"/>
        <v>0</v>
      </c>
      <c r="I29" s="376">
        <f>IF(OR(C29="150 Directors advances", C29="120 accounts receivable", C29="720.2 Automobile - Insurance", C29="720.3 Automobile - License", C29="870.4 Rent - Insurance", C29="870.6 Rent - Property Tax", C29="870.7 Rent - Homeoffice", C29="870.9 Rent - Water"),
   0,
   IF(Dashboard!$F$5="Quick",
      IF(OR(C29="190 Automobile",C29="200 computer hardware",C29="210 Computer software",C29="220 Quickbooks software",C29="230 Office equipment",C29="240 Office furniture"),
         E29-(E29/(1+Dashboard!$F$4)),
         0
      ),
      IF(C29="750 Business promotion",
         E29-(E29/(1+4.793/100)),
         E29-(E29/(1+Dashboard!$F$4))
      )
   )
)</f>
        <v>0</v>
      </c>
      <c r="J29" s="26">
        <f>Bank5[[#This Row],[Money in/ (Money out)]]-Bank5[[#This Row],[GST/HST]]</f>
        <v>0</v>
      </c>
      <c r="L29" s="23">
        <f t="shared" si="0"/>
        <v>0</v>
      </c>
    </row>
    <row r="30" spans="1:12" x14ac:dyDescent="0.2">
      <c r="A30" s="399"/>
      <c r="D30" s="374">
        <f>_xlfn.XLOOKUP(C:C,Table1[for Import to Bank Register dropdown],Table1[for Pivot],0,0,1)</f>
        <v>0</v>
      </c>
      <c r="E30" s="403"/>
      <c r="F30" s="146">
        <f t="shared" si="1"/>
        <v>55555555</v>
      </c>
      <c r="G30" s="375">
        <f t="shared" si="2"/>
        <v>0</v>
      </c>
      <c r="I30" s="376">
        <f>IF(OR(C30="150 Directors advances", C30="120 accounts receivable", C30="720.2 Automobile - Insurance", C30="720.3 Automobile - License", C30="870.4 Rent - Insurance", C30="870.6 Rent - Property Tax", C30="870.7 Rent - Homeoffice", C30="870.9 Rent - Water"),
   0,
   IF(Dashboard!$F$5="Quick",
      IF(OR(C30="190 Automobile",C30="200 computer hardware",C30="210 Computer software",C30="220 Quickbooks software",C30="230 Office equipment",C30="240 Office furniture"),
         E30-(E30/(1+Dashboard!$F$4)),
         0
      ),
      IF(C30="750 Business promotion",
         E30-(E30/(1+4.793/100)),
         E30-(E30/(1+Dashboard!$F$4))
      )
   )
)</f>
        <v>0</v>
      </c>
      <c r="J30" s="26">
        <f>Bank5[[#This Row],[Money in/ (Money out)]]-Bank5[[#This Row],[GST/HST]]</f>
        <v>0</v>
      </c>
      <c r="L30" s="23">
        <f t="shared" si="0"/>
        <v>0</v>
      </c>
    </row>
    <row r="31" spans="1:12" x14ac:dyDescent="0.2">
      <c r="A31" s="399"/>
      <c r="D31" s="374">
        <f>_xlfn.XLOOKUP(C:C,Table1[for Import to Bank Register dropdown],Table1[for Pivot],0,0,1)</f>
        <v>0</v>
      </c>
      <c r="E31" s="403"/>
      <c r="F31" s="146">
        <f t="shared" si="1"/>
        <v>55555555</v>
      </c>
      <c r="G31" s="375">
        <f t="shared" si="2"/>
        <v>0</v>
      </c>
      <c r="I31" s="376">
        <f>IF(OR(C31="150 Directors advances", C31="120 accounts receivable", C31="720.2 Automobile - Insurance", C31="720.3 Automobile - License", C31="870.4 Rent - Insurance", C31="870.6 Rent - Property Tax", C31="870.7 Rent - Homeoffice", C31="870.9 Rent - Water"),
   0,
   IF(Dashboard!$F$5="Quick",
      IF(OR(C31="190 Automobile",C31="200 computer hardware",C31="210 Computer software",C31="220 Quickbooks software",C31="230 Office equipment",C31="240 Office furniture"),
         E31-(E31/(1+Dashboard!$F$4)),
         0
      ),
      IF(C31="750 Business promotion",
         E31-(E31/(1+4.793/100)),
         E31-(E31/(1+Dashboard!$F$4))
      )
   )
)</f>
        <v>0</v>
      </c>
      <c r="J31" s="26">
        <f>Bank5[[#This Row],[Money in/ (Money out)]]-Bank5[[#This Row],[GST/HST]]</f>
        <v>0</v>
      </c>
      <c r="L31" s="23">
        <f t="shared" si="0"/>
        <v>0</v>
      </c>
    </row>
    <row r="32" spans="1:12" x14ac:dyDescent="0.2">
      <c r="A32" s="399"/>
      <c r="D32" s="374">
        <f>_xlfn.XLOOKUP(C:C,Table1[for Import to Bank Register dropdown],Table1[for Pivot],0,0,1)</f>
        <v>0</v>
      </c>
      <c r="E32" s="403"/>
      <c r="F32" s="146">
        <f t="shared" si="1"/>
        <v>55555555</v>
      </c>
      <c r="G32" s="375">
        <f t="shared" si="2"/>
        <v>0</v>
      </c>
      <c r="I32" s="376">
        <f>IF(OR(C32="150 Directors advances", C32="120 accounts receivable", C32="720.2 Automobile - Insurance", C32="720.3 Automobile - License", C32="870.4 Rent - Insurance", C32="870.6 Rent - Property Tax", C32="870.7 Rent - Homeoffice", C32="870.9 Rent - Water"),
   0,
   IF(Dashboard!$F$5="Quick",
      IF(OR(C32="190 Automobile",C32="200 computer hardware",C32="210 Computer software",C32="220 Quickbooks software",C32="230 Office equipment",C32="240 Office furniture"),
         E32-(E32/(1+Dashboard!$F$4)),
         0
      ),
      IF(C32="750 Business promotion",
         E32-(E32/(1+4.793/100)),
         E32-(E32/(1+Dashboard!$F$4))
      )
   )
)</f>
        <v>0</v>
      </c>
      <c r="J32" s="26">
        <f>Bank5[[#This Row],[Money in/ (Money out)]]-Bank5[[#This Row],[GST/HST]]</f>
        <v>0</v>
      </c>
      <c r="L32" s="23">
        <f t="shared" si="0"/>
        <v>0</v>
      </c>
    </row>
    <row r="33" spans="1:12" x14ac:dyDescent="0.2">
      <c r="A33" s="399"/>
      <c r="D33" s="374">
        <f>_xlfn.XLOOKUP(C:C,Table1[for Import to Bank Register dropdown],Table1[for Pivot],0,0,1)</f>
        <v>0</v>
      </c>
      <c r="E33" s="403"/>
      <c r="F33" s="146">
        <f t="shared" si="1"/>
        <v>55555555</v>
      </c>
      <c r="G33" s="375">
        <f t="shared" si="2"/>
        <v>0</v>
      </c>
      <c r="I33" s="376">
        <f>IF(OR(C33="150 Directors advances", C33="120 accounts receivable", C33="720.2 Automobile - Insurance", C33="720.3 Automobile - License", C33="870.4 Rent - Insurance", C33="870.6 Rent - Property Tax", C33="870.7 Rent - Homeoffice", C33="870.9 Rent - Water"),
   0,
   IF(Dashboard!$F$5="Quick",
      IF(OR(C33="190 Automobile",C33="200 computer hardware",C33="210 Computer software",C33="220 Quickbooks software",C33="230 Office equipment",C33="240 Office furniture"),
         E33-(E33/(1+Dashboard!$F$4)),
         0
      ),
      IF(C33="750 Business promotion",
         E33-(E33/(1+4.793/100)),
         E33-(E33/(1+Dashboard!$F$4))
      )
   )
)</f>
        <v>0</v>
      </c>
      <c r="J33" s="26">
        <f>Bank5[[#This Row],[Money in/ (Money out)]]-Bank5[[#This Row],[GST/HST]]</f>
        <v>0</v>
      </c>
      <c r="L33" s="23">
        <f t="shared" si="0"/>
        <v>0</v>
      </c>
    </row>
    <row r="34" spans="1:12" x14ac:dyDescent="0.2">
      <c r="A34" s="399"/>
      <c r="D34" s="374">
        <f>_xlfn.XLOOKUP(C:C,Table1[for Import to Bank Register dropdown],Table1[for Pivot],0,0,1)</f>
        <v>0</v>
      </c>
      <c r="E34" s="403"/>
      <c r="F34" s="146">
        <f t="shared" si="1"/>
        <v>55555555</v>
      </c>
      <c r="G34" s="375">
        <f t="shared" si="2"/>
        <v>0</v>
      </c>
      <c r="I34" s="376">
        <f>IF(OR(C34="150 Directors advances", C34="120 accounts receivable", C34="720.2 Automobile - Insurance", C34="720.3 Automobile - License", C34="870.4 Rent - Insurance", C34="870.6 Rent - Property Tax", C34="870.7 Rent - Homeoffice", C34="870.9 Rent - Water"),
   0,
   IF(Dashboard!$F$5="Quick",
      IF(OR(C34="190 Automobile",C34="200 computer hardware",C34="210 Computer software",C34="220 Quickbooks software",C34="230 Office equipment",C34="240 Office furniture"),
         E34-(E34/(1+Dashboard!$F$4)),
         0
      ),
      IF(C34="750 Business promotion",
         E34-(E34/(1+4.793/100)),
         E34-(E34/(1+Dashboard!$F$4))
      )
   )
)</f>
        <v>0</v>
      </c>
      <c r="J34" s="26">
        <f>Bank5[[#This Row],[Money in/ (Money out)]]-Bank5[[#This Row],[GST/HST]]</f>
        <v>0</v>
      </c>
      <c r="L34" s="23">
        <f t="shared" si="0"/>
        <v>0</v>
      </c>
    </row>
    <row r="35" spans="1:12" x14ac:dyDescent="0.2">
      <c r="A35" s="399"/>
      <c r="D35" s="374">
        <f>_xlfn.XLOOKUP(C:C,Table1[for Import to Bank Register dropdown],Table1[for Pivot],0,0,1)</f>
        <v>0</v>
      </c>
      <c r="E35" s="403"/>
      <c r="F35" s="146">
        <f t="shared" si="1"/>
        <v>55555555</v>
      </c>
      <c r="G35" s="375">
        <f t="shared" si="2"/>
        <v>0</v>
      </c>
      <c r="I35" s="376">
        <f>IF(OR(C35="150 Directors advances", C35="120 accounts receivable", C35="720.2 Automobile - Insurance", C35="720.3 Automobile - License", C35="870.4 Rent - Insurance", C35="870.6 Rent - Property Tax", C35="870.7 Rent - Homeoffice", C35="870.9 Rent - Water"),
   0,
   IF(Dashboard!$F$5="Quick",
      IF(OR(C35="190 Automobile",C35="200 computer hardware",C35="210 Computer software",C35="220 Quickbooks software",C35="230 Office equipment",C35="240 Office furniture"),
         E35-(E35/(1+Dashboard!$F$4)),
         0
      ),
      IF(C35="750 Business promotion",
         E35-(E35/(1+4.793/100)),
         E35-(E35/(1+Dashboard!$F$4))
      )
   )
)</f>
        <v>0</v>
      </c>
      <c r="J35" s="26">
        <f>Bank5[[#This Row],[Money in/ (Money out)]]-Bank5[[#This Row],[GST/HST]]</f>
        <v>0</v>
      </c>
      <c r="L35" s="23">
        <f t="shared" si="0"/>
        <v>0</v>
      </c>
    </row>
    <row r="36" spans="1:12" x14ac:dyDescent="0.2">
      <c r="D36" s="374">
        <f>_xlfn.XLOOKUP(C:C,Table1[for Import to Bank Register dropdown],Table1[for Pivot],0,0,1)</f>
        <v>0</v>
      </c>
      <c r="E36" s="403"/>
      <c r="F36" s="146">
        <f t="shared" si="1"/>
        <v>55555555</v>
      </c>
      <c r="G36" s="375">
        <f t="shared" si="2"/>
        <v>0</v>
      </c>
      <c r="I36" s="376">
        <f>IF(OR(C36="150 Directors advances", C36="120 accounts receivable", C36="720.2 Automobile - Insurance", C36="720.3 Automobile - License", C36="870.4 Rent - Insurance", C36="870.6 Rent - Property Tax", C36="870.7 Rent - Homeoffice", C36="870.9 Rent - Water"),
   0,
   IF(Dashboard!$F$5="Quick",
      IF(OR(C36="190 Automobile",C36="200 computer hardware",C36="210 Computer software",C36="220 Quickbooks software",C36="230 Office equipment",C36="240 Office furniture"),
         E36-(E36/(1+Dashboard!$F$4)),
         0
      ),
      IF(C36="750 Business promotion",
         E36-(E36/(1+4.793/100)),
         E36-(E36/(1+Dashboard!$F$4))
      )
   )
)</f>
        <v>0</v>
      </c>
      <c r="J36" s="26">
        <f>Bank5[[#This Row],[Money in/ (Money out)]]-Bank5[[#This Row],[GST/HST]]</f>
        <v>0</v>
      </c>
      <c r="L36" s="23">
        <f t="shared" si="0"/>
        <v>0</v>
      </c>
    </row>
    <row r="37" spans="1:12" x14ac:dyDescent="0.2">
      <c r="D37" s="374">
        <f>_xlfn.XLOOKUP(C:C,Table1[for Import to Bank Register dropdown],Table1[for Pivot],0,0,1)</f>
        <v>0</v>
      </c>
      <c r="E37" s="403"/>
      <c r="F37" s="146">
        <f t="shared" si="1"/>
        <v>55555555</v>
      </c>
      <c r="G37" s="375">
        <f t="shared" si="2"/>
        <v>0</v>
      </c>
      <c r="I37" s="376">
        <f>IF(OR(C37="150 Directors advances", C37="120 accounts receivable", C37="720.2 Automobile - Insurance", C37="720.3 Automobile - License", C37="870.4 Rent - Insurance", C37="870.6 Rent - Property Tax", C37="870.7 Rent - Homeoffice", C37="870.9 Rent - Water"),
   0,
   IF(Dashboard!$F$5="Quick",
      IF(OR(C37="190 Automobile",C37="200 computer hardware",C37="210 Computer software",C37="220 Quickbooks software",C37="230 Office equipment",C37="240 Office furniture"),
         E37-(E37/(1+Dashboard!$F$4)),
         0
      ),
      IF(C37="750 Business promotion",
         E37-(E37/(1+4.793/100)),
         E37-(E37/(1+Dashboard!$F$4))
      )
   )
)</f>
        <v>0</v>
      </c>
      <c r="J37" s="26">
        <f>Bank5[[#This Row],[Money in/ (Money out)]]-Bank5[[#This Row],[GST/HST]]</f>
        <v>0</v>
      </c>
      <c r="L37" s="23">
        <f t="shared" si="0"/>
        <v>0</v>
      </c>
    </row>
    <row r="38" spans="1:12" x14ac:dyDescent="0.2">
      <c r="D38" s="374">
        <f>_xlfn.XLOOKUP(C:C,Table1[for Import to Bank Register dropdown],Table1[for Pivot],0,0,1)</f>
        <v>0</v>
      </c>
      <c r="E38" s="403"/>
      <c r="F38" s="146">
        <f t="shared" si="1"/>
        <v>55555555</v>
      </c>
      <c r="G38" s="375">
        <f t="shared" si="2"/>
        <v>0</v>
      </c>
      <c r="I38" s="376">
        <f>IF(OR(C38="150 Directors advances", C38="120 accounts receivable", C38="720.2 Automobile - Insurance", C38="720.3 Automobile - License", C38="870.4 Rent - Insurance", C38="870.6 Rent - Property Tax", C38="870.7 Rent - Homeoffice", C38="870.9 Rent - Water"),
   0,
   IF(Dashboard!$F$5="Quick",
      IF(OR(C38="190 Automobile",C38="200 computer hardware",C38="210 Computer software",C38="220 Quickbooks software",C38="230 Office equipment",C38="240 Office furniture"),
         E38-(E38/(1+Dashboard!$F$4)),
         0
      ),
      IF(C38="750 Business promotion",
         E38-(E38/(1+4.793/100)),
         E38-(E38/(1+Dashboard!$F$4))
      )
   )
)</f>
        <v>0</v>
      </c>
      <c r="J38" s="26">
        <f>Bank5[[#This Row],[Money in/ (Money out)]]-Bank5[[#This Row],[GST/HST]]</f>
        <v>0</v>
      </c>
      <c r="L38" s="23">
        <f t="shared" si="0"/>
        <v>0</v>
      </c>
    </row>
    <row r="39" spans="1:12" x14ac:dyDescent="0.2">
      <c r="D39" s="374">
        <f>_xlfn.XLOOKUP(C:C,Table1[for Import to Bank Register dropdown],Table1[for Pivot],0,0,1)</f>
        <v>0</v>
      </c>
      <c r="E39" s="403"/>
      <c r="F39" s="146">
        <f t="shared" si="1"/>
        <v>55555555</v>
      </c>
      <c r="G39" s="375">
        <f t="shared" si="2"/>
        <v>0</v>
      </c>
      <c r="I39" s="376">
        <f>IF(OR(C39="150 Directors advances", C39="120 accounts receivable", C39="720.2 Automobile - Insurance", C39="720.3 Automobile - License", C39="870.4 Rent - Insurance", C39="870.6 Rent - Property Tax", C39="870.7 Rent - Homeoffice", C39="870.9 Rent - Water"),
   0,
   IF(Dashboard!$F$5="Quick",
      IF(OR(C39="190 Automobile",C39="200 computer hardware",C39="210 Computer software",C39="220 Quickbooks software",C39="230 Office equipment",C39="240 Office furniture"),
         E39-(E39/(1+Dashboard!$F$4)),
         0
      ),
      IF(C39="750 Business promotion",
         E39-(E39/(1+4.793/100)),
         E39-(E39/(1+Dashboard!$F$4))
      )
   )
)</f>
        <v>0</v>
      </c>
      <c r="J39" s="26">
        <f>Bank5[[#This Row],[Money in/ (Money out)]]-Bank5[[#This Row],[GST/HST]]</f>
        <v>0</v>
      </c>
      <c r="L39" s="23">
        <f t="shared" si="0"/>
        <v>0</v>
      </c>
    </row>
    <row r="40" spans="1:12" x14ac:dyDescent="0.2">
      <c r="D40" s="374">
        <f>_xlfn.XLOOKUP(C:C,Table1[for Import to Bank Register dropdown],Table1[for Pivot],0,0,1)</f>
        <v>0</v>
      </c>
      <c r="E40" s="403"/>
      <c r="F40" s="146">
        <f t="shared" si="1"/>
        <v>55555555</v>
      </c>
      <c r="G40" s="375">
        <f t="shared" si="2"/>
        <v>0</v>
      </c>
      <c r="I40" s="376">
        <f>IF(OR(C40="150 Directors advances", C40="120 accounts receivable", C40="720.2 Automobile - Insurance", C40="720.3 Automobile - License", C40="870.4 Rent - Insurance", C40="870.6 Rent - Property Tax", C40="870.7 Rent - Homeoffice", C40="870.9 Rent - Water"),
   0,
   IF(Dashboard!$F$5="Quick",
      IF(OR(C40="190 Automobile",C40="200 computer hardware",C40="210 Computer software",C40="220 Quickbooks software",C40="230 Office equipment",C40="240 Office furniture"),
         E40-(E40/(1+Dashboard!$F$4)),
         0
      ),
      IF(C40="750 Business promotion",
         E40-(E40/(1+4.793/100)),
         E40-(E40/(1+Dashboard!$F$4))
      )
   )
)</f>
        <v>0</v>
      </c>
      <c r="J40" s="26">
        <f>Bank5[[#This Row],[Money in/ (Money out)]]-Bank5[[#This Row],[GST/HST]]</f>
        <v>0</v>
      </c>
      <c r="L40" s="23">
        <f t="shared" si="0"/>
        <v>0</v>
      </c>
    </row>
    <row r="41" spans="1:12" x14ac:dyDescent="0.2">
      <c r="D41" s="374">
        <f>_xlfn.XLOOKUP(C:C,Table1[for Import to Bank Register dropdown],Table1[for Pivot],0,0,1)</f>
        <v>0</v>
      </c>
      <c r="E41" s="403"/>
      <c r="F41" s="146">
        <f t="shared" si="1"/>
        <v>55555555</v>
      </c>
      <c r="G41" s="375">
        <f t="shared" si="2"/>
        <v>0</v>
      </c>
      <c r="I41" s="376">
        <f>IF(OR(C41="150 Directors advances", C41="120 accounts receivable", C41="720.2 Automobile - Insurance", C41="720.3 Automobile - License", C41="870.4 Rent - Insurance", C41="870.6 Rent - Property Tax", C41="870.7 Rent - Homeoffice", C41="870.9 Rent - Water"),
   0,
   IF(Dashboard!$F$5="Quick",
      IF(OR(C41="190 Automobile",C41="200 computer hardware",C41="210 Computer software",C41="220 Quickbooks software",C41="230 Office equipment",C41="240 Office furniture"),
         E41-(E41/(1+Dashboard!$F$4)),
         0
      ),
      IF(C41="750 Business promotion",
         E41-(E41/(1+4.793/100)),
         E41-(E41/(1+Dashboard!$F$4))
      )
   )
)</f>
        <v>0</v>
      </c>
      <c r="J41" s="26">
        <f>Bank5[[#This Row],[Money in/ (Money out)]]-Bank5[[#This Row],[GST/HST]]</f>
        <v>0</v>
      </c>
      <c r="L41" s="23">
        <f t="shared" si="0"/>
        <v>0</v>
      </c>
    </row>
    <row r="42" spans="1:12" x14ac:dyDescent="0.2">
      <c r="D42" s="374">
        <f>_xlfn.XLOOKUP(C:C,Table1[for Import to Bank Register dropdown],Table1[for Pivot],0,0,1)</f>
        <v>0</v>
      </c>
      <c r="E42" s="403"/>
      <c r="F42" s="146">
        <f t="shared" si="1"/>
        <v>55555555</v>
      </c>
      <c r="G42" s="375">
        <f t="shared" si="2"/>
        <v>0</v>
      </c>
      <c r="I42" s="376">
        <f>IF(OR(C42="150 Directors advances", C42="120 accounts receivable", C42="720.2 Automobile - Insurance", C42="720.3 Automobile - License", C42="870.4 Rent - Insurance", C42="870.6 Rent - Property Tax", C42="870.7 Rent - Homeoffice", C42="870.9 Rent - Water"),
   0,
   IF(Dashboard!$F$5="Quick",
      IF(OR(C42="190 Automobile",C42="200 computer hardware",C42="210 Computer software",C42="220 Quickbooks software",C42="230 Office equipment",C42="240 Office furniture"),
         E42-(E42/(1+Dashboard!$F$4)),
         0
      ),
      IF(C42="750 Business promotion",
         E42-(E42/(1+4.793/100)),
         E42-(E42/(1+Dashboard!$F$4))
      )
   )
)</f>
        <v>0</v>
      </c>
      <c r="J42" s="26">
        <f>Bank5[[#This Row],[Money in/ (Money out)]]-Bank5[[#This Row],[GST/HST]]</f>
        <v>0</v>
      </c>
      <c r="L42" s="23">
        <f t="shared" si="0"/>
        <v>0</v>
      </c>
    </row>
    <row r="43" spans="1:12" x14ac:dyDescent="0.2">
      <c r="D43" s="374">
        <f>_xlfn.XLOOKUP(C:C,Table1[for Import to Bank Register dropdown],Table1[for Pivot],0,0,1)</f>
        <v>0</v>
      </c>
      <c r="E43" s="403"/>
      <c r="F43" s="146">
        <f t="shared" si="1"/>
        <v>55555555</v>
      </c>
      <c r="G43" s="375">
        <f t="shared" si="2"/>
        <v>0</v>
      </c>
      <c r="I43" s="376">
        <f>IF(OR(C43="150 Directors advances", C43="120 accounts receivable", C43="720.2 Automobile - Insurance", C43="720.3 Automobile - License", C43="870.4 Rent - Insurance", C43="870.6 Rent - Property Tax", C43="870.7 Rent - Homeoffice", C43="870.9 Rent - Water"),
   0,
   IF(Dashboard!$F$5="Quick",
      IF(OR(C43="190 Automobile",C43="200 computer hardware",C43="210 Computer software",C43="220 Quickbooks software",C43="230 Office equipment",C43="240 Office furniture"),
         E43-(E43/(1+Dashboard!$F$4)),
         0
      ),
      IF(C43="750 Business promotion",
         E43-(E43/(1+4.793/100)),
         E43-(E43/(1+Dashboard!$F$4))
      )
   )
)</f>
        <v>0</v>
      </c>
      <c r="J43" s="26">
        <f>Bank5[[#This Row],[Money in/ (Money out)]]-Bank5[[#This Row],[GST/HST]]</f>
        <v>0</v>
      </c>
      <c r="L43" s="23">
        <f t="shared" si="0"/>
        <v>0</v>
      </c>
    </row>
    <row r="44" spans="1:12" x14ac:dyDescent="0.2">
      <c r="D44" s="374">
        <f>_xlfn.XLOOKUP(C:C,Table1[for Import to Bank Register dropdown],Table1[for Pivot],0,0,1)</f>
        <v>0</v>
      </c>
      <c r="E44" s="403"/>
      <c r="F44" s="146">
        <f t="shared" si="1"/>
        <v>55555555</v>
      </c>
      <c r="G44" s="375">
        <f t="shared" si="2"/>
        <v>0</v>
      </c>
      <c r="I44" s="376">
        <f>IF(OR(C44="150 Directors advances", C44="120 accounts receivable", C44="720.2 Automobile - Insurance", C44="720.3 Automobile - License", C44="870.4 Rent - Insurance", C44="870.6 Rent - Property Tax", C44="870.7 Rent - Homeoffice", C44="870.9 Rent - Water"),
   0,
   IF(Dashboard!$F$5="Quick",
      IF(OR(C44="190 Automobile",C44="200 computer hardware",C44="210 Computer software",C44="220 Quickbooks software",C44="230 Office equipment",C44="240 Office furniture"),
         E44-(E44/(1+Dashboard!$F$4)),
         0
      ),
      IF(C44="750 Business promotion",
         E44-(E44/(1+4.793/100)),
         E44-(E44/(1+Dashboard!$F$4))
      )
   )
)</f>
        <v>0</v>
      </c>
      <c r="J44" s="26">
        <f>Bank5[[#This Row],[Money in/ (Money out)]]-Bank5[[#This Row],[GST/HST]]</f>
        <v>0</v>
      </c>
      <c r="L44" s="23">
        <f t="shared" si="0"/>
        <v>0</v>
      </c>
    </row>
    <row r="45" spans="1:12" x14ac:dyDescent="0.2">
      <c r="D45" s="374">
        <f>_xlfn.XLOOKUP(C:C,Table1[for Import to Bank Register dropdown],Table1[for Pivot],0,0,1)</f>
        <v>0</v>
      </c>
      <c r="E45" s="403"/>
      <c r="F45" s="146">
        <f t="shared" si="1"/>
        <v>55555555</v>
      </c>
      <c r="G45" s="375">
        <f t="shared" si="2"/>
        <v>0</v>
      </c>
      <c r="I45" s="376">
        <f>IF(OR(C45="150 Directors advances", C45="120 accounts receivable", C45="720.2 Automobile - Insurance", C45="720.3 Automobile - License", C45="870.4 Rent - Insurance", C45="870.6 Rent - Property Tax", C45="870.7 Rent - Homeoffice", C45="870.9 Rent - Water"),
   0,
   IF(Dashboard!$F$5="Quick",
      IF(OR(C45="190 Automobile",C45="200 computer hardware",C45="210 Computer software",C45="220 Quickbooks software",C45="230 Office equipment",C45="240 Office furniture"),
         E45-(E45/(1+Dashboard!$F$4)),
         0
      ),
      IF(C45="750 Business promotion",
         E45-(E45/(1+4.793/100)),
         E45-(E45/(1+Dashboard!$F$4))
      )
   )
)</f>
        <v>0</v>
      </c>
      <c r="J45" s="26">
        <f>Bank5[[#This Row],[Money in/ (Money out)]]-Bank5[[#This Row],[GST/HST]]</f>
        <v>0</v>
      </c>
      <c r="L45" s="23">
        <f t="shared" si="0"/>
        <v>0</v>
      </c>
    </row>
    <row r="46" spans="1:12" x14ac:dyDescent="0.2">
      <c r="D46" s="374">
        <f>_xlfn.XLOOKUP(C:C,Table1[for Import to Bank Register dropdown],Table1[for Pivot],0,0,1)</f>
        <v>0</v>
      </c>
      <c r="E46" s="403"/>
      <c r="F46" s="146">
        <f t="shared" si="1"/>
        <v>55555555</v>
      </c>
      <c r="G46" s="375">
        <f t="shared" si="2"/>
        <v>0</v>
      </c>
      <c r="I46" s="376">
        <f>IF(OR(C46="150 Directors advances", C46="120 accounts receivable", C46="720.2 Automobile - Insurance", C46="720.3 Automobile - License", C46="870.4 Rent - Insurance", C46="870.6 Rent - Property Tax", C46="870.7 Rent - Homeoffice", C46="870.9 Rent - Water"),
   0,
   IF(Dashboard!$F$5="Quick",
      IF(OR(C46="190 Automobile",C46="200 computer hardware",C46="210 Computer software",C46="220 Quickbooks software",C46="230 Office equipment",C46="240 Office furniture"),
         E46-(E46/(1+Dashboard!$F$4)),
         0
      ),
      IF(C46="750 Business promotion",
         E46-(E46/(1+4.793/100)),
         E46-(E46/(1+Dashboard!$F$4))
      )
   )
)</f>
        <v>0</v>
      </c>
      <c r="J46" s="26">
        <f>Bank5[[#This Row],[Money in/ (Money out)]]-Bank5[[#This Row],[GST/HST]]</f>
        <v>0</v>
      </c>
      <c r="L46" s="23">
        <f t="shared" si="0"/>
        <v>0</v>
      </c>
    </row>
    <row r="47" spans="1:12" x14ac:dyDescent="0.2">
      <c r="D47" s="374">
        <f>_xlfn.XLOOKUP(C:C,Table1[for Import to Bank Register dropdown],Table1[for Pivot],0,0,1)</f>
        <v>0</v>
      </c>
      <c r="E47" s="403"/>
      <c r="F47" s="146">
        <f t="shared" si="1"/>
        <v>55555555</v>
      </c>
      <c r="G47" s="375">
        <f t="shared" si="2"/>
        <v>0</v>
      </c>
      <c r="I47" s="376">
        <f>IF(OR(C47="150 Directors advances", C47="120 accounts receivable", C47="720.2 Automobile - Insurance", C47="720.3 Automobile - License", C47="870.4 Rent - Insurance", C47="870.6 Rent - Property Tax", C47="870.7 Rent - Homeoffice", C47="870.9 Rent - Water"),
   0,
   IF(Dashboard!$F$5="Quick",
      IF(OR(C47="190 Automobile",C47="200 computer hardware",C47="210 Computer software",C47="220 Quickbooks software",C47="230 Office equipment",C47="240 Office furniture"),
         E47-(E47/(1+Dashboard!$F$4)),
         0
      ),
      IF(C47="750 Business promotion",
         E47-(E47/(1+4.793/100)),
         E47-(E47/(1+Dashboard!$F$4))
      )
   )
)</f>
        <v>0</v>
      </c>
      <c r="J47" s="26">
        <f>Bank5[[#This Row],[Money in/ (Money out)]]-Bank5[[#This Row],[GST/HST]]</f>
        <v>0</v>
      </c>
      <c r="L47" s="23">
        <f t="shared" si="0"/>
        <v>0</v>
      </c>
    </row>
    <row r="48" spans="1:12" x14ac:dyDescent="0.2">
      <c r="D48" s="374">
        <f>_xlfn.XLOOKUP(C:C,Table1[for Import to Bank Register dropdown],Table1[for Pivot],0,0,1)</f>
        <v>0</v>
      </c>
      <c r="E48" s="403"/>
      <c r="F48" s="146">
        <f t="shared" si="1"/>
        <v>55555555</v>
      </c>
      <c r="G48" s="375">
        <f t="shared" si="2"/>
        <v>0</v>
      </c>
      <c r="I48" s="376">
        <f>IF(OR(C48="150 Directors advances", C48="120 accounts receivable", C48="720.2 Automobile - Insurance", C48="720.3 Automobile - License", C48="870.4 Rent - Insurance", C48="870.6 Rent - Property Tax", C48="870.7 Rent - Homeoffice", C48="870.9 Rent - Water"),
   0,
   IF(Dashboard!$F$5="Quick",
      IF(OR(C48="190 Automobile",C48="200 computer hardware",C48="210 Computer software",C48="220 Quickbooks software",C48="230 Office equipment",C48="240 Office furniture"),
         E48-(E48/(1+Dashboard!$F$4)),
         0
      ),
      IF(C48="750 Business promotion",
         E48-(E48/(1+4.793/100)),
         E48-(E48/(1+Dashboard!$F$4))
      )
   )
)</f>
        <v>0</v>
      </c>
      <c r="J48" s="26">
        <f>Bank5[[#This Row],[Money in/ (Money out)]]-Bank5[[#This Row],[GST/HST]]</f>
        <v>0</v>
      </c>
      <c r="L48" s="23">
        <f t="shared" si="0"/>
        <v>0</v>
      </c>
    </row>
    <row r="49" spans="4:12" x14ac:dyDescent="0.2">
      <c r="D49" s="374">
        <f>_xlfn.XLOOKUP(C:C,Table1[for Import to Bank Register dropdown],Table1[for Pivot],0,0,1)</f>
        <v>0</v>
      </c>
      <c r="E49" s="403"/>
      <c r="F49" s="146">
        <f t="shared" si="1"/>
        <v>55555555</v>
      </c>
      <c r="G49" s="375">
        <f t="shared" si="2"/>
        <v>0</v>
      </c>
      <c r="I49" s="376">
        <f>IF(OR(C49="150 Directors advances", C49="120 accounts receivable", C49="720.2 Automobile - Insurance", C49="720.3 Automobile - License", C49="870.4 Rent - Insurance", C49="870.6 Rent - Property Tax", C49="870.7 Rent - Homeoffice", C49="870.9 Rent - Water"),
   0,
   IF(Dashboard!$F$5="Quick",
      IF(OR(C49="190 Automobile",C49="200 computer hardware",C49="210 Computer software",C49="220 Quickbooks software",C49="230 Office equipment",C49="240 Office furniture"),
         E49-(E49/(1+Dashboard!$F$4)),
         0
      ),
      IF(C49="750 Business promotion",
         E49-(E49/(1+4.793/100)),
         E49-(E49/(1+Dashboard!$F$4))
      )
   )
)</f>
        <v>0</v>
      </c>
      <c r="J49" s="26">
        <f>Bank5[[#This Row],[Money in/ (Money out)]]-Bank5[[#This Row],[GST/HST]]</f>
        <v>0</v>
      </c>
      <c r="L49" s="23">
        <f t="shared" si="0"/>
        <v>0</v>
      </c>
    </row>
    <row r="50" spans="4:12" x14ac:dyDescent="0.2">
      <c r="D50" s="374">
        <f>_xlfn.XLOOKUP(C:C,Table1[for Import to Bank Register dropdown],Table1[for Pivot],0,0,1)</f>
        <v>0</v>
      </c>
      <c r="E50" s="403"/>
      <c r="F50" s="146">
        <f t="shared" si="1"/>
        <v>55555555</v>
      </c>
      <c r="G50" s="375">
        <f t="shared" si="2"/>
        <v>0</v>
      </c>
      <c r="I50" s="376">
        <f>IF(OR(C50="150 Directors advances", C50="120 accounts receivable", C50="720.2 Automobile - Insurance", C50="720.3 Automobile - License", C50="870.4 Rent - Insurance", C50="870.6 Rent - Property Tax", C50="870.7 Rent - Homeoffice", C50="870.9 Rent - Water"),
   0,
   IF(Dashboard!$F$5="Quick",
      IF(OR(C50="190 Automobile",C50="200 computer hardware",C50="210 Computer software",C50="220 Quickbooks software",C50="230 Office equipment",C50="240 Office furniture"),
         E50-(E50/(1+Dashboard!$F$4)),
         0
      ),
      IF(C50="750 Business promotion",
         E50-(E50/(1+4.793/100)),
         E50-(E50/(1+Dashboard!$F$4))
      )
   )
)</f>
        <v>0</v>
      </c>
      <c r="J50" s="26">
        <f>Bank5[[#This Row],[Money in/ (Money out)]]-Bank5[[#This Row],[GST/HST]]</f>
        <v>0</v>
      </c>
      <c r="L50" s="23">
        <f t="shared" si="0"/>
        <v>0</v>
      </c>
    </row>
    <row r="51" spans="4:12" x14ac:dyDescent="0.2">
      <c r="D51" s="374">
        <f>_xlfn.XLOOKUP(C:C,Table1[for Import to Bank Register dropdown],Table1[for Pivot],0,0,1)</f>
        <v>0</v>
      </c>
      <c r="E51" s="403"/>
      <c r="F51" s="146">
        <f t="shared" si="1"/>
        <v>55555555</v>
      </c>
      <c r="G51" s="375">
        <f t="shared" si="2"/>
        <v>0</v>
      </c>
      <c r="I51" s="376">
        <f>IF(OR(C51="150 Directors advances", C51="120 accounts receivable", C51="720.2 Automobile - Insurance", C51="720.3 Automobile - License", C51="870.4 Rent - Insurance", C51="870.6 Rent - Property Tax", C51="870.7 Rent - Homeoffice", C51="870.9 Rent - Water"),
   0,
   IF(Dashboard!$F$5="Quick",
      IF(OR(C51="190 Automobile",C51="200 computer hardware",C51="210 Computer software",C51="220 Quickbooks software",C51="230 Office equipment",C51="240 Office furniture"),
         E51-(E51/(1+Dashboard!$F$4)),
         0
      ),
      IF(C51="750 Business promotion",
         E51-(E51/(1+4.793/100)),
         E51-(E51/(1+Dashboard!$F$4))
      )
   )
)</f>
        <v>0</v>
      </c>
      <c r="J51" s="26">
        <f>Bank5[[#This Row],[Money in/ (Money out)]]-Bank5[[#This Row],[GST/HST]]</f>
        <v>0</v>
      </c>
      <c r="L51" s="23">
        <f t="shared" si="0"/>
        <v>0</v>
      </c>
    </row>
    <row r="52" spans="4:12" x14ac:dyDescent="0.2">
      <c r="D52" s="374">
        <f>_xlfn.XLOOKUP(C:C,Table1[for Import to Bank Register dropdown],Table1[for Pivot],0,0,1)</f>
        <v>0</v>
      </c>
      <c r="E52" s="403"/>
      <c r="F52" s="146">
        <f t="shared" si="1"/>
        <v>55555555</v>
      </c>
      <c r="G52" s="375">
        <f t="shared" si="2"/>
        <v>0</v>
      </c>
      <c r="I52" s="376">
        <f>IF(OR(C52="150 Directors advances", C52="120 accounts receivable", C52="720.2 Automobile - Insurance", C52="720.3 Automobile - License", C52="870.4 Rent - Insurance", C52="870.6 Rent - Property Tax", C52="870.7 Rent - Homeoffice", C52="870.9 Rent - Water"),
   0,
   IF(Dashboard!$F$5="Quick",
      IF(OR(C52="190 Automobile",C52="200 computer hardware",C52="210 Computer software",C52="220 Quickbooks software",C52="230 Office equipment",C52="240 Office furniture"),
         E52-(E52/(1+Dashboard!$F$4)),
         0
      ),
      IF(C52="750 Business promotion",
         E52-(E52/(1+4.793/100)),
         E52-(E52/(1+Dashboard!$F$4))
      )
   )
)</f>
        <v>0</v>
      </c>
      <c r="J52" s="26">
        <f>Bank5[[#This Row],[Money in/ (Money out)]]-Bank5[[#This Row],[GST/HST]]</f>
        <v>0</v>
      </c>
      <c r="L52" s="23">
        <f t="shared" si="0"/>
        <v>0</v>
      </c>
    </row>
    <row r="53" spans="4:12" x14ac:dyDescent="0.2">
      <c r="D53" s="374">
        <f>_xlfn.XLOOKUP(C:C,Table1[for Import to Bank Register dropdown],Table1[for Pivot],0,0,1)</f>
        <v>0</v>
      </c>
      <c r="E53" s="403"/>
      <c r="F53" s="146">
        <f t="shared" si="1"/>
        <v>55555555</v>
      </c>
      <c r="G53" s="375">
        <f t="shared" si="2"/>
        <v>0</v>
      </c>
      <c r="I53" s="376">
        <f>IF(OR(C53="150 Directors advances", C53="120 accounts receivable", C53="720.2 Automobile - Insurance", C53="720.3 Automobile - License", C53="870.4 Rent - Insurance", C53="870.6 Rent - Property Tax", C53="870.7 Rent - Homeoffice", C53="870.9 Rent - Water"),
   0,
   IF(Dashboard!$F$5="Quick",
      IF(OR(C53="190 Automobile",C53="200 computer hardware",C53="210 Computer software",C53="220 Quickbooks software",C53="230 Office equipment",C53="240 Office furniture"),
         E53-(E53/(1+Dashboard!$F$4)),
         0
      ),
      IF(C53="750 Business promotion",
         E53-(E53/(1+4.793/100)),
         E53-(E53/(1+Dashboard!$F$4))
      )
   )
)</f>
        <v>0</v>
      </c>
      <c r="J53" s="26">
        <f>Bank5[[#This Row],[Money in/ (Money out)]]-Bank5[[#This Row],[GST/HST]]</f>
        <v>0</v>
      </c>
      <c r="L53" s="23">
        <f t="shared" si="0"/>
        <v>0</v>
      </c>
    </row>
    <row r="54" spans="4:12" x14ac:dyDescent="0.2">
      <c r="D54" s="374">
        <f>_xlfn.XLOOKUP(C:C,Table1[for Import to Bank Register dropdown],Table1[for Pivot],0,0,1)</f>
        <v>0</v>
      </c>
      <c r="E54" s="403"/>
      <c r="F54" s="146">
        <f t="shared" si="1"/>
        <v>55555555</v>
      </c>
      <c r="G54" s="375">
        <f t="shared" si="2"/>
        <v>0</v>
      </c>
      <c r="I54" s="376">
        <f>IF(OR(C54="150 Directors advances", C54="120 accounts receivable", C54="720.2 Automobile - Insurance", C54="720.3 Automobile - License", C54="870.4 Rent - Insurance", C54="870.6 Rent - Property Tax", C54="870.7 Rent - Homeoffice", C54="870.9 Rent - Water"),
   0,
   IF(Dashboard!$F$5="Quick",
      IF(OR(C54="190 Automobile",C54="200 computer hardware",C54="210 Computer software",C54="220 Quickbooks software",C54="230 Office equipment",C54="240 Office furniture"),
         E54-(E54/(1+Dashboard!$F$4)),
         0
      ),
      IF(C54="750 Business promotion",
         E54-(E54/(1+4.793/100)),
         E54-(E54/(1+Dashboard!$F$4))
      )
   )
)</f>
        <v>0</v>
      </c>
      <c r="J54" s="26">
        <f>Bank5[[#This Row],[Money in/ (Money out)]]-Bank5[[#This Row],[GST/HST]]</f>
        <v>0</v>
      </c>
      <c r="L54" s="23">
        <f t="shared" si="0"/>
        <v>0</v>
      </c>
    </row>
    <row r="55" spans="4:12" x14ac:dyDescent="0.2">
      <c r="D55" s="374">
        <f>_xlfn.XLOOKUP(C:C,Table1[for Import to Bank Register dropdown],Table1[for Pivot],0,0,1)</f>
        <v>0</v>
      </c>
      <c r="E55" s="403"/>
      <c r="F55" s="146">
        <f t="shared" si="1"/>
        <v>55555555</v>
      </c>
      <c r="G55" s="375">
        <f t="shared" si="2"/>
        <v>0</v>
      </c>
      <c r="I55" s="376">
        <f>IF(OR(C55="150 Directors advances", C55="120 accounts receivable", C55="720.2 Automobile - Insurance", C55="720.3 Automobile - License", C55="870.4 Rent - Insurance", C55="870.6 Rent - Property Tax", C55="870.7 Rent - Homeoffice", C55="870.9 Rent - Water"),
   0,
   IF(Dashboard!$F$5="Quick",
      IF(OR(C55="190 Automobile",C55="200 computer hardware",C55="210 Computer software",C55="220 Quickbooks software",C55="230 Office equipment",C55="240 Office furniture"),
         E55-(E55/(1+Dashboard!$F$4)),
         0
      ),
      IF(C55="750 Business promotion",
         E55-(E55/(1+4.793/100)),
         E55-(E55/(1+Dashboard!$F$4))
      )
   )
)</f>
        <v>0</v>
      </c>
      <c r="J55" s="26">
        <f>Bank5[[#This Row],[Money in/ (Money out)]]-Bank5[[#This Row],[GST/HST]]</f>
        <v>0</v>
      </c>
      <c r="L55" s="23">
        <f t="shared" si="0"/>
        <v>0</v>
      </c>
    </row>
    <row r="56" spans="4:12" x14ac:dyDescent="0.2">
      <c r="D56" s="374">
        <f>_xlfn.XLOOKUP(C:C,Table1[for Import to Bank Register dropdown],Table1[for Pivot],0,0,1)</f>
        <v>0</v>
      </c>
      <c r="E56" s="403"/>
      <c r="F56" s="146">
        <f t="shared" si="1"/>
        <v>55555555</v>
      </c>
      <c r="G56" s="375">
        <f t="shared" si="2"/>
        <v>0</v>
      </c>
      <c r="I56" s="376">
        <f>IF(OR(C56="150 Directors advances", C56="120 accounts receivable", C56="720.2 Automobile - Insurance", C56="720.3 Automobile - License", C56="870.4 Rent - Insurance", C56="870.6 Rent - Property Tax", C56="870.7 Rent - Homeoffice", C56="870.9 Rent - Water"),
   0,
   IF(Dashboard!$F$5="Quick",
      IF(OR(C56="190 Automobile",C56="200 computer hardware",C56="210 Computer software",C56="220 Quickbooks software",C56="230 Office equipment",C56="240 Office furniture"),
         E56-(E56/(1+Dashboard!$F$4)),
         0
      ),
      IF(C56="750 Business promotion",
         E56-(E56/(1+4.793/100)),
         E56-(E56/(1+Dashboard!$F$4))
      )
   )
)</f>
        <v>0</v>
      </c>
      <c r="J56" s="26">
        <f>Bank5[[#This Row],[Money in/ (Money out)]]-Bank5[[#This Row],[GST/HST]]</f>
        <v>0</v>
      </c>
      <c r="L56" s="23">
        <f t="shared" si="0"/>
        <v>0</v>
      </c>
    </row>
    <row r="57" spans="4:12" x14ac:dyDescent="0.2">
      <c r="D57" s="374">
        <f>_xlfn.XLOOKUP(C:C,Table1[for Import to Bank Register dropdown],Table1[for Pivot],0,0,1)</f>
        <v>0</v>
      </c>
      <c r="E57" s="403"/>
      <c r="F57" s="146">
        <f t="shared" si="1"/>
        <v>55555555</v>
      </c>
      <c r="G57" s="375">
        <f t="shared" si="2"/>
        <v>0</v>
      </c>
      <c r="I57" s="376">
        <f>IF(OR(C57="150 Directors advances", C57="120 accounts receivable", C57="720.2 Automobile - Insurance", C57="720.3 Automobile - License", C57="870.4 Rent - Insurance", C57="870.6 Rent - Property Tax", C57="870.7 Rent - Homeoffice", C57="870.9 Rent - Water"),
   0,
   IF(Dashboard!$F$5="Quick",
      IF(OR(C57="190 Automobile",C57="200 computer hardware",C57="210 Computer software",C57="220 Quickbooks software",C57="230 Office equipment",C57="240 Office furniture"),
         E57-(E57/(1+Dashboard!$F$4)),
         0
      ),
      IF(C57="750 Business promotion",
         E57-(E57/(1+4.793/100)),
         E57-(E57/(1+Dashboard!$F$4))
      )
   )
)</f>
        <v>0</v>
      </c>
      <c r="J57" s="26">
        <f>Bank5[[#This Row],[Money in/ (Money out)]]-Bank5[[#This Row],[GST/HST]]</f>
        <v>0</v>
      </c>
      <c r="L57" s="23">
        <f t="shared" si="0"/>
        <v>0</v>
      </c>
    </row>
    <row r="58" spans="4:12" x14ac:dyDescent="0.2">
      <c r="D58" s="374">
        <f>_xlfn.XLOOKUP(C:C,Table1[for Import to Bank Register dropdown],Table1[for Pivot],0,0,1)</f>
        <v>0</v>
      </c>
      <c r="E58" s="403"/>
      <c r="F58" s="146">
        <f t="shared" si="1"/>
        <v>55555555</v>
      </c>
      <c r="G58" s="375">
        <f t="shared" si="2"/>
        <v>0</v>
      </c>
      <c r="I58" s="376">
        <f>IF(OR(C58="150 Directors advances", C58="120 accounts receivable", C58="720.2 Automobile - Insurance", C58="720.3 Automobile - License", C58="870.4 Rent - Insurance", C58="870.6 Rent - Property Tax", C58="870.7 Rent - Homeoffice", C58="870.9 Rent - Water"),
   0,
   IF(Dashboard!$F$5="Quick",
      IF(OR(C58="190 Automobile",C58="200 computer hardware",C58="210 Computer software",C58="220 Quickbooks software",C58="230 Office equipment",C58="240 Office furniture"),
         E58-(E58/(1+Dashboard!$F$4)),
         0
      ),
      IF(C58="750 Business promotion",
         E58-(E58/(1+4.793/100)),
         E58-(E58/(1+Dashboard!$F$4))
      )
   )
)</f>
        <v>0</v>
      </c>
      <c r="J58" s="26">
        <f>Bank5[[#This Row],[Money in/ (Money out)]]-Bank5[[#This Row],[GST/HST]]</f>
        <v>0</v>
      </c>
      <c r="L58" s="23">
        <f t="shared" si="0"/>
        <v>0</v>
      </c>
    </row>
    <row r="59" spans="4:12" x14ac:dyDescent="0.2">
      <c r="D59" s="374">
        <f>_xlfn.XLOOKUP(C:C,Table1[for Import to Bank Register dropdown],Table1[for Pivot],0,0,1)</f>
        <v>0</v>
      </c>
      <c r="E59" s="403"/>
      <c r="F59" s="146">
        <f t="shared" si="1"/>
        <v>55555555</v>
      </c>
      <c r="G59" s="375">
        <f t="shared" si="2"/>
        <v>0</v>
      </c>
      <c r="I59" s="376">
        <f>IF(OR(C59="150 Directors advances", C59="120 accounts receivable", C59="720.2 Automobile - Insurance", C59="720.3 Automobile - License", C59="870.4 Rent - Insurance", C59="870.6 Rent - Property Tax", C59="870.7 Rent - Homeoffice", C59="870.9 Rent - Water"),
   0,
   IF(Dashboard!$F$5="Quick",
      IF(OR(C59="190 Automobile",C59="200 computer hardware",C59="210 Computer software",C59="220 Quickbooks software",C59="230 Office equipment",C59="240 Office furniture"),
         E59-(E59/(1+Dashboard!$F$4)),
         0
      ),
      IF(C59="750 Business promotion",
         E59-(E59/(1+4.793/100)),
         E59-(E59/(1+Dashboard!$F$4))
      )
   )
)</f>
        <v>0</v>
      </c>
      <c r="J59" s="26">
        <f>Bank5[[#This Row],[Money in/ (Money out)]]-Bank5[[#This Row],[GST/HST]]</f>
        <v>0</v>
      </c>
      <c r="L59" s="23">
        <f t="shared" si="0"/>
        <v>0</v>
      </c>
    </row>
    <row r="60" spans="4:12" x14ac:dyDescent="0.2">
      <c r="D60" s="374">
        <f>_xlfn.XLOOKUP(C:C,Table1[for Import to Bank Register dropdown],Table1[for Pivot],0,0,1)</f>
        <v>0</v>
      </c>
      <c r="E60" s="403"/>
      <c r="F60" s="146">
        <f t="shared" si="1"/>
        <v>55555555</v>
      </c>
      <c r="G60" s="375">
        <f t="shared" si="2"/>
        <v>0</v>
      </c>
      <c r="I60" s="376">
        <f>IF(OR(C60="150 Directors advances", C60="120 accounts receivable", C60="720.2 Automobile - Insurance", C60="720.3 Automobile - License", C60="870.4 Rent - Insurance", C60="870.6 Rent - Property Tax", C60="870.7 Rent - Homeoffice", C60="870.9 Rent - Water"),
   0,
   IF(Dashboard!$F$5="Quick",
      IF(OR(C60="190 Automobile",C60="200 computer hardware",C60="210 Computer software",C60="220 Quickbooks software",C60="230 Office equipment",C60="240 Office furniture"),
         E60-(E60/(1+Dashboard!$F$4)),
         0
      ),
      IF(C60="750 Business promotion",
         E60-(E60/(1+4.793/100)),
         E60-(E60/(1+Dashboard!$F$4))
      )
   )
)</f>
        <v>0</v>
      </c>
      <c r="J60" s="26">
        <f>Bank5[[#This Row],[Money in/ (Money out)]]-Bank5[[#This Row],[GST/HST]]</f>
        <v>0</v>
      </c>
      <c r="L60" s="23">
        <f t="shared" si="0"/>
        <v>0</v>
      </c>
    </row>
    <row r="61" spans="4:12" x14ac:dyDescent="0.2">
      <c r="D61" s="374">
        <f>_xlfn.XLOOKUP(C:C,Table1[for Import to Bank Register dropdown],Table1[for Pivot],0,0,1)</f>
        <v>0</v>
      </c>
      <c r="E61" s="403"/>
      <c r="F61" s="146">
        <f t="shared" si="1"/>
        <v>55555555</v>
      </c>
      <c r="G61" s="375">
        <f t="shared" si="2"/>
        <v>0</v>
      </c>
      <c r="I61" s="376">
        <f>IF(OR(C61="150 Directors advances", C61="120 accounts receivable", C61="720.2 Automobile - Insurance", C61="720.3 Automobile - License", C61="870.4 Rent - Insurance", C61="870.6 Rent - Property Tax", C61="870.7 Rent - Homeoffice", C61="870.9 Rent - Water"),
   0,
   IF(Dashboard!$F$5="Quick",
      IF(OR(C61="190 Automobile",C61="200 computer hardware",C61="210 Computer software",C61="220 Quickbooks software",C61="230 Office equipment",C61="240 Office furniture"),
         E61-(E61/(1+Dashboard!$F$4)),
         0
      ),
      IF(C61="750 Business promotion",
         E61-(E61/(1+4.793/100)),
         E61-(E61/(1+Dashboard!$F$4))
      )
   )
)</f>
        <v>0</v>
      </c>
      <c r="J61" s="26">
        <f>Bank5[[#This Row],[Money in/ (Money out)]]-Bank5[[#This Row],[GST/HST]]</f>
        <v>0</v>
      </c>
      <c r="L61" s="23">
        <f t="shared" si="0"/>
        <v>0</v>
      </c>
    </row>
    <row r="62" spans="4:12" x14ac:dyDescent="0.2">
      <c r="D62" s="374">
        <f>_xlfn.XLOOKUP(C:C,Table1[for Import to Bank Register dropdown],Table1[for Pivot],0,0,1)</f>
        <v>0</v>
      </c>
      <c r="E62" s="403"/>
      <c r="F62" s="146">
        <f t="shared" si="1"/>
        <v>55555555</v>
      </c>
      <c r="G62" s="375">
        <f t="shared" si="2"/>
        <v>0</v>
      </c>
      <c r="I62" s="376">
        <f>IF(OR(C62="150 Directors advances", C62="120 accounts receivable", C62="720.2 Automobile - Insurance", C62="720.3 Automobile - License", C62="870.4 Rent - Insurance", C62="870.6 Rent - Property Tax", C62="870.7 Rent - Homeoffice", C62="870.9 Rent - Water"),
   0,
   IF(Dashboard!$F$5="Quick",
      IF(OR(C62="190 Automobile",C62="200 computer hardware",C62="210 Computer software",C62="220 Quickbooks software",C62="230 Office equipment",C62="240 Office furniture"),
         E62-(E62/(1+Dashboard!$F$4)),
         0
      ),
      IF(C62="750 Business promotion",
         E62-(E62/(1+4.793/100)),
         E62-(E62/(1+Dashboard!$F$4))
      )
   )
)</f>
        <v>0</v>
      </c>
      <c r="J62" s="26">
        <f>Bank5[[#This Row],[Money in/ (Money out)]]-Bank5[[#This Row],[GST/HST]]</f>
        <v>0</v>
      </c>
      <c r="L62" s="23">
        <f t="shared" si="0"/>
        <v>0</v>
      </c>
    </row>
    <row r="63" spans="4:12" x14ac:dyDescent="0.2">
      <c r="D63" s="374">
        <f>_xlfn.XLOOKUP(C:C,Table1[for Import to Bank Register dropdown],Table1[for Pivot],0,0,1)</f>
        <v>0</v>
      </c>
      <c r="E63" s="403"/>
      <c r="F63" s="146">
        <f t="shared" si="1"/>
        <v>55555555</v>
      </c>
      <c r="G63" s="375">
        <f t="shared" si="2"/>
        <v>0</v>
      </c>
      <c r="I63" s="376">
        <f>IF(OR(C63="150 Directors advances", C63="120 accounts receivable", C63="720.2 Automobile - Insurance", C63="720.3 Automobile - License", C63="870.4 Rent - Insurance", C63="870.6 Rent - Property Tax", C63="870.7 Rent - Homeoffice", C63="870.9 Rent - Water"),
   0,
   IF(Dashboard!$F$5="Quick",
      IF(OR(C63="190 Automobile",C63="200 computer hardware",C63="210 Computer software",C63="220 Quickbooks software",C63="230 Office equipment",C63="240 Office furniture"),
         E63-(E63/(1+Dashboard!$F$4)),
         0
      ),
      IF(C63="750 Business promotion",
         E63-(E63/(1+4.793/100)),
         E63-(E63/(1+Dashboard!$F$4))
      )
   )
)</f>
        <v>0</v>
      </c>
      <c r="J63" s="26">
        <f>Bank5[[#This Row],[Money in/ (Money out)]]-Bank5[[#This Row],[GST/HST]]</f>
        <v>0</v>
      </c>
      <c r="L63" s="23">
        <f t="shared" si="0"/>
        <v>0</v>
      </c>
    </row>
    <row r="64" spans="4:12" x14ac:dyDescent="0.2">
      <c r="D64" s="374">
        <f>_xlfn.XLOOKUP(C:C,Table1[for Import to Bank Register dropdown],Table1[for Pivot],0,0,1)</f>
        <v>0</v>
      </c>
      <c r="E64" s="403"/>
      <c r="F64" s="146">
        <f t="shared" si="1"/>
        <v>55555555</v>
      </c>
      <c r="G64" s="375">
        <f t="shared" si="2"/>
        <v>0</v>
      </c>
      <c r="I64" s="376">
        <f>IF(OR(C64="150 Directors advances", C64="120 accounts receivable", C64="720.2 Automobile - Insurance", C64="720.3 Automobile - License", C64="870.4 Rent - Insurance", C64="870.6 Rent - Property Tax", C64="870.7 Rent - Homeoffice", C64="870.9 Rent - Water"),
   0,
   IF(Dashboard!$F$5="Quick",
      IF(OR(C64="190 Automobile",C64="200 computer hardware",C64="210 Computer software",C64="220 Quickbooks software",C64="230 Office equipment",C64="240 Office furniture"),
         E64-(E64/(1+Dashboard!$F$4)),
         0
      ),
      IF(C64="750 Business promotion",
         E64-(E64/(1+4.793/100)),
         E64-(E64/(1+Dashboard!$F$4))
      )
   )
)</f>
        <v>0</v>
      </c>
      <c r="J64" s="26">
        <f>Bank5[[#This Row],[Money in/ (Money out)]]-Bank5[[#This Row],[GST/HST]]</f>
        <v>0</v>
      </c>
      <c r="L64" s="23">
        <f t="shared" si="0"/>
        <v>0</v>
      </c>
    </row>
    <row r="65" spans="1:12" x14ac:dyDescent="0.2">
      <c r="D65" s="374">
        <f>_xlfn.XLOOKUP(C:C,Table1[for Import to Bank Register dropdown],Table1[for Pivot],0,0,1)</f>
        <v>0</v>
      </c>
      <c r="E65" s="403"/>
      <c r="F65" s="146">
        <f t="shared" si="1"/>
        <v>55555555</v>
      </c>
      <c r="G65" s="375">
        <f t="shared" si="2"/>
        <v>0</v>
      </c>
      <c r="I65" s="376">
        <f>IF(OR(C65="150 Directors advances", C65="120 accounts receivable", C65="720.2 Automobile - Insurance", C65="720.3 Automobile - License", C65="870.4 Rent - Insurance", C65="870.6 Rent - Property Tax", C65="870.7 Rent - Homeoffice", C65="870.9 Rent - Water"),
   0,
   IF(Dashboard!$F$5="Quick",
      IF(OR(C65="190 Automobile",C65="200 computer hardware",C65="210 Computer software",C65="220 Quickbooks software",C65="230 Office equipment",C65="240 Office furniture"),
         E65-(E65/(1+Dashboard!$F$4)),
         0
      ),
      IF(C65="750 Business promotion",
         E65-(E65/(1+4.793/100)),
         E65-(E65/(1+Dashboard!$F$4))
      )
   )
)</f>
        <v>0</v>
      </c>
      <c r="J65" s="26">
        <f>Bank5[[#This Row],[Money in/ (Money out)]]-Bank5[[#This Row],[GST/HST]]</f>
        <v>0</v>
      </c>
      <c r="L65" s="23">
        <f t="shared" si="0"/>
        <v>0</v>
      </c>
    </row>
    <row r="66" spans="1:12" x14ac:dyDescent="0.2">
      <c r="D66" s="374">
        <f>_xlfn.XLOOKUP(C:C,Table1[for Import to Bank Register dropdown],Table1[for Pivot],0,0,1)</f>
        <v>0</v>
      </c>
      <c r="E66" s="403"/>
      <c r="F66" s="146">
        <f t="shared" si="1"/>
        <v>55555555</v>
      </c>
      <c r="G66" s="375">
        <f t="shared" si="2"/>
        <v>0</v>
      </c>
      <c r="I66" s="376">
        <f>IF(OR(C66="150 Directors advances", C66="120 accounts receivable", C66="720.2 Automobile - Insurance", C66="720.3 Automobile - License", C66="870.4 Rent - Insurance", C66="870.6 Rent - Property Tax", C66="870.7 Rent - Homeoffice", C66="870.9 Rent - Water"),
   0,
   IF(Dashboard!$F$5="Quick",
      IF(OR(C66="190 Automobile",C66="200 computer hardware",C66="210 Computer software",C66="220 Quickbooks software",C66="230 Office equipment",C66="240 Office furniture"),
         E66-(E66/(1+Dashboard!$F$4)),
         0
      ),
      IF(C66="750 Business promotion",
         E66-(E66/(1+4.793/100)),
         E66-(E66/(1+Dashboard!$F$4))
      )
   )
)</f>
        <v>0</v>
      </c>
      <c r="J66" s="26">
        <f>Bank5[[#This Row],[Money in/ (Money out)]]-Bank5[[#This Row],[GST/HST]]</f>
        <v>0</v>
      </c>
      <c r="L66" s="23">
        <f t="shared" si="0"/>
        <v>0</v>
      </c>
    </row>
    <row r="67" spans="1:12" x14ac:dyDescent="0.2">
      <c r="D67" s="374">
        <f>_xlfn.XLOOKUP(C:C,Table1[for Import to Bank Register dropdown],Table1[for Pivot],0,0,1)</f>
        <v>0</v>
      </c>
      <c r="E67" s="403"/>
      <c r="F67" s="146">
        <f t="shared" si="1"/>
        <v>55555555</v>
      </c>
      <c r="G67" s="375">
        <f t="shared" si="2"/>
        <v>0</v>
      </c>
      <c r="I67" s="376">
        <f>IF(OR(C67="150 Directors advances", C67="120 accounts receivable", C67="720.2 Automobile - Insurance", C67="720.3 Automobile - License", C67="870.4 Rent - Insurance", C67="870.6 Rent - Property Tax", C67="870.7 Rent - Homeoffice", C67="870.9 Rent - Water"),
   0,
   IF(Dashboard!$F$5="Quick",
      IF(OR(C67="190 Automobile",C67="200 computer hardware",C67="210 Computer software",C67="220 Quickbooks software",C67="230 Office equipment",C67="240 Office furniture"),
         E67-(E67/(1+Dashboard!$F$4)),
         0
      ),
      IF(C67="750 Business promotion",
         E67-(E67/(1+4.793/100)),
         E67-(E67/(1+Dashboard!$F$4))
      )
   )
)</f>
        <v>0</v>
      </c>
      <c r="J67" s="26">
        <f>Bank5[[#This Row],[Money in/ (Money out)]]-Bank5[[#This Row],[GST/HST]]</f>
        <v>0</v>
      </c>
      <c r="L67" s="23">
        <f t="shared" si="0"/>
        <v>0</v>
      </c>
    </row>
    <row r="68" spans="1:12" x14ac:dyDescent="0.2">
      <c r="D68" s="374">
        <f>_xlfn.XLOOKUP(C:C,Table1[for Import to Bank Register dropdown],Table1[for Pivot],0,0,1)</f>
        <v>0</v>
      </c>
      <c r="E68" s="403"/>
      <c r="F68" s="146">
        <f t="shared" si="1"/>
        <v>55555555</v>
      </c>
      <c r="G68" s="375">
        <f t="shared" si="2"/>
        <v>0</v>
      </c>
      <c r="I68" s="376">
        <f>IF(OR(C68="150 Directors advances", C68="120 accounts receivable", C68="720.2 Automobile - Insurance", C68="720.3 Automobile - License", C68="870.4 Rent - Insurance", C68="870.6 Rent - Property Tax", C68="870.7 Rent - Homeoffice", C68="870.9 Rent - Water"),
   0,
   IF(Dashboard!$F$5="Quick",
      IF(OR(C68="190 Automobile",C68="200 computer hardware",C68="210 Computer software",C68="220 Quickbooks software",C68="230 Office equipment",C68="240 Office furniture"),
         E68-(E68/(1+Dashboard!$F$4)),
         0
      ),
      IF(C68="750 Business promotion",
         E68-(E68/(1+4.793/100)),
         E68-(E68/(1+Dashboard!$F$4))
      )
   )
)</f>
        <v>0</v>
      </c>
      <c r="J68" s="26">
        <f>Bank5[[#This Row],[Money in/ (Money out)]]-Bank5[[#This Row],[GST/HST]]</f>
        <v>0</v>
      </c>
      <c r="L68" s="23">
        <f t="shared" si="0"/>
        <v>0</v>
      </c>
    </row>
    <row r="69" spans="1:12" x14ac:dyDescent="0.2">
      <c r="D69" s="374">
        <f>_xlfn.XLOOKUP(C:C,Table1[for Import to Bank Register dropdown],Table1[for Pivot],0,0,1)</f>
        <v>0</v>
      </c>
      <c r="E69" s="403"/>
      <c r="F69" s="146">
        <f t="shared" si="1"/>
        <v>55555555</v>
      </c>
      <c r="G69" s="375">
        <f t="shared" si="2"/>
        <v>0</v>
      </c>
      <c r="I69" s="376">
        <f>IF(OR(C69="150 Directors advances", C69="120 accounts receivable", C69="720.2 Automobile - Insurance", C69="720.3 Automobile - License", C69="870.4 Rent - Insurance", C69="870.6 Rent - Property Tax", C69="870.7 Rent - Homeoffice", C69="870.9 Rent - Water"),
   0,
   IF(Dashboard!$F$5="Quick",
      IF(OR(C69="190 Automobile",C69="200 computer hardware",C69="210 Computer software",C69="220 Quickbooks software",C69="230 Office equipment",C69="240 Office furniture"),
         E69-(E69/(1+Dashboard!$F$4)),
         0
      ),
      IF(C69="750 Business promotion",
         E69-(E69/(1+4.793/100)),
         E69-(E69/(1+Dashboard!$F$4))
      )
   )
)</f>
        <v>0</v>
      </c>
      <c r="J69" s="26">
        <f>Bank5[[#This Row],[Money in/ (Money out)]]-Bank5[[#This Row],[GST/HST]]</f>
        <v>0</v>
      </c>
      <c r="L69" s="23">
        <f t="shared" si="0"/>
        <v>0</v>
      </c>
    </row>
    <row r="70" spans="1:12" x14ac:dyDescent="0.2">
      <c r="D70" s="374">
        <f>_xlfn.XLOOKUP(C:C,Table1[for Import to Bank Register dropdown],Table1[for Pivot],0,0,1)</f>
        <v>0</v>
      </c>
      <c r="E70" s="403"/>
      <c r="F70" s="146">
        <f t="shared" si="1"/>
        <v>55555555</v>
      </c>
      <c r="G70" s="375">
        <f t="shared" si="2"/>
        <v>0</v>
      </c>
      <c r="I70" s="376">
        <f>IF(OR(C70="150 Directors advances", C70="120 accounts receivable", C70="720.2 Automobile - Insurance", C70="720.3 Automobile - License", C70="870.4 Rent - Insurance", C70="870.6 Rent - Property Tax", C70="870.7 Rent - Homeoffice", C70="870.9 Rent - Water"),
   0,
   IF(Dashboard!$F$5="Quick",
      IF(OR(C70="190 Automobile",C70="200 computer hardware",C70="210 Computer software",C70="220 Quickbooks software",C70="230 Office equipment",C70="240 Office furniture"),
         E70-(E70/(1+Dashboard!$F$4)),
         0
      ),
      IF(C70="750 Business promotion",
         E70-(E70/(1+4.793/100)),
         E70-(E70/(1+Dashboard!$F$4))
      )
   )
)</f>
        <v>0</v>
      </c>
      <c r="J70" s="26">
        <f>Bank5[[#This Row],[Money in/ (Money out)]]-Bank5[[#This Row],[GST/HST]]</f>
        <v>0</v>
      </c>
      <c r="L70" s="23">
        <f t="shared" si="0"/>
        <v>0</v>
      </c>
    </row>
    <row r="71" spans="1:12" x14ac:dyDescent="0.2">
      <c r="D71" s="374">
        <f>_xlfn.XLOOKUP(C:C,Table1[for Import to Bank Register dropdown],Table1[for Pivot],0,0,1)</f>
        <v>0</v>
      </c>
      <c r="E71" s="403"/>
      <c r="F71" s="146">
        <f t="shared" si="1"/>
        <v>55555555</v>
      </c>
      <c r="G71" s="375">
        <f t="shared" si="2"/>
        <v>0</v>
      </c>
      <c r="I71" s="376">
        <f>IF(OR(C71="150 Directors advances", C71="120 accounts receivable", C71="720.2 Automobile - Insurance", C71="720.3 Automobile - License", C71="870.4 Rent - Insurance", C71="870.6 Rent - Property Tax", C71="870.7 Rent - Homeoffice", C71="870.9 Rent - Water"),
   0,
   IF(Dashboard!$F$5="Quick",
      IF(OR(C71="190 Automobile",C71="200 computer hardware",C71="210 Computer software",C71="220 Quickbooks software",C71="230 Office equipment",C71="240 Office furniture"),
         E71-(E71/(1+Dashboard!$F$4)),
         0
      ),
      IF(C71="750 Business promotion",
         E71-(E71/(1+4.793/100)),
         E71-(E71/(1+Dashboard!$F$4))
      )
   )
)</f>
        <v>0</v>
      </c>
      <c r="J71" s="26">
        <f>Bank5[[#This Row],[Money in/ (Money out)]]-Bank5[[#This Row],[GST/HST]]</f>
        <v>0</v>
      </c>
      <c r="L71" s="23">
        <f t="shared" ref="L71:L134" si="3">$L$3</f>
        <v>0</v>
      </c>
    </row>
    <row r="72" spans="1:12" x14ac:dyDescent="0.2">
      <c r="D72" s="374">
        <f>_xlfn.XLOOKUP(C:C,Table1[for Import to Bank Register dropdown],Table1[for Pivot],0,0,1)</f>
        <v>0</v>
      </c>
      <c r="E72" s="403"/>
      <c r="F72" s="146">
        <f t="shared" ref="F72:F135" si="4">$E$2</f>
        <v>55555555</v>
      </c>
      <c r="G72" s="375">
        <f t="shared" ref="G72:G135" si="5">G71+E72</f>
        <v>0</v>
      </c>
      <c r="I72" s="376">
        <f>IF(OR(C72="150 Directors advances", C72="120 accounts receivable", C72="720.2 Automobile - Insurance", C72="720.3 Automobile - License", C72="870.4 Rent - Insurance", C72="870.6 Rent - Property Tax", C72="870.7 Rent - Homeoffice", C72="870.9 Rent - Water"),
   0,
   IF(Dashboard!$F$5="Quick",
      IF(OR(C72="190 Automobile",C72="200 computer hardware",C72="210 Computer software",C72="220 Quickbooks software",C72="230 Office equipment",C72="240 Office furniture"),
         E72-(E72/(1+Dashboard!$F$4)),
         0
      ),
      IF(C72="750 Business promotion",
         E72-(E72/(1+4.793/100)),
         E72-(E72/(1+Dashboard!$F$4))
      )
   )
)</f>
        <v>0</v>
      </c>
      <c r="J72" s="26">
        <f>Bank5[[#This Row],[Money in/ (Money out)]]-Bank5[[#This Row],[GST/HST]]</f>
        <v>0</v>
      </c>
      <c r="L72" s="23">
        <f t="shared" si="3"/>
        <v>0</v>
      </c>
    </row>
    <row r="73" spans="1:12" s="373" customFormat="1" x14ac:dyDescent="0.2">
      <c r="A73" s="398"/>
      <c r="B73" s="398"/>
      <c r="C73" s="398"/>
      <c r="D73" s="374">
        <f>_xlfn.XLOOKUP(C:C,Table1[for Import to Bank Register dropdown],Table1[for Pivot],0,0,1)</f>
        <v>0</v>
      </c>
      <c r="E73" s="403"/>
      <c r="F73" s="374">
        <f t="shared" si="4"/>
        <v>55555555</v>
      </c>
      <c r="G73" s="375">
        <f t="shared" si="5"/>
        <v>0</v>
      </c>
      <c r="H73" s="398"/>
      <c r="I73" s="376">
        <f>IF(OR(C73="150 Directors advances", C73="120 accounts receivable", C73="720.2 Automobile - Insurance", C73="720.3 Automobile - License", C73="870.4 Rent - Insurance", C73="870.6 Rent - Property Tax", C73="870.7 Rent - Homeoffice", C73="870.9 Rent - Water"),
   0,
   IF(Dashboard!$F$5="Quick",
      IF(OR(C73="190 Automobile",C73="200 computer hardware",C73="210 Computer software",C73="220 Quickbooks software",C73="230 Office equipment",C73="240 Office furniture"),
         E73-(E73/(1+Dashboard!$F$4)),
         0
      ),
      IF(C73="750 Business promotion",
         E73-(E73/(1+4.793/100)),
         E73-(E73/(1+Dashboard!$F$4))
      )
   )
)</f>
        <v>0</v>
      </c>
      <c r="J73" s="393">
        <f>Bank5[[#This Row],[Money in/ (Money out)]]-Bank5[[#This Row],[GST/HST]]</f>
        <v>0</v>
      </c>
      <c r="K73" s="398"/>
      <c r="L73" s="373">
        <f t="shared" si="3"/>
        <v>0</v>
      </c>
    </row>
    <row r="74" spans="1:12" x14ac:dyDescent="0.2">
      <c r="D74" s="374">
        <f>_xlfn.XLOOKUP(C:C,Table1[for Import to Bank Register dropdown],Table1[for Pivot],0,0,1)</f>
        <v>0</v>
      </c>
      <c r="E74" s="403"/>
      <c r="F74" s="146">
        <f t="shared" si="4"/>
        <v>55555555</v>
      </c>
      <c r="G74" s="375">
        <f t="shared" si="5"/>
        <v>0</v>
      </c>
      <c r="I74" s="376">
        <f>IF(OR(C74="150 Directors advances", C74="120 accounts receivable", C74="720.2 Automobile - Insurance", C74="720.3 Automobile - License", C74="870.4 Rent - Insurance", C74="870.6 Rent - Property Tax", C74="870.7 Rent - Homeoffice", C74="870.9 Rent - Water"),
   0,
   IF(Dashboard!$F$5="Quick",
      IF(OR(C74="190 Automobile",C74="200 computer hardware",C74="210 Computer software",C74="220 Quickbooks software",C74="230 Office equipment",C74="240 Office furniture"),
         E74-(E74/(1+Dashboard!$F$4)),
         0
      ),
      IF(C74="750 Business promotion",
         E74-(E74/(1+4.793/100)),
         E74-(E74/(1+Dashboard!$F$4))
      )
   )
)</f>
        <v>0</v>
      </c>
      <c r="J74" s="26">
        <f>Bank5[[#This Row],[Money in/ (Money out)]]-Bank5[[#This Row],[GST/HST]]</f>
        <v>0</v>
      </c>
      <c r="L74" s="23">
        <f t="shared" si="3"/>
        <v>0</v>
      </c>
    </row>
    <row r="75" spans="1:12" x14ac:dyDescent="0.2">
      <c r="D75" s="374">
        <f>_xlfn.XLOOKUP(C:C,Table1[for Import to Bank Register dropdown],Table1[for Pivot],0,0,1)</f>
        <v>0</v>
      </c>
      <c r="E75" s="403"/>
      <c r="F75" s="146">
        <f t="shared" si="4"/>
        <v>55555555</v>
      </c>
      <c r="G75" s="375">
        <f t="shared" si="5"/>
        <v>0</v>
      </c>
      <c r="I75" s="376">
        <f>IF(OR(C75="150 Directors advances", C75="120 accounts receivable", C75="720.2 Automobile - Insurance", C75="720.3 Automobile - License", C75="870.4 Rent - Insurance", C75="870.6 Rent - Property Tax", C75="870.7 Rent - Homeoffice", C75="870.9 Rent - Water"),
   0,
   IF(Dashboard!$F$5="Quick",
      IF(OR(C75="190 Automobile",C75="200 computer hardware",C75="210 Computer software",C75="220 Quickbooks software",C75="230 Office equipment",C75="240 Office furniture"),
         E75-(E75/(1+Dashboard!$F$4)),
         0
      ),
      IF(C75="750 Business promotion",
         E75-(E75/(1+4.793/100)),
         E75-(E75/(1+Dashboard!$F$4))
      )
   )
)</f>
        <v>0</v>
      </c>
      <c r="J75" s="26">
        <f>Bank5[[#This Row],[Money in/ (Money out)]]-Bank5[[#This Row],[GST/HST]]</f>
        <v>0</v>
      </c>
      <c r="L75" s="23">
        <f t="shared" si="3"/>
        <v>0</v>
      </c>
    </row>
    <row r="76" spans="1:12" x14ac:dyDescent="0.2">
      <c r="D76" s="374">
        <f>_xlfn.XLOOKUP(C:C,Table1[for Import to Bank Register dropdown],Table1[for Pivot],0,0,1)</f>
        <v>0</v>
      </c>
      <c r="E76" s="403"/>
      <c r="F76" s="146">
        <f t="shared" si="4"/>
        <v>55555555</v>
      </c>
      <c r="G76" s="375">
        <f t="shared" si="5"/>
        <v>0</v>
      </c>
      <c r="I76" s="376">
        <f>IF(OR(C76="150 Directors advances", C76="120 accounts receivable", C76="720.2 Automobile - Insurance", C76="720.3 Automobile - License", C76="870.4 Rent - Insurance", C76="870.6 Rent - Property Tax", C76="870.7 Rent - Homeoffice", C76="870.9 Rent - Water"),
   0,
   IF(Dashboard!$F$5="Quick",
      IF(OR(C76="190 Automobile",C76="200 computer hardware",C76="210 Computer software",C76="220 Quickbooks software",C76="230 Office equipment",C76="240 Office furniture"),
         E76-(E76/(1+Dashboard!$F$4)),
         0
      ),
      IF(C76="750 Business promotion",
         E76-(E76/(1+4.793/100)),
         E76-(E76/(1+Dashboard!$F$4))
      )
   )
)</f>
        <v>0</v>
      </c>
      <c r="J76" s="26">
        <f>Bank5[[#This Row],[Money in/ (Money out)]]-Bank5[[#This Row],[GST/HST]]</f>
        <v>0</v>
      </c>
      <c r="L76" s="23">
        <f t="shared" si="3"/>
        <v>0</v>
      </c>
    </row>
    <row r="77" spans="1:12" x14ac:dyDescent="0.2">
      <c r="D77" s="374">
        <f>_xlfn.XLOOKUP(C:C,Table1[for Import to Bank Register dropdown],Table1[for Pivot],0,0,1)</f>
        <v>0</v>
      </c>
      <c r="E77" s="403"/>
      <c r="F77" s="146">
        <f t="shared" si="4"/>
        <v>55555555</v>
      </c>
      <c r="G77" s="375">
        <f t="shared" si="5"/>
        <v>0</v>
      </c>
      <c r="I77" s="376">
        <f>IF(OR(C77="150 Directors advances", C77="120 accounts receivable", C77="720.2 Automobile - Insurance", C77="720.3 Automobile - License", C77="870.4 Rent - Insurance", C77="870.6 Rent - Property Tax", C77="870.7 Rent - Homeoffice", C77="870.9 Rent - Water"),
   0,
   IF(Dashboard!$F$5="Quick",
      IF(OR(C77="190 Automobile",C77="200 computer hardware",C77="210 Computer software",C77="220 Quickbooks software",C77="230 Office equipment",C77="240 Office furniture"),
         E77-(E77/(1+Dashboard!$F$4)),
         0
      ),
      IF(C77="750 Business promotion",
         E77-(E77/(1+4.793/100)),
         E77-(E77/(1+Dashboard!$F$4))
      )
   )
)</f>
        <v>0</v>
      </c>
      <c r="J77" s="26">
        <f>Bank5[[#This Row],[Money in/ (Money out)]]-Bank5[[#This Row],[GST/HST]]</f>
        <v>0</v>
      </c>
      <c r="L77" s="23">
        <f t="shared" si="3"/>
        <v>0</v>
      </c>
    </row>
    <row r="78" spans="1:12" x14ac:dyDescent="0.2">
      <c r="D78" s="374">
        <f>_xlfn.XLOOKUP(C:C,Table1[for Import to Bank Register dropdown],Table1[for Pivot],0,0,1)</f>
        <v>0</v>
      </c>
      <c r="E78" s="403"/>
      <c r="F78" s="146">
        <f t="shared" si="4"/>
        <v>55555555</v>
      </c>
      <c r="G78" s="375">
        <f t="shared" si="5"/>
        <v>0</v>
      </c>
      <c r="I78" s="376">
        <f>IF(OR(C78="150 Directors advances", C78="120 accounts receivable", C78="720.2 Automobile - Insurance", C78="720.3 Automobile - License", C78="870.4 Rent - Insurance", C78="870.6 Rent - Property Tax", C78="870.7 Rent - Homeoffice", C78="870.9 Rent - Water"),
   0,
   IF(Dashboard!$F$5="Quick",
      IF(OR(C78="190 Automobile",C78="200 computer hardware",C78="210 Computer software",C78="220 Quickbooks software",C78="230 Office equipment",C78="240 Office furniture"),
         E78-(E78/(1+Dashboard!$F$4)),
         0
      ),
      IF(C78="750 Business promotion",
         E78-(E78/(1+4.793/100)),
         E78-(E78/(1+Dashboard!$F$4))
      )
   )
)</f>
        <v>0</v>
      </c>
      <c r="J78" s="26">
        <f>Bank5[[#This Row],[Money in/ (Money out)]]-Bank5[[#This Row],[GST/HST]]</f>
        <v>0</v>
      </c>
      <c r="L78" s="23">
        <f t="shared" si="3"/>
        <v>0</v>
      </c>
    </row>
    <row r="79" spans="1:12" x14ac:dyDescent="0.2">
      <c r="D79" s="374">
        <f>_xlfn.XLOOKUP(C:C,Table1[for Import to Bank Register dropdown],Table1[for Pivot],0,0,1)</f>
        <v>0</v>
      </c>
      <c r="E79" s="403"/>
      <c r="F79" s="146">
        <f t="shared" si="4"/>
        <v>55555555</v>
      </c>
      <c r="G79" s="375">
        <f t="shared" si="5"/>
        <v>0</v>
      </c>
      <c r="I79" s="376">
        <f>IF(OR(C79="150 Directors advances", C79="120 accounts receivable", C79="720.2 Automobile - Insurance", C79="720.3 Automobile - License", C79="870.4 Rent - Insurance", C79="870.6 Rent - Property Tax", C79="870.7 Rent - Homeoffice", C79="870.9 Rent - Water"),
   0,
   IF(Dashboard!$F$5="Quick",
      IF(OR(C79="190 Automobile",C79="200 computer hardware",C79="210 Computer software",C79="220 Quickbooks software",C79="230 Office equipment",C79="240 Office furniture"),
         E79-(E79/(1+Dashboard!$F$4)),
         0
      ),
      IF(C79="750 Business promotion",
         E79-(E79/(1+4.793/100)),
         E79-(E79/(1+Dashboard!$F$4))
      )
   )
)</f>
        <v>0</v>
      </c>
      <c r="J79" s="26">
        <f>Bank5[[#This Row],[Money in/ (Money out)]]-Bank5[[#This Row],[GST/HST]]</f>
        <v>0</v>
      </c>
      <c r="L79" s="23">
        <f t="shared" si="3"/>
        <v>0</v>
      </c>
    </row>
    <row r="80" spans="1:12" x14ac:dyDescent="0.2">
      <c r="D80" s="374">
        <f>_xlfn.XLOOKUP(C:C,Table1[for Import to Bank Register dropdown],Table1[for Pivot],0,0,1)</f>
        <v>0</v>
      </c>
      <c r="E80" s="403"/>
      <c r="F80" s="146">
        <f t="shared" si="4"/>
        <v>55555555</v>
      </c>
      <c r="G80" s="375">
        <f t="shared" si="5"/>
        <v>0</v>
      </c>
      <c r="I80" s="376">
        <f>IF(OR(C80="150 Directors advances", C80="120 accounts receivable", C80="720.2 Automobile - Insurance", C80="720.3 Automobile - License", C80="870.4 Rent - Insurance", C80="870.6 Rent - Property Tax", C80="870.7 Rent - Homeoffice", C80="870.9 Rent - Water"),
   0,
   IF(Dashboard!$F$5="Quick",
      IF(OR(C80="190 Automobile",C80="200 computer hardware",C80="210 Computer software",C80="220 Quickbooks software",C80="230 Office equipment",C80="240 Office furniture"),
         E80-(E80/(1+Dashboard!$F$4)),
         0
      ),
      IF(C80="750 Business promotion",
         E80-(E80/(1+4.793/100)),
         E80-(E80/(1+Dashboard!$F$4))
      )
   )
)</f>
        <v>0</v>
      </c>
      <c r="J80" s="26">
        <f>Bank5[[#This Row],[Money in/ (Money out)]]-Bank5[[#This Row],[GST/HST]]</f>
        <v>0</v>
      </c>
      <c r="L80" s="23">
        <f t="shared" si="3"/>
        <v>0</v>
      </c>
    </row>
    <row r="81" spans="4:12" x14ac:dyDescent="0.2">
      <c r="D81" s="374">
        <f>_xlfn.XLOOKUP(C:C,Table1[for Import to Bank Register dropdown],Table1[for Pivot],0,0,1)</f>
        <v>0</v>
      </c>
      <c r="E81" s="403"/>
      <c r="F81" s="146">
        <f t="shared" si="4"/>
        <v>55555555</v>
      </c>
      <c r="G81" s="375">
        <f t="shared" si="5"/>
        <v>0</v>
      </c>
      <c r="I81" s="376">
        <f>IF(OR(C81="150 Directors advances", C81="120 accounts receivable", C81="720.2 Automobile - Insurance", C81="720.3 Automobile - License", C81="870.4 Rent - Insurance", C81="870.6 Rent - Property Tax", C81="870.7 Rent - Homeoffice", C81="870.9 Rent - Water"),
   0,
   IF(Dashboard!$F$5="Quick",
      IF(OR(C81="190 Automobile",C81="200 computer hardware",C81="210 Computer software",C81="220 Quickbooks software",C81="230 Office equipment",C81="240 Office furniture"),
         E81-(E81/(1+Dashboard!$F$4)),
         0
      ),
      IF(C81="750 Business promotion",
         E81-(E81/(1+4.793/100)),
         E81-(E81/(1+Dashboard!$F$4))
      )
   )
)</f>
        <v>0</v>
      </c>
      <c r="J81" s="26">
        <f>Bank5[[#This Row],[Money in/ (Money out)]]-Bank5[[#This Row],[GST/HST]]</f>
        <v>0</v>
      </c>
      <c r="L81" s="23">
        <f t="shared" si="3"/>
        <v>0</v>
      </c>
    </row>
    <row r="82" spans="4:12" x14ac:dyDescent="0.2">
      <c r="D82" s="374">
        <f>_xlfn.XLOOKUP(C:C,Table1[for Import to Bank Register dropdown],Table1[for Pivot],0,0,1)</f>
        <v>0</v>
      </c>
      <c r="E82" s="403"/>
      <c r="F82" s="146">
        <f t="shared" si="4"/>
        <v>55555555</v>
      </c>
      <c r="G82" s="375">
        <f t="shared" si="5"/>
        <v>0</v>
      </c>
      <c r="I82" s="376">
        <f>IF(OR(C82="150 Directors advances", C82="120 accounts receivable", C82="720.2 Automobile - Insurance", C82="720.3 Automobile - License", C82="870.4 Rent - Insurance", C82="870.6 Rent - Property Tax", C82="870.7 Rent - Homeoffice", C82="870.9 Rent - Water"),
   0,
   IF(Dashboard!$F$5="Quick",
      IF(OR(C82="190 Automobile",C82="200 computer hardware",C82="210 Computer software",C82="220 Quickbooks software",C82="230 Office equipment",C82="240 Office furniture"),
         E82-(E82/(1+Dashboard!$F$4)),
         0
      ),
      IF(C82="750 Business promotion",
         E82-(E82/(1+4.793/100)),
         E82-(E82/(1+Dashboard!$F$4))
      )
   )
)</f>
        <v>0</v>
      </c>
      <c r="J82" s="26">
        <f>Bank5[[#This Row],[Money in/ (Money out)]]-Bank5[[#This Row],[GST/HST]]</f>
        <v>0</v>
      </c>
      <c r="L82" s="23">
        <f t="shared" si="3"/>
        <v>0</v>
      </c>
    </row>
    <row r="83" spans="4:12" x14ac:dyDescent="0.2">
      <c r="D83" s="374">
        <f>_xlfn.XLOOKUP(C:C,Table1[for Import to Bank Register dropdown],Table1[for Pivot],0,0,1)</f>
        <v>0</v>
      </c>
      <c r="E83" s="403"/>
      <c r="F83" s="146">
        <f t="shared" si="4"/>
        <v>55555555</v>
      </c>
      <c r="G83" s="375">
        <f t="shared" si="5"/>
        <v>0</v>
      </c>
      <c r="I83" s="376">
        <f>IF(OR(C83="150 Directors advances", C83="120 accounts receivable", C83="720.2 Automobile - Insurance", C83="720.3 Automobile - License", C83="870.4 Rent - Insurance", C83="870.6 Rent - Property Tax", C83="870.7 Rent - Homeoffice", C83="870.9 Rent - Water"),
   0,
   IF(Dashboard!$F$5="Quick",
      IF(OR(C83="190 Automobile",C83="200 computer hardware",C83="210 Computer software",C83="220 Quickbooks software",C83="230 Office equipment",C83="240 Office furniture"),
         E83-(E83/(1+Dashboard!$F$4)),
         0
      ),
      IF(C83="750 Business promotion",
         E83-(E83/(1+4.793/100)),
         E83-(E83/(1+Dashboard!$F$4))
      )
   )
)</f>
        <v>0</v>
      </c>
      <c r="J83" s="26">
        <f>Bank5[[#This Row],[Money in/ (Money out)]]-Bank5[[#This Row],[GST/HST]]</f>
        <v>0</v>
      </c>
      <c r="L83" s="23">
        <f t="shared" si="3"/>
        <v>0</v>
      </c>
    </row>
    <row r="84" spans="4:12" x14ac:dyDescent="0.2">
      <c r="D84" s="374">
        <f>_xlfn.XLOOKUP(C:C,Table1[for Import to Bank Register dropdown],Table1[for Pivot],0,0,1)</f>
        <v>0</v>
      </c>
      <c r="E84" s="403"/>
      <c r="F84" s="146">
        <f t="shared" si="4"/>
        <v>55555555</v>
      </c>
      <c r="G84" s="375">
        <f t="shared" si="5"/>
        <v>0</v>
      </c>
      <c r="I84" s="376">
        <f>IF(OR(C84="150 Directors advances", C84="120 accounts receivable", C84="720.2 Automobile - Insurance", C84="720.3 Automobile - License", C84="870.4 Rent - Insurance", C84="870.6 Rent - Property Tax", C84="870.7 Rent - Homeoffice", C84="870.9 Rent - Water"),
   0,
   IF(Dashboard!$F$5="Quick",
      IF(OR(C84="190 Automobile",C84="200 computer hardware",C84="210 Computer software",C84="220 Quickbooks software",C84="230 Office equipment",C84="240 Office furniture"),
         E84-(E84/(1+Dashboard!$F$4)),
         0
      ),
      IF(C84="750 Business promotion",
         E84-(E84/(1+4.793/100)),
         E84-(E84/(1+Dashboard!$F$4))
      )
   )
)</f>
        <v>0</v>
      </c>
      <c r="J84" s="26">
        <f>Bank5[[#This Row],[Money in/ (Money out)]]-Bank5[[#This Row],[GST/HST]]</f>
        <v>0</v>
      </c>
      <c r="L84" s="23">
        <f t="shared" si="3"/>
        <v>0</v>
      </c>
    </row>
    <row r="85" spans="4:12" x14ac:dyDescent="0.2">
      <c r="D85" s="374">
        <f>_xlfn.XLOOKUP(C:C,Table1[for Import to Bank Register dropdown],Table1[for Pivot],0,0,1)</f>
        <v>0</v>
      </c>
      <c r="E85" s="403"/>
      <c r="F85" s="146">
        <f t="shared" si="4"/>
        <v>55555555</v>
      </c>
      <c r="G85" s="375">
        <f t="shared" si="5"/>
        <v>0</v>
      </c>
      <c r="I85" s="376">
        <f>IF(OR(C85="150 Directors advances", C85="120 accounts receivable", C85="720.2 Automobile - Insurance", C85="720.3 Automobile - License", C85="870.4 Rent - Insurance", C85="870.6 Rent - Property Tax", C85="870.7 Rent - Homeoffice", C85="870.9 Rent - Water"),
   0,
   IF(Dashboard!$F$5="Quick",
      IF(OR(C85="190 Automobile",C85="200 computer hardware",C85="210 Computer software",C85="220 Quickbooks software",C85="230 Office equipment",C85="240 Office furniture"),
         E85-(E85/(1+Dashboard!$F$4)),
         0
      ),
      IF(C85="750 Business promotion",
         E85-(E85/(1+4.793/100)),
         E85-(E85/(1+Dashboard!$F$4))
      )
   )
)</f>
        <v>0</v>
      </c>
      <c r="J85" s="26">
        <f>Bank5[[#This Row],[Money in/ (Money out)]]-Bank5[[#This Row],[GST/HST]]</f>
        <v>0</v>
      </c>
      <c r="L85" s="23">
        <f t="shared" si="3"/>
        <v>0</v>
      </c>
    </row>
    <row r="86" spans="4:12" x14ac:dyDescent="0.2">
      <c r="D86" s="374">
        <f>_xlfn.XLOOKUP(C:C,Table1[for Import to Bank Register dropdown],Table1[for Pivot],0,0,1)</f>
        <v>0</v>
      </c>
      <c r="E86" s="403"/>
      <c r="F86" s="146">
        <f t="shared" si="4"/>
        <v>55555555</v>
      </c>
      <c r="G86" s="375">
        <f t="shared" si="5"/>
        <v>0</v>
      </c>
      <c r="I86" s="376">
        <f>IF(OR(C86="150 Directors advances", C86="120 accounts receivable", C86="720.2 Automobile - Insurance", C86="720.3 Automobile - License", C86="870.4 Rent - Insurance", C86="870.6 Rent - Property Tax", C86="870.7 Rent - Homeoffice", C86="870.9 Rent - Water"),
   0,
   IF(Dashboard!$F$5="Quick",
      IF(OR(C86="190 Automobile",C86="200 computer hardware",C86="210 Computer software",C86="220 Quickbooks software",C86="230 Office equipment",C86="240 Office furniture"),
         E86-(E86/(1+Dashboard!$F$4)),
         0
      ),
      IF(C86="750 Business promotion",
         E86-(E86/(1+4.793/100)),
         E86-(E86/(1+Dashboard!$F$4))
      )
   )
)</f>
        <v>0</v>
      </c>
      <c r="J86" s="26">
        <f>Bank5[[#This Row],[Money in/ (Money out)]]-Bank5[[#This Row],[GST/HST]]</f>
        <v>0</v>
      </c>
      <c r="L86" s="23">
        <f t="shared" si="3"/>
        <v>0</v>
      </c>
    </row>
    <row r="87" spans="4:12" x14ac:dyDescent="0.2">
      <c r="D87" s="374">
        <f>_xlfn.XLOOKUP(C:C,Table1[for Import to Bank Register dropdown],Table1[for Pivot],0,0,1)</f>
        <v>0</v>
      </c>
      <c r="E87" s="403"/>
      <c r="F87" s="146">
        <f t="shared" si="4"/>
        <v>55555555</v>
      </c>
      <c r="G87" s="375">
        <f t="shared" si="5"/>
        <v>0</v>
      </c>
      <c r="I87" s="376">
        <f>IF(OR(C87="150 Directors advances", C87="120 accounts receivable", C87="720.2 Automobile - Insurance", C87="720.3 Automobile - License", C87="870.4 Rent - Insurance", C87="870.6 Rent - Property Tax", C87="870.7 Rent - Homeoffice", C87="870.9 Rent - Water"),
   0,
   IF(Dashboard!$F$5="Quick",
      IF(OR(C87="190 Automobile",C87="200 computer hardware",C87="210 Computer software",C87="220 Quickbooks software",C87="230 Office equipment",C87="240 Office furniture"),
         E87-(E87/(1+Dashboard!$F$4)),
         0
      ),
      IF(C87="750 Business promotion",
         E87-(E87/(1+4.793/100)),
         E87-(E87/(1+Dashboard!$F$4))
      )
   )
)</f>
        <v>0</v>
      </c>
      <c r="J87" s="26">
        <f>Bank5[[#This Row],[Money in/ (Money out)]]-Bank5[[#This Row],[GST/HST]]</f>
        <v>0</v>
      </c>
      <c r="L87" s="23">
        <f t="shared" si="3"/>
        <v>0</v>
      </c>
    </row>
    <row r="88" spans="4:12" x14ac:dyDescent="0.2">
      <c r="D88" s="374">
        <f>_xlfn.XLOOKUP(C:C,Table1[for Import to Bank Register dropdown],Table1[for Pivot],0,0,1)</f>
        <v>0</v>
      </c>
      <c r="E88" s="403"/>
      <c r="F88" s="146">
        <f t="shared" si="4"/>
        <v>55555555</v>
      </c>
      <c r="G88" s="375">
        <f t="shared" si="5"/>
        <v>0</v>
      </c>
      <c r="I88" s="376">
        <f>IF(OR(C88="150 Directors advances", C88="120 accounts receivable", C88="720.2 Automobile - Insurance", C88="720.3 Automobile - License", C88="870.4 Rent - Insurance", C88="870.6 Rent - Property Tax", C88="870.7 Rent - Homeoffice", C88="870.9 Rent - Water"),
   0,
   IF(Dashboard!$F$5="Quick",
      IF(OR(C88="190 Automobile",C88="200 computer hardware",C88="210 Computer software",C88="220 Quickbooks software",C88="230 Office equipment",C88="240 Office furniture"),
         E88-(E88/(1+Dashboard!$F$4)),
         0
      ),
      IF(C88="750 Business promotion",
         E88-(E88/(1+4.793/100)),
         E88-(E88/(1+Dashboard!$F$4))
      )
   )
)</f>
        <v>0</v>
      </c>
      <c r="J88" s="26">
        <f>Bank5[[#This Row],[Money in/ (Money out)]]-Bank5[[#This Row],[GST/HST]]</f>
        <v>0</v>
      </c>
      <c r="L88" s="23">
        <f t="shared" si="3"/>
        <v>0</v>
      </c>
    </row>
    <row r="89" spans="4:12" x14ac:dyDescent="0.2">
      <c r="D89" s="374">
        <f>_xlfn.XLOOKUP(C:C,Table1[for Import to Bank Register dropdown],Table1[for Pivot],0,0,1)</f>
        <v>0</v>
      </c>
      <c r="E89" s="403"/>
      <c r="F89" s="146">
        <f t="shared" si="4"/>
        <v>55555555</v>
      </c>
      <c r="G89" s="375">
        <f t="shared" si="5"/>
        <v>0</v>
      </c>
      <c r="I89" s="376">
        <f>IF(OR(C89="150 Directors advances", C89="120 accounts receivable", C89="720.2 Automobile - Insurance", C89="720.3 Automobile - License", C89="870.4 Rent - Insurance", C89="870.6 Rent - Property Tax", C89="870.7 Rent - Homeoffice", C89="870.9 Rent - Water"),
   0,
   IF(Dashboard!$F$5="Quick",
      IF(OR(C89="190 Automobile",C89="200 computer hardware",C89="210 Computer software",C89="220 Quickbooks software",C89="230 Office equipment",C89="240 Office furniture"),
         E89-(E89/(1+Dashboard!$F$4)),
         0
      ),
      IF(C89="750 Business promotion",
         E89-(E89/(1+4.793/100)),
         E89-(E89/(1+Dashboard!$F$4))
      )
   )
)</f>
        <v>0</v>
      </c>
      <c r="J89" s="26">
        <f>Bank5[[#This Row],[Money in/ (Money out)]]-Bank5[[#This Row],[GST/HST]]</f>
        <v>0</v>
      </c>
      <c r="L89" s="23">
        <f t="shared" si="3"/>
        <v>0</v>
      </c>
    </row>
    <row r="90" spans="4:12" x14ac:dyDescent="0.2">
      <c r="D90" s="374">
        <f>_xlfn.XLOOKUP(C:C,Table1[for Import to Bank Register dropdown],Table1[for Pivot],0,0,1)</f>
        <v>0</v>
      </c>
      <c r="E90" s="403"/>
      <c r="F90" s="146">
        <f t="shared" si="4"/>
        <v>55555555</v>
      </c>
      <c r="G90" s="375">
        <f t="shared" si="5"/>
        <v>0</v>
      </c>
      <c r="I90" s="376">
        <f>IF(OR(C90="150 Directors advances", C90="120 accounts receivable", C90="720.2 Automobile - Insurance", C90="720.3 Automobile - License", C90="870.4 Rent - Insurance", C90="870.6 Rent - Property Tax", C90="870.7 Rent - Homeoffice", C90="870.9 Rent - Water"),
   0,
   IF(Dashboard!$F$5="Quick",
      IF(OR(C90="190 Automobile",C90="200 computer hardware",C90="210 Computer software",C90="220 Quickbooks software",C90="230 Office equipment",C90="240 Office furniture"),
         E90-(E90/(1+Dashboard!$F$4)),
         0
      ),
      IF(C90="750 Business promotion",
         E90-(E90/(1+4.793/100)),
         E90-(E90/(1+Dashboard!$F$4))
      )
   )
)</f>
        <v>0</v>
      </c>
      <c r="J90" s="26">
        <f>Bank5[[#This Row],[Money in/ (Money out)]]-Bank5[[#This Row],[GST/HST]]</f>
        <v>0</v>
      </c>
      <c r="L90" s="23">
        <f t="shared" si="3"/>
        <v>0</v>
      </c>
    </row>
    <row r="91" spans="4:12" x14ac:dyDescent="0.2">
      <c r="D91" s="374">
        <f>_xlfn.XLOOKUP(C:C,Table1[for Import to Bank Register dropdown],Table1[for Pivot],0,0,1)</f>
        <v>0</v>
      </c>
      <c r="E91" s="403"/>
      <c r="F91" s="146">
        <f t="shared" si="4"/>
        <v>55555555</v>
      </c>
      <c r="G91" s="375">
        <f t="shared" si="5"/>
        <v>0</v>
      </c>
      <c r="I91" s="376">
        <f>IF(OR(C91="150 Directors advances", C91="120 accounts receivable", C91="720.2 Automobile - Insurance", C91="720.3 Automobile - License", C91="870.4 Rent - Insurance", C91="870.6 Rent - Property Tax", C91="870.7 Rent - Homeoffice", C91="870.9 Rent - Water"),
   0,
   IF(Dashboard!$F$5="Quick",
      IF(OR(C91="190 Automobile",C91="200 computer hardware",C91="210 Computer software",C91="220 Quickbooks software",C91="230 Office equipment",C91="240 Office furniture"),
         E91-(E91/(1+Dashboard!$F$4)),
         0
      ),
      IF(C91="750 Business promotion",
         E91-(E91/(1+4.793/100)),
         E91-(E91/(1+Dashboard!$F$4))
      )
   )
)</f>
        <v>0</v>
      </c>
      <c r="J91" s="26">
        <f>Bank5[[#This Row],[Money in/ (Money out)]]-Bank5[[#This Row],[GST/HST]]</f>
        <v>0</v>
      </c>
      <c r="L91" s="23">
        <f t="shared" si="3"/>
        <v>0</v>
      </c>
    </row>
    <row r="92" spans="4:12" x14ac:dyDescent="0.2">
      <c r="D92" s="374">
        <f>_xlfn.XLOOKUP(C:C,Table1[for Import to Bank Register dropdown],Table1[for Pivot],0,0,1)</f>
        <v>0</v>
      </c>
      <c r="E92" s="403"/>
      <c r="F92" s="146">
        <f t="shared" si="4"/>
        <v>55555555</v>
      </c>
      <c r="G92" s="375">
        <f t="shared" si="5"/>
        <v>0</v>
      </c>
      <c r="I92" s="376">
        <f>IF(OR(C92="150 Directors advances", C92="120 accounts receivable", C92="720.2 Automobile - Insurance", C92="720.3 Automobile - License", C92="870.4 Rent - Insurance", C92="870.6 Rent - Property Tax", C92="870.7 Rent - Homeoffice", C92="870.9 Rent - Water"),
   0,
   IF(Dashboard!$F$5="Quick",
      IF(OR(C92="190 Automobile",C92="200 computer hardware",C92="210 Computer software",C92="220 Quickbooks software",C92="230 Office equipment",C92="240 Office furniture"),
         E92-(E92/(1+Dashboard!$F$4)),
         0
      ),
      IF(C92="750 Business promotion",
         E92-(E92/(1+4.793/100)),
         E92-(E92/(1+Dashboard!$F$4))
      )
   )
)</f>
        <v>0</v>
      </c>
      <c r="J92" s="26">
        <f>Bank5[[#This Row],[Money in/ (Money out)]]-Bank5[[#This Row],[GST/HST]]</f>
        <v>0</v>
      </c>
      <c r="L92" s="23">
        <f t="shared" si="3"/>
        <v>0</v>
      </c>
    </row>
    <row r="93" spans="4:12" x14ac:dyDescent="0.2">
      <c r="D93" s="374">
        <f>_xlfn.XLOOKUP(C:C,Table1[for Import to Bank Register dropdown],Table1[for Pivot],0,0,1)</f>
        <v>0</v>
      </c>
      <c r="E93" s="403"/>
      <c r="F93" s="146">
        <f t="shared" si="4"/>
        <v>55555555</v>
      </c>
      <c r="G93" s="375">
        <f t="shared" si="5"/>
        <v>0</v>
      </c>
      <c r="I93" s="376">
        <f>IF(OR(C93="150 Directors advances", C93="120 accounts receivable", C93="720.2 Automobile - Insurance", C93="720.3 Automobile - License", C93="870.4 Rent - Insurance", C93="870.6 Rent - Property Tax", C93="870.7 Rent - Homeoffice", C93="870.9 Rent - Water"),
   0,
   IF(Dashboard!$F$5="Quick",
      IF(OR(C93="190 Automobile",C93="200 computer hardware",C93="210 Computer software",C93="220 Quickbooks software",C93="230 Office equipment",C93="240 Office furniture"),
         E93-(E93/(1+Dashboard!$F$4)),
         0
      ),
      IF(C93="750 Business promotion",
         E93-(E93/(1+4.793/100)),
         E93-(E93/(1+Dashboard!$F$4))
      )
   )
)</f>
        <v>0</v>
      </c>
      <c r="J93" s="26">
        <f>Bank5[[#This Row],[Money in/ (Money out)]]-Bank5[[#This Row],[GST/HST]]</f>
        <v>0</v>
      </c>
      <c r="L93" s="23">
        <f t="shared" si="3"/>
        <v>0</v>
      </c>
    </row>
    <row r="94" spans="4:12" x14ac:dyDescent="0.2">
      <c r="D94" s="374">
        <f>_xlfn.XLOOKUP(C:C,Table1[for Import to Bank Register dropdown],Table1[for Pivot],0,0,1)</f>
        <v>0</v>
      </c>
      <c r="E94" s="403"/>
      <c r="F94" s="146">
        <f t="shared" si="4"/>
        <v>55555555</v>
      </c>
      <c r="G94" s="375">
        <f t="shared" si="5"/>
        <v>0</v>
      </c>
      <c r="I94" s="376">
        <f>IF(OR(C94="150 Directors advances", C94="120 accounts receivable", C94="720.2 Automobile - Insurance", C94="720.3 Automobile - License", C94="870.4 Rent - Insurance", C94="870.6 Rent - Property Tax", C94="870.7 Rent - Homeoffice", C94="870.9 Rent - Water"),
   0,
   IF(Dashboard!$F$5="Quick",
      IF(OR(C94="190 Automobile",C94="200 computer hardware",C94="210 Computer software",C94="220 Quickbooks software",C94="230 Office equipment",C94="240 Office furniture"),
         E94-(E94/(1+Dashboard!$F$4)),
         0
      ),
      IF(C94="750 Business promotion",
         E94-(E94/(1+4.793/100)),
         E94-(E94/(1+Dashboard!$F$4))
      )
   )
)</f>
        <v>0</v>
      </c>
      <c r="J94" s="26">
        <f>Bank5[[#This Row],[Money in/ (Money out)]]-Bank5[[#This Row],[GST/HST]]</f>
        <v>0</v>
      </c>
      <c r="L94" s="23">
        <f t="shared" si="3"/>
        <v>0</v>
      </c>
    </row>
    <row r="95" spans="4:12" x14ac:dyDescent="0.2">
      <c r="D95" s="374">
        <f>_xlfn.XLOOKUP(C:C,Table1[for Import to Bank Register dropdown],Table1[for Pivot],0,0,1)</f>
        <v>0</v>
      </c>
      <c r="E95" s="403"/>
      <c r="F95" s="146">
        <f t="shared" si="4"/>
        <v>55555555</v>
      </c>
      <c r="G95" s="375">
        <f t="shared" si="5"/>
        <v>0</v>
      </c>
      <c r="I95" s="376">
        <f>IF(OR(C95="150 Directors advances", C95="120 accounts receivable", C95="720.2 Automobile - Insurance", C95="720.3 Automobile - License", C95="870.4 Rent - Insurance", C95="870.6 Rent - Property Tax", C95="870.7 Rent - Homeoffice", C95="870.9 Rent - Water"),
   0,
   IF(Dashboard!$F$5="Quick",
      IF(OR(C95="190 Automobile",C95="200 computer hardware",C95="210 Computer software",C95="220 Quickbooks software",C95="230 Office equipment",C95="240 Office furniture"),
         E95-(E95/(1+Dashboard!$F$4)),
         0
      ),
      IF(C95="750 Business promotion",
         E95-(E95/(1+4.793/100)),
         E95-(E95/(1+Dashboard!$F$4))
      )
   )
)</f>
        <v>0</v>
      </c>
      <c r="J95" s="26">
        <f>Bank5[[#This Row],[Money in/ (Money out)]]-Bank5[[#This Row],[GST/HST]]</f>
        <v>0</v>
      </c>
      <c r="L95" s="23">
        <f t="shared" si="3"/>
        <v>0</v>
      </c>
    </row>
    <row r="96" spans="4:12" x14ac:dyDescent="0.2">
      <c r="D96" s="374">
        <f>_xlfn.XLOOKUP(C:C,Table1[for Import to Bank Register dropdown],Table1[for Pivot],0,0,1)</f>
        <v>0</v>
      </c>
      <c r="E96" s="403"/>
      <c r="F96" s="146">
        <f t="shared" si="4"/>
        <v>55555555</v>
      </c>
      <c r="G96" s="375">
        <f t="shared" si="5"/>
        <v>0</v>
      </c>
      <c r="I96" s="376">
        <f>IF(OR(C96="150 Directors advances", C96="120 accounts receivable", C96="720.2 Automobile - Insurance", C96="720.3 Automobile - License", C96="870.4 Rent - Insurance", C96="870.6 Rent - Property Tax", C96="870.7 Rent - Homeoffice", C96="870.9 Rent - Water"),
   0,
   IF(Dashboard!$F$5="Quick",
      IF(OR(C96="190 Automobile",C96="200 computer hardware",C96="210 Computer software",C96="220 Quickbooks software",C96="230 Office equipment",C96="240 Office furniture"),
         E96-(E96/(1+Dashboard!$F$4)),
         0
      ),
      IF(C96="750 Business promotion",
         E96-(E96/(1+4.793/100)),
         E96-(E96/(1+Dashboard!$F$4))
      )
   )
)</f>
        <v>0</v>
      </c>
      <c r="J96" s="26">
        <f>Bank5[[#This Row],[Money in/ (Money out)]]-Bank5[[#This Row],[GST/HST]]</f>
        <v>0</v>
      </c>
      <c r="L96" s="23">
        <f t="shared" si="3"/>
        <v>0</v>
      </c>
    </row>
    <row r="97" spans="4:12" x14ac:dyDescent="0.2">
      <c r="D97" s="374">
        <f>_xlfn.XLOOKUP(C:C,Table1[for Import to Bank Register dropdown],Table1[for Pivot],0,0,1)</f>
        <v>0</v>
      </c>
      <c r="E97" s="403"/>
      <c r="F97" s="146">
        <f t="shared" si="4"/>
        <v>55555555</v>
      </c>
      <c r="G97" s="375">
        <f t="shared" si="5"/>
        <v>0</v>
      </c>
      <c r="I97" s="376">
        <f>IF(OR(C97="150 Directors advances", C97="120 accounts receivable", C97="720.2 Automobile - Insurance", C97="720.3 Automobile - License", C97="870.4 Rent - Insurance", C97="870.6 Rent - Property Tax", C97="870.7 Rent - Homeoffice", C97="870.9 Rent - Water"),
   0,
   IF(Dashboard!$F$5="Quick",
      IF(OR(C97="190 Automobile",C97="200 computer hardware",C97="210 Computer software",C97="220 Quickbooks software",C97="230 Office equipment",C97="240 Office furniture"),
         E97-(E97/(1+Dashboard!$F$4)),
         0
      ),
      IF(C97="750 Business promotion",
         E97-(E97/(1+4.793/100)),
         E97-(E97/(1+Dashboard!$F$4))
      )
   )
)</f>
        <v>0</v>
      </c>
      <c r="J97" s="26">
        <f>Bank5[[#This Row],[Money in/ (Money out)]]-Bank5[[#This Row],[GST/HST]]</f>
        <v>0</v>
      </c>
      <c r="L97" s="23">
        <f t="shared" si="3"/>
        <v>0</v>
      </c>
    </row>
    <row r="98" spans="4:12" x14ac:dyDescent="0.2">
      <c r="D98" s="374">
        <f>_xlfn.XLOOKUP(C:C,Table1[for Import to Bank Register dropdown],Table1[for Pivot],0,0,1)</f>
        <v>0</v>
      </c>
      <c r="E98" s="403"/>
      <c r="F98" s="146">
        <f t="shared" si="4"/>
        <v>55555555</v>
      </c>
      <c r="G98" s="375">
        <f t="shared" si="5"/>
        <v>0</v>
      </c>
      <c r="I98" s="376">
        <f>IF(OR(C98="150 Directors advances", C98="120 accounts receivable", C98="720.2 Automobile - Insurance", C98="720.3 Automobile - License", C98="870.4 Rent - Insurance", C98="870.6 Rent - Property Tax", C98="870.7 Rent - Homeoffice", C98="870.9 Rent - Water"),
   0,
   IF(Dashboard!$F$5="Quick",
      IF(OR(C98="190 Automobile",C98="200 computer hardware",C98="210 Computer software",C98="220 Quickbooks software",C98="230 Office equipment",C98="240 Office furniture"),
         E98-(E98/(1+Dashboard!$F$4)),
         0
      ),
      IF(C98="750 Business promotion",
         E98-(E98/(1+4.793/100)),
         E98-(E98/(1+Dashboard!$F$4))
      )
   )
)</f>
        <v>0</v>
      </c>
      <c r="J98" s="26">
        <f>Bank5[[#This Row],[Money in/ (Money out)]]-Bank5[[#This Row],[GST/HST]]</f>
        <v>0</v>
      </c>
      <c r="L98" s="23">
        <f t="shared" si="3"/>
        <v>0</v>
      </c>
    </row>
    <row r="99" spans="4:12" x14ac:dyDescent="0.2">
      <c r="D99" s="374">
        <f>_xlfn.XLOOKUP(C:C,Table1[for Import to Bank Register dropdown],Table1[for Pivot],0,0,1)</f>
        <v>0</v>
      </c>
      <c r="E99" s="403"/>
      <c r="F99" s="146">
        <f t="shared" si="4"/>
        <v>55555555</v>
      </c>
      <c r="G99" s="375">
        <f t="shared" si="5"/>
        <v>0</v>
      </c>
      <c r="I99" s="376">
        <f>IF(OR(C99="150 Directors advances", C99="120 accounts receivable", C99="720.2 Automobile - Insurance", C99="720.3 Automobile - License", C99="870.4 Rent - Insurance", C99="870.6 Rent - Property Tax", C99="870.7 Rent - Homeoffice", C99="870.9 Rent - Water"),
   0,
   IF(Dashboard!$F$5="Quick",
      IF(OR(C99="190 Automobile",C99="200 computer hardware",C99="210 Computer software",C99="220 Quickbooks software",C99="230 Office equipment",C99="240 Office furniture"),
         E99-(E99/(1+Dashboard!$F$4)),
         0
      ),
      IF(C99="750 Business promotion",
         E99-(E99/(1+4.793/100)),
         E99-(E99/(1+Dashboard!$F$4))
      )
   )
)</f>
        <v>0</v>
      </c>
      <c r="J99" s="26">
        <f>Bank5[[#This Row],[Money in/ (Money out)]]-Bank5[[#This Row],[GST/HST]]</f>
        <v>0</v>
      </c>
      <c r="L99" s="23">
        <f t="shared" si="3"/>
        <v>0</v>
      </c>
    </row>
    <row r="100" spans="4:12" x14ac:dyDescent="0.2">
      <c r="D100" s="374">
        <f>_xlfn.XLOOKUP(C:C,Table1[for Import to Bank Register dropdown],Table1[for Pivot],0,0,1)</f>
        <v>0</v>
      </c>
      <c r="E100" s="403"/>
      <c r="F100" s="146">
        <f t="shared" si="4"/>
        <v>55555555</v>
      </c>
      <c r="G100" s="375">
        <f t="shared" si="5"/>
        <v>0</v>
      </c>
      <c r="I100" s="376">
        <f>IF(OR(C100="150 Directors advances", C100="120 accounts receivable", C100="720.2 Automobile - Insurance", C100="720.3 Automobile - License", C100="870.4 Rent - Insurance", C100="870.6 Rent - Property Tax", C100="870.7 Rent - Homeoffice", C100="870.9 Rent - Water"),
   0,
   IF(Dashboard!$F$5="Quick",
      IF(OR(C100="190 Automobile",C100="200 computer hardware",C100="210 Computer software",C100="220 Quickbooks software",C100="230 Office equipment",C100="240 Office furniture"),
         E100-(E100/(1+Dashboard!$F$4)),
         0
      ),
      IF(C100="750 Business promotion",
         E100-(E100/(1+4.793/100)),
         E100-(E100/(1+Dashboard!$F$4))
      )
   )
)</f>
        <v>0</v>
      </c>
      <c r="J100" s="26">
        <f>Bank5[[#This Row],[Money in/ (Money out)]]-Bank5[[#This Row],[GST/HST]]</f>
        <v>0</v>
      </c>
      <c r="L100" s="23">
        <f t="shared" si="3"/>
        <v>0</v>
      </c>
    </row>
    <row r="101" spans="4:12" x14ac:dyDescent="0.2">
      <c r="D101" s="374">
        <f>_xlfn.XLOOKUP(C:C,Table1[for Import to Bank Register dropdown],Table1[for Pivot],0,0,1)</f>
        <v>0</v>
      </c>
      <c r="E101" s="403"/>
      <c r="F101" s="146">
        <f t="shared" si="4"/>
        <v>55555555</v>
      </c>
      <c r="G101" s="375">
        <f t="shared" si="5"/>
        <v>0</v>
      </c>
      <c r="I101" s="376">
        <f>IF(OR(C101="150 Directors advances", C101="120 accounts receivable", C101="720.2 Automobile - Insurance", C101="720.3 Automobile - License", C101="870.4 Rent - Insurance", C101="870.6 Rent - Property Tax", C101="870.7 Rent - Homeoffice", C101="870.9 Rent - Water"),
   0,
   IF(Dashboard!$F$5="Quick",
      IF(OR(C101="190 Automobile",C101="200 computer hardware",C101="210 Computer software",C101="220 Quickbooks software",C101="230 Office equipment",C101="240 Office furniture"),
         E101-(E101/(1+Dashboard!$F$4)),
         0
      ),
      IF(C101="750 Business promotion",
         E101-(E101/(1+4.793/100)),
         E101-(E101/(1+Dashboard!$F$4))
      )
   )
)</f>
        <v>0</v>
      </c>
      <c r="J101" s="26">
        <f>Bank5[[#This Row],[Money in/ (Money out)]]-Bank5[[#This Row],[GST/HST]]</f>
        <v>0</v>
      </c>
      <c r="L101" s="23">
        <f t="shared" si="3"/>
        <v>0</v>
      </c>
    </row>
    <row r="102" spans="4:12" x14ac:dyDescent="0.2">
      <c r="D102" s="374">
        <f>_xlfn.XLOOKUP(C:C,Table1[for Import to Bank Register dropdown],Table1[for Pivot],0,0,1)</f>
        <v>0</v>
      </c>
      <c r="E102" s="403"/>
      <c r="F102" s="146">
        <f t="shared" si="4"/>
        <v>55555555</v>
      </c>
      <c r="G102" s="375">
        <f t="shared" si="5"/>
        <v>0</v>
      </c>
      <c r="I102" s="376">
        <f>IF(OR(C102="150 Directors advances", C102="120 accounts receivable", C102="720.2 Automobile - Insurance", C102="720.3 Automobile - License", C102="870.4 Rent - Insurance", C102="870.6 Rent - Property Tax", C102="870.7 Rent - Homeoffice", C102="870.9 Rent - Water"),
   0,
   IF(Dashboard!$F$5="Quick",
      IF(OR(C102="190 Automobile",C102="200 computer hardware",C102="210 Computer software",C102="220 Quickbooks software",C102="230 Office equipment",C102="240 Office furniture"),
         E102-(E102/(1+Dashboard!$F$4)),
         0
      ),
      IF(C102="750 Business promotion",
         E102-(E102/(1+4.793/100)),
         E102-(E102/(1+Dashboard!$F$4))
      )
   )
)</f>
        <v>0</v>
      </c>
      <c r="J102" s="26">
        <f>Bank5[[#This Row],[Money in/ (Money out)]]-Bank5[[#This Row],[GST/HST]]</f>
        <v>0</v>
      </c>
      <c r="L102" s="23">
        <f t="shared" si="3"/>
        <v>0</v>
      </c>
    </row>
    <row r="103" spans="4:12" x14ac:dyDescent="0.2">
      <c r="D103" s="374">
        <f>_xlfn.XLOOKUP(C:C,Table1[for Import to Bank Register dropdown],Table1[for Pivot],0,0,1)</f>
        <v>0</v>
      </c>
      <c r="E103" s="403"/>
      <c r="F103" s="146">
        <f t="shared" si="4"/>
        <v>55555555</v>
      </c>
      <c r="G103" s="375">
        <f t="shared" si="5"/>
        <v>0</v>
      </c>
      <c r="I103" s="376">
        <f>IF(OR(C103="150 Directors advances", C103="120 accounts receivable", C103="720.2 Automobile - Insurance", C103="720.3 Automobile - License", C103="870.4 Rent - Insurance", C103="870.6 Rent - Property Tax", C103="870.7 Rent - Homeoffice", C103="870.9 Rent - Water"),
   0,
   IF(Dashboard!$F$5="Quick",
      IF(OR(C103="190 Automobile",C103="200 computer hardware",C103="210 Computer software",C103="220 Quickbooks software",C103="230 Office equipment",C103="240 Office furniture"),
         E103-(E103/(1+Dashboard!$F$4)),
         0
      ),
      IF(C103="750 Business promotion",
         E103-(E103/(1+4.793/100)),
         E103-(E103/(1+Dashboard!$F$4))
      )
   )
)</f>
        <v>0</v>
      </c>
      <c r="J103" s="26">
        <f>Bank5[[#This Row],[Money in/ (Money out)]]-Bank5[[#This Row],[GST/HST]]</f>
        <v>0</v>
      </c>
      <c r="L103" s="23">
        <f t="shared" si="3"/>
        <v>0</v>
      </c>
    </row>
    <row r="104" spans="4:12" x14ac:dyDescent="0.2">
      <c r="D104" s="374">
        <f>_xlfn.XLOOKUP(C:C,Table1[for Import to Bank Register dropdown],Table1[for Pivot],0,0,1)</f>
        <v>0</v>
      </c>
      <c r="E104" s="403"/>
      <c r="F104" s="146">
        <f t="shared" si="4"/>
        <v>55555555</v>
      </c>
      <c r="G104" s="375">
        <f t="shared" si="5"/>
        <v>0</v>
      </c>
      <c r="I104" s="376">
        <f>IF(OR(C104="150 Directors advances", C104="120 accounts receivable", C104="720.2 Automobile - Insurance", C104="720.3 Automobile - License", C104="870.4 Rent - Insurance", C104="870.6 Rent - Property Tax", C104="870.7 Rent - Homeoffice", C104="870.9 Rent - Water"),
   0,
   IF(Dashboard!$F$5="Quick",
      IF(OR(C104="190 Automobile",C104="200 computer hardware",C104="210 Computer software",C104="220 Quickbooks software",C104="230 Office equipment",C104="240 Office furniture"),
         E104-(E104/(1+Dashboard!$F$4)),
         0
      ),
      IF(C104="750 Business promotion",
         E104-(E104/(1+4.793/100)),
         E104-(E104/(1+Dashboard!$F$4))
      )
   )
)</f>
        <v>0</v>
      </c>
      <c r="J104" s="26">
        <f>Bank5[[#This Row],[Money in/ (Money out)]]-Bank5[[#This Row],[GST/HST]]</f>
        <v>0</v>
      </c>
      <c r="L104" s="23">
        <f t="shared" si="3"/>
        <v>0</v>
      </c>
    </row>
    <row r="105" spans="4:12" x14ac:dyDescent="0.2">
      <c r="D105" s="374">
        <f>_xlfn.XLOOKUP(C:C,Table1[for Import to Bank Register dropdown],Table1[for Pivot],0,0,1)</f>
        <v>0</v>
      </c>
      <c r="E105" s="403"/>
      <c r="F105" s="146">
        <f t="shared" si="4"/>
        <v>55555555</v>
      </c>
      <c r="G105" s="375">
        <f t="shared" si="5"/>
        <v>0</v>
      </c>
      <c r="I105" s="376">
        <f>IF(OR(C105="150 Directors advances", C105="120 accounts receivable", C105="720.2 Automobile - Insurance", C105="720.3 Automobile - License", C105="870.4 Rent - Insurance", C105="870.6 Rent - Property Tax", C105="870.7 Rent - Homeoffice", C105="870.9 Rent - Water"),
   0,
   IF(Dashboard!$F$5="Quick",
      IF(OR(C105="190 Automobile",C105="200 computer hardware",C105="210 Computer software",C105="220 Quickbooks software",C105="230 Office equipment",C105="240 Office furniture"),
         E105-(E105/(1+Dashboard!$F$4)),
         0
      ),
      IF(C105="750 Business promotion",
         E105-(E105/(1+4.793/100)),
         E105-(E105/(1+Dashboard!$F$4))
      )
   )
)</f>
        <v>0</v>
      </c>
      <c r="J105" s="26">
        <f>Bank5[[#This Row],[Money in/ (Money out)]]-Bank5[[#This Row],[GST/HST]]</f>
        <v>0</v>
      </c>
      <c r="L105" s="23">
        <f t="shared" si="3"/>
        <v>0</v>
      </c>
    </row>
    <row r="106" spans="4:12" x14ac:dyDescent="0.2">
      <c r="D106" s="374">
        <f>_xlfn.XLOOKUP(C:C,Table1[for Import to Bank Register dropdown],Table1[for Pivot],0,0,1)</f>
        <v>0</v>
      </c>
      <c r="E106" s="403"/>
      <c r="F106" s="146">
        <f t="shared" si="4"/>
        <v>55555555</v>
      </c>
      <c r="G106" s="375">
        <f t="shared" si="5"/>
        <v>0</v>
      </c>
      <c r="I106" s="376">
        <f>IF(OR(C106="150 Directors advances", C106="120 accounts receivable", C106="720.2 Automobile - Insurance", C106="720.3 Automobile - License", C106="870.4 Rent - Insurance", C106="870.6 Rent - Property Tax", C106="870.7 Rent - Homeoffice", C106="870.9 Rent - Water"),
   0,
   IF(Dashboard!$F$5="Quick",
      IF(OR(C106="190 Automobile",C106="200 computer hardware",C106="210 Computer software",C106="220 Quickbooks software",C106="230 Office equipment",C106="240 Office furniture"),
         E106-(E106/(1+Dashboard!$F$4)),
         0
      ),
      IF(C106="750 Business promotion",
         E106-(E106/(1+4.793/100)),
         E106-(E106/(1+Dashboard!$F$4))
      )
   )
)</f>
        <v>0</v>
      </c>
      <c r="J106" s="26">
        <f>Bank5[[#This Row],[Money in/ (Money out)]]-Bank5[[#This Row],[GST/HST]]</f>
        <v>0</v>
      </c>
      <c r="L106" s="23">
        <f t="shared" si="3"/>
        <v>0</v>
      </c>
    </row>
    <row r="107" spans="4:12" x14ac:dyDescent="0.2">
      <c r="D107" s="374">
        <f>_xlfn.XLOOKUP(C:C,Table1[for Import to Bank Register dropdown],Table1[for Pivot],0,0,1)</f>
        <v>0</v>
      </c>
      <c r="E107" s="403"/>
      <c r="F107" s="146">
        <f t="shared" si="4"/>
        <v>55555555</v>
      </c>
      <c r="G107" s="375">
        <f t="shared" si="5"/>
        <v>0</v>
      </c>
      <c r="I107" s="376">
        <f>IF(OR(C107="150 Directors advances", C107="120 accounts receivable", C107="720.2 Automobile - Insurance", C107="720.3 Automobile - License", C107="870.4 Rent - Insurance", C107="870.6 Rent - Property Tax", C107="870.7 Rent - Homeoffice", C107="870.9 Rent - Water"),
   0,
   IF(Dashboard!$F$5="Quick",
      IF(OR(C107="190 Automobile",C107="200 computer hardware",C107="210 Computer software",C107="220 Quickbooks software",C107="230 Office equipment",C107="240 Office furniture"),
         E107-(E107/(1+Dashboard!$F$4)),
         0
      ),
      IF(C107="750 Business promotion",
         E107-(E107/(1+4.793/100)),
         E107-(E107/(1+Dashboard!$F$4))
      )
   )
)</f>
        <v>0</v>
      </c>
      <c r="J107" s="26">
        <f>Bank5[[#This Row],[Money in/ (Money out)]]-Bank5[[#This Row],[GST/HST]]</f>
        <v>0</v>
      </c>
      <c r="L107" s="23">
        <f t="shared" si="3"/>
        <v>0</v>
      </c>
    </row>
    <row r="108" spans="4:12" x14ac:dyDescent="0.2">
      <c r="D108" s="374">
        <f>_xlfn.XLOOKUP(C:C,Table1[for Import to Bank Register dropdown],Table1[for Pivot],0,0,1)</f>
        <v>0</v>
      </c>
      <c r="E108" s="403"/>
      <c r="F108" s="146">
        <f t="shared" si="4"/>
        <v>55555555</v>
      </c>
      <c r="G108" s="375">
        <f t="shared" si="5"/>
        <v>0</v>
      </c>
      <c r="I108" s="376">
        <f>IF(OR(C108="150 Directors advances", C108="120 accounts receivable", C108="720.2 Automobile - Insurance", C108="720.3 Automobile - License", C108="870.4 Rent - Insurance", C108="870.6 Rent - Property Tax", C108="870.7 Rent - Homeoffice", C108="870.9 Rent - Water"),
   0,
   IF(Dashboard!$F$5="Quick",
      IF(OR(C108="190 Automobile",C108="200 computer hardware",C108="210 Computer software",C108="220 Quickbooks software",C108="230 Office equipment",C108="240 Office furniture"),
         E108-(E108/(1+Dashboard!$F$4)),
         0
      ),
      IF(C108="750 Business promotion",
         E108-(E108/(1+4.793/100)),
         E108-(E108/(1+Dashboard!$F$4))
      )
   )
)</f>
        <v>0</v>
      </c>
      <c r="J108" s="26">
        <f>Bank5[[#This Row],[Money in/ (Money out)]]-Bank5[[#This Row],[GST/HST]]</f>
        <v>0</v>
      </c>
      <c r="L108" s="23">
        <f t="shared" si="3"/>
        <v>0</v>
      </c>
    </row>
    <row r="109" spans="4:12" x14ac:dyDescent="0.2">
      <c r="D109" s="374">
        <f>_xlfn.XLOOKUP(C:C,Table1[for Import to Bank Register dropdown],Table1[for Pivot],0,0,1)</f>
        <v>0</v>
      </c>
      <c r="E109" s="403"/>
      <c r="F109" s="146">
        <f t="shared" si="4"/>
        <v>55555555</v>
      </c>
      <c r="G109" s="375">
        <f t="shared" si="5"/>
        <v>0</v>
      </c>
      <c r="I109" s="376">
        <f>IF(OR(C109="150 Directors advances", C109="120 accounts receivable", C109="720.2 Automobile - Insurance", C109="720.3 Automobile - License", C109="870.4 Rent - Insurance", C109="870.6 Rent - Property Tax", C109="870.7 Rent - Homeoffice", C109="870.9 Rent - Water"),
   0,
   IF(Dashboard!$F$5="Quick",
      IF(OR(C109="190 Automobile",C109="200 computer hardware",C109="210 Computer software",C109="220 Quickbooks software",C109="230 Office equipment",C109="240 Office furniture"),
         E109-(E109/(1+Dashboard!$F$4)),
         0
      ),
      IF(C109="750 Business promotion",
         E109-(E109/(1+4.793/100)),
         E109-(E109/(1+Dashboard!$F$4))
      )
   )
)</f>
        <v>0</v>
      </c>
      <c r="J109" s="26">
        <f>Bank5[[#This Row],[Money in/ (Money out)]]-Bank5[[#This Row],[GST/HST]]</f>
        <v>0</v>
      </c>
      <c r="L109" s="23">
        <f t="shared" si="3"/>
        <v>0</v>
      </c>
    </row>
    <row r="110" spans="4:12" x14ac:dyDescent="0.2">
      <c r="D110" s="374">
        <f>_xlfn.XLOOKUP(C:C,Table1[for Import to Bank Register dropdown],Table1[for Pivot],0,0,1)</f>
        <v>0</v>
      </c>
      <c r="E110" s="403"/>
      <c r="F110" s="146">
        <f t="shared" si="4"/>
        <v>55555555</v>
      </c>
      <c r="G110" s="375">
        <f t="shared" si="5"/>
        <v>0</v>
      </c>
      <c r="I110" s="376">
        <f>IF(OR(C110="150 Directors advances", C110="120 accounts receivable", C110="720.2 Automobile - Insurance", C110="720.3 Automobile - License", C110="870.4 Rent - Insurance", C110="870.6 Rent - Property Tax", C110="870.7 Rent - Homeoffice", C110="870.9 Rent - Water"),
   0,
   IF(Dashboard!$F$5="Quick",
      IF(OR(C110="190 Automobile",C110="200 computer hardware",C110="210 Computer software",C110="220 Quickbooks software",C110="230 Office equipment",C110="240 Office furniture"),
         E110-(E110/(1+Dashboard!$F$4)),
         0
      ),
      IF(C110="750 Business promotion",
         E110-(E110/(1+4.793/100)),
         E110-(E110/(1+Dashboard!$F$4))
      )
   )
)</f>
        <v>0</v>
      </c>
      <c r="J110" s="26">
        <f>Bank5[[#This Row],[Money in/ (Money out)]]-Bank5[[#This Row],[GST/HST]]</f>
        <v>0</v>
      </c>
      <c r="L110" s="23">
        <f t="shared" si="3"/>
        <v>0</v>
      </c>
    </row>
    <row r="111" spans="4:12" x14ac:dyDescent="0.2">
      <c r="D111" s="374">
        <f>_xlfn.XLOOKUP(C:C,Table1[for Import to Bank Register dropdown],Table1[for Pivot],0,0,1)</f>
        <v>0</v>
      </c>
      <c r="E111" s="403"/>
      <c r="F111" s="146">
        <f t="shared" si="4"/>
        <v>55555555</v>
      </c>
      <c r="G111" s="375">
        <f t="shared" si="5"/>
        <v>0</v>
      </c>
      <c r="I111" s="376">
        <f>IF(OR(C111="150 Directors advances", C111="120 accounts receivable", C111="720.2 Automobile - Insurance", C111="720.3 Automobile - License", C111="870.4 Rent - Insurance", C111="870.6 Rent - Property Tax", C111="870.7 Rent - Homeoffice", C111="870.9 Rent - Water"),
   0,
   IF(Dashboard!$F$5="Quick",
      IF(OR(C111="190 Automobile",C111="200 computer hardware",C111="210 Computer software",C111="220 Quickbooks software",C111="230 Office equipment",C111="240 Office furniture"),
         E111-(E111/(1+Dashboard!$F$4)),
         0
      ),
      IF(C111="750 Business promotion",
         E111-(E111/(1+4.793/100)),
         E111-(E111/(1+Dashboard!$F$4))
      )
   )
)</f>
        <v>0</v>
      </c>
      <c r="J111" s="26">
        <f>Bank5[[#This Row],[Money in/ (Money out)]]-Bank5[[#This Row],[GST/HST]]</f>
        <v>0</v>
      </c>
      <c r="L111" s="23">
        <f t="shared" si="3"/>
        <v>0</v>
      </c>
    </row>
    <row r="112" spans="4:12" x14ac:dyDescent="0.2">
      <c r="D112" s="374">
        <f>_xlfn.XLOOKUP(C:C,Table1[for Import to Bank Register dropdown],Table1[for Pivot],0,0,1)</f>
        <v>0</v>
      </c>
      <c r="E112" s="403"/>
      <c r="F112" s="146">
        <f t="shared" si="4"/>
        <v>55555555</v>
      </c>
      <c r="G112" s="375">
        <f t="shared" si="5"/>
        <v>0</v>
      </c>
      <c r="I112" s="376">
        <f>IF(OR(C112="150 Directors advances", C112="120 accounts receivable", C112="720.2 Automobile - Insurance", C112="720.3 Automobile - License", C112="870.4 Rent - Insurance", C112="870.6 Rent - Property Tax", C112="870.7 Rent - Homeoffice", C112="870.9 Rent - Water"),
   0,
   IF(Dashboard!$F$5="Quick",
      IF(OR(C112="190 Automobile",C112="200 computer hardware",C112="210 Computer software",C112="220 Quickbooks software",C112="230 Office equipment",C112="240 Office furniture"),
         E112-(E112/(1+Dashboard!$F$4)),
         0
      ),
      IF(C112="750 Business promotion",
         E112-(E112/(1+4.793/100)),
         E112-(E112/(1+Dashboard!$F$4))
      )
   )
)</f>
        <v>0</v>
      </c>
      <c r="J112" s="26">
        <f>Bank5[[#This Row],[Money in/ (Money out)]]-Bank5[[#This Row],[GST/HST]]</f>
        <v>0</v>
      </c>
      <c r="L112" s="23">
        <f t="shared" si="3"/>
        <v>0</v>
      </c>
    </row>
    <row r="113" spans="4:12" x14ac:dyDescent="0.2">
      <c r="D113" s="374">
        <f>_xlfn.XLOOKUP(C:C,Table1[for Import to Bank Register dropdown],Table1[for Pivot],0,0,1)</f>
        <v>0</v>
      </c>
      <c r="E113" s="403"/>
      <c r="F113" s="146">
        <f t="shared" si="4"/>
        <v>55555555</v>
      </c>
      <c r="G113" s="375">
        <f t="shared" si="5"/>
        <v>0</v>
      </c>
      <c r="I113" s="376">
        <f>IF(OR(C113="150 Directors advances", C113="120 accounts receivable", C113="720.2 Automobile - Insurance", C113="720.3 Automobile - License", C113="870.4 Rent - Insurance", C113="870.6 Rent - Property Tax", C113="870.7 Rent - Homeoffice", C113="870.9 Rent - Water"),
   0,
   IF(Dashboard!$F$5="Quick",
      IF(OR(C113="190 Automobile",C113="200 computer hardware",C113="210 Computer software",C113="220 Quickbooks software",C113="230 Office equipment",C113="240 Office furniture"),
         E113-(E113/(1+Dashboard!$F$4)),
         0
      ),
      IF(C113="750 Business promotion",
         E113-(E113/(1+4.793/100)),
         E113-(E113/(1+Dashboard!$F$4))
      )
   )
)</f>
        <v>0</v>
      </c>
      <c r="J113" s="26">
        <f>Bank5[[#This Row],[Money in/ (Money out)]]-Bank5[[#This Row],[GST/HST]]</f>
        <v>0</v>
      </c>
      <c r="L113" s="23">
        <f t="shared" si="3"/>
        <v>0</v>
      </c>
    </row>
    <row r="114" spans="4:12" x14ac:dyDescent="0.2">
      <c r="D114" s="374">
        <f>_xlfn.XLOOKUP(C:C,Table1[for Import to Bank Register dropdown],Table1[for Pivot],0,0,1)</f>
        <v>0</v>
      </c>
      <c r="E114" s="403"/>
      <c r="F114" s="146">
        <f t="shared" si="4"/>
        <v>55555555</v>
      </c>
      <c r="G114" s="375">
        <f t="shared" si="5"/>
        <v>0</v>
      </c>
      <c r="I114" s="376">
        <f>IF(OR(C114="150 Directors advances", C114="120 accounts receivable", C114="720.2 Automobile - Insurance", C114="720.3 Automobile - License", C114="870.4 Rent - Insurance", C114="870.6 Rent - Property Tax", C114="870.7 Rent - Homeoffice", C114="870.9 Rent - Water"),
   0,
   IF(Dashboard!$F$5="Quick",
      IF(OR(C114="190 Automobile",C114="200 computer hardware",C114="210 Computer software",C114="220 Quickbooks software",C114="230 Office equipment",C114="240 Office furniture"),
         E114-(E114/(1+Dashboard!$F$4)),
         0
      ),
      IF(C114="750 Business promotion",
         E114-(E114/(1+4.793/100)),
         E114-(E114/(1+Dashboard!$F$4))
      )
   )
)</f>
        <v>0</v>
      </c>
      <c r="J114" s="26">
        <f>Bank5[[#This Row],[Money in/ (Money out)]]-Bank5[[#This Row],[GST/HST]]</f>
        <v>0</v>
      </c>
      <c r="L114" s="23">
        <f t="shared" si="3"/>
        <v>0</v>
      </c>
    </row>
    <row r="115" spans="4:12" x14ac:dyDescent="0.2">
      <c r="D115" s="374">
        <f>_xlfn.XLOOKUP(C:C,Table1[for Import to Bank Register dropdown],Table1[for Pivot],0,0,1)</f>
        <v>0</v>
      </c>
      <c r="E115" s="403"/>
      <c r="F115" s="146">
        <f t="shared" si="4"/>
        <v>55555555</v>
      </c>
      <c r="G115" s="375">
        <f t="shared" si="5"/>
        <v>0</v>
      </c>
      <c r="I115" s="376">
        <f>IF(OR(C115="150 Directors advances", C115="120 accounts receivable", C115="720.2 Automobile - Insurance", C115="720.3 Automobile - License", C115="870.4 Rent - Insurance", C115="870.6 Rent - Property Tax", C115="870.7 Rent - Homeoffice", C115="870.9 Rent - Water"),
   0,
   IF(Dashboard!$F$5="Quick",
      IF(OR(C115="190 Automobile",C115="200 computer hardware",C115="210 Computer software",C115="220 Quickbooks software",C115="230 Office equipment",C115="240 Office furniture"),
         E115-(E115/(1+Dashboard!$F$4)),
         0
      ),
      IF(C115="750 Business promotion",
         E115-(E115/(1+4.793/100)),
         E115-(E115/(1+Dashboard!$F$4))
      )
   )
)</f>
        <v>0</v>
      </c>
      <c r="J115" s="26">
        <f>Bank5[[#This Row],[Money in/ (Money out)]]-Bank5[[#This Row],[GST/HST]]</f>
        <v>0</v>
      </c>
      <c r="L115" s="23">
        <f t="shared" si="3"/>
        <v>0</v>
      </c>
    </row>
    <row r="116" spans="4:12" x14ac:dyDescent="0.2">
      <c r="D116" s="374">
        <f>_xlfn.XLOOKUP(C:C,Table1[for Import to Bank Register dropdown],Table1[for Pivot],0,0,1)</f>
        <v>0</v>
      </c>
      <c r="E116" s="403"/>
      <c r="F116" s="146">
        <f t="shared" si="4"/>
        <v>55555555</v>
      </c>
      <c r="G116" s="375">
        <f t="shared" si="5"/>
        <v>0</v>
      </c>
      <c r="I116" s="376">
        <f>IF(OR(C116="150 Directors advances", C116="120 accounts receivable", C116="720.2 Automobile - Insurance", C116="720.3 Automobile - License", C116="870.4 Rent - Insurance", C116="870.6 Rent - Property Tax", C116="870.7 Rent - Homeoffice", C116="870.9 Rent - Water"),
   0,
   IF(Dashboard!$F$5="Quick",
      IF(OR(C116="190 Automobile",C116="200 computer hardware",C116="210 Computer software",C116="220 Quickbooks software",C116="230 Office equipment",C116="240 Office furniture"),
         E116-(E116/(1+Dashboard!$F$4)),
         0
      ),
      IF(C116="750 Business promotion",
         E116-(E116/(1+4.793/100)),
         E116-(E116/(1+Dashboard!$F$4))
      )
   )
)</f>
        <v>0</v>
      </c>
      <c r="J116" s="26">
        <f>Bank5[[#This Row],[Money in/ (Money out)]]-Bank5[[#This Row],[GST/HST]]</f>
        <v>0</v>
      </c>
      <c r="L116" s="23">
        <f t="shared" si="3"/>
        <v>0</v>
      </c>
    </row>
    <row r="117" spans="4:12" x14ac:dyDescent="0.2">
      <c r="D117" s="374">
        <f>_xlfn.XLOOKUP(C:C,Table1[for Import to Bank Register dropdown],Table1[for Pivot],0,0,1)</f>
        <v>0</v>
      </c>
      <c r="E117" s="403"/>
      <c r="F117" s="146">
        <f t="shared" si="4"/>
        <v>55555555</v>
      </c>
      <c r="G117" s="375">
        <f t="shared" si="5"/>
        <v>0</v>
      </c>
      <c r="I117" s="376">
        <f>IF(OR(C117="150 Directors advances", C117="120 accounts receivable", C117="720.2 Automobile - Insurance", C117="720.3 Automobile - License", C117="870.4 Rent - Insurance", C117="870.6 Rent - Property Tax", C117="870.7 Rent - Homeoffice", C117="870.9 Rent - Water"),
   0,
   IF(Dashboard!$F$5="Quick",
      IF(OR(C117="190 Automobile",C117="200 computer hardware",C117="210 Computer software",C117="220 Quickbooks software",C117="230 Office equipment",C117="240 Office furniture"),
         E117-(E117/(1+Dashboard!$F$4)),
         0
      ),
      IF(C117="750 Business promotion",
         E117-(E117/(1+4.793/100)),
         E117-(E117/(1+Dashboard!$F$4))
      )
   )
)</f>
        <v>0</v>
      </c>
      <c r="J117" s="26">
        <f>Bank5[[#This Row],[Money in/ (Money out)]]-Bank5[[#This Row],[GST/HST]]</f>
        <v>0</v>
      </c>
      <c r="L117" s="23">
        <f t="shared" si="3"/>
        <v>0</v>
      </c>
    </row>
    <row r="118" spans="4:12" x14ac:dyDescent="0.2">
      <c r="D118" s="374">
        <f>_xlfn.XLOOKUP(C:C,Table1[for Import to Bank Register dropdown],Table1[for Pivot],0,0,1)</f>
        <v>0</v>
      </c>
      <c r="E118" s="403"/>
      <c r="F118" s="146">
        <f t="shared" si="4"/>
        <v>55555555</v>
      </c>
      <c r="G118" s="375">
        <f t="shared" si="5"/>
        <v>0</v>
      </c>
      <c r="I118" s="376">
        <f>IF(OR(C118="150 Directors advances", C118="120 accounts receivable", C118="720.2 Automobile - Insurance", C118="720.3 Automobile - License", C118="870.4 Rent - Insurance", C118="870.6 Rent - Property Tax", C118="870.7 Rent - Homeoffice", C118="870.9 Rent - Water"),
   0,
   IF(Dashboard!$F$5="Quick",
      IF(OR(C118="190 Automobile",C118="200 computer hardware",C118="210 Computer software",C118="220 Quickbooks software",C118="230 Office equipment",C118="240 Office furniture"),
         E118-(E118/(1+Dashboard!$F$4)),
         0
      ),
      IF(C118="750 Business promotion",
         E118-(E118/(1+4.793/100)),
         E118-(E118/(1+Dashboard!$F$4))
      )
   )
)</f>
        <v>0</v>
      </c>
      <c r="J118" s="26">
        <f>Bank5[[#This Row],[Money in/ (Money out)]]-Bank5[[#This Row],[GST/HST]]</f>
        <v>0</v>
      </c>
      <c r="L118" s="23">
        <f t="shared" si="3"/>
        <v>0</v>
      </c>
    </row>
    <row r="119" spans="4:12" x14ac:dyDescent="0.2">
      <c r="D119" s="374">
        <f>_xlfn.XLOOKUP(C:C,Table1[for Import to Bank Register dropdown],Table1[for Pivot],0,0,1)</f>
        <v>0</v>
      </c>
      <c r="E119" s="403"/>
      <c r="F119" s="146">
        <f t="shared" si="4"/>
        <v>55555555</v>
      </c>
      <c r="G119" s="375">
        <f t="shared" si="5"/>
        <v>0</v>
      </c>
      <c r="I119" s="376">
        <f>IF(OR(C119="150 Directors advances", C119="120 accounts receivable", C119="720.2 Automobile - Insurance", C119="720.3 Automobile - License", C119="870.4 Rent - Insurance", C119="870.6 Rent - Property Tax", C119="870.7 Rent - Homeoffice", C119="870.9 Rent - Water"),
   0,
   IF(Dashboard!$F$5="Quick",
      IF(OR(C119="190 Automobile",C119="200 computer hardware",C119="210 Computer software",C119="220 Quickbooks software",C119="230 Office equipment",C119="240 Office furniture"),
         E119-(E119/(1+Dashboard!$F$4)),
         0
      ),
      IF(C119="750 Business promotion",
         E119-(E119/(1+4.793/100)),
         E119-(E119/(1+Dashboard!$F$4))
      )
   )
)</f>
        <v>0</v>
      </c>
      <c r="J119" s="26">
        <f>Bank5[[#This Row],[Money in/ (Money out)]]-Bank5[[#This Row],[GST/HST]]</f>
        <v>0</v>
      </c>
      <c r="L119" s="23">
        <f t="shared" si="3"/>
        <v>0</v>
      </c>
    </row>
    <row r="120" spans="4:12" x14ac:dyDescent="0.2">
      <c r="D120" s="374">
        <f>_xlfn.XLOOKUP(C:C,Table1[for Import to Bank Register dropdown],Table1[for Pivot],0,0,1)</f>
        <v>0</v>
      </c>
      <c r="E120" s="403"/>
      <c r="F120" s="146">
        <f t="shared" si="4"/>
        <v>55555555</v>
      </c>
      <c r="G120" s="375">
        <f t="shared" si="5"/>
        <v>0</v>
      </c>
      <c r="I120" s="376">
        <f>IF(OR(C120="150 Directors advances", C120="120 accounts receivable", C120="720.2 Automobile - Insurance", C120="720.3 Automobile - License", C120="870.4 Rent - Insurance", C120="870.6 Rent - Property Tax", C120="870.7 Rent - Homeoffice", C120="870.9 Rent - Water"),
   0,
   IF(Dashboard!$F$5="Quick",
      IF(OR(C120="190 Automobile",C120="200 computer hardware",C120="210 Computer software",C120="220 Quickbooks software",C120="230 Office equipment",C120="240 Office furniture"),
         E120-(E120/(1+Dashboard!$F$4)),
         0
      ),
      IF(C120="750 Business promotion",
         E120-(E120/(1+4.793/100)),
         E120-(E120/(1+Dashboard!$F$4))
      )
   )
)</f>
        <v>0</v>
      </c>
      <c r="J120" s="26">
        <f>Bank5[[#This Row],[Money in/ (Money out)]]-Bank5[[#This Row],[GST/HST]]</f>
        <v>0</v>
      </c>
      <c r="L120" s="23">
        <f t="shared" si="3"/>
        <v>0</v>
      </c>
    </row>
    <row r="121" spans="4:12" x14ac:dyDescent="0.2">
      <c r="D121" s="374">
        <f>_xlfn.XLOOKUP(C:C,Table1[for Import to Bank Register dropdown],Table1[for Pivot],0,0,1)</f>
        <v>0</v>
      </c>
      <c r="E121" s="403"/>
      <c r="F121" s="146">
        <f t="shared" si="4"/>
        <v>55555555</v>
      </c>
      <c r="G121" s="375">
        <f t="shared" si="5"/>
        <v>0</v>
      </c>
      <c r="I121" s="376">
        <f>IF(OR(C121="150 Directors advances", C121="120 accounts receivable", C121="720.2 Automobile - Insurance", C121="720.3 Automobile - License", C121="870.4 Rent - Insurance", C121="870.6 Rent - Property Tax", C121="870.7 Rent - Homeoffice", C121="870.9 Rent - Water"),
   0,
   IF(Dashboard!$F$5="Quick",
      IF(OR(C121="190 Automobile",C121="200 computer hardware",C121="210 Computer software",C121="220 Quickbooks software",C121="230 Office equipment",C121="240 Office furniture"),
         E121-(E121/(1+Dashboard!$F$4)),
         0
      ),
      IF(C121="750 Business promotion",
         E121-(E121/(1+4.793/100)),
         E121-(E121/(1+Dashboard!$F$4))
      )
   )
)</f>
        <v>0</v>
      </c>
      <c r="J121" s="26">
        <f>Bank5[[#This Row],[Money in/ (Money out)]]-Bank5[[#This Row],[GST/HST]]</f>
        <v>0</v>
      </c>
      <c r="L121" s="23">
        <f t="shared" si="3"/>
        <v>0</v>
      </c>
    </row>
    <row r="122" spans="4:12" x14ac:dyDescent="0.2">
      <c r="D122" s="374">
        <f>_xlfn.XLOOKUP(C:C,Table1[for Import to Bank Register dropdown],Table1[for Pivot],0,0,1)</f>
        <v>0</v>
      </c>
      <c r="E122" s="403"/>
      <c r="F122" s="146">
        <f t="shared" si="4"/>
        <v>55555555</v>
      </c>
      <c r="G122" s="375">
        <f t="shared" si="5"/>
        <v>0</v>
      </c>
      <c r="I122" s="376">
        <f>IF(OR(C122="150 Directors advances", C122="120 accounts receivable", C122="720.2 Automobile - Insurance", C122="720.3 Automobile - License", C122="870.4 Rent - Insurance", C122="870.6 Rent - Property Tax", C122="870.7 Rent - Homeoffice", C122="870.9 Rent - Water"),
   0,
   IF(Dashboard!$F$5="Quick",
      IF(OR(C122="190 Automobile",C122="200 computer hardware",C122="210 Computer software",C122="220 Quickbooks software",C122="230 Office equipment",C122="240 Office furniture"),
         E122-(E122/(1+Dashboard!$F$4)),
         0
      ),
      IF(C122="750 Business promotion",
         E122-(E122/(1+4.793/100)),
         E122-(E122/(1+Dashboard!$F$4))
      )
   )
)</f>
        <v>0</v>
      </c>
      <c r="J122" s="26">
        <f>Bank5[[#This Row],[Money in/ (Money out)]]-Bank5[[#This Row],[GST/HST]]</f>
        <v>0</v>
      </c>
      <c r="L122" s="23">
        <f t="shared" si="3"/>
        <v>0</v>
      </c>
    </row>
    <row r="123" spans="4:12" x14ac:dyDescent="0.2">
      <c r="D123" s="374">
        <f>_xlfn.XLOOKUP(C:C,Table1[for Import to Bank Register dropdown],Table1[for Pivot],0,0,1)</f>
        <v>0</v>
      </c>
      <c r="E123" s="403"/>
      <c r="F123" s="146">
        <f t="shared" si="4"/>
        <v>55555555</v>
      </c>
      <c r="G123" s="375">
        <f t="shared" si="5"/>
        <v>0</v>
      </c>
      <c r="I123" s="376">
        <f>IF(OR(C123="150 Directors advances", C123="120 accounts receivable", C123="720.2 Automobile - Insurance", C123="720.3 Automobile - License", C123="870.4 Rent - Insurance", C123="870.6 Rent - Property Tax", C123="870.7 Rent - Homeoffice", C123="870.9 Rent - Water"),
   0,
   IF(Dashboard!$F$5="Quick",
      IF(OR(C123="190 Automobile",C123="200 computer hardware",C123="210 Computer software",C123="220 Quickbooks software",C123="230 Office equipment",C123="240 Office furniture"),
         E123-(E123/(1+Dashboard!$F$4)),
         0
      ),
      IF(C123="750 Business promotion",
         E123-(E123/(1+4.793/100)),
         E123-(E123/(1+Dashboard!$F$4))
      )
   )
)</f>
        <v>0</v>
      </c>
      <c r="J123" s="26">
        <f>Bank5[[#This Row],[Money in/ (Money out)]]-Bank5[[#This Row],[GST/HST]]</f>
        <v>0</v>
      </c>
      <c r="L123" s="23">
        <f t="shared" si="3"/>
        <v>0</v>
      </c>
    </row>
    <row r="124" spans="4:12" x14ac:dyDescent="0.2">
      <c r="D124" s="374">
        <f>_xlfn.XLOOKUP(C:C,Table1[for Import to Bank Register dropdown],Table1[for Pivot],0,0,1)</f>
        <v>0</v>
      </c>
      <c r="E124" s="403"/>
      <c r="F124" s="146">
        <f t="shared" si="4"/>
        <v>55555555</v>
      </c>
      <c r="G124" s="375">
        <f t="shared" si="5"/>
        <v>0</v>
      </c>
      <c r="I124" s="376">
        <f>IF(OR(C124="150 Directors advances", C124="120 accounts receivable", C124="720.2 Automobile - Insurance", C124="720.3 Automobile - License", C124="870.4 Rent - Insurance", C124="870.6 Rent - Property Tax", C124="870.7 Rent - Homeoffice", C124="870.9 Rent - Water"),
   0,
   IF(Dashboard!$F$5="Quick",
      IF(OR(C124="190 Automobile",C124="200 computer hardware",C124="210 Computer software",C124="220 Quickbooks software",C124="230 Office equipment",C124="240 Office furniture"),
         E124-(E124/(1+Dashboard!$F$4)),
         0
      ),
      IF(C124="750 Business promotion",
         E124-(E124/(1+4.793/100)),
         E124-(E124/(1+Dashboard!$F$4))
      )
   )
)</f>
        <v>0</v>
      </c>
      <c r="J124" s="26">
        <f>Bank5[[#This Row],[Money in/ (Money out)]]-Bank5[[#This Row],[GST/HST]]</f>
        <v>0</v>
      </c>
      <c r="L124" s="23">
        <f t="shared" si="3"/>
        <v>0</v>
      </c>
    </row>
    <row r="125" spans="4:12" x14ac:dyDescent="0.2">
      <c r="D125" s="374">
        <f>_xlfn.XLOOKUP(C:C,Table1[for Import to Bank Register dropdown],Table1[for Pivot],0,0,1)</f>
        <v>0</v>
      </c>
      <c r="E125" s="403"/>
      <c r="F125" s="146">
        <f t="shared" si="4"/>
        <v>55555555</v>
      </c>
      <c r="G125" s="375">
        <f t="shared" si="5"/>
        <v>0</v>
      </c>
      <c r="I125" s="376">
        <f>IF(OR(C125="150 Directors advances", C125="120 accounts receivable", C125="720.2 Automobile - Insurance", C125="720.3 Automobile - License", C125="870.4 Rent - Insurance", C125="870.6 Rent - Property Tax", C125="870.7 Rent - Homeoffice", C125="870.9 Rent - Water"),
   0,
   IF(Dashboard!$F$5="Quick",
      IF(OR(C125="190 Automobile",C125="200 computer hardware",C125="210 Computer software",C125="220 Quickbooks software",C125="230 Office equipment",C125="240 Office furniture"),
         E125-(E125/(1+Dashboard!$F$4)),
         0
      ),
      IF(C125="750 Business promotion",
         E125-(E125/(1+4.793/100)),
         E125-(E125/(1+Dashboard!$F$4))
      )
   )
)</f>
        <v>0</v>
      </c>
      <c r="J125" s="26">
        <f>Bank5[[#This Row],[Money in/ (Money out)]]-Bank5[[#This Row],[GST/HST]]</f>
        <v>0</v>
      </c>
      <c r="L125" s="23">
        <f t="shared" si="3"/>
        <v>0</v>
      </c>
    </row>
    <row r="126" spans="4:12" x14ac:dyDescent="0.2">
      <c r="D126" s="374">
        <f>_xlfn.XLOOKUP(C:C,Table1[for Import to Bank Register dropdown],Table1[for Pivot],0,0,1)</f>
        <v>0</v>
      </c>
      <c r="E126" s="403"/>
      <c r="F126" s="146">
        <f t="shared" si="4"/>
        <v>55555555</v>
      </c>
      <c r="G126" s="375">
        <f t="shared" si="5"/>
        <v>0</v>
      </c>
      <c r="I126" s="376">
        <f>IF(OR(C126="150 Directors advances", C126="120 accounts receivable", C126="720.2 Automobile - Insurance", C126="720.3 Automobile - License", C126="870.4 Rent - Insurance", C126="870.6 Rent - Property Tax", C126="870.7 Rent - Homeoffice", C126="870.9 Rent - Water"),
   0,
   IF(Dashboard!$F$5="Quick",
      IF(OR(C126="190 Automobile",C126="200 computer hardware",C126="210 Computer software",C126="220 Quickbooks software",C126="230 Office equipment",C126="240 Office furniture"),
         E126-(E126/(1+Dashboard!$F$4)),
         0
      ),
      IF(C126="750 Business promotion",
         E126-(E126/(1+4.793/100)),
         E126-(E126/(1+Dashboard!$F$4))
      )
   )
)</f>
        <v>0</v>
      </c>
      <c r="J126" s="26">
        <f>Bank5[[#This Row],[Money in/ (Money out)]]-Bank5[[#This Row],[GST/HST]]</f>
        <v>0</v>
      </c>
      <c r="L126" s="23">
        <f t="shared" si="3"/>
        <v>0</v>
      </c>
    </row>
    <row r="127" spans="4:12" x14ac:dyDescent="0.2">
      <c r="D127" s="374">
        <f>_xlfn.XLOOKUP(C:C,Table1[for Import to Bank Register dropdown],Table1[for Pivot],0,0,1)</f>
        <v>0</v>
      </c>
      <c r="E127" s="403"/>
      <c r="F127" s="146">
        <f t="shared" si="4"/>
        <v>55555555</v>
      </c>
      <c r="G127" s="375">
        <f t="shared" si="5"/>
        <v>0</v>
      </c>
      <c r="I127" s="376">
        <f>IF(OR(C127="150 Directors advances", C127="120 accounts receivable", C127="720.2 Automobile - Insurance", C127="720.3 Automobile - License", C127="870.4 Rent - Insurance", C127="870.6 Rent - Property Tax", C127="870.7 Rent - Homeoffice", C127="870.9 Rent - Water"),
   0,
   IF(Dashboard!$F$5="Quick",
      IF(OR(C127="190 Automobile",C127="200 computer hardware",C127="210 Computer software",C127="220 Quickbooks software",C127="230 Office equipment",C127="240 Office furniture"),
         E127-(E127/(1+Dashboard!$F$4)),
         0
      ),
      IF(C127="750 Business promotion",
         E127-(E127/(1+4.793/100)),
         E127-(E127/(1+Dashboard!$F$4))
      )
   )
)</f>
        <v>0</v>
      </c>
      <c r="J127" s="26">
        <f>Bank5[[#This Row],[Money in/ (Money out)]]-Bank5[[#This Row],[GST/HST]]</f>
        <v>0</v>
      </c>
      <c r="L127" s="23">
        <f t="shared" si="3"/>
        <v>0</v>
      </c>
    </row>
    <row r="128" spans="4:12" x14ac:dyDescent="0.2">
      <c r="D128" s="374">
        <f>_xlfn.XLOOKUP(C:C,Table1[for Import to Bank Register dropdown],Table1[for Pivot],0,0,1)</f>
        <v>0</v>
      </c>
      <c r="E128" s="403"/>
      <c r="F128" s="146">
        <f t="shared" si="4"/>
        <v>55555555</v>
      </c>
      <c r="G128" s="375">
        <f t="shared" si="5"/>
        <v>0</v>
      </c>
      <c r="I128" s="376">
        <f>IF(OR(C128="150 Directors advances", C128="120 accounts receivable", C128="720.2 Automobile - Insurance", C128="720.3 Automobile - License", C128="870.4 Rent - Insurance", C128="870.6 Rent - Property Tax", C128="870.7 Rent - Homeoffice", C128="870.9 Rent - Water"),
   0,
   IF(Dashboard!$F$5="Quick",
      IF(OR(C128="190 Automobile",C128="200 computer hardware",C128="210 Computer software",C128="220 Quickbooks software",C128="230 Office equipment",C128="240 Office furniture"),
         E128-(E128/(1+Dashboard!$F$4)),
         0
      ),
      IF(C128="750 Business promotion",
         E128-(E128/(1+4.793/100)),
         E128-(E128/(1+Dashboard!$F$4))
      )
   )
)</f>
        <v>0</v>
      </c>
      <c r="J128" s="26">
        <f>Bank5[[#This Row],[Money in/ (Money out)]]-Bank5[[#This Row],[GST/HST]]</f>
        <v>0</v>
      </c>
      <c r="L128" s="23">
        <f t="shared" si="3"/>
        <v>0</v>
      </c>
    </row>
    <row r="129" spans="4:12" x14ac:dyDescent="0.2">
      <c r="D129" s="374">
        <f>_xlfn.XLOOKUP(C:C,Table1[for Import to Bank Register dropdown],Table1[for Pivot],0,0,1)</f>
        <v>0</v>
      </c>
      <c r="E129" s="403"/>
      <c r="F129" s="146">
        <f t="shared" si="4"/>
        <v>55555555</v>
      </c>
      <c r="G129" s="375">
        <f t="shared" si="5"/>
        <v>0</v>
      </c>
      <c r="I129" s="376">
        <f>IF(OR(C129="150 Directors advances", C129="120 accounts receivable", C129="720.2 Automobile - Insurance", C129="720.3 Automobile - License", C129="870.4 Rent - Insurance", C129="870.6 Rent - Property Tax", C129="870.7 Rent - Homeoffice", C129="870.9 Rent - Water"),
   0,
   IF(Dashboard!$F$5="Quick",
      IF(OR(C129="190 Automobile",C129="200 computer hardware",C129="210 Computer software",C129="220 Quickbooks software",C129="230 Office equipment",C129="240 Office furniture"),
         E129-(E129/(1+Dashboard!$F$4)),
         0
      ),
      IF(C129="750 Business promotion",
         E129-(E129/(1+4.793/100)),
         E129-(E129/(1+Dashboard!$F$4))
      )
   )
)</f>
        <v>0</v>
      </c>
      <c r="J129" s="26">
        <f>Bank5[[#This Row],[Money in/ (Money out)]]-Bank5[[#This Row],[GST/HST]]</f>
        <v>0</v>
      </c>
      <c r="L129" s="23">
        <f t="shared" si="3"/>
        <v>0</v>
      </c>
    </row>
    <row r="130" spans="4:12" x14ac:dyDescent="0.2">
      <c r="D130" s="374">
        <f>_xlfn.XLOOKUP(C:C,Table1[for Import to Bank Register dropdown],Table1[for Pivot],0,0,1)</f>
        <v>0</v>
      </c>
      <c r="E130" s="403"/>
      <c r="F130" s="146">
        <f t="shared" si="4"/>
        <v>55555555</v>
      </c>
      <c r="G130" s="375">
        <f t="shared" si="5"/>
        <v>0</v>
      </c>
      <c r="I130" s="376">
        <f>IF(OR(C130="150 Directors advances", C130="120 accounts receivable", C130="720.2 Automobile - Insurance", C130="720.3 Automobile - License", C130="870.4 Rent - Insurance", C130="870.6 Rent - Property Tax", C130="870.7 Rent - Homeoffice", C130="870.9 Rent - Water"),
   0,
   IF(Dashboard!$F$5="Quick",
      IF(OR(C130="190 Automobile",C130="200 computer hardware",C130="210 Computer software",C130="220 Quickbooks software",C130="230 Office equipment",C130="240 Office furniture"),
         E130-(E130/(1+Dashboard!$F$4)),
         0
      ),
      IF(C130="750 Business promotion",
         E130-(E130/(1+4.793/100)),
         E130-(E130/(1+Dashboard!$F$4))
      )
   )
)</f>
        <v>0</v>
      </c>
      <c r="J130" s="26">
        <f>Bank5[[#This Row],[Money in/ (Money out)]]-Bank5[[#This Row],[GST/HST]]</f>
        <v>0</v>
      </c>
      <c r="L130" s="23">
        <f t="shared" si="3"/>
        <v>0</v>
      </c>
    </row>
    <row r="131" spans="4:12" x14ac:dyDescent="0.2">
      <c r="D131" s="374">
        <f>_xlfn.XLOOKUP(C:C,Table1[for Import to Bank Register dropdown],Table1[for Pivot],0,0,1)</f>
        <v>0</v>
      </c>
      <c r="E131" s="403"/>
      <c r="F131" s="146">
        <f t="shared" si="4"/>
        <v>55555555</v>
      </c>
      <c r="G131" s="375">
        <f t="shared" si="5"/>
        <v>0</v>
      </c>
      <c r="I131" s="376">
        <f>IF(OR(C131="150 Directors advances", C131="120 accounts receivable", C131="720.2 Automobile - Insurance", C131="720.3 Automobile - License", C131="870.4 Rent - Insurance", C131="870.6 Rent - Property Tax", C131="870.7 Rent - Homeoffice", C131="870.9 Rent - Water"),
   0,
   IF(Dashboard!$F$5="Quick",
      IF(OR(C131="190 Automobile",C131="200 computer hardware",C131="210 Computer software",C131="220 Quickbooks software",C131="230 Office equipment",C131="240 Office furniture"),
         E131-(E131/(1+Dashboard!$F$4)),
         0
      ),
      IF(C131="750 Business promotion",
         E131-(E131/(1+4.793/100)),
         E131-(E131/(1+Dashboard!$F$4))
      )
   )
)</f>
        <v>0</v>
      </c>
      <c r="J131" s="26">
        <f>Bank5[[#This Row],[Money in/ (Money out)]]-Bank5[[#This Row],[GST/HST]]</f>
        <v>0</v>
      </c>
      <c r="L131" s="23">
        <f t="shared" si="3"/>
        <v>0</v>
      </c>
    </row>
    <row r="132" spans="4:12" x14ac:dyDescent="0.2">
      <c r="D132" s="374">
        <f>_xlfn.XLOOKUP(C:C,Table1[for Import to Bank Register dropdown],Table1[for Pivot],0,0,1)</f>
        <v>0</v>
      </c>
      <c r="E132" s="403"/>
      <c r="F132" s="146">
        <f t="shared" si="4"/>
        <v>55555555</v>
      </c>
      <c r="G132" s="375">
        <f t="shared" si="5"/>
        <v>0</v>
      </c>
      <c r="I132" s="376">
        <f>IF(OR(C132="150 Directors advances", C132="120 accounts receivable", C132="720.2 Automobile - Insurance", C132="720.3 Automobile - License", C132="870.4 Rent - Insurance", C132="870.6 Rent - Property Tax", C132="870.7 Rent - Homeoffice", C132="870.9 Rent - Water"),
   0,
   IF(Dashboard!$F$5="Quick",
      IF(OR(C132="190 Automobile",C132="200 computer hardware",C132="210 Computer software",C132="220 Quickbooks software",C132="230 Office equipment",C132="240 Office furniture"),
         E132-(E132/(1+Dashboard!$F$4)),
         0
      ),
      IF(C132="750 Business promotion",
         E132-(E132/(1+4.793/100)),
         E132-(E132/(1+Dashboard!$F$4))
      )
   )
)</f>
        <v>0</v>
      </c>
      <c r="J132" s="26">
        <f>Bank5[[#This Row],[Money in/ (Money out)]]-Bank5[[#This Row],[GST/HST]]</f>
        <v>0</v>
      </c>
      <c r="L132" s="23">
        <f t="shared" si="3"/>
        <v>0</v>
      </c>
    </row>
    <row r="133" spans="4:12" x14ac:dyDescent="0.2">
      <c r="D133" s="374">
        <f>_xlfn.XLOOKUP(C:C,Table1[for Import to Bank Register dropdown],Table1[for Pivot],0,0,1)</f>
        <v>0</v>
      </c>
      <c r="E133" s="403"/>
      <c r="F133" s="146">
        <f t="shared" si="4"/>
        <v>55555555</v>
      </c>
      <c r="G133" s="375">
        <f t="shared" si="5"/>
        <v>0</v>
      </c>
      <c r="I133" s="376">
        <f>IF(OR(C133="150 Directors advances", C133="120 accounts receivable", C133="720.2 Automobile - Insurance", C133="720.3 Automobile - License", C133="870.4 Rent - Insurance", C133="870.6 Rent - Property Tax", C133="870.7 Rent - Homeoffice", C133="870.9 Rent - Water"),
   0,
   IF(Dashboard!$F$5="Quick",
      IF(OR(C133="190 Automobile",C133="200 computer hardware",C133="210 Computer software",C133="220 Quickbooks software",C133="230 Office equipment",C133="240 Office furniture"),
         E133-(E133/(1+Dashboard!$F$4)),
         0
      ),
      IF(C133="750 Business promotion",
         E133-(E133/(1+4.793/100)),
         E133-(E133/(1+Dashboard!$F$4))
      )
   )
)</f>
        <v>0</v>
      </c>
      <c r="J133" s="26">
        <f>Bank5[[#This Row],[Money in/ (Money out)]]-Bank5[[#This Row],[GST/HST]]</f>
        <v>0</v>
      </c>
      <c r="L133" s="23">
        <f t="shared" si="3"/>
        <v>0</v>
      </c>
    </row>
    <row r="134" spans="4:12" x14ac:dyDescent="0.2">
      <c r="D134" s="374">
        <f>_xlfn.XLOOKUP(C:C,Table1[for Import to Bank Register dropdown],Table1[for Pivot],0,0,1)</f>
        <v>0</v>
      </c>
      <c r="E134" s="403"/>
      <c r="F134" s="146">
        <f t="shared" si="4"/>
        <v>55555555</v>
      </c>
      <c r="G134" s="375">
        <f t="shared" si="5"/>
        <v>0</v>
      </c>
      <c r="I134" s="376">
        <f>IF(OR(C134="150 Directors advances", C134="120 accounts receivable", C134="720.2 Automobile - Insurance", C134="720.3 Automobile - License", C134="870.4 Rent - Insurance", C134="870.6 Rent - Property Tax", C134="870.7 Rent - Homeoffice", C134="870.9 Rent - Water"),
   0,
   IF(Dashboard!$F$5="Quick",
      IF(OR(C134="190 Automobile",C134="200 computer hardware",C134="210 Computer software",C134="220 Quickbooks software",C134="230 Office equipment",C134="240 Office furniture"),
         E134-(E134/(1+Dashboard!$F$4)),
         0
      ),
      IF(C134="750 Business promotion",
         E134-(E134/(1+4.793/100)),
         E134-(E134/(1+Dashboard!$F$4))
      )
   )
)</f>
        <v>0</v>
      </c>
      <c r="J134" s="26">
        <f>Bank5[[#This Row],[Money in/ (Money out)]]-Bank5[[#This Row],[GST/HST]]</f>
        <v>0</v>
      </c>
      <c r="L134" s="23">
        <f t="shared" si="3"/>
        <v>0</v>
      </c>
    </row>
    <row r="135" spans="4:12" x14ac:dyDescent="0.2">
      <c r="D135" s="374">
        <f>_xlfn.XLOOKUP(C:C,Table1[for Import to Bank Register dropdown],Table1[for Pivot],0,0,1)</f>
        <v>0</v>
      </c>
      <c r="E135" s="403"/>
      <c r="F135" s="146">
        <f t="shared" si="4"/>
        <v>55555555</v>
      </c>
      <c r="G135" s="375">
        <f t="shared" si="5"/>
        <v>0</v>
      </c>
      <c r="I135" s="376">
        <f>IF(OR(C135="150 Directors advances", C135="120 accounts receivable", C135="720.2 Automobile - Insurance", C135="720.3 Automobile - License", C135="870.4 Rent - Insurance", C135="870.6 Rent - Property Tax", C135="870.7 Rent - Homeoffice", C135="870.9 Rent - Water"),
   0,
   IF(Dashboard!$F$5="Quick",
      IF(OR(C135="190 Automobile",C135="200 computer hardware",C135="210 Computer software",C135="220 Quickbooks software",C135="230 Office equipment",C135="240 Office furniture"),
         E135-(E135/(1+Dashboard!$F$4)),
         0
      ),
      IF(C135="750 Business promotion",
         E135-(E135/(1+4.793/100)),
         E135-(E135/(1+Dashboard!$F$4))
      )
   )
)</f>
        <v>0</v>
      </c>
      <c r="J135" s="26">
        <f>Bank5[[#This Row],[Money in/ (Money out)]]-Bank5[[#This Row],[GST/HST]]</f>
        <v>0</v>
      </c>
      <c r="L135" s="23">
        <f t="shared" ref="L135:L198" si="6">$L$3</f>
        <v>0</v>
      </c>
    </row>
    <row r="136" spans="4:12" x14ac:dyDescent="0.2">
      <c r="D136" s="374">
        <f>_xlfn.XLOOKUP(C:C,Table1[for Import to Bank Register dropdown],Table1[for Pivot],0,0,1)</f>
        <v>0</v>
      </c>
      <c r="E136" s="403"/>
      <c r="F136" s="146">
        <f t="shared" ref="F136:F199" si="7">$E$2</f>
        <v>55555555</v>
      </c>
      <c r="G136" s="375">
        <f t="shared" ref="G136:G199" si="8">G135+E136</f>
        <v>0</v>
      </c>
      <c r="I136" s="376">
        <f>IF(OR(C136="150 Directors advances", C136="120 accounts receivable", C136="720.2 Automobile - Insurance", C136="720.3 Automobile - License", C136="870.4 Rent - Insurance", C136="870.6 Rent - Property Tax", C136="870.7 Rent - Homeoffice", C136="870.9 Rent - Water"),
   0,
   IF(Dashboard!$F$5="Quick",
      IF(OR(C136="190 Automobile",C136="200 computer hardware",C136="210 Computer software",C136="220 Quickbooks software",C136="230 Office equipment",C136="240 Office furniture"),
         E136-(E136/(1+Dashboard!$F$4)),
         0
      ),
      IF(C136="750 Business promotion",
         E136-(E136/(1+4.793/100)),
         E136-(E136/(1+Dashboard!$F$4))
      )
   )
)</f>
        <v>0</v>
      </c>
      <c r="J136" s="26">
        <f>Bank5[[#This Row],[Money in/ (Money out)]]-Bank5[[#This Row],[GST/HST]]</f>
        <v>0</v>
      </c>
      <c r="L136" s="23">
        <f t="shared" si="6"/>
        <v>0</v>
      </c>
    </row>
    <row r="137" spans="4:12" x14ac:dyDescent="0.2">
      <c r="D137" s="374">
        <f>_xlfn.XLOOKUP(C:C,Table1[for Import to Bank Register dropdown],Table1[for Pivot],0,0,1)</f>
        <v>0</v>
      </c>
      <c r="E137" s="403"/>
      <c r="F137" s="146">
        <f t="shared" si="7"/>
        <v>55555555</v>
      </c>
      <c r="G137" s="375">
        <f t="shared" si="8"/>
        <v>0</v>
      </c>
      <c r="I137" s="376">
        <f>IF(OR(C137="150 Directors advances", C137="120 accounts receivable", C137="720.2 Automobile - Insurance", C137="720.3 Automobile - License", C137="870.4 Rent - Insurance", C137="870.6 Rent - Property Tax", C137="870.7 Rent - Homeoffice", C137="870.9 Rent - Water"),
   0,
   IF(Dashboard!$F$5="Quick",
      IF(OR(C137="190 Automobile",C137="200 computer hardware",C137="210 Computer software",C137="220 Quickbooks software",C137="230 Office equipment",C137="240 Office furniture"),
         E137-(E137/(1+Dashboard!$F$4)),
         0
      ),
      IF(C137="750 Business promotion",
         E137-(E137/(1+4.793/100)),
         E137-(E137/(1+Dashboard!$F$4))
      )
   )
)</f>
        <v>0</v>
      </c>
      <c r="J137" s="26">
        <f>Bank5[[#This Row],[Money in/ (Money out)]]-Bank5[[#This Row],[GST/HST]]</f>
        <v>0</v>
      </c>
      <c r="L137" s="23">
        <f t="shared" si="6"/>
        <v>0</v>
      </c>
    </row>
    <row r="138" spans="4:12" x14ac:dyDescent="0.2">
      <c r="D138" s="374">
        <f>_xlfn.XLOOKUP(C:C,Table1[for Import to Bank Register dropdown],Table1[for Pivot],0,0,1)</f>
        <v>0</v>
      </c>
      <c r="E138" s="403"/>
      <c r="F138" s="146">
        <f t="shared" si="7"/>
        <v>55555555</v>
      </c>
      <c r="G138" s="375">
        <f t="shared" si="8"/>
        <v>0</v>
      </c>
      <c r="I138" s="376">
        <f>IF(OR(C138="150 Directors advances", C138="120 accounts receivable", C138="720.2 Automobile - Insurance", C138="720.3 Automobile - License", C138="870.4 Rent - Insurance", C138="870.6 Rent - Property Tax", C138="870.7 Rent - Homeoffice", C138="870.9 Rent - Water"),
   0,
   IF(Dashboard!$F$5="Quick",
      IF(OR(C138="190 Automobile",C138="200 computer hardware",C138="210 Computer software",C138="220 Quickbooks software",C138="230 Office equipment",C138="240 Office furniture"),
         E138-(E138/(1+Dashboard!$F$4)),
         0
      ),
      IF(C138="750 Business promotion",
         E138-(E138/(1+4.793/100)),
         E138-(E138/(1+Dashboard!$F$4))
      )
   )
)</f>
        <v>0</v>
      </c>
      <c r="J138" s="26">
        <f>Bank5[[#This Row],[Money in/ (Money out)]]-Bank5[[#This Row],[GST/HST]]</f>
        <v>0</v>
      </c>
      <c r="L138" s="23">
        <f t="shared" si="6"/>
        <v>0</v>
      </c>
    </row>
    <row r="139" spans="4:12" x14ac:dyDescent="0.2">
      <c r="D139" s="374">
        <f>_xlfn.XLOOKUP(C:C,Table1[for Import to Bank Register dropdown],Table1[for Pivot],0,0,1)</f>
        <v>0</v>
      </c>
      <c r="E139" s="403"/>
      <c r="F139" s="146">
        <f t="shared" si="7"/>
        <v>55555555</v>
      </c>
      <c r="G139" s="375">
        <f t="shared" si="8"/>
        <v>0</v>
      </c>
      <c r="I139" s="376">
        <f>IF(OR(C139="150 Directors advances", C139="120 accounts receivable", C139="720.2 Automobile - Insurance", C139="720.3 Automobile - License", C139="870.4 Rent - Insurance", C139="870.6 Rent - Property Tax", C139="870.7 Rent - Homeoffice", C139="870.9 Rent - Water"),
   0,
   IF(Dashboard!$F$5="Quick",
      IF(OR(C139="190 Automobile",C139="200 computer hardware",C139="210 Computer software",C139="220 Quickbooks software",C139="230 Office equipment",C139="240 Office furniture"),
         E139-(E139/(1+Dashboard!$F$4)),
         0
      ),
      IF(C139="750 Business promotion",
         E139-(E139/(1+4.793/100)),
         E139-(E139/(1+Dashboard!$F$4))
      )
   )
)</f>
        <v>0</v>
      </c>
      <c r="J139" s="26">
        <f>Bank5[[#This Row],[Money in/ (Money out)]]-Bank5[[#This Row],[GST/HST]]</f>
        <v>0</v>
      </c>
      <c r="L139" s="23">
        <f t="shared" si="6"/>
        <v>0</v>
      </c>
    </row>
    <row r="140" spans="4:12" x14ac:dyDescent="0.2">
      <c r="D140" s="374">
        <f>_xlfn.XLOOKUP(C:C,Table1[for Import to Bank Register dropdown],Table1[for Pivot],0,0,1)</f>
        <v>0</v>
      </c>
      <c r="E140" s="403"/>
      <c r="F140" s="146">
        <f t="shared" si="7"/>
        <v>55555555</v>
      </c>
      <c r="G140" s="375">
        <f t="shared" si="8"/>
        <v>0</v>
      </c>
      <c r="I140" s="376">
        <f>IF(OR(C140="150 Directors advances", C140="120 accounts receivable", C140="720.2 Automobile - Insurance", C140="720.3 Automobile - License", C140="870.4 Rent - Insurance", C140="870.6 Rent - Property Tax", C140="870.7 Rent - Homeoffice", C140="870.9 Rent - Water"),
   0,
   IF(Dashboard!$F$5="Quick",
      IF(OR(C140="190 Automobile",C140="200 computer hardware",C140="210 Computer software",C140="220 Quickbooks software",C140="230 Office equipment",C140="240 Office furniture"),
         E140-(E140/(1+Dashboard!$F$4)),
         0
      ),
      IF(C140="750 Business promotion",
         E140-(E140/(1+4.793/100)),
         E140-(E140/(1+Dashboard!$F$4))
      )
   )
)</f>
        <v>0</v>
      </c>
      <c r="J140" s="26">
        <f>Bank5[[#This Row],[Money in/ (Money out)]]-Bank5[[#This Row],[GST/HST]]</f>
        <v>0</v>
      </c>
      <c r="L140" s="23">
        <f t="shared" si="6"/>
        <v>0</v>
      </c>
    </row>
    <row r="141" spans="4:12" x14ac:dyDescent="0.2">
      <c r="D141" s="374">
        <f>_xlfn.XLOOKUP(C:C,Table1[for Import to Bank Register dropdown],Table1[for Pivot],0,0,1)</f>
        <v>0</v>
      </c>
      <c r="E141" s="403"/>
      <c r="F141" s="146">
        <f t="shared" si="7"/>
        <v>55555555</v>
      </c>
      <c r="G141" s="375">
        <f t="shared" si="8"/>
        <v>0</v>
      </c>
      <c r="I141" s="376">
        <f>IF(OR(C141="150 Directors advances", C141="120 accounts receivable", C141="720.2 Automobile - Insurance", C141="720.3 Automobile - License", C141="870.4 Rent - Insurance", C141="870.6 Rent - Property Tax", C141="870.7 Rent - Homeoffice", C141="870.9 Rent - Water"),
   0,
   IF(Dashboard!$F$5="Quick",
      IF(OR(C141="190 Automobile",C141="200 computer hardware",C141="210 Computer software",C141="220 Quickbooks software",C141="230 Office equipment",C141="240 Office furniture"),
         E141-(E141/(1+Dashboard!$F$4)),
         0
      ),
      IF(C141="750 Business promotion",
         E141-(E141/(1+4.793/100)),
         E141-(E141/(1+Dashboard!$F$4))
      )
   )
)</f>
        <v>0</v>
      </c>
      <c r="J141" s="26">
        <f>Bank5[[#This Row],[Money in/ (Money out)]]-Bank5[[#This Row],[GST/HST]]</f>
        <v>0</v>
      </c>
      <c r="L141" s="23">
        <f t="shared" si="6"/>
        <v>0</v>
      </c>
    </row>
    <row r="142" spans="4:12" x14ac:dyDescent="0.2">
      <c r="D142" s="374">
        <f>_xlfn.XLOOKUP(C:C,Table1[for Import to Bank Register dropdown],Table1[for Pivot],0,0,1)</f>
        <v>0</v>
      </c>
      <c r="E142" s="403"/>
      <c r="F142" s="146">
        <f t="shared" si="7"/>
        <v>55555555</v>
      </c>
      <c r="G142" s="375">
        <f t="shared" si="8"/>
        <v>0</v>
      </c>
      <c r="I142" s="376">
        <f>IF(OR(C142="150 Directors advances", C142="120 accounts receivable", C142="720.2 Automobile - Insurance", C142="720.3 Automobile - License", C142="870.4 Rent - Insurance", C142="870.6 Rent - Property Tax", C142="870.7 Rent - Homeoffice", C142="870.9 Rent - Water"),
   0,
   IF(Dashboard!$F$5="Quick",
      IF(OR(C142="190 Automobile",C142="200 computer hardware",C142="210 Computer software",C142="220 Quickbooks software",C142="230 Office equipment",C142="240 Office furniture"),
         E142-(E142/(1+Dashboard!$F$4)),
         0
      ),
      IF(C142="750 Business promotion",
         E142-(E142/(1+4.793/100)),
         E142-(E142/(1+Dashboard!$F$4))
      )
   )
)</f>
        <v>0</v>
      </c>
      <c r="J142" s="26">
        <f>Bank5[[#This Row],[Money in/ (Money out)]]-Bank5[[#This Row],[GST/HST]]</f>
        <v>0</v>
      </c>
      <c r="L142" s="23">
        <f t="shared" si="6"/>
        <v>0</v>
      </c>
    </row>
    <row r="143" spans="4:12" x14ac:dyDescent="0.2">
      <c r="D143" s="374">
        <f>_xlfn.XLOOKUP(C:C,Table1[for Import to Bank Register dropdown],Table1[for Pivot],0,0,1)</f>
        <v>0</v>
      </c>
      <c r="E143" s="403"/>
      <c r="F143" s="146">
        <f t="shared" si="7"/>
        <v>55555555</v>
      </c>
      <c r="G143" s="375">
        <f t="shared" si="8"/>
        <v>0</v>
      </c>
      <c r="I143" s="376">
        <f>IF(OR(C143="150 Directors advances", C143="120 accounts receivable", C143="720.2 Automobile - Insurance", C143="720.3 Automobile - License", C143="870.4 Rent - Insurance", C143="870.6 Rent - Property Tax", C143="870.7 Rent - Homeoffice", C143="870.9 Rent - Water"),
   0,
   IF(Dashboard!$F$5="Quick",
      IF(OR(C143="190 Automobile",C143="200 computer hardware",C143="210 Computer software",C143="220 Quickbooks software",C143="230 Office equipment",C143="240 Office furniture"),
         E143-(E143/(1+Dashboard!$F$4)),
         0
      ),
      IF(C143="750 Business promotion",
         E143-(E143/(1+4.793/100)),
         E143-(E143/(1+Dashboard!$F$4))
      )
   )
)</f>
        <v>0</v>
      </c>
      <c r="J143" s="26">
        <f>Bank5[[#This Row],[Money in/ (Money out)]]-Bank5[[#This Row],[GST/HST]]</f>
        <v>0</v>
      </c>
      <c r="L143" s="23">
        <f t="shared" si="6"/>
        <v>0</v>
      </c>
    </row>
    <row r="144" spans="4:12" x14ac:dyDescent="0.2">
      <c r="D144" s="374">
        <f>_xlfn.XLOOKUP(C:C,Table1[for Import to Bank Register dropdown],Table1[for Pivot],0,0,1)</f>
        <v>0</v>
      </c>
      <c r="E144" s="403"/>
      <c r="F144" s="146">
        <f t="shared" si="7"/>
        <v>55555555</v>
      </c>
      <c r="G144" s="375">
        <f t="shared" si="8"/>
        <v>0</v>
      </c>
      <c r="I144" s="376">
        <f>IF(OR(C144="150 Directors advances", C144="120 accounts receivable", C144="720.2 Automobile - Insurance", C144="720.3 Automobile - License", C144="870.4 Rent - Insurance", C144="870.6 Rent - Property Tax", C144="870.7 Rent - Homeoffice", C144="870.9 Rent - Water"),
   0,
   IF(Dashboard!$F$5="Quick",
      IF(OR(C144="190 Automobile",C144="200 computer hardware",C144="210 Computer software",C144="220 Quickbooks software",C144="230 Office equipment",C144="240 Office furniture"),
         E144-(E144/(1+Dashboard!$F$4)),
         0
      ),
      IF(C144="750 Business promotion",
         E144-(E144/(1+4.793/100)),
         E144-(E144/(1+Dashboard!$F$4))
      )
   )
)</f>
        <v>0</v>
      </c>
      <c r="J144" s="26">
        <f>Bank5[[#This Row],[Money in/ (Money out)]]-Bank5[[#This Row],[GST/HST]]</f>
        <v>0</v>
      </c>
      <c r="L144" s="23">
        <f t="shared" si="6"/>
        <v>0</v>
      </c>
    </row>
    <row r="145" spans="4:12" x14ac:dyDescent="0.2">
      <c r="D145" s="374">
        <f>_xlfn.XLOOKUP(C:C,Table1[for Import to Bank Register dropdown],Table1[for Pivot],0,0,1)</f>
        <v>0</v>
      </c>
      <c r="E145" s="403"/>
      <c r="F145" s="146">
        <f t="shared" si="7"/>
        <v>55555555</v>
      </c>
      <c r="G145" s="375">
        <f t="shared" si="8"/>
        <v>0</v>
      </c>
      <c r="I145" s="376">
        <f>IF(OR(C145="150 Directors advances", C145="120 accounts receivable", C145="720.2 Automobile - Insurance", C145="720.3 Automobile - License", C145="870.4 Rent - Insurance", C145="870.6 Rent - Property Tax", C145="870.7 Rent - Homeoffice", C145="870.9 Rent - Water"),
   0,
   IF(Dashboard!$F$5="Quick",
      IF(OR(C145="190 Automobile",C145="200 computer hardware",C145="210 Computer software",C145="220 Quickbooks software",C145="230 Office equipment",C145="240 Office furniture"),
         E145-(E145/(1+Dashboard!$F$4)),
         0
      ),
      IF(C145="750 Business promotion",
         E145-(E145/(1+4.793/100)),
         E145-(E145/(1+Dashboard!$F$4))
      )
   )
)</f>
        <v>0</v>
      </c>
      <c r="J145" s="26">
        <f>Bank5[[#This Row],[Money in/ (Money out)]]-Bank5[[#This Row],[GST/HST]]</f>
        <v>0</v>
      </c>
      <c r="L145" s="23">
        <f t="shared" si="6"/>
        <v>0</v>
      </c>
    </row>
    <row r="146" spans="4:12" x14ac:dyDescent="0.2">
      <c r="D146" s="374">
        <f>_xlfn.XLOOKUP(C:C,Table1[for Import to Bank Register dropdown],Table1[for Pivot],0,0,1)</f>
        <v>0</v>
      </c>
      <c r="E146" s="403"/>
      <c r="F146" s="146">
        <f t="shared" si="7"/>
        <v>55555555</v>
      </c>
      <c r="G146" s="375">
        <f t="shared" si="8"/>
        <v>0</v>
      </c>
      <c r="I146" s="376">
        <f>IF(OR(C146="150 Directors advances", C146="120 accounts receivable", C146="720.2 Automobile - Insurance", C146="720.3 Automobile - License", C146="870.4 Rent - Insurance", C146="870.6 Rent - Property Tax", C146="870.7 Rent - Homeoffice", C146="870.9 Rent - Water"),
   0,
   IF(Dashboard!$F$5="Quick",
      IF(OR(C146="190 Automobile",C146="200 computer hardware",C146="210 Computer software",C146="220 Quickbooks software",C146="230 Office equipment",C146="240 Office furniture"),
         E146-(E146/(1+Dashboard!$F$4)),
         0
      ),
      IF(C146="750 Business promotion",
         E146-(E146/(1+4.793/100)),
         E146-(E146/(1+Dashboard!$F$4))
      )
   )
)</f>
        <v>0</v>
      </c>
      <c r="J146" s="26">
        <f>Bank5[[#This Row],[Money in/ (Money out)]]-Bank5[[#This Row],[GST/HST]]</f>
        <v>0</v>
      </c>
      <c r="L146" s="23">
        <f t="shared" si="6"/>
        <v>0</v>
      </c>
    </row>
    <row r="147" spans="4:12" x14ac:dyDescent="0.2">
      <c r="D147" s="374">
        <f>_xlfn.XLOOKUP(C:C,Table1[for Import to Bank Register dropdown],Table1[for Pivot],0,0,1)</f>
        <v>0</v>
      </c>
      <c r="E147" s="403"/>
      <c r="F147" s="146">
        <f t="shared" si="7"/>
        <v>55555555</v>
      </c>
      <c r="G147" s="375">
        <f t="shared" si="8"/>
        <v>0</v>
      </c>
      <c r="I147" s="376">
        <f>IF(OR(C147="150 Directors advances", C147="120 accounts receivable", C147="720.2 Automobile - Insurance", C147="720.3 Automobile - License", C147="870.4 Rent - Insurance", C147="870.6 Rent - Property Tax", C147="870.7 Rent - Homeoffice", C147="870.9 Rent - Water"),
   0,
   IF(Dashboard!$F$5="Quick",
      IF(OR(C147="190 Automobile",C147="200 computer hardware",C147="210 Computer software",C147="220 Quickbooks software",C147="230 Office equipment",C147="240 Office furniture"),
         E147-(E147/(1+Dashboard!$F$4)),
         0
      ),
      IF(C147="750 Business promotion",
         E147-(E147/(1+4.793/100)),
         E147-(E147/(1+Dashboard!$F$4))
      )
   )
)</f>
        <v>0</v>
      </c>
      <c r="J147" s="26">
        <f>Bank5[[#This Row],[Money in/ (Money out)]]-Bank5[[#This Row],[GST/HST]]</f>
        <v>0</v>
      </c>
      <c r="L147" s="23">
        <f t="shared" si="6"/>
        <v>0</v>
      </c>
    </row>
    <row r="148" spans="4:12" x14ac:dyDescent="0.2">
      <c r="D148" s="374">
        <f>_xlfn.XLOOKUP(C:C,Table1[for Import to Bank Register dropdown],Table1[for Pivot],0,0,1)</f>
        <v>0</v>
      </c>
      <c r="E148" s="403"/>
      <c r="F148" s="146">
        <f t="shared" si="7"/>
        <v>55555555</v>
      </c>
      <c r="G148" s="375">
        <f t="shared" si="8"/>
        <v>0</v>
      </c>
      <c r="I148" s="376">
        <f>IF(OR(C148="150 Directors advances", C148="120 accounts receivable", C148="720.2 Automobile - Insurance", C148="720.3 Automobile - License", C148="870.4 Rent - Insurance", C148="870.6 Rent - Property Tax", C148="870.7 Rent - Homeoffice", C148="870.9 Rent - Water"),
   0,
   IF(Dashboard!$F$5="Quick",
      IF(OR(C148="190 Automobile",C148="200 computer hardware",C148="210 Computer software",C148="220 Quickbooks software",C148="230 Office equipment",C148="240 Office furniture"),
         E148-(E148/(1+Dashboard!$F$4)),
         0
      ),
      IF(C148="750 Business promotion",
         E148-(E148/(1+4.793/100)),
         E148-(E148/(1+Dashboard!$F$4))
      )
   )
)</f>
        <v>0</v>
      </c>
      <c r="J148" s="26">
        <f>Bank5[[#This Row],[Money in/ (Money out)]]-Bank5[[#This Row],[GST/HST]]</f>
        <v>0</v>
      </c>
      <c r="L148" s="23">
        <f t="shared" si="6"/>
        <v>0</v>
      </c>
    </row>
    <row r="149" spans="4:12" x14ac:dyDescent="0.2">
      <c r="D149" s="374">
        <f>_xlfn.XLOOKUP(C:C,Table1[for Import to Bank Register dropdown],Table1[for Pivot],0,0,1)</f>
        <v>0</v>
      </c>
      <c r="E149" s="403"/>
      <c r="F149" s="146">
        <f t="shared" si="7"/>
        <v>55555555</v>
      </c>
      <c r="G149" s="375">
        <f t="shared" si="8"/>
        <v>0</v>
      </c>
      <c r="I149" s="376">
        <f>IF(OR(C149="150 Directors advances", C149="120 accounts receivable", C149="720.2 Automobile - Insurance", C149="720.3 Automobile - License", C149="870.4 Rent - Insurance", C149="870.6 Rent - Property Tax", C149="870.7 Rent - Homeoffice", C149="870.9 Rent - Water"),
   0,
   IF(Dashboard!$F$5="Quick",
      IF(OR(C149="190 Automobile",C149="200 computer hardware",C149="210 Computer software",C149="220 Quickbooks software",C149="230 Office equipment",C149="240 Office furniture"),
         E149-(E149/(1+Dashboard!$F$4)),
         0
      ),
      IF(C149="750 Business promotion",
         E149-(E149/(1+4.793/100)),
         E149-(E149/(1+Dashboard!$F$4))
      )
   )
)</f>
        <v>0</v>
      </c>
      <c r="J149" s="26">
        <f>Bank5[[#This Row],[Money in/ (Money out)]]-Bank5[[#This Row],[GST/HST]]</f>
        <v>0</v>
      </c>
      <c r="L149" s="23">
        <f t="shared" si="6"/>
        <v>0</v>
      </c>
    </row>
    <row r="150" spans="4:12" x14ac:dyDescent="0.2">
      <c r="D150" s="374">
        <f>_xlfn.XLOOKUP(C:C,Table1[for Import to Bank Register dropdown],Table1[for Pivot],0,0,1)</f>
        <v>0</v>
      </c>
      <c r="E150" s="403"/>
      <c r="F150" s="146">
        <f t="shared" si="7"/>
        <v>55555555</v>
      </c>
      <c r="G150" s="375">
        <f t="shared" si="8"/>
        <v>0</v>
      </c>
      <c r="I150" s="376">
        <f>IF(OR(C150="150 Directors advances", C150="120 accounts receivable", C150="720.2 Automobile - Insurance", C150="720.3 Automobile - License", C150="870.4 Rent - Insurance", C150="870.6 Rent - Property Tax", C150="870.7 Rent - Homeoffice", C150="870.9 Rent - Water"),
   0,
   IF(Dashboard!$F$5="Quick",
      IF(OR(C150="190 Automobile",C150="200 computer hardware",C150="210 Computer software",C150="220 Quickbooks software",C150="230 Office equipment",C150="240 Office furniture"),
         E150-(E150/(1+Dashboard!$F$4)),
         0
      ),
      IF(C150="750 Business promotion",
         E150-(E150/(1+4.793/100)),
         E150-(E150/(1+Dashboard!$F$4))
      )
   )
)</f>
        <v>0</v>
      </c>
      <c r="J150" s="26">
        <f>Bank5[[#This Row],[Money in/ (Money out)]]-Bank5[[#This Row],[GST/HST]]</f>
        <v>0</v>
      </c>
      <c r="L150" s="23">
        <f t="shared" si="6"/>
        <v>0</v>
      </c>
    </row>
    <row r="151" spans="4:12" x14ac:dyDescent="0.2">
      <c r="D151" s="374">
        <f>_xlfn.XLOOKUP(C:C,Table1[for Import to Bank Register dropdown],Table1[for Pivot],0,0,1)</f>
        <v>0</v>
      </c>
      <c r="E151" s="403"/>
      <c r="F151" s="146">
        <f t="shared" si="7"/>
        <v>55555555</v>
      </c>
      <c r="G151" s="375">
        <f t="shared" si="8"/>
        <v>0</v>
      </c>
      <c r="I151" s="376">
        <f>IF(OR(C151="150 Directors advances", C151="120 accounts receivable", C151="720.2 Automobile - Insurance", C151="720.3 Automobile - License", C151="870.4 Rent - Insurance", C151="870.6 Rent - Property Tax", C151="870.7 Rent - Homeoffice", C151="870.9 Rent - Water"),
   0,
   IF(Dashboard!$F$5="Quick",
      IF(OR(C151="190 Automobile",C151="200 computer hardware",C151="210 Computer software",C151="220 Quickbooks software",C151="230 Office equipment",C151="240 Office furniture"),
         E151-(E151/(1+Dashboard!$F$4)),
         0
      ),
      IF(C151="750 Business promotion",
         E151-(E151/(1+4.793/100)),
         E151-(E151/(1+Dashboard!$F$4))
      )
   )
)</f>
        <v>0</v>
      </c>
      <c r="J151" s="26">
        <f>Bank5[[#This Row],[Money in/ (Money out)]]-Bank5[[#This Row],[GST/HST]]</f>
        <v>0</v>
      </c>
      <c r="L151" s="23">
        <f t="shared" si="6"/>
        <v>0</v>
      </c>
    </row>
    <row r="152" spans="4:12" x14ac:dyDescent="0.2">
      <c r="D152" s="374">
        <f>_xlfn.XLOOKUP(C:C,Table1[for Import to Bank Register dropdown],Table1[for Pivot],0,0,1)</f>
        <v>0</v>
      </c>
      <c r="E152" s="403"/>
      <c r="F152" s="146">
        <f t="shared" si="7"/>
        <v>55555555</v>
      </c>
      <c r="G152" s="375">
        <f t="shared" si="8"/>
        <v>0</v>
      </c>
      <c r="I152" s="376">
        <f>IF(OR(C152="150 Directors advances", C152="120 accounts receivable", C152="720.2 Automobile - Insurance", C152="720.3 Automobile - License", C152="870.4 Rent - Insurance", C152="870.6 Rent - Property Tax", C152="870.7 Rent - Homeoffice", C152="870.9 Rent - Water"),
   0,
   IF(Dashboard!$F$5="Quick",
      IF(OR(C152="190 Automobile",C152="200 computer hardware",C152="210 Computer software",C152="220 Quickbooks software",C152="230 Office equipment",C152="240 Office furniture"),
         E152-(E152/(1+Dashboard!$F$4)),
         0
      ),
      IF(C152="750 Business promotion",
         E152-(E152/(1+4.793/100)),
         E152-(E152/(1+Dashboard!$F$4))
      )
   )
)</f>
        <v>0</v>
      </c>
      <c r="J152" s="26">
        <f>Bank5[[#This Row],[Money in/ (Money out)]]-Bank5[[#This Row],[GST/HST]]</f>
        <v>0</v>
      </c>
      <c r="L152" s="23">
        <f t="shared" si="6"/>
        <v>0</v>
      </c>
    </row>
    <row r="153" spans="4:12" x14ac:dyDescent="0.2">
      <c r="D153" s="374">
        <f>_xlfn.XLOOKUP(C:C,Table1[for Import to Bank Register dropdown],Table1[for Pivot],0,0,1)</f>
        <v>0</v>
      </c>
      <c r="E153" s="403"/>
      <c r="F153" s="146">
        <f t="shared" si="7"/>
        <v>55555555</v>
      </c>
      <c r="G153" s="375">
        <f t="shared" si="8"/>
        <v>0</v>
      </c>
      <c r="I153" s="376">
        <f>IF(OR(C153="150 Directors advances", C153="120 accounts receivable", C153="720.2 Automobile - Insurance", C153="720.3 Automobile - License", C153="870.4 Rent - Insurance", C153="870.6 Rent - Property Tax", C153="870.7 Rent - Homeoffice", C153="870.9 Rent - Water"),
   0,
   IF(Dashboard!$F$5="Quick",
      IF(OR(C153="190 Automobile",C153="200 computer hardware",C153="210 Computer software",C153="220 Quickbooks software",C153="230 Office equipment",C153="240 Office furniture"),
         E153-(E153/(1+Dashboard!$F$4)),
         0
      ),
      IF(C153="750 Business promotion",
         E153-(E153/(1+4.793/100)),
         E153-(E153/(1+Dashboard!$F$4))
      )
   )
)</f>
        <v>0</v>
      </c>
      <c r="J153" s="26">
        <f>Bank5[[#This Row],[Money in/ (Money out)]]-Bank5[[#This Row],[GST/HST]]</f>
        <v>0</v>
      </c>
      <c r="L153" s="23">
        <f t="shared" si="6"/>
        <v>0</v>
      </c>
    </row>
    <row r="154" spans="4:12" x14ac:dyDescent="0.2">
      <c r="D154" s="374">
        <f>_xlfn.XLOOKUP(C:C,Table1[for Import to Bank Register dropdown],Table1[for Pivot],0,0,1)</f>
        <v>0</v>
      </c>
      <c r="E154" s="403"/>
      <c r="F154" s="146">
        <f t="shared" si="7"/>
        <v>55555555</v>
      </c>
      <c r="G154" s="375">
        <f t="shared" si="8"/>
        <v>0</v>
      </c>
      <c r="I154" s="376">
        <f>IF(OR(C154="150 Directors advances", C154="120 accounts receivable", C154="720.2 Automobile - Insurance", C154="720.3 Automobile - License", C154="870.4 Rent - Insurance", C154="870.6 Rent - Property Tax", C154="870.7 Rent - Homeoffice", C154="870.9 Rent - Water"),
   0,
   IF(Dashboard!$F$5="Quick",
      IF(OR(C154="190 Automobile",C154="200 computer hardware",C154="210 Computer software",C154="220 Quickbooks software",C154="230 Office equipment",C154="240 Office furniture"),
         E154-(E154/(1+Dashboard!$F$4)),
         0
      ),
      IF(C154="750 Business promotion",
         E154-(E154/(1+4.793/100)),
         E154-(E154/(1+Dashboard!$F$4))
      )
   )
)</f>
        <v>0</v>
      </c>
      <c r="J154" s="26">
        <f>Bank5[[#This Row],[Money in/ (Money out)]]-Bank5[[#This Row],[GST/HST]]</f>
        <v>0</v>
      </c>
      <c r="L154" s="23">
        <f t="shared" si="6"/>
        <v>0</v>
      </c>
    </row>
    <row r="155" spans="4:12" x14ac:dyDescent="0.2">
      <c r="D155" s="374">
        <f>_xlfn.XLOOKUP(C:C,Table1[for Import to Bank Register dropdown],Table1[for Pivot],0,0,1)</f>
        <v>0</v>
      </c>
      <c r="E155" s="403"/>
      <c r="F155" s="146">
        <f t="shared" si="7"/>
        <v>55555555</v>
      </c>
      <c r="G155" s="375">
        <f t="shared" si="8"/>
        <v>0</v>
      </c>
      <c r="I155" s="376">
        <f>IF(OR(C155="150 Directors advances", C155="120 accounts receivable", C155="720.2 Automobile - Insurance", C155="720.3 Automobile - License", C155="870.4 Rent - Insurance", C155="870.6 Rent - Property Tax", C155="870.7 Rent - Homeoffice", C155="870.9 Rent - Water"),
   0,
   IF(Dashboard!$F$5="Quick",
      IF(OR(C155="190 Automobile",C155="200 computer hardware",C155="210 Computer software",C155="220 Quickbooks software",C155="230 Office equipment",C155="240 Office furniture"),
         E155-(E155/(1+Dashboard!$F$4)),
         0
      ),
      IF(C155="750 Business promotion",
         E155-(E155/(1+4.793/100)),
         E155-(E155/(1+Dashboard!$F$4))
      )
   )
)</f>
        <v>0</v>
      </c>
      <c r="J155" s="26">
        <f>Bank5[[#This Row],[Money in/ (Money out)]]-Bank5[[#This Row],[GST/HST]]</f>
        <v>0</v>
      </c>
      <c r="L155" s="23">
        <f t="shared" si="6"/>
        <v>0</v>
      </c>
    </row>
    <row r="156" spans="4:12" x14ac:dyDescent="0.2">
      <c r="D156" s="374">
        <f>_xlfn.XLOOKUP(C:C,Table1[for Import to Bank Register dropdown],Table1[for Pivot],0,0,1)</f>
        <v>0</v>
      </c>
      <c r="E156" s="403"/>
      <c r="F156" s="146">
        <f t="shared" si="7"/>
        <v>55555555</v>
      </c>
      <c r="G156" s="375">
        <f t="shared" si="8"/>
        <v>0</v>
      </c>
      <c r="I156" s="376">
        <f>IF(OR(C156="150 Directors advances", C156="120 accounts receivable", C156="720.2 Automobile - Insurance", C156="720.3 Automobile - License", C156="870.4 Rent - Insurance", C156="870.6 Rent - Property Tax", C156="870.7 Rent - Homeoffice", C156="870.9 Rent - Water"),
   0,
   IF(Dashboard!$F$5="Quick",
      IF(OR(C156="190 Automobile",C156="200 computer hardware",C156="210 Computer software",C156="220 Quickbooks software",C156="230 Office equipment",C156="240 Office furniture"),
         E156-(E156/(1+Dashboard!$F$4)),
         0
      ),
      IF(C156="750 Business promotion",
         E156-(E156/(1+4.793/100)),
         E156-(E156/(1+Dashboard!$F$4))
      )
   )
)</f>
        <v>0</v>
      </c>
      <c r="J156" s="26">
        <f>Bank5[[#This Row],[Money in/ (Money out)]]-Bank5[[#This Row],[GST/HST]]</f>
        <v>0</v>
      </c>
      <c r="L156" s="23">
        <f t="shared" si="6"/>
        <v>0</v>
      </c>
    </row>
    <row r="157" spans="4:12" x14ac:dyDescent="0.2">
      <c r="D157" s="374">
        <f>_xlfn.XLOOKUP(C:C,Table1[for Import to Bank Register dropdown],Table1[for Pivot],0,0,1)</f>
        <v>0</v>
      </c>
      <c r="E157" s="403"/>
      <c r="F157" s="146">
        <f t="shared" si="7"/>
        <v>55555555</v>
      </c>
      <c r="G157" s="375">
        <f t="shared" si="8"/>
        <v>0</v>
      </c>
      <c r="I157" s="376">
        <f>IF(OR(C157="150 Directors advances", C157="120 accounts receivable", C157="720.2 Automobile - Insurance", C157="720.3 Automobile - License", C157="870.4 Rent - Insurance", C157="870.6 Rent - Property Tax", C157="870.7 Rent - Homeoffice", C157="870.9 Rent - Water"),
   0,
   IF(Dashboard!$F$5="Quick",
      IF(OR(C157="190 Automobile",C157="200 computer hardware",C157="210 Computer software",C157="220 Quickbooks software",C157="230 Office equipment",C157="240 Office furniture"),
         E157-(E157/(1+Dashboard!$F$4)),
         0
      ),
      IF(C157="750 Business promotion",
         E157-(E157/(1+4.793/100)),
         E157-(E157/(1+Dashboard!$F$4))
      )
   )
)</f>
        <v>0</v>
      </c>
      <c r="J157" s="26">
        <f>Bank5[[#This Row],[Money in/ (Money out)]]-Bank5[[#This Row],[GST/HST]]</f>
        <v>0</v>
      </c>
      <c r="L157" s="23">
        <f t="shared" si="6"/>
        <v>0</v>
      </c>
    </row>
    <row r="158" spans="4:12" x14ac:dyDescent="0.2">
      <c r="D158" s="374">
        <f>_xlfn.XLOOKUP(C:C,Table1[for Import to Bank Register dropdown],Table1[for Pivot],0,0,1)</f>
        <v>0</v>
      </c>
      <c r="E158" s="403"/>
      <c r="F158" s="146">
        <f t="shared" si="7"/>
        <v>55555555</v>
      </c>
      <c r="G158" s="375">
        <f t="shared" si="8"/>
        <v>0</v>
      </c>
      <c r="I158" s="376">
        <f>IF(OR(C158="150 Directors advances", C158="120 accounts receivable", C158="720.2 Automobile - Insurance", C158="720.3 Automobile - License", C158="870.4 Rent - Insurance", C158="870.6 Rent - Property Tax", C158="870.7 Rent - Homeoffice", C158="870.9 Rent - Water"),
   0,
   IF(Dashboard!$F$5="Quick",
      IF(OR(C158="190 Automobile",C158="200 computer hardware",C158="210 Computer software",C158="220 Quickbooks software",C158="230 Office equipment",C158="240 Office furniture"),
         E158-(E158/(1+Dashboard!$F$4)),
         0
      ),
      IF(C158="750 Business promotion",
         E158-(E158/(1+4.793/100)),
         E158-(E158/(1+Dashboard!$F$4))
      )
   )
)</f>
        <v>0</v>
      </c>
      <c r="J158" s="26">
        <f>Bank5[[#This Row],[Money in/ (Money out)]]-Bank5[[#This Row],[GST/HST]]</f>
        <v>0</v>
      </c>
      <c r="L158" s="23">
        <f t="shared" si="6"/>
        <v>0</v>
      </c>
    </row>
    <row r="159" spans="4:12" x14ac:dyDescent="0.2">
      <c r="D159" s="374">
        <f>_xlfn.XLOOKUP(C:C,Table1[for Import to Bank Register dropdown],Table1[for Pivot],0,0,1)</f>
        <v>0</v>
      </c>
      <c r="E159" s="403"/>
      <c r="F159" s="146">
        <f t="shared" si="7"/>
        <v>55555555</v>
      </c>
      <c r="G159" s="375">
        <f t="shared" si="8"/>
        <v>0</v>
      </c>
      <c r="I159" s="376">
        <f>IF(OR(C159="150 Directors advances", C159="120 accounts receivable", C159="720.2 Automobile - Insurance", C159="720.3 Automobile - License", C159="870.4 Rent - Insurance", C159="870.6 Rent - Property Tax", C159="870.7 Rent - Homeoffice", C159="870.9 Rent - Water"),
   0,
   IF(Dashboard!$F$5="Quick",
      IF(OR(C159="190 Automobile",C159="200 computer hardware",C159="210 Computer software",C159="220 Quickbooks software",C159="230 Office equipment",C159="240 Office furniture"),
         E159-(E159/(1+Dashboard!$F$4)),
         0
      ),
      IF(C159="750 Business promotion",
         E159-(E159/(1+4.793/100)),
         E159-(E159/(1+Dashboard!$F$4))
      )
   )
)</f>
        <v>0</v>
      </c>
      <c r="J159" s="26">
        <f>Bank5[[#This Row],[Money in/ (Money out)]]-Bank5[[#This Row],[GST/HST]]</f>
        <v>0</v>
      </c>
      <c r="L159" s="23">
        <f t="shared" si="6"/>
        <v>0</v>
      </c>
    </row>
    <row r="160" spans="4:12" x14ac:dyDescent="0.2">
      <c r="D160" s="374">
        <f>_xlfn.XLOOKUP(C:C,Table1[for Import to Bank Register dropdown],Table1[for Pivot],0,0,1)</f>
        <v>0</v>
      </c>
      <c r="E160" s="403"/>
      <c r="F160" s="146">
        <f t="shared" si="7"/>
        <v>55555555</v>
      </c>
      <c r="G160" s="375">
        <f t="shared" si="8"/>
        <v>0</v>
      </c>
      <c r="I160" s="376">
        <f>IF(OR(C160="150 Directors advances", C160="120 accounts receivable", C160="720.2 Automobile - Insurance", C160="720.3 Automobile - License", C160="870.4 Rent - Insurance", C160="870.6 Rent - Property Tax", C160="870.7 Rent - Homeoffice", C160="870.9 Rent - Water"),
   0,
   IF(Dashboard!$F$5="Quick",
      IF(OR(C160="190 Automobile",C160="200 computer hardware",C160="210 Computer software",C160="220 Quickbooks software",C160="230 Office equipment",C160="240 Office furniture"),
         E160-(E160/(1+Dashboard!$F$4)),
         0
      ),
      IF(C160="750 Business promotion",
         E160-(E160/(1+4.793/100)),
         E160-(E160/(1+Dashboard!$F$4))
      )
   )
)</f>
        <v>0</v>
      </c>
      <c r="J160" s="26">
        <f>Bank5[[#This Row],[Money in/ (Money out)]]-Bank5[[#This Row],[GST/HST]]</f>
        <v>0</v>
      </c>
      <c r="L160" s="23">
        <f t="shared" si="6"/>
        <v>0</v>
      </c>
    </row>
    <row r="161" spans="4:12" x14ac:dyDescent="0.2">
      <c r="D161" s="374">
        <f>_xlfn.XLOOKUP(C:C,Table1[for Import to Bank Register dropdown],Table1[for Pivot],0,0,1)</f>
        <v>0</v>
      </c>
      <c r="E161" s="403"/>
      <c r="F161" s="146">
        <f t="shared" si="7"/>
        <v>55555555</v>
      </c>
      <c r="G161" s="375">
        <f t="shared" si="8"/>
        <v>0</v>
      </c>
      <c r="I161" s="376">
        <f>IF(OR(C161="150 Directors advances", C161="120 accounts receivable", C161="720.2 Automobile - Insurance", C161="720.3 Automobile - License", C161="870.4 Rent - Insurance", C161="870.6 Rent - Property Tax", C161="870.7 Rent - Homeoffice", C161="870.9 Rent - Water"),
   0,
   IF(Dashboard!$F$5="Quick",
      IF(OR(C161="190 Automobile",C161="200 computer hardware",C161="210 Computer software",C161="220 Quickbooks software",C161="230 Office equipment",C161="240 Office furniture"),
         E161-(E161/(1+Dashboard!$F$4)),
         0
      ),
      IF(C161="750 Business promotion",
         E161-(E161/(1+4.793/100)),
         E161-(E161/(1+Dashboard!$F$4))
      )
   )
)</f>
        <v>0</v>
      </c>
      <c r="J161" s="26">
        <f>Bank5[[#This Row],[Money in/ (Money out)]]-Bank5[[#This Row],[GST/HST]]</f>
        <v>0</v>
      </c>
      <c r="L161" s="23">
        <f t="shared" si="6"/>
        <v>0</v>
      </c>
    </row>
    <row r="162" spans="4:12" x14ac:dyDescent="0.2">
      <c r="D162" s="374">
        <f>_xlfn.XLOOKUP(C:C,Table1[for Import to Bank Register dropdown],Table1[for Pivot],0,0,1)</f>
        <v>0</v>
      </c>
      <c r="E162" s="403"/>
      <c r="F162" s="146">
        <f t="shared" si="7"/>
        <v>55555555</v>
      </c>
      <c r="G162" s="375">
        <f t="shared" si="8"/>
        <v>0</v>
      </c>
      <c r="I162" s="376">
        <f>IF(OR(C162="150 Directors advances", C162="120 accounts receivable", C162="720.2 Automobile - Insurance", C162="720.3 Automobile - License", C162="870.4 Rent - Insurance", C162="870.6 Rent - Property Tax", C162="870.7 Rent - Homeoffice", C162="870.9 Rent - Water"),
   0,
   IF(Dashboard!$F$5="Quick",
      IF(OR(C162="190 Automobile",C162="200 computer hardware",C162="210 Computer software",C162="220 Quickbooks software",C162="230 Office equipment",C162="240 Office furniture"),
         E162-(E162/(1+Dashboard!$F$4)),
         0
      ),
      IF(C162="750 Business promotion",
         E162-(E162/(1+4.793/100)),
         E162-(E162/(1+Dashboard!$F$4))
      )
   )
)</f>
        <v>0</v>
      </c>
      <c r="J162" s="26">
        <f>Bank5[[#This Row],[Money in/ (Money out)]]-Bank5[[#This Row],[GST/HST]]</f>
        <v>0</v>
      </c>
      <c r="L162" s="23">
        <f t="shared" si="6"/>
        <v>0</v>
      </c>
    </row>
    <row r="163" spans="4:12" x14ac:dyDescent="0.2">
      <c r="D163" s="374">
        <f>_xlfn.XLOOKUP(C:C,Table1[for Import to Bank Register dropdown],Table1[for Pivot],0,0,1)</f>
        <v>0</v>
      </c>
      <c r="E163" s="403"/>
      <c r="F163" s="146">
        <f t="shared" si="7"/>
        <v>55555555</v>
      </c>
      <c r="G163" s="375">
        <f t="shared" si="8"/>
        <v>0</v>
      </c>
      <c r="I163" s="376">
        <f>IF(OR(C163="150 Directors advances", C163="120 accounts receivable", C163="720.2 Automobile - Insurance", C163="720.3 Automobile - License", C163="870.4 Rent - Insurance", C163="870.6 Rent - Property Tax", C163="870.7 Rent - Homeoffice", C163="870.9 Rent - Water"),
   0,
   IF(Dashboard!$F$5="Quick",
      IF(OR(C163="190 Automobile",C163="200 computer hardware",C163="210 Computer software",C163="220 Quickbooks software",C163="230 Office equipment",C163="240 Office furniture"),
         E163-(E163/(1+Dashboard!$F$4)),
         0
      ),
      IF(C163="750 Business promotion",
         E163-(E163/(1+4.793/100)),
         E163-(E163/(1+Dashboard!$F$4))
      )
   )
)</f>
        <v>0</v>
      </c>
      <c r="J163" s="26">
        <f>Bank5[[#This Row],[Money in/ (Money out)]]-Bank5[[#This Row],[GST/HST]]</f>
        <v>0</v>
      </c>
      <c r="L163" s="23">
        <f t="shared" si="6"/>
        <v>0</v>
      </c>
    </row>
    <row r="164" spans="4:12" x14ac:dyDescent="0.2">
      <c r="D164" s="374">
        <f>_xlfn.XLOOKUP(C:C,Table1[for Import to Bank Register dropdown],Table1[for Pivot],0,0,1)</f>
        <v>0</v>
      </c>
      <c r="E164" s="403"/>
      <c r="F164" s="146">
        <f t="shared" si="7"/>
        <v>55555555</v>
      </c>
      <c r="G164" s="375">
        <f t="shared" si="8"/>
        <v>0</v>
      </c>
      <c r="I164" s="376">
        <f>IF(OR(C164="150 Directors advances", C164="120 accounts receivable", C164="720.2 Automobile - Insurance", C164="720.3 Automobile - License", C164="870.4 Rent - Insurance", C164="870.6 Rent - Property Tax", C164="870.7 Rent - Homeoffice", C164="870.9 Rent - Water"),
   0,
   IF(Dashboard!$F$5="Quick",
      IF(OR(C164="190 Automobile",C164="200 computer hardware",C164="210 Computer software",C164="220 Quickbooks software",C164="230 Office equipment",C164="240 Office furniture"),
         E164-(E164/(1+Dashboard!$F$4)),
         0
      ),
      IF(C164="750 Business promotion",
         E164-(E164/(1+4.793/100)),
         E164-(E164/(1+Dashboard!$F$4))
      )
   )
)</f>
        <v>0</v>
      </c>
      <c r="J164" s="26">
        <f>Bank5[[#This Row],[Money in/ (Money out)]]-Bank5[[#This Row],[GST/HST]]</f>
        <v>0</v>
      </c>
      <c r="L164" s="23">
        <f t="shared" si="6"/>
        <v>0</v>
      </c>
    </row>
    <row r="165" spans="4:12" x14ac:dyDescent="0.2">
      <c r="D165" s="374">
        <f>_xlfn.XLOOKUP(C:C,Table1[for Import to Bank Register dropdown],Table1[for Pivot],0,0,1)</f>
        <v>0</v>
      </c>
      <c r="E165" s="403"/>
      <c r="F165" s="146">
        <f t="shared" si="7"/>
        <v>55555555</v>
      </c>
      <c r="G165" s="375">
        <f t="shared" si="8"/>
        <v>0</v>
      </c>
      <c r="I165" s="376">
        <f>IF(OR(C165="150 Directors advances", C165="120 accounts receivable", C165="720.2 Automobile - Insurance", C165="720.3 Automobile - License", C165="870.4 Rent - Insurance", C165="870.6 Rent - Property Tax", C165="870.7 Rent - Homeoffice", C165="870.9 Rent - Water"),
   0,
   IF(Dashboard!$F$5="Quick",
      IF(OR(C165="190 Automobile",C165="200 computer hardware",C165="210 Computer software",C165="220 Quickbooks software",C165="230 Office equipment",C165="240 Office furniture"),
         E165-(E165/(1+Dashboard!$F$4)),
         0
      ),
      IF(C165="750 Business promotion",
         E165-(E165/(1+4.793/100)),
         E165-(E165/(1+Dashboard!$F$4))
      )
   )
)</f>
        <v>0</v>
      </c>
      <c r="J165" s="26">
        <f>Bank5[[#This Row],[Money in/ (Money out)]]-Bank5[[#This Row],[GST/HST]]</f>
        <v>0</v>
      </c>
      <c r="L165" s="23">
        <f t="shared" si="6"/>
        <v>0</v>
      </c>
    </row>
    <row r="166" spans="4:12" x14ac:dyDescent="0.2">
      <c r="D166" s="374">
        <f>_xlfn.XLOOKUP(C:C,Table1[for Import to Bank Register dropdown],Table1[for Pivot],0,0,1)</f>
        <v>0</v>
      </c>
      <c r="E166" s="403"/>
      <c r="F166" s="146">
        <f t="shared" si="7"/>
        <v>55555555</v>
      </c>
      <c r="G166" s="375">
        <f t="shared" si="8"/>
        <v>0</v>
      </c>
      <c r="I166" s="376">
        <f>IF(OR(C166="150 Directors advances", C166="120 accounts receivable", C166="720.2 Automobile - Insurance", C166="720.3 Automobile - License", C166="870.4 Rent - Insurance", C166="870.6 Rent - Property Tax", C166="870.7 Rent - Homeoffice", C166="870.9 Rent - Water"),
   0,
   IF(Dashboard!$F$5="Quick",
      IF(OR(C166="190 Automobile",C166="200 computer hardware",C166="210 Computer software",C166="220 Quickbooks software",C166="230 Office equipment",C166="240 Office furniture"),
         E166-(E166/(1+Dashboard!$F$4)),
         0
      ),
      IF(C166="750 Business promotion",
         E166-(E166/(1+4.793/100)),
         E166-(E166/(1+Dashboard!$F$4))
      )
   )
)</f>
        <v>0</v>
      </c>
      <c r="J166" s="26">
        <f>Bank5[[#This Row],[Money in/ (Money out)]]-Bank5[[#This Row],[GST/HST]]</f>
        <v>0</v>
      </c>
      <c r="L166" s="23">
        <f t="shared" si="6"/>
        <v>0</v>
      </c>
    </row>
    <row r="167" spans="4:12" x14ac:dyDescent="0.2">
      <c r="D167" s="374">
        <f>_xlfn.XLOOKUP(C:C,Table1[for Import to Bank Register dropdown],Table1[for Pivot],0,0,1)</f>
        <v>0</v>
      </c>
      <c r="E167" s="403"/>
      <c r="F167" s="146">
        <f t="shared" si="7"/>
        <v>55555555</v>
      </c>
      <c r="G167" s="375">
        <f t="shared" si="8"/>
        <v>0</v>
      </c>
      <c r="I167" s="376">
        <f>IF(OR(C167="150 Directors advances", C167="120 accounts receivable", C167="720.2 Automobile - Insurance", C167="720.3 Automobile - License", C167="870.4 Rent - Insurance", C167="870.6 Rent - Property Tax", C167="870.7 Rent - Homeoffice", C167="870.9 Rent - Water"),
   0,
   IF(Dashboard!$F$5="Quick",
      IF(OR(C167="190 Automobile",C167="200 computer hardware",C167="210 Computer software",C167="220 Quickbooks software",C167="230 Office equipment",C167="240 Office furniture"),
         E167-(E167/(1+Dashboard!$F$4)),
         0
      ),
      IF(C167="750 Business promotion",
         E167-(E167/(1+4.793/100)),
         E167-(E167/(1+Dashboard!$F$4))
      )
   )
)</f>
        <v>0</v>
      </c>
      <c r="J167" s="26">
        <f>Bank5[[#This Row],[Money in/ (Money out)]]-Bank5[[#This Row],[GST/HST]]</f>
        <v>0</v>
      </c>
      <c r="L167" s="23">
        <f t="shared" si="6"/>
        <v>0</v>
      </c>
    </row>
    <row r="168" spans="4:12" x14ac:dyDescent="0.2">
      <c r="D168" s="374">
        <f>_xlfn.XLOOKUP(C:C,Table1[for Import to Bank Register dropdown],Table1[for Pivot],0,0,1)</f>
        <v>0</v>
      </c>
      <c r="E168" s="403"/>
      <c r="F168" s="146">
        <f t="shared" si="7"/>
        <v>55555555</v>
      </c>
      <c r="G168" s="375">
        <f t="shared" si="8"/>
        <v>0</v>
      </c>
      <c r="I168" s="376">
        <f>IF(OR(C168="150 Directors advances", C168="120 accounts receivable", C168="720.2 Automobile - Insurance", C168="720.3 Automobile - License", C168="870.4 Rent - Insurance", C168="870.6 Rent - Property Tax", C168="870.7 Rent - Homeoffice", C168="870.9 Rent - Water"),
   0,
   IF(Dashboard!$F$5="Quick",
      IF(OR(C168="190 Automobile",C168="200 computer hardware",C168="210 Computer software",C168="220 Quickbooks software",C168="230 Office equipment",C168="240 Office furniture"),
         E168-(E168/(1+Dashboard!$F$4)),
         0
      ),
      IF(C168="750 Business promotion",
         E168-(E168/(1+4.793/100)),
         E168-(E168/(1+Dashboard!$F$4))
      )
   )
)</f>
        <v>0</v>
      </c>
      <c r="J168" s="26">
        <f>Bank5[[#This Row],[Money in/ (Money out)]]-Bank5[[#This Row],[GST/HST]]</f>
        <v>0</v>
      </c>
      <c r="L168" s="23">
        <f t="shared" si="6"/>
        <v>0</v>
      </c>
    </row>
    <row r="169" spans="4:12" x14ac:dyDescent="0.2">
      <c r="D169" s="374">
        <f>_xlfn.XLOOKUP(C:C,Table1[for Import to Bank Register dropdown],Table1[for Pivot],0,0,1)</f>
        <v>0</v>
      </c>
      <c r="E169" s="403"/>
      <c r="F169" s="146">
        <f t="shared" si="7"/>
        <v>55555555</v>
      </c>
      <c r="G169" s="375">
        <f t="shared" si="8"/>
        <v>0</v>
      </c>
      <c r="I169" s="376">
        <f>IF(OR(C169="150 Directors advances", C169="120 accounts receivable", C169="720.2 Automobile - Insurance", C169="720.3 Automobile - License", C169="870.4 Rent - Insurance", C169="870.6 Rent - Property Tax", C169="870.7 Rent - Homeoffice", C169="870.9 Rent - Water"),
   0,
   IF(Dashboard!$F$5="Quick",
      IF(OR(C169="190 Automobile",C169="200 computer hardware",C169="210 Computer software",C169="220 Quickbooks software",C169="230 Office equipment",C169="240 Office furniture"),
         E169-(E169/(1+Dashboard!$F$4)),
         0
      ),
      IF(C169="750 Business promotion",
         E169-(E169/(1+4.793/100)),
         E169-(E169/(1+Dashboard!$F$4))
      )
   )
)</f>
        <v>0</v>
      </c>
      <c r="J169" s="26">
        <f>Bank5[[#This Row],[Money in/ (Money out)]]-Bank5[[#This Row],[GST/HST]]</f>
        <v>0</v>
      </c>
      <c r="L169" s="23">
        <f t="shared" si="6"/>
        <v>0</v>
      </c>
    </row>
    <row r="170" spans="4:12" x14ac:dyDescent="0.2">
      <c r="D170" s="374">
        <f>_xlfn.XLOOKUP(C:C,Table1[for Import to Bank Register dropdown],Table1[for Pivot],0,0,1)</f>
        <v>0</v>
      </c>
      <c r="E170" s="403"/>
      <c r="F170" s="146">
        <f t="shared" si="7"/>
        <v>55555555</v>
      </c>
      <c r="G170" s="375">
        <f t="shared" si="8"/>
        <v>0</v>
      </c>
      <c r="I170" s="376">
        <f>IF(OR(C170="150 Directors advances", C170="120 accounts receivable", C170="720.2 Automobile - Insurance", C170="720.3 Automobile - License", C170="870.4 Rent - Insurance", C170="870.6 Rent - Property Tax", C170="870.7 Rent - Homeoffice", C170="870.9 Rent - Water"),
   0,
   IF(Dashboard!$F$5="Quick",
      IF(OR(C170="190 Automobile",C170="200 computer hardware",C170="210 Computer software",C170="220 Quickbooks software",C170="230 Office equipment",C170="240 Office furniture"),
         E170-(E170/(1+Dashboard!$F$4)),
         0
      ),
      IF(C170="750 Business promotion",
         E170-(E170/(1+4.793/100)),
         E170-(E170/(1+Dashboard!$F$4))
      )
   )
)</f>
        <v>0</v>
      </c>
      <c r="J170" s="26">
        <f>Bank5[[#This Row],[Money in/ (Money out)]]-Bank5[[#This Row],[GST/HST]]</f>
        <v>0</v>
      </c>
      <c r="L170" s="23">
        <f t="shared" si="6"/>
        <v>0</v>
      </c>
    </row>
    <row r="171" spans="4:12" x14ac:dyDescent="0.2">
      <c r="D171" s="374">
        <f>_xlfn.XLOOKUP(C:C,Table1[for Import to Bank Register dropdown],Table1[for Pivot],0,0,1)</f>
        <v>0</v>
      </c>
      <c r="E171" s="403"/>
      <c r="F171" s="146">
        <f t="shared" si="7"/>
        <v>55555555</v>
      </c>
      <c r="G171" s="375">
        <f t="shared" si="8"/>
        <v>0</v>
      </c>
      <c r="I171" s="376">
        <f>IF(OR(C171="150 Directors advances", C171="120 accounts receivable", C171="720.2 Automobile - Insurance", C171="720.3 Automobile - License", C171="870.4 Rent - Insurance", C171="870.6 Rent - Property Tax", C171="870.7 Rent - Homeoffice", C171="870.9 Rent - Water"),
   0,
   IF(Dashboard!$F$5="Quick",
      IF(OR(C171="190 Automobile",C171="200 computer hardware",C171="210 Computer software",C171="220 Quickbooks software",C171="230 Office equipment",C171="240 Office furniture"),
         E171-(E171/(1+Dashboard!$F$4)),
         0
      ),
      IF(C171="750 Business promotion",
         E171-(E171/(1+4.793/100)),
         E171-(E171/(1+Dashboard!$F$4))
      )
   )
)</f>
        <v>0</v>
      </c>
      <c r="J171" s="26">
        <f>Bank5[[#This Row],[Money in/ (Money out)]]-Bank5[[#This Row],[GST/HST]]</f>
        <v>0</v>
      </c>
      <c r="L171" s="23">
        <f t="shared" si="6"/>
        <v>0</v>
      </c>
    </row>
    <row r="172" spans="4:12" x14ac:dyDescent="0.2">
      <c r="D172" s="374">
        <f>_xlfn.XLOOKUP(C:C,Table1[for Import to Bank Register dropdown],Table1[for Pivot],0,0,1)</f>
        <v>0</v>
      </c>
      <c r="E172" s="403"/>
      <c r="F172" s="146">
        <f t="shared" si="7"/>
        <v>55555555</v>
      </c>
      <c r="G172" s="375">
        <f t="shared" si="8"/>
        <v>0</v>
      </c>
      <c r="I172" s="376">
        <f>IF(OR(C172="150 Directors advances", C172="120 accounts receivable", C172="720.2 Automobile - Insurance", C172="720.3 Automobile - License", C172="870.4 Rent - Insurance", C172="870.6 Rent - Property Tax", C172="870.7 Rent - Homeoffice", C172="870.9 Rent - Water"),
   0,
   IF(Dashboard!$F$5="Quick",
      IF(OR(C172="190 Automobile",C172="200 computer hardware",C172="210 Computer software",C172="220 Quickbooks software",C172="230 Office equipment",C172="240 Office furniture"),
         E172-(E172/(1+Dashboard!$F$4)),
         0
      ),
      IF(C172="750 Business promotion",
         E172-(E172/(1+4.793/100)),
         E172-(E172/(1+Dashboard!$F$4))
      )
   )
)</f>
        <v>0</v>
      </c>
      <c r="J172" s="26">
        <f>Bank5[[#This Row],[Money in/ (Money out)]]-Bank5[[#This Row],[GST/HST]]</f>
        <v>0</v>
      </c>
      <c r="L172" s="23">
        <f t="shared" si="6"/>
        <v>0</v>
      </c>
    </row>
    <row r="173" spans="4:12" x14ac:dyDescent="0.2">
      <c r="D173" s="374">
        <f>_xlfn.XLOOKUP(C:C,Table1[for Import to Bank Register dropdown],Table1[for Pivot],0,0,1)</f>
        <v>0</v>
      </c>
      <c r="E173" s="403"/>
      <c r="F173" s="146">
        <f t="shared" si="7"/>
        <v>55555555</v>
      </c>
      <c r="G173" s="375">
        <f t="shared" si="8"/>
        <v>0</v>
      </c>
      <c r="I173" s="376">
        <f>IF(OR(C173="150 Directors advances", C173="120 accounts receivable", C173="720.2 Automobile - Insurance", C173="720.3 Automobile - License", C173="870.4 Rent - Insurance", C173="870.6 Rent - Property Tax", C173="870.7 Rent - Homeoffice", C173="870.9 Rent - Water"),
   0,
   IF(Dashboard!$F$5="Quick",
      IF(OR(C173="190 Automobile",C173="200 computer hardware",C173="210 Computer software",C173="220 Quickbooks software",C173="230 Office equipment",C173="240 Office furniture"),
         E173-(E173/(1+Dashboard!$F$4)),
         0
      ),
      IF(C173="750 Business promotion",
         E173-(E173/(1+4.793/100)),
         E173-(E173/(1+Dashboard!$F$4))
      )
   )
)</f>
        <v>0</v>
      </c>
      <c r="J173" s="26">
        <f>Bank5[[#This Row],[Money in/ (Money out)]]-Bank5[[#This Row],[GST/HST]]</f>
        <v>0</v>
      </c>
      <c r="L173" s="23">
        <f t="shared" si="6"/>
        <v>0</v>
      </c>
    </row>
    <row r="174" spans="4:12" x14ac:dyDescent="0.2">
      <c r="D174" s="374">
        <f>_xlfn.XLOOKUP(C:C,Table1[for Import to Bank Register dropdown],Table1[for Pivot],0,0,1)</f>
        <v>0</v>
      </c>
      <c r="E174" s="403"/>
      <c r="F174" s="146">
        <f t="shared" si="7"/>
        <v>55555555</v>
      </c>
      <c r="G174" s="375">
        <f t="shared" si="8"/>
        <v>0</v>
      </c>
      <c r="I174" s="376">
        <f>IF(OR(C174="150 Directors advances", C174="120 accounts receivable", C174="720.2 Automobile - Insurance", C174="720.3 Automobile - License", C174="870.4 Rent - Insurance", C174="870.6 Rent - Property Tax", C174="870.7 Rent - Homeoffice", C174="870.9 Rent - Water"),
   0,
   IF(Dashboard!$F$5="Quick",
      IF(OR(C174="190 Automobile",C174="200 computer hardware",C174="210 Computer software",C174="220 Quickbooks software",C174="230 Office equipment",C174="240 Office furniture"),
         E174-(E174/(1+Dashboard!$F$4)),
         0
      ),
      IF(C174="750 Business promotion",
         E174-(E174/(1+4.793/100)),
         E174-(E174/(1+Dashboard!$F$4))
      )
   )
)</f>
        <v>0</v>
      </c>
      <c r="J174" s="26">
        <f>Bank5[[#This Row],[Money in/ (Money out)]]-Bank5[[#This Row],[GST/HST]]</f>
        <v>0</v>
      </c>
      <c r="L174" s="23">
        <f t="shared" si="6"/>
        <v>0</v>
      </c>
    </row>
    <row r="175" spans="4:12" x14ac:dyDescent="0.2">
      <c r="D175" s="374">
        <f>_xlfn.XLOOKUP(C:C,Table1[for Import to Bank Register dropdown],Table1[for Pivot],0,0,1)</f>
        <v>0</v>
      </c>
      <c r="E175" s="403"/>
      <c r="F175" s="146">
        <f t="shared" si="7"/>
        <v>55555555</v>
      </c>
      <c r="G175" s="375">
        <f t="shared" si="8"/>
        <v>0</v>
      </c>
      <c r="I175" s="376">
        <f>IF(OR(C175="150 Directors advances", C175="120 accounts receivable", C175="720.2 Automobile - Insurance", C175="720.3 Automobile - License", C175="870.4 Rent - Insurance", C175="870.6 Rent - Property Tax", C175="870.7 Rent - Homeoffice", C175="870.9 Rent - Water"),
   0,
   IF(Dashboard!$F$5="Quick",
      IF(OR(C175="190 Automobile",C175="200 computer hardware",C175="210 Computer software",C175="220 Quickbooks software",C175="230 Office equipment",C175="240 Office furniture"),
         E175-(E175/(1+Dashboard!$F$4)),
         0
      ),
      IF(C175="750 Business promotion",
         E175-(E175/(1+4.793/100)),
         E175-(E175/(1+Dashboard!$F$4))
      )
   )
)</f>
        <v>0</v>
      </c>
      <c r="J175" s="26">
        <f>Bank5[[#This Row],[Money in/ (Money out)]]-Bank5[[#This Row],[GST/HST]]</f>
        <v>0</v>
      </c>
      <c r="L175" s="23">
        <f t="shared" si="6"/>
        <v>0</v>
      </c>
    </row>
    <row r="176" spans="4:12" x14ac:dyDescent="0.2">
      <c r="D176" s="374">
        <f>_xlfn.XLOOKUP(C:C,Table1[for Import to Bank Register dropdown],Table1[for Pivot],0,0,1)</f>
        <v>0</v>
      </c>
      <c r="E176" s="403"/>
      <c r="F176" s="146">
        <f t="shared" si="7"/>
        <v>55555555</v>
      </c>
      <c r="G176" s="375">
        <f t="shared" si="8"/>
        <v>0</v>
      </c>
      <c r="I176" s="376">
        <f>IF(OR(C176="150 Directors advances", C176="120 accounts receivable", C176="720.2 Automobile - Insurance", C176="720.3 Automobile - License", C176="870.4 Rent - Insurance", C176="870.6 Rent - Property Tax", C176="870.7 Rent - Homeoffice", C176="870.9 Rent - Water"),
   0,
   IF(Dashboard!$F$5="Quick",
      IF(OR(C176="190 Automobile",C176="200 computer hardware",C176="210 Computer software",C176="220 Quickbooks software",C176="230 Office equipment",C176="240 Office furniture"),
         E176-(E176/(1+Dashboard!$F$4)),
         0
      ),
      IF(C176="750 Business promotion",
         E176-(E176/(1+4.793/100)),
         E176-(E176/(1+Dashboard!$F$4))
      )
   )
)</f>
        <v>0</v>
      </c>
      <c r="J176" s="26">
        <f>Bank5[[#This Row],[Money in/ (Money out)]]-Bank5[[#This Row],[GST/HST]]</f>
        <v>0</v>
      </c>
      <c r="L176" s="23">
        <f t="shared" si="6"/>
        <v>0</v>
      </c>
    </row>
    <row r="177" spans="4:12" x14ac:dyDescent="0.2">
      <c r="D177" s="374">
        <f>_xlfn.XLOOKUP(C:C,Table1[for Import to Bank Register dropdown],Table1[for Pivot],0,0,1)</f>
        <v>0</v>
      </c>
      <c r="E177" s="403"/>
      <c r="F177" s="146">
        <f t="shared" si="7"/>
        <v>55555555</v>
      </c>
      <c r="G177" s="375">
        <f t="shared" si="8"/>
        <v>0</v>
      </c>
      <c r="I177" s="376">
        <f>IF(OR(C177="150 Directors advances", C177="120 accounts receivable", C177="720.2 Automobile - Insurance", C177="720.3 Automobile - License", C177="870.4 Rent - Insurance", C177="870.6 Rent - Property Tax", C177="870.7 Rent - Homeoffice", C177="870.9 Rent - Water"),
   0,
   IF(Dashboard!$F$5="Quick",
      IF(OR(C177="190 Automobile",C177="200 computer hardware",C177="210 Computer software",C177="220 Quickbooks software",C177="230 Office equipment",C177="240 Office furniture"),
         E177-(E177/(1+Dashboard!$F$4)),
         0
      ),
      IF(C177="750 Business promotion",
         E177-(E177/(1+4.793/100)),
         E177-(E177/(1+Dashboard!$F$4))
      )
   )
)</f>
        <v>0</v>
      </c>
      <c r="J177" s="26">
        <f>Bank5[[#This Row],[Money in/ (Money out)]]-Bank5[[#This Row],[GST/HST]]</f>
        <v>0</v>
      </c>
      <c r="L177" s="23">
        <f t="shared" si="6"/>
        <v>0</v>
      </c>
    </row>
    <row r="178" spans="4:12" x14ac:dyDescent="0.2">
      <c r="D178" s="374">
        <f>_xlfn.XLOOKUP(C:C,Table1[for Import to Bank Register dropdown],Table1[for Pivot],0,0,1)</f>
        <v>0</v>
      </c>
      <c r="E178" s="403"/>
      <c r="F178" s="146">
        <f t="shared" si="7"/>
        <v>55555555</v>
      </c>
      <c r="G178" s="375">
        <f t="shared" si="8"/>
        <v>0</v>
      </c>
      <c r="I178" s="376">
        <f>IF(OR(C178="150 Directors advances", C178="120 accounts receivable", C178="720.2 Automobile - Insurance", C178="720.3 Automobile - License", C178="870.4 Rent - Insurance", C178="870.6 Rent - Property Tax", C178="870.7 Rent - Homeoffice", C178="870.9 Rent - Water"),
   0,
   IF(Dashboard!$F$5="Quick",
      IF(OR(C178="190 Automobile",C178="200 computer hardware",C178="210 Computer software",C178="220 Quickbooks software",C178="230 Office equipment",C178="240 Office furniture"),
         E178-(E178/(1+Dashboard!$F$4)),
         0
      ),
      IF(C178="750 Business promotion",
         E178-(E178/(1+4.793/100)),
         E178-(E178/(1+Dashboard!$F$4))
      )
   )
)</f>
        <v>0</v>
      </c>
      <c r="J178" s="26">
        <f>Bank5[[#This Row],[Money in/ (Money out)]]-Bank5[[#This Row],[GST/HST]]</f>
        <v>0</v>
      </c>
      <c r="L178" s="23">
        <f t="shared" si="6"/>
        <v>0</v>
      </c>
    </row>
    <row r="179" spans="4:12" x14ac:dyDescent="0.2">
      <c r="D179" s="374">
        <f>_xlfn.XLOOKUP(C:C,Table1[for Import to Bank Register dropdown],Table1[for Pivot],0,0,1)</f>
        <v>0</v>
      </c>
      <c r="E179" s="403"/>
      <c r="F179" s="146">
        <f t="shared" si="7"/>
        <v>55555555</v>
      </c>
      <c r="G179" s="375">
        <f t="shared" si="8"/>
        <v>0</v>
      </c>
      <c r="I179" s="376">
        <f>IF(OR(C179="150 Directors advances", C179="120 accounts receivable", C179="720.2 Automobile - Insurance", C179="720.3 Automobile - License", C179="870.4 Rent - Insurance", C179="870.6 Rent - Property Tax", C179="870.7 Rent - Homeoffice", C179="870.9 Rent - Water"),
   0,
   IF(Dashboard!$F$5="Quick",
      IF(OR(C179="190 Automobile",C179="200 computer hardware",C179="210 Computer software",C179="220 Quickbooks software",C179="230 Office equipment",C179="240 Office furniture"),
         E179-(E179/(1+Dashboard!$F$4)),
         0
      ),
      IF(C179="750 Business promotion",
         E179-(E179/(1+4.793/100)),
         E179-(E179/(1+Dashboard!$F$4))
      )
   )
)</f>
        <v>0</v>
      </c>
      <c r="J179" s="26">
        <f>Bank5[[#This Row],[Money in/ (Money out)]]-Bank5[[#This Row],[GST/HST]]</f>
        <v>0</v>
      </c>
      <c r="L179" s="23">
        <f t="shared" si="6"/>
        <v>0</v>
      </c>
    </row>
    <row r="180" spans="4:12" x14ac:dyDescent="0.2">
      <c r="D180" s="374">
        <f>_xlfn.XLOOKUP(C:C,Table1[for Import to Bank Register dropdown],Table1[for Pivot],0,0,1)</f>
        <v>0</v>
      </c>
      <c r="E180" s="403"/>
      <c r="F180" s="146">
        <f t="shared" si="7"/>
        <v>55555555</v>
      </c>
      <c r="G180" s="375">
        <f t="shared" si="8"/>
        <v>0</v>
      </c>
      <c r="I180" s="376">
        <f>IF(OR(C180="150 Directors advances", C180="120 accounts receivable", C180="720.2 Automobile - Insurance", C180="720.3 Automobile - License", C180="870.4 Rent - Insurance", C180="870.6 Rent - Property Tax", C180="870.7 Rent - Homeoffice", C180="870.9 Rent - Water"),
   0,
   IF(Dashboard!$F$5="Quick",
      IF(OR(C180="190 Automobile",C180="200 computer hardware",C180="210 Computer software",C180="220 Quickbooks software",C180="230 Office equipment",C180="240 Office furniture"),
         E180-(E180/(1+Dashboard!$F$4)),
         0
      ),
      IF(C180="750 Business promotion",
         E180-(E180/(1+4.793/100)),
         E180-(E180/(1+Dashboard!$F$4))
      )
   )
)</f>
        <v>0</v>
      </c>
      <c r="J180" s="26">
        <f>Bank5[[#This Row],[Money in/ (Money out)]]-Bank5[[#This Row],[GST/HST]]</f>
        <v>0</v>
      </c>
      <c r="L180" s="23">
        <f t="shared" si="6"/>
        <v>0</v>
      </c>
    </row>
    <row r="181" spans="4:12" x14ac:dyDescent="0.2">
      <c r="D181" s="374">
        <f>_xlfn.XLOOKUP(C:C,Table1[for Import to Bank Register dropdown],Table1[for Pivot],0,0,1)</f>
        <v>0</v>
      </c>
      <c r="E181" s="403"/>
      <c r="F181" s="146">
        <f t="shared" si="7"/>
        <v>55555555</v>
      </c>
      <c r="G181" s="375">
        <f t="shared" si="8"/>
        <v>0</v>
      </c>
      <c r="I181" s="376">
        <f>IF(OR(C181="150 Directors advances", C181="120 accounts receivable", C181="720.2 Automobile - Insurance", C181="720.3 Automobile - License", C181="870.4 Rent - Insurance", C181="870.6 Rent - Property Tax", C181="870.7 Rent - Homeoffice", C181="870.9 Rent - Water"),
   0,
   IF(Dashboard!$F$5="Quick",
      IF(OR(C181="190 Automobile",C181="200 computer hardware",C181="210 Computer software",C181="220 Quickbooks software",C181="230 Office equipment",C181="240 Office furniture"),
         E181-(E181/(1+Dashboard!$F$4)),
         0
      ),
      IF(C181="750 Business promotion",
         E181-(E181/(1+4.793/100)),
         E181-(E181/(1+Dashboard!$F$4))
      )
   )
)</f>
        <v>0</v>
      </c>
      <c r="J181" s="26">
        <f>Bank5[[#This Row],[Money in/ (Money out)]]-Bank5[[#This Row],[GST/HST]]</f>
        <v>0</v>
      </c>
      <c r="L181" s="23">
        <f t="shared" si="6"/>
        <v>0</v>
      </c>
    </row>
    <row r="182" spans="4:12" x14ac:dyDescent="0.2">
      <c r="D182" s="374">
        <f>_xlfn.XLOOKUP(C:C,Table1[for Import to Bank Register dropdown],Table1[for Pivot],0,0,1)</f>
        <v>0</v>
      </c>
      <c r="E182" s="403"/>
      <c r="F182" s="146">
        <f t="shared" si="7"/>
        <v>55555555</v>
      </c>
      <c r="G182" s="375">
        <f t="shared" si="8"/>
        <v>0</v>
      </c>
      <c r="I182" s="376">
        <f>IF(OR(C182="150 Directors advances", C182="120 accounts receivable", C182="720.2 Automobile - Insurance", C182="720.3 Automobile - License", C182="870.4 Rent - Insurance", C182="870.6 Rent - Property Tax", C182="870.7 Rent - Homeoffice", C182="870.9 Rent - Water"),
   0,
   IF(Dashboard!$F$5="Quick",
      IF(OR(C182="190 Automobile",C182="200 computer hardware",C182="210 Computer software",C182="220 Quickbooks software",C182="230 Office equipment",C182="240 Office furniture"),
         E182-(E182/(1+Dashboard!$F$4)),
         0
      ),
      IF(C182="750 Business promotion",
         E182-(E182/(1+4.793/100)),
         E182-(E182/(1+Dashboard!$F$4))
      )
   )
)</f>
        <v>0</v>
      </c>
      <c r="J182" s="26">
        <f>Bank5[[#This Row],[Money in/ (Money out)]]-Bank5[[#This Row],[GST/HST]]</f>
        <v>0</v>
      </c>
      <c r="L182" s="23">
        <f t="shared" si="6"/>
        <v>0</v>
      </c>
    </row>
    <row r="183" spans="4:12" x14ac:dyDescent="0.2">
      <c r="D183" s="374">
        <f>_xlfn.XLOOKUP(C:C,Table1[for Import to Bank Register dropdown],Table1[for Pivot],0,0,1)</f>
        <v>0</v>
      </c>
      <c r="E183" s="403"/>
      <c r="F183" s="146">
        <f t="shared" si="7"/>
        <v>55555555</v>
      </c>
      <c r="G183" s="375">
        <f t="shared" si="8"/>
        <v>0</v>
      </c>
      <c r="I183" s="376">
        <f>IF(OR(C183="150 Directors advances", C183="120 accounts receivable", C183="720.2 Automobile - Insurance", C183="720.3 Automobile - License", C183="870.4 Rent - Insurance", C183="870.6 Rent - Property Tax", C183="870.7 Rent - Homeoffice", C183="870.9 Rent - Water"),
   0,
   IF(Dashboard!$F$5="Quick",
      IF(OR(C183="190 Automobile",C183="200 computer hardware",C183="210 Computer software",C183="220 Quickbooks software",C183="230 Office equipment",C183="240 Office furniture"),
         E183-(E183/(1+Dashboard!$F$4)),
         0
      ),
      IF(C183="750 Business promotion",
         E183-(E183/(1+4.793/100)),
         E183-(E183/(1+Dashboard!$F$4))
      )
   )
)</f>
        <v>0</v>
      </c>
      <c r="J183" s="26">
        <f>Bank5[[#This Row],[Money in/ (Money out)]]-Bank5[[#This Row],[GST/HST]]</f>
        <v>0</v>
      </c>
      <c r="L183" s="23">
        <f t="shared" si="6"/>
        <v>0</v>
      </c>
    </row>
    <row r="184" spans="4:12" x14ac:dyDescent="0.2">
      <c r="D184" s="374">
        <f>_xlfn.XLOOKUP(C:C,Table1[for Import to Bank Register dropdown],Table1[for Pivot],0,0,1)</f>
        <v>0</v>
      </c>
      <c r="E184" s="403"/>
      <c r="F184" s="146">
        <f t="shared" si="7"/>
        <v>55555555</v>
      </c>
      <c r="G184" s="375">
        <f t="shared" si="8"/>
        <v>0</v>
      </c>
      <c r="I184" s="376">
        <f>IF(OR(C184="150 Directors advances", C184="120 accounts receivable", C184="720.2 Automobile - Insurance", C184="720.3 Automobile - License", C184="870.4 Rent - Insurance", C184="870.6 Rent - Property Tax", C184="870.7 Rent - Homeoffice", C184="870.9 Rent - Water"),
   0,
   IF(Dashboard!$F$5="Quick",
      IF(OR(C184="190 Automobile",C184="200 computer hardware",C184="210 Computer software",C184="220 Quickbooks software",C184="230 Office equipment",C184="240 Office furniture"),
         E184-(E184/(1+Dashboard!$F$4)),
         0
      ),
      IF(C184="750 Business promotion",
         E184-(E184/(1+4.793/100)),
         E184-(E184/(1+Dashboard!$F$4))
      )
   )
)</f>
        <v>0</v>
      </c>
      <c r="J184" s="26">
        <f>Bank5[[#This Row],[Money in/ (Money out)]]-Bank5[[#This Row],[GST/HST]]</f>
        <v>0</v>
      </c>
      <c r="L184" s="23">
        <f t="shared" si="6"/>
        <v>0</v>
      </c>
    </row>
    <row r="185" spans="4:12" x14ac:dyDescent="0.2">
      <c r="D185" s="374">
        <f>_xlfn.XLOOKUP(C:C,Table1[for Import to Bank Register dropdown],Table1[for Pivot],0,0,1)</f>
        <v>0</v>
      </c>
      <c r="E185" s="403"/>
      <c r="F185" s="146">
        <f t="shared" si="7"/>
        <v>55555555</v>
      </c>
      <c r="G185" s="375">
        <f t="shared" si="8"/>
        <v>0</v>
      </c>
      <c r="I185" s="376">
        <f>IF(OR(C185="150 Directors advances", C185="120 accounts receivable", C185="720.2 Automobile - Insurance", C185="720.3 Automobile - License", C185="870.4 Rent - Insurance", C185="870.6 Rent - Property Tax", C185="870.7 Rent - Homeoffice", C185="870.9 Rent - Water"),
   0,
   IF(Dashboard!$F$5="Quick",
      IF(OR(C185="190 Automobile",C185="200 computer hardware",C185="210 Computer software",C185="220 Quickbooks software",C185="230 Office equipment",C185="240 Office furniture"),
         E185-(E185/(1+Dashboard!$F$4)),
         0
      ),
      IF(C185="750 Business promotion",
         E185-(E185/(1+4.793/100)),
         E185-(E185/(1+Dashboard!$F$4))
      )
   )
)</f>
        <v>0</v>
      </c>
      <c r="J185" s="26">
        <f>Bank5[[#This Row],[Money in/ (Money out)]]-Bank5[[#This Row],[GST/HST]]</f>
        <v>0</v>
      </c>
      <c r="L185" s="23">
        <f t="shared" si="6"/>
        <v>0</v>
      </c>
    </row>
    <row r="186" spans="4:12" x14ac:dyDescent="0.2">
      <c r="D186" s="374">
        <f>_xlfn.XLOOKUP(C:C,Table1[for Import to Bank Register dropdown],Table1[for Pivot],0,0,1)</f>
        <v>0</v>
      </c>
      <c r="E186" s="403"/>
      <c r="F186" s="146">
        <f t="shared" si="7"/>
        <v>55555555</v>
      </c>
      <c r="G186" s="375">
        <f t="shared" si="8"/>
        <v>0</v>
      </c>
      <c r="I186" s="376">
        <f>IF(OR(C186="150 Directors advances", C186="120 accounts receivable", C186="720.2 Automobile - Insurance", C186="720.3 Automobile - License", C186="870.4 Rent - Insurance", C186="870.6 Rent - Property Tax", C186="870.7 Rent - Homeoffice", C186="870.9 Rent - Water"),
   0,
   IF(Dashboard!$F$5="Quick",
      IF(OR(C186="190 Automobile",C186="200 computer hardware",C186="210 Computer software",C186="220 Quickbooks software",C186="230 Office equipment",C186="240 Office furniture"),
         E186-(E186/(1+Dashboard!$F$4)),
         0
      ),
      IF(C186="750 Business promotion",
         E186-(E186/(1+4.793/100)),
         E186-(E186/(1+Dashboard!$F$4))
      )
   )
)</f>
        <v>0</v>
      </c>
      <c r="J186" s="26">
        <f>Bank5[[#This Row],[Money in/ (Money out)]]-Bank5[[#This Row],[GST/HST]]</f>
        <v>0</v>
      </c>
      <c r="L186" s="23">
        <f t="shared" si="6"/>
        <v>0</v>
      </c>
    </row>
    <row r="187" spans="4:12" x14ac:dyDescent="0.2">
      <c r="D187" s="374">
        <f>_xlfn.XLOOKUP(C:C,Table1[for Import to Bank Register dropdown],Table1[for Pivot],0,0,1)</f>
        <v>0</v>
      </c>
      <c r="E187" s="403"/>
      <c r="F187" s="146">
        <f t="shared" si="7"/>
        <v>55555555</v>
      </c>
      <c r="G187" s="375">
        <f t="shared" si="8"/>
        <v>0</v>
      </c>
      <c r="I187" s="376">
        <f>IF(OR(C187="150 Directors advances", C187="120 accounts receivable", C187="720.2 Automobile - Insurance", C187="720.3 Automobile - License", C187="870.4 Rent - Insurance", C187="870.6 Rent - Property Tax", C187="870.7 Rent - Homeoffice", C187="870.9 Rent - Water"),
   0,
   IF(Dashboard!$F$5="Quick",
      IF(OR(C187="190 Automobile",C187="200 computer hardware",C187="210 Computer software",C187="220 Quickbooks software",C187="230 Office equipment",C187="240 Office furniture"),
         E187-(E187/(1+Dashboard!$F$4)),
         0
      ),
      IF(C187="750 Business promotion",
         E187-(E187/(1+4.793/100)),
         E187-(E187/(1+Dashboard!$F$4))
      )
   )
)</f>
        <v>0</v>
      </c>
      <c r="J187" s="26">
        <f>Bank5[[#This Row],[Money in/ (Money out)]]-Bank5[[#This Row],[GST/HST]]</f>
        <v>0</v>
      </c>
      <c r="L187" s="23">
        <f t="shared" si="6"/>
        <v>0</v>
      </c>
    </row>
    <row r="188" spans="4:12" x14ac:dyDescent="0.2">
      <c r="D188" s="374">
        <f>_xlfn.XLOOKUP(C:C,Table1[for Import to Bank Register dropdown],Table1[for Pivot],0,0,1)</f>
        <v>0</v>
      </c>
      <c r="E188" s="403"/>
      <c r="F188" s="146">
        <f t="shared" si="7"/>
        <v>55555555</v>
      </c>
      <c r="G188" s="375">
        <f t="shared" si="8"/>
        <v>0</v>
      </c>
      <c r="I188" s="376">
        <f>IF(OR(C188="150 Directors advances", C188="120 accounts receivable", C188="720.2 Automobile - Insurance", C188="720.3 Automobile - License", C188="870.4 Rent - Insurance", C188="870.6 Rent - Property Tax", C188="870.7 Rent - Homeoffice", C188="870.9 Rent - Water"),
   0,
   IF(Dashboard!$F$5="Quick",
      IF(OR(C188="190 Automobile",C188="200 computer hardware",C188="210 Computer software",C188="220 Quickbooks software",C188="230 Office equipment",C188="240 Office furniture"),
         E188-(E188/(1+Dashboard!$F$4)),
         0
      ),
      IF(C188="750 Business promotion",
         E188-(E188/(1+4.793/100)),
         E188-(E188/(1+Dashboard!$F$4))
      )
   )
)</f>
        <v>0</v>
      </c>
      <c r="J188" s="26">
        <f>Bank5[[#This Row],[Money in/ (Money out)]]-Bank5[[#This Row],[GST/HST]]</f>
        <v>0</v>
      </c>
      <c r="L188" s="23">
        <f t="shared" si="6"/>
        <v>0</v>
      </c>
    </row>
    <row r="189" spans="4:12" x14ac:dyDescent="0.2">
      <c r="D189" s="374">
        <f>_xlfn.XLOOKUP(C:C,Table1[for Import to Bank Register dropdown],Table1[for Pivot],0,0,1)</f>
        <v>0</v>
      </c>
      <c r="E189" s="403"/>
      <c r="F189" s="146">
        <f t="shared" si="7"/>
        <v>55555555</v>
      </c>
      <c r="G189" s="375">
        <f t="shared" si="8"/>
        <v>0</v>
      </c>
      <c r="I189" s="376">
        <f>IF(OR(C189="150 Directors advances", C189="120 accounts receivable", C189="720.2 Automobile - Insurance", C189="720.3 Automobile - License", C189="870.4 Rent - Insurance", C189="870.6 Rent - Property Tax", C189="870.7 Rent - Homeoffice", C189="870.9 Rent - Water"),
   0,
   IF(Dashboard!$F$5="Quick",
      IF(OR(C189="190 Automobile",C189="200 computer hardware",C189="210 Computer software",C189="220 Quickbooks software",C189="230 Office equipment",C189="240 Office furniture"),
         E189-(E189/(1+Dashboard!$F$4)),
         0
      ),
      IF(C189="750 Business promotion",
         E189-(E189/(1+4.793/100)),
         E189-(E189/(1+Dashboard!$F$4))
      )
   )
)</f>
        <v>0</v>
      </c>
      <c r="J189" s="26">
        <f>Bank5[[#This Row],[Money in/ (Money out)]]-Bank5[[#This Row],[GST/HST]]</f>
        <v>0</v>
      </c>
      <c r="L189" s="23">
        <f t="shared" si="6"/>
        <v>0</v>
      </c>
    </row>
    <row r="190" spans="4:12" x14ac:dyDescent="0.2">
      <c r="D190" s="374">
        <f>_xlfn.XLOOKUP(C:C,Table1[for Import to Bank Register dropdown],Table1[for Pivot],0,0,1)</f>
        <v>0</v>
      </c>
      <c r="E190" s="403"/>
      <c r="F190" s="146">
        <f t="shared" si="7"/>
        <v>55555555</v>
      </c>
      <c r="G190" s="375">
        <f t="shared" si="8"/>
        <v>0</v>
      </c>
      <c r="I190" s="376">
        <f>IF(OR(C190="150 Directors advances", C190="120 accounts receivable", C190="720.2 Automobile - Insurance", C190="720.3 Automobile - License", C190="870.4 Rent - Insurance", C190="870.6 Rent - Property Tax", C190="870.7 Rent - Homeoffice", C190="870.9 Rent - Water"),
   0,
   IF(Dashboard!$F$5="Quick",
      IF(OR(C190="190 Automobile",C190="200 computer hardware",C190="210 Computer software",C190="220 Quickbooks software",C190="230 Office equipment",C190="240 Office furniture"),
         E190-(E190/(1+Dashboard!$F$4)),
         0
      ),
      IF(C190="750 Business promotion",
         E190-(E190/(1+4.793/100)),
         E190-(E190/(1+Dashboard!$F$4))
      )
   )
)</f>
        <v>0</v>
      </c>
      <c r="J190" s="26">
        <f>Bank5[[#This Row],[Money in/ (Money out)]]-Bank5[[#This Row],[GST/HST]]</f>
        <v>0</v>
      </c>
      <c r="L190" s="23">
        <f t="shared" si="6"/>
        <v>0</v>
      </c>
    </row>
    <row r="191" spans="4:12" x14ac:dyDescent="0.2">
      <c r="D191" s="374">
        <f>_xlfn.XLOOKUP(C:C,Table1[for Import to Bank Register dropdown],Table1[for Pivot],0,0,1)</f>
        <v>0</v>
      </c>
      <c r="E191" s="403"/>
      <c r="F191" s="146">
        <f t="shared" si="7"/>
        <v>55555555</v>
      </c>
      <c r="G191" s="375">
        <f t="shared" si="8"/>
        <v>0</v>
      </c>
      <c r="I191" s="376">
        <f>IF(OR(C191="150 Directors advances", C191="120 accounts receivable", C191="720.2 Automobile - Insurance", C191="720.3 Automobile - License", C191="870.4 Rent - Insurance", C191="870.6 Rent - Property Tax", C191="870.7 Rent - Homeoffice", C191="870.9 Rent - Water"),
   0,
   IF(Dashboard!$F$5="Quick",
      IF(OR(C191="190 Automobile",C191="200 computer hardware",C191="210 Computer software",C191="220 Quickbooks software",C191="230 Office equipment",C191="240 Office furniture"),
         E191-(E191/(1+Dashboard!$F$4)),
         0
      ),
      IF(C191="750 Business promotion",
         E191-(E191/(1+4.793/100)),
         E191-(E191/(1+Dashboard!$F$4))
      )
   )
)</f>
        <v>0</v>
      </c>
      <c r="J191" s="26">
        <f>Bank5[[#This Row],[Money in/ (Money out)]]-Bank5[[#This Row],[GST/HST]]</f>
        <v>0</v>
      </c>
      <c r="L191" s="23">
        <f t="shared" si="6"/>
        <v>0</v>
      </c>
    </row>
    <row r="192" spans="4:12" x14ac:dyDescent="0.2">
      <c r="D192" s="374">
        <f>_xlfn.XLOOKUP(C:C,Table1[for Import to Bank Register dropdown],Table1[for Pivot],0,0,1)</f>
        <v>0</v>
      </c>
      <c r="E192" s="403"/>
      <c r="F192" s="146">
        <f t="shared" si="7"/>
        <v>55555555</v>
      </c>
      <c r="G192" s="375">
        <f t="shared" si="8"/>
        <v>0</v>
      </c>
      <c r="I192" s="376">
        <f>IF(OR(C192="150 Directors advances", C192="120 accounts receivable", C192="720.2 Automobile - Insurance", C192="720.3 Automobile - License", C192="870.4 Rent - Insurance", C192="870.6 Rent - Property Tax", C192="870.7 Rent - Homeoffice", C192="870.9 Rent - Water"),
   0,
   IF(Dashboard!$F$5="Quick",
      IF(OR(C192="190 Automobile",C192="200 computer hardware",C192="210 Computer software",C192="220 Quickbooks software",C192="230 Office equipment",C192="240 Office furniture"),
         E192-(E192/(1+Dashboard!$F$4)),
         0
      ),
      IF(C192="750 Business promotion",
         E192-(E192/(1+4.793/100)),
         E192-(E192/(1+Dashboard!$F$4))
      )
   )
)</f>
        <v>0</v>
      </c>
      <c r="J192" s="26">
        <f>Bank5[[#This Row],[Money in/ (Money out)]]-Bank5[[#This Row],[GST/HST]]</f>
        <v>0</v>
      </c>
      <c r="L192" s="23">
        <f t="shared" si="6"/>
        <v>0</v>
      </c>
    </row>
    <row r="193" spans="4:12" x14ac:dyDescent="0.2">
      <c r="D193" s="374">
        <f>_xlfn.XLOOKUP(C:C,Table1[for Import to Bank Register dropdown],Table1[for Pivot],0,0,1)</f>
        <v>0</v>
      </c>
      <c r="E193" s="403"/>
      <c r="F193" s="146">
        <f t="shared" si="7"/>
        <v>55555555</v>
      </c>
      <c r="G193" s="375">
        <f t="shared" si="8"/>
        <v>0</v>
      </c>
      <c r="I193" s="376">
        <f>IF(OR(C193="150 Directors advances", C193="120 accounts receivable", C193="720.2 Automobile - Insurance", C193="720.3 Automobile - License", C193="870.4 Rent - Insurance", C193="870.6 Rent - Property Tax", C193="870.7 Rent - Homeoffice", C193="870.9 Rent - Water"),
   0,
   IF(Dashboard!$F$5="Quick",
      IF(OR(C193="190 Automobile",C193="200 computer hardware",C193="210 Computer software",C193="220 Quickbooks software",C193="230 Office equipment",C193="240 Office furniture"),
         E193-(E193/(1+Dashboard!$F$4)),
         0
      ),
      IF(C193="750 Business promotion",
         E193-(E193/(1+4.793/100)),
         E193-(E193/(1+Dashboard!$F$4))
      )
   )
)</f>
        <v>0</v>
      </c>
      <c r="J193" s="26">
        <f>Bank5[[#This Row],[Money in/ (Money out)]]-Bank5[[#This Row],[GST/HST]]</f>
        <v>0</v>
      </c>
      <c r="L193" s="23">
        <f t="shared" si="6"/>
        <v>0</v>
      </c>
    </row>
    <row r="194" spans="4:12" x14ac:dyDescent="0.2">
      <c r="D194" s="374">
        <f>_xlfn.XLOOKUP(C:C,Table1[for Import to Bank Register dropdown],Table1[for Pivot],0,0,1)</f>
        <v>0</v>
      </c>
      <c r="E194" s="403"/>
      <c r="F194" s="146">
        <f t="shared" si="7"/>
        <v>55555555</v>
      </c>
      <c r="G194" s="375">
        <f t="shared" si="8"/>
        <v>0</v>
      </c>
      <c r="I194" s="376">
        <f>IF(OR(C194="150 Directors advances", C194="120 accounts receivable", C194="720.2 Automobile - Insurance", C194="720.3 Automobile - License", C194="870.4 Rent - Insurance", C194="870.6 Rent - Property Tax", C194="870.7 Rent - Homeoffice", C194="870.9 Rent - Water"),
   0,
   IF(Dashboard!$F$5="Quick",
      IF(OR(C194="190 Automobile",C194="200 computer hardware",C194="210 Computer software",C194="220 Quickbooks software",C194="230 Office equipment",C194="240 Office furniture"),
         E194-(E194/(1+Dashboard!$F$4)),
         0
      ),
      IF(C194="750 Business promotion",
         E194-(E194/(1+4.793/100)),
         E194-(E194/(1+Dashboard!$F$4))
      )
   )
)</f>
        <v>0</v>
      </c>
      <c r="J194" s="26">
        <f>Bank5[[#This Row],[Money in/ (Money out)]]-Bank5[[#This Row],[GST/HST]]</f>
        <v>0</v>
      </c>
      <c r="L194" s="23">
        <f t="shared" si="6"/>
        <v>0</v>
      </c>
    </row>
    <row r="195" spans="4:12" x14ac:dyDescent="0.2">
      <c r="D195" s="374">
        <f>_xlfn.XLOOKUP(C:C,Table1[for Import to Bank Register dropdown],Table1[for Pivot],0,0,1)</f>
        <v>0</v>
      </c>
      <c r="E195" s="403"/>
      <c r="F195" s="146">
        <f t="shared" si="7"/>
        <v>55555555</v>
      </c>
      <c r="G195" s="375">
        <f t="shared" si="8"/>
        <v>0</v>
      </c>
      <c r="I195" s="376">
        <f>IF(OR(C195="150 Directors advances", C195="120 accounts receivable", C195="720.2 Automobile - Insurance", C195="720.3 Automobile - License", C195="870.4 Rent - Insurance", C195="870.6 Rent - Property Tax", C195="870.7 Rent - Homeoffice", C195="870.9 Rent - Water"),
   0,
   IF(Dashboard!$F$5="Quick",
      IF(OR(C195="190 Automobile",C195="200 computer hardware",C195="210 Computer software",C195="220 Quickbooks software",C195="230 Office equipment",C195="240 Office furniture"),
         E195-(E195/(1+Dashboard!$F$4)),
         0
      ),
      IF(C195="750 Business promotion",
         E195-(E195/(1+4.793/100)),
         E195-(E195/(1+Dashboard!$F$4))
      )
   )
)</f>
        <v>0</v>
      </c>
      <c r="J195" s="26">
        <f>Bank5[[#This Row],[Money in/ (Money out)]]-Bank5[[#This Row],[GST/HST]]</f>
        <v>0</v>
      </c>
      <c r="L195" s="23">
        <f t="shared" si="6"/>
        <v>0</v>
      </c>
    </row>
    <row r="196" spans="4:12" x14ac:dyDescent="0.2">
      <c r="D196" s="374">
        <f>_xlfn.XLOOKUP(C:C,Table1[for Import to Bank Register dropdown],Table1[for Pivot],0,0,1)</f>
        <v>0</v>
      </c>
      <c r="E196" s="403"/>
      <c r="F196" s="146">
        <f t="shared" si="7"/>
        <v>55555555</v>
      </c>
      <c r="G196" s="375">
        <f t="shared" si="8"/>
        <v>0</v>
      </c>
      <c r="I196" s="376">
        <f>IF(OR(C196="150 Directors advances", C196="120 accounts receivable", C196="720.2 Automobile - Insurance", C196="720.3 Automobile - License", C196="870.4 Rent - Insurance", C196="870.6 Rent - Property Tax", C196="870.7 Rent - Homeoffice", C196="870.9 Rent - Water"),
   0,
   IF(Dashboard!$F$5="Quick",
      IF(OR(C196="190 Automobile",C196="200 computer hardware",C196="210 Computer software",C196="220 Quickbooks software",C196="230 Office equipment",C196="240 Office furniture"),
         E196-(E196/(1+Dashboard!$F$4)),
         0
      ),
      IF(C196="750 Business promotion",
         E196-(E196/(1+4.793/100)),
         E196-(E196/(1+Dashboard!$F$4))
      )
   )
)</f>
        <v>0</v>
      </c>
      <c r="J196" s="26">
        <f>Bank5[[#This Row],[Money in/ (Money out)]]-Bank5[[#This Row],[GST/HST]]</f>
        <v>0</v>
      </c>
      <c r="L196" s="23">
        <f t="shared" si="6"/>
        <v>0</v>
      </c>
    </row>
    <row r="197" spans="4:12" x14ac:dyDescent="0.2">
      <c r="D197" s="374">
        <f>_xlfn.XLOOKUP(C:C,Table1[for Import to Bank Register dropdown],Table1[for Pivot],0,0,1)</f>
        <v>0</v>
      </c>
      <c r="E197" s="403"/>
      <c r="F197" s="146">
        <f t="shared" si="7"/>
        <v>55555555</v>
      </c>
      <c r="G197" s="375">
        <f t="shared" si="8"/>
        <v>0</v>
      </c>
      <c r="I197" s="376">
        <f>IF(OR(C197="150 Directors advances", C197="120 accounts receivable", C197="720.2 Automobile - Insurance", C197="720.3 Automobile - License", C197="870.4 Rent - Insurance", C197="870.6 Rent - Property Tax", C197="870.7 Rent - Homeoffice", C197="870.9 Rent - Water"),
   0,
   IF(Dashboard!$F$5="Quick",
      IF(OR(C197="190 Automobile",C197="200 computer hardware",C197="210 Computer software",C197="220 Quickbooks software",C197="230 Office equipment",C197="240 Office furniture"),
         E197-(E197/(1+Dashboard!$F$4)),
         0
      ),
      IF(C197="750 Business promotion",
         E197-(E197/(1+4.793/100)),
         E197-(E197/(1+Dashboard!$F$4))
      )
   )
)</f>
        <v>0</v>
      </c>
      <c r="J197" s="26">
        <f>Bank5[[#This Row],[Money in/ (Money out)]]-Bank5[[#This Row],[GST/HST]]</f>
        <v>0</v>
      </c>
      <c r="L197" s="23">
        <f t="shared" si="6"/>
        <v>0</v>
      </c>
    </row>
    <row r="198" spans="4:12" x14ac:dyDescent="0.2">
      <c r="D198" s="374">
        <f>_xlfn.XLOOKUP(C:C,Table1[for Import to Bank Register dropdown],Table1[for Pivot],0,0,1)</f>
        <v>0</v>
      </c>
      <c r="E198" s="403"/>
      <c r="F198" s="146">
        <f t="shared" si="7"/>
        <v>55555555</v>
      </c>
      <c r="G198" s="375">
        <f t="shared" si="8"/>
        <v>0</v>
      </c>
      <c r="I198" s="376">
        <f>IF(OR(C198="150 Directors advances", C198="120 accounts receivable", C198="720.2 Automobile - Insurance", C198="720.3 Automobile - License", C198="870.4 Rent - Insurance", C198="870.6 Rent - Property Tax", C198="870.7 Rent - Homeoffice", C198="870.9 Rent - Water"),
   0,
   IF(Dashboard!$F$5="Quick",
      IF(OR(C198="190 Automobile",C198="200 computer hardware",C198="210 Computer software",C198="220 Quickbooks software",C198="230 Office equipment",C198="240 Office furniture"),
         E198-(E198/(1+Dashboard!$F$4)),
         0
      ),
      IF(C198="750 Business promotion",
         E198-(E198/(1+4.793/100)),
         E198-(E198/(1+Dashboard!$F$4))
      )
   )
)</f>
        <v>0</v>
      </c>
      <c r="J198" s="26">
        <f>Bank5[[#This Row],[Money in/ (Money out)]]-Bank5[[#This Row],[GST/HST]]</f>
        <v>0</v>
      </c>
      <c r="L198" s="23">
        <f t="shared" si="6"/>
        <v>0</v>
      </c>
    </row>
    <row r="199" spans="4:12" x14ac:dyDescent="0.2">
      <c r="D199" s="374">
        <f>_xlfn.XLOOKUP(C:C,Table1[for Import to Bank Register dropdown],Table1[for Pivot],0,0,1)</f>
        <v>0</v>
      </c>
      <c r="E199" s="403"/>
      <c r="F199" s="146">
        <f t="shared" si="7"/>
        <v>55555555</v>
      </c>
      <c r="G199" s="375">
        <f t="shared" si="8"/>
        <v>0</v>
      </c>
      <c r="I199" s="376">
        <f>IF(OR(C199="150 Directors advances", C199="120 accounts receivable", C199="720.2 Automobile - Insurance", C199="720.3 Automobile - License", C199="870.4 Rent - Insurance", C199="870.6 Rent - Property Tax", C199="870.7 Rent - Homeoffice", C199="870.9 Rent - Water"),
   0,
   IF(Dashboard!$F$5="Quick",
      IF(OR(C199="190 Automobile",C199="200 computer hardware",C199="210 Computer software",C199="220 Quickbooks software",C199="230 Office equipment",C199="240 Office furniture"),
         E199-(E199/(1+Dashboard!$F$4)),
         0
      ),
      IF(C199="750 Business promotion",
         E199-(E199/(1+4.793/100)),
         E199-(E199/(1+Dashboard!$F$4))
      )
   )
)</f>
        <v>0</v>
      </c>
      <c r="J199" s="26">
        <f>Bank5[[#This Row],[Money in/ (Money out)]]-Bank5[[#This Row],[GST/HST]]</f>
        <v>0</v>
      </c>
      <c r="L199" s="23">
        <f t="shared" ref="L199:L262" si="9">$L$3</f>
        <v>0</v>
      </c>
    </row>
    <row r="200" spans="4:12" x14ac:dyDescent="0.2">
      <c r="D200" s="374">
        <f>_xlfn.XLOOKUP(C:C,Table1[for Import to Bank Register dropdown],Table1[for Pivot],0,0,1)</f>
        <v>0</v>
      </c>
      <c r="E200" s="403"/>
      <c r="F200" s="146">
        <f t="shared" ref="F200:F263" si="10">$E$2</f>
        <v>55555555</v>
      </c>
      <c r="G200" s="375">
        <f t="shared" ref="G200:G263" si="11">G199+E200</f>
        <v>0</v>
      </c>
      <c r="I200" s="376">
        <f>IF(OR(C200="150 Directors advances", C200="120 accounts receivable", C200="720.2 Automobile - Insurance", C200="720.3 Automobile - License", C200="870.4 Rent - Insurance", C200="870.6 Rent - Property Tax", C200="870.7 Rent - Homeoffice", C200="870.9 Rent - Water"),
   0,
   IF(Dashboard!$F$5="Quick",
      IF(OR(C200="190 Automobile",C200="200 computer hardware",C200="210 Computer software",C200="220 Quickbooks software",C200="230 Office equipment",C200="240 Office furniture"),
         E200-(E200/(1+Dashboard!$F$4)),
         0
      ),
      IF(C200="750 Business promotion",
         E200-(E200/(1+4.793/100)),
         E200-(E200/(1+Dashboard!$F$4))
      )
   )
)</f>
        <v>0</v>
      </c>
      <c r="J200" s="26">
        <f>Bank5[[#This Row],[Money in/ (Money out)]]-Bank5[[#This Row],[GST/HST]]</f>
        <v>0</v>
      </c>
      <c r="L200" s="23">
        <f t="shared" si="9"/>
        <v>0</v>
      </c>
    </row>
    <row r="201" spans="4:12" x14ac:dyDescent="0.2">
      <c r="D201" s="374">
        <f>_xlfn.XLOOKUP(C:C,Table1[for Import to Bank Register dropdown],Table1[for Pivot],0,0,1)</f>
        <v>0</v>
      </c>
      <c r="E201" s="403"/>
      <c r="F201" s="146">
        <f t="shared" si="10"/>
        <v>55555555</v>
      </c>
      <c r="G201" s="375">
        <f t="shared" si="11"/>
        <v>0</v>
      </c>
      <c r="I201" s="376">
        <f>IF(OR(C201="150 Directors advances", C201="120 accounts receivable", C201="720.2 Automobile - Insurance", C201="720.3 Automobile - License", C201="870.4 Rent - Insurance", C201="870.6 Rent - Property Tax", C201="870.7 Rent - Homeoffice", C201="870.9 Rent - Water"),
   0,
   IF(Dashboard!$F$5="Quick",
      IF(OR(C201="190 Automobile",C201="200 computer hardware",C201="210 Computer software",C201="220 Quickbooks software",C201="230 Office equipment",C201="240 Office furniture"),
         E201-(E201/(1+Dashboard!$F$4)),
         0
      ),
      IF(C201="750 Business promotion",
         E201-(E201/(1+4.793/100)),
         E201-(E201/(1+Dashboard!$F$4))
      )
   )
)</f>
        <v>0</v>
      </c>
      <c r="J201" s="26">
        <f>Bank5[[#This Row],[Money in/ (Money out)]]-Bank5[[#This Row],[GST/HST]]</f>
        <v>0</v>
      </c>
      <c r="L201" s="23">
        <f t="shared" si="9"/>
        <v>0</v>
      </c>
    </row>
    <row r="202" spans="4:12" x14ac:dyDescent="0.2">
      <c r="D202" s="374">
        <f>_xlfn.XLOOKUP(C:C,Table1[for Import to Bank Register dropdown],Table1[for Pivot],0,0,1)</f>
        <v>0</v>
      </c>
      <c r="E202" s="403"/>
      <c r="F202" s="146">
        <f t="shared" si="10"/>
        <v>55555555</v>
      </c>
      <c r="G202" s="375">
        <f t="shared" si="11"/>
        <v>0</v>
      </c>
      <c r="I202" s="376">
        <f>IF(OR(C202="150 Directors advances", C202="120 accounts receivable", C202="720.2 Automobile - Insurance", C202="720.3 Automobile - License", C202="870.4 Rent - Insurance", C202="870.6 Rent - Property Tax", C202="870.7 Rent - Homeoffice", C202="870.9 Rent - Water"),
   0,
   IF(Dashboard!$F$5="Quick",
      IF(OR(C202="190 Automobile",C202="200 computer hardware",C202="210 Computer software",C202="220 Quickbooks software",C202="230 Office equipment",C202="240 Office furniture"),
         E202-(E202/(1+Dashboard!$F$4)),
         0
      ),
      IF(C202="750 Business promotion",
         E202-(E202/(1+4.793/100)),
         E202-(E202/(1+Dashboard!$F$4))
      )
   )
)</f>
        <v>0</v>
      </c>
      <c r="J202" s="26">
        <f>Bank5[[#This Row],[Money in/ (Money out)]]-Bank5[[#This Row],[GST/HST]]</f>
        <v>0</v>
      </c>
      <c r="L202" s="23">
        <f t="shared" si="9"/>
        <v>0</v>
      </c>
    </row>
    <row r="203" spans="4:12" x14ac:dyDescent="0.2">
      <c r="D203" s="374">
        <f>_xlfn.XLOOKUP(C:C,Table1[for Import to Bank Register dropdown],Table1[for Pivot],0,0,1)</f>
        <v>0</v>
      </c>
      <c r="E203" s="403"/>
      <c r="F203" s="146">
        <f t="shared" si="10"/>
        <v>55555555</v>
      </c>
      <c r="G203" s="375">
        <f t="shared" si="11"/>
        <v>0</v>
      </c>
      <c r="I203" s="376">
        <f>IF(OR(C203="150 Directors advances", C203="120 accounts receivable", C203="720.2 Automobile - Insurance", C203="720.3 Automobile - License", C203="870.4 Rent - Insurance", C203="870.6 Rent - Property Tax", C203="870.7 Rent - Homeoffice", C203="870.9 Rent - Water"),
   0,
   IF(Dashboard!$F$5="Quick",
      IF(OR(C203="190 Automobile",C203="200 computer hardware",C203="210 Computer software",C203="220 Quickbooks software",C203="230 Office equipment",C203="240 Office furniture"),
         E203-(E203/(1+Dashboard!$F$4)),
         0
      ),
      IF(C203="750 Business promotion",
         E203-(E203/(1+4.793/100)),
         E203-(E203/(1+Dashboard!$F$4))
      )
   )
)</f>
        <v>0</v>
      </c>
      <c r="J203" s="26">
        <f>Bank5[[#This Row],[Money in/ (Money out)]]-Bank5[[#This Row],[GST/HST]]</f>
        <v>0</v>
      </c>
      <c r="L203" s="23">
        <f t="shared" si="9"/>
        <v>0</v>
      </c>
    </row>
    <row r="204" spans="4:12" x14ac:dyDescent="0.2">
      <c r="D204" s="374">
        <f>_xlfn.XLOOKUP(C:C,Table1[for Import to Bank Register dropdown],Table1[for Pivot],0,0,1)</f>
        <v>0</v>
      </c>
      <c r="E204" s="403"/>
      <c r="F204" s="146">
        <f t="shared" si="10"/>
        <v>55555555</v>
      </c>
      <c r="G204" s="375">
        <f t="shared" si="11"/>
        <v>0</v>
      </c>
      <c r="I204" s="376">
        <f>IF(OR(C204="150 Directors advances", C204="120 accounts receivable", C204="720.2 Automobile - Insurance", C204="720.3 Automobile - License", C204="870.4 Rent - Insurance", C204="870.6 Rent - Property Tax", C204="870.7 Rent - Homeoffice", C204="870.9 Rent - Water"),
   0,
   IF(Dashboard!$F$5="Quick",
      IF(OR(C204="190 Automobile",C204="200 computer hardware",C204="210 Computer software",C204="220 Quickbooks software",C204="230 Office equipment",C204="240 Office furniture"),
         E204-(E204/(1+Dashboard!$F$4)),
         0
      ),
      IF(C204="750 Business promotion",
         E204-(E204/(1+4.793/100)),
         E204-(E204/(1+Dashboard!$F$4))
      )
   )
)</f>
        <v>0</v>
      </c>
      <c r="J204" s="26">
        <f>Bank5[[#This Row],[Money in/ (Money out)]]-Bank5[[#This Row],[GST/HST]]</f>
        <v>0</v>
      </c>
      <c r="L204" s="23">
        <f t="shared" si="9"/>
        <v>0</v>
      </c>
    </row>
    <row r="205" spans="4:12" x14ac:dyDescent="0.2">
      <c r="D205" s="374">
        <f>_xlfn.XLOOKUP(C:C,Table1[for Import to Bank Register dropdown],Table1[for Pivot],0,0,1)</f>
        <v>0</v>
      </c>
      <c r="E205" s="403"/>
      <c r="F205" s="146">
        <f t="shared" si="10"/>
        <v>55555555</v>
      </c>
      <c r="G205" s="375">
        <f t="shared" si="11"/>
        <v>0</v>
      </c>
      <c r="I205" s="376">
        <f>IF(OR(C205="150 Directors advances", C205="120 accounts receivable", C205="720.2 Automobile - Insurance", C205="720.3 Automobile - License", C205="870.4 Rent - Insurance", C205="870.6 Rent - Property Tax", C205="870.7 Rent - Homeoffice", C205="870.9 Rent - Water"),
   0,
   IF(Dashboard!$F$5="Quick",
      IF(OR(C205="190 Automobile",C205="200 computer hardware",C205="210 Computer software",C205="220 Quickbooks software",C205="230 Office equipment",C205="240 Office furniture"),
         E205-(E205/(1+Dashboard!$F$4)),
         0
      ),
      IF(C205="750 Business promotion",
         E205-(E205/(1+4.793/100)),
         E205-(E205/(1+Dashboard!$F$4))
      )
   )
)</f>
        <v>0</v>
      </c>
      <c r="J205" s="26">
        <f>Bank5[[#This Row],[Money in/ (Money out)]]-Bank5[[#This Row],[GST/HST]]</f>
        <v>0</v>
      </c>
      <c r="L205" s="23">
        <f t="shared" si="9"/>
        <v>0</v>
      </c>
    </row>
    <row r="206" spans="4:12" x14ac:dyDescent="0.2">
      <c r="D206" s="374">
        <f>_xlfn.XLOOKUP(C:C,Table1[for Import to Bank Register dropdown],Table1[for Pivot],0,0,1)</f>
        <v>0</v>
      </c>
      <c r="E206" s="403"/>
      <c r="F206" s="146">
        <f t="shared" si="10"/>
        <v>55555555</v>
      </c>
      <c r="G206" s="375">
        <f t="shared" si="11"/>
        <v>0</v>
      </c>
      <c r="I206" s="376">
        <f>IF(OR(C206="150 Directors advances", C206="120 accounts receivable", C206="720.2 Automobile - Insurance", C206="720.3 Automobile - License", C206="870.4 Rent - Insurance", C206="870.6 Rent - Property Tax", C206="870.7 Rent - Homeoffice", C206="870.9 Rent - Water"),
   0,
   IF(Dashboard!$F$5="Quick",
      IF(OR(C206="190 Automobile",C206="200 computer hardware",C206="210 Computer software",C206="220 Quickbooks software",C206="230 Office equipment",C206="240 Office furniture"),
         E206-(E206/(1+Dashboard!$F$4)),
         0
      ),
      IF(C206="750 Business promotion",
         E206-(E206/(1+4.793/100)),
         E206-(E206/(1+Dashboard!$F$4))
      )
   )
)</f>
        <v>0</v>
      </c>
      <c r="J206" s="26">
        <f>Bank5[[#This Row],[Money in/ (Money out)]]-Bank5[[#This Row],[GST/HST]]</f>
        <v>0</v>
      </c>
      <c r="L206" s="23">
        <f t="shared" si="9"/>
        <v>0</v>
      </c>
    </row>
    <row r="207" spans="4:12" x14ac:dyDescent="0.2">
      <c r="D207" s="374">
        <f>_xlfn.XLOOKUP(C:C,Table1[for Import to Bank Register dropdown],Table1[for Pivot],0,0,1)</f>
        <v>0</v>
      </c>
      <c r="E207" s="403"/>
      <c r="F207" s="146">
        <f t="shared" si="10"/>
        <v>55555555</v>
      </c>
      <c r="G207" s="375">
        <f t="shared" si="11"/>
        <v>0</v>
      </c>
      <c r="I207" s="376">
        <f>IF(OR(C207="150 Directors advances", C207="120 accounts receivable", C207="720.2 Automobile - Insurance", C207="720.3 Automobile - License", C207="870.4 Rent - Insurance", C207="870.6 Rent - Property Tax", C207="870.7 Rent - Homeoffice", C207="870.9 Rent - Water"),
   0,
   IF(Dashboard!$F$5="Quick",
      IF(OR(C207="190 Automobile",C207="200 computer hardware",C207="210 Computer software",C207="220 Quickbooks software",C207="230 Office equipment",C207="240 Office furniture"),
         E207-(E207/(1+Dashboard!$F$4)),
         0
      ),
      IF(C207="750 Business promotion",
         E207-(E207/(1+4.793/100)),
         E207-(E207/(1+Dashboard!$F$4))
      )
   )
)</f>
        <v>0</v>
      </c>
      <c r="J207" s="26">
        <f>Bank5[[#This Row],[Money in/ (Money out)]]-Bank5[[#This Row],[GST/HST]]</f>
        <v>0</v>
      </c>
      <c r="L207" s="23">
        <f t="shared" si="9"/>
        <v>0</v>
      </c>
    </row>
    <row r="208" spans="4:12" x14ac:dyDescent="0.2">
      <c r="D208" s="374">
        <f>_xlfn.XLOOKUP(C:C,Table1[for Import to Bank Register dropdown],Table1[for Pivot],0,0,1)</f>
        <v>0</v>
      </c>
      <c r="E208" s="403"/>
      <c r="F208" s="146">
        <f t="shared" si="10"/>
        <v>55555555</v>
      </c>
      <c r="G208" s="375">
        <f t="shared" si="11"/>
        <v>0</v>
      </c>
      <c r="I208" s="376">
        <f>IF(OR(C208="150 Directors advances", C208="120 accounts receivable", C208="720.2 Automobile - Insurance", C208="720.3 Automobile - License", C208="870.4 Rent - Insurance", C208="870.6 Rent - Property Tax", C208="870.7 Rent - Homeoffice", C208="870.9 Rent - Water"),
   0,
   IF(Dashboard!$F$5="Quick",
      IF(OR(C208="190 Automobile",C208="200 computer hardware",C208="210 Computer software",C208="220 Quickbooks software",C208="230 Office equipment",C208="240 Office furniture"),
         E208-(E208/(1+Dashboard!$F$4)),
         0
      ),
      IF(C208="750 Business promotion",
         E208-(E208/(1+4.793/100)),
         E208-(E208/(1+Dashboard!$F$4))
      )
   )
)</f>
        <v>0</v>
      </c>
      <c r="J208" s="26">
        <f>Bank5[[#This Row],[Money in/ (Money out)]]-Bank5[[#This Row],[GST/HST]]</f>
        <v>0</v>
      </c>
      <c r="L208" s="23">
        <f t="shared" si="9"/>
        <v>0</v>
      </c>
    </row>
    <row r="209" spans="4:12" x14ac:dyDescent="0.2">
      <c r="D209" s="374">
        <f>_xlfn.XLOOKUP(C:C,Table1[for Import to Bank Register dropdown],Table1[for Pivot],0,0,1)</f>
        <v>0</v>
      </c>
      <c r="E209" s="403"/>
      <c r="F209" s="146">
        <f t="shared" si="10"/>
        <v>55555555</v>
      </c>
      <c r="G209" s="375">
        <f t="shared" si="11"/>
        <v>0</v>
      </c>
      <c r="I209" s="376">
        <f>IF(OR(C209="150 Directors advances", C209="120 accounts receivable", C209="720.2 Automobile - Insurance", C209="720.3 Automobile - License", C209="870.4 Rent - Insurance", C209="870.6 Rent - Property Tax", C209="870.7 Rent - Homeoffice", C209="870.9 Rent - Water"),
   0,
   IF(Dashboard!$F$5="Quick",
      IF(OR(C209="190 Automobile",C209="200 computer hardware",C209="210 Computer software",C209="220 Quickbooks software",C209="230 Office equipment",C209="240 Office furniture"),
         E209-(E209/(1+Dashboard!$F$4)),
         0
      ),
      IF(C209="750 Business promotion",
         E209-(E209/(1+4.793/100)),
         E209-(E209/(1+Dashboard!$F$4))
      )
   )
)</f>
        <v>0</v>
      </c>
      <c r="J209" s="26">
        <f>Bank5[[#This Row],[Money in/ (Money out)]]-Bank5[[#This Row],[GST/HST]]</f>
        <v>0</v>
      </c>
      <c r="L209" s="23">
        <f t="shared" si="9"/>
        <v>0</v>
      </c>
    </row>
    <row r="210" spans="4:12" x14ac:dyDescent="0.2">
      <c r="D210" s="374">
        <f>_xlfn.XLOOKUP(C:C,Table1[for Import to Bank Register dropdown],Table1[for Pivot],0,0,1)</f>
        <v>0</v>
      </c>
      <c r="E210" s="403"/>
      <c r="F210" s="146">
        <f t="shared" si="10"/>
        <v>55555555</v>
      </c>
      <c r="G210" s="375">
        <f t="shared" si="11"/>
        <v>0</v>
      </c>
      <c r="I210" s="376">
        <f>IF(OR(C210="150 Directors advances", C210="120 accounts receivable", C210="720.2 Automobile - Insurance", C210="720.3 Automobile - License", C210="870.4 Rent - Insurance", C210="870.6 Rent - Property Tax", C210="870.7 Rent - Homeoffice", C210="870.9 Rent - Water"),
   0,
   IF(Dashboard!$F$5="Quick",
      IF(OR(C210="190 Automobile",C210="200 computer hardware",C210="210 Computer software",C210="220 Quickbooks software",C210="230 Office equipment",C210="240 Office furniture"),
         E210-(E210/(1+Dashboard!$F$4)),
         0
      ),
      IF(C210="750 Business promotion",
         E210-(E210/(1+4.793/100)),
         E210-(E210/(1+Dashboard!$F$4))
      )
   )
)</f>
        <v>0</v>
      </c>
      <c r="J210" s="26">
        <f>Bank5[[#This Row],[Money in/ (Money out)]]-Bank5[[#This Row],[GST/HST]]</f>
        <v>0</v>
      </c>
      <c r="L210" s="23">
        <f t="shared" si="9"/>
        <v>0</v>
      </c>
    </row>
    <row r="211" spans="4:12" x14ac:dyDescent="0.2">
      <c r="D211" s="374">
        <f>_xlfn.XLOOKUP(C:C,Table1[for Import to Bank Register dropdown],Table1[for Pivot],0,0,1)</f>
        <v>0</v>
      </c>
      <c r="E211" s="403"/>
      <c r="F211" s="146">
        <f t="shared" si="10"/>
        <v>55555555</v>
      </c>
      <c r="G211" s="375">
        <f t="shared" si="11"/>
        <v>0</v>
      </c>
      <c r="I211" s="376">
        <f>IF(OR(C211="150 Directors advances", C211="120 accounts receivable", C211="720.2 Automobile - Insurance", C211="720.3 Automobile - License", C211="870.4 Rent - Insurance", C211="870.6 Rent - Property Tax", C211="870.7 Rent - Homeoffice", C211="870.9 Rent - Water"),
   0,
   IF(Dashboard!$F$5="Quick",
      IF(OR(C211="190 Automobile",C211="200 computer hardware",C211="210 Computer software",C211="220 Quickbooks software",C211="230 Office equipment",C211="240 Office furniture"),
         E211-(E211/(1+Dashboard!$F$4)),
         0
      ),
      IF(C211="750 Business promotion",
         E211-(E211/(1+4.793/100)),
         E211-(E211/(1+Dashboard!$F$4))
      )
   )
)</f>
        <v>0</v>
      </c>
      <c r="J211" s="26">
        <f>Bank5[[#This Row],[Money in/ (Money out)]]-Bank5[[#This Row],[GST/HST]]</f>
        <v>0</v>
      </c>
      <c r="L211" s="23">
        <f t="shared" si="9"/>
        <v>0</v>
      </c>
    </row>
    <row r="212" spans="4:12" x14ac:dyDescent="0.2">
      <c r="D212" s="374">
        <f>_xlfn.XLOOKUP(C:C,Table1[for Import to Bank Register dropdown],Table1[for Pivot],0,0,1)</f>
        <v>0</v>
      </c>
      <c r="E212" s="403"/>
      <c r="F212" s="146">
        <f t="shared" si="10"/>
        <v>55555555</v>
      </c>
      <c r="G212" s="375">
        <f t="shared" si="11"/>
        <v>0</v>
      </c>
      <c r="I212" s="376">
        <f>IF(OR(C212="150 Directors advances", C212="120 accounts receivable", C212="720.2 Automobile - Insurance", C212="720.3 Automobile - License", C212="870.4 Rent - Insurance", C212="870.6 Rent - Property Tax", C212="870.7 Rent - Homeoffice", C212="870.9 Rent - Water"),
   0,
   IF(Dashboard!$F$5="Quick",
      IF(OR(C212="190 Automobile",C212="200 computer hardware",C212="210 Computer software",C212="220 Quickbooks software",C212="230 Office equipment",C212="240 Office furniture"),
         E212-(E212/(1+Dashboard!$F$4)),
         0
      ),
      IF(C212="750 Business promotion",
         E212-(E212/(1+4.793/100)),
         E212-(E212/(1+Dashboard!$F$4))
      )
   )
)</f>
        <v>0</v>
      </c>
      <c r="J212" s="26">
        <f>Bank5[[#This Row],[Money in/ (Money out)]]-Bank5[[#This Row],[GST/HST]]</f>
        <v>0</v>
      </c>
      <c r="L212" s="23">
        <f t="shared" si="9"/>
        <v>0</v>
      </c>
    </row>
    <row r="213" spans="4:12" x14ac:dyDescent="0.2">
      <c r="D213" s="374">
        <f>_xlfn.XLOOKUP(C:C,Table1[for Import to Bank Register dropdown],Table1[for Pivot],0,0,1)</f>
        <v>0</v>
      </c>
      <c r="E213" s="403"/>
      <c r="F213" s="146">
        <f t="shared" si="10"/>
        <v>55555555</v>
      </c>
      <c r="G213" s="375">
        <f t="shared" si="11"/>
        <v>0</v>
      </c>
      <c r="I213" s="376">
        <f>IF(OR(C213="150 Directors advances", C213="120 accounts receivable", C213="720.2 Automobile - Insurance", C213="720.3 Automobile - License", C213="870.4 Rent - Insurance", C213="870.6 Rent - Property Tax", C213="870.7 Rent - Homeoffice", C213="870.9 Rent - Water"),
   0,
   IF(Dashboard!$F$5="Quick",
      IF(OR(C213="190 Automobile",C213="200 computer hardware",C213="210 Computer software",C213="220 Quickbooks software",C213="230 Office equipment",C213="240 Office furniture"),
         E213-(E213/(1+Dashboard!$F$4)),
         0
      ),
      IF(C213="750 Business promotion",
         E213-(E213/(1+4.793/100)),
         E213-(E213/(1+Dashboard!$F$4))
      )
   )
)</f>
        <v>0</v>
      </c>
      <c r="J213" s="26">
        <f>Bank5[[#This Row],[Money in/ (Money out)]]-Bank5[[#This Row],[GST/HST]]</f>
        <v>0</v>
      </c>
      <c r="L213" s="23">
        <f t="shared" si="9"/>
        <v>0</v>
      </c>
    </row>
    <row r="214" spans="4:12" x14ac:dyDescent="0.2">
      <c r="D214" s="374">
        <f>_xlfn.XLOOKUP(C:C,Table1[for Import to Bank Register dropdown],Table1[for Pivot],0,0,1)</f>
        <v>0</v>
      </c>
      <c r="E214" s="403"/>
      <c r="F214" s="146">
        <f t="shared" si="10"/>
        <v>55555555</v>
      </c>
      <c r="G214" s="375">
        <f t="shared" si="11"/>
        <v>0</v>
      </c>
      <c r="I214" s="376">
        <f>IF(OR(C214="150 Directors advances", C214="120 accounts receivable", C214="720.2 Automobile - Insurance", C214="720.3 Automobile - License", C214="870.4 Rent - Insurance", C214="870.6 Rent - Property Tax", C214="870.7 Rent - Homeoffice", C214="870.9 Rent - Water"),
   0,
   IF(Dashboard!$F$5="Quick",
      IF(OR(C214="190 Automobile",C214="200 computer hardware",C214="210 Computer software",C214="220 Quickbooks software",C214="230 Office equipment",C214="240 Office furniture"),
         E214-(E214/(1+Dashboard!$F$4)),
         0
      ),
      IF(C214="750 Business promotion",
         E214-(E214/(1+4.793/100)),
         E214-(E214/(1+Dashboard!$F$4))
      )
   )
)</f>
        <v>0</v>
      </c>
      <c r="J214" s="26">
        <f>Bank5[[#This Row],[Money in/ (Money out)]]-Bank5[[#This Row],[GST/HST]]</f>
        <v>0</v>
      </c>
      <c r="L214" s="23">
        <f t="shared" si="9"/>
        <v>0</v>
      </c>
    </row>
    <row r="215" spans="4:12" x14ac:dyDescent="0.2">
      <c r="D215" s="374">
        <f>_xlfn.XLOOKUP(C:C,Table1[for Import to Bank Register dropdown],Table1[for Pivot],0,0,1)</f>
        <v>0</v>
      </c>
      <c r="E215" s="403"/>
      <c r="F215" s="146">
        <f t="shared" si="10"/>
        <v>55555555</v>
      </c>
      <c r="G215" s="375">
        <f t="shared" si="11"/>
        <v>0</v>
      </c>
      <c r="I215" s="376">
        <f>IF(OR(C215="150 Directors advances", C215="120 accounts receivable", C215="720.2 Automobile - Insurance", C215="720.3 Automobile - License", C215="870.4 Rent - Insurance", C215="870.6 Rent - Property Tax", C215="870.7 Rent - Homeoffice", C215="870.9 Rent - Water"),
   0,
   IF(Dashboard!$F$5="Quick",
      IF(OR(C215="190 Automobile",C215="200 computer hardware",C215="210 Computer software",C215="220 Quickbooks software",C215="230 Office equipment",C215="240 Office furniture"),
         E215-(E215/(1+Dashboard!$F$4)),
         0
      ),
      IF(C215="750 Business promotion",
         E215-(E215/(1+4.793/100)),
         E215-(E215/(1+Dashboard!$F$4))
      )
   )
)</f>
        <v>0</v>
      </c>
      <c r="J215" s="26">
        <f>Bank5[[#This Row],[Money in/ (Money out)]]-Bank5[[#This Row],[GST/HST]]</f>
        <v>0</v>
      </c>
      <c r="L215" s="23">
        <f t="shared" si="9"/>
        <v>0</v>
      </c>
    </row>
    <row r="216" spans="4:12" x14ac:dyDescent="0.2">
      <c r="D216" s="374">
        <f>_xlfn.XLOOKUP(C:C,Table1[for Import to Bank Register dropdown],Table1[for Pivot],0,0,1)</f>
        <v>0</v>
      </c>
      <c r="E216" s="403"/>
      <c r="F216" s="146">
        <f t="shared" si="10"/>
        <v>55555555</v>
      </c>
      <c r="G216" s="375">
        <f t="shared" si="11"/>
        <v>0</v>
      </c>
      <c r="I216" s="376">
        <f>IF(OR(C216="150 Directors advances", C216="120 accounts receivable", C216="720.2 Automobile - Insurance", C216="720.3 Automobile - License", C216="870.4 Rent - Insurance", C216="870.6 Rent - Property Tax", C216="870.7 Rent - Homeoffice", C216="870.9 Rent - Water"),
   0,
   IF(Dashboard!$F$5="Quick",
      IF(OR(C216="190 Automobile",C216="200 computer hardware",C216="210 Computer software",C216="220 Quickbooks software",C216="230 Office equipment",C216="240 Office furniture"),
         E216-(E216/(1+Dashboard!$F$4)),
         0
      ),
      IF(C216="750 Business promotion",
         E216-(E216/(1+4.793/100)),
         E216-(E216/(1+Dashboard!$F$4))
      )
   )
)</f>
        <v>0</v>
      </c>
      <c r="J216" s="26">
        <f>Bank5[[#This Row],[Money in/ (Money out)]]-Bank5[[#This Row],[GST/HST]]</f>
        <v>0</v>
      </c>
      <c r="L216" s="23">
        <f t="shared" si="9"/>
        <v>0</v>
      </c>
    </row>
    <row r="217" spans="4:12" x14ac:dyDescent="0.2">
      <c r="D217" s="374">
        <f>_xlfn.XLOOKUP(C:C,Table1[for Import to Bank Register dropdown],Table1[for Pivot],0,0,1)</f>
        <v>0</v>
      </c>
      <c r="E217" s="403"/>
      <c r="F217" s="146">
        <f t="shared" si="10"/>
        <v>55555555</v>
      </c>
      <c r="G217" s="375">
        <f t="shared" si="11"/>
        <v>0</v>
      </c>
      <c r="I217" s="376">
        <f>IF(OR(C217="150 Directors advances", C217="120 accounts receivable", C217="720.2 Automobile - Insurance", C217="720.3 Automobile - License", C217="870.4 Rent - Insurance", C217="870.6 Rent - Property Tax", C217="870.7 Rent - Homeoffice", C217="870.9 Rent - Water"),
   0,
   IF(Dashboard!$F$5="Quick",
      IF(OR(C217="190 Automobile",C217="200 computer hardware",C217="210 Computer software",C217="220 Quickbooks software",C217="230 Office equipment",C217="240 Office furniture"),
         E217-(E217/(1+Dashboard!$F$4)),
         0
      ),
      IF(C217="750 Business promotion",
         E217-(E217/(1+4.793/100)),
         E217-(E217/(1+Dashboard!$F$4))
      )
   )
)</f>
        <v>0</v>
      </c>
      <c r="J217" s="26">
        <f>Bank5[[#This Row],[Money in/ (Money out)]]-Bank5[[#This Row],[GST/HST]]</f>
        <v>0</v>
      </c>
      <c r="L217" s="23">
        <f t="shared" si="9"/>
        <v>0</v>
      </c>
    </row>
    <row r="218" spans="4:12" x14ac:dyDescent="0.2">
      <c r="D218" s="374">
        <f>_xlfn.XLOOKUP(C:C,Table1[for Import to Bank Register dropdown],Table1[for Pivot],0,0,1)</f>
        <v>0</v>
      </c>
      <c r="E218" s="403"/>
      <c r="F218" s="146">
        <f t="shared" si="10"/>
        <v>55555555</v>
      </c>
      <c r="G218" s="375">
        <f t="shared" si="11"/>
        <v>0</v>
      </c>
      <c r="I218" s="376">
        <f>IF(OR(C218="150 Directors advances", C218="120 accounts receivable", C218="720.2 Automobile - Insurance", C218="720.3 Automobile - License", C218="870.4 Rent - Insurance", C218="870.6 Rent - Property Tax", C218="870.7 Rent - Homeoffice", C218="870.9 Rent - Water"),
   0,
   IF(Dashboard!$F$5="Quick",
      IF(OR(C218="190 Automobile",C218="200 computer hardware",C218="210 Computer software",C218="220 Quickbooks software",C218="230 Office equipment",C218="240 Office furniture"),
         E218-(E218/(1+Dashboard!$F$4)),
         0
      ),
      IF(C218="750 Business promotion",
         E218-(E218/(1+4.793/100)),
         E218-(E218/(1+Dashboard!$F$4))
      )
   )
)</f>
        <v>0</v>
      </c>
      <c r="J218" s="26">
        <f>Bank5[[#This Row],[Money in/ (Money out)]]-Bank5[[#This Row],[GST/HST]]</f>
        <v>0</v>
      </c>
      <c r="L218" s="23">
        <f t="shared" si="9"/>
        <v>0</v>
      </c>
    </row>
    <row r="219" spans="4:12" x14ac:dyDescent="0.2">
      <c r="D219" s="374">
        <f>_xlfn.XLOOKUP(C:C,Table1[for Import to Bank Register dropdown],Table1[for Pivot],0,0,1)</f>
        <v>0</v>
      </c>
      <c r="E219" s="403"/>
      <c r="F219" s="146">
        <f t="shared" si="10"/>
        <v>55555555</v>
      </c>
      <c r="G219" s="375">
        <f t="shared" si="11"/>
        <v>0</v>
      </c>
      <c r="I219" s="376">
        <f>IF(OR(C219="150 Directors advances", C219="120 accounts receivable", C219="720.2 Automobile - Insurance", C219="720.3 Automobile - License", C219="870.4 Rent - Insurance", C219="870.6 Rent - Property Tax", C219="870.7 Rent - Homeoffice", C219="870.9 Rent - Water"),
   0,
   IF(Dashboard!$F$5="Quick",
      IF(OR(C219="190 Automobile",C219="200 computer hardware",C219="210 Computer software",C219="220 Quickbooks software",C219="230 Office equipment",C219="240 Office furniture"),
         E219-(E219/(1+Dashboard!$F$4)),
         0
      ),
      IF(C219="750 Business promotion",
         E219-(E219/(1+4.793/100)),
         E219-(E219/(1+Dashboard!$F$4))
      )
   )
)</f>
        <v>0</v>
      </c>
      <c r="J219" s="26">
        <f>Bank5[[#This Row],[Money in/ (Money out)]]-Bank5[[#This Row],[GST/HST]]</f>
        <v>0</v>
      </c>
      <c r="L219" s="23">
        <f t="shared" si="9"/>
        <v>0</v>
      </c>
    </row>
    <row r="220" spans="4:12" x14ac:dyDescent="0.2">
      <c r="D220" s="374">
        <f>_xlfn.XLOOKUP(C:C,Table1[for Import to Bank Register dropdown],Table1[for Pivot],0,0,1)</f>
        <v>0</v>
      </c>
      <c r="E220" s="403"/>
      <c r="F220" s="146">
        <f t="shared" si="10"/>
        <v>55555555</v>
      </c>
      <c r="G220" s="375">
        <f t="shared" si="11"/>
        <v>0</v>
      </c>
      <c r="I220" s="376">
        <f>IF(OR(C220="150 Directors advances", C220="120 accounts receivable", C220="720.2 Automobile - Insurance", C220="720.3 Automobile - License", C220="870.4 Rent - Insurance", C220="870.6 Rent - Property Tax", C220="870.7 Rent - Homeoffice", C220="870.9 Rent - Water"),
   0,
   IF(Dashboard!$F$5="Quick",
      IF(OR(C220="190 Automobile",C220="200 computer hardware",C220="210 Computer software",C220="220 Quickbooks software",C220="230 Office equipment",C220="240 Office furniture"),
         E220-(E220/(1+Dashboard!$F$4)),
         0
      ),
      IF(C220="750 Business promotion",
         E220-(E220/(1+4.793/100)),
         E220-(E220/(1+Dashboard!$F$4))
      )
   )
)</f>
        <v>0</v>
      </c>
      <c r="J220" s="26">
        <f>Bank5[[#This Row],[Money in/ (Money out)]]-Bank5[[#This Row],[GST/HST]]</f>
        <v>0</v>
      </c>
      <c r="L220" s="23">
        <f t="shared" si="9"/>
        <v>0</v>
      </c>
    </row>
    <row r="221" spans="4:12" x14ac:dyDescent="0.2">
      <c r="D221" s="374">
        <f>_xlfn.XLOOKUP(C:C,Table1[for Import to Bank Register dropdown],Table1[for Pivot],0,0,1)</f>
        <v>0</v>
      </c>
      <c r="E221" s="403"/>
      <c r="F221" s="146">
        <f t="shared" si="10"/>
        <v>55555555</v>
      </c>
      <c r="G221" s="375">
        <f t="shared" si="11"/>
        <v>0</v>
      </c>
      <c r="I221" s="376">
        <f>IF(OR(C221="150 Directors advances", C221="120 accounts receivable", C221="720.2 Automobile - Insurance", C221="720.3 Automobile - License", C221="870.4 Rent - Insurance", C221="870.6 Rent - Property Tax", C221="870.7 Rent - Homeoffice", C221="870.9 Rent - Water"),
   0,
   IF(Dashboard!$F$5="Quick",
      IF(OR(C221="190 Automobile",C221="200 computer hardware",C221="210 Computer software",C221="220 Quickbooks software",C221="230 Office equipment",C221="240 Office furniture"),
         E221-(E221/(1+Dashboard!$F$4)),
         0
      ),
      IF(C221="750 Business promotion",
         E221-(E221/(1+4.793/100)),
         E221-(E221/(1+Dashboard!$F$4))
      )
   )
)</f>
        <v>0</v>
      </c>
      <c r="J221" s="26">
        <f>Bank5[[#This Row],[Money in/ (Money out)]]-Bank5[[#This Row],[GST/HST]]</f>
        <v>0</v>
      </c>
      <c r="L221" s="23">
        <f t="shared" si="9"/>
        <v>0</v>
      </c>
    </row>
    <row r="222" spans="4:12" x14ac:dyDescent="0.2">
      <c r="D222" s="374">
        <f>_xlfn.XLOOKUP(C:C,Table1[for Import to Bank Register dropdown],Table1[for Pivot],0,0,1)</f>
        <v>0</v>
      </c>
      <c r="E222" s="403"/>
      <c r="F222" s="146">
        <f t="shared" si="10"/>
        <v>55555555</v>
      </c>
      <c r="G222" s="375">
        <f t="shared" si="11"/>
        <v>0</v>
      </c>
      <c r="I222" s="376">
        <f>IF(OR(C222="150 Directors advances", C222="120 accounts receivable", C222="720.2 Automobile - Insurance", C222="720.3 Automobile - License", C222="870.4 Rent - Insurance", C222="870.6 Rent - Property Tax", C222="870.7 Rent - Homeoffice", C222="870.9 Rent - Water"),
   0,
   IF(Dashboard!$F$5="Quick",
      IF(OR(C222="190 Automobile",C222="200 computer hardware",C222="210 Computer software",C222="220 Quickbooks software",C222="230 Office equipment",C222="240 Office furniture"),
         E222-(E222/(1+Dashboard!$F$4)),
         0
      ),
      IF(C222="750 Business promotion",
         E222-(E222/(1+4.793/100)),
         E222-(E222/(1+Dashboard!$F$4))
      )
   )
)</f>
        <v>0</v>
      </c>
      <c r="J222" s="26">
        <f>Bank5[[#This Row],[Money in/ (Money out)]]-Bank5[[#This Row],[GST/HST]]</f>
        <v>0</v>
      </c>
      <c r="L222" s="23">
        <f t="shared" si="9"/>
        <v>0</v>
      </c>
    </row>
    <row r="223" spans="4:12" x14ac:dyDescent="0.2">
      <c r="D223" s="374">
        <f>_xlfn.XLOOKUP(C:C,Table1[for Import to Bank Register dropdown],Table1[for Pivot],0,0,1)</f>
        <v>0</v>
      </c>
      <c r="E223" s="403"/>
      <c r="F223" s="146">
        <f t="shared" si="10"/>
        <v>55555555</v>
      </c>
      <c r="G223" s="375">
        <f t="shared" si="11"/>
        <v>0</v>
      </c>
      <c r="I223" s="376">
        <f>IF(OR(C223="150 Directors advances", C223="120 accounts receivable", C223="720.2 Automobile - Insurance", C223="720.3 Automobile - License", C223="870.4 Rent - Insurance", C223="870.6 Rent - Property Tax", C223="870.7 Rent - Homeoffice", C223="870.9 Rent - Water"),
   0,
   IF(Dashboard!$F$5="Quick",
      IF(OR(C223="190 Automobile",C223="200 computer hardware",C223="210 Computer software",C223="220 Quickbooks software",C223="230 Office equipment",C223="240 Office furniture"),
         E223-(E223/(1+Dashboard!$F$4)),
         0
      ),
      IF(C223="750 Business promotion",
         E223-(E223/(1+4.793/100)),
         E223-(E223/(1+Dashboard!$F$4))
      )
   )
)</f>
        <v>0</v>
      </c>
      <c r="J223" s="26">
        <f>Bank5[[#This Row],[Money in/ (Money out)]]-Bank5[[#This Row],[GST/HST]]</f>
        <v>0</v>
      </c>
      <c r="L223" s="23">
        <f t="shared" si="9"/>
        <v>0</v>
      </c>
    </row>
    <row r="224" spans="4:12" x14ac:dyDescent="0.2">
      <c r="D224" s="374">
        <f>_xlfn.XLOOKUP(C:C,Table1[for Import to Bank Register dropdown],Table1[for Pivot],0,0,1)</f>
        <v>0</v>
      </c>
      <c r="E224" s="403"/>
      <c r="F224" s="146">
        <f t="shared" si="10"/>
        <v>55555555</v>
      </c>
      <c r="G224" s="375">
        <f t="shared" si="11"/>
        <v>0</v>
      </c>
      <c r="I224" s="376">
        <f>IF(OR(C224="150 Directors advances", C224="120 accounts receivable", C224="720.2 Automobile - Insurance", C224="720.3 Automobile - License", C224="870.4 Rent - Insurance", C224="870.6 Rent - Property Tax", C224="870.7 Rent - Homeoffice", C224="870.9 Rent - Water"),
   0,
   IF(Dashboard!$F$5="Quick",
      IF(OR(C224="190 Automobile",C224="200 computer hardware",C224="210 Computer software",C224="220 Quickbooks software",C224="230 Office equipment",C224="240 Office furniture"),
         E224-(E224/(1+Dashboard!$F$4)),
         0
      ),
      IF(C224="750 Business promotion",
         E224-(E224/(1+4.793/100)),
         E224-(E224/(1+Dashboard!$F$4))
      )
   )
)</f>
        <v>0</v>
      </c>
      <c r="J224" s="26">
        <f>Bank5[[#This Row],[Money in/ (Money out)]]-Bank5[[#This Row],[GST/HST]]</f>
        <v>0</v>
      </c>
      <c r="L224" s="23">
        <f t="shared" si="9"/>
        <v>0</v>
      </c>
    </row>
    <row r="225" spans="4:12" x14ac:dyDescent="0.2">
      <c r="D225" s="374">
        <f>_xlfn.XLOOKUP(C:C,Table1[for Import to Bank Register dropdown],Table1[for Pivot],0,0,1)</f>
        <v>0</v>
      </c>
      <c r="E225" s="403"/>
      <c r="F225" s="146">
        <f t="shared" si="10"/>
        <v>55555555</v>
      </c>
      <c r="G225" s="375">
        <f t="shared" si="11"/>
        <v>0</v>
      </c>
      <c r="I225" s="376">
        <f>IF(OR(C225="150 Directors advances", C225="120 accounts receivable", C225="720.2 Automobile - Insurance", C225="720.3 Automobile - License", C225="870.4 Rent - Insurance", C225="870.6 Rent - Property Tax", C225="870.7 Rent - Homeoffice", C225="870.9 Rent - Water"),
   0,
   IF(Dashboard!$F$5="Quick",
      IF(OR(C225="190 Automobile",C225="200 computer hardware",C225="210 Computer software",C225="220 Quickbooks software",C225="230 Office equipment",C225="240 Office furniture"),
         E225-(E225/(1+Dashboard!$F$4)),
         0
      ),
      IF(C225="750 Business promotion",
         E225-(E225/(1+4.793/100)),
         E225-(E225/(1+Dashboard!$F$4))
      )
   )
)</f>
        <v>0</v>
      </c>
      <c r="J225" s="26">
        <f>Bank5[[#This Row],[Money in/ (Money out)]]-Bank5[[#This Row],[GST/HST]]</f>
        <v>0</v>
      </c>
      <c r="L225" s="23">
        <f t="shared" si="9"/>
        <v>0</v>
      </c>
    </row>
    <row r="226" spans="4:12" x14ac:dyDescent="0.2">
      <c r="D226" s="374">
        <f>_xlfn.XLOOKUP(C:C,Table1[for Import to Bank Register dropdown],Table1[for Pivot],0,0,1)</f>
        <v>0</v>
      </c>
      <c r="E226" s="403"/>
      <c r="F226" s="146">
        <f t="shared" si="10"/>
        <v>55555555</v>
      </c>
      <c r="G226" s="375">
        <f t="shared" si="11"/>
        <v>0</v>
      </c>
      <c r="I226" s="376">
        <f>IF(OR(C226="150 Directors advances", C226="120 accounts receivable", C226="720.2 Automobile - Insurance", C226="720.3 Automobile - License", C226="870.4 Rent - Insurance", C226="870.6 Rent - Property Tax", C226="870.7 Rent - Homeoffice", C226="870.9 Rent - Water"),
   0,
   IF(Dashboard!$F$5="Quick",
      IF(OR(C226="190 Automobile",C226="200 computer hardware",C226="210 Computer software",C226="220 Quickbooks software",C226="230 Office equipment",C226="240 Office furniture"),
         E226-(E226/(1+Dashboard!$F$4)),
         0
      ),
      IF(C226="750 Business promotion",
         E226-(E226/(1+4.793/100)),
         E226-(E226/(1+Dashboard!$F$4))
      )
   )
)</f>
        <v>0</v>
      </c>
      <c r="J226" s="26">
        <f>Bank5[[#This Row],[Money in/ (Money out)]]-Bank5[[#This Row],[GST/HST]]</f>
        <v>0</v>
      </c>
      <c r="L226" s="23">
        <f t="shared" si="9"/>
        <v>0</v>
      </c>
    </row>
    <row r="227" spans="4:12" x14ac:dyDescent="0.2">
      <c r="D227" s="374">
        <f>_xlfn.XLOOKUP(C:C,Table1[for Import to Bank Register dropdown],Table1[for Pivot],0,0,1)</f>
        <v>0</v>
      </c>
      <c r="E227" s="403"/>
      <c r="F227" s="146">
        <f t="shared" si="10"/>
        <v>55555555</v>
      </c>
      <c r="G227" s="375">
        <f t="shared" si="11"/>
        <v>0</v>
      </c>
      <c r="I227" s="376">
        <f>IF(OR(C227="150 Directors advances", C227="120 accounts receivable", C227="720.2 Automobile - Insurance", C227="720.3 Automobile - License", C227="870.4 Rent - Insurance", C227="870.6 Rent - Property Tax", C227="870.7 Rent - Homeoffice", C227="870.9 Rent - Water"),
   0,
   IF(Dashboard!$F$5="Quick",
      IF(OR(C227="190 Automobile",C227="200 computer hardware",C227="210 Computer software",C227="220 Quickbooks software",C227="230 Office equipment",C227="240 Office furniture"),
         E227-(E227/(1+Dashboard!$F$4)),
         0
      ),
      IF(C227="750 Business promotion",
         E227-(E227/(1+4.793/100)),
         E227-(E227/(1+Dashboard!$F$4))
      )
   )
)</f>
        <v>0</v>
      </c>
      <c r="J227" s="26">
        <f>Bank5[[#This Row],[Money in/ (Money out)]]-Bank5[[#This Row],[GST/HST]]</f>
        <v>0</v>
      </c>
      <c r="L227" s="23">
        <f t="shared" si="9"/>
        <v>0</v>
      </c>
    </row>
    <row r="228" spans="4:12" x14ac:dyDescent="0.2">
      <c r="D228" s="374">
        <f>_xlfn.XLOOKUP(C:C,Table1[for Import to Bank Register dropdown],Table1[for Pivot],0,0,1)</f>
        <v>0</v>
      </c>
      <c r="E228" s="403"/>
      <c r="F228" s="146">
        <f t="shared" si="10"/>
        <v>55555555</v>
      </c>
      <c r="G228" s="375">
        <f t="shared" si="11"/>
        <v>0</v>
      </c>
      <c r="I228" s="376">
        <f>IF(OR(C228="150 Directors advances", C228="120 accounts receivable", C228="720.2 Automobile - Insurance", C228="720.3 Automobile - License", C228="870.4 Rent - Insurance", C228="870.6 Rent - Property Tax", C228="870.7 Rent - Homeoffice", C228="870.9 Rent - Water"),
   0,
   IF(Dashboard!$F$5="Quick",
      IF(OR(C228="190 Automobile",C228="200 computer hardware",C228="210 Computer software",C228="220 Quickbooks software",C228="230 Office equipment",C228="240 Office furniture"),
         E228-(E228/(1+Dashboard!$F$4)),
         0
      ),
      IF(C228="750 Business promotion",
         E228-(E228/(1+4.793/100)),
         E228-(E228/(1+Dashboard!$F$4))
      )
   )
)</f>
        <v>0</v>
      </c>
      <c r="J228" s="26">
        <f>Bank5[[#This Row],[Money in/ (Money out)]]-Bank5[[#This Row],[GST/HST]]</f>
        <v>0</v>
      </c>
      <c r="L228" s="23">
        <f t="shared" si="9"/>
        <v>0</v>
      </c>
    </row>
    <row r="229" spans="4:12" x14ac:dyDescent="0.2">
      <c r="D229" s="374">
        <f>_xlfn.XLOOKUP(C:C,Table1[for Import to Bank Register dropdown],Table1[for Pivot],0,0,1)</f>
        <v>0</v>
      </c>
      <c r="E229" s="403"/>
      <c r="F229" s="146">
        <f t="shared" si="10"/>
        <v>55555555</v>
      </c>
      <c r="G229" s="375">
        <f t="shared" si="11"/>
        <v>0</v>
      </c>
      <c r="I229" s="376">
        <f>IF(OR(C229="150 Directors advances", C229="120 accounts receivable", C229="720.2 Automobile - Insurance", C229="720.3 Automobile - License", C229="870.4 Rent - Insurance", C229="870.6 Rent - Property Tax", C229="870.7 Rent - Homeoffice", C229="870.9 Rent - Water"),
   0,
   IF(Dashboard!$F$5="Quick",
      IF(OR(C229="190 Automobile",C229="200 computer hardware",C229="210 Computer software",C229="220 Quickbooks software",C229="230 Office equipment",C229="240 Office furniture"),
         E229-(E229/(1+Dashboard!$F$4)),
         0
      ),
      IF(C229="750 Business promotion",
         E229-(E229/(1+4.793/100)),
         E229-(E229/(1+Dashboard!$F$4))
      )
   )
)</f>
        <v>0</v>
      </c>
      <c r="J229" s="26">
        <f>Bank5[[#This Row],[Money in/ (Money out)]]-Bank5[[#This Row],[GST/HST]]</f>
        <v>0</v>
      </c>
      <c r="L229" s="23">
        <f t="shared" si="9"/>
        <v>0</v>
      </c>
    </row>
    <row r="230" spans="4:12" x14ac:dyDescent="0.2">
      <c r="D230" s="374">
        <f>_xlfn.XLOOKUP(C:C,Table1[for Import to Bank Register dropdown],Table1[for Pivot],0,0,1)</f>
        <v>0</v>
      </c>
      <c r="E230" s="403"/>
      <c r="F230" s="146">
        <f t="shared" si="10"/>
        <v>55555555</v>
      </c>
      <c r="G230" s="375">
        <f t="shared" si="11"/>
        <v>0</v>
      </c>
      <c r="I230" s="376">
        <f>IF(OR(C230="150 Directors advances", C230="120 accounts receivable", C230="720.2 Automobile - Insurance", C230="720.3 Automobile - License", C230="870.4 Rent - Insurance", C230="870.6 Rent - Property Tax", C230="870.7 Rent - Homeoffice", C230="870.9 Rent - Water"),
   0,
   IF(Dashboard!$F$5="Quick",
      IF(OR(C230="190 Automobile",C230="200 computer hardware",C230="210 Computer software",C230="220 Quickbooks software",C230="230 Office equipment",C230="240 Office furniture"),
         E230-(E230/(1+Dashboard!$F$4)),
         0
      ),
      IF(C230="750 Business promotion",
         E230-(E230/(1+4.793/100)),
         E230-(E230/(1+Dashboard!$F$4))
      )
   )
)</f>
        <v>0</v>
      </c>
      <c r="J230" s="26">
        <f>Bank5[[#This Row],[Money in/ (Money out)]]-Bank5[[#This Row],[GST/HST]]</f>
        <v>0</v>
      </c>
      <c r="L230" s="23">
        <f t="shared" si="9"/>
        <v>0</v>
      </c>
    </row>
    <row r="231" spans="4:12" x14ac:dyDescent="0.2">
      <c r="D231" s="374">
        <f>_xlfn.XLOOKUP(C:C,Table1[for Import to Bank Register dropdown],Table1[for Pivot],0,0,1)</f>
        <v>0</v>
      </c>
      <c r="E231" s="403"/>
      <c r="F231" s="146">
        <f t="shared" si="10"/>
        <v>55555555</v>
      </c>
      <c r="G231" s="375">
        <f t="shared" si="11"/>
        <v>0</v>
      </c>
      <c r="I231" s="376">
        <f>IF(OR(C231="150 Directors advances", C231="120 accounts receivable", C231="720.2 Automobile - Insurance", C231="720.3 Automobile - License", C231="870.4 Rent - Insurance", C231="870.6 Rent - Property Tax", C231="870.7 Rent - Homeoffice", C231="870.9 Rent - Water"),
   0,
   IF(Dashboard!$F$5="Quick",
      IF(OR(C231="190 Automobile",C231="200 computer hardware",C231="210 Computer software",C231="220 Quickbooks software",C231="230 Office equipment",C231="240 Office furniture"),
         E231-(E231/(1+Dashboard!$F$4)),
         0
      ),
      IF(C231="750 Business promotion",
         E231-(E231/(1+4.793/100)),
         E231-(E231/(1+Dashboard!$F$4))
      )
   )
)</f>
        <v>0</v>
      </c>
      <c r="J231" s="26">
        <f>Bank5[[#This Row],[Money in/ (Money out)]]-Bank5[[#This Row],[GST/HST]]</f>
        <v>0</v>
      </c>
      <c r="L231" s="23">
        <f t="shared" si="9"/>
        <v>0</v>
      </c>
    </row>
    <row r="232" spans="4:12" x14ac:dyDescent="0.2">
      <c r="D232" s="374">
        <f>_xlfn.XLOOKUP(C:C,Table1[for Import to Bank Register dropdown],Table1[for Pivot],0,0,1)</f>
        <v>0</v>
      </c>
      <c r="E232" s="403"/>
      <c r="F232" s="146">
        <f t="shared" si="10"/>
        <v>55555555</v>
      </c>
      <c r="G232" s="375">
        <f t="shared" si="11"/>
        <v>0</v>
      </c>
      <c r="I232" s="376">
        <f>IF(OR(C232="150 Directors advances", C232="120 accounts receivable", C232="720.2 Automobile - Insurance", C232="720.3 Automobile - License", C232="870.4 Rent - Insurance", C232="870.6 Rent - Property Tax", C232="870.7 Rent - Homeoffice", C232="870.9 Rent - Water"),
   0,
   IF(Dashboard!$F$5="Quick",
      IF(OR(C232="190 Automobile",C232="200 computer hardware",C232="210 Computer software",C232="220 Quickbooks software",C232="230 Office equipment",C232="240 Office furniture"),
         E232-(E232/(1+Dashboard!$F$4)),
         0
      ),
      IF(C232="750 Business promotion",
         E232-(E232/(1+4.793/100)),
         E232-(E232/(1+Dashboard!$F$4))
      )
   )
)</f>
        <v>0</v>
      </c>
      <c r="J232" s="26">
        <f>Bank5[[#This Row],[Money in/ (Money out)]]-Bank5[[#This Row],[GST/HST]]</f>
        <v>0</v>
      </c>
      <c r="L232" s="23">
        <f t="shared" si="9"/>
        <v>0</v>
      </c>
    </row>
    <row r="233" spans="4:12" x14ac:dyDescent="0.2">
      <c r="D233" s="374">
        <f>_xlfn.XLOOKUP(C:C,Table1[for Import to Bank Register dropdown],Table1[for Pivot],0,0,1)</f>
        <v>0</v>
      </c>
      <c r="E233" s="403"/>
      <c r="F233" s="146">
        <f t="shared" si="10"/>
        <v>55555555</v>
      </c>
      <c r="G233" s="375">
        <f t="shared" si="11"/>
        <v>0</v>
      </c>
      <c r="I233" s="376">
        <f>IF(OR(C233="150 Directors advances", C233="120 accounts receivable", C233="720.2 Automobile - Insurance", C233="720.3 Automobile - License", C233="870.4 Rent - Insurance", C233="870.6 Rent - Property Tax", C233="870.7 Rent - Homeoffice", C233="870.9 Rent - Water"),
   0,
   IF(Dashboard!$F$5="Quick",
      IF(OR(C233="190 Automobile",C233="200 computer hardware",C233="210 Computer software",C233="220 Quickbooks software",C233="230 Office equipment",C233="240 Office furniture"),
         E233-(E233/(1+Dashboard!$F$4)),
         0
      ),
      IF(C233="750 Business promotion",
         E233-(E233/(1+4.793/100)),
         E233-(E233/(1+Dashboard!$F$4))
      )
   )
)</f>
        <v>0</v>
      </c>
      <c r="J233" s="26">
        <f>Bank5[[#This Row],[Money in/ (Money out)]]-Bank5[[#This Row],[GST/HST]]</f>
        <v>0</v>
      </c>
      <c r="L233" s="23">
        <f t="shared" si="9"/>
        <v>0</v>
      </c>
    </row>
    <row r="234" spans="4:12" x14ac:dyDescent="0.2">
      <c r="D234" s="374">
        <f>_xlfn.XLOOKUP(C:C,Table1[for Import to Bank Register dropdown],Table1[for Pivot],0,0,1)</f>
        <v>0</v>
      </c>
      <c r="E234" s="403"/>
      <c r="F234" s="146">
        <f t="shared" si="10"/>
        <v>55555555</v>
      </c>
      <c r="G234" s="375">
        <f t="shared" si="11"/>
        <v>0</v>
      </c>
      <c r="I234" s="376">
        <f>IF(OR(C234="150 Directors advances", C234="120 accounts receivable", C234="720.2 Automobile - Insurance", C234="720.3 Automobile - License", C234="870.4 Rent - Insurance", C234="870.6 Rent - Property Tax", C234="870.7 Rent - Homeoffice", C234="870.9 Rent - Water"),
   0,
   IF(Dashboard!$F$5="Quick",
      IF(OR(C234="190 Automobile",C234="200 computer hardware",C234="210 Computer software",C234="220 Quickbooks software",C234="230 Office equipment",C234="240 Office furniture"),
         E234-(E234/(1+Dashboard!$F$4)),
         0
      ),
      IF(C234="750 Business promotion",
         E234-(E234/(1+4.793/100)),
         E234-(E234/(1+Dashboard!$F$4))
      )
   )
)</f>
        <v>0</v>
      </c>
      <c r="J234" s="26">
        <f>Bank5[[#This Row],[Money in/ (Money out)]]-Bank5[[#This Row],[GST/HST]]</f>
        <v>0</v>
      </c>
      <c r="L234" s="23">
        <f t="shared" si="9"/>
        <v>0</v>
      </c>
    </row>
    <row r="235" spans="4:12" x14ac:dyDescent="0.2">
      <c r="D235" s="374">
        <f>_xlfn.XLOOKUP(C:C,Table1[for Import to Bank Register dropdown],Table1[for Pivot],0,0,1)</f>
        <v>0</v>
      </c>
      <c r="E235" s="403"/>
      <c r="F235" s="146">
        <f t="shared" si="10"/>
        <v>55555555</v>
      </c>
      <c r="G235" s="375">
        <f t="shared" si="11"/>
        <v>0</v>
      </c>
      <c r="I235" s="376">
        <f>IF(OR(C235="150 Directors advances", C235="120 accounts receivable", C235="720.2 Automobile - Insurance", C235="720.3 Automobile - License", C235="870.4 Rent - Insurance", C235="870.6 Rent - Property Tax", C235="870.7 Rent - Homeoffice", C235="870.9 Rent - Water"),
   0,
   IF(Dashboard!$F$5="Quick",
      IF(OR(C235="190 Automobile",C235="200 computer hardware",C235="210 Computer software",C235="220 Quickbooks software",C235="230 Office equipment",C235="240 Office furniture"),
         E235-(E235/(1+Dashboard!$F$4)),
         0
      ),
      IF(C235="750 Business promotion",
         E235-(E235/(1+4.793/100)),
         E235-(E235/(1+Dashboard!$F$4))
      )
   )
)</f>
        <v>0</v>
      </c>
      <c r="J235" s="26">
        <f>Bank5[[#This Row],[Money in/ (Money out)]]-Bank5[[#This Row],[GST/HST]]</f>
        <v>0</v>
      </c>
      <c r="L235" s="23">
        <f t="shared" si="9"/>
        <v>0</v>
      </c>
    </row>
    <row r="236" spans="4:12" x14ac:dyDescent="0.2">
      <c r="D236" s="374">
        <f>_xlfn.XLOOKUP(C:C,Table1[for Import to Bank Register dropdown],Table1[for Pivot],0,0,1)</f>
        <v>0</v>
      </c>
      <c r="E236" s="403"/>
      <c r="F236" s="146">
        <f t="shared" si="10"/>
        <v>55555555</v>
      </c>
      <c r="G236" s="375">
        <f t="shared" si="11"/>
        <v>0</v>
      </c>
      <c r="I236" s="376">
        <f>IF(OR(C236="150 Directors advances", C236="120 accounts receivable", C236="720.2 Automobile - Insurance", C236="720.3 Automobile - License", C236="870.4 Rent - Insurance", C236="870.6 Rent - Property Tax", C236="870.7 Rent - Homeoffice", C236="870.9 Rent - Water"),
   0,
   IF(Dashboard!$F$5="Quick",
      IF(OR(C236="190 Automobile",C236="200 computer hardware",C236="210 Computer software",C236="220 Quickbooks software",C236="230 Office equipment",C236="240 Office furniture"),
         E236-(E236/(1+Dashboard!$F$4)),
         0
      ),
      IF(C236="750 Business promotion",
         E236-(E236/(1+4.793/100)),
         E236-(E236/(1+Dashboard!$F$4))
      )
   )
)</f>
        <v>0</v>
      </c>
      <c r="J236" s="26">
        <f>Bank5[[#This Row],[Money in/ (Money out)]]-Bank5[[#This Row],[GST/HST]]</f>
        <v>0</v>
      </c>
      <c r="L236" s="23">
        <f t="shared" si="9"/>
        <v>0</v>
      </c>
    </row>
    <row r="237" spans="4:12" x14ac:dyDescent="0.2">
      <c r="D237" s="374">
        <f>_xlfn.XLOOKUP(C:C,Table1[for Import to Bank Register dropdown],Table1[for Pivot],0,0,1)</f>
        <v>0</v>
      </c>
      <c r="E237" s="403"/>
      <c r="F237" s="146">
        <f t="shared" si="10"/>
        <v>55555555</v>
      </c>
      <c r="G237" s="375">
        <f t="shared" si="11"/>
        <v>0</v>
      </c>
      <c r="I237" s="376">
        <f>IF(OR(C237="150 Directors advances", C237="120 accounts receivable", C237="720.2 Automobile - Insurance", C237="720.3 Automobile - License", C237="870.4 Rent - Insurance", C237="870.6 Rent - Property Tax", C237="870.7 Rent - Homeoffice", C237="870.9 Rent - Water"),
   0,
   IF(Dashboard!$F$5="Quick",
      IF(OR(C237="190 Automobile",C237="200 computer hardware",C237="210 Computer software",C237="220 Quickbooks software",C237="230 Office equipment",C237="240 Office furniture"),
         E237-(E237/(1+Dashboard!$F$4)),
         0
      ),
      IF(C237="750 Business promotion",
         E237-(E237/(1+4.793/100)),
         E237-(E237/(1+Dashboard!$F$4))
      )
   )
)</f>
        <v>0</v>
      </c>
      <c r="J237" s="26">
        <f>Bank5[[#This Row],[Money in/ (Money out)]]-Bank5[[#This Row],[GST/HST]]</f>
        <v>0</v>
      </c>
      <c r="L237" s="23">
        <f t="shared" si="9"/>
        <v>0</v>
      </c>
    </row>
    <row r="238" spans="4:12" x14ac:dyDescent="0.2">
      <c r="D238" s="374">
        <f>_xlfn.XLOOKUP(C:C,Table1[for Import to Bank Register dropdown],Table1[for Pivot],0,0,1)</f>
        <v>0</v>
      </c>
      <c r="E238" s="403"/>
      <c r="F238" s="146">
        <f t="shared" si="10"/>
        <v>55555555</v>
      </c>
      <c r="G238" s="375">
        <f t="shared" si="11"/>
        <v>0</v>
      </c>
      <c r="I238" s="376">
        <f>IF(OR(C238="150 Directors advances", C238="120 accounts receivable", C238="720.2 Automobile - Insurance", C238="720.3 Automobile - License", C238="870.4 Rent - Insurance", C238="870.6 Rent - Property Tax", C238="870.7 Rent - Homeoffice", C238="870.9 Rent - Water"),
   0,
   IF(Dashboard!$F$5="Quick",
      IF(OR(C238="190 Automobile",C238="200 computer hardware",C238="210 Computer software",C238="220 Quickbooks software",C238="230 Office equipment",C238="240 Office furniture"),
         E238-(E238/(1+Dashboard!$F$4)),
         0
      ),
      IF(C238="750 Business promotion",
         E238-(E238/(1+4.793/100)),
         E238-(E238/(1+Dashboard!$F$4))
      )
   )
)</f>
        <v>0</v>
      </c>
      <c r="J238" s="26">
        <f>Bank5[[#This Row],[Money in/ (Money out)]]-Bank5[[#This Row],[GST/HST]]</f>
        <v>0</v>
      </c>
      <c r="L238" s="23">
        <f t="shared" si="9"/>
        <v>0</v>
      </c>
    </row>
    <row r="239" spans="4:12" x14ac:dyDescent="0.2">
      <c r="D239" s="374">
        <f>_xlfn.XLOOKUP(C:C,Table1[for Import to Bank Register dropdown],Table1[for Pivot],0,0,1)</f>
        <v>0</v>
      </c>
      <c r="E239" s="403"/>
      <c r="F239" s="146">
        <f t="shared" si="10"/>
        <v>55555555</v>
      </c>
      <c r="G239" s="375">
        <f t="shared" si="11"/>
        <v>0</v>
      </c>
      <c r="I239" s="376">
        <f>IF(OR(C239="150 Directors advances", C239="120 accounts receivable", C239="720.2 Automobile - Insurance", C239="720.3 Automobile - License", C239="870.4 Rent - Insurance", C239="870.6 Rent - Property Tax", C239="870.7 Rent - Homeoffice", C239="870.9 Rent - Water"),
   0,
   IF(Dashboard!$F$5="Quick",
      IF(OR(C239="190 Automobile",C239="200 computer hardware",C239="210 Computer software",C239="220 Quickbooks software",C239="230 Office equipment",C239="240 Office furniture"),
         E239-(E239/(1+Dashboard!$F$4)),
         0
      ),
      IF(C239="750 Business promotion",
         E239-(E239/(1+4.793/100)),
         E239-(E239/(1+Dashboard!$F$4))
      )
   )
)</f>
        <v>0</v>
      </c>
      <c r="J239" s="26">
        <f>Bank5[[#This Row],[Money in/ (Money out)]]-Bank5[[#This Row],[GST/HST]]</f>
        <v>0</v>
      </c>
      <c r="L239" s="23">
        <f t="shared" si="9"/>
        <v>0</v>
      </c>
    </row>
    <row r="240" spans="4:12" x14ac:dyDescent="0.2">
      <c r="D240" s="374">
        <f>_xlfn.XLOOKUP(C:C,Table1[for Import to Bank Register dropdown],Table1[for Pivot],0,0,1)</f>
        <v>0</v>
      </c>
      <c r="E240" s="403"/>
      <c r="F240" s="146">
        <f t="shared" si="10"/>
        <v>55555555</v>
      </c>
      <c r="G240" s="375">
        <f t="shared" si="11"/>
        <v>0</v>
      </c>
      <c r="I240" s="376">
        <f>IF(OR(C240="150 Directors advances", C240="120 accounts receivable", C240="720.2 Automobile - Insurance", C240="720.3 Automobile - License", C240="870.4 Rent - Insurance", C240="870.6 Rent - Property Tax", C240="870.7 Rent - Homeoffice", C240="870.9 Rent - Water"),
   0,
   IF(Dashboard!$F$5="Quick",
      IF(OR(C240="190 Automobile",C240="200 computer hardware",C240="210 Computer software",C240="220 Quickbooks software",C240="230 Office equipment",C240="240 Office furniture"),
         E240-(E240/(1+Dashboard!$F$4)),
         0
      ),
      IF(C240="750 Business promotion",
         E240-(E240/(1+4.793/100)),
         E240-(E240/(1+Dashboard!$F$4))
      )
   )
)</f>
        <v>0</v>
      </c>
      <c r="J240" s="26">
        <f>Bank5[[#This Row],[Money in/ (Money out)]]-Bank5[[#This Row],[GST/HST]]</f>
        <v>0</v>
      </c>
      <c r="L240" s="23">
        <f t="shared" si="9"/>
        <v>0</v>
      </c>
    </row>
    <row r="241" spans="4:12" x14ac:dyDescent="0.2">
      <c r="D241" s="374">
        <f>_xlfn.XLOOKUP(C:C,Table1[for Import to Bank Register dropdown],Table1[for Pivot],0,0,1)</f>
        <v>0</v>
      </c>
      <c r="E241" s="403"/>
      <c r="F241" s="146">
        <f t="shared" si="10"/>
        <v>55555555</v>
      </c>
      <c r="G241" s="375">
        <f t="shared" si="11"/>
        <v>0</v>
      </c>
      <c r="I241" s="376">
        <f>IF(OR(C241="150 Directors advances", C241="120 accounts receivable", C241="720.2 Automobile - Insurance", C241="720.3 Automobile - License", C241="870.4 Rent - Insurance", C241="870.6 Rent - Property Tax", C241="870.7 Rent - Homeoffice", C241="870.9 Rent - Water"),
   0,
   IF(Dashboard!$F$5="Quick",
      IF(OR(C241="190 Automobile",C241="200 computer hardware",C241="210 Computer software",C241="220 Quickbooks software",C241="230 Office equipment",C241="240 Office furniture"),
         E241-(E241/(1+Dashboard!$F$4)),
         0
      ),
      IF(C241="750 Business promotion",
         E241-(E241/(1+4.793/100)),
         E241-(E241/(1+Dashboard!$F$4))
      )
   )
)</f>
        <v>0</v>
      </c>
      <c r="J241" s="26">
        <f>Bank5[[#This Row],[Money in/ (Money out)]]-Bank5[[#This Row],[GST/HST]]</f>
        <v>0</v>
      </c>
      <c r="L241" s="23">
        <f t="shared" si="9"/>
        <v>0</v>
      </c>
    </row>
    <row r="242" spans="4:12" x14ac:dyDescent="0.2">
      <c r="D242" s="374">
        <f>_xlfn.XLOOKUP(C:C,Table1[for Import to Bank Register dropdown],Table1[for Pivot],0,0,1)</f>
        <v>0</v>
      </c>
      <c r="E242" s="403"/>
      <c r="F242" s="146">
        <f t="shared" si="10"/>
        <v>55555555</v>
      </c>
      <c r="G242" s="375">
        <f t="shared" si="11"/>
        <v>0</v>
      </c>
      <c r="I242" s="376">
        <f>IF(OR(C242="150 Directors advances", C242="120 accounts receivable", C242="720.2 Automobile - Insurance", C242="720.3 Automobile - License", C242="870.4 Rent - Insurance", C242="870.6 Rent - Property Tax", C242="870.7 Rent - Homeoffice", C242="870.9 Rent - Water"),
   0,
   IF(Dashboard!$F$5="Quick",
      IF(OR(C242="190 Automobile",C242="200 computer hardware",C242="210 Computer software",C242="220 Quickbooks software",C242="230 Office equipment",C242="240 Office furniture"),
         E242-(E242/(1+Dashboard!$F$4)),
         0
      ),
      IF(C242="750 Business promotion",
         E242-(E242/(1+4.793/100)),
         E242-(E242/(1+Dashboard!$F$4))
      )
   )
)</f>
        <v>0</v>
      </c>
      <c r="J242" s="26">
        <f>Bank5[[#This Row],[Money in/ (Money out)]]-Bank5[[#This Row],[GST/HST]]</f>
        <v>0</v>
      </c>
      <c r="L242" s="23">
        <f t="shared" si="9"/>
        <v>0</v>
      </c>
    </row>
    <row r="243" spans="4:12" x14ac:dyDescent="0.2">
      <c r="D243" s="374">
        <f>_xlfn.XLOOKUP(C:C,Table1[for Import to Bank Register dropdown],Table1[for Pivot],0,0,1)</f>
        <v>0</v>
      </c>
      <c r="E243" s="403"/>
      <c r="F243" s="146">
        <f t="shared" si="10"/>
        <v>55555555</v>
      </c>
      <c r="G243" s="375">
        <f t="shared" si="11"/>
        <v>0</v>
      </c>
      <c r="I243" s="376">
        <f>IF(OR(C243="150 Directors advances", C243="120 accounts receivable", C243="720.2 Automobile - Insurance", C243="720.3 Automobile - License", C243="870.4 Rent - Insurance", C243="870.6 Rent - Property Tax", C243="870.7 Rent - Homeoffice", C243="870.9 Rent - Water"),
   0,
   IF(Dashboard!$F$5="Quick",
      IF(OR(C243="190 Automobile",C243="200 computer hardware",C243="210 Computer software",C243="220 Quickbooks software",C243="230 Office equipment",C243="240 Office furniture"),
         E243-(E243/(1+Dashboard!$F$4)),
         0
      ),
      IF(C243="750 Business promotion",
         E243-(E243/(1+4.793/100)),
         E243-(E243/(1+Dashboard!$F$4))
      )
   )
)</f>
        <v>0</v>
      </c>
      <c r="J243" s="26">
        <f>Bank5[[#This Row],[Money in/ (Money out)]]-Bank5[[#This Row],[GST/HST]]</f>
        <v>0</v>
      </c>
      <c r="L243" s="23">
        <f t="shared" si="9"/>
        <v>0</v>
      </c>
    </row>
    <row r="244" spans="4:12" x14ac:dyDescent="0.2">
      <c r="D244" s="374">
        <f>_xlfn.XLOOKUP(C:C,Table1[for Import to Bank Register dropdown],Table1[for Pivot],0,0,1)</f>
        <v>0</v>
      </c>
      <c r="E244" s="403"/>
      <c r="F244" s="146">
        <f t="shared" si="10"/>
        <v>55555555</v>
      </c>
      <c r="G244" s="375">
        <f t="shared" si="11"/>
        <v>0</v>
      </c>
      <c r="I244" s="376">
        <f>IF(OR(C244="150 Directors advances", C244="120 accounts receivable", C244="720.2 Automobile - Insurance", C244="720.3 Automobile - License", C244="870.4 Rent - Insurance", C244="870.6 Rent - Property Tax", C244="870.7 Rent - Homeoffice", C244="870.9 Rent - Water"),
   0,
   IF(Dashboard!$F$5="Quick",
      IF(OR(C244="190 Automobile",C244="200 computer hardware",C244="210 Computer software",C244="220 Quickbooks software",C244="230 Office equipment",C244="240 Office furniture"),
         E244-(E244/(1+Dashboard!$F$4)),
         0
      ),
      IF(C244="750 Business promotion",
         E244-(E244/(1+4.793/100)),
         E244-(E244/(1+Dashboard!$F$4))
      )
   )
)</f>
        <v>0</v>
      </c>
      <c r="J244" s="26">
        <f>Bank5[[#This Row],[Money in/ (Money out)]]-Bank5[[#This Row],[GST/HST]]</f>
        <v>0</v>
      </c>
      <c r="L244" s="23">
        <f t="shared" si="9"/>
        <v>0</v>
      </c>
    </row>
    <row r="245" spans="4:12" x14ac:dyDescent="0.2">
      <c r="D245" s="374">
        <f>_xlfn.XLOOKUP(C:C,Table1[for Import to Bank Register dropdown],Table1[for Pivot],0,0,1)</f>
        <v>0</v>
      </c>
      <c r="E245" s="403"/>
      <c r="F245" s="146">
        <f t="shared" si="10"/>
        <v>55555555</v>
      </c>
      <c r="G245" s="375">
        <f t="shared" si="11"/>
        <v>0</v>
      </c>
      <c r="I245" s="376">
        <f>IF(OR(C245="150 Directors advances", C245="120 accounts receivable", C245="720.2 Automobile - Insurance", C245="720.3 Automobile - License", C245="870.4 Rent - Insurance", C245="870.6 Rent - Property Tax", C245="870.7 Rent - Homeoffice", C245="870.9 Rent - Water"),
   0,
   IF(Dashboard!$F$5="Quick",
      IF(OR(C245="190 Automobile",C245="200 computer hardware",C245="210 Computer software",C245="220 Quickbooks software",C245="230 Office equipment",C245="240 Office furniture"),
         E245-(E245/(1+Dashboard!$F$4)),
         0
      ),
      IF(C245="750 Business promotion",
         E245-(E245/(1+4.793/100)),
         E245-(E245/(1+Dashboard!$F$4))
      )
   )
)</f>
        <v>0</v>
      </c>
      <c r="J245" s="26">
        <f>Bank5[[#This Row],[Money in/ (Money out)]]-Bank5[[#This Row],[GST/HST]]</f>
        <v>0</v>
      </c>
      <c r="L245" s="23">
        <f t="shared" si="9"/>
        <v>0</v>
      </c>
    </row>
    <row r="246" spans="4:12" x14ac:dyDescent="0.2">
      <c r="D246" s="374">
        <f>_xlfn.XLOOKUP(C:C,Table1[for Import to Bank Register dropdown],Table1[for Pivot],0,0,1)</f>
        <v>0</v>
      </c>
      <c r="E246" s="403"/>
      <c r="F246" s="146">
        <f t="shared" si="10"/>
        <v>55555555</v>
      </c>
      <c r="G246" s="375">
        <f t="shared" si="11"/>
        <v>0</v>
      </c>
      <c r="I246" s="376">
        <f>IF(OR(C246="150 Directors advances", C246="120 accounts receivable", C246="720.2 Automobile - Insurance", C246="720.3 Automobile - License", C246="870.4 Rent - Insurance", C246="870.6 Rent - Property Tax", C246="870.7 Rent - Homeoffice", C246="870.9 Rent - Water"),
   0,
   IF(Dashboard!$F$5="Quick",
      IF(OR(C246="190 Automobile",C246="200 computer hardware",C246="210 Computer software",C246="220 Quickbooks software",C246="230 Office equipment",C246="240 Office furniture"),
         E246-(E246/(1+Dashboard!$F$4)),
         0
      ),
      IF(C246="750 Business promotion",
         E246-(E246/(1+4.793/100)),
         E246-(E246/(1+Dashboard!$F$4))
      )
   )
)</f>
        <v>0</v>
      </c>
      <c r="J246" s="26">
        <f>Bank5[[#This Row],[Money in/ (Money out)]]-Bank5[[#This Row],[GST/HST]]</f>
        <v>0</v>
      </c>
      <c r="L246" s="23">
        <f t="shared" si="9"/>
        <v>0</v>
      </c>
    </row>
    <row r="247" spans="4:12" x14ac:dyDescent="0.2">
      <c r="D247" s="374">
        <f>_xlfn.XLOOKUP(C:C,Table1[for Import to Bank Register dropdown],Table1[for Pivot],0,0,1)</f>
        <v>0</v>
      </c>
      <c r="E247" s="403"/>
      <c r="F247" s="146">
        <f t="shared" si="10"/>
        <v>55555555</v>
      </c>
      <c r="G247" s="375">
        <f t="shared" si="11"/>
        <v>0</v>
      </c>
      <c r="I247" s="376">
        <f>IF(OR(C247="150 Directors advances", C247="120 accounts receivable", C247="720.2 Automobile - Insurance", C247="720.3 Automobile - License", C247="870.4 Rent - Insurance", C247="870.6 Rent - Property Tax", C247="870.7 Rent - Homeoffice", C247="870.9 Rent - Water"),
   0,
   IF(Dashboard!$F$5="Quick",
      IF(OR(C247="190 Automobile",C247="200 computer hardware",C247="210 Computer software",C247="220 Quickbooks software",C247="230 Office equipment",C247="240 Office furniture"),
         E247-(E247/(1+Dashboard!$F$4)),
         0
      ),
      IF(C247="750 Business promotion",
         E247-(E247/(1+4.793/100)),
         E247-(E247/(1+Dashboard!$F$4))
      )
   )
)</f>
        <v>0</v>
      </c>
      <c r="J247" s="26">
        <f>Bank5[[#This Row],[Money in/ (Money out)]]-Bank5[[#This Row],[GST/HST]]</f>
        <v>0</v>
      </c>
      <c r="L247" s="23">
        <f t="shared" si="9"/>
        <v>0</v>
      </c>
    </row>
    <row r="248" spans="4:12" x14ac:dyDescent="0.2">
      <c r="D248" s="374">
        <f>_xlfn.XLOOKUP(C:C,Table1[for Import to Bank Register dropdown],Table1[for Pivot],0,0,1)</f>
        <v>0</v>
      </c>
      <c r="E248" s="403"/>
      <c r="F248" s="146">
        <f t="shared" si="10"/>
        <v>55555555</v>
      </c>
      <c r="G248" s="375">
        <f t="shared" si="11"/>
        <v>0</v>
      </c>
      <c r="I248" s="376">
        <f>IF(OR(C248="150 Directors advances", C248="120 accounts receivable", C248="720.2 Automobile - Insurance", C248="720.3 Automobile - License", C248="870.4 Rent - Insurance", C248="870.6 Rent - Property Tax", C248="870.7 Rent - Homeoffice", C248="870.9 Rent - Water"),
   0,
   IF(Dashboard!$F$5="Quick",
      IF(OR(C248="190 Automobile",C248="200 computer hardware",C248="210 Computer software",C248="220 Quickbooks software",C248="230 Office equipment",C248="240 Office furniture"),
         E248-(E248/(1+Dashboard!$F$4)),
         0
      ),
      IF(C248="750 Business promotion",
         E248-(E248/(1+4.793/100)),
         E248-(E248/(1+Dashboard!$F$4))
      )
   )
)</f>
        <v>0</v>
      </c>
      <c r="J248" s="26">
        <f>Bank5[[#This Row],[Money in/ (Money out)]]-Bank5[[#This Row],[GST/HST]]</f>
        <v>0</v>
      </c>
      <c r="L248" s="23">
        <f t="shared" si="9"/>
        <v>0</v>
      </c>
    </row>
    <row r="249" spans="4:12" x14ac:dyDescent="0.2">
      <c r="D249" s="374">
        <f>_xlfn.XLOOKUP(C:C,Table1[for Import to Bank Register dropdown],Table1[for Pivot],0,0,1)</f>
        <v>0</v>
      </c>
      <c r="E249" s="403"/>
      <c r="F249" s="146">
        <f t="shared" si="10"/>
        <v>55555555</v>
      </c>
      <c r="G249" s="375">
        <f t="shared" si="11"/>
        <v>0</v>
      </c>
      <c r="I249" s="376">
        <f>IF(OR(C249="150 Directors advances", C249="120 accounts receivable", C249="720.2 Automobile - Insurance", C249="720.3 Automobile - License", C249="870.4 Rent - Insurance", C249="870.6 Rent - Property Tax", C249="870.7 Rent - Homeoffice", C249="870.9 Rent - Water"),
   0,
   IF(Dashboard!$F$5="Quick",
      IF(OR(C249="190 Automobile",C249="200 computer hardware",C249="210 Computer software",C249="220 Quickbooks software",C249="230 Office equipment",C249="240 Office furniture"),
         E249-(E249/(1+Dashboard!$F$4)),
         0
      ),
      IF(C249="750 Business promotion",
         E249-(E249/(1+4.793/100)),
         E249-(E249/(1+Dashboard!$F$4))
      )
   )
)</f>
        <v>0</v>
      </c>
      <c r="J249" s="26">
        <f>Bank5[[#This Row],[Money in/ (Money out)]]-Bank5[[#This Row],[GST/HST]]</f>
        <v>0</v>
      </c>
      <c r="L249" s="23">
        <f t="shared" si="9"/>
        <v>0</v>
      </c>
    </row>
    <row r="250" spans="4:12" x14ac:dyDescent="0.2">
      <c r="D250" s="374">
        <f>_xlfn.XLOOKUP(C:C,Table1[for Import to Bank Register dropdown],Table1[for Pivot],0,0,1)</f>
        <v>0</v>
      </c>
      <c r="E250" s="403"/>
      <c r="F250" s="146">
        <f t="shared" si="10"/>
        <v>55555555</v>
      </c>
      <c r="G250" s="375">
        <f t="shared" si="11"/>
        <v>0</v>
      </c>
      <c r="I250" s="376">
        <f>IF(OR(C250="150 Directors advances", C250="120 accounts receivable", C250="720.2 Automobile - Insurance", C250="720.3 Automobile - License", C250="870.4 Rent - Insurance", C250="870.6 Rent - Property Tax", C250="870.7 Rent - Homeoffice", C250="870.9 Rent - Water"),
   0,
   IF(Dashboard!$F$5="Quick",
      IF(OR(C250="190 Automobile",C250="200 computer hardware",C250="210 Computer software",C250="220 Quickbooks software",C250="230 Office equipment",C250="240 Office furniture"),
         E250-(E250/(1+Dashboard!$F$4)),
         0
      ),
      IF(C250="750 Business promotion",
         E250-(E250/(1+4.793/100)),
         E250-(E250/(1+Dashboard!$F$4))
      )
   )
)</f>
        <v>0</v>
      </c>
      <c r="J250" s="26">
        <f>Bank5[[#This Row],[Money in/ (Money out)]]-Bank5[[#This Row],[GST/HST]]</f>
        <v>0</v>
      </c>
      <c r="L250" s="23">
        <f t="shared" si="9"/>
        <v>0</v>
      </c>
    </row>
    <row r="251" spans="4:12" x14ac:dyDescent="0.2">
      <c r="D251" s="374">
        <f>_xlfn.XLOOKUP(C:C,Table1[for Import to Bank Register dropdown],Table1[for Pivot],0,0,1)</f>
        <v>0</v>
      </c>
      <c r="E251" s="403"/>
      <c r="F251" s="146">
        <f t="shared" si="10"/>
        <v>55555555</v>
      </c>
      <c r="G251" s="375">
        <f t="shared" si="11"/>
        <v>0</v>
      </c>
      <c r="I251" s="376">
        <f>IF(OR(C251="150 Directors advances", C251="120 accounts receivable", C251="720.2 Automobile - Insurance", C251="720.3 Automobile - License", C251="870.4 Rent - Insurance", C251="870.6 Rent - Property Tax", C251="870.7 Rent - Homeoffice", C251="870.9 Rent - Water"),
   0,
   IF(Dashboard!$F$5="Quick",
      IF(OR(C251="190 Automobile",C251="200 computer hardware",C251="210 Computer software",C251="220 Quickbooks software",C251="230 Office equipment",C251="240 Office furniture"),
         E251-(E251/(1+Dashboard!$F$4)),
         0
      ),
      IF(C251="750 Business promotion",
         E251-(E251/(1+4.793/100)),
         E251-(E251/(1+Dashboard!$F$4))
      )
   )
)</f>
        <v>0</v>
      </c>
      <c r="J251" s="26">
        <f>Bank5[[#This Row],[Money in/ (Money out)]]-Bank5[[#This Row],[GST/HST]]</f>
        <v>0</v>
      </c>
      <c r="L251" s="23">
        <f t="shared" si="9"/>
        <v>0</v>
      </c>
    </row>
    <row r="252" spans="4:12" x14ac:dyDescent="0.2">
      <c r="D252" s="374">
        <f>_xlfn.XLOOKUP(C:C,Table1[for Import to Bank Register dropdown],Table1[for Pivot],0,0,1)</f>
        <v>0</v>
      </c>
      <c r="E252" s="403"/>
      <c r="F252" s="146">
        <f t="shared" si="10"/>
        <v>55555555</v>
      </c>
      <c r="G252" s="375">
        <f t="shared" si="11"/>
        <v>0</v>
      </c>
      <c r="I252" s="376">
        <f>IF(OR(C252="150 Directors advances", C252="120 accounts receivable", C252="720.2 Automobile - Insurance", C252="720.3 Automobile - License", C252="870.4 Rent - Insurance", C252="870.6 Rent - Property Tax", C252="870.7 Rent - Homeoffice", C252="870.9 Rent - Water"),
   0,
   IF(Dashboard!$F$5="Quick",
      IF(OR(C252="190 Automobile",C252="200 computer hardware",C252="210 Computer software",C252="220 Quickbooks software",C252="230 Office equipment",C252="240 Office furniture"),
         E252-(E252/(1+Dashboard!$F$4)),
         0
      ),
      IF(C252="750 Business promotion",
         E252-(E252/(1+4.793/100)),
         E252-(E252/(1+Dashboard!$F$4))
      )
   )
)</f>
        <v>0</v>
      </c>
      <c r="J252" s="26">
        <f>Bank5[[#This Row],[Money in/ (Money out)]]-Bank5[[#This Row],[GST/HST]]</f>
        <v>0</v>
      </c>
      <c r="L252" s="23">
        <f t="shared" si="9"/>
        <v>0</v>
      </c>
    </row>
    <row r="253" spans="4:12" x14ac:dyDescent="0.2">
      <c r="D253" s="374">
        <f>_xlfn.XLOOKUP(C:C,Table1[for Import to Bank Register dropdown],Table1[for Pivot],0,0,1)</f>
        <v>0</v>
      </c>
      <c r="E253" s="403"/>
      <c r="F253" s="146">
        <f t="shared" si="10"/>
        <v>55555555</v>
      </c>
      <c r="G253" s="375">
        <f t="shared" si="11"/>
        <v>0</v>
      </c>
      <c r="I253" s="376">
        <f>IF(OR(C253="150 Directors advances", C253="120 accounts receivable", C253="720.2 Automobile - Insurance", C253="720.3 Automobile - License", C253="870.4 Rent - Insurance", C253="870.6 Rent - Property Tax", C253="870.7 Rent - Homeoffice", C253="870.9 Rent - Water"),
   0,
   IF(Dashboard!$F$5="Quick",
      IF(OR(C253="190 Automobile",C253="200 computer hardware",C253="210 Computer software",C253="220 Quickbooks software",C253="230 Office equipment",C253="240 Office furniture"),
         E253-(E253/(1+Dashboard!$F$4)),
         0
      ),
      IF(C253="750 Business promotion",
         E253-(E253/(1+4.793/100)),
         E253-(E253/(1+Dashboard!$F$4))
      )
   )
)</f>
        <v>0</v>
      </c>
      <c r="J253" s="26">
        <f>Bank5[[#This Row],[Money in/ (Money out)]]-Bank5[[#This Row],[GST/HST]]</f>
        <v>0</v>
      </c>
      <c r="L253" s="23">
        <f t="shared" si="9"/>
        <v>0</v>
      </c>
    </row>
    <row r="254" spans="4:12" x14ac:dyDescent="0.2">
      <c r="D254" s="374">
        <f>_xlfn.XLOOKUP(C:C,Table1[for Import to Bank Register dropdown],Table1[for Pivot],0,0,1)</f>
        <v>0</v>
      </c>
      <c r="E254" s="403"/>
      <c r="F254" s="146">
        <f t="shared" si="10"/>
        <v>55555555</v>
      </c>
      <c r="G254" s="375">
        <f t="shared" si="11"/>
        <v>0</v>
      </c>
      <c r="I254" s="376">
        <f>IF(OR(C254="150 Directors advances", C254="120 accounts receivable", C254="720.2 Automobile - Insurance", C254="720.3 Automobile - License", C254="870.4 Rent - Insurance", C254="870.6 Rent - Property Tax", C254="870.7 Rent - Homeoffice", C254="870.9 Rent - Water"),
   0,
   IF(Dashboard!$F$5="Quick",
      IF(OR(C254="190 Automobile",C254="200 computer hardware",C254="210 Computer software",C254="220 Quickbooks software",C254="230 Office equipment",C254="240 Office furniture"),
         E254-(E254/(1+Dashboard!$F$4)),
         0
      ),
      IF(C254="750 Business promotion",
         E254-(E254/(1+4.793/100)),
         E254-(E254/(1+Dashboard!$F$4))
      )
   )
)</f>
        <v>0</v>
      </c>
      <c r="J254" s="26">
        <f>Bank5[[#This Row],[Money in/ (Money out)]]-Bank5[[#This Row],[GST/HST]]</f>
        <v>0</v>
      </c>
      <c r="L254" s="23">
        <f t="shared" si="9"/>
        <v>0</v>
      </c>
    </row>
    <row r="255" spans="4:12" x14ac:dyDescent="0.2">
      <c r="D255" s="374">
        <f>_xlfn.XLOOKUP(C:C,Table1[for Import to Bank Register dropdown],Table1[for Pivot],0,0,1)</f>
        <v>0</v>
      </c>
      <c r="E255" s="403"/>
      <c r="F255" s="146">
        <f t="shared" si="10"/>
        <v>55555555</v>
      </c>
      <c r="G255" s="375">
        <f t="shared" si="11"/>
        <v>0</v>
      </c>
      <c r="I255" s="376">
        <f>IF(OR(C255="150 Directors advances", C255="120 accounts receivable", C255="720.2 Automobile - Insurance", C255="720.3 Automobile - License", C255="870.4 Rent - Insurance", C255="870.6 Rent - Property Tax", C255="870.7 Rent - Homeoffice", C255="870.9 Rent - Water"),
   0,
   IF(Dashboard!$F$5="Quick",
      IF(OR(C255="190 Automobile",C255="200 computer hardware",C255="210 Computer software",C255="220 Quickbooks software",C255="230 Office equipment",C255="240 Office furniture"),
         E255-(E255/(1+Dashboard!$F$4)),
         0
      ),
      IF(C255="750 Business promotion",
         E255-(E255/(1+4.793/100)),
         E255-(E255/(1+Dashboard!$F$4))
      )
   )
)</f>
        <v>0</v>
      </c>
      <c r="J255" s="26">
        <f>Bank5[[#This Row],[Money in/ (Money out)]]-Bank5[[#This Row],[GST/HST]]</f>
        <v>0</v>
      </c>
      <c r="L255" s="23">
        <f t="shared" si="9"/>
        <v>0</v>
      </c>
    </row>
    <row r="256" spans="4:12" x14ac:dyDescent="0.2">
      <c r="D256" s="374">
        <f>_xlfn.XLOOKUP(C:C,Table1[for Import to Bank Register dropdown],Table1[for Pivot],0,0,1)</f>
        <v>0</v>
      </c>
      <c r="E256" s="403"/>
      <c r="F256" s="146">
        <f t="shared" si="10"/>
        <v>55555555</v>
      </c>
      <c r="G256" s="375">
        <f t="shared" si="11"/>
        <v>0</v>
      </c>
      <c r="I256" s="376">
        <f>IF(OR(C256="150 Directors advances", C256="120 accounts receivable", C256="720.2 Automobile - Insurance", C256="720.3 Automobile - License", C256="870.4 Rent - Insurance", C256="870.6 Rent - Property Tax", C256="870.7 Rent - Homeoffice", C256="870.9 Rent - Water"),
   0,
   IF(Dashboard!$F$5="Quick",
      IF(OR(C256="190 Automobile",C256="200 computer hardware",C256="210 Computer software",C256="220 Quickbooks software",C256="230 Office equipment",C256="240 Office furniture"),
         E256-(E256/(1+Dashboard!$F$4)),
         0
      ),
      IF(C256="750 Business promotion",
         E256-(E256/(1+4.793/100)),
         E256-(E256/(1+Dashboard!$F$4))
      )
   )
)</f>
        <v>0</v>
      </c>
      <c r="J256" s="26">
        <f>Bank5[[#This Row],[Money in/ (Money out)]]-Bank5[[#This Row],[GST/HST]]</f>
        <v>0</v>
      </c>
      <c r="L256" s="23">
        <f t="shared" si="9"/>
        <v>0</v>
      </c>
    </row>
    <row r="257" spans="4:12" x14ac:dyDescent="0.2">
      <c r="D257" s="374">
        <f>_xlfn.XLOOKUP(C:C,Table1[for Import to Bank Register dropdown],Table1[for Pivot],0,0,1)</f>
        <v>0</v>
      </c>
      <c r="E257" s="403"/>
      <c r="F257" s="146">
        <f t="shared" si="10"/>
        <v>55555555</v>
      </c>
      <c r="G257" s="375">
        <f t="shared" si="11"/>
        <v>0</v>
      </c>
      <c r="I257" s="376">
        <f>IF(OR(C257="150 Directors advances", C257="120 accounts receivable", C257="720.2 Automobile - Insurance", C257="720.3 Automobile - License", C257="870.4 Rent - Insurance", C257="870.6 Rent - Property Tax", C257="870.7 Rent - Homeoffice", C257="870.9 Rent - Water"),
   0,
   IF(Dashboard!$F$5="Quick",
      IF(OR(C257="190 Automobile",C257="200 computer hardware",C257="210 Computer software",C257="220 Quickbooks software",C257="230 Office equipment",C257="240 Office furniture"),
         E257-(E257/(1+Dashboard!$F$4)),
         0
      ),
      IF(C257="750 Business promotion",
         E257-(E257/(1+4.793/100)),
         E257-(E257/(1+Dashboard!$F$4))
      )
   )
)</f>
        <v>0</v>
      </c>
      <c r="J257" s="26">
        <f>Bank5[[#This Row],[Money in/ (Money out)]]-Bank5[[#This Row],[GST/HST]]</f>
        <v>0</v>
      </c>
      <c r="L257" s="23">
        <f t="shared" si="9"/>
        <v>0</v>
      </c>
    </row>
    <row r="258" spans="4:12" x14ac:dyDescent="0.2">
      <c r="D258" s="374">
        <f>_xlfn.XLOOKUP(C:C,Table1[for Import to Bank Register dropdown],Table1[for Pivot],0,0,1)</f>
        <v>0</v>
      </c>
      <c r="E258" s="403"/>
      <c r="F258" s="146">
        <f t="shared" si="10"/>
        <v>55555555</v>
      </c>
      <c r="G258" s="375">
        <f t="shared" si="11"/>
        <v>0</v>
      </c>
      <c r="I258" s="376">
        <f>IF(OR(C258="150 Directors advances", C258="120 accounts receivable", C258="720.2 Automobile - Insurance", C258="720.3 Automobile - License", C258="870.4 Rent - Insurance", C258="870.6 Rent - Property Tax", C258="870.7 Rent - Homeoffice", C258="870.9 Rent - Water"),
   0,
   IF(Dashboard!$F$5="Quick",
      IF(OR(C258="190 Automobile",C258="200 computer hardware",C258="210 Computer software",C258="220 Quickbooks software",C258="230 Office equipment",C258="240 Office furniture"),
         E258-(E258/(1+Dashboard!$F$4)),
         0
      ),
      IF(C258="750 Business promotion",
         E258-(E258/(1+4.793/100)),
         E258-(E258/(1+Dashboard!$F$4))
      )
   )
)</f>
        <v>0</v>
      </c>
      <c r="J258" s="26">
        <f>Bank5[[#This Row],[Money in/ (Money out)]]-Bank5[[#This Row],[GST/HST]]</f>
        <v>0</v>
      </c>
      <c r="L258" s="23">
        <f t="shared" si="9"/>
        <v>0</v>
      </c>
    </row>
    <row r="259" spans="4:12" x14ac:dyDescent="0.2">
      <c r="D259" s="374">
        <f>_xlfn.XLOOKUP(C:C,Table1[for Import to Bank Register dropdown],Table1[for Pivot],0,0,1)</f>
        <v>0</v>
      </c>
      <c r="E259" s="403"/>
      <c r="F259" s="146">
        <f t="shared" si="10"/>
        <v>55555555</v>
      </c>
      <c r="G259" s="375">
        <f t="shared" si="11"/>
        <v>0</v>
      </c>
      <c r="I259" s="376">
        <f>IF(OR(C259="150 Directors advances", C259="120 accounts receivable", C259="720.2 Automobile - Insurance", C259="720.3 Automobile - License", C259="870.4 Rent - Insurance", C259="870.6 Rent - Property Tax", C259="870.7 Rent - Homeoffice", C259="870.9 Rent - Water"),
   0,
   IF(Dashboard!$F$5="Quick",
      IF(OR(C259="190 Automobile",C259="200 computer hardware",C259="210 Computer software",C259="220 Quickbooks software",C259="230 Office equipment",C259="240 Office furniture"),
         E259-(E259/(1+Dashboard!$F$4)),
         0
      ),
      IF(C259="750 Business promotion",
         E259-(E259/(1+4.793/100)),
         E259-(E259/(1+Dashboard!$F$4))
      )
   )
)</f>
        <v>0</v>
      </c>
      <c r="J259" s="26">
        <f>Bank5[[#This Row],[Money in/ (Money out)]]-Bank5[[#This Row],[GST/HST]]</f>
        <v>0</v>
      </c>
      <c r="L259" s="23">
        <f t="shared" si="9"/>
        <v>0</v>
      </c>
    </row>
    <row r="260" spans="4:12" x14ac:dyDescent="0.2">
      <c r="D260" s="374">
        <f>_xlfn.XLOOKUP(C:C,Table1[for Import to Bank Register dropdown],Table1[for Pivot],0,0,1)</f>
        <v>0</v>
      </c>
      <c r="E260" s="403"/>
      <c r="F260" s="146">
        <f t="shared" si="10"/>
        <v>55555555</v>
      </c>
      <c r="G260" s="375">
        <f t="shared" si="11"/>
        <v>0</v>
      </c>
      <c r="I260" s="376">
        <f>IF(OR(C260="150 Directors advances", C260="120 accounts receivable", C260="720.2 Automobile - Insurance", C260="720.3 Automobile - License", C260="870.4 Rent - Insurance", C260="870.6 Rent - Property Tax", C260="870.7 Rent - Homeoffice", C260="870.9 Rent - Water"),
   0,
   IF(Dashboard!$F$5="Quick",
      IF(OR(C260="190 Automobile",C260="200 computer hardware",C260="210 Computer software",C260="220 Quickbooks software",C260="230 Office equipment",C260="240 Office furniture"),
         E260-(E260/(1+Dashboard!$F$4)),
         0
      ),
      IF(C260="750 Business promotion",
         E260-(E260/(1+4.793/100)),
         E260-(E260/(1+Dashboard!$F$4))
      )
   )
)</f>
        <v>0</v>
      </c>
      <c r="J260" s="26">
        <f>Bank5[[#This Row],[Money in/ (Money out)]]-Bank5[[#This Row],[GST/HST]]</f>
        <v>0</v>
      </c>
      <c r="L260" s="23">
        <f t="shared" si="9"/>
        <v>0</v>
      </c>
    </row>
    <row r="261" spans="4:12" x14ac:dyDescent="0.2">
      <c r="D261" s="374">
        <f>_xlfn.XLOOKUP(C:C,Table1[for Import to Bank Register dropdown],Table1[for Pivot],0,0,1)</f>
        <v>0</v>
      </c>
      <c r="E261" s="403"/>
      <c r="F261" s="146">
        <f t="shared" si="10"/>
        <v>55555555</v>
      </c>
      <c r="G261" s="375">
        <f t="shared" si="11"/>
        <v>0</v>
      </c>
      <c r="I261" s="376">
        <f>IF(OR(C261="150 Directors advances", C261="120 accounts receivable", C261="720.2 Automobile - Insurance", C261="720.3 Automobile - License", C261="870.4 Rent - Insurance", C261="870.6 Rent - Property Tax", C261="870.7 Rent - Homeoffice", C261="870.9 Rent - Water"),
   0,
   IF(Dashboard!$F$5="Quick",
      IF(OR(C261="190 Automobile",C261="200 computer hardware",C261="210 Computer software",C261="220 Quickbooks software",C261="230 Office equipment",C261="240 Office furniture"),
         E261-(E261/(1+Dashboard!$F$4)),
         0
      ),
      IF(C261="750 Business promotion",
         E261-(E261/(1+4.793/100)),
         E261-(E261/(1+Dashboard!$F$4))
      )
   )
)</f>
        <v>0</v>
      </c>
      <c r="J261" s="26">
        <f>Bank5[[#This Row],[Money in/ (Money out)]]-Bank5[[#This Row],[GST/HST]]</f>
        <v>0</v>
      </c>
      <c r="L261" s="23">
        <f t="shared" si="9"/>
        <v>0</v>
      </c>
    </row>
    <row r="262" spans="4:12" x14ac:dyDescent="0.2">
      <c r="D262" s="374">
        <f>_xlfn.XLOOKUP(C:C,Table1[for Import to Bank Register dropdown],Table1[for Pivot],0,0,1)</f>
        <v>0</v>
      </c>
      <c r="E262" s="403"/>
      <c r="F262" s="146">
        <f t="shared" si="10"/>
        <v>55555555</v>
      </c>
      <c r="G262" s="375">
        <f t="shared" si="11"/>
        <v>0</v>
      </c>
      <c r="I262" s="376">
        <f>IF(OR(C262="150 Directors advances", C262="120 accounts receivable", C262="720.2 Automobile - Insurance", C262="720.3 Automobile - License", C262="870.4 Rent - Insurance", C262="870.6 Rent - Property Tax", C262="870.7 Rent - Homeoffice", C262="870.9 Rent - Water"),
   0,
   IF(Dashboard!$F$5="Quick",
      IF(OR(C262="190 Automobile",C262="200 computer hardware",C262="210 Computer software",C262="220 Quickbooks software",C262="230 Office equipment",C262="240 Office furniture"),
         E262-(E262/(1+Dashboard!$F$4)),
         0
      ),
      IF(C262="750 Business promotion",
         E262-(E262/(1+4.793/100)),
         E262-(E262/(1+Dashboard!$F$4))
      )
   )
)</f>
        <v>0</v>
      </c>
      <c r="J262" s="26">
        <f>Bank5[[#This Row],[Money in/ (Money out)]]-Bank5[[#This Row],[GST/HST]]</f>
        <v>0</v>
      </c>
      <c r="L262" s="23">
        <f t="shared" si="9"/>
        <v>0</v>
      </c>
    </row>
    <row r="263" spans="4:12" x14ac:dyDescent="0.2">
      <c r="D263" s="374">
        <f>_xlfn.XLOOKUP(C:C,Table1[for Import to Bank Register dropdown],Table1[for Pivot],0,0,1)</f>
        <v>0</v>
      </c>
      <c r="E263" s="403"/>
      <c r="F263" s="146">
        <f t="shared" si="10"/>
        <v>55555555</v>
      </c>
      <c r="G263" s="375">
        <f t="shared" si="11"/>
        <v>0</v>
      </c>
      <c r="I263" s="376">
        <f>IF(OR(C263="150 Directors advances", C263="120 accounts receivable", C263="720.2 Automobile - Insurance", C263="720.3 Automobile - License", C263="870.4 Rent - Insurance", C263="870.6 Rent - Property Tax", C263="870.7 Rent - Homeoffice", C263="870.9 Rent - Water"),
   0,
   IF(Dashboard!$F$5="Quick",
      IF(OR(C263="190 Automobile",C263="200 computer hardware",C263="210 Computer software",C263="220 Quickbooks software",C263="230 Office equipment",C263="240 Office furniture"),
         E263-(E263/(1+Dashboard!$F$4)),
         0
      ),
      IF(C263="750 Business promotion",
         E263-(E263/(1+4.793/100)),
         E263-(E263/(1+Dashboard!$F$4))
      )
   )
)</f>
        <v>0</v>
      </c>
      <c r="J263" s="26">
        <f>Bank5[[#This Row],[Money in/ (Money out)]]-Bank5[[#This Row],[GST/HST]]</f>
        <v>0</v>
      </c>
      <c r="L263" s="23">
        <f t="shared" ref="L263:L326" si="12">$L$3</f>
        <v>0</v>
      </c>
    </row>
    <row r="264" spans="4:12" x14ac:dyDescent="0.2">
      <c r="D264" s="374">
        <f>_xlfn.XLOOKUP(C:C,Table1[for Import to Bank Register dropdown],Table1[for Pivot],0,0,1)</f>
        <v>0</v>
      </c>
      <c r="E264" s="403"/>
      <c r="F264" s="146">
        <f t="shared" ref="F264:F327" si="13">$E$2</f>
        <v>55555555</v>
      </c>
      <c r="G264" s="375">
        <f t="shared" ref="G264:G327" si="14">G263+E264</f>
        <v>0</v>
      </c>
      <c r="I264" s="376">
        <f>IF(OR(C264="150 Directors advances", C264="120 accounts receivable", C264="720.2 Automobile - Insurance", C264="720.3 Automobile - License", C264="870.4 Rent - Insurance", C264="870.6 Rent - Property Tax", C264="870.7 Rent - Homeoffice", C264="870.9 Rent - Water"),
   0,
   IF(Dashboard!$F$5="Quick",
      IF(OR(C264="190 Automobile",C264="200 computer hardware",C264="210 Computer software",C264="220 Quickbooks software",C264="230 Office equipment",C264="240 Office furniture"),
         E264-(E264/(1+Dashboard!$F$4)),
         0
      ),
      IF(C264="750 Business promotion",
         E264-(E264/(1+4.793/100)),
         E264-(E264/(1+Dashboard!$F$4))
      )
   )
)</f>
        <v>0</v>
      </c>
      <c r="J264" s="26">
        <f>Bank5[[#This Row],[Money in/ (Money out)]]-Bank5[[#This Row],[GST/HST]]</f>
        <v>0</v>
      </c>
      <c r="L264" s="23">
        <f t="shared" si="12"/>
        <v>0</v>
      </c>
    </row>
    <row r="265" spans="4:12" x14ac:dyDescent="0.2">
      <c r="D265" s="374">
        <f>_xlfn.XLOOKUP(C:C,Table1[for Import to Bank Register dropdown],Table1[for Pivot],0,0,1)</f>
        <v>0</v>
      </c>
      <c r="E265" s="403"/>
      <c r="F265" s="146">
        <f t="shared" si="13"/>
        <v>55555555</v>
      </c>
      <c r="G265" s="375">
        <f t="shared" si="14"/>
        <v>0</v>
      </c>
      <c r="I265" s="376">
        <f>IF(OR(C265="150 Directors advances", C265="120 accounts receivable", C265="720.2 Automobile - Insurance", C265="720.3 Automobile - License", C265="870.4 Rent - Insurance", C265="870.6 Rent - Property Tax", C265="870.7 Rent - Homeoffice", C265="870.9 Rent - Water"),
   0,
   IF(Dashboard!$F$5="Quick",
      IF(OR(C265="190 Automobile",C265="200 computer hardware",C265="210 Computer software",C265="220 Quickbooks software",C265="230 Office equipment",C265="240 Office furniture"),
         E265-(E265/(1+Dashboard!$F$4)),
         0
      ),
      IF(C265="750 Business promotion",
         E265-(E265/(1+4.793/100)),
         E265-(E265/(1+Dashboard!$F$4))
      )
   )
)</f>
        <v>0</v>
      </c>
      <c r="J265" s="26">
        <f>Bank5[[#This Row],[Money in/ (Money out)]]-Bank5[[#This Row],[GST/HST]]</f>
        <v>0</v>
      </c>
      <c r="L265" s="23">
        <f t="shared" si="12"/>
        <v>0</v>
      </c>
    </row>
    <row r="266" spans="4:12" x14ac:dyDescent="0.2">
      <c r="D266" s="374">
        <f>_xlfn.XLOOKUP(C:C,Table1[for Import to Bank Register dropdown],Table1[for Pivot],0,0,1)</f>
        <v>0</v>
      </c>
      <c r="E266" s="403"/>
      <c r="F266" s="146">
        <f t="shared" si="13"/>
        <v>55555555</v>
      </c>
      <c r="G266" s="375">
        <f t="shared" si="14"/>
        <v>0</v>
      </c>
      <c r="I266" s="376">
        <f>IF(OR(C266="150 Directors advances", C266="120 accounts receivable", C266="720.2 Automobile - Insurance", C266="720.3 Automobile - License", C266="870.4 Rent - Insurance", C266="870.6 Rent - Property Tax", C266="870.7 Rent - Homeoffice", C266="870.9 Rent - Water"),
   0,
   IF(Dashboard!$F$5="Quick",
      IF(OR(C266="190 Automobile",C266="200 computer hardware",C266="210 Computer software",C266="220 Quickbooks software",C266="230 Office equipment",C266="240 Office furniture"),
         E266-(E266/(1+Dashboard!$F$4)),
         0
      ),
      IF(C266="750 Business promotion",
         E266-(E266/(1+4.793/100)),
         E266-(E266/(1+Dashboard!$F$4))
      )
   )
)</f>
        <v>0</v>
      </c>
      <c r="J266" s="26">
        <f>Bank5[[#This Row],[Money in/ (Money out)]]-Bank5[[#This Row],[GST/HST]]</f>
        <v>0</v>
      </c>
      <c r="L266" s="23">
        <f t="shared" si="12"/>
        <v>0</v>
      </c>
    </row>
    <row r="267" spans="4:12" x14ac:dyDescent="0.2">
      <c r="D267" s="374">
        <f>_xlfn.XLOOKUP(C:C,Table1[for Import to Bank Register dropdown],Table1[for Pivot],0,0,1)</f>
        <v>0</v>
      </c>
      <c r="E267" s="403"/>
      <c r="F267" s="146">
        <f t="shared" si="13"/>
        <v>55555555</v>
      </c>
      <c r="G267" s="375">
        <f t="shared" si="14"/>
        <v>0</v>
      </c>
      <c r="I267" s="376">
        <f>IF(OR(C267="150 Directors advances", C267="120 accounts receivable", C267="720.2 Automobile - Insurance", C267="720.3 Automobile - License", C267="870.4 Rent - Insurance", C267="870.6 Rent - Property Tax", C267="870.7 Rent - Homeoffice", C267="870.9 Rent - Water"),
   0,
   IF(Dashboard!$F$5="Quick",
      IF(OR(C267="190 Automobile",C267="200 computer hardware",C267="210 Computer software",C267="220 Quickbooks software",C267="230 Office equipment",C267="240 Office furniture"),
         E267-(E267/(1+Dashboard!$F$4)),
         0
      ),
      IF(C267="750 Business promotion",
         E267-(E267/(1+4.793/100)),
         E267-(E267/(1+Dashboard!$F$4))
      )
   )
)</f>
        <v>0</v>
      </c>
      <c r="J267" s="26">
        <f>Bank5[[#This Row],[Money in/ (Money out)]]-Bank5[[#This Row],[GST/HST]]</f>
        <v>0</v>
      </c>
      <c r="L267" s="23">
        <f t="shared" si="12"/>
        <v>0</v>
      </c>
    </row>
    <row r="268" spans="4:12" x14ac:dyDescent="0.2">
      <c r="D268" s="374">
        <f>_xlfn.XLOOKUP(C:C,Table1[for Import to Bank Register dropdown],Table1[for Pivot],0,0,1)</f>
        <v>0</v>
      </c>
      <c r="E268" s="403"/>
      <c r="F268" s="146">
        <f t="shared" si="13"/>
        <v>55555555</v>
      </c>
      <c r="G268" s="375">
        <f t="shared" si="14"/>
        <v>0</v>
      </c>
      <c r="I268" s="376">
        <f>IF(OR(C268="150 Directors advances", C268="120 accounts receivable", C268="720.2 Automobile - Insurance", C268="720.3 Automobile - License", C268="870.4 Rent - Insurance", C268="870.6 Rent - Property Tax", C268="870.7 Rent - Homeoffice", C268="870.9 Rent - Water"),
   0,
   IF(Dashboard!$F$5="Quick",
      IF(OR(C268="190 Automobile",C268="200 computer hardware",C268="210 Computer software",C268="220 Quickbooks software",C268="230 Office equipment",C268="240 Office furniture"),
         E268-(E268/(1+Dashboard!$F$4)),
         0
      ),
      IF(C268="750 Business promotion",
         E268-(E268/(1+4.793/100)),
         E268-(E268/(1+Dashboard!$F$4))
      )
   )
)</f>
        <v>0</v>
      </c>
      <c r="J268" s="26">
        <f>Bank5[[#This Row],[Money in/ (Money out)]]-Bank5[[#This Row],[GST/HST]]</f>
        <v>0</v>
      </c>
      <c r="L268" s="23">
        <f t="shared" si="12"/>
        <v>0</v>
      </c>
    </row>
    <row r="269" spans="4:12" x14ac:dyDescent="0.2">
      <c r="D269" s="374">
        <f>_xlfn.XLOOKUP(C:C,Table1[for Import to Bank Register dropdown],Table1[for Pivot],0,0,1)</f>
        <v>0</v>
      </c>
      <c r="E269" s="403"/>
      <c r="F269" s="146">
        <f t="shared" si="13"/>
        <v>55555555</v>
      </c>
      <c r="G269" s="375">
        <f t="shared" si="14"/>
        <v>0</v>
      </c>
      <c r="I269" s="376">
        <f>IF(OR(C269="150 Directors advances", C269="120 accounts receivable", C269="720.2 Automobile - Insurance", C269="720.3 Automobile - License", C269="870.4 Rent - Insurance", C269="870.6 Rent - Property Tax", C269="870.7 Rent - Homeoffice", C269="870.9 Rent - Water"),
   0,
   IF(Dashboard!$F$5="Quick",
      IF(OR(C269="190 Automobile",C269="200 computer hardware",C269="210 Computer software",C269="220 Quickbooks software",C269="230 Office equipment",C269="240 Office furniture"),
         E269-(E269/(1+Dashboard!$F$4)),
         0
      ),
      IF(C269="750 Business promotion",
         E269-(E269/(1+4.793/100)),
         E269-(E269/(1+Dashboard!$F$4))
      )
   )
)</f>
        <v>0</v>
      </c>
      <c r="J269" s="26">
        <f>Bank5[[#This Row],[Money in/ (Money out)]]-Bank5[[#This Row],[GST/HST]]</f>
        <v>0</v>
      </c>
      <c r="L269" s="23">
        <f t="shared" si="12"/>
        <v>0</v>
      </c>
    </row>
    <row r="270" spans="4:12" x14ac:dyDescent="0.2">
      <c r="D270" s="374">
        <f>_xlfn.XLOOKUP(C:C,Table1[for Import to Bank Register dropdown],Table1[for Pivot],0,0,1)</f>
        <v>0</v>
      </c>
      <c r="E270" s="403"/>
      <c r="F270" s="146">
        <f t="shared" si="13"/>
        <v>55555555</v>
      </c>
      <c r="G270" s="375">
        <f t="shared" si="14"/>
        <v>0</v>
      </c>
      <c r="I270" s="376">
        <f>IF(OR(C270="150 Directors advances", C270="120 accounts receivable", C270="720.2 Automobile - Insurance", C270="720.3 Automobile - License", C270="870.4 Rent - Insurance", C270="870.6 Rent - Property Tax", C270="870.7 Rent - Homeoffice", C270="870.9 Rent - Water"),
   0,
   IF(Dashboard!$F$5="Quick",
      IF(OR(C270="190 Automobile",C270="200 computer hardware",C270="210 Computer software",C270="220 Quickbooks software",C270="230 Office equipment",C270="240 Office furniture"),
         E270-(E270/(1+Dashboard!$F$4)),
         0
      ),
      IF(C270="750 Business promotion",
         E270-(E270/(1+4.793/100)),
         E270-(E270/(1+Dashboard!$F$4))
      )
   )
)</f>
        <v>0</v>
      </c>
      <c r="J270" s="26">
        <f>Bank5[[#This Row],[Money in/ (Money out)]]-Bank5[[#This Row],[GST/HST]]</f>
        <v>0</v>
      </c>
      <c r="L270" s="23">
        <f t="shared" si="12"/>
        <v>0</v>
      </c>
    </row>
    <row r="271" spans="4:12" x14ac:dyDescent="0.2">
      <c r="D271" s="374">
        <f>_xlfn.XLOOKUP(C:C,Table1[for Import to Bank Register dropdown],Table1[for Pivot],0,0,1)</f>
        <v>0</v>
      </c>
      <c r="E271" s="403"/>
      <c r="F271" s="146">
        <f t="shared" si="13"/>
        <v>55555555</v>
      </c>
      <c r="G271" s="375">
        <f t="shared" si="14"/>
        <v>0</v>
      </c>
      <c r="I271" s="376">
        <f>IF(OR(C271="150 Directors advances", C271="120 accounts receivable", C271="720.2 Automobile - Insurance", C271="720.3 Automobile - License", C271="870.4 Rent - Insurance", C271="870.6 Rent - Property Tax", C271="870.7 Rent - Homeoffice", C271="870.9 Rent - Water"),
   0,
   IF(Dashboard!$F$5="Quick",
      IF(OR(C271="190 Automobile",C271="200 computer hardware",C271="210 Computer software",C271="220 Quickbooks software",C271="230 Office equipment",C271="240 Office furniture"),
         E271-(E271/(1+Dashboard!$F$4)),
         0
      ),
      IF(C271="750 Business promotion",
         E271-(E271/(1+4.793/100)),
         E271-(E271/(1+Dashboard!$F$4))
      )
   )
)</f>
        <v>0</v>
      </c>
      <c r="J271" s="26">
        <f>Bank5[[#This Row],[Money in/ (Money out)]]-Bank5[[#This Row],[GST/HST]]</f>
        <v>0</v>
      </c>
      <c r="L271" s="23">
        <f t="shared" si="12"/>
        <v>0</v>
      </c>
    </row>
    <row r="272" spans="4:12" x14ac:dyDescent="0.2">
      <c r="D272" s="374">
        <f>_xlfn.XLOOKUP(C:C,Table1[for Import to Bank Register dropdown],Table1[for Pivot],0,0,1)</f>
        <v>0</v>
      </c>
      <c r="E272" s="403"/>
      <c r="F272" s="146">
        <f t="shared" si="13"/>
        <v>55555555</v>
      </c>
      <c r="G272" s="375">
        <f t="shared" si="14"/>
        <v>0</v>
      </c>
      <c r="I272" s="376">
        <f>IF(OR(C272="150 Directors advances", C272="120 accounts receivable", C272="720.2 Automobile - Insurance", C272="720.3 Automobile - License", C272="870.4 Rent - Insurance", C272="870.6 Rent - Property Tax", C272="870.7 Rent - Homeoffice", C272="870.9 Rent - Water"),
   0,
   IF(Dashboard!$F$5="Quick",
      IF(OR(C272="190 Automobile",C272="200 computer hardware",C272="210 Computer software",C272="220 Quickbooks software",C272="230 Office equipment",C272="240 Office furniture"),
         E272-(E272/(1+Dashboard!$F$4)),
         0
      ),
      IF(C272="750 Business promotion",
         E272-(E272/(1+4.793/100)),
         E272-(E272/(1+Dashboard!$F$4))
      )
   )
)</f>
        <v>0</v>
      </c>
      <c r="J272" s="26">
        <f>Bank5[[#This Row],[Money in/ (Money out)]]-Bank5[[#This Row],[GST/HST]]</f>
        <v>0</v>
      </c>
      <c r="L272" s="23">
        <f t="shared" si="12"/>
        <v>0</v>
      </c>
    </row>
    <row r="273" spans="4:12" x14ac:dyDescent="0.2">
      <c r="D273" s="374">
        <f>_xlfn.XLOOKUP(C:C,Table1[for Import to Bank Register dropdown],Table1[for Pivot],0,0,1)</f>
        <v>0</v>
      </c>
      <c r="E273" s="403"/>
      <c r="F273" s="146">
        <f t="shared" si="13"/>
        <v>55555555</v>
      </c>
      <c r="G273" s="375">
        <f t="shared" si="14"/>
        <v>0</v>
      </c>
      <c r="I273" s="376">
        <f>IF(OR(C273="150 Directors advances", C273="120 accounts receivable", C273="720.2 Automobile - Insurance", C273="720.3 Automobile - License", C273="870.4 Rent - Insurance", C273="870.6 Rent - Property Tax", C273="870.7 Rent - Homeoffice", C273="870.9 Rent - Water"),
   0,
   IF(Dashboard!$F$5="Quick",
      IF(OR(C273="190 Automobile",C273="200 computer hardware",C273="210 Computer software",C273="220 Quickbooks software",C273="230 Office equipment",C273="240 Office furniture"),
         E273-(E273/(1+Dashboard!$F$4)),
         0
      ),
      IF(C273="750 Business promotion",
         E273-(E273/(1+4.793/100)),
         E273-(E273/(1+Dashboard!$F$4))
      )
   )
)</f>
        <v>0</v>
      </c>
      <c r="J273" s="26">
        <f>Bank5[[#This Row],[Money in/ (Money out)]]-Bank5[[#This Row],[GST/HST]]</f>
        <v>0</v>
      </c>
      <c r="L273" s="23">
        <f t="shared" si="12"/>
        <v>0</v>
      </c>
    </row>
    <row r="274" spans="4:12" x14ac:dyDescent="0.2">
      <c r="D274" s="374">
        <f>_xlfn.XLOOKUP(C:C,Table1[for Import to Bank Register dropdown],Table1[for Pivot],0,0,1)</f>
        <v>0</v>
      </c>
      <c r="E274" s="403"/>
      <c r="F274" s="146">
        <f t="shared" si="13"/>
        <v>55555555</v>
      </c>
      <c r="G274" s="375">
        <f t="shared" si="14"/>
        <v>0</v>
      </c>
      <c r="I274" s="376">
        <f>IF(OR(C274="150 Directors advances", C274="120 accounts receivable", C274="720.2 Automobile - Insurance", C274="720.3 Automobile - License", C274="870.4 Rent - Insurance", C274="870.6 Rent - Property Tax", C274="870.7 Rent - Homeoffice", C274="870.9 Rent - Water"),
   0,
   IF(Dashboard!$F$5="Quick",
      IF(OR(C274="190 Automobile",C274="200 computer hardware",C274="210 Computer software",C274="220 Quickbooks software",C274="230 Office equipment",C274="240 Office furniture"),
         E274-(E274/(1+Dashboard!$F$4)),
         0
      ),
      IF(C274="750 Business promotion",
         E274-(E274/(1+4.793/100)),
         E274-(E274/(1+Dashboard!$F$4))
      )
   )
)</f>
        <v>0</v>
      </c>
      <c r="J274" s="26">
        <f>Bank5[[#This Row],[Money in/ (Money out)]]-Bank5[[#This Row],[GST/HST]]</f>
        <v>0</v>
      </c>
      <c r="L274" s="23">
        <f t="shared" si="12"/>
        <v>0</v>
      </c>
    </row>
    <row r="275" spans="4:12" x14ac:dyDescent="0.2">
      <c r="D275" s="374">
        <f>_xlfn.XLOOKUP(C:C,Table1[for Import to Bank Register dropdown],Table1[for Pivot],0,0,1)</f>
        <v>0</v>
      </c>
      <c r="E275" s="403"/>
      <c r="F275" s="146">
        <f t="shared" si="13"/>
        <v>55555555</v>
      </c>
      <c r="G275" s="375">
        <f t="shared" si="14"/>
        <v>0</v>
      </c>
      <c r="I275" s="376">
        <f>IF(OR(C275="150 Directors advances", C275="120 accounts receivable", C275="720.2 Automobile - Insurance", C275="720.3 Automobile - License", C275="870.4 Rent - Insurance", C275="870.6 Rent - Property Tax", C275="870.7 Rent - Homeoffice", C275="870.9 Rent - Water"),
   0,
   IF(Dashboard!$F$5="Quick",
      IF(OR(C275="190 Automobile",C275="200 computer hardware",C275="210 Computer software",C275="220 Quickbooks software",C275="230 Office equipment",C275="240 Office furniture"),
         E275-(E275/(1+Dashboard!$F$4)),
         0
      ),
      IF(C275="750 Business promotion",
         E275-(E275/(1+4.793/100)),
         E275-(E275/(1+Dashboard!$F$4))
      )
   )
)</f>
        <v>0</v>
      </c>
      <c r="J275" s="26">
        <f>Bank5[[#This Row],[Money in/ (Money out)]]-Bank5[[#This Row],[GST/HST]]</f>
        <v>0</v>
      </c>
      <c r="L275" s="23">
        <f t="shared" si="12"/>
        <v>0</v>
      </c>
    </row>
    <row r="276" spans="4:12" x14ac:dyDescent="0.2">
      <c r="D276" s="374">
        <f>_xlfn.XLOOKUP(C:C,Table1[for Import to Bank Register dropdown],Table1[for Pivot],0,0,1)</f>
        <v>0</v>
      </c>
      <c r="E276" s="403"/>
      <c r="F276" s="146">
        <f t="shared" si="13"/>
        <v>55555555</v>
      </c>
      <c r="G276" s="375">
        <f t="shared" si="14"/>
        <v>0</v>
      </c>
      <c r="I276" s="376">
        <f>IF(OR(C276="150 Directors advances", C276="120 accounts receivable", C276="720.2 Automobile - Insurance", C276="720.3 Automobile - License", C276="870.4 Rent - Insurance", C276="870.6 Rent - Property Tax", C276="870.7 Rent - Homeoffice", C276="870.9 Rent - Water"),
   0,
   IF(Dashboard!$F$5="Quick",
      IF(OR(C276="190 Automobile",C276="200 computer hardware",C276="210 Computer software",C276="220 Quickbooks software",C276="230 Office equipment",C276="240 Office furniture"),
         E276-(E276/(1+Dashboard!$F$4)),
         0
      ),
      IF(C276="750 Business promotion",
         E276-(E276/(1+4.793/100)),
         E276-(E276/(1+Dashboard!$F$4))
      )
   )
)</f>
        <v>0</v>
      </c>
      <c r="J276" s="26">
        <f>Bank5[[#This Row],[Money in/ (Money out)]]-Bank5[[#This Row],[GST/HST]]</f>
        <v>0</v>
      </c>
      <c r="L276" s="23">
        <f t="shared" si="12"/>
        <v>0</v>
      </c>
    </row>
    <row r="277" spans="4:12" x14ac:dyDescent="0.2">
      <c r="D277" s="374">
        <f>_xlfn.XLOOKUP(C:C,Table1[for Import to Bank Register dropdown],Table1[for Pivot],0,0,1)</f>
        <v>0</v>
      </c>
      <c r="E277" s="403"/>
      <c r="F277" s="146">
        <f t="shared" si="13"/>
        <v>55555555</v>
      </c>
      <c r="G277" s="375">
        <f t="shared" si="14"/>
        <v>0</v>
      </c>
      <c r="I277" s="376">
        <f>IF(OR(C277="150 Directors advances", C277="120 accounts receivable", C277="720.2 Automobile - Insurance", C277="720.3 Automobile - License", C277="870.4 Rent - Insurance", C277="870.6 Rent - Property Tax", C277="870.7 Rent - Homeoffice", C277="870.9 Rent - Water"),
   0,
   IF(Dashboard!$F$5="Quick",
      IF(OR(C277="190 Automobile",C277="200 computer hardware",C277="210 Computer software",C277="220 Quickbooks software",C277="230 Office equipment",C277="240 Office furniture"),
         E277-(E277/(1+Dashboard!$F$4)),
         0
      ),
      IF(C277="750 Business promotion",
         E277-(E277/(1+4.793/100)),
         E277-(E277/(1+Dashboard!$F$4))
      )
   )
)</f>
        <v>0</v>
      </c>
      <c r="J277" s="26">
        <f>Bank5[[#This Row],[Money in/ (Money out)]]-Bank5[[#This Row],[GST/HST]]</f>
        <v>0</v>
      </c>
      <c r="L277" s="23">
        <f t="shared" si="12"/>
        <v>0</v>
      </c>
    </row>
    <row r="278" spans="4:12" x14ac:dyDescent="0.2">
      <c r="D278" s="374">
        <f>_xlfn.XLOOKUP(C:C,Table1[for Import to Bank Register dropdown],Table1[for Pivot],0,0,1)</f>
        <v>0</v>
      </c>
      <c r="E278" s="403"/>
      <c r="F278" s="146">
        <f t="shared" si="13"/>
        <v>55555555</v>
      </c>
      <c r="G278" s="375">
        <f t="shared" si="14"/>
        <v>0</v>
      </c>
      <c r="I278" s="376">
        <f>IF(OR(C278="150 Directors advances", C278="120 accounts receivable", C278="720.2 Automobile - Insurance", C278="720.3 Automobile - License", C278="870.4 Rent - Insurance", C278="870.6 Rent - Property Tax", C278="870.7 Rent - Homeoffice", C278="870.9 Rent - Water"),
   0,
   IF(Dashboard!$F$5="Quick",
      IF(OR(C278="190 Automobile",C278="200 computer hardware",C278="210 Computer software",C278="220 Quickbooks software",C278="230 Office equipment",C278="240 Office furniture"),
         E278-(E278/(1+Dashboard!$F$4)),
         0
      ),
      IF(C278="750 Business promotion",
         E278-(E278/(1+4.793/100)),
         E278-(E278/(1+Dashboard!$F$4))
      )
   )
)</f>
        <v>0</v>
      </c>
      <c r="J278" s="26">
        <f>Bank5[[#This Row],[Money in/ (Money out)]]-Bank5[[#This Row],[GST/HST]]</f>
        <v>0</v>
      </c>
      <c r="L278" s="23">
        <f t="shared" si="12"/>
        <v>0</v>
      </c>
    </row>
    <row r="279" spans="4:12" x14ac:dyDescent="0.2">
      <c r="D279" s="374">
        <f>_xlfn.XLOOKUP(C:C,Table1[for Import to Bank Register dropdown],Table1[for Pivot],0,0,1)</f>
        <v>0</v>
      </c>
      <c r="E279" s="403"/>
      <c r="F279" s="146">
        <f t="shared" si="13"/>
        <v>55555555</v>
      </c>
      <c r="G279" s="375">
        <f t="shared" si="14"/>
        <v>0</v>
      </c>
      <c r="I279" s="376">
        <f>IF(OR(C279="150 Directors advances", C279="120 accounts receivable", C279="720.2 Automobile - Insurance", C279="720.3 Automobile - License", C279="870.4 Rent - Insurance", C279="870.6 Rent - Property Tax", C279="870.7 Rent - Homeoffice", C279="870.9 Rent - Water"),
   0,
   IF(Dashboard!$F$5="Quick",
      IF(OR(C279="190 Automobile",C279="200 computer hardware",C279="210 Computer software",C279="220 Quickbooks software",C279="230 Office equipment",C279="240 Office furniture"),
         E279-(E279/(1+Dashboard!$F$4)),
         0
      ),
      IF(C279="750 Business promotion",
         E279-(E279/(1+4.793/100)),
         E279-(E279/(1+Dashboard!$F$4))
      )
   )
)</f>
        <v>0</v>
      </c>
      <c r="J279" s="26">
        <f>Bank5[[#This Row],[Money in/ (Money out)]]-Bank5[[#This Row],[GST/HST]]</f>
        <v>0</v>
      </c>
      <c r="L279" s="23">
        <f t="shared" si="12"/>
        <v>0</v>
      </c>
    </row>
    <row r="280" spans="4:12" x14ac:dyDescent="0.2">
      <c r="D280" s="374">
        <f>_xlfn.XLOOKUP(C:C,Table1[for Import to Bank Register dropdown],Table1[for Pivot],0,0,1)</f>
        <v>0</v>
      </c>
      <c r="E280" s="403"/>
      <c r="F280" s="146">
        <f t="shared" si="13"/>
        <v>55555555</v>
      </c>
      <c r="G280" s="375">
        <f t="shared" si="14"/>
        <v>0</v>
      </c>
      <c r="I280" s="376">
        <f>IF(OR(C280="150 Directors advances", C280="120 accounts receivable", C280="720.2 Automobile - Insurance", C280="720.3 Automobile - License", C280="870.4 Rent - Insurance", C280="870.6 Rent - Property Tax", C280="870.7 Rent - Homeoffice", C280="870.9 Rent - Water"),
   0,
   IF(Dashboard!$F$5="Quick",
      IF(OR(C280="190 Automobile",C280="200 computer hardware",C280="210 Computer software",C280="220 Quickbooks software",C280="230 Office equipment",C280="240 Office furniture"),
         E280-(E280/(1+Dashboard!$F$4)),
         0
      ),
      IF(C280="750 Business promotion",
         E280-(E280/(1+4.793/100)),
         E280-(E280/(1+Dashboard!$F$4))
      )
   )
)</f>
        <v>0</v>
      </c>
      <c r="J280" s="26">
        <f>Bank5[[#This Row],[Money in/ (Money out)]]-Bank5[[#This Row],[GST/HST]]</f>
        <v>0</v>
      </c>
      <c r="L280" s="23">
        <f t="shared" si="12"/>
        <v>0</v>
      </c>
    </row>
    <row r="281" spans="4:12" x14ac:dyDescent="0.2">
      <c r="D281" s="374">
        <f>_xlfn.XLOOKUP(C:C,Table1[for Import to Bank Register dropdown],Table1[for Pivot],0,0,1)</f>
        <v>0</v>
      </c>
      <c r="E281" s="403"/>
      <c r="F281" s="146">
        <f t="shared" si="13"/>
        <v>55555555</v>
      </c>
      <c r="G281" s="375">
        <f t="shared" si="14"/>
        <v>0</v>
      </c>
      <c r="I281" s="376">
        <f>IF(OR(C281="150 Directors advances", C281="120 accounts receivable", C281="720.2 Automobile - Insurance", C281="720.3 Automobile - License", C281="870.4 Rent - Insurance", C281="870.6 Rent - Property Tax", C281="870.7 Rent - Homeoffice", C281="870.9 Rent - Water"),
   0,
   IF(Dashboard!$F$5="Quick",
      IF(OR(C281="190 Automobile",C281="200 computer hardware",C281="210 Computer software",C281="220 Quickbooks software",C281="230 Office equipment",C281="240 Office furniture"),
         E281-(E281/(1+Dashboard!$F$4)),
         0
      ),
      IF(C281="750 Business promotion",
         E281-(E281/(1+4.793/100)),
         E281-(E281/(1+Dashboard!$F$4))
      )
   )
)</f>
        <v>0</v>
      </c>
      <c r="J281" s="26">
        <f>Bank5[[#This Row],[Money in/ (Money out)]]-Bank5[[#This Row],[GST/HST]]</f>
        <v>0</v>
      </c>
      <c r="L281" s="23">
        <f t="shared" si="12"/>
        <v>0</v>
      </c>
    </row>
    <row r="282" spans="4:12" x14ac:dyDescent="0.2">
      <c r="D282" s="374">
        <f>_xlfn.XLOOKUP(C:C,Table1[for Import to Bank Register dropdown],Table1[for Pivot],0,0,1)</f>
        <v>0</v>
      </c>
      <c r="E282" s="403"/>
      <c r="F282" s="146">
        <f t="shared" si="13"/>
        <v>55555555</v>
      </c>
      <c r="G282" s="375">
        <f t="shared" si="14"/>
        <v>0</v>
      </c>
      <c r="I282" s="376">
        <f>IF(OR(C282="150 Directors advances", C282="120 accounts receivable", C282="720.2 Automobile - Insurance", C282="720.3 Automobile - License", C282="870.4 Rent - Insurance", C282="870.6 Rent - Property Tax", C282="870.7 Rent - Homeoffice", C282="870.9 Rent - Water"),
   0,
   IF(Dashboard!$F$5="Quick",
      IF(OR(C282="190 Automobile",C282="200 computer hardware",C282="210 Computer software",C282="220 Quickbooks software",C282="230 Office equipment",C282="240 Office furniture"),
         E282-(E282/(1+Dashboard!$F$4)),
         0
      ),
      IF(C282="750 Business promotion",
         E282-(E282/(1+4.793/100)),
         E282-(E282/(1+Dashboard!$F$4))
      )
   )
)</f>
        <v>0</v>
      </c>
      <c r="J282" s="26">
        <f>Bank5[[#This Row],[Money in/ (Money out)]]-Bank5[[#This Row],[GST/HST]]</f>
        <v>0</v>
      </c>
      <c r="L282" s="23">
        <f t="shared" si="12"/>
        <v>0</v>
      </c>
    </row>
    <row r="283" spans="4:12" x14ac:dyDescent="0.2">
      <c r="D283" s="374">
        <f>_xlfn.XLOOKUP(C:C,Table1[for Import to Bank Register dropdown],Table1[for Pivot],0,0,1)</f>
        <v>0</v>
      </c>
      <c r="E283" s="403"/>
      <c r="F283" s="146">
        <f t="shared" si="13"/>
        <v>55555555</v>
      </c>
      <c r="G283" s="375">
        <f t="shared" si="14"/>
        <v>0</v>
      </c>
      <c r="I283" s="376">
        <f>IF(OR(C283="150 Directors advances", C283="120 accounts receivable", C283="720.2 Automobile - Insurance", C283="720.3 Automobile - License", C283="870.4 Rent - Insurance", C283="870.6 Rent - Property Tax", C283="870.7 Rent - Homeoffice", C283="870.9 Rent - Water"),
   0,
   IF(Dashboard!$F$5="Quick",
      IF(OR(C283="190 Automobile",C283="200 computer hardware",C283="210 Computer software",C283="220 Quickbooks software",C283="230 Office equipment",C283="240 Office furniture"),
         E283-(E283/(1+Dashboard!$F$4)),
         0
      ),
      IF(C283="750 Business promotion",
         E283-(E283/(1+4.793/100)),
         E283-(E283/(1+Dashboard!$F$4))
      )
   )
)</f>
        <v>0</v>
      </c>
      <c r="J283" s="26">
        <f>Bank5[[#This Row],[Money in/ (Money out)]]-Bank5[[#This Row],[GST/HST]]</f>
        <v>0</v>
      </c>
      <c r="L283" s="23">
        <f t="shared" si="12"/>
        <v>0</v>
      </c>
    </row>
    <row r="284" spans="4:12" x14ac:dyDescent="0.2">
      <c r="D284" s="374">
        <f>_xlfn.XLOOKUP(C:C,Table1[for Import to Bank Register dropdown],Table1[for Pivot],0,0,1)</f>
        <v>0</v>
      </c>
      <c r="E284" s="403"/>
      <c r="F284" s="146">
        <f t="shared" si="13"/>
        <v>55555555</v>
      </c>
      <c r="G284" s="375">
        <f t="shared" si="14"/>
        <v>0</v>
      </c>
      <c r="I284" s="376">
        <f>IF(OR(C284="150 Directors advances", C284="120 accounts receivable", C284="720.2 Automobile - Insurance", C284="720.3 Automobile - License", C284="870.4 Rent - Insurance", C284="870.6 Rent - Property Tax", C284="870.7 Rent - Homeoffice", C284="870.9 Rent - Water"),
   0,
   IF(Dashboard!$F$5="Quick",
      IF(OR(C284="190 Automobile",C284="200 computer hardware",C284="210 Computer software",C284="220 Quickbooks software",C284="230 Office equipment",C284="240 Office furniture"),
         E284-(E284/(1+Dashboard!$F$4)),
         0
      ),
      IF(C284="750 Business promotion",
         E284-(E284/(1+4.793/100)),
         E284-(E284/(1+Dashboard!$F$4))
      )
   )
)</f>
        <v>0</v>
      </c>
      <c r="J284" s="26">
        <f>Bank5[[#This Row],[Money in/ (Money out)]]-Bank5[[#This Row],[GST/HST]]</f>
        <v>0</v>
      </c>
      <c r="L284" s="23">
        <f t="shared" si="12"/>
        <v>0</v>
      </c>
    </row>
    <row r="285" spans="4:12" x14ac:dyDescent="0.2">
      <c r="D285" s="374">
        <f>_xlfn.XLOOKUP(C:C,Table1[for Import to Bank Register dropdown],Table1[for Pivot],0,0,1)</f>
        <v>0</v>
      </c>
      <c r="E285" s="403"/>
      <c r="F285" s="146">
        <f t="shared" si="13"/>
        <v>55555555</v>
      </c>
      <c r="G285" s="375">
        <f t="shared" si="14"/>
        <v>0</v>
      </c>
      <c r="I285" s="376">
        <f>IF(OR(C285="150 Directors advances", C285="120 accounts receivable", C285="720.2 Automobile - Insurance", C285="720.3 Automobile - License", C285="870.4 Rent - Insurance", C285="870.6 Rent - Property Tax", C285="870.7 Rent - Homeoffice", C285="870.9 Rent - Water"),
   0,
   IF(Dashboard!$F$5="Quick",
      IF(OR(C285="190 Automobile",C285="200 computer hardware",C285="210 Computer software",C285="220 Quickbooks software",C285="230 Office equipment",C285="240 Office furniture"),
         E285-(E285/(1+Dashboard!$F$4)),
         0
      ),
      IF(C285="750 Business promotion",
         E285-(E285/(1+4.793/100)),
         E285-(E285/(1+Dashboard!$F$4))
      )
   )
)</f>
        <v>0</v>
      </c>
      <c r="J285" s="26">
        <f>Bank5[[#This Row],[Money in/ (Money out)]]-Bank5[[#This Row],[GST/HST]]</f>
        <v>0</v>
      </c>
      <c r="L285" s="23">
        <f t="shared" si="12"/>
        <v>0</v>
      </c>
    </row>
    <row r="286" spans="4:12" x14ac:dyDescent="0.2">
      <c r="D286" s="374">
        <f>_xlfn.XLOOKUP(C:C,Table1[for Import to Bank Register dropdown],Table1[for Pivot],0,0,1)</f>
        <v>0</v>
      </c>
      <c r="E286" s="403"/>
      <c r="F286" s="146">
        <f t="shared" si="13"/>
        <v>55555555</v>
      </c>
      <c r="G286" s="375">
        <f t="shared" si="14"/>
        <v>0</v>
      </c>
      <c r="I286" s="376">
        <f>IF(OR(C286="150 Directors advances", C286="120 accounts receivable", C286="720.2 Automobile - Insurance", C286="720.3 Automobile - License", C286="870.4 Rent - Insurance", C286="870.6 Rent - Property Tax", C286="870.7 Rent - Homeoffice", C286="870.9 Rent - Water"),
   0,
   IF(Dashboard!$F$5="Quick",
      IF(OR(C286="190 Automobile",C286="200 computer hardware",C286="210 Computer software",C286="220 Quickbooks software",C286="230 Office equipment",C286="240 Office furniture"),
         E286-(E286/(1+Dashboard!$F$4)),
         0
      ),
      IF(C286="750 Business promotion",
         E286-(E286/(1+4.793/100)),
         E286-(E286/(1+Dashboard!$F$4))
      )
   )
)</f>
        <v>0</v>
      </c>
      <c r="J286" s="26">
        <f>Bank5[[#This Row],[Money in/ (Money out)]]-Bank5[[#This Row],[GST/HST]]</f>
        <v>0</v>
      </c>
      <c r="L286" s="23">
        <f t="shared" si="12"/>
        <v>0</v>
      </c>
    </row>
    <row r="287" spans="4:12" x14ac:dyDescent="0.2">
      <c r="D287" s="374">
        <f>_xlfn.XLOOKUP(C:C,Table1[for Import to Bank Register dropdown],Table1[for Pivot],0,0,1)</f>
        <v>0</v>
      </c>
      <c r="E287" s="403"/>
      <c r="F287" s="146">
        <f t="shared" si="13"/>
        <v>55555555</v>
      </c>
      <c r="G287" s="375">
        <f t="shared" si="14"/>
        <v>0</v>
      </c>
      <c r="I287" s="376">
        <f>IF(OR(C287="150 Directors advances", C287="120 accounts receivable", C287="720.2 Automobile - Insurance", C287="720.3 Automobile - License", C287="870.4 Rent - Insurance", C287="870.6 Rent - Property Tax", C287="870.7 Rent - Homeoffice", C287="870.9 Rent - Water"),
   0,
   IF(Dashboard!$F$5="Quick",
      IF(OR(C287="190 Automobile",C287="200 computer hardware",C287="210 Computer software",C287="220 Quickbooks software",C287="230 Office equipment",C287="240 Office furniture"),
         E287-(E287/(1+Dashboard!$F$4)),
         0
      ),
      IF(C287="750 Business promotion",
         E287-(E287/(1+4.793/100)),
         E287-(E287/(1+Dashboard!$F$4))
      )
   )
)</f>
        <v>0</v>
      </c>
      <c r="J287" s="26">
        <f>Bank5[[#This Row],[Money in/ (Money out)]]-Bank5[[#This Row],[GST/HST]]</f>
        <v>0</v>
      </c>
      <c r="L287" s="23">
        <f t="shared" si="12"/>
        <v>0</v>
      </c>
    </row>
    <row r="288" spans="4:12" x14ac:dyDescent="0.2">
      <c r="D288" s="374">
        <f>_xlfn.XLOOKUP(C:C,Table1[for Import to Bank Register dropdown],Table1[for Pivot],0,0,1)</f>
        <v>0</v>
      </c>
      <c r="E288" s="403"/>
      <c r="F288" s="146">
        <f t="shared" si="13"/>
        <v>55555555</v>
      </c>
      <c r="G288" s="375">
        <f t="shared" si="14"/>
        <v>0</v>
      </c>
      <c r="I288" s="376">
        <f>IF(OR(C288="150 Directors advances", C288="120 accounts receivable", C288="720.2 Automobile - Insurance", C288="720.3 Automobile - License", C288="870.4 Rent - Insurance", C288="870.6 Rent - Property Tax", C288="870.7 Rent - Homeoffice", C288="870.9 Rent - Water"),
   0,
   IF(Dashboard!$F$5="Quick",
      IF(OR(C288="190 Automobile",C288="200 computer hardware",C288="210 Computer software",C288="220 Quickbooks software",C288="230 Office equipment",C288="240 Office furniture"),
         E288-(E288/(1+Dashboard!$F$4)),
         0
      ),
      IF(C288="750 Business promotion",
         E288-(E288/(1+4.793/100)),
         E288-(E288/(1+Dashboard!$F$4))
      )
   )
)</f>
        <v>0</v>
      </c>
      <c r="J288" s="26">
        <f>Bank5[[#This Row],[Money in/ (Money out)]]-Bank5[[#This Row],[GST/HST]]</f>
        <v>0</v>
      </c>
      <c r="L288" s="23">
        <f t="shared" si="12"/>
        <v>0</v>
      </c>
    </row>
    <row r="289" spans="4:12" x14ac:dyDescent="0.2">
      <c r="D289" s="374">
        <f>_xlfn.XLOOKUP(C:C,Table1[for Import to Bank Register dropdown],Table1[for Pivot],0,0,1)</f>
        <v>0</v>
      </c>
      <c r="E289" s="403"/>
      <c r="F289" s="146">
        <f t="shared" si="13"/>
        <v>55555555</v>
      </c>
      <c r="G289" s="375">
        <f t="shared" si="14"/>
        <v>0</v>
      </c>
      <c r="I289" s="376">
        <f>IF(OR(C289="150 Directors advances", C289="120 accounts receivable", C289="720.2 Automobile - Insurance", C289="720.3 Automobile - License", C289="870.4 Rent - Insurance", C289="870.6 Rent - Property Tax", C289="870.7 Rent - Homeoffice", C289="870.9 Rent - Water"),
   0,
   IF(Dashboard!$F$5="Quick",
      IF(OR(C289="190 Automobile",C289="200 computer hardware",C289="210 Computer software",C289="220 Quickbooks software",C289="230 Office equipment",C289="240 Office furniture"),
         E289-(E289/(1+Dashboard!$F$4)),
         0
      ),
      IF(C289="750 Business promotion",
         E289-(E289/(1+4.793/100)),
         E289-(E289/(1+Dashboard!$F$4))
      )
   )
)</f>
        <v>0</v>
      </c>
      <c r="J289" s="26">
        <f>Bank5[[#This Row],[Money in/ (Money out)]]-Bank5[[#This Row],[GST/HST]]</f>
        <v>0</v>
      </c>
      <c r="L289" s="23">
        <f t="shared" si="12"/>
        <v>0</v>
      </c>
    </row>
    <row r="290" spans="4:12" x14ac:dyDescent="0.2">
      <c r="D290" s="374">
        <f>_xlfn.XLOOKUP(C:C,Table1[for Import to Bank Register dropdown],Table1[for Pivot],0,0,1)</f>
        <v>0</v>
      </c>
      <c r="E290" s="403"/>
      <c r="F290" s="146">
        <f t="shared" si="13"/>
        <v>55555555</v>
      </c>
      <c r="G290" s="375">
        <f t="shared" si="14"/>
        <v>0</v>
      </c>
      <c r="I290" s="376">
        <f>IF(OR(C290="150 Directors advances", C290="120 accounts receivable", C290="720.2 Automobile - Insurance", C290="720.3 Automobile - License", C290="870.4 Rent - Insurance", C290="870.6 Rent - Property Tax", C290="870.7 Rent - Homeoffice", C290="870.9 Rent - Water"),
   0,
   IF(Dashboard!$F$5="Quick",
      IF(OR(C290="190 Automobile",C290="200 computer hardware",C290="210 Computer software",C290="220 Quickbooks software",C290="230 Office equipment",C290="240 Office furniture"),
         E290-(E290/(1+Dashboard!$F$4)),
         0
      ),
      IF(C290="750 Business promotion",
         E290-(E290/(1+4.793/100)),
         E290-(E290/(1+Dashboard!$F$4))
      )
   )
)</f>
        <v>0</v>
      </c>
      <c r="J290" s="26">
        <f>Bank5[[#This Row],[Money in/ (Money out)]]-Bank5[[#This Row],[GST/HST]]</f>
        <v>0</v>
      </c>
      <c r="L290" s="23">
        <f t="shared" si="12"/>
        <v>0</v>
      </c>
    </row>
    <row r="291" spans="4:12" x14ac:dyDescent="0.2">
      <c r="D291" s="374">
        <f>_xlfn.XLOOKUP(C:C,Table1[for Import to Bank Register dropdown],Table1[for Pivot],0,0,1)</f>
        <v>0</v>
      </c>
      <c r="E291" s="403"/>
      <c r="F291" s="146">
        <f t="shared" si="13"/>
        <v>55555555</v>
      </c>
      <c r="G291" s="375">
        <f t="shared" si="14"/>
        <v>0</v>
      </c>
      <c r="I291" s="376">
        <f>IF(OR(C291="150 Directors advances", C291="120 accounts receivable", C291="720.2 Automobile - Insurance", C291="720.3 Automobile - License", C291="870.4 Rent - Insurance", C291="870.6 Rent - Property Tax", C291="870.7 Rent - Homeoffice", C291="870.9 Rent - Water"),
   0,
   IF(Dashboard!$F$5="Quick",
      IF(OR(C291="190 Automobile",C291="200 computer hardware",C291="210 Computer software",C291="220 Quickbooks software",C291="230 Office equipment",C291="240 Office furniture"),
         E291-(E291/(1+Dashboard!$F$4)),
         0
      ),
      IF(C291="750 Business promotion",
         E291-(E291/(1+4.793/100)),
         E291-(E291/(1+Dashboard!$F$4))
      )
   )
)</f>
        <v>0</v>
      </c>
      <c r="J291" s="26">
        <f>Bank5[[#This Row],[Money in/ (Money out)]]-Bank5[[#This Row],[GST/HST]]</f>
        <v>0</v>
      </c>
      <c r="L291" s="23">
        <f t="shared" si="12"/>
        <v>0</v>
      </c>
    </row>
    <row r="292" spans="4:12" x14ac:dyDescent="0.2">
      <c r="D292" s="374">
        <f>_xlfn.XLOOKUP(C:C,Table1[for Import to Bank Register dropdown],Table1[for Pivot],0,0,1)</f>
        <v>0</v>
      </c>
      <c r="E292" s="403"/>
      <c r="F292" s="146">
        <f t="shared" si="13"/>
        <v>55555555</v>
      </c>
      <c r="G292" s="375">
        <f t="shared" si="14"/>
        <v>0</v>
      </c>
      <c r="I292" s="376">
        <f>IF(OR(C292="150 Directors advances", C292="120 accounts receivable", C292="720.2 Automobile - Insurance", C292="720.3 Automobile - License", C292="870.4 Rent - Insurance", C292="870.6 Rent - Property Tax", C292="870.7 Rent - Homeoffice", C292="870.9 Rent - Water"),
   0,
   IF(Dashboard!$F$5="Quick",
      IF(OR(C292="190 Automobile",C292="200 computer hardware",C292="210 Computer software",C292="220 Quickbooks software",C292="230 Office equipment",C292="240 Office furniture"),
         E292-(E292/(1+Dashboard!$F$4)),
         0
      ),
      IF(C292="750 Business promotion",
         E292-(E292/(1+4.793/100)),
         E292-(E292/(1+Dashboard!$F$4))
      )
   )
)</f>
        <v>0</v>
      </c>
      <c r="J292" s="26">
        <f>Bank5[[#This Row],[Money in/ (Money out)]]-Bank5[[#This Row],[GST/HST]]</f>
        <v>0</v>
      </c>
      <c r="L292" s="23">
        <f t="shared" si="12"/>
        <v>0</v>
      </c>
    </row>
    <row r="293" spans="4:12" x14ac:dyDescent="0.2">
      <c r="D293" s="374">
        <f>_xlfn.XLOOKUP(C:C,Table1[for Import to Bank Register dropdown],Table1[for Pivot],0,0,1)</f>
        <v>0</v>
      </c>
      <c r="E293" s="403"/>
      <c r="F293" s="146">
        <f t="shared" si="13"/>
        <v>55555555</v>
      </c>
      <c r="G293" s="375">
        <f t="shared" si="14"/>
        <v>0</v>
      </c>
      <c r="I293" s="376">
        <f>IF(OR(C293="150 Directors advances", C293="120 accounts receivable", C293="720.2 Automobile - Insurance", C293="720.3 Automobile - License", C293="870.4 Rent - Insurance", C293="870.6 Rent - Property Tax", C293="870.7 Rent - Homeoffice", C293="870.9 Rent - Water"),
   0,
   IF(Dashboard!$F$5="Quick",
      IF(OR(C293="190 Automobile",C293="200 computer hardware",C293="210 Computer software",C293="220 Quickbooks software",C293="230 Office equipment",C293="240 Office furniture"),
         E293-(E293/(1+Dashboard!$F$4)),
         0
      ),
      IF(C293="750 Business promotion",
         E293-(E293/(1+4.793/100)),
         E293-(E293/(1+Dashboard!$F$4))
      )
   )
)</f>
        <v>0</v>
      </c>
      <c r="J293" s="26">
        <f>Bank5[[#This Row],[Money in/ (Money out)]]-Bank5[[#This Row],[GST/HST]]</f>
        <v>0</v>
      </c>
      <c r="L293" s="23">
        <f t="shared" si="12"/>
        <v>0</v>
      </c>
    </row>
    <row r="294" spans="4:12" x14ac:dyDescent="0.2">
      <c r="D294" s="374">
        <f>_xlfn.XLOOKUP(C:C,Table1[for Import to Bank Register dropdown],Table1[for Pivot],0,0,1)</f>
        <v>0</v>
      </c>
      <c r="E294" s="403"/>
      <c r="F294" s="146">
        <f t="shared" si="13"/>
        <v>55555555</v>
      </c>
      <c r="G294" s="375">
        <f t="shared" si="14"/>
        <v>0</v>
      </c>
      <c r="I294" s="376">
        <f>IF(OR(C294="150 Directors advances", C294="120 accounts receivable", C294="720.2 Automobile - Insurance", C294="720.3 Automobile - License", C294="870.4 Rent - Insurance", C294="870.6 Rent - Property Tax", C294="870.7 Rent - Homeoffice", C294="870.9 Rent - Water"),
   0,
   IF(Dashboard!$F$5="Quick",
      IF(OR(C294="190 Automobile",C294="200 computer hardware",C294="210 Computer software",C294="220 Quickbooks software",C294="230 Office equipment",C294="240 Office furniture"),
         E294-(E294/(1+Dashboard!$F$4)),
         0
      ),
      IF(C294="750 Business promotion",
         E294-(E294/(1+4.793/100)),
         E294-(E294/(1+Dashboard!$F$4))
      )
   )
)</f>
        <v>0</v>
      </c>
      <c r="J294" s="26">
        <f>Bank5[[#This Row],[Money in/ (Money out)]]-Bank5[[#This Row],[GST/HST]]</f>
        <v>0</v>
      </c>
      <c r="L294" s="23">
        <f t="shared" si="12"/>
        <v>0</v>
      </c>
    </row>
    <row r="295" spans="4:12" x14ac:dyDescent="0.2">
      <c r="D295" s="374">
        <f>_xlfn.XLOOKUP(C:C,Table1[for Import to Bank Register dropdown],Table1[for Pivot],0,0,1)</f>
        <v>0</v>
      </c>
      <c r="E295" s="403"/>
      <c r="F295" s="146">
        <f t="shared" si="13"/>
        <v>55555555</v>
      </c>
      <c r="G295" s="375">
        <f t="shared" si="14"/>
        <v>0</v>
      </c>
      <c r="I295" s="376">
        <f>IF(OR(C295="150 Directors advances", C295="120 accounts receivable", C295="720.2 Automobile - Insurance", C295="720.3 Automobile - License", C295="870.4 Rent - Insurance", C295="870.6 Rent - Property Tax", C295="870.7 Rent - Homeoffice", C295="870.9 Rent - Water"),
   0,
   IF(Dashboard!$F$5="Quick",
      IF(OR(C295="190 Automobile",C295="200 computer hardware",C295="210 Computer software",C295="220 Quickbooks software",C295="230 Office equipment",C295="240 Office furniture"),
         E295-(E295/(1+Dashboard!$F$4)),
         0
      ),
      IF(C295="750 Business promotion",
         E295-(E295/(1+4.793/100)),
         E295-(E295/(1+Dashboard!$F$4))
      )
   )
)</f>
        <v>0</v>
      </c>
      <c r="J295" s="26">
        <f>Bank5[[#This Row],[Money in/ (Money out)]]-Bank5[[#This Row],[GST/HST]]</f>
        <v>0</v>
      </c>
      <c r="L295" s="23">
        <f t="shared" si="12"/>
        <v>0</v>
      </c>
    </row>
    <row r="296" spans="4:12" x14ac:dyDescent="0.2">
      <c r="D296" s="374">
        <f>_xlfn.XLOOKUP(C:C,Table1[for Import to Bank Register dropdown],Table1[for Pivot],0,0,1)</f>
        <v>0</v>
      </c>
      <c r="E296" s="403"/>
      <c r="F296" s="146">
        <f t="shared" si="13"/>
        <v>55555555</v>
      </c>
      <c r="G296" s="375">
        <f t="shared" si="14"/>
        <v>0</v>
      </c>
      <c r="I296" s="376">
        <f>IF(OR(C296="150 Directors advances", C296="120 accounts receivable", C296="720.2 Automobile - Insurance", C296="720.3 Automobile - License", C296="870.4 Rent - Insurance", C296="870.6 Rent - Property Tax", C296="870.7 Rent - Homeoffice", C296="870.9 Rent - Water"),
   0,
   IF(Dashboard!$F$5="Quick",
      IF(OR(C296="190 Automobile",C296="200 computer hardware",C296="210 Computer software",C296="220 Quickbooks software",C296="230 Office equipment",C296="240 Office furniture"),
         E296-(E296/(1+Dashboard!$F$4)),
         0
      ),
      IF(C296="750 Business promotion",
         E296-(E296/(1+4.793/100)),
         E296-(E296/(1+Dashboard!$F$4))
      )
   )
)</f>
        <v>0</v>
      </c>
      <c r="J296" s="26">
        <f>Bank5[[#This Row],[Money in/ (Money out)]]-Bank5[[#This Row],[GST/HST]]</f>
        <v>0</v>
      </c>
      <c r="L296" s="23">
        <f t="shared" si="12"/>
        <v>0</v>
      </c>
    </row>
    <row r="297" spans="4:12" x14ac:dyDescent="0.2">
      <c r="D297" s="374">
        <f>_xlfn.XLOOKUP(C:C,Table1[for Import to Bank Register dropdown],Table1[for Pivot],0,0,1)</f>
        <v>0</v>
      </c>
      <c r="E297" s="403"/>
      <c r="F297" s="146">
        <f t="shared" si="13"/>
        <v>55555555</v>
      </c>
      <c r="G297" s="375">
        <f t="shared" si="14"/>
        <v>0</v>
      </c>
      <c r="I297" s="376">
        <f>IF(OR(C297="150 Directors advances", C297="120 accounts receivable", C297="720.2 Automobile - Insurance", C297="720.3 Automobile - License", C297="870.4 Rent - Insurance", C297="870.6 Rent - Property Tax", C297="870.7 Rent - Homeoffice", C297="870.9 Rent - Water"),
   0,
   IF(Dashboard!$F$5="Quick",
      IF(OR(C297="190 Automobile",C297="200 computer hardware",C297="210 Computer software",C297="220 Quickbooks software",C297="230 Office equipment",C297="240 Office furniture"),
         E297-(E297/(1+Dashboard!$F$4)),
         0
      ),
      IF(C297="750 Business promotion",
         E297-(E297/(1+4.793/100)),
         E297-(E297/(1+Dashboard!$F$4))
      )
   )
)</f>
        <v>0</v>
      </c>
      <c r="J297" s="26">
        <f>Bank5[[#This Row],[Money in/ (Money out)]]-Bank5[[#This Row],[GST/HST]]</f>
        <v>0</v>
      </c>
      <c r="L297" s="23">
        <f t="shared" si="12"/>
        <v>0</v>
      </c>
    </row>
    <row r="298" spans="4:12" x14ac:dyDescent="0.2">
      <c r="D298" s="374">
        <f>_xlfn.XLOOKUP(C:C,Table1[for Import to Bank Register dropdown],Table1[for Pivot],0,0,1)</f>
        <v>0</v>
      </c>
      <c r="E298" s="403"/>
      <c r="F298" s="146">
        <f t="shared" si="13"/>
        <v>55555555</v>
      </c>
      <c r="G298" s="375">
        <f t="shared" si="14"/>
        <v>0</v>
      </c>
      <c r="I298" s="376">
        <f>IF(OR(C298="150 Directors advances", C298="120 accounts receivable", C298="720.2 Automobile - Insurance", C298="720.3 Automobile - License", C298="870.4 Rent - Insurance", C298="870.6 Rent - Property Tax", C298="870.7 Rent - Homeoffice", C298="870.9 Rent - Water"),
   0,
   IF(Dashboard!$F$5="Quick",
      IF(OR(C298="190 Automobile",C298="200 computer hardware",C298="210 Computer software",C298="220 Quickbooks software",C298="230 Office equipment",C298="240 Office furniture"),
         E298-(E298/(1+Dashboard!$F$4)),
         0
      ),
      IF(C298="750 Business promotion",
         E298-(E298/(1+4.793/100)),
         E298-(E298/(1+Dashboard!$F$4))
      )
   )
)</f>
        <v>0</v>
      </c>
      <c r="J298" s="26">
        <f>Bank5[[#This Row],[Money in/ (Money out)]]-Bank5[[#This Row],[GST/HST]]</f>
        <v>0</v>
      </c>
      <c r="L298" s="23">
        <f t="shared" si="12"/>
        <v>0</v>
      </c>
    </row>
    <row r="299" spans="4:12" x14ac:dyDescent="0.2">
      <c r="D299" s="374">
        <f>_xlfn.XLOOKUP(C:C,Table1[for Import to Bank Register dropdown],Table1[for Pivot],0,0,1)</f>
        <v>0</v>
      </c>
      <c r="E299" s="403"/>
      <c r="F299" s="146">
        <f t="shared" si="13"/>
        <v>55555555</v>
      </c>
      <c r="G299" s="375">
        <f t="shared" si="14"/>
        <v>0</v>
      </c>
      <c r="I299" s="376">
        <f>IF(OR(C299="150 Directors advances", C299="120 accounts receivable", C299="720.2 Automobile - Insurance", C299="720.3 Automobile - License", C299="870.4 Rent - Insurance", C299="870.6 Rent - Property Tax", C299="870.7 Rent - Homeoffice", C299="870.9 Rent - Water"),
   0,
   IF(Dashboard!$F$5="Quick",
      IF(OR(C299="190 Automobile",C299="200 computer hardware",C299="210 Computer software",C299="220 Quickbooks software",C299="230 Office equipment",C299="240 Office furniture"),
         E299-(E299/(1+Dashboard!$F$4)),
         0
      ),
      IF(C299="750 Business promotion",
         E299-(E299/(1+4.793/100)),
         E299-(E299/(1+Dashboard!$F$4))
      )
   )
)</f>
        <v>0</v>
      </c>
      <c r="J299" s="26">
        <f>Bank5[[#This Row],[Money in/ (Money out)]]-Bank5[[#This Row],[GST/HST]]</f>
        <v>0</v>
      </c>
      <c r="L299" s="23">
        <f t="shared" si="12"/>
        <v>0</v>
      </c>
    </row>
    <row r="300" spans="4:12" x14ac:dyDescent="0.2">
      <c r="D300" s="374">
        <f>_xlfn.XLOOKUP(C:C,Table1[for Import to Bank Register dropdown],Table1[for Pivot],0,0,1)</f>
        <v>0</v>
      </c>
      <c r="E300" s="403"/>
      <c r="F300" s="146">
        <f t="shared" si="13"/>
        <v>55555555</v>
      </c>
      <c r="G300" s="375">
        <f t="shared" si="14"/>
        <v>0</v>
      </c>
      <c r="I300" s="376">
        <f>IF(OR(C300="150 Directors advances", C300="120 accounts receivable", C300="720.2 Automobile - Insurance", C300="720.3 Automobile - License", C300="870.4 Rent - Insurance", C300="870.6 Rent - Property Tax", C300="870.7 Rent - Homeoffice", C300="870.9 Rent - Water"),
   0,
   IF(Dashboard!$F$5="Quick",
      IF(OR(C300="190 Automobile",C300="200 computer hardware",C300="210 Computer software",C300="220 Quickbooks software",C300="230 Office equipment",C300="240 Office furniture"),
         E300-(E300/(1+Dashboard!$F$4)),
         0
      ),
      IF(C300="750 Business promotion",
         E300-(E300/(1+4.793/100)),
         E300-(E300/(1+Dashboard!$F$4))
      )
   )
)</f>
        <v>0</v>
      </c>
      <c r="J300" s="26">
        <f>Bank5[[#This Row],[Money in/ (Money out)]]-Bank5[[#This Row],[GST/HST]]</f>
        <v>0</v>
      </c>
      <c r="L300" s="23">
        <f t="shared" si="12"/>
        <v>0</v>
      </c>
    </row>
    <row r="301" spans="4:12" x14ac:dyDescent="0.2">
      <c r="D301" s="374">
        <f>_xlfn.XLOOKUP(C:C,Table1[for Import to Bank Register dropdown],Table1[for Pivot],0,0,1)</f>
        <v>0</v>
      </c>
      <c r="E301" s="403"/>
      <c r="F301" s="146">
        <f t="shared" si="13"/>
        <v>55555555</v>
      </c>
      <c r="G301" s="375">
        <f t="shared" si="14"/>
        <v>0</v>
      </c>
      <c r="I301" s="376">
        <f>IF(OR(C301="150 Directors advances", C301="120 accounts receivable", C301="720.2 Automobile - Insurance", C301="720.3 Automobile - License", C301="870.4 Rent - Insurance", C301="870.6 Rent - Property Tax", C301="870.7 Rent - Homeoffice", C301="870.9 Rent - Water"),
   0,
   IF(Dashboard!$F$5="Quick",
      IF(OR(C301="190 Automobile",C301="200 computer hardware",C301="210 Computer software",C301="220 Quickbooks software",C301="230 Office equipment",C301="240 Office furniture"),
         E301-(E301/(1+Dashboard!$F$4)),
         0
      ),
      IF(C301="750 Business promotion",
         E301-(E301/(1+4.793/100)),
         E301-(E301/(1+Dashboard!$F$4))
      )
   )
)</f>
        <v>0</v>
      </c>
      <c r="J301" s="26">
        <f>Bank5[[#This Row],[Money in/ (Money out)]]-Bank5[[#This Row],[GST/HST]]</f>
        <v>0</v>
      </c>
      <c r="L301" s="23">
        <f t="shared" si="12"/>
        <v>0</v>
      </c>
    </row>
    <row r="302" spans="4:12" x14ac:dyDescent="0.2">
      <c r="D302" s="374">
        <f>_xlfn.XLOOKUP(C:C,Table1[for Import to Bank Register dropdown],Table1[for Pivot],0,0,1)</f>
        <v>0</v>
      </c>
      <c r="E302" s="403"/>
      <c r="F302" s="146">
        <f t="shared" si="13"/>
        <v>55555555</v>
      </c>
      <c r="G302" s="375">
        <f t="shared" si="14"/>
        <v>0</v>
      </c>
      <c r="I302" s="376">
        <f>IF(OR(C302="150 Directors advances", C302="120 accounts receivable", C302="720.2 Automobile - Insurance", C302="720.3 Automobile - License", C302="870.4 Rent - Insurance", C302="870.6 Rent - Property Tax", C302="870.7 Rent - Homeoffice", C302="870.9 Rent - Water"),
   0,
   IF(Dashboard!$F$5="Quick",
      IF(OR(C302="190 Automobile",C302="200 computer hardware",C302="210 Computer software",C302="220 Quickbooks software",C302="230 Office equipment",C302="240 Office furniture"),
         E302-(E302/(1+Dashboard!$F$4)),
         0
      ),
      IF(C302="750 Business promotion",
         E302-(E302/(1+4.793/100)),
         E302-(E302/(1+Dashboard!$F$4))
      )
   )
)</f>
        <v>0</v>
      </c>
      <c r="J302" s="26">
        <f>Bank5[[#This Row],[Money in/ (Money out)]]-Bank5[[#This Row],[GST/HST]]</f>
        <v>0</v>
      </c>
      <c r="L302" s="23">
        <f t="shared" si="12"/>
        <v>0</v>
      </c>
    </row>
    <row r="303" spans="4:12" x14ac:dyDescent="0.2">
      <c r="D303" s="374">
        <f>_xlfn.XLOOKUP(C:C,Table1[for Import to Bank Register dropdown],Table1[for Pivot],0,0,1)</f>
        <v>0</v>
      </c>
      <c r="E303" s="403"/>
      <c r="F303" s="146">
        <f t="shared" si="13"/>
        <v>55555555</v>
      </c>
      <c r="G303" s="375">
        <f t="shared" si="14"/>
        <v>0</v>
      </c>
      <c r="I303" s="376">
        <f>IF(OR(C303="150 Directors advances", C303="120 accounts receivable", C303="720.2 Automobile - Insurance", C303="720.3 Automobile - License", C303="870.4 Rent - Insurance", C303="870.6 Rent - Property Tax", C303="870.7 Rent - Homeoffice", C303="870.9 Rent - Water"),
   0,
   IF(Dashboard!$F$5="Quick",
      IF(OR(C303="190 Automobile",C303="200 computer hardware",C303="210 Computer software",C303="220 Quickbooks software",C303="230 Office equipment",C303="240 Office furniture"),
         E303-(E303/(1+Dashboard!$F$4)),
         0
      ),
      IF(C303="750 Business promotion",
         E303-(E303/(1+4.793/100)),
         E303-(E303/(1+Dashboard!$F$4))
      )
   )
)</f>
        <v>0</v>
      </c>
      <c r="J303" s="26">
        <f>Bank5[[#This Row],[Money in/ (Money out)]]-Bank5[[#This Row],[GST/HST]]</f>
        <v>0</v>
      </c>
      <c r="L303" s="23">
        <f t="shared" si="12"/>
        <v>0</v>
      </c>
    </row>
    <row r="304" spans="4:12" x14ac:dyDescent="0.2">
      <c r="D304" s="374">
        <f>_xlfn.XLOOKUP(C:C,Table1[for Import to Bank Register dropdown],Table1[for Pivot],0,0,1)</f>
        <v>0</v>
      </c>
      <c r="E304" s="403"/>
      <c r="F304" s="146">
        <f t="shared" si="13"/>
        <v>55555555</v>
      </c>
      <c r="G304" s="375">
        <f t="shared" si="14"/>
        <v>0</v>
      </c>
      <c r="I304" s="376">
        <f>IF(OR(C304="150 Directors advances", C304="120 accounts receivable", C304="720.2 Automobile - Insurance", C304="720.3 Automobile - License", C304="870.4 Rent - Insurance", C304="870.6 Rent - Property Tax", C304="870.7 Rent - Homeoffice", C304="870.9 Rent - Water"),
   0,
   IF(Dashboard!$F$5="Quick",
      IF(OR(C304="190 Automobile",C304="200 computer hardware",C304="210 Computer software",C304="220 Quickbooks software",C304="230 Office equipment",C304="240 Office furniture"),
         E304-(E304/(1+Dashboard!$F$4)),
         0
      ),
      IF(C304="750 Business promotion",
         E304-(E304/(1+4.793/100)),
         E304-(E304/(1+Dashboard!$F$4))
      )
   )
)</f>
        <v>0</v>
      </c>
      <c r="J304" s="26">
        <f>Bank5[[#This Row],[Money in/ (Money out)]]-Bank5[[#This Row],[GST/HST]]</f>
        <v>0</v>
      </c>
      <c r="L304" s="23">
        <f t="shared" si="12"/>
        <v>0</v>
      </c>
    </row>
    <row r="305" spans="4:12" x14ac:dyDescent="0.2">
      <c r="D305" s="374">
        <f>_xlfn.XLOOKUP(C:C,Table1[for Import to Bank Register dropdown],Table1[for Pivot],0,0,1)</f>
        <v>0</v>
      </c>
      <c r="E305" s="403"/>
      <c r="F305" s="146">
        <f t="shared" si="13"/>
        <v>55555555</v>
      </c>
      <c r="G305" s="375">
        <f t="shared" si="14"/>
        <v>0</v>
      </c>
      <c r="I305" s="376">
        <f>IF(OR(C305="150 Directors advances", C305="120 accounts receivable", C305="720.2 Automobile - Insurance", C305="720.3 Automobile - License", C305="870.4 Rent - Insurance", C305="870.6 Rent - Property Tax", C305="870.7 Rent - Homeoffice", C305="870.9 Rent - Water"),
   0,
   IF(Dashboard!$F$5="Quick",
      IF(OR(C305="190 Automobile",C305="200 computer hardware",C305="210 Computer software",C305="220 Quickbooks software",C305="230 Office equipment",C305="240 Office furniture"),
         E305-(E305/(1+Dashboard!$F$4)),
         0
      ),
      IF(C305="750 Business promotion",
         E305-(E305/(1+4.793/100)),
         E305-(E305/(1+Dashboard!$F$4))
      )
   )
)</f>
        <v>0</v>
      </c>
      <c r="J305" s="26">
        <f>Bank5[[#This Row],[Money in/ (Money out)]]-Bank5[[#This Row],[GST/HST]]</f>
        <v>0</v>
      </c>
      <c r="L305" s="23">
        <f t="shared" si="12"/>
        <v>0</v>
      </c>
    </row>
    <row r="306" spans="4:12" x14ac:dyDescent="0.2">
      <c r="D306" s="374">
        <f>_xlfn.XLOOKUP(C:C,Table1[for Import to Bank Register dropdown],Table1[for Pivot],0,0,1)</f>
        <v>0</v>
      </c>
      <c r="E306" s="403"/>
      <c r="F306" s="146">
        <f t="shared" si="13"/>
        <v>55555555</v>
      </c>
      <c r="G306" s="375">
        <f t="shared" si="14"/>
        <v>0</v>
      </c>
      <c r="I306" s="376">
        <f>IF(OR(C306="150 Directors advances", C306="120 accounts receivable", C306="720.2 Automobile - Insurance", C306="720.3 Automobile - License", C306="870.4 Rent - Insurance", C306="870.6 Rent - Property Tax", C306="870.7 Rent - Homeoffice", C306="870.9 Rent - Water"),
   0,
   IF(Dashboard!$F$5="Quick",
      IF(OR(C306="190 Automobile",C306="200 computer hardware",C306="210 Computer software",C306="220 Quickbooks software",C306="230 Office equipment",C306="240 Office furniture"),
         E306-(E306/(1+Dashboard!$F$4)),
         0
      ),
      IF(C306="750 Business promotion",
         E306-(E306/(1+4.793/100)),
         E306-(E306/(1+Dashboard!$F$4))
      )
   )
)</f>
        <v>0</v>
      </c>
      <c r="J306" s="26">
        <f>Bank5[[#This Row],[Money in/ (Money out)]]-Bank5[[#This Row],[GST/HST]]</f>
        <v>0</v>
      </c>
      <c r="L306" s="23">
        <f t="shared" si="12"/>
        <v>0</v>
      </c>
    </row>
    <row r="307" spans="4:12" x14ac:dyDescent="0.2">
      <c r="D307" s="374">
        <f>_xlfn.XLOOKUP(C:C,Table1[for Import to Bank Register dropdown],Table1[for Pivot],0,0,1)</f>
        <v>0</v>
      </c>
      <c r="E307" s="403"/>
      <c r="F307" s="146">
        <f t="shared" si="13"/>
        <v>55555555</v>
      </c>
      <c r="G307" s="375">
        <f t="shared" si="14"/>
        <v>0</v>
      </c>
      <c r="I307" s="376">
        <f>IF(OR(C307="150 Directors advances", C307="120 accounts receivable", C307="720.2 Automobile - Insurance", C307="720.3 Automobile - License", C307="870.4 Rent - Insurance", C307="870.6 Rent - Property Tax", C307="870.7 Rent - Homeoffice", C307="870.9 Rent - Water"),
   0,
   IF(Dashboard!$F$5="Quick",
      IF(OR(C307="190 Automobile",C307="200 computer hardware",C307="210 Computer software",C307="220 Quickbooks software",C307="230 Office equipment",C307="240 Office furniture"),
         E307-(E307/(1+Dashboard!$F$4)),
         0
      ),
      IF(C307="750 Business promotion",
         E307-(E307/(1+4.793/100)),
         E307-(E307/(1+Dashboard!$F$4))
      )
   )
)</f>
        <v>0</v>
      </c>
      <c r="J307" s="26">
        <f>Bank5[[#This Row],[Money in/ (Money out)]]-Bank5[[#This Row],[GST/HST]]</f>
        <v>0</v>
      </c>
      <c r="L307" s="23">
        <f t="shared" si="12"/>
        <v>0</v>
      </c>
    </row>
    <row r="308" spans="4:12" x14ac:dyDescent="0.2">
      <c r="D308" s="374">
        <f>_xlfn.XLOOKUP(C:C,Table1[for Import to Bank Register dropdown],Table1[for Pivot],0,0,1)</f>
        <v>0</v>
      </c>
      <c r="E308" s="403"/>
      <c r="F308" s="146">
        <f t="shared" si="13"/>
        <v>55555555</v>
      </c>
      <c r="G308" s="375">
        <f t="shared" si="14"/>
        <v>0</v>
      </c>
      <c r="I308" s="376">
        <f>IF(OR(C308="150 Directors advances", C308="120 accounts receivable", C308="720.2 Automobile - Insurance", C308="720.3 Automobile - License", C308="870.4 Rent - Insurance", C308="870.6 Rent - Property Tax", C308="870.7 Rent - Homeoffice", C308="870.9 Rent - Water"),
   0,
   IF(Dashboard!$F$5="Quick",
      IF(OR(C308="190 Automobile",C308="200 computer hardware",C308="210 Computer software",C308="220 Quickbooks software",C308="230 Office equipment",C308="240 Office furniture"),
         E308-(E308/(1+Dashboard!$F$4)),
         0
      ),
      IF(C308="750 Business promotion",
         E308-(E308/(1+4.793/100)),
         E308-(E308/(1+Dashboard!$F$4))
      )
   )
)</f>
        <v>0</v>
      </c>
      <c r="J308" s="26">
        <f>Bank5[[#This Row],[Money in/ (Money out)]]-Bank5[[#This Row],[GST/HST]]</f>
        <v>0</v>
      </c>
      <c r="L308" s="23">
        <f t="shared" si="12"/>
        <v>0</v>
      </c>
    </row>
    <row r="309" spans="4:12" x14ac:dyDescent="0.2">
      <c r="D309" s="374">
        <f>_xlfn.XLOOKUP(C:C,Table1[for Import to Bank Register dropdown],Table1[for Pivot],0,0,1)</f>
        <v>0</v>
      </c>
      <c r="E309" s="403"/>
      <c r="F309" s="146">
        <f t="shared" si="13"/>
        <v>55555555</v>
      </c>
      <c r="G309" s="375">
        <f t="shared" si="14"/>
        <v>0</v>
      </c>
      <c r="I309" s="376">
        <f>IF(OR(C309="150 Directors advances", C309="120 accounts receivable", C309="720.2 Automobile - Insurance", C309="720.3 Automobile - License", C309="870.4 Rent - Insurance", C309="870.6 Rent - Property Tax", C309="870.7 Rent - Homeoffice", C309="870.9 Rent - Water"),
   0,
   IF(Dashboard!$F$5="Quick",
      IF(OR(C309="190 Automobile",C309="200 computer hardware",C309="210 Computer software",C309="220 Quickbooks software",C309="230 Office equipment",C309="240 Office furniture"),
         E309-(E309/(1+Dashboard!$F$4)),
         0
      ),
      IF(C309="750 Business promotion",
         E309-(E309/(1+4.793/100)),
         E309-(E309/(1+Dashboard!$F$4))
      )
   )
)</f>
        <v>0</v>
      </c>
      <c r="J309" s="26">
        <f>Bank5[[#This Row],[Money in/ (Money out)]]-Bank5[[#This Row],[GST/HST]]</f>
        <v>0</v>
      </c>
      <c r="L309" s="23">
        <f t="shared" si="12"/>
        <v>0</v>
      </c>
    </row>
    <row r="310" spans="4:12" x14ac:dyDescent="0.2">
      <c r="D310" s="374">
        <f>_xlfn.XLOOKUP(C:C,Table1[for Import to Bank Register dropdown],Table1[for Pivot],0,0,1)</f>
        <v>0</v>
      </c>
      <c r="E310" s="403"/>
      <c r="F310" s="146">
        <f t="shared" si="13"/>
        <v>55555555</v>
      </c>
      <c r="G310" s="375">
        <f t="shared" si="14"/>
        <v>0</v>
      </c>
      <c r="I310" s="376">
        <f>IF(OR(C310="150 Directors advances", C310="120 accounts receivable", C310="720.2 Automobile - Insurance", C310="720.3 Automobile - License", C310="870.4 Rent - Insurance", C310="870.6 Rent - Property Tax", C310="870.7 Rent - Homeoffice", C310="870.9 Rent - Water"),
   0,
   IF(Dashboard!$F$5="Quick",
      IF(OR(C310="190 Automobile",C310="200 computer hardware",C310="210 Computer software",C310="220 Quickbooks software",C310="230 Office equipment",C310="240 Office furniture"),
         E310-(E310/(1+Dashboard!$F$4)),
         0
      ),
      IF(C310="750 Business promotion",
         E310-(E310/(1+4.793/100)),
         E310-(E310/(1+Dashboard!$F$4))
      )
   )
)</f>
        <v>0</v>
      </c>
      <c r="J310" s="26">
        <f>Bank5[[#This Row],[Money in/ (Money out)]]-Bank5[[#This Row],[GST/HST]]</f>
        <v>0</v>
      </c>
      <c r="L310" s="23">
        <f t="shared" si="12"/>
        <v>0</v>
      </c>
    </row>
    <row r="311" spans="4:12" x14ac:dyDescent="0.2">
      <c r="D311" s="374">
        <f>_xlfn.XLOOKUP(C:C,Table1[for Import to Bank Register dropdown],Table1[for Pivot],0,0,1)</f>
        <v>0</v>
      </c>
      <c r="E311" s="403"/>
      <c r="F311" s="146">
        <f t="shared" si="13"/>
        <v>55555555</v>
      </c>
      <c r="G311" s="375">
        <f t="shared" si="14"/>
        <v>0</v>
      </c>
      <c r="I311" s="376">
        <f>IF(OR(C311="150 Directors advances", C311="120 accounts receivable", C311="720.2 Automobile - Insurance", C311="720.3 Automobile - License", C311="870.4 Rent - Insurance", C311="870.6 Rent - Property Tax", C311="870.7 Rent - Homeoffice", C311="870.9 Rent - Water"),
   0,
   IF(Dashboard!$F$5="Quick",
      IF(OR(C311="190 Automobile",C311="200 computer hardware",C311="210 Computer software",C311="220 Quickbooks software",C311="230 Office equipment",C311="240 Office furniture"),
         E311-(E311/(1+Dashboard!$F$4)),
         0
      ),
      IF(C311="750 Business promotion",
         E311-(E311/(1+4.793/100)),
         E311-(E311/(1+Dashboard!$F$4))
      )
   )
)</f>
        <v>0</v>
      </c>
      <c r="J311" s="26">
        <f>Bank5[[#This Row],[Money in/ (Money out)]]-Bank5[[#This Row],[GST/HST]]</f>
        <v>0</v>
      </c>
      <c r="L311" s="23">
        <f t="shared" si="12"/>
        <v>0</v>
      </c>
    </row>
    <row r="312" spans="4:12" x14ac:dyDescent="0.2">
      <c r="D312" s="374">
        <f>_xlfn.XLOOKUP(C:C,Table1[for Import to Bank Register dropdown],Table1[for Pivot],0,0,1)</f>
        <v>0</v>
      </c>
      <c r="E312" s="403"/>
      <c r="F312" s="146">
        <f t="shared" si="13"/>
        <v>55555555</v>
      </c>
      <c r="G312" s="375">
        <f t="shared" si="14"/>
        <v>0</v>
      </c>
      <c r="I312" s="376">
        <f>IF(OR(C312="150 Directors advances", C312="120 accounts receivable", C312="720.2 Automobile - Insurance", C312="720.3 Automobile - License", C312="870.4 Rent - Insurance", C312="870.6 Rent - Property Tax", C312="870.7 Rent - Homeoffice", C312="870.9 Rent - Water"),
   0,
   IF(Dashboard!$F$5="Quick",
      IF(OR(C312="190 Automobile",C312="200 computer hardware",C312="210 Computer software",C312="220 Quickbooks software",C312="230 Office equipment",C312="240 Office furniture"),
         E312-(E312/(1+Dashboard!$F$4)),
         0
      ),
      IF(C312="750 Business promotion",
         E312-(E312/(1+4.793/100)),
         E312-(E312/(1+Dashboard!$F$4))
      )
   )
)</f>
        <v>0</v>
      </c>
      <c r="J312" s="26">
        <f>Bank5[[#This Row],[Money in/ (Money out)]]-Bank5[[#This Row],[GST/HST]]</f>
        <v>0</v>
      </c>
      <c r="L312" s="23">
        <f t="shared" si="12"/>
        <v>0</v>
      </c>
    </row>
    <row r="313" spans="4:12" x14ac:dyDescent="0.2">
      <c r="D313" s="374">
        <f>_xlfn.XLOOKUP(C:C,Table1[for Import to Bank Register dropdown],Table1[for Pivot],0,0,1)</f>
        <v>0</v>
      </c>
      <c r="E313" s="403"/>
      <c r="F313" s="146">
        <f t="shared" si="13"/>
        <v>55555555</v>
      </c>
      <c r="G313" s="375">
        <f t="shared" si="14"/>
        <v>0</v>
      </c>
      <c r="I313" s="376">
        <f>IF(OR(C313="150 Directors advances", C313="120 accounts receivable", C313="720.2 Automobile - Insurance", C313="720.3 Automobile - License", C313="870.4 Rent - Insurance", C313="870.6 Rent - Property Tax", C313="870.7 Rent - Homeoffice", C313="870.9 Rent - Water"),
   0,
   IF(Dashboard!$F$5="Quick",
      IF(OR(C313="190 Automobile",C313="200 computer hardware",C313="210 Computer software",C313="220 Quickbooks software",C313="230 Office equipment",C313="240 Office furniture"),
         E313-(E313/(1+Dashboard!$F$4)),
         0
      ),
      IF(C313="750 Business promotion",
         E313-(E313/(1+4.793/100)),
         E313-(E313/(1+Dashboard!$F$4))
      )
   )
)</f>
        <v>0</v>
      </c>
      <c r="J313" s="26">
        <f>Bank5[[#This Row],[Money in/ (Money out)]]-Bank5[[#This Row],[GST/HST]]</f>
        <v>0</v>
      </c>
      <c r="L313" s="23">
        <f t="shared" si="12"/>
        <v>0</v>
      </c>
    </row>
    <row r="314" spans="4:12" x14ac:dyDescent="0.2">
      <c r="D314" s="374">
        <f>_xlfn.XLOOKUP(C:C,Table1[for Import to Bank Register dropdown],Table1[for Pivot],0,0,1)</f>
        <v>0</v>
      </c>
      <c r="E314" s="403"/>
      <c r="F314" s="146">
        <f t="shared" si="13"/>
        <v>55555555</v>
      </c>
      <c r="G314" s="375">
        <f t="shared" si="14"/>
        <v>0</v>
      </c>
      <c r="I314" s="376">
        <f>IF(OR(C314="150 Directors advances", C314="120 accounts receivable", C314="720.2 Automobile - Insurance", C314="720.3 Automobile - License", C314="870.4 Rent - Insurance", C314="870.6 Rent - Property Tax", C314="870.7 Rent - Homeoffice", C314="870.9 Rent - Water"),
   0,
   IF(Dashboard!$F$5="Quick",
      IF(OR(C314="190 Automobile",C314="200 computer hardware",C314="210 Computer software",C314="220 Quickbooks software",C314="230 Office equipment",C314="240 Office furniture"),
         E314-(E314/(1+Dashboard!$F$4)),
         0
      ),
      IF(C314="750 Business promotion",
         E314-(E314/(1+4.793/100)),
         E314-(E314/(1+Dashboard!$F$4))
      )
   )
)</f>
        <v>0</v>
      </c>
      <c r="J314" s="26">
        <f>Bank5[[#This Row],[Money in/ (Money out)]]-Bank5[[#This Row],[GST/HST]]</f>
        <v>0</v>
      </c>
      <c r="L314" s="23">
        <f t="shared" si="12"/>
        <v>0</v>
      </c>
    </row>
    <row r="315" spans="4:12" x14ac:dyDescent="0.2">
      <c r="D315" s="374">
        <f>_xlfn.XLOOKUP(C:C,Table1[for Import to Bank Register dropdown],Table1[for Pivot],0,0,1)</f>
        <v>0</v>
      </c>
      <c r="E315" s="403"/>
      <c r="F315" s="146">
        <f t="shared" si="13"/>
        <v>55555555</v>
      </c>
      <c r="G315" s="375">
        <f t="shared" si="14"/>
        <v>0</v>
      </c>
      <c r="I315" s="376">
        <f>IF(OR(C315="150 Directors advances", C315="120 accounts receivable", C315="720.2 Automobile - Insurance", C315="720.3 Automobile - License", C315="870.4 Rent - Insurance", C315="870.6 Rent - Property Tax", C315="870.7 Rent - Homeoffice", C315="870.9 Rent - Water"),
   0,
   IF(Dashboard!$F$5="Quick",
      IF(OR(C315="190 Automobile",C315="200 computer hardware",C315="210 Computer software",C315="220 Quickbooks software",C315="230 Office equipment",C315="240 Office furniture"),
         E315-(E315/(1+Dashboard!$F$4)),
         0
      ),
      IF(C315="750 Business promotion",
         E315-(E315/(1+4.793/100)),
         E315-(E315/(1+Dashboard!$F$4))
      )
   )
)</f>
        <v>0</v>
      </c>
      <c r="J315" s="26">
        <f>Bank5[[#This Row],[Money in/ (Money out)]]-Bank5[[#This Row],[GST/HST]]</f>
        <v>0</v>
      </c>
      <c r="L315" s="23">
        <f t="shared" si="12"/>
        <v>0</v>
      </c>
    </row>
    <row r="316" spans="4:12" x14ac:dyDescent="0.2">
      <c r="D316" s="374">
        <f>_xlfn.XLOOKUP(C:C,Table1[for Import to Bank Register dropdown],Table1[for Pivot],0,0,1)</f>
        <v>0</v>
      </c>
      <c r="E316" s="403"/>
      <c r="F316" s="146">
        <f t="shared" si="13"/>
        <v>55555555</v>
      </c>
      <c r="G316" s="375">
        <f t="shared" si="14"/>
        <v>0</v>
      </c>
      <c r="I316" s="376">
        <f>IF(OR(C316="150 Directors advances", C316="120 accounts receivable", C316="720.2 Automobile - Insurance", C316="720.3 Automobile - License", C316="870.4 Rent - Insurance", C316="870.6 Rent - Property Tax", C316="870.7 Rent - Homeoffice", C316="870.9 Rent - Water"),
   0,
   IF(Dashboard!$F$5="Quick",
      IF(OR(C316="190 Automobile",C316="200 computer hardware",C316="210 Computer software",C316="220 Quickbooks software",C316="230 Office equipment",C316="240 Office furniture"),
         E316-(E316/(1+Dashboard!$F$4)),
         0
      ),
      IF(C316="750 Business promotion",
         E316-(E316/(1+4.793/100)),
         E316-(E316/(1+Dashboard!$F$4))
      )
   )
)</f>
        <v>0</v>
      </c>
      <c r="J316" s="26">
        <f>Bank5[[#This Row],[Money in/ (Money out)]]-Bank5[[#This Row],[GST/HST]]</f>
        <v>0</v>
      </c>
      <c r="L316" s="23">
        <f t="shared" si="12"/>
        <v>0</v>
      </c>
    </row>
    <row r="317" spans="4:12" x14ac:dyDescent="0.2">
      <c r="D317" s="374">
        <f>_xlfn.XLOOKUP(C:C,Table1[for Import to Bank Register dropdown],Table1[for Pivot],0,0,1)</f>
        <v>0</v>
      </c>
      <c r="E317" s="403"/>
      <c r="F317" s="146">
        <f t="shared" si="13"/>
        <v>55555555</v>
      </c>
      <c r="G317" s="375">
        <f t="shared" si="14"/>
        <v>0</v>
      </c>
      <c r="I317" s="376">
        <f>IF(OR(C317="150 Directors advances", C317="120 accounts receivable", C317="720.2 Automobile - Insurance", C317="720.3 Automobile - License", C317="870.4 Rent - Insurance", C317="870.6 Rent - Property Tax", C317="870.7 Rent - Homeoffice", C317="870.9 Rent - Water"),
   0,
   IF(Dashboard!$F$5="Quick",
      IF(OR(C317="190 Automobile",C317="200 computer hardware",C317="210 Computer software",C317="220 Quickbooks software",C317="230 Office equipment",C317="240 Office furniture"),
         E317-(E317/(1+Dashboard!$F$4)),
         0
      ),
      IF(C317="750 Business promotion",
         E317-(E317/(1+4.793/100)),
         E317-(E317/(1+Dashboard!$F$4))
      )
   )
)</f>
        <v>0</v>
      </c>
      <c r="J317" s="26">
        <f>Bank5[[#This Row],[Money in/ (Money out)]]-Bank5[[#This Row],[GST/HST]]</f>
        <v>0</v>
      </c>
      <c r="L317" s="23">
        <f t="shared" si="12"/>
        <v>0</v>
      </c>
    </row>
    <row r="318" spans="4:12" x14ac:dyDescent="0.2">
      <c r="D318" s="374">
        <f>_xlfn.XLOOKUP(C:C,Table1[for Import to Bank Register dropdown],Table1[for Pivot],0,0,1)</f>
        <v>0</v>
      </c>
      <c r="E318" s="403"/>
      <c r="F318" s="146">
        <f t="shared" si="13"/>
        <v>55555555</v>
      </c>
      <c r="G318" s="375">
        <f t="shared" si="14"/>
        <v>0</v>
      </c>
      <c r="I318" s="376">
        <f>IF(OR(C318="150 Directors advances", C318="120 accounts receivable", C318="720.2 Automobile - Insurance", C318="720.3 Automobile - License", C318="870.4 Rent - Insurance", C318="870.6 Rent - Property Tax", C318="870.7 Rent - Homeoffice", C318="870.9 Rent - Water"),
   0,
   IF(Dashboard!$F$5="Quick",
      IF(OR(C318="190 Automobile",C318="200 computer hardware",C318="210 Computer software",C318="220 Quickbooks software",C318="230 Office equipment",C318="240 Office furniture"),
         E318-(E318/(1+Dashboard!$F$4)),
         0
      ),
      IF(C318="750 Business promotion",
         E318-(E318/(1+4.793/100)),
         E318-(E318/(1+Dashboard!$F$4))
      )
   )
)</f>
        <v>0</v>
      </c>
      <c r="J318" s="26">
        <f>Bank5[[#This Row],[Money in/ (Money out)]]-Bank5[[#This Row],[GST/HST]]</f>
        <v>0</v>
      </c>
      <c r="L318" s="23">
        <f t="shared" si="12"/>
        <v>0</v>
      </c>
    </row>
    <row r="319" spans="4:12" x14ac:dyDescent="0.2">
      <c r="D319" s="374">
        <f>_xlfn.XLOOKUP(C:C,Table1[for Import to Bank Register dropdown],Table1[for Pivot],0,0,1)</f>
        <v>0</v>
      </c>
      <c r="E319" s="403"/>
      <c r="F319" s="146">
        <f t="shared" si="13"/>
        <v>55555555</v>
      </c>
      <c r="G319" s="375">
        <f t="shared" si="14"/>
        <v>0</v>
      </c>
      <c r="I319" s="376">
        <f>IF(OR(C319="150 Directors advances", C319="120 accounts receivable", C319="720.2 Automobile - Insurance", C319="720.3 Automobile - License", C319="870.4 Rent - Insurance", C319="870.6 Rent - Property Tax", C319="870.7 Rent - Homeoffice", C319="870.9 Rent - Water"),
   0,
   IF(Dashboard!$F$5="Quick",
      IF(OR(C319="190 Automobile",C319="200 computer hardware",C319="210 Computer software",C319="220 Quickbooks software",C319="230 Office equipment",C319="240 Office furniture"),
         E319-(E319/(1+Dashboard!$F$4)),
         0
      ),
      IF(C319="750 Business promotion",
         E319-(E319/(1+4.793/100)),
         E319-(E319/(1+Dashboard!$F$4))
      )
   )
)</f>
        <v>0</v>
      </c>
      <c r="J319" s="26">
        <f>Bank5[[#This Row],[Money in/ (Money out)]]-Bank5[[#This Row],[GST/HST]]</f>
        <v>0</v>
      </c>
      <c r="L319" s="23">
        <f t="shared" si="12"/>
        <v>0</v>
      </c>
    </row>
    <row r="320" spans="4:12" x14ac:dyDescent="0.2">
      <c r="D320" s="374">
        <f>_xlfn.XLOOKUP(C:C,Table1[for Import to Bank Register dropdown],Table1[for Pivot],0,0,1)</f>
        <v>0</v>
      </c>
      <c r="E320" s="403"/>
      <c r="F320" s="146">
        <f t="shared" si="13"/>
        <v>55555555</v>
      </c>
      <c r="G320" s="375">
        <f t="shared" si="14"/>
        <v>0</v>
      </c>
      <c r="I320" s="376">
        <f>IF(OR(C320="150 Directors advances", C320="120 accounts receivable", C320="720.2 Automobile - Insurance", C320="720.3 Automobile - License", C320="870.4 Rent - Insurance", C320="870.6 Rent - Property Tax", C320="870.7 Rent - Homeoffice", C320="870.9 Rent - Water"),
   0,
   IF(Dashboard!$F$5="Quick",
      IF(OR(C320="190 Automobile",C320="200 computer hardware",C320="210 Computer software",C320="220 Quickbooks software",C320="230 Office equipment",C320="240 Office furniture"),
         E320-(E320/(1+Dashboard!$F$4)),
         0
      ),
      IF(C320="750 Business promotion",
         E320-(E320/(1+4.793/100)),
         E320-(E320/(1+Dashboard!$F$4))
      )
   )
)</f>
        <v>0</v>
      </c>
      <c r="J320" s="26">
        <f>Bank5[[#This Row],[Money in/ (Money out)]]-Bank5[[#This Row],[GST/HST]]</f>
        <v>0</v>
      </c>
      <c r="L320" s="23">
        <f t="shared" si="12"/>
        <v>0</v>
      </c>
    </row>
    <row r="321" spans="4:12" x14ac:dyDescent="0.2">
      <c r="D321" s="374">
        <f>_xlfn.XLOOKUP(C:C,Table1[for Import to Bank Register dropdown],Table1[for Pivot],0,0,1)</f>
        <v>0</v>
      </c>
      <c r="E321" s="403"/>
      <c r="F321" s="146">
        <f t="shared" si="13"/>
        <v>55555555</v>
      </c>
      <c r="G321" s="375">
        <f t="shared" si="14"/>
        <v>0</v>
      </c>
      <c r="I321" s="376">
        <f>IF(OR(C321="150 Directors advances", C321="120 accounts receivable", C321="720.2 Automobile - Insurance", C321="720.3 Automobile - License", C321="870.4 Rent - Insurance", C321="870.6 Rent - Property Tax", C321="870.7 Rent - Homeoffice", C321="870.9 Rent - Water"),
   0,
   IF(Dashboard!$F$5="Quick",
      IF(OR(C321="190 Automobile",C321="200 computer hardware",C321="210 Computer software",C321="220 Quickbooks software",C321="230 Office equipment",C321="240 Office furniture"),
         E321-(E321/(1+Dashboard!$F$4)),
         0
      ),
      IF(C321="750 Business promotion",
         E321-(E321/(1+4.793/100)),
         E321-(E321/(1+Dashboard!$F$4))
      )
   )
)</f>
        <v>0</v>
      </c>
      <c r="J321" s="26">
        <f>Bank5[[#This Row],[Money in/ (Money out)]]-Bank5[[#This Row],[GST/HST]]</f>
        <v>0</v>
      </c>
      <c r="L321" s="23">
        <f t="shared" si="12"/>
        <v>0</v>
      </c>
    </row>
    <row r="322" spans="4:12" x14ac:dyDescent="0.2">
      <c r="D322" s="374">
        <f>_xlfn.XLOOKUP(C:C,Table1[for Import to Bank Register dropdown],Table1[for Pivot],0,0,1)</f>
        <v>0</v>
      </c>
      <c r="E322" s="403"/>
      <c r="F322" s="146">
        <f t="shared" si="13"/>
        <v>55555555</v>
      </c>
      <c r="G322" s="375">
        <f t="shared" si="14"/>
        <v>0</v>
      </c>
      <c r="I322" s="376">
        <f>IF(OR(C322="150 Directors advances", C322="120 accounts receivable", C322="720.2 Automobile - Insurance", C322="720.3 Automobile - License", C322="870.4 Rent - Insurance", C322="870.6 Rent - Property Tax", C322="870.7 Rent - Homeoffice", C322="870.9 Rent - Water"),
   0,
   IF(Dashboard!$F$5="Quick",
      IF(OR(C322="190 Automobile",C322="200 computer hardware",C322="210 Computer software",C322="220 Quickbooks software",C322="230 Office equipment",C322="240 Office furniture"),
         E322-(E322/(1+Dashboard!$F$4)),
         0
      ),
      IF(C322="750 Business promotion",
         E322-(E322/(1+4.793/100)),
         E322-(E322/(1+Dashboard!$F$4))
      )
   )
)</f>
        <v>0</v>
      </c>
      <c r="J322" s="26">
        <f>Bank5[[#This Row],[Money in/ (Money out)]]-Bank5[[#This Row],[GST/HST]]</f>
        <v>0</v>
      </c>
      <c r="L322" s="23">
        <f t="shared" si="12"/>
        <v>0</v>
      </c>
    </row>
    <row r="323" spans="4:12" x14ac:dyDescent="0.2">
      <c r="D323" s="374">
        <f>_xlfn.XLOOKUP(C:C,Table1[for Import to Bank Register dropdown],Table1[for Pivot],0,0,1)</f>
        <v>0</v>
      </c>
      <c r="E323" s="403"/>
      <c r="F323" s="146">
        <f t="shared" si="13"/>
        <v>55555555</v>
      </c>
      <c r="G323" s="375">
        <f t="shared" si="14"/>
        <v>0</v>
      </c>
      <c r="I323" s="376">
        <f>IF(OR(C323="150 Directors advances", C323="120 accounts receivable", C323="720.2 Automobile - Insurance", C323="720.3 Automobile - License", C323="870.4 Rent - Insurance", C323="870.6 Rent - Property Tax", C323="870.7 Rent - Homeoffice", C323="870.9 Rent - Water"),
   0,
   IF(Dashboard!$F$5="Quick",
      IF(OR(C323="190 Automobile",C323="200 computer hardware",C323="210 Computer software",C323="220 Quickbooks software",C323="230 Office equipment",C323="240 Office furniture"),
         E323-(E323/(1+Dashboard!$F$4)),
         0
      ),
      IF(C323="750 Business promotion",
         E323-(E323/(1+4.793/100)),
         E323-(E323/(1+Dashboard!$F$4))
      )
   )
)</f>
        <v>0</v>
      </c>
      <c r="J323" s="26">
        <f>Bank5[[#This Row],[Money in/ (Money out)]]-Bank5[[#This Row],[GST/HST]]</f>
        <v>0</v>
      </c>
      <c r="L323" s="23">
        <f t="shared" si="12"/>
        <v>0</v>
      </c>
    </row>
    <row r="324" spans="4:12" x14ac:dyDescent="0.2">
      <c r="D324" s="374">
        <f>_xlfn.XLOOKUP(C:C,Table1[for Import to Bank Register dropdown],Table1[for Pivot],0,0,1)</f>
        <v>0</v>
      </c>
      <c r="E324" s="403"/>
      <c r="F324" s="146">
        <f t="shared" si="13"/>
        <v>55555555</v>
      </c>
      <c r="G324" s="375">
        <f t="shared" si="14"/>
        <v>0</v>
      </c>
      <c r="I324" s="376">
        <f>IF(OR(C324="150 Directors advances", C324="120 accounts receivable", C324="720.2 Automobile - Insurance", C324="720.3 Automobile - License", C324="870.4 Rent - Insurance", C324="870.6 Rent - Property Tax", C324="870.7 Rent - Homeoffice", C324="870.9 Rent - Water"),
   0,
   IF(Dashboard!$F$5="Quick",
      IF(OR(C324="190 Automobile",C324="200 computer hardware",C324="210 Computer software",C324="220 Quickbooks software",C324="230 Office equipment",C324="240 Office furniture"),
         E324-(E324/(1+Dashboard!$F$4)),
         0
      ),
      IF(C324="750 Business promotion",
         E324-(E324/(1+4.793/100)),
         E324-(E324/(1+Dashboard!$F$4))
      )
   )
)</f>
        <v>0</v>
      </c>
      <c r="J324" s="26">
        <f>Bank5[[#This Row],[Money in/ (Money out)]]-Bank5[[#This Row],[GST/HST]]</f>
        <v>0</v>
      </c>
      <c r="L324" s="23">
        <f t="shared" si="12"/>
        <v>0</v>
      </c>
    </row>
    <row r="325" spans="4:12" x14ac:dyDescent="0.2">
      <c r="D325" s="374">
        <f>_xlfn.XLOOKUP(C:C,Table1[for Import to Bank Register dropdown],Table1[for Pivot],0,0,1)</f>
        <v>0</v>
      </c>
      <c r="E325" s="403"/>
      <c r="F325" s="146">
        <f t="shared" si="13"/>
        <v>55555555</v>
      </c>
      <c r="G325" s="375">
        <f t="shared" si="14"/>
        <v>0</v>
      </c>
      <c r="I325" s="376">
        <f>IF(OR(C325="150 Directors advances", C325="120 accounts receivable", C325="720.2 Automobile - Insurance", C325="720.3 Automobile - License", C325="870.4 Rent - Insurance", C325="870.6 Rent - Property Tax", C325="870.7 Rent - Homeoffice", C325="870.9 Rent - Water"),
   0,
   IF(Dashboard!$F$5="Quick",
      IF(OR(C325="190 Automobile",C325="200 computer hardware",C325="210 Computer software",C325="220 Quickbooks software",C325="230 Office equipment",C325="240 Office furniture"),
         E325-(E325/(1+Dashboard!$F$4)),
         0
      ),
      IF(C325="750 Business promotion",
         E325-(E325/(1+4.793/100)),
         E325-(E325/(1+Dashboard!$F$4))
      )
   )
)</f>
        <v>0</v>
      </c>
      <c r="J325" s="26">
        <f>Bank5[[#This Row],[Money in/ (Money out)]]-Bank5[[#This Row],[GST/HST]]</f>
        <v>0</v>
      </c>
      <c r="L325" s="23">
        <f t="shared" si="12"/>
        <v>0</v>
      </c>
    </row>
    <row r="326" spans="4:12" x14ac:dyDescent="0.2">
      <c r="D326" s="374">
        <f>_xlfn.XLOOKUP(C:C,Table1[for Import to Bank Register dropdown],Table1[for Pivot],0,0,1)</f>
        <v>0</v>
      </c>
      <c r="E326" s="403"/>
      <c r="F326" s="146">
        <f t="shared" si="13"/>
        <v>55555555</v>
      </c>
      <c r="G326" s="375">
        <f t="shared" si="14"/>
        <v>0</v>
      </c>
      <c r="I326" s="376">
        <f>IF(OR(C326="150 Directors advances", C326="120 accounts receivable", C326="720.2 Automobile - Insurance", C326="720.3 Automobile - License", C326="870.4 Rent - Insurance", C326="870.6 Rent - Property Tax", C326="870.7 Rent - Homeoffice", C326="870.9 Rent - Water"),
   0,
   IF(Dashboard!$F$5="Quick",
      IF(OR(C326="190 Automobile",C326="200 computer hardware",C326="210 Computer software",C326="220 Quickbooks software",C326="230 Office equipment",C326="240 Office furniture"),
         E326-(E326/(1+Dashboard!$F$4)),
         0
      ),
      IF(C326="750 Business promotion",
         E326-(E326/(1+4.793/100)),
         E326-(E326/(1+Dashboard!$F$4))
      )
   )
)</f>
        <v>0</v>
      </c>
      <c r="J326" s="26">
        <f>Bank5[[#This Row],[Money in/ (Money out)]]-Bank5[[#This Row],[GST/HST]]</f>
        <v>0</v>
      </c>
      <c r="L326" s="23">
        <f t="shared" si="12"/>
        <v>0</v>
      </c>
    </row>
    <row r="327" spans="4:12" x14ac:dyDescent="0.2">
      <c r="D327" s="374">
        <f>_xlfn.XLOOKUP(C:C,Table1[for Import to Bank Register dropdown],Table1[for Pivot],0,0,1)</f>
        <v>0</v>
      </c>
      <c r="E327" s="403"/>
      <c r="F327" s="146">
        <f t="shared" si="13"/>
        <v>55555555</v>
      </c>
      <c r="G327" s="375">
        <f t="shared" si="14"/>
        <v>0</v>
      </c>
      <c r="I327" s="376">
        <f>IF(OR(C327="150 Directors advances", C327="120 accounts receivable", C327="720.2 Automobile - Insurance", C327="720.3 Automobile - License", C327="870.4 Rent - Insurance", C327="870.6 Rent - Property Tax", C327="870.7 Rent - Homeoffice", C327="870.9 Rent - Water"),
   0,
   IF(Dashboard!$F$5="Quick",
      IF(OR(C327="190 Automobile",C327="200 computer hardware",C327="210 Computer software",C327="220 Quickbooks software",C327="230 Office equipment",C327="240 Office furniture"),
         E327-(E327/(1+Dashboard!$F$4)),
         0
      ),
      IF(C327="750 Business promotion",
         E327-(E327/(1+4.793/100)),
         E327-(E327/(1+Dashboard!$F$4))
      )
   )
)</f>
        <v>0</v>
      </c>
      <c r="J327" s="26">
        <f>Bank5[[#This Row],[Money in/ (Money out)]]-Bank5[[#This Row],[GST/HST]]</f>
        <v>0</v>
      </c>
      <c r="L327" s="23">
        <f t="shared" ref="L327:L390" si="15">$L$3</f>
        <v>0</v>
      </c>
    </row>
    <row r="328" spans="4:12" x14ac:dyDescent="0.2">
      <c r="D328" s="374">
        <f>_xlfn.XLOOKUP(C:C,Table1[for Import to Bank Register dropdown],Table1[for Pivot],0,0,1)</f>
        <v>0</v>
      </c>
      <c r="E328" s="403"/>
      <c r="F328" s="146">
        <f t="shared" ref="F328:F391" si="16">$E$2</f>
        <v>55555555</v>
      </c>
      <c r="G328" s="375">
        <f t="shared" ref="G328:G391" si="17">G327+E328</f>
        <v>0</v>
      </c>
      <c r="I328" s="376">
        <f>IF(OR(C328="150 Directors advances", C328="120 accounts receivable", C328="720.2 Automobile - Insurance", C328="720.3 Automobile - License", C328="870.4 Rent - Insurance", C328="870.6 Rent - Property Tax", C328="870.7 Rent - Homeoffice", C328="870.9 Rent - Water"),
   0,
   IF(Dashboard!$F$5="Quick",
      IF(OR(C328="190 Automobile",C328="200 computer hardware",C328="210 Computer software",C328="220 Quickbooks software",C328="230 Office equipment",C328="240 Office furniture"),
         E328-(E328/(1+Dashboard!$F$4)),
         0
      ),
      IF(C328="750 Business promotion",
         E328-(E328/(1+4.793/100)),
         E328-(E328/(1+Dashboard!$F$4))
      )
   )
)</f>
        <v>0</v>
      </c>
      <c r="J328" s="26">
        <f>Bank5[[#This Row],[Money in/ (Money out)]]-Bank5[[#This Row],[GST/HST]]</f>
        <v>0</v>
      </c>
      <c r="L328" s="23">
        <f t="shared" si="15"/>
        <v>0</v>
      </c>
    </row>
    <row r="329" spans="4:12" x14ac:dyDescent="0.2">
      <c r="D329" s="374">
        <f>_xlfn.XLOOKUP(C:C,Table1[for Import to Bank Register dropdown],Table1[for Pivot],0,0,1)</f>
        <v>0</v>
      </c>
      <c r="E329" s="403"/>
      <c r="F329" s="146">
        <f t="shared" si="16"/>
        <v>55555555</v>
      </c>
      <c r="G329" s="375">
        <f t="shared" si="17"/>
        <v>0</v>
      </c>
      <c r="I329" s="376">
        <f>IF(OR(C329="150 Directors advances", C329="120 accounts receivable", C329="720.2 Automobile - Insurance", C329="720.3 Automobile - License", C329="870.4 Rent - Insurance", C329="870.6 Rent - Property Tax", C329="870.7 Rent - Homeoffice", C329="870.9 Rent - Water"),
   0,
   IF(Dashboard!$F$5="Quick",
      IF(OR(C329="190 Automobile",C329="200 computer hardware",C329="210 Computer software",C329="220 Quickbooks software",C329="230 Office equipment",C329="240 Office furniture"),
         E329-(E329/(1+Dashboard!$F$4)),
         0
      ),
      IF(C329="750 Business promotion",
         E329-(E329/(1+4.793/100)),
         E329-(E329/(1+Dashboard!$F$4))
      )
   )
)</f>
        <v>0</v>
      </c>
      <c r="J329" s="26">
        <f>Bank5[[#This Row],[Money in/ (Money out)]]-Bank5[[#This Row],[GST/HST]]</f>
        <v>0</v>
      </c>
      <c r="L329" s="23">
        <f t="shared" si="15"/>
        <v>0</v>
      </c>
    </row>
    <row r="330" spans="4:12" x14ac:dyDescent="0.2">
      <c r="D330" s="374">
        <f>_xlfn.XLOOKUP(C:C,Table1[for Import to Bank Register dropdown],Table1[for Pivot],0,0,1)</f>
        <v>0</v>
      </c>
      <c r="E330" s="403"/>
      <c r="F330" s="146">
        <f t="shared" si="16"/>
        <v>55555555</v>
      </c>
      <c r="G330" s="375">
        <f t="shared" si="17"/>
        <v>0</v>
      </c>
      <c r="I330" s="376">
        <f>IF(OR(C330="150 Directors advances", C330="120 accounts receivable", C330="720.2 Automobile - Insurance", C330="720.3 Automobile - License", C330="870.4 Rent - Insurance", C330="870.6 Rent - Property Tax", C330="870.7 Rent - Homeoffice", C330="870.9 Rent - Water"),
   0,
   IF(Dashboard!$F$5="Quick",
      IF(OR(C330="190 Automobile",C330="200 computer hardware",C330="210 Computer software",C330="220 Quickbooks software",C330="230 Office equipment",C330="240 Office furniture"),
         E330-(E330/(1+Dashboard!$F$4)),
         0
      ),
      IF(C330="750 Business promotion",
         E330-(E330/(1+4.793/100)),
         E330-(E330/(1+Dashboard!$F$4))
      )
   )
)</f>
        <v>0</v>
      </c>
      <c r="J330" s="26">
        <f>Bank5[[#This Row],[Money in/ (Money out)]]-Bank5[[#This Row],[GST/HST]]</f>
        <v>0</v>
      </c>
      <c r="L330" s="23">
        <f t="shared" si="15"/>
        <v>0</v>
      </c>
    </row>
    <row r="331" spans="4:12" x14ac:dyDescent="0.2">
      <c r="D331" s="374">
        <f>_xlfn.XLOOKUP(C:C,Table1[for Import to Bank Register dropdown],Table1[for Pivot],0,0,1)</f>
        <v>0</v>
      </c>
      <c r="E331" s="403"/>
      <c r="F331" s="146">
        <f t="shared" si="16"/>
        <v>55555555</v>
      </c>
      <c r="G331" s="375">
        <f t="shared" si="17"/>
        <v>0</v>
      </c>
      <c r="I331" s="376">
        <f>IF(OR(C331="150 Directors advances", C331="120 accounts receivable", C331="720.2 Automobile - Insurance", C331="720.3 Automobile - License", C331="870.4 Rent - Insurance", C331="870.6 Rent - Property Tax", C331="870.7 Rent - Homeoffice", C331="870.9 Rent - Water"),
   0,
   IF(Dashboard!$F$5="Quick",
      IF(OR(C331="190 Automobile",C331="200 computer hardware",C331="210 Computer software",C331="220 Quickbooks software",C331="230 Office equipment",C331="240 Office furniture"),
         E331-(E331/(1+Dashboard!$F$4)),
         0
      ),
      IF(C331="750 Business promotion",
         E331-(E331/(1+4.793/100)),
         E331-(E331/(1+Dashboard!$F$4))
      )
   )
)</f>
        <v>0</v>
      </c>
      <c r="J331" s="26">
        <f>Bank5[[#This Row],[Money in/ (Money out)]]-Bank5[[#This Row],[GST/HST]]</f>
        <v>0</v>
      </c>
      <c r="L331" s="23">
        <f t="shared" si="15"/>
        <v>0</v>
      </c>
    </row>
    <row r="332" spans="4:12" x14ac:dyDescent="0.2">
      <c r="D332" s="374">
        <f>_xlfn.XLOOKUP(C:C,Table1[for Import to Bank Register dropdown],Table1[for Pivot],0,0,1)</f>
        <v>0</v>
      </c>
      <c r="E332" s="403"/>
      <c r="F332" s="146">
        <f t="shared" si="16"/>
        <v>55555555</v>
      </c>
      <c r="G332" s="375">
        <f t="shared" si="17"/>
        <v>0</v>
      </c>
      <c r="I332" s="376">
        <f>IF(OR(C332="150 Directors advances", C332="120 accounts receivable", C332="720.2 Automobile - Insurance", C332="720.3 Automobile - License", C332="870.4 Rent - Insurance", C332="870.6 Rent - Property Tax", C332="870.7 Rent - Homeoffice", C332="870.9 Rent - Water"),
   0,
   IF(Dashboard!$F$5="Quick",
      IF(OR(C332="190 Automobile",C332="200 computer hardware",C332="210 Computer software",C332="220 Quickbooks software",C332="230 Office equipment",C332="240 Office furniture"),
         E332-(E332/(1+Dashboard!$F$4)),
         0
      ),
      IF(C332="750 Business promotion",
         E332-(E332/(1+4.793/100)),
         E332-(E332/(1+Dashboard!$F$4))
      )
   )
)</f>
        <v>0</v>
      </c>
      <c r="J332" s="26">
        <f>Bank5[[#This Row],[Money in/ (Money out)]]-Bank5[[#This Row],[GST/HST]]</f>
        <v>0</v>
      </c>
      <c r="L332" s="23">
        <f t="shared" si="15"/>
        <v>0</v>
      </c>
    </row>
    <row r="333" spans="4:12" x14ac:dyDescent="0.2">
      <c r="D333" s="374">
        <f>_xlfn.XLOOKUP(C:C,Table1[for Import to Bank Register dropdown],Table1[for Pivot],0,0,1)</f>
        <v>0</v>
      </c>
      <c r="E333" s="403"/>
      <c r="F333" s="146">
        <f t="shared" si="16"/>
        <v>55555555</v>
      </c>
      <c r="G333" s="375">
        <f t="shared" si="17"/>
        <v>0</v>
      </c>
      <c r="I333" s="376">
        <f>IF(OR(C333="150 Directors advances", C333="120 accounts receivable", C333="720.2 Automobile - Insurance", C333="720.3 Automobile - License", C333="870.4 Rent - Insurance", C333="870.6 Rent - Property Tax", C333="870.7 Rent - Homeoffice", C333="870.9 Rent - Water"),
   0,
   IF(Dashboard!$F$5="Quick",
      IF(OR(C333="190 Automobile",C333="200 computer hardware",C333="210 Computer software",C333="220 Quickbooks software",C333="230 Office equipment",C333="240 Office furniture"),
         E333-(E333/(1+Dashboard!$F$4)),
         0
      ),
      IF(C333="750 Business promotion",
         E333-(E333/(1+4.793/100)),
         E333-(E333/(1+Dashboard!$F$4))
      )
   )
)</f>
        <v>0</v>
      </c>
      <c r="J333" s="26">
        <f>Bank5[[#This Row],[Money in/ (Money out)]]-Bank5[[#This Row],[GST/HST]]</f>
        <v>0</v>
      </c>
      <c r="L333" s="23">
        <f t="shared" si="15"/>
        <v>0</v>
      </c>
    </row>
    <row r="334" spans="4:12" x14ac:dyDescent="0.2">
      <c r="D334" s="374">
        <f>_xlfn.XLOOKUP(C:C,Table1[for Import to Bank Register dropdown],Table1[for Pivot],0,0,1)</f>
        <v>0</v>
      </c>
      <c r="E334" s="403"/>
      <c r="F334" s="146">
        <f t="shared" si="16"/>
        <v>55555555</v>
      </c>
      <c r="G334" s="375">
        <f t="shared" si="17"/>
        <v>0</v>
      </c>
      <c r="I334" s="376">
        <f>IF(OR(C334="150 Directors advances", C334="120 accounts receivable", C334="720.2 Automobile - Insurance", C334="720.3 Automobile - License", C334="870.4 Rent - Insurance", C334="870.6 Rent - Property Tax", C334="870.7 Rent - Homeoffice", C334="870.9 Rent - Water"),
   0,
   IF(Dashboard!$F$5="Quick",
      IF(OR(C334="190 Automobile",C334="200 computer hardware",C334="210 Computer software",C334="220 Quickbooks software",C334="230 Office equipment",C334="240 Office furniture"),
         E334-(E334/(1+Dashboard!$F$4)),
         0
      ),
      IF(C334="750 Business promotion",
         E334-(E334/(1+4.793/100)),
         E334-(E334/(1+Dashboard!$F$4))
      )
   )
)</f>
        <v>0</v>
      </c>
      <c r="J334" s="26">
        <f>Bank5[[#This Row],[Money in/ (Money out)]]-Bank5[[#This Row],[GST/HST]]</f>
        <v>0</v>
      </c>
      <c r="L334" s="23">
        <f t="shared" si="15"/>
        <v>0</v>
      </c>
    </row>
    <row r="335" spans="4:12" x14ac:dyDescent="0.2">
      <c r="D335" s="374">
        <f>_xlfn.XLOOKUP(C:C,Table1[for Import to Bank Register dropdown],Table1[for Pivot],0,0,1)</f>
        <v>0</v>
      </c>
      <c r="E335" s="403"/>
      <c r="F335" s="146">
        <f t="shared" si="16"/>
        <v>55555555</v>
      </c>
      <c r="G335" s="375">
        <f t="shared" si="17"/>
        <v>0</v>
      </c>
      <c r="I335" s="376">
        <f>IF(OR(C335="150 Directors advances", C335="120 accounts receivable", C335="720.2 Automobile - Insurance", C335="720.3 Automobile - License", C335="870.4 Rent - Insurance", C335="870.6 Rent - Property Tax", C335="870.7 Rent - Homeoffice", C335="870.9 Rent - Water"),
   0,
   IF(Dashboard!$F$5="Quick",
      IF(OR(C335="190 Automobile",C335="200 computer hardware",C335="210 Computer software",C335="220 Quickbooks software",C335="230 Office equipment",C335="240 Office furniture"),
         E335-(E335/(1+Dashboard!$F$4)),
         0
      ),
      IF(C335="750 Business promotion",
         E335-(E335/(1+4.793/100)),
         E335-(E335/(1+Dashboard!$F$4))
      )
   )
)</f>
        <v>0</v>
      </c>
      <c r="J335" s="26">
        <f>Bank5[[#This Row],[Money in/ (Money out)]]-Bank5[[#This Row],[GST/HST]]</f>
        <v>0</v>
      </c>
      <c r="L335" s="23">
        <f t="shared" si="15"/>
        <v>0</v>
      </c>
    </row>
    <row r="336" spans="4:12" x14ac:dyDescent="0.2">
      <c r="D336" s="374">
        <f>_xlfn.XLOOKUP(C:C,Table1[for Import to Bank Register dropdown],Table1[for Pivot],0,0,1)</f>
        <v>0</v>
      </c>
      <c r="E336" s="403"/>
      <c r="F336" s="146">
        <f t="shared" si="16"/>
        <v>55555555</v>
      </c>
      <c r="G336" s="375">
        <f t="shared" si="17"/>
        <v>0</v>
      </c>
      <c r="I336" s="376">
        <f>IF(OR(C336="150 Directors advances", C336="120 accounts receivable", C336="720.2 Automobile - Insurance", C336="720.3 Automobile - License", C336="870.4 Rent - Insurance", C336="870.6 Rent - Property Tax", C336="870.7 Rent - Homeoffice", C336="870.9 Rent - Water"),
   0,
   IF(Dashboard!$F$5="Quick",
      IF(OR(C336="190 Automobile",C336="200 computer hardware",C336="210 Computer software",C336="220 Quickbooks software",C336="230 Office equipment",C336="240 Office furniture"),
         E336-(E336/(1+Dashboard!$F$4)),
         0
      ),
      IF(C336="750 Business promotion",
         E336-(E336/(1+4.793/100)),
         E336-(E336/(1+Dashboard!$F$4))
      )
   )
)</f>
        <v>0</v>
      </c>
      <c r="J336" s="26">
        <f>Bank5[[#This Row],[Money in/ (Money out)]]-Bank5[[#This Row],[GST/HST]]</f>
        <v>0</v>
      </c>
      <c r="L336" s="23">
        <f t="shared" si="15"/>
        <v>0</v>
      </c>
    </row>
    <row r="337" spans="4:12" x14ac:dyDescent="0.2">
      <c r="D337" s="374">
        <f>_xlfn.XLOOKUP(C:C,Table1[for Import to Bank Register dropdown],Table1[for Pivot],0,0,1)</f>
        <v>0</v>
      </c>
      <c r="E337" s="403"/>
      <c r="F337" s="146">
        <f t="shared" si="16"/>
        <v>55555555</v>
      </c>
      <c r="G337" s="375">
        <f t="shared" si="17"/>
        <v>0</v>
      </c>
      <c r="I337" s="376">
        <f>IF(OR(C337="150 Directors advances", C337="120 accounts receivable", C337="720.2 Automobile - Insurance", C337="720.3 Automobile - License", C337="870.4 Rent - Insurance", C337="870.6 Rent - Property Tax", C337="870.7 Rent - Homeoffice", C337="870.9 Rent - Water"),
   0,
   IF(Dashboard!$F$5="Quick",
      IF(OR(C337="190 Automobile",C337="200 computer hardware",C337="210 Computer software",C337="220 Quickbooks software",C337="230 Office equipment",C337="240 Office furniture"),
         E337-(E337/(1+Dashboard!$F$4)),
         0
      ),
      IF(C337="750 Business promotion",
         E337-(E337/(1+4.793/100)),
         E337-(E337/(1+Dashboard!$F$4))
      )
   )
)</f>
        <v>0</v>
      </c>
      <c r="J337" s="26">
        <f>Bank5[[#This Row],[Money in/ (Money out)]]-Bank5[[#This Row],[GST/HST]]</f>
        <v>0</v>
      </c>
      <c r="L337" s="23">
        <f t="shared" si="15"/>
        <v>0</v>
      </c>
    </row>
    <row r="338" spans="4:12" x14ac:dyDescent="0.2">
      <c r="D338" s="374">
        <f>_xlfn.XLOOKUP(C:C,Table1[for Import to Bank Register dropdown],Table1[for Pivot],0,0,1)</f>
        <v>0</v>
      </c>
      <c r="E338" s="403"/>
      <c r="F338" s="146">
        <f t="shared" si="16"/>
        <v>55555555</v>
      </c>
      <c r="G338" s="375">
        <f t="shared" si="17"/>
        <v>0</v>
      </c>
      <c r="I338" s="376">
        <f>IF(OR(C338="150 Directors advances", C338="120 accounts receivable", C338="720.2 Automobile - Insurance", C338="720.3 Automobile - License", C338="870.4 Rent - Insurance", C338="870.6 Rent - Property Tax", C338="870.7 Rent - Homeoffice", C338="870.9 Rent - Water"),
   0,
   IF(Dashboard!$F$5="Quick",
      IF(OR(C338="190 Automobile",C338="200 computer hardware",C338="210 Computer software",C338="220 Quickbooks software",C338="230 Office equipment",C338="240 Office furniture"),
         E338-(E338/(1+Dashboard!$F$4)),
         0
      ),
      IF(C338="750 Business promotion",
         E338-(E338/(1+4.793/100)),
         E338-(E338/(1+Dashboard!$F$4))
      )
   )
)</f>
        <v>0</v>
      </c>
      <c r="J338" s="26">
        <f>Bank5[[#This Row],[Money in/ (Money out)]]-Bank5[[#This Row],[GST/HST]]</f>
        <v>0</v>
      </c>
      <c r="L338" s="23">
        <f t="shared" si="15"/>
        <v>0</v>
      </c>
    </row>
    <row r="339" spans="4:12" x14ac:dyDescent="0.2">
      <c r="D339" s="374">
        <f>_xlfn.XLOOKUP(C:C,Table1[for Import to Bank Register dropdown],Table1[for Pivot],0,0,1)</f>
        <v>0</v>
      </c>
      <c r="E339" s="403"/>
      <c r="F339" s="146">
        <f t="shared" si="16"/>
        <v>55555555</v>
      </c>
      <c r="G339" s="375">
        <f t="shared" si="17"/>
        <v>0</v>
      </c>
      <c r="I339" s="376">
        <f>IF(OR(C339="150 Directors advances", C339="120 accounts receivable", C339="720.2 Automobile - Insurance", C339="720.3 Automobile - License", C339="870.4 Rent - Insurance", C339="870.6 Rent - Property Tax", C339="870.7 Rent - Homeoffice", C339="870.9 Rent - Water"),
   0,
   IF(Dashboard!$F$5="Quick",
      IF(OR(C339="190 Automobile",C339="200 computer hardware",C339="210 Computer software",C339="220 Quickbooks software",C339="230 Office equipment",C339="240 Office furniture"),
         E339-(E339/(1+Dashboard!$F$4)),
         0
      ),
      IF(C339="750 Business promotion",
         E339-(E339/(1+4.793/100)),
         E339-(E339/(1+Dashboard!$F$4))
      )
   )
)</f>
        <v>0</v>
      </c>
      <c r="J339" s="26">
        <f>Bank5[[#This Row],[Money in/ (Money out)]]-Bank5[[#This Row],[GST/HST]]</f>
        <v>0</v>
      </c>
      <c r="L339" s="23">
        <f t="shared" si="15"/>
        <v>0</v>
      </c>
    </row>
    <row r="340" spans="4:12" x14ac:dyDescent="0.2">
      <c r="D340" s="374">
        <f>_xlfn.XLOOKUP(C:C,Table1[for Import to Bank Register dropdown],Table1[for Pivot],0,0,1)</f>
        <v>0</v>
      </c>
      <c r="E340" s="403"/>
      <c r="F340" s="146">
        <f t="shared" si="16"/>
        <v>55555555</v>
      </c>
      <c r="G340" s="375">
        <f t="shared" si="17"/>
        <v>0</v>
      </c>
      <c r="I340" s="376">
        <f>IF(OR(C340="150 Directors advances", C340="120 accounts receivable", C340="720.2 Automobile - Insurance", C340="720.3 Automobile - License", C340="870.4 Rent - Insurance", C340="870.6 Rent - Property Tax", C340="870.7 Rent - Homeoffice", C340="870.9 Rent - Water"),
   0,
   IF(Dashboard!$F$5="Quick",
      IF(OR(C340="190 Automobile",C340="200 computer hardware",C340="210 Computer software",C340="220 Quickbooks software",C340="230 Office equipment",C340="240 Office furniture"),
         E340-(E340/(1+Dashboard!$F$4)),
         0
      ),
      IF(C340="750 Business promotion",
         E340-(E340/(1+4.793/100)),
         E340-(E340/(1+Dashboard!$F$4))
      )
   )
)</f>
        <v>0</v>
      </c>
      <c r="J340" s="26">
        <f>Bank5[[#This Row],[Money in/ (Money out)]]-Bank5[[#This Row],[GST/HST]]</f>
        <v>0</v>
      </c>
      <c r="L340" s="23">
        <f t="shared" si="15"/>
        <v>0</v>
      </c>
    </row>
    <row r="341" spans="4:12" x14ac:dyDescent="0.2">
      <c r="D341" s="374">
        <f>_xlfn.XLOOKUP(C:C,Table1[for Import to Bank Register dropdown],Table1[for Pivot],0,0,1)</f>
        <v>0</v>
      </c>
      <c r="E341" s="403"/>
      <c r="F341" s="146">
        <f t="shared" si="16"/>
        <v>55555555</v>
      </c>
      <c r="G341" s="375">
        <f t="shared" si="17"/>
        <v>0</v>
      </c>
      <c r="I341" s="376">
        <f>IF(OR(C341="150 Directors advances", C341="120 accounts receivable", C341="720.2 Automobile - Insurance", C341="720.3 Automobile - License", C341="870.4 Rent - Insurance", C341="870.6 Rent - Property Tax", C341="870.7 Rent - Homeoffice", C341="870.9 Rent - Water"),
   0,
   IF(Dashboard!$F$5="Quick",
      IF(OR(C341="190 Automobile",C341="200 computer hardware",C341="210 Computer software",C341="220 Quickbooks software",C341="230 Office equipment",C341="240 Office furniture"),
         E341-(E341/(1+Dashboard!$F$4)),
         0
      ),
      IF(C341="750 Business promotion",
         E341-(E341/(1+4.793/100)),
         E341-(E341/(1+Dashboard!$F$4))
      )
   )
)</f>
        <v>0</v>
      </c>
      <c r="J341" s="26">
        <f>Bank5[[#This Row],[Money in/ (Money out)]]-Bank5[[#This Row],[GST/HST]]</f>
        <v>0</v>
      </c>
      <c r="L341" s="23">
        <f t="shared" si="15"/>
        <v>0</v>
      </c>
    </row>
    <row r="342" spans="4:12" x14ac:dyDescent="0.2">
      <c r="D342" s="374">
        <f>_xlfn.XLOOKUP(C:C,Table1[for Import to Bank Register dropdown],Table1[for Pivot],0,0,1)</f>
        <v>0</v>
      </c>
      <c r="E342" s="403"/>
      <c r="F342" s="146">
        <f t="shared" si="16"/>
        <v>55555555</v>
      </c>
      <c r="G342" s="375">
        <f t="shared" si="17"/>
        <v>0</v>
      </c>
      <c r="I342" s="376">
        <f>IF(OR(C342="150 Directors advances", C342="120 accounts receivable", C342="720.2 Automobile - Insurance", C342="720.3 Automobile - License", C342="870.4 Rent - Insurance", C342="870.6 Rent - Property Tax", C342="870.7 Rent - Homeoffice", C342="870.9 Rent - Water"),
   0,
   IF(Dashboard!$F$5="Quick",
      IF(OR(C342="190 Automobile",C342="200 computer hardware",C342="210 Computer software",C342="220 Quickbooks software",C342="230 Office equipment",C342="240 Office furniture"),
         E342-(E342/(1+Dashboard!$F$4)),
         0
      ),
      IF(C342="750 Business promotion",
         E342-(E342/(1+4.793/100)),
         E342-(E342/(1+Dashboard!$F$4))
      )
   )
)</f>
        <v>0</v>
      </c>
      <c r="J342" s="26">
        <f>Bank5[[#This Row],[Money in/ (Money out)]]-Bank5[[#This Row],[GST/HST]]</f>
        <v>0</v>
      </c>
      <c r="L342" s="23">
        <f t="shared" si="15"/>
        <v>0</v>
      </c>
    </row>
    <row r="343" spans="4:12" x14ac:dyDescent="0.2">
      <c r="D343" s="374">
        <f>_xlfn.XLOOKUP(C:C,Table1[for Import to Bank Register dropdown],Table1[for Pivot],0,0,1)</f>
        <v>0</v>
      </c>
      <c r="E343" s="403"/>
      <c r="F343" s="146">
        <f t="shared" si="16"/>
        <v>55555555</v>
      </c>
      <c r="G343" s="375">
        <f t="shared" si="17"/>
        <v>0</v>
      </c>
      <c r="I343" s="376">
        <f>IF(OR(C343="150 Directors advances", C343="120 accounts receivable", C343="720.2 Automobile - Insurance", C343="720.3 Automobile - License", C343="870.4 Rent - Insurance", C343="870.6 Rent - Property Tax", C343="870.7 Rent - Homeoffice", C343="870.9 Rent - Water"),
   0,
   IF(Dashboard!$F$5="Quick",
      IF(OR(C343="190 Automobile",C343="200 computer hardware",C343="210 Computer software",C343="220 Quickbooks software",C343="230 Office equipment",C343="240 Office furniture"),
         E343-(E343/(1+Dashboard!$F$4)),
         0
      ),
      IF(C343="750 Business promotion",
         E343-(E343/(1+4.793/100)),
         E343-(E343/(1+Dashboard!$F$4))
      )
   )
)</f>
        <v>0</v>
      </c>
      <c r="J343" s="26">
        <f>Bank5[[#This Row],[Money in/ (Money out)]]-Bank5[[#This Row],[GST/HST]]</f>
        <v>0</v>
      </c>
      <c r="L343" s="23">
        <f t="shared" si="15"/>
        <v>0</v>
      </c>
    </row>
    <row r="344" spans="4:12" x14ac:dyDescent="0.2">
      <c r="D344" s="374">
        <f>_xlfn.XLOOKUP(C:C,Table1[for Import to Bank Register dropdown],Table1[for Pivot],0,0,1)</f>
        <v>0</v>
      </c>
      <c r="E344" s="403"/>
      <c r="F344" s="146">
        <f t="shared" si="16"/>
        <v>55555555</v>
      </c>
      <c r="G344" s="375">
        <f t="shared" si="17"/>
        <v>0</v>
      </c>
      <c r="I344" s="376">
        <f>IF(OR(C344="150 Directors advances", C344="120 accounts receivable", C344="720.2 Automobile - Insurance", C344="720.3 Automobile - License", C344="870.4 Rent - Insurance", C344="870.6 Rent - Property Tax", C344="870.7 Rent - Homeoffice", C344="870.9 Rent - Water"),
   0,
   IF(Dashboard!$F$5="Quick",
      IF(OR(C344="190 Automobile",C344="200 computer hardware",C344="210 Computer software",C344="220 Quickbooks software",C344="230 Office equipment",C344="240 Office furniture"),
         E344-(E344/(1+Dashboard!$F$4)),
         0
      ),
      IF(C344="750 Business promotion",
         E344-(E344/(1+4.793/100)),
         E344-(E344/(1+Dashboard!$F$4))
      )
   )
)</f>
        <v>0</v>
      </c>
      <c r="J344" s="26">
        <f>Bank5[[#This Row],[Money in/ (Money out)]]-Bank5[[#This Row],[GST/HST]]</f>
        <v>0</v>
      </c>
      <c r="L344" s="23">
        <f t="shared" si="15"/>
        <v>0</v>
      </c>
    </row>
    <row r="345" spans="4:12" x14ac:dyDescent="0.2">
      <c r="D345" s="374">
        <f>_xlfn.XLOOKUP(C:C,Table1[for Import to Bank Register dropdown],Table1[for Pivot],0,0,1)</f>
        <v>0</v>
      </c>
      <c r="E345" s="403"/>
      <c r="F345" s="146">
        <f t="shared" si="16"/>
        <v>55555555</v>
      </c>
      <c r="G345" s="375">
        <f t="shared" si="17"/>
        <v>0</v>
      </c>
      <c r="I345" s="376">
        <f>IF(OR(C345="150 Directors advances", C345="120 accounts receivable", C345="720.2 Automobile - Insurance", C345="720.3 Automobile - License", C345="870.4 Rent - Insurance", C345="870.6 Rent - Property Tax", C345="870.7 Rent - Homeoffice", C345="870.9 Rent - Water"),
   0,
   IF(Dashboard!$F$5="Quick",
      IF(OR(C345="190 Automobile",C345="200 computer hardware",C345="210 Computer software",C345="220 Quickbooks software",C345="230 Office equipment",C345="240 Office furniture"),
         E345-(E345/(1+Dashboard!$F$4)),
         0
      ),
      IF(C345="750 Business promotion",
         E345-(E345/(1+4.793/100)),
         E345-(E345/(1+Dashboard!$F$4))
      )
   )
)</f>
        <v>0</v>
      </c>
      <c r="J345" s="26">
        <f>Bank5[[#This Row],[Money in/ (Money out)]]-Bank5[[#This Row],[GST/HST]]</f>
        <v>0</v>
      </c>
      <c r="L345" s="23">
        <f t="shared" si="15"/>
        <v>0</v>
      </c>
    </row>
    <row r="346" spans="4:12" x14ac:dyDescent="0.2">
      <c r="D346" s="374">
        <f>_xlfn.XLOOKUP(C:C,Table1[for Import to Bank Register dropdown],Table1[for Pivot],0,0,1)</f>
        <v>0</v>
      </c>
      <c r="E346" s="403"/>
      <c r="F346" s="146">
        <f t="shared" si="16"/>
        <v>55555555</v>
      </c>
      <c r="G346" s="375">
        <f t="shared" si="17"/>
        <v>0</v>
      </c>
      <c r="I346" s="376">
        <f>IF(OR(C346="150 Directors advances", C346="120 accounts receivable", C346="720.2 Automobile - Insurance", C346="720.3 Automobile - License", C346="870.4 Rent - Insurance", C346="870.6 Rent - Property Tax", C346="870.7 Rent - Homeoffice", C346="870.9 Rent - Water"),
   0,
   IF(Dashboard!$F$5="Quick",
      IF(OR(C346="190 Automobile",C346="200 computer hardware",C346="210 Computer software",C346="220 Quickbooks software",C346="230 Office equipment",C346="240 Office furniture"),
         E346-(E346/(1+Dashboard!$F$4)),
         0
      ),
      IF(C346="750 Business promotion",
         E346-(E346/(1+4.793/100)),
         E346-(E346/(1+Dashboard!$F$4))
      )
   )
)</f>
        <v>0</v>
      </c>
      <c r="J346" s="26">
        <f>Bank5[[#This Row],[Money in/ (Money out)]]-Bank5[[#This Row],[GST/HST]]</f>
        <v>0</v>
      </c>
      <c r="L346" s="23">
        <f t="shared" si="15"/>
        <v>0</v>
      </c>
    </row>
    <row r="347" spans="4:12" x14ac:dyDescent="0.2">
      <c r="D347" s="374">
        <f>_xlfn.XLOOKUP(C:C,Table1[for Import to Bank Register dropdown],Table1[for Pivot],0,0,1)</f>
        <v>0</v>
      </c>
      <c r="E347" s="403"/>
      <c r="F347" s="146">
        <f t="shared" si="16"/>
        <v>55555555</v>
      </c>
      <c r="G347" s="375">
        <f t="shared" si="17"/>
        <v>0</v>
      </c>
      <c r="I347" s="376">
        <f>IF(OR(C347="150 Directors advances", C347="120 accounts receivable", C347="720.2 Automobile - Insurance", C347="720.3 Automobile - License", C347="870.4 Rent - Insurance", C347="870.6 Rent - Property Tax", C347="870.7 Rent - Homeoffice", C347="870.9 Rent - Water"),
   0,
   IF(Dashboard!$F$5="Quick",
      IF(OR(C347="190 Automobile",C347="200 computer hardware",C347="210 Computer software",C347="220 Quickbooks software",C347="230 Office equipment",C347="240 Office furniture"),
         E347-(E347/(1+Dashboard!$F$4)),
         0
      ),
      IF(C347="750 Business promotion",
         E347-(E347/(1+4.793/100)),
         E347-(E347/(1+Dashboard!$F$4))
      )
   )
)</f>
        <v>0</v>
      </c>
      <c r="J347" s="26">
        <f>Bank5[[#This Row],[Money in/ (Money out)]]-Bank5[[#This Row],[GST/HST]]</f>
        <v>0</v>
      </c>
      <c r="L347" s="23">
        <f t="shared" si="15"/>
        <v>0</v>
      </c>
    </row>
    <row r="348" spans="4:12" x14ac:dyDescent="0.2">
      <c r="D348" s="374">
        <f>_xlfn.XLOOKUP(C:C,Table1[for Import to Bank Register dropdown],Table1[for Pivot],0,0,1)</f>
        <v>0</v>
      </c>
      <c r="E348" s="403"/>
      <c r="F348" s="146">
        <f t="shared" si="16"/>
        <v>55555555</v>
      </c>
      <c r="G348" s="375">
        <f t="shared" si="17"/>
        <v>0</v>
      </c>
      <c r="I348" s="376">
        <f>IF(OR(C348="150 Directors advances", C348="120 accounts receivable", C348="720.2 Automobile - Insurance", C348="720.3 Automobile - License", C348="870.4 Rent - Insurance", C348="870.6 Rent - Property Tax", C348="870.7 Rent - Homeoffice", C348="870.9 Rent - Water"),
   0,
   IF(Dashboard!$F$5="Quick",
      IF(OR(C348="190 Automobile",C348="200 computer hardware",C348="210 Computer software",C348="220 Quickbooks software",C348="230 Office equipment",C348="240 Office furniture"),
         E348-(E348/(1+Dashboard!$F$4)),
         0
      ),
      IF(C348="750 Business promotion",
         E348-(E348/(1+4.793/100)),
         E348-(E348/(1+Dashboard!$F$4))
      )
   )
)</f>
        <v>0</v>
      </c>
      <c r="J348" s="26">
        <f>Bank5[[#This Row],[Money in/ (Money out)]]-Bank5[[#This Row],[GST/HST]]</f>
        <v>0</v>
      </c>
      <c r="L348" s="23">
        <f t="shared" si="15"/>
        <v>0</v>
      </c>
    </row>
    <row r="349" spans="4:12" x14ac:dyDescent="0.2">
      <c r="D349" s="374">
        <f>_xlfn.XLOOKUP(C:C,Table1[for Import to Bank Register dropdown],Table1[for Pivot],0,0,1)</f>
        <v>0</v>
      </c>
      <c r="E349" s="403"/>
      <c r="F349" s="146">
        <f t="shared" si="16"/>
        <v>55555555</v>
      </c>
      <c r="G349" s="375">
        <f t="shared" si="17"/>
        <v>0</v>
      </c>
      <c r="I349" s="376">
        <f>IF(OR(C349="150 Directors advances", C349="120 accounts receivable", C349="720.2 Automobile - Insurance", C349="720.3 Automobile - License", C349="870.4 Rent - Insurance", C349="870.6 Rent - Property Tax", C349="870.7 Rent - Homeoffice", C349="870.9 Rent - Water"),
   0,
   IF(Dashboard!$F$5="Quick",
      IF(OR(C349="190 Automobile",C349="200 computer hardware",C349="210 Computer software",C349="220 Quickbooks software",C349="230 Office equipment",C349="240 Office furniture"),
         E349-(E349/(1+Dashboard!$F$4)),
         0
      ),
      IF(C349="750 Business promotion",
         E349-(E349/(1+4.793/100)),
         E349-(E349/(1+Dashboard!$F$4))
      )
   )
)</f>
        <v>0</v>
      </c>
      <c r="J349" s="26">
        <f>Bank5[[#This Row],[Money in/ (Money out)]]-Bank5[[#This Row],[GST/HST]]</f>
        <v>0</v>
      </c>
      <c r="L349" s="23">
        <f t="shared" si="15"/>
        <v>0</v>
      </c>
    </row>
    <row r="350" spans="4:12" x14ac:dyDescent="0.2">
      <c r="D350" s="374">
        <f>_xlfn.XLOOKUP(C:C,Table1[for Import to Bank Register dropdown],Table1[for Pivot],0,0,1)</f>
        <v>0</v>
      </c>
      <c r="E350" s="403"/>
      <c r="F350" s="146">
        <f t="shared" si="16"/>
        <v>55555555</v>
      </c>
      <c r="G350" s="375">
        <f t="shared" si="17"/>
        <v>0</v>
      </c>
      <c r="I350" s="376">
        <f>IF(OR(C350="150 Directors advances", C350="120 accounts receivable", C350="720.2 Automobile - Insurance", C350="720.3 Automobile - License", C350="870.4 Rent - Insurance", C350="870.6 Rent - Property Tax", C350="870.7 Rent - Homeoffice", C350="870.9 Rent - Water"),
   0,
   IF(Dashboard!$F$5="Quick",
      IF(OR(C350="190 Automobile",C350="200 computer hardware",C350="210 Computer software",C350="220 Quickbooks software",C350="230 Office equipment",C350="240 Office furniture"),
         E350-(E350/(1+Dashboard!$F$4)),
         0
      ),
      IF(C350="750 Business promotion",
         E350-(E350/(1+4.793/100)),
         E350-(E350/(1+Dashboard!$F$4))
      )
   )
)</f>
        <v>0</v>
      </c>
      <c r="J350" s="26">
        <f>Bank5[[#This Row],[Money in/ (Money out)]]-Bank5[[#This Row],[GST/HST]]</f>
        <v>0</v>
      </c>
      <c r="L350" s="23">
        <f t="shared" si="15"/>
        <v>0</v>
      </c>
    </row>
    <row r="351" spans="4:12" x14ac:dyDescent="0.2">
      <c r="D351" s="374">
        <f>_xlfn.XLOOKUP(C:C,Table1[for Import to Bank Register dropdown],Table1[for Pivot],0,0,1)</f>
        <v>0</v>
      </c>
      <c r="E351" s="403"/>
      <c r="F351" s="146">
        <f t="shared" si="16"/>
        <v>55555555</v>
      </c>
      <c r="G351" s="375">
        <f t="shared" si="17"/>
        <v>0</v>
      </c>
      <c r="I351" s="376">
        <f>IF(OR(C351="150 Directors advances", C351="120 accounts receivable", C351="720.2 Automobile - Insurance", C351="720.3 Automobile - License", C351="870.4 Rent - Insurance", C351="870.6 Rent - Property Tax", C351="870.7 Rent - Homeoffice", C351="870.9 Rent - Water"),
   0,
   IF(Dashboard!$F$5="Quick",
      IF(OR(C351="190 Automobile",C351="200 computer hardware",C351="210 Computer software",C351="220 Quickbooks software",C351="230 Office equipment",C351="240 Office furniture"),
         E351-(E351/(1+Dashboard!$F$4)),
         0
      ),
      IF(C351="750 Business promotion",
         E351-(E351/(1+4.793/100)),
         E351-(E351/(1+Dashboard!$F$4))
      )
   )
)</f>
        <v>0</v>
      </c>
      <c r="J351" s="26">
        <f>Bank5[[#This Row],[Money in/ (Money out)]]-Bank5[[#This Row],[GST/HST]]</f>
        <v>0</v>
      </c>
      <c r="L351" s="23">
        <f t="shared" si="15"/>
        <v>0</v>
      </c>
    </row>
    <row r="352" spans="4:12" x14ac:dyDescent="0.2">
      <c r="D352" s="374">
        <f>_xlfn.XLOOKUP(C:C,Table1[for Import to Bank Register dropdown],Table1[for Pivot],0,0,1)</f>
        <v>0</v>
      </c>
      <c r="E352" s="403"/>
      <c r="F352" s="146">
        <f t="shared" si="16"/>
        <v>55555555</v>
      </c>
      <c r="G352" s="375">
        <f t="shared" si="17"/>
        <v>0</v>
      </c>
      <c r="I352" s="376">
        <f>IF(OR(C352="150 Directors advances", C352="120 accounts receivable", C352="720.2 Automobile - Insurance", C352="720.3 Automobile - License", C352="870.4 Rent - Insurance", C352="870.6 Rent - Property Tax", C352="870.7 Rent - Homeoffice", C352="870.9 Rent - Water"),
   0,
   IF(Dashboard!$F$5="Quick",
      IF(OR(C352="190 Automobile",C352="200 computer hardware",C352="210 Computer software",C352="220 Quickbooks software",C352="230 Office equipment",C352="240 Office furniture"),
         E352-(E352/(1+Dashboard!$F$4)),
         0
      ),
      IF(C352="750 Business promotion",
         E352-(E352/(1+4.793/100)),
         E352-(E352/(1+Dashboard!$F$4))
      )
   )
)</f>
        <v>0</v>
      </c>
      <c r="J352" s="26">
        <f>Bank5[[#This Row],[Money in/ (Money out)]]-Bank5[[#This Row],[GST/HST]]</f>
        <v>0</v>
      </c>
      <c r="L352" s="23">
        <f t="shared" si="15"/>
        <v>0</v>
      </c>
    </row>
    <row r="353" spans="4:12" x14ac:dyDescent="0.2">
      <c r="D353" s="374">
        <f>_xlfn.XLOOKUP(C:C,Table1[for Import to Bank Register dropdown],Table1[for Pivot],0,0,1)</f>
        <v>0</v>
      </c>
      <c r="E353" s="403"/>
      <c r="F353" s="146">
        <f t="shared" si="16"/>
        <v>55555555</v>
      </c>
      <c r="G353" s="375">
        <f t="shared" si="17"/>
        <v>0</v>
      </c>
      <c r="I353" s="376">
        <f>IF(OR(C353="150 Directors advances", C353="120 accounts receivable", C353="720.2 Automobile - Insurance", C353="720.3 Automobile - License", C353="870.4 Rent - Insurance", C353="870.6 Rent - Property Tax", C353="870.7 Rent - Homeoffice", C353="870.9 Rent - Water"),
   0,
   IF(Dashboard!$F$5="Quick",
      IF(OR(C353="190 Automobile",C353="200 computer hardware",C353="210 Computer software",C353="220 Quickbooks software",C353="230 Office equipment",C353="240 Office furniture"),
         E353-(E353/(1+Dashboard!$F$4)),
         0
      ),
      IF(C353="750 Business promotion",
         E353-(E353/(1+4.793/100)),
         E353-(E353/(1+Dashboard!$F$4))
      )
   )
)</f>
        <v>0</v>
      </c>
      <c r="J353" s="26">
        <f>Bank5[[#This Row],[Money in/ (Money out)]]-Bank5[[#This Row],[GST/HST]]</f>
        <v>0</v>
      </c>
      <c r="L353" s="23">
        <f t="shared" si="15"/>
        <v>0</v>
      </c>
    </row>
    <row r="354" spans="4:12" x14ac:dyDescent="0.2">
      <c r="D354" s="374">
        <f>_xlfn.XLOOKUP(C:C,Table1[for Import to Bank Register dropdown],Table1[for Pivot],0,0,1)</f>
        <v>0</v>
      </c>
      <c r="E354" s="403"/>
      <c r="F354" s="146">
        <f t="shared" si="16"/>
        <v>55555555</v>
      </c>
      <c r="G354" s="375">
        <f t="shared" si="17"/>
        <v>0</v>
      </c>
      <c r="I354" s="376">
        <f>IF(OR(C354="150 Directors advances", C354="120 accounts receivable", C354="720.2 Automobile - Insurance", C354="720.3 Automobile - License", C354="870.4 Rent - Insurance", C354="870.6 Rent - Property Tax", C354="870.7 Rent - Homeoffice", C354="870.9 Rent - Water"),
   0,
   IF(Dashboard!$F$5="Quick",
      IF(OR(C354="190 Automobile",C354="200 computer hardware",C354="210 Computer software",C354="220 Quickbooks software",C354="230 Office equipment",C354="240 Office furniture"),
         E354-(E354/(1+Dashboard!$F$4)),
         0
      ),
      IF(C354="750 Business promotion",
         E354-(E354/(1+4.793/100)),
         E354-(E354/(1+Dashboard!$F$4))
      )
   )
)</f>
        <v>0</v>
      </c>
      <c r="J354" s="26">
        <f>Bank5[[#This Row],[Money in/ (Money out)]]-Bank5[[#This Row],[GST/HST]]</f>
        <v>0</v>
      </c>
      <c r="L354" s="23">
        <f t="shared" si="15"/>
        <v>0</v>
      </c>
    </row>
    <row r="355" spans="4:12" x14ac:dyDescent="0.2">
      <c r="D355" s="374">
        <f>_xlfn.XLOOKUP(C:C,Table1[for Import to Bank Register dropdown],Table1[for Pivot],0,0,1)</f>
        <v>0</v>
      </c>
      <c r="E355" s="403"/>
      <c r="F355" s="146">
        <f t="shared" si="16"/>
        <v>55555555</v>
      </c>
      <c r="G355" s="375">
        <f t="shared" si="17"/>
        <v>0</v>
      </c>
      <c r="I355" s="376">
        <f>IF(OR(C355="150 Directors advances", C355="120 accounts receivable", C355="720.2 Automobile - Insurance", C355="720.3 Automobile - License", C355="870.4 Rent - Insurance", C355="870.6 Rent - Property Tax", C355="870.7 Rent - Homeoffice", C355="870.9 Rent - Water"),
   0,
   IF(Dashboard!$F$5="Quick",
      IF(OR(C355="190 Automobile",C355="200 computer hardware",C355="210 Computer software",C355="220 Quickbooks software",C355="230 Office equipment",C355="240 Office furniture"),
         E355-(E355/(1+Dashboard!$F$4)),
         0
      ),
      IF(C355="750 Business promotion",
         E355-(E355/(1+4.793/100)),
         E355-(E355/(1+Dashboard!$F$4))
      )
   )
)</f>
        <v>0</v>
      </c>
      <c r="J355" s="26">
        <f>Bank5[[#This Row],[Money in/ (Money out)]]-Bank5[[#This Row],[GST/HST]]</f>
        <v>0</v>
      </c>
      <c r="L355" s="23">
        <f t="shared" si="15"/>
        <v>0</v>
      </c>
    </row>
    <row r="356" spans="4:12" x14ac:dyDescent="0.2">
      <c r="D356" s="374">
        <f>_xlfn.XLOOKUP(C:C,Table1[for Import to Bank Register dropdown],Table1[for Pivot],0,0,1)</f>
        <v>0</v>
      </c>
      <c r="E356" s="403"/>
      <c r="F356" s="146">
        <f t="shared" si="16"/>
        <v>55555555</v>
      </c>
      <c r="G356" s="375">
        <f t="shared" si="17"/>
        <v>0</v>
      </c>
      <c r="I356" s="376">
        <f>IF(OR(C356="150 Directors advances", C356="120 accounts receivable", C356="720.2 Automobile - Insurance", C356="720.3 Automobile - License", C356="870.4 Rent - Insurance", C356="870.6 Rent - Property Tax", C356="870.7 Rent - Homeoffice", C356="870.9 Rent - Water"),
   0,
   IF(Dashboard!$F$5="Quick",
      IF(OR(C356="190 Automobile",C356="200 computer hardware",C356="210 Computer software",C356="220 Quickbooks software",C356="230 Office equipment",C356="240 Office furniture"),
         E356-(E356/(1+Dashboard!$F$4)),
         0
      ),
      IF(C356="750 Business promotion",
         E356-(E356/(1+4.793/100)),
         E356-(E356/(1+Dashboard!$F$4))
      )
   )
)</f>
        <v>0</v>
      </c>
      <c r="J356" s="26">
        <f>Bank5[[#This Row],[Money in/ (Money out)]]-Bank5[[#This Row],[GST/HST]]</f>
        <v>0</v>
      </c>
      <c r="L356" s="23">
        <f t="shared" si="15"/>
        <v>0</v>
      </c>
    </row>
    <row r="357" spans="4:12" x14ac:dyDescent="0.2">
      <c r="D357" s="374">
        <f>_xlfn.XLOOKUP(C:C,Table1[for Import to Bank Register dropdown],Table1[for Pivot],0,0,1)</f>
        <v>0</v>
      </c>
      <c r="E357" s="403"/>
      <c r="F357" s="146">
        <f t="shared" si="16"/>
        <v>55555555</v>
      </c>
      <c r="G357" s="375">
        <f t="shared" si="17"/>
        <v>0</v>
      </c>
      <c r="I357" s="376">
        <f>IF(OR(C357="150 Directors advances", C357="120 accounts receivable", C357="720.2 Automobile - Insurance", C357="720.3 Automobile - License", C357="870.4 Rent - Insurance", C357="870.6 Rent - Property Tax", C357="870.7 Rent - Homeoffice", C357="870.9 Rent - Water"),
   0,
   IF(Dashboard!$F$5="Quick",
      IF(OR(C357="190 Automobile",C357="200 computer hardware",C357="210 Computer software",C357="220 Quickbooks software",C357="230 Office equipment",C357="240 Office furniture"),
         E357-(E357/(1+Dashboard!$F$4)),
         0
      ),
      IF(C357="750 Business promotion",
         E357-(E357/(1+4.793/100)),
         E357-(E357/(1+Dashboard!$F$4))
      )
   )
)</f>
        <v>0</v>
      </c>
      <c r="J357" s="26">
        <f>Bank5[[#This Row],[Money in/ (Money out)]]-Bank5[[#This Row],[GST/HST]]</f>
        <v>0</v>
      </c>
      <c r="L357" s="23">
        <f t="shared" si="15"/>
        <v>0</v>
      </c>
    </row>
    <row r="358" spans="4:12" x14ac:dyDescent="0.2">
      <c r="D358" s="374">
        <f>_xlfn.XLOOKUP(C:C,Table1[for Import to Bank Register dropdown],Table1[for Pivot],0,0,1)</f>
        <v>0</v>
      </c>
      <c r="E358" s="403"/>
      <c r="F358" s="146">
        <f t="shared" si="16"/>
        <v>55555555</v>
      </c>
      <c r="G358" s="375">
        <f t="shared" si="17"/>
        <v>0</v>
      </c>
      <c r="I358" s="376">
        <f>IF(OR(C358="150 Directors advances", C358="120 accounts receivable", C358="720.2 Automobile - Insurance", C358="720.3 Automobile - License", C358="870.4 Rent - Insurance", C358="870.6 Rent - Property Tax", C358="870.7 Rent - Homeoffice", C358="870.9 Rent - Water"),
   0,
   IF(Dashboard!$F$5="Quick",
      IF(OR(C358="190 Automobile",C358="200 computer hardware",C358="210 Computer software",C358="220 Quickbooks software",C358="230 Office equipment",C358="240 Office furniture"),
         E358-(E358/(1+Dashboard!$F$4)),
         0
      ),
      IF(C358="750 Business promotion",
         E358-(E358/(1+4.793/100)),
         E358-(E358/(1+Dashboard!$F$4))
      )
   )
)</f>
        <v>0</v>
      </c>
      <c r="J358" s="26">
        <f>Bank5[[#This Row],[Money in/ (Money out)]]-Bank5[[#This Row],[GST/HST]]</f>
        <v>0</v>
      </c>
      <c r="L358" s="23">
        <f t="shared" si="15"/>
        <v>0</v>
      </c>
    </row>
    <row r="359" spans="4:12" x14ac:dyDescent="0.2">
      <c r="D359" s="374">
        <f>_xlfn.XLOOKUP(C:C,Table1[for Import to Bank Register dropdown],Table1[for Pivot],0,0,1)</f>
        <v>0</v>
      </c>
      <c r="E359" s="403"/>
      <c r="F359" s="146">
        <f t="shared" si="16"/>
        <v>55555555</v>
      </c>
      <c r="G359" s="375">
        <f t="shared" si="17"/>
        <v>0</v>
      </c>
      <c r="I359" s="376">
        <f>IF(OR(C359="150 Directors advances", C359="120 accounts receivable", C359="720.2 Automobile - Insurance", C359="720.3 Automobile - License", C359="870.4 Rent - Insurance", C359="870.6 Rent - Property Tax", C359="870.7 Rent - Homeoffice", C359="870.9 Rent - Water"),
   0,
   IF(Dashboard!$F$5="Quick",
      IF(OR(C359="190 Automobile",C359="200 computer hardware",C359="210 Computer software",C359="220 Quickbooks software",C359="230 Office equipment",C359="240 Office furniture"),
         E359-(E359/(1+Dashboard!$F$4)),
         0
      ),
      IF(C359="750 Business promotion",
         E359-(E359/(1+4.793/100)),
         E359-(E359/(1+Dashboard!$F$4))
      )
   )
)</f>
        <v>0</v>
      </c>
      <c r="J359" s="26">
        <f>Bank5[[#This Row],[Money in/ (Money out)]]-Bank5[[#This Row],[GST/HST]]</f>
        <v>0</v>
      </c>
      <c r="L359" s="23">
        <f t="shared" si="15"/>
        <v>0</v>
      </c>
    </row>
    <row r="360" spans="4:12" x14ac:dyDescent="0.2">
      <c r="D360" s="374">
        <f>_xlfn.XLOOKUP(C:C,Table1[for Import to Bank Register dropdown],Table1[for Pivot],0,0,1)</f>
        <v>0</v>
      </c>
      <c r="E360" s="403"/>
      <c r="F360" s="146">
        <f t="shared" si="16"/>
        <v>55555555</v>
      </c>
      <c r="G360" s="375">
        <f t="shared" si="17"/>
        <v>0</v>
      </c>
      <c r="I360" s="376">
        <f>IF(OR(C360="150 Directors advances", C360="120 accounts receivable", C360="720.2 Automobile - Insurance", C360="720.3 Automobile - License", C360="870.4 Rent - Insurance", C360="870.6 Rent - Property Tax", C360="870.7 Rent - Homeoffice", C360="870.9 Rent - Water"),
   0,
   IF(Dashboard!$F$5="Quick",
      IF(OR(C360="190 Automobile",C360="200 computer hardware",C360="210 Computer software",C360="220 Quickbooks software",C360="230 Office equipment",C360="240 Office furniture"),
         E360-(E360/(1+Dashboard!$F$4)),
         0
      ),
      IF(C360="750 Business promotion",
         E360-(E360/(1+4.793/100)),
         E360-(E360/(1+Dashboard!$F$4))
      )
   )
)</f>
        <v>0</v>
      </c>
      <c r="J360" s="26">
        <f>Bank5[[#This Row],[Money in/ (Money out)]]-Bank5[[#This Row],[GST/HST]]</f>
        <v>0</v>
      </c>
      <c r="L360" s="23">
        <f t="shared" si="15"/>
        <v>0</v>
      </c>
    </row>
    <row r="361" spans="4:12" x14ac:dyDescent="0.2">
      <c r="D361" s="374">
        <f>_xlfn.XLOOKUP(C:C,Table1[for Import to Bank Register dropdown],Table1[for Pivot],0,0,1)</f>
        <v>0</v>
      </c>
      <c r="E361" s="403"/>
      <c r="F361" s="146">
        <f t="shared" si="16"/>
        <v>55555555</v>
      </c>
      <c r="G361" s="375">
        <f t="shared" si="17"/>
        <v>0</v>
      </c>
      <c r="I361" s="376">
        <f>IF(OR(C361="150 Directors advances", C361="120 accounts receivable", C361="720.2 Automobile - Insurance", C361="720.3 Automobile - License", C361="870.4 Rent - Insurance", C361="870.6 Rent - Property Tax", C361="870.7 Rent - Homeoffice", C361="870.9 Rent - Water"),
   0,
   IF(Dashboard!$F$5="Quick",
      IF(OR(C361="190 Automobile",C361="200 computer hardware",C361="210 Computer software",C361="220 Quickbooks software",C361="230 Office equipment",C361="240 Office furniture"),
         E361-(E361/(1+Dashboard!$F$4)),
         0
      ),
      IF(C361="750 Business promotion",
         E361-(E361/(1+4.793/100)),
         E361-(E361/(1+Dashboard!$F$4))
      )
   )
)</f>
        <v>0</v>
      </c>
      <c r="J361" s="26">
        <f>Bank5[[#This Row],[Money in/ (Money out)]]-Bank5[[#This Row],[GST/HST]]</f>
        <v>0</v>
      </c>
      <c r="L361" s="23">
        <f t="shared" si="15"/>
        <v>0</v>
      </c>
    </row>
    <row r="362" spans="4:12" x14ac:dyDescent="0.2">
      <c r="D362" s="374">
        <f>_xlfn.XLOOKUP(C:C,Table1[for Import to Bank Register dropdown],Table1[for Pivot],0,0,1)</f>
        <v>0</v>
      </c>
      <c r="E362" s="403"/>
      <c r="F362" s="146">
        <f t="shared" si="16"/>
        <v>55555555</v>
      </c>
      <c r="G362" s="375">
        <f t="shared" si="17"/>
        <v>0</v>
      </c>
      <c r="I362" s="376">
        <f>IF(OR(C362="150 Directors advances", C362="120 accounts receivable", C362="720.2 Automobile - Insurance", C362="720.3 Automobile - License", C362="870.4 Rent - Insurance", C362="870.6 Rent - Property Tax", C362="870.7 Rent - Homeoffice", C362="870.9 Rent - Water"),
   0,
   IF(Dashboard!$F$5="Quick",
      IF(OR(C362="190 Automobile",C362="200 computer hardware",C362="210 Computer software",C362="220 Quickbooks software",C362="230 Office equipment",C362="240 Office furniture"),
         E362-(E362/(1+Dashboard!$F$4)),
         0
      ),
      IF(C362="750 Business promotion",
         E362-(E362/(1+4.793/100)),
         E362-(E362/(1+Dashboard!$F$4))
      )
   )
)</f>
        <v>0</v>
      </c>
      <c r="J362" s="26">
        <f>Bank5[[#This Row],[Money in/ (Money out)]]-Bank5[[#This Row],[GST/HST]]</f>
        <v>0</v>
      </c>
      <c r="L362" s="23">
        <f t="shared" si="15"/>
        <v>0</v>
      </c>
    </row>
    <row r="363" spans="4:12" x14ac:dyDescent="0.2">
      <c r="D363" s="374">
        <f>_xlfn.XLOOKUP(C:C,Table1[for Import to Bank Register dropdown],Table1[for Pivot],0,0,1)</f>
        <v>0</v>
      </c>
      <c r="E363" s="403"/>
      <c r="F363" s="146">
        <f t="shared" si="16"/>
        <v>55555555</v>
      </c>
      <c r="G363" s="375">
        <f t="shared" si="17"/>
        <v>0</v>
      </c>
      <c r="I363" s="376">
        <f>IF(OR(C363="150 Directors advances", C363="120 accounts receivable", C363="720.2 Automobile - Insurance", C363="720.3 Automobile - License", C363="870.4 Rent - Insurance", C363="870.6 Rent - Property Tax", C363="870.7 Rent - Homeoffice", C363="870.9 Rent - Water"),
   0,
   IF(Dashboard!$F$5="Quick",
      IF(OR(C363="190 Automobile",C363="200 computer hardware",C363="210 Computer software",C363="220 Quickbooks software",C363="230 Office equipment",C363="240 Office furniture"),
         E363-(E363/(1+Dashboard!$F$4)),
         0
      ),
      IF(C363="750 Business promotion",
         E363-(E363/(1+4.793/100)),
         E363-(E363/(1+Dashboard!$F$4))
      )
   )
)</f>
        <v>0</v>
      </c>
      <c r="J363" s="26">
        <f>Bank5[[#This Row],[Money in/ (Money out)]]-Bank5[[#This Row],[GST/HST]]</f>
        <v>0</v>
      </c>
      <c r="L363" s="23">
        <f t="shared" si="15"/>
        <v>0</v>
      </c>
    </row>
    <row r="364" spans="4:12" x14ac:dyDescent="0.2">
      <c r="D364" s="374">
        <f>_xlfn.XLOOKUP(C:C,Table1[for Import to Bank Register dropdown],Table1[for Pivot],0,0,1)</f>
        <v>0</v>
      </c>
      <c r="E364" s="403"/>
      <c r="F364" s="146">
        <f t="shared" si="16"/>
        <v>55555555</v>
      </c>
      <c r="G364" s="375">
        <f t="shared" si="17"/>
        <v>0</v>
      </c>
      <c r="I364" s="376">
        <f>IF(OR(C364="150 Directors advances", C364="120 accounts receivable", C364="720.2 Automobile - Insurance", C364="720.3 Automobile - License", C364="870.4 Rent - Insurance", C364="870.6 Rent - Property Tax", C364="870.7 Rent - Homeoffice", C364="870.9 Rent - Water"),
   0,
   IF(Dashboard!$F$5="Quick",
      IF(OR(C364="190 Automobile",C364="200 computer hardware",C364="210 Computer software",C364="220 Quickbooks software",C364="230 Office equipment",C364="240 Office furniture"),
         E364-(E364/(1+Dashboard!$F$4)),
         0
      ),
      IF(C364="750 Business promotion",
         E364-(E364/(1+4.793/100)),
         E364-(E364/(1+Dashboard!$F$4))
      )
   )
)</f>
        <v>0</v>
      </c>
      <c r="J364" s="26">
        <f>Bank5[[#This Row],[Money in/ (Money out)]]-Bank5[[#This Row],[GST/HST]]</f>
        <v>0</v>
      </c>
      <c r="L364" s="23">
        <f t="shared" si="15"/>
        <v>0</v>
      </c>
    </row>
    <row r="365" spans="4:12" x14ac:dyDescent="0.2">
      <c r="D365" s="374">
        <f>_xlfn.XLOOKUP(C:C,Table1[for Import to Bank Register dropdown],Table1[for Pivot],0,0,1)</f>
        <v>0</v>
      </c>
      <c r="E365" s="403"/>
      <c r="F365" s="146">
        <f t="shared" si="16"/>
        <v>55555555</v>
      </c>
      <c r="G365" s="375">
        <f t="shared" si="17"/>
        <v>0</v>
      </c>
      <c r="I365" s="376">
        <f>IF(OR(C365="150 Directors advances", C365="120 accounts receivable", C365="720.2 Automobile - Insurance", C365="720.3 Automobile - License", C365="870.4 Rent - Insurance", C365="870.6 Rent - Property Tax", C365="870.7 Rent - Homeoffice", C365="870.9 Rent - Water"),
   0,
   IF(Dashboard!$F$5="Quick",
      IF(OR(C365="190 Automobile",C365="200 computer hardware",C365="210 Computer software",C365="220 Quickbooks software",C365="230 Office equipment",C365="240 Office furniture"),
         E365-(E365/(1+Dashboard!$F$4)),
         0
      ),
      IF(C365="750 Business promotion",
         E365-(E365/(1+4.793/100)),
         E365-(E365/(1+Dashboard!$F$4))
      )
   )
)</f>
        <v>0</v>
      </c>
      <c r="J365" s="26">
        <f>Bank5[[#This Row],[Money in/ (Money out)]]-Bank5[[#This Row],[GST/HST]]</f>
        <v>0</v>
      </c>
      <c r="L365" s="23">
        <f t="shared" si="15"/>
        <v>0</v>
      </c>
    </row>
    <row r="366" spans="4:12" x14ac:dyDescent="0.2">
      <c r="D366" s="374">
        <f>_xlfn.XLOOKUP(C:C,Table1[for Import to Bank Register dropdown],Table1[for Pivot],0,0,1)</f>
        <v>0</v>
      </c>
      <c r="E366" s="403"/>
      <c r="F366" s="146">
        <f t="shared" si="16"/>
        <v>55555555</v>
      </c>
      <c r="G366" s="375">
        <f t="shared" si="17"/>
        <v>0</v>
      </c>
      <c r="I366" s="376">
        <f>IF(OR(C366="150 Directors advances", C366="120 accounts receivable", C366="720.2 Automobile - Insurance", C366="720.3 Automobile - License", C366="870.4 Rent - Insurance", C366="870.6 Rent - Property Tax", C366="870.7 Rent - Homeoffice", C366="870.9 Rent - Water"),
   0,
   IF(Dashboard!$F$5="Quick",
      IF(OR(C366="190 Automobile",C366="200 computer hardware",C366="210 Computer software",C366="220 Quickbooks software",C366="230 Office equipment",C366="240 Office furniture"),
         E366-(E366/(1+Dashboard!$F$4)),
         0
      ),
      IF(C366="750 Business promotion",
         E366-(E366/(1+4.793/100)),
         E366-(E366/(1+Dashboard!$F$4))
      )
   )
)</f>
        <v>0</v>
      </c>
      <c r="J366" s="26">
        <f>Bank5[[#This Row],[Money in/ (Money out)]]-Bank5[[#This Row],[GST/HST]]</f>
        <v>0</v>
      </c>
      <c r="L366" s="23">
        <f t="shared" si="15"/>
        <v>0</v>
      </c>
    </row>
    <row r="367" spans="4:12" x14ac:dyDescent="0.2">
      <c r="D367" s="374">
        <f>_xlfn.XLOOKUP(C:C,Table1[for Import to Bank Register dropdown],Table1[for Pivot],0,0,1)</f>
        <v>0</v>
      </c>
      <c r="E367" s="403"/>
      <c r="F367" s="146">
        <f t="shared" si="16"/>
        <v>55555555</v>
      </c>
      <c r="G367" s="375">
        <f t="shared" si="17"/>
        <v>0</v>
      </c>
      <c r="I367" s="376">
        <f>IF(OR(C367="150 Directors advances", C367="120 accounts receivable", C367="720.2 Automobile - Insurance", C367="720.3 Automobile - License", C367="870.4 Rent - Insurance", C367="870.6 Rent - Property Tax", C367="870.7 Rent - Homeoffice", C367="870.9 Rent - Water"),
   0,
   IF(Dashboard!$F$5="Quick",
      IF(OR(C367="190 Automobile",C367="200 computer hardware",C367="210 Computer software",C367="220 Quickbooks software",C367="230 Office equipment",C367="240 Office furniture"),
         E367-(E367/(1+Dashboard!$F$4)),
         0
      ),
      IF(C367="750 Business promotion",
         E367-(E367/(1+4.793/100)),
         E367-(E367/(1+Dashboard!$F$4))
      )
   )
)</f>
        <v>0</v>
      </c>
      <c r="J367" s="26">
        <f>Bank5[[#This Row],[Money in/ (Money out)]]-Bank5[[#This Row],[GST/HST]]</f>
        <v>0</v>
      </c>
      <c r="L367" s="23">
        <f t="shared" si="15"/>
        <v>0</v>
      </c>
    </row>
    <row r="368" spans="4:12" x14ac:dyDescent="0.2">
      <c r="D368" s="374">
        <f>_xlfn.XLOOKUP(C:C,Table1[for Import to Bank Register dropdown],Table1[for Pivot],0,0,1)</f>
        <v>0</v>
      </c>
      <c r="E368" s="403"/>
      <c r="F368" s="146">
        <f t="shared" si="16"/>
        <v>55555555</v>
      </c>
      <c r="G368" s="375">
        <f t="shared" si="17"/>
        <v>0</v>
      </c>
      <c r="I368" s="376">
        <f>IF(OR(C368="150 Directors advances", C368="120 accounts receivable", C368="720.2 Automobile - Insurance", C368="720.3 Automobile - License", C368="870.4 Rent - Insurance", C368="870.6 Rent - Property Tax", C368="870.7 Rent - Homeoffice", C368="870.9 Rent - Water"),
   0,
   IF(Dashboard!$F$5="Quick",
      IF(OR(C368="190 Automobile",C368="200 computer hardware",C368="210 Computer software",C368="220 Quickbooks software",C368="230 Office equipment",C368="240 Office furniture"),
         E368-(E368/(1+Dashboard!$F$4)),
         0
      ),
      IF(C368="750 Business promotion",
         E368-(E368/(1+4.793/100)),
         E368-(E368/(1+Dashboard!$F$4))
      )
   )
)</f>
        <v>0</v>
      </c>
      <c r="J368" s="26">
        <f>Bank5[[#This Row],[Money in/ (Money out)]]-Bank5[[#This Row],[GST/HST]]</f>
        <v>0</v>
      </c>
      <c r="L368" s="23">
        <f t="shared" si="15"/>
        <v>0</v>
      </c>
    </row>
    <row r="369" spans="4:12" x14ac:dyDescent="0.2">
      <c r="D369" s="374">
        <f>_xlfn.XLOOKUP(C:C,Table1[for Import to Bank Register dropdown],Table1[for Pivot],0,0,1)</f>
        <v>0</v>
      </c>
      <c r="E369" s="403"/>
      <c r="F369" s="146">
        <f t="shared" si="16"/>
        <v>55555555</v>
      </c>
      <c r="G369" s="375">
        <f t="shared" si="17"/>
        <v>0</v>
      </c>
      <c r="I369" s="376">
        <f>IF(OR(C369="150 Directors advances", C369="120 accounts receivable", C369="720.2 Automobile - Insurance", C369="720.3 Automobile - License", C369="870.4 Rent - Insurance", C369="870.6 Rent - Property Tax", C369="870.7 Rent - Homeoffice", C369="870.9 Rent - Water"),
   0,
   IF(Dashboard!$F$5="Quick",
      IF(OR(C369="190 Automobile",C369="200 computer hardware",C369="210 Computer software",C369="220 Quickbooks software",C369="230 Office equipment",C369="240 Office furniture"),
         E369-(E369/(1+Dashboard!$F$4)),
         0
      ),
      IF(C369="750 Business promotion",
         E369-(E369/(1+4.793/100)),
         E369-(E369/(1+Dashboard!$F$4))
      )
   )
)</f>
        <v>0</v>
      </c>
      <c r="J369" s="26">
        <f>Bank5[[#This Row],[Money in/ (Money out)]]-Bank5[[#This Row],[GST/HST]]</f>
        <v>0</v>
      </c>
      <c r="L369" s="23">
        <f t="shared" si="15"/>
        <v>0</v>
      </c>
    </row>
    <row r="370" spans="4:12" x14ac:dyDescent="0.2">
      <c r="D370" s="374">
        <f>_xlfn.XLOOKUP(C:C,Table1[for Import to Bank Register dropdown],Table1[for Pivot],0,0,1)</f>
        <v>0</v>
      </c>
      <c r="E370" s="403"/>
      <c r="F370" s="146">
        <f t="shared" si="16"/>
        <v>55555555</v>
      </c>
      <c r="G370" s="375">
        <f t="shared" si="17"/>
        <v>0</v>
      </c>
      <c r="I370" s="376">
        <f>IF(OR(C370="150 Directors advances", C370="120 accounts receivable", C370="720.2 Automobile - Insurance", C370="720.3 Automobile - License", C370="870.4 Rent - Insurance", C370="870.6 Rent - Property Tax", C370="870.7 Rent - Homeoffice", C370="870.9 Rent - Water"),
   0,
   IF(Dashboard!$F$5="Quick",
      IF(OR(C370="190 Automobile",C370="200 computer hardware",C370="210 Computer software",C370="220 Quickbooks software",C370="230 Office equipment",C370="240 Office furniture"),
         E370-(E370/(1+Dashboard!$F$4)),
         0
      ),
      IF(C370="750 Business promotion",
         E370-(E370/(1+4.793/100)),
         E370-(E370/(1+Dashboard!$F$4))
      )
   )
)</f>
        <v>0</v>
      </c>
      <c r="J370" s="26">
        <f>Bank5[[#This Row],[Money in/ (Money out)]]-Bank5[[#This Row],[GST/HST]]</f>
        <v>0</v>
      </c>
      <c r="L370" s="23">
        <f t="shared" si="15"/>
        <v>0</v>
      </c>
    </row>
    <row r="371" spans="4:12" x14ac:dyDescent="0.2">
      <c r="D371" s="374">
        <f>_xlfn.XLOOKUP(C:C,Table1[for Import to Bank Register dropdown],Table1[for Pivot],0,0,1)</f>
        <v>0</v>
      </c>
      <c r="E371" s="403"/>
      <c r="F371" s="146">
        <f t="shared" si="16"/>
        <v>55555555</v>
      </c>
      <c r="G371" s="375">
        <f t="shared" si="17"/>
        <v>0</v>
      </c>
      <c r="I371" s="376">
        <f>IF(OR(C371="150 Directors advances", C371="120 accounts receivable", C371="720.2 Automobile - Insurance", C371="720.3 Automobile - License", C371="870.4 Rent - Insurance", C371="870.6 Rent - Property Tax", C371="870.7 Rent - Homeoffice", C371="870.9 Rent - Water"),
   0,
   IF(Dashboard!$F$5="Quick",
      IF(OR(C371="190 Automobile",C371="200 computer hardware",C371="210 Computer software",C371="220 Quickbooks software",C371="230 Office equipment",C371="240 Office furniture"),
         E371-(E371/(1+Dashboard!$F$4)),
         0
      ),
      IF(C371="750 Business promotion",
         E371-(E371/(1+4.793/100)),
         E371-(E371/(1+Dashboard!$F$4))
      )
   )
)</f>
        <v>0</v>
      </c>
      <c r="J371" s="26">
        <f>Bank5[[#This Row],[Money in/ (Money out)]]-Bank5[[#This Row],[GST/HST]]</f>
        <v>0</v>
      </c>
      <c r="L371" s="23">
        <f t="shared" si="15"/>
        <v>0</v>
      </c>
    </row>
    <row r="372" spans="4:12" x14ac:dyDescent="0.2">
      <c r="D372" s="374">
        <f>_xlfn.XLOOKUP(C:C,Table1[for Import to Bank Register dropdown],Table1[for Pivot],0,0,1)</f>
        <v>0</v>
      </c>
      <c r="E372" s="403"/>
      <c r="F372" s="146">
        <f t="shared" si="16"/>
        <v>55555555</v>
      </c>
      <c r="G372" s="375">
        <f t="shared" si="17"/>
        <v>0</v>
      </c>
      <c r="I372" s="376">
        <f>IF(OR(C372="150 Directors advances", C372="120 accounts receivable", C372="720.2 Automobile - Insurance", C372="720.3 Automobile - License", C372="870.4 Rent - Insurance", C372="870.6 Rent - Property Tax", C372="870.7 Rent - Homeoffice", C372="870.9 Rent - Water"),
   0,
   IF(Dashboard!$F$5="Quick",
      IF(OR(C372="190 Automobile",C372="200 computer hardware",C372="210 Computer software",C372="220 Quickbooks software",C372="230 Office equipment",C372="240 Office furniture"),
         E372-(E372/(1+Dashboard!$F$4)),
         0
      ),
      IF(C372="750 Business promotion",
         E372-(E372/(1+4.793/100)),
         E372-(E372/(1+Dashboard!$F$4))
      )
   )
)</f>
        <v>0</v>
      </c>
      <c r="J372" s="26">
        <f>Bank5[[#This Row],[Money in/ (Money out)]]-Bank5[[#This Row],[GST/HST]]</f>
        <v>0</v>
      </c>
      <c r="L372" s="23">
        <f t="shared" si="15"/>
        <v>0</v>
      </c>
    </row>
    <row r="373" spans="4:12" x14ac:dyDescent="0.2">
      <c r="D373" s="374">
        <f>_xlfn.XLOOKUP(C:C,Table1[for Import to Bank Register dropdown],Table1[for Pivot],0,0,1)</f>
        <v>0</v>
      </c>
      <c r="E373" s="403"/>
      <c r="F373" s="146">
        <f t="shared" si="16"/>
        <v>55555555</v>
      </c>
      <c r="G373" s="375">
        <f t="shared" si="17"/>
        <v>0</v>
      </c>
      <c r="I373" s="376">
        <f>IF(OR(C373="150 Directors advances", C373="120 accounts receivable", C373="720.2 Automobile - Insurance", C373="720.3 Automobile - License", C373="870.4 Rent - Insurance", C373="870.6 Rent - Property Tax", C373="870.7 Rent - Homeoffice", C373="870.9 Rent - Water"),
   0,
   IF(Dashboard!$F$5="Quick",
      IF(OR(C373="190 Automobile",C373="200 computer hardware",C373="210 Computer software",C373="220 Quickbooks software",C373="230 Office equipment",C373="240 Office furniture"),
         E373-(E373/(1+Dashboard!$F$4)),
         0
      ),
      IF(C373="750 Business promotion",
         E373-(E373/(1+4.793/100)),
         E373-(E373/(1+Dashboard!$F$4))
      )
   )
)</f>
        <v>0</v>
      </c>
      <c r="J373" s="26">
        <f>Bank5[[#This Row],[Money in/ (Money out)]]-Bank5[[#This Row],[GST/HST]]</f>
        <v>0</v>
      </c>
      <c r="L373" s="23">
        <f t="shared" si="15"/>
        <v>0</v>
      </c>
    </row>
    <row r="374" spans="4:12" x14ac:dyDescent="0.2">
      <c r="D374" s="374">
        <f>_xlfn.XLOOKUP(C:C,Table1[for Import to Bank Register dropdown],Table1[for Pivot],0,0,1)</f>
        <v>0</v>
      </c>
      <c r="E374" s="403"/>
      <c r="F374" s="146">
        <f t="shared" si="16"/>
        <v>55555555</v>
      </c>
      <c r="G374" s="375">
        <f t="shared" si="17"/>
        <v>0</v>
      </c>
      <c r="I374" s="376">
        <f>IF(OR(C374="150 Directors advances", C374="120 accounts receivable", C374="720.2 Automobile - Insurance", C374="720.3 Automobile - License", C374="870.4 Rent - Insurance", C374="870.6 Rent - Property Tax", C374="870.7 Rent - Homeoffice", C374="870.9 Rent - Water"),
   0,
   IF(Dashboard!$F$5="Quick",
      IF(OR(C374="190 Automobile",C374="200 computer hardware",C374="210 Computer software",C374="220 Quickbooks software",C374="230 Office equipment",C374="240 Office furniture"),
         E374-(E374/(1+Dashboard!$F$4)),
         0
      ),
      IF(C374="750 Business promotion",
         E374-(E374/(1+4.793/100)),
         E374-(E374/(1+Dashboard!$F$4))
      )
   )
)</f>
        <v>0</v>
      </c>
      <c r="J374" s="26">
        <f>Bank5[[#This Row],[Money in/ (Money out)]]-Bank5[[#This Row],[GST/HST]]</f>
        <v>0</v>
      </c>
      <c r="L374" s="23">
        <f t="shared" si="15"/>
        <v>0</v>
      </c>
    </row>
    <row r="375" spans="4:12" x14ac:dyDescent="0.2">
      <c r="D375" s="374">
        <f>_xlfn.XLOOKUP(C:C,Table1[for Import to Bank Register dropdown],Table1[for Pivot],0,0,1)</f>
        <v>0</v>
      </c>
      <c r="E375" s="403"/>
      <c r="F375" s="146">
        <f t="shared" si="16"/>
        <v>55555555</v>
      </c>
      <c r="G375" s="375">
        <f t="shared" si="17"/>
        <v>0</v>
      </c>
      <c r="I375" s="376">
        <f>IF(OR(C375="150 Directors advances", C375="120 accounts receivable", C375="720.2 Automobile - Insurance", C375="720.3 Automobile - License", C375="870.4 Rent - Insurance", C375="870.6 Rent - Property Tax", C375="870.7 Rent - Homeoffice", C375="870.9 Rent - Water"),
   0,
   IF(Dashboard!$F$5="Quick",
      IF(OR(C375="190 Automobile",C375="200 computer hardware",C375="210 Computer software",C375="220 Quickbooks software",C375="230 Office equipment",C375="240 Office furniture"),
         E375-(E375/(1+Dashboard!$F$4)),
         0
      ),
      IF(C375="750 Business promotion",
         E375-(E375/(1+4.793/100)),
         E375-(E375/(1+Dashboard!$F$4))
      )
   )
)</f>
        <v>0</v>
      </c>
      <c r="J375" s="26">
        <f>Bank5[[#This Row],[Money in/ (Money out)]]-Bank5[[#This Row],[GST/HST]]</f>
        <v>0</v>
      </c>
      <c r="L375" s="23">
        <f t="shared" si="15"/>
        <v>0</v>
      </c>
    </row>
    <row r="376" spans="4:12" x14ac:dyDescent="0.2">
      <c r="D376" s="374">
        <f>_xlfn.XLOOKUP(C:C,Table1[for Import to Bank Register dropdown],Table1[for Pivot],0,0,1)</f>
        <v>0</v>
      </c>
      <c r="E376" s="403"/>
      <c r="F376" s="146">
        <f t="shared" si="16"/>
        <v>55555555</v>
      </c>
      <c r="G376" s="375">
        <f t="shared" si="17"/>
        <v>0</v>
      </c>
      <c r="I376" s="376">
        <f>IF(OR(C376="150 Directors advances", C376="120 accounts receivable", C376="720.2 Automobile - Insurance", C376="720.3 Automobile - License", C376="870.4 Rent - Insurance", C376="870.6 Rent - Property Tax", C376="870.7 Rent - Homeoffice", C376="870.9 Rent - Water"),
   0,
   IF(Dashboard!$F$5="Quick",
      IF(OR(C376="190 Automobile",C376="200 computer hardware",C376="210 Computer software",C376="220 Quickbooks software",C376="230 Office equipment",C376="240 Office furniture"),
         E376-(E376/(1+Dashboard!$F$4)),
         0
      ),
      IF(C376="750 Business promotion",
         E376-(E376/(1+4.793/100)),
         E376-(E376/(1+Dashboard!$F$4))
      )
   )
)</f>
        <v>0</v>
      </c>
      <c r="J376" s="26">
        <f>Bank5[[#This Row],[Money in/ (Money out)]]-Bank5[[#This Row],[GST/HST]]</f>
        <v>0</v>
      </c>
      <c r="L376" s="23">
        <f t="shared" si="15"/>
        <v>0</v>
      </c>
    </row>
    <row r="377" spans="4:12" x14ac:dyDescent="0.2">
      <c r="D377" s="374">
        <f>_xlfn.XLOOKUP(C:C,Table1[for Import to Bank Register dropdown],Table1[for Pivot],0,0,1)</f>
        <v>0</v>
      </c>
      <c r="E377" s="403"/>
      <c r="F377" s="146">
        <f t="shared" si="16"/>
        <v>55555555</v>
      </c>
      <c r="G377" s="375">
        <f t="shared" si="17"/>
        <v>0</v>
      </c>
      <c r="I377" s="376">
        <f>IF(OR(C377="150 Directors advances", C377="120 accounts receivable", C377="720.2 Automobile - Insurance", C377="720.3 Automobile - License", C377="870.4 Rent - Insurance", C377="870.6 Rent - Property Tax", C377="870.7 Rent - Homeoffice", C377="870.9 Rent - Water"),
   0,
   IF(Dashboard!$F$5="Quick",
      IF(OR(C377="190 Automobile",C377="200 computer hardware",C377="210 Computer software",C377="220 Quickbooks software",C377="230 Office equipment",C377="240 Office furniture"),
         E377-(E377/(1+Dashboard!$F$4)),
         0
      ),
      IF(C377="750 Business promotion",
         E377-(E377/(1+4.793/100)),
         E377-(E377/(1+Dashboard!$F$4))
      )
   )
)</f>
        <v>0</v>
      </c>
      <c r="J377" s="26">
        <f>Bank5[[#This Row],[Money in/ (Money out)]]-Bank5[[#This Row],[GST/HST]]</f>
        <v>0</v>
      </c>
      <c r="L377" s="23">
        <f t="shared" si="15"/>
        <v>0</v>
      </c>
    </row>
    <row r="378" spans="4:12" x14ac:dyDescent="0.2">
      <c r="D378" s="374">
        <f>_xlfn.XLOOKUP(C:C,Table1[for Import to Bank Register dropdown],Table1[for Pivot],0,0,1)</f>
        <v>0</v>
      </c>
      <c r="E378" s="403"/>
      <c r="F378" s="146">
        <f t="shared" si="16"/>
        <v>55555555</v>
      </c>
      <c r="G378" s="375">
        <f t="shared" si="17"/>
        <v>0</v>
      </c>
      <c r="I378" s="376">
        <f>IF(OR(C378="150 Directors advances", C378="120 accounts receivable", C378="720.2 Automobile - Insurance", C378="720.3 Automobile - License", C378="870.4 Rent - Insurance", C378="870.6 Rent - Property Tax", C378="870.7 Rent - Homeoffice", C378="870.9 Rent - Water"),
   0,
   IF(Dashboard!$F$5="Quick",
      IF(OR(C378="190 Automobile",C378="200 computer hardware",C378="210 Computer software",C378="220 Quickbooks software",C378="230 Office equipment",C378="240 Office furniture"),
         E378-(E378/(1+Dashboard!$F$4)),
         0
      ),
      IF(C378="750 Business promotion",
         E378-(E378/(1+4.793/100)),
         E378-(E378/(1+Dashboard!$F$4))
      )
   )
)</f>
        <v>0</v>
      </c>
      <c r="J378" s="26">
        <f>Bank5[[#This Row],[Money in/ (Money out)]]-Bank5[[#This Row],[GST/HST]]</f>
        <v>0</v>
      </c>
      <c r="L378" s="23">
        <f t="shared" si="15"/>
        <v>0</v>
      </c>
    </row>
    <row r="379" spans="4:12" x14ac:dyDescent="0.2">
      <c r="D379" s="374">
        <f>_xlfn.XLOOKUP(C:C,Table1[for Import to Bank Register dropdown],Table1[for Pivot],0,0,1)</f>
        <v>0</v>
      </c>
      <c r="E379" s="403"/>
      <c r="F379" s="146">
        <f t="shared" si="16"/>
        <v>55555555</v>
      </c>
      <c r="G379" s="375">
        <f t="shared" si="17"/>
        <v>0</v>
      </c>
      <c r="I379" s="376">
        <f>IF(OR(C379="150 Directors advances", C379="120 accounts receivable", C379="720.2 Automobile - Insurance", C379="720.3 Automobile - License", C379="870.4 Rent - Insurance", C379="870.6 Rent - Property Tax", C379="870.7 Rent - Homeoffice", C379="870.9 Rent - Water"),
   0,
   IF(Dashboard!$F$5="Quick",
      IF(OR(C379="190 Automobile",C379="200 computer hardware",C379="210 Computer software",C379="220 Quickbooks software",C379="230 Office equipment",C379="240 Office furniture"),
         E379-(E379/(1+Dashboard!$F$4)),
         0
      ),
      IF(C379="750 Business promotion",
         E379-(E379/(1+4.793/100)),
         E379-(E379/(1+Dashboard!$F$4))
      )
   )
)</f>
        <v>0</v>
      </c>
      <c r="J379" s="26">
        <f>Bank5[[#This Row],[Money in/ (Money out)]]-Bank5[[#This Row],[GST/HST]]</f>
        <v>0</v>
      </c>
      <c r="L379" s="23">
        <f t="shared" si="15"/>
        <v>0</v>
      </c>
    </row>
    <row r="380" spans="4:12" x14ac:dyDescent="0.2">
      <c r="D380" s="374">
        <f>_xlfn.XLOOKUP(C:C,Table1[for Import to Bank Register dropdown],Table1[for Pivot],0,0,1)</f>
        <v>0</v>
      </c>
      <c r="E380" s="403"/>
      <c r="F380" s="146">
        <f t="shared" si="16"/>
        <v>55555555</v>
      </c>
      <c r="G380" s="375">
        <f t="shared" si="17"/>
        <v>0</v>
      </c>
      <c r="I380" s="376">
        <f>IF(OR(C380="150 Directors advances", C380="120 accounts receivable", C380="720.2 Automobile - Insurance", C380="720.3 Automobile - License", C380="870.4 Rent - Insurance", C380="870.6 Rent - Property Tax", C380="870.7 Rent - Homeoffice", C380="870.9 Rent - Water"),
   0,
   IF(Dashboard!$F$5="Quick",
      IF(OR(C380="190 Automobile",C380="200 computer hardware",C380="210 Computer software",C380="220 Quickbooks software",C380="230 Office equipment",C380="240 Office furniture"),
         E380-(E380/(1+Dashboard!$F$4)),
         0
      ),
      IF(C380="750 Business promotion",
         E380-(E380/(1+4.793/100)),
         E380-(E380/(1+Dashboard!$F$4))
      )
   )
)</f>
        <v>0</v>
      </c>
      <c r="J380" s="26">
        <f>Bank5[[#This Row],[Money in/ (Money out)]]-Bank5[[#This Row],[GST/HST]]</f>
        <v>0</v>
      </c>
      <c r="L380" s="23">
        <f t="shared" si="15"/>
        <v>0</v>
      </c>
    </row>
    <row r="381" spans="4:12" x14ac:dyDescent="0.2">
      <c r="D381" s="374">
        <f>_xlfn.XLOOKUP(C:C,Table1[for Import to Bank Register dropdown],Table1[for Pivot],0,0,1)</f>
        <v>0</v>
      </c>
      <c r="E381" s="403"/>
      <c r="F381" s="146">
        <f t="shared" si="16"/>
        <v>55555555</v>
      </c>
      <c r="G381" s="375">
        <f t="shared" si="17"/>
        <v>0</v>
      </c>
      <c r="I381" s="376">
        <f>IF(OR(C381="150 Directors advances", C381="120 accounts receivable", C381="720.2 Automobile - Insurance", C381="720.3 Automobile - License", C381="870.4 Rent - Insurance", C381="870.6 Rent - Property Tax", C381="870.7 Rent - Homeoffice", C381="870.9 Rent - Water"),
   0,
   IF(Dashboard!$F$5="Quick",
      IF(OR(C381="190 Automobile",C381="200 computer hardware",C381="210 Computer software",C381="220 Quickbooks software",C381="230 Office equipment",C381="240 Office furniture"),
         E381-(E381/(1+Dashboard!$F$4)),
         0
      ),
      IF(C381="750 Business promotion",
         E381-(E381/(1+4.793/100)),
         E381-(E381/(1+Dashboard!$F$4))
      )
   )
)</f>
        <v>0</v>
      </c>
      <c r="J381" s="26">
        <f>Bank5[[#This Row],[Money in/ (Money out)]]-Bank5[[#This Row],[GST/HST]]</f>
        <v>0</v>
      </c>
      <c r="L381" s="23">
        <f t="shared" si="15"/>
        <v>0</v>
      </c>
    </row>
    <row r="382" spans="4:12" x14ac:dyDescent="0.2">
      <c r="D382" s="374">
        <f>_xlfn.XLOOKUP(C:C,Table1[for Import to Bank Register dropdown],Table1[for Pivot],0,0,1)</f>
        <v>0</v>
      </c>
      <c r="E382" s="403"/>
      <c r="F382" s="146">
        <f t="shared" si="16"/>
        <v>55555555</v>
      </c>
      <c r="G382" s="375">
        <f t="shared" si="17"/>
        <v>0</v>
      </c>
      <c r="I382" s="376">
        <f>IF(OR(C382="150 Directors advances", C382="120 accounts receivable", C382="720.2 Automobile - Insurance", C382="720.3 Automobile - License", C382="870.4 Rent - Insurance", C382="870.6 Rent - Property Tax", C382="870.7 Rent - Homeoffice", C382="870.9 Rent - Water"),
   0,
   IF(Dashboard!$F$5="Quick",
      IF(OR(C382="190 Automobile",C382="200 computer hardware",C382="210 Computer software",C382="220 Quickbooks software",C382="230 Office equipment",C382="240 Office furniture"),
         E382-(E382/(1+Dashboard!$F$4)),
         0
      ),
      IF(C382="750 Business promotion",
         E382-(E382/(1+4.793/100)),
         E382-(E382/(1+Dashboard!$F$4))
      )
   )
)</f>
        <v>0</v>
      </c>
      <c r="J382" s="26">
        <f>Bank5[[#This Row],[Money in/ (Money out)]]-Bank5[[#This Row],[GST/HST]]</f>
        <v>0</v>
      </c>
      <c r="L382" s="23">
        <f t="shared" si="15"/>
        <v>0</v>
      </c>
    </row>
    <row r="383" spans="4:12" x14ac:dyDescent="0.2">
      <c r="D383" s="374">
        <f>_xlfn.XLOOKUP(C:C,Table1[for Import to Bank Register dropdown],Table1[for Pivot],0,0,1)</f>
        <v>0</v>
      </c>
      <c r="E383" s="403"/>
      <c r="F383" s="146">
        <f t="shared" si="16"/>
        <v>55555555</v>
      </c>
      <c r="G383" s="375">
        <f t="shared" si="17"/>
        <v>0</v>
      </c>
      <c r="I383" s="376">
        <f>IF(OR(C383="150 Directors advances", C383="120 accounts receivable", C383="720.2 Automobile - Insurance", C383="720.3 Automobile - License", C383="870.4 Rent - Insurance", C383="870.6 Rent - Property Tax", C383="870.7 Rent - Homeoffice", C383="870.9 Rent - Water"),
   0,
   IF(Dashboard!$F$5="Quick",
      IF(OR(C383="190 Automobile",C383="200 computer hardware",C383="210 Computer software",C383="220 Quickbooks software",C383="230 Office equipment",C383="240 Office furniture"),
         E383-(E383/(1+Dashboard!$F$4)),
         0
      ),
      IF(C383="750 Business promotion",
         E383-(E383/(1+4.793/100)),
         E383-(E383/(1+Dashboard!$F$4))
      )
   )
)</f>
        <v>0</v>
      </c>
      <c r="J383" s="26">
        <f>Bank5[[#This Row],[Money in/ (Money out)]]-Bank5[[#This Row],[GST/HST]]</f>
        <v>0</v>
      </c>
      <c r="L383" s="23">
        <f t="shared" si="15"/>
        <v>0</v>
      </c>
    </row>
    <row r="384" spans="4:12" x14ac:dyDescent="0.2">
      <c r="D384" s="374">
        <f>_xlfn.XLOOKUP(C:C,Table1[for Import to Bank Register dropdown],Table1[for Pivot],0,0,1)</f>
        <v>0</v>
      </c>
      <c r="E384" s="403"/>
      <c r="F384" s="146">
        <f t="shared" si="16"/>
        <v>55555555</v>
      </c>
      <c r="G384" s="375">
        <f t="shared" si="17"/>
        <v>0</v>
      </c>
      <c r="I384" s="376">
        <f>IF(OR(C384="150 Directors advances", C384="120 accounts receivable", C384="720.2 Automobile - Insurance", C384="720.3 Automobile - License", C384="870.4 Rent - Insurance", C384="870.6 Rent - Property Tax", C384="870.7 Rent - Homeoffice", C384="870.9 Rent - Water"),
   0,
   IF(Dashboard!$F$5="Quick",
      IF(OR(C384="190 Automobile",C384="200 computer hardware",C384="210 Computer software",C384="220 Quickbooks software",C384="230 Office equipment",C384="240 Office furniture"),
         E384-(E384/(1+Dashboard!$F$4)),
         0
      ),
      IF(C384="750 Business promotion",
         E384-(E384/(1+4.793/100)),
         E384-(E384/(1+Dashboard!$F$4))
      )
   )
)</f>
        <v>0</v>
      </c>
      <c r="J384" s="26">
        <f>Bank5[[#This Row],[Money in/ (Money out)]]-Bank5[[#This Row],[GST/HST]]</f>
        <v>0</v>
      </c>
      <c r="L384" s="23">
        <f t="shared" si="15"/>
        <v>0</v>
      </c>
    </row>
    <row r="385" spans="4:12" x14ac:dyDescent="0.2">
      <c r="D385" s="374">
        <f>_xlfn.XLOOKUP(C:C,Table1[for Import to Bank Register dropdown],Table1[for Pivot],0,0,1)</f>
        <v>0</v>
      </c>
      <c r="E385" s="403"/>
      <c r="F385" s="146">
        <f t="shared" si="16"/>
        <v>55555555</v>
      </c>
      <c r="G385" s="375">
        <f t="shared" si="17"/>
        <v>0</v>
      </c>
      <c r="I385" s="376">
        <f>IF(OR(C385="150 Directors advances", C385="120 accounts receivable", C385="720.2 Automobile - Insurance", C385="720.3 Automobile - License", C385="870.4 Rent - Insurance", C385="870.6 Rent - Property Tax", C385="870.7 Rent - Homeoffice", C385="870.9 Rent - Water"),
   0,
   IF(Dashboard!$F$5="Quick",
      IF(OR(C385="190 Automobile",C385="200 computer hardware",C385="210 Computer software",C385="220 Quickbooks software",C385="230 Office equipment",C385="240 Office furniture"),
         E385-(E385/(1+Dashboard!$F$4)),
         0
      ),
      IF(C385="750 Business promotion",
         E385-(E385/(1+4.793/100)),
         E385-(E385/(1+Dashboard!$F$4))
      )
   )
)</f>
        <v>0</v>
      </c>
      <c r="J385" s="26">
        <f>Bank5[[#This Row],[Money in/ (Money out)]]-Bank5[[#This Row],[GST/HST]]</f>
        <v>0</v>
      </c>
      <c r="L385" s="23">
        <f t="shared" si="15"/>
        <v>0</v>
      </c>
    </row>
    <row r="386" spans="4:12" x14ac:dyDescent="0.2">
      <c r="D386" s="374">
        <f>_xlfn.XLOOKUP(C:C,Table1[for Import to Bank Register dropdown],Table1[for Pivot],0,0,1)</f>
        <v>0</v>
      </c>
      <c r="E386" s="403"/>
      <c r="F386" s="146">
        <f t="shared" si="16"/>
        <v>55555555</v>
      </c>
      <c r="G386" s="375">
        <f t="shared" si="17"/>
        <v>0</v>
      </c>
      <c r="I386" s="376">
        <f>IF(OR(C386="150 Directors advances", C386="120 accounts receivable", C386="720.2 Automobile - Insurance", C386="720.3 Automobile - License", C386="870.4 Rent - Insurance", C386="870.6 Rent - Property Tax", C386="870.7 Rent - Homeoffice", C386="870.9 Rent - Water"),
   0,
   IF(Dashboard!$F$5="Quick",
      IF(OR(C386="190 Automobile",C386="200 computer hardware",C386="210 Computer software",C386="220 Quickbooks software",C386="230 Office equipment",C386="240 Office furniture"),
         E386-(E386/(1+Dashboard!$F$4)),
         0
      ),
      IF(C386="750 Business promotion",
         E386-(E386/(1+4.793/100)),
         E386-(E386/(1+Dashboard!$F$4))
      )
   )
)</f>
        <v>0</v>
      </c>
      <c r="J386" s="26">
        <f>Bank5[[#This Row],[Money in/ (Money out)]]-Bank5[[#This Row],[GST/HST]]</f>
        <v>0</v>
      </c>
      <c r="L386" s="23">
        <f t="shared" si="15"/>
        <v>0</v>
      </c>
    </row>
    <row r="387" spans="4:12" x14ac:dyDescent="0.2">
      <c r="D387" s="374">
        <f>_xlfn.XLOOKUP(C:C,Table1[for Import to Bank Register dropdown],Table1[for Pivot],0,0,1)</f>
        <v>0</v>
      </c>
      <c r="E387" s="403"/>
      <c r="F387" s="146">
        <f t="shared" si="16"/>
        <v>55555555</v>
      </c>
      <c r="G387" s="375">
        <f t="shared" si="17"/>
        <v>0</v>
      </c>
      <c r="I387" s="376">
        <f>IF(OR(C387="150 Directors advances", C387="120 accounts receivable", C387="720.2 Automobile - Insurance", C387="720.3 Automobile - License", C387="870.4 Rent - Insurance", C387="870.6 Rent - Property Tax", C387="870.7 Rent - Homeoffice", C387="870.9 Rent - Water"),
   0,
   IF(Dashboard!$F$5="Quick",
      IF(OR(C387="190 Automobile",C387="200 computer hardware",C387="210 Computer software",C387="220 Quickbooks software",C387="230 Office equipment",C387="240 Office furniture"),
         E387-(E387/(1+Dashboard!$F$4)),
         0
      ),
      IF(C387="750 Business promotion",
         E387-(E387/(1+4.793/100)),
         E387-(E387/(1+Dashboard!$F$4))
      )
   )
)</f>
        <v>0</v>
      </c>
      <c r="J387" s="26">
        <f>Bank5[[#This Row],[Money in/ (Money out)]]-Bank5[[#This Row],[GST/HST]]</f>
        <v>0</v>
      </c>
      <c r="L387" s="23">
        <f t="shared" si="15"/>
        <v>0</v>
      </c>
    </row>
    <row r="388" spans="4:12" x14ac:dyDescent="0.2">
      <c r="D388" s="374">
        <f>_xlfn.XLOOKUP(C:C,Table1[for Import to Bank Register dropdown],Table1[for Pivot],0,0,1)</f>
        <v>0</v>
      </c>
      <c r="E388" s="403"/>
      <c r="F388" s="146">
        <f t="shared" si="16"/>
        <v>55555555</v>
      </c>
      <c r="G388" s="375">
        <f t="shared" si="17"/>
        <v>0</v>
      </c>
      <c r="I388" s="376">
        <f>IF(OR(C388="150 Directors advances", C388="120 accounts receivable", C388="720.2 Automobile - Insurance", C388="720.3 Automobile - License", C388="870.4 Rent - Insurance", C388="870.6 Rent - Property Tax", C388="870.7 Rent - Homeoffice", C388="870.9 Rent - Water"),
   0,
   IF(Dashboard!$F$5="Quick",
      IF(OR(C388="190 Automobile",C388="200 computer hardware",C388="210 Computer software",C388="220 Quickbooks software",C388="230 Office equipment",C388="240 Office furniture"),
         E388-(E388/(1+Dashboard!$F$4)),
         0
      ),
      IF(C388="750 Business promotion",
         E388-(E388/(1+4.793/100)),
         E388-(E388/(1+Dashboard!$F$4))
      )
   )
)</f>
        <v>0</v>
      </c>
      <c r="J388" s="26">
        <f>Bank5[[#This Row],[Money in/ (Money out)]]-Bank5[[#This Row],[GST/HST]]</f>
        <v>0</v>
      </c>
      <c r="L388" s="23">
        <f t="shared" si="15"/>
        <v>0</v>
      </c>
    </row>
    <row r="389" spans="4:12" x14ac:dyDescent="0.2">
      <c r="D389" s="374">
        <f>_xlfn.XLOOKUP(C:C,Table1[for Import to Bank Register dropdown],Table1[for Pivot],0,0,1)</f>
        <v>0</v>
      </c>
      <c r="E389" s="403"/>
      <c r="F389" s="146">
        <f t="shared" si="16"/>
        <v>55555555</v>
      </c>
      <c r="G389" s="375">
        <f t="shared" si="17"/>
        <v>0</v>
      </c>
      <c r="I389" s="376">
        <f>IF(OR(C389="150 Directors advances", C389="120 accounts receivable", C389="720.2 Automobile - Insurance", C389="720.3 Automobile - License", C389="870.4 Rent - Insurance", C389="870.6 Rent - Property Tax", C389="870.7 Rent - Homeoffice", C389="870.9 Rent - Water"),
   0,
   IF(Dashboard!$F$5="Quick",
      IF(OR(C389="190 Automobile",C389="200 computer hardware",C389="210 Computer software",C389="220 Quickbooks software",C389="230 Office equipment",C389="240 Office furniture"),
         E389-(E389/(1+Dashboard!$F$4)),
         0
      ),
      IF(C389="750 Business promotion",
         E389-(E389/(1+4.793/100)),
         E389-(E389/(1+Dashboard!$F$4))
      )
   )
)</f>
        <v>0</v>
      </c>
      <c r="J389" s="26">
        <f>Bank5[[#This Row],[Money in/ (Money out)]]-Bank5[[#This Row],[GST/HST]]</f>
        <v>0</v>
      </c>
      <c r="L389" s="23">
        <f t="shared" si="15"/>
        <v>0</v>
      </c>
    </row>
    <row r="390" spans="4:12" x14ac:dyDescent="0.2">
      <c r="D390" s="374">
        <f>_xlfn.XLOOKUP(C:C,Table1[for Import to Bank Register dropdown],Table1[for Pivot],0,0,1)</f>
        <v>0</v>
      </c>
      <c r="E390" s="403"/>
      <c r="F390" s="146">
        <f t="shared" si="16"/>
        <v>55555555</v>
      </c>
      <c r="G390" s="375">
        <f t="shared" si="17"/>
        <v>0</v>
      </c>
      <c r="I390" s="376">
        <f>IF(OR(C390="150 Directors advances", C390="120 accounts receivable", C390="720.2 Automobile - Insurance", C390="720.3 Automobile - License", C390="870.4 Rent - Insurance", C390="870.6 Rent - Property Tax", C390="870.7 Rent - Homeoffice", C390="870.9 Rent - Water"),
   0,
   IF(Dashboard!$F$5="Quick",
      IF(OR(C390="190 Automobile",C390="200 computer hardware",C390="210 Computer software",C390="220 Quickbooks software",C390="230 Office equipment",C390="240 Office furniture"),
         E390-(E390/(1+Dashboard!$F$4)),
         0
      ),
      IF(C390="750 Business promotion",
         E390-(E390/(1+4.793/100)),
         E390-(E390/(1+Dashboard!$F$4))
      )
   )
)</f>
        <v>0</v>
      </c>
      <c r="J390" s="26">
        <f>Bank5[[#This Row],[Money in/ (Money out)]]-Bank5[[#This Row],[GST/HST]]</f>
        <v>0</v>
      </c>
      <c r="L390" s="23">
        <f t="shared" si="15"/>
        <v>0</v>
      </c>
    </row>
    <row r="391" spans="4:12" x14ac:dyDescent="0.2">
      <c r="D391" s="374">
        <f>_xlfn.XLOOKUP(C:C,Table1[for Import to Bank Register dropdown],Table1[for Pivot],0,0,1)</f>
        <v>0</v>
      </c>
      <c r="E391" s="403"/>
      <c r="F391" s="146">
        <f t="shared" si="16"/>
        <v>55555555</v>
      </c>
      <c r="G391" s="375">
        <f t="shared" si="17"/>
        <v>0</v>
      </c>
      <c r="I391" s="376">
        <f>IF(OR(C391="150 Directors advances", C391="120 accounts receivable", C391="720.2 Automobile - Insurance", C391="720.3 Automobile - License", C391="870.4 Rent - Insurance", C391="870.6 Rent - Property Tax", C391="870.7 Rent - Homeoffice", C391="870.9 Rent - Water"),
   0,
   IF(Dashboard!$F$5="Quick",
      IF(OR(C391="190 Automobile",C391="200 computer hardware",C391="210 Computer software",C391="220 Quickbooks software",C391="230 Office equipment",C391="240 Office furniture"),
         E391-(E391/(1+Dashboard!$F$4)),
         0
      ),
      IF(C391="750 Business promotion",
         E391-(E391/(1+4.793/100)),
         E391-(E391/(1+Dashboard!$F$4))
      )
   )
)</f>
        <v>0</v>
      </c>
      <c r="J391" s="26">
        <f>Bank5[[#This Row],[Money in/ (Money out)]]-Bank5[[#This Row],[GST/HST]]</f>
        <v>0</v>
      </c>
      <c r="L391" s="23">
        <f t="shared" ref="L391:L454" si="18">$L$3</f>
        <v>0</v>
      </c>
    </row>
    <row r="392" spans="4:12" x14ac:dyDescent="0.2">
      <c r="D392" s="374">
        <f>_xlfn.XLOOKUP(C:C,Table1[for Import to Bank Register dropdown],Table1[for Pivot],0,0,1)</f>
        <v>0</v>
      </c>
      <c r="E392" s="403"/>
      <c r="F392" s="146">
        <f t="shared" ref="F392:F455" si="19">$E$2</f>
        <v>55555555</v>
      </c>
      <c r="G392" s="375">
        <f t="shared" ref="G392:G455" si="20">G391+E392</f>
        <v>0</v>
      </c>
      <c r="I392" s="376">
        <f>IF(OR(C392="150 Directors advances", C392="120 accounts receivable", C392="720.2 Automobile - Insurance", C392="720.3 Automobile - License", C392="870.4 Rent - Insurance", C392="870.6 Rent - Property Tax", C392="870.7 Rent - Homeoffice", C392="870.9 Rent - Water"),
   0,
   IF(Dashboard!$F$5="Quick",
      IF(OR(C392="190 Automobile",C392="200 computer hardware",C392="210 Computer software",C392="220 Quickbooks software",C392="230 Office equipment",C392="240 Office furniture"),
         E392-(E392/(1+Dashboard!$F$4)),
         0
      ),
      IF(C392="750 Business promotion",
         E392-(E392/(1+4.793/100)),
         E392-(E392/(1+Dashboard!$F$4))
      )
   )
)</f>
        <v>0</v>
      </c>
      <c r="J392" s="26">
        <f>Bank5[[#This Row],[Money in/ (Money out)]]-Bank5[[#This Row],[GST/HST]]</f>
        <v>0</v>
      </c>
      <c r="L392" s="23">
        <f t="shared" si="18"/>
        <v>0</v>
      </c>
    </row>
    <row r="393" spans="4:12" x14ac:dyDescent="0.2">
      <c r="D393" s="374">
        <f>_xlfn.XLOOKUP(C:C,Table1[for Import to Bank Register dropdown],Table1[for Pivot],0,0,1)</f>
        <v>0</v>
      </c>
      <c r="E393" s="403"/>
      <c r="F393" s="146">
        <f t="shared" si="19"/>
        <v>55555555</v>
      </c>
      <c r="G393" s="375">
        <f t="shared" si="20"/>
        <v>0</v>
      </c>
      <c r="I393" s="376">
        <f>IF(OR(C393="150 Directors advances", C393="120 accounts receivable", C393="720.2 Automobile - Insurance", C393="720.3 Automobile - License", C393="870.4 Rent - Insurance", C393="870.6 Rent - Property Tax", C393="870.7 Rent - Homeoffice", C393="870.9 Rent - Water"),
   0,
   IF(Dashboard!$F$5="Quick",
      IF(OR(C393="190 Automobile",C393="200 computer hardware",C393="210 Computer software",C393="220 Quickbooks software",C393="230 Office equipment",C393="240 Office furniture"),
         E393-(E393/(1+Dashboard!$F$4)),
         0
      ),
      IF(C393="750 Business promotion",
         E393-(E393/(1+4.793/100)),
         E393-(E393/(1+Dashboard!$F$4))
      )
   )
)</f>
        <v>0</v>
      </c>
      <c r="J393" s="26">
        <f>Bank5[[#This Row],[Money in/ (Money out)]]-Bank5[[#This Row],[GST/HST]]</f>
        <v>0</v>
      </c>
      <c r="L393" s="23">
        <f t="shared" si="18"/>
        <v>0</v>
      </c>
    </row>
    <row r="394" spans="4:12" x14ac:dyDescent="0.2">
      <c r="D394" s="374">
        <f>_xlfn.XLOOKUP(C:C,Table1[for Import to Bank Register dropdown],Table1[for Pivot],0,0,1)</f>
        <v>0</v>
      </c>
      <c r="E394" s="403"/>
      <c r="F394" s="146">
        <f t="shared" si="19"/>
        <v>55555555</v>
      </c>
      <c r="G394" s="375">
        <f t="shared" si="20"/>
        <v>0</v>
      </c>
      <c r="I394" s="376">
        <f>IF(OR(C394="150 Directors advances", C394="120 accounts receivable", C394="720.2 Automobile - Insurance", C394="720.3 Automobile - License", C394="870.4 Rent - Insurance", C394="870.6 Rent - Property Tax", C394="870.7 Rent - Homeoffice", C394="870.9 Rent - Water"),
   0,
   IF(Dashboard!$F$5="Quick",
      IF(OR(C394="190 Automobile",C394="200 computer hardware",C394="210 Computer software",C394="220 Quickbooks software",C394="230 Office equipment",C394="240 Office furniture"),
         E394-(E394/(1+Dashboard!$F$4)),
         0
      ),
      IF(C394="750 Business promotion",
         E394-(E394/(1+4.793/100)),
         E394-(E394/(1+Dashboard!$F$4))
      )
   )
)</f>
        <v>0</v>
      </c>
      <c r="J394" s="26">
        <f>Bank5[[#This Row],[Money in/ (Money out)]]-Bank5[[#This Row],[GST/HST]]</f>
        <v>0</v>
      </c>
      <c r="L394" s="23">
        <f t="shared" si="18"/>
        <v>0</v>
      </c>
    </row>
    <row r="395" spans="4:12" x14ac:dyDescent="0.2">
      <c r="D395" s="374">
        <f>_xlfn.XLOOKUP(C:C,Table1[for Import to Bank Register dropdown],Table1[for Pivot],0,0,1)</f>
        <v>0</v>
      </c>
      <c r="E395" s="403"/>
      <c r="F395" s="146">
        <f t="shared" si="19"/>
        <v>55555555</v>
      </c>
      <c r="G395" s="375">
        <f t="shared" si="20"/>
        <v>0</v>
      </c>
      <c r="I395" s="376">
        <f>IF(OR(C395="150 Directors advances", C395="120 accounts receivable", C395="720.2 Automobile - Insurance", C395="720.3 Automobile - License", C395="870.4 Rent - Insurance", C395="870.6 Rent - Property Tax", C395="870.7 Rent - Homeoffice", C395="870.9 Rent - Water"),
   0,
   IF(Dashboard!$F$5="Quick",
      IF(OR(C395="190 Automobile",C395="200 computer hardware",C395="210 Computer software",C395="220 Quickbooks software",C395="230 Office equipment",C395="240 Office furniture"),
         E395-(E395/(1+Dashboard!$F$4)),
         0
      ),
      IF(C395="750 Business promotion",
         E395-(E395/(1+4.793/100)),
         E395-(E395/(1+Dashboard!$F$4))
      )
   )
)</f>
        <v>0</v>
      </c>
      <c r="J395" s="26">
        <f>Bank5[[#This Row],[Money in/ (Money out)]]-Bank5[[#This Row],[GST/HST]]</f>
        <v>0</v>
      </c>
      <c r="L395" s="23">
        <f t="shared" si="18"/>
        <v>0</v>
      </c>
    </row>
    <row r="396" spans="4:12" x14ac:dyDescent="0.2">
      <c r="D396" s="374">
        <f>_xlfn.XLOOKUP(C:C,Table1[for Import to Bank Register dropdown],Table1[for Pivot],0,0,1)</f>
        <v>0</v>
      </c>
      <c r="E396" s="403"/>
      <c r="F396" s="146">
        <f t="shared" si="19"/>
        <v>55555555</v>
      </c>
      <c r="G396" s="375">
        <f t="shared" si="20"/>
        <v>0</v>
      </c>
      <c r="I396" s="376">
        <f>IF(OR(C396="150 Directors advances", C396="120 accounts receivable", C396="720.2 Automobile - Insurance", C396="720.3 Automobile - License", C396="870.4 Rent - Insurance", C396="870.6 Rent - Property Tax", C396="870.7 Rent - Homeoffice", C396="870.9 Rent - Water"),
   0,
   IF(Dashboard!$F$5="Quick",
      IF(OR(C396="190 Automobile",C396="200 computer hardware",C396="210 Computer software",C396="220 Quickbooks software",C396="230 Office equipment",C396="240 Office furniture"),
         E396-(E396/(1+Dashboard!$F$4)),
         0
      ),
      IF(C396="750 Business promotion",
         E396-(E396/(1+4.793/100)),
         E396-(E396/(1+Dashboard!$F$4))
      )
   )
)</f>
        <v>0</v>
      </c>
      <c r="J396" s="26">
        <f>Bank5[[#This Row],[Money in/ (Money out)]]-Bank5[[#This Row],[GST/HST]]</f>
        <v>0</v>
      </c>
      <c r="L396" s="23">
        <f t="shared" si="18"/>
        <v>0</v>
      </c>
    </row>
    <row r="397" spans="4:12" x14ac:dyDescent="0.2">
      <c r="D397" s="374">
        <f>_xlfn.XLOOKUP(C:C,Table1[for Import to Bank Register dropdown],Table1[for Pivot],0,0,1)</f>
        <v>0</v>
      </c>
      <c r="E397" s="403"/>
      <c r="F397" s="146">
        <f t="shared" si="19"/>
        <v>55555555</v>
      </c>
      <c r="G397" s="375">
        <f t="shared" si="20"/>
        <v>0</v>
      </c>
      <c r="I397" s="376">
        <f>IF(OR(C397="150 Directors advances", C397="120 accounts receivable", C397="720.2 Automobile - Insurance", C397="720.3 Automobile - License", C397="870.4 Rent - Insurance", C397="870.6 Rent - Property Tax", C397="870.7 Rent - Homeoffice", C397="870.9 Rent - Water"),
   0,
   IF(Dashboard!$F$5="Quick",
      IF(OR(C397="190 Automobile",C397="200 computer hardware",C397="210 Computer software",C397="220 Quickbooks software",C397="230 Office equipment",C397="240 Office furniture"),
         E397-(E397/(1+Dashboard!$F$4)),
         0
      ),
      IF(C397="750 Business promotion",
         E397-(E397/(1+4.793/100)),
         E397-(E397/(1+Dashboard!$F$4))
      )
   )
)</f>
        <v>0</v>
      </c>
      <c r="J397" s="26">
        <f>Bank5[[#This Row],[Money in/ (Money out)]]-Bank5[[#This Row],[GST/HST]]</f>
        <v>0</v>
      </c>
      <c r="L397" s="23">
        <f t="shared" si="18"/>
        <v>0</v>
      </c>
    </row>
    <row r="398" spans="4:12" x14ac:dyDescent="0.2">
      <c r="D398" s="374">
        <f>_xlfn.XLOOKUP(C:C,Table1[for Import to Bank Register dropdown],Table1[for Pivot],0,0,1)</f>
        <v>0</v>
      </c>
      <c r="E398" s="403"/>
      <c r="F398" s="146">
        <f t="shared" si="19"/>
        <v>55555555</v>
      </c>
      <c r="G398" s="375">
        <f t="shared" si="20"/>
        <v>0</v>
      </c>
      <c r="I398" s="376">
        <f>IF(OR(C398="150 Directors advances", C398="120 accounts receivable", C398="720.2 Automobile - Insurance", C398="720.3 Automobile - License", C398="870.4 Rent - Insurance", C398="870.6 Rent - Property Tax", C398="870.7 Rent - Homeoffice", C398="870.9 Rent - Water"),
   0,
   IF(Dashboard!$F$5="Quick",
      IF(OR(C398="190 Automobile",C398="200 computer hardware",C398="210 Computer software",C398="220 Quickbooks software",C398="230 Office equipment",C398="240 Office furniture"),
         E398-(E398/(1+Dashboard!$F$4)),
         0
      ),
      IF(C398="750 Business promotion",
         E398-(E398/(1+4.793/100)),
         E398-(E398/(1+Dashboard!$F$4))
      )
   )
)</f>
        <v>0</v>
      </c>
      <c r="J398" s="26">
        <f>Bank5[[#This Row],[Money in/ (Money out)]]-Bank5[[#This Row],[GST/HST]]</f>
        <v>0</v>
      </c>
      <c r="L398" s="23">
        <f t="shared" si="18"/>
        <v>0</v>
      </c>
    </row>
    <row r="399" spans="4:12" x14ac:dyDescent="0.2">
      <c r="D399" s="374">
        <f>_xlfn.XLOOKUP(C:C,Table1[for Import to Bank Register dropdown],Table1[for Pivot],0,0,1)</f>
        <v>0</v>
      </c>
      <c r="E399" s="403"/>
      <c r="F399" s="146">
        <f t="shared" si="19"/>
        <v>55555555</v>
      </c>
      <c r="G399" s="375">
        <f t="shared" si="20"/>
        <v>0</v>
      </c>
      <c r="I399" s="376">
        <f>IF(OR(C399="150 Directors advances", C399="120 accounts receivable", C399="720.2 Automobile - Insurance", C399="720.3 Automobile - License", C399="870.4 Rent - Insurance", C399="870.6 Rent - Property Tax", C399="870.7 Rent - Homeoffice", C399="870.9 Rent - Water"),
   0,
   IF(Dashboard!$F$5="Quick",
      IF(OR(C399="190 Automobile",C399="200 computer hardware",C399="210 Computer software",C399="220 Quickbooks software",C399="230 Office equipment",C399="240 Office furniture"),
         E399-(E399/(1+Dashboard!$F$4)),
         0
      ),
      IF(C399="750 Business promotion",
         E399-(E399/(1+4.793/100)),
         E399-(E399/(1+Dashboard!$F$4))
      )
   )
)</f>
        <v>0</v>
      </c>
      <c r="J399" s="26">
        <f>Bank5[[#This Row],[Money in/ (Money out)]]-Bank5[[#This Row],[GST/HST]]</f>
        <v>0</v>
      </c>
      <c r="L399" s="23">
        <f t="shared" si="18"/>
        <v>0</v>
      </c>
    </row>
    <row r="400" spans="4:12" x14ac:dyDescent="0.2">
      <c r="D400" s="374">
        <f>_xlfn.XLOOKUP(C:C,Table1[for Import to Bank Register dropdown],Table1[for Pivot],0,0,1)</f>
        <v>0</v>
      </c>
      <c r="E400" s="403"/>
      <c r="F400" s="146">
        <f t="shared" si="19"/>
        <v>55555555</v>
      </c>
      <c r="G400" s="375">
        <f t="shared" si="20"/>
        <v>0</v>
      </c>
      <c r="I400" s="376">
        <f>IF(OR(C400="150 Directors advances", C400="120 accounts receivable", C400="720.2 Automobile - Insurance", C400="720.3 Automobile - License", C400="870.4 Rent - Insurance", C400="870.6 Rent - Property Tax", C400="870.7 Rent - Homeoffice", C400="870.9 Rent - Water"),
   0,
   IF(Dashboard!$F$5="Quick",
      IF(OR(C400="190 Automobile",C400="200 computer hardware",C400="210 Computer software",C400="220 Quickbooks software",C400="230 Office equipment",C400="240 Office furniture"),
         E400-(E400/(1+Dashboard!$F$4)),
         0
      ),
      IF(C400="750 Business promotion",
         E400-(E400/(1+4.793/100)),
         E400-(E400/(1+Dashboard!$F$4))
      )
   )
)</f>
        <v>0</v>
      </c>
      <c r="J400" s="26">
        <f>Bank5[[#This Row],[Money in/ (Money out)]]-Bank5[[#This Row],[GST/HST]]</f>
        <v>0</v>
      </c>
      <c r="L400" s="23">
        <f t="shared" si="18"/>
        <v>0</v>
      </c>
    </row>
    <row r="401" spans="4:12" x14ac:dyDescent="0.2">
      <c r="D401" s="374">
        <f>_xlfn.XLOOKUP(C:C,Table1[for Import to Bank Register dropdown],Table1[for Pivot],0,0,1)</f>
        <v>0</v>
      </c>
      <c r="E401" s="403"/>
      <c r="F401" s="146">
        <f t="shared" si="19"/>
        <v>55555555</v>
      </c>
      <c r="G401" s="375">
        <f t="shared" si="20"/>
        <v>0</v>
      </c>
      <c r="I401" s="376">
        <f>IF(OR(C401="150 Directors advances", C401="120 accounts receivable", C401="720.2 Automobile - Insurance", C401="720.3 Automobile - License", C401="870.4 Rent - Insurance", C401="870.6 Rent - Property Tax", C401="870.7 Rent - Homeoffice", C401="870.9 Rent - Water"),
   0,
   IF(Dashboard!$F$5="Quick",
      IF(OR(C401="190 Automobile",C401="200 computer hardware",C401="210 Computer software",C401="220 Quickbooks software",C401="230 Office equipment",C401="240 Office furniture"),
         E401-(E401/(1+Dashboard!$F$4)),
         0
      ),
      IF(C401="750 Business promotion",
         E401-(E401/(1+4.793/100)),
         E401-(E401/(1+Dashboard!$F$4))
      )
   )
)</f>
        <v>0</v>
      </c>
      <c r="J401" s="26">
        <f>Bank5[[#This Row],[Money in/ (Money out)]]-Bank5[[#This Row],[GST/HST]]</f>
        <v>0</v>
      </c>
      <c r="L401" s="23">
        <f t="shared" si="18"/>
        <v>0</v>
      </c>
    </row>
    <row r="402" spans="4:12" x14ac:dyDescent="0.2">
      <c r="D402" s="374">
        <f>_xlfn.XLOOKUP(C:C,Table1[for Import to Bank Register dropdown],Table1[for Pivot],0,0,1)</f>
        <v>0</v>
      </c>
      <c r="E402" s="403"/>
      <c r="F402" s="146">
        <f t="shared" si="19"/>
        <v>55555555</v>
      </c>
      <c r="G402" s="375">
        <f t="shared" si="20"/>
        <v>0</v>
      </c>
      <c r="I402" s="376">
        <f>IF(OR(C402="150 Directors advances", C402="120 accounts receivable", C402="720.2 Automobile - Insurance", C402="720.3 Automobile - License", C402="870.4 Rent - Insurance", C402="870.6 Rent - Property Tax", C402="870.7 Rent - Homeoffice", C402="870.9 Rent - Water"),
   0,
   IF(Dashboard!$F$5="Quick",
      IF(OR(C402="190 Automobile",C402="200 computer hardware",C402="210 Computer software",C402="220 Quickbooks software",C402="230 Office equipment",C402="240 Office furniture"),
         E402-(E402/(1+Dashboard!$F$4)),
         0
      ),
      IF(C402="750 Business promotion",
         E402-(E402/(1+4.793/100)),
         E402-(E402/(1+Dashboard!$F$4))
      )
   )
)</f>
        <v>0</v>
      </c>
      <c r="J402" s="26">
        <f>Bank5[[#This Row],[Money in/ (Money out)]]-Bank5[[#This Row],[GST/HST]]</f>
        <v>0</v>
      </c>
      <c r="L402" s="23">
        <f t="shared" si="18"/>
        <v>0</v>
      </c>
    </row>
    <row r="403" spans="4:12" x14ac:dyDescent="0.2">
      <c r="D403" s="374">
        <f>_xlfn.XLOOKUP(C:C,Table1[for Import to Bank Register dropdown],Table1[for Pivot],0,0,1)</f>
        <v>0</v>
      </c>
      <c r="E403" s="403"/>
      <c r="F403" s="146">
        <f t="shared" si="19"/>
        <v>55555555</v>
      </c>
      <c r="G403" s="375">
        <f t="shared" si="20"/>
        <v>0</v>
      </c>
      <c r="I403" s="376">
        <f>IF(OR(C403="150 Directors advances", C403="120 accounts receivable", C403="720.2 Automobile - Insurance", C403="720.3 Automobile - License", C403="870.4 Rent - Insurance", C403="870.6 Rent - Property Tax", C403="870.7 Rent - Homeoffice", C403="870.9 Rent - Water"),
   0,
   IF(Dashboard!$F$5="Quick",
      IF(OR(C403="190 Automobile",C403="200 computer hardware",C403="210 Computer software",C403="220 Quickbooks software",C403="230 Office equipment",C403="240 Office furniture"),
         E403-(E403/(1+Dashboard!$F$4)),
         0
      ),
      IF(C403="750 Business promotion",
         E403-(E403/(1+4.793/100)),
         E403-(E403/(1+Dashboard!$F$4))
      )
   )
)</f>
        <v>0</v>
      </c>
      <c r="J403" s="26">
        <f>Bank5[[#This Row],[Money in/ (Money out)]]-Bank5[[#This Row],[GST/HST]]</f>
        <v>0</v>
      </c>
      <c r="L403" s="23">
        <f t="shared" si="18"/>
        <v>0</v>
      </c>
    </row>
    <row r="404" spans="4:12" x14ac:dyDescent="0.2">
      <c r="D404" s="374">
        <f>_xlfn.XLOOKUP(C:C,Table1[for Import to Bank Register dropdown],Table1[for Pivot],0,0,1)</f>
        <v>0</v>
      </c>
      <c r="E404" s="403"/>
      <c r="F404" s="146">
        <f t="shared" si="19"/>
        <v>55555555</v>
      </c>
      <c r="G404" s="375">
        <f t="shared" si="20"/>
        <v>0</v>
      </c>
      <c r="I404" s="376">
        <f>IF(OR(C404="150 Directors advances", C404="120 accounts receivable", C404="720.2 Automobile - Insurance", C404="720.3 Automobile - License", C404="870.4 Rent - Insurance", C404="870.6 Rent - Property Tax", C404="870.7 Rent - Homeoffice", C404="870.9 Rent - Water"),
   0,
   IF(Dashboard!$F$5="Quick",
      IF(OR(C404="190 Automobile",C404="200 computer hardware",C404="210 Computer software",C404="220 Quickbooks software",C404="230 Office equipment",C404="240 Office furniture"),
         E404-(E404/(1+Dashboard!$F$4)),
         0
      ),
      IF(C404="750 Business promotion",
         E404-(E404/(1+4.793/100)),
         E404-(E404/(1+Dashboard!$F$4))
      )
   )
)</f>
        <v>0</v>
      </c>
      <c r="J404" s="26">
        <f>Bank5[[#This Row],[Money in/ (Money out)]]-Bank5[[#This Row],[GST/HST]]</f>
        <v>0</v>
      </c>
      <c r="L404" s="23">
        <f t="shared" si="18"/>
        <v>0</v>
      </c>
    </row>
    <row r="405" spans="4:12" x14ac:dyDescent="0.2">
      <c r="D405" s="374">
        <f>_xlfn.XLOOKUP(C:C,Table1[for Import to Bank Register dropdown],Table1[for Pivot],0,0,1)</f>
        <v>0</v>
      </c>
      <c r="E405" s="403"/>
      <c r="F405" s="146">
        <f t="shared" si="19"/>
        <v>55555555</v>
      </c>
      <c r="G405" s="375">
        <f t="shared" si="20"/>
        <v>0</v>
      </c>
      <c r="I405" s="376">
        <f>IF(OR(C405="150 Directors advances", C405="120 accounts receivable", C405="720.2 Automobile - Insurance", C405="720.3 Automobile - License", C405="870.4 Rent - Insurance", C405="870.6 Rent - Property Tax", C405="870.7 Rent - Homeoffice", C405="870.9 Rent - Water"),
   0,
   IF(Dashboard!$F$5="Quick",
      IF(OR(C405="190 Automobile",C405="200 computer hardware",C405="210 Computer software",C405="220 Quickbooks software",C405="230 Office equipment",C405="240 Office furniture"),
         E405-(E405/(1+Dashboard!$F$4)),
         0
      ),
      IF(C405="750 Business promotion",
         E405-(E405/(1+4.793/100)),
         E405-(E405/(1+Dashboard!$F$4))
      )
   )
)</f>
        <v>0</v>
      </c>
      <c r="J405" s="26">
        <f>Bank5[[#This Row],[Money in/ (Money out)]]-Bank5[[#This Row],[GST/HST]]</f>
        <v>0</v>
      </c>
      <c r="L405" s="23">
        <f t="shared" si="18"/>
        <v>0</v>
      </c>
    </row>
    <row r="406" spans="4:12" x14ac:dyDescent="0.2">
      <c r="D406" s="374">
        <f>_xlfn.XLOOKUP(C:C,Table1[for Import to Bank Register dropdown],Table1[for Pivot],0,0,1)</f>
        <v>0</v>
      </c>
      <c r="E406" s="403"/>
      <c r="F406" s="146">
        <f t="shared" si="19"/>
        <v>55555555</v>
      </c>
      <c r="G406" s="375">
        <f t="shared" si="20"/>
        <v>0</v>
      </c>
      <c r="I406" s="376">
        <f>IF(OR(C406="150 Directors advances", C406="120 accounts receivable", C406="720.2 Automobile - Insurance", C406="720.3 Automobile - License", C406="870.4 Rent - Insurance", C406="870.6 Rent - Property Tax", C406="870.7 Rent - Homeoffice", C406="870.9 Rent - Water"),
   0,
   IF(Dashboard!$F$5="Quick",
      IF(OR(C406="190 Automobile",C406="200 computer hardware",C406="210 Computer software",C406="220 Quickbooks software",C406="230 Office equipment",C406="240 Office furniture"),
         E406-(E406/(1+Dashboard!$F$4)),
         0
      ),
      IF(C406="750 Business promotion",
         E406-(E406/(1+4.793/100)),
         E406-(E406/(1+Dashboard!$F$4))
      )
   )
)</f>
        <v>0</v>
      </c>
      <c r="J406" s="26">
        <f>Bank5[[#This Row],[Money in/ (Money out)]]-Bank5[[#This Row],[GST/HST]]</f>
        <v>0</v>
      </c>
      <c r="L406" s="23">
        <f t="shared" si="18"/>
        <v>0</v>
      </c>
    </row>
    <row r="407" spans="4:12" x14ac:dyDescent="0.2">
      <c r="D407" s="374">
        <f>_xlfn.XLOOKUP(C:C,Table1[for Import to Bank Register dropdown],Table1[for Pivot],0,0,1)</f>
        <v>0</v>
      </c>
      <c r="E407" s="403"/>
      <c r="F407" s="146">
        <f t="shared" si="19"/>
        <v>55555555</v>
      </c>
      <c r="G407" s="375">
        <f t="shared" si="20"/>
        <v>0</v>
      </c>
      <c r="I407" s="376">
        <f>IF(OR(C407="150 Directors advances", C407="120 accounts receivable", C407="720.2 Automobile - Insurance", C407="720.3 Automobile - License", C407="870.4 Rent - Insurance", C407="870.6 Rent - Property Tax", C407="870.7 Rent - Homeoffice", C407="870.9 Rent - Water"),
   0,
   IF(Dashboard!$F$5="Quick",
      IF(OR(C407="190 Automobile",C407="200 computer hardware",C407="210 Computer software",C407="220 Quickbooks software",C407="230 Office equipment",C407="240 Office furniture"),
         E407-(E407/(1+Dashboard!$F$4)),
         0
      ),
      IF(C407="750 Business promotion",
         E407-(E407/(1+4.793/100)),
         E407-(E407/(1+Dashboard!$F$4))
      )
   )
)</f>
        <v>0</v>
      </c>
      <c r="J407" s="26">
        <f>Bank5[[#This Row],[Money in/ (Money out)]]-Bank5[[#This Row],[GST/HST]]</f>
        <v>0</v>
      </c>
      <c r="L407" s="23">
        <f t="shared" si="18"/>
        <v>0</v>
      </c>
    </row>
    <row r="408" spans="4:12" x14ac:dyDescent="0.2">
      <c r="D408" s="374">
        <f>_xlfn.XLOOKUP(C:C,Table1[for Import to Bank Register dropdown],Table1[for Pivot],0,0,1)</f>
        <v>0</v>
      </c>
      <c r="E408" s="403"/>
      <c r="F408" s="146">
        <f t="shared" si="19"/>
        <v>55555555</v>
      </c>
      <c r="G408" s="375">
        <f t="shared" si="20"/>
        <v>0</v>
      </c>
      <c r="I408" s="376">
        <f>IF(OR(C408="150 Directors advances", C408="120 accounts receivable", C408="720.2 Automobile - Insurance", C408="720.3 Automobile - License", C408="870.4 Rent - Insurance", C408="870.6 Rent - Property Tax", C408="870.7 Rent - Homeoffice", C408="870.9 Rent - Water"),
   0,
   IF(Dashboard!$F$5="Quick",
      IF(OR(C408="190 Automobile",C408="200 computer hardware",C408="210 Computer software",C408="220 Quickbooks software",C408="230 Office equipment",C408="240 Office furniture"),
         E408-(E408/(1+Dashboard!$F$4)),
         0
      ),
      IF(C408="750 Business promotion",
         E408-(E408/(1+4.793/100)),
         E408-(E408/(1+Dashboard!$F$4))
      )
   )
)</f>
        <v>0</v>
      </c>
      <c r="J408" s="26">
        <f>Bank5[[#This Row],[Money in/ (Money out)]]-Bank5[[#This Row],[GST/HST]]</f>
        <v>0</v>
      </c>
      <c r="L408" s="23">
        <f t="shared" si="18"/>
        <v>0</v>
      </c>
    </row>
    <row r="409" spans="4:12" x14ac:dyDescent="0.2">
      <c r="D409" s="374">
        <f>_xlfn.XLOOKUP(C:C,Table1[for Import to Bank Register dropdown],Table1[for Pivot],0,0,1)</f>
        <v>0</v>
      </c>
      <c r="E409" s="403"/>
      <c r="F409" s="146">
        <f t="shared" si="19"/>
        <v>55555555</v>
      </c>
      <c r="G409" s="375">
        <f t="shared" si="20"/>
        <v>0</v>
      </c>
      <c r="I409" s="376">
        <f>IF(OR(C409="150 Directors advances", C409="120 accounts receivable", C409="720.2 Automobile - Insurance", C409="720.3 Automobile - License", C409="870.4 Rent - Insurance", C409="870.6 Rent - Property Tax", C409="870.7 Rent - Homeoffice", C409="870.9 Rent - Water"),
   0,
   IF(Dashboard!$F$5="Quick",
      IF(OR(C409="190 Automobile",C409="200 computer hardware",C409="210 Computer software",C409="220 Quickbooks software",C409="230 Office equipment",C409="240 Office furniture"),
         E409-(E409/(1+Dashboard!$F$4)),
         0
      ),
      IF(C409="750 Business promotion",
         E409-(E409/(1+4.793/100)),
         E409-(E409/(1+Dashboard!$F$4))
      )
   )
)</f>
        <v>0</v>
      </c>
      <c r="J409" s="26">
        <f>Bank5[[#This Row],[Money in/ (Money out)]]-Bank5[[#This Row],[GST/HST]]</f>
        <v>0</v>
      </c>
      <c r="L409" s="23">
        <f t="shared" si="18"/>
        <v>0</v>
      </c>
    </row>
    <row r="410" spans="4:12" x14ac:dyDescent="0.2">
      <c r="D410" s="374">
        <f>_xlfn.XLOOKUP(C:C,Table1[for Import to Bank Register dropdown],Table1[for Pivot],0,0,1)</f>
        <v>0</v>
      </c>
      <c r="E410" s="403"/>
      <c r="F410" s="146">
        <f t="shared" si="19"/>
        <v>55555555</v>
      </c>
      <c r="G410" s="375">
        <f t="shared" si="20"/>
        <v>0</v>
      </c>
      <c r="I410" s="376">
        <f>IF(OR(C410="150 Directors advances", C410="120 accounts receivable", C410="720.2 Automobile - Insurance", C410="720.3 Automobile - License", C410="870.4 Rent - Insurance", C410="870.6 Rent - Property Tax", C410="870.7 Rent - Homeoffice", C410="870.9 Rent - Water"),
   0,
   IF(Dashboard!$F$5="Quick",
      IF(OR(C410="190 Automobile",C410="200 computer hardware",C410="210 Computer software",C410="220 Quickbooks software",C410="230 Office equipment",C410="240 Office furniture"),
         E410-(E410/(1+Dashboard!$F$4)),
         0
      ),
      IF(C410="750 Business promotion",
         E410-(E410/(1+4.793/100)),
         E410-(E410/(1+Dashboard!$F$4))
      )
   )
)</f>
        <v>0</v>
      </c>
      <c r="J410" s="26">
        <f>Bank5[[#This Row],[Money in/ (Money out)]]-Bank5[[#This Row],[GST/HST]]</f>
        <v>0</v>
      </c>
      <c r="L410" s="23">
        <f t="shared" si="18"/>
        <v>0</v>
      </c>
    </row>
    <row r="411" spans="4:12" x14ac:dyDescent="0.2">
      <c r="D411" s="374">
        <f>_xlfn.XLOOKUP(C:C,Table1[for Import to Bank Register dropdown],Table1[for Pivot],0,0,1)</f>
        <v>0</v>
      </c>
      <c r="E411" s="403"/>
      <c r="F411" s="146">
        <f t="shared" si="19"/>
        <v>55555555</v>
      </c>
      <c r="G411" s="375">
        <f t="shared" si="20"/>
        <v>0</v>
      </c>
      <c r="I411" s="376">
        <f>IF(OR(C411="150 Directors advances", C411="120 accounts receivable", C411="720.2 Automobile - Insurance", C411="720.3 Automobile - License", C411="870.4 Rent - Insurance", C411="870.6 Rent - Property Tax", C411="870.7 Rent - Homeoffice", C411="870.9 Rent - Water"),
   0,
   IF(Dashboard!$F$5="Quick",
      IF(OR(C411="190 Automobile",C411="200 computer hardware",C411="210 Computer software",C411="220 Quickbooks software",C411="230 Office equipment",C411="240 Office furniture"),
         E411-(E411/(1+Dashboard!$F$4)),
         0
      ),
      IF(C411="750 Business promotion",
         E411-(E411/(1+4.793/100)),
         E411-(E411/(1+Dashboard!$F$4))
      )
   )
)</f>
        <v>0</v>
      </c>
      <c r="J411" s="26">
        <f>Bank5[[#This Row],[Money in/ (Money out)]]-Bank5[[#This Row],[GST/HST]]</f>
        <v>0</v>
      </c>
      <c r="L411" s="23">
        <f t="shared" si="18"/>
        <v>0</v>
      </c>
    </row>
    <row r="412" spans="4:12" x14ac:dyDescent="0.2">
      <c r="D412" s="374">
        <f>_xlfn.XLOOKUP(C:C,Table1[for Import to Bank Register dropdown],Table1[for Pivot],0,0,1)</f>
        <v>0</v>
      </c>
      <c r="E412" s="403"/>
      <c r="F412" s="146">
        <f t="shared" si="19"/>
        <v>55555555</v>
      </c>
      <c r="G412" s="375">
        <f t="shared" si="20"/>
        <v>0</v>
      </c>
      <c r="I412" s="376">
        <f>IF(OR(C412="150 Directors advances", C412="120 accounts receivable", C412="720.2 Automobile - Insurance", C412="720.3 Automobile - License", C412="870.4 Rent - Insurance", C412="870.6 Rent - Property Tax", C412="870.7 Rent - Homeoffice", C412="870.9 Rent - Water"),
   0,
   IF(Dashboard!$F$5="Quick",
      IF(OR(C412="190 Automobile",C412="200 computer hardware",C412="210 Computer software",C412="220 Quickbooks software",C412="230 Office equipment",C412="240 Office furniture"),
         E412-(E412/(1+Dashboard!$F$4)),
         0
      ),
      IF(C412="750 Business promotion",
         E412-(E412/(1+4.793/100)),
         E412-(E412/(1+Dashboard!$F$4))
      )
   )
)</f>
        <v>0</v>
      </c>
      <c r="J412" s="26">
        <f>Bank5[[#This Row],[Money in/ (Money out)]]-Bank5[[#This Row],[GST/HST]]</f>
        <v>0</v>
      </c>
      <c r="L412" s="23">
        <f t="shared" si="18"/>
        <v>0</v>
      </c>
    </row>
    <row r="413" spans="4:12" x14ac:dyDescent="0.2">
      <c r="D413" s="374">
        <f>_xlfn.XLOOKUP(C:C,Table1[for Import to Bank Register dropdown],Table1[for Pivot],0,0,1)</f>
        <v>0</v>
      </c>
      <c r="E413" s="403"/>
      <c r="F413" s="146">
        <f t="shared" si="19"/>
        <v>55555555</v>
      </c>
      <c r="G413" s="375">
        <f t="shared" si="20"/>
        <v>0</v>
      </c>
      <c r="I413" s="376">
        <f>IF(OR(C413="150 Directors advances", C413="120 accounts receivable", C413="720.2 Automobile - Insurance", C413="720.3 Automobile - License", C413="870.4 Rent - Insurance", C413="870.6 Rent - Property Tax", C413="870.7 Rent - Homeoffice", C413="870.9 Rent - Water"),
   0,
   IF(Dashboard!$F$5="Quick",
      IF(OR(C413="190 Automobile",C413="200 computer hardware",C413="210 Computer software",C413="220 Quickbooks software",C413="230 Office equipment",C413="240 Office furniture"),
         E413-(E413/(1+Dashboard!$F$4)),
         0
      ),
      IF(C413="750 Business promotion",
         E413-(E413/(1+4.793/100)),
         E413-(E413/(1+Dashboard!$F$4))
      )
   )
)</f>
        <v>0</v>
      </c>
      <c r="J413" s="26">
        <f>Bank5[[#This Row],[Money in/ (Money out)]]-Bank5[[#This Row],[GST/HST]]</f>
        <v>0</v>
      </c>
      <c r="L413" s="23">
        <f t="shared" si="18"/>
        <v>0</v>
      </c>
    </row>
    <row r="414" spans="4:12" x14ac:dyDescent="0.2">
      <c r="D414" s="374">
        <f>_xlfn.XLOOKUP(C:C,Table1[for Import to Bank Register dropdown],Table1[for Pivot],0,0,1)</f>
        <v>0</v>
      </c>
      <c r="E414" s="403"/>
      <c r="F414" s="146">
        <f t="shared" si="19"/>
        <v>55555555</v>
      </c>
      <c r="G414" s="375">
        <f t="shared" si="20"/>
        <v>0</v>
      </c>
      <c r="I414" s="376">
        <f>IF(OR(C414="150 Directors advances", C414="120 accounts receivable", C414="720.2 Automobile - Insurance", C414="720.3 Automobile - License", C414="870.4 Rent - Insurance", C414="870.6 Rent - Property Tax", C414="870.7 Rent - Homeoffice", C414="870.9 Rent - Water"),
   0,
   IF(Dashboard!$F$5="Quick",
      IF(OR(C414="190 Automobile",C414="200 computer hardware",C414="210 Computer software",C414="220 Quickbooks software",C414="230 Office equipment",C414="240 Office furniture"),
         E414-(E414/(1+Dashboard!$F$4)),
         0
      ),
      IF(C414="750 Business promotion",
         E414-(E414/(1+4.793/100)),
         E414-(E414/(1+Dashboard!$F$4))
      )
   )
)</f>
        <v>0</v>
      </c>
      <c r="J414" s="26">
        <f>Bank5[[#This Row],[Money in/ (Money out)]]-Bank5[[#This Row],[GST/HST]]</f>
        <v>0</v>
      </c>
      <c r="L414" s="23">
        <f t="shared" si="18"/>
        <v>0</v>
      </c>
    </row>
    <row r="415" spans="4:12" x14ac:dyDescent="0.2">
      <c r="D415" s="374">
        <f>_xlfn.XLOOKUP(C:C,Table1[for Import to Bank Register dropdown],Table1[for Pivot],0,0,1)</f>
        <v>0</v>
      </c>
      <c r="E415" s="403"/>
      <c r="F415" s="146">
        <f t="shared" si="19"/>
        <v>55555555</v>
      </c>
      <c r="G415" s="375">
        <f t="shared" si="20"/>
        <v>0</v>
      </c>
      <c r="I415" s="376">
        <f>IF(OR(C415="150 Directors advances", C415="120 accounts receivable", C415="720.2 Automobile - Insurance", C415="720.3 Automobile - License", C415="870.4 Rent - Insurance", C415="870.6 Rent - Property Tax", C415="870.7 Rent - Homeoffice", C415="870.9 Rent - Water"),
   0,
   IF(Dashboard!$F$5="Quick",
      IF(OR(C415="190 Automobile",C415="200 computer hardware",C415="210 Computer software",C415="220 Quickbooks software",C415="230 Office equipment",C415="240 Office furniture"),
         E415-(E415/(1+Dashboard!$F$4)),
         0
      ),
      IF(C415="750 Business promotion",
         E415-(E415/(1+4.793/100)),
         E415-(E415/(1+Dashboard!$F$4))
      )
   )
)</f>
        <v>0</v>
      </c>
      <c r="J415" s="26">
        <f>Bank5[[#This Row],[Money in/ (Money out)]]-Bank5[[#This Row],[GST/HST]]</f>
        <v>0</v>
      </c>
      <c r="L415" s="23">
        <f t="shared" si="18"/>
        <v>0</v>
      </c>
    </row>
    <row r="416" spans="4:12" x14ac:dyDescent="0.2">
      <c r="D416" s="374">
        <f>_xlfn.XLOOKUP(C:C,Table1[for Import to Bank Register dropdown],Table1[for Pivot],0,0,1)</f>
        <v>0</v>
      </c>
      <c r="E416" s="403"/>
      <c r="F416" s="146">
        <f t="shared" si="19"/>
        <v>55555555</v>
      </c>
      <c r="G416" s="375">
        <f t="shared" si="20"/>
        <v>0</v>
      </c>
      <c r="I416" s="376">
        <f>IF(OR(C416="150 Directors advances", C416="120 accounts receivable", C416="720.2 Automobile - Insurance", C416="720.3 Automobile - License", C416="870.4 Rent - Insurance", C416="870.6 Rent - Property Tax", C416="870.7 Rent - Homeoffice", C416="870.9 Rent - Water"),
   0,
   IF(Dashboard!$F$5="Quick",
      IF(OR(C416="190 Automobile",C416="200 computer hardware",C416="210 Computer software",C416="220 Quickbooks software",C416="230 Office equipment",C416="240 Office furniture"),
         E416-(E416/(1+Dashboard!$F$4)),
         0
      ),
      IF(C416="750 Business promotion",
         E416-(E416/(1+4.793/100)),
         E416-(E416/(1+Dashboard!$F$4))
      )
   )
)</f>
        <v>0</v>
      </c>
      <c r="J416" s="26">
        <f>Bank5[[#This Row],[Money in/ (Money out)]]-Bank5[[#This Row],[GST/HST]]</f>
        <v>0</v>
      </c>
      <c r="L416" s="23">
        <f t="shared" si="18"/>
        <v>0</v>
      </c>
    </row>
    <row r="417" spans="4:12" x14ac:dyDescent="0.2">
      <c r="D417" s="374">
        <f>_xlfn.XLOOKUP(C:C,Table1[for Import to Bank Register dropdown],Table1[for Pivot],0,0,1)</f>
        <v>0</v>
      </c>
      <c r="E417" s="403"/>
      <c r="F417" s="146">
        <f t="shared" si="19"/>
        <v>55555555</v>
      </c>
      <c r="G417" s="375">
        <f t="shared" si="20"/>
        <v>0</v>
      </c>
      <c r="I417" s="376">
        <f>IF(OR(C417="150 Directors advances", C417="120 accounts receivable", C417="720.2 Automobile - Insurance", C417="720.3 Automobile - License", C417="870.4 Rent - Insurance", C417="870.6 Rent - Property Tax", C417="870.7 Rent - Homeoffice", C417="870.9 Rent - Water"),
   0,
   IF(Dashboard!$F$5="Quick",
      IF(OR(C417="190 Automobile",C417="200 computer hardware",C417="210 Computer software",C417="220 Quickbooks software",C417="230 Office equipment",C417="240 Office furniture"),
         E417-(E417/(1+Dashboard!$F$4)),
         0
      ),
      IF(C417="750 Business promotion",
         E417-(E417/(1+4.793/100)),
         E417-(E417/(1+Dashboard!$F$4))
      )
   )
)</f>
        <v>0</v>
      </c>
      <c r="J417" s="26">
        <f>Bank5[[#This Row],[Money in/ (Money out)]]-Bank5[[#This Row],[GST/HST]]</f>
        <v>0</v>
      </c>
      <c r="L417" s="23">
        <f t="shared" si="18"/>
        <v>0</v>
      </c>
    </row>
    <row r="418" spans="4:12" x14ac:dyDescent="0.2">
      <c r="D418" s="374">
        <f>_xlfn.XLOOKUP(C:C,Table1[for Import to Bank Register dropdown],Table1[for Pivot],0,0,1)</f>
        <v>0</v>
      </c>
      <c r="E418" s="403"/>
      <c r="F418" s="146">
        <f t="shared" si="19"/>
        <v>55555555</v>
      </c>
      <c r="G418" s="375">
        <f t="shared" si="20"/>
        <v>0</v>
      </c>
      <c r="I418" s="376">
        <f>IF(OR(C418="150 Directors advances", C418="120 accounts receivable", C418="720.2 Automobile - Insurance", C418="720.3 Automobile - License", C418="870.4 Rent - Insurance", C418="870.6 Rent - Property Tax", C418="870.7 Rent - Homeoffice", C418="870.9 Rent - Water"),
   0,
   IF(Dashboard!$F$5="Quick",
      IF(OR(C418="190 Automobile",C418="200 computer hardware",C418="210 Computer software",C418="220 Quickbooks software",C418="230 Office equipment",C418="240 Office furniture"),
         E418-(E418/(1+Dashboard!$F$4)),
         0
      ),
      IF(C418="750 Business promotion",
         E418-(E418/(1+4.793/100)),
         E418-(E418/(1+Dashboard!$F$4))
      )
   )
)</f>
        <v>0</v>
      </c>
      <c r="J418" s="26">
        <f>Bank5[[#This Row],[Money in/ (Money out)]]-Bank5[[#This Row],[GST/HST]]</f>
        <v>0</v>
      </c>
      <c r="L418" s="23">
        <f t="shared" si="18"/>
        <v>0</v>
      </c>
    </row>
    <row r="419" spans="4:12" x14ac:dyDescent="0.2">
      <c r="D419" s="374">
        <f>_xlfn.XLOOKUP(C:C,Table1[for Import to Bank Register dropdown],Table1[for Pivot],0,0,1)</f>
        <v>0</v>
      </c>
      <c r="E419" s="403"/>
      <c r="F419" s="146">
        <f t="shared" si="19"/>
        <v>55555555</v>
      </c>
      <c r="G419" s="375">
        <f t="shared" si="20"/>
        <v>0</v>
      </c>
      <c r="I419" s="376">
        <f>IF(OR(C419="150 Directors advances", C419="120 accounts receivable", C419="720.2 Automobile - Insurance", C419="720.3 Automobile - License", C419="870.4 Rent - Insurance", C419="870.6 Rent - Property Tax", C419="870.7 Rent - Homeoffice", C419="870.9 Rent - Water"),
   0,
   IF(Dashboard!$F$5="Quick",
      IF(OR(C419="190 Automobile",C419="200 computer hardware",C419="210 Computer software",C419="220 Quickbooks software",C419="230 Office equipment",C419="240 Office furniture"),
         E419-(E419/(1+Dashboard!$F$4)),
         0
      ),
      IF(C419="750 Business promotion",
         E419-(E419/(1+4.793/100)),
         E419-(E419/(1+Dashboard!$F$4))
      )
   )
)</f>
        <v>0</v>
      </c>
      <c r="J419" s="26">
        <f>Bank5[[#This Row],[Money in/ (Money out)]]-Bank5[[#This Row],[GST/HST]]</f>
        <v>0</v>
      </c>
      <c r="L419" s="23">
        <f t="shared" si="18"/>
        <v>0</v>
      </c>
    </row>
    <row r="420" spans="4:12" x14ac:dyDescent="0.2">
      <c r="D420" s="374">
        <f>_xlfn.XLOOKUP(C:C,Table1[for Import to Bank Register dropdown],Table1[for Pivot],0,0,1)</f>
        <v>0</v>
      </c>
      <c r="E420" s="403"/>
      <c r="F420" s="146">
        <f t="shared" si="19"/>
        <v>55555555</v>
      </c>
      <c r="G420" s="375">
        <f t="shared" si="20"/>
        <v>0</v>
      </c>
      <c r="I420" s="376">
        <f>IF(OR(C420="150 Directors advances", C420="120 accounts receivable", C420="720.2 Automobile - Insurance", C420="720.3 Automobile - License", C420="870.4 Rent - Insurance", C420="870.6 Rent - Property Tax", C420="870.7 Rent - Homeoffice", C420="870.9 Rent - Water"),
   0,
   IF(Dashboard!$F$5="Quick",
      IF(OR(C420="190 Automobile",C420="200 computer hardware",C420="210 Computer software",C420="220 Quickbooks software",C420="230 Office equipment",C420="240 Office furniture"),
         E420-(E420/(1+Dashboard!$F$4)),
         0
      ),
      IF(C420="750 Business promotion",
         E420-(E420/(1+4.793/100)),
         E420-(E420/(1+Dashboard!$F$4))
      )
   )
)</f>
        <v>0</v>
      </c>
      <c r="J420" s="26">
        <f>Bank5[[#This Row],[Money in/ (Money out)]]-Bank5[[#This Row],[GST/HST]]</f>
        <v>0</v>
      </c>
      <c r="L420" s="23">
        <f t="shared" si="18"/>
        <v>0</v>
      </c>
    </row>
    <row r="421" spans="4:12" x14ac:dyDescent="0.2">
      <c r="D421" s="374">
        <f>_xlfn.XLOOKUP(C:C,Table1[for Import to Bank Register dropdown],Table1[for Pivot],0,0,1)</f>
        <v>0</v>
      </c>
      <c r="E421" s="403"/>
      <c r="F421" s="146">
        <f t="shared" si="19"/>
        <v>55555555</v>
      </c>
      <c r="G421" s="375">
        <f t="shared" si="20"/>
        <v>0</v>
      </c>
      <c r="I421" s="376">
        <f>IF(OR(C421="150 Directors advances", C421="120 accounts receivable", C421="720.2 Automobile - Insurance", C421="720.3 Automobile - License", C421="870.4 Rent - Insurance", C421="870.6 Rent - Property Tax", C421="870.7 Rent - Homeoffice", C421="870.9 Rent - Water"),
   0,
   IF(Dashboard!$F$5="Quick",
      IF(OR(C421="190 Automobile",C421="200 computer hardware",C421="210 Computer software",C421="220 Quickbooks software",C421="230 Office equipment",C421="240 Office furniture"),
         E421-(E421/(1+Dashboard!$F$4)),
         0
      ),
      IF(C421="750 Business promotion",
         E421-(E421/(1+4.793/100)),
         E421-(E421/(1+Dashboard!$F$4))
      )
   )
)</f>
        <v>0</v>
      </c>
      <c r="J421" s="26">
        <f>Bank5[[#This Row],[Money in/ (Money out)]]-Bank5[[#This Row],[GST/HST]]</f>
        <v>0</v>
      </c>
      <c r="L421" s="23">
        <f t="shared" si="18"/>
        <v>0</v>
      </c>
    </row>
    <row r="422" spans="4:12" x14ac:dyDescent="0.2">
      <c r="D422" s="374">
        <f>_xlfn.XLOOKUP(C:C,Table1[for Import to Bank Register dropdown],Table1[for Pivot],0,0,1)</f>
        <v>0</v>
      </c>
      <c r="E422" s="403"/>
      <c r="F422" s="146">
        <f t="shared" si="19"/>
        <v>55555555</v>
      </c>
      <c r="G422" s="375">
        <f t="shared" si="20"/>
        <v>0</v>
      </c>
      <c r="I422" s="376">
        <f>IF(OR(C422="150 Directors advances", C422="120 accounts receivable", C422="720.2 Automobile - Insurance", C422="720.3 Automobile - License", C422="870.4 Rent - Insurance", C422="870.6 Rent - Property Tax", C422="870.7 Rent - Homeoffice", C422="870.9 Rent - Water"),
   0,
   IF(Dashboard!$F$5="Quick",
      IF(OR(C422="190 Automobile",C422="200 computer hardware",C422="210 Computer software",C422="220 Quickbooks software",C422="230 Office equipment",C422="240 Office furniture"),
         E422-(E422/(1+Dashboard!$F$4)),
         0
      ),
      IF(C422="750 Business promotion",
         E422-(E422/(1+4.793/100)),
         E422-(E422/(1+Dashboard!$F$4))
      )
   )
)</f>
        <v>0</v>
      </c>
      <c r="J422" s="26">
        <f>Bank5[[#This Row],[Money in/ (Money out)]]-Bank5[[#This Row],[GST/HST]]</f>
        <v>0</v>
      </c>
      <c r="L422" s="23">
        <f t="shared" si="18"/>
        <v>0</v>
      </c>
    </row>
    <row r="423" spans="4:12" x14ac:dyDescent="0.2">
      <c r="D423" s="374">
        <f>_xlfn.XLOOKUP(C:C,Table1[for Import to Bank Register dropdown],Table1[for Pivot],0,0,1)</f>
        <v>0</v>
      </c>
      <c r="E423" s="403"/>
      <c r="F423" s="146">
        <f t="shared" si="19"/>
        <v>55555555</v>
      </c>
      <c r="G423" s="375">
        <f t="shared" si="20"/>
        <v>0</v>
      </c>
      <c r="I423" s="376">
        <f>IF(OR(C423="150 Directors advances", C423="120 accounts receivable", C423="720.2 Automobile - Insurance", C423="720.3 Automobile - License", C423="870.4 Rent - Insurance", C423="870.6 Rent - Property Tax", C423="870.7 Rent - Homeoffice", C423="870.9 Rent - Water"),
   0,
   IF(Dashboard!$F$5="Quick",
      IF(OR(C423="190 Automobile",C423="200 computer hardware",C423="210 Computer software",C423="220 Quickbooks software",C423="230 Office equipment",C423="240 Office furniture"),
         E423-(E423/(1+Dashboard!$F$4)),
         0
      ),
      IF(C423="750 Business promotion",
         E423-(E423/(1+4.793/100)),
         E423-(E423/(1+Dashboard!$F$4))
      )
   )
)</f>
        <v>0</v>
      </c>
      <c r="J423" s="26">
        <f>Bank5[[#This Row],[Money in/ (Money out)]]-Bank5[[#This Row],[GST/HST]]</f>
        <v>0</v>
      </c>
      <c r="L423" s="23">
        <f t="shared" si="18"/>
        <v>0</v>
      </c>
    </row>
    <row r="424" spans="4:12" x14ac:dyDescent="0.2">
      <c r="D424" s="374">
        <f>_xlfn.XLOOKUP(C:C,Table1[for Import to Bank Register dropdown],Table1[for Pivot],0,0,1)</f>
        <v>0</v>
      </c>
      <c r="E424" s="403"/>
      <c r="F424" s="146">
        <f t="shared" si="19"/>
        <v>55555555</v>
      </c>
      <c r="G424" s="375">
        <f t="shared" si="20"/>
        <v>0</v>
      </c>
      <c r="I424" s="376">
        <f>IF(OR(C424="150 Directors advances", C424="120 accounts receivable", C424="720.2 Automobile - Insurance", C424="720.3 Automobile - License", C424="870.4 Rent - Insurance", C424="870.6 Rent - Property Tax", C424="870.7 Rent - Homeoffice", C424="870.9 Rent - Water"),
   0,
   IF(Dashboard!$F$5="Quick",
      IF(OR(C424="190 Automobile",C424="200 computer hardware",C424="210 Computer software",C424="220 Quickbooks software",C424="230 Office equipment",C424="240 Office furniture"),
         E424-(E424/(1+Dashboard!$F$4)),
         0
      ),
      IF(C424="750 Business promotion",
         E424-(E424/(1+4.793/100)),
         E424-(E424/(1+Dashboard!$F$4))
      )
   )
)</f>
        <v>0</v>
      </c>
      <c r="J424" s="26">
        <f>Bank5[[#This Row],[Money in/ (Money out)]]-Bank5[[#This Row],[GST/HST]]</f>
        <v>0</v>
      </c>
      <c r="L424" s="23">
        <f t="shared" si="18"/>
        <v>0</v>
      </c>
    </row>
    <row r="425" spans="4:12" x14ac:dyDescent="0.2">
      <c r="D425" s="374">
        <f>_xlfn.XLOOKUP(C:C,Table1[for Import to Bank Register dropdown],Table1[for Pivot],0,0,1)</f>
        <v>0</v>
      </c>
      <c r="E425" s="403"/>
      <c r="F425" s="146">
        <f t="shared" si="19"/>
        <v>55555555</v>
      </c>
      <c r="G425" s="375">
        <f t="shared" si="20"/>
        <v>0</v>
      </c>
      <c r="I425" s="376">
        <f>IF(OR(C425="150 Directors advances", C425="120 accounts receivable", C425="720.2 Automobile - Insurance", C425="720.3 Automobile - License", C425="870.4 Rent - Insurance", C425="870.6 Rent - Property Tax", C425="870.7 Rent - Homeoffice", C425="870.9 Rent - Water"),
   0,
   IF(Dashboard!$F$5="Quick",
      IF(OR(C425="190 Automobile",C425="200 computer hardware",C425="210 Computer software",C425="220 Quickbooks software",C425="230 Office equipment",C425="240 Office furniture"),
         E425-(E425/(1+Dashboard!$F$4)),
         0
      ),
      IF(C425="750 Business promotion",
         E425-(E425/(1+4.793/100)),
         E425-(E425/(1+Dashboard!$F$4))
      )
   )
)</f>
        <v>0</v>
      </c>
      <c r="J425" s="26">
        <f>Bank5[[#This Row],[Money in/ (Money out)]]-Bank5[[#This Row],[GST/HST]]</f>
        <v>0</v>
      </c>
      <c r="L425" s="23">
        <f t="shared" si="18"/>
        <v>0</v>
      </c>
    </row>
    <row r="426" spans="4:12" x14ac:dyDescent="0.2">
      <c r="D426" s="374">
        <f>_xlfn.XLOOKUP(C:C,Table1[for Import to Bank Register dropdown],Table1[for Pivot],0,0,1)</f>
        <v>0</v>
      </c>
      <c r="E426" s="403"/>
      <c r="F426" s="146">
        <f t="shared" si="19"/>
        <v>55555555</v>
      </c>
      <c r="G426" s="375">
        <f t="shared" si="20"/>
        <v>0</v>
      </c>
      <c r="I426" s="376">
        <f>IF(OR(C426="150 Directors advances", C426="120 accounts receivable", C426="720.2 Automobile - Insurance", C426="720.3 Automobile - License", C426="870.4 Rent - Insurance", C426="870.6 Rent - Property Tax", C426="870.7 Rent - Homeoffice", C426="870.9 Rent - Water"),
   0,
   IF(Dashboard!$F$5="Quick",
      IF(OR(C426="190 Automobile",C426="200 computer hardware",C426="210 Computer software",C426="220 Quickbooks software",C426="230 Office equipment",C426="240 Office furniture"),
         E426-(E426/(1+Dashboard!$F$4)),
         0
      ),
      IF(C426="750 Business promotion",
         E426-(E426/(1+4.793/100)),
         E426-(E426/(1+Dashboard!$F$4))
      )
   )
)</f>
        <v>0</v>
      </c>
      <c r="J426" s="26">
        <f>Bank5[[#This Row],[Money in/ (Money out)]]-Bank5[[#This Row],[GST/HST]]</f>
        <v>0</v>
      </c>
      <c r="L426" s="23">
        <f t="shared" si="18"/>
        <v>0</v>
      </c>
    </row>
    <row r="427" spans="4:12" x14ac:dyDescent="0.2">
      <c r="D427" s="374">
        <f>_xlfn.XLOOKUP(C:C,Table1[for Import to Bank Register dropdown],Table1[for Pivot],0,0,1)</f>
        <v>0</v>
      </c>
      <c r="E427" s="403"/>
      <c r="F427" s="146">
        <f t="shared" si="19"/>
        <v>55555555</v>
      </c>
      <c r="G427" s="375">
        <f t="shared" si="20"/>
        <v>0</v>
      </c>
      <c r="I427" s="376">
        <f>IF(OR(C427="150 Directors advances", C427="120 accounts receivable", C427="720.2 Automobile - Insurance", C427="720.3 Automobile - License", C427="870.4 Rent - Insurance", C427="870.6 Rent - Property Tax", C427="870.7 Rent - Homeoffice", C427="870.9 Rent - Water"),
   0,
   IF(Dashboard!$F$5="Quick",
      IF(OR(C427="190 Automobile",C427="200 computer hardware",C427="210 Computer software",C427="220 Quickbooks software",C427="230 Office equipment",C427="240 Office furniture"),
         E427-(E427/(1+Dashboard!$F$4)),
         0
      ),
      IF(C427="750 Business promotion",
         E427-(E427/(1+4.793/100)),
         E427-(E427/(1+Dashboard!$F$4))
      )
   )
)</f>
        <v>0</v>
      </c>
      <c r="J427" s="26">
        <f>Bank5[[#This Row],[Money in/ (Money out)]]-Bank5[[#This Row],[GST/HST]]</f>
        <v>0</v>
      </c>
      <c r="L427" s="23">
        <f t="shared" si="18"/>
        <v>0</v>
      </c>
    </row>
    <row r="428" spans="4:12" x14ac:dyDescent="0.2">
      <c r="D428" s="374">
        <f>_xlfn.XLOOKUP(C:C,Table1[for Import to Bank Register dropdown],Table1[for Pivot],0,0,1)</f>
        <v>0</v>
      </c>
      <c r="E428" s="403"/>
      <c r="F428" s="146">
        <f t="shared" si="19"/>
        <v>55555555</v>
      </c>
      <c r="G428" s="375">
        <f t="shared" si="20"/>
        <v>0</v>
      </c>
      <c r="I428" s="376">
        <f>IF(OR(C428="150 Directors advances", C428="120 accounts receivable", C428="720.2 Automobile - Insurance", C428="720.3 Automobile - License", C428="870.4 Rent - Insurance", C428="870.6 Rent - Property Tax", C428="870.7 Rent - Homeoffice", C428="870.9 Rent - Water"),
   0,
   IF(Dashboard!$F$5="Quick",
      IF(OR(C428="190 Automobile",C428="200 computer hardware",C428="210 Computer software",C428="220 Quickbooks software",C428="230 Office equipment",C428="240 Office furniture"),
         E428-(E428/(1+Dashboard!$F$4)),
         0
      ),
      IF(C428="750 Business promotion",
         E428-(E428/(1+4.793/100)),
         E428-(E428/(1+Dashboard!$F$4))
      )
   )
)</f>
        <v>0</v>
      </c>
      <c r="J428" s="26">
        <f>Bank5[[#This Row],[Money in/ (Money out)]]-Bank5[[#This Row],[GST/HST]]</f>
        <v>0</v>
      </c>
      <c r="L428" s="23">
        <f t="shared" si="18"/>
        <v>0</v>
      </c>
    </row>
    <row r="429" spans="4:12" x14ac:dyDescent="0.2">
      <c r="D429" s="374">
        <f>_xlfn.XLOOKUP(C:C,Table1[for Import to Bank Register dropdown],Table1[for Pivot],0,0,1)</f>
        <v>0</v>
      </c>
      <c r="E429" s="403"/>
      <c r="F429" s="146">
        <f t="shared" si="19"/>
        <v>55555555</v>
      </c>
      <c r="G429" s="375">
        <f t="shared" si="20"/>
        <v>0</v>
      </c>
      <c r="I429" s="376">
        <f>IF(OR(C429="150 Directors advances", C429="120 accounts receivable", C429="720.2 Automobile - Insurance", C429="720.3 Automobile - License", C429="870.4 Rent - Insurance", C429="870.6 Rent - Property Tax", C429="870.7 Rent - Homeoffice", C429="870.9 Rent - Water"),
   0,
   IF(Dashboard!$F$5="Quick",
      IF(OR(C429="190 Automobile",C429="200 computer hardware",C429="210 Computer software",C429="220 Quickbooks software",C429="230 Office equipment",C429="240 Office furniture"),
         E429-(E429/(1+Dashboard!$F$4)),
         0
      ),
      IF(C429="750 Business promotion",
         E429-(E429/(1+4.793/100)),
         E429-(E429/(1+Dashboard!$F$4))
      )
   )
)</f>
        <v>0</v>
      </c>
      <c r="J429" s="26">
        <f>Bank5[[#This Row],[Money in/ (Money out)]]-Bank5[[#This Row],[GST/HST]]</f>
        <v>0</v>
      </c>
      <c r="L429" s="23">
        <f t="shared" si="18"/>
        <v>0</v>
      </c>
    </row>
    <row r="430" spans="4:12" x14ac:dyDescent="0.2">
      <c r="D430" s="374">
        <f>_xlfn.XLOOKUP(C:C,Table1[for Import to Bank Register dropdown],Table1[for Pivot],0,0,1)</f>
        <v>0</v>
      </c>
      <c r="E430" s="403"/>
      <c r="F430" s="146">
        <f t="shared" si="19"/>
        <v>55555555</v>
      </c>
      <c r="G430" s="375">
        <f t="shared" si="20"/>
        <v>0</v>
      </c>
      <c r="I430" s="376">
        <f>IF(OR(C430="150 Directors advances", C430="120 accounts receivable", C430="720.2 Automobile - Insurance", C430="720.3 Automobile - License", C430="870.4 Rent - Insurance", C430="870.6 Rent - Property Tax", C430="870.7 Rent - Homeoffice", C430="870.9 Rent - Water"),
   0,
   IF(Dashboard!$F$5="Quick",
      IF(OR(C430="190 Automobile",C430="200 computer hardware",C430="210 Computer software",C430="220 Quickbooks software",C430="230 Office equipment",C430="240 Office furniture"),
         E430-(E430/(1+Dashboard!$F$4)),
         0
      ),
      IF(C430="750 Business promotion",
         E430-(E430/(1+4.793/100)),
         E430-(E430/(1+Dashboard!$F$4))
      )
   )
)</f>
        <v>0</v>
      </c>
      <c r="J430" s="26">
        <f>Bank5[[#This Row],[Money in/ (Money out)]]-Bank5[[#This Row],[GST/HST]]</f>
        <v>0</v>
      </c>
      <c r="L430" s="23">
        <f t="shared" si="18"/>
        <v>0</v>
      </c>
    </row>
    <row r="431" spans="4:12" x14ac:dyDescent="0.2">
      <c r="D431" s="374">
        <f>_xlfn.XLOOKUP(C:C,Table1[for Import to Bank Register dropdown],Table1[for Pivot],0,0,1)</f>
        <v>0</v>
      </c>
      <c r="E431" s="403"/>
      <c r="F431" s="146">
        <f t="shared" si="19"/>
        <v>55555555</v>
      </c>
      <c r="G431" s="375">
        <f t="shared" si="20"/>
        <v>0</v>
      </c>
      <c r="I431" s="376">
        <f>IF(OR(C431="150 Directors advances", C431="120 accounts receivable", C431="720.2 Automobile - Insurance", C431="720.3 Automobile - License", C431="870.4 Rent - Insurance", C431="870.6 Rent - Property Tax", C431="870.7 Rent - Homeoffice", C431="870.9 Rent - Water"),
   0,
   IF(Dashboard!$F$5="Quick",
      IF(OR(C431="190 Automobile",C431="200 computer hardware",C431="210 Computer software",C431="220 Quickbooks software",C431="230 Office equipment",C431="240 Office furniture"),
         E431-(E431/(1+Dashboard!$F$4)),
         0
      ),
      IF(C431="750 Business promotion",
         E431-(E431/(1+4.793/100)),
         E431-(E431/(1+Dashboard!$F$4))
      )
   )
)</f>
        <v>0</v>
      </c>
      <c r="J431" s="26">
        <f>Bank5[[#This Row],[Money in/ (Money out)]]-Bank5[[#This Row],[GST/HST]]</f>
        <v>0</v>
      </c>
      <c r="L431" s="23">
        <f t="shared" si="18"/>
        <v>0</v>
      </c>
    </row>
    <row r="432" spans="4:12" x14ac:dyDescent="0.2">
      <c r="D432" s="374">
        <f>_xlfn.XLOOKUP(C:C,Table1[for Import to Bank Register dropdown],Table1[for Pivot],0,0,1)</f>
        <v>0</v>
      </c>
      <c r="E432" s="403"/>
      <c r="F432" s="146">
        <f t="shared" si="19"/>
        <v>55555555</v>
      </c>
      <c r="G432" s="375">
        <f t="shared" si="20"/>
        <v>0</v>
      </c>
      <c r="I432" s="376">
        <f>IF(OR(C432="150 Directors advances", C432="120 accounts receivable", C432="720.2 Automobile - Insurance", C432="720.3 Automobile - License", C432="870.4 Rent - Insurance", C432="870.6 Rent - Property Tax", C432="870.7 Rent - Homeoffice", C432="870.9 Rent - Water"),
   0,
   IF(Dashboard!$F$5="Quick",
      IF(OR(C432="190 Automobile",C432="200 computer hardware",C432="210 Computer software",C432="220 Quickbooks software",C432="230 Office equipment",C432="240 Office furniture"),
         E432-(E432/(1+Dashboard!$F$4)),
         0
      ),
      IF(C432="750 Business promotion",
         E432-(E432/(1+4.793/100)),
         E432-(E432/(1+Dashboard!$F$4))
      )
   )
)</f>
        <v>0</v>
      </c>
      <c r="J432" s="26">
        <f>Bank5[[#This Row],[Money in/ (Money out)]]-Bank5[[#This Row],[GST/HST]]</f>
        <v>0</v>
      </c>
      <c r="L432" s="23">
        <f t="shared" si="18"/>
        <v>0</v>
      </c>
    </row>
    <row r="433" spans="4:12" x14ac:dyDescent="0.2">
      <c r="D433" s="374">
        <f>_xlfn.XLOOKUP(C:C,Table1[for Import to Bank Register dropdown],Table1[for Pivot],0,0,1)</f>
        <v>0</v>
      </c>
      <c r="E433" s="403"/>
      <c r="F433" s="146">
        <f t="shared" si="19"/>
        <v>55555555</v>
      </c>
      <c r="G433" s="375">
        <f t="shared" si="20"/>
        <v>0</v>
      </c>
      <c r="I433" s="376">
        <f>IF(OR(C433="150 Directors advances", C433="120 accounts receivable", C433="720.2 Automobile - Insurance", C433="720.3 Automobile - License", C433="870.4 Rent - Insurance", C433="870.6 Rent - Property Tax", C433="870.7 Rent - Homeoffice", C433="870.9 Rent - Water"),
   0,
   IF(Dashboard!$F$5="Quick",
      IF(OR(C433="190 Automobile",C433="200 computer hardware",C433="210 Computer software",C433="220 Quickbooks software",C433="230 Office equipment",C433="240 Office furniture"),
         E433-(E433/(1+Dashboard!$F$4)),
         0
      ),
      IF(C433="750 Business promotion",
         E433-(E433/(1+4.793/100)),
         E433-(E433/(1+Dashboard!$F$4))
      )
   )
)</f>
        <v>0</v>
      </c>
      <c r="J433" s="26">
        <f>Bank5[[#This Row],[Money in/ (Money out)]]-Bank5[[#This Row],[GST/HST]]</f>
        <v>0</v>
      </c>
      <c r="L433" s="23">
        <f t="shared" si="18"/>
        <v>0</v>
      </c>
    </row>
    <row r="434" spans="4:12" x14ac:dyDescent="0.2">
      <c r="D434" s="374">
        <f>_xlfn.XLOOKUP(C:C,Table1[for Import to Bank Register dropdown],Table1[for Pivot],0,0,1)</f>
        <v>0</v>
      </c>
      <c r="E434" s="403"/>
      <c r="F434" s="146">
        <f t="shared" si="19"/>
        <v>55555555</v>
      </c>
      <c r="G434" s="375">
        <f t="shared" si="20"/>
        <v>0</v>
      </c>
      <c r="I434" s="376">
        <f>IF(OR(C434="150 Directors advances", C434="120 accounts receivable", C434="720.2 Automobile - Insurance", C434="720.3 Automobile - License", C434="870.4 Rent - Insurance", C434="870.6 Rent - Property Tax", C434="870.7 Rent - Homeoffice", C434="870.9 Rent - Water"),
   0,
   IF(Dashboard!$F$5="Quick",
      IF(OR(C434="190 Automobile",C434="200 computer hardware",C434="210 Computer software",C434="220 Quickbooks software",C434="230 Office equipment",C434="240 Office furniture"),
         E434-(E434/(1+Dashboard!$F$4)),
         0
      ),
      IF(C434="750 Business promotion",
         E434-(E434/(1+4.793/100)),
         E434-(E434/(1+Dashboard!$F$4))
      )
   )
)</f>
        <v>0</v>
      </c>
      <c r="J434" s="26">
        <f>Bank5[[#This Row],[Money in/ (Money out)]]-Bank5[[#This Row],[GST/HST]]</f>
        <v>0</v>
      </c>
      <c r="L434" s="23">
        <f t="shared" si="18"/>
        <v>0</v>
      </c>
    </row>
    <row r="435" spans="4:12" x14ac:dyDescent="0.2">
      <c r="D435" s="374">
        <f>_xlfn.XLOOKUP(C:C,Table1[for Import to Bank Register dropdown],Table1[for Pivot],0,0,1)</f>
        <v>0</v>
      </c>
      <c r="E435" s="403"/>
      <c r="F435" s="146">
        <f t="shared" si="19"/>
        <v>55555555</v>
      </c>
      <c r="G435" s="375">
        <f t="shared" si="20"/>
        <v>0</v>
      </c>
      <c r="I435" s="376">
        <f>IF(OR(C435="150 Directors advances", C435="120 accounts receivable", C435="720.2 Automobile - Insurance", C435="720.3 Automobile - License", C435="870.4 Rent - Insurance", C435="870.6 Rent - Property Tax", C435="870.7 Rent - Homeoffice", C435="870.9 Rent - Water"),
   0,
   IF(Dashboard!$F$5="Quick",
      IF(OR(C435="190 Automobile",C435="200 computer hardware",C435="210 Computer software",C435="220 Quickbooks software",C435="230 Office equipment",C435="240 Office furniture"),
         E435-(E435/(1+Dashboard!$F$4)),
         0
      ),
      IF(C435="750 Business promotion",
         E435-(E435/(1+4.793/100)),
         E435-(E435/(1+Dashboard!$F$4))
      )
   )
)</f>
        <v>0</v>
      </c>
      <c r="J435" s="26">
        <f>Bank5[[#This Row],[Money in/ (Money out)]]-Bank5[[#This Row],[GST/HST]]</f>
        <v>0</v>
      </c>
      <c r="L435" s="23">
        <f t="shared" si="18"/>
        <v>0</v>
      </c>
    </row>
    <row r="436" spans="4:12" x14ac:dyDescent="0.2">
      <c r="D436" s="374">
        <f>_xlfn.XLOOKUP(C:C,Table1[for Import to Bank Register dropdown],Table1[for Pivot],0,0,1)</f>
        <v>0</v>
      </c>
      <c r="E436" s="403"/>
      <c r="F436" s="146">
        <f t="shared" si="19"/>
        <v>55555555</v>
      </c>
      <c r="G436" s="375">
        <f t="shared" si="20"/>
        <v>0</v>
      </c>
      <c r="I436" s="376">
        <f>IF(OR(C436="150 Directors advances", C436="120 accounts receivable", C436="720.2 Automobile - Insurance", C436="720.3 Automobile - License", C436="870.4 Rent - Insurance", C436="870.6 Rent - Property Tax", C436="870.7 Rent - Homeoffice", C436="870.9 Rent - Water"),
   0,
   IF(Dashboard!$F$5="Quick",
      IF(OR(C436="190 Automobile",C436="200 computer hardware",C436="210 Computer software",C436="220 Quickbooks software",C436="230 Office equipment",C436="240 Office furniture"),
         E436-(E436/(1+Dashboard!$F$4)),
         0
      ),
      IF(C436="750 Business promotion",
         E436-(E436/(1+4.793/100)),
         E436-(E436/(1+Dashboard!$F$4))
      )
   )
)</f>
        <v>0</v>
      </c>
      <c r="J436" s="26">
        <f>Bank5[[#This Row],[Money in/ (Money out)]]-Bank5[[#This Row],[GST/HST]]</f>
        <v>0</v>
      </c>
      <c r="L436" s="23">
        <f t="shared" si="18"/>
        <v>0</v>
      </c>
    </row>
    <row r="437" spans="4:12" x14ac:dyDescent="0.2">
      <c r="D437" s="374">
        <f>_xlfn.XLOOKUP(C:C,Table1[for Import to Bank Register dropdown],Table1[for Pivot],0,0,1)</f>
        <v>0</v>
      </c>
      <c r="E437" s="403"/>
      <c r="F437" s="146">
        <f t="shared" si="19"/>
        <v>55555555</v>
      </c>
      <c r="G437" s="375">
        <f t="shared" si="20"/>
        <v>0</v>
      </c>
      <c r="I437" s="376">
        <f>IF(OR(C437="150 Directors advances", C437="120 accounts receivable", C437="720.2 Automobile - Insurance", C437="720.3 Automobile - License", C437="870.4 Rent - Insurance", C437="870.6 Rent - Property Tax", C437="870.7 Rent - Homeoffice", C437="870.9 Rent - Water"),
   0,
   IF(Dashboard!$F$5="Quick",
      IF(OR(C437="190 Automobile",C437="200 computer hardware",C437="210 Computer software",C437="220 Quickbooks software",C437="230 Office equipment",C437="240 Office furniture"),
         E437-(E437/(1+Dashboard!$F$4)),
         0
      ),
      IF(C437="750 Business promotion",
         E437-(E437/(1+4.793/100)),
         E437-(E437/(1+Dashboard!$F$4))
      )
   )
)</f>
        <v>0</v>
      </c>
      <c r="J437" s="26">
        <f>Bank5[[#This Row],[Money in/ (Money out)]]-Bank5[[#This Row],[GST/HST]]</f>
        <v>0</v>
      </c>
      <c r="L437" s="23">
        <f t="shared" si="18"/>
        <v>0</v>
      </c>
    </row>
    <row r="438" spans="4:12" x14ac:dyDescent="0.2">
      <c r="D438" s="374">
        <f>_xlfn.XLOOKUP(C:C,Table1[for Import to Bank Register dropdown],Table1[for Pivot],0,0,1)</f>
        <v>0</v>
      </c>
      <c r="E438" s="403"/>
      <c r="F438" s="146">
        <f t="shared" si="19"/>
        <v>55555555</v>
      </c>
      <c r="G438" s="375">
        <f t="shared" si="20"/>
        <v>0</v>
      </c>
      <c r="I438" s="376">
        <f>IF(OR(C438="150 Directors advances", C438="120 accounts receivable", C438="720.2 Automobile - Insurance", C438="720.3 Automobile - License", C438="870.4 Rent - Insurance", C438="870.6 Rent - Property Tax", C438="870.7 Rent - Homeoffice", C438="870.9 Rent - Water"),
   0,
   IF(Dashboard!$F$5="Quick",
      IF(OR(C438="190 Automobile",C438="200 computer hardware",C438="210 Computer software",C438="220 Quickbooks software",C438="230 Office equipment",C438="240 Office furniture"),
         E438-(E438/(1+Dashboard!$F$4)),
         0
      ),
      IF(C438="750 Business promotion",
         E438-(E438/(1+4.793/100)),
         E438-(E438/(1+Dashboard!$F$4))
      )
   )
)</f>
        <v>0</v>
      </c>
      <c r="J438" s="26">
        <f>Bank5[[#This Row],[Money in/ (Money out)]]-Bank5[[#This Row],[GST/HST]]</f>
        <v>0</v>
      </c>
      <c r="L438" s="23">
        <f t="shared" si="18"/>
        <v>0</v>
      </c>
    </row>
    <row r="439" spans="4:12" x14ac:dyDescent="0.2">
      <c r="D439" s="374">
        <f>_xlfn.XLOOKUP(C:C,Table1[for Import to Bank Register dropdown],Table1[for Pivot],0,0,1)</f>
        <v>0</v>
      </c>
      <c r="E439" s="403"/>
      <c r="F439" s="146">
        <f t="shared" si="19"/>
        <v>55555555</v>
      </c>
      <c r="G439" s="375">
        <f t="shared" si="20"/>
        <v>0</v>
      </c>
      <c r="I439" s="376">
        <f>IF(OR(C439="150 Directors advances", C439="120 accounts receivable", C439="720.2 Automobile - Insurance", C439="720.3 Automobile - License", C439="870.4 Rent - Insurance", C439="870.6 Rent - Property Tax", C439="870.7 Rent - Homeoffice", C439="870.9 Rent - Water"),
   0,
   IF(Dashboard!$F$5="Quick",
      IF(OR(C439="190 Automobile",C439="200 computer hardware",C439="210 Computer software",C439="220 Quickbooks software",C439="230 Office equipment",C439="240 Office furniture"),
         E439-(E439/(1+Dashboard!$F$4)),
         0
      ),
      IF(C439="750 Business promotion",
         E439-(E439/(1+4.793/100)),
         E439-(E439/(1+Dashboard!$F$4))
      )
   )
)</f>
        <v>0</v>
      </c>
      <c r="J439" s="26">
        <f>Bank5[[#This Row],[Money in/ (Money out)]]-Bank5[[#This Row],[GST/HST]]</f>
        <v>0</v>
      </c>
      <c r="L439" s="23">
        <f t="shared" si="18"/>
        <v>0</v>
      </c>
    </row>
    <row r="440" spans="4:12" x14ac:dyDescent="0.2">
      <c r="D440" s="374">
        <f>_xlfn.XLOOKUP(C:C,Table1[for Import to Bank Register dropdown],Table1[for Pivot],0,0,1)</f>
        <v>0</v>
      </c>
      <c r="E440" s="403"/>
      <c r="F440" s="146">
        <f t="shared" si="19"/>
        <v>55555555</v>
      </c>
      <c r="G440" s="375">
        <f t="shared" si="20"/>
        <v>0</v>
      </c>
      <c r="I440" s="376">
        <f>IF(OR(C440="150 Directors advances", C440="120 accounts receivable", C440="720.2 Automobile - Insurance", C440="720.3 Automobile - License", C440="870.4 Rent - Insurance", C440="870.6 Rent - Property Tax", C440="870.7 Rent - Homeoffice", C440="870.9 Rent - Water"),
   0,
   IF(Dashboard!$F$5="Quick",
      IF(OR(C440="190 Automobile",C440="200 computer hardware",C440="210 Computer software",C440="220 Quickbooks software",C440="230 Office equipment",C440="240 Office furniture"),
         E440-(E440/(1+Dashboard!$F$4)),
         0
      ),
      IF(C440="750 Business promotion",
         E440-(E440/(1+4.793/100)),
         E440-(E440/(1+Dashboard!$F$4))
      )
   )
)</f>
        <v>0</v>
      </c>
      <c r="J440" s="26">
        <f>Bank5[[#This Row],[Money in/ (Money out)]]-Bank5[[#This Row],[GST/HST]]</f>
        <v>0</v>
      </c>
      <c r="L440" s="23">
        <f t="shared" si="18"/>
        <v>0</v>
      </c>
    </row>
    <row r="441" spans="4:12" x14ac:dyDescent="0.2">
      <c r="D441" s="374">
        <f>_xlfn.XLOOKUP(C:C,Table1[for Import to Bank Register dropdown],Table1[for Pivot],0,0,1)</f>
        <v>0</v>
      </c>
      <c r="E441" s="403"/>
      <c r="F441" s="146">
        <f t="shared" si="19"/>
        <v>55555555</v>
      </c>
      <c r="G441" s="375">
        <f t="shared" si="20"/>
        <v>0</v>
      </c>
      <c r="I441" s="376">
        <f>IF(OR(C441="150 Directors advances", C441="120 accounts receivable", C441="720.2 Automobile - Insurance", C441="720.3 Automobile - License", C441="870.4 Rent - Insurance", C441="870.6 Rent - Property Tax", C441="870.7 Rent - Homeoffice", C441="870.9 Rent - Water"),
   0,
   IF(Dashboard!$F$5="Quick",
      IF(OR(C441="190 Automobile",C441="200 computer hardware",C441="210 Computer software",C441="220 Quickbooks software",C441="230 Office equipment",C441="240 Office furniture"),
         E441-(E441/(1+Dashboard!$F$4)),
         0
      ),
      IF(C441="750 Business promotion",
         E441-(E441/(1+4.793/100)),
         E441-(E441/(1+Dashboard!$F$4))
      )
   )
)</f>
        <v>0</v>
      </c>
      <c r="J441" s="26">
        <f>Bank5[[#This Row],[Money in/ (Money out)]]-Bank5[[#This Row],[GST/HST]]</f>
        <v>0</v>
      </c>
      <c r="L441" s="23">
        <f t="shared" si="18"/>
        <v>0</v>
      </c>
    </row>
    <row r="442" spans="4:12" x14ac:dyDescent="0.2">
      <c r="D442" s="374">
        <f>_xlfn.XLOOKUP(C:C,Table1[for Import to Bank Register dropdown],Table1[for Pivot],0,0,1)</f>
        <v>0</v>
      </c>
      <c r="E442" s="403"/>
      <c r="F442" s="146">
        <f t="shared" si="19"/>
        <v>55555555</v>
      </c>
      <c r="G442" s="375">
        <f t="shared" si="20"/>
        <v>0</v>
      </c>
      <c r="I442" s="376">
        <f>IF(OR(C442="150 Directors advances", C442="120 accounts receivable", C442="720.2 Automobile - Insurance", C442="720.3 Automobile - License", C442="870.4 Rent - Insurance", C442="870.6 Rent - Property Tax", C442="870.7 Rent - Homeoffice", C442="870.9 Rent - Water"),
   0,
   IF(Dashboard!$F$5="Quick",
      IF(OR(C442="190 Automobile",C442="200 computer hardware",C442="210 Computer software",C442="220 Quickbooks software",C442="230 Office equipment",C442="240 Office furniture"),
         E442-(E442/(1+Dashboard!$F$4)),
         0
      ),
      IF(C442="750 Business promotion",
         E442-(E442/(1+4.793/100)),
         E442-(E442/(1+Dashboard!$F$4))
      )
   )
)</f>
        <v>0</v>
      </c>
      <c r="J442" s="26">
        <f>Bank5[[#This Row],[Money in/ (Money out)]]-Bank5[[#This Row],[GST/HST]]</f>
        <v>0</v>
      </c>
      <c r="L442" s="23">
        <f t="shared" si="18"/>
        <v>0</v>
      </c>
    </row>
    <row r="443" spans="4:12" x14ac:dyDescent="0.2">
      <c r="D443" s="374">
        <f>_xlfn.XLOOKUP(C:C,Table1[for Import to Bank Register dropdown],Table1[for Pivot],0,0,1)</f>
        <v>0</v>
      </c>
      <c r="E443" s="403"/>
      <c r="F443" s="146">
        <f t="shared" si="19"/>
        <v>55555555</v>
      </c>
      <c r="G443" s="375">
        <f t="shared" si="20"/>
        <v>0</v>
      </c>
      <c r="I443" s="376">
        <f>IF(OR(C443="150 Directors advances", C443="120 accounts receivable", C443="720.2 Automobile - Insurance", C443="720.3 Automobile - License", C443="870.4 Rent - Insurance", C443="870.6 Rent - Property Tax", C443="870.7 Rent - Homeoffice", C443="870.9 Rent - Water"),
   0,
   IF(Dashboard!$F$5="Quick",
      IF(OR(C443="190 Automobile",C443="200 computer hardware",C443="210 Computer software",C443="220 Quickbooks software",C443="230 Office equipment",C443="240 Office furniture"),
         E443-(E443/(1+Dashboard!$F$4)),
         0
      ),
      IF(C443="750 Business promotion",
         E443-(E443/(1+4.793/100)),
         E443-(E443/(1+Dashboard!$F$4))
      )
   )
)</f>
        <v>0</v>
      </c>
      <c r="J443" s="26">
        <f>Bank5[[#This Row],[Money in/ (Money out)]]-Bank5[[#This Row],[GST/HST]]</f>
        <v>0</v>
      </c>
      <c r="L443" s="23">
        <f t="shared" si="18"/>
        <v>0</v>
      </c>
    </row>
    <row r="444" spans="4:12" x14ac:dyDescent="0.2">
      <c r="D444" s="374">
        <f>_xlfn.XLOOKUP(C:C,Table1[for Import to Bank Register dropdown],Table1[for Pivot],0,0,1)</f>
        <v>0</v>
      </c>
      <c r="E444" s="403"/>
      <c r="F444" s="146">
        <f t="shared" si="19"/>
        <v>55555555</v>
      </c>
      <c r="G444" s="375">
        <f t="shared" si="20"/>
        <v>0</v>
      </c>
      <c r="I444" s="376">
        <f>IF(OR(C444="150 Directors advances", C444="120 accounts receivable", C444="720.2 Automobile - Insurance", C444="720.3 Automobile - License", C444="870.4 Rent - Insurance", C444="870.6 Rent - Property Tax", C444="870.7 Rent - Homeoffice", C444="870.9 Rent - Water"),
   0,
   IF(Dashboard!$F$5="Quick",
      IF(OR(C444="190 Automobile",C444="200 computer hardware",C444="210 Computer software",C444="220 Quickbooks software",C444="230 Office equipment",C444="240 Office furniture"),
         E444-(E444/(1+Dashboard!$F$4)),
         0
      ),
      IF(C444="750 Business promotion",
         E444-(E444/(1+4.793/100)),
         E444-(E444/(1+Dashboard!$F$4))
      )
   )
)</f>
        <v>0</v>
      </c>
      <c r="J444" s="26">
        <f>Bank5[[#This Row],[Money in/ (Money out)]]-Bank5[[#This Row],[GST/HST]]</f>
        <v>0</v>
      </c>
      <c r="L444" s="23">
        <f t="shared" si="18"/>
        <v>0</v>
      </c>
    </row>
    <row r="445" spans="4:12" x14ac:dyDescent="0.2">
      <c r="D445" s="374">
        <f>_xlfn.XLOOKUP(C:C,Table1[for Import to Bank Register dropdown],Table1[for Pivot],0,0,1)</f>
        <v>0</v>
      </c>
      <c r="E445" s="403"/>
      <c r="F445" s="146">
        <f t="shared" si="19"/>
        <v>55555555</v>
      </c>
      <c r="G445" s="375">
        <f t="shared" si="20"/>
        <v>0</v>
      </c>
      <c r="I445" s="376">
        <f>IF(OR(C445="150 Directors advances", C445="120 accounts receivable", C445="720.2 Automobile - Insurance", C445="720.3 Automobile - License", C445="870.4 Rent - Insurance", C445="870.6 Rent - Property Tax", C445="870.7 Rent - Homeoffice", C445="870.9 Rent - Water"),
   0,
   IF(Dashboard!$F$5="Quick",
      IF(OR(C445="190 Automobile",C445="200 computer hardware",C445="210 Computer software",C445="220 Quickbooks software",C445="230 Office equipment",C445="240 Office furniture"),
         E445-(E445/(1+Dashboard!$F$4)),
         0
      ),
      IF(C445="750 Business promotion",
         E445-(E445/(1+4.793/100)),
         E445-(E445/(1+Dashboard!$F$4))
      )
   )
)</f>
        <v>0</v>
      </c>
      <c r="J445" s="26">
        <f>Bank5[[#This Row],[Money in/ (Money out)]]-Bank5[[#This Row],[GST/HST]]</f>
        <v>0</v>
      </c>
      <c r="L445" s="23">
        <f t="shared" si="18"/>
        <v>0</v>
      </c>
    </row>
    <row r="446" spans="4:12" x14ac:dyDescent="0.2">
      <c r="D446" s="374">
        <f>_xlfn.XLOOKUP(C:C,Table1[for Import to Bank Register dropdown],Table1[for Pivot],0,0,1)</f>
        <v>0</v>
      </c>
      <c r="E446" s="403"/>
      <c r="F446" s="146">
        <f t="shared" si="19"/>
        <v>55555555</v>
      </c>
      <c r="G446" s="375">
        <f t="shared" si="20"/>
        <v>0</v>
      </c>
      <c r="I446" s="376">
        <f>IF(OR(C446="150 Directors advances", C446="120 accounts receivable", C446="720.2 Automobile - Insurance", C446="720.3 Automobile - License", C446="870.4 Rent - Insurance", C446="870.6 Rent - Property Tax", C446="870.7 Rent - Homeoffice", C446="870.9 Rent - Water"),
   0,
   IF(Dashboard!$F$5="Quick",
      IF(OR(C446="190 Automobile",C446="200 computer hardware",C446="210 Computer software",C446="220 Quickbooks software",C446="230 Office equipment",C446="240 Office furniture"),
         E446-(E446/(1+Dashboard!$F$4)),
         0
      ),
      IF(C446="750 Business promotion",
         E446-(E446/(1+4.793/100)),
         E446-(E446/(1+Dashboard!$F$4))
      )
   )
)</f>
        <v>0</v>
      </c>
      <c r="J446" s="26">
        <f>Bank5[[#This Row],[Money in/ (Money out)]]-Bank5[[#This Row],[GST/HST]]</f>
        <v>0</v>
      </c>
      <c r="L446" s="23">
        <f t="shared" si="18"/>
        <v>0</v>
      </c>
    </row>
    <row r="447" spans="4:12" x14ac:dyDescent="0.2">
      <c r="D447" s="374">
        <f>_xlfn.XLOOKUP(C:C,Table1[for Import to Bank Register dropdown],Table1[for Pivot],0,0,1)</f>
        <v>0</v>
      </c>
      <c r="E447" s="403"/>
      <c r="F447" s="146">
        <f t="shared" si="19"/>
        <v>55555555</v>
      </c>
      <c r="G447" s="375">
        <f t="shared" si="20"/>
        <v>0</v>
      </c>
      <c r="I447" s="376">
        <f>IF(OR(C447="150 Directors advances", C447="120 accounts receivable", C447="720.2 Automobile - Insurance", C447="720.3 Automobile - License", C447="870.4 Rent - Insurance", C447="870.6 Rent - Property Tax", C447="870.7 Rent - Homeoffice", C447="870.9 Rent - Water"),
   0,
   IF(Dashboard!$F$5="Quick",
      IF(OR(C447="190 Automobile",C447="200 computer hardware",C447="210 Computer software",C447="220 Quickbooks software",C447="230 Office equipment",C447="240 Office furniture"),
         E447-(E447/(1+Dashboard!$F$4)),
         0
      ),
      IF(C447="750 Business promotion",
         E447-(E447/(1+4.793/100)),
         E447-(E447/(1+Dashboard!$F$4))
      )
   )
)</f>
        <v>0</v>
      </c>
      <c r="J447" s="26">
        <f>Bank5[[#This Row],[Money in/ (Money out)]]-Bank5[[#This Row],[GST/HST]]</f>
        <v>0</v>
      </c>
      <c r="L447" s="23">
        <f t="shared" si="18"/>
        <v>0</v>
      </c>
    </row>
    <row r="448" spans="4:12" x14ac:dyDescent="0.2">
      <c r="D448" s="374">
        <f>_xlfn.XLOOKUP(C:C,Table1[for Import to Bank Register dropdown],Table1[for Pivot],0,0,1)</f>
        <v>0</v>
      </c>
      <c r="E448" s="403"/>
      <c r="F448" s="146">
        <f t="shared" si="19"/>
        <v>55555555</v>
      </c>
      <c r="G448" s="375">
        <f t="shared" si="20"/>
        <v>0</v>
      </c>
      <c r="I448" s="376">
        <f>IF(OR(C448="150 Directors advances", C448="120 accounts receivable", C448="720.2 Automobile - Insurance", C448="720.3 Automobile - License", C448="870.4 Rent - Insurance", C448="870.6 Rent - Property Tax", C448="870.7 Rent - Homeoffice", C448="870.9 Rent - Water"),
   0,
   IF(Dashboard!$F$5="Quick",
      IF(OR(C448="190 Automobile",C448="200 computer hardware",C448="210 Computer software",C448="220 Quickbooks software",C448="230 Office equipment",C448="240 Office furniture"),
         E448-(E448/(1+Dashboard!$F$4)),
         0
      ),
      IF(C448="750 Business promotion",
         E448-(E448/(1+4.793/100)),
         E448-(E448/(1+Dashboard!$F$4))
      )
   )
)</f>
        <v>0</v>
      </c>
      <c r="J448" s="26">
        <f>Bank5[[#This Row],[Money in/ (Money out)]]-Bank5[[#This Row],[GST/HST]]</f>
        <v>0</v>
      </c>
      <c r="L448" s="23">
        <f t="shared" si="18"/>
        <v>0</v>
      </c>
    </row>
    <row r="449" spans="4:12" x14ac:dyDescent="0.2">
      <c r="D449" s="374">
        <f>_xlfn.XLOOKUP(C:C,Table1[for Import to Bank Register dropdown],Table1[for Pivot],0,0,1)</f>
        <v>0</v>
      </c>
      <c r="E449" s="403"/>
      <c r="F449" s="146">
        <f t="shared" si="19"/>
        <v>55555555</v>
      </c>
      <c r="G449" s="375">
        <f t="shared" si="20"/>
        <v>0</v>
      </c>
      <c r="I449" s="376">
        <f>IF(OR(C449="150 Directors advances", C449="120 accounts receivable", C449="720.2 Automobile - Insurance", C449="720.3 Automobile - License", C449="870.4 Rent - Insurance", C449="870.6 Rent - Property Tax", C449="870.7 Rent - Homeoffice", C449="870.9 Rent - Water"),
   0,
   IF(Dashboard!$F$5="Quick",
      IF(OR(C449="190 Automobile",C449="200 computer hardware",C449="210 Computer software",C449="220 Quickbooks software",C449="230 Office equipment",C449="240 Office furniture"),
         E449-(E449/(1+Dashboard!$F$4)),
         0
      ),
      IF(C449="750 Business promotion",
         E449-(E449/(1+4.793/100)),
         E449-(E449/(1+Dashboard!$F$4))
      )
   )
)</f>
        <v>0</v>
      </c>
      <c r="J449" s="26">
        <f>Bank5[[#This Row],[Money in/ (Money out)]]-Bank5[[#This Row],[GST/HST]]</f>
        <v>0</v>
      </c>
      <c r="L449" s="23">
        <f t="shared" si="18"/>
        <v>0</v>
      </c>
    </row>
    <row r="450" spans="4:12" x14ac:dyDescent="0.2">
      <c r="D450" s="374">
        <f>_xlfn.XLOOKUP(C:C,Table1[for Import to Bank Register dropdown],Table1[for Pivot],0,0,1)</f>
        <v>0</v>
      </c>
      <c r="E450" s="403"/>
      <c r="F450" s="146">
        <f t="shared" si="19"/>
        <v>55555555</v>
      </c>
      <c r="G450" s="375">
        <f t="shared" si="20"/>
        <v>0</v>
      </c>
      <c r="I450" s="376">
        <f>IF(OR(C450="150 Directors advances", C450="120 accounts receivable", C450="720.2 Automobile - Insurance", C450="720.3 Automobile - License", C450="870.4 Rent - Insurance", C450="870.6 Rent - Property Tax", C450="870.7 Rent - Homeoffice", C450="870.9 Rent - Water"),
   0,
   IF(Dashboard!$F$5="Quick",
      IF(OR(C450="190 Automobile",C450="200 computer hardware",C450="210 Computer software",C450="220 Quickbooks software",C450="230 Office equipment",C450="240 Office furniture"),
         E450-(E450/(1+Dashboard!$F$4)),
         0
      ),
      IF(C450="750 Business promotion",
         E450-(E450/(1+4.793/100)),
         E450-(E450/(1+Dashboard!$F$4))
      )
   )
)</f>
        <v>0</v>
      </c>
      <c r="J450" s="26">
        <f>Bank5[[#This Row],[Money in/ (Money out)]]-Bank5[[#This Row],[GST/HST]]</f>
        <v>0</v>
      </c>
      <c r="L450" s="23">
        <f t="shared" si="18"/>
        <v>0</v>
      </c>
    </row>
    <row r="451" spans="4:12" x14ac:dyDescent="0.2">
      <c r="D451" s="374">
        <f>_xlfn.XLOOKUP(C:C,Table1[for Import to Bank Register dropdown],Table1[for Pivot],0,0,1)</f>
        <v>0</v>
      </c>
      <c r="E451" s="403"/>
      <c r="F451" s="146">
        <f t="shared" si="19"/>
        <v>55555555</v>
      </c>
      <c r="G451" s="375">
        <f t="shared" si="20"/>
        <v>0</v>
      </c>
      <c r="I451" s="376">
        <f>IF(OR(C451="150 Directors advances", C451="120 accounts receivable", C451="720.2 Automobile - Insurance", C451="720.3 Automobile - License", C451="870.4 Rent - Insurance", C451="870.6 Rent - Property Tax", C451="870.7 Rent - Homeoffice", C451="870.9 Rent - Water"),
   0,
   IF(Dashboard!$F$5="Quick",
      IF(OR(C451="190 Automobile",C451="200 computer hardware",C451="210 Computer software",C451="220 Quickbooks software",C451="230 Office equipment",C451="240 Office furniture"),
         E451-(E451/(1+Dashboard!$F$4)),
         0
      ),
      IF(C451="750 Business promotion",
         E451-(E451/(1+4.793/100)),
         E451-(E451/(1+Dashboard!$F$4))
      )
   )
)</f>
        <v>0</v>
      </c>
      <c r="J451" s="26">
        <f>Bank5[[#This Row],[Money in/ (Money out)]]-Bank5[[#This Row],[GST/HST]]</f>
        <v>0</v>
      </c>
      <c r="L451" s="23">
        <f t="shared" si="18"/>
        <v>0</v>
      </c>
    </row>
    <row r="452" spans="4:12" x14ac:dyDescent="0.2">
      <c r="D452" s="374">
        <f>_xlfn.XLOOKUP(C:C,Table1[for Import to Bank Register dropdown],Table1[for Pivot],0,0,1)</f>
        <v>0</v>
      </c>
      <c r="E452" s="403"/>
      <c r="F452" s="146">
        <f t="shared" si="19"/>
        <v>55555555</v>
      </c>
      <c r="G452" s="375">
        <f t="shared" si="20"/>
        <v>0</v>
      </c>
      <c r="I452" s="376">
        <f>IF(OR(C452="150 Directors advances", C452="120 accounts receivable", C452="720.2 Automobile - Insurance", C452="720.3 Automobile - License", C452="870.4 Rent - Insurance", C452="870.6 Rent - Property Tax", C452="870.7 Rent - Homeoffice", C452="870.9 Rent - Water"),
   0,
   IF(Dashboard!$F$5="Quick",
      IF(OR(C452="190 Automobile",C452="200 computer hardware",C452="210 Computer software",C452="220 Quickbooks software",C452="230 Office equipment",C452="240 Office furniture"),
         E452-(E452/(1+Dashboard!$F$4)),
         0
      ),
      IF(C452="750 Business promotion",
         E452-(E452/(1+4.793/100)),
         E452-(E452/(1+Dashboard!$F$4))
      )
   )
)</f>
        <v>0</v>
      </c>
      <c r="J452" s="26">
        <f>Bank5[[#This Row],[Money in/ (Money out)]]-Bank5[[#This Row],[GST/HST]]</f>
        <v>0</v>
      </c>
      <c r="L452" s="23">
        <f t="shared" si="18"/>
        <v>0</v>
      </c>
    </row>
    <row r="453" spans="4:12" x14ac:dyDescent="0.2">
      <c r="D453" s="374">
        <f>_xlfn.XLOOKUP(C:C,Table1[for Import to Bank Register dropdown],Table1[for Pivot],0,0,1)</f>
        <v>0</v>
      </c>
      <c r="E453" s="403"/>
      <c r="F453" s="146">
        <f t="shared" si="19"/>
        <v>55555555</v>
      </c>
      <c r="G453" s="375">
        <f t="shared" si="20"/>
        <v>0</v>
      </c>
      <c r="I453" s="376">
        <f>IF(OR(C453="150 Directors advances", C453="120 accounts receivable", C453="720.2 Automobile - Insurance", C453="720.3 Automobile - License", C453="870.4 Rent - Insurance", C453="870.6 Rent - Property Tax", C453="870.7 Rent - Homeoffice", C453="870.9 Rent - Water"),
   0,
   IF(Dashboard!$F$5="Quick",
      IF(OR(C453="190 Automobile",C453="200 computer hardware",C453="210 Computer software",C453="220 Quickbooks software",C453="230 Office equipment",C453="240 Office furniture"),
         E453-(E453/(1+Dashboard!$F$4)),
         0
      ),
      IF(C453="750 Business promotion",
         E453-(E453/(1+4.793/100)),
         E453-(E453/(1+Dashboard!$F$4))
      )
   )
)</f>
        <v>0</v>
      </c>
      <c r="J453" s="26">
        <f>Bank5[[#This Row],[Money in/ (Money out)]]-Bank5[[#This Row],[GST/HST]]</f>
        <v>0</v>
      </c>
      <c r="L453" s="23">
        <f t="shared" si="18"/>
        <v>0</v>
      </c>
    </row>
    <row r="454" spans="4:12" x14ac:dyDescent="0.2">
      <c r="D454" s="374">
        <f>_xlfn.XLOOKUP(C:C,Table1[for Import to Bank Register dropdown],Table1[for Pivot],0,0,1)</f>
        <v>0</v>
      </c>
      <c r="E454" s="403"/>
      <c r="F454" s="146">
        <f t="shared" si="19"/>
        <v>55555555</v>
      </c>
      <c r="G454" s="375">
        <f t="shared" si="20"/>
        <v>0</v>
      </c>
      <c r="I454" s="376">
        <f>IF(OR(C454="150 Directors advances", C454="120 accounts receivable", C454="720.2 Automobile - Insurance", C454="720.3 Automobile - License", C454="870.4 Rent - Insurance", C454="870.6 Rent - Property Tax", C454="870.7 Rent - Homeoffice", C454="870.9 Rent - Water"),
   0,
   IF(Dashboard!$F$5="Quick",
      IF(OR(C454="190 Automobile",C454="200 computer hardware",C454="210 Computer software",C454="220 Quickbooks software",C454="230 Office equipment",C454="240 Office furniture"),
         E454-(E454/(1+Dashboard!$F$4)),
         0
      ),
      IF(C454="750 Business promotion",
         E454-(E454/(1+4.793/100)),
         E454-(E454/(1+Dashboard!$F$4))
      )
   )
)</f>
        <v>0</v>
      </c>
      <c r="J454" s="26">
        <f>Bank5[[#This Row],[Money in/ (Money out)]]-Bank5[[#This Row],[GST/HST]]</f>
        <v>0</v>
      </c>
      <c r="L454" s="23">
        <f t="shared" si="18"/>
        <v>0</v>
      </c>
    </row>
    <row r="455" spans="4:12" x14ac:dyDescent="0.2">
      <c r="D455" s="374">
        <f>_xlfn.XLOOKUP(C:C,Table1[for Import to Bank Register dropdown],Table1[for Pivot],0,0,1)</f>
        <v>0</v>
      </c>
      <c r="E455" s="403"/>
      <c r="F455" s="146">
        <f t="shared" si="19"/>
        <v>55555555</v>
      </c>
      <c r="G455" s="375">
        <f t="shared" si="20"/>
        <v>0</v>
      </c>
      <c r="I455" s="376">
        <f>IF(OR(C455="150 Directors advances", C455="120 accounts receivable", C455="720.2 Automobile - Insurance", C455="720.3 Automobile - License", C455="870.4 Rent - Insurance", C455="870.6 Rent - Property Tax", C455="870.7 Rent - Homeoffice", C455="870.9 Rent - Water"),
   0,
   IF(Dashboard!$F$5="Quick",
      IF(OR(C455="190 Automobile",C455="200 computer hardware",C455="210 Computer software",C455="220 Quickbooks software",C455="230 Office equipment",C455="240 Office furniture"),
         E455-(E455/(1+Dashboard!$F$4)),
         0
      ),
      IF(C455="750 Business promotion",
         E455-(E455/(1+4.793/100)),
         E455-(E455/(1+Dashboard!$F$4))
      )
   )
)</f>
        <v>0</v>
      </c>
      <c r="J455" s="26">
        <f>Bank5[[#This Row],[Money in/ (Money out)]]-Bank5[[#This Row],[GST/HST]]</f>
        <v>0</v>
      </c>
      <c r="L455" s="23">
        <f t="shared" ref="L455:L518" si="21">$L$3</f>
        <v>0</v>
      </c>
    </row>
    <row r="456" spans="4:12" x14ac:dyDescent="0.2">
      <c r="D456" s="374">
        <f>_xlfn.XLOOKUP(C:C,Table1[for Import to Bank Register dropdown],Table1[for Pivot],0,0,1)</f>
        <v>0</v>
      </c>
      <c r="E456" s="403"/>
      <c r="F456" s="146">
        <f t="shared" ref="F456:F519" si="22">$E$2</f>
        <v>55555555</v>
      </c>
      <c r="G456" s="375">
        <f t="shared" ref="G456:G519" si="23">G455+E456</f>
        <v>0</v>
      </c>
      <c r="I456" s="376">
        <f>IF(OR(C456="150 Directors advances", C456="120 accounts receivable", C456="720.2 Automobile - Insurance", C456="720.3 Automobile - License", C456="870.4 Rent - Insurance", C456="870.6 Rent - Property Tax", C456="870.7 Rent - Homeoffice", C456="870.9 Rent - Water"),
   0,
   IF(Dashboard!$F$5="Quick",
      IF(OR(C456="190 Automobile",C456="200 computer hardware",C456="210 Computer software",C456="220 Quickbooks software",C456="230 Office equipment",C456="240 Office furniture"),
         E456-(E456/(1+Dashboard!$F$4)),
         0
      ),
      IF(C456="750 Business promotion",
         E456-(E456/(1+4.793/100)),
         E456-(E456/(1+Dashboard!$F$4))
      )
   )
)</f>
        <v>0</v>
      </c>
      <c r="J456" s="26">
        <f>Bank5[[#This Row],[Money in/ (Money out)]]-Bank5[[#This Row],[GST/HST]]</f>
        <v>0</v>
      </c>
      <c r="L456" s="23">
        <f t="shared" si="21"/>
        <v>0</v>
      </c>
    </row>
    <row r="457" spans="4:12" x14ac:dyDescent="0.2">
      <c r="D457" s="374">
        <f>_xlfn.XLOOKUP(C:C,Table1[for Import to Bank Register dropdown],Table1[for Pivot],0,0,1)</f>
        <v>0</v>
      </c>
      <c r="E457" s="403"/>
      <c r="F457" s="146">
        <f t="shared" si="22"/>
        <v>55555555</v>
      </c>
      <c r="G457" s="375">
        <f t="shared" si="23"/>
        <v>0</v>
      </c>
      <c r="I457" s="376">
        <f>IF(OR(C457="150 Directors advances", C457="120 accounts receivable", C457="720.2 Automobile - Insurance", C457="720.3 Automobile - License", C457="870.4 Rent - Insurance", C457="870.6 Rent - Property Tax", C457="870.7 Rent - Homeoffice", C457="870.9 Rent - Water"),
   0,
   IF(Dashboard!$F$5="Quick",
      IF(OR(C457="190 Automobile",C457="200 computer hardware",C457="210 Computer software",C457="220 Quickbooks software",C457="230 Office equipment",C457="240 Office furniture"),
         E457-(E457/(1+Dashboard!$F$4)),
         0
      ),
      IF(C457="750 Business promotion",
         E457-(E457/(1+4.793/100)),
         E457-(E457/(1+Dashboard!$F$4))
      )
   )
)</f>
        <v>0</v>
      </c>
      <c r="J457" s="26">
        <f>Bank5[[#This Row],[Money in/ (Money out)]]-Bank5[[#This Row],[GST/HST]]</f>
        <v>0</v>
      </c>
      <c r="L457" s="23">
        <f t="shared" si="21"/>
        <v>0</v>
      </c>
    </row>
    <row r="458" spans="4:12" x14ac:dyDescent="0.2">
      <c r="D458" s="374">
        <f>_xlfn.XLOOKUP(C:C,Table1[for Import to Bank Register dropdown],Table1[for Pivot],0,0,1)</f>
        <v>0</v>
      </c>
      <c r="E458" s="403"/>
      <c r="F458" s="146">
        <f t="shared" si="22"/>
        <v>55555555</v>
      </c>
      <c r="G458" s="375">
        <f t="shared" si="23"/>
        <v>0</v>
      </c>
      <c r="I458" s="376">
        <f>IF(OR(C458="150 Directors advances", C458="120 accounts receivable", C458="720.2 Automobile - Insurance", C458="720.3 Automobile - License", C458="870.4 Rent - Insurance", C458="870.6 Rent - Property Tax", C458="870.7 Rent - Homeoffice", C458="870.9 Rent - Water"),
   0,
   IF(Dashboard!$F$5="Quick",
      IF(OR(C458="190 Automobile",C458="200 computer hardware",C458="210 Computer software",C458="220 Quickbooks software",C458="230 Office equipment",C458="240 Office furniture"),
         E458-(E458/(1+Dashboard!$F$4)),
         0
      ),
      IF(C458="750 Business promotion",
         E458-(E458/(1+4.793/100)),
         E458-(E458/(1+Dashboard!$F$4))
      )
   )
)</f>
        <v>0</v>
      </c>
      <c r="J458" s="26">
        <f>Bank5[[#This Row],[Money in/ (Money out)]]-Bank5[[#This Row],[GST/HST]]</f>
        <v>0</v>
      </c>
      <c r="L458" s="23">
        <f t="shared" si="21"/>
        <v>0</v>
      </c>
    </row>
    <row r="459" spans="4:12" x14ac:dyDescent="0.2">
      <c r="D459" s="374">
        <f>_xlfn.XLOOKUP(C:C,Table1[for Import to Bank Register dropdown],Table1[for Pivot],0,0,1)</f>
        <v>0</v>
      </c>
      <c r="E459" s="403"/>
      <c r="F459" s="146">
        <f t="shared" si="22"/>
        <v>55555555</v>
      </c>
      <c r="G459" s="375">
        <f t="shared" si="23"/>
        <v>0</v>
      </c>
      <c r="I459" s="376">
        <f>IF(OR(C459="150 Directors advances", C459="120 accounts receivable", C459="720.2 Automobile - Insurance", C459="720.3 Automobile - License", C459="870.4 Rent - Insurance", C459="870.6 Rent - Property Tax", C459="870.7 Rent - Homeoffice", C459="870.9 Rent - Water"),
   0,
   IF(Dashboard!$F$5="Quick",
      IF(OR(C459="190 Automobile",C459="200 computer hardware",C459="210 Computer software",C459="220 Quickbooks software",C459="230 Office equipment",C459="240 Office furniture"),
         E459-(E459/(1+Dashboard!$F$4)),
         0
      ),
      IF(C459="750 Business promotion",
         E459-(E459/(1+4.793/100)),
         E459-(E459/(1+Dashboard!$F$4))
      )
   )
)</f>
        <v>0</v>
      </c>
      <c r="J459" s="26">
        <f>Bank5[[#This Row],[Money in/ (Money out)]]-Bank5[[#This Row],[GST/HST]]</f>
        <v>0</v>
      </c>
      <c r="L459" s="23">
        <f t="shared" si="21"/>
        <v>0</v>
      </c>
    </row>
    <row r="460" spans="4:12" x14ac:dyDescent="0.2">
      <c r="D460" s="374">
        <f>_xlfn.XLOOKUP(C:C,Table1[for Import to Bank Register dropdown],Table1[for Pivot],0,0,1)</f>
        <v>0</v>
      </c>
      <c r="E460" s="403"/>
      <c r="F460" s="146">
        <f t="shared" si="22"/>
        <v>55555555</v>
      </c>
      <c r="G460" s="375">
        <f t="shared" si="23"/>
        <v>0</v>
      </c>
      <c r="I460" s="376">
        <f>IF(OR(C460="150 Directors advances", C460="120 accounts receivable", C460="720.2 Automobile - Insurance", C460="720.3 Automobile - License", C460="870.4 Rent - Insurance", C460="870.6 Rent - Property Tax", C460="870.7 Rent - Homeoffice", C460="870.9 Rent - Water"),
   0,
   IF(Dashboard!$F$5="Quick",
      IF(OR(C460="190 Automobile",C460="200 computer hardware",C460="210 Computer software",C460="220 Quickbooks software",C460="230 Office equipment",C460="240 Office furniture"),
         E460-(E460/(1+Dashboard!$F$4)),
         0
      ),
      IF(C460="750 Business promotion",
         E460-(E460/(1+4.793/100)),
         E460-(E460/(1+Dashboard!$F$4))
      )
   )
)</f>
        <v>0</v>
      </c>
      <c r="J460" s="26">
        <f>Bank5[[#This Row],[Money in/ (Money out)]]-Bank5[[#This Row],[GST/HST]]</f>
        <v>0</v>
      </c>
      <c r="L460" s="23">
        <f t="shared" si="21"/>
        <v>0</v>
      </c>
    </row>
    <row r="461" spans="4:12" x14ac:dyDescent="0.2">
      <c r="D461" s="374">
        <f>_xlfn.XLOOKUP(C:C,Table1[for Import to Bank Register dropdown],Table1[for Pivot],0,0,1)</f>
        <v>0</v>
      </c>
      <c r="E461" s="403"/>
      <c r="F461" s="146">
        <f t="shared" si="22"/>
        <v>55555555</v>
      </c>
      <c r="G461" s="375">
        <f t="shared" si="23"/>
        <v>0</v>
      </c>
      <c r="I461" s="376">
        <f>IF(OR(C461="150 Directors advances", C461="120 accounts receivable", C461="720.2 Automobile - Insurance", C461="720.3 Automobile - License", C461="870.4 Rent - Insurance", C461="870.6 Rent - Property Tax", C461="870.7 Rent - Homeoffice", C461="870.9 Rent - Water"),
   0,
   IF(Dashboard!$F$5="Quick",
      IF(OR(C461="190 Automobile",C461="200 computer hardware",C461="210 Computer software",C461="220 Quickbooks software",C461="230 Office equipment",C461="240 Office furniture"),
         E461-(E461/(1+Dashboard!$F$4)),
         0
      ),
      IF(C461="750 Business promotion",
         E461-(E461/(1+4.793/100)),
         E461-(E461/(1+Dashboard!$F$4))
      )
   )
)</f>
        <v>0</v>
      </c>
      <c r="J461" s="26">
        <f>Bank5[[#This Row],[Money in/ (Money out)]]-Bank5[[#This Row],[GST/HST]]</f>
        <v>0</v>
      </c>
      <c r="L461" s="23">
        <f t="shared" si="21"/>
        <v>0</v>
      </c>
    </row>
    <row r="462" spans="4:12" x14ac:dyDescent="0.2">
      <c r="D462" s="374">
        <f>_xlfn.XLOOKUP(C:C,Table1[for Import to Bank Register dropdown],Table1[for Pivot],0,0,1)</f>
        <v>0</v>
      </c>
      <c r="E462" s="403"/>
      <c r="F462" s="146">
        <f t="shared" si="22"/>
        <v>55555555</v>
      </c>
      <c r="G462" s="375">
        <f t="shared" si="23"/>
        <v>0</v>
      </c>
      <c r="I462" s="376">
        <f>IF(OR(C462="150 Directors advances", C462="120 accounts receivable", C462="720.2 Automobile - Insurance", C462="720.3 Automobile - License", C462="870.4 Rent - Insurance", C462="870.6 Rent - Property Tax", C462="870.7 Rent - Homeoffice", C462="870.9 Rent - Water"),
   0,
   IF(Dashboard!$F$5="Quick",
      IF(OR(C462="190 Automobile",C462="200 computer hardware",C462="210 Computer software",C462="220 Quickbooks software",C462="230 Office equipment",C462="240 Office furniture"),
         E462-(E462/(1+Dashboard!$F$4)),
         0
      ),
      IF(C462="750 Business promotion",
         E462-(E462/(1+4.793/100)),
         E462-(E462/(1+Dashboard!$F$4))
      )
   )
)</f>
        <v>0</v>
      </c>
      <c r="J462" s="26">
        <f>Bank5[[#This Row],[Money in/ (Money out)]]-Bank5[[#This Row],[GST/HST]]</f>
        <v>0</v>
      </c>
      <c r="L462" s="23">
        <f t="shared" si="21"/>
        <v>0</v>
      </c>
    </row>
    <row r="463" spans="4:12" x14ac:dyDescent="0.2">
      <c r="D463" s="374">
        <f>_xlfn.XLOOKUP(C:C,Table1[for Import to Bank Register dropdown],Table1[for Pivot],0,0,1)</f>
        <v>0</v>
      </c>
      <c r="E463" s="403"/>
      <c r="F463" s="146">
        <f t="shared" si="22"/>
        <v>55555555</v>
      </c>
      <c r="G463" s="375">
        <f t="shared" si="23"/>
        <v>0</v>
      </c>
      <c r="I463" s="376">
        <f>IF(OR(C463="150 Directors advances", C463="120 accounts receivable", C463="720.2 Automobile - Insurance", C463="720.3 Automobile - License", C463="870.4 Rent - Insurance", C463="870.6 Rent - Property Tax", C463="870.7 Rent - Homeoffice", C463="870.9 Rent - Water"),
   0,
   IF(Dashboard!$F$5="Quick",
      IF(OR(C463="190 Automobile",C463="200 computer hardware",C463="210 Computer software",C463="220 Quickbooks software",C463="230 Office equipment",C463="240 Office furniture"),
         E463-(E463/(1+Dashboard!$F$4)),
         0
      ),
      IF(C463="750 Business promotion",
         E463-(E463/(1+4.793/100)),
         E463-(E463/(1+Dashboard!$F$4))
      )
   )
)</f>
        <v>0</v>
      </c>
      <c r="J463" s="26">
        <f>Bank5[[#This Row],[Money in/ (Money out)]]-Bank5[[#This Row],[GST/HST]]</f>
        <v>0</v>
      </c>
      <c r="L463" s="23">
        <f t="shared" si="21"/>
        <v>0</v>
      </c>
    </row>
    <row r="464" spans="4:12" x14ac:dyDescent="0.2">
      <c r="D464" s="374">
        <f>_xlfn.XLOOKUP(C:C,Table1[for Import to Bank Register dropdown],Table1[for Pivot],0,0,1)</f>
        <v>0</v>
      </c>
      <c r="E464" s="403"/>
      <c r="F464" s="146">
        <f t="shared" si="22"/>
        <v>55555555</v>
      </c>
      <c r="G464" s="375">
        <f t="shared" si="23"/>
        <v>0</v>
      </c>
      <c r="I464" s="376">
        <f>IF(OR(C464="150 Directors advances", C464="120 accounts receivable", C464="720.2 Automobile - Insurance", C464="720.3 Automobile - License", C464="870.4 Rent - Insurance", C464="870.6 Rent - Property Tax", C464="870.7 Rent - Homeoffice", C464="870.9 Rent - Water"),
   0,
   IF(Dashboard!$F$5="Quick",
      IF(OR(C464="190 Automobile",C464="200 computer hardware",C464="210 Computer software",C464="220 Quickbooks software",C464="230 Office equipment",C464="240 Office furniture"),
         E464-(E464/(1+Dashboard!$F$4)),
         0
      ),
      IF(C464="750 Business promotion",
         E464-(E464/(1+4.793/100)),
         E464-(E464/(1+Dashboard!$F$4))
      )
   )
)</f>
        <v>0</v>
      </c>
      <c r="J464" s="26">
        <f>Bank5[[#This Row],[Money in/ (Money out)]]-Bank5[[#This Row],[GST/HST]]</f>
        <v>0</v>
      </c>
      <c r="L464" s="23">
        <f t="shared" si="21"/>
        <v>0</v>
      </c>
    </row>
    <row r="465" spans="4:12" x14ac:dyDescent="0.2">
      <c r="D465" s="374">
        <f>_xlfn.XLOOKUP(C:C,Table1[for Import to Bank Register dropdown],Table1[for Pivot],0,0,1)</f>
        <v>0</v>
      </c>
      <c r="E465" s="403"/>
      <c r="F465" s="146">
        <f t="shared" si="22"/>
        <v>55555555</v>
      </c>
      <c r="G465" s="375">
        <f t="shared" si="23"/>
        <v>0</v>
      </c>
      <c r="I465" s="376">
        <f>IF(OR(C465="150 Directors advances", C465="120 accounts receivable", C465="720.2 Automobile - Insurance", C465="720.3 Automobile - License", C465="870.4 Rent - Insurance", C465="870.6 Rent - Property Tax", C465="870.7 Rent - Homeoffice", C465="870.9 Rent - Water"),
   0,
   IF(Dashboard!$F$5="Quick",
      IF(OR(C465="190 Automobile",C465="200 computer hardware",C465="210 Computer software",C465="220 Quickbooks software",C465="230 Office equipment",C465="240 Office furniture"),
         E465-(E465/(1+Dashboard!$F$4)),
         0
      ),
      IF(C465="750 Business promotion",
         E465-(E465/(1+4.793/100)),
         E465-(E465/(1+Dashboard!$F$4))
      )
   )
)</f>
        <v>0</v>
      </c>
      <c r="J465" s="26">
        <f>Bank5[[#This Row],[Money in/ (Money out)]]-Bank5[[#This Row],[GST/HST]]</f>
        <v>0</v>
      </c>
      <c r="L465" s="23">
        <f t="shared" si="21"/>
        <v>0</v>
      </c>
    </row>
    <row r="466" spans="4:12" x14ac:dyDescent="0.2">
      <c r="D466" s="374">
        <f>_xlfn.XLOOKUP(C:C,Table1[for Import to Bank Register dropdown],Table1[for Pivot],0,0,1)</f>
        <v>0</v>
      </c>
      <c r="E466" s="403"/>
      <c r="F466" s="146">
        <f t="shared" si="22"/>
        <v>55555555</v>
      </c>
      <c r="G466" s="375">
        <f t="shared" si="23"/>
        <v>0</v>
      </c>
      <c r="I466" s="376">
        <f>IF(OR(C466="150 Directors advances", C466="120 accounts receivable", C466="720.2 Automobile - Insurance", C466="720.3 Automobile - License", C466="870.4 Rent - Insurance", C466="870.6 Rent - Property Tax", C466="870.7 Rent - Homeoffice", C466="870.9 Rent - Water"),
   0,
   IF(Dashboard!$F$5="Quick",
      IF(OR(C466="190 Automobile",C466="200 computer hardware",C466="210 Computer software",C466="220 Quickbooks software",C466="230 Office equipment",C466="240 Office furniture"),
         E466-(E466/(1+Dashboard!$F$4)),
         0
      ),
      IF(C466="750 Business promotion",
         E466-(E466/(1+4.793/100)),
         E466-(E466/(1+Dashboard!$F$4))
      )
   )
)</f>
        <v>0</v>
      </c>
      <c r="J466" s="26">
        <f>Bank5[[#This Row],[Money in/ (Money out)]]-Bank5[[#This Row],[GST/HST]]</f>
        <v>0</v>
      </c>
      <c r="L466" s="23">
        <f t="shared" si="21"/>
        <v>0</v>
      </c>
    </row>
    <row r="467" spans="4:12" x14ac:dyDescent="0.2">
      <c r="D467" s="374">
        <f>_xlfn.XLOOKUP(C:C,Table1[for Import to Bank Register dropdown],Table1[for Pivot],0,0,1)</f>
        <v>0</v>
      </c>
      <c r="E467" s="403"/>
      <c r="F467" s="146">
        <f t="shared" si="22"/>
        <v>55555555</v>
      </c>
      <c r="G467" s="375">
        <f t="shared" si="23"/>
        <v>0</v>
      </c>
      <c r="I467" s="376">
        <f>IF(OR(C467="150 Directors advances", C467="120 accounts receivable", C467="720.2 Automobile - Insurance", C467="720.3 Automobile - License", C467="870.4 Rent - Insurance", C467="870.6 Rent - Property Tax", C467="870.7 Rent - Homeoffice", C467="870.9 Rent - Water"),
   0,
   IF(Dashboard!$F$5="Quick",
      IF(OR(C467="190 Automobile",C467="200 computer hardware",C467="210 Computer software",C467="220 Quickbooks software",C467="230 Office equipment",C467="240 Office furniture"),
         E467-(E467/(1+Dashboard!$F$4)),
         0
      ),
      IF(C467="750 Business promotion",
         E467-(E467/(1+4.793/100)),
         E467-(E467/(1+Dashboard!$F$4))
      )
   )
)</f>
        <v>0</v>
      </c>
      <c r="J467" s="26">
        <f>Bank5[[#This Row],[Money in/ (Money out)]]-Bank5[[#This Row],[GST/HST]]</f>
        <v>0</v>
      </c>
      <c r="L467" s="23">
        <f t="shared" si="21"/>
        <v>0</v>
      </c>
    </row>
    <row r="468" spans="4:12" x14ac:dyDescent="0.2">
      <c r="D468" s="374">
        <f>_xlfn.XLOOKUP(C:C,Table1[for Import to Bank Register dropdown],Table1[for Pivot],0,0,1)</f>
        <v>0</v>
      </c>
      <c r="E468" s="403"/>
      <c r="F468" s="146">
        <f t="shared" si="22"/>
        <v>55555555</v>
      </c>
      <c r="G468" s="375">
        <f t="shared" si="23"/>
        <v>0</v>
      </c>
      <c r="I468" s="376">
        <f>IF(OR(C468="150 Directors advances", C468="120 accounts receivable", C468="720.2 Automobile - Insurance", C468="720.3 Automobile - License", C468="870.4 Rent - Insurance", C468="870.6 Rent - Property Tax", C468="870.7 Rent - Homeoffice", C468="870.9 Rent - Water"),
   0,
   IF(Dashboard!$F$5="Quick",
      IF(OR(C468="190 Automobile",C468="200 computer hardware",C468="210 Computer software",C468="220 Quickbooks software",C468="230 Office equipment",C468="240 Office furniture"),
         E468-(E468/(1+Dashboard!$F$4)),
         0
      ),
      IF(C468="750 Business promotion",
         E468-(E468/(1+4.793/100)),
         E468-(E468/(1+Dashboard!$F$4))
      )
   )
)</f>
        <v>0</v>
      </c>
      <c r="J468" s="26">
        <f>Bank5[[#This Row],[Money in/ (Money out)]]-Bank5[[#This Row],[GST/HST]]</f>
        <v>0</v>
      </c>
      <c r="L468" s="23">
        <f t="shared" si="21"/>
        <v>0</v>
      </c>
    </row>
    <row r="469" spans="4:12" x14ac:dyDescent="0.2">
      <c r="D469" s="374">
        <f>_xlfn.XLOOKUP(C:C,Table1[for Import to Bank Register dropdown],Table1[for Pivot],0,0,1)</f>
        <v>0</v>
      </c>
      <c r="E469" s="403"/>
      <c r="F469" s="146">
        <f t="shared" si="22"/>
        <v>55555555</v>
      </c>
      <c r="G469" s="375">
        <f t="shared" si="23"/>
        <v>0</v>
      </c>
      <c r="I469" s="376">
        <f>IF(OR(C469="150 Directors advances", C469="120 accounts receivable", C469="720.2 Automobile - Insurance", C469="720.3 Automobile - License", C469="870.4 Rent - Insurance", C469="870.6 Rent - Property Tax", C469="870.7 Rent - Homeoffice", C469="870.9 Rent - Water"),
   0,
   IF(Dashboard!$F$5="Quick",
      IF(OR(C469="190 Automobile",C469="200 computer hardware",C469="210 Computer software",C469="220 Quickbooks software",C469="230 Office equipment",C469="240 Office furniture"),
         E469-(E469/(1+Dashboard!$F$4)),
         0
      ),
      IF(C469="750 Business promotion",
         E469-(E469/(1+4.793/100)),
         E469-(E469/(1+Dashboard!$F$4))
      )
   )
)</f>
        <v>0</v>
      </c>
      <c r="J469" s="26">
        <f>Bank5[[#This Row],[Money in/ (Money out)]]-Bank5[[#This Row],[GST/HST]]</f>
        <v>0</v>
      </c>
      <c r="L469" s="23">
        <f t="shared" si="21"/>
        <v>0</v>
      </c>
    </row>
    <row r="470" spans="4:12" x14ac:dyDescent="0.2">
      <c r="D470" s="374">
        <f>_xlfn.XLOOKUP(C:C,Table1[for Import to Bank Register dropdown],Table1[for Pivot],0,0,1)</f>
        <v>0</v>
      </c>
      <c r="E470" s="403"/>
      <c r="F470" s="146">
        <f t="shared" si="22"/>
        <v>55555555</v>
      </c>
      <c r="G470" s="375">
        <f t="shared" si="23"/>
        <v>0</v>
      </c>
      <c r="I470" s="376">
        <f>IF(OR(C470="150 Directors advances", C470="120 accounts receivable", C470="720.2 Automobile - Insurance", C470="720.3 Automobile - License", C470="870.4 Rent - Insurance", C470="870.6 Rent - Property Tax", C470="870.7 Rent - Homeoffice", C470="870.9 Rent - Water"),
   0,
   IF(Dashboard!$F$5="Quick",
      IF(OR(C470="190 Automobile",C470="200 computer hardware",C470="210 Computer software",C470="220 Quickbooks software",C470="230 Office equipment",C470="240 Office furniture"),
         E470-(E470/(1+Dashboard!$F$4)),
         0
      ),
      IF(C470="750 Business promotion",
         E470-(E470/(1+4.793/100)),
         E470-(E470/(1+Dashboard!$F$4))
      )
   )
)</f>
        <v>0</v>
      </c>
      <c r="J470" s="26">
        <f>Bank5[[#This Row],[Money in/ (Money out)]]-Bank5[[#This Row],[GST/HST]]</f>
        <v>0</v>
      </c>
      <c r="L470" s="23">
        <f t="shared" si="21"/>
        <v>0</v>
      </c>
    </row>
    <row r="471" spans="4:12" x14ac:dyDescent="0.2">
      <c r="D471" s="374">
        <f>_xlfn.XLOOKUP(C:C,Table1[for Import to Bank Register dropdown],Table1[for Pivot],0,0,1)</f>
        <v>0</v>
      </c>
      <c r="E471" s="403"/>
      <c r="F471" s="146">
        <f t="shared" si="22"/>
        <v>55555555</v>
      </c>
      <c r="G471" s="375">
        <f t="shared" si="23"/>
        <v>0</v>
      </c>
      <c r="I471" s="376">
        <f>IF(OR(C471="150 Directors advances", C471="120 accounts receivable", C471="720.2 Automobile - Insurance", C471="720.3 Automobile - License", C471="870.4 Rent - Insurance", C471="870.6 Rent - Property Tax", C471="870.7 Rent - Homeoffice", C471="870.9 Rent - Water"),
   0,
   IF(Dashboard!$F$5="Quick",
      IF(OR(C471="190 Automobile",C471="200 computer hardware",C471="210 Computer software",C471="220 Quickbooks software",C471="230 Office equipment",C471="240 Office furniture"),
         E471-(E471/(1+Dashboard!$F$4)),
         0
      ),
      IF(C471="750 Business promotion",
         E471-(E471/(1+4.793/100)),
         E471-(E471/(1+Dashboard!$F$4))
      )
   )
)</f>
        <v>0</v>
      </c>
      <c r="J471" s="26">
        <f>Bank5[[#This Row],[Money in/ (Money out)]]-Bank5[[#This Row],[GST/HST]]</f>
        <v>0</v>
      </c>
      <c r="L471" s="23">
        <f t="shared" si="21"/>
        <v>0</v>
      </c>
    </row>
    <row r="472" spans="4:12" x14ac:dyDescent="0.2">
      <c r="D472" s="374">
        <f>_xlfn.XLOOKUP(C:C,Table1[for Import to Bank Register dropdown],Table1[for Pivot],0,0,1)</f>
        <v>0</v>
      </c>
      <c r="E472" s="403"/>
      <c r="F472" s="146">
        <f t="shared" si="22"/>
        <v>55555555</v>
      </c>
      <c r="G472" s="375">
        <f t="shared" si="23"/>
        <v>0</v>
      </c>
      <c r="I472" s="376">
        <f>IF(OR(C472="150 Directors advances", C472="120 accounts receivable", C472="720.2 Automobile - Insurance", C472="720.3 Automobile - License", C472="870.4 Rent - Insurance", C472="870.6 Rent - Property Tax", C472="870.7 Rent - Homeoffice", C472="870.9 Rent - Water"),
   0,
   IF(Dashboard!$F$5="Quick",
      IF(OR(C472="190 Automobile",C472="200 computer hardware",C472="210 Computer software",C472="220 Quickbooks software",C472="230 Office equipment",C472="240 Office furniture"),
         E472-(E472/(1+Dashboard!$F$4)),
         0
      ),
      IF(C472="750 Business promotion",
         E472-(E472/(1+4.793/100)),
         E472-(E472/(1+Dashboard!$F$4))
      )
   )
)</f>
        <v>0</v>
      </c>
      <c r="J472" s="26">
        <f>Bank5[[#This Row],[Money in/ (Money out)]]-Bank5[[#This Row],[GST/HST]]</f>
        <v>0</v>
      </c>
      <c r="L472" s="23">
        <f t="shared" si="21"/>
        <v>0</v>
      </c>
    </row>
    <row r="473" spans="4:12" x14ac:dyDescent="0.2">
      <c r="D473" s="374">
        <f>_xlfn.XLOOKUP(C:C,Table1[for Import to Bank Register dropdown],Table1[for Pivot],0,0,1)</f>
        <v>0</v>
      </c>
      <c r="E473" s="403"/>
      <c r="F473" s="146">
        <f t="shared" si="22"/>
        <v>55555555</v>
      </c>
      <c r="G473" s="375">
        <f t="shared" si="23"/>
        <v>0</v>
      </c>
      <c r="I473" s="376">
        <f>IF(OR(C473="150 Directors advances", C473="120 accounts receivable", C473="720.2 Automobile - Insurance", C473="720.3 Automobile - License", C473="870.4 Rent - Insurance", C473="870.6 Rent - Property Tax", C473="870.7 Rent - Homeoffice", C473="870.9 Rent - Water"),
   0,
   IF(Dashboard!$F$5="Quick",
      IF(OR(C473="190 Automobile",C473="200 computer hardware",C473="210 Computer software",C473="220 Quickbooks software",C473="230 Office equipment",C473="240 Office furniture"),
         E473-(E473/(1+Dashboard!$F$4)),
         0
      ),
      IF(C473="750 Business promotion",
         E473-(E473/(1+4.793/100)),
         E473-(E473/(1+Dashboard!$F$4))
      )
   )
)</f>
        <v>0</v>
      </c>
      <c r="J473" s="26">
        <f>Bank5[[#This Row],[Money in/ (Money out)]]-Bank5[[#This Row],[GST/HST]]</f>
        <v>0</v>
      </c>
      <c r="L473" s="23">
        <f t="shared" si="21"/>
        <v>0</v>
      </c>
    </row>
    <row r="474" spans="4:12" x14ac:dyDescent="0.2">
      <c r="D474" s="374">
        <f>_xlfn.XLOOKUP(C:C,Table1[for Import to Bank Register dropdown],Table1[for Pivot],0,0,1)</f>
        <v>0</v>
      </c>
      <c r="E474" s="403"/>
      <c r="F474" s="146">
        <f t="shared" si="22"/>
        <v>55555555</v>
      </c>
      <c r="G474" s="375">
        <f t="shared" si="23"/>
        <v>0</v>
      </c>
      <c r="I474" s="376">
        <f>IF(OR(C474="150 Directors advances", C474="120 accounts receivable", C474="720.2 Automobile - Insurance", C474="720.3 Automobile - License", C474="870.4 Rent - Insurance", C474="870.6 Rent - Property Tax", C474="870.7 Rent - Homeoffice", C474="870.9 Rent - Water"),
   0,
   IF(Dashboard!$F$5="Quick",
      IF(OR(C474="190 Automobile",C474="200 computer hardware",C474="210 Computer software",C474="220 Quickbooks software",C474="230 Office equipment",C474="240 Office furniture"),
         E474-(E474/(1+Dashboard!$F$4)),
         0
      ),
      IF(C474="750 Business promotion",
         E474-(E474/(1+4.793/100)),
         E474-(E474/(1+Dashboard!$F$4))
      )
   )
)</f>
        <v>0</v>
      </c>
      <c r="J474" s="26">
        <f>Bank5[[#This Row],[Money in/ (Money out)]]-Bank5[[#This Row],[GST/HST]]</f>
        <v>0</v>
      </c>
      <c r="L474" s="23">
        <f t="shared" si="21"/>
        <v>0</v>
      </c>
    </row>
    <row r="475" spans="4:12" x14ac:dyDescent="0.2">
      <c r="D475" s="374">
        <f>_xlfn.XLOOKUP(C:C,Table1[for Import to Bank Register dropdown],Table1[for Pivot],0,0,1)</f>
        <v>0</v>
      </c>
      <c r="E475" s="403"/>
      <c r="F475" s="146">
        <f t="shared" si="22"/>
        <v>55555555</v>
      </c>
      <c r="G475" s="375">
        <f t="shared" si="23"/>
        <v>0</v>
      </c>
      <c r="I475" s="376">
        <f>IF(OR(C475="150 Directors advances", C475="120 accounts receivable", C475="720.2 Automobile - Insurance", C475="720.3 Automobile - License", C475="870.4 Rent - Insurance", C475="870.6 Rent - Property Tax", C475="870.7 Rent - Homeoffice", C475="870.9 Rent - Water"),
   0,
   IF(Dashboard!$F$5="Quick",
      IF(OR(C475="190 Automobile",C475="200 computer hardware",C475="210 Computer software",C475="220 Quickbooks software",C475="230 Office equipment",C475="240 Office furniture"),
         E475-(E475/(1+Dashboard!$F$4)),
         0
      ),
      IF(C475="750 Business promotion",
         E475-(E475/(1+4.793/100)),
         E475-(E475/(1+Dashboard!$F$4))
      )
   )
)</f>
        <v>0</v>
      </c>
      <c r="J475" s="26">
        <f>Bank5[[#This Row],[Money in/ (Money out)]]-Bank5[[#This Row],[GST/HST]]</f>
        <v>0</v>
      </c>
      <c r="L475" s="23">
        <f t="shared" si="21"/>
        <v>0</v>
      </c>
    </row>
    <row r="476" spans="4:12" x14ac:dyDescent="0.2">
      <c r="D476" s="374">
        <f>_xlfn.XLOOKUP(C:C,Table1[for Import to Bank Register dropdown],Table1[for Pivot],0,0,1)</f>
        <v>0</v>
      </c>
      <c r="E476" s="403"/>
      <c r="F476" s="146">
        <f t="shared" si="22"/>
        <v>55555555</v>
      </c>
      <c r="G476" s="375">
        <f t="shared" si="23"/>
        <v>0</v>
      </c>
      <c r="I476" s="376">
        <f>IF(OR(C476="150 Directors advances", C476="120 accounts receivable", C476="720.2 Automobile - Insurance", C476="720.3 Automobile - License", C476="870.4 Rent - Insurance", C476="870.6 Rent - Property Tax", C476="870.7 Rent - Homeoffice", C476="870.9 Rent - Water"),
   0,
   IF(Dashboard!$F$5="Quick",
      IF(OR(C476="190 Automobile",C476="200 computer hardware",C476="210 Computer software",C476="220 Quickbooks software",C476="230 Office equipment",C476="240 Office furniture"),
         E476-(E476/(1+Dashboard!$F$4)),
         0
      ),
      IF(C476="750 Business promotion",
         E476-(E476/(1+4.793/100)),
         E476-(E476/(1+Dashboard!$F$4))
      )
   )
)</f>
        <v>0</v>
      </c>
      <c r="J476" s="26">
        <f>Bank5[[#This Row],[Money in/ (Money out)]]-Bank5[[#This Row],[GST/HST]]</f>
        <v>0</v>
      </c>
      <c r="L476" s="23">
        <f t="shared" si="21"/>
        <v>0</v>
      </c>
    </row>
    <row r="477" spans="4:12" x14ac:dyDescent="0.2">
      <c r="D477" s="374">
        <f>_xlfn.XLOOKUP(C:C,Table1[for Import to Bank Register dropdown],Table1[for Pivot],0,0,1)</f>
        <v>0</v>
      </c>
      <c r="E477" s="403"/>
      <c r="F477" s="146">
        <f t="shared" si="22"/>
        <v>55555555</v>
      </c>
      <c r="G477" s="375">
        <f t="shared" si="23"/>
        <v>0</v>
      </c>
      <c r="I477" s="376">
        <f>IF(OR(C477="150 Directors advances", C477="120 accounts receivable", C477="720.2 Automobile - Insurance", C477="720.3 Automobile - License", C477="870.4 Rent - Insurance", C477="870.6 Rent - Property Tax", C477="870.7 Rent - Homeoffice", C477="870.9 Rent - Water"),
   0,
   IF(Dashboard!$F$5="Quick",
      IF(OR(C477="190 Automobile",C477="200 computer hardware",C477="210 Computer software",C477="220 Quickbooks software",C477="230 Office equipment",C477="240 Office furniture"),
         E477-(E477/(1+Dashboard!$F$4)),
         0
      ),
      IF(C477="750 Business promotion",
         E477-(E477/(1+4.793/100)),
         E477-(E477/(1+Dashboard!$F$4))
      )
   )
)</f>
        <v>0</v>
      </c>
      <c r="J477" s="26">
        <f>Bank5[[#This Row],[Money in/ (Money out)]]-Bank5[[#This Row],[GST/HST]]</f>
        <v>0</v>
      </c>
      <c r="L477" s="23">
        <f t="shared" si="21"/>
        <v>0</v>
      </c>
    </row>
    <row r="478" spans="4:12" x14ac:dyDescent="0.2">
      <c r="D478" s="374">
        <f>_xlfn.XLOOKUP(C:C,Table1[for Import to Bank Register dropdown],Table1[for Pivot],0,0,1)</f>
        <v>0</v>
      </c>
      <c r="E478" s="403"/>
      <c r="F478" s="146">
        <f t="shared" si="22"/>
        <v>55555555</v>
      </c>
      <c r="G478" s="375">
        <f t="shared" si="23"/>
        <v>0</v>
      </c>
      <c r="I478" s="376">
        <f>IF(OR(C478="150 Directors advances", C478="120 accounts receivable", C478="720.2 Automobile - Insurance", C478="720.3 Automobile - License", C478="870.4 Rent - Insurance", C478="870.6 Rent - Property Tax", C478="870.7 Rent - Homeoffice", C478="870.9 Rent - Water"),
   0,
   IF(Dashboard!$F$5="Quick",
      IF(OR(C478="190 Automobile",C478="200 computer hardware",C478="210 Computer software",C478="220 Quickbooks software",C478="230 Office equipment",C478="240 Office furniture"),
         E478-(E478/(1+Dashboard!$F$4)),
         0
      ),
      IF(C478="750 Business promotion",
         E478-(E478/(1+4.793/100)),
         E478-(E478/(1+Dashboard!$F$4))
      )
   )
)</f>
        <v>0</v>
      </c>
      <c r="J478" s="26">
        <f>Bank5[[#This Row],[Money in/ (Money out)]]-Bank5[[#This Row],[GST/HST]]</f>
        <v>0</v>
      </c>
      <c r="L478" s="23">
        <f t="shared" si="21"/>
        <v>0</v>
      </c>
    </row>
    <row r="479" spans="4:12" x14ac:dyDescent="0.2">
      <c r="D479" s="374">
        <f>_xlfn.XLOOKUP(C:C,Table1[for Import to Bank Register dropdown],Table1[for Pivot],0,0,1)</f>
        <v>0</v>
      </c>
      <c r="E479" s="403"/>
      <c r="F479" s="146">
        <f t="shared" si="22"/>
        <v>55555555</v>
      </c>
      <c r="G479" s="375">
        <f t="shared" si="23"/>
        <v>0</v>
      </c>
      <c r="I479" s="376">
        <f>IF(OR(C479="150 Directors advances", C479="120 accounts receivable", C479="720.2 Automobile - Insurance", C479="720.3 Automobile - License", C479="870.4 Rent - Insurance", C479="870.6 Rent - Property Tax", C479="870.7 Rent - Homeoffice", C479="870.9 Rent - Water"),
   0,
   IF(Dashboard!$F$5="Quick",
      IF(OR(C479="190 Automobile",C479="200 computer hardware",C479="210 Computer software",C479="220 Quickbooks software",C479="230 Office equipment",C479="240 Office furniture"),
         E479-(E479/(1+Dashboard!$F$4)),
         0
      ),
      IF(C479="750 Business promotion",
         E479-(E479/(1+4.793/100)),
         E479-(E479/(1+Dashboard!$F$4))
      )
   )
)</f>
        <v>0</v>
      </c>
      <c r="J479" s="26">
        <f>Bank5[[#This Row],[Money in/ (Money out)]]-Bank5[[#This Row],[GST/HST]]</f>
        <v>0</v>
      </c>
      <c r="L479" s="23">
        <f t="shared" si="21"/>
        <v>0</v>
      </c>
    </row>
    <row r="480" spans="4:12" x14ac:dyDescent="0.2">
      <c r="D480" s="374">
        <f>_xlfn.XLOOKUP(C:C,Table1[for Import to Bank Register dropdown],Table1[for Pivot],0,0,1)</f>
        <v>0</v>
      </c>
      <c r="E480" s="403"/>
      <c r="F480" s="146">
        <f t="shared" si="22"/>
        <v>55555555</v>
      </c>
      <c r="G480" s="375">
        <f t="shared" si="23"/>
        <v>0</v>
      </c>
      <c r="I480" s="376">
        <f>IF(OR(C480="150 Directors advances", C480="120 accounts receivable", C480="720.2 Automobile - Insurance", C480="720.3 Automobile - License", C480="870.4 Rent - Insurance", C480="870.6 Rent - Property Tax", C480="870.7 Rent - Homeoffice", C480="870.9 Rent - Water"),
   0,
   IF(Dashboard!$F$5="Quick",
      IF(OR(C480="190 Automobile",C480="200 computer hardware",C480="210 Computer software",C480="220 Quickbooks software",C480="230 Office equipment",C480="240 Office furniture"),
         E480-(E480/(1+Dashboard!$F$4)),
         0
      ),
      IF(C480="750 Business promotion",
         E480-(E480/(1+4.793/100)),
         E480-(E480/(1+Dashboard!$F$4))
      )
   )
)</f>
        <v>0</v>
      </c>
      <c r="J480" s="26">
        <f>Bank5[[#This Row],[Money in/ (Money out)]]-Bank5[[#This Row],[GST/HST]]</f>
        <v>0</v>
      </c>
      <c r="L480" s="23">
        <f t="shared" si="21"/>
        <v>0</v>
      </c>
    </row>
    <row r="481" spans="4:12" x14ac:dyDescent="0.2">
      <c r="D481" s="374">
        <f>_xlfn.XLOOKUP(C:C,Table1[for Import to Bank Register dropdown],Table1[for Pivot],0,0,1)</f>
        <v>0</v>
      </c>
      <c r="E481" s="403"/>
      <c r="F481" s="146">
        <f t="shared" si="22"/>
        <v>55555555</v>
      </c>
      <c r="G481" s="375">
        <f t="shared" si="23"/>
        <v>0</v>
      </c>
      <c r="I481" s="376">
        <f>IF(OR(C481="150 Directors advances", C481="120 accounts receivable", C481="720.2 Automobile - Insurance", C481="720.3 Automobile - License", C481="870.4 Rent - Insurance", C481="870.6 Rent - Property Tax", C481="870.7 Rent - Homeoffice", C481="870.9 Rent - Water"),
   0,
   IF(Dashboard!$F$5="Quick",
      IF(OR(C481="190 Automobile",C481="200 computer hardware",C481="210 Computer software",C481="220 Quickbooks software",C481="230 Office equipment",C481="240 Office furniture"),
         E481-(E481/(1+Dashboard!$F$4)),
         0
      ),
      IF(C481="750 Business promotion",
         E481-(E481/(1+4.793/100)),
         E481-(E481/(1+Dashboard!$F$4))
      )
   )
)</f>
        <v>0</v>
      </c>
      <c r="J481" s="26">
        <f>Bank5[[#This Row],[Money in/ (Money out)]]-Bank5[[#This Row],[GST/HST]]</f>
        <v>0</v>
      </c>
      <c r="L481" s="23">
        <f t="shared" si="21"/>
        <v>0</v>
      </c>
    </row>
    <row r="482" spans="4:12" x14ac:dyDescent="0.2">
      <c r="D482" s="374">
        <f>_xlfn.XLOOKUP(C:C,Table1[for Import to Bank Register dropdown],Table1[for Pivot],0,0,1)</f>
        <v>0</v>
      </c>
      <c r="E482" s="403"/>
      <c r="F482" s="146">
        <f t="shared" si="22"/>
        <v>55555555</v>
      </c>
      <c r="G482" s="375">
        <f t="shared" si="23"/>
        <v>0</v>
      </c>
      <c r="I482" s="376">
        <f>IF(OR(C482="150 Directors advances", C482="120 accounts receivable", C482="720.2 Automobile - Insurance", C482="720.3 Automobile - License", C482="870.4 Rent - Insurance", C482="870.6 Rent - Property Tax", C482="870.7 Rent - Homeoffice", C482="870.9 Rent - Water"),
   0,
   IF(Dashboard!$F$5="Quick",
      IF(OR(C482="190 Automobile",C482="200 computer hardware",C482="210 Computer software",C482="220 Quickbooks software",C482="230 Office equipment",C482="240 Office furniture"),
         E482-(E482/(1+Dashboard!$F$4)),
         0
      ),
      IF(C482="750 Business promotion",
         E482-(E482/(1+4.793/100)),
         E482-(E482/(1+Dashboard!$F$4))
      )
   )
)</f>
        <v>0</v>
      </c>
      <c r="J482" s="26">
        <f>Bank5[[#This Row],[Money in/ (Money out)]]-Bank5[[#This Row],[GST/HST]]</f>
        <v>0</v>
      </c>
      <c r="L482" s="23">
        <f t="shared" si="21"/>
        <v>0</v>
      </c>
    </row>
    <row r="483" spans="4:12" x14ac:dyDescent="0.2">
      <c r="D483" s="374">
        <f>_xlfn.XLOOKUP(C:C,Table1[for Import to Bank Register dropdown],Table1[for Pivot],0,0,1)</f>
        <v>0</v>
      </c>
      <c r="E483" s="403"/>
      <c r="F483" s="146">
        <f t="shared" si="22"/>
        <v>55555555</v>
      </c>
      <c r="G483" s="375">
        <f t="shared" si="23"/>
        <v>0</v>
      </c>
      <c r="I483" s="376">
        <f>IF(OR(C483="150 Directors advances", C483="120 accounts receivable", C483="720.2 Automobile - Insurance", C483="720.3 Automobile - License", C483="870.4 Rent - Insurance", C483="870.6 Rent - Property Tax", C483="870.7 Rent - Homeoffice", C483="870.9 Rent - Water"),
   0,
   IF(Dashboard!$F$5="Quick",
      IF(OR(C483="190 Automobile",C483="200 computer hardware",C483="210 Computer software",C483="220 Quickbooks software",C483="230 Office equipment",C483="240 Office furniture"),
         E483-(E483/(1+Dashboard!$F$4)),
         0
      ),
      IF(C483="750 Business promotion",
         E483-(E483/(1+4.793/100)),
         E483-(E483/(1+Dashboard!$F$4))
      )
   )
)</f>
        <v>0</v>
      </c>
      <c r="J483" s="26">
        <f>Bank5[[#This Row],[Money in/ (Money out)]]-Bank5[[#This Row],[GST/HST]]</f>
        <v>0</v>
      </c>
      <c r="L483" s="23">
        <f t="shared" si="21"/>
        <v>0</v>
      </c>
    </row>
    <row r="484" spans="4:12" x14ac:dyDescent="0.2">
      <c r="D484" s="374">
        <f>_xlfn.XLOOKUP(C:C,Table1[for Import to Bank Register dropdown],Table1[for Pivot],0,0,1)</f>
        <v>0</v>
      </c>
      <c r="E484" s="403"/>
      <c r="F484" s="146">
        <f t="shared" si="22"/>
        <v>55555555</v>
      </c>
      <c r="G484" s="375">
        <f t="shared" si="23"/>
        <v>0</v>
      </c>
      <c r="I484" s="376">
        <f>IF(OR(C484="150 Directors advances", C484="120 accounts receivable", C484="720.2 Automobile - Insurance", C484="720.3 Automobile - License", C484="870.4 Rent - Insurance", C484="870.6 Rent - Property Tax", C484="870.7 Rent - Homeoffice", C484="870.9 Rent - Water"),
   0,
   IF(Dashboard!$F$5="Quick",
      IF(OR(C484="190 Automobile",C484="200 computer hardware",C484="210 Computer software",C484="220 Quickbooks software",C484="230 Office equipment",C484="240 Office furniture"),
         E484-(E484/(1+Dashboard!$F$4)),
         0
      ),
      IF(C484="750 Business promotion",
         E484-(E484/(1+4.793/100)),
         E484-(E484/(1+Dashboard!$F$4))
      )
   )
)</f>
        <v>0</v>
      </c>
      <c r="J484" s="26">
        <f>Bank5[[#This Row],[Money in/ (Money out)]]-Bank5[[#This Row],[GST/HST]]</f>
        <v>0</v>
      </c>
      <c r="L484" s="23">
        <f t="shared" si="21"/>
        <v>0</v>
      </c>
    </row>
    <row r="485" spans="4:12" x14ac:dyDescent="0.2">
      <c r="D485" s="374">
        <f>_xlfn.XLOOKUP(C:C,Table1[for Import to Bank Register dropdown],Table1[for Pivot],0,0,1)</f>
        <v>0</v>
      </c>
      <c r="E485" s="403"/>
      <c r="F485" s="146">
        <f t="shared" si="22"/>
        <v>55555555</v>
      </c>
      <c r="G485" s="375">
        <f t="shared" si="23"/>
        <v>0</v>
      </c>
      <c r="I485" s="376">
        <f>IF(OR(C485="150 Directors advances", C485="120 accounts receivable", C485="720.2 Automobile - Insurance", C485="720.3 Automobile - License", C485="870.4 Rent - Insurance", C485="870.6 Rent - Property Tax", C485="870.7 Rent - Homeoffice", C485="870.9 Rent - Water"),
   0,
   IF(Dashboard!$F$5="Quick",
      IF(OR(C485="190 Automobile",C485="200 computer hardware",C485="210 Computer software",C485="220 Quickbooks software",C485="230 Office equipment",C485="240 Office furniture"),
         E485-(E485/(1+Dashboard!$F$4)),
         0
      ),
      IF(C485="750 Business promotion",
         E485-(E485/(1+4.793/100)),
         E485-(E485/(1+Dashboard!$F$4))
      )
   )
)</f>
        <v>0</v>
      </c>
      <c r="J485" s="26">
        <f>Bank5[[#This Row],[Money in/ (Money out)]]-Bank5[[#This Row],[GST/HST]]</f>
        <v>0</v>
      </c>
      <c r="L485" s="23">
        <f t="shared" si="21"/>
        <v>0</v>
      </c>
    </row>
    <row r="486" spans="4:12" x14ac:dyDescent="0.2">
      <c r="D486" s="374">
        <f>_xlfn.XLOOKUP(C:C,Table1[for Import to Bank Register dropdown],Table1[for Pivot],0,0,1)</f>
        <v>0</v>
      </c>
      <c r="E486" s="403"/>
      <c r="F486" s="146">
        <f t="shared" si="22"/>
        <v>55555555</v>
      </c>
      <c r="G486" s="375">
        <f t="shared" si="23"/>
        <v>0</v>
      </c>
      <c r="I486" s="376">
        <f>IF(OR(C486="150 Directors advances", C486="120 accounts receivable", C486="720.2 Automobile - Insurance", C486="720.3 Automobile - License", C486="870.4 Rent - Insurance", C486="870.6 Rent - Property Tax", C486="870.7 Rent - Homeoffice", C486="870.9 Rent - Water"),
   0,
   IF(Dashboard!$F$5="Quick",
      IF(OR(C486="190 Automobile",C486="200 computer hardware",C486="210 Computer software",C486="220 Quickbooks software",C486="230 Office equipment",C486="240 Office furniture"),
         E486-(E486/(1+Dashboard!$F$4)),
         0
      ),
      IF(C486="750 Business promotion",
         E486-(E486/(1+4.793/100)),
         E486-(E486/(1+Dashboard!$F$4))
      )
   )
)</f>
        <v>0</v>
      </c>
      <c r="J486" s="26">
        <f>Bank5[[#This Row],[Money in/ (Money out)]]-Bank5[[#This Row],[GST/HST]]</f>
        <v>0</v>
      </c>
      <c r="L486" s="23">
        <f t="shared" si="21"/>
        <v>0</v>
      </c>
    </row>
    <row r="487" spans="4:12" x14ac:dyDescent="0.2">
      <c r="D487" s="374">
        <f>_xlfn.XLOOKUP(C:C,Table1[for Import to Bank Register dropdown],Table1[for Pivot],0,0,1)</f>
        <v>0</v>
      </c>
      <c r="E487" s="403"/>
      <c r="F487" s="146">
        <f t="shared" si="22"/>
        <v>55555555</v>
      </c>
      <c r="G487" s="375">
        <f t="shared" si="23"/>
        <v>0</v>
      </c>
      <c r="I487" s="376">
        <f>IF(OR(C487="150 Directors advances", C487="120 accounts receivable", C487="720.2 Automobile - Insurance", C487="720.3 Automobile - License", C487="870.4 Rent - Insurance", C487="870.6 Rent - Property Tax", C487="870.7 Rent - Homeoffice", C487="870.9 Rent - Water"),
   0,
   IF(Dashboard!$F$5="Quick",
      IF(OR(C487="190 Automobile",C487="200 computer hardware",C487="210 Computer software",C487="220 Quickbooks software",C487="230 Office equipment",C487="240 Office furniture"),
         E487-(E487/(1+Dashboard!$F$4)),
         0
      ),
      IF(C487="750 Business promotion",
         E487-(E487/(1+4.793/100)),
         E487-(E487/(1+Dashboard!$F$4))
      )
   )
)</f>
        <v>0</v>
      </c>
      <c r="J487" s="26">
        <f>Bank5[[#This Row],[Money in/ (Money out)]]-Bank5[[#This Row],[GST/HST]]</f>
        <v>0</v>
      </c>
      <c r="L487" s="23">
        <f t="shared" si="21"/>
        <v>0</v>
      </c>
    </row>
    <row r="488" spans="4:12" x14ac:dyDescent="0.2">
      <c r="D488" s="374">
        <f>_xlfn.XLOOKUP(C:C,Table1[for Import to Bank Register dropdown],Table1[for Pivot],0,0,1)</f>
        <v>0</v>
      </c>
      <c r="E488" s="403"/>
      <c r="F488" s="146">
        <f t="shared" si="22"/>
        <v>55555555</v>
      </c>
      <c r="G488" s="375">
        <f t="shared" si="23"/>
        <v>0</v>
      </c>
      <c r="I488" s="376">
        <f>IF(OR(C488="150 Directors advances", C488="120 accounts receivable", C488="720.2 Automobile - Insurance", C488="720.3 Automobile - License", C488="870.4 Rent - Insurance", C488="870.6 Rent - Property Tax", C488="870.7 Rent - Homeoffice", C488="870.9 Rent - Water"),
   0,
   IF(Dashboard!$F$5="Quick",
      IF(OR(C488="190 Automobile",C488="200 computer hardware",C488="210 Computer software",C488="220 Quickbooks software",C488="230 Office equipment",C488="240 Office furniture"),
         E488-(E488/(1+Dashboard!$F$4)),
         0
      ),
      IF(C488="750 Business promotion",
         E488-(E488/(1+4.793/100)),
         E488-(E488/(1+Dashboard!$F$4))
      )
   )
)</f>
        <v>0</v>
      </c>
      <c r="J488" s="26">
        <f>Bank5[[#This Row],[Money in/ (Money out)]]-Bank5[[#This Row],[GST/HST]]</f>
        <v>0</v>
      </c>
      <c r="L488" s="23">
        <f t="shared" si="21"/>
        <v>0</v>
      </c>
    </row>
    <row r="489" spans="4:12" x14ac:dyDescent="0.2">
      <c r="D489" s="374">
        <f>_xlfn.XLOOKUP(C:C,Table1[for Import to Bank Register dropdown],Table1[for Pivot],0,0,1)</f>
        <v>0</v>
      </c>
      <c r="E489" s="403"/>
      <c r="F489" s="146">
        <f t="shared" si="22"/>
        <v>55555555</v>
      </c>
      <c r="G489" s="375">
        <f t="shared" si="23"/>
        <v>0</v>
      </c>
      <c r="I489" s="376">
        <f>IF(OR(C489="150 Directors advances", C489="120 accounts receivable", C489="720.2 Automobile - Insurance", C489="720.3 Automobile - License", C489="870.4 Rent - Insurance", C489="870.6 Rent - Property Tax", C489="870.7 Rent - Homeoffice", C489="870.9 Rent - Water"),
   0,
   IF(Dashboard!$F$5="Quick",
      IF(OR(C489="190 Automobile",C489="200 computer hardware",C489="210 Computer software",C489="220 Quickbooks software",C489="230 Office equipment",C489="240 Office furniture"),
         E489-(E489/(1+Dashboard!$F$4)),
         0
      ),
      IF(C489="750 Business promotion",
         E489-(E489/(1+4.793/100)),
         E489-(E489/(1+Dashboard!$F$4))
      )
   )
)</f>
        <v>0</v>
      </c>
      <c r="J489" s="26">
        <f>Bank5[[#This Row],[Money in/ (Money out)]]-Bank5[[#This Row],[GST/HST]]</f>
        <v>0</v>
      </c>
      <c r="L489" s="23">
        <f t="shared" si="21"/>
        <v>0</v>
      </c>
    </row>
    <row r="490" spans="4:12" x14ac:dyDescent="0.2">
      <c r="D490" s="374">
        <f>_xlfn.XLOOKUP(C:C,Table1[for Import to Bank Register dropdown],Table1[for Pivot],0,0,1)</f>
        <v>0</v>
      </c>
      <c r="E490" s="403"/>
      <c r="F490" s="146">
        <f t="shared" si="22"/>
        <v>55555555</v>
      </c>
      <c r="G490" s="375">
        <f t="shared" si="23"/>
        <v>0</v>
      </c>
      <c r="I490" s="376">
        <f>IF(OR(C490="150 Directors advances", C490="120 accounts receivable", C490="720.2 Automobile - Insurance", C490="720.3 Automobile - License", C490="870.4 Rent - Insurance", C490="870.6 Rent - Property Tax", C490="870.7 Rent - Homeoffice", C490="870.9 Rent - Water"),
   0,
   IF(Dashboard!$F$5="Quick",
      IF(OR(C490="190 Automobile",C490="200 computer hardware",C490="210 Computer software",C490="220 Quickbooks software",C490="230 Office equipment",C490="240 Office furniture"),
         E490-(E490/(1+Dashboard!$F$4)),
         0
      ),
      IF(C490="750 Business promotion",
         E490-(E490/(1+4.793/100)),
         E490-(E490/(1+Dashboard!$F$4))
      )
   )
)</f>
        <v>0</v>
      </c>
      <c r="J490" s="26">
        <f>Bank5[[#This Row],[Money in/ (Money out)]]-Bank5[[#This Row],[GST/HST]]</f>
        <v>0</v>
      </c>
      <c r="L490" s="23">
        <f t="shared" si="21"/>
        <v>0</v>
      </c>
    </row>
    <row r="491" spans="4:12" x14ac:dyDescent="0.2">
      <c r="D491" s="374">
        <f>_xlfn.XLOOKUP(C:C,Table1[for Import to Bank Register dropdown],Table1[for Pivot],0,0,1)</f>
        <v>0</v>
      </c>
      <c r="E491" s="403"/>
      <c r="F491" s="146">
        <f t="shared" si="22"/>
        <v>55555555</v>
      </c>
      <c r="G491" s="375">
        <f t="shared" si="23"/>
        <v>0</v>
      </c>
      <c r="I491" s="376">
        <f>IF(OR(C491="150 Directors advances", C491="120 accounts receivable", C491="720.2 Automobile - Insurance", C491="720.3 Automobile - License", C491="870.4 Rent - Insurance", C491="870.6 Rent - Property Tax", C491="870.7 Rent - Homeoffice", C491="870.9 Rent - Water"),
   0,
   IF(Dashboard!$F$5="Quick",
      IF(OR(C491="190 Automobile",C491="200 computer hardware",C491="210 Computer software",C491="220 Quickbooks software",C491="230 Office equipment",C491="240 Office furniture"),
         E491-(E491/(1+Dashboard!$F$4)),
         0
      ),
      IF(C491="750 Business promotion",
         E491-(E491/(1+4.793/100)),
         E491-(E491/(1+Dashboard!$F$4))
      )
   )
)</f>
        <v>0</v>
      </c>
      <c r="J491" s="26">
        <f>Bank5[[#This Row],[Money in/ (Money out)]]-Bank5[[#This Row],[GST/HST]]</f>
        <v>0</v>
      </c>
      <c r="L491" s="23">
        <f t="shared" si="21"/>
        <v>0</v>
      </c>
    </row>
    <row r="492" spans="4:12" x14ac:dyDescent="0.2">
      <c r="D492" s="374">
        <f>_xlfn.XLOOKUP(C:C,Table1[for Import to Bank Register dropdown],Table1[for Pivot],0,0,1)</f>
        <v>0</v>
      </c>
      <c r="E492" s="403"/>
      <c r="F492" s="146">
        <f t="shared" si="22"/>
        <v>55555555</v>
      </c>
      <c r="G492" s="375">
        <f t="shared" si="23"/>
        <v>0</v>
      </c>
      <c r="I492" s="376">
        <f>IF(OR(C492="150 Directors advances", C492="120 accounts receivable", C492="720.2 Automobile - Insurance", C492="720.3 Automobile - License", C492="870.4 Rent - Insurance", C492="870.6 Rent - Property Tax", C492="870.7 Rent - Homeoffice", C492="870.9 Rent - Water"),
   0,
   IF(Dashboard!$F$5="Quick",
      IF(OR(C492="190 Automobile",C492="200 computer hardware",C492="210 Computer software",C492="220 Quickbooks software",C492="230 Office equipment",C492="240 Office furniture"),
         E492-(E492/(1+Dashboard!$F$4)),
         0
      ),
      IF(C492="750 Business promotion",
         E492-(E492/(1+4.793/100)),
         E492-(E492/(1+Dashboard!$F$4))
      )
   )
)</f>
        <v>0</v>
      </c>
      <c r="J492" s="26">
        <f>Bank5[[#This Row],[Money in/ (Money out)]]-Bank5[[#This Row],[GST/HST]]</f>
        <v>0</v>
      </c>
      <c r="L492" s="23">
        <f t="shared" si="21"/>
        <v>0</v>
      </c>
    </row>
    <row r="493" spans="4:12" x14ac:dyDescent="0.2">
      <c r="D493" s="374">
        <f>_xlfn.XLOOKUP(C:C,Table1[for Import to Bank Register dropdown],Table1[for Pivot],0,0,1)</f>
        <v>0</v>
      </c>
      <c r="E493" s="403"/>
      <c r="F493" s="146">
        <f t="shared" si="22"/>
        <v>55555555</v>
      </c>
      <c r="G493" s="375">
        <f t="shared" si="23"/>
        <v>0</v>
      </c>
      <c r="I493" s="376">
        <f>IF(OR(C493="150 Directors advances", C493="120 accounts receivable", C493="720.2 Automobile - Insurance", C493="720.3 Automobile - License", C493="870.4 Rent - Insurance", C493="870.6 Rent - Property Tax", C493="870.7 Rent - Homeoffice", C493="870.9 Rent - Water"),
   0,
   IF(Dashboard!$F$5="Quick",
      IF(OR(C493="190 Automobile",C493="200 computer hardware",C493="210 Computer software",C493="220 Quickbooks software",C493="230 Office equipment",C493="240 Office furniture"),
         E493-(E493/(1+Dashboard!$F$4)),
         0
      ),
      IF(C493="750 Business promotion",
         E493-(E493/(1+4.793/100)),
         E493-(E493/(1+Dashboard!$F$4))
      )
   )
)</f>
        <v>0</v>
      </c>
      <c r="J493" s="26">
        <f>Bank5[[#This Row],[Money in/ (Money out)]]-Bank5[[#This Row],[GST/HST]]</f>
        <v>0</v>
      </c>
      <c r="L493" s="23">
        <f t="shared" si="21"/>
        <v>0</v>
      </c>
    </row>
    <row r="494" spans="4:12" x14ac:dyDescent="0.2">
      <c r="D494" s="374">
        <f>_xlfn.XLOOKUP(C:C,Table1[for Import to Bank Register dropdown],Table1[for Pivot],0,0,1)</f>
        <v>0</v>
      </c>
      <c r="E494" s="403"/>
      <c r="F494" s="146">
        <f t="shared" si="22"/>
        <v>55555555</v>
      </c>
      <c r="G494" s="375">
        <f t="shared" si="23"/>
        <v>0</v>
      </c>
      <c r="I494" s="376">
        <f>IF(OR(C494="150 Directors advances", C494="120 accounts receivable", C494="720.2 Automobile - Insurance", C494="720.3 Automobile - License", C494="870.4 Rent - Insurance", C494="870.6 Rent - Property Tax", C494="870.7 Rent - Homeoffice", C494="870.9 Rent - Water"),
   0,
   IF(Dashboard!$F$5="Quick",
      IF(OR(C494="190 Automobile",C494="200 computer hardware",C494="210 Computer software",C494="220 Quickbooks software",C494="230 Office equipment",C494="240 Office furniture"),
         E494-(E494/(1+Dashboard!$F$4)),
         0
      ),
      IF(C494="750 Business promotion",
         E494-(E494/(1+4.793/100)),
         E494-(E494/(1+Dashboard!$F$4))
      )
   )
)</f>
        <v>0</v>
      </c>
      <c r="J494" s="26">
        <f>Bank5[[#This Row],[Money in/ (Money out)]]-Bank5[[#This Row],[GST/HST]]</f>
        <v>0</v>
      </c>
      <c r="L494" s="23">
        <f t="shared" si="21"/>
        <v>0</v>
      </c>
    </row>
    <row r="495" spans="4:12" x14ac:dyDescent="0.2">
      <c r="D495" s="374">
        <f>_xlfn.XLOOKUP(C:C,Table1[for Import to Bank Register dropdown],Table1[for Pivot],0,0,1)</f>
        <v>0</v>
      </c>
      <c r="E495" s="403"/>
      <c r="F495" s="146">
        <f t="shared" si="22"/>
        <v>55555555</v>
      </c>
      <c r="G495" s="375">
        <f t="shared" si="23"/>
        <v>0</v>
      </c>
      <c r="I495" s="376">
        <f>IF(OR(C495="150 Directors advances", C495="120 accounts receivable", C495="720.2 Automobile - Insurance", C495="720.3 Automobile - License", C495="870.4 Rent - Insurance", C495="870.6 Rent - Property Tax", C495="870.7 Rent - Homeoffice", C495="870.9 Rent - Water"),
   0,
   IF(Dashboard!$F$5="Quick",
      IF(OR(C495="190 Automobile",C495="200 computer hardware",C495="210 Computer software",C495="220 Quickbooks software",C495="230 Office equipment",C495="240 Office furniture"),
         E495-(E495/(1+Dashboard!$F$4)),
         0
      ),
      IF(C495="750 Business promotion",
         E495-(E495/(1+4.793/100)),
         E495-(E495/(1+Dashboard!$F$4))
      )
   )
)</f>
        <v>0</v>
      </c>
      <c r="J495" s="26">
        <f>Bank5[[#This Row],[Money in/ (Money out)]]-Bank5[[#This Row],[GST/HST]]</f>
        <v>0</v>
      </c>
      <c r="L495" s="23">
        <f t="shared" si="21"/>
        <v>0</v>
      </c>
    </row>
    <row r="496" spans="4:12" x14ac:dyDescent="0.2">
      <c r="D496" s="374">
        <f>_xlfn.XLOOKUP(C:C,Table1[for Import to Bank Register dropdown],Table1[for Pivot],0,0,1)</f>
        <v>0</v>
      </c>
      <c r="E496" s="403"/>
      <c r="F496" s="146">
        <f t="shared" si="22"/>
        <v>55555555</v>
      </c>
      <c r="G496" s="375">
        <f t="shared" si="23"/>
        <v>0</v>
      </c>
      <c r="I496" s="376">
        <f>IF(OR(C496="150 Directors advances", C496="120 accounts receivable", C496="720.2 Automobile - Insurance", C496="720.3 Automobile - License", C496="870.4 Rent - Insurance", C496="870.6 Rent - Property Tax", C496="870.7 Rent - Homeoffice", C496="870.9 Rent - Water"),
   0,
   IF(Dashboard!$F$5="Quick",
      IF(OR(C496="190 Automobile",C496="200 computer hardware",C496="210 Computer software",C496="220 Quickbooks software",C496="230 Office equipment",C496="240 Office furniture"),
         E496-(E496/(1+Dashboard!$F$4)),
         0
      ),
      IF(C496="750 Business promotion",
         E496-(E496/(1+4.793/100)),
         E496-(E496/(1+Dashboard!$F$4))
      )
   )
)</f>
        <v>0</v>
      </c>
      <c r="J496" s="26">
        <f>Bank5[[#This Row],[Money in/ (Money out)]]-Bank5[[#This Row],[GST/HST]]</f>
        <v>0</v>
      </c>
      <c r="L496" s="23">
        <f t="shared" si="21"/>
        <v>0</v>
      </c>
    </row>
    <row r="497" spans="4:12" x14ac:dyDescent="0.2">
      <c r="D497" s="374">
        <f>_xlfn.XLOOKUP(C:C,Table1[for Import to Bank Register dropdown],Table1[for Pivot],0,0,1)</f>
        <v>0</v>
      </c>
      <c r="E497" s="403"/>
      <c r="F497" s="146">
        <f t="shared" si="22"/>
        <v>55555555</v>
      </c>
      <c r="G497" s="375">
        <f t="shared" si="23"/>
        <v>0</v>
      </c>
      <c r="I497" s="376">
        <f>IF(OR(C497="150 Directors advances", C497="120 accounts receivable", C497="720.2 Automobile - Insurance", C497="720.3 Automobile - License", C497="870.4 Rent - Insurance", C497="870.6 Rent - Property Tax", C497="870.7 Rent - Homeoffice", C497="870.9 Rent - Water"),
   0,
   IF(Dashboard!$F$5="Quick",
      IF(OR(C497="190 Automobile",C497="200 computer hardware",C497="210 Computer software",C497="220 Quickbooks software",C497="230 Office equipment",C497="240 Office furniture"),
         E497-(E497/(1+Dashboard!$F$4)),
         0
      ),
      IF(C497="750 Business promotion",
         E497-(E497/(1+4.793/100)),
         E497-(E497/(1+Dashboard!$F$4))
      )
   )
)</f>
        <v>0</v>
      </c>
      <c r="J497" s="26">
        <f>Bank5[[#This Row],[Money in/ (Money out)]]-Bank5[[#This Row],[GST/HST]]</f>
        <v>0</v>
      </c>
      <c r="L497" s="23">
        <f t="shared" si="21"/>
        <v>0</v>
      </c>
    </row>
    <row r="498" spans="4:12" x14ac:dyDescent="0.2">
      <c r="D498" s="374">
        <f>_xlfn.XLOOKUP(C:C,Table1[for Import to Bank Register dropdown],Table1[for Pivot],0,0,1)</f>
        <v>0</v>
      </c>
      <c r="E498" s="403"/>
      <c r="F498" s="146">
        <f t="shared" si="22"/>
        <v>55555555</v>
      </c>
      <c r="G498" s="375">
        <f t="shared" si="23"/>
        <v>0</v>
      </c>
      <c r="I498" s="376">
        <f>IF(OR(C498="150 Directors advances", C498="120 accounts receivable", C498="720.2 Automobile - Insurance", C498="720.3 Automobile - License", C498="870.4 Rent - Insurance", C498="870.6 Rent - Property Tax", C498="870.7 Rent - Homeoffice", C498="870.9 Rent - Water"),
   0,
   IF(Dashboard!$F$5="Quick",
      IF(OR(C498="190 Automobile",C498="200 computer hardware",C498="210 Computer software",C498="220 Quickbooks software",C498="230 Office equipment",C498="240 Office furniture"),
         E498-(E498/(1+Dashboard!$F$4)),
         0
      ),
      IF(C498="750 Business promotion",
         E498-(E498/(1+4.793/100)),
         E498-(E498/(1+Dashboard!$F$4))
      )
   )
)</f>
        <v>0</v>
      </c>
      <c r="J498" s="26">
        <f>Bank5[[#This Row],[Money in/ (Money out)]]-Bank5[[#This Row],[GST/HST]]</f>
        <v>0</v>
      </c>
      <c r="L498" s="23">
        <f t="shared" si="21"/>
        <v>0</v>
      </c>
    </row>
    <row r="499" spans="4:12" x14ac:dyDescent="0.2">
      <c r="D499" s="374">
        <f>_xlfn.XLOOKUP(C:C,Table1[for Import to Bank Register dropdown],Table1[for Pivot],0,0,1)</f>
        <v>0</v>
      </c>
      <c r="E499" s="403"/>
      <c r="F499" s="146">
        <f t="shared" si="22"/>
        <v>55555555</v>
      </c>
      <c r="G499" s="375">
        <f t="shared" si="23"/>
        <v>0</v>
      </c>
      <c r="I499" s="376">
        <f>IF(OR(C499="150 Directors advances", C499="120 accounts receivable", C499="720.2 Automobile - Insurance", C499="720.3 Automobile - License", C499="870.4 Rent - Insurance", C499="870.6 Rent - Property Tax", C499="870.7 Rent - Homeoffice", C499="870.9 Rent - Water"),
   0,
   IF(Dashboard!$F$5="Quick",
      IF(OR(C499="190 Automobile",C499="200 computer hardware",C499="210 Computer software",C499="220 Quickbooks software",C499="230 Office equipment",C499="240 Office furniture"),
         E499-(E499/(1+Dashboard!$F$4)),
         0
      ),
      IF(C499="750 Business promotion",
         E499-(E499/(1+4.793/100)),
         E499-(E499/(1+Dashboard!$F$4))
      )
   )
)</f>
        <v>0</v>
      </c>
      <c r="J499" s="26">
        <f>Bank5[[#This Row],[Money in/ (Money out)]]-Bank5[[#This Row],[GST/HST]]</f>
        <v>0</v>
      </c>
      <c r="L499" s="23">
        <f t="shared" si="21"/>
        <v>0</v>
      </c>
    </row>
    <row r="500" spans="4:12" x14ac:dyDescent="0.2">
      <c r="D500" s="374">
        <f>_xlfn.XLOOKUP(C:C,Table1[for Import to Bank Register dropdown],Table1[for Pivot],0,0,1)</f>
        <v>0</v>
      </c>
      <c r="E500" s="403"/>
      <c r="F500" s="146">
        <f t="shared" si="22"/>
        <v>55555555</v>
      </c>
      <c r="G500" s="375">
        <f t="shared" si="23"/>
        <v>0</v>
      </c>
      <c r="I500" s="376">
        <f>IF(OR(C500="150 Directors advances", C500="120 accounts receivable", C500="720.2 Automobile - Insurance", C500="720.3 Automobile - License", C500="870.4 Rent - Insurance", C500="870.6 Rent - Property Tax", C500="870.7 Rent - Homeoffice", C500="870.9 Rent - Water"),
   0,
   IF(Dashboard!$F$5="Quick",
      IF(OR(C500="190 Automobile",C500="200 computer hardware",C500="210 Computer software",C500="220 Quickbooks software",C500="230 Office equipment",C500="240 Office furniture"),
         E500-(E500/(1+Dashboard!$F$4)),
         0
      ),
      IF(C500="750 Business promotion",
         E500-(E500/(1+4.793/100)),
         E500-(E500/(1+Dashboard!$F$4))
      )
   )
)</f>
        <v>0</v>
      </c>
      <c r="J500" s="26">
        <f>Bank5[[#This Row],[Money in/ (Money out)]]-Bank5[[#This Row],[GST/HST]]</f>
        <v>0</v>
      </c>
      <c r="L500" s="23">
        <f t="shared" si="21"/>
        <v>0</v>
      </c>
    </row>
    <row r="501" spans="4:12" x14ac:dyDescent="0.2">
      <c r="D501" s="374">
        <f>_xlfn.XLOOKUP(C:C,Table1[for Import to Bank Register dropdown],Table1[for Pivot],0,0,1)</f>
        <v>0</v>
      </c>
      <c r="E501" s="403"/>
      <c r="F501" s="146">
        <f t="shared" si="22"/>
        <v>55555555</v>
      </c>
      <c r="G501" s="375">
        <f t="shared" si="23"/>
        <v>0</v>
      </c>
      <c r="I501" s="376">
        <f>IF(OR(C501="150 Directors advances", C501="120 accounts receivable", C501="720.2 Automobile - Insurance", C501="720.3 Automobile - License", C501="870.4 Rent - Insurance", C501="870.6 Rent - Property Tax", C501="870.7 Rent - Homeoffice", C501="870.9 Rent - Water"),
   0,
   IF(Dashboard!$F$5="Quick",
      IF(OR(C501="190 Automobile",C501="200 computer hardware",C501="210 Computer software",C501="220 Quickbooks software",C501="230 Office equipment",C501="240 Office furniture"),
         E501-(E501/(1+Dashboard!$F$4)),
         0
      ),
      IF(C501="750 Business promotion",
         E501-(E501/(1+4.793/100)),
         E501-(E501/(1+Dashboard!$F$4))
      )
   )
)</f>
        <v>0</v>
      </c>
      <c r="J501" s="26">
        <f>Bank5[[#This Row],[Money in/ (Money out)]]-Bank5[[#This Row],[GST/HST]]</f>
        <v>0</v>
      </c>
      <c r="L501" s="23">
        <f t="shared" si="21"/>
        <v>0</v>
      </c>
    </row>
    <row r="502" spans="4:12" x14ac:dyDescent="0.2">
      <c r="D502" s="374">
        <f>_xlfn.XLOOKUP(C:C,Table1[for Import to Bank Register dropdown],Table1[for Pivot],0,0,1)</f>
        <v>0</v>
      </c>
      <c r="E502" s="403"/>
      <c r="F502" s="146">
        <f t="shared" si="22"/>
        <v>55555555</v>
      </c>
      <c r="G502" s="375">
        <f t="shared" si="23"/>
        <v>0</v>
      </c>
      <c r="I502" s="376">
        <f>IF(OR(C502="150 Directors advances", C502="120 accounts receivable", C502="720.2 Automobile - Insurance", C502="720.3 Automobile - License", C502="870.4 Rent - Insurance", C502="870.6 Rent - Property Tax", C502="870.7 Rent - Homeoffice", C502="870.9 Rent - Water"),
   0,
   IF(Dashboard!$F$5="Quick",
      IF(OR(C502="190 Automobile",C502="200 computer hardware",C502="210 Computer software",C502="220 Quickbooks software",C502="230 Office equipment",C502="240 Office furniture"),
         E502-(E502/(1+Dashboard!$F$4)),
         0
      ),
      IF(C502="750 Business promotion",
         E502-(E502/(1+4.793/100)),
         E502-(E502/(1+Dashboard!$F$4))
      )
   )
)</f>
        <v>0</v>
      </c>
      <c r="J502" s="26">
        <f>Bank5[[#This Row],[Money in/ (Money out)]]-Bank5[[#This Row],[GST/HST]]</f>
        <v>0</v>
      </c>
      <c r="L502" s="23">
        <f t="shared" si="21"/>
        <v>0</v>
      </c>
    </row>
    <row r="503" spans="4:12" x14ac:dyDescent="0.2">
      <c r="D503" s="374">
        <f>_xlfn.XLOOKUP(C:C,Table1[for Import to Bank Register dropdown],Table1[for Pivot],0,0,1)</f>
        <v>0</v>
      </c>
      <c r="E503" s="403"/>
      <c r="F503" s="146">
        <f t="shared" si="22"/>
        <v>55555555</v>
      </c>
      <c r="G503" s="375">
        <f t="shared" si="23"/>
        <v>0</v>
      </c>
      <c r="I503" s="376">
        <f>IF(OR(C503="150 Directors advances", C503="120 accounts receivable", C503="720.2 Automobile - Insurance", C503="720.3 Automobile - License", C503="870.4 Rent - Insurance", C503="870.6 Rent - Property Tax", C503="870.7 Rent - Homeoffice", C503="870.9 Rent - Water"),
   0,
   IF(Dashboard!$F$5="Quick",
      IF(OR(C503="190 Automobile",C503="200 computer hardware",C503="210 Computer software",C503="220 Quickbooks software",C503="230 Office equipment",C503="240 Office furniture"),
         E503-(E503/(1+Dashboard!$F$4)),
         0
      ),
      IF(C503="750 Business promotion",
         E503-(E503/(1+4.793/100)),
         E503-(E503/(1+Dashboard!$F$4))
      )
   )
)</f>
        <v>0</v>
      </c>
      <c r="J503" s="26">
        <f>Bank5[[#This Row],[Money in/ (Money out)]]-Bank5[[#This Row],[GST/HST]]</f>
        <v>0</v>
      </c>
      <c r="L503" s="23">
        <f t="shared" si="21"/>
        <v>0</v>
      </c>
    </row>
    <row r="504" spans="4:12" x14ac:dyDescent="0.2">
      <c r="D504" s="374">
        <f>_xlfn.XLOOKUP(C:C,Table1[for Import to Bank Register dropdown],Table1[for Pivot],0,0,1)</f>
        <v>0</v>
      </c>
      <c r="E504" s="403"/>
      <c r="F504" s="146">
        <f t="shared" si="22"/>
        <v>55555555</v>
      </c>
      <c r="G504" s="375">
        <f t="shared" si="23"/>
        <v>0</v>
      </c>
      <c r="I504" s="376">
        <f>IF(OR(C504="150 Directors advances", C504="120 accounts receivable", C504="720.2 Automobile - Insurance", C504="720.3 Automobile - License", C504="870.4 Rent - Insurance", C504="870.6 Rent - Property Tax", C504="870.7 Rent - Homeoffice", C504="870.9 Rent - Water"),
   0,
   IF(Dashboard!$F$5="Quick",
      IF(OR(C504="190 Automobile",C504="200 computer hardware",C504="210 Computer software",C504="220 Quickbooks software",C504="230 Office equipment",C504="240 Office furniture"),
         E504-(E504/(1+Dashboard!$F$4)),
         0
      ),
      IF(C504="750 Business promotion",
         E504-(E504/(1+4.793/100)),
         E504-(E504/(1+Dashboard!$F$4))
      )
   )
)</f>
        <v>0</v>
      </c>
      <c r="J504" s="26">
        <f>Bank5[[#This Row],[Money in/ (Money out)]]-Bank5[[#This Row],[GST/HST]]</f>
        <v>0</v>
      </c>
      <c r="L504" s="23">
        <f t="shared" si="21"/>
        <v>0</v>
      </c>
    </row>
    <row r="505" spans="4:12" x14ac:dyDescent="0.2">
      <c r="D505" s="374">
        <f>_xlfn.XLOOKUP(C:C,Table1[for Import to Bank Register dropdown],Table1[for Pivot],0,0,1)</f>
        <v>0</v>
      </c>
      <c r="E505" s="403"/>
      <c r="F505" s="146">
        <f t="shared" si="22"/>
        <v>55555555</v>
      </c>
      <c r="G505" s="375">
        <f t="shared" si="23"/>
        <v>0</v>
      </c>
      <c r="I505" s="376">
        <f>IF(OR(C505="150 Directors advances", C505="120 accounts receivable", C505="720.2 Automobile - Insurance", C505="720.3 Automobile - License", C505="870.4 Rent - Insurance", C505="870.6 Rent - Property Tax", C505="870.7 Rent - Homeoffice", C505="870.9 Rent - Water"),
   0,
   IF(Dashboard!$F$5="Quick",
      IF(OR(C505="190 Automobile",C505="200 computer hardware",C505="210 Computer software",C505="220 Quickbooks software",C505="230 Office equipment",C505="240 Office furniture"),
         E505-(E505/(1+Dashboard!$F$4)),
         0
      ),
      IF(C505="750 Business promotion",
         E505-(E505/(1+4.793/100)),
         E505-(E505/(1+Dashboard!$F$4))
      )
   )
)</f>
        <v>0</v>
      </c>
      <c r="J505" s="26">
        <f>Bank5[[#This Row],[Money in/ (Money out)]]-Bank5[[#This Row],[GST/HST]]</f>
        <v>0</v>
      </c>
      <c r="L505" s="23">
        <f t="shared" si="21"/>
        <v>0</v>
      </c>
    </row>
    <row r="506" spans="4:12" x14ac:dyDescent="0.2">
      <c r="D506" s="374">
        <f>_xlfn.XLOOKUP(C:C,Table1[for Import to Bank Register dropdown],Table1[for Pivot],0,0,1)</f>
        <v>0</v>
      </c>
      <c r="E506" s="403"/>
      <c r="F506" s="146">
        <f t="shared" si="22"/>
        <v>55555555</v>
      </c>
      <c r="G506" s="375">
        <f t="shared" si="23"/>
        <v>0</v>
      </c>
      <c r="I506" s="376">
        <f>IF(OR(C506="150 Directors advances", C506="120 accounts receivable", C506="720.2 Automobile - Insurance", C506="720.3 Automobile - License", C506="870.4 Rent - Insurance", C506="870.6 Rent - Property Tax", C506="870.7 Rent - Homeoffice", C506="870.9 Rent - Water"),
   0,
   IF(Dashboard!$F$5="Quick",
      IF(OR(C506="190 Automobile",C506="200 computer hardware",C506="210 Computer software",C506="220 Quickbooks software",C506="230 Office equipment",C506="240 Office furniture"),
         E506-(E506/(1+Dashboard!$F$4)),
         0
      ),
      IF(C506="750 Business promotion",
         E506-(E506/(1+4.793/100)),
         E506-(E506/(1+Dashboard!$F$4))
      )
   )
)</f>
        <v>0</v>
      </c>
      <c r="J506" s="26">
        <f>Bank5[[#This Row],[Money in/ (Money out)]]-Bank5[[#This Row],[GST/HST]]</f>
        <v>0</v>
      </c>
      <c r="L506" s="23">
        <f t="shared" si="21"/>
        <v>0</v>
      </c>
    </row>
    <row r="507" spans="4:12" x14ac:dyDescent="0.2">
      <c r="D507" s="374">
        <f>_xlfn.XLOOKUP(C:C,Table1[for Import to Bank Register dropdown],Table1[for Pivot],0,0,1)</f>
        <v>0</v>
      </c>
      <c r="E507" s="403"/>
      <c r="F507" s="146">
        <f t="shared" si="22"/>
        <v>55555555</v>
      </c>
      <c r="G507" s="375">
        <f t="shared" si="23"/>
        <v>0</v>
      </c>
      <c r="I507" s="376">
        <f>IF(OR(C507="150 Directors advances", C507="120 accounts receivable", C507="720.2 Automobile - Insurance", C507="720.3 Automobile - License", C507="870.4 Rent - Insurance", C507="870.6 Rent - Property Tax", C507="870.7 Rent - Homeoffice", C507="870.9 Rent - Water"),
   0,
   IF(Dashboard!$F$5="Quick",
      IF(OR(C507="190 Automobile",C507="200 computer hardware",C507="210 Computer software",C507="220 Quickbooks software",C507="230 Office equipment",C507="240 Office furniture"),
         E507-(E507/(1+Dashboard!$F$4)),
         0
      ),
      IF(C507="750 Business promotion",
         E507-(E507/(1+4.793/100)),
         E507-(E507/(1+Dashboard!$F$4))
      )
   )
)</f>
        <v>0</v>
      </c>
      <c r="J507" s="26">
        <f>Bank5[[#This Row],[Money in/ (Money out)]]-Bank5[[#This Row],[GST/HST]]</f>
        <v>0</v>
      </c>
      <c r="L507" s="23">
        <f t="shared" si="21"/>
        <v>0</v>
      </c>
    </row>
    <row r="508" spans="4:12" x14ac:dyDescent="0.2">
      <c r="D508" s="374">
        <f>_xlfn.XLOOKUP(C:C,Table1[for Import to Bank Register dropdown],Table1[for Pivot],0,0,1)</f>
        <v>0</v>
      </c>
      <c r="E508" s="403"/>
      <c r="F508" s="146">
        <f t="shared" si="22"/>
        <v>55555555</v>
      </c>
      <c r="G508" s="375">
        <f t="shared" si="23"/>
        <v>0</v>
      </c>
      <c r="I508" s="376">
        <f>IF(OR(C508="150 Directors advances", C508="120 accounts receivable", C508="720.2 Automobile - Insurance", C508="720.3 Automobile - License", C508="870.4 Rent - Insurance", C508="870.6 Rent - Property Tax", C508="870.7 Rent - Homeoffice", C508="870.9 Rent - Water"),
   0,
   IF(Dashboard!$F$5="Quick",
      IF(OR(C508="190 Automobile",C508="200 computer hardware",C508="210 Computer software",C508="220 Quickbooks software",C508="230 Office equipment",C508="240 Office furniture"),
         E508-(E508/(1+Dashboard!$F$4)),
         0
      ),
      IF(C508="750 Business promotion",
         E508-(E508/(1+4.793/100)),
         E508-(E508/(1+Dashboard!$F$4))
      )
   )
)</f>
        <v>0</v>
      </c>
      <c r="J508" s="26">
        <f>Bank5[[#This Row],[Money in/ (Money out)]]-Bank5[[#This Row],[GST/HST]]</f>
        <v>0</v>
      </c>
      <c r="L508" s="23">
        <f t="shared" si="21"/>
        <v>0</v>
      </c>
    </row>
    <row r="509" spans="4:12" x14ac:dyDescent="0.2">
      <c r="D509" s="374">
        <f>_xlfn.XLOOKUP(C:C,Table1[for Import to Bank Register dropdown],Table1[for Pivot],0,0,1)</f>
        <v>0</v>
      </c>
      <c r="E509" s="403"/>
      <c r="F509" s="146">
        <f t="shared" si="22"/>
        <v>55555555</v>
      </c>
      <c r="G509" s="375">
        <f t="shared" si="23"/>
        <v>0</v>
      </c>
      <c r="I509" s="376">
        <f>IF(OR(C509="150 Directors advances", C509="120 accounts receivable", C509="720.2 Automobile - Insurance", C509="720.3 Automobile - License", C509="870.4 Rent - Insurance", C509="870.6 Rent - Property Tax", C509="870.7 Rent - Homeoffice", C509="870.9 Rent - Water"),
   0,
   IF(Dashboard!$F$5="Quick",
      IF(OR(C509="190 Automobile",C509="200 computer hardware",C509="210 Computer software",C509="220 Quickbooks software",C509="230 Office equipment",C509="240 Office furniture"),
         E509-(E509/(1+Dashboard!$F$4)),
         0
      ),
      IF(C509="750 Business promotion",
         E509-(E509/(1+4.793/100)),
         E509-(E509/(1+Dashboard!$F$4))
      )
   )
)</f>
        <v>0</v>
      </c>
      <c r="J509" s="26">
        <f>Bank5[[#This Row],[Money in/ (Money out)]]-Bank5[[#This Row],[GST/HST]]</f>
        <v>0</v>
      </c>
      <c r="L509" s="23">
        <f t="shared" si="21"/>
        <v>0</v>
      </c>
    </row>
    <row r="510" spans="4:12" x14ac:dyDescent="0.2">
      <c r="D510" s="374">
        <f>_xlfn.XLOOKUP(C:C,Table1[for Import to Bank Register dropdown],Table1[for Pivot],0,0,1)</f>
        <v>0</v>
      </c>
      <c r="E510" s="403"/>
      <c r="F510" s="146">
        <f t="shared" si="22"/>
        <v>55555555</v>
      </c>
      <c r="G510" s="375">
        <f t="shared" si="23"/>
        <v>0</v>
      </c>
      <c r="I510" s="376">
        <f>IF(OR(C510="150 Directors advances", C510="120 accounts receivable", C510="720.2 Automobile - Insurance", C510="720.3 Automobile - License", C510="870.4 Rent - Insurance", C510="870.6 Rent - Property Tax", C510="870.7 Rent - Homeoffice", C510="870.9 Rent - Water"),
   0,
   IF(Dashboard!$F$5="Quick",
      IF(OR(C510="190 Automobile",C510="200 computer hardware",C510="210 Computer software",C510="220 Quickbooks software",C510="230 Office equipment",C510="240 Office furniture"),
         E510-(E510/(1+Dashboard!$F$4)),
         0
      ),
      IF(C510="750 Business promotion",
         E510-(E510/(1+4.793/100)),
         E510-(E510/(1+Dashboard!$F$4))
      )
   )
)</f>
        <v>0</v>
      </c>
      <c r="J510" s="26">
        <f>Bank5[[#This Row],[Money in/ (Money out)]]-Bank5[[#This Row],[GST/HST]]</f>
        <v>0</v>
      </c>
      <c r="L510" s="23">
        <f t="shared" si="21"/>
        <v>0</v>
      </c>
    </row>
    <row r="511" spans="4:12" x14ac:dyDescent="0.2">
      <c r="D511" s="374">
        <f>_xlfn.XLOOKUP(C:C,Table1[for Import to Bank Register dropdown],Table1[for Pivot],0,0,1)</f>
        <v>0</v>
      </c>
      <c r="E511" s="403"/>
      <c r="F511" s="146">
        <f t="shared" si="22"/>
        <v>55555555</v>
      </c>
      <c r="G511" s="375">
        <f t="shared" si="23"/>
        <v>0</v>
      </c>
      <c r="I511" s="376">
        <f>IF(OR(C511="150 Directors advances", C511="120 accounts receivable", C511="720.2 Automobile - Insurance", C511="720.3 Automobile - License", C511="870.4 Rent - Insurance", C511="870.6 Rent - Property Tax", C511="870.7 Rent - Homeoffice", C511="870.9 Rent - Water"),
   0,
   IF(Dashboard!$F$5="Quick",
      IF(OR(C511="190 Automobile",C511="200 computer hardware",C511="210 Computer software",C511="220 Quickbooks software",C511="230 Office equipment",C511="240 Office furniture"),
         E511-(E511/(1+Dashboard!$F$4)),
         0
      ),
      IF(C511="750 Business promotion",
         E511-(E511/(1+4.793/100)),
         E511-(E511/(1+Dashboard!$F$4))
      )
   )
)</f>
        <v>0</v>
      </c>
      <c r="J511" s="26">
        <f>Bank5[[#This Row],[Money in/ (Money out)]]-Bank5[[#This Row],[GST/HST]]</f>
        <v>0</v>
      </c>
      <c r="L511" s="23">
        <f t="shared" si="21"/>
        <v>0</v>
      </c>
    </row>
    <row r="512" spans="4:12" x14ac:dyDescent="0.2">
      <c r="D512" s="374">
        <f>_xlfn.XLOOKUP(C:C,Table1[for Import to Bank Register dropdown],Table1[for Pivot],0,0,1)</f>
        <v>0</v>
      </c>
      <c r="E512" s="403"/>
      <c r="F512" s="146">
        <f t="shared" si="22"/>
        <v>55555555</v>
      </c>
      <c r="G512" s="375">
        <f t="shared" si="23"/>
        <v>0</v>
      </c>
      <c r="I512" s="376">
        <f>IF(OR(C512="150 Directors advances", C512="120 accounts receivable", C512="720.2 Automobile - Insurance", C512="720.3 Automobile - License", C512="870.4 Rent - Insurance", C512="870.6 Rent - Property Tax", C512="870.7 Rent - Homeoffice", C512="870.9 Rent - Water"),
   0,
   IF(Dashboard!$F$5="Quick",
      IF(OR(C512="190 Automobile",C512="200 computer hardware",C512="210 Computer software",C512="220 Quickbooks software",C512="230 Office equipment",C512="240 Office furniture"),
         E512-(E512/(1+Dashboard!$F$4)),
         0
      ),
      IF(C512="750 Business promotion",
         E512-(E512/(1+4.793/100)),
         E512-(E512/(1+Dashboard!$F$4))
      )
   )
)</f>
        <v>0</v>
      </c>
      <c r="J512" s="26">
        <f>Bank5[[#This Row],[Money in/ (Money out)]]-Bank5[[#This Row],[GST/HST]]</f>
        <v>0</v>
      </c>
      <c r="L512" s="23">
        <f t="shared" si="21"/>
        <v>0</v>
      </c>
    </row>
    <row r="513" spans="4:12" x14ac:dyDescent="0.2">
      <c r="D513" s="374">
        <f>_xlfn.XLOOKUP(C:C,Table1[for Import to Bank Register dropdown],Table1[for Pivot],0,0,1)</f>
        <v>0</v>
      </c>
      <c r="E513" s="403"/>
      <c r="F513" s="146">
        <f t="shared" si="22"/>
        <v>55555555</v>
      </c>
      <c r="G513" s="375">
        <f t="shared" si="23"/>
        <v>0</v>
      </c>
      <c r="I513" s="376">
        <f>IF(OR(C513="150 Directors advances", C513="120 accounts receivable", C513="720.2 Automobile - Insurance", C513="720.3 Automobile - License", C513="870.4 Rent - Insurance", C513="870.6 Rent - Property Tax", C513="870.7 Rent - Homeoffice", C513="870.9 Rent - Water"),
   0,
   IF(Dashboard!$F$5="Quick",
      IF(OR(C513="190 Automobile",C513="200 computer hardware",C513="210 Computer software",C513="220 Quickbooks software",C513="230 Office equipment",C513="240 Office furniture"),
         E513-(E513/(1+Dashboard!$F$4)),
         0
      ),
      IF(C513="750 Business promotion",
         E513-(E513/(1+4.793/100)),
         E513-(E513/(1+Dashboard!$F$4))
      )
   )
)</f>
        <v>0</v>
      </c>
      <c r="J513" s="26">
        <f>Bank5[[#This Row],[Money in/ (Money out)]]-Bank5[[#This Row],[GST/HST]]</f>
        <v>0</v>
      </c>
      <c r="L513" s="23">
        <f t="shared" si="21"/>
        <v>0</v>
      </c>
    </row>
    <row r="514" spans="4:12" x14ac:dyDescent="0.2">
      <c r="D514" s="374">
        <f>_xlfn.XLOOKUP(C:C,Table1[for Import to Bank Register dropdown],Table1[for Pivot],0,0,1)</f>
        <v>0</v>
      </c>
      <c r="E514" s="403"/>
      <c r="F514" s="146">
        <f t="shared" si="22"/>
        <v>55555555</v>
      </c>
      <c r="G514" s="375">
        <f t="shared" si="23"/>
        <v>0</v>
      </c>
      <c r="I514" s="376">
        <f>IF(OR(C514="150 Directors advances", C514="120 accounts receivable", C514="720.2 Automobile - Insurance", C514="720.3 Automobile - License", C514="870.4 Rent - Insurance", C514="870.6 Rent - Property Tax", C514="870.7 Rent - Homeoffice", C514="870.9 Rent - Water"),
   0,
   IF(Dashboard!$F$5="Quick",
      IF(OR(C514="190 Automobile",C514="200 computer hardware",C514="210 Computer software",C514="220 Quickbooks software",C514="230 Office equipment",C514="240 Office furniture"),
         E514-(E514/(1+Dashboard!$F$4)),
         0
      ),
      IF(C514="750 Business promotion",
         E514-(E514/(1+4.793/100)),
         E514-(E514/(1+Dashboard!$F$4))
      )
   )
)</f>
        <v>0</v>
      </c>
      <c r="J514" s="26">
        <f>Bank5[[#This Row],[Money in/ (Money out)]]-Bank5[[#This Row],[GST/HST]]</f>
        <v>0</v>
      </c>
      <c r="L514" s="23">
        <f t="shared" si="21"/>
        <v>0</v>
      </c>
    </row>
    <row r="515" spans="4:12" x14ac:dyDescent="0.2">
      <c r="D515" s="374">
        <f>_xlfn.XLOOKUP(C:C,Table1[for Import to Bank Register dropdown],Table1[for Pivot],0,0,1)</f>
        <v>0</v>
      </c>
      <c r="E515" s="403"/>
      <c r="F515" s="146">
        <f t="shared" si="22"/>
        <v>55555555</v>
      </c>
      <c r="G515" s="375">
        <f t="shared" si="23"/>
        <v>0</v>
      </c>
      <c r="I515" s="376">
        <f>IF(OR(C515="150 Directors advances", C515="120 accounts receivable", C515="720.2 Automobile - Insurance", C515="720.3 Automobile - License", C515="870.4 Rent - Insurance", C515="870.6 Rent - Property Tax", C515="870.7 Rent - Homeoffice", C515="870.9 Rent - Water"),
   0,
   IF(Dashboard!$F$5="Quick",
      IF(OR(C515="190 Automobile",C515="200 computer hardware",C515="210 Computer software",C515="220 Quickbooks software",C515="230 Office equipment",C515="240 Office furniture"),
         E515-(E515/(1+Dashboard!$F$4)),
         0
      ),
      IF(C515="750 Business promotion",
         E515-(E515/(1+4.793/100)),
         E515-(E515/(1+Dashboard!$F$4))
      )
   )
)</f>
        <v>0</v>
      </c>
      <c r="J515" s="26">
        <f>Bank5[[#This Row],[Money in/ (Money out)]]-Bank5[[#This Row],[GST/HST]]</f>
        <v>0</v>
      </c>
      <c r="L515" s="23">
        <f t="shared" si="21"/>
        <v>0</v>
      </c>
    </row>
    <row r="516" spans="4:12" x14ac:dyDescent="0.2">
      <c r="D516" s="374">
        <f>_xlfn.XLOOKUP(C:C,Table1[for Import to Bank Register dropdown],Table1[for Pivot],0,0,1)</f>
        <v>0</v>
      </c>
      <c r="E516" s="403"/>
      <c r="F516" s="146">
        <f t="shared" si="22"/>
        <v>55555555</v>
      </c>
      <c r="G516" s="375">
        <f t="shared" si="23"/>
        <v>0</v>
      </c>
      <c r="I516" s="376">
        <f>IF(OR(C516="150 Directors advances", C516="120 accounts receivable", C516="720.2 Automobile - Insurance", C516="720.3 Automobile - License", C516="870.4 Rent - Insurance", C516="870.6 Rent - Property Tax", C516="870.7 Rent - Homeoffice", C516="870.9 Rent - Water"),
   0,
   IF(Dashboard!$F$5="Quick",
      IF(OR(C516="190 Automobile",C516="200 computer hardware",C516="210 Computer software",C516="220 Quickbooks software",C516="230 Office equipment",C516="240 Office furniture"),
         E516-(E516/(1+Dashboard!$F$4)),
         0
      ),
      IF(C516="750 Business promotion",
         E516-(E516/(1+4.793/100)),
         E516-(E516/(1+Dashboard!$F$4))
      )
   )
)</f>
        <v>0</v>
      </c>
      <c r="J516" s="26">
        <f>Bank5[[#This Row],[Money in/ (Money out)]]-Bank5[[#This Row],[GST/HST]]</f>
        <v>0</v>
      </c>
      <c r="L516" s="23">
        <f t="shared" si="21"/>
        <v>0</v>
      </c>
    </row>
    <row r="517" spans="4:12" x14ac:dyDescent="0.2">
      <c r="D517" s="374">
        <f>_xlfn.XLOOKUP(C:C,Table1[for Import to Bank Register dropdown],Table1[for Pivot],0,0,1)</f>
        <v>0</v>
      </c>
      <c r="E517" s="403"/>
      <c r="F517" s="146">
        <f t="shared" si="22"/>
        <v>55555555</v>
      </c>
      <c r="G517" s="375">
        <f t="shared" si="23"/>
        <v>0</v>
      </c>
      <c r="I517" s="376">
        <f>IF(OR(C517="150 Directors advances", C517="120 accounts receivable", C517="720.2 Automobile - Insurance", C517="720.3 Automobile - License", C517="870.4 Rent - Insurance", C517="870.6 Rent - Property Tax", C517="870.7 Rent - Homeoffice", C517="870.9 Rent - Water"),
   0,
   IF(Dashboard!$F$5="Quick",
      IF(OR(C517="190 Automobile",C517="200 computer hardware",C517="210 Computer software",C517="220 Quickbooks software",C517="230 Office equipment",C517="240 Office furniture"),
         E517-(E517/(1+Dashboard!$F$4)),
         0
      ),
      IF(C517="750 Business promotion",
         E517-(E517/(1+4.793/100)),
         E517-(E517/(1+Dashboard!$F$4))
      )
   )
)</f>
        <v>0</v>
      </c>
      <c r="J517" s="26">
        <f>Bank5[[#This Row],[Money in/ (Money out)]]-Bank5[[#This Row],[GST/HST]]</f>
        <v>0</v>
      </c>
      <c r="L517" s="23">
        <f t="shared" si="21"/>
        <v>0</v>
      </c>
    </row>
    <row r="518" spans="4:12" x14ac:dyDescent="0.2">
      <c r="D518" s="374">
        <f>_xlfn.XLOOKUP(C:C,Table1[for Import to Bank Register dropdown],Table1[for Pivot],0,0,1)</f>
        <v>0</v>
      </c>
      <c r="E518" s="403"/>
      <c r="F518" s="146">
        <f t="shared" si="22"/>
        <v>55555555</v>
      </c>
      <c r="G518" s="375">
        <f t="shared" si="23"/>
        <v>0</v>
      </c>
      <c r="I518" s="376">
        <f>IF(OR(C518="150 Directors advances", C518="120 accounts receivable", C518="720.2 Automobile - Insurance", C518="720.3 Automobile - License", C518="870.4 Rent - Insurance", C518="870.6 Rent - Property Tax", C518="870.7 Rent - Homeoffice", C518="870.9 Rent - Water"),
   0,
   IF(Dashboard!$F$5="Quick",
      IF(OR(C518="190 Automobile",C518="200 computer hardware",C518="210 Computer software",C518="220 Quickbooks software",C518="230 Office equipment",C518="240 Office furniture"),
         E518-(E518/(1+Dashboard!$F$4)),
         0
      ),
      IF(C518="750 Business promotion",
         E518-(E518/(1+4.793/100)),
         E518-(E518/(1+Dashboard!$F$4))
      )
   )
)</f>
        <v>0</v>
      </c>
      <c r="J518" s="26">
        <f>Bank5[[#This Row],[Money in/ (Money out)]]-Bank5[[#This Row],[GST/HST]]</f>
        <v>0</v>
      </c>
      <c r="L518" s="23">
        <f t="shared" si="21"/>
        <v>0</v>
      </c>
    </row>
    <row r="519" spans="4:12" x14ac:dyDescent="0.2">
      <c r="D519" s="374">
        <f>_xlfn.XLOOKUP(C:C,Table1[for Import to Bank Register dropdown],Table1[for Pivot],0,0,1)</f>
        <v>0</v>
      </c>
      <c r="E519" s="403"/>
      <c r="F519" s="146">
        <f t="shared" si="22"/>
        <v>55555555</v>
      </c>
      <c r="G519" s="375">
        <f t="shared" si="23"/>
        <v>0</v>
      </c>
      <c r="I519" s="376">
        <f>IF(OR(C519="150 Directors advances", C519="120 accounts receivable", C519="720.2 Automobile - Insurance", C519="720.3 Automobile - License", C519="870.4 Rent - Insurance", C519="870.6 Rent - Property Tax", C519="870.7 Rent - Homeoffice", C519="870.9 Rent - Water"),
   0,
   IF(Dashboard!$F$5="Quick",
      IF(OR(C519="190 Automobile",C519="200 computer hardware",C519="210 Computer software",C519="220 Quickbooks software",C519="230 Office equipment",C519="240 Office furniture"),
         E519-(E519/(1+Dashboard!$F$4)),
         0
      ),
      IF(C519="750 Business promotion",
         E519-(E519/(1+4.793/100)),
         E519-(E519/(1+Dashboard!$F$4))
      )
   )
)</f>
        <v>0</v>
      </c>
      <c r="J519" s="26">
        <f>Bank5[[#This Row],[Money in/ (Money out)]]-Bank5[[#This Row],[GST/HST]]</f>
        <v>0</v>
      </c>
      <c r="L519" s="23">
        <f t="shared" ref="L519:L582" si="24">$L$3</f>
        <v>0</v>
      </c>
    </row>
    <row r="520" spans="4:12" x14ac:dyDescent="0.2">
      <c r="D520" s="374">
        <f>_xlfn.XLOOKUP(C:C,Table1[for Import to Bank Register dropdown],Table1[for Pivot],0,0,1)</f>
        <v>0</v>
      </c>
      <c r="E520" s="403"/>
      <c r="F520" s="146">
        <f t="shared" ref="F520:F583" si="25">$E$2</f>
        <v>55555555</v>
      </c>
      <c r="G520" s="375">
        <f t="shared" ref="G520:G583" si="26">G519+E520</f>
        <v>0</v>
      </c>
      <c r="I520" s="376">
        <f>IF(OR(C520="150 Directors advances", C520="120 accounts receivable", C520="720.2 Automobile - Insurance", C520="720.3 Automobile - License", C520="870.4 Rent - Insurance", C520="870.6 Rent - Property Tax", C520="870.7 Rent - Homeoffice", C520="870.9 Rent - Water"),
   0,
   IF(Dashboard!$F$5="Quick",
      IF(OR(C520="190 Automobile",C520="200 computer hardware",C520="210 Computer software",C520="220 Quickbooks software",C520="230 Office equipment",C520="240 Office furniture"),
         E520-(E520/(1+Dashboard!$F$4)),
         0
      ),
      IF(C520="750 Business promotion",
         E520-(E520/(1+4.793/100)),
         E520-(E520/(1+Dashboard!$F$4))
      )
   )
)</f>
        <v>0</v>
      </c>
      <c r="J520" s="26">
        <f>Bank5[[#This Row],[Money in/ (Money out)]]-Bank5[[#This Row],[GST/HST]]</f>
        <v>0</v>
      </c>
      <c r="L520" s="23">
        <f t="shared" si="24"/>
        <v>0</v>
      </c>
    </row>
    <row r="521" spans="4:12" x14ac:dyDescent="0.2">
      <c r="D521" s="374">
        <f>_xlfn.XLOOKUP(C:C,Table1[for Import to Bank Register dropdown],Table1[for Pivot],0,0,1)</f>
        <v>0</v>
      </c>
      <c r="E521" s="403"/>
      <c r="F521" s="146">
        <f t="shared" si="25"/>
        <v>55555555</v>
      </c>
      <c r="G521" s="375">
        <f t="shared" si="26"/>
        <v>0</v>
      </c>
      <c r="I521" s="376">
        <f>IF(OR(C521="150 Directors advances", C521="120 accounts receivable", C521="720.2 Automobile - Insurance", C521="720.3 Automobile - License", C521="870.4 Rent - Insurance", C521="870.6 Rent - Property Tax", C521="870.7 Rent - Homeoffice", C521="870.9 Rent - Water"),
   0,
   IF(Dashboard!$F$5="Quick",
      IF(OR(C521="190 Automobile",C521="200 computer hardware",C521="210 Computer software",C521="220 Quickbooks software",C521="230 Office equipment",C521="240 Office furniture"),
         E521-(E521/(1+Dashboard!$F$4)),
         0
      ),
      IF(C521="750 Business promotion",
         E521-(E521/(1+4.793/100)),
         E521-(E521/(1+Dashboard!$F$4))
      )
   )
)</f>
        <v>0</v>
      </c>
      <c r="J521" s="26">
        <f>Bank5[[#This Row],[Money in/ (Money out)]]-Bank5[[#This Row],[GST/HST]]</f>
        <v>0</v>
      </c>
      <c r="L521" s="23">
        <f t="shared" si="24"/>
        <v>0</v>
      </c>
    </row>
    <row r="522" spans="4:12" x14ac:dyDescent="0.2">
      <c r="D522" s="374">
        <f>_xlfn.XLOOKUP(C:C,Table1[for Import to Bank Register dropdown],Table1[for Pivot],0,0,1)</f>
        <v>0</v>
      </c>
      <c r="E522" s="403"/>
      <c r="F522" s="146">
        <f t="shared" si="25"/>
        <v>55555555</v>
      </c>
      <c r="G522" s="375">
        <f t="shared" si="26"/>
        <v>0</v>
      </c>
      <c r="I522" s="376">
        <f>IF(OR(C522="150 Directors advances", C522="120 accounts receivable", C522="720.2 Automobile - Insurance", C522="720.3 Automobile - License", C522="870.4 Rent - Insurance", C522="870.6 Rent - Property Tax", C522="870.7 Rent - Homeoffice", C522="870.9 Rent - Water"),
   0,
   IF(Dashboard!$F$5="Quick",
      IF(OR(C522="190 Automobile",C522="200 computer hardware",C522="210 Computer software",C522="220 Quickbooks software",C522="230 Office equipment",C522="240 Office furniture"),
         E522-(E522/(1+Dashboard!$F$4)),
         0
      ),
      IF(C522="750 Business promotion",
         E522-(E522/(1+4.793/100)),
         E522-(E522/(1+Dashboard!$F$4))
      )
   )
)</f>
        <v>0</v>
      </c>
      <c r="J522" s="26">
        <f>Bank5[[#This Row],[Money in/ (Money out)]]-Bank5[[#This Row],[GST/HST]]</f>
        <v>0</v>
      </c>
      <c r="L522" s="23">
        <f t="shared" si="24"/>
        <v>0</v>
      </c>
    </row>
    <row r="523" spans="4:12" x14ac:dyDescent="0.2">
      <c r="D523" s="374">
        <f>_xlfn.XLOOKUP(C:C,Table1[for Import to Bank Register dropdown],Table1[for Pivot],0,0,1)</f>
        <v>0</v>
      </c>
      <c r="E523" s="403"/>
      <c r="F523" s="146">
        <f t="shared" si="25"/>
        <v>55555555</v>
      </c>
      <c r="G523" s="375">
        <f t="shared" si="26"/>
        <v>0</v>
      </c>
      <c r="I523" s="376">
        <f>IF(OR(C523="150 Directors advances", C523="120 accounts receivable", C523="720.2 Automobile - Insurance", C523="720.3 Automobile - License", C523="870.4 Rent - Insurance", C523="870.6 Rent - Property Tax", C523="870.7 Rent - Homeoffice", C523="870.9 Rent - Water"),
   0,
   IF(Dashboard!$F$5="Quick",
      IF(OR(C523="190 Automobile",C523="200 computer hardware",C523="210 Computer software",C523="220 Quickbooks software",C523="230 Office equipment",C523="240 Office furniture"),
         E523-(E523/(1+Dashboard!$F$4)),
         0
      ),
      IF(C523="750 Business promotion",
         E523-(E523/(1+4.793/100)),
         E523-(E523/(1+Dashboard!$F$4))
      )
   )
)</f>
        <v>0</v>
      </c>
      <c r="J523" s="26">
        <f>Bank5[[#This Row],[Money in/ (Money out)]]-Bank5[[#This Row],[GST/HST]]</f>
        <v>0</v>
      </c>
      <c r="L523" s="23">
        <f t="shared" si="24"/>
        <v>0</v>
      </c>
    </row>
    <row r="524" spans="4:12" x14ac:dyDescent="0.2">
      <c r="D524" s="374">
        <f>_xlfn.XLOOKUP(C:C,Table1[for Import to Bank Register dropdown],Table1[for Pivot],0,0,1)</f>
        <v>0</v>
      </c>
      <c r="E524" s="403"/>
      <c r="F524" s="146">
        <f t="shared" si="25"/>
        <v>55555555</v>
      </c>
      <c r="G524" s="375">
        <f t="shared" si="26"/>
        <v>0</v>
      </c>
      <c r="I524" s="376">
        <f>IF(OR(C524="150 Directors advances", C524="120 accounts receivable", C524="720.2 Automobile - Insurance", C524="720.3 Automobile - License", C524="870.4 Rent - Insurance", C524="870.6 Rent - Property Tax", C524="870.7 Rent - Homeoffice", C524="870.9 Rent - Water"),
   0,
   IF(Dashboard!$F$5="Quick",
      IF(OR(C524="190 Automobile",C524="200 computer hardware",C524="210 Computer software",C524="220 Quickbooks software",C524="230 Office equipment",C524="240 Office furniture"),
         E524-(E524/(1+Dashboard!$F$4)),
         0
      ),
      IF(C524="750 Business promotion",
         E524-(E524/(1+4.793/100)),
         E524-(E524/(1+Dashboard!$F$4))
      )
   )
)</f>
        <v>0</v>
      </c>
      <c r="J524" s="26">
        <f>Bank5[[#This Row],[Money in/ (Money out)]]-Bank5[[#This Row],[GST/HST]]</f>
        <v>0</v>
      </c>
      <c r="L524" s="23">
        <f t="shared" si="24"/>
        <v>0</v>
      </c>
    </row>
    <row r="525" spans="4:12" x14ac:dyDescent="0.2">
      <c r="D525" s="374">
        <f>_xlfn.XLOOKUP(C:C,Table1[for Import to Bank Register dropdown],Table1[for Pivot],0,0,1)</f>
        <v>0</v>
      </c>
      <c r="E525" s="403"/>
      <c r="F525" s="146">
        <f t="shared" si="25"/>
        <v>55555555</v>
      </c>
      <c r="G525" s="375">
        <f t="shared" si="26"/>
        <v>0</v>
      </c>
      <c r="I525" s="376">
        <f>IF(OR(C525="150 Directors advances", C525="120 accounts receivable", C525="720.2 Automobile - Insurance", C525="720.3 Automobile - License", C525="870.4 Rent - Insurance", C525="870.6 Rent - Property Tax", C525="870.7 Rent - Homeoffice", C525="870.9 Rent - Water"),
   0,
   IF(Dashboard!$F$5="Quick",
      IF(OR(C525="190 Automobile",C525="200 computer hardware",C525="210 Computer software",C525="220 Quickbooks software",C525="230 Office equipment",C525="240 Office furniture"),
         E525-(E525/(1+Dashboard!$F$4)),
         0
      ),
      IF(C525="750 Business promotion",
         E525-(E525/(1+4.793/100)),
         E525-(E525/(1+Dashboard!$F$4))
      )
   )
)</f>
        <v>0</v>
      </c>
      <c r="J525" s="26">
        <f>Bank5[[#This Row],[Money in/ (Money out)]]-Bank5[[#This Row],[GST/HST]]</f>
        <v>0</v>
      </c>
      <c r="L525" s="23">
        <f t="shared" si="24"/>
        <v>0</v>
      </c>
    </row>
    <row r="526" spans="4:12" x14ac:dyDescent="0.2">
      <c r="D526" s="374">
        <f>_xlfn.XLOOKUP(C:C,Table1[for Import to Bank Register dropdown],Table1[for Pivot],0,0,1)</f>
        <v>0</v>
      </c>
      <c r="E526" s="403"/>
      <c r="F526" s="146">
        <f t="shared" si="25"/>
        <v>55555555</v>
      </c>
      <c r="G526" s="375">
        <f t="shared" si="26"/>
        <v>0</v>
      </c>
      <c r="I526" s="376">
        <f>IF(OR(C526="150 Directors advances", C526="120 accounts receivable", C526="720.2 Automobile - Insurance", C526="720.3 Automobile - License", C526="870.4 Rent - Insurance", C526="870.6 Rent - Property Tax", C526="870.7 Rent - Homeoffice", C526="870.9 Rent - Water"),
   0,
   IF(Dashboard!$F$5="Quick",
      IF(OR(C526="190 Automobile",C526="200 computer hardware",C526="210 Computer software",C526="220 Quickbooks software",C526="230 Office equipment",C526="240 Office furniture"),
         E526-(E526/(1+Dashboard!$F$4)),
         0
      ),
      IF(C526="750 Business promotion",
         E526-(E526/(1+4.793/100)),
         E526-(E526/(1+Dashboard!$F$4))
      )
   )
)</f>
        <v>0</v>
      </c>
      <c r="J526" s="26">
        <f>Bank5[[#This Row],[Money in/ (Money out)]]-Bank5[[#This Row],[GST/HST]]</f>
        <v>0</v>
      </c>
      <c r="L526" s="23">
        <f t="shared" si="24"/>
        <v>0</v>
      </c>
    </row>
    <row r="527" spans="4:12" x14ac:dyDescent="0.2">
      <c r="D527" s="374">
        <f>_xlfn.XLOOKUP(C:C,Table1[for Import to Bank Register dropdown],Table1[for Pivot],0,0,1)</f>
        <v>0</v>
      </c>
      <c r="E527" s="403"/>
      <c r="F527" s="146">
        <f t="shared" si="25"/>
        <v>55555555</v>
      </c>
      <c r="G527" s="375">
        <f t="shared" si="26"/>
        <v>0</v>
      </c>
      <c r="I527" s="376">
        <f>IF(OR(C527="150 Directors advances", C527="120 accounts receivable", C527="720.2 Automobile - Insurance", C527="720.3 Automobile - License", C527="870.4 Rent - Insurance", C527="870.6 Rent - Property Tax", C527="870.7 Rent - Homeoffice", C527="870.9 Rent - Water"),
   0,
   IF(Dashboard!$F$5="Quick",
      IF(OR(C527="190 Automobile",C527="200 computer hardware",C527="210 Computer software",C527="220 Quickbooks software",C527="230 Office equipment",C527="240 Office furniture"),
         E527-(E527/(1+Dashboard!$F$4)),
         0
      ),
      IF(C527="750 Business promotion",
         E527-(E527/(1+4.793/100)),
         E527-(E527/(1+Dashboard!$F$4))
      )
   )
)</f>
        <v>0</v>
      </c>
      <c r="J527" s="26">
        <f>Bank5[[#This Row],[Money in/ (Money out)]]-Bank5[[#This Row],[GST/HST]]</f>
        <v>0</v>
      </c>
      <c r="L527" s="23">
        <f t="shared" si="24"/>
        <v>0</v>
      </c>
    </row>
    <row r="528" spans="4:12" x14ac:dyDescent="0.2">
      <c r="D528" s="374">
        <f>_xlfn.XLOOKUP(C:C,Table1[for Import to Bank Register dropdown],Table1[for Pivot],0,0,1)</f>
        <v>0</v>
      </c>
      <c r="E528" s="403"/>
      <c r="F528" s="146">
        <f t="shared" si="25"/>
        <v>55555555</v>
      </c>
      <c r="G528" s="375">
        <f t="shared" si="26"/>
        <v>0</v>
      </c>
      <c r="I528" s="376">
        <f>IF(OR(C528="150 Directors advances", C528="120 accounts receivable", C528="720.2 Automobile - Insurance", C528="720.3 Automobile - License", C528="870.4 Rent - Insurance", C528="870.6 Rent - Property Tax", C528="870.7 Rent - Homeoffice", C528="870.9 Rent - Water"),
   0,
   IF(Dashboard!$F$5="Quick",
      IF(OR(C528="190 Automobile",C528="200 computer hardware",C528="210 Computer software",C528="220 Quickbooks software",C528="230 Office equipment",C528="240 Office furniture"),
         E528-(E528/(1+Dashboard!$F$4)),
         0
      ),
      IF(C528="750 Business promotion",
         E528-(E528/(1+4.793/100)),
         E528-(E528/(1+Dashboard!$F$4))
      )
   )
)</f>
        <v>0</v>
      </c>
      <c r="J528" s="26">
        <f>Bank5[[#This Row],[Money in/ (Money out)]]-Bank5[[#This Row],[GST/HST]]</f>
        <v>0</v>
      </c>
      <c r="L528" s="23">
        <f t="shared" si="24"/>
        <v>0</v>
      </c>
    </row>
    <row r="529" spans="4:12" x14ac:dyDescent="0.2">
      <c r="D529" s="374">
        <f>_xlfn.XLOOKUP(C:C,Table1[for Import to Bank Register dropdown],Table1[for Pivot],0,0,1)</f>
        <v>0</v>
      </c>
      <c r="E529" s="403"/>
      <c r="F529" s="146">
        <f t="shared" si="25"/>
        <v>55555555</v>
      </c>
      <c r="G529" s="375">
        <f t="shared" si="26"/>
        <v>0</v>
      </c>
      <c r="I529" s="376">
        <f>IF(OR(C529="150 Directors advances", C529="120 accounts receivable", C529="720.2 Automobile - Insurance", C529="720.3 Automobile - License", C529="870.4 Rent - Insurance", C529="870.6 Rent - Property Tax", C529="870.7 Rent - Homeoffice", C529="870.9 Rent - Water"),
   0,
   IF(Dashboard!$F$5="Quick",
      IF(OR(C529="190 Automobile",C529="200 computer hardware",C529="210 Computer software",C529="220 Quickbooks software",C529="230 Office equipment",C529="240 Office furniture"),
         E529-(E529/(1+Dashboard!$F$4)),
         0
      ),
      IF(C529="750 Business promotion",
         E529-(E529/(1+4.793/100)),
         E529-(E529/(1+Dashboard!$F$4))
      )
   )
)</f>
        <v>0</v>
      </c>
      <c r="J529" s="26">
        <f>Bank5[[#This Row],[Money in/ (Money out)]]-Bank5[[#This Row],[GST/HST]]</f>
        <v>0</v>
      </c>
      <c r="L529" s="23">
        <f t="shared" si="24"/>
        <v>0</v>
      </c>
    </row>
    <row r="530" spans="4:12" x14ac:dyDescent="0.2">
      <c r="D530" s="374">
        <f>_xlfn.XLOOKUP(C:C,Table1[for Import to Bank Register dropdown],Table1[for Pivot],0,0,1)</f>
        <v>0</v>
      </c>
      <c r="E530" s="403"/>
      <c r="F530" s="146">
        <f t="shared" si="25"/>
        <v>55555555</v>
      </c>
      <c r="G530" s="375">
        <f t="shared" si="26"/>
        <v>0</v>
      </c>
      <c r="I530" s="376">
        <f>IF(OR(C530="150 Directors advances", C530="120 accounts receivable", C530="720.2 Automobile - Insurance", C530="720.3 Automobile - License", C530="870.4 Rent - Insurance", C530="870.6 Rent - Property Tax", C530="870.7 Rent - Homeoffice", C530="870.9 Rent - Water"),
   0,
   IF(Dashboard!$F$5="Quick",
      IF(OR(C530="190 Automobile",C530="200 computer hardware",C530="210 Computer software",C530="220 Quickbooks software",C530="230 Office equipment",C530="240 Office furniture"),
         E530-(E530/(1+Dashboard!$F$4)),
         0
      ),
      IF(C530="750 Business promotion",
         E530-(E530/(1+4.793/100)),
         E530-(E530/(1+Dashboard!$F$4))
      )
   )
)</f>
        <v>0</v>
      </c>
      <c r="J530" s="26">
        <f>Bank5[[#This Row],[Money in/ (Money out)]]-Bank5[[#This Row],[GST/HST]]</f>
        <v>0</v>
      </c>
      <c r="L530" s="23">
        <f t="shared" si="24"/>
        <v>0</v>
      </c>
    </row>
    <row r="531" spans="4:12" x14ac:dyDescent="0.2">
      <c r="D531" s="374">
        <f>_xlfn.XLOOKUP(C:C,Table1[for Import to Bank Register dropdown],Table1[for Pivot],0,0,1)</f>
        <v>0</v>
      </c>
      <c r="E531" s="403"/>
      <c r="F531" s="146">
        <f t="shared" si="25"/>
        <v>55555555</v>
      </c>
      <c r="G531" s="375">
        <f t="shared" si="26"/>
        <v>0</v>
      </c>
      <c r="I531" s="376">
        <f>IF(OR(C531="150 Directors advances", C531="120 accounts receivable", C531="720.2 Automobile - Insurance", C531="720.3 Automobile - License", C531="870.4 Rent - Insurance", C531="870.6 Rent - Property Tax", C531="870.7 Rent - Homeoffice", C531="870.9 Rent - Water"),
   0,
   IF(Dashboard!$F$5="Quick",
      IF(OR(C531="190 Automobile",C531="200 computer hardware",C531="210 Computer software",C531="220 Quickbooks software",C531="230 Office equipment",C531="240 Office furniture"),
         E531-(E531/(1+Dashboard!$F$4)),
         0
      ),
      IF(C531="750 Business promotion",
         E531-(E531/(1+4.793/100)),
         E531-(E531/(1+Dashboard!$F$4))
      )
   )
)</f>
        <v>0</v>
      </c>
      <c r="J531" s="26">
        <f>Bank5[[#This Row],[Money in/ (Money out)]]-Bank5[[#This Row],[GST/HST]]</f>
        <v>0</v>
      </c>
      <c r="L531" s="23">
        <f t="shared" si="24"/>
        <v>0</v>
      </c>
    </row>
    <row r="532" spans="4:12" x14ac:dyDescent="0.2">
      <c r="D532" s="374">
        <f>_xlfn.XLOOKUP(C:C,Table1[for Import to Bank Register dropdown],Table1[for Pivot],0,0,1)</f>
        <v>0</v>
      </c>
      <c r="E532" s="403"/>
      <c r="F532" s="146">
        <f t="shared" si="25"/>
        <v>55555555</v>
      </c>
      <c r="G532" s="375">
        <f t="shared" si="26"/>
        <v>0</v>
      </c>
      <c r="I532" s="376">
        <f>IF(OR(C532="150 Directors advances", C532="120 accounts receivable", C532="720.2 Automobile - Insurance", C532="720.3 Automobile - License", C532="870.4 Rent - Insurance", C532="870.6 Rent - Property Tax", C532="870.7 Rent - Homeoffice", C532="870.9 Rent - Water"),
   0,
   IF(Dashboard!$F$5="Quick",
      IF(OR(C532="190 Automobile",C532="200 computer hardware",C532="210 Computer software",C532="220 Quickbooks software",C532="230 Office equipment",C532="240 Office furniture"),
         E532-(E532/(1+Dashboard!$F$4)),
         0
      ),
      IF(C532="750 Business promotion",
         E532-(E532/(1+4.793/100)),
         E532-(E532/(1+Dashboard!$F$4))
      )
   )
)</f>
        <v>0</v>
      </c>
      <c r="J532" s="26">
        <f>Bank5[[#This Row],[Money in/ (Money out)]]-Bank5[[#This Row],[GST/HST]]</f>
        <v>0</v>
      </c>
      <c r="L532" s="23">
        <f t="shared" si="24"/>
        <v>0</v>
      </c>
    </row>
    <row r="533" spans="4:12" x14ac:dyDescent="0.2">
      <c r="D533" s="374">
        <f>_xlfn.XLOOKUP(C:C,Table1[for Import to Bank Register dropdown],Table1[for Pivot],0,0,1)</f>
        <v>0</v>
      </c>
      <c r="E533" s="403"/>
      <c r="F533" s="146">
        <f t="shared" si="25"/>
        <v>55555555</v>
      </c>
      <c r="G533" s="375">
        <f t="shared" si="26"/>
        <v>0</v>
      </c>
      <c r="I533" s="376">
        <f>IF(OR(C533="150 Directors advances", C533="120 accounts receivable", C533="720.2 Automobile - Insurance", C533="720.3 Automobile - License", C533="870.4 Rent - Insurance", C533="870.6 Rent - Property Tax", C533="870.7 Rent - Homeoffice", C533="870.9 Rent - Water"),
   0,
   IF(Dashboard!$F$5="Quick",
      IF(OR(C533="190 Automobile",C533="200 computer hardware",C533="210 Computer software",C533="220 Quickbooks software",C533="230 Office equipment",C533="240 Office furniture"),
         E533-(E533/(1+Dashboard!$F$4)),
         0
      ),
      IF(C533="750 Business promotion",
         E533-(E533/(1+4.793/100)),
         E533-(E533/(1+Dashboard!$F$4))
      )
   )
)</f>
        <v>0</v>
      </c>
      <c r="J533" s="26">
        <f>Bank5[[#This Row],[Money in/ (Money out)]]-Bank5[[#This Row],[GST/HST]]</f>
        <v>0</v>
      </c>
      <c r="L533" s="23">
        <f t="shared" si="24"/>
        <v>0</v>
      </c>
    </row>
    <row r="534" spans="4:12" x14ac:dyDescent="0.2">
      <c r="D534" s="374">
        <f>_xlfn.XLOOKUP(C:C,Table1[for Import to Bank Register dropdown],Table1[for Pivot],0,0,1)</f>
        <v>0</v>
      </c>
      <c r="E534" s="403"/>
      <c r="F534" s="146">
        <f t="shared" si="25"/>
        <v>55555555</v>
      </c>
      <c r="G534" s="375">
        <f t="shared" si="26"/>
        <v>0</v>
      </c>
      <c r="I534" s="376">
        <f>IF(OR(C534="150 Directors advances", C534="120 accounts receivable", C534="720.2 Automobile - Insurance", C534="720.3 Automobile - License", C534="870.4 Rent - Insurance", C534="870.6 Rent - Property Tax", C534="870.7 Rent - Homeoffice", C534="870.9 Rent - Water"),
   0,
   IF(Dashboard!$F$5="Quick",
      IF(OR(C534="190 Automobile",C534="200 computer hardware",C534="210 Computer software",C534="220 Quickbooks software",C534="230 Office equipment",C534="240 Office furniture"),
         E534-(E534/(1+Dashboard!$F$4)),
         0
      ),
      IF(C534="750 Business promotion",
         E534-(E534/(1+4.793/100)),
         E534-(E534/(1+Dashboard!$F$4))
      )
   )
)</f>
        <v>0</v>
      </c>
      <c r="J534" s="26">
        <f>Bank5[[#This Row],[Money in/ (Money out)]]-Bank5[[#This Row],[GST/HST]]</f>
        <v>0</v>
      </c>
      <c r="L534" s="23">
        <f t="shared" si="24"/>
        <v>0</v>
      </c>
    </row>
    <row r="535" spans="4:12" x14ac:dyDescent="0.2">
      <c r="D535" s="374">
        <f>_xlfn.XLOOKUP(C:C,Table1[for Import to Bank Register dropdown],Table1[for Pivot],0,0,1)</f>
        <v>0</v>
      </c>
      <c r="E535" s="403"/>
      <c r="F535" s="146">
        <f t="shared" si="25"/>
        <v>55555555</v>
      </c>
      <c r="G535" s="375">
        <f t="shared" si="26"/>
        <v>0</v>
      </c>
      <c r="I535" s="376">
        <f>IF(OR(C535="150 Directors advances", C535="120 accounts receivable", C535="720.2 Automobile - Insurance", C535="720.3 Automobile - License", C535="870.4 Rent - Insurance", C535="870.6 Rent - Property Tax", C535="870.7 Rent - Homeoffice", C535="870.9 Rent - Water"),
   0,
   IF(Dashboard!$F$5="Quick",
      IF(OR(C535="190 Automobile",C535="200 computer hardware",C535="210 Computer software",C535="220 Quickbooks software",C535="230 Office equipment",C535="240 Office furniture"),
         E535-(E535/(1+Dashboard!$F$4)),
         0
      ),
      IF(C535="750 Business promotion",
         E535-(E535/(1+4.793/100)),
         E535-(E535/(1+Dashboard!$F$4))
      )
   )
)</f>
        <v>0</v>
      </c>
      <c r="J535" s="26">
        <f>Bank5[[#This Row],[Money in/ (Money out)]]-Bank5[[#This Row],[GST/HST]]</f>
        <v>0</v>
      </c>
      <c r="L535" s="23">
        <f t="shared" si="24"/>
        <v>0</v>
      </c>
    </row>
    <row r="536" spans="4:12" x14ac:dyDescent="0.2">
      <c r="D536" s="374">
        <f>_xlfn.XLOOKUP(C:C,Table1[for Import to Bank Register dropdown],Table1[for Pivot],0,0,1)</f>
        <v>0</v>
      </c>
      <c r="E536" s="403"/>
      <c r="F536" s="146">
        <f t="shared" si="25"/>
        <v>55555555</v>
      </c>
      <c r="G536" s="375">
        <f t="shared" si="26"/>
        <v>0</v>
      </c>
      <c r="I536" s="376">
        <f>IF(OR(C536="150 Directors advances", C536="120 accounts receivable", C536="720.2 Automobile - Insurance", C536="720.3 Automobile - License", C536="870.4 Rent - Insurance", C536="870.6 Rent - Property Tax", C536="870.7 Rent - Homeoffice", C536="870.9 Rent - Water"),
   0,
   IF(Dashboard!$F$5="Quick",
      IF(OR(C536="190 Automobile",C536="200 computer hardware",C536="210 Computer software",C536="220 Quickbooks software",C536="230 Office equipment",C536="240 Office furniture"),
         E536-(E536/(1+Dashboard!$F$4)),
         0
      ),
      IF(C536="750 Business promotion",
         E536-(E536/(1+4.793/100)),
         E536-(E536/(1+Dashboard!$F$4))
      )
   )
)</f>
        <v>0</v>
      </c>
      <c r="J536" s="26">
        <f>Bank5[[#This Row],[Money in/ (Money out)]]-Bank5[[#This Row],[GST/HST]]</f>
        <v>0</v>
      </c>
      <c r="L536" s="23">
        <f t="shared" si="24"/>
        <v>0</v>
      </c>
    </row>
    <row r="537" spans="4:12" x14ac:dyDescent="0.2">
      <c r="D537" s="374">
        <f>_xlfn.XLOOKUP(C:C,Table1[for Import to Bank Register dropdown],Table1[for Pivot],0,0,1)</f>
        <v>0</v>
      </c>
      <c r="E537" s="403"/>
      <c r="F537" s="146">
        <f t="shared" si="25"/>
        <v>55555555</v>
      </c>
      <c r="G537" s="375">
        <f t="shared" si="26"/>
        <v>0</v>
      </c>
      <c r="I537" s="376">
        <f>IF(OR(C537="150 Directors advances", C537="120 accounts receivable", C537="720.2 Automobile - Insurance", C537="720.3 Automobile - License", C537="870.4 Rent - Insurance", C537="870.6 Rent - Property Tax", C537="870.7 Rent - Homeoffice", C537="870.9 Rent - Water"),
   0,
   IF(Dashboard!$F$5="Quick",
      IF(OR(C537="190 Automobile",C537="200 computer hardware",C537="210 Computer software",C537="220 Quickbooks software",C537="230 Office equipment",C537="240 Office furniture"),
         E537-(E537/(1+Dashboard!$F$4)),
         0
      ),
      IF(C537="750 Business promotion",
         E537-(E537/(1+4.793/100)),
         E537-(E537/(1+Dashboard!$F$4))
      )
   )
)</f>
        <v>0</v>
      </c>
      <c r="J537" s="26">
        <f>Bank5[[#This Row],[Money in/ (Money out)]]-Bank5[[#This Row],[GST/HST]]</f>
        <v>0</v>
      </c>
      <c r="L537" s="23">
        <f t="shared" si="24"/>
        <v>0</v>
      </c>
    </row>
    <row r="538" spans="4:12" x14ac:dyDescent="0.2">
      <c r="D538" s="374">
        <f>_xlfn.XLOOKUP(C:C,Table1[for Import to Bank Register dropdown],Table1[for Pivot],0,0,1)</f>
        <v>0</v>
      </c>
      <c r="E538" s="403"/>
      <c r="F538" s="146">
        <f t="shared" si="25"/>
        <v>55555555</v>
      </c>
      <c r="G538" s="375">
        <f t="shared" si="26"/>
        <v>0</v>
      </c>
      <c r="I538" s="376">
        <f>IF(OR(C538="150 Directors advances", C538="120 accounts receivable", C538="720.2 Automobile - Insurance", C538="720.3 Automobile - License", C538="870.4 Rent - Insurance", C538="870.6 Rent - Property Tax", C538="870.7 Rent - Homeoffice", C538="870.9 Rent - Water"),
   0,
   IF(Dashboard!$F$5="Quick",
      IF(OR(C538="190 Automobile",C538="200 computer hardware",C538="210 Computer software",C538="220 Quickbooks software",C538="230 Office equipment",C538="240 Office furniture"),
         E538-(E538/(1+Dashboard!$F$4)),
         0
      ),
      IF(C538="750 Business promotion",
         E538-(E538/(1+4.793/100)),
         E538-(E538/(1+Dashboard!$F$4))
      )
   )
)</f>
        <v>0</v>
      </c>
      <c r="J538" s="26">
        <f>Bank5[[#This Row],[Money in/ (Money out)]]-Bank5[[#This Row],[GST/HST]]</f>
        <v>0</v>
      </c>
      <c r="L538" s="23">
        <f t="shared" si="24"/>
        <v>0</v>
      </c>
    </row>
    <row r="539" spans="4:12" x14ac:dyDescent="0.2">
      <c r="D539" s="374">
        <f>_xlfn.XLOOKUP(C:C,Table1[for Import to Bank Register dropdown],Table1[for Pivot],0,0,1)</f>
        <v>0</v>
      </c>
      <c r="E539" s="403"/>
      <c r="F539" s="146">
        <f t="shared" si="25"/>
        <v>55555555</v>
      </c>
      <c r="G539" s="375">
        <f t="shared" si="26"/>
        <v>0</v>
      </c>
      <c r="I539" s="376">
        <f>IF(OR(C539="150 Directors advances", C539="120 accounts receivable", C539="720.2 Automobile - Insurance", C539="720.3 Automobile - License", C539="870.4 Rent - Insurance", C539="870.6 Rent - Property Tax", C539="870.7 Rent - Homeoffice", C539="870.9 Rent - Water"),
   0,
   IF(Dashboard!$F$5="Quick",
      IF(OR(C539="190 Automobile",C539="200 computer hardware",C539="210 Computer software",C539="220 Quickbooks software",C539="230 Office equipment",C539="240 Office furniture"),
         E539-(E539/(1+Dashboard!$F$4)),
         0
      ),
      IF(C539="750 Business promotion",
         E539-(E539/(1+4.793/100)),
         E539-(E539/(1+Dashboard!$F$4))
      )
   )
)</f>
        <v>0</v>
      </c>
      <c r="J539" s="26">
        <f>Bank5[[#This Row],[Money in/ (Money out)]]-Bank5[[#This Row],[GST/HST]]</f>
        <v>0</v>
      </c>
      <c r="L539" s="23">
        <f t="shared" si="24"/>
        <v>0</v>
      </c>
    </row>
    <row r="540" spans="4:12" x14ac:dyDescent="0.2">
      <c r="D540" s="374">
        <f>_xlfn.XLOOKUP(C:C,Table1[for Import to Bank Register dropdown],Table1[for Pivot],0,0,1)</f>
        <v>0</v>
      </c>
      <c r="E540" s="403"/>
      <c r="F540" s="146">
        <f t="shared" si="25"/>
        <v>55555555</v>
      </c>
      <c r="G540" s="375">
        <f t="shared" si="26"/>
        <v>0</v>
      </c>
      <c r="I540" s="376">
        <f>IF(OR(C540="150 Directors advances", C540="120 accounts receivable", C540="720.2 Automobile - Insurance", C540="720.3 Automobile - License", C540="870.4 Rent - Insurance", C540="870.6 Rent - Property Tax", C540="870.7 Rent - Homeoffice", C540="870.9 Rent - Water"),
   0,
   IF(Dashboard!$F$5="Quick",
      IF(OR(C540="190 Automobile",C540="200 computer hardware",C540="210 Computer software",C540="220 Quickbooks software",C540="230 Office equipment",C540="240 Office furniture"),
         E540-(E540/(1+Dashboard!$F$4)),
         0
      ),
      IF(C540="750 Business promotion",
         E540-(E540/(1+4.793/100)),
         E540-(E540/(1+Dashboard!$F$4))
      )
   )
)</f>
        <v>0</v>
      </c>
      <c r="J540" s="26">
        <f>Bank5[[#This Row],[Money in/ (Money out)]]-Bank5[[#This Row],[GST/HST]]</f>
        <v>0</v>
      </c>
      <c r="L540" s="23">
        <f t="shared" si="24"/>
        <v>0</v>
      </c>
    </row>
    <row r="541" spans="4:12" x14ac:dyDescent="0.2">
      <c r="D541" s="374">
        <f>_xlfn.XLOOKUP(C:C,Table1[for Import to Bank Register dropdown],Table1[for Pivot],0,0,1)</f>
        <v>0</v>
      </c>
      <c r="E541" s="403"/>
      <c r="F541" s="146">
        <f t="shared" si="25"/>
        <v>55555555</v>
      </c>
      <c r="G541" s="375">
        <f t="shared" si="26"/>
        <v>0</v>
      </c>
      <c r="I541" s="376">
        <f>IF(OR(C541="150 Directors advances", C541="120 accounts receivable", C541="720.2 Automobile - Insurance", C541="720.3 Automobile - License", C541="870.4 Rent - Insurance", C541="870.6 Rent - Property Tax", C541="870.7 Rent - Homeoffice", C541="870.9 Rent - Water"),
   0,
   IF(Dashboard!$F$5="Quick",
      IF(OR(C541="190 Automobile",C541="200 computer hardware",C541="210 Computer software",C541="220 Quickbooks software",C541="230 Office equipment",C541="240 Office furniture"),
         E541-(E541/(1+Dashboard!$F$4)),
         0
      ),
      IF(C541="750 Business promotion",
         E541-(E541/(1+4.793/100)),
         E541-(E541/(1+Dashboard!$F$4))
      )
   )
)</f>
        <v>0</v>
      </c>
      <c r="J541" s="26">
        <f>Bank5[[#This Row],[Money in/ (Money out)]]-Bank5[[#This Row],[GST/HST]]</f>
        <v>0</v>
      </c>
      <c r="L541" s="23">
        <f t="shared" si="24"/>
        <v>0</v>
      </c>
    </row>
    <row r="542" spans="4:12" x14ac:dyDescent="0.2">
      <c r="D542" s="374">
        <f>_xlfn.XLOOKUP(C:C,Table1[for Import to Bank Register dropdown],Table1[for Pivot],0,0,1)</f>
        <v>0</v>
      </c>
      <c r="E542" s="403"/>
      <c r="F542" s="146">
        <f t="shared" si="25"/>
        <v>55555555</v>
      </c>
      <c r="G542" s="375">
        <f t="shared" si="26"/>
        <v>0</v>
      </c>
      <c r="I542" s="376">
        <f>IF(OR(C542="150 Directors advances", C542="120 accounts receivable", C542="720.2 Automobile - Insurance", C542="720.3 Automobile - License", C542="870.4 Rent - Insurance", C542="870.6 Rent - Property Tax", C542="870.7 Rent - Homeoffice", C542="870.9 Rent - Water"),
   0,
   IF(Dashboard!$F$5="Quick",
      IF(OR(C542="190 Automobile",C542="200 computer hardware",C542="210 Computer software",C542="220 Quickbooks software",C542="230 Office equipment",C542="240 Office furniture"),
         E542-(E542/(1+Dashboard!$F$4)),
         0
      ),
      IF(C542="750 Business promotion",
         E542-(E542/(1+4.793/100)),
         E542-(E542/(1+Dashboard!$F$4))
      )
   )
)</f>
        <v>0</v>
      </c>
      <c r="J542" s="26">
        <f>Bank5[[#This Row],[Money in/ (Money out)]]-Bank5[[#This Row],[GST/HST]]</f>
        <v>0</v>
      </c>
      <c r="L542" s="23">
        <f t="shared" si="24"/>
        <v>0</v>
      </c>
    </row>
    <row r="543" spans="4:12" x14ac:dyDescent="0.2">
      <c r="D543" s="374">
        <f>_xlfn.XLOOKUP(C:C,Table1[for Import to Bank Register dropdown],Table1[for Pivot],0,0,1)</f>
        <v>0</v>
      </c>
      <c r="E543" s="403"/>
      <c r="F543" s="146">
        <f t="shared" si="25"/>
        <v>55555555</v>
      </c>
      <c r="G543" s="375">
        <f t="shared" si="26"/>
        <v>0</v>
      </c>
      <c r="I543" s="376">
        <f>IF(OR(C543="150 Directors advances", C543="120 accounts receivable", C543="720.2 Automobile - Insurance", C543="720.3 Automobile - License", C543="870.4 Rent - Insurance", C543="870.6 Rent - Property Tax", C543="870.7 Rent - Homeoffice", C543="870.9 Rent - Water"),
   0,
   IF(Dashboard!$F$5="Quick",
      IF(OR(C543="190 Automobile",C543="200 computer hardware",C543="210 Computer software",C543="220 Quickbooks software",C543="230 Office equipment",C543="240 Office furniture"),
         E543-(E543/(1+Dashboard!$F$4)),
         0
      ),
      IF(C543="750 Business promotion",
         E543-(E543/(1+4.793/100)),
         E543-(E543/(1+Dashboard!$F$4))
      )
   )
)</f>
        <v>0</v>
      </c>
      <c r="J543" s="26">
        <f>Bank5[[#This Row],[Money in/ (Money out)]]-Bank5[[#This Row],[GST/HST]]</f>
        <v>0</v>
      </c>
      <c r="L543" s="23">
        <f t="shared" si="24"/>
        <v>0</v>
      </c>
    </row>
    <row r="544" spans="4:12" x14ac:dyDescent="0.2">
      <c r="D544" s="374">
        <f>_xlfn.XLOOKUP(C:C,Table1[for Import to Bank Register dropdown],Table1[for Pivot],0,0,1)</f>
        <v>0</v>
      </c>
      <c r="E544" s="403"/>
      <c r="F544" s="146">
        <f t="shared" si="25"/>
        <v>55555555</v>
      </c>
      <c r="G544" s="375">
        <f t="shared" si="26"/>
        <v>0</v>
      </c>
      <c r="I544" s="376">
        <f>IF(OR(C544="150 Directors advances", C544="120 accounts receivable", C544="720.2 Automobile - Insurance", C544="720.3 Automobile - License", C544="870.4 Rent - Insurance", C544="870.6 Rent - Property Tax", C544="870.7 Rent - Homeoffice", C544="870.9 Rent - Water"),
   0,
   IF(Dashboard!$F$5="Quick",
      IF(OR(C544="190 Automobile",C544="200 computer hardware",C544="210 Computer software",C544="220 Quickbooks software",C544="230 Office equipment",C544="240 Office furniture"),
         E544-(E544/(1+Dashboard!$F$4)),
         0
      ),
      IF(C544="750 Business promotion",
         E544-(E544/(1+4.793/100)),
         E544-(E544/(1+Dashboard!$F$4))
      )
   )
)</f>
        <v>0</v>
      </c>
      <c r="J544" s="26">
        <f>Bank5[[#This Row],[Money in/ (Money out)]]-Bank5[[#This Row],[GST/HST]]</f>
        <v>0</v>
      </c>
      <c r="L544" s="23">
        <f t="shared" si="24"/>
        <v>0</v>
      </c>
    </row>
    <row r="545" spans="4:12" x14ac:dyDescent="0.2">
      <c r="D545" s="374">
        <f>_xlfn.XLOOKUP(C:C,Table1[for Import to Bank Register dropdown],Table1[for Pivot],0,0,1)</f>
        <v>0</v>
      </c>
      <c r="E545" s="403"/>
      <c r="F545" s="146">
        <f t="shared" si="25"/>
        <v>55555555</v>
      </c>
      <c r="G545" s="375">
        <f t="shared" si="26"/>
        <v>0</v>
      </c>
      <c r="I545" s="376">
        <f>IF(OR(C545="150 Directors advances", C545="120 accounts receivable", C545="720.2 Automobile - Insurance", C545="720.3 Automobile - License", C545="870.4 Rent - Insurance", C545="870.6 Rent - Property Tax", C545="870.7 Rent - Homeoffice", C545="870.9 Rent - Water"),
   0,
   IF(Dashboard!$F$5="Quick",
      IF(OR(C545="190 Automobile",C545="200 computer hardware",C545="210 Computer software",C545="220 Quickbooks software",C545="230 Office equipment",C545="240 Office furniture"),
         E545-(E545/(1+Dashboard!$F$4)),
         0
      ),
      IF(C545="750 Business promotion",
         E545-(E545/(1+4.793/100)),
         E545-(E545/(1+Dashboard!$F$4))
      )
   )
)</f>
        <v>0</v>
      </c>
      <c r="J545" s="26">
        <f>Bank5[[#This Row],[Money in/ (Money out)]]-Bank5[[#This Row],[GST/HST]]</f>
        <v>0</v>
      </c>
      <c r="L545" s="23">
        <f t="shared" si="24"/>
        <v>0</v>
      </c>
    </row>
    <row r="546" spans="4:12" x14ac:dyDescent="0.2">
      <c r="D546" s="374">
        <f>_xlfn.XLOOKUP(C:C,Table1[for Import to Bank Register dropdown],Table1[for Pivot],0,0,1)</f>
        <v>0</v>
      </c>
      <c r="E546" s="403"/>
      <c r="F546" s="146">
        <f t="shared" si="25"/>
        <v>55555555</v>
      </c>
      <c r="G546" s="375">
        <f t="shared" si="26"/>
        <v>0</v>
      </c>
      <c r="I546" s="376">
        <f>IF(OR(C546="150 Directors advances", C546="120 accounts receivable", C546="720.2 Automobile - Insurance", C546="720.3 Automobile - License", C546="870.4 Rent - Insurance", C546="870.6 Rent - Property Tax", C546="870.7 Rent - Homeoffice", C546="870.9 Rent - Water"),
   0,
   IF(Dashboard!$F$5="Quick",
      IF(OR(C546="190 Automobile",C546="200 computer hardware",C546="210 Computer software",C546="220 Quickbooks software",C546="230 Office equipment",C546="240 Office furniture"),
         E546-(E546/(1+Dashboard!$F$4)),
         0
      ),
      IF(C546="750 Business promotion",
         E546-(E546/(1+4.793/100)),
         E546-(E546/(1+Dashboard!$F$4))
      )
   )
)</f>
        <v>0</v>
      </c>
      <c r="J546" s="26">
        <f>Bank5[[#This Row],[Money in/ (Money out)]]-Bank5[[#This Row],[GST/HST]]</f>
        <v>0</v>
      </c>
      <c r="L546" s="23">
        <f t="shared" si="24"/>
        <v>0</v>
      </c>
    </row>
    <row r="547" spans="4:12" x14ac:dyDescent="0.2">
      <c r="D547" s="374">
        <f>_xlfn.XLOOKUP(C:C,Table1[for Import to Bank Register dropdown],Table1[for Pivot],0,0,1)</f>
        <v>0</v>
      </c>
      <c r="E547" s="403"/>
      <c r="F547" s="146">
        <f t="shared" si="25"/>
        <v>55555555</v>
      </c>
      <c r="G547" s="375">
        <f t="shared" si="26"/>
        <v>0</v>
      </c>
      <c r="I547" s="376">
        <f>IF(OR(C547="150 Directors advances", C547="120 accounts receivable", C547="720.2 Automobile - Insurance", C547="720.3 Automobile - License", C547="870.4 Rent - Insurance", C547="870.6 Rent - Property Tax", C547="870.7 Rent - Homeoffice", C547="870.9 Rent - Water"),
   0,
   IF(Dashboard!$F$5="Quick",
      IF(OR(C547="190 Automobile",C547="200 computer hardware",C547="210 Computer software",C547="220 Quickbooks software",C547="230 Office equipment",C547="240 Office furniture"),
         E547-(E547/(1+Dashboard!$F$4)),
         0
      ),
      IF(C547="750 Business promotion",
         E547-(E547/(1+4.793/100)),
         E547-(E547/(1+Dashboard!$F$4))
      )
   )
)</f>
        <v>0</v>
      </c>
      <c r="J547" s="26">
        <f>Bank5[[#This Row],[Money in/ (Money out)]]-Bank5[[#This Row],[GST/HST]]</f>
        <v>0</v>
      </c>
      <c r="L547" s="23">
        <f t="shared" si="24"/>
        <v>0</v>
      </c>
    </row>
    <row r="548" spans="4:12" x14ac:dyDescent="0.2">
      <c r="D548" s="374">
        <f>_xlfn.XLOOKUP(C:C,Table1[for Import to Bank Register dropdown],Table1[for Pivot],0,0,1)</f>
        <v>0</v>
      </c>
      <c r="E548" s="403"/>
      <c r="F548" s="146">
        <f t="shared" si="25"/>
        <v>55555555</v>
      </c>
      <c r="G548" s="375">
        <f t="shared" si="26"/>
        <v>0</v>
      </c>
      <c r="I548" s="376">
        <f>IF(OR(C548="150 Directors advances", C548="120 accounts receivable", C548="720.2 Automobile - Insurance", C548="720.3 Automobile - License", C548="870.4 Rent - Insurance", C548="870.6 Rent - Property Tax", C548="870.7 Rent - Homeoffice", C548="870.9 Rent - Water"),
   0,
   IF(Dashboard!$F$5="Quick",
      IF(OR(C548="190 Automobile",C548="200 computer hardware",C548="210 Computer software",C548="220 Quickbooks software",C548="230 Office equipment",C548="240 Office furniture"),
         E548-(E548/(1+Dashboard!$F$4)),
         0
      ),
      IF(C548="750 Business promotion",
         E548-(E548/(1+4.793/100)),
         E548-(E548/(1+Dashboard!$F$4))
      )
   )
)</f>
        <v>0</v>
      </c>
      <c r="J548" s="26">
        <f>Bank5[[#This Row],[Money in/ (Money out)]]-Bank5[[#This Row],[GST/HST]]</f>
        <v>0</v>
      </c>
      <c r="L548" s="23">
        <f t="shared" si="24"/>
        <v>0</v>
      </c>
    </row>
    <row r="549" spans="4:12" x14ac:dyDescent="0.2">
      <c r="D549" s="374">
        <f>_xlfn.XLOOKUP(C:C,Table1[for Import to Bank Register dropdown],Table1[for Pivot],0,0,1)</f>
        <v>0</v>
      </c>
      <c r="E549" s="403"/>
      <c r="F549" s="146">
        <f t="shared" si="25"/>
        <v>55555555</v>
      </c>
      <c r="G549" s="375">
        <f t="shared" si="26"/>
        <v>0</v>
      </c>
      <c r="I549" s="376">
        <f>IF(OR(C549="150 Directors advances", C549="120 accounts receivable", C549="720.2 Automobile - Insurance", C549="720.3 Automobile - License", C549="870.4 Rent - Insurance", C549="870.6 Rent - Property Tax", C549="870.7 Rent - Homeoffice", C549="870.9 Rent - Water"),
   0,
   IF(Dashboard!$F$5="Quick",
      IF(OR(C549="190 Automobile",C549="200 computer hardware",C549="210 Computer software",C549="220 Quickbooks software",C549="230 Office equipment",C549="240 Office furniture"),
         E549-(E549/(1+Dashboard!$F$4)),
         0
      ),
      IF(C549="750 Business promotion",
         E549-(E549/(1+4.793/100)),
         E549-(E549/(1+Dashboard!$F$4))
      )
   )
)</f>
        <v>0</v>
      </c>
      <c r="J549" s="26">
        <f>Bank5[[#This Row],[Money in/ (Money out)]]-Bank5[[#This Row],[GST/HST]]</f>
        <v>0</v>
      </c>
      <c r="L549" s="23">
        <f t="shared" si="24"/>
        <v>0</v>
      </c>
    </row>
    <row r="550" spans="4:12" x14ac:dyDescent="0.2">
      <c r="D550" s="374">
        <f>_xlfn.XLOOKUP(C:C,Table1[for Import to Bank Register dropdown],Table1[for Pivot],0,0,1)</f>
        <v>0</v>
      </c>
      <c r="E550" s="403"/>
      <c r="F550" s="146">
        <f t="shared" si="25"/>
        <v>55555555</v>
      </c>
      <c r="G550" s="375">
        <f t="shared" si="26"/>
        <v>0</v>
      </c>
      <c r="I550" s="376">
        <f>IF(OR(C550="150 Directors advances", C550="120 accounts receivable", C550="720.2 Automobile - Insurance", C550="720.3 Automobile - License", C550="870.4 Rent - Insurance", C550="870.6 Rent - Property Tax", C550="870.7 Rent - Homeoffice", C550="870.9 Rent - Water"),
   0,
   IF(Dashboard!$F$5="Quick",
      IF(OR(C550="190 Automobile",C550="200 computer hardware",C550="210 Computer software",C550="220 Quickbooks software",C550="230 Office equipment",C550="240 Office furniture"),
         E550-(E550/(1+Dashboard!$F$4)),
         0
      ),
      IF(C550="750 Business promotion",
         E550-(E550/(1+4.793/100)),
         E550-(E550/(1+Dashboard!$F$4))
      )
   )
)</f>
        <v>0</v>
      </c>
      <c r="J550" s="26">
        <f>Bank5[[#This Row],[Money in/ (Money out)]]-Bank5[[#This Row],[GST/HST]]</f>
        <v>0</v>
      </c>
      <c r="L550" s="23">
        <f t="shared" si="24"/>
        <v>0</v>
      </c>
    </row>
    <row r="551" spans="4:12" x14ac:dyDescent="0.2">
      <c r="D551" s="374">
        <f>_xlfn.XLOOKUP(C:C,Table1[for Import to Bank Register dropdown],Table1[for Pivot],0,0,1)</f>
        <v>0</v>
      </c>
      <c r="E551" s="403"/>
      <c r="F551" s="146">
        <f t="shared" si="25"/>
        <v>55555555</v>
      </c>
      <c r="G551" s="375">
        <f t="shared" si="26"/>
        <v>0</v>
      </c>
      <c r="I551" s="376">
        <f>IF(OR(C551="150 Directors advances", C551="120 accounts receivable", C551="720.2 Automobile - Insurance", C551="720.3 Automobile - License", C551="870.4 Rent - Insurance", C551="870.6 Rent - Property Tax", C551="870.7 Rent - Homeoffice", C551="870.9 Rent - Water"),
   0,
   IF(Dashboard!$F$5="Quick",
      IF(OR(C551="190 Automobile",C551="200 computer hardware",C551="210 Computer software",C551="220 Quickbooks software",C551="230 Office equipment",C551="240 Office furniture"),
         E551-(E551/(1+Dashboard!$F$4)),
         0
      ),
      IF(C551="750 Business promotion",
         E551-(E551/(1+4.793/100)),
         E551-(E551/(1+Dashboard!$F$4))
      )
   )
)</f>
        <v>0</v>
      </c>
      <c r="J551" s="26">
        <f>Bank5[[#This Row],[Money in/ (Money out)]]-Bank5[[#This Row],[GST/HST]]</f>
        <v>0</v>
      </c>
      <c r="L551" s="23">
        <f t="shared" si="24"/>
        <v>0</v>
      </c>
    </row>
    <row r="552" spans="4:12" x14ac:dyDescent="0.2">
      <c r="D552" s="374">
        <f>_xlfn.XLOOKUP(C:C,Table1[for Import to Bank Register dropdown],Table1[for Pivot],0,0,1)</f>
        <v>0</v>
      </c>
      <c r="E552" s="403"/>
      <c r="F552" s="146">
        <f t="shared" si="25"/>
        <v>55555555</v>
      </c>
      <c r="G552" s="375">
        <f t="shared" si="26"/>
        <v>0</v>
      </c>
      <c r="I552" s="376">
        <f>IF(OR(C552="150 Directors advances", C552="120 accounts receivable", C552="720.2 Automobile - Insurance", C552="720.3 Automobile - License", C552="870.4 Rent - Insurance", C552="870.6 Rent - Property Tax", C552="870.7 Rent - Homeoffice", C552="870.9 Rent - Water"),
   0,
   IF(Dashboard!$F$5="Quick",
      IF(OR(C552="190 Automobile",C552="200 computer hardware",C552="210 Computer software",C552="220 Quickbooks software",C552="230 Office equipment",C552="240 Office furniture"),
         E552-(E552/(1+Dashboard!$F$4)),
         0
      ),
      IF(C552="750 Business promotion",
         E552-(E552/(1+4.793/100)),
         E552-(E552/(1+Dashboard!$F$4))
      )
   )
)</f>
        <v>0</v>
      </c>
      <c r="J552" s="26">
        <f>Bank5[[#This Row],[Money in/ (Money out)]]-Bank5[[#This Row],[GST/HST]]</f>
        <v>0</v>
      </c>
      <c r="L552" s="23">
        <f t="shared" si="24"/>
        <v>0</v>
      </c>
    </row>
    <row r="553" spans="4:12" x14ac:dyDescent="0.2">
      <c r="D553" s="374">
        <f>_xlfn.XLOOKUP(C:C,Table1[for Import to Bank Register dropdown],Table1[for Pivot],0,0,1)</f>
        <v>0</v>
      </c>
      <c r="E553" s="403"/>
      <c r="F553" s="146">
        <f t="shared" si="25"/>
        <v>55555555</v>
      </c>
      <c r="G553" s="375">
        <f t="shared" si="26"/>
        <v>0</v>
      </c>
      <c r="I553" s="376">
        <f>IF(OR(C553="150 Directors advances", C553="120 accounts receivable", C553="720.2 Automobile - Insurance", C553="720.3 Automobile - License", C553="870.4 Rent - Insurance", C553="870.6 Rent - Property Tax", C553="870.7 Rent - Homeoffice", C553="870.9 Rent - Water"),
   0,
   IF(Dashboard!$F$5="Quick",
      IF(OR(C553="190 Automobile",C553="200 computer hardware",C553="210 Computer software",C553="220 Quickbooks software",C553="230 Office equipment",C553="240 Office furniture"),
         E553-(E553/(1+Dashboard!$F$4)),
         0
      ),
      IF(C553="750 Business promotion",
         E553-(E553/(1+4.793/100)),
         E553-(E553/(1+Dashboard!$F$4))
      )
   )
)</f>
        <v>0</v>
      </c>
      <c r="J553" s="26">
        <f>Bank5[[#This Row],[Money in/ (Money out)]]-Bank5[[#This Row],[GST/HST]]</f>
        <v>0</v>
      </c>
      <c r="L553" s="23">
        <f t="shared" si="24"/>
        <v>0</v>
      </c>
    </row>
    <row r="554" spans="4:12" x14ac:dyDescent="0.2">
      <c r="D554" s="374">
        <f>_xlfn.XLOOKUP(C:C,Table1[for Import to Bank Register dropdown],Table1[for Pivot],0,0,1)</f>
        <v>0</v>
      </c>
      <c r="E554" s="403"/>
      <c r="F554" s="146">
        <f t="shared" si="25"/>
        <v>55555555</v>
      </c>
      <c r="G554" s="375">
        <f t="shared" si="26"/>
        <v>0</v>
      </c>
      <c r="I554" s="376">
        <f>IF(OR(C554="150 Directors advances", C554="120 accounts receivable", C554="720.2 Automobile - Insurance", C554="720.3 Automobile - License", C554="870.4 Rent - Insurance", C554="870.6 Rent - Property Tax", C554="870.7 Rent - Homeoffice", C554="870.9 Rent - Water"),
   0,
   IF(Dashboard!$F$5="Quick",
      IF(OR(C554="190 Automobile",C554="200 computer hardware",C554="210 Computer software",C554="220 Quickbooks software",C554="230 Office equipment",C554="240 Office furniture"),
         E554-(E554/(1+Dashboard!$F$4)),
         0
      ),
      IF(C554="750 Business promotion",
         E554-(E554/(1+4.793/100)),
         E554-(E554/(1+Dashboard!$F$4))
      )
   )
)</f>
        <v>0</v>
      </c>
      <c r="J554" s="26">
        <f>Bank5[[#This Row],[Money in/ (Money out)]]-Bank5[[#This Row],[GST/HST]]</f>
        <v>0</v>
      </c>
      <c r="L554" s="23">
        <f t="shared" si="24"/>
        <v>0</v>
      </c>
    </row>
    <row r="555" spans="4:12" x14ac:dyDescent="0.2">
      <c r="D555" s="374">
        <f>_xlfn.XLOOKUP(C:C,Table1[for Import to Bank Register dropdown],Table1[for Pivot],0,0,1)</f>
        <v>0</v>
      </c>
      <c r="E555" s="403"/>
      <c r="F555" s="146">
        <f t="shared" si="25"/>
        <v>55555555</v>
      </c>
      <c r="G555" s="375">
        <f t="shared" si="26"/>
        <v>0</v>
      </c>
      <c r="I555" s="376">
        <f>IF(OR(C555="150 Directors advances", C555="120 accounts receivable", C555="720.2 Automobile - Insurance", C555="720.3 Automobile - License", C555="870.4 Rent - Insurance", C555="870.6 Rent - Property Tax", C555="870.7 Rent - Homeoffice", C555="870.9 Rent - Water"),
   0,
   IF(Dashboard!$F$5="Quick",
      IF(OR(C555="190 Automobile",C555="200 computer hardware",C555="210 Computer software",C555="220 Quickbooks software",C555="230 Office equipment",C555="240 Office furniture"),
         E555-(E555/(1+Dashboard!$F$4)),
         0
      ),
      IF(C555="750 Business promotion",
         E555-(E555/(1+4.793/100)),
         E555-(E555/(1+Dashboard!$F$4))
      )
   )
)</f>
        <v>0</v>
      </c>
      <c r="J555" s="26">
        <f>Bank5[[#This Row],[Money in/ (Money out)]]-Bank5[[#This Row],[GST/HST]]</f>
        <v>0</v>
      </c>
      <c r="L555" s="23">
        <f t="shared" si="24"/>
        <v>0</v>
      </c>
    </row>
    <row r="556" spans="4:12" x14ac:dyDescent="0.2">
      <c r="D556" s="374">
        <f>_xlfn.XLOOKUP(C:C,Table1[for Import to Bank Register dropdown],Table1[for Pivot],0,0,1)</f>
        <v>0</v>
      </c>
      <c r="E556" s="403"/>
      <c r="F556" s="146">
        <f t="shared" si="25"/>
        <v>55555555</v>
      </c>
      <c r="G556" s="375">
        <f t="shared" si="26"/>
        <v>0</v>
      </c>
      <c r="I556" s="376">
        <f>IF(OR(C556="150 Directors advances", C556="120 accounts receivable", C556="720.2 Automobile - Insurance", C556="720.3 Automobile - License", C556="870.4 Rent - Insurance", C556="870.6 Rent - Property Tax", C556="870.7 Rent - Homeoffice", C556="870.9 Rent - Water"),
   0,
   IF(Dashboard!$F$5="Quick",
      IF(OR(C556="190 Automobile",C556="200 computer hardware",C556="210 Computer software",C556="220 Quickbooks software",C556="230 Office equipment",C556="240 Office furniture"),
         E556-(E556/(1+Dashboard!$F$4)),
         0
      ),
      IF(C556="750 Business promotion",
         E556-(E556/(1+4.793/100)),
         E556-(E556/(1+Dashboard!$F$4))
      )
   )
)</f>
        <v>0</v>
      </c>
      <c r="J556" s="26">
        <f>Bank5[[#This Row],[Money in/ (Money out)]]-Bank5[[#This Row],[GST/HST]]</f>
        <v>0</v>
      </c>
      <c r="L556" s="23">
        <f t="shared" si="24"/>
        <v>0</v>
      </c>
    </row>
    <row r="557" spans="4:12" x14ac:dyDescent="0.2">
      <c r="D557" s="374">
        <f>_xlfn.XLOOKUP(C:C,Table1[for Import to Bank Register dropdown],Table1[for Pivot],0,0,1)</f>
        <v>0</v>
      </c>
      <c r="E557" s="403"/>
      <c r="F557" s="146">
        <f t="shared" si="25"/>
        <v>55555555</v>
      </c>
      <c r="G557" s="375">
        <f t="shared" si="26"/>
        <v>0</v>
      </c>
      <c r="I557" s="376">
        <f>IF(OR(C557="150 Directors advances", C557="120 accounts receivable", C557="720.2 Automobile - Insurance", C557="720.3 Automobile - License", C557="870.4 Rent - Insurance", C557="870.6 Rent - Property Tax", C557="870.7 Rent - Homeoffice", C557="870.9 Rent - Water"),
   0,
   IF(Dashboard!$F$5="Quick",
      IF(OR(C557="190 Automobile",C557="200 computer hardware",C557="210 Computer software",C557="220 Quickbooks software",C557="230 Office equipment",C557="240 Office furniture"),
         E557-(E557/(1+Dashboard!$F$4)),
         0
      ),
      IF(C557="750 Business promotion",
         E557-(E557/(1+4.793/100)),
         E557-(E557/(1+Dashboard!$F$4))
      )
   )
)</f>
        <v>0</v>
      </c>
      <c r="J557" s="26">
        <f>Bank5[[#This Row],[Money in/ (Money out)]]-Bank5[[#This Row],[GST/HST]]</f>
        <v>0</v>
      </c>
      <c r="L557" s="23">
        <f t="shared" si="24"/>
        <v>0</v>
      </c>
    </row>
    <row r="558" spans="4:12" x14ac:dyDescent="0.2">
      <c r="D558" s="374">
        <f>_xlfn.XLOOKUP(C:C,Table1[for Import to Bank Register dropdown],Table1[for Pivot],0,0,1)</f>
        <v>0</v>
      </c>
      <c r="E558" s="403"/>
      <c r="F558" s="146">
        <f t="shared" si="25"/>
        <v>55555555</v>
      </c>
      <c r="G558" s="375">
        <f t="shared" si="26"/>
        <v>0</v>
      </c>
      <c r="I558" s="376">
        <f>IF(OR(C558="150 Directors advances", C558="120 accounts receivable", C558="720.2 Automobile - Insurance", C558="720.3 Automobile - License", C558="870.4 Rent - Insurance", C558="870.6 Rent - Property Tax", C558="870.7 Rent - Homeoffice", C558="870.9 Rent - Water"),
   0,
   IF(Dashboard!$F$5="Quick",
      IF(OR(C558="190 Automobile",C558="200 computer hardware",C558="210 Computer software",C558="220 Quickbooks software",C558="230 Office equipment",C558="240 Office furniture"),
         E558-(E558/(1+Dashboard!$F$4)),
         0
      ),
      IF(C558="750 Business promotion",
         E558-(E558/(1+4.793/100)),
         E558-(E558/(1+Dashboard!$F$4))
      )
   )
)</f>
        <v>0</v>
      </c>
      <c r="J558" s="26">
        <f>Bank5[[#This Row],[Money in/ (Money out)]]-Bank5[[#This Row],[GST/HST]]</f>
        <v>0</v>
      </c>
      <c r="L558" s="23">
        <f t="shared" si="24"/>
        <v>0</v>
      </c>
    </row>
    <row r="559" spans="4:12" x14ac:dyDescent="0.2">
      <c r="D559" s="374">
        <f>_xlfn.XLOOKUP(C:C,Table1[for Import to Bank Register dropdown],Table1[for Pivot],0,0,1)</f>
        <v>0</v>
      </c>
      <c r="E559" s="403"/>
      <c r="F559" s="146">
        <f t="shared" si="25"/>
        <v>55555555</v>
      </c>
      <c r="G559" s="375">
        <f t="shared" si="26"/>
        <v>0</v>
      </c>
      <c r="I559" s="376">
        <f>IF(OR(C559="150 Directors advances", C559="120 accounts receivable", C559="720.2 Automobile - Insurance", C559="720.3 Automobile - License", C559="870.4 Rent - Insurance", C559="870.6 Rent - Property Tax", C559="870.7 Rent - Homeoffice", C559="870.9 Rent - Water"),
   0,
   IF(Dashboard!$F$5="Quick",
      IF(OR(C559="190 Automobile",C559="200 computer hardware",C559="210 Computer software",C559="220 Quickbooks software",C559="230 Office equipment",C559="240 Office furniture"),
         E559-(E559/(1+Dashboard!$F$4)),
         0
      ),
      IF(C559="750 Business promotion",
         E559-(E559/(1+4.793/100)),
         E559-(E559/(1+Dashboard!$F$4))
      )
   )
)</f>
        <v>0</v>
      </c>
      <c r="J559" s="26">
        <f>Bank5[[#This Row],[Money in/ (Money out)]]-Bank5[[#This Row],[GST/HST]]</f>
        <v>0</v>
      </c>
      <c r="L559" s="23">
        <f t="shared" si="24"/>
        <v>0</v>
      </c>
    </row>
    <row r="560" spans="4:12" x14ac:dyDescent="0.2">
      <c r="D560" s="374">
        <f>_xlfn.XLOOKUP(C:C,Table1[for Import to Bank Register dropdown],Table1[for Pivot],0,0,1)</f>
        <v>0</v>
      </c>
      <c r="E560" s="403"/>
      <c r="F560" s="146">
        <f t="shared" si="25"/>
        <v>55555555</v>
      </c>
      <c r="G560" s="375">
        <f t="shared" si="26"/>
        <v>0</v>
      </c>
      <c r="I560" s="376">
        <f>IF(OR(C560="150 Directors advances", C560="120 accounts receivable", C560="720.2 Automobile - Insurance", C560="720.3 Automobile - License", C560="870.4 Rent - Insurance", C560="870.6 Rent - Property Tax", C560="870.7 Rent - Homeoffice", C560="870.9 Rent - Water"),
   0,
   IF(Dashboard!$F$5="Quick",
      IF(OR(C560="190 Automobile",C560="200 computer hardware",C560="210 Computer software",C560="220 Quickbooks software",C560="230 Office equipment",C560="240 Office furniture"),
         E560-(E560/(1+Dashboard!$F$4)),
         0
      ),
      IF(C560="750 Business promotion",
         E560-(E560/(1+4.793/100)),
         E560-(E560/(1+Dashboard!$F$4))
      )
   )
)</f>
        <v>0</v>
      </c>
      <c r="J560" s="26">
        <f>Bank5[[#This Row],[Money in/ (Money out)]]-Bank5[[#This Row],[GST/HST]]</f>
        <v>0</v>
      </c>
      <c r="L560" s="23">
        <f t="shared" si="24"/>
        <v>0</v>
      </c>
    </row>
    <row r="561" spans="4:12" x14ac:dyDescent="0.2">
      <c r="D561" s="374">
        <f>_xlfn.XLOOKUP(C:C,Table1[for Import to Bank Register dropdown],Table1[for Pivot],0,0,1)</f>
        <v>0</v>
      </c>
      <c r="E561" s="403"/>
      <c r="F561" s="146">
        <f t="shared" si="25"/>
        <v>55555555</v>
      </c>
      <c r="G561" s="375">
        <f t="shared" si="26"/>
        <v>0</v>
      </c>
      <c r="I561" s="376">
        <f>IF(OR(C561="150 Directors advances", C561="120 accounts receivable", C561="720.2 Automobile - Insurance", C561="720.3 Automobile - License", C561="870.4 Rent - Insurance", C561="870.6 Rent - Property Tax", C561="870.7 Rent - Homeoffice", C561="870.9 Rent - Water"),
   0,
   IF(Dashboard!$F$5="Quick",
      IF(OR(C561="190 Automobile",C561="200 computer hardware",C561="210 Computer software",C561="220 Quickbooks software",C561="230 Office equipment",C561="240 Office furniture"),
         E561-(E561/(1+Dashboard!$F$4)),
         0
      ),
      IF(C561="750 Business promotion",
         E561-(E561/(1+4.793/100)),
         E561-(E561/(1+Dashboard!$F$4))
      )
   )
)</f>
        <v>0</v>
      </c>
      <c r="J561" s="26">
        <f>Bank5[[#This Row],[Money in/ (Money out)]]-Bank5[[#This Row],[GST/HST]]</f>
        <v>0</v>
      </c>
      <c r="L561" s="23">
        <f t="shared" si="24"/>
        <v>0</v>
      </c>
    </row>
    <row r="562" spans="4:12" x14ac:dyDescent="0.2">
      <c r="D562" s="374">
        <f>_xlfn.XLOOKUP(C:C,Table1[for Import to Bank Register dropdown],Table1[for Pivot],0,0,1)</f>
        <v>0</v>
      </c>
      <c r="E562" s="403"/>
      <c r="F562" s="146">
        <f t="shared" si="25"/>
        <v>55555555</v>
      </c>
      <c r="G562" s="375">
        <f t="shared" si="26"/>
        <v>0</v>
      </c>
      <c r="I562" s="376">
        <f>IF(OR(C562="150 Directors advances", C562="120 accounts receivable", C562="720.2 Automobile - Insurance", C562="720.3 Automobile - License", C562="870.4 Rent - Insurance", C562="870.6 Rent - Property Tax", C562="870.7 Rent - Homeoffice", C562="870.9 Rent - Water"),
   0,
   IF(Dashboard!$F$5="Quick",
      IF(OR(C562="190 Automobile",C562="200 computer hardware",C562="210 Computer software",C562="220 Quickbooks software",C562="230 Office equipment",C562="240 Office furniture"),
         E562-(E562/(1+Dashboard!$F$4)),
         0
      ),
      IF(C562="750 Business promotion",
         E562-(E562/(1+4.793/100)),
         E562-(E562/(1+Dashboard!$F$4))
      )
   )
)</f>
        <v>0</v>
      </c>
      <c r="J562" s="26">
        <f>Bank5[[#This Row],[Money in/ (Money out)]]-Bank5[[#This Row],[GST/HST]]</f>
        <v>0</v>
      </c>
      <c r="L562" s="23">
        <f t="shared" si="24"/>
        <v>0</v>
      </c>
    </row>
    <row r="563" spans="4:12" x14ac:dyDescent="0.2">
      <c r="D563" s="374">
        <f>_xlfn.XLOOKUP(C:C,Table1[for Import to Bank Register dropdown],Table1[for Pivot],0,0,1)</f>
        <v>0</v>
      </c>
      <c r="E563" s="403"/>
      <c r="F563" s="146">
        <f t="shared" si="25"/>
        <v>55555555</v>
      </c>
      <c r="G563" s="375">
        <f t="shared" si="26"/>
        <v>0</v>
      </c>
      <c r="I563" s="376">
        <f>IF(OR(C563="150 Directors advances", C563="120 accounts receivable", C563="720.2 Automobile - Insurance", C563="720.3 Automobile - License", C563="870.4 Rent - Insurance", C563="870.6 Rent - Property Tax", C563="870.7 Rent - Homeoffice", C563="870.9 Rent - Water"),
   0,
   IF(Dashboard!$F$5="Quick",
      IF(OR(C563="190 Automobile",C563="200 computer hardware",C563="210 Computer software",C563="220 Quickbooks software",C563="230 Office equipment",C563="240 Office furniture"),
         E563-(E563/(1+Dashboard!$F$4)),
         0
      ),
      IF(C563="750 Business promotion",
         E563-(E563/(1+4.793/100)),
         E563-(E563/(1+Dashboard!$F$4))
      )
   )
)</f>
        <v>0</v>
      </c>
      <c r="J563" s="26">
        <f>Bank5[[#This Row],[Money in/ (Money out)]]-Bank5[[#This Row],[GST/HST]]</f>
        <v>0</v>
      </c>
      <c r="L563" s="23">
        <f t="shared" si="24"/>
        <v>0</v>
      </c>
    </row>
    <row r="564" spans="4:12" x14ac:dyDescent="0.2">
      <c r="D564" s="374">
        <f>_xlfn.XLOOKUP(C:C,Table1[for Import to Bank Register dropdown],Table1[for Pivot],0,0,1)</f>
        <v>0</v>
      </c>
      <c r="E564" s="403"/>
      <c r="F564" s="146">
        <f t="shared" si="25"/>
        <v>55555555</v>
      </c>
      <c r="G564" s="375">
        <f t="shared" si="26"/>
        <v>0</v>
      </c>
      <c r="I564" s="376">
        <f>IF(OR(C564="150 Directors advances", C564="120 accounts receivable", C564="720.2 Automobile - Insurance", C564="720.3 Automobile - License", C564="870.4 Rent - Insurance", C564="870.6 Rent - Property Tax", C564="870.7 Rent - Homeoffice", C564="870.9 Rent - Water"),
   0,
   IF(Dashboard!$F$5="Quick",
      IF(OR(C564="190 Automobile",C564="200 computer hardware",C564="210 Computer software",C564="220 Quickbooks software",C564="230 Office equipment",C564="240 Office furniture"),
         E564-(E564/(1+Dashboard!$F$4)),
         0
      ),
      IF(C564="750 Business promotion",
         E564-(E564/(1+4.793/100)),
         E564-(E564/(1+Dashboard!$F$4))
      )
   )
)</f>
        <v>0</v>
      </c>
      <c r="J564" s="26">
        <f>Bank5[[#This Row],[Money in/ (Money out)]]-Bank5[[#This Row],[GST/HST]]</f>
        <v>0</v>
      </c>
      <c r="L564" s="23">
        <f t="shared" si="24"/>
        <v>0</v>
      </c>
    </row>
    <row r="565" spans="4:12" x14ac:dyDescent="0.2">
      <c r="D565" s="374">
        <f>_xlfn.XLOOKUP(C:C,Table1[for Import to Bank Register dropdown],Table1[for Pivot],0,0,1)</f>
        <v>0</v>
      </c>
      <c r="E565" s="403"/>
      <c r="F565" s="146">
        <f t="shared" si="25"/>
        <v>55555555</v>
      </c>
      <c r="G565" s="375">
        <f t="shared" si="26"/>
        <v>0</v>
      </c>
      <c r="I565" s="376">
        <f>IF(OR(C565="150 Directors advances", C565="120 accounts receivable", C565="720.2 Automobile - Insurance", C565="720.3 Automobile - License", C565="870.4 Rent - Insurance", C565="870.6 Rent - Property Tax", C565="870.7 Rent - Homeoffice", C565="870.9 Rent - Water"),
   0,
   IF(Dashboard!$F$5="Quick",
      IF(OR(C565="190 Automobile",C565="200 computer hardware",C565="210 Computer software",C565="220 Quickbooks software",C565="230 Office equipment",C565="240 Office furniture"),
         E565-(E565/(1+Dashboard!$F$4)),
         0
      ),
      IF(C565="750 Business promotion",
         E565-(E565/(1+4.793/100)),
         E565-(E565/(1+Dashboard!$F$4))
      )
   )
)</f>
        <v>0</v>
      </c>
      <c r="J565" s="26">
        <f>Bank5[[#This Row],[Money in/ (Money out)]]-Bank5[[#This Row],[GST/HST]]</f>
        <v>0</v>
      </c>
      <c r="L565" s="23">
        <f t="shared" si="24"/>
        <v>0</v>
      </c>
    </row>
    <row r="566" spans="4:12" x14ac:dyDescent="0.2">
      <c r="D566" s="374">
        <f>_xlfn.XLOOKUP(C:C,Table1[for Import to Bank Register dropdown],Table1[for Pivot],0,0,1)</f>
        <v>0</v>
      </c>
      <c r="E566" s="403"/>
      <c r="F566" s="146">
        <f t="shared" si="25"/>
        <v>55555555</v>
      </c>
      <c r="G566" s="375">
        <f t="shared" si="26"/>
        <v>0</v>
      </c>
      <c r="I566" s="376">
        <f>IF(OR(C566="150 Directors advances", C566="120 accounts receivable", C566="720.2 Automobile - Insurance", C566="720.3 Automobile - License", C566="870.4 Rent - Insurance", C566="870.6 Rent - Property Tax", C566="870.7 Rent - Homeoffice", C566="870.9 Rent - Water"),
   0,
   IF(Dashboard!$F$5="Quick",
      IF(OR(C566="190 Automobile",C566="200 computer hardware",C566="210 Computer software",C566="220 Quickbooks software",C566="230 Office equipment",C566="240 Office furniture"),
         E566-(E566/(1+Dashboard!$F$4)),
         0
      ),
      IF(C566="750 Business promotion",
         E566-(E566/(1+4.793/100)),
         E566-(E566/(1+Dashboard!$F$4))
      )
   )
)</f>
        <v>0</v>
      </c>
      <c r="J566" s="26">
        <f>Bank5[[#This Row],[Money in/ (Money out)]]-Bank5[[#This Row],[GST/HST]]</f>
        <v>0</v>
      </c>
      <c r="L566" s="23">
        <f t="shared" si="24"/>
        <v>0</v>
      </c>
    </row>
    <row r="567" spans="4:12" x14ac:dyDescent="0.2">
      <c r="D567" s="374">
        <f>_xlfn.XLOOKUP(C:C,Table1[for Import to Bank Register dropdown],Table1[for Pivot],0,0,1)</f>
        <v>0</v>
      </c>
      <c r="E567" s="403"/>
      <c r="F567" s="146">
        <f t="shared" si="25"/>
        <v>55555555</v>
      </c>
      <c r="G567" s="375">
        <f t="shared" si="26"/>
        <v>0</v>
      </c>
      <c r="I567" s="376">
        <f>IF(OR(C567="150 Directors advances", C567="120 accounts receivable", C567="720.2 Automobile - Insurance", C567="720.3 Automobile - License", C567="870.4 Rent - Insurance", C567="870.6 Rent - Property Tax", C567="870.7 Rent - Homeoffice", C567="870.9 Rent - Water"),
   0,
   IF(Dashboard!$F$5="Quick",
      IF(OR(C567="190 Automobile",C567="200 computer hardware",C567="210 Computer software",C567="220 Quickbooks software",C567="230 Office equipment",C567="240 Office furniture"),
         E567-(E567/(1+Dashboard!$F$4)),
         0
      ),
      IF(C567="750 Business promotion",
         E567-(E567/(1+4.793/100)),
         E567-(E567/(1+Dashboard!$F$4))
      )
   )
)</f>
        <v>0</v>
      </c>
      <c r="J567" s="26">
        <f>Bank5[[#This Row],[Money in/ (Money out)]]-Bank5[[#This Row],[GST/HST]]</f>
        <v>0</v>
      </c>
      <c r="L567" s="23">
        <f t="shared" si="24"/>
        <v>0</v>
      </c>
    </row>
    <row r="568" spans="4:12" x14ac:dyDescent="0.2">
      <c r="D568" s="374">
        <f>_xlfn.XLOOKUP(C:C,Table1[for Import to Bank Register dropdown],Table1[for Pivot],0,0,1)</f>
        <v>0</v>
      </c>
      <c r="E568" s="403"/>
      <c r="F568" s="146">
        <f t="shared" si="25"/>
        <v>55555555</v>
      </c>
      <c r="G568" s="375">
        <f t="shared" si="26"/>
        <v>0</v>
      </c>
      <c r="I568" s="376">
        <f>IF(OR(C568="150 Directors advances", C568="120 accounts receivable", C568="720.2 Automobile - Insurance", C568="720.3 Automobile - License", C568="870.4 Rent - Insurance", C568="870.6 Rent - Property Tax", C568="870.7 Rent - Homeoffice", C568="870.9 Rent - Water"),
   0,
   IF(Dashboard!$F$5="Quick",
      IF(OR(C568="190 Automobile",C568="200 computer hardware",C568="210 Computer software",C568="220 Quickbooks software",C568="230 Office equipment",C568="240 Office furniture"),
         E568-(E568/(1+Dashboard!$F$4)),
         0
      ),
      IF(C568="750 Business promotion",
         E568-(E568/(1+4.793/100)),
         E568-(E568/(1+Dashboard!$F$4))
      )
   )
)</f>
        <v>0</v>
      </c>
      <c r="J568" s="26">
        <f>Bank5[[#This Row],[Money in/ (Money out)]]-Bank5[[#This Row],[GST/HST]]</f>
        <v>0</v>
      </c>
      <c r="L568" s="23">
        <f t="shared" si="24"/>
        <v>0</v>
      </c>
    </row>
    <row r="569" spans="4:12" x14ac:dyDescent="0.2">
      <c r="D569" s="374">
        <f>_xlfn.XLOOKUP(C:C,Table1[for Import to Bank Register dropdown],Table1[for Pivot],0,0,1)</f>
        <v>0</v>
      </c>
      <c r="E569" s="403"/>
      <c r="F569" s="146">
        <f t="shared" si="25"/>
        <v>55555555</v>
      </c>
      <c r="G569" s="375">
        <f t="shared" si="26"/>
        <v>0</v>
      </c>
      <c r="I569" s="376">
        <f>IF(OR(C569="150 Directors advances", C569="120 accounts receivable", C569="720.2 Automobile - Insurance", C569="720.3 Automobile - License", C569="870.4 Rent - Insurance", C569="870.6 Rent - Property Tax", C569="870.7 Rent - Homeoffice", C569="870.9 Rent - Water"),
   0,
   IF(Dashboard!$F$5="Quick",
      IF(OR(C569="190 Automobile",C569="200 computer hardware",C569="210 Computer software",C569="220 Quickbooks software",C569="230 Office equipment",C569="240 Office furniture"),
         E569-(E569/(1+Dashboard!$F$4)),
         0
      ),
      IF(C569="750 Business promotion",
         E569-(E569/(1+4.793/100)),
         E569-(E569/(1+Dashboard!$F$4))
      )
   )
)</f>
        <v>0</v>
      </c>
      <c r="J569" s="26">
        <f>Bank5[[#This Row],[Money in/ (Money out)]]-Bank5[[#This Row],[GST/HST]]</f>
        <v>0</v>
      </c>
      <c r="L569" s="23">
        <f t="shared" si="24"/>
        <v>0</v>
      </c>
    </row>
    <row r="570" spans="4:12" x14ac:dyDescent="0.2">
      <c r="D570" s="374">
        <f>_xlfn.XLOOKUP(C:C,Table1[for Import to Bank Register dropdown],Table1[for Pivot],0,0,1)</f>
        <v>0</v>
      </c>
      <c r="E570" s="403"/>
      <c r="F570" s="146">
        <f t="shared" si="25"/>
        <v>55555555</v>
      </c>
      <c r="G570" s="375">
        <f t="shared" si="26"/>
        <v>0</v>
      </c>
      <c r="I570" s="376">
        <f>IF(OR(C570="150 Directors advances", C570="120 accounts receivable", C570="720.2 Automobile - Insurance", C570="720.3 Automobile - License", C570="870.4 Rent - Insurance", C570="870.6 Rent - Property Tax", C570="870.7 Rent - Homeoffice", C570="870.9 Rent - Water"),
   0,
   IF(Dashboard!$F$5="Quick",
      IF(OR(C570="190 Automobile",C570="200 computer hardware",C570="210 Computer software",C570="220 Quickbooks software",C570="230 Office equipment",C570="240 Office furniture"),
         E570-(E570/(1+Dashboard!$F$4)),
         0
      ),
      IF(C570="750 Business promotion",
         E570-(E570/(1+4.793/100)),
         E570-(E570/(1+Dashboard!$F$4))
      )
   )
)</f>
        <v>0</v>
      </c>
      <c r="J570" s="26">
        <f>Bank5[[#This Row],[Money in/ (Money out)]]-Bank5[[#This Row],[GST/HST]]</f>
        <v>0</v>
      </c>
      <c r="L570" s="23">
        <f t="shared" si="24"/>
        <v>0</v>
      </c>
    </row>
    <row r="571" spans="4:12" x14ac:dyDescent="0.2">
      <c r="D571" s="374">
        <f>_xlfn.XLOOKUP(C:C,Table1[for Import to Bank Register dropdown],Table1[for Pivot],0,0,1)</f>
        <v>0</v>
      </c>
      <c r="E571" s="403"/>
      <c r="F571" s="146">
        <f t="shared" si="25"/>
        <v>55555555</v>
      </c>
      <c r="G571" s="375">
        <f t="shared" si="26"/>
        <v>0</v>
      </c>
      <c r="I571" s="376">
        <f>IF(OR(C571="150 Directors advances", C571="120 accounts receivable", C571="720.2 Automobile - Insurance", C571="720.3 Automobile - License", C571="870.4 Rent - Insurance", C571="870.6 Rent - Property Tax", C571="870.7 Rent - Homeoffice", C571="870.9 Rent - Water"),
   0,
   IF(Dashboard!$F$5="Quick",
      IF(OR(C571="190 Automobile",C571="200 computer hardware",C571="210 Computer software",C571="220 Quickbooks software",C571="230 Office equipment",C571="240 Office furniture"),
         E571-(E571/(1+Dashboard!$F$4)),
         0
      ),
      IF(C571="750 Business promotion",
         E571-(E571/(1+4.793/100)),
         E571-(E571/(1+Dashboard!$F$4))
      )
   )
)</f>
        <v>0</v>
      </c>
      <c r="J571" s="26">
        <f>Bank5[[#This Row],[Money in/ (Money out)]]-Bank5[[#This Row],[GST/HST]]</f>
        <v>0</v>
      </c>
      <c r="L571" s="23">
        <f t="shared" si="24"/>
        <v>0</v>
      </c>
    </row>
    <row r="572" spans="4:12" x14ac:dyDescent="0.2">
      <c r="D572" s="374">
        <f>_xlfn.XLOOKUP(C:C,Table1[for Import to Bank Register dropdown],Table1[for Pivot],0,0,1)</f>
        <v>0</v>
      </c>
      <c r="E572" s="403"/>
      <c r="F572" s="146">
        <f t="shared" si="25"/>
        <v>55555555</v>
      </c>
      <c r="G572" s="375">
        <f t="shared" si="26"/>
        <v>0</v>
      </c>
      <c r="I572" s="376">
        <f>IF(OR(C572="150 Directors advances", C572="120 accounts receivable", C572="720.2 Automobile - Insurance", C572="720.3 Automobile - License", C572="870.4 Rent - Insurance", C572="870.6 Rent - Property Tax", C572="870.7 Rent - Homeoffice", C572="870.9 Rent - Water"),
   0,
   IF(Dashboard!$F$5="Quick",
      IF(OR(C572="190 Automobile",C572="200 computer hardware",C572="210 Computer software",C572="220 Quickbooks software",C572="230 Office equipment",C572="240 Office furniture"),
         E572-(E572/(1+Dashboard!$F$4)),
         0
      ),
      IF(C572="750 Business promotion",
         E572-(E572/(1+4.793/100)),
         E572-(E572/(1+Dashboard!$F$4))
      )
   )
)</f>
        <v>0</v>
      </c>
      <c r="J572" s="26">
        <f>Bank5[[#This Row],[Money in/ (Money out)]]-Bank5[[#This Row],[GST/HST]]</f>
        <v>0</v>
      </c>
      <c r="L572" s="23">
        <f t="shared" si="24"/>
        <v>0</v>
      </c>
    </row>
    <row r="573" spans="4:12" x14ac:dyDescent="0.2">
      <c r="D573" s="374">
        <f>_xlfn.XLOOKUP(C:C,Table1[for Import to Bank Register dropdown],Table1[for Pivot],0,0,1)</f>
        <v>0</v>
      </c>
      <c r="E573" s="403"/>
      <c r="F573" s="146">
        <f t="shared" si="25"/>
        <v>55555555</v>
      </c>
      <c r="G573" s="375">
        <f t="shared" si="26"/>
        <v>0</v>
      </c>
      <c r="I573" s="376">
        <f>IF(OR(C573="150 Directors advances", C573="120 accounts receivable", C573="720.2 Automobile - Insurance", C573="720.3 Automobile - License", C573="870.4 Rent - Insurance", C573="870.6 Rent - Property Tax", C573="870.7 Rent - Homeoffice", C573="870.9 Rent - Water"),
   0,
   IF(Dashboard!$F$5="Quick",
      IF(OR(C573="190 Automobile",C573="200 computer hardware",C573="210 Computer software",C573="220 Quickbooks software",C573="230 Office equipment",C573="240 Office furniture"),
         E573-(E573/(1+Dashboard!$F$4)),
         0
      ),
      IF(C573="750 Business promotion",
         E573-(E573/(1+4.793/100)),
         E573-(E573/(1+Dashboard!$F$4))
      )
   )
)</f>
        <v>0</v>
      </c>
      <c r="J573" s="26">
        <f>Bank5[[#This Row],[Money in/ (Money out)]]-Bank5[[#This Row],[GST/HST]]</f>
        <v>0</v>
      </c>
      <c r="L573" s="23">
        <f t="shared" si="24"/>
        <v>0</v>
      </c>
    </row>
    <row r="574" spans="4:12" x14ac:dyDescent="0.2">
      <c r="D574" s="374">
        <f>_xlfn.XLOOKUP(C:C,Table1[for Import to Bank Register dropdown],Table1[for Pivot],0,0,1)</f>
        <v>0</v>
      </c>
      <c r="E574" s="403"/>
      <c r="F574" s="146">
        <f t="shared" si="25"/>
        <v>55555555</v>
      </c>
      <c r="G574" s="375">
        <f t="shared" si="26"/>
        <v>0</v>
      </c>
      <c r="I574" s="376">
        <f>IF(OR(C574="150 Directors advances", C574="120 accounts receivable", C574="720.2 Automobile - Insurance", C574="720.3 Automobile - License", C574="870.4 Rent - Insurance", C574="870.6 Rent - Property Tax", C574="870.7 Rent - Homeoffice", C574="870.9 Rent - Water"),
   0,
   IF(Dashboard!$F$5="Quick",
      IF(OR(C574="190 Automobile",C574="200 computer hardware",C574="210 Computer software",C574="220 Quickbooks software",C574="230 Office equipment",C574="240 Office furniture"),
         E574-(E574/(1+Dashboard!$F$4)),
         0
      ),
      IF(C574="750 Business promotion",
         E574-(E574/(1+4.793/100)),
         E574-(E574/(1+Dashboard!$F$4))
      )
   )
)</f>
        <v>0</v>
      </c>
      <c r="J574" s="26">
        <f>Bank5[[#This Row],[Money in/ (Money out)]]-Bank5[[#This Row],[GST/HST]]</f>
        <v>0</v>
      </c>
      <c r="L574" s="23">
        <f t="shared" si="24"/>
        <v>0</v>
      </c>
    </row>
    <row r="575" spans="4:12" x14ac:dyDescent="0.2">
      <c r="D575" s="374">
        <f>_xlfn.XLOOKUP(C:C,Table1[for Import to Bank Register dropdown],Table1[for Pivot],0,0,1)</f>
        <v>0</v>
      </c>
      <c r="E575" s="403"/>
      <c r="F575" s="146">
        <f t="shared" si="25"/>
        <v>55555555</v>
      </c>
      <c r="G575" s="375">
        <f t="shared" si="26"/>
        <v>0</v>
      </c>
      <c r="I575" s="376">
        <f>IF(OR(C575="150 Directors advances", C575="120 accounts receivable", C575="720.2 Automobile - Insurance", C575="720.3 Automobile - License", C575="870.4 Rent - Insurance", C575="870.6 Rent - Property Tax", C575="870.7 Rent - Homeoffice", C575="870.9 Rent - Water"),
   0,
   IF(Dashboard!$F$5="Quick",
      IF(OR(C575="190 Automobile",C575="200 computer hardware",C575="210 Computer software",C575="220 Quickbooks software",C575="230 Office equipment",C575="240 Office furniture"),
         E575-(E575/(1+Dashboard!$F$4)),
         0
      ),
      IF(C575="750 Business promotion",
         E575-(E575/(1+4.793/100)),
         E575-(E575/(1+Dashboard!$F$4))
      )
   )
)</f>
        <v>0</v>
      </c>
      <c r="J575" s="26">
        <f>Bank5[[#This Row],[Money in/ (Money out)]]-Bank5[[#This Row],[GST/HST]]</f>
        <v>0</v>
      </c>
      <c r="L575" s="23">
        <f t="shared" si="24"/>
        <v>0</v>
      </c>
    </row>
    <row r="576" spans="4:12" x14ac:dyDescent="0.2">
      <c r="D576" s="374">
        <f>_xlfn.XLOOKUP(C:C,Table1[for Import to Bank Register dropdown],Table1[for Pivot],0,0,1)</f>
        <v>0</v>
      </c>
      <c r="E576" s="403"/>
      <c r="F576" s="146">
        <f t="shared" si="25"/>
        <v>55555555</v>
      </c>
      <c r="G576" s="375">
        <f t="shared" si="26"/>
        <v>0</v>
      </c>
      <c r="I576" s="376">
        <f>IF(OR(C576="150 Directors advances", C576="120 accounts receivable", C576="720.2 Automobile - Insurance", C576="720.3 Automobile - License", C576="870.4 Rent - Insurance", C576="870.6 Rent - Property Tax", C576="870.7 Rent - Homeoffice", C576="870.9 Rent - Water"),
   0,
   IF(Dashboard!$F$5="Quick",
      IF(OR(C576="190 Automobile",C576="200 computer hardware",C576="210 Computer software",C576="220 Quickbooks software",C576="230 Office equipment",C576="240 Office furniture"),
         E576-(E576/(1+Dashboard!$F$4)),
         0
      ),
      IF(C576="750 Business promotion",
         E576-(E576/(1+4.793/100)),
         E576-(E576/(1+Dashboard!$F$4))
      )
   )
)</f>
        <v>0</v>
      </c>
      <c r="J576" s="26">
        <f>Bank5[[#This Row],[Money in/ (Money out)]]-Bank5[[#This Row],[GST/HST]]</f>
        <v>0</v>
      </c>
      <c r="L576" s="23">
        <f t="shared" si="24"/>
        <v>0</v>
      </c>
    </row>
    <row r="577" spans="4:12" x14ac:dyDescent="0.2">
      <c r="D577" s="374">
        <f>_xlfn.XLOOKUP(C:C,Table1[for Import to Bank Register dropdown],Table1[for Pivot],0,0,1)</f>
        <v>0</v>
      </c>
      <c r="E577" s="403"/>
      <c r="F577" s="146">
        <f t="shared" si="25"/>
        <v>55555555</v>
      </c>
      <c r="G577" s="375">
        <f t="shared" si="26"/>
        <v>0</v>
      </c>
      <c r="I577" s="376">
        <f>IF(OR(C577="150 Directors advances", C577="120 accounts receivable", C577="720.2 Automobile - Insurance", C577="720.3 Automobile - License", C577="870.4 Rent - Insurance", C577="870.6 Rent - Property Tax", C577="870.7 Rent - Homeoffice", C577="870.9 Rent - Water"),
   0,
   IF(Dashboard!$F$5="Quick",
      IF(OR(C577="190 Automobile",C577="200 computer hardware",C577="210 Computer software",C577="220 Quickbooks software",C577="230 Office equipment",C577="240 Office furniture"),
         E577-(E577/(1+Dashboard!$F$4)),
         0
      ),
      IF(C577="750 Business promotion",
         E577-(E577/(1+4.793/100)),
         E577-(E577/(1+Dashboard!$F$4))
      )
   )
)</f>
        <v>0</v>
      </c>
      <c r="J577" s="26">
        <f>Bank5[[#This Row],[Money in/ (Money out)]]-Bank5[[#This Row],[GST/HST]]</f>
        <v>0</v>
      </c>
      <c r="L577" s="23">
        <f t="shared" si="24"/>
        <v>0</v>
      </c>
    </row>
    <row r="578" spans="4:12" x14ac:dyDescent="0.2">
      <c r="D578" s="374">
        <f>_xlfn.XLOOKUP(C:C,Table1[for Import to Bank Register dropdown],Table1[for Pivot],0,0,1)</f>
        <v>0</v>
      </c>
      <c r="E578" s="403"/>
      <c r="F578" s="146">
        <f t="shared" si="25"/>
        <v>55555555</v>
      </c>
      <c r="G578" s="375">
        <f t="shared" si="26"/>
        <v>0</v>
      </c>
      <c r="I578" s="376">
        <f>IF(OR(C578="150 Directors advances", C578="120 accounts receivable", C578="720.2 Automobile - Insurance", C578="720.3 Automobile - License", C578="870.4 Rent - Insurance", C578="870.6 Rent - Property Tax", C578="870.7 Rent - Homeoffice", C578="870.9 Rent - Water"),
   0,
   IF(Dashboard!$F$5="Quick",
      IF(OR(C578="190 Automobile",C578="200 computer hardware",C578="210 Computer software",C578="220 Quickbooks software",C578="230 Office equipment",C578="240 Office furniture"),
         E578-(E578/(1+Dashboard!$F$4)),
         0
      ),
      IF(C578="750 Business promotion",
         E578-(E578/(1+4.793/100)),
         E578-(E578/(1+Dashboard!$F$4))
      )
   )
)</f>
        <v>0</v>
      </c>
      <c r="J578" s="26">
        <f>Bank5[[#This Row],[Money in/ (Money out)]]-Bank5[[#This Row],[GST/HST]]</f>
        <v>0</v>
      </c>
      <c r="L578" s="23">
        <f t="shared" si="24"/>
        <v>0</v>
      </c>
    </row>
    <row r="579" spans="4:12" x14ac:dyDescent="0.2">
      <c r="D579" s="374">
        <f>_xlfn.XLOOKUP(C:C,Table1[for Import to Bank Register dropdown],Table1[for Pivot],0,0,1)</f>
        <v>0</v>
      </c>
      <c r="E579" s="403"/>
      <c r="F579" s="146">
        <f t="shared" si="25"/>
        <v>55555555</v>
      </c>
      <c r="G579" s="375">
        <f t="shared" si="26"/>
        <v>0</v>
      </c>
      <c r="I579" s="376">
        <f>IF(OR(C579="150 Directors advances", C579="120 accounts receivable", C579="720.2 Automobile - Insurance", C579="720.3 Automobile - License", C579="870.4 Rent - Insurance", C579="870.6 Rent - Property Tax", C579="870.7 Rent - Homeoffice", C579="870.9 Rent - Water"),
   0,
   IF(Dashboard!$F$5="Quick",
      IF(OR(C579="190 Automobile",C579="200 computer hardware",C579="210 Computer software",C579="220 Quickbooks software",C579="230 Office equipment",C579="240 Office furniture"),
         E579-(E579/(1+Dashboard!$F$4)),
         0
      ),
      IF(C579="750 Business promotion",
         E579-(E579/(1+4.793/100)),
         E579-(E579/(1+Dashboard!$F$4))
      )
   )
)</f>
        <v>0</v>
      </c>
      <c r="J579" s="26">
        <f>Bank5[[#This Row],[Money in/ (Money out)]]-Bank5[[#This Row],[GST/HST]]</f>
        <v>0</v>
      </c>
      <c r="L579" s="23">
        <f t="shared" si="24"/>
        <v>0</v>
      </c>
    </row>
    <row r="580" spans="4:12" x14ac:dyDescent="0.2">
      <c r="D580" s="374">
        <f>_xlfn.XLOOKUP(C:C,Table1[for Import to Bank Register dropdown],Table1[for Pivot],0,0,1)</f>
        <v>0</v>
      </c>
      <c r="E580" s="403"/>
      <c r="F580" s="146">
        <f t="shared" si="25"/>
        <v>55555555</v>
      </c>
      <c r="G580" s="375">
        <f t="shared" si="26"/>
        <v>0</v>
      </c>
      <c r="I580" s="376">
        <f>IF(OR(C580="150 Directors advances", C580="120 accounts receivable", C580="720.2 Automobile - Insurance", C580="720.3 Automobile - License", C580="870.4 Rent - Insurance", C580="870.6 Rent - Property Tax", C580="870.7 Rent - Homeoffice", C580="870.9 Rent - Water"),
   0,
   IF(Dashboard!$F$5="Quick",
      IF(OR(C580="190 Automobile",C580="200 computer hardware",C580="210 Computer software",C580="220 Quickbooks software",C580="230 Office equipment",C580="240 Office furniture"),
         E580-(E580/(1+Dashboard!$F$4)),
         0
      ),
      IF(C580="750 Business promotion",
         E580-(E580/(1+4.793/100)),
         E580-(E580/(1+Dashboard!$F$4))
      )
   )
)</f>
        <v>0</v>
      </c>
      <c r="J580" s="26">
        <f>Bank5[[#This Row],[Money in/ (Money out)]]-Bank5[[#This Row],[GST/HST]]</f>
        <v>0</v>
      </c>
      <c r="L580" s="23">
        <f t="shared" si="24"/>
        <v>0</v>
      </c>
    </row>
    <row r="581" spans="4:12" x14ac:dyDescent="0.2">
      <c r="D581" s="374">
        <f>_xlfn.XLOOKUP(C:C,Table1[for Import to Bank Register dropdown],Table1[for Pivot],0,0,1)</f>
        <v>0</v>
      </c>
      <c r="E581" s="403"/>
      <c r="F581" s="146">
        <f t="shared" si="25"/>
        <v>55555555</v>
      </c>
      <c r="G581" s="375">
        <f t="shared" si="26"/>
        <v>0</v>
      </c>
      <c r="I581" s="376">
        <f>IF(OR(C581="150 Directors advances", C581="120 accounts receivable", C581="720.2 Automobile - Insurance", C581="720.3 Automobile - License", C581="870.4 Rent - Insurance", C581="870.6 Rent - Property Tax", C581="870.7 Rent - Homeoffice", C581="870.9 Rent - Water"),
   0,
   IF(Dashboard!$F$5="Quick",
      IF(OR(C581="190 Automobile",C581="200 computer hardware",C581="210 Computer software",C581="220 Quickbooks software",C581="230 Office equipment",C581="240 Office furniture"),
         E581-(E581/(1+Dashboard!$F$4)),
         0
      ),
      IF(C581="750 Business promotion",
         E581-(E581/(1+4.793/100)),
         E581-(E581/(1+Dashboard!$F$4))
      )
   )
)</f>
        <v>0</v>
      </c>
      <c r="J581" s="26">
        <f>Bank5[[#This Row],[Money in/ (Money out)]]-Bank5[[#This Row],[GST/HST]]</f>
        <v>0</v>
      </c>
      <c r="L581" s="23">
        <f t="shared" si="24"/>
        <v>0</v>
      </c>
    </row>
    <row r="582" spans="4:12" x14ac:dyDescent="0.2">
      <c r="D582" s="374">
        <f>_xlfn.XLOOKUP(C:C,Table1[for Import to Bank Register dropdown],Table1[for Pivot],0,0,1)</f>
        <v>0</v>
      </c>
      <c r="E582" s="403"/>
      <c r="F582" s="146">
        <f t="shared" si="25"/>
        <v>55555555</v>
      </c>
      <c r="G582" s="375">
        <f t="shared" si="26"/>
        <v>0</v>
      </c>
      <c r="I582" s="376">
        <f>IF(OR(C582="150 Directors advances", C582="120 accounts receivable", C582="720.2 Automobile - Insurance", C582="720.3 Automobile - License", C582="870.4 Rent - Insurance", C582="870.6 Rent - Property Tax", C582="870.7 Rent - Homeoffice", C582="870.9 Rent - Water"),
   0,
   IF(Dashboard!$F$5="Quick",
      IF(OR(C582="190 Automobile",C582="200 computer hardware",C582="210 Computer software",C582="220 Quickbooks software",C582="230 Office equipment",C582="240 Office furniture"),
         E582-(E582/(1+Dashboard!$F$4)),
         0
      ),
      IF(C582="750 Business promotion",
         E582-(E582/(1+4.793/100)),
         E582-(E582/(1+Dashboard!$F$4))
      )
   )
)</f>
        <v>0</v>
      </c>
      <c r="J582" s="26">
        <f>Bank5[[#This Row],[Money in/ (Money out)]]-Bank5[[#This Row],[GST/HST]]</f>
        <v>0</v>
      </c>
      <c r="L582" s="23">
        <f t="shared" si="24"/>
        <v>0</v>
      </c>
    </row>
    <row r="583" spans="4:12" x14ac:dyDescent="0.2">
      <c r="D583" s="374">
        <f>_xlfn.XLOOKUP(C:C,Table1[for Import to Bank Register dropdown],Table1[for Pivot],0,0,1)</f>
        <v>0</v>
      </c>
      <c r="E583" s="403"/>
      <c r="F583" s="146">
        <f t="shared" si="25"/>
        <v>55555555</v>
      </c>
      <c r="G583" s="375">
        <f t="shared" si="26"/>
        <v>0</v>
      </c>
      <c r="I583" s="376">
        <f>IF(OR(C583="150 Directors advances", C583="120 accounts receivable", C583="720.2 Automobile - Insurance", C583="720.3 Automobile - License", C583="870.4 Rent - Insurance", C583="870.6 Rent - Property Tax", C583="870.7 Rent - Homeoffice", C583="870.9 Rent - Water"),
   0,
   IF(Dashboard!$F$5="Quick",
      IF(OR(C583="190 Automobile",C583="200 computer hardware",C583="210 Computer software",C583="220 Quickbooks software",C583="230 Office equipment",C583="240 Office furniture"),
         E583-(E583/(1+Dashboard!$F$4)),
         0
      ),
      IF(C583="750 Business promotion",
         E583-(E583/(1+4.793/100)),
         E583-(E583/(1+Dashboard!$F$4))
      )
   )
)</f>
        <v>0</v>
      </c>
      <c r="J583" s="26">
        <f>Bank5[[#This Row],[Money in/ (Money out)]]-Bank5[[#This Row],[GST/HST]]</f>
        <v>0</v>
      </c>
      <c r="L583" s="23">
        <f t="shared" ref="L583:L646" si="27">$L$3</f>
        <v>0</v>
      </c>
    </row>
    <row r="584" spans="4:12" x14ac:dyDescent="0.2">
      <c r="D584" s="374">
        <f>_xlfn.XLOOKUP(C:C,Table1[for Import to Bank Register dropdown],Table1[for Pivot],0,0,1)</f>
        <v>0</v>
      </c>
      <c r="E584" s="403"/>
      <c r="F584" s="146">
        <f t="shared" ref="F584:F647" si="28">$E$2</f>
        <v>55555555</v>
      </c>
      <c r="G584" s="375">
        <f t="shared" ref="G584:G647" si="29">G583+E584</f>
        <v>0</v>
      </c>
      <c r="I584" s="376">
        <f>IF(OR(C584="150 Directors advances", C584="120 accounts receivable", C584="720.2 Automobile - Insurance", C584="720.3 Automobile - License", C584="870.4 Rent - Insurance", C584="870.6 Rent - Property Tax", C584="870.7 Rent - Homeoffice", C584="870.9 Rent - Water"),
   0,
   IF(Dashboard!$F$5="Quick",
      IF(OR(C584="190 Automobile",C584="200 computer hardware",C584="210 Computer software",C584="220 Quickbooks software",C584="230 Office equipment",C584="240 Office furniture"),
         E584-(E584/(1+Dashboard!$F$4)),
         0
      ),
      IF(C584="750 Business promotion",
         E584-(E584/(1+4.793/100)),
         E584-(E584/(1+Dashboard!$F$4))
      )
   )
)</f>
        <v>0</v>
      </c>
      <c r="J584" s="26">
        <f>Bank5[[#This Row],[Money in/ (Money out)]]-Bank5[[#This Row],[GST/HST]]</f>
        <v>0</v>
      </c>
      <c r="L584" s="23">
        <f t="shared" si="27"/>
        <v>0</v>
      </c>
    </row>
    <row r="585" spans="4:12" x14ac:dyDescent="0.2">
      <c r="D585" s="374">
        <f>_xlfn.XLOOKUP(C:C,Table1[for Import to Bank Register dropdown],Table1[for Pivot],0,0,1)</f>
        <v>0</v>
      </c>
      <c r="E585" s="403"/>
      <c r="F585" s="146">
        <f t="shared" si="28"/>
        <v>55555555</v>
      </c>
      <c r="G585" s="375">
        <f t="shared" si="29"/>
        <v>0</v>
      </c>
      <c r="I585" s="376">
        <f>IF(OR(C585="150 Directors advances", C585="120 accounts receivable", C585="720.2 Automobile - Insurance", C585="720.3 Automobile - License", C585="870.4 Rent - Insurance", C585="870.6 Rent - Property Tax", C585="870.7 Rent - Homeoffice", C585="870.9 Rent - Water"),
   0,
   IF(Dashboard!$F$5="Quick",
      IF(OR(C585="190 Automobile",C585="200 computer hardware",C585="210 Computer software",C585="220 Quickbooks software",C585="230 Office equipment",C585="240 Office furniture"),
         E585-(E585/(1+Dashboard!$F$4)),
         0
      ),
      IF(C585="750 Business promotion",
         E585-(E585/(1+4.793/100)),
         E585-(E585/(1+Dashboard!$F$4))
      )
   )
)</f>
        <v>0</v>
      </c>
      <c r="J585" s="26">
        <f>Bank5[[#This Row],[Money in/ (Money out)]]-Bank5[[#This Row],[GST/HST]]</f>
        <v>0</v>
      </c>
      <c r="L585" s="23">
        <f t="shared" si="27"/>
        <v>0</v>
      </c>
    </row>
    <row r="586" spans="4:12" x14ac:dyDescent="0.2">
      <c r="D586" s="374">
        <f>_xlfn.XLOOKUP(C:C,Table1[for Import to Bank Register dropdown],Table1[for Pivot],0,0,1)</f>
        <v>0</v>
      </c>
      <c r="E586" s="403"/>
      <c r="F586" s="146">
        <f t="shared" si="28"/>
        <v>55555555</v>
      </c>
      <c r="G586" s="375">
        <f t="shared" si="29"/>
        <v>0</v>
      </c>
      <c r="I586" s="376">
        <f>IF(OR(C586="150 Directors advances", C586="120 accounts receivable", C586="720.2 Automobile - Insurance", C586="720.3 Automobile - License", C586="870.4 Rent - Insurance", C586="870.6 Rent - Property Tax", C586="870.7 Rent - Homeoffice", C586="870.9 Rent - Water"),
   0,
   IF(Dashboard!$F$5="Quick",
      IF(OR(C586="190 Automobile",C586="200 computer hardware",C586="210 Computer software",C586="220 Quickbooks software",C586="230 Office equipment",C586="240 Office furniture"),
         E586-(E586/(1+Dashboard!$F$4)),
         0
      ),
      IF(C586="750 Business promotion",
         E586-(E586/(1+4.793/100)),
         E586-(E586/(1+Dashboard!$F$4))
      )
   )
)</f>
        <v>0</v>
      </c>
      <c r="J586" s="26">
        <f>Bank5[[#This Row],[Money in/ (Money out)]]-Bank5[[#This Row],[GST/HST]]</f>
        <v>0</v>
      </c>
      <c r="L586" s="23">
        <f t="shared" si="27"/>
        <v>0</v>
      </c>
    </row>
    <row r="587" spans="4:12" x14ac:dyDescent="0.2">
      <c r="D587" s="374">
        <f>_xlfn.XLOOKUP(C:C,Table1[for Import to Bank Register dropdown],Table1[for Pivot],0,0,1)</f>
        <v>0</v>
      </c>
      <c r="E587" s="403"/>
      <c r="F587" s="146">
        <f t="shared" si="28"/>
        <v>55555555</v>
      </c>
      <c r="G587" s="375">
        <f t="shared" si="29"/>
        <v>0</v>
      </c>
      <c r="I587" s="376">
        <f>IF(OR(C587="150 Directors advances", C587="120 accounts receivable", C587="720.2 Automobile - Insurance", C587="720.3 Automobile - License", C587="870.4 Rent - Insurance", C587="870.6 Rent - Property Tax", C587="870.7 Rent - Homeoffice", C587="870.9 Rent - Water"),
   0,
   IF(Dashboard!$F$5="Quick",
      IF(OR(C587="190 Automobile",C587="200 computer hardware",C587="210 Computer software",C587="220 Quickbooks software",C587="230 Office equipment",C587="240 Office furniture"),
         E587-(E587/(1+Dashboard!$F$4)),
         0
      ),
      IF(C587="750 Business promotion",
         E587-(E587/(1+4.793/100)),
         E587-(E587/(1+Dashboard!$F$4))
      )
   )
)</f>
        <v>0</v>
      </c>
      <c r="J587" s="26">
        <f>Bank5[[#This Row],[Money in/ (Money out)]]-Bank5[[#This Row],[GST/HST]]</f>
        <v>0</v>
      </c>
      <c r="L587" s="23">
        <f t="shared" si="27"/>
        <v>0</v>
      </c>
    </row>
    <row r="588" spans="4:12" x14ac:dyDescent="0.2">
      <c r="D588" s="374">
        <f>_xlfn.XLOOKUP(C:C,Table1[for Import to Bank Register dropdown],Table1[for Pivot],0,0,1)</f>
        <v>0</v>
      </c>
      <c r="E588" s="403"/>
      <c r="F588" s="146">
        <f t="shared" si="28"/>
        <v>55555555</v>
      </c>
      <c r="G588" s="375">
        <f t="shared" si="29"/>
        <v>0</v>
      </c>
      <c r="I588" s="376">
        <f>IF(OR(C588="150 Directors advances", C588="120 accounts receivable", C588="720.2 Automobile - Insurance", C588="720.3 Automobile - License", C588="870.4 Rent - Insurance", C588="870.6 Rent - Property Tax", C588="870.7 Rent - Homeoffice", C588="870.9 Rent - Water"),
   0,
   IF(Dashboard!$F$5="Quick",
      IF(OR(C588="190 Automobile",C588="200 computer hardware",C588="210 Computer software",C588="220 Quickbooks software",C588="230 Office equipment",C588="240 Office furniture"),
         E588-(E588/(1+Dashboard!$F$4)),
         0
      ),
      IF(C588="750 Business promotion",
         E588-(E588/(1+4.793/100)),
         E588-(E588/(1+Dashboard!$F$4))
      )
   )
)</f>
        <v>0</v>
      </c>
      <c r="J588" s="26">
        <f>Bank5[[#This Row],[Money in/ (Money out)]]-Bank5[[#This Row],[GST/HST]]</f>
        <v>0</v>
      </c>
      <c r="L588" s="23">
        <f t="shared" si="27"/>
        <v>0</v>
      </c>
    </row>
    <row r="589" spans="4:12" x14ac:dyDescent="0.2">
      <c r="D589" s="374">
        <f>_xlfn.XLOOKUP(C:C,Table1[for Import to Bank Register dropdown],Table1[for Pivot],0,0,1)</f>
        <v>0</v>
      </c>
      <c r="E589" s="403"/>
      <c r="F589" s="146">
        <f t="shared" si="28"/>
        <v>55555555</v>
      </c>
      <c r="G589" s="375">
        <f t="shared" si="29"/>
        <v>0</v>
      </c>
      <c r="I589" s="376">
        <f>IF(OR(C589="150 Directors advances", C589="120 accounts receivable", C589="720.2 Automobile - Insurance", C589="720.3 Automobile - License", C589="870.4 Rent - Insurance", C589="870.6 Rent - Property Tax", C589="870.7 Rent - Homeoffice", C589="870.9 Rent - Water"),
   0,
   IF(Dashboard!$F$5="Quick",
      IF(OR(C589="190 Automobile",C589="200 computer hardware",C589="210 Computer software",C589="220 Quickbooks software",C589="230 Office equipment",C589="240 Office furniture"),
         E589-(E589/(1+Dashboard!$F$4)),
         0
      ),
      IF(C589="750 Business promotion",
         E589-(E589/(1+4.793/100)),
         E589-(E589/(1+Dashboard!$F$4))
      )
   )
)</f>
        <v>0</v>
      </c>
      <c r="J589" s="26">
        <f>Bank5[[#This Row],[Money in/ (Money out)]]-Bank5[[#This Row],[GST/HST]]</f>
        <v>0</v>
      </c>
      <c r="L589" s="23">
        <f t="shared" si="27"/>
        <v>0</v>
      </c>
    </row>
    <row r="590" spans="4:12" x14ac:dyDescent="0.2">
      <c r="D590" s="374">
        <f>_xlfn.XLOOKUP(C:C,Table1[for Import to Bank Register dropdown],Table1[for Pivot],0,0,1)</f>
        <v>0</v>
      </c>
      <c r="E590" s="403"/>
      <c r="F590" s="146">
        <f t="shared" si="28"/>
        <v>55555555</v>
      </c>
      <c r="G590" s="375">
        <f t="shared" si="29"/>
        <v>0</v>
      </c>
      <c r="I590" s="376">
        <f>IF(OR(C590="150 Directors advances", C590="120 accounts receivable", C590="720.2 Automobile - Insurance", C590="720.3 Automobile - License", C590="870.4 Rent - Insurance", C590="870.6 Rent - Property Tax", C590="870.7 Rent - Homeoffice", C590="870.9 Rent - Water"),
   0,
   IF(Dashboard!$F$5="Quick",
      IF(OR(C590="190 Automobile",C590="200 computer hardware",C590="210 Computer software",C590="220 Quickbooks software",C590="230 Office equipment",C590="240 Office furniture"),
         E590-(E590/(1+Dashboard!$F$4)),
         0
      ),
      IF(C590="750 Business promotion",
         E590-(E590/(1+4.793/100)),
         E590-(E590/(1+Dashboard!$F$4))
      )
   )
)</f>
        <v>0</v>
      </c>
      <c r="J590" s="26">
        <f>Bank5[[#This Row],[Money in/ (Money out)]]-Bank5[[#This Row],[GST/HST]]</f>
        <v>0</v>
      </c>
      <c r="L590" s="23">
        <f t="shared" si="27"/>
        <v>0</v>
      </c>
    </row>
    <row r="591" spans="4:12" x14ac:dyDescent="0.2">
      <c r="D591" s="374">
        <f>_xlfn.XLOOKUP(C:C,Table1[for Import to Bank Register dropdown],Table1[for Pivot],0,0,1)</f>
        <v>0</v>
      </c>
      <c r="E591" s="403"/>
      <c r="F591" s="146">
        <f t="shared" si="28"/>
        <v>55555555</v>
      </c>
      <c r="G591" s="375">
        <f t="shared" si="29"/>
        <v>0</v>
      </c>
      <c r="I591" s="376">
        <f>IF(OR(C591="150 Directors advances", C591="120 accounts receivable", C591="720.2 Automobile - Insurance", C591="720.3 Automobile - License", C591="870.4 Rent - Insurance", C591="870.6 Rent - Property Tax", C591="870.7 Rent - Homeoffice", C591="870.9 Rent - Water"),
   0,
   IF(Dashboard!$F$5="Quick",
      IF(OR(C591="190 Automobile",C591="200 computer hardware",C591="210 Computer software",C591="220 Quickbooks software",C591="230 Office equipment",C591="240 Office furniture"),
         E591-(E591/(1+Dashboard!$F$4)),
         0
      ),
      IF(C591="750 Business promotion",
         E591-(E591/(1+4.793/100)),
         E591-(E591/(1+Dashboard!$F$4))
      )
   )
)</f>
        <v>0</v>
      </c>
      <c r="J591" s="26">
        <f>Bank5[[#This Row],[Money in/ (Money out)]]-Bank5[[#This Row],[GST/HST]]</f>
        <v>0</v>
      </c>
      <c r="L591" s="23">
        <f t="shared" si="27"/>
        <v>0</v>
      </c>
    </row>
    <row r="592" spans="4:12" x14ac:dyDescent="0.2">
      <c r="D592" s="374">
        <f>_xlfn.XLOOKUP(C:C,Table1[for Import to Bank Register dropdown],Table1[for Pivot],0,0,1)</f>
        <v>0</v>
      </c>
      <c r="E592" s="403"/>
      <c r="F592" s="146">
        <f t="shared" si="28"/>
        <v>55555555</v>
      </c>
      <c r="G592" s="375">
        <f t="shared" si="29"/>
        <v>0</v>
      </c>
      <c r="I592" s="376">
        <f>IF(OR(C592="150 Directors advances", C592="120 accounts receivable", C592="720.2 Automobile - Insurance", C592="720.3 Automobile - License", C592="870.4 Rent - Insurance", C592="870.6 Rent - Property Tax", C592="870.7 Rent - Homeoffice", C592="870.9 Rent - Water"),
   0,
   IF(Dashboard!$F$5="Quick",
      IF(OR(C592="190 Automobile",C592="200 computer hardware",C592="210 Computer software",C592="220 Quickbooks software",C592="230 Office equipment",C592="240 Office furniture"),
         E592-(E592/(1+Dashboard!$F$4)),
         0
      ),
      IF(C592="750 Business promotion",
         E592-(E592/(1+4.793/100)),
         E592-(E592/(1+Dashboard!$F$4))
      )
   )
)</f>
        <v>0</v>
      </c>
      <c r="J592" s="26">
        <f>Bank5[[#This Row],[Money in/ (Money out)]]-Bank5[[#This Row],[GST/HST]]</f>
        <v>0</v>
      </c>
      <c r="L592" s="23">
        <f t="shared" si="27"/>
        <v>0</v>
      </c>
    </row>
    <row r="593" spans="4:12" x14ac:dyDescent="0.2">
      <c r="D593" s="374">
        <f>_xlfn.XLOOKUP(C:C,Table1[for Import to Bank Register dropdown],Table1[for Pivot],0,0,1)</f>
        <v>0</v>
      </c>
      <c r="E593" s="403"/>
      <c r="F593" s="146">
        <f t="shared" si="28"/>
        <v>55555555</v>
      </c>
      <c r="G593" s="375">
        <f t="shared" si="29"/>
        <v>0</v>
      </c>
      <c r="I593" s="376">
        <f>IF(OR(C593="150 Directors advances", C593="120 accounts receivable", C593="720.2 Automobile - Insurance", C593="720.3 Automobile - License", C593="870.4 Rent - Insurance", C593="870.6 Rent - Property Tax", C593="870.7 Rent - Homeoffice", C593="870.9 Rent - Water"),
   0,
   IF(Dashboard!$F$5="Quick",
      IF(OR(C593="190 Automobile",C593="200 computer hardware",C593="210 Computer software",C593="220 Quickbooks software",C593="230 Office equipment",C593="240 Office furniture"),
         E593-(E593/(1+Dashboard!$F$4)),
         0
      ),
      IF(C593="750 Business promotion",
         E593-(E593/(1+4.793/100)),
         E593-(E593/(1+Dashboard!$F$4))
      )
   )
)</f>
        <v>0</v>
      </c>
      <c r="J593" s="26">
        <f>Bank5[[#This Row],[Money in/ (Money out)]]-Bank5[[#This Row],[GST/HST]]</f>
        <v>0</v>
      </c>
      <c r="L593" s="23">
        <f t="shared" si="27"/>
        <v>0</v>
      </c>
    </row>
    <row r="594" spans="4:12" x14ac:dyDescent="0.2">
      <c r="D594" s="374">
        <f>_xlfn.XLOOKUP(C:C,Table1[for Import to Bank Register dropdown],Table1[for Pivot],0,0,1)</f>
        <v>0</v>
      </c>
      <c r="E594" s="403"/>
      <c r="F594" s="146">
        <f t="shared" si="28"/>
        <v>55555555</v>
      </c>
      <c r="G594" s="375">
        <f t="shared" si="29"/>
        <v>0</v>
      </c>
      <c r="I594" s="376">
        <f>IF(OR(C594="150 Directors advances", C594="120 accounts receivable", C594="720.2 Automobile - Insurance", C594="720.3 Automobile - License", C594="870.4 Rent - Insurance", C594="870.6 Rent - Property Tax", C594="870.7 Rent - Homeoffice", C594="870.9 Rent - Water"),
   0,
   IF(Dashboard!$F$5="Quick",
      IF(OR(C594="190 Automobile",C594="200 computer hardware",C594="210 Computer software",C594="220 Quickbooks software",C594="230 Office equipment",C594="240 Office furniture"),
         E594-(E594/(1+Dashboard!$F$4)),
         0
      ),
      IF(C594="750 Business promotion",
         E594-(E594/(1+4.793/100)),
         E594-(E594/(1+Dashboard!$F$4))
      )
   )
)</f>
        <v>0</v>
      </c>
      <c r="J594" s="26">
        <f>Bank5[[#This Row],[Money in/ (Money out)]]-Bank5[[#This Row],[GST/HST]]</f>
        <v>0</v>
      </c>
      <c r="L594" s="23">
        <f t="shared" si="27"/>
        <v>0</v>
      </c>
    </row>
    <row r="595" spans="4:12" x14ac:dyDescent="0.2">
      <c r="D595" s="374">
        <f>_xlfn.XLOOKUP(C:C,Table1[for Import to Bank Register dropdown],Table1[for Pivot],0,0,1)</f>
        <v>0</v>
      </c>
      <c r="E595" s="403"/>
      <c r="F595" s="146">
        <f t="shared" si="28"/>
        <v>55555555</v>
      </c>
      <c r="G595" s="375">
        <f t="shared" si="29"/>
        <v>0</v>
      </c>
      <c r="I595" s="376">
        <f>IF(OR(C595="150 Directors advances", C595="120 accounts receivable", C595="720.2 Automobile - Insurance", C595="720.3 Automobile - License", C595="870.4 Rent - Insurance", C595="870.6 Rent - Property Tax", C595="870.7 Rent - Homeoffice", C595="870.9 Rent - Water"),
   0,
   IF(Dashboard!$F$5="Quick",
      IF(OR(C595="190 Automobile",C595="200 computer hardware",C595="210 Computer software",C595="220 Quickbooks software",C595="230 Office equipment",C595="240 Office furniture"),
         E595-(E595/(1+Dashboard!$F$4)),
         0
      ),
      IF(C595="750 Business promotion",
         E595-(E595/(1+4.793/100)),
         E595-(E595/(1+Dashboard!$F$4))
      )
   )
)</f>
        <v>0</v>
      </c>
      <c r="J595" s="26">
        <f>Bank5[[#This Row],[Money in/ (Money out)]]-Bank5[[#This Row],[GST/HST]]</f>
        <v>0</v>
      </c>
      <c r="L595" s="23">
        <f t="shared" si="27"/>
        <v>0</v>
      </c>
    </row>
    <row r="596" spans="4:12" x14ac:dyDescent="0.2">
      <c r="D596" s="374">
        <f>_xlfn.XLOOKUP(C:C,Table1[for Import to Bank Register dropdown],Table1[for Pivot],0,0,1)</f>
        <v>0</v>
      </c>
      <c r="E596" s="403"/>
      <c r="F596" s="146">
        <f t="shared" si="28"/>
        <v>55555555</v>
      </c>
      <c r="G596" s="375">
        <f t="shared" si="29"/>
        <v>0</v>
      </c>
      <c r="I596" s="376">
        <f>IF(OR(C596="150 Directors advances", C596="120 accounts receivable", C596="720.2 Automobile - Insurance", C596="720.3 Automobile - License", C596="870.4 Rent - Insurance", C596="870.6 Rent - Property Tax", C596="870.7 Rent - Homeoffice", C596="870.9 Rent - Water"),
   0,
   IF(Dashboard!$F$5="Quick",
      IF(OR(C596="190 Automobile",C596="200 computer hardware",C596="210 Computer software",C596="220 Quickbooks software",C596="230 Office equipment",C596="240 Office furniture"),
         E596-(E596/(1+Dashboard!$F$4)),
         0
      ),
      IF(C596="750 Business promotion",
         E596-(E596/(1+4.793/100)),
         E596-(E596/(1+Dashboard!$F$4))
      )
   )
)</f>
        <v>0</v>
      </c>
      <c r="J596" s="26">
        <f>Bank5[[#This Row],[Money in/ (Money out)]]-Bank5[[#This Row],[GST/HST]]</f>
        <v>0</v>
      </c>
      <c r="L596" s="23">
        <f t="shared" si="27"/>
        <v>0</v>
      </c>
    </row>
    <row r="597" spans="4:12" x14ac:dyDescent="0.2">
      <c r="D597" s="374">
        <f>_xlfn.XLOOKUP(C:C,Table1[for Import to Bank Register dropdown],Table1[for Pivot],0,0,1)</f>
        <v>0</v>
      </c>
      <c r="E597" s="403"/>
      <c r="F597" s="146">
        <f t="shared" si="28"/>
        <v>55555555</v>
      </c>
      <c r="G597" s="375">
        <f t="shared" si="29"/>
        <v>0</v>
      </c>
      <c r="I597" s="376">
        <f>IF(OR(C597="150 Directors advances", C597="120 accounts receivable", C597="720.2 Automobile - Insurance", C597="720.3 Automobile - License", C597="870.4 Rent - Insurance", C597="870.6 Rent - Property Tax", C597="870.7 Rent - Homeoffice", C597="870.9 Rent - Water"),
   0,
   IF(Dashboard!$F$5="Quick",
      IF(OR(C597="190 Automobile",C597="200 computer hardware",C597="210 Computer software",C597="220 Quickbooks software",C597="230 Office equipment",C597="240 Office furniture"),
         E597-(E597/(1+Dashboard!$F$4)),
         0
      ),
      IF(C597="750 Business promotion",
         E597-(E597/(1+4.793/100)),
         E597-(E597/(1+Dashboard!$F$4))
      )
   )
)</f>
        <v>0</v>
      </c>
      <c r="J597" s="26">
        <f>Bank5[[#This Row],[Money in/ (Money out)]]-Bank5[[#This Row],[GST/HST]]</f>
        <v>0</v>
      </c>
      <c r="L597" s="23">
        <f t="shared" si="27"/>
        <v>0</v>
      </c>
    </row>
    <row r="598" spans="4:12" x14ac:dyDescent="0.2">
      <c r="D598" s="374">
        <f>_xlfn.XLOOKUP(C:C,Table1[for Import to Bank Register dropdown],Table1[for Pivot],0,0,1)</f>
        <v>0</v>
      </c>
      <c r="E598" s="403"/>
      <c r="F598" s="146">
        <f t="shared" si="28"/>
        <v>55555555</v>
      </c>
      <c r="G598" s="375">
        <f t="shared" si="29"/>
        <v>0</v>
      </c>
      <c r="I598" s="376">
        <f>IF(OR(C598="150 Directors advances", C598="120 accounts receivable", C598="720.2 Automobile - Insurance", C598="720.3 Automobile - License", C598="870.4 Rent - Insurance", C598="870.6 Rent - Property Tax", C598="870.7 Rent - Homeoffice", C598="870.9 Rent - Water"),
   0,
   IF(Dashboard!$F$5="Quick",
      IF(OR(C598="190 Automobile",C598="200 computer hardware",C598="210 Computer software",C598="220 Quickbooks software",C598="230 Office equipment",C598="240 Office furniture"),
         E598-(E598/(1+Dashboard!$F$4)),
         0
      ),
      IF(C598="750 Business promotion",
         E598-(E598/(1+4.793/100)),
         E598-(E598/(1+Dashboard!$F$4))
      )
   )
)</f>
        <v>0</v>
      </c>
      <c r="J598" s="26">
        <f>Bank5[[#This Row],[Money in/ (Money out)]]-Bank5[[#This Row],[GST/HST]]</f>
        <v>0</v>
      </c>
      <c r="L598" s="23">
        <f t="shared" si="27"/>
        <v>0</v>
      </c>
    </row>
    <row r="599" spans="4:12" x14ac:dyDescent="0.2">
      <c r="D599" s="374">
        <f>_xlfn.XLOOKUP(C:C,Table1[for Import to Bank Register dropdown],Table1[for Pivot],0,0,1)</f>
        <v>0</v>
      </c>
      <c r="E599" s="403"/>
      <c r="F599" s="146">
        <f t="shared" si="28"/>
        <v>55555555</v>
      </c>
      <c r="G599" s="375">
        <f t="shared" si="29"/>
        <v>0</v>
      </c>
      <c r="I599" s="376">
        <f>IF(OR(C599="150 Directors advances", C599="120 accounts receivable", C599="720.2 Automobile - Insurance", C599="720.3 Automobile - License", C599="870.4 Rent - Insurance", C599="870.6 Rent - Property Tax", C599="870.7 Rent - Homeoffice", C599="870.9 Rent - Water"),
   0,
   IF(Dashboard!$F$5="Quick",
      IF(OR(C599="190 Automobile",C599="200 computer hardware",C599="210 Computer software",C599="220 Quickbooks software",C599="230 Office equipment",C599="240 Office furniture"),
         E599-(E599/(1+Dashboard!$F$4)),
         0
      ),
      IF(C599="750 Business promotion",
         E599-(E599/(1+4.793/100)),
         E599-(E599/(1+Dashboard!$F$4))
      )
   )
)</f>
        <v>0</v>
      </c>
      <c r="J599" s="26">
        <f>Bank5[[#This Row],[Money in/ (Money out)]]-Bank5[[#This Row],[GST/HST]]</f>
        <v>0</v>
      </c>
      <c r="L599" s="23">
        <f t="shared" si="27"/>
        <v>0</v>
      </c>
    </row>
    <row r="600" spans="4:12" x14ac:dyDescent="0.2">
      <c r="D600" s="374">
        <f>_xlfn.XLOOKUP(C:C,Table1[for Import to Bank Register dropdown],Table1[for Pivot],0,0,1)</f>
        <v>0</v>
      </c>
      <c r="E600" s="403"/>
      <c r="F600" s="146">
        <f t="shared" si="28"/>
        <v>55555555</v>
      </c>
      <c r="G600" s="375">
        <f t="shared" si="29"/>
        <v>0</v>
      </c>
      <c r="I600" s="376">
        <f>IF(OR(C600="150 Directors advances", C600="120 accounts receivable", C600="720.2 Automobile - Insurance", C600="720.3 Automobile - License", C600="870.4 Rent - Insurance", C600="870.6 Rent - Property Tax", C600="870.7 Rent - Homeoffice", C600="870.9 Rent - Water"),
   0,
   IF(Dashboard!$F$5="Quick",
      IF(OR(C600="190 Automobile",C600="200 computer hardware",C600="210 Computer software",C600="220 Quickbooks software",C600="230 Office equipment",C600="240 Office furniture"),
         E600-(E600/(1+Dashboard!$F$4)),
         0
      ),
      IF(C600="750 Business promotion",
         E600-(E600/(1+4.793/100)),
         E600-(E600/(1+Dashboard!$F$4))
      )
   )
)</f>
        <v>0</v>
      </c>
      <c r="J600" s="26">
        <f>Bank5[[#This Row],[Money in/ (Money out)]]-Bank5[[#This Row],[GST/HST]]</f>
        <v>0</v>
      </c>
      <c r="L600" s="23">
        <f t="shared" si="27"/>
        <v>0</v>
      </c>
    </row>
    <row r="601" spans="4:12" x14ac:dyDescent="0.2">
      <c r="D601" s="374">
        <f>_xlfn.XLOOKUP(C:C,Table1[for Import to Bank Register dropdown],Table1[for Pivot],0,0,1)</f>
        <v>0</v>
      </c>
      <c r="E601" s="403"/>
      <c r="F601" s="146">
        <f t="shared" si="28"/>
        <v>55555555</v>
      </c>
      <c r="G601" s="375">
        <f t="shared" si="29"/>
        <v>0</v>
      </c>
      <c r="I601" s="376">
        <f>IF(OR(C601="150 Directors advances", C601="120 accounts receivable", C601="720.2 Automobile - Insurance", C601="720.3 Automobile - License", C601="870.4 Rent - Insurance", C601="870.6 Rent - Property Tax", C601="870.7 Rent - Homeoffice", C601="870.9 Rent - Water"),
   0,
   IF(Dashboard!$F$5="Quick",
      IF(OR(C601="190 Automobile",C601="200 computer hardware",C601="210 Computer software",C601="220 Quickbooks software",C601="230 Office equipment",C601="240 Office furniture"),
         E601-(E601/(1+Dashboard!$F$4)),
         0
      ),
      IF(C601="750 Business promotion",
         E601-(E601/(1+4.793/100)),
         E601-(E601/(1+Dashboard!$F$4))
      )
   )
)</f>
        <v>0</v>
      </c>
      <c r="J601" s="26">
        <f>Bank5[[#This Row],[Money in/ (Money out)]]-Bank5[[#This Row],[GST/HST]]</f>
        <v>0</v>
      </c>
      <c r="L601" s="23">
        <f t="shared" si="27"/>
        <v>0</v>
      </c>
    </row>
    <row r="602" spans="4:12" x14ac:dyDescent="0.2">
      <c r="D602" s="374">
        <f>_xlfn.XLOOKUP(C:C,Table1[for Import to Bank Register dropdown],Table1[for Pivot],0,0,1)</f>
        <v>0</v>
      </c>
      <c r="E602" s="403"/>
      <c r="F602" s="146">
        <f t="shared" si="28"/>
        <v>55555555</v>
      </c>
      <c r="G602" s="375">
        <f t="shared" si="29"/>
        <v>0</v>
      </c>
      <c r="I602" s="376">
        <f>IF(OR(C602="150 Directors advances", C602="120 accounts receivable", C602="720.2 Automobile - Insurance", C602="720.3 Automobile - License", C602="870.4 Rent - Insurance", C602="870.6 Rent - Property Tax", C602="870.7 Rent - Homeoffice", C602="870.9 Rent - Water"),
   0,
   IF(Dashboard!$F$5="Quick",
      IF(OR(C602="190 Automobile",C602="200 computer hardware",C602="210 Computer software",C602="220 Quickbooks software",C602="230 Office equipment",C602="240 Office furniture"),
         E602-(E602/(1+Dashboard!$F$4)),
         0
      ),
      IF(C602="750 Business promotion",
         E602-(E602/(1+4.793/100)),
         E602-(E602/(1+Dashboard!$F$4))
      )
   )
)</f>
        <v>0</v>
      </c>
      <c r="J602" s="26">
        <f>Bank5[[#This Row],[Money in/ (Money out)]]-Bank5[[#This Row],[GST/HST]]</f>
        <v>0</v>
      </c>
      <c r="L602" s="23">
        <f t="shared" si="27"/>
        <v>0</v>
      </c>
    </row>
    <row r="603" spans="4:12" x14ac:dyDescent="0.2">
      <c r="D603" s="374">
        <f>_xlfn.XLOOKUP(C:C,Table1[for Import to Bank Register dropdown],Table1[for Pivot],0,0,1)</f>
        <v>0</v>
      </c>
      <c r="E603" s="403"/>
      <c r="F603" s="146">
        <f t="shared" si="28"/>
        <v>55555555</v>
      </c>
      <c r="G603" s="375">
        <f t="shared" si="29"/>
        <v>0</v>
      </c>
      <c r="I603" s="376">
        <f>IF(OR(C603="150 Directors advances", C603="120 accounts receivable", C603="720.2 Automobile - Insurance", C603="720.3 Automobile - License", C603="870.4 Rent - Insurance", C603="870.6 Rent - Property Tax", C603="870.7 Rent - Homeoffice", C603="870.9 Rent - Water"),
   0,
   IF(Dashboard!$F$5="Quick",
      IF(OR(C603="190 Automobile",C603="200 computer hardware",C603="210 Computer software",C603="220 Quickbooks software",C603="230 Office equipment",C603="240 Office furniture"),
         E603-(E603/(1+Dashboard!$F$4)),
         0
      ),
      IF(C603="750 Business promotion",
         E603-(E603/(1+4.793/100)),
         E603-(E603/(1+Dashboard!$F$4))
      )
   )
)</f>
        <v>0</v>
      </c>
      <c r="J603" s="26">
        <f>Bank5[[#This Row],[Money in/ (Money out)]]-Bank5[[#This Row],[GST/HST]]</f>
        <v>0</v>
      </c>
      <c r="L603" s="23">
        <f t="shared" si="27"/>
        <v>0</v>
      </c>
    </row>
    <row r="604" spans="4:12" x14ac:dyDescent="0.2">
      <c r="D604" s="374">
        <f>_xlfn.XLOOKUP(C:C,Table1[for Import to Bank Register dropdown],Table1[for Pivot],0,0,1)</f>
        <v>0</v>
      </c>
      <c r="E604" s="403"/>
      <c r="F604" s="146">
        <f t="shared" si="28"/>
        <v>55555555</v>
      </c>
      <c r="G604" s="375">
        <f t="shared" si="29"/>
        <v>0</v>
      </c>
      <c r="I604" s="376">
        <f>IF(OR(C604="150 Directors advances", C604="120 accounts receivable", C604="720.2 Automobile - Insurance", C604="720.3 Automobile - License", C604="870.4 Rent - Insurance", C604="870.6 Rent - Property Tax", C604="870.7 Rent - Homeoffice", C604="870.9 Rent - Water"),
   0,
   IF(Dashboard!$F$5="Quick",
      IF(OR(C604="190 Automobile",C604="200 computer hardware",C604="210 Computer software",C604="220 Quickbooks software",C604="230 Office equipment",C604="240 Office furniture"),
         E604-(E604/(1+Dashboard!$F$4)),
         0
      ),
      IF(C604="750 Business promotion",
         E604-(E604/(1+4.793/100)),
         E604-(E604/(1+Dashboard!$F$4))
      )
   )
)</f>
        <v>0</v>
      </c>
      <c r="J604" s="26">
        <f>Bank5[[#This Row],[Money in/ (Money out)]]-Bank5[[#This Row],[GST/HST]]</f>
        <v>0</v>
      </c>
      <c r="L604" s="23">
        <f t="shared" si="27"/>
        <v>0</v>
      </c>
    </row>
    <row r="605" spans="4:12" x14ac:dyDescent="0.2">
      <c r="D605" s="374">
        <f>_xlfn.XLOOKUP(C:C,Table1[for Import to Bank Register dropdown],Table1[for Pivot],0,0,1)</f>
        <v>0</v>
      </c>
      <c r="E605" s="403"/>
      <c r="F605" s="146">
        <f t="shared" si="28"/>
        <v>55555555</v>
      </c>
      <c r="G605" s="375">
        <f t="shared" si="29"/>
        <v>0</v>
      </c>
      <c r="I605" s="376">
        <f>IF(OR(C605="150 Directors advances", C605="120 accounts receivable", C605="720.2 Automobile - Insurance", C605="720.3 Automobile - License", C605="870.4 Rent - Insurance", C605="870.6 Rent - Property Tax", C605="870.7 Rent - Homeoffice", C605="870.9 Rent - Water"),
   0,
   IF(Dashboard!$F$5="Quick",
      IF(OR(C605="190 Automobile",C605="200 computer hardware",C605="210 Computer software",C605="220 Quickbooks software",C605="230 Office equipment",C605="240 Office furniture"),
         E605-(E605/(1+Dashboard!$F$4)),
         0
      ),
      IF(C605="750 Business promotion",
         E605-(E605/(1+4.793/100)),
         E605-(E605/(1+Dashboard!$F$4))
      )
   )
)</f>
        <v>0</v>
      </c>
      <c r="J605" s="26">
        <f>Bank5[[#This Row],[Money in/ (Money out)]]-Bank5[[#This Row],[GST/HST]]</f>
        <v>0</v>
      </c>
      <c r="L605" s="23">
        <f t="shared" si="27"/>
        <v>0</v>
      </c>
    </row>
    <row r="606" spans="4:12" x14ac:dyDescent="0.2">
      <c r="D606" s="374">
        <f>_xlfn.XLOOKUP(C:C,Table1[for Import to Bank Register dropdown],Table1[for Pivot],0,0,1)</f>
        <v>0</v>
      </c>
      <c r="E606" s="403"/>
      <c r="F606" s="146">
        <f t="shared" si="28"/>
        <v>55555555</v>
      </c>
      <c r="G606" s="375">
        <f t="shared" si="29"/>
        <v>0</v>
      </c>
      <c r="I606" s="376">
        <f>IF(OR(C606="150 Directors advances", C606="120 accounts receivable", C606="720.2 Automobile - Insurance", C606="720.3 Automobile - License", C606="870.4 Rent - Insurance", C606="870.6 Rent - Property Tax", C606="870.7 Rent - Homeoffice", C606="870.9 Rent - Water"),
   0,
   IF(Dashboard!$F$5="Quick",
      IF(OR(C606="190 Automobile",C606="200 computer hardware",C606="210 Computer software",C606="220 Quickbooks software",C606="230 Office equipment",C606="240 Office furniture"),
         E606-(E606/(1+Dashboard!$F$4)),
         0
      ),
      IF(C606="750 Business promotion",
         E606-(E606/(1+4.793/100)),
         E606-(E606/(1+Dashboard!$F$4))
      )
   )
)</f>
        <v>0</v>
      </c>
      <c r="J606" s="26">
        <f>Bank5[[#This Row],[Money in/ (Money out)]]-Bank5[[#This Row],[GST/HST]]</f>
        <v>0</v>
      </c>
      <c r="L606" s="23">
        <f t="shared" si="27"/>
        <v>0</v>
      </c>
    </row>
    <row r="607" spans="4:12" x14ac:dyDescent="0.2">
      <c r="D607" s="374">
        <f>_xlfn.XLOOKUP(C:C,Table1[for Import to Bank Register dropdown],Table1[for Pivot],0,0,1)</f>
        <v>0</v>
      </c>
      <c r="E607" s="403"/>
      <c r="F607" s="146">
        <f t="shared" si="28"/>
        <v>55555555</v>
      </c>
      <c r="G607" s="375">
        <f t="shared" si="29"/>
        <v>0</v>
      </c>
      <c r="I607" s="376">
        <f>IF(OR(C607="150 Directors advances", C607="120 accounts receivable", C607="720.2 Automobile - Insurance", C607="720.3 Automobile - License", C607="870.4 Rent - Insurance", C607="870.6 Rent - Property Tax", C607="870.7 Rent - Homeoffice", C607="870.9 Rent - Water"),
   0,
   IF(Dashboard!$F$5="Quick",
      IF(OR(C607="190 Automobile",C607="200 computer hardware",C607="210 Computer software",C607="220 Quickbooks software",C607="230 Office equipment",C607="240 Office furniture"),
         E607-(E607/(1+Dashboard!$F$4)),
         0
      ),
      IF(C607="750 Business promotion",
         E607-(E607/(1+4.793/100)),
         E607-(E607/(1+Dashboard!$F$4))
      )
   )
)</f>
        <v>0</v>
      </c>
      <c r="J607" s="26">
        <f>Bank5[[#This Row],[Money in/ (Money out)]]-Bank5[[#This Row],[GST/HST]]</f>
        <v>0</v>
      </c>
      <c r="L607" s="23">
        <f t="shared" si="27"/>
        <v>0</v>
      </c>
    </row>
    <row r="608" spans="4:12" x14ac:dyDescent="0.2">
      <c r="D608" s="374">
        <f>_xlfn.XLOOKUP(C:C,Table1[for Import to Bank Register dropdown],Table1[for Pivot],0,0,1)</f>
        <v>0</v>
      </c>
      <c r="E608" s="403"/>
      <c r="F608" s="146">
        <f t="shared" si="28"/>
        <v>55555555</v>
      </c>
      <c r="G608" s="375">
        <f t="shared" si="29"/>
        <v>0</v>
      </c>
      <c r="I608" s="376">
        <f>IF(OR(C608="150 Directors advances", C608="120 accounts receivable", C608="720.2 Automobile - Insurance", C608="720.3 Automobile - License", C608="870.4 Rent - Insurance", C608="870.6 Rent - Property Tax", C608="870.7 Rent - Homeoffice", C608="870.9 Rent - Water"),
   0,
   IF(Dashboard!$F$5="Quick",
      IF(OR(C608="190 Automobile",C608="200 computer hardware",C608="210 Computer software",C608="220 Quickbooks software",C608="230 Office equipment",C608="240 Office furniture"),
         E608-(E608/(1+Dashboard!$F$4)),
         0
      ),
      IF(C608="750 Business promotion",
         E608-(E608/(1+4.793/100)),
         E608-(E608/(1+Dashboard!$F$4))
      )
   )
)</f>
        <v>0</v>
      </c>
      <c r="J608" s="26">
        <f>Bank5[[#This Row],[Money in/ (Money out)]]-Bank5[[#This Row],[GST/HST]]</f>
        <v>0</v>
      </c>
      <c r="L608" s="23">
        <f t="shared" si="27"/>
        <v>0</v>
      </c>
    </row>
    <row r="609" spans="4:12" x14ac:dyDescent="0.2">
      <c r="D609" s="374">
        <f>_xlfn.XLOOKUP(C:C,Table1[for Import to Bank Register dropdown],Table1[for Pivot],0,0,1)</f>
        <v>0</v>
      </c>
      <c r="E609" s="403"/>
      <c r="F609" s="146">
        <f t="shared" si="28"/>
        <v>55555555</v>
      </c>
      <c r="G609" s="375">
        <f t="shared" si="29"/>
        <v>0</v>
      </c>
      <c r="I609" s="376">
        <f>IF(OR(C609="150 Directors advances", C609="120 accounts receivable", C609="720.2 Automobile - Insurance", C609="720.3 Automobile - License", C609="870.4 Rent - Insurance", C609="870.6 Rent - Property Tax", C609="870.7 Rent - Homeoffice", C609="870.9 Rent - Water"),
   0,
   IF(Dashboard!$F$5="Quick",
      IF(OR(C609="190 Automobile",C609="200 computer hardware",C609="210 Computer software",C609="220 Quickbooks software",C609="230 Office equipment",C609="240 Office furniture"),
         E609-(E609/(1+Dashboard!$F$4)),
         0
      ),
      IF(C609="750 Business promotion",
         E609-(E609/(1+4.793/100)),
         E609-(E609/(1+Dashboard!$F$4))
      )
   )
)</f>
        <v>0</v>
      </c>
      <c r="J609" s="26">
        <f>Bank5[[#This Row],[Money in/ (Money out)]]-Bank5[[#This Row],[GST/HST]]</f>
        <v>0</v>
      </c>
      <c r="L609" s="23">
        <f t="shared" si="27"/>
        <v>0</v>
      </c>
    </row>
    <row r="610" spans="4:12" x14ac:dyDescent="0.2">
      <c r="D610" s="374">
        <f>_xlfn.XLOOKUP(C:C,Table1[for Import to Bank Register dropdown],Table1[for Pivot],0,0,1)</f>
        <v>0</v>
      </c>
      <c r="E610" s="403"/>
      <c r="F610" s="146">
        <f t="shared" si="28"/>
        <v>55555555</v>
      </c>
      <c r="G610" s="375">
        <f t="shared" si="29"/>
        <v>0</v>
      </c>
      <c r="I610" s="376">
        <f>IF(OR(C610="150 Directors advances", C610="120 accounts receivable", C610="720.2 Automobile - Insurance", C610="720.3 Automobile - License", C610="870.4 Rent - Insurance", C610="870.6 Rent - Property Tax", C610="870.7 Rent - Homeoffice", C610="870.9 Rent - Water"),
   0,
   IF(Dashboard!$F$5="Quick",
      IF(OR(C610="190 Automobile",C610="200 computer hardware",C610="210 Computer software",C610="220 Quickbooks software",C610="230 Office equipment",C610="240 Office furniture"),
         E610-(E610/(1+Dashboard!$F$4)),
         0
      ),
      IF(C610="750 Business promotion",
         E610-(E610/(1+4.793/100)),
         E610-(E610/(1+Dashboard!$F$4))
      )
   )
)</f>
        <v>0</v>
      </c>
      <c r="J610" s="26">
        <f>Bank5[[#This Row],[Money in/ (Money out)]]-Bank5[[#This Row],[GST/HST]]</f>
        <v>0</v>
      </c>
      <c r="L610" s="23">
        <f t="shared" si="27"/>
        <v>0</v>
      </c>
    </row>
    <row r="611" spans="4:12" x14ac:dyDescent="0.2">
      <c r="D611" s="374">
        <f>_xlfn.XLOOKUP(C:C,Table1[for Import to Bank Register dropdown],Table1[for Pivot],0,0,1)</f>
        <v>0</v>
      </c>
      <c r="E611" s="403"/>
      <c r="F611" s="146">
        <f t="shared" si="28"/>
        <v>55555555</v>
      </c>
      <c r="G611" s="375">
        <f t="shared" si="29"/>
        <v>0</v>
      </c>
      <c r="I611" s="376">
        <f>IF(OR(C611="150 Directors advances", C611="120 accounts receivable", C611="720.2 Automobile - Insurance", C611="720.3 Automobile - License", C611="870.4 Rent - Insurance", C611="870.6 Rent - Property Tax", C611="870.7 Rent - Homeoffice", C611="870.9 Rent - Water"),
   0,
   IF(Dashboard!$F$5="Quick",
      IF(OR(C611="190 Automobile",C611="200 computer hardware",C611="210 Computer software",C611="220 Quickbooks software",C611="230 Office equipment",C611="240 Office furniture"),
         E611-(E611/(1+Dashboard!$F$4)),
         0
      ),
      IF(C611="750 Business promotion",
         E611-(E611/(1+4.793/100)),
         E611-(E611/(1+Dashboard!$F$4))
      )
   )
)</f>
        <v>0</v>
      </c>
      <c r="J611" s="26">
        <f>Bank5[[#This Row],[Money in/ (Money out)]]-Bank5[[#This Row],[GST/HST]]</f>
        <v>0</v>
      </c>
      <c r="L611" s="23">
        <f t="shared" si="27"/>
        <v>0</v>
      </c>
    </row>
    <row r="612" spans="4:12" x14ac:dyDescent="0.2">
      <c r="D612" s="374">
        <f>_xlfn.XLOOKUP(C:C,Table1[for Import to Bank Register dropdown],Table1[for Pivot],0,0,1)</f>
        <v>0</v>
      </c>
      <c r="E612" s="403"/>
      <c r="F612" s="146">
        <f t="shared" si="28"/>
        <v>55555555</v>
      </c>
      <c r="G612" s="375">
        <f t="shared" si="29"/>
        <v>0</v>
      </c>
      <c r="I612" s="376">
        <f>IF(OR(C612="150 Directors advances", C612="120 accounts receivable", C612="720.2 Automobile - Insurance", C612="720.3 Automobile - License", C612="870.4 Rent - Insurance", C612="870.6 Rent - Property Tax", C612="870.7 Rent - Homeoffice", C612="870.9 Rent - Water"),
   0,
   IF(Dashboard!$F$5="Quick",
      IF(OR(C612="190 Automobile",C612="200 computer hardware",C612="210 Computer software",C612="220 Quickbooks software",C612="230 Office equipment",C612="240 Office furniture"),
         E612-(E612/(1+Dashboard!$F$4)),
         0
      ),
      IF(C612="750 Business promotion",
         E612-(E612/(1+4.793/100)),
         E612-(E612/(1+Dashboard!$F$4))
      )
   )
)</f>
        <v>0</v>
      </c>
      <c r="J612" s="26">
        <f>Bank5[[#This Row],[Money in/ (Money out)]]-Bank5[[#This Row],[GST/HST]]</f>
        <v>0</v>
      </c>
      <c r="L612" s="23">
        <f t="shared" si="27"/>
        <v>0</v>
      </c>
    </row>
    <row r="613" spans="4:12" x14ac:dyDescent="0.2">
      <c r="D613" s="374">
        <f>_xlfn.XLOOKUP(C:C,Table1[for Import to Bank Register dropdown],Table1[for Pivot],0,0,1)</f>
        <v>0</v>
      </c>
      <c r="E613" s="403"/>
      <c r="F613" s="146">
        <f t="shared" si="28"/>
        <v>55555555</v>
      </c>
      <c r="G613" s="375">
        <f t="shared" si="29"/>
        <v>0</v>
      </c>
      <c r="I613" s="376">
        <f>IF(OR(C613="150 Directors advances", C613="120 accounts receivable", C613="720.2 Automobile - Insurance", C613="720.3 Automobile - License", C613="870.4 Rent - Insurance", C613="870.6 Rent - Property Tax", C613="870.7 Rent - Homeoffice", C613="870.9 Rent - Water"),
   0,
   IF(Dashboard!$F$5="Quick",
      IF(OR(C613="190 Automobile",C613="200 computer hardware",C613="210 Computer software",C613="220 Quickbooks software",C613="230 Office equipment",C613="240 Office furniture"),
         E613-(E613/(1+Dashboard!$F$4)),
         0
      ),
      IF(C613="750 Business promotion",
         E613-(E613/(1+4.793/100)),
         E613-(E613/(1+Dashboard!$F$4))
      )
   )
)</f>
        <v>0</v>
      </c>
      <c r="J613" s="26">
        <f>Bank5[[#This Row],[Money in/ (Money out)]]-Bank5[[#This Row],[GST/HST]]</f>
        <v>0</v>
      </c>
      <c r="L613" s="23">
        <f t="shared" si="27"/>
        <v>0</v>
      </c>
    </row>
    <row r="614" spans="4:12" x14ac:dyDescent="0.2">
      <c r="D614" s="374">
        <f>_xlfn.XLOOKUP(C:C,Table1[for Import to Bank Register dropdown],Table1[for Pivot],0,0,1)</f>
        <v>0</v>
      </c>
      <c r="E614" s="403"/>
      <c r="F614" s="146">
        <f t="shared" si="28"/>
        <v>55555555</v>
      </c>
      <c r="G614" s="375">
        <f t="shared" si="29"/>
        <v>0</v>
      </c>
      <c r="I614" s="376">
        <f>IF(OR(C614="150 Directors advances", C614="120 accounts receivable", C614="720.2 Automobile - Insurance", C614="720.3 Automobile - License", C614="870.4 Rent - Insurance", C614="870.6 Rent - Property Tax", C614="870.7 Rent - Homeoffice", C614="870.9 Rent - Water"),
   0,
   IF(Dashboard!$F$5="Quick",
      IF(OR(C614="190 Automobile",C614="200 computer hardware",C614="210 Computer software",C614="220 Quickbooks software",C614="230 Office equipment",C614="240 Office furniture"),
         E614-(E614/(1+Dashboard!$F$4)),
         0
      ),
      IF(C614="750 Business promotion",
         E614-(E614/(1+4.793/100)),
         E614-(E614/(1+Dashboard!$F$4))
      )
   )
)</f>
        <v>0</v>
      </c>
      <c r="J614" s="26">
        <f>Bank5[[#This Row],[Money in/ (Money out)]]-Bank5[[#This Row],[GST/HST]]</f>
        <v>0</v>
      </c>
      <c r="L614" s="23">
        <f t="shared" si="27"/>
        <v>0</v>
      </c>
    </row>
    <row r="615" spans="4:12" x14ac:dyDescent="0.2">
      <c r="D615" s="374">
        <f>_xlfn.XLOOKUP(C:C,Table1[for Import to Bank Register dropdown],Table1[for Pivot],0,0,1)</f>
        <v>0</v>
      </c>
      <c r="E615" s="403"/>
      <c r="F615" s="146">
        <f t="shared" si="28"/>
        <v>55555555</v>
      </c>
      <c r="G615" s="375">
        <f t="shared" si="29"/>
        <v>0</v>
      </c>
      <c r="I615" s="376">
        <f>IF(OR(C615="150 Directors advances", C615="120 accounts receivable", C615="720.2 Automobile - Insurance", C615="720.3 Automobile - License", C615="870.4 Rent - Insurance", C615="870.6 Rent - Property Tax", C615="870.7 Rent - Homeoffice", C615="870.9 Rent - Water"),
   0,
   IF(Dashboard!$F$5="Quick",
      IF(OR(C615="190 Automobile",C615="200 computer hardware",C615="210 Computer software",C615="220 Quickbooks software",C615="230 Office equipment",C615="240 Office furniture"),
         E615-(E615/(1+Dashboard!$F$4)),
         0
      ),
      IF(C615="750 Business promotion",
         E615-(E615/(1+4.793/100)),
         E615-(E615/(1+Dashboard!$F$4))
      )
   )
)</f>
        <v>0</v>
      </c>
      <c r="J615" s="26">
        <f>Bank5[[#This Row],[Money in/ (Money out)]]-Bank5[[#This Row],[GST/HST]]</f>
        <v>0</v>
      </c>
      <c r="L615" s="23">
        <f t="shared" si="27"/>
        <v>0</v>
      </c>
    </row>
    <row r="616" spans="4:12" x14ac:dyDescent="0.2">
      <c r="D616" s="374">
        <f>_xlfn.XLOOKUP(C:C,Table1[for Import to Bank Register dropdown],Table1[for Pivot],0,0,1)</f>
        <v>0</v>
      </c>
      <c r="E616" s="403"/>
      <c r="F616" s="146">
        <f t="shared" si="28"/>
        <v>55555555</v>
      </c>
      <c r="G616" s="375">
        <f t="shared" si="29"/>
        <v>0</v>
      </c>
      <c r="I616" s="376">
        <f>IF(OR(C616="150 Directors advances", C616="120 accounts receivable", C616="720.2 Automobile - Insurance", C616="720.3 Automobile - License", C616="870.4 Rent - Insurance", C616="870.6 Rent - Property Tax", C616="870.7 Rent - Homeoffice", C616="870.9 Rent - Water"),
   0,
   IF(Dashboard!$F$5="Quick",
      IF(OR(C616="190 Automobile",C616="200 computer hardware",C616="210 Computer software",C616="220 Quickbooks software",C616="230 Office equipment",C616="240 Office furniture"),
         E616-(E616/(1+Dashboard!$F$4)),
         0
      ),
      IF(C616="750 Business promotion",
         E616-(E616/(1+4.793/100)),
         E616-(E616/(1+Dashboard!$F$4))
      )
   )
)</f>
        <v>0</v>
      </c>
      <c r="J616" s="26">
        <f>Bank5[[#This Row],[Money in/ (Money out)]]-Bank5[[#This Row],[GST/HST]]</f>
        <v>0</v>
      </c>
      <c r="L616" s="23">
        <f t="shared" si="27"/>
        <v>0</v>
      </c>
    </row>
    <row r="617" spans="4:12" x14ac:dyDescent="0.2">
      <c r="D617" s="374">
        <f>_xlfn.XLOOKUP(C:C,Table1[for Import to Bank Register dropdown],Table1[for Pivot],0,0,1)</f>
        <v>0</v>
      </c>
      <c r="E617" s="403"/>
      <c r="F617" s="146">
        <f t="shared" si="28"/>
        <v>55555555</v>
      </c>
      <c r="G617" s="375">
        <f t="shared" si="29"/>
        <v>0</v>
      </c>
      <c r="I617" s="376">
        <f>IF(OR(C617="150 Directors advances", C617="120 accounts receivable", C617="720.2 Automobile - Insurance", C617="720.3 Automobile - License", C617="870.4 Rent - Insurance", C617="870.6 Rent - Property Tax", C617="870.7 Rent - Homeoffice", C617="870.9 Rent - Water"),
   0,
   IF(Dashboard!$F$5="Quick",
      IF(OR(C617="190 Automobile",C617="200 computer hardware",C617="210 Computer software",C617="220 Quickbooks software",C617="230 Office equipment",C617="240 Office furniture"),
         E617-(E617/(1+Dashboard!$F$4)),
         0
      ),
      IF(C617="750 Business promotion",
         E617-(E617/(1+4.793/100)),
         E617-(E617/(1+Dashboard!$F$4))
      )
   )
)</f>
        <v>0</v>
      </c>
      <c r="J617" s="26">
        <f>Bank5[[#This Row],[Money in/ (Money out)]]-Bank5[[#This Row],[GST/HST]]</f>
        <v>0</v>
      </c>
      <c r="L617" s="23">
        <f t="shared" si="27"/>
        <v>0</v>
      </c>
    </row>
    <row r="618" spans="4:12" x14ac:dyDescent="0.2">
      <c r="D618" s="374">
        <f>_xlfn.XLOOKUP(C:C,Table1[for Import to Bank Register dropdown],Table1[for Pivot],0,0,1)</f>
        <v>0</v>
      </c>
      <c r="E618" s="403"/>
      <c r="F618" s="146">
        <f t="shared" si="28"/>
        <v>55555555</v>
      </c>
      <c r="G618" s="375">
        <f t="shared" si="29"/>
        <v>0</v>
      </c>
      <c r="I618" s="376">
        <f>IF(OR(C618="150 Directors advances", C618="120 accounts receivable", C618="720.2 Automobile - Insurance", C618="720.3 Automobile - License", C618="870.4 Rent - Insurance", C618="870.6 Rent - Property Tax", C618="870.7 Rent - Homeoffice", C618="870.9 Rent - Water"),
   0,
   IF(Dashboard!$F$5="Quick",
      IF(OR(C618="190 Automobile",C618="200 computer hardware",C618="210 Computer software",C618="220 Quickbooks software",C618="230 Office equipment",C618="240 Office furniture"),
         E618-(E618/(1+Dashboard!$F$4)),
         0
      ),
      IF(C618="750 Business promotion",
         E618-(E618/(1+4.793/100)),
         E618-(E618/(1+Dashboard!$F$4))
      )
   )
)</f>
        <v>0</v>
      </c>
      <c r="J618" s="26">
        <f>Bank5[[#This Row],[Money in/ (Money out)]]-Bank5[[#This Row],[GST/HST]]</f>
        <v>0</v>
      </c>
      <c r="L618" s="23">
        <f t="shared" si="27"/>
        <v>0</v>
      </c>
    </row>
    <row r="619" spans="4:12" x14ac:dyDescent="0.2">
      <c r="D619" s="374">
        <f>_xlfn.XLOOKUP(C:C,Table1[for Import to Bank Register dropdown],Table1[for Pivot],0,0,1)</f>
        <v>0</v>
      </c>
      <c r="E619" s="403"/>
      <c r="F619" s="146">
        <f t="shared" si="28"/>
        <v>55555555</v>
      </c>
      <c r="G619" s="375">
        <f t="shared" si="29"/>
        <v>0</v>
      </c>
      <c r="I619" s="376">
        <f>IF(OR(C619="150 Directors advances", C619="120 accounts receivable", C619="720.2 Automobile - Insurance", C619="720.3 Automobile - License", C619="870.4 Rent - Insurance", C619="870.6 Rent - Property Tax", C619="870.7 Rent - Homeoffice", C619="870.9 Rent - Water"),
   0,
   IF(Dashboard!$F$5="Quick",
      IF(OR(C619="190 Automobile",C619="200 computer hardware",C619="210 Computer software",C619="220 Quickbooks software",C619="230 Office equipment",C619="240 Office furniture"),
         E619-(E619/(1+Dashboard!$F$4)),
         0
      ),
      IF(C619="750 Business promotion",
         E619-(E619/(1+4.793/100)),
         E619-(E619/(1+Dashboard!$F$4))
      )
   )
)</f>
        <v>0</v>
      </c>
      <c r="J619" s="26">
        <f>Bank5[[#This Row],[Money in/ (Money out)]]-Bank5[[#This Row],[GST/HST]]</f>
        <v>0</v>
      </c>
      <c r="L619" s="23">
        <f t="shared" si="27"/>
        <v>0</v>
      </c>
    </row>
    <row r="620" spans="4:12" x14ac:dyDescent="0.2">
      <c r="D620" s="374">
        <f>_xlfn.XLOOKUP(C:C,Table1[for Import to Bank Register dropdown],Table1[for Pivot],0,0,1)</f>
        <v>0</v>
      </c>
      <c r="E620" s="403"/>
      <c r="F620" s="146">
        <f t="shared" si="28"/>
        <v>55555555</v>
      </c>
      <c r="G620" s="375">
        <f t="shared" si="29"/>
        <v>0</v>
      </c>
      <c r="I620" s="376">
        <f>IF(OR(C620="150 Directors advances", C620="120 accounts receivable", C620="720.2 Automobile - Insurance", C620="720.3 Automobile - License", C620="870.4 Rent - Insurance", C620="870.6 Rent - Property Tax", C620="870.7 Rent - Homeoffice", C620="870.9 Rent - Water"),
   0,
   IF(Dashboard!$F$5="Quick",
      IF(OR(C620="190 Automobile",C620="200 computer hardware",C620="210 Computer software",C620="220 Quickbooks software",C620="230 Office equipment",C620="240 Office furniture"),
         E620-(E620/(1+Dashboard!$F$4)),
         0
      ),
      IF(C620="750 Business promotion",
         E620-(E620/(1+4.793/100)),
         E620-(E620/(1+Dashboard!$F$4))
      )
   )
)</f>
        <v>0</v>
      </c>
      <c r="J620" s="26">
        <f>Bank5[[#This Row],[Money in/ (Money out)]]-Bank5[[#This Row],[GST/HST]]</f>
        <v>0</v>
      </c>
      <c r="L620" s="23">
        <f t="shared" si="27"/>
        <v>0</v>
      </c>
    </row>
    <row r="621" spans="4:12" x14ac:dyDescent="0.2">
      <c r="D621" s="374">
        <f>_xlfn.XLOOKUP(C:C,Table1[for Import to Bank Register dropdown],Table1[for Pivot],0,0,1)</f>
        <v>0</v>
      </c>
      <c r="E621" s="403"/>
      <c r="F621" s="146">
        <f t="shared" si="28"/>
        <v>55555555</v>
      </c>
      <c r="G621" s="375">
        <f t="shared" si="29"/>
        <v>0</v>
      </c>
      <c r="I621" s="376">
        <f>IF(OR(C621="150 Directors advances", C621="120 accounts receivable", C621="720.2 Automobile - Insurance", C621="720.3 Automobile - License", C621="870.4 Rent - Insurance", C621="870.6 Rent - Property Tax", C621="870.7 Rent - Homeoffice", C621="870.9 Rent - Water"),
   0,
   IF(Dashboard!$F$5="Quick",
      IF(OR(C621="190 Automobile",C621="200 computer hardware",C621="210 Computer software",C621="220 Quickbooks software",C621="230 Office equipment",C621="240 Office furniture"),
         E621-(E621/(1+Dashboard!$F$4)),
         0
      ),
      IF(C621="750 Business promotion",
         E621-(E621/(1+4.793/100)),
         E621-(E621/(1+Dashboard!$F$4))
      )
   )
)</f>
        <v>0</v>
      </c>
      <c r="J621" s="26">
        <f>Bank5[[#This Row],[Money in/ (Money out)]]-Bank5[[#This Row],[GST/HST]]</f>
        <v>0</v>
      </c>
      <c r="L621" s="23">
        <f t="shared" si="27"/>
        <v>0</v>
      </c>
    </row>
    <row r="622" spans="4:12" x14ac:dyDescent="0.2">
      <c r="D622" s="374">
        <f>_xlfn.XLOOKUP(C:C,Table1[for Import to Bank Register dropdown],Table1[for Pivot],0,0,1)</f>
        <v>0</v>
      </c>
      <c r="E622" s="403"/>
      <c r="F622" s="146">
        <f t="shared" si="28"/>
        <v>55555555</v>
      </c>
      <c r="G622" s="375">
        <f t="shared" si="29"/>
        <v>0</v>
      </c>
      <c r="I622" s="376">
        <f>IF(OR(C622="150 Directors advances", C622="120 accounts receivable", C622="720.2 Automobile - Insurance", C622="720.3 Automobile - License", C622="870.4 Rent - Insurance", C622="870.6 Rent - Property Tax", C622="870.7 Rent - Homeoffice", C622="870.9 Rent - Water"),
   0,
   IF(Dashboard!$F$5="Quick",
      IF(OR(C622="190 Automobile",C622="200 computer hardware",C622="210 Computer software",C622="220 Quickbooks software",C622="230 Office equipment",C622="240 Office furniture"),
         E622-(E622/(1+Dashboard!$F$4)),
         0
      ),
      IF(C622="750 Business promotion",
         E622-(E622/(1+4.793/100)),
         E622-(E622/(1+Dashboard!$F$4))
      )
   )
)</f>
        <v>0</v>
      </c>
      <c r="J622" s="26">
        <f>Bank5[[#This Row],[Money in/ (Money out)]]-Bank5[[#This Row],[GST/HST]]</f>
        <v>0</v>
      </c>
      <c r="L622" s="23">
        <f t="shared" si="27"/>
        <v>0</v>
      </c>
    </row>
    <row r="623" spans="4:12" x14ac:dyDescent="0.2">
      <c r="D623" s="374">
        <f>_xlfn.XLOOKUP(C:C,Table1[for Import to Bank Register dropdown],Table1[for Pivot],0,0,1)</f>
        <v>0</v>
      </c>
      <c r="E623" s="403"/>
      <c r="F623" s="146">
        <f t="shared" si="28"/>
        <v>55555555</v>
      </c>
      <c r="G623" s="375">
        <f t="shared" si="29"/>
        <v>0</v>
      </c>
      <c r="I623" s="376">
        <f>IF(OR(C623="150 Directors advances", C623="120 accounts receivable", C623="720.2 Automobile - Insurance", C623="720.3 Automobile - License", C623="870.4 Rent - Insurance", C623="870.6 Rent - Property Tax", C623="870.7 Rent - Homeoffice", C623="870.9 Rent - Water"),
   0,
   IF(Dashboard!$F$5="Quick",
      IF(OR(C623="190 Automobile",C623="200 computer hardware",C623="210 Computer software",C623="220 Quickbooks software",C623="230 Office equipment",C623="240 Office furniture"),
         E623-(E623/(1+Dashboard!$F$4)),
         0
      ),
      IF(C623="750 Business promotion",
         E623-(E623/(1+4.793/100)),
         E623-(E623/(1+Dashboard!$F$4))
      )
   )
)</f>
        <v>0</v>
      </c>
      <c r="J623" s="26">
        <f>Bank5[[#This Row],[Money in/ (Money out)]]-Bank5[[#This Row],[GST/HST]]</f>
        <v>0</v>
      </c>
      <c r="L623" s="23">
        <f t="shared" si="27"/>
        <v>0</v>
      </c>
    </row>
    <row r="624" spans="4:12" x14ac:dyDescent="0.2">
      <c r="D624" s="374">
        <f>_xlfn.XLOOKUP(C:C,Table1[for Import to Bank Register dropdown],Table1[for Pivot],0,0,1)</f>
        <v>0</v>
      </c>
      <c r="E624" s="403"/>
      <c r="F624" s="146">
        <f t="shared" si="28"/>
        <v>55555555</v>
      </c>
      <c r="G624" s="375">
        <f t="shared" si="29"/>
        <v>0</v>
      </c>
      <c r="I624" s="376">
        <f>IF(OR(C624="150 Directors advances", C624="120 accounts receivable", C624="720.2 Automobile - Insurance", C624="720.3 Automobile - License", C624="870.4 Rent - Insurance", C624="870.6 Rent - Property Tax", C624="870.7 Rent - Homeoffice", C624="870.9 Rent - Water"),
   0,
   IF(Dashboard!$F$5="Quick",
      IF(OR(C624="190 Automobile",C624="200 computer hardware",C624="210 Computer software",C624="220 Quickbooks software",C624="230 Office equipment",C624="240 Office furniture"),
         E624-(E624/(1+Dashboard!$F$4)),
         0
      ),
      IF(C624="750 Business promotion",
         E624-(E624/(1+4.793/100)),
         E624-(E624/(1+Dashboard!$F$4))
      )
   )
)</f>
        <v>0</v>
      </c>
      <c r="J624" s="26">
        <f>Bank5[[#This Row],[Money in/ (Money out)]]-Bank5[[#This Row],[GST/HST]]</f>
        <v>0</v>
      </c>
      <c r="L624" s="23">
        <f t="shared" si="27"/>
        <v>0</v>
      </c>
    </row>
    <row r="625" spans="4:12" x14ac:dyDescent="0.2">
      <c r="D625" s="374">
        <f>_xlfn.XLOOKUP(C:C,Table1[for Import to Bank Register dropdown],Table1[for Pivot],0,0,1)</f>
        <v>0</v>
      </c>
      <c r="E625" s="403"/>
      <c r="F625" s="146">
        <f t="shared" si="28"/>
        <v>55555555</v>
      </c>
      <c r="G625" s="375">
        <f t="shared" si="29"/>
        <v>0</v>
      </c>
      <c r="I625" s="376">
        <f>IF(OR(C625="150 Directors advances", C625="120 accounts receivable", C625="720.2 Automobile - Insurance", C625="720.3 Automobile - License", C625="870.4 Rent - Insurance", C625="870.6 Rent - Property Tax", C625="870.7 Rent - Homeoffice", C625="870.9 Rent - Water"),
   0,
   IF(Dashboard!$F$5="Quick",
      IF(OR(C625="190 Automobile",C625="200 computer hardware",C625="210 Computer software",C625="220 Quickbooks software",C625="230 Office equipment",C625="240 Office furniture"),
         E625-(E625/(1+Dashboard!$F$4)),
         0
      ),
      IF(C625="750 Business promotion",
         E625-(E625/(1+4.793/100)),
         E625-(E625/(1+Dashboard!$F$4))
      )
   )
)</f>
        <v>0</v>
      </c>
      <c r="J625" s="26">
        <f>Bank5[[#This Row],[Money in/ (Money out)]]-Bank5[[#This Row],[GST/HST]]</f>
        <v>0</v>
      </c>
      <c r="L625" s="23">
        <f t="shared" si="27"/>
        <v>0</v>
      </c>
    </row>
    <row r="626" spans="4:12" x14ac:dyDescent="0.2">
      <c r="D626" s="374">
        <f>_xlfn.XLOOKUP(C:C,Table1[for Import to Bank Register dropdown],Table1[for Pivot],0,0,1)</f>
        <v>0</v>
      </c>
      <c r="E626" s="403"/>
      <c r="F626" s="146">
        <f t="shared" si="28"/>
        <v>55555555</v>
      </c>
      <c r="G626" s="375">
        <f t="shared" si="29"/>
        <v>0</v>
      </c>
      <c r="I626" s="376">
        <f>IF(OR(C626="150 Directors advances", C626="120 accounts receivable", C626="720.2 Automobile - Insurance", C626="720.3 Automobile - License", C626="870.4 Rent - Insurance", C626="870.6 Rent - Property Tax", C626="870.7 Rent - Homeoffice", C626="870.9 Rent - Water"),
   0,
   IF(Dashboard!$F$5="Quick",
      IF(OR(C626="190 Automobile",C626="200 computer hardware",C626="210 Computer software",C626="220 Quickbooks software",C626="230 Office equipment",C626="240 Office furniture"),
         E626-(E626/(1+Dashboard!$F$4)),
         0
      ),
      IF(C626="750 Business promotion",
         E626-(E626/(1+4.793/100)),
         E626-(E626/(1+Dashboard!$F$4))
      )
   )
)</f>
        <v>0</v>
      </c>
      <c r="J626" s="26">
        <f>Bank5[[#This Row],[Money in/ (Money out)]]-Bank5[[#This Row],[GST/HST]]</f>
        <v>0</v>
      </c>
      <c r="L626" s="23">
        <f t="shared" si="27"/>
        <v>0</v>
      </c>
    </row>
    <row r="627" spans="4:12" x14ac:dyDescent="0.2">
      <c r="D627" s="374">
        <f>_xlfn.XLOOKUP(C:C,Table1[for Import to Bank Register dropdown],Table1[for Pivot],0,0,1)</f>
        <v>0</v>
      </c>
      <c r="E627" s="403"/>
      <c r="F627" s="146">
        <f t="shared" si="28"/>
        <v>55555555</v>
      </c>
      <c r="G627" s="375">
        <f t="shared" si="29"/>
        <v>0</v>
      </c>
      <c r="I627" s="376">
        <f>IF(OR(C627="150 Directors advances", C627="120 accounts receivable", C627="720.2 Automobile - Insurance", C627="720.3 Automobile - License", C627="870.4 Rent - Insurance", C627="870.6 Rent - Property Tax", C627="870.7 Rent - Homeoffice", C627="870.9 Rent - Water"),
   0,
   IF(Dashboard!$F$5="Quick",
      IF(OR(C627="190 Automobile",C627="200 computer hardware",C627="210 Computer software",C627="220 Quickbooks software",C627="230 Office equipment",C627="240 Office furniture"),
         E627-(E627/(1+Dashboard!$F$4)),
         0
      ),
      IF(C627="750 Business promotion",
         E627-(E627/(1+4.793/100)),
         E627-(E627/(1+Dashboard!$F$4))
      )
   )
)</f>
        <v>0</v>
      </c>
      <c r="J627" s="26">
        <f>Bank5[[#This Row],[Money in/ (Money out)]]-Bank5[[#This Row],[GST/HST]]</f>
        <v>0</v>
      </c>
      <c r="L627" s="23">
        <f t="shared" si="27"/>
        <v>0</v>
      </c>
    </row>
    <row r="628" spans="4:12" x14ac:dyDescent="0.2">
      <c r="D628" s="374">
        <f>_xlfn.XLOOKUP(C:C,Table1[for Import to Bank Register dropdown],Table1[for Pivot],0,0,1)</f>
        <v>0</v>
      </c>
      <c r="E628" s="403"/>
      <c r="F628" s="146">
        <f t="shared" si="28"/>
        <v>55555555</v>
      </c>
      <c r="G628" s="375">
        <f t="shared" si="29"/>
        <v>0</v>
      </c>
      <c r="I628" s="376">
        <f>IF(OR(C628="150 Directors advances", C628="120 accounts receivable", C628="720.2 Automobile - Insurance", C628="720.3 Automobile - License", C628="870.4 Rent - Insurance", C628="870.6 Rent - Property Tax", C628="870.7 Rent - Homeoffice", C628="870.9 Rent - Water"),
   0,
   IF(Dashboard!$F$5="Quick",
      IF(OR(C628="190 Automobile",C628="200 computer hardware",C628="210 Computer software",C628="220 Quickbooks software",C628="230 Office equipment",C628="240 Office furniture"),
         E628-(E628/(1+Dashboard!$F$4)),
         0
      ),
      IF(C628="750 Business promotion",
         E628-(E628/(1+4.793/100)),
         E628-(E628/(1+Dashboard!$F$4))
      )
   )
)</f>
        <v>0</v>
      </c>
      <c r="J628" s="26">
        <f>Bank5[[#This Row],[Money in/ (Money out)]]-Bank5[[#This Row],[GST/HST]]</f>
        <v>0</v>
      </c>
      <c r="L628" s="23">
        <f t="shared" si="27"/>
        <v>0</v>
      </c>
    </row>
    <row r="629" spans="4:12" x14ac:dyDescent="0.2">
      <c r="D629" s="374">
        <f>_xlfn.XLOOKUP(C:C,Table1[for Import to Bank Register dropdown],Table1[for Pivot],0,0,1)</f>
        <v>0</v>
      </c>
      <c r="E629" s="403"/>
      <c r="F629" s="146">
        <f t="shared" si="28"/>
        <v>55555555</v>
      </c>
      <c r="G629" s="375">
        <f t="shared" si="29"/>
        <v>0</v>
      </c>
      <c r="I629" s="376">
        <f>IF(OR(C629="150 Directors advances", C629="120 accounts receivable", C629="720.2 Automobile - Insurance", C629="720.3 Automobile - License", C629="870.4 Rent - Insurance", C629="870.6 Rent - Property Tax", C629="870.7 Rent - Homeoffice", C629="870.9 Rent - Water"),
   0,
   IF(Dashboard!$F$5="Quick",
      IF(OR(C629="190 Automobile",C629="200 computer hardware",C629="210 Computer software",C629="220 Quickbooks software",C629="230 Office equipment",C629="240 Office furniture"),
         E629-(E629/(1+Dashboard!$F$4)),
         0
      ),
      IF(C629="750 Business promotion",
         E629-(E629/(1+4.793/100)),
         E629-(E629/(1+Dashboard!$F$4))
      )
   )
)</f>
        <v>0</v>
      </c>
      <c r="J629" s="26">
        <f>Bank5[[#This Row],[Money in/ (Money out)]]-Bank5[[#This Row],[GST/HST]]</f>
        <v>0</v>
      </c>
      <c r="L629" s="23">
        <f t="shared" si="27"/>
        <v>0</v>
      </c>
    </row>
    <row r="630" spans="4:12" x14ac:dyDescent="0.2">
      <c r="D630" s="374">
        <f>_xlfn.XLOOKUP(C:C,Table1[for Import to Bank Register dropdown],Table1[for Pivot],0,0,1)</f>
        <v>0</v>
      </c>
      <c r="E630" s="403"/>
      <c r="F630" s="146">
        <f t="shared" si="28"/>
        <v>55555555</v>
      </c>
      <c r="G630" s="375">
        <f t="shared" si="29"/>
        <v>0</v>
      </c>
      <c r="I630" s="376">
        <f>IF(OR(C630="150 Directors advances", C630="120 accounts receivable", C630="720.2 Automobile - Insurance", C630="720.3 Automobile - License", C630="870.4 Rent - Insurance", C630="870.6 Rent - Property Tax", C630="870.7 Rent - Homeoffice", C630="870.9 Rent - Water"),
   0,
   IF(Dashboard!$F$5="Quick",
      IF(OR(C630="190 Automobile",C630="200 computer hardware",C630="210 Computer software",C630="220 Quickbooks software",C630="230 Office equipment",C630="240 Office furniture"),
         E630-(E630/(1+Dashboard!$F$4)),
         0
      ),
      IF(C630="750 Business promotion",
         E630-(E630/(1+4.793/100)),
         E630-(E630/(1+Dashboard!$F$4))
      )
   )
)</f>
        <v>0</v>
      </c>
      <c r="J630" s="26">
        <f>Bank5[[#This Row],[Money in/ (Money out)]]-Bank5[[#This Row],[GST/HST]]</f>
        <v>0</v>
      </c>
      <c r="L630" s="23">
        <f t="shared" si="27"/>
        <v>0</v>
      </c>
    </row>
    <row r="631" spans="4:12" x14ac:dyDescent="0.2">
      <c r="D631" s="374">
        <f>_xlfn.XLOOKUP(C:C,Table1[for Import to Bank Register dropdown],Table1[for Pivot],0,0,1)</f>
        <v>0</v>
      </c>
      <c r="E631" s="403"/>
      <c r="F631" s="146">
        <f t="shared" si="28"/>
        <v>55555555</v>
      </c>
      <c r="G631" s="375">
        <f t="shared" si="29"/>
        <v>0</v>
      </c>
      <c r="I631" s="376">
        <f>IF(OR(C631="150 Directors advances", C631="120 accounts receivable", C631="720.2 Automobile - Insurance", C631="720.3 Automobile - License", C631="870.4 Rent - Insurance", C631="870.6 Rent - Property Tax", C631="870.7 Rent - Homeoffice", C631="870.9 Rent - Water"),
   0,
   IF(Dashboard!$F$5="Quick",
      IF(OR(C631="190 Automobile",C631="200 computer hardware",C631="210 Computer software",C631="220 Quickbooks software",C631="230 Office equipment",C631="240 Office furniture"),
         E631-(E631/(1+Dashboard!$F$4)),
         0
      ),
      IF(C631="750 Business promotion",
         E631-(E631/(1+4.793/100)),
         E631-(E631/(1+Dashboard!$F$4))
      )
   )
)</f>
        <v>0</v>
      </c>
      <c r="J631" s="26">
        <f>Bank5[[#This Row],[Money in/ (Money out)]]-Bank5[[#This Row],[GST/HST]]</f>
        <v>0</v>
      </c>
      <c r="L631" s="23">
        <f t="shared" si="27"/>
        <v>0</v>
      </c>
    </row>
    <row r="632" spans="4:12" x14ac:dyDescent="0.2">
      <c r="D632" s="374">
        <f>_xlfn.XLOOKUP(C:C,Table1[for Import to Bank Register dropdown],Table1[for Pivot],0,0,1)</f>
        <v>0</v>
      </c>
      <c r="E632" s="403"/>
      <c r="F632" s="146">
        <f t="shared" si="28"/>
        <v>55555555</v>
      </c>
      <c r="G632" s="375">
        <f t="shared" si="29"/>
        <v>0</v>
      </c>
      <c r="I632" s="376">
        <f>IF(OR(C632="150 Directors advances", C632="120 accounts receivable", C632="720.2 Automobile - Insurance", C632="720.3 Automobile - License", C632="870.4 Rent - Insurance", C632="870.6 Rent - Property Tax", C632="870.7 Rent - Homeoffice", C632="870.9 Rent - Water"),
   0,
   IF(Dashboard!$F$5="Quick",
      IF(OR(C632="190 Automobile",C632="200 computer hardware",C632="210 Computer software",C632="220 Quickbooks software",C632="230 Office equipment",C632="240 Office furniture"),
         E632-(E632/(1+Dashboard!$F$4)),
         0
      ),
      IF(C632="750 Business promotion",
         E632-(E632/(1+4.793/100)),
         E632-(E632/(1+Dashboard!$F$4))
      )
   )
)</f>
        <v>0</v>
      </c>
      <c r="J632" s="26">
        <f>Bank5[[#This Row],[Money in/ (Money out)]]-Bank5[[#This Row],[GST/HST]]</f>
        <v>0</v>
      </c>
      <c r="L632" s="23">
        <f t="shared" si="27"/>
        <v>0</v>
      </c>
    </row>
    <row r="633" spans="4:12" x14ac:dyDescent="0.2">
      <c r="D633" s="374">
        <f>_xlfn.XLOOKUP(C:C,Table1[for Import to Bank Register dropdown],Table1[for Pivot],0,0,1)</f>
        <v>0</v>
      </c>
      <c r="E633" s="403"/>
      <c r="F633" s="146">
        <f t="shared" si="28"/>
        <v>55555555</v>
      </c>
      <c r="G633" s="375">
        <f t="shared" si="29"/>
        <v>0</v>
      </c>
      <c r="I633" s="376">
        <f>IF(OR(C633="150 Directors advances", C633="120 accounts receivable", C633="720.2 Automobile - Insurance", C633="720.3 Automobile - License", C633="870.4 Rent - Insurance", C633="870.6 Rent - Property Tax", C633="870.7 Rent - Homeoffice", C633="870.9 Rent - Water"),
   0,
   IF(Dashboard!$F$5="Quick",
      IF(OR(C633="190 Automobile",C633="200 computer hardware",C633="210 Computer software",C633="220 Quickbooks software",C633="230 Office equipment",C633="240 Office furniture"),
         E633-(E633/(1+Dashboard!$F$4)),
         0
      ),
      IF(C633="750 Business promotion",
         E633-(E633/(1+4.793/100)),
         E633-(E633/(1+Dashboard!$F$4))
      )
   )
)</f>
        <v>0</v>
      </c>
      <c r="J633" s="26">
        <f>Bank5[[#This Row],[Money in/ (Money out)]]-Bank5[[#This Row],[GST/HST]]</f>
        <v>0</v>
      </c>
      <c r="L633" s="23">
        <f t="shared" si="27"/>
        <v>0</v>
      </c>
    </row>
    <row r="634" spans="4:12" x14ac:dyDescent="0.2">
      <c r="D634" s="374">
        <f>_xlfn.XLOOKUP(C:C,Table1[for Import to Bank Register dropdown],Table1[for Pivot],0,0,1)</f>
        <v>0</v>
      </c>
      <c r="E634" s="403"/>
      <c r="F634" s="146">
        <f t="shared" si="28"/>
        <v>55555555</v>
      </c>
      <c r="G634" s="375">
        <f t="shared" si="29"/>
        <v>0</v>
      </c>
      <c r="I634" s="376">
        <f>IF(OR(C634="150 Directors advances", C634="120 accounts receivable", C634="720.2 Automobile - Insurance", C634="720.3 Automobile - License", C634="870.4 Rent - Insurance", C634="870.6 Rent - Property Tax", C634="870.7 Rent - Homeoffice", C634="870.9 Rent - Water"),
   0,
   IF(Dashboard!$F$5="Quick",
      IF(OR(C634="190 Automobile",C634="200 computer hardware",C634="210 Computer software",C634="220 Quickbooks software",C634="230 Office equipment",C634="240 Office furniture"),
         E634-(E634/(1+Dashboard!$F$4)),
         0
      ),
      IF(C634="750 Business promotion",
         E634-(E634/(1+4.793/100)),
         E634-(E634/(1+Dashboard!$F$4))
      )
   )
)</f>
        <v>0</v>
      </c>
      <c r="J634" s="26">
        <f>Bank5[[#This Row],[Money in/ (Money out)]]-Bank5[[#This Row],[GST/HST]]</f>
        <v>0</v>
      </c>
      <c r="L634" s="23">
        <f t="shared" si="27"/>
        <v>0</v>
      </c>
    </row>
    <row r="635" spans="4:12" x14ac:dyDescent="0.2">
      <c r="D635" s="374">
        <f>_xlfn.XLOOKUP(C:C,Table1[for Import to Bank Register dropdown],Table1[for Pivot],0,0,1)</f>
        <v>0</v>
      </c>
      <c r="E635" s="403"/>
      <c r="F635" s="146">
        <f t="shared" si="28"/>
        <v>55555555</v>
      </c>
      <c r="G635" s="375">
        <f t="shared" si="29"/>
        <v>0</v>
      </c>
      <c r="I635" s="376">
        <f>IF(OR(C635="150 Directors advances", C635="120 accounts receivable", C635="720.2 Automobile - Insurance", C635="720.3 Automobile - License", C635="870.4 Rent - Insurance", C635="870.6 Rent - Property Tax", C635="870.7 Rent - Homeoffice", C635="870.9 Rent - Water"),
   0,
   IF(Dashboard!$F$5="Quick",
      IF(OR(C635="190 Automobile",C635="200 computer hardware",C635="210 Computer software",C635="220 Quickbooks software",C635="230 Office equipment",C635="240 Office furniture"),
         E635-(E635/(1+Dashboard!$F$4)),
         0
      ),
      IF(C635="750 Business promotion",
         E635-(E635/(1+4.793/100)),
         E635-(E635/(1+Dashboard!$F$4))
      )
   )
)</f>
        <v>0</v>
      </c>
      <c r="J635" s="26">
        <f>Bank5[[#This Row],[Money in/ (Money out)]]-Bank5[[#This Row],[GST/HST]]</f>
        <v>0</v>
      </c>
      <c r="L635" s="23">
        <f t="shared" si="27"/>
        <v>0</v>
      </c>
    </row>
    <row r="636" spans="4:12" x14ac:dyDescent="0.2">
      <c r="D636" s="374">
        <f>_xlfn.XLOOKUP(C:C,Table1[for Import to Bank Register dropdown],Table1[for Pivot],0,0,1)</f>
        <v>0</v>
      </c>
      <c r="E636" s="403"/>
      <c r="F636" s="146">
        <f t="shared" si="28"/>
        <v>55555555</v>
      </c>
      <c r="G636" s="375">
        <f t="shared" si="29"/>
        <v>0</v>
      </c>
      <c r="I636" s="376">
        <f>IF(OR(C636="150 Directors advances", C636="120 accounts receivable", C636="720.2 Automobile - Insurance", C636="720.3 Automobile - License", C636="870.4 Rent - Insurance", C636="870.6 Rent - Property Tax", C636="870.7 Rent - Homeoffice", C636="870.9 Rent - Water"),
   0,
   IF(Dashboard!$F$5="Quick",
      IF(OR(C636="190 Automobile",C636="200 computer hardware",C636="210 Computer software",C636="220 Quickbooks software",C636="230 Office equipment",C636="240 Office furniture"),
         E636-(E636/(1+Dashboard!$F$4)),
         0
      ),
      IF(C636="750 Business promotion",
         E636-(E636/(1+4.793/100)),
         E636-(E636/(1+Dashboard!$F$4))
      )
   )
)</f>
        <v>0</v>
      </c>
      <c r="J636" s="26">
        <f>Bank5[[#This Row],[Money in/ (Money out)]]-Bank5[[#This Row],[GST/HST]]</f>
        <v>0</v>
      </c>
      <c r="L636" s="23">
        <f t="shared" si="27"/>
        <v>0</v>
      </c>
    </row>
    <row r="637" spans="4:12" x14ac:dyDescent="0.2">
      <c r="D637" s="374">
        <f>_xlfn.XLOOKUP(C:C,Table1[for Import to Bank Register dropdown],Table1[for Pivot],0,0,1)</f>
        <v>0</v>
      </c>
      <c r="E637" s="403"/>
      <c r="F637" s="146">
        <f t="shared" si="28"/>
        <v>55555555</v>
      </c>
      <c r="G637" s="375">
        <f t="shared" si="29"/>
        <v>0</v>
      </c>
      <c r="I637" s="376">
        <f>IF(OR(C637="150 Directors advances", C637="120 accounts receivable", C637="720.2 Automobile - Insurance", C637="720.3 Automobile - License", C637="870.4 Rent - Insurance", C637="870.6 Rent - Property Tax", C637="870.7 Rent - Homeoffice", C637="870.9 Rent - Water"),
   0,
   IF(Dashboard!$F$5="Quick",
      IF(OR(C637="190 Automobile",C637="200 computer hardware",C637="210 Computer software",C637="220 Quickbooks software",C637="230 Office equipment",C637="240 Office furniture"),
         E637-(E637/(1+Dashboard!$F$4)),
         0
      ),
      IF(C637="750 Business promotion",
         E637-(E637/(1+4.793/100)),
         E637-(E637/(1+Dashboard!$F$4))
      )
   )
)</f>
        <v>0</v>
      </c>
      <c r="J637" s="26">
        <f>Bank5[[#This Row],[Money in/ (Money out)]]-Bank5[[#This Row],[GST/HST]]</f>
        <v>0</v>
      </c>
      <c r="L637" s="23">
        <f t="shared" si="27"/>
        <v>0</v>
      </c>
    </row>
    <row r="638" spans="4:12" x14ac:dyDescent="0.2">
      <c r="D638" s="374">
        <f>_xlfn.XLOOKUP(C:C,Table1[for Import to Bank Register dropdown],Table1[for Pivot],0,0,1)</f>
        <v>0</v>
      </c>
      <c r="E638" s="403"/>
      <c r="F638" s="146">
        <f t="shared" si="28"/>
        <v>55555555</v>
      </c>
      <c r="G638" s="375">
        <f t="shared" si="29"/>
        <v>0</v>
      </c>
      <c r="I638" s="376">
        <f>IF(OR(C638="150 Directors advances", C638="120 accounts receivable", C638="720.2 Automobile - Insurance", C638="720.3 Automobile - License", C638="870.4 Rent - Insurance", C638="870.6 Rent - Property Tax", C638="870.7 Rent - Homeoffice", C638="870.9 Rent - Water"),
   0,
   IF(Dashboard!$F$5="Quick",
      IF(OR(C638="190 Automobile",C638="200 computer hardware",C638="210 Computer software",C638="220 Quickbooks software",C638="230 Office equipment",C638="240 Office furniture"),
         E638-(E638/(1+Dashboard!$F$4)),
         0
      ),
      IF(C638="750 Business promotion",
         E638-(E638/(1+4.793/100)),
         E638-(E638/(1+Dashboard!$F$4))
      )
   )
)</f>
        <v>0</v>
      </c>
      <c r="J638" s="26">
        <f>Bank5[[#This Row],[Money in/ (Money out)]]-Bank5[[#This Row],[GST/HST]]</f>
        <v>0</v>
      </c>
      <c r="L638" s="23">
        <f t="shared" si="27"/>
        <v>0</v>
      </c>
    </row>
    <row r="639" spans="4:12" x14ac:dyDescent="0.2">
      <c r="D639" s="374">
        <f>_xlfn.XLOOKUP(C:C,Table1[for Import to Bank Register dropdown],Table1[for Pivot],0,0,1)</f>
        <v>0</v>
      </c>
      <c r="E639" s="403"/>
      <c r="F639" s="146">
        <f t="shared" si="28"/>
        <v>55555555</v>
      </c>
      <c r="G639" s="375">
        <f t="shared" si="29"/>
        <v>0</v>
      </c>
      <c r="I639" s="376">
        <f>IF(OR(C639="150 Directors advances", C639="120 accounts receivable", C639="720.2 Automobile - Insurance", C639="720.3 Automobile - License", C639="870.4 Rent - Insurance", C639="870.6 Rent - Property Tax", C639="870.7 Rent - Homeoffice", C639="870.9 Rent - Water"),
   0,
   IF(Dashboard!$F$5="Quick",
      IF(OR(C639="190 Automobile",C639="200 computer hardware",C639="210 Computer software",C639="220 Quickbooks software",C639="230 Office equipment",C639="240 Office furniture"),
         E639-(E639/(1+Dashboard!$F$4)),
         0
      ),
      IF(C639="750 Business promotion",
         E639-(E639/(1+4.793/100)),
         E639-(E639/(1+Dashboard!$F$4))
      )
   )
)</f>
        <v>0</v>
      </c>
      <c r="J639" s="26">
        <f>Bank5[[#This Row],[Money in/ (Money out)]]-Bank5[[#This Row],[GST/HST]]</f>
        <v>0</v>
      </c>
      <c r="L639" s="23">
        <f t="shared" si="27"/>
        <v>0</v>
      </c>
    </row>
    <row r="640" spans="4:12" x14ac:dyDescent="0.2">
      <c r="D640" s="374">
        <f>_xlfn.XLOOKUP(C:C,Table1[for Import to Bank Register dropdown],Table1[for Pivot],0,0,1)</f>
        <v>0</v>
      </c>
      <c r="E640" s="403"/>
      <c r="F640" s="146">
        <f t="shared" si="28"/>
        <v>55555555</v>
      </c>
      <c r="G640" s="375">
        <f t="shared" si="29"/>
        <v>0</v>
      </c>
      <c r="I640" s="376">
        <f>IF(OR(C640="150 Directors advances", C640="120 accounts receivable", C640="720.2 Automobile - Insurance", C640="720.3 Automobile - License", C640="870.4 Rent - Insurance", C640="870.6 Rent - Property Tax", C640="870.7 Rent - Homeoffice", C640="870.9 Rent - Water"),
   0,
   IF(Dashboard!$F$5="Quick",
      IF(OR(C640="190 Automobile",C640="200 computer hardware",C640="210 Computer software",C640="220 Quickbooks software",C640="230 Office equipment",C640="240 Office furniture"),
         E640-(E640/(1+Dashboard!$F$4)),
         0
      ),
      IF(C640="750 Business promotion",
         E640-(E640/(1+4.793/100)),
         E640-(E640/(1+Dashboard!$F$4))
      )
   )
)</f>
        <v>0</v>
      </c>
      <c r="J640" s="26">
        <f>Bank5[[#This Row],[Money in/ (Money out)]]-Bank5[[#This Row],[GST/HST]]</f>
        <v>0</v>
      </c>
      <c r="L640" s="23">
        <f t="shared" si="27"/>
        <v>0</v>
      </c>
    </row>
    <row r="641" spans="4:12" x14ac:dyDescent="0.2">
      <c r="D641" s="374">
        <f>_xlfn.XLOOKUP(C:C,Table1[for Import to Bank Register dropdown],Table1[for Pivot],0,0,1)</f>
        <v>0</v>
      </c>
      <c r="E641" s="403"/>
      <c r="F641" s="146">
        <f t="shared" si="28"/>
        <v>55555555</v>
      </c>
      <c r="G641" s="375">
        <f t="shared" si="29"/>
        <v>0</v>
      </c>
      <c r="I641" s="376">
        <f>IF(OR(C641="150 Directors advances", C641="120 accounts receivable", C641="720.2 Automobile - Insurance", C641="720.3 Automobile - License", C641="870.4 Rent - Insurance", C641="870.6 Rent - Property Tax", C641="870.7 Rent - Homeoffice", C641="870.9 Rent - Water"),
   0,
   IF(Dashboard!$F$5="Quick",
      IF(OR(C641="190 Automobile",C641="200 computer hardware",C641="210 Computer software",C641="220 Quickbooks software",C641="230 Office equipment",C641="240 Office furniture"),
         E641-(E641/(1+Dashboard!$F$4)),
         0
      ),
      IF(C641="750 Business promotion",
         E641-(E641/(1+4.793/100)),
         E641-(E641/(1+Dashboard!$F$4))
      )
   )
)</f>
        <v>0</v>
      </c>
      <c r="J641" s="26">
        <f>Bank5[[#This Row],[Money in/ (Money out)]]-Bank5[[#This Row],[GST/HST]]</f>
        <v>0</v>
      </c>
      <c r="L641" s="23">
        <f t="shared" si="27"/>
        <v>0</v>
      </c>
    </row>
    <row r="642" spans="4:12" x14ac:dyDescent="0.2">
      <c r="D642" s="374">
        <f>_xlfn.XLOOKUP(C:C,Table1[for Import to Bank Register dropdown],Table1[for Pivot],0,0,1)</f>
        <v>0</v>
      </c>
      <c r="E642" s="403"/>
      <c r="F642" s="146">
        <f t="shared" si="28"/>
        <v>55555555</v>
      </c>
      <c r="G642" s="375">
        <f t="shared" si="29"/>
        <v>0</v>
      </c>
      <c r="I642" s="376">
        <f>IF(OR(C642="150 Directors advances", C642="120 accounts receivable", C642="720.2 Automobile - Insurance", C642="720.3 Automobile - License", C642="870.4 Rent - Insurance", C642="870.6 Rent - Property Tax", C642="870.7 Rent - Homeoffice", C642="870.9 Rent - Water"),
   0,
   IF(Dashboard!$F$5="Quick",
      IF(OR(C642="190 Automobile",C642="200 computer hardware",C642="210 Computer software",C642="220 Quickbooks software",C642="230 Office equipment",C642="240 Office furniture"),
         E642-(E642/(1+Dashboard!$F$4)),
         0
      ),
      IF(C642="750 Business promotion",
         E642-(E642/(1+4.793/100)),
         E642-(E642/(1+Dashboard!$F$4))
      )
   )
)</f>
        <v>0</v>
      </c>
      <c r="J642" s="26">
        <f>Bank5[[#This Row],[Money in/ (Money out)]]-Bank5[[#This Row],[GST/HST]]</f>
        <v>0</v>
      </c>
      <c r="L642" s="23">
        <f t="shared" si="27"/>
        <v>0</v>
      </c>
    </row>
    <row r="643" spans="4:12" x14ac:dyDescent="0.2">
      <c r="D643" s="374">
        <f>_xlfn.XLOOKUP(C:C,Table1[for Import to Bank Register dropdown],Table1[for Pivot],0,0,1)</f>
        <v>0</v>
      </c>
      <c r="E643" s="403"/>
      <c r="F643" s="146">
        <f t="shared" si="28"/>
        <v>55555555</v>
      </c>
      <c r="G643" s="375">
        <f t="shared" si="29"/>
        <v>0</v>
      </c>
      <c r="I643" s="376">
        <f>IF(OR(C643="150 Directors advances", C643="120 accounts receivable", C643="720.2 Automobile - Insurance", C643="720.3 Automobile - License", C643="870.4 Rent - Insurance", C643="870.6 Rent - Property Tax", C643="870.7 Rent - Homeoffice", C643="870.9 Rent - Water"),
   0,
   IF(Dashboard!$F$5="Quick",
      IF(OR(C643="190 Automobile",C643="200 computer hardware",C643="210 Computer software",C643="220 Quickbooks software",C643="230 Office equipment",C643="240 Office furniture"),
         E643-(E643/(1+Dashboard!$F$4)),
         0
      ),
      IF(C643="750 Business promotion",
         E643-(E643/(1+4.793/100)),
         E643-(E643/(1+Dashboard!$F$4))
      )
   )
)</f>
        <v>0</v>
      </c>
      <c r="J643" s="26">
        <f>Bank5[[#This Row],[Money in/ (Money out)]]-Bank5[[#This Row],[GST/HST]]</f>
        <v>0</v>
      </c>
      <c r="L643" s="23">
        <f t="shared" si="27"/>
        <v>0</v>
      </c>
    </row>
    <row r="644" spans="4:12" x14ac:dyDescent="0.2">
      <c r="D644" s="374">
        <f>_xlfn.XLOOKUP(C:C,Table1[for Import to Bank Register dropdown],Table1[for Pivot],0,0,1)</f>
        <v>0</v>
      </c>
      <c r="E644" s="403"/>
      <c r="F644" s="146">
        <f t="shared" si="28"/>
        <v>55555555</v>
      </c>
      <c r="G644" s="375">
        <f t="shared" si="29"/>
        <v>0</v>
      </c>
      <c r="I644" s="376">
        <f>IF(OR(C644="150 Directors advances", C644="120 accounts receivable", C644="720.2 Automobile - Insurance", C644="720.3 Automobile - License", C644="870.4 Rent - Insurance", C644="870.6 Rent - Property Tax", C644="870.7 Rent - Homeoffice", C644="870.9 Rent - Water"),
   0,
   IF(Dashboard!$F$5="Quick",
      IF(OR(C644="190 Automobile",C644="200 computer hardware",C644="210 Computer software",C644="220 Quickbooks software",C644="230 Office equipment",C644="240 Office furniture"),
         E644-(E644/(1+Dashboard!$F$4)),
         0
      ),
      IF(C644="750 Business promotion",
         E644-(E644/(1+4.793/100)),
         E644-(E644/(1+Dashboard!$F$4))
      )
   )
)</f>
        <v>0</v>
      </c>
      <c r="J644" s="26">
        <f>Bank5[[#This Row],[Money in/ (Money out)]]-Bank5[[#This Row],[GST/HST]]</f>
        <v>0</v>
      </c>
      <c r="L644" s="23">
        <f t="shared" si="27"/>
        <v>0</v>
      </c>
    </row>
    <row r="645" spans="4:12" x14ac:dyDescent="0.2">
      <c r="D645" s="374">
        <f>_xlfn.XLOOKUP(C:C,Table1[for Import to Bank Register dropdown],Table1[for Pivot],0,0,1)</f>
        <v>0</v>
      </c>
      <c r="E645" s="403"/>
      <c r="F645" s="146">
        <f t="shared" si="28"/>
        <v>55555555</v>
      </c>
      <c r="G645" s="375">
        <f t="shared" si="29"/>
        <v>0</v>
      </c>
      <c r="I645" s="376">
        <f>IF(OR(C645="150 Directors advances", C645="120 accounts receivable", C645="720.2 Automobile - Insurance", C645="720.3 Automobile - License", C645="870.4 Rent - Insurance", C645="870.6 Rent - Property Tax", C645="870.7 Rent - Homeoffice", C645="870.9 Rent - Water"),
   0,
   IF(Dashboard!$F$5="Quick",
      IF(OR(C645="190 Automobile",C645="200 computer hardware",C645="210 Computer software",C645="220 Quickbooks software",C645="230 Office equipment",C645="240 Office furniture"),
         E645-(E645/(1+Dashboard!$F$4)),
         0
      ),
      IF(C645="750 Business promotion",
         E645-(E645/(1+4.793/100)),
         E645-(E645/(1+Dashboard!$F$4))
      )
   )
)</f>
        <v>0</v>
      </c>
      <c r="J645" s="26">
        <f>Bank5[[#This Row],[Money in/ (Money out)]]-Bank5[[#This Row],[GST/HST]]</f>
        <v>0</v>
      </c>
      <c r="L645" s="23">
        <f t="shared" si="27"/>
        <v>0</v>
      </c>
    </row>
    <row r="646" spans="4:12" x14ac:dyDescent="0.2">
      <c r="D646" s="374">
        <f>_xlfn.XLOOKUP(C:C,Table1[for Import to Bank Register dropdown],Table1[for Pivot],0,0,1)</f>
        <v>0</v>
      </c>
      <c r="E646" s="403"/>
      <c r="F646" s="146">
        <f t="shared" si="28"/>
        <v>55555555</v>
      </c>
      <c r="G646" s="375">
        <f t="shared" si="29"/>
        <v>0</v>
      </c>
      <c r="I646" s="376">
        <f>IF(OR(C646="150 Directors advances", C646="120 accounts receivable", C646="720.2 Automobile - Insurance", C646="720.3 Automobile - License", C646="870.4 Rent - Insurance", C646="870.6 Rent - Property Tax", C646="870.7 Rent - Homeoffice", C646="870.9 Rent - Water"),
   0,
   IF(Dashboard!$F$5="Quick",
      IF(OR(C646="190 Automobile",C646="200 computer hardware",C646="210 Computer software",C646="220 Quickbooks software",C646="230 Office equipment",C646="240 Office furniture"),
         E646-(E646/(1+Dashboard!$F$4)),
         0
      ),
      IF(C646="750 Business promotion",
         E646-(E646/(1+4.793/100)),
         E646-(E646/(1+Dashboard!$F$4))
      )
   )
)</f>
        <v>0</v>
      </c>
      <c r="J646" s="26">
        <f>Bank5[[#This Row],[Money in/ (Money out)]]-Bank5[[#This Row],[GST/HST]]</f>
        <v>0</v>
      </c>
      <c r="L646" s="23">
        <f t="shared" si="27"/>
        <v>0</v>
      </c>
    </row>
    <row r="647" spans="4:12" x14ac:dyDescent="0.2">
      <c r="D647" s="374">
        <f>_xlfn.XLOOKUP(C:C,Table1[for Import to Bank Register dropdown],Table1[for Pivot],0,0,1)</f>
        <v>0</v>
      </c>
      <c r="E647" s="403"/>
      <c r="F647" s="146">
        <f t="shared" si="28"/>
        <v>55555555</v>
      </c>
      <c r="G647" s="375">
        <f t="shared" si="29"/>
        <v>0</v>
      </c>
      <c r="I647" s="376">
        <f>IF(OR(C647="150 Directors advances", C647="120 accounts receivable", C647="720.2 Automobile - Insurance", C647="720.3 Automobile - License", C647="870.4 Rent - Insurance", C647="870.6 Rent - Property Tax", C647="870.7 Rent - Homeoffice", C647="870.9 Rent - Water"),
   0,
   IF(Dashboard!$F$5="Quick",
      IF(OR(C647="190 Automobile",C647="200 computer hardware",C647="210 Computer software",C647="220 Quickbooks software",C647="230 Office equipment",C647="240 Office furniture"),
         E647-(E647/(1+Dashboard!$F$4)),
         0
      ),
      IF(C647="750 Business promotion",
         E647-(E647/(1+4.793/100)),
         E647-(E647/(1+Dashboard!$F$4))
      )
   )
)</f>
        <v>0</v>
      </c>
      <c r="J647" s="26">
        <f>Bank5[[#This Row],[Money in/ (Money out)]]-Bank5[[#This Row],[GST/HST]]</f>
        <v>0</v>
      </c>
      <c r="L647" s="23">
        <f t="shared" ref="L647:L710" si="30">$L$3</f>
        <v>0</v>
      </c>
    </row>
    <row r="648" spans="4:12" x14ac:dyDescent="0.2">
      <c r="D648" s="374">
        <f>_xlfn.XLOOKUP(C:C,Table1[for Import to Bank Register dropdown],Table1[for Pivot],0,0,1)</f>
        <v>0</v>
      </c>
      <c r="E648" s="403"/>
      <c r="F648" s="146">
        <f t="shared" ref="F648:F711" si="31">$E$2</f>
        <v>55555555</v>
      </c>
      <c r="G648" s="375">
        <f t="shared" ref="G648:G711" si="32">G647+E648</f>
        <v>0</v>
      </c>
      <c r="I648" s="376">
        <f>IF(OR(C648="150 Directors advances", C648="120 accounts receivable", C648="720.2 Automobile - Insurance", C648="720.3 Automobile - License", C648="870.4 Rent - Insurance", C648="870.6 Rent - Property Tax", C648="870.7 Rent - Homeoffice", C648="870.9 Rent - Water"),
   0,
   IF(Dashboard!$F$5="Quick",
      IF(OR(C648="190 Automobile",C648="200 computer hardware",C648="210 Computer software",C648="220 Quickbooks software",C648="230 Office equipment",C648="240 Office furniture"),
         E648-(E648/(1+Dashboard!$F$4)),
         0
      ),
      IF(C648="750 Business promotion",
         E648-(E648/(1+4.793/100)),
         E648-(E648/(1+Dashboard!$F$4))
      )
   )
)</f>
        <v>0</v>
      </c>
      <c r="J648" s="26">
        <f>Bank5[[#This Row],[Money in/ (Money out)]]-Bank5[[#This Row],[GST/HST]]</f>
        <v>0</v>
      </c>
      <c r="L648" s="23">
        <f t="shared" si="30"/>
        <v>0</v>
      </c>
    </row>
    <row r="649" spans="4:12" x14ac:dyDescent="0.2">
      <c r="D649" s="374">
        <f>_xlfn.XLOOKUP(C:C,Table1[for Import to Bank Register dropdown],Table1[for Pivot],0,0,1)</f>
        <v>0</v>
      </c>
      <c r="E649" s="403"/>
      <c r="F649" s="146">
        <f t="shared" si="31"/>
        <v>55555555</v>
      </c>
      <c r="G649" s="375">
        <f t="shared" si="32"/>
        <v>0</v>
      </c>
      <c r="I649" s="376">
        <f>IF(OR(C649="150 Directors advances", C649="120 accounts receivable", C649="720.2 Automobile - Insurance", C649="720.3 Automobile - License", C649="870.4 Rent - Insurance", C649="870.6 Rent - Property Tax", C649="870.7 Rent - Homeoffice", C649="870.9 Rent - Water"),
   0,
   IF(Dashboard!$F$5="Quick",
      IF(OR(C649="190 Automobile",C649="200 computer hardware",C649="210 Computer software",C649="220 Quickbooks software",C649="230 Office equipment",C649="240 Office furniture"),
         E649-(E649/(1+Dashboard!$F$4)),
         0
      ),
      IF(C649="750 Business promotion",
         E649-(E649/(1+4.793/100)),
         E649-(E649/(1+Dashboard!$F$4))
      )
   )
)</f>
        <v>0</v>
      </c>
      <c r="J649" s="26">
        <f>Bank5[[#This Row],[Money in/ (Money out)]]-Bank5[[#This Row],[GST/HST]]</f>
        <v>0</v>
      </c>
      <c r="L649" s="23">
        <f t="shared" si="30"/>
        <v>0</v>
      </c>
    </row>
    <row r="650" spans="4:12" x14ac:dyDescent="0.2">
      <c r="D650" s="374">
        <f>_xlfn.XLOOKUP(C:C,Table1[for Import to Bank Register dropdown],Table1[for Pivot],0,0,1)</f>
        <v>0</v>
      </c>
      <c r="E650" s="403"/>
      <c r="F650" s="146">
        <f t="shared" si="31"/>
        <v>55555555</v>
      </c>
      <c r="G650" s="375">
        <f t="shared" si="32"/>
        <v>0</v>
      </c>
      <c r="I650" s="376">
        <f>IF(OR(C650="150 Directors advances", C650="120 accounts receivable", C650="720.2 Automobile - Insurance", C650="720.3 Automobile - License", C650="870.4 Rent - Insurance", C650="870.6 Rent - Property Tax", C650="870.7 Rent - Homeoffice", C650="870.9 Rent - Water"),
   0,
   IF(Dashboard!$F$5="Quick",
      IF(OR(C650="190 Automobile",C650="200 computer hardware",C650="210 Computer software",C650="220 Quickbooks software",C650="230 Office equipment",C650="240 Office furniture"),
         E650-(E650/(1+Dashboard!$F$4)),
         0
      ),
      IF(C650="750 Business promotion",
         E650-(E650/(1+4.793/100)),
         E650-(E650/(1+Dashboard!$F$4))
      )
   )
)</f>
        <v>0</v>
      </c>
      <c r="J650" s="26">
        <f>Bank5[[#This Row],[Money in/ (Money out)]]-Bank5[[#This Row],[GST/HST]]</f>
        <v>0</v>
      </c>
      <c r="L650" s="23">
        <f t="shared" si="30"/>
        <v>0</v>
      </c>
    </row>
    <row r="651" spans="4:12" x14ac:dyDescent="0.2">
      <c r="D651" s="374">
        <f>_xlfn.XLOOKUP(C:C,Table1[for Import to Bank Register dropdown],Table1[for Pivot],0,0,1)</f>
        <v>0</v>
      </c>
      <c r="E651" s="403"/>
      <c r="F651" s="146">
        <f t="shared" si="31"/>
        <v>55555555</v>
      </c>
      <c r="G651" s="375">
        <f t="shared" si="32"/>
        <v>0</v>
      </c>
      <c r="I651" s="376">
        <f>IF(OR(C651="150 Directors advances", C651="120 accounts receivable", C651="720.2 Automobile - Insurance", C651="720.3 Automobile - License", C651="870.4 Rent - Insurance", C651="870.6 Rent - Property Tax", C651="870.7 Rent - Homeoffice", C651="870.9 Rent - Water"),
   0,
   IF(Dashboard!$F$5="Quick",
      IF(OR(C651="190 Automobile",C651="200 computer hardware",C651="210 Computer software",C651="220 Quickbooks software",C651="230 Office equipment",C651="240 Office furniture"),
         E651-(E651/(1+Dashboard!$F$4)),
         0
      ),
      IF(C651="750 Business promotion",
         E651-(E651/(1+4.793/100)),
         E651-(E651/(1+Dashboard!$F$4))
      )
   )
)</f>
        <v>0</v>
      </c>
      <c r="J651" s="26">
        <f>Bank5[[#This Row],[Money in/ (Money out)]]-Bank5[[#This Row],[GST/HST]]</f>
        <v>0</v>
      </c>
      <c r="L651" s="23">
        <f t="shared" si="30"/>
        <v>0</v>
      </c>
    </row>
    <row r="652" spans="4:12" x14ac:dyDescent="0.2">
      <c r="D652" s="374">
        <f>_xlfn.XLOOKUP(C:C,Table1[for Import to Bank Register dropdown],Table1[for Pivot],0,0,1)</f>
        <v>0</v>
      </c>
      <c r="E652" s="403"/>
      <c r="F652" s="146">
        <f t="shared" si="31"/>
        <v>55555555</v>
      </c>
      <c r="G652" s="375">
        <f t="shared" si="32"/>
        <v>0</v>
      </c>
      <c r="I652" s="376">
        <f>IF(OR(C652="150 Directors advances", C652="120 accounts receivable", C652="720.2 Automobile - Insurance", C652="720.3 Automobile - License", C652="870.4 Rent - Insurance", C652="870.6 Rent - Property Tax", C652="870.7 Rent - Homeoffice", C652="870.9 Rent - Water"),
   0,
   IF(Dashboard!$F$5="Quick",
      IF(OR(C652="190 Automobile",C652="200 computer hardware",C652="210 Computer software",C652="220 Quickbooks software",C652="230 Office equipment",C652="240 Office furniture"),
         E652-(E652/(1+Dashboard!$F$4)),
         0
      ),
      IF(C652="750 Business promotion",
         E652-(E652/(1+4.793/100)),
         E652-(E652/(1+Dashboard!$F$4))
      )
   )
)</f>
        <v>0</v>
      </c>
      <c r="J652" s="26">
        <f>Bank5[[#This Row],[Money in/ (Money out)]]-Bank5[[#This Row],[GST/HST]]</f>
        <v>0</v>
      </c>
      <c r="L652" s="23">
        <f t="shared" si="30"/>
        <v>0</v>
      </c>
    </row>
    <row r="653" spans="4:12" x14ac:dyDescent="0.2">
      <c r="D653" s="374">
        <f>_xlfn.XLOOKUP(C:C,Table1[for Import to Bank Register dropdown],Table1[for Pivot],0,0,1)</f>
        <v>0</v>
      </c>
      <c r="E653" s="403"/>
      <c r="F653" s="146">
        <f t="shared" si="31"/>
        <v>55555555</v>
      </c>
      <c r="G653" s="375">
        <f t="shared" si="32"/>
        <v>0</v>
      </c>
      <c r="I653" s="376">
        <f>IF(OR(C653="150 Directors advances", C653="120 accounts receivable", C653="720.2 Automobile - Insurance", C653="720.3 Automobile - License", C653="870.4 Rent - Insurance", C653="870.6 Rent - Property Tax", C653="870.7 Rent - Homeoffice", C653="870.9 Rent - Water"),
   0,
   IF(Dashboard!$F$5="Quick",
      IF(OR(C653="190 Automobile",C653="200 computer hardware",C653="210 Computer software",C653="220 Quickbooks software",C653="230 Office equipment",C653="240 Office furniture"),
         E653-(E653/(1+Dashboard!$F$4)),
         0
      ),
      IF(C653="750 Business promotion",
         E653-(E653/(1+4.793/100)),
         E653-(E653/(1+Dashboard!$F$4))
      )
   )
)</f>
        <v>0</v>
      </c>
      <c r="J653" s="26">
        <f>Bank5[[#This Row],[Money in/ (Money out)]]-Bank5[[#This Row],[GST/HST]]</f>
        <v>0</v>
      </c>
      <c r="L653" s="23">
        <f t="shared" si="30"/>
        <v>0</v>
      </c>
    </row>
    <row r="654" spans="4:12" x14ac:dyDescent="0.2">
      <c r="D654" s="374">
        <f>_xlfn.XLOOKUP(C:C,Table1[for Import to Bank Register dropdown],Table1[for Pivot],0,0,1)</f>
        <v>0</v>
      </c>
      <c r="E654" s="403"/>
      <c r="F654" s="146">
        <f t="shared" si="31"/>
        <v>55555555</v>
      </c>
      <c r="G654" s="375">
        <f t="shared" si="32"/>
        <v>0</v>
      </c>
      <c r="I654" s="376">
        <f>IF(OR(C654="150 Directors advances", C654="120 accounts receivable", C654="720.2 Automobile - Insurance", C654="720.3 Automobile - License", C654="870.4 Rent - Insurance", C654="870.6 Rent - Property Tax", C654="870.7 Rent - Homeoffice", C654="870.9 Rent - Water"),
   0,
   IF(Dashboard!$F$5="Quick",
      IF(OR(C654="190 Automobile",C654="200 computer hardware",C654="210 Computer software",C654="220 Quickbooks software",C654="230 Office equipment",C654="240 Office furniture"),
         E654-(E654/(1+Dashboard!$F$4)),
         0
      ),
      IF(C654="750 Business promotion",
         E654-(E654/(1+4.793/100)),
         E654-(E654/(1+Dashboard!$F$4))
      )
   )
)</f>
        <v>0</v>
      </c>
      <c r="J654" s="26">
        <f>Bank5[[#This Row],[Money in/ (Money out)]]-Bank5[[#This Row],[GST/HST]]</f>
        <v>0</v>
      </c>
      <c r="L654" s="23">
        <f t="shared" si="30"/>
        <v>0</v>
      </c>
    </row>
    <row r="655" spans="4:12" x14ac:dyDescent="0.2">
      <c r="D655" s="374">
        <f>_xlfn.XLOOKUP(C:C,Table1[for Import to Bank Register dropdown],Table1[for Pivot],0,0,1)</f>
        <v>0</v>
      </c>
      <c r="E655" s="403"/>
      <c r="F655" s="146">
        <f t="shared" si="31"/>
        <v>55555555</v>
      </c>
      <c r="G655" s="375">
        <f t="shared" si="32"/>
        <v>0</v>
      </c>
      <c r="I655" s="376">
        <f>IF(OR(C655="150 Directors advances", C655="120 accounts receivable", C655="720.2 Automobile - Insurance", C655="720.3 Automobile - License", C655="870.4 Rent - Insurance", C655="870.6 Rent - Property Tax", C655="870.7 Rent - Homeoffice", C655="870.9 Rent - Water"),
   0,
   IF(Dashboard!$F$5="Quick",
      IF(OR(C655="190 Automobile",C655="200 computer hardware",C655="210 Computer software",C655="220 Quickbooks software",C655="230 Office equipment",C655="240 Office furniture"),
         E655-(E655/(1+Dashboard!$F$4)),
         0
      ),
      IF(C655="750 Business promotion",
         E655-(E655/(1+4.793/100)),
         E655-(E655/(1+Dashboard!$F$4))
      )
   )
)</f>
        <v>0</v>
      </c>
      <c r="J655" s="26">
        <f>Bank5[[#This Row],[Money in/ (Money out)]]-Bank5[[#This Row],[GST/HST]]</f>
        <v>0</v>
      </c>
      <c r="L655" s="23">
        <f t="shared" si="30"/>
        <v>0</v>
      </c>
    </row>
    <row r="656" spans="4:12" x14ac:dyDescent="0.2">
      <c r="D656" s="374">
        <f>_xlfn.XLOOKUP(C:C,Table1[for Import to Bank Register dropdown],Table1[for Pivot],0,0,1)</f>
        <v>0</v>
      </c>
      <c r="E656" s="403"/>
      <c r="F656" s="146">
        <f t="shared" si="31"/>
        <v>55555555</v>
      </c>
      <c r="G656" s="375">
        <f t="shared" si="32"/>
        <v>0</v>
      </c>
      <c r="I656" s="376">
        <f>IF(OR(C656="150 Directors advances", C656="120 accounts receivable", C656="720.2 Automobile - Insurance", C656="720.3 Automobile - License", C656="870.4 Rent - Insurance", C656="870.6 Rent - Property Tax", C656="870.7 Rent - Homeoffice", C656="870.9 Rent - Water"),
   0,
   IF(Dashboard!$F$5="Quick",
      IF(OR(C656="190 Automobile",C656="200 computer hardware",C656="210 Computer software",C656="220 Quickbooks software",C656="230 Office equipment",C656="240 Office furniture"),
         E656-(E656/(1+Dashboard!$F$4)),
         0
      ),
      IF(C656="750 Business promotion",
         E656-(E656/(1+4.793/100)),
         E656-(E656/(1+Dashboard!$F$4))
      )
   )
)</f>
        <v>0</v>
      </c>
      <c r="J656" s="26">
        <f>Bank5[[#This Row],[Money in/ (Money out)]]-Bank5[[#This Row],[GST/HST]]</f>
        <v>0</v>
      </c>
      <c r="L656" s="23">
        <f t="shared" si="30"/>
        <v>0</v>
      </c>
    </row>
    <row r="657" spans="4:12" x14ac:dyDescent="0.2">
      <c r="D657" s="374">
        <f>_xlfn.XLOOKUP(C:C,Table1[for Import to Bank Register dropdown],Table1[for Pivot],0,0,1)</f>
        <v>0</v>
      </c>
      <c r="E657" s="403"/>
      <c r="F657" s="146">
        <f t="shared" si="31"/>
        <v>55555555</v>
      </c>
      <c r="G657" s="375">
        <f t="shared" si="32"/>
        <v>0</v>
      </c>
      <c r="I657" s="376">
        <f>IF(OR(C657="150 Directors advances", C657="120 accounts receivable", C657="720.2 Automobile - Insurance", C657="720.3 Automobile - License", C657="870.4 Rent - Insurance", C657="870.6 Rent - Property Tax", C657="870.7 Rent - Homeoffice", C657="870.9 Rent - Water"),
   0,
   IF(Dashboard!$F$5="Quick",
      IF(OR(C657="190 Automobile",C657="200 computer hardware",C657="210 Computer software",C657="220 Quickbooks software",C657="230 Office equipment",C657="240 Office furniture"),
         E657-(E657/(1+Dashboard!$F$4)),
         0
      ),
      IF(C657="750 Business promotion",
         E657-(E657/(1+4.793/100)),
         E657-(E657/(1+Dashboard!$F$4))
      )
   )
)</f>
        <v>0</v>
      </c>
      <c r="J657" s="26">
        <f>Bank5[[#This Row],[Money in/ (Money out)]]-Bank5[[#This Row],[GST/HST]]</f>
        <v>0</v>
      </c>
      <c r="L657" s="23">
        <f t="shared" si="30"/>
        <v>0</v>
      </c>
    </row>
    <row r="658" spans="4:12" x14ac:dyDescent="0.2">
      <c r="D658" s="374">
        <f>_xlfn.XLOOKUP(C:C,Table1[for Import to Bank Register dropdown],Table1[for Pivot],0,0,1)</f>
        <v>0</v>
      </c>
      <c r="E658" s="403"/>
      <c r="F658" s="146">
        <f t="shared" si="31"/>
        <v>55555555</v>
      </c>
      <c r="G658" s="375">
        <f t="shared" si="32"/>
        <v>0</v>
      </c>
      <c r="I658" s="376">
        <f>IF(OR(C658="150 Directors advances", C658="120 accounts receivable", C658="720.2 Automobile - Insurance", C658="720.3 Automobile - License", C658="870.4 Rent - Insurance", C658="870.6 Rent - Property Tax", C658="870.7 Rent - Homeoffice", C658="870.9 Rent - Water"),
   0,
   IF(Dashboard!$F$5="Quick",
      IF(OR(C658="190 Automobile",C658="200 computer hardware",C658="210 Computer software",C658="220 Quickbooks software",C658="230 Office equipment",C658="240 Office furniture"),
         E658-(E658/(1+Dashboard!$F$4)),
         0
      ),
      IF(C658="750 Business promotion",
         E658-(E658/(1+4.793/100)),
         E658-(E658/(1+Dashboard!$F$4))
      )
   )
)</f>
        <v>0</v>
      </c>
      <c r="J658" s="26">
        <f>Bank5[[#This Row],[Money in/ (Money out)]]-Bank5[[#This Row],[GST/HST]]</f>
        <v>0</v>
      </c>
      <c r="L658" s="23">
        <f t="shared" si="30"/>
        <v>0</v>
      </c>
    </row>
    <row r="659" spans="4:12" x14ac:dyDescent="0.2">
      <c r="D659" s="374">
        <f>_xlfn.XLOOKUP(C:C,Table1[for Import to Bank Register dropdown],Table1[for Pivot],0,0,1)</f>
        <v>0</v>
      </c>
      <c r="E659" s="403"/>
      <c r="F659" s="146">
        <f t="shared" si="31"/>
        <v>55555555</v>
      </c>
      <c r="G659" s="375">
        <f t="shared" si="32"/>
        <v>0</v>
      </c>
      <c r="I659" s="376">
        <f>IF(OR(C659="150 Directors advances", C659="120 accounts receivable", C659="720.2 Automobile - Insurance", C659="720.3 Automobile - License", C659="870.4 Rent - Insurance", C659="870.6 Rent - Property Tax", C659="870.7 Rent - Homeoffice", C659="870.9 Rent - Water"),
   0,
   IF(Dashboard!$F$5="Quick",
      IF(OR(C659="190 Automobile",C659="200 computer hardware",C659="210 Computer software",C659="220 Quickbooks software",C659="230 Office equipment",C659="240 Office furniture"),
         E659-(E659/(1+Dashboard!$F$4)),
         0
      ),
      IF(C659="750 Business promotion",
         E659-(E659/(1+4.793/100)),
         E659-(E659/(1+Dashboard!$F$4))
      )
   )
)</f>
        <v>0</v>
      </c>
      <c r="J659" s="26">
        <f>Bank5[[#This Row],[Money in/ (Money out)]]-Bank5[[#This Row],[GST/HST]]</f>
        <v>0</v>
      </c>
      <c r="L659" s="23">
        <f t="shared" si="30"/>
        <v>0</v>
      </c>
    </row>
    <row r="660" spans="4:12" x14ac:dyDescent="0.2">
      <c r="D660" s="374">
        <f>_xlfn.XLOOKUP(C:C,Table1[for Import to Bank Register dropdown],Table1[for Pivot],0,0,1)</f>
        <v>0</v>
      </c>
      <c r="E660" s="403"/>
      <c r="F660" s="146">
        <f t="shared" si="31"/>
        <v>55555555</v>
      </c>
      <c r="G660" s="375">
        <f t="shared" si="32"/>
        <v>0</v>
      </c>
      <c r="I660" s="376">
        <f>IF(OR(C660="150 Directors advances", C660="120 accounts receivable", C660="720.2 Automobile - Insurance", C660="720.3 Automobile - License", C660="870.4 Rent - Insurance", C660="870.6 Rent - Property Tax", C660="870.7 Rent - Homeoffice", C660="870.9 Rent - Water"),
   0,
   IF(Dashboard!$F$5="Quick",
      IF(OR(C660="190 Automobile",C660="200 computer hardware",C660="210 Computer software",C660="220 Quickbooks software",C660="230 Office equipment",C660="240 Office furniture"),
         E660-(E660/(1+Dashboard!$F$4)),
         0
      ),
      IF(C660="750 Business promotion",
         E660-(E660/(1+4.793/100)),
         E660-(E660/(1+Dashboard!$F$4))
      )
   )
)</f>
        <v>0</v>
      </c>
      <c r="J660" s="26">
        <f>Bank5[[#This Row],[Money in/ (Money out)]]-Bank5[[#This Row],[GST/HST]]</f>
        <v>0</v>
      </c>
      <c r="L660" s="23">
        <f t="shared" si="30"/>
        <v>0</v>
      </c>
    </row>
    <row r="661" spans="4:12" x14ac:dyDescent="0.2">
      <c r="D661" s="374">
        <f>_xlfn.XLOOKUP(C:C,Table1[for Import to Bank Register dropdown],Table1[for Pivot],0,0,1)</f>
        <v>0</v>
      </c>
      <c r="E661" s="403"/>
      <c r="F661" s="146">
        <f t="shared" si="31"/>
        <v>55555555</v>
      </c>
      <c r="G661" s="375">
        <f t="shared" si="32"/>
        <v>0</v>
      </c>
      <c r="I661" s="376">
        <f>IF(OR(C661="150 Directors advances", C661="120 accounts receivable", C661="720.2 Automobile - Insurance", C661="720.3 Automobile - License", C661="870.4 Rent - Insurance", C661="870.6 Rent - Property Tax", C661="870.7 Rent - Homeoffice", C661="870.9 Rent - Water"),
   0,
   IF(Dashboard!$F$5="Quick",
      IF(OR(C661="190 Automobile",C661="200 computer hardware",C661="210 Computer software",C661="220 Quickbooks software",C661="230 Office equipment",C661="240 Office furniture"),
         E661-(E661/(1+Dashboard!$F$4)),
         0
      ),
      IF(C661="750 Business promotion",
         E661-(E661/(1+4.793/100)),
         E661-(E661/(1+Dashboard!$F$4))
      )
   )
)</f>
        <v>0</v>
      </c>
      <c r="J661" s="26">
        <f>Bank5[[#This Row],[Money in/ (Money out)]]-Bank5[[#This Row],[GST/HST]]</f>
        <v>0</v>
      </c>
      <c r="L661" s="23">
        <f t="shared" si="30"/>
        <v>0</v>
      </c>
    </row>
    <row r="662" spans="4:12" x14ac:dyDescent="0.2">
      <c r="D662" s="374">
        <f>_xlfn.XLOOKUP(C:C,Table1[for Import to Bank Register dropdown],Table1[for Pivot],0,0,1)</f>
        <v>0</v>
      </c>
      <c r="E662" s="403"/>
      <c r="F662" s="146">
        <f t="shared" si="31"/>
        <v>55555555</v>
      </c>
      <c r="G662" s="375">
        <f t="shared" si="32"/>
        <v>0</v>
      </c>
      <c r="I662" s="376">
        <f>IF(OR(C662="150 Directors advances", C662="120 accounts receivable", C662="720.2 Automobile - Insurance", C662="720.3 Automobile - License", C662="870.4 Rent - Insurance", C662="870.6 Rent - Property Tax", C662="870.7 Rent - Homeoffice", C662="870.9 Rent - Water"),
   0,
   IF(Dashboard!$F$5="Quick",
      IF(OR(C662="190 Automobile",C662="200 computer hardware",C662="210 Computer software",C662="220 Quickbooks software",C662="230 Office equipment",C662="240 Office furniture"),
         E662-(E662/(1+Dashboard!$F$4)),
         0
      ),
      IF(C662="750 Business promotion",
         E662-(E662/(1+4.793/100)),
         E662-(E662/(1+Dashboard!$F$4))
      )
   )
)</f>
        <v>0</v>
      </c>
      <c r="J662" s="26">
        <f>Bank5[[#This Row],[Money in/ (Money out)]]-Bank5[[#This Row],[GST/HST]]</f>
        <v>0</v>
      </c>
      <c r="L662" s="23">
        <f t="shared" si="30"/>
        <v>0</v>
      </c>
    </row>
    <row r="663" spans="4:12" x14ac:dyDescent="0.2">
      <c r="D663" s="374">
        <f>_xlfn.XLOOKUP(C:C,Table1[for Import to Bank Register dropdown],Table1[for Pivot],0,0,1)</f>
        <v>0</v>
      </c>
      <c r="E663" s="403"/>
      <c r="F663" s="146">
        <f t="shared" si="31"/>
        <v>55555555</v>
      </c>
      <c r="G663" s="375">
        <f t="shared" si="32"/>
        <v>0</v>
      </c>
      <c r="I663" s="376">
        <f>IF(OR(C663="150 Directors advances", C663="120 accounts receivable", C663="720.2 Automobile - Insurance", C663="720.3 Automobile - License", C663="870.4 Rent - Insurance", C663="870.6 Rent - Property Tax", C663="870.7 Rent - Homeoffice", C663="870.9 Rent - Water"),
   0,
   IF(Dashboard!$F$5="Quick",
      IF(OR(C663="190 Automobile",C663="200 computer hardware",C663="210 Computer software",C663="220 Quickbooks software",C663="230 Office equipment",C663="240 Office furniture"),
         E663-(E663/(1+Dashboard!$F$4)),
         0
      ),
      IF(C663="750 Business promotion",
         E663-(E663/(1+4.793/100)),
         E663-(E663/(1+Dashboard!$F$4))
      )
   )
)</f>
        <v>0</v>
      </c>
      <c r="J663" s="26">
        <f>Bank5[[#This Row],[Money in/ (Money out)]]-Bank5[[#This Row],[GST/HST]]</f>
        <v>0</v>
      </c>
      <c r="L663" s="23">
        <f t="shared" si="30"/>
        <v>0</v>
      </c>
    </row>
    <row r="664" spans="4:12" x14ac:dyDescent="0.2">
      <c r="D664" s="374">
        <f>_xlfn.XLOOKUP(C:C,Table1[for Import to Bank Register dropdown],Table1[for Pivot],0,0,1)</f>
        <v>0</v>
      </c>
      <c r="E664" s="403"/>
      <c r="F664" s="146">
        <f t="shared" si="31"/>
        <v>55555555</v>
      </c>
      <c r="G664" s="375">
        <f t="shared" si="32"/>
        <v>0</v>
      </c>
      <c r="I664" s="376">
        <f>IF(OR(C664="150 Directors advances", C664="120 accounts receivable", C664="720.2 Automobile - Insurance", C664="720.3 Automobile - License", C664="870.4 Rent - Insurance", C664="870.6 Rent - Property Tax", C664="870.7 Rent - Homeoffice", C664="870.9 Rent - Water"),
   0,
   IF(Dashboard!$F$5="Quick",
      IF(OR(C664="190 Automobile",C664="200 computer hardware",C664="210 Computer software",C664="220 Quickbooks software",C664="230 Office equipment",C664="240 Office furniture"),
         E664-(E664/(1+Dashboard!$F$4)),
         0
      ),
      IF(C664="750 Business promotion",
         E664-(E664/(1+4.793/100)),
         E664-(E664/(1+Dashboard!$F$4))
      )
   )
)</f>
        <v>0</v>
      </c>
      <c r="J664" s="26">
        <f>Bank5[[#This Row],[Money in/ (Money out)]]-Bank5[[#This Row],[GST/HST]]</f>
        <v>0</v>
      </c>
      <c r="L664" s="23">
        <f t="shared" si="30"/>
        <v>0</v>
      </c>
    </row>
    <row r="665" spans="4:12" x14ac:dyDescent="0.2">
      <c r="D665" s="374">
        <f>_xlfn.XLOOKUP(C:C,Table1[for Import to Bank Register dropdown],Table1[for Pivot],0,0,1)</f>
        <v>0</v>
      </c>
      <c r="E665" s="403"/>
      <c r="F665" s="146">
        <f t="shared" si="31"/>
        <v>55555555</v>
      </c>
      <c r="G665" s="375">
        <f t="shared" si="32"/>
        <v>0</v>
      </c>
      <c r="I665" s="376">
        <f>IF(OR(C665="150 Directors advances", C665="120 accounts receivable", C665="720.2 Automobile - Insurance", C665="720.3 Automobile - License", C665="870.4 Rent - Insurance", C665="870.6 Rent - Property Tax", C665="870.7 Rent - Homeoffice", C665="870.9 Rent - Water"),
   0,
   IF(Dashboard!$F$5="Quick",
      IF(OR(C665="190 Automobile",C665="200 computer hardware",C665="210 Computer software",C665="220 Quickbooks software",C665="230 Office equipment",C665="240 Office furniture"),
         E665-(E665/(1+Dashboard!$F$4)),
         0
      ),
      IF(C665="750 Business promotion",
         E665-(E665/(1+4.793/100)),
         E665-(E665/(1+Dashboard!$F$4))
      )
   )
)</f>
        <v>0</v>
      </c>
      <c r="J665" s="26">
        <f>Bank5[[#This Row],[Money in/ (Money out)]]-Bank5[[#This Row],[GST/HST]]</f>
        <v>0</v>
      </c>
      <c r="L665" s="23">
        <f t="shared" si="30"/>
        <v>0</v>
      </c>
    </row>
    <row r="666" spans="4:12" x14ac:dyDescent="0.2">
      <c r="D666" s="374">
        <f>_xlfn.XLOOKUP(C:C,Table1[for Import to Bank Register dropdown],Table1[for Pivot],0,0,1)</f>
        <v>0</v>
      </c>
      <c r="E666" s="403"/>
      <c r="F666" s="146">
        <f t="shared" si="31"/>
        <v>55555555</v>
      </c>
      <c r="G666" s="375">
        <f t="shared" si="32"/>
        <v>0</v>
      </c>
      <c r="I666" s="376">
        <f>IF(OR(C666="150 Directors advances", C666="120 accounts receivable", C666="720.2 Automobile - Insurance", C666="720.3 Automobile - License", C666="870.4 Rent - Insurance", C666="870.6 Rent - Property Tax", C666="870.7 Rent - Homeoffice", C666="870.9 Rent - Water"),
   0,
   IF(Dashboard!$F$5="Quick",
      IF(OR(C666="190 Automobile",C666="200 computer hardware",C666="210 Computer software",C666="220 Quickbooks software",C666="230 Office equipment",C666="240 Office furniture"),
         E666-(E666/(1+Dashboard!$F$4)),
         0
      ),
      IF(C666="750 Business promotion",
         E666-(E666/(1+4.793/100)),
         E666-(E666/(1+Dashboard!$F$4))
      )
   )
)</f>
        <v>0</v>
      </c>
      <c r="J666" s="26">
        <f>Bank5[[#This Row],[Money in/ (Money out)]]-Bank5[[#This Row],[GST/HST]]</f>
        <v>0</v>
      </c>
      <c r="L666" s="23">
        <f t="shared" si="30"/>
        <v>0</v>
      </c>
    </row>
    <row r="667" spans="4:12" x14ac:dyDescent="0.2">
      <c r="D667" s="374">
        <f>_xlfn.XLOOKUP(C:C,Table1[for Import to Bank Register dropdown],Table1[for Pivot],0,0,1)</f>
        <v>0</v>
      </c>
      <c r="E667" s="403"/>
      <c r="F667" s="146">
        <f t="shared" si="31"/>
        <v>55555555</v>
      </c>
      <c r="G667" s="375">
        <f t="shared" si="32"/>
        <v>0</v>
      </c>
      <c r="I667" s="376">
        <f>IF(OR(C667="150 Directors advances", C667="120 accounts receivable", C667="720.2 Automobile - Insurance", C667="720.3 Automobile - License", C667="870.4 Rent - Insurance", C667="870.6 Rent - Property Tax", C667="870.7 Rent - Homeoffice", C667="870.9 Rent - Water"),
   0,
   IF(Dashboard!$F$5="Quick",
      IF(OR(C667="190 Automobile",C667="200 computer hardware",C667="210 Computer software",C667="220 Quickbooks software",C667="230 Office equipment",C667="240 Office furniture"),
         E667-(E667/(1+Dashboard!$F$4)),
         0
      ),
      IF(C667="750 Business promotion",
         E667-(E667/(1+4.793/100)),
         E667-(E667/(1+Dashboard!$F$4))
      )
   )
)</f>
        <v>0</v>
      </c>
      <c r="J667" s="26">
        <f>Bank5[[#This Row],[Money in/ (Money out)]]-Bank5[[#This Row],[GST/HST]]</f>
        <v>0</v>
      </c>
      <c r="L667" s="23">
        <f t="shared" si="30"/>
        <v>0</v>
      </c>
    </row>
    <row r="668" spans="4:12" x14ac:dyDescent="0.2">
      <c r="D668" s="374">
        <f>_xlfn.XLOOKUP(C:C,Table1[for Import to Bank Register dropdown],Table1[for Pivot],0,0,1)</f>
        <v>0</v>
      </c>
      <c r="E668" s="403"/>
      <c r="F668" s="146">
        <f t="shared" si="31"/>
        <v>55555555</v>
      </c>
      <c r="G668" s="375">
        <f t="shared" si="32"/>
        <v>0</v>
      </c>
      <c r="I668" s="376">
        <f>IF(OR(C668="150 Directors advances", C668="120 accounts receivable", C668="720.2 Automobile - Insurance", C668="720.3 Automobile - License", C668="870.4 Rent - Insurance", C668="870.6 Rent - Property Tax", C668="870.7 Rent - Homeoffice", C668="870.9 Rent - Water"),
   0,
   IF(Dashboard!$F$5="Quick",
      IF(OR(C668="190 Automobile",C668="200 computer hardware",C668="210 Computer software",C668="220 Quickbooks software",C668="230 Office equipment",C668="240 Office furniture"),
         E668-(E668/(1+Dashboard!$F$4)),
         0
      ),
      IF(C668="750 Business promotion",
         E668-(E668/(1+4.793/100)),
         E668-(E668/(1+Dashboard!$F$4))
      )
   )
)</f>
        <v>0</v>
      </c>
      <c r="J668" s="26">
        <f>Bank5[[#This Row],[Money in/ (Money out)]]-Bank5[[#This Row],[GST/HST]]</f>
        <v>0</v>
      </c>
      <c r="L668" s="23">
        <f t="shared" si="30"/>
        <v>0</v>
      </c>
    </row>
    <row r="669" spans="4:12" x14ac:dyDescent="0.2">
      <c r="D669" s="374">
        <f>_xlfn.XLOOKUP(C:C,Table1[for Import to Bank Register dropdown],Table1[for Pivot],0,0,1)</f>
        <v>0</v>
      </c>
      <c r="E669" s="403"/>
      <c r="F669" s="146">
        <f t="shared" si="31"/>
        <v>55555555</v>
      </c>
      <c r="G669" s="375">
        <f t="shared" si="32"/>
        <v>0</v>
      </c>
      <c r="I669" s="376">
        <f>IF(OR(C669="150 Directors advances", C669="120 accounts receivable", C669="720.2 Automobile - Insurance", C669="720.3 Automobile - License", C669="870.4 Rent - Insurance", C669="870.6 Rent - Property Tax", C669="870.7 Rent - Homeoffice", C669="870.9 Rent - Water"),
   0,
   IF(Dashboard!$F$5="Quick",
      IF(OR(C669="190 Automobile",C669="200 computer hardware",C669="210 Computer software",C669="220 Quickbooks software",C669="230 Office equipment",C669="240 Office furniture"),
         E669-(E669/(1+Dashboard!$F$4)),
         0
      ),
      IF(C669="750 Business promotion",
         E669-(E669/(1+4.793/100)),
         E669-(E669/(1+Dashboard!$F$4))
      )
   )
)</f>
        <v>0</v>
      </c>
      <c r="J669" s="26">
        <f>Bank5[[#This Row],[Money in/ (Money out)]]-Bank5[[#This Row],[GST/HST]]</f>
        <v>0</v>
      </c>
      <c r="L669" s="23">
        <f t="shared" si="30"/>
        <v>0</v>
      </c>
    </row>
    <row r="670" spans="4:12" x14ac:dyDescent="0.2">
      <c r="D670" s="374">
        <f>_xlfn.XLOOKUP(C:C,Table1[for Import to Bank Register dropdown],Table1[for Pivot],0,0,1)</f>
        <v>0</v>
      </c>
      <c r="E670" s="403"/>
      <c r="F670" s="146">
        <f t="shared" si="31"/>
        <v>55555555</v>
      </c>
      <c r="G670" s="375">
        <f t="shared" si="32"/>
        <v>0</v>
      </c>
      <c r="I670" s="376">
        <f>IF(OR(C670="150 Directors advances", C670="120 accounts receivable", C670="720.2 Automobile - Insurance", C670="720.3 Automobile - License", C670="870.4 Rent - Insurance", C670="870.6 Rent - Property Tax", C670="870.7 Rent - Homeoffice", C670="870.9 Rent - Water"),
   0,
   IF(Dashboard!$F$5="Quick",
      IF(OR(C670="190 Automobile",C670="200 computer hardware",C670="210 Computer software",C670="220 Quickbooks software",C670="230 Office equipment",C670="240 Office furniture"),
         E670-(E670/(1+Dashboard!$F$4)),
         0
      ),
      IF(C670="750 Business promotion",
         E670-(E670/(1+4.793/100)),
         E670-(E670/(1+Dashboard!$F$4))
      )
   )
)</f>
        <v>0</v>
      </c>
      <c r="J670" s="26">
        <f>Bank5[[#This Row],[Money in/ (Money out)]]-Bank5[[#This Row],[GST/HST]]</f>
        <v>0</v>
      </c>
      <c r="L670" s="23">
        <f t="shared" si="30"/>
        <v>0</v>
      </c>
    </row>
    <row r="671" spans="4:12" x14ac:dyDescent="0.2">
      <c r="D671" s="374">
        <f>_xlfn.XLOOKUP(C:C,Table1[for Import to Bank Register dropdown],Table1[for Pivot],0,0,1)</f>
        <v>0</v>
      </c>
      <c r="E671" s="403"/>
      <c r="F671" s="146">
        <f t="shared" si="31"/>
        <v>55555555</v>
      </c>
      <c r="G671" s="375">
        <f t="shared" si="32"/>
        <v>0</v>
      </c>
      <c r="I671" s="376">
        <f>IF(OR(C671="150 Directors advances", C671="120 accounts receivable", C671="720.2 Automobile - Insurance", C671="720.3 Automobile - License", C671="870.4 Rent - Insurance", C671="870.6 Rent - Property Tax", C671="870.7 Rent - Homeoffice", C671="870.9 Rent - Water"),
   0,
   IF(Dashboard!$F$5="Quick",
      IF(OR(C671="190 Automobile",C671="200 computer hardware",C671="210 Computer software",C671="220 Quickbooks software",C671="230 Office equipment",C671="240 Office furniture"),
         E671-(E671/(1+Dashboard!$F$4)),
         0
      ),
      IF(C671="750 Business promotion",
         E671-(E671/(1+4.793/100)),
         E671-(E671/(1+Dashboard!$F$4))
      )
   )
)</f>
        <v>0</v>
      </c>
      <c r="J671" s="26">
        <f>Bank5[[#This Row],[Money in/ (Money out)]]-Bank5[[#This Row],[GST/HST]]</f>
        <v>0</v>
      </c>
      <c r="L671" s="23">
        <f t="shared" si="30"/>
        <v>0</v>
      </c>
    </row>
    <row r="672" spans="4:12" x14ac:dyDescent="0.2">
      <c r="D672" s="374">
        <f>_xlfn.XLOOKUP(C:C,Table1[for Import to Bank Register dropdown],Table1[for Pivot],0,0,1)</f>
        <v>0</v>
      </c>
      <c r="E672" s="403"/>
      <c r="F672" s="146">
        <f t="shared" si="31"/>
        <v>55555555</v>
      </c>
      <c r="G672" s="375">
        <f t="shared" si="32"/>
        <v>0</v>
      </c>
      <c r="I672" s="376">
        <f>IF(OR(C672="150 Directors advances", C672="120 accounts receivable", C672="720.2 Automobile - Insurance", C672="720.3 Automobile - License", C672="870.4 Rent - Insurance", C672="870.6 Rent - Property Tax", C672="870.7 Rent - Homeoffice", C672="870.9 Rent - Water"),
   0,
   IF(Dashboard!$F$5="Quick",
      IF(OR(C672="190 Automobile",C672="200 computer hardware",C672="210 Computer software",C672="220 Quickbooks software",C672="230 Office equipment",C672="240 Office furniture"),
         E672-(E672/(1+Dashboard!$F$4)),
         0
      ),
      IF(C672="750 Business promotion",
         E672-(E672/(1+4.793/100)),
         E672-(E672/(1+Dashboard!$F$4))
      )
   )
)</f>
        <v>0</v>
      </c>
      <c r="J672" s="26">
        <f>Bank5[[#This Row],[Money in/ (Money out)]]-Bank5[[#This Row],[GST/HST]]</f>
        <v>0</v>
      </c>
      <c r="L672" s="23">
        <f t="shared" si="30"/>
        <v>0</v>
      </c>
    </row>
    <row r="673" spans="4:12" x14ac:dyDescent="0.2">
      <c r="D673" s="374">
        <f>_xlfn.XLOOKUP(C:C,Table1[for Import to Bank Register dropdown],Table1[for Pivot],0,0,1)</f>
        <v>0</v>
      </c>
      <c r="E673" s="403"/>
      <c r="F673" s="146">
        <f t="shared" si="31"/>
        <v>55555555</v>
      </c>
      <c r="G673" s="375">
        <f t="shared" si="32"/>
        <v>0</v>
      </c>
      <c r="I673" s="376">
        <f>IF(OR(C673="150 Directors advances", C673="120 accounts receivable", C673="720.2 Automobile - Insurance", C673="720.3 Automobile - License", C673="870.4 Rent - Insurance", C673="870.6 Rent - Property Tax", C673="870.7 Rent - Homeoffice", C673="870.9 Rent - Water"),
   0,
   IF(Dashboard!$F$5="Quick",
      IF(OR(C673="190 Automobile",C673="200 computer hardware",C673="210 Computer software",C673="220 Quickbooks software",C673="230 Office equipment",C673="240 Office furniture"),
         E673-(E673/(1+Dashboard!$F$4)),
         0
      ),
      IF(C673="750 Business promotion",
         E673-(E673/(1+4.793/100)),
         E673-(E673/(1+Dashboard!$F$4))
      )
   )
)</f>
        <v>0</v>
      </c>
      <c r="J673" s="26">
        <f>Bank5[[#This Row],[Money in/ (Money out)]]-Bank5[[#This Row],[GST/HST]]</f>
        <v>0</v>
      </c>
      <c r="L673" s="23">
        <f t="shared" si="30"/>
        <v>0</v>
      </c>
    </row>
    <row r="674" spans="4:12" x14ac:dyDescent="0.2">
      <c r="D674" s="374">
        <f>_xlfn.XLOOKUP(C:C,Table1[for Import to Bank Register dropdown],Table1[for Pivot],0,0,1)</f>
        <v>0</v>
      </c>
      <c r="E674" s="403"/>
      <c r="F674" s="146">
        <f t="shared" si="31"/>
        <v>55555555</v>
      </c>
      <c r="G674" s="375">
        <f t="shared" si="32"/>
        <v>0</v>
      </c>
      <c r="I674" s="376">
        <f>IF(OR(C674="150 Directors advances", C674="120 accounts receivable", C674="720.2 Automobile - Insurance", C674="720.3 Automobile - License", C674="870.4 Rent - Insurance", C674="870.6 Rent - Property Tax", C674="870.7 Rent - Homeoffice", C674="870.9 Rent - Water"),
   0,
   IF(Dashboard!$F$5="Quick",
      IF(OR(C674="190 Automobile",C674="200 computer hardware",C674="210 Computer software",C674="220 Quickbooks software",C674="230 Office equipment",C674="240 Office furniture"),
         E674-(E674/(1+Dashboard!$F$4)),
         0
      ),
      IF(C674="750 Business promotion",
         E674-(E674/(1+4.793/100)),
         E674-(E674/(1+Dashboard!$F$4))
      )
   )
)</f>
        <v>0</v>
      </c>
      <c r="J674" s="26">
        <f>Bank5[[#This Row],[Money in/ (Money out)]]-Bank5[[#This Row],[GST/HST]]</f>
        <v>0</v>
      </c>
      <c r="L674" s="23">
        <f t="shared" si="30"/>
        <v>0</v>
      </c>
    </row>
    <row r="675" spans="4:12" x14ac:dyDescent="0.2">
      <c r="D675" s="374">
        <f>_xlfn.XLOOKUP(C:C,Table1[for Import to Bank Register dropdown],Table1[for Pivot],0,0,1)</f>
        <v>0</v>
      </c>
      <c r="E675" s="403"/>
      <c r="F675" s="146">
        <f t="shared" si="31"/>
        <v>55555555</v>
      </c>
      <c r="G675" s="375">
        <f t="shared" si="32"/>
        <v>0</v>
      </c>
      <c r="I675" s="376">
        <f>IF(OR(C675="150 Directors advances", C675="120 accounts receivable", C675="720.2 Automobile - Insurance", C675="720.3 Automobile - License", C675="870.4 Rent - Insurance", C675="870.6 Rent - Property Tax", C675="870.7 Rent - Homeoffice", C675="870.9 Rent - Water"),
   0,
   IF(Dashboard!$F$5="Quick",
      IF(OR(C675="190 Automobile",C675="200 computer hardware",C675="210 Computer software",C675="220 Quickbooks software",C675="230 Office equipment",C675="240 Office furniture"),
         E675-(E675/(1+Dashboard!$F$4)),
         0
      ),
      IF(C675="750 Business promotion",
         E675-(E675/(1+4.793/100)),
         E675-(E675/(1+Dashboard!$F$4))
      )
   )
)</f>
        <v>0</v>
      </c>
      <c r="J675" s="26">
        <f>Bank5[[#This Row],[Money in/ (Money out)]]-Bank5[[#This Row],[GST/HST]]</f>
        <v>0</v>
      </c>
      <c r="L675" s="23">
        <f t="shared" si="30"/>
        <v>0</v>
      </c>
    </row>
    <row r="676" spans="4:12" x14ac:dyDescent="0.2">
      <c r="D676" s="374">
        <f>_xlfn.XLOOKUP(C:C,Table1[for Import to Bank Register dropdown],Table1[for Pivot],0,0,1)</f>
        <v>0</v>
      </c>
      <c r="E676" s="403"/>
      <c r="F676" s="146">
        <f t="shared" si="31"/>
        <v>55555555</v>
      </c>
      <c r="G676" s="375">
        <f t="shared" si="32"/>
        <v>0</v>
      </c>
      <c r="I676" s="376">
        <f>IF(OR(C676="150 Directors advances", C676="120 accounts receivable", C676="720.2 Automobile - Insurance", C676="720.3 Automobile - License", C676="870.4 Rent - Insurance", C676="870.6 Rent - Property Tax", C676="870.7 Rent - Homeoffice", C676="870.9 Rent - Water"),
   0,
   IF(Dashboard!$F$5="Quick",
      IF(OR(C676="190 Automobile",C676="200 computer hardware",C676="210 Computer software",C676="220 Quickbooks software",C676="230 Office equipment",C676="240 Office furniture"),
         E676-(E676/(1+Dashboard!$F$4)),
         0
      ),
      IF(C676="750 Business promotion",
         E676-(E676/(1+4.793/100)),
         E676-(E676/(1+Dashboard!$F$4))
      )
   )
)</f>
        <v>0</v>
      </c>
      <c r="J676" s="26">
        <f>Bank5[[#This Row],[Money in/ (Money out)]]-Bank5[[#This Row],[GST/HST]]</f>
        <v>0</v>
      </c>
      <c r="L676" s="23">
        <f t="shared" si="30"/>
        <v>0</v>
      </c>
    </row>
    <row r="677" spans="4:12" x14ac:dyDescent="0.2">
      <c r="D677" s="374">
        <f>_xlfn.XLOOKUP(C:C,Table1[for Import to Bank Register dropdown],Table1[for Pivot],0,0,1)</f>
        <v>0</v>
      </c>
      <c r="E677" s="403"/>
      <c r="F677" s="146">
        <f t="shared" si="31"/>
        <v>55555555</v>
      </c>
      <c r="G677" s="375">
        <f t="shared" si="32"/>
        <v>0</v>
      </c>
      <c r="I677" s="376">
        <f>IF(OR(C677="150 Directors advances", C677="120 accounts receivable", C677="720.2 Automobile - Insurance", C677="720.3 Automobile - License", C677="870.4 Rent - Insurance", C677="870.6 Rent - Property Tax", C677="870.7 Rent - Homeoffice", C677="870.9 Rent - Water"),
   0,
   IF(Dashboard!$F$5="Quick",
      IF(OR(C677="190 Automobile",C677="200 computer hardware",C677="210 Computer software",C677="220 Quickbooks software",C677="230 Office equipment",C677="240 Office furniture"),
         E677-(E677/(1+Dashboard!$F$4)),
         0
      ),
      IF(C677="750 Business promotion",
         E677-(E677/(1+4.793/100)),
         E677-(E677/(1+Dashboard!$F$4))
      )
   )
)</f>
        <v>0</v>
      </c>
      <c r="J677" s="26">
        <f>Bank5[[#This Row],[Money in/ (Money out)]]-Bank5[[#This Row],[GST/HST]]</f>
        <v>0</v>
      </c>
      <c r="L677" s="23">
        <f t="shared" si="30"/>
        <v>0</v>
      </c>
    </row>
    <row r="678" spans="4:12" x14ac:dyDescent="0.2">
      <c r="D678" s="374">
        <f>_xlfn.XLOOKUP(C:C,Table1[for Import to Bank Register dropdown],Table1[for Pivot],0,0,1)</f>
        <v>0</v>
      </c>
      <c r="E678" s="403"/>
      <c r="F678" s="146">
        <f t="shared" si="31"/>
        <v>55555555</v>
      </c>
      <c r="G678" s="375">
        <f t="shared" si="32"/>
        <v>0</v>
      </c>
      <c r="I678" s="376">
        <f>IF(OR(C678="150 Directors advances", C678="120 accounts receivable", C678="720.2 Automobile - Insurance", C678="720.3 Automobile - License", C678="870.4 Rent - Insurance", C678="870.6 Rent - Property Tax", C678="870.7 Rent - Homeoffice", C678="870.9 Rent - Water"),
   0,
   IF(Dashboard!$F$5="Quick",
      IF(OR(C678="190 Automobile",C678="200 computer hardware",C678="210 Computer software",C678="220 Quickbooks software",C678="230 Office equipment",C678="240 Office furniture"),
         E678-(E678/(1+Dashboard!$F$4)),
         0
      ),
      IF(C678="750 Business promotion",
         E678-(E678/(1+4.793/100)),
         E678-(E678/(1+Dashboard!$F$4))
      )
   )
)</f>
        <v>0</v>
      </c>
      <c r="J678" s="26">
        <f>Bank5[[#This Row],[Money in/ (Money out)]]-Bank5[[#This Row],[GST/HST]]</f>
        <v>0</v>
      </c>
      <c r="L678" s="23">
        <f t="shared" si="30"/>
        <v>0</v>
      </c>
    </row>
    <row r="679" spans="4:12" x14ac:dyDescent="0.2">
      <c r="D679" s="374">
        <f>_xlfn.XLOOKUP(C:C,Table1[for Import to Bank Register dropdown],Table1[for Pivot],0,0,1)</f>
        <v>0</v>
      </c>
      <c r="E679" s="403"/>
      <c r="F679" s="146">
        <f t="shared" si="31"/>
        <v>55555555</v>
      </c>
      <c r="G679" s="375">
        <f t="shared" si="32"/>
        <v>0</v>
      </c>
      <c r="I679" s="376">
        <f>IF(OR(C679="150 Directors advances", C679="120 accounts receivable", C679="720.2 Automobile - Insurance", C679="720.3 Automobile - License", C679="870.4 Rent - Insurance", C679="870.6 Rent - Property Tax", C679="870.7 Rent - Homeoffice", C679="870.9 Rent - Water"),
   0,
   IF(Dashboard!$F$5="Quick",
      IF(OR(C679="190 Automobile",C679="200 computer hardware",C679="210 Computer software",C679="220 Quickbooks software",C679="230 Office equipment",C679="240 Office furniture"),
         E679-(E679/(1+Dashboard!$F$4)),
         0
      ),
      IF(C679="750 Business promotion",
         E679-(E679/(1+4.793/100)),
         E679-(E679/(1+Dashboard!$F$4))
      )
   )
)</f>
        <v>0</v>
      </c>
      <c r="J679" s="26">
        <f>Bank5[[#This Row],[Money in/ (Money out)]]-Bank5[[#This Row],[GST/HST]]</f>
        <v>0</v>
      </c>
      <c r="L679" s="23">
        <f t="shared" si="30"/>
        <v>0</v>
      </c>
    </row>
    <row r="680" spans="4:12" x14ac:dyDescent="0.2">
      <c r="D680" s="374">
        <f>_xlfn.XLOOKUP(C:C,Table1[for Import to Bank Register dropdown],Table1[for Pivot],0,0,1)</f>
        <v>0</v>
      </c>
      <c r="E680" s="403"/>
      <c r="F680" s="146">
        <f t="shared" si="31"/>
        <v>55555555</v>
      </c>
      <c r="G680" s="375">
        <f t="shared" si="32"/>
        <v>0</v>
      </c>
      <c r="I680" s="376">
        <f>IF(OR(C680="150 Directors advances", C680="120 accounts receivable", C680="720.2 Automobile - Insurance", C680="720.3 Automobile - License", C680="870.4 Rent - Insurance", C680="870.6 Rent - Property Tax", C680="870.7 Rent - Homeoffice", C680="870.9 Rent - Water"),
   0,
   IF(Dashboard!$F$5="Quick",
      IF(OR(C680="190 Automobile",C680="200 computer hardware",C680="210 Computer software",C680="220 Quickbooks software",C680="230 Office equipment",C680="240 Office furniture"),
         E680-(E680/(1+Dashboard!$F$4)),
         0
      ),
      IF(C680="750 Business promotion",
         E680-(E680/(1+4.793/100)),
         E680-(E680/(1+Dashboard!$F$4))
      )
   )
)</f>
        <v>0</v>
      </c>
      <c r="J680" s="26">
        <f>Bank5[[#This Row],[Money in/ (Money out)]]-Bank5[[#This Row],[GST/HST]]</f>
        <v>0</v>
      </c>
      <c r="L680" s="23">
        <f t="shared" si="30"/>
        <v>0</v>
      </c>
    </row>
    <row r="681" spans="4:12" x14ac:dyDescent="0.2">
      <c r="D681" s="374">
        <f>_xlfn.XLOOKUP(C:C,Table1[for Import to Bank Register dropdown],Table1[for Pivot],0,0,1)</f>
        <v>0</v>
      </c>
      <c r="E681" s="403"/>
      <c r="F681" s="146">
        <f t="shared" si="31"/>
        <v>55555555</v>
      </c>
      <c r="G681" s="375">
        <f t="shared" si="32"/>
        <v>0</v>
      </c>
      <c r="I681" s="376">
        <f>IF(OR(C681="150 Directors advances", C681="120 accounts receivable", C681="720.2 Automobile - Insurance", C681="720.3 Automobile - License", C681="870.4 Rent - Insurance", C681="870.6 Rent - Property Tax", C681="870.7 Rent - Homeoffice", C681="870.9 Rent - Water"),
   0,
   IF(Dashboard!$F$5="Quick",
      IF(OR(C681="190 Automobile",C681="200 computer hardware",C681="210 Computer software",C681="220 Quickbooks software",C681="230 Office equipment",C681="240 Office furniture"),
         E681-(E681/(1+Dashboard!$F$4)),
         0
      ),
      IF(C681="750 Business promotion",
         E681-(E681/(1+4.793/100)),
         E681-(E681/(1+Dashboard!$F$4))
      )
   )
)</f>
        <v>0</v>
      </c>
      <c r="J681" s="26">
        <f>Bank5[[#This Row],[Money in/ (Money out)]]-Bank5[[#This Row],[GST/HST]]</f>
        <v>0</v>
      </c>
      <c r="L681" s="23">
        <f t="shared" si="30"/>
        <v>0</v>
      </c>
    </row>
    <row r="682" spans="4:12" x14ac:dyDescent="0.2">
      <c r="D682" s="374">
        <f>_xlfn.XLOOKUP(C:C,Table1[for Import to Bank Register dropdown],Table1[for Pivot],0,0,1)</f>
        <v>0</v>
      </c>
      <c r="E682" s="403"/>
      <c r="F682" s="146">
        <f t="shared" si="31"/>
        <v>55555555</v>
      </c>
      <c r="G682" s="375">
        <f t="shared" si="32"/>
        <v>0</v>
      </c>
      <c r="I682" s="376">
        <f>IF(OR(C682="150 Directors advances", C682="120 accounts receivable", C682="720.2 Automobile - Insurance", C682="720.3 Automobile - License", C682="870.4 Rent - Insurance", C682="870.6 Rent - Property Tax", C682="870.7 Rent - Homeoffice", C682="870.9 Rent - Water"),
   0,
   IF(Dashboard!$F$5="Quick",
      IF(OR(C682="190 Automobile",C682="200 computer hardware",C682="210 Computer software",C682="220 Quickbooks software",C682="230 Office equipment",C682="240 Office furniture"),
         E682-(E682/(1+Dashboard!$F$4)),
         0
      ),
      IF(C682="750 Business promotion",
         E682-(E682/(1+4.793/100)),
         E682-(E682/(1+Dashboard!$F$4))
      )
   )
)</f>
        <v>0</v>
      </c>
      <c r="J682" s="26">
        <f>Bank5[[#This Row],[Money in/ (Money out)]]-Bank5[[#This Row],[GST/HST]]</f>
        <v>0</v>
      </c>
      <c r="L682" s="23">
        <f t="shared" si="30"/>
        <v>0</v>
      </c>
    </row>
    <row r="683" spans="4:12" x14ac:dyDescent="0.2">
      <c r="D683" s="374">
        <f>_xlfn.XLOOKUP(C:C,Table1[for Import to Bank Register dropdown],Table1[for Pivot],0,0,1)</f>
        <v>0</v>
      </c>
      <c r="E683" s="403"/>
      <c r="F683" s="146">
        <f t="shared" si="31"/>
        <v>55555555</v>
      </c>
      <c r="G683" s="375">
        <f t="shared" si="32"/>
        <v>0</v>
      </c>
      <c r="I683" s="376">
        <f>IF(OR(C683="150 Directors advances", C683="120 accounts receivable", C683="720.2 Automobile - Insurance", C683="720.3 Automobile - License", C683="870.4 Rent - Insurance", C683="870.6 Rent - Property Tax", C683="870.7 Rent - Homeoffice", C683="870.9 Rent - Water"),
   0,
   IF(Dashboard!$F$5="Quick",
      IF(OR(C683="190 Automobile",C683="200 computer hardware",C683="210 Computer software",C683="220 Quickbooks software",C683="230 Office equipment",C683="240 Office furniture"),
         E683-(E683/(1+Dashboard!$F$4)),
         0
      ),
      IF(C683="750 Business promotion",
         E683-(E683/(1+4.793/100)),
         E683-(E683/(1+Dashboard!$F$4))
      )
   )
)</f>
        <v>0</v>
      </c>
      <c r="J683" s="26">
        <f>Bank5[[#This Row],[Money in/ (Money out)]]-Bank5[[#This Row],[GST/HST]]</f>
        <v>0</v>
      </c>
      <c r="L683" s="23">
        <f t="shared" si="30"/>
        <v>0</v>
      </c>
    </row>
    <row r="684" spans="4:12" x14ac:dyDescent="0.2">
      <c r="D684" s="374">
        <f>_xlfn.XLOOKUP(C:C,Table1[for Import to Bank Register dropdown],Table1[for Pivot],0,0,1)</f>
        <v>0</v>
      </c>
      <c r="E684" s="403"/>
      <c r="F684" s="146">
        <f t="shared" si="31"/>
        <v>55555555</v>
      </c>
      <c r="G684" s="375">
        <f t="shared" si="32"/>
        <v>0</v>
      </c>
      <c r="I684" s="376">
        <f>IF(OR(C684="150 Directors advances", C684="120 accounts receivable", C684="720.2 Automobile - Insurance", C684="720.3 Automobile - License", C684="870.4 Rent - Insurance", C684="870.6 Rent - Property Tax", C684="870.7 Rent - Homeoffice", C684="870.9 Rent - Water"),
   0,
   IF(Dashboard!$F$5="Quick",
      IF(OR(C684="190 Automobile",C684="200 computer hardware",C684="210 Computer software",C684="220 Quickbooks software",C684="230 Office equipment",C684="240 Office furniture"),
         E684-(E684/(1+Dashboard!$F$4)),
         0
      ),
      IF(C684="750 Business promotion",
         E684-(E684/(1+4.793/100)),
         E684-(E684/(1+Dashboard!$F$4))
      )
   )
)</f>
        <v>0</v>
      </c>
      <c r="J684" s="26">
        <f>Bank5[[#This Row],[Money in/ (Money out)]]-Bank5[[#This Row],[GST/HST]]</f>
        <v>0</v>
      </c>
      <c r="L684" s="23">
        <f t="shared" si="30"/>
        <v>0</v>
      </c>
    </row>
    <row r="685" spans="4:12" x14ac:dyDescent="0.2">
      <c r="D685" s="374">
        <f>_xlfn.XLOOKUP(C:C,Table1[for Import to Bank Register dropdown],Table1[for Pivot],0,0,1)</f>
        <v>0</v>
      </c>
      <c r="E685" s="403"/>
      <c r="F685" s="146">
        <f t="shared" si="31"/>
        <v>55555555</v>
      </c>
      <c r="G685" s="375">
        <f t="shared" si="32"/>
        <v>0</v>
      </c>
      <c r="I685" s="376">
        <f>IF(OR(C685="150 Directors advances", C685="120 accounts receivable", C685="720.2 Automobile - Insurance", C685="720.3 Automobile - License", C685="870.4 Rent - Insurance", C685="870.6 Rent - Property Tax", C685="870.7 Rent - Homeoffice", C685="870.9 Rent - Water"),
   0,
   IF(Dashboard!$F$5="Quick",
      IF(OR(C685="190 Automobile",C685="200 computer hardware",C685="210 Computer software",C685="220 Quickbooks software",C685="230 Office equipment",C685="240 Office furniture"),
         E685-(E685/(1+Dashboard!$F$4)),
         0
      ),
      IF(C685="750 Business promotion",
         E685-(E685/(1+4.793/100)),
         E685-(E685/(1+Dashboard!$F$4))
      )
   )
)</f>
        <v>0</v>
      </c>
      <c r="J685" s="26">
        <f>Bank5[[#This Row],[Money in/ (Money out)]]-Bank5[[#This Row],[GST/HST]]</f>
        <v>0</v>
      </c>
      <c r="L685" s="23">
        <f t="shared" si="30"/>
        <v>0</v>
      </c>
    </row>
    <row r="686" spans="4:12" x14ac:dyDescent="0.2">
      <c r="D686" s="374">
        <f>_xlfn.XLOOKUP(C:C,Table1[for Import to Bank Register dropdown],Table1[for Pivot],0,0,1)</f>
        <v>0</v>
      </c>
      <c r="E686" s="403"/>
      <c r="F686" s="146">
        <f t="shared" si="31"/>
        <v>55555555</v>
      </c>
      <c r="G686" s="375">
        <f t="shared" si="32"/>
        <v>0</v>
      </c>
      <c r="I686" s="376">
        <f>IF(OR(C686="150 Directors advances", C686="120 accounts receivable", C686="720.2 Automobile - Insurance", C686="720.3 Automobile - License", C686="870.4 Rent - Insurance", C686="870.6 Rent - Property Tax", C686="870.7 Rent - Homeoffice", C686="870.9 Rent - Water"),
   0,
   IF(Dashboard!$F$5="Quick",
      IF(OR(C686="190 Automobile",C686="200 computer hardware",C686="210 Computer software",C686="220 Quickbooks software",C686="230 Office equipment",C686="240 Office furniture"),
         E686-(E686/(1+Dashboard!$F$4)),
         0
      ),
      IF(C686="750 Business promotion",
         E686-(E686/(1+4.793/100)),
         E686-(E686/(1+Dashboard!$F$4))
      )
   )
)</f>
        <v>0</v>
      </c>
      <c r="J686" s="26">
        <f>Bank5[[#This Row],[Money in/ (Money out)]]-Bank5[[#This Row],[GST/HST]]</f>
        <v>0</v>
      </c>
      <c r="L686" s="23">
        <f t="shared" si="30"/>
        <v>0</v>
      </c>
    </row>
    <row r="687" spans="4:12" x14ac:dyDescent="0.2">
      <c r="D687" s="374">
        <f>_xlfn.XLOOKUP(C:C,Table1[for Import to Bank Register dropdown],Table1[for Pivot],0,0,1)</f>
        <v>0</v>
      </c>
      <c r="E687" s="403"/>
      <c r="F687" s="146">
        <f t="shared" si="31"/>
        <v>55555555</v>
      </c>
      <c r="G687" s="375">
        <f t="shared" si="32"/>
        <v>0</v>
      </c>
      <c r="I687" s="376">
        <f>IF(OR(C687="150 Directors advances", C687="120 accounts receivable", C687="720.2 Automobile - Insurance", C687="720.3 Automobile - License", C687="870.4 Rent - Insurance", C687="870.6 Rent - Property Tax", C687="870.7 Rent - Homeoffice", C687="870.9 Rent - Water"),
   0,
   IF(Dashboard!$F$5="Quick",
      IF(OR(C687="190 Automobile",C687="200 computer hardware",C687="210 Computer software",C687="220 Quickbooks software",C687="230 Office equipment",C687="240 Office furniture"),
         E687-(E687/(1+Dashboard!$F$4)),
         0
      ),
      IF(C687="750 Business promotion",
         E687-(E687/(1+4.793/100)),
         E687-(E687/(1+Dashboard!$F$4))
      )
   )
)</f>
        <v>0</v>
      </c>
      <c r="J687" s="26">
        <f>Bank5[[#This Row],[Money in/ (Money out)]]-Bank5[[#This Row],[GST/HST]]</f>
        <v>0</v>
      </c>
      <c r="L687" s="23">
        <f t="shared" si="30"/>
        <v>0</v>
      </c>
    </row>
    <row r="688" spans="4:12" x14ac:dyDescent="0.2">
      <c r="D688" s="374">
        <f>_xlfn.XLOOKUP(C:C,Table1[for Import to Bank Register dropdown],Table1[for Pivot],0,0,1)</f>
        <v>0</v>
      </c>
      <c r="E688" s="403"/>
      <c r="F688" s="146">
        <f t="shared" si="31"/>
        <v>55555555</v>
      </c>
      <c r="G688" s="375">
        <f t="shared" si="32"/>
        <v>0</v>
      </c>
      <c r="I688" s="376">
        <f>IF(OR(C688="150 Directors advances", C688="120 accounts receivable", C688="720.2 Automobile - Insurance", C688="720.3 Automobile - License", C688="870.4 Rent - Insurance", C688="870.6 Rent - Property Tax", C688="870.7 Rent - Homeoffice", C688="870.9 Rent - Water"),
   0,
   IF(Dashboard!$F$5="Quick",
      IF(OR(C688="190 Automobile",C688="200 computer hardware",C688="210 Computer software",C688="220 Quickbooks software",C688="230 Office equipment",C688="240 Office furniture"),
         E688-(E688/(1+Dashboard!$F$4)),
         0
      ),
      IF(C688="750 Business promotion",
         E688-(E688/(1+4.793/100)),
         E688-(E688/(1+Dashboard!$F$4))
      )
   )
)</f>
        <v>0</v>
      </c>
      <c r="J688" s="26">
        <f>Bank5[[#This Row],[Money in/ (Money out)]]-Bank5[[#This Row],[GST/HST]]</f>
        <v>0</v>
      </c>
      <c r="L688" s="23">
        <f t="shared" si="30"/>
        <v>0</v>
      </c>
    </row>
    <row r="689" spans="4:12" x14ac:dyDescent="0.2">
      <c r="D689" s="374">
        <f>_xlfn.XLOOKUP(C:C,Table1[for Import to Bank Register dropdown],Table1[for Pivot],0,0,1)</f>
        <v>0</v>
      </c>
      <c r="E689" s="403"/>
      <c r="F689" s="146">
        <f t="shared" si="31"/>
        <v>55555555</v>
      </c>
      <c r="G689" s="375">
        <f t="shared" si="32"/>
        <v>0</v>
      </c>
      <c r="I689" s="376">
        <f>IF(OR(C689="150 Directors advances", C689="120 accounts receivable", C689="720.2 Automobile - Insurance", C689="720.3 Automobile - License", C689="870.4 Rent - Insurance", C689="870.6 Rent - Property Tax", C689="870.7 Rent - Homeoffice", C689="870.9 Rent - Water"),
   0,
   IF(Dashboard!$F$5="Quick",
      IF(OR(C689="190 Automobile",C689="200 computer hardware",C689="210 Computer software",C689="220 Quickbooks software",C689="230 Office equipment",C689="240 Office furniture"),
         E689-(E689/(1+Dashboard!$F$4)),
         0
      ),
      IF(C689="750 Business promotion",
         E689-(E689/(1+4.793/100)),
         E689-(E689/(1+Dashboard!$F$4))
      )
   )
)</f>
        <v>0</v>
      </c>
      <c r="J689" s="26">
        <f>Bank5[[#This Row],[Money in/ (Money out)]]-Bank5[[#This Row],[GST/HST]]</f>
        <v>0</v>
      </c>
      <c r="L689" s="23">
        <f t="shared" si="30"/>
        <v>0</v>
      </c>
    </row>
    <row r="690" spans="4:12" x14ac:dyDescent="0.2">
      <c r="D690" s="374">
        <f>_xlfn.XLOOKUP(C:C,Table1[for Import to Bank Register dropdown],Table1[for Pivot],0,0,1)</f>
        <v>0</v>
      </c>
      <c r="E690" s="403"/>
      <c r="F690" s="146">
        <f t="shared" si="31"/>
        <v>55555555</v>
      </c>
      <c r="G690" s="375">
        <f t="shared" si="32"/>
        <v>0</v>
      </c>
      <c r="I690" s="376">
        <f>IF(OR(C690="150 Directors advances", C690="120 accounts receivable", C690="720.2 Automobile - Insurance", C690="720.3 Automobile - License", C690="870.4 Rent - Insurance", C690="870.6 Rent - Property Tax", C690="870.7 Rent - Homeoffice", C690="870.9 Rent - Water"),
   0,
   IF(Dashboard!$F$5="Quick",
      IF(OR(C690="190 Automobile",C690="200 computer hardware",C690="210 Computer software",C690="220 Quickbooks software",C690="230 Office equipment",C690="240 Office furniture"),
         E690-(E690/(1+Dashboard!$F$4)),
         0
      ),
      IF(C690="750 Business promotion",
         E690-(E690/(1+4.793/100)),
         E690-(E690/(1+Dashboard!$F$4))
      )
   )
)</f>
        <v>0</v>
      </c>
      <c r="J690" s="26">
        <f>Bank5[[#This Row],[Money in/ (Money out)]]-Bank5[[#This Row],[GST/HST]]</f>
        <v>0</v>
      </c>
      <c r="L690" s="23">
        <f t="shared" si="30"/>
        <v>0</v>
      </c>
    </row>
    <row r="691" spans="4:12" x14ac:dyDescent="0.2">
      <c r="D691" s="374">
        <f>_xlfn.XLOOKUP(C:C,Table1[for Import to Bank Register dropdown],Table1[for Pivot],0,0,1)</f>
        <v>0</v>
      </c>
      <c r="E691" s="403"/>
      <c r="F691" s="146">
        <f t="shared" si="31"/>
        <v>55555555</v>
      </c>
      <c r="G691" s="375">
        <f t="shared" si="32"/>
        <v>0</v>
      </c>
      <c r="I691" s="376">
        <f>IF(OR(C691="150 Directors advances", C691="120 accounts receivable", C691="720.2 Automobile - Insurance", C691="720.3 Automobile - License", C691="870.4 Rent - Insurance", C691="870.6 Rent - Property Tax", C691="870.7 Rent - Homeoffice", C691="870.9 Rent - Water"),
   0,
   IF(Dashboard!$F$5="Quick",
      IF(OR(C691="190 Automobile",C691="200 computer hardware",C691="210 Computer software",C691="220 Quickbooks software",C691="230 Office equipment",C691="240 Office furniture"),
         E691-(E691/(1+Dashboard!$F$4)),
         0
      ),
      IF(C691="750 Business promotion",
         E691-(E691/(1+4.793/100)),
         E691-(E691/(1+Dashboard!$F$4))
      )
   )
)</f>
        <v>0</v>
      </c>
      <c r="J691" s="26">
        <f>Bank5[[#This Row],[Money in/ (Money out)]]-Bank5[[#This Row],[GST/HST]]</f>
        <v>0</v>
      </c>
      <c r="L691" s="23">
        <f t="shared" si="30"/>
        <v>0</v>
      </c>
    </row>
    <row r="692" spans="4:12" x14ac:dyDescent="0.2">
      <c r="D692" s="374">
        <f>_xlfn.XLOOKUP(C:C,Table1[for Import to Bank Register dropdown],Table1[for Pivot],0,0,1)</f>
        <v>0</v>
      </c>
      <c r="E692" s="403"/>
      <c r="F692" s="146">
        <f t="shared" si="31"/>
        <v>55555555</v>
      </c>
      <c r="G692" s="375">
        <f t="shared" si="32"/>
        <v>0</v>
      </c>
      <c r="I692" s="376">
        <f>IF(OR(C692="150 Directors advances", C692="120 accounts receivable", C692="720.2 Automobile - Insurance", C692="720.3 Automobile - License", C692="870.4 Rent - Insurance", C692="870.6 Rent - Property Tax", C692="870.7 Rent - Homeoffice", C692="870.9 Rent - Water"),
   0,
   IF(Dashboard!$F$5="Quick",
      IF(OR(C692="190 Automobile",C692="200 computer hardware",C692="210 Computer software",C692="220 Quickbooks software",C692="230 Office equipment",C692="240 Office furniture"),
         E692-(E692/(1+Dashboard!$F$4)),
         0
      ),
      IF(C692="750 Business promotion",
         E692-(E692/(1+4.793/100)),
         E692-(E692/(1+Dashboard!$F$4))
      )
   )
)</f>
        <v>0</v>
      </c>
      <c r="J692" s="26">
        <f>Bank5[[#This Row],[Money in/ (Money out)]]-Bank5[[#This Row],[GST/HST]]</f>
        <v>0</v>
      </c>
      <c r="L692" s="23">
        <f t="shared" si="30"/>
        <v>0</v>
      </c>
    </row>
    <row r="693" spans="4:12" x14ac:dyDescent="0.2">
      <c r="D693" s="374">
        <f>_xlfn.XLOOKUP(C:C,Table1[for Import to Bank Register dropdown],Table1[for Pivot],0,0,1)</f>
        <v>0</v>
      </c>
      <c r="E693" s="403"/>
      <c r="F693" s="146">
        <f t="shared" si="31"/>
        <v>55555555</v>
      </c>
      <c r="G693" s="375">
        <f t="shared" si="32"/>
        <v>0</v>
      </c>
      <c r="I693" s="376">
        <f>IF(OR(C693="150 Directors advances", C693="120 accounts receivable", C693="720.2 Automobile - Insurance", C693="720.3 Automobile - License", C693="870.4 Rent - Insurance", C693="870.6 Rent - Property Tax", C693="870.7 Rent - Homeoffice", C693="870.9 Rent - Water"),
   0,
   IF(Dashboard!$F$5="Quick",
      IF(OR(C693="190 Automobile",C693="200 computer hardware",C693="210 Computer software",C693="220 Quickbooks software",C693="230 Office equipment",C693="240 Office furniture"),
         E693-(E693/(1+Dashboard!$F$4)),
         0
      ),
      IF(C693="750 Business promotion",
         E693-(E693/(1+4.793/100)),
         E693-(E693/(1+Dashboard!$F$4))
      )
   )
)</f>
        <v>0</v>
      </c>
      <c r="J693" s="26">
        <f>Bank5[[#This Row],[Money in/ (Money out)]]-Bank5[[#This Row],[GST/HST]]</f>
        <v>0</v>
      </c>
      <c r="L693" s="23">
        <f t="shared" si="30"/>
        <v>0</v>
      </c>
    </row>
    <row r="694" spans="4:12" x14ac:dyDescent="0.2">
      <c r="D694" s="374">
        <f>_xlfn.XLOOKUP(C:C,Table1[for Import to Bank Register dropdown],Table1[for Pivot],0,0,1)</f>
        <v>0</v>
      </c>
      <c r="E694" s="403"/>
      <c r="F694" s="146">
        <f t="shared" si="31"/>
        <v>55555555</v>
      </c>
      <c r="G694" s="375">
        <f t="shared" si="32"/>
        <v>0</v>
      </c>
      <c r="I694" s="376">
        <f>IF(OR(C694="150 Directors advances", C694="120 accounts receivable", C694="720.2 Automobile - Insurance", C694="720.3 Automobile - License", C694="870.4 Rent - Insurance", C694="870.6 Rent - Property Tax", C694="870.7 Rent - Homeoffice", C694="870.9 Rent - Water"),
   0,
   IF(Dashboard!$F$5="Quick",
      IF(OR(C694="190 Automobile",C694="200 computer hardware",C694="210 Computer software",C694="220 Quickbooks software",C694="230 Office equipment",C694="240 Office furniture"),
         E694-(E694/(1+Dashboard!$F$4)),
         0
      ),
      IF(C694="750 Business promotion",
         E694-(E694/(1+4.793/100)),
         E694-(E694/(1+Dashboard!$F$4))
      )
   )
)</f>
        <v>0</v>
      </c>
      <c r="J694" s="26">
        <f>Bank5[[#This Row],[Money in/ (Money out)]]-Bank5[[#This Row],[GST/HST]]</f>
        <v>0</v>
      </c>
      <c r="L694" s="23">
        <f t="shared" si="30"/>
        <v>0</v>
      </c>
    </row>
    <row r="695" spans="4:12" x14ac:dyDescent="0.2">
      <c r="D695" s="374">
        <f>_xlfn.XLOOKUP(C:C,Table1[for Import to Bank Register dropdown],Table1[for Pivot],0,0,1)</f>
        <v>0</v>
      </c>
      <c r="E695" s="403"/>
      <c r="F695" s="146">
        <f t="shared" si="31"/>
        <v>55555555</v>
      </c>
      <c r="G695" s="375">
        <f t="shared" si="32"/>
        <v>0</v>
      </c>
      <c r="I695" s="376">
        <f>IF(OR(C695="150 Directors advances", C695="120 accounts receivable", C695="720.2 Automobile - Insurance", C695="720.3 Automobile - License", C695="870.4 Rent - Insurance", C695="870.6 Rent - Property Tax", C695="870.7 Rent - Homeoffice", C695="870.9 Rent - Water"),
   0,
   IF(Dashboard!$F$5="Quick",
      IF(OR(C695="190 Automobile",C695="200 computer hardware",C695="210 Computer software",C695="220 Quickbooks software",C695="230 Office equipment",C695="240 Office furniture"),
         E695-(E695/(1+Dashboard!$F$4)),
         0
      ),
      IF(C695="750 Business promotion",
         E695-(E695/(1+4.793/100)),
         E695-(E695/(1+Dashboard!$F$4))
      )
   )
)</f>
        <v>0</v>
      </c>
      <c r="J695" s="26">
        <f>Bank5[[#This Row],[Money in/ (Money out)]]-Bank5[[#This Row],[GST/HST]]</f>
        <v>0</v>
      </c>
      <c r="L695" s="23">
        <f t="shared" si="30"/>
        <v>0</v>
      </c>
    </row>
    <row r="696" spans="4:12" x14ac:dyDescent="0.2">
      <c r="D696" s="374">
        <f>_xlfn.XLOOKUP(C:C,Table1[for Import to Bank Register dropdown],Table1[for Pivot],0,0,1)</f>
        <v>0</v>
      </c>
      <c r="E696" s="403"/>
      <c r="F696" s="146">
        <f t="shared" si="31"/>
        <v>55555555</v>
      </c>
      <c r="G696" s="375">
        <f t="shared" si="32"/>
        <v>0</v>
      </c>
      <c r="I696" s="376">
        <f>IF(OR(C696="150 Directors advances", C696="120 accounts receivable", C696="720.2 Automobile - Insurance", C696="720.3 Automobile - License", C696="870.4 Rent - Insurance", C696="870.6 Rent - Property Tax", C696="870.7 Rent - Homeoffice", C696="870.9 Rent - Water"),
   0,
   IF(Dashboard!$F$5="Quick",
      IF(OR(C696="190 Automobile",C696="200 computer hardware",C696="210 Computer software",C696="220 Quickbooks software",C696="230 Office equipment",C696="240 Office furniture"),
         E696-(E696/(1+Dashboard!$F$4)),
         0
      ),
      IF(C696="750 Business promotion",
         E696-(E696/(1+4.793/100)),
         E696-(E696/(1+Dashboard!$F$4))
      )
   )
)</f>
        <v>0</v>
      </c>
      <c r="J696" s="26">
        <f>Bank5[[#This Row],[Money in/ (Money out)]]-Bank5[[#This Row],[GST/HST]]</f>
        <v>0</v>
      </c>
      <c r="L696" s="23">
        <f t="shared" si="30"/>
        <v>0</v>
      </c>
    </row>
    <row r="697" spans="4:12" x14ac:dyDescent="0.2">
      <c r="D697" s="374">
        <f>_xlfn.XLOOKUP(C:C,Table1[for Import to Bank Register dropdown],Table1[for Pivot],0,0,1)</f>
        <v>0</v>
      </c>
      <c r="E697" s="403"/>
      <c r="F697" s="146">
        <f t="shared" si="31"/>
        <v>55555555</v>
      </c>
      <c r="G697" s="375">
        <f t="shared" si="32"/>
        <v>0</v>
      </c>
      <c r="I697" s="376">
        <f>IF(OR(C697="150 Directors advances", C697="120 accounts receivable", C697="720.2 Automobile - Insurance", C697="720.3 Automobile - License", C697="870.4 Rent - Insurance", C697="870.6 Rent - Property Tax", C697="870.7 Rent - Homeoffice", C697="870.9 Rent - Water"),
   0,
   IF(Dashboard!$F$5="Quick",
      IF(OR(C697="190 Automobile",C697="200 computer hardware",C697="210 Computer software",C697="220 Quickbooks software",C697="230 Office equipment",C697="240 Office furniture"),
         E697-(E697/(1+Dashboard!$F$4)),
         0
      ),
      IF(C697="750 Business promotion",
         E697-(E697/(1+4.793/100)),
         E697-(E697/(1+Dashboard!$F$4))
      )
   )
)</f>
        <v>0</v>
      </c>
      <c r="J697" s="26">
        <f>Bank5[[#This Row],[Money in/ (Money out)]]-Bank5[[#This Row],[GST/HST]]</f>
        <v>0</v>
      </c>
      <c r="L697" s="23">
        <f t="shared" si="30"/>
        <v>0</v>
      </c>
    </row>
    <row r="698" spans="4:12" x14ac:dyDescent="0.2">
      <c r="D698" s="374">
        <f>_xlfn.XLOOKUP(C:C,Table1[for Import to Bank Register dropdown],Table1[for Pivot],0,0,1)</f>
        <v>0</v>
      </c>
      <c r="E698" s="403"/>
      <c r="F698" s="146">
        <f t="shared" si="31"/>
        <v>55555555</v>
      </c>
      <c r="G698" s="375">
        <f t="shared" si="32"/>
        <v>0</v>
      </c>
      <c r="I698" s="376">
        <f>IF(OR(C698="150 Directors advances", C698="120 accounts receivable", C698="720.2 Automobile - Insurance", C698="720.3 Automobile - License", C698="870.4 Rent - Insurance", C698="870.6 Rent - Property Tax", C698="870.7 Rent - Homeoffice", C698="870.9 Rent - Water"),
   0,
   IF(Dashboard!$F$5="Quick",
      IF(OR(C698="190 Automobile",C698="200 computer hardware",C698="210 Computer software",C698="220 Quickbooks software",C698="230 Office equipment",C698="240 Office furniture"),
         E698-(E698/(1+Dashboard!$F$4)),
         0
      ),
      IF(C698="750 Business promotion",
         E698-(E698/(1+4.793/100)),
         E698-(E698/(1+Dashboard!$F$4))
      )
   )
)</f>
        <v>0</v>
      </c>
      <c r="J698" s="26">
        <f>Bank5[[#This Row],[Money in/ (Money out)]]-Bank5[[#This Row],[GST/HST]]</f>
        <v>0</v>
      </c>
      <c r="L698" s="23">
        <f t="shared" si="30"/>
        <v>0</v>
      </c>
    </row>
    <row r="699" spans="4:12" x14ac:dyDescent="0.2">
      <c r="D699" s="374">
        <f>_xlfn.XLOOKUP(C:C,Table1[for Import to Bank Register dropdown],Table1[for Pivot],0,0,1)</f>
        <v>0</v>
      </c>
      <c r="E699" s="403"/>
      <c r="F699" s="146">
        <f t="shared" si="31"/>
        <v>55555555</v>
      </c>
      <c r="G699" s="375">
        <f t="shared" si="32"/>
        <v>0</v>
      </c>
      <c r="I699" s="376">
        <f>IF(OR(C699="150 Directors advances", C699="120 accounts receivable", C699="720.2 Automobile - Insurance", C699="720.3 Automobile - License", C699="870.4 Rent - Insurance", C699="870.6 Rent - Property Tax", C699="870.7 Rent - Homeoffice", C699="870.9 Rent - Water"),
   0,
   IF(Dashboard!$F$5="Quick",
      IF(OR(C699="190 Automobile",C699="200 computer hardware",C699="210 Computer software",C699="220 Quickbooks software",C699="230 Office equipment",C699="240 Office furniture"),
         E699-(E699/(1+Dashboard!$F$4)),
         0
      ),
      IF(C699="750 Business promotion",
         E699-(E699/(1+4.793/100)),
         E699-(E699/(1+Dashboard!$F$4))
      )
   )
)</f>
        <v>0</v>
      </c>
      <c r="J699" s="26">
        <f>Bank5[[#This Row],[Money in/ (Money out)]]-Bank5[[#This Row],[GST/HST]]</f>
        <v>0</v>
      </c>
      <c r="L699" s="23">
        <f t="shared" si="30"/>
        <v>0</v>
      </c>
    </row>
    <row r="700" spans="4:12" x14ac:dyDescent="0.2">
      <c r="D700" s="374">
        <f>_xlfn.XLOOKUP(C:C,Table1[for Import to Bank Register dropdown],Table1[for Pivot],0,0,1)</f>
        <v>0</v>
      </c>
      <c r="E700" s="403"/>
      <c r="F700" s="146">
        <f t="shared" si="31"/>
        <v>55555555</v>
      </c>
      <c r="G700" s="375">
        <f t="shared" si="32"/>
        <v>0</v>
      </c>
      <c r="I700" s="376">
        <f>IF(OR(C700="150 Directors advances", C700="120 accounts receivable", C700="720.2 Automobile - Insurance", C700="720.3 Automobile - License", C700="870.4 Rent - Insurance", C700="870.6 Rent - Property Tax", C700="870.7 Rent - Homeoffice", C700="870.9 Rent - Water"),
   0,
   IF(Dashboard!$F$5="Quick",
      IF(OR(C700="190 Automobile",C700="200 computer hardware",C700="210 Computer software",C700="220 Quickbooks software",C700="230 Office equipment",C700="240 Office furniture"),
         E700-(E700/(1+Dashboard!$F$4)),
         0
      ),
      IF(C700="750 Business promotion",
         E700-(E700/(1+4.793/100)),
         E700-(E700/(1+Dashboard!$F$4))
      )
   )
)</f>
        <v>0</v>
      </c>
      <c r="J700" s="26">
        <f>Bank5[[#This Row],[Money in/ (Money out)]]-Bank5[[#This Row],[GST/HST]]</f>
        <v>0</v>
      </c>
      <c r="L700" s="23">
        <f t="shared" si="30"/>
        <v>0</v>
      </c>
    </row>
    <row r="701" spans="4:12" x14ac:dyDescent="0.2">
      <c r="D701" s="374">
        <f>_xlfn.XLOOKUP(C:C,Table1[for Import to Bank Register dropdown],Table1[for Pivot],0,0,1)</f>
        <v>0</v>
      </c>
      <c r="E701" s="403"/>
      <c r="F701" s="146">
        <f t="shared" si="31"/>
        <v>55555555</v>
      </c>
      <c r="G701" s="375">
        <f t="shared" si="32"/>
        <v>0</v>
      </c>
      <c r="I701" s="376">
        <f>IF(OR(C701="150 Directors advances", C701="120 accounts receivable", C701="720.2 Automobile - Insurance", C701="720.3 Automobile - License", C701="870.4 Rent - Insurance", C701="870.6 Rent - Property Tax", C701="870.7 Rent - Homeoffice", C701="870.9 Rent - Water"),
   0,
   IF(Dashboard!$F$5="Quick",
      IF(OR(C701="190 Automobile",C701="200 computer hardware",C701="210 Computer software",C701="220 Quickbooks software",C701="230 Office equipment",C701="240 Office furniture"),
         E701-(E701/(1+Dashboard!$F$4)),
         0
      ),
      IF(C701="750 Business promotion",
         E701-(E701/(1+4.793/100)),
         E701-(E701/(1+Dashboard!$F$4))
      )
   )
)</f>
        <v>0</v>
      </c>
      <c r="J701" s="26">
        <f>Bank5[[#This Row],[Money in/ (Money out)]]-Bank5[[#This Row],[GST/HST]]</f>
        <v>0</v>
      </c>
      <c r="L701" s="23">
        <f t="shared" si="30"/>
        <v>0</v>
      </c>
    </row>
    <row r="702" spans="4:12" x14ac:dyDescent="0.2">
      <c r="D702" s="374">
        <f>_xlfn.XLOOKUP(C:C,Table1[for Import to Bank Register dropdown],Table1[for Pivot],0,0,1)</f>
        <v>0</v>
      </c>
      <c r="E702" s="403"/>
      <c r="F702" s="146">
        <f t="shared" si="31"/>
        <v>55555555</v>
      </c>
      <c r="G702" s="375">
        <f t="shared" si="32"/>
        <v>0</v>
      </c>
      <c r="I702" s="376">
        <f>IF(OR(C702="150 Directors advances", C702="120 accounts receivable", C702="720.2 Automobile - Insurance", C702="720.3 Automobile - License", C702="870.4 Rent - Insurance", C702="870.6 Rent - Property Tax", C702="870.7 Rent - Homeoffice", C702="870.9 Rent - Water"),
   0,
   IF(Dashboard!$F$5="Quick",
      IF(OR(C702="190 Automobile",C702="200 computer hardware",C702="210 Computer software",C702="220 Quickbooks software",C702="230 Office equipment",C702="240 Office furniture"),
         E702-(E702/(1+Dashboard!$F$4)),
         0
      ),
      IF(C702="750 Business promotion",
         E702-(E702/(1+4.793/100)),
         E702-(E702/(1+Dashboard!$F$4))
      )
   )
)</f>
        <v>0</v>
      </c>
      <c r="J702" s="26">
        <f>Bank5[[#This Row],[Money in/ (Money out)]]-Bank5[[#This Row],[GST/HST]]</f>
        <v>0</v>
      </c>
      <c r="L702" s="23">
        <f t="shared" si="30"/>
        <v>0</v>
      </c>
    </row>
    <row r="703" spans="4:12" x14ac:dyDescent="0.2">
      <c r="D703" s="374">
        <f>_xlfn.XLOOKUP(C:C,Table1[for Import to Bank Register dropdown],Table1[for Pivot],0,0,1)</f>
        <v>0</v>
      </c>
      <c r="E703" s="403"/>
      <c r="F703" s="146">
        <f t="shared" si="31"/>
        <v>55555555</v>
      </c>
      <c r="G703" s="375">
        <f t="shared" si="32"/>
        <v>0</v>
      </c>
      <c r="I703" s="376">
        <f>IF(OR(C703="150 Directors advances", C703="120 accounts receivable", C703="720.2 Automobile - Insurance", C703="720.3 Automobile - License", C703="870.4 Rent - Insurance", C703="870.6 Rent - Property Tax", C703="870.7 Rent - Homeoffice", C703="870.9 Rent - Water"),
   0,
   IF(Dashboard!$F$5="Quick",
      IF(OR(C703="190 Automobile",C703="200 computer hardware",C703="210 Computer software",C703="220 Quickbooks software",C703="230 Office equipment",C703="240 Office furniture"),
         E703-(E703/(1+Dashboard!$F$4)),
         0
      ),
      IF(C703="750 Business promotion",
         E703-(E703/(1+4.793/100)),
         E703-(E703/(1+Dashboard!$F$4))
      )
   )
)</f>
        <v>0</v>
      </c>
      <c r="J703" s="26">
        <f>Bank5[[#This Row],[Money in/ (Money out)]]-Bank5[[#This Row],[GST/HST]]</f>
        <v>0</v>
      </c>
      <c r="L703" s="23">
        <f t="shared" si="30"/>
        <v>0</v>
      </c>
    </row>
    <row r="704" spans="4:12" x14ac:dyDescent="0.2">
      <c r="D704" s="374">
        <f>_xlfn.XLOOKUP(C:C,Table1[for Import to Bank Register dropdown],Table1[for Pivot],0,0,1)</f>
        <v>0</v>
      </c>
      <c r="E704" s="403"/>
      <c r="F704" s="146">
        <f t="shared" si="31"/>
        <v>55555555</v>
      </c>
      <c r="G704" s="375">
        <f t="shared" si="32"/>
        <v>0</v>
      </c>
      <c r="I704" s="376">
        <f>IF(OR(C704="150 Directors advances", C704="120 accounts receivable", C704="720.2 Automobile - Insurance", C704="720.3 Automobile - License", C704="870.4 Rent - Insurance", C704="870.6 Rent - Property Tax", C704="870.7 Rent - Homeoffice", C704="870.9 Rent - Water"),
   0,
   IF(Dashboard!$F$5="Quick",
      IF(OR(C704="190 Automobile",C704="200 computer hardware",C704="210 Computer software",C704="220 Quickbooks software",C704="230 Office equipment",C704="240 Office furniture"),
         E704-(E704/(1+Dashboard!$F$4)),
         0
      ),
      IF(C704="750 Business promotion",
         E704-(E704/(1+4.793/100)),
         E704-(E704/(1+Dashboard!$F$4))
      )
   )
)</f>
        <v>0</v>
      </c>
      <c r="J704" s="26">
        <f>Bank5[[#This Row],[Money in/ (Money out)]]-Bank5[[#This Row],[GST/HST]]</f>
        <v>0</v>
      </c>
      <c r="L704" s="23">
        <f t="shared" si="30"/>
        <v>0</v>
      </c>
    </row>
    <row r="705" spans="4:12" x14ac:dyDescent="0.2">
      <c r="D705" s="374">
        <f>_xlfn.XLOOKUP(C:C,Table1[for Import to Bank Register dropdown],Table1[for Pivot],0,0,1)</f>
        <v>0</v>
      </c>
      <c r="E705" s="403"/>
      <c r="F705" s="146">
        <f t="shared" si="31"/>
        <v>55555555</v>
      </c>
      <c r="G705" s="375">
        <f t="shared" si="32"/>
        <v>0</v>
      </c>
      <c r="I705" s="376">
        <f>IF(OR(C705="150 Directors advances", C705="120 accounts receivable", C705="720.2 Automobile - Insurance", C705="720.3 Automobile - License", C705="870.4 Rent - Insurance", C705="870.6 Rent - Property Tax", C705="870.7 Rent - Homeoffice", C705="870.9 Rent - Water"),
   0,
   IF(Dashboard!$F$5="Quick",
      IF(OR(C705="190 Automobile",C705="200 computer hardware",C705="210 Computer software",C705="220 Quickbooks software",C705="230 Office equipment",C705="240 Office furniture"),
         E705-(E705/(1+Dashboard!$F$4)),
         0
      ),
      IF(C705="750 Business promotion",
         E705-(E705/(1+4.793/100)),
         E705-(E705/(1+Dashboard!$F$4))
      )
   )
)</f>
        <v>0</v>
      </c>
      <c r="J705" s="26">
        <f>Bank5[[#This Row],[Money in/ (Money out)]]-Bank5[[#This Row],[GST/HST]]</f>
        <v>0</v>
      </c>
      <c r="L705" s="23">
        <f t="shared" si="30"/>
        <v>0</v>
      </c>
    </row>
    <row r="706" spans="4:12" x14ac:dyDescent="0.2">
      <c r="D706" s="374">
        <f>_xlfn.XLOOKUP(C:C,Table1[for Import to Bank Register dropdown],Table1[for Pivot],0,0,1)</f>
        <v>0</v>
      </c>
      <c r="E706" s="403"/>
      <c r="F706" s="146">
        <f t="shared" si="31"/>
        <v>55555555</v>
      </c>
      <c r="G706" s="375">
        <f t="shared" si="32"/>
        <v>0</v>
      </c>
      <c r="I706" s="376">
        <f>IF(OR(C706="150 Directors advances", C706="120 accounts receivable", C706="720.2 Automobile - Insurance", C706="720.3 Automobile - License", C706="870.4 Rent - Insurance", C706="870.6 Rent - Property Tax", C706="870.7 Rent - Homeoffice", C706="870.9 Rent - Water"),
   0,
   IF(Dashboard!$F$5="Quick",
      IF(OR(C706="190 Automobile",C706="200 computer hardware",C706="210 Computer software",C706="220 Quickbooks software",C706="230 Office equipment",C706="240 Office furniture"),
         E706-(E706/(1+Dashboard!$F$4)),
         0
      ),
      IF(C706="750 Business promotion",
         E706-(E706/(1+4.793/100)),
         E706-(E706/(1+Dashboard!$F$4))
      )
   )
)</f>
        <v>0</v>
      </c>
      <c r="J706" s="26">
        <f>Bank5[[#This Row],[Money in/ (Money out)]]-Bank5[[#This Row],[GST/HST]]</f>
        <v>0</v>
      </c>
      <c r="L706" s="23">
        <f t="shared" si="30"/>
        <v>0</v>
      </c>
    </row>
    <row r="707" spans="4:12" x14ac:dyDescent="0.2">
      <c r="D707" s="374">
        <f>_xlfn.XLOOKUP(C:C,Table1[for Import to Bank Register dropdown],Table1[for Pivot],0,0,1)</f>
        <v>0</v>
      </c>
      <c r="E707" s="403"/>
      <c r="F707" s="146">
        <f t="shared" si="31"/>
        <v>55555555</v>
      </c>
      <c r="G707" s="375">
        <f t="shared" si="32"/>
        <v>0</v>
      </c>
      <c r="I707" s="376">
        <f>IF(OR(C707="150 Directors advances", C707="120 accounts receivable", C707="720.2 Automobile - Insurance", C707="720.3 Automobile - License", C707="870.4 Rent - Insurance", C707="870.6 Rent - Property Tax", C707="870.7 Rent - Homeoffice", C707="870.9 Rent - Water"),
   0,
   IF(Dashboard!$F$5="Quick",
      IF(OR(C707="190 Automobile",C707="200 computer hardware",C707="210 Computer software",C707="220 Quickbooks software",C707="230 Office equipment",C707="240 Office furniture"),
         E707-(E707/(1+Dashboard!$F$4)),
         0
      ),
      IF(C707="750 Business promotion",
         E707-(E707/(1+4.793/100)),
         E707-(E707/(1+Dashboard!$F$4))
      )
   )
)</f>
        <v>0</v>
      </c>
      <c r="J707" s="26">
        <f>Bank5[[#This Row],[Money in/ (Money out)]]-Bank5[[#This Row],[GST/HST]]</f>
        <v>0</v>
      </c>
      <c r="L707" s="23">
        <f t="shared" si="30"/>
        <v>0</v>
      </c>
    </row>
    <row r="708" spans="4:12" x14ac:dyDescent="0.2">
      <c r="D708" s="374">
        <f>_xlfn.XLOOKUP(C:C,Table1[for Import to Bank Register dropdown],Table1[for Pivot],0,0,1)</f>
        <v>0</v>
      </c>
      <c r="E708" s="403"/>
      <c r="F708" s="146">
        <f t="shared" si="31"/>
        <v>55555555</v>
      </c>
      <c r="G708" s="375">
        <f t="shared" si="32"/>
        <v>0</v>
      </c>
      <c r="I708" s="376">
        <f>IF(OR(C708="150 Directors advances", C708="120 accounts receivable", C708="720.2 Automobile - Insurance", C708="720.3 Automobile - License", C708="870.4 Rent - Insurance", C708="870.6 Rent - Property Tax", C708="870.7 Rent - Homeoffice", C708="870.9 Rent - Water"),
   0,
   IF(Dashboard!$F$5="Quick",
      IF(OR(C708="190 Automobile",C708="200 computer hardware",C708="210 Computer software",C708="220 Quickbooks software",C708="230 Office equipment",C708="240 Office furniture"),
         E708-(E708/(1+Dashboard!$F$4)),
         0
      ),
      IF(C708="750 Business promotion",
         E708-(E708/(1+4.793/100)),
         E708-(E708/(1+Dashboard!$F$4))
      )
   )
)</f>
        <v>0</v>
      </c>
      <c r="J708" s="26">
        <f>Bank5[[#This Row],[Money in/ (Money out)]]-Bank5[[#This Row],[GST/HST]]</f>
        <v>0</v>
      </c>
      <c r="L708" s="23">
        <f t="shared" si="30"/>
        <v>0</v>
      </c>
    </row>
    <row r="709" spans="4:12" x14ac:dyDescent="0.2">
      <c r="D709" s="374">
        <f>_xlfn.XLOOKUP(C:C,Table1[for Import to Bank Register dropdown],Table1[for Pivot],0,0,1)</f>
        <v>0</v>
      </c>
      <c r="E709" s="403"/>
      <c r="F709" s="146">
        <f t="shared" si="31"/>
        <v>55555555</v>
      </c>
      <c r="G709" s="375">
        <f t="shared" si="32"/>
        <v>0</v>
      </c>
      <c r="I709" s="376">
        <f>IF(OR(C709="150 Directors advances", C709="120 accounts receivable", C709="720.2 Automobile - Insurance", C709="720.3 Automobile - License", C709="870.4 Rent - Insurance", C709="870.6 Rent - Property Tax", C709="870.7 Rent - Homeoffice", C709="870.9 Rent - Water"),
   0,
   IF(Dashboard!$F$5="Quick",
      IF(OR(C709="190 Automobile",C709="200 computer hardware",C709="210 Computer software",C709="220 Quickbooks software",C709="230 Office equipment",C709="240 Office furniture"),
         E709-(E709/(1+Dashboard!$F$4)),
         0
      ),
      IF(C709="750 Business promotion",
         E709-(E709/(1+4.793/100)),
         E709-(E709/(1+Dashboard!$F$4))
      )
   )
)</f>
        <v>0</v>
      </c>
      <c r="J709" s="26">
        <f>Bank5[[#This Row],[Money in/ (Money out)]]-Bank5[[#This Row],[GST/HST]]</f>
        <v>0</v>
      </c>
      <c r="L709" s="23">
        <f t="shared" si="30"/>
        <v>0</v>
      </c>
    </row>
    <row r="710" spans="4:12" x14ac:dyDescent="0.2">
      <c r="D710" s="374">
        <f>_xlfn.XLOOKUP(C:C,Table1[for Import to Bank Register dropdown],Table1[for Pivot],0,0,1)</f>
        <v>0</v>
      </c>
      <c r="E710" s="403"/>
      <c r="F710" s="146">
        <f t="shared" si="31"/>
        <v>55555555</v>
      </c>
      <c r="G710" s="375">
        <f t="shared" si="32"/>
        <v>0</v>
      </c>
      <c r="I710" s="376">
        <f>IF(OR(C710="150 Directors advances", C710="120 accounts receivable", C710="720.2 Automobile - Insurance", C710="720.3 Automobile - License", C710="870.4 Rent - Insurance", C710="870.6 Rent - Property Tax", C710="870.7 Rent - Homeoffice", C710="870.9 Rent - Water"),
   0,
   IF(Dashboard!$F$5="Quick",
      IF(OR(C710="190 Automobile",C710="200 computer hardware",C710="210 Computer software",C710="220 Quickbooks software",C710="230 Office equipment",C710="240 Office furniture"),
         E710-(E710/(1+Dashboard!$F$4)),
         0
      ),
      IF(C710="750 Business promotion",
         E710-(E710/(1+4.793/100)),
         E710-(E710/(1+Dashboard!$F$4))
      )
   )
)</f>
        <v>0</v>
      </c>
      <c r="J710" s="26">
        <f>Bank5[[#This Row],[Money in/ (Money out)]]-Bank5[[#This Row],[GST/HST]]</f>
        <v>0</v>
      </c>
      <c r="L710" s="23">
        <f t="shared" si="30"/>
        <v>0</v>
      </c>
    </row>
    <row r="711" spans="4:12" x14ac:dyDescent="0.2">
      <c r="D711" s="374">
        <f>_xlfn.XLOOKUP(C:C,Table1[for Import to Bank Register dropdown],Table1[for Pivot],0,0,1)</f>
        <v>0</v>
      </c>
      <c r="E711" s="403"/>
      <c r="F711" s="146">
        <f t="shared" si="31"/>
        <v>55555555</v>
      </c>
      <c r="G711" s="375">
        <f t="shared" si="32"/>
        <v>0</v>
      </c>
      <c r="I711" s="376">
        <f>IF(OR(C711="150 Directors advances", C711="120 accounts receivable", C711="720.2 Automobile - Insurance", C711="720.3 Automobile - License", C711="870.4 Rent - Insurance", C711="870.6 Rent - Property Tax", C711="870.7 Rent - Homeoffice", C711="870.9 Rent - Water"),
   0,
   IF(Dashboard!$F$5="Quick",
      IF(OR(C711="190 Automobile",C711="200 computer hardware",C711="210 Computer software",C711="220 Quickbooks software",C711="230 Office equipment",C711="240 Office furniture"),
         E711-(E711/(1+Dashboard!$F$4)),
         0
      ),
      IF(C711="750 Business promotion",
         E711-(E711/(1+4.793/100)),
         E711-(E711/(1+Dashboard!$F$4))
      )
   )
)</f>
        <v>0</v>
      </c>
      <c r="J711" s="26">
        <f>Bank5[[#This Row],[Money in/ (Money out)]]-Bank5[[#This Row],[GST/HST]]</f>
        <v>0</v>
      </c>
      <c r="L711" s="23">
        <f t="shared" ref="L711:L774" si="33">$L$3</f>
        <v>0</v>
      </c>
    </row>
    <row r="712" spans="4:12" x14ac:dyDescent="0.2">
      <c r="D712" s="374">
        <f>_xlfn.XLOOKUP(C:C,Table1[for Import to Bank Register dropdown],Table1[for Pivot],0,0,1)</f>
        <v>0</v>
      </c>
      <c r="E712" s="403"/>
      <c r="F712" s="146">
        <f t="shared" ref="F712:F775" si="34">$E$2</f>
        <v>55555555</v>
      </c>
      <c r="G712" s="375">
        <f t="shared" ref="G712:G775" si="35">G711+E712</f>
        <v>0</v>
      </c>
      <c r="I712" s="376">
        <f>IF(OR(C712="150 Directors advances", C712="120 accounts receivable", C712="720.2 Automobile - Insurance", C712="720.3 Automobile - License", C712="870.4 Rent - Insurance", C712="870.6 Rent - Property Tax", C712="870.7 Rent - Homeoffice", C712="870.9 Rent - Water"),
   0,
   IF(Dashboard!$F$5="Quick",
      IF(OR(C712="190 Automobile",C712="200 computer hardware",C712="210 Computer software",C712="220 Quickbooks software",C712="230 Office equipment",C712="240 Office furniture"),
         E712-(E712/(1+Dashboard!$F$4)),
         0
      ),
      IF(C712="750 Business promotion",
         E712-(E712/(1+4.793/100)),
         E712-(E712/(1+Dashboard!$F$4))
      )
   )
)</f>
        <v>0</v>
      </c>
      <c r="J712" s="26">
        <f>Bank5[[#This Row],[Money in/ (Money out)]]-Bank5[[#This Row],[GST/HST]]</f>
        <v>0</v>
      </c>
      <c r="L712" s="23">
        <f t="shared" si="33"/>
        <v>0</v>
      </c>
    </row>
    <row r="713" spans="4:12" x14ac:dyDescent="0.2">
      <c r="D713" s="374">
        <f>_xlfn.XLOOKUP(C:C,Table1[for Import to Bank Register dropdown],Table1[for Pivot],0,0,1)</f>
        <v>0</v>
      </c>
      <c r="E713" s="403"/>
      <c r="F713" s="146">
        <f t="shared" si="34"/>
        <v>55555555</v>
      </c>
      <c r="G713" s="375">
        <f t="shared" si="35"/>
        <v>0</v>
      </c>
      <c r="I713" s="376">
        <f>IF(OR(C713="150 Directors advances", C713="120 accounts receivable", C713="720.2 Automobile - Insurance", C713="720.3 Automobile - License", C713="870.4 Rent - Insurance", C713="870.6 Rent - Property Tax", C713="870.7 Rent - Homeoffice", C713="870.9 Rent - Water"),
   0,
   IF(Dashboard!$F$5="Quick",
      IF(OR(C713="190 Automobile",C713="200 computer hardware",C713="210 Computer software",C713="220 Quickbooks software",C713="230 Office equipment",C713="240 Office furniture"),
         E713-(E713/(1+Dashboard!$F$4)),
         0
      ),
      IF(C713="750 Business promotion",
         E713-(E713/(1+4.793/100)),
         E713-(E713/(1+Dashboard!$F$4))
      )
   )
)</f>
        <v>0</v>
      </c>
      <c r="J713" s="26">
        <f>Bank5[[#This Row],[Money in/ (Money out)]]-Bank5[[#This Row],[GST/HST]]</f>
        <v>0</v>
      </c>
      <c r="L713" s="23">
        <f t="shared" si="33"/>
        <v>0</v>
      </c>
    </row>
    <row r="714" spans="4:12" x14ac:dyDescent="0.2">
      <c r="D714" s="374">
        <f>_xlfn.XLOOKUP(C:C,Table1[for Import to Bank Register dropdown],Table1[for Pivot],0,0,1)</f>
        <v>0</v>
      </c>
      <c r="E714" s="403"/>
      <c r="F714" s="146">
        <f t="shared" si="34"/>
        <v>55555555</v>
      </c>
      <c r="G714" s="375">
        <f t="shared" si="35"/>
        <v>0</v>
      </c>
      <c r="I714" s="376">
        <f>IF(OR(C714="150 Directors advances", C714="120 accounts receivable", C714="720.2 Automobile - Insurance", C714="720.3 Automobile - License", C714="870.4 Rent - Insurance", C714="870.6 Rent - Property Tax", C714="870.7 Rent - Homeoffice", C714="870.9 Rent - Water"),
   0,
   IF(Dashboard!$F$5="Quick",
      IF(OR(C714="190 Automobile",C714="200 computer hardware",C714="210 Computer software",C714="220 Quickbooks software",C714="230 Office equipment",C714="240 Office furniture"),
         E714-(E714/(1+Dashboard!$F$4)),
         0
      ),
      IF(C714="750 Business promotion",
         E714-(E714/(1+4.793/100)),
         E714-(E714/(1+Dashboard!$F$4))
      )
   )
)</f>
        <v>0</v>
      </c>
      <c r="J714" s="26">
        <f>Bank5[[#This Row],[Money in/ (Money out)]]-Bank5[[#This Row],[GST/HST]]</f>
        <v>0</v>
      </c>
      <c r="L714" s="23">
        <f t="shared" si="33"/>
        <v>0</v>
      </c>
    </row>
    <row r="715" spans="4:12" x14ac:dyDescent="0.2">
      <c r="D715" s="374">
        <f>_xlfn.XLOOKUP(C:C,Table1[for Import to Bank Register dropdown],Table1[for Pivot],0,0,1)</f>
        <v>0</v>
      </c>
      <c r="E715" s="403"/>
      <c r="F715" s="146">
        <f t="shared" si="34"/>
        <v>55555555</v>
      </c>
      <c r="G715" s="375">
        <f t="shared" si="35"/>
        <v>0</v>
      </c>
      <c r="I715" s="376">
        <f>IF(OR(C715="150 Directors advances", C715="120 accounts receivable", C715="720.2 Automobile - Insurance", C715="720.3 Automobile - License", C715="870.4 Rent - Insurance", C715="870.6 Rent - Property Tax", C715="870.7 Rent - Homeoffice", C715="870.9 Rent - Water"),
   0,
   IF(Dashboard!$F$5="Quick",
      IF(OR(C715="190 Automobile",C715="200 computer hardware",C715="210 Computer software",C715="220 Quickbooks software",C715="230 Office equipment",C715="240 Office furniture"),
         E715-(E715/(1+Dashboard!$F$4)),
         0
      ),
      IF(C715="750 Business promotion",
         E715-(E715/(1+4.793/100)),
         E715-(E715/(1+Dashboard!$F$4))
      )
   )
)</f>
        <v>0</v>
      </c>
      <c r="J715" s="26">
        <f>Bank5[[#This Row],[Money in/ (Money out)]]-Bank5[[#This Row],[GST/HST]]</f>
        <v>0</v>
      </c>
      <c r="L715" s="23">
        <f t="shared" si="33"/>
        <v>0</v>
      </c>
    </row>
    <row r="716" spans="4:12" x14ac:dyDescent="0.2">
      <c r="D716" s="374">
        <f>_xlfn.XLOOKUP(C:C,Table1[for Import to Bank Register dropdown],Table1[for Pivot],0,0,1)</f>
        <v>0</v>
      </c>
      <c r="E716" s="403"/>
      <c r="F716" s="146">
        <f t="shared" si="34"/>
        <v>55555555</v>
      </c>
      <c r="G716" s="375">
        <f t="shared" si="35"/>
        <v>0</v>
      </c>
      <c r="I716" s="376">
        <f>IF(OR(C716="150 Directors advances", C716="120 accounts receivable", C716="720.2 Automobile - Insurance", C716="720.3 Automobile - License", C716="870.4 Rent - Insurance", C716="870.6 Rent - Property Tax", C716="870.7 Rent - Homeoffice", C716="870.9 Rent - Water"),
   0,
   IF(Dashboard!$F$5="Quick",
      IF(OR(C716="190 Automobile",C716="200 computer hardware",C716="210 Computer software",C716="220 Quickbooks software",C716="230 Office equipment",C716="240 Office furniture"),
         E716-(E716/(1+Dashboard!$F$4)),
         0
      ),
      IF(C716="750 Business promotion",
         E716-(E716/(1+4.793/100)),
         E716-(E716/(1+Dashboard!$F$4))
      )
   )
)</f>
        <v>0</v>
      </c>
      <c r="J716" s="26">
        <f>Bank5[[#This Row],[Money in/ (Money out)]]-Bank5[[#This Row],[GST/HST]]</f>
        <v>0</v>
      </c>
      <c r="L716" s="23">
        <f t="shared" si="33"/>
        <v>0</v>
      </c>
    </row>
    <row r="717" spans="4:12" x14ac:dyDescent="0.2">
      <c r="D717" s="374">
        <f>_xlfn.XLOOKUP(C:C,Table1[for Import to Bank Register dropdown],Table1[for Pivot],0,0,1)</f>
        <v>0</v>
      </c>
      <c r="E717" s="403"/>
      <c r="F717" s="146">
        <f t="shared" si="34"/>
        <v>55555555</v>
      </c>
      <c r="G717" s="375">
        <f t="shared" si="35"/>
        <v>0</v>
      </c>
      <c r="I717" s="376">
        <f>IF(OR(C717="150 Directors advances", C717="120 accounts receivable", C717="720.2 Automobile - Insurance", C717="720.3 Automobile - License", C717="870.4 Rent - Insurance", C717="870.6 Rent - Property Tax", C717="870.7 Rent - Homeoffice", C717="870.9 Rent - Water"),
   0,
   IF(Dashboard!$F$5="Quick",
      IF(OR(C717="190 Automobile",C717="200 computer hardware",C717="210 Computer software",C717="220 Quickbooks software",C717="230 Office equipment",C717="240 Office furniture"),
         E717-(E717/(1+Dashboard!$F$4)),
         0
      ),
      IF(C717="750 Business promotion",
         E717-(E717/(1+4.793/100)),
         E717-(E717/(1+Dashboard!$F$4))
      )
   )
)</f>
        <v>0</v>
      </c>
      <c r="J717" s="26">
        <f>Bank5[[#This Row],[Money in/ (Money out)]]-Bank5[[#This Row],[GST/HST]]</f>
        <v>0</v>
      </c>
      <c r="L717" s="23">
        <f t="shared" si="33"/>
        <v>0</v>
      </c>
    </row>
    <row r="718" spans="4:12" x14ac:dyDescent="0.2">
      <c r="D718" s="374">
        <f>_xlfn.XLOOKUP(C:C,Table1[for Import to Bank Register dropdown],Table1[for Pivot],0,0,1)</f>
        <v>0</v>
      </c>
      <c r="E718" s="403"/>
      <c r="F718" s="146">
        <f t="shared" si="34"/>
        <v>55555555</v>
      </c>
      <c r="G718" s="375">
        <f t="shared" si="35"/>
        <v>0</v>
      </c>
      <c r="I718" s="376">
        <f>IF(OR(C718="150 Directors advances", C718="120 accounts receivable", C718="720.2 Automobile - Insurance", C718="720.3 Automobile - License", C718="870.4 Rent - Insurance", C718="870.6 Rent - Property Tax", C718="870.7 Rent - Homeoffice", C718="870.9 Rent - Water"),
   0,
   IF(Dashboard!$F$5="Quick",
      IF(OR(C718="190 Automobile",C718="200 computer hardware",C718="210 Computer software",C718="220 Quickbooks software",C718="230 Office equipment",C718="240 Office furniture"),
         E718-(E718/(1+Dashboard!$F$4)),
         0
      ),
      IF(C718="750 Business promotion",
         E718-(E718/(1+4.793/100)),
         E718-(E718/(1+Dashboard!$F$4))
      )
   )
)</f>
        <v>0</v>
      </c>
      <c r="J718" s="26">
        <f>Bank5[[#This Row],[Money in/ (Money out)]]-Bank5[[#This Row],[GST/HST]]</f>
        <v>0</v>
      </c>
      <c r="L718" s="23">
        <f t="shared" si="33"/>
        <v>0</v>
      </c>
    </row>
    <row r="719" spans="4:12" x14ac:dyDescent="0.2">
      <c r="D719" s="374">
        <f>_xlfn.XLOOKUP(C:C,Table1[for Import to Bank Register dropdown],Table1[for Pivot],0,0,1)</f>
        <v>0</v>
      </c>
      <c r="E719" s="403"/>
      <c r="F719" s="146">
        <f t="shared" si="34"/>
        <v>55555555</v>
      </c>
      <c r="G719" s="375">
        <f t="shared" si="35"/>
        <v>0</v>
      </c>
      <c r="I719" s="376">
        <f>IF(OR(C719="150 Directors advances", C719="120 accounts receivable", C719="720.2 Automobile - Insurance", C719="720.3 Automobile - License", C719="870.4 Rent - Insurance", C719="870.6 Rent - Property Tax", C719="870.7 Rent - Homeoffice", C719="870.9 Rent - Water"),
   0,
   IF(Dashboard!$F$5="Quick",
      IF(OR(C719="190 Automobile",C719="200 computer hardware",C719="210 Computer software",C719="220 Quickbooks software",C719="230 Office equipment",C719="240 Office furniture"),
         E719-(E719/(1+Dashboard!$F$4)),
         0
      ),
      IF(C719="750 Business promotion",
         E719-(E719/(1+4.793/100)),
         E719-(E719/(1+Dashboard!$F$4))
      )
   )
)</f>
        <v>0</v>
      </c>
      <c r="J719" s="26">
        <f>Bank5[[#This Row],[Money in/ (Money out)]]-Bank5[[#This Row],[GST/HST]]</f>
        <v>0</v>
      </c>
      <c r="L719" s="23">
        <f t="shared" si="33"/>
        <v>0</v>
      </c>
    </row>
    <row r="720" spans="4:12" x14ac:dyDescent="0.2">
      <c r="D720" s="374">
        <f>_xlfn.XLOOKUP(C:C,Table1[for Import to Bank Register dropdown],Table1[for Pivot],0,0,1)</f>
        <v>0</v>
      </c>
      <c r="E720" s="403"/>
      <c r="F720" s="146">
        <f t="shared" si="34"/>
        <v>55555555</v>
      </c>
      <c r="G720" s="375">
        <f t="shared" si="35"/>
        <v>0</v>
      </c>
      <c r="I720" s="376">
        <f>IF(OR(C720="150 Directors advances", C720="120 accounts receivable", C720="720.2 Automobile - Insurance", C720="720.3 Automobile - License", C720="870.4 Rent - Insurance", C720="870.6 Rent - Property Tax", C720="870.7 Rent - Homeoffice", C720="870.9 Rent - Water"),
   0,
   IF(Dashboard!$F$5="Quick",
      IF(OR(C720="190 Automobile",C720="200 computer hardware",C720="210 Computer software",C720="220 Quickbooks software",C720="230 Office equipment",C720="240 Office furniture"),
         E720-(E720/(1+Dashboard!$F$4)),
         0
      ),
      IF(C720="750 Business promotion",
         E720-(E720/(1+4.793/100)),
         E720-(E720/(1+Dashboard!$F$4))
      )
   )
)</f>
        <v>0</v>
      </c>
      <c r="J720" s="26">
        <f>Bank5[[#This Row],[Money in/ (Money out)]]-Bank5[[#This Row],[GST/HST]]</f>
        <v>0</v>
      </c>
      <c r="L720" s="23">
        <f t="shared" si="33"/>
        <v>0</v>
      </c>
    </row>
    <row r="721" spans="4:12" x14ac:dyDescent="0.2">
      <c r="D721" s="374">
        <f>_xlfn.XLOOKUP(C:C,Table1[for Import to Bank Register dropdown],Table1[for Pivot],0,0,1)</f>
        <v>0</v>
      </c>
      <c r="E721" s="403"/>
      <c r="F721" s="146">
        <f t="shared" si="34"/>
        <v>55555555</v>
      </c>
      <c r="G721" s="375">
        <f t="shared" si="35"/>
        <v>0</v>
      </c>
      <c r="I721" s="376">
        <f>IF(OR(C721="150 Directors advances", C721="120 accounts receivable", C721="720.2 Automobile - Insurance", C721="720.3 Automobile - License", C721="870.4 Rent - Insurance", C721="870.6 Rent - Property Tax", C721="870.7 Rent - Homeoffice", C721="870.9 Rent - Water"),
   0,
   IF(Dashboard!$F$5="Quick",
      IF(OR(C721="190 Automobile",C721="200 computer hardware",C721="210 Computer software",C721="220 Quickbooks software",C721="230 Office equipment",C721="240 Office furniture"),
         E721-(E721/(1+Dashboard!$F$4)),
         0
      ),
      IF(C721="750 Business promotion",
         E721-(E721/(1+4.793/100)),
         E721-(E721/(1+Dashboard!$F$4))
      )
   )
)</f>
        <v>0</v>
      </c>
      <c r="J721" s="26">
        <f>Bank5[[#This Row],[Money in/ (Money out)]]-Bank5[[#This Row],[GST/HST]]</f>
        <v>0</v>
      </c>
      <c r="L721" s="23">
        <f t="shared" si="33"/>
        <v>0</v>
      </c>
    </row>
    <row r="722" spans="4:12" x14ac:dyDescent="0.2">
      <c r="D722" s="374">
        <f>_xlfn.XLOOKUP(C:C,Table1[for Import to Bank Register dropdown],Table1[for Pivot],0,0,1)</f>
        <v>0</v>
      </c>
      <c r="E722" s="403"/>
      <c r="F722" s="146">
        <f t="shared" si="34"/>
        <v>55555555</v>
      </c>
      <c r="G722" s="375">
        <f t="shared" si="35"/>
        <v>0</v>
      </c>
      <c r="I722" s="376">
        <f>IF(OR(C722="150 Directors advances", C722="120 accounts receivable", C722="720.2 Automobile - Insurance", C722="720.3 Automobile - License", C722="870.4 Rent - Insurance", C722="870.6 Rent - Property Tax", C722="870.7 Rent - Homeoffice", C722="870.9 Rent - Water"),
   0,
   IF(Dashboard!$F$5="Quick",
      IF(OR(C722="190 Automobile",C722="200 computer hardware",C722="210 Computer software",C722="220 Quickbooks software",C722="230 Office equipment",C722="240 Office furniture"),
         E722-(E722/(1+Dashboard!$F$4)),
         0
      ),
      IF(C722="750 Business promotion",
         E722-(E722/(1+4.793/100)),
         E722-(E722/(1+Dashboard!$F$4))
      )
   )
)</f>
        <v>0</v>
      </c>
      <c r="J722" s="26">
        <f>Bank5[[#This Row],[Money in/ (Money out)]]-Bank5[[#This Row],[GST/HST]]</f>
        <v>0</v>
      </c>
      <c r="L722" s="23">
        <f t="shared" si="33"/>
        <v>0</v>
      </c>
    </row>
    <row r="723" spans="4:12" x14ac:dyDescent="0.2">
      <c r="D723" s="374">
        <f>_xlfn.XLOOKUP(C:C,Table1[for Import to Bank Register dropdown],Table1[for Pivot],0,0,1)</f>
        <v>0</v>
      </c>
      <c r="E723" s="403"/>
      <c r="F723" s="146">
        <f t="shared" si="34"/>
        <v>55555555</v>
      </c>
      <c r="G723" s="375">
        <f t="shared" si="35"/>
        <v>0</v>
      </c>
      <c r="I723" s="376">
        <f>IF(OR(C723="150 Directors advances", C723="120 accounts receivable", C723="720.2 Automobile - Insurance", C723="720.3 Automobile - License", C723="870.4 Rent - Insurance", C723="870.6 Rent - Property Tax", C723="870.7 Rent - Homeoffice", C723="870.9 Rent - Water"),
   0,
   IF(Dashboard!$F$5="Quick",
      IF(OR(C723="190 Automobile",C723="200 computer hardware",C723="210 Computer software",C723="220 Quickbooks software",C723="230 Office equipment",C723="240 Office furniture"),
         E723-(E723/(1+Dashboard!$F$4)),
         0
      ),
      IF(C723="750 Business promotion",
         E723-(E723/(1+4.793/100)),
         E723-(E723/(1+Dashboard!$F$4))
      )
   )
)</f>
        <v>0</v>
      </c>
      <c r="J723" s="26">
        <f>Bank5[[#This Row],[Money in/ (Money out)]]-Bank5[[#This Row],[GST/HST]]</f>
        <v>0</v>
      </c>
      <c r="L723" s="23">
        <f t="shared" si="33"/>
        <v>0</v>
      </c>
    </row>
    <row r="724" spans="4:12" x14ac:dyDescent="0.2">
      <c r="D724" s="374">
        <f>_xlfn.XLOOKUP(C:C,Table1[for Import to Bank Register dropdown],Table1[for Pivot],0,0,1)</f>
        <v>0</v>
      </c>
      <c r="E724" s="403"/>
      <c r="F724" s="146">
        <f t="shared" si="34"/>
        <v>55555555</v>
      </c>
      <c r="G724" s="375">
        <f t="shared" si="35"/>
        <v>0</v>
      </c>
      <c r="I724" s="376">
        <f>IF(OR(C724="150 Directors advances", C724="120 accounts receivable", C724="720.2 Automobile - Insurance", C724="720.3 Automobile - License", C724="870.4 Rent - Insurance", C724="870.6 Rent - Property Tax", C724="870.7 Rent - Homeoffice", C724="870.9 Rent - Water"),
   0,
   IF(Dashboard!$F$5="Quick",
      IF(OR(C724="190 Automobile",C724="200 computer hardware",C724="210 Computer software",C724="220 Quickbooks software",C724="230 Office equipment",C724="240 Office furniture"),
         E724-(E724/(1+Dashboard!$F$4)),
         0
      ),
      IF(C724="750 Business promotion",
         E724-(E724/(1+4.793/100)),
         E724-(E724/(1+Dashboard!$F$4))
      )
   )
)</f>
        <v>0</v>
      </c>
      <c r="J724" s="26">
        <f>Bank5[[#This Row],[Money in/ (Money out)]]-Bank5[[#This Row],[GST/HST]]</f>
        <v>0</v>
      </c>
      <c r="L724" s="23">
        <f t="shared" si="33"/>
        <v>0</v>
      </c>
    </row>
    <row r="725" spans="4:12" x14ac:dyDescent="0.2">
      <c r="D725" s="374">
        <f>_xlfn.XLOOKUP(C:C,Table1[for Import to Bank Register dropdown],Table1[for Pivot],0,0,1)</f>
        <v>0</v>
      </c>
      <c r="E725" s="403"/>
      <c r="F725" s="146">
        <f t="shared" si="34"/>
        <v>55555555</v>
      </c>
      <c r="G725" s="375">
        <f t="shared" si="35"/>
        <v>0</v>
      </c>
      <c r="I725" s="376">
        <f>IF(OR(C725="150 Directors advances", C725="120 accounts receivable", C725="720.2 Automobile - Insurance", C725="720.3 Automobile - License", C725="870.4 Rent - Insurance", C725="870.6 Rent - Property Tax", C725="870.7 Rent - Homeoffice", C725="870.9 Rent - Water"),
   0,
   IF(Dashboard!$F$5="Quick",
      IF(OR(C725="190 Automobile",C725="200 computer hardware",C725="210 Computer software",C725="220 Quickbooks software",C725="230 Office equipment",C725="240 Office furniture"),
         E725-(E725/(1+Dashboard!$F$4)),
         0
      ),
      IF(C725="750 Business promotion",
         E725-(E725/(1+4.793/100)),
         E725-(E725/(1+Dashboard!$F$4))
      )
   )
)</f>
        <v>0</v>
      </c>
      <c r="J725" s="26">
        <f>Bank5[[#This Row],[Money in/ (Money out)]]-Bank5[[#This Row],[GST/HST]]</f>
        <v>0</v>
      </c>
      <c r="L725" s="23">
        <f t="shared" si="33"/>
        <v>0</v>
      </c>
    </row>
    <row r="726" spans="4:12" x14ac:dyDescent="0.2">
      <c r="D726" s="374">
        <f>_xlfn.XLOOKUP(C:C,Table1[for Import to Bank Register dropdown],Table1[for Pivot],0,0,1)</f>
        <v>0</v>
      </c>
      <c r="E726" s="403"/>
      <c r="F726" s="146">
        <f t="shared" si="34"/>
        <v>55555555</v>
      </c>
      <c r="G726" s="375">
        <f t="shared" si="35"/>
        <v>0</v>
      </c>
      <c r="I726" s="376">
        <f>IF(OR(C726="150 Directors advances", C726="120 accounts receivable", C726="720.2 Automobile - Insurance", C726="720.3 Automobile - License", C726="870.4 Rent - Insurance", C726="870.6 Rent - Property Tax", C726="870.7 Rent - Homeoffice", C726="870.9 Rent - Water"),
   0,
   IF(Dashboard!$F$5="Quick",
      IF(OR(C726="190 Automobile",C726="200 computer hardware",C726="210 Computer software",C726="220 Quickbooks software",C726="230 Office equipment",C726="240 Office furniture"),
         E726-(E726/(1+Dashboard!$F$4)),
         0
      ),
      IF(C726="750 Business promotion",
         E726-(E726/(1+4.793/100)),
         E726-(E726/(1+Dashboard!$F$4))
      )
   )
)</f>
        <v>0</v>
      </c>
      <c r="J726" s="26">
        <f>Bank5[[#This Row],[Money in/ (Money out)]]-Bank5[[#This Row],[GST/HST]]</f>
        <v>0</v>
      </c>
      <c r="L726" s="23">
        <f t="shared" si="33"/>
        <v>0</v>
      </c>
    </row>
    <row r="727" spans="4:12" x14ac:dyDescent="0.2">
      <c r="D727" s="374">
        <f>_xlfn.XLOOKUP(C:C,Table1[for Import to Bank Register dropdown],Table1[for Pivot],0,0,1)</f>
        <v>0</v>
      </c>
      <c r="E727" s="403"/>
      <c r="F727" s="146">
        <f t="shared" si="34"/>
        <v>55555555</v>
      </c>
      <c r="G727" s="375">
        <f t="shared" si="35"/>
        <v>0</v>
      </c>
      <c r="I727" s="376">
        <f>IF(OR(C727="150 Directors advances", C727="120 accounts receivable", C727="720.2 Automobile - Insurance", C727="720.3 Automobile - License", C727="870.4 Rent - Insurance", C727="870.6 Rent - Property Tax", C727="870.7 Rent - Homeoffice", C727="870.9 Rent - Water"),
   0,
   IF(Dashboard!$F$5="Quick",
      IF(OR(C727="190 Automobile",C727="200 computer hardware",C727="210 Computer software",C727="220 Quickbooks software",C727="230 Office equipment",C727="240 Office furniture"),
         E727-(E727/(1+Dashboard!$F$4)),
         0
      ),
      IF(C727="750 Business promotion",
         E727-(E727/(1+4.793/100)),
         E727-(E727/(1+Dashboard!$F$4))
      )
   )
)</f>
        <v>0</v>
      </c>
      <c r="J727" s="26">
        <f>Bank5[[#This Row],[Money in/ (Money out)]]-Bank5[[#This Row],[GST/HST]]</f>
        <v>0</v>
      </c>
      <c r="L727" s="23">
        <f t="shared" si="33"/>
        <v>0</v>
      </c>
    </row>
    <row r="728" spans="4:12" x14ac:dyDescent="0.2">
      <c r="D728" s="374">
        <f>_xlfn.XLOOKUP(C:C,Table1[for Import to Bank Register dropdown],Table1[for Pivot],0,0,1)</f>
        <v>0</v>
      </c>
      <c r="E728" s="403"/>
      <c r="F728" s="146">
        <f t="shared" si="34"/>
        <v>55555555</v>
      </c>
      <c r="G728" s="375">
        <f t="shared" si="35"/>
        <v>0</v>
      </c>
      <c r="I728" s="376">
        <f>IF(OR(C728="150 Directors advances", C728="120 accounts receivable", C728="720.2 Automobile - Insurance", C728="720.3 Automobile - License", C728="870.4 Rent - Insurance", C728="870.6 Rent - Property Tax", C728="870.7 Rent - Homeoffice", C728="870.9 Rent - Water"),
   0,
   IF(Dashboard!$F$5="Quick",
      IF(OR(C728="190 Automobile",C728="200 computer hardware",C728="210 Computer software",C728="220 Quickbooks software",C728="230 Office equipment",C728="240 Office furniture"),
         E728-(E728/(1+Dashboard!$F$4)),
         0
      ),
      IF(C728="750 Business promotion",
         E728-(E728/(1+4.793/100)),
         E728-(E728/(1+Dashboard!$F$4))
      )
   )
)</f>
        <v>0</v>
      </c>
      <c r="J728" s="26">
        <f>Bank5[[#This Row],[Money in/ (Money out)]]-Bank5[[#This Row],[GST/HST]]</f>
        <v>0</v>
      </c>
      <c r="L728" s="23">
        <f t="shared" si="33"/>
        <v>0</v>
      </c>
    </row>
    <row r="729" spans="4:12" x14ac:dyDescent="0.2">
      <c r="D729" s="374">
        <f>_xlfn.XLOOKUP(C:C,Table1[for Import to Bank Register dropdown],Table1[for Pivot],0,0,1)</f>
        <v>0</v>
      </c>
      <c r="E729" s="403"/>
      <c r="F729" s="146">
        <f t="shared" si="34"/>
        <v>55555555</v>
      </c>
      <c r="G729" s="375">
        <f t="shared" si="35"/>
        <v>0</v>
      </c>
      <c r="I729" s="376">
        <f>IF(OR(C729="150 Directors advances", C729="120 accounts receivable", C729="720.2 Automobile - Insurance", C729="720.3 Automobile - License", C729="870.4 Rent - Insurance", C729="870.6 Rent - Property Tax", C729="870.7 Rent - Homeoffice", C729="870.9 Rent - Water"),
   0,
   IF(Dashboard!$F$5="Quick",
      IF(OR(C729="190 Automobile",C729="200 computer hardware",C729="210 Computer software",C729="220 Quickbooks software",C729="230 Office equipment",C729="240 Office furniture"),
         E729-(E729/(1+Dashboard!$F$4)),
         0
      ),
      IF(C729="750 Business promotion",
         E729-(E729/(1+4.793/100)),
         E729-(E729/(1+Dashboard!$F$4))
      )
   )
)</f>
        <v>0</v>
      </c>
      <c r="J729" s="26">
        <f>Bank5[[#This Row],[Money in/ (Money out)]]-Bank5[[#This Row],[GST/HST]]</f>
        <v>0</v>
      </c>
      <c r="L729" s="23">
        <f t="shared" si="33"/>
        <v>0</v>
      </c>
    </row>
    <row r="730" spans="4:12" x14ac:dyDescent="0.2">
      <c r="D730" s="374">
        <f>_xlfn.XLOOKUP(C:C,Table1[for Import to Bank Register dropdown],Table1[for Pivot],0,0,1)</f>
        <v>0</v>
      </c>
      <c r="E730" s="403"/>
      <c r="F730" s="146">
        <f t="shared" si="34"/>
        <v>55555555</v>
      </c>
      <c r="G730" s="375">
        <f t="shared" si="35"/>
        <v>0</v>
      </c>
      <c r="I730" s="376">
        <f>IF(OR(C730="150 Directors advances", C730="120 accounts receivable", C730="720.2 Automobile - Insurance", C730="720.3 Automobile - License", C730="870.4 Rent - Insurance", C730="870.6 Rent - Property Tax", C730="870.7 Rent - Homeoffice", C730="870.9 Rent - Water"),
   0,
   IF(Dashboard!$F$5="Quick",
      IF(OR(C730="190 Automobile",C730="200 computer hardware",C730="210 Computer software",C730="220 Quickbooks software",C730="230 Office equipment",C730="240 Office furniture"),
         E730-(E730/(1+Dashboard!$F$4)),
         0
      ),
      IF(C730="750 Business promotion",
         E730-(E730/(1+4.793/100)),
         E730-(E730/(1+Dashboard!$F$4))
      )
   )
)</f>
        <v>0</v>
      </c>
      <c r="J730" s="26">
        <f>Bank5[[#This Row],[Money in/ (Money out)]]-Bank5[[#This Row],[GST/HST]]</f>
        <v>0</v>
      </c>
      <c r="L730" s="23">
        <f t="shared" si="33"/>
        <v>0</v>
      </c>
    </row>
    <row r="731" spans="4:12" x14ac:dyDescent="0.2">
      <c r="D731" s="374">
        <f>_xlfn.XLOOKUP(C:C,Table1[for Import to Bank Register dropdown],Table1[for Pivot],0,0,1)</f>
        <v>0</v>
      </c>
      <c r="E731" s="403"/>
      <c r="F731" s="146">
        <f t="shared" si="34"/>
        <v>55555555</v>
      </c>
      <c r="G731" s="375">
        <f t="shared" si="35"/>
        <v>0</v>
      </c>
      <c r="I731" s="376">
        <f>IF(OR(C731="150 Directors advances", C731="120 accounts receivable", C731="720.2 Automobile - Insurance", C731="720.3 Automobile - License", C731="870.4 Rent - Insurance", C731="870.6 Rent - Property Tax", C731="870.7 Rent - Homeoffice", C731="870.9 Rent - Water"),
   0,
   IF(Dashboard!$F$5="Quick",
      IF(OR(C731="190 Automobile",C731="200 computer hardware",C731="210 Computer software",C731="220 Quickbooks software",C731="230 Office equipment",C731="240 Office furniture"),
         E731-(E731/(1+Dashboard!$F$4)),
         0
      ),
      IF(C731="750 Business promotion",
         E731-(E731/(1+4.793/100)),
         E731-(E731/(1+Dashboard!$F$4))
      )
   )
)</f>
        <v>0</v>
      </c>
      <c r="J731" s="26">
        <f>Bank5[[#This Row],[Money in/ (Money out)]]-Bank5[[#This Row],[GST/HST]]</f>
        <v>0</v>
      </c>
      <c r="L731" s="23">
        <f t="shared" si="33"/>
        <v>0</v>
      </c>
    </row>
    <row r="732" spans="4:12" x14ac:dyDescent="0.2">
      <c r="D732" s="374">
        <f>_xlfn.XLOOKUP(C:C,Table1[for Import to Bank Register dropdown],Table1[for Pivot],0,0,1)</f>
        <v>0</v>
      </c>
      <c r="E732" s="403"/>
      <c r="F732" s="146">
        <f t="shared" si="34"/>
        <v>55555555</v>
      </c>
      <c r="G732" s="375">
        <f t="shared" si="35"/>
        <v>0</v>
      </c>
      <c r="I732" s="376">
        <f>IF(OR(C732="150 Directors advances", C732="120 accounts receivable", C732="720.2 Automobile - Insurance", C732="720.3 Automobile - License", C732="870.4 Rent - Insurance", C732="870.6 Rent - Property Tax", C732="870.7 Rent - Homeoffice", C732="870.9 Rent - Water"),
   0,
   IF(Dashboard!$F$5="Quick",
      IF(OR(C732="190 Automobile",C732="200 computer hardware",C732="210 Computer software",C732="220 Quickbooks software",C732="230 Office equipment",C732="240 Office furniture"),
         E732-(E732/(1+Dashboard!$F$4)),
         0
      ),
      IF(C732="750 Business promotion",
         E732-(E732/(1+4.793/100)),
         E732-(E732/(1+Dashboard!$F$4))
      )
   )
)</f>
        <v>0</v>
      </c>
      <c r="J732" s="26">
        <f>Bank5[[#This Row],[Money in/ (Money out)]]-Bank5[[#This Row],[GST/HST]]</f>
        <v>0</v>
      </c>
      <c r="L732" s="23">
        <f t="shared" si="33"/>
        <v>0</v>
      </c>
    </row>
    <row r="733" spans="4:12" x14ac:dyDescent="0.2">
      <c r="D733" s="374">
        <f>_xlfn.XLOOKUP(C:C,Table1[for Import to Bank Register dropdown],Table1[for Pivot],0,0,1)</f>
        <v>0</v>
      </c>
      <c r="E733" s="403"/>
      <c r="F733" s="146">
        <f t="shared" si="34"/>
        <v>55555555</v>
      </c>
      <c r="G733" s="375">
        <f t="shared" si="35"/>
        <v>0</v>
      </c>
      <c r="I733" s="376">
        <f>IF(OR(C733="150 Directors advances", C733="120 accounts receivable", C733="720.2 Automobile - Insurance", C733="720.3 Automobile - License", C733="870.4 Rent - Insurance", C733="870.6 Rent - Property Tax", C733="870.7 Rent - Homeoffice", C733="870.9 Rent - Water"),
   0,
   IF(Dashboard!$F$5="Quick",
      IF(OR(C733="190 Automobile",C733="200 computer hardware",C733="210 Computer software",C733="220 Quickbooks software",C733="230 Office equipment",C733="240 Office furniture"),
         E733-(E733/(1+Dashboard!$F$4)),
         0
      ),
      IF(C733="750 Business promotion",
         E733-(E733/(1+4.793/100)),
         E733-(E733/(1+Dashboard!$F$4))
      )
   )
)</f>
        <v>0</v>
      </c>
      <c r="J733" s="26">
        <f>Bank5[[#This Row],[Money in/ (Money out)]]-Bank5[[#This Row],[GST/HST]]</f>
        <v>0</v>
      </c>
      <c r="L733" s="23">
        <f t="shared" si="33"/>
        <v>0</v>
      </c>
    </row>
    <row r="734" spans="4:12" x14ac:dyDescent="0.2">
      <c r="D734" s="374">
        <f>_xlfn.XLOOKUP(C:C,Table1[for Import to Bank Register dropdown],Table1[for Pivot],0,0,1)</f>
        <v>0</v>
      </c>
      <c r="E734" s="403"/>
      <c r="F734" s="146">
        <f t="shared" si="34"/>
        <v>55555555</v>
      </c>
      <c r="G734" s="375">
        <f t="shared" si="35"/>
        <v>0</v>
      </c>
      <c r="I734" s="376">
        <f>IF(OR(C734="150 Directors advances", C734="120 accounts receivable", C734="720.2 Automobile - Insurance", C734="720.3 Automobile - License", C734="870.4 Rent - Insurance", C734="870.6 Rent - Property Tax", C734="870.7 Rent - Homeoffice", C734="870.9 Rent - Water"),
   0,
   IF(Dashboard!$F$5="Quick",
      IF(OR(C734="190 Automobile",C734="200 computer hardware",C734="210 Computer software",C734="220 Quickbooks software",C734="230 Office equipment",C734="240 Office furniture"),
         E734-(E734/(1+Dashboard!$F$4)),
         0
      ),
      IF(C734="750 Business promotion",
         E734-(E734/(1+4.793/100)),
         E734-(E734/(1+Dashboard!$F$4))
      )
   )
)</f>
        <v>0</v>
      </c>
      <c r="J734" s="26">
        <f>Bank5[[#This Row],[Money in/ (Money out)]]-Bank5[[#This Row],[GST/HST]]</f>
        <v>0</v>
      </c>
      <c r="L734" s="23">
        <f t="shared" si="33"/>
        <v>0</v>
      </c>
    </row>
    <row r="735" spans="4:12" x14ac:dyDescent="0.2">
      <c r="D735" s="374">
        <f>_xlfn.XLOOKUP(C:C,Table1[for Import to Bank Register dropdown],Table1[for Pivot],0,0,1)</f>
        <v>0</v>
      </c>
      <c r="E735" s="403"/>
      <c r="F735" s="146">
        <f t="shared" si="34"/>
        <v>55555555</v>
      </c>
      <c r="G735" s="375">
        <f t="shared" si="35"/>
        <v>0</v>
      </c>
      <c r="I735" s="376">
        <f>IF(OR(C735="150 Directors advances", C735="120 accounts receivable", C735="720.2 Automobile - Insurance", C735="720.3 Automobile - License", C735="870.4 Rent - Insurance", C735="870.6 Rent - Property Tax", C735="870.7 Rent - Homeoffice", C735="870.9 Rent - Water"),
   0,
   IF(Dashboard!$F$5="Quick",
      IF(OR(C735="190 Automobile",C735="200 computer hardware",C735="210 Computer software",C735="220 Quickbooks software",C735="230 Office equipment",C735="240 Office furniture"),
         E735-(E735/(1+Dashboard!$F$4)),
         0
      ),
      IF(C735="750 Business promotion",
         E735-(E735/(1+4.793/100)),
         E735-(E735/(1+Dashboard!$F$4))
      )
   )
)</f>
        <v>0</v>
      </c>
      <c r="J735" s="26">
        <f>Bank5[[#This Row],[Money in/ (Money out)]]-Bank5[[#This Row],[GST/HST]]</f>
        <v>0</v>
      </c>
      <c r="L735" s="23">
        <f t="shared" si="33"/>
        <v>0</v>
      </c>
    </row>
    <row r="736" spans="4:12" x14ac:dyDescent="0.2">
      <c r="D736" s="374">
        <f>_xlfn.XLOOKUP(C:C,Table1[for Import to Bank Register dropdown],Table1[for Pivot],0,0,1)</f>
        <v>0</v>
      </c>
      <c r="E736" s="403"/>
      <c r="F736" s="146">
        <f t="shared" si="34"/>
        <v>55555555</v>
      </c>
      <c r="G736" s="375">
        <f t="shared" si="35"/>
        <v>0</v>
      </c>
      <c r="I736" s="376">
        <f>IF(OR(C736="150 Directors advances", C736="120 accounts receivable", C736="720.2 Automobile - Insurance", C736="720.3 Automobile - License", C736="870.4 Rent - Insurance", C736="870.6 Rent - Property Tax", C736="870.7 Rent - Homeoffice", C736="870.9 Rent - Water"),
   0,
   IF(Dashboard!$F$5="Quick",
      IF(OR(C736="190 Automobile",C736="200 computer hardware",C736="210 Computer software",C736="220 Quickbooks software",C736="230 Office equipment",C736="240 Office furniture"),
         E736-(E736/(1+Dashboard!$F$4)),
         0
      ),
      IF(C736="750 Business promotion",
         E736-(E736/(1+4.793/100)),
         E736-(E736/(1+Dashboard!$F$4))
      )
   )
)</f>
        <v>0</v>
      </c>
      <c r="J736" s="26">
        <f>Bank5[[#This Row],[Money in/ (Money out)]]-Bank5[[#This Row],[GST/HST]]</f>
        <v>0</v>
      </c>
      <c r="L736" s="23">
        <f t="shared" si="33"/>
        <v>0</v>
      </c>
    </row>
    <row r="737" spans="4:12" x14ac:dyDescent="0.2">
      <c r="D737" s="374">
        <f>_xlfn.XLOOKUP(C:C,Table1[for Import to Bank Register dropdown],Table1[for Pivot],0,0,1)</f>
        <v>0</v>
      </c>
      <c r="E737" s="403"/>
      <c r="F737" s="146">
        <f t="shared" si="34"/>
        <v>55555555</v>
      </c>
      <c r="G737" s="375">
        <f t="shared" si="35"/>
        <v>0</v>
      </c>
      <c r="I737" s="376">
        <f>IF(OR(C737="150 Directors advances", C737="120 accounts receivable", C737="720.2 Automobile - Insurance", C737="720.3 Automobile - License", C737="870.4 Rent - Insurance", C737="870.6 Rent - Property Tax", C737="870.7 Rent - Homeoffice", C737="870.9 Rent - Water"),
   0,
   IF(Dashboard!$F$5="Quick",
      IF(OR(C737="190 Automobile",C737="200 computer hardware",C737="210 Computer software",C737="220 Quickbooks software",C737="230 Office equipment",C737="240 Office furniture"),
         E737-(E737/(1+Dashboard!$F$4)),
         0
      ),
      IF(C737="750 Business promotion",
         E737-(E737/(1+4.793/100)),
         E737-(E737/(1+Dashboard!$F$4))
      )
   )
)</f>
        <v>0</v>
      </c>
      <c r="J737" s="26">
        <f>Bank5[[#This Row],[Money in/ (Money out)]]-Bank5[[#This Row],[GST/HST]]</f>
        <v>0</v>
      </c>
      <c r="L737" s="23">
        <f t="shared" si="33"/>
        <v>0</v>
      </c>
    </row>
    <row r="738" spans="4:12" x14ac:dyDescent="0.2">
      <c r="D738" s="374">
        <f>_xlfn.XLOOKUP(C:C,Table1[for Import to Bank Register dropdown],Table1[for Pivot],0,0,1)</f>
        <v>0</v>
      </c>
      <c r="E738" s="403"/>
      <c r="F738" s="146">
        <f t="shared" si="34"/>
        <v>55555555</v>
      </c>
      <c r="G738" s="375">
        <f t="shared" si="35"/>
        <v>0</v>
      </c>
      <c r="I738" s="376">
        <f>IF(OR(C738="150 Directors advances", C738="120 accounts receivable", C738="720.2 Automobile - Insurance", C738="720.3 Automobile - License", C738="870.4 Rent - Insurance", C738="870.6 Rent - Property Tax", C738="870.7 Rent - Homeoffice", C738="870.9 Rent - Water"),
   0,
   IF(Dashboard!$F$5="Quick",
      IF(OR(C738="190 Automobile",C738="200 computer hardware",C738="210 Computer software",C738="220 Quickbooks software",C738="230 Office equipment",C738="240 Office furniture"),
         E738-(E738/(1+Dashboard!$F$4)),
         0
      ),
      IF(C738="750 Business promotion",
         E738-(E738/(1+4.793/100)),
         E738-(E738/(1+Dashboard!$F$4))
      )
   )
)</f>
        <v>0</v>
      </c>
      <c r="J738" s="26">
        <f>Bank5[[#This Row],[Money in/ (Money out)]]-Bank5[[#This Row],[GST/HST]]</f>
        <v>0</v>
      </c>
      <c r="L738" s="23">
        <f t="shared" si="33"/>
        <v>0</v>
      </c>
    </row>
    <row r="739" spans="4:12" x14ac:dyDescent="0.2">
      <c r="D739" s="374">
        <f>_xlfn.XLOOKUP(C:C,Table1[for Import to Bank Register dropdown],Table1[for Pivot],0,0,1)</f>
        <v>0</v>
      </c>
      <c r="E739" s="403"/>
      <c r="F739" s="146">
        <f t="shared" si="34"/>
        <v>55555555</v>
      </c>
      <c r="G739" s="375">
        <f t="shared" si="35"/>
        <v>0</v>
      </c>
      <c r="I739" s="376">
        <f>IF(OR(C739="150 Directors advances", C739="120 accounts receivable", C739="720.2 Automobile - Insurance", C739="720.3 Automobile - License", C739="870.4 Rent - Insurance", C739="870.6 Rent - Property Tax", C739="870.7 Rent - Homeoffice", C739="870.9 Rent - Water"),
   0,
   IF(Dashboard!$F$5="Quick",
      IF(OR(C739="190 Automobile",C739="200 computer hardware",C739="210 Computer software",C739="220 Quickbooks software",C739="230 Office equipment",C739="240 Office furniture"),
         E739-(E739/(1+Dashboard!$F$4)),
         0
      ),
      IF(C739="750 Business promotion",
         E739-(E739/(1+4.793/100)),
         E739-(E739/(1+Dashboard!$F$4))
      )
   )
)</f>
        <v>0</v>
      </c>
      <c r="J739" s="26">
        <f>Bank5[[#This Row],[Money in/ (Money out)]]-Bank5[[#This Row],[GST/HST]]</f>
        <v>0</v>
      </c>
      <c r="L739" s="23">
        <f t="shared" si="33"/>
        <v>0</v>
      </c>
    </row>
    <row r="740" spans="4:12" x14ac:dyDescent="0.2">
      <c r="D740" s="374">
        <f>_xlfn.XLOOKUP(C:C,Table1[for Import to Bank Register dropdown],Table1[for Pivot],0,0,1)</f>
        <v>0</v>
      </c>
      <c r="E740" s="403"/>
      <c r="F740" s="146">
        <f t="shared" si="34"/>
        <v>55555555</v>
      </c>
      <c r="G740" s="375">
        <f t="shared" si="35"/>
        <v>0</v>
      </c>
      <c r="I740" s="376">
        <f>IF(OR(C740="150 Directors advances", C740="120 accounts receivable", C740="720.2 Automobile - Insurance", C740="720.3 Automobile - License", C740="870.4 Rent - Insurance", C740="870.6 Rent - Property Tax", C740="870.7 Rent - Homeoffice", C740="870.9 Rent - Water"),
   0,
   IF(Dashboard!$F$5="Quick",
      IF(OR(C740="190 Automobile",C740="200 computer hardware",C740="210 Computer software",C740="220 Quickbooks software",C740="230 Office equipment",C740="240 Office furniture"),
         E740-(E740/(1+Dashboard!$F$4)),
         0
      ),
      IF(C740="750 Business promotion",
         E740-(E740/(1+4.793/100)),
         E740-(E740/(1+Dashboard!$F$4))
      )
   )
)</f>
        <v>0</v>
      </c>
      <c r="J740" s="26">
        <f>Bank5[[#This Row],[Money in/ (Money out)]]-Bank5[[#This Row],[GST/HST]]</f>
        <v>0</v>
      </c>
      <c r="L740" s="23">
        <f t="shared" si="33"/>
        <v>0</v>
      </c>
    </row>
    <row r="741" spans="4:12" x14ac:dyDescent="0.2">
      <c r="D741" s="374">
        <f>_xlfn.XLOOKUP(C:C,Table1[for Import to Bank Register dropdown],Table1[for Pivot],0,0,1)</f>
        <v>0</v>
      </c>
      <c r="E741" s="403"/>
      <c r="F741" s="146">
        <f t="shared" si="34"/>
        <v>55555555</v>
      </c>
      <c r="G741" s="375">
        <f t="shared" si="35"/>
        <v>0</v>
      </c>
      <c r="I741" s="376">
        <f>IF(OR(C741="150 Directors advances", C741="120 accounts receivable", C741="720.2 Automobile - Insurance", C741="720.3 Automobile - License", C741="870.4 Rent - Insurance", C741="870.6 Rent - Property Tax", C741="870.7 Rent - Homeoffice", C741="870.9 Rent - Water"),
   0,
   IF(Dashboard!$F$5="Quick",
      IF(OR(C741="190 Automobile",C741="200 computer hardware",C741="210 Computer software",C741="220 Quickbooks software",C741="230 Office equipment",C741="240 Office furniture"),
         E741-(E741/(1+Dashboard!$F$4)),
         0
      ),
      IF(C741="750 Business promotion",
         E741-(E741/(1+4.793/100)),
         E741-(E741/(1+Dashboard!$F$4))
      )
   )
)</f>
        <v>0</v>
      </c>
      <c r="J741" s="26">
        <f>Bank5[[#This Row],[Money in/ (Money out)]]-Bank5[[#This Row],[GST/HST]]</f>
        <v>0</v>
      </c>
      <c r="L741" s="23">
        <f t="shared" si="33"/>
        <v>0</v>
      </c>
    </row>
    <row r="742" spans="4:12" x14ac:dyDescent="0.2">
      <c r="D742" s="374">
        <f>_xlfn.XLOOKUP(C:C,Table1[for Import to Bank Register dropdown],Table1[for Pivot],0,0,1)</f>
        <v>0</v>
      </c>
      <c r="E742" s="403"/>
      <c r="F742" s="146">
        <f t="shared" si="34"/>
        <v>55555555</v>
      </c>
      <c r="G742" s="375">
        <f t="shared" si="35"/>
        <v>0</v>
      </c>
      <c r="I742" s="376">
        <f>IF(OR(C742="150 Directors advances", C742="120 accounts receivable", C742="720.2 Automobile - Insurance", C742="720.3 Automobile - License", C742="870.4 Rent - Insurance", C742="870.6 Rent - Property Tax", C742="870.7 Rent - Homeoffice", C742="870.9 Rent - Water"),
   0,
   IF(Dashboard!$F$5="Quick",
      IF(OR(C742="190 Automobile",C742="200 computer hardware",C742="210 Computer software",C742="220 Quickbooks software",C742="230 Office equipment",C742="240 Office furniture"),
         E742-(E742/(1+Dashboard!$F$4)),
         0
      ),
      IF(C742="750 Business promotion",
         E742-(E742/(1+4.793/100)),
         E742-(E742/(1+Dashboard!$F$4))
      )
   )
)</f>
        <v>0</v>
      </c>
      <c r="J742" s="26">
        <f>Bank5[[#This Row],[Money in/ (Money out)]]-Bank5[[#This Row],[GST/HST]]</f>
        <v>0</v>
      </c>
      <c r="L742" s="23">
        <f t="shared" si="33"/>
        <v>0</v>
      </c>
    </row>
    <row r="743" spans="4:12" x14ac:dyDescent="0.2">
      <c r="D743" s="374">
        <f>_xlfn.XLOOKUP(C:C,Table1[for Import to Bank Register dropdown],Table1[for Pivot],0,0,1)</f>
        <v>0</v>
      </c>
      <c r="E743" s="403"/>
      <c r="F743" s="146">
        <f t="shared" si="34"/>
        <v>55555555</v>
      </c>
      <c r="G743" s="375">
        <f t="shared" si="35"/>
        <v>0</v>
      </c>
      <c r="I743" s="376">
        <f>IF(OR(C743="150 Directors advances", C743="120 accounts receivable", C743="720.2 Automobile - Insurance", C743="720.3 Automobile - License", C743="870.4 Rent - Insurance", C743="870.6 Rent - Property Tax", C743="870.7 Rent - Homeoffice", C743="870.9 Rent - Water"),
   0,
   IF(Dashboard!$F$5="Quick",
      IF(OR(C743="190 Automobile",C743="200 computer hardware",C743="210 Computer software",C743="220 Quickbooks software",C743="230 Office equipment",C743="240 Office furniture"),
         E743-(E743/(1+Dashboard!$F$4)),
         0
      ),
      IF(C743="750 Business promotion",
         E743-(E743/(1+4.793/100)),
         E743-(E743/(1+Dashboard!$F$4))
      )
   )
)</f>
        <v>0</v>
      </c>
      <c r="J743" s="26">
        <f>Bank5[[#This Row],[Money in/ (Money out)]]-Bank5[[#This Row],[GST/HST]]</f>
        <v>0</v>
      </c>
      <c r="L743" s="23">
        <f t="shared" si="33"/>
        <v>0</v>
      </c>
    </row>
    <row r="744" spans="4:12" x14ac:dyDescent="0.2">
      <c r="D744" s="374">
        <f>_xlfn.XLOOKUP(C:C,Table1[for Import to Bank Register dropdown],Table1[for Pivot],0,0,1)</f>
        <v>0</v>
      </c>
      <c r="E744" s="403"/>
      <c r="F744" s="146">
        <f t="shared" si="34"/>
        <v>55555555</v>
      </c>
      <c r="G744" s="375">
        <f t="shared" si="35"/>
        <v>0</v>
      </c>
      <c r="I744" s="376">
        <f>IF(OR(C744="150 Directors advances", C744="120 accounts receivable", C744="720.2 Automobile - Insurance", C744="720.3 Automobile - License", C744="870.4 Rent - Insurance", C744="870.6 Rent - Property Tax", C744="870.7 Rent - Homeoffice", C744="870.9 Rent - Water"),
   0,
   IF(Dashboard!$F$5="Quick",
      IF(OR(C744="190 Automobile",C744="200 computer hardware",C744="210 Computer software",C744="220 Quickbooks software",C744="230 Office equipment",C744="240 Office furniture"),
         E744-(E744/(1+Dashboard!$F$4)),
         0
      ),
      IF(C744="750 Business promotion",
         E744-(E744/(1+4.793/100)),
         E744-(E744/(1+Dashboard!$F$4))
      )
   )
)</f>
        <v>0</v>
      </c>
      <c r="J744" s="26">
        <f>Bank5[[#This Row],[Money in/ (Money out)]]-Bank5[[#This Row],[GST/HST]]</f>
        <v>0</v>
      </c>
      <c r="L744" s="23">
        <f t="shared" si="33"/>
        <v>0</v>
      </c>
    </row>
    <row r="745" spans="4:12" x14ac:dyDescent="0.2">
      <c r="D745" s="374">
        <f>_xlfn.XLOOKUP(C:C,Table1[for Import to Bank Register dropdown],Table1[for Pivot],0,0,1)</f>
        <v>0</v>
      </c>
      <c r="E745" s="403"/>
      <c r="F745" s="146">
        <f t="shared" si="34"/>
        <v>55555555</v>
      </c>
      <c r="G745" s="375">
        <f t="shared" si="35"/>
        <v>0</v>
      </c>
      <c r="I745" s="376">
        <f>IF(OR(C745="150 Directors advances", C745="120 accounts receivable", C745="720.2 Automobile - Insurance", C745="720.3 Automobile - License", C745="870.4 Rent - Insurance", C745="870.6 Rent - Property Tax", C745="870.7 Rent - Homeoffice", C745="870.9 Rent - Water"),
   0,
   IF(Dashboard!$F$5="Quick",
      IF(OR(C745="190 Automobile",C745="200 computer hardware",C745="210 Computer software",C745="220 Quickbooks software",C745="230 Office equipment",C745="240 Office furniture"),
         E745-(E745/(1+Dashboard!$F$4)),
         0
      ),
      IF(C745="750 Business promotion",
         E745-(E745/(1+4.793/100)),
         E745-(E745/(1+Dashboard!$F$4))
      )
   )
)</f>
        <v>0</v>
      </c>
      <c r="J745" s="26">
        <f>Bank5[[#This Row],[Money in/ (Money out)]]-Bank5[[#This Row],[GST/HST]]</f>
        <v>0</v>
      </c>
      <c r="L745" s="23">
        <f t="shared" si="33"/>
        <v>0</v>
      </c>
    </row>
    <row r="746" spans="4:12" x14ac:dyDescent="0.2">
      <c r="D746" s="374">
        <f>_xlfn.XLOOKUP(C:C,Table1[for Import to Bank Register dropdown],Table1[for Pivot],0,0,1)</f>
        <v>0</v>
      </c>
      <c r="E746" s="403"/>
      <c r="F746" s="146">
        <f t="shared" si="34"/>
        <v>55555555</v>
      </c>
      <c r="G746" s="375">
        <f t="shared" si="35"/>
        <v>0</v>
      </c>
      <c r="I746" s="376">
        <f>IF(OR(C746="150 Directors advances", C746="120 accounts receivable", C746="720.2 Automobile - Insurance", C746="720.3 Automobile - License", C746="870.4 Rent - Insurance", C746="870.6 Rent - Property Tax", C746="870.7 Rent - Homeoffice", C746="870.9 Rent - Water"),
   0,
   IF(Dashboard!$F$5="Quick",
      IF(OR(C746="190 Automobile",C746="200 computer hardware",C746="210 Computer software",C746="220 Quickbooks software",C746="230 Office equipment",C746="240 Office furniture"),
         E746-(E746/(1+Dashboard!$F$4)),
         0
      ),
      IF(C746="750 Business promotion",
         E746-(E746/(1+4.793/100)),
         E746-(E746/(1+Dashboard!$F$4))
      )
   )
)</f>
        <v>0</v>
      </c>
      <c r="J746" s="26">
        <f>Bank5[[#This Row],[Money in/ (Money out)]]-Bank5[[#This Row],[GST/HST]]</f>
        <v>0</v>
      </c>
      <c r="L746" s="23">
        <f t="shared" si="33"/>
        <v>0</v>
      </c>
    </row>
    <row r="747" spans="4:12" x14ac:dyDescent="0.2">
      <c r="D747" s="374">
        <f>_xlfn.XLOOKUP(C:C,Table1[for Import to Bank Register dropdown],Table1[for Pivot],0,0,1)</f>
        <v>0</v>
      </c>
      <c r="E747" s="403"/>
      <c r="F747" s="146">
        <f t="shared" si="34"/>
        <v>55555555</v>
      </c>
      <c r="G747" s="375">
        <f t="shared" si="35"/>
        <v>0</v>
      </c>
      <c r="I747" s="376">
        <f>IF(OR(C747="150 Directors advances", C747="120 accounts receivable", C747="720.2 Automobile - Insurance", C747="720.3 Automobile - License", C747="870.4 Rent - Insurance", C747="870.6 Rent - Property Tax", C747="870.7 Rent - Homeoffice", C747="870.9 Rent - Water"),
   0,
   IF(Dashboard!$F$5="Quick",
      IF(OR(C747="190 Automobile",C747="200 computer hardware",C747="210 Computer software",C747="220 Quickbooks software",C747="230 Office equipment",C747="240 Office furniture"),
         E747-(E747/(1+Dashboard!$F$4)),
         0
      ),
      IF(C747="750 Business promotion",
         E747-(E747/(1+4.793/100)),
         E747-(E747/(1+Dashboard!$F$4))
      )
   )
)</f>
        <v>0</v>
      </c>
      <c r="J747" s="26">
        <f>Bank5[[#This Row],[Money in/ (Money out)]]-Bank5[[#This Row],[GST/HST]]</f>
        <v>0</v>
      </c>
      <c r="L747" s="23">
        <f t="shared" si="33"/>
        <v>0</v>
      </c>
    </row>
    <row r="748" spans="4:12" x14ac:dyDescent="0.2">
      <c r="D748" s="374">
        <f>_xlfn.XLOOKUP(C:C,Table1[for Import to Bank Register dropdown],Table1[for Pivot],0,0,1)</f>
        <v>0</v>
      </c>
      <c r="E748" s="403"/>
      <c r="F748" s="146">
        <f t="shared" si="34"/>
        <v>55555555</v>
      </c>
      <c r="G748" s="375">
        <f t="shared" si="35"/>
        <v>0</v>
      </c>
      <c r="I748" s="376">
        <f>IF(OR(C748="150 Directors advances", C748="120 accounts receivable", C748="720.2 Automobile - Insurance", C748="720.3 Automobile - License", C748="870.4 Rent - Insurance", C748="870.6 Rent - Property Tax", C748="870.7 Rent - Homeoffice", C748="870.9 Rent - Water"),
   0,
   IF(Dashboard!$F$5="Quick",
      IF(OR(C748="190 Automobile",C748="200 computer hardware",C748="210 Computer software",C748="220 Quickbooks software",C748="230 Office equipment",C748="240 Office furniture"),
         E748-(E748/(1+Dashboard!$F$4)),
         0
      ),
      IF(C748="750 Business promotion",
         E748-(E748/(1+4.793/100)),
         E748-(E748/(1+Dashboard!$F$4))
      )
   )
)</f>
        <v>0</v>
      </c>
      <c r="J748" s="26">
        <f>Bank5[[#This Row],[Money in/ (Money out)]]-Bank5[[#This Row],[GST/HST]]</f>
        <v>0</v>
      </c>
      <c r="L748" s="23">
        <f t="shared" si="33"/>
        <v>0</v>
      </c>
    </row>
    <row r="749" spans="4:12" x14ac:dyDescent="0.2">
      <c r="D749" s="374">
        <f>_xlfn.XLOOKUP(C:C,Table1[for Import to Bank Register dropdown],Table1[for Pivot],0,0,1)</f>
        <v>0</v>
      </c>
      <c r="E749" s="403"/>
      <c r="F749" s="146">
        <f t="shared" si="34"/>
        <v>55555555</v>
      </c>
      <c r="G749" s="375">
        <f t="shared" si="35"/>
        <v>0</v>
      </c>
      <c r="I749" s="376">
        <f>IF(OR(C749="150 Directors advances", C749="120 accounts receivable", C749="720.2 Automobile - Insurance", C749="720.3 Automobile - License", C749="870.4 Rent - Insurance", C749="870.6 Rent - Property Tax", C749="870.7 Rent - Homeoffice", C749="870.9 Rent - Water"),
   0,
   IF(Dashboard!$F$5="Quick",
      IF(OR(C749="190 Automobile",C749="200 computer hardware",C749="210 Computer software",C749="220 Quickbooks software",C749="230 Office equipment",C749="240 Office furniture"),
         E749-(E749/(1+Dashboard!$F$4)),
         0
      ),
      IF(C749="750 Business promotion",
         E749-(E749/(1+4.793/100)),
         E749-(E749/(1+Dashboard!$F$4))
      )
   )
)</f>
        <v>0</v>
      </c>
      <c r="J749" s="26">
        <f>Bank5[[#This Row],[Money in/ (Money out)]]-Bank5[[#This Row],[GST/HST]]</f>
        <v>0</v>
      </c>
      <c r="L749" s="23">
        <f t="shared" si="33"/>
        <v>0</v>
      </c>
    </row>
    <row r="750" spans="4:12" x14ac:dyDescent="0.2">
      <c r="D750" s="374">
        <f>_xlfn.XLOOKUP(C:C,Table1[for Import to Bank Register dropdown],Table1[for Pivot],0,0,1)</f>
        <v>0</v>
      </c>
      <c r="E750" s="403"/>
      <c r="F750" s="146">
        <f t="shared" si="34"/>
        <v>55555555</v>
      </c>
      <c r="G750" s="375">
        <f t="shared" si="35"/>
        <v>0</v>
      </c>
      <c r="I750" s="376">
        <f>IF(OR(C750="150 Directors advances", C750="120 accounts receivable", C750="720.2 Automobile - Insurance", C750="720.3 Automobile - License", C750="870.4 Rent - Insurance", C750="870.6 Rent - Property Tax", C750="870.7 Rent - Homeoffice", C750="870.9 Rent - Water"),
   0,
   IF(Dashboard!$F$5="Quick",
      IF(OR(C750="190 Automobile",C750="200 computer hardware",C750="210 Computer software",C750="220 Quickbooks software",C750="230 Office equipment",C750="240 Office furniture"),
         E750-(E750/(1+Dashboard!$F$4)),
         0
      ),
      IF(C750="750 Business promotion",
         E750-(E750/(1+4.793/100)),
         E750-(E750/(1+Dashboard!$F$4))
      )
   )
)</f>
        <v>0</v>
      </c>
      <c r="J750" s="26">
        <f>Bank5[[#This Row],[Money in/ (Money out)]]-Bank5[[#This Row],[GST/HST]]</f>
        <v>0</v>
      </c>
      <c r="L750" s="23">
        <f t="shared" si="33"/>
        <v>0</v>
      </c>
    </row>
    <row r="751" spans="4:12" x14ac:dyDescent="0.2">
      <c r="D751" s="374">
        <f>_xlfn.XLOOKUP(C:C,Table1[for Import to Bank Register dropdown],Table1[for Pivot],0,0,1)</f>
        <v>0</v>
      </c>
      <c r="E751" s="403"/>
      <c r="F751" s="146">
        <f t="shared" si="34"/>
        <v>55555555</v>
      </c>
      <c r="G751" s="375">
        <f t="shared" si="35"/>
        <v>0</v>
      </c>
      <c r="I751" s="376">
        <f>IF(OR(C751="150 Directors advances", C751="120 accounts receivable", C751="720.2 Automobile - Insurance", C751="720.3 Automobile - License", C751="870.4 Rent - Insurance", C751="870.6 Rent - Property Tax", C751="870.7 Rent - Homeoffice", C751="870.9 Rent - Water"),
   0,
   IF(Dashboard!$F$5="Quick",
      IF(OR(C751="190 Automobile",C751="200 computer hardware",C751="210 Computer software",C751="220 Quickbooks software",C751="230 Office equipment",C751="240 Office furniture"),
         E751-(E751/(1+Dashboard!$F$4)),
         0
      ),
      IF(C751="750 Business promotion",
         E751-(E751/(1+4.793/100)),
         E751-(E751/(1+Dashboard!$F$4))
      )
   )
)</f>
        <v>0</v>
      </c>
      <c r="J751" s="26">
        <f>Bank5[[#This Row],[Money in/ (Money out)]]-Bank5[[#This Row],[GST/HST]]</f>
        <v>0</v>
      </c>
      <c r="L751" s="23">
        <f t="shared" si="33"/>
        <v>0</v>
      </c>
    </row>
    <row r="752" spans="4:12" x14ac:dyDescent="0.2">
      <c r="D752" s="374">
        <f>_xlfn.XLOOKUP(C:C,Table1[for Import to Bank Register dropdown],Table1[for Pivot],0,0,1)</f>
        <v>0</v>
      </c>
      <c r="E752" s="403"/>
      <c r="F752" s="146">
        <f t="shared" si="34"/>
        <v>55555555</v>
      </c>
      <c r="G752" s="375">
        <f t="shared" si="35"/>
        <v>0</v>
      </c>
      <c r="I752" s="376">
        <f>IF(OR(C752="150 Directors advances", C752="120 accounts receivable", C752="720.2 Automobile - Insurance", C752="720.3 Automobile - License", C752="870.4 Rent - Insurance", C752="870.6 Rent - Property Tax", C752="870.7 Rent - Homeoffice", C752="870.9 Rent - Water"),
   0,
   IF(Dashboard!$F$5="Quick",
      IF(OR(C752="190 Automobile",C752="200 computer hardware",C752="210 Computer software",C752="220 Quickbooks software",C752="230 Office equipment",C752="240 Office furniture"),
         E752-(E752/(1+Dashboard!$F$4)),
         0
      ),
      IF(C752="750 Business promotion",
         E752-(E752/(1+4.793/100)),
         E752-(E752/(1+Dashboard!$F$4))
      )
   )
)</f>
        <v>0</v>
      </c>
      <c r="J752" s="26">
        <f>Bank5[[#This Row],[Money in/ (Money out)]]-Bank5[[#This Row],[GST/HST]]</f>
        <v>0</v>
      </c>
      <c r="L752" s="23">
        <f t="shared" si="33"/>
        <v>0</v>
      </c>
    </row>
    <row r="753" spans="4:12" x14ac:dyDescent="0.2">
      <c r="D753" s="374">
        <f>_xlfn.XLOOKUP(C:C,Table1[for Import to Bank Register dropdown],Table1[for Pivot],0,0,1)</f>
        <v>0</v>
      </c>
      <c r="E753" s="403"/>
      <c r="F753" s="146">
        <f t="shared" si="34"/>
        <v>55555555</v>
      </c>
      <c r="G753" s="375">
        <f t="shared" si="35"/>
        <v>0</v>
      </c>
      <c r="I753" s="376">
        <f>IF(OR(C753="150 Directors advances", C753="120 accounts receivable", C753="720.2 Automobile - Insurance", C753="720.3 Automobile - License", C753="870.4 Rent - Insurance", C753="870.6 Rent - Property Tax", C753="870.7 Rent - Homeoffice", C753="870.9 Rent - Water"),
   0,
   IF(Dashboard!$F$5="Quick",
      IF(OR(C753="190 Automobile",C753="200 computer hardware",C753="210 Computer software",C753="220 Quickbooks software",C753="230 Office equipment",C753="240 Office furniture"),
         E753-(E753/(1+Dashboard!$F$4)),
         0
      ),
      IF(C753="750 Business promotion",
         E753-(E753/(1+4.793/100)),
         E753-(E753/(1+Dashboard!$F$4))
      )
   )
)</f>
        <v>0</v>
      </c>
      <c r="J753" s="26">
        <f>Bank5[[#This Row],[Money in/ (Money out)]]-Bank5[[#This Row],[GST/HST]]</f>
        <v>0</v>
      </c>
      <c r="L753" s="23">
        <f t="shared" si="33"/>
        <v>0</v>
      </c>
    </row>
    <row r="754" spans="4:12" x14ac:dyDescent="0.2">
      <c r="D754" s="374">
        <f>_xlfn.XLOOKUP(C:C,Table1[for Import to Bank Register dropdown],Table1[for Pivot],0,0,1)</f>
        <v>0</v>
      </c>
      <c r="E754" s="403"/>
      <c r="F754" s="146">
        <f t="shared" si="34"/>
        <v>55555555</v>
      </c>
      <c r="G754" s="375">
        <f t="shared" si="35"/>
        <v>0</v>
      </c>
      <c r="I754" s="376">
        <f>IF(OR(C754="150 Directors advances", C754="120 accounts receivable", C754="720.2 Automobile - Insurance", C754="720.3 Automobile - License", C754="870.4 Rent - Insurance", C754="870.6 Rent - Property Tax", C754="870.7 Rent - Homeoffice", C754="870.9 Rent - Water"),
   0,
   IF(Dashboard!$F$5="Quick",
      IF(OR(C754="190 Automobile",C754="200 computer hardware",C754="210 Computer software",C754="220 Quickbooks software",C754="230 Office equipment",C754="240 Office furniture"),
         E754-(E754/(1+Dashboard!$F$4)),
         0
      ),
      IF(C754="750 Business promotion",
         E754-(E754/(1+4.793/100)),
         E754-(E754/(1+Dashboard!$F$4))
      )
   )
)</f>
        <v>0</v>
      </c>
      <c r="J754" s="26">
        <f>Bank5[[#This Row],[Money in/ (Money out)]]-Bank5[[#This Row],[GST/HST]]</f>
        <v>0</v>
      </c>
      <c r="L754" s="23">
        <f t="shared" si="33"/>
        <v>0</v>
      </c>
    </row>
    <row r="755" spans="4:12" x14ac:dyDescent="0.2">
      <c r="D755" s="374">
        <f>_xlfn.XLOOKUP(C:C,Table1[for Import to Bank Register dropdown],Table1[for Pivot],0,0,1)</f>
        <v>0</v>
      </c>
      <c r="E755" s="403"/>
      <c r="F755" s="146">
        <f t="shared" si="34"/>
        <v>55555555</v>
      </c>
      <c r="G755" s="375">
        <f t="shared" si="35"/>
        <v>0</v>
      </c>
      <c r="I755" s="376">
        <f>IF(OR(C755="150 Directors advances", C755="120 accounts receivable", C755="720.2 Automobile - Insurance", C755="720.3 Automobile - License", C755="870.4 Rent - Insurance", C755="870.6 Rent - Property Tax", C755="870.7 Rent - Homeoffice", C755="870.9 Rent - Water"),
   0,
   IF(Dashboard!$F$5="Quick",
      IF(OR(C755="190 Automobile",C755="200 computer hardware",C755="210 Computer software",C755="220 Quickbooks software",C755="230 Office equipment",C755="240 Office furniture"),
         E755-(E755/(1+Dashboard!$F$4)),
         0
      ),
      IF(C755="750 Business promotion",
         E755-(E755/(1+4.793/100)),
         E755-(E755/(1+Dashboard!$F$4))
      )
   )
)</f>
        <v>0</v>
      </c>
      <c r="J755" s="26">
        <f>Bank5[[#This Row],[Money in/ (Money out)]]-Bank5[[#This Row],[GST/HST]]</f>
        <v>0</v>
      </c>
      <c r="L755" s="23">
        <f t="shared" si="33"/>
        <v>0</v>
      </c>
    </row>
    <row r="756" spans="4:12" x14ac:dyDescent="0.2">
      <c r="D756" s="374">
        <f>_xlfn.XLOOKUP(C:C,Table1[for Import to Bank Register dropdown],Table1[for Pivot],0,0,1)</f>
        <v>0</v>
      </c>
      <c r="E756" s="403"/>
      <c r="F756" s="146">
        <f t="shared" si="34"/>
        <v>55555555</v>
      </c>
      <c r="G756" s="375">
        <f t="shared" si="35"/>
        <v>0</v>
      </c>
      <c r="I756" s="376">
        <f>IF(OR(C756="150 Directors advances", C756="120 accounts receivable", C756="720.2 Automobile - Insurance", C756="720.3 Automobile - License", C756="870.4 Rent - Insurance", C756="870.6 Rent - Property Tax", C756="870.7 Rent - Homeoffice", C756="870.9 Rent - Water"),
   0,
   IF(Dashboard!$F$5="Quick",
      IF(OR(C756="190 Automobile",C756="200 computer hardware",C756="210 Computer software",C756="220 Quickbooks software",C756="230 Office equipment",C756="240 Office furniture"),
         E756-(E756/(1+Dashboard!$F$4)),
         0
      ),
      IF(C756="750 Business promotion",
         E756-(E756/(1+4.793/100)),
         E756-(E756/(1+Dashboard!$F$4))
      )
   )
)</f>
        <v>0</v>
      </c>
      <c r="J756" s="26">
        <f>Bank5[[#This Row],[Money in/ (Money out)]]-Bank5[[#This Row],[GST/HST]]</f>
        <v>0</v>
      </c>
      <c r="L756" s="23">
        <f t="shared" si="33"/>
        <v>0</v>
      </c>
    </row>
    <row r="757" spans="4:12" x14ac:dyDescent="0.2">
      <c r="D757" s="374">
        <f>_xlfn.XLOOKUP(C:C,Table1[for Import to Bank Register dropdown],Table1[for Pivot],0,0,1)</f>
        <v>0</v>
      </c>
      <c r="E757" s="403"/>
      <c r="F757" s="146">
        <f t="shared" si="34"/>
        <v>55555555</v>
      </c>
      <c r="G757" s="375">
        <f t="shared" si="35"/>
        <v>0</v>
      </c>
      <c r="I757" s="376">
        <f>IF(OR(C757="150 Directors advances", C757="120 accounts receivable", C757="720.2 Automobile - Insurance", C757="720.3 Automobile - License", C757="870.4 Rent - Insurance", C757="870.6 Rent - Property Tax", C757="870.7 Rent - Homeoffice", C757="870.9 Rent - Water"),
   0,
   IF(Dashboard!$F$5="Quick",
      IF(OR(C757="190 Automobile",C757="200 computer hardware",C757="210 Computer software",C757="220 Quickbooks software",C757="230 Office equipment",C757="240 Office furniture"),
         E757-(E757/(1+Dashboard!$F$4)),
         0
      ),
      IF(C757="750 Business promotion",
         E757-(E757/(1+4.793/100)),
         E757-(E757/(1+Dashboard!$F$4))
      )
   )
)</f>
        <v>0</v>
      </c>
      <c r="J757" s="26">
        <f>Bank5[[#This Row],[Money in/ (Money out)]]-Bank5[[#This Row],[GST/HST]]</f>
        <v>0</v>
      </c>
      <c r="L757" s="23">
        <f t="shared" si="33"/>
        <v>0</v>
      </c>
    </row>
    <row r="758" spans="4:12" x14ac:dyDescent="0.2">
      <c r="D758" s="374">
        <f>_xlfn.XLOOKUP(C:C,Table1[for Import to Bank Register dropdown],Table1[for Pivot],0,0,1)</f>
        <v>0</v>
      </c>
      <c r="E758" s="403"/>
      <c r="F758" s="146">
        <f t="shared" si="34"/>
        <v>55555555</v>
      </c>
      <c r="G758" s="375">
        <f t="shared" si="35"/>
        <v>0</v>
      </c>
      <c r="I758" s="376">
        <f>IF(OR(C758="150 Directors advances", C758="120 accounts receivable", C758="720.2 Automobile - Insurance", C758="720.3 Automobile - License", C758="870.4 Rent - Insurance", C758="870.6 Rent - Property Tax", C758="870.7 Rent - Homeoffice", C758="870.9 Rent - Water"),
   0,
   IF(Dashboard!$F$5="Quick",
      IF(OR(C758="190 Automobile",C758="200 computer hardware",C758="210 Computer software",C758="220 Quickbooks software",C758="230 Office equipment",C758="240 Office furniture"),
         E758-(E758/(1+Dashboard!$F$4)),
         0
      ),
      IF(C758="750 Business promotion",
         E758-(E758/(1+4.793/100)),
         E758-(E758/(1+Dashboard!$F$4))
      )
   )
)</f>
        <v>0</v>
      </c>
      <c r="J758" s="26">
        <f>Bank5[[#This Row],[Money in/ (Money out)]]-Bank5[[#This Row],[GST/HST]]</f>
        <v>0</v>
      </c>
      <c r="L758" s="23">
        <f t="shared" si="33"/>
        <v>0</v>
      </c>
    </row>
    <row r="759" spans="4:12" x14ac:dyDescent="0.2">
      <c r="D759" s="374">
        <f>_xlfn.XLOOKUP(C:C,Table1[for Import to Bank Register dropdown],Table1[for Pivot],0,0,1)</f>
        <v>0</v>
      </c>
      <c r="E759" s="403"/>
      <c r="F759" s="146">
        <f t="shared" si="34"/>
        <v>55555555</v>
      </c>
      <c r="G759" s="375">
        <f t="shared" si="35"/>
        <v>0</v>
      </c>
      <c r="I759" s="376">
        <f>IF(OR(C759="150 Directors advances", C759="120 accounts receivable", C759="720.2 Automobile - Insurance", C759="720.3 Automobile - License", C759="870.4 Rent - Insurance", C759="870.6 Rent - Property Tax", C759="870.7 Rent - Homeoffice", C759="870.9 Rent - Water"),
   0,
   IF(Dashboard!$F$5="Quick",
      IF(OR(C759="190 Automobile",C759="200 computer hardware",C759="210 Computer software",C759="220 Quickbooks software",C759="230 Office equipment",C759="240 Office furniture"),
         E759-(E759/(1+Dashboard!$F$4)),
         0
      ),
      IF(C759="750 Business promotion",
         E759-(E759/(1+4.793/100)),
         E759-(E759/(1+Dashboard!$F$4))
      )
   )
)</f>
        <v>0</v>
      </c>
      <c r="J759" s="26">
        <f>Bank5[[#This Row],[Money in/ (Money out)]]-Bank5[[#This Row],[GST/HST]]</f>
        <v>0</v>
      </c>
      <c r="L759" s="23">
        <f t="shared" si="33"/>
        <v>0</v>
      </c>
    </row>
    <row r="760" spans="4:12" x14ac:dyDescent="0.2">
      <c r="D760" s="374">
        <f>_xlfn.XLOOKUP(C:C,Table1[for Import to Bank Register dropdown],Table1[for Pivot],0,0,1)</f>
        <v>0</v>
      </c>
      <c r="E760" s="403"/>
      <c r="F760" s="146">
        <f t="shared" si="34"/>
        <v>55555555</v>
      </c>
      <c r="G760" s="375">
        <f t="shared" si="35"/>
        <v>0</v>
      </c>
      <c r="I760" s="376">
        <f>IF(OR(C760="150 Directors advances", C760="120 accounts receivable", C760="720.2 Automobile - Insurance", C760="720.3 Automobile - License", C760="870.4 Rent - Insurance", C760="870.6 Rent - Property Tax", C760="870.7 Rent - Homeoffice", C760="870.9 Rent - Water"),
   0,
   IF(Dashboard!$F$5="Quick",
      IF(OR(C760="190 Automobile",C760="200 computer hardware",C760="210 Computer software",C760="220 Quickbooks software",C760="230 Office equipment",C760="240 Office furniture"),
         E760-(E760/(1+Dashboard!$F$4)),
         0
      ),
      IF(C760="750 Business promotion",
         E760-(E760/(1+4.793/100)),
         E760-(E760/(1+Dashboard!$F$4))
      )
   )
)</f>
        <v>0</v>
      </c>
      <c r="J760" s="26">
        <f>Bank5[[#This Row],[Money in/ (Money out)]]-Bank5[[#This Row],[GST/HST]]</f>
        <v>0</v>
      </c>
      <c r="L760" s="23">
        <f t="shared" si="33"/>
        <v>0</v>
      </c>
    </row>
    <row r="761" spans="4:12" x14ac:dyDescent="0.2">
      <c r="D761" s="374">
        <f>_xlfn.XLOOKUP(C:C,Table1[for Import to Bank Register dropdown],Table1[for Pivot],0,0,1)</f>
        <v>0</v>
      </c>
      <c r="E761" s="403"/>
      <c r="F761" s="146">
        <f t="shared" si="34"/>
        <v>55555555</v>
      </c>
      <c r="G761" s="375">
        <f t="shared" si="35"/>
        <v>0</v>
      </c>
      <c r="I761" s="376">
        <f>IF(OR(C761="150 Directors advances", C761="120 accounts receivable", C761="720.2 Automobile - Insurance", C761="720.3 Automobile - License", C761="870.4 Rent - Insurance", C761="870.6 Rent - Property Tax", C761="870.7 Rent - Homeoffice", C761="870.9 Rent - Water"),
   0,
   IF(Dashboard!$F$5="Quick",
      IF(OR(C761="190 Automobile",C761="200 computer hardware",C761="210 Computer software",C761="220 Quickbooks software",C761="230 Office equipment",C761="240 Office furniture"),
         E761-(E761/(1+Dashboard!$F$4)),
         0
      ),
      IF(C761="750 Business promotion",
         E761-(E761/(1+4.793/100)),
         E761-(E761/(1+Dashboard!$F$4))
      )
   )
)</f>
        <v>0</v>
      </c>
      <c r="J761" s="26">
        <f>Bank5[[#This Row],[Money in/ (Money out)]]-Bank5[[#This Row],[GST/HST]]</f>
        <v>0</v>
      </c>
      <c r="L761" s="23">
        <f t="shared" si="33"/>
        <v>0</v>
      </c>
    </row>
    <row r="762" spans="4:12" x14ac:dyDescent="0.2">
      <c r="D762" s="374">
        <f>_xlfn.XLOOKUP(C:C,Table1[for Import to Bank Register dropdown],Table1[for Pivot],0,0,1)</f>
        <v>0</v>
      </c>
      <c r="E762" s="403"/>
      <c r="F762" s="146">
        <f t="shared" si="34"/>
        <v>55555555</v>
      </c>
      <c r="G762" s="375">
        <f t="shared" si="35"/>
        <v>0</v>
      </c>
      <c r="I762" s="376">
        <f>IF(OR(C762="150 Directors advances", C762="120 accounts receivable", C762="720.2 Automobile - Insurance", C762="720.3 Automobile - License", C762="870.4 Rent - Insurance", C762="870.6 Rent - Property Tax", C762="870.7 Rent - Homeoffice", C762="870.9 Rent - Water"),
   0,
   IF(Dashboard!$F$5="Quick",
      IF(OR(C762="190 Automobile",C762="200 computer hardware",C762="210 Computer software",C762="220 Quickbooks software",C762="230 Office equipment",C762="240 Office furniture"),
         E762-(E762/(1+Dashboard!$F$4)),
         0
      ),
      IF(C762="750 Business promotion",
         E762-(E762/(1+4.793/100)),
         E762-(E762/(1+Dashboard!$F$4))
      )
   )
)</f>
        <v>0</v>
      </c>
      <c r="J762" s="26">
        <f>Bank5[[#This Row],[Money in/ (Money out)]]-Bank5[[#This Row],[GST/HST]]</f>
        <v>0</v>
      </c>
      <c r="L762" s="23">
        <f t="shared" si="33"/>
        <v>0</v>
      </c>
    </row>
    <row r="763" spans="4:12" x14ac:dyDescent="0.2">
      <c r="D763" s="374">
        <f>_xlfn.XLOOKUP(C:C,Table1[for Import to Bank Register dropdown],Table1[for Pivot],0,0,1)</f>
        <v>0</v>
      </c>
      <c r="E763" s="403"/>
      <c r="F763" s="146">
        <f t="shared" si="34"/>
        <v>55555555</v>
      </c>
      <c r="G763" s="375">
        <f t="shared" si="35"/>
        <v>0</v>
      </c>
      <c r="I763" s="376">
        <f>IF(OR(C763="150 Directors advances", C763="120 accounts receivable", C763="720.2 Automobile - Insurance", C763="720.3 Automobile - License", C763="870.4 Rent - Insurance", C763="870.6 Rent - Property Tax", C763="870.7 Rent - Homeoffice", C763="870.9 Rent - Water"),
   0,
   IF(Dashboard!$F$5="Quick",
      IF(OR(C763="190 Automobile",C763="200 computer hardware",C763="210 Computer software",C763="220 Quickbooks software",C763="230 Office equipment",C763="240 Office furniture"),
         E763-(E763/(1+Dashboard!$F$4)),
         0
      ),
      IF(C763="750 Business promotion",
         E763-(E763/(1+4.793/100)),
         E763-(E763/(1+Dashboard!$F$4))
      )
   )
)</f>
        <v>0</v>
      </c>
      <c r="J763" s="26">
        <f>Bank5[[#This Row],[Money in/ (Money out)]]-Bank5[[#This Row],[GST/HST]]</f>
        <v>0</v>
      </c>
      <c r="L763" s="23">
        <f t="shared" si="33"/>
        <v>0</v>
      </c>
    </row>
    <row r="764" spans="4:12" x14ac:dyDescent="0.2">
      <c r="D764" s="374">
        <f>_xlfn.XLOOKUP(C:C,Table1[for Import to Bank Register dropdown],Table1[for Pivot],0,0,1)</f>
        <v>0</v>
      </c>
      <c r="E764" s="403"/>
      <c r="F764" s="146">
        <f t="shared" si="34"/>
        <v>55555555</v>
      </c>
      <c r="G764" s="375">
        <f t="shared" si="35"/>
        <v>0</v>
      </c>
      <c r="I764" s="376">
        <f>IF(OR(C764="150 Directors advances", C764="120 accounts receivable", C764="720.2 Automobile - Insurance", C764="720.3 Automobile - License", C764="870.4 Rent - Insurance", C764="870.6 Rent - Property Tax", C764="870.7 Rent - Homeoffice", C764="870.9 Rent - Water"),
   0,
   IF(Dashboard!$F$5="Quick",
      IF(OR(C764="190 Automobile",C764="200 computer hardware",C764="210 Computer software",C764="220 Quickbooks software",C764="230 Office equipment",C764="240 Office furniture"),
         E764-(E764/(1+Dashboard!$F$4)),
         0
      ),
      IF(C764="750 Business promotion",
         E764-(E764/(1+4.793/100)),
         E764-(E764/(1+Dashboard!$F$4))
      )
   )
)</f>
        <v>0</v>
      </c>
      <c r="J764" s="26">
        <f>Bank5[[#This Row],[Money in/ (Money out)]]-Bank5[[#This Row],[GST/HST]]</f>
        <v>0</v>
      </c>
      <c r="L764" s="23">
        <f t="shared" si="33"/>
        <v>0</v>
      </c>
    </row>
    <row r="765" spans="4:12" x14ac:dyDescent="0.2">
      <c r="D765" s="374">
        <f>_xlfn.XLOOKUP(C:C,Table1[for Import to Bank Register dropdown],Table1[for Pivot],0,0,1)</f>
        <v>0</v>
      </c>
      <c r="E765" s="403"/>
      <c r="F765" s="146">
        <f t="shared" si="34"/>
        <v>55555555</v>
      </c>
      <c r="G765" s="375">
        <f t="shared" si="35"/>
        <v>0</v>
      </c>
      <c r="I765" s="376">
        <f>IF(OR(C765="150 Directors advances", C765="120 accounts receivable", C765="720.2 Automobile - Insurance", C765="720.3 Automobile - License", C765="870.4 Rent - Insurance", C765="870.6 Rent - Property Tax", C765="870.7 Rent - Homeoffice", C765="870.9 Rent - Water"),
   0,
   IF(Dashboard!$F$5="Quick",
      IF(OR(C765="190 Automobile",C765="200 computer hardware",C765="210 Computer software",C765="220 Quickbooks software",C765="230 Office equipment",C765="240 Office furniture"),
         E765-(E765/(1+Dashboard!$F$4)),
         0
      ),
      IF(C765="750 Business promotion",
         E765-(E765/(1+4.793/100)),
         E765-(E765/(1+Dashboard!$F$4))
      )
   )
)</f>
        <v>0</v>
      </c>
      <c r="J765" s="26">
        <f>Bank5[[#This Row],[Money in/ (Money out)]]-Bank5[[#This Row],[GST/HST]]</f>
        <v>0</v>
      </c>
      <c r="L765" s="23">
        <f t="shared" si="33"/>
        <v>0</v>
      </c>
    </row>
    <row r="766" spans="4:12" x14ac:dyDescent="0.2">
      <c r="D766" s="374">
        <f>_xlfn.XLOOKUP(C:C,Table1[for Import to Bank Register dropdown],Table1[for Pivot],0,0,1)</f>
        <v>0</v>
      </c>
      <c r="E766" s="403"/>
      <c r="F766" s="146">
        <f t="shared" si="34"/>
        <v>55555555</v>
      </c>
      <c r="G766" s="375">
        <f t="shared" si="35"/>
        <v>0</v>
      </c>
      <c r="I766" s="376">
        <f>IF(OR(C766="150 Directors advances", C766="120 accounts receivable", C766="720.2 Automobile - Insurance", C766="720.3 Automobile - License", C766="870.4 Rent - Insurance", C766="870.6 Rent - Property Tax", C766="870.7 Rent - Homeoffice", C766="870.9 Rent - Water"),
   0,
   IF(Dashboard!$F$5="Quick",
      IF(OR(C766="190 Automobile",C766="200 computer hardware",C766="210 Computer software",C766="220 Quickbooks software",C766="230 Office equipment",C766="240 Office furniture"),
         E766-(E766/(1+Dashboard!$F$4)),
         0
      ),
      IF(C766="750 Business promotion",
         E766-(E766/(1+4.793/100)),
         E766-(E766/(1+Dashboard!$F$4))
      )
   )
)</f>
        <v>0</v>
      </c>
      <c r="J766" s="26">
        <f>Bank5[[#This Row],[Money in/ (Money out)]]-Bank5[[#This Row],[GST/HST]]</f>
        <v>0</v>
      </c>
      <c r="L766" s="23">
        <f t="shared" si="33"/>
        <v>0</v>
      </c>
    </row>
    <row r="767" spans="4:12" x14ac:dyDescent="0.2">
      <c r="D767" s="374">
        <f>_xlfn.XLOOKUP(C:C,Table1[for Import to Bank Register dropdown],Table1[for Pivot],0,0,1)</f>
        <v>0</v>
      </c>
      <c r="E767" s="403"/>
      <c r="F767" s="146">
        <f t="shared" si="34"/>
        <v>55555555</v>
      </c>
      <c r="G767" s="375">
        <f t="shared" si="35"/>
        <v>0</v>
      </c>
      <c r="I767" s="376">
        <f>IF(OR(C767="150 Directors advances", C767="120 accounts receivable", C767="720.2 Automobile - Insurance", C767="720.3 Automobile - License", C767="870.4 Rent - Insurance", C767="870.6 Rent - Property Tax", C767="870.7 Rent - Homeoffice", C767="870.9 Rent - Water"),
   0,
   IF(Dashboard!$F$5="Quick",
      IF(OR(C767="190 Automobile",C767="200 computer hardware",C767="210 Computer software",C767="220 Quickbooks software",C767="230 Office equipment",C767="240 Office furniture"),
         E767-(E767/(1+Dashboard!$F$4)),
         0
      ),
      IF(C767="750 Business promotion",
         E767-(E767/(1+4.793/100)),
         E767-(E767/(1+Dashboard!$F$4))
      )
   )
)</f>
        <v>0</v>
      </c>
      <c r="J767" s="26">
        <f>Bank5[[#This Row],[Money in/ (Money out)]]-Bank5[[#This Row],[GST/HST]]</f>
        <v>0</v>
      </c>
      <c r="L767" s="23">
        <f t="shared" si="33"/>
        <v>0</v>
      </c>
    </row>
    <row r="768" spans="4:12" x14ac:dyDescent="0.2">
      <c r="D768" s="374">
        <f>_xlfn.XLOOKUP(C:C,Table1[for Import to Bank Register dropdown],Table1[for Pivot],0,0,1)</f>
        <v>0</v>
      </c>
      <c r="E768" s="403"/>
      <c r="F768" s="146">
        <f t="shared" si="34"/>
        <v>55555555</v>
      </c>
      <c r="G768" s="375">
        <f t="shared" si="35"/>
        <v>0</v>
      </c>
      <c r="I768" s="376">
        <f>IF(OR(C768="150 Directors advances", C768="120 accounts receivable", C768="720.2 Automobile - Insurance", C768="720.3 Automobile - License", C768="870.4 Rent - Insurance", C768="870.6 Rent - Property Tax", C768="870.7 Rent - Homeoffice", C768="870.9 Rent - Water"),
   0,
   IF(Dashboard!$F$5="Quick",
      IF(OR(C768="190 Automobile",C768="200 computer hardware",C768="210 Computer software",C768="220 Quickbooks software",C768="230 Office equipment",C768="240 Office furniture"),
         E768-(E768/(1+Dashboard!$F$4)),
         0
      ),
      IF(C768="750 Business promotion",
         E768-(E768/(1+4.793/100)),
         E768-(E768/(1+Dashboard!$F$4))
      )
   )
)</f>
        <v>0</v>
      </c>
      <c r="J768" s="26">
        <f>Bank5[[#This Row],[Money in/ (Money out)]]-Bank5[[#This Row],[GST/HST]]</f>
        <v>0</v>
      </c>
      <c r="L768" s="23">
        <f t="shared" si="33"/>
        <v>0</v>
      </c>
    </row>
    <row r="769" spans="4:12" x14ac:dyDescent="0.2">
      <c r="D769" s="374">
        <f>_xlfn.XLOOKUP(C:C,Table1[for Import to Bank Register dropdown],Table1[for Pivot],0,0,1)</f>
        <v>0</v>
      </c>
      <c r="E769" s="403"/>
      <c r="F769" s="146">
        <f t="shared" si="34"/>
        <v>55555555</v>
      </c>
      <c r="G769" s="375">
        <f t="shared" si="35"/>
        <v>0</v>
      </c>
      <c r="I769" s="376">
        <f>IF(OR(C769="150 Directors advances", C769="120 accounts receivable", C769="720.2 Automobile - Insurance", C769="720.3 Automobile - License", C769="870.4 Rent - Insurance", C769="870.6 Rent - Property Tax", C769="870.7 Rent - Homeoffice", C769="870.9 Rent - Water"),
   0,
   IF(Dashboard!$F$5="Quick",
      IF(OR(C769="190 Automobile",C769="200 computer hardware",C769="210 Computer software",C769="220 Quickbooks software",C769="230 Office equipment",C769="240 Office furniture"),
         E769-(E769/(1+Dashboard!$F$4)),
         0
      ),
      IF(C769="750 Business promotion",
         E769-(E769/(1+4.793/100)),
         E769-(E769/(1+Dashboard!$F$4))
      )
   )
)</f>
        <v>0</v>
      </c>
      <c r="J769" s="26">
        <f>Bank5[[#This Row],[Money in/ (Money out)]]-Bank5[[#This Row],[GST/HST]]</f>
        <v>0</v>
      </c>
      <c r="L769" s="23">
        <f t="shared" si="33"/>
        <v>0</v>
      </c>
    </row>
    <row r="770" spans="4:12" x14ac:dyDescent="0.2">
      <c r="D770" s="374">
        <f>_xlfn.XLOOKUP(C:C,Table1[for Import to Bank Register dropdown],Table1[for Pivot],0,0,1)</f>
        <v>0</v>
      </c>
      <c r="E770" s="403"/>
      <c r="F770" s="146">
        <f t="shared" si="34"/>
        <v>55555555</v>
      </c>
      <c r="G770" s="375">
        <f t="shared" si="35"/>
        <v>0</v>
      </c>
      <c r="I770" s="376">
        <f>IF(OR(C770="150 Directors advances", C770="120 accounts receivable", C770="720.2 Automobile - Insurance", C770="720.3 Automobile - License", C770="870.4 Rent - Insurance", C770="870.6 Rent - Property Tax", C770="870.7 Rent - Homeoffice", C770="870.9 Rent - Water"),
   0,
   IF(Dashboard!$F$5="Quick",
      IF(OR(C770="190 Automobile",C770="200 computer hardware",C770="210 Computer software",C770="220 Quickbooks software",C770="230 Office equipment",C770="240 Office furniture"),
         E770-(E770/(1+Dashboard!$F$4)),
         0
      ),
      IF(C770="750 Business promotion",
         E770-(E770/(1+4.793/100)),
         E770-(E770/(1+Dashboard!$F$4))
      )
   )
)</f>
        <v>0</v>
      </c>
      <c r="J770" s="26">
        <f>Bank5[[#This Row],[Money in/ (Money out)]]-Bank5[[#This Row],[GST/HST]]</f>
        <v>0</v>
      </c>
      <c r="L770" s="23">
        <f t="shared" si="33"/>
        <v>0</v>
      </c>
    </row>
    <row r="771" spans="4:12" x14ac:dyDescent="0.2">
      <c r="D771" s="374">
        <f>_xlfn.XLOOKUP(C:C,Table1[for Import to Bank Register dropdown],Table1[for Pivot],0,0,1)</f>
        <v>0</v>
      </c>
      <c r="E771" s="403"/>
      <c r="F771" s="146">
        <f t="shared" si="34"/>
        <v>55555555</v>
      </c>
      <c r="G771" s="375">
        <f t="shared" si="35"/>
        <v>0</v>
      </c>
      <c r="I771" s="376">
        <f>IF(OR(C771="150 Directors advances", C771="120 accounts receivable", C771="720.2 Automobile - Insurance", C771="720.3 Automobile - License", C771="870.4 Rent - Insurance", C771="870.6 Rent - Property Tax", C771="870.7 Rent - Homeoffice", C771="870.9 Rent - Water"),
   0,
   IF(Dashboard!$F$5="Quick",
      IF(OR(C771="190 Automobile",C771="200 computer hardware",C771="210 Computer software",C771="220 Quickbooks software",C771="230 Office equipment",C771="240 Office furniture"),
         E771-(E771/(1+Dashboard!$F$4)),
         0
      ),
      IF(C771="750 Business promotion",
         E771-(E771/(1+4.793/100)),
         E771-(E771/(1+Dashboard!$F$4))
      )
   )
)</f>
        <v>0</v>
      </c>
      <c r="J771" s="26">
        <f>Bank5[[#This Row],[Money in/ (Money out)]]-Bank5[[#This Row],[GST/HST]]</f>
        <v>0</v>
      </c>
      <c r="L771" s="23">
        <f t="shared" si="33"/>
        <v>0</v>
      </c>
    </row>
    <row r="772" spans="4:12" x14ac:dyDescent="0.2">
      <c r="D772" s="374">
        <f>_xlfn.XLOOKUP(C:C,Table1[for Import to Bank Register dropdown],Table1[for Pivot],0,0,1)</f>
        <v>0</v>
      </c>
      <c r="E772" s="403"/>
      <c r="F772" s="146">
        <f t="shared" si="34"/>
        <v>55555555</v>
      </c>
      <c r="G772" s="375">
        <f t="shared" si="35"/>
        <v>0</v>
      </c>
      <c r="I772" s="376">
        <f>IF(OR(C772="150 Directors advances", C772="120 accounts receivable", C772="720.2 Automobile - Insurance", C772="720.3 Automobile - License", C772="870.4 Rent - Insurance", C772="870.6 Rent - Property Tax", C772="870.7 Rent - Homeoffice", C772="870.9 Rent - Water"),
   0,
   IF(Dashboard!$F$5="Quick",
      IF(OR(C772="190 Automobile",C772="200 computer hardware",C772="210 Computer software",C772="220 Quickbooks software",C772="230 Office equipment",C772="240 Office furniture"),
         E772-(E772/(1+Dashboard!$F$4)),
         0
      ),
      IF(C772="750 Business promotion",
         E772-(E772/(1+4.793/100)),
         E772-(E772/(1+Dashboard!$F$4))
      )
   )
)</f>
        <v>0</v>
      </c>
      <c r="J772" s="26">
        <f>Bank5[[#This Row],[Money in/ (Money out)]]-Bank5[[#This Row],[GST/HST]]</f>
        <v>0</v>
      </c>
      <c r="L772" s="23">
        <f t="shared" si="33"/>
        <v>0</v>
      </c>
    </row>
    <row r="773" spans="4:12" x14ac:dyDescent="0.2">
      <c r="D773" s="374">
        <f>_xlfn.XLOOKUP(C:C,Table1[for Import to Bank Register dropdown],Table1[for Pivot],0,0,1)</f>
        <v>0</v>
      </c>
      <c r="E773" s="403"/>
      <c r="F773" s="146">
        <f t="shared" si="34"/>
        <v>55555555</v>
      </c>
      <c r="G773" s="375">
        <f t="shared" si="35"/>
        <v>0</v>
      </c>
      <c r="I773" s="376">
        <f>IF(OR(C773="150 Directors advances", C773="120 accounts receivable", C773="720.2 Automobile - Insurance", C773="720.3 Automobile - License", C773="870.4 Rent - Insurance", C773="870.6 Rent - Property Tax", C773="870.7 Rent - Homeoffice", C773="870.9 Rent - Water"),
   0,
   IF(Dashboard!$F$5="Quick",
      IF(OR(C773="190 Automobile",C773="200 computer hardware",C773="210 Computer software",C773="220 Quickbooks software",C773="230 Office equipment",C773="240 Office furniture"),
         E773-(E773/(1+Dashboard!$F$4)),
         0
      ),
      IF(C773="750 Business promotion",
         E773-(E773/(1+4.793/100)),
         E773-(E773/(1+Dashboard!$F$4))
      )
   )
)</f>
        <v>0</v>
      </c>
      <c r="J773" s="26">
        <f>Bank5[[#This Row],[Money in/ (Money out)]]-Bank5[[#This Row],[GST/HST]]</f>
        <v>0</v>
      </c>
      <c r="L773" s="23">
        <f t="shared" si="33"/>
        <v>0</v>
      </c>
    </row>
    <row r="774" spans="4:12" x14ac:dyDescent="0.2">
      <c r="D774" s="374">
        <f>_xlfn.XLOOKUP(C:C,Table1[for Import to Bank Register dropdown],Table1[for Pivot],0,0,1)</f>
        <v>0</v>
      </c>
      <c r="E774" s="403"/>
      <c r="F774" s="146">
        <f t="shared" si="34"/>
        <v>55555555</v>
      </c>
      <c r="G774" s="375">
        <f t="shared" si="35"/>
        <v>0</v>
      </c>
      <c r="I774" s="376">
        <f>IF(OR(C774="150 Directors advances", C774="120 accounts receivable", C774="720.2 Automobile - Insurance", C774="720.3 Automobile - License", C774="870.4 Rent - Insurance", C774="870.6 Rent - Property Tax", C774="870.7 Rent - Homeoffice", C774="870.9 Rent - Water"),
   0,
   IF(Dashboard!$F$5="Quick",
      IF(OR(C774="190 Automobile",C774="200 computer hardware",C774="210 Computer software",C774="220 Quickbooks software",C774="230 Office equipment",C774="240 Office furniture"),
         E774-(E774/(1+Dashboard!$F$4)),
         0
      ),
      IF(C774="750 Business promotion",
         E774-(E774/(1+4.793/100)),
         E774-(E774/(1+Dashboard!$F$4))
      )
   )
)</f>
        <v>0</v>
      </c>
      <c r="J774" s="26">
        <f>Bank5[[#This Row],[Money in/ (Money out)]]-Bank5[[#This Row],[GST/HST]]</f>
        <v>0</v>
      </c>
      <c r="L774" s="23">
        <f t="shared" si="33"/>
        <v>0</v>
      </c>
    </row>
    <row r="775" spans="4:12" x14ac:dyDescent="0.2">
      <c r="D775" s="374">
        <f>_xlfn.XLOOKUP(C:C,Table1[for Import to Bank Register dropdown],Table1[for Pivot],0,0,1)</f>
        <v>0</v>
      </c>
      <c r="E775" s="403"/>
      <c r="F775" s="146">
        <f t="shared" si="34"/>
        <v>55555555</v>
      </c>
      <c r="G775" s="375">
        <f t="shared" si="35"/>
        <v>0</v>
      </c>
      <c r="I775" s="376">
        <f>IF(OR(C775="150 Directors advances", C775="120 accounts receivable", C775="720.2 Automobile - Insurance", C775="720.3 Automobile - License", C775="870.4 Rent - Insurance", C775="870.6 Rent - Property Tax", C775="870.7 Rent - Homeoffice", C775="870.9 Rent - Water"),
   0,
   IF(Dashboard!$F$5="Quick",
      IF(OR(C775="190 Automobile",C775="200 computer hardware",C775="210 Computer software",C775="220 Quickbooks software",C775="230 Office equipment",C775="240 Office furniture"),
         E775-(E775/(1+Dashboard!$F$4)),
         0
      ),
      IF(C775="750 Business promotion",
         E775-(E775/(1+4.793/100)),
         E775-(E775/(1+Dashboard!$F$4))
      )
   )
)</f>
        <v>0</v>
      </c>
      <c r="J775" s="26">
        <f>Bank5[[#This Row],[Money in/ (Money out)]]-Bank5[[#This Row],[GST/HST]]</f>
        <v>0</v>
      </c>
      <c r="L775" s="23">
        <f t="shared" ref="L775:L838" si="36">$L$3</f>
        <v>0</v>
      </c>
    </row>
    <row r="776" spans="4:12" x14ac:dyDescent="0.2">
      <c r="D776" s="374">
        <f>_xlfn.XLOOKUP(C:C,Table1[for Import to Bank Register dropdown],Table1[for Pivot],0,0,1)</f>
        <v>0</v>
      </c>
      <c r="E776" s="403"/>
      <c r="F776" s="146">
        <f t="shared" ref="F776:F839" si="37">$E$2</f>
        <v>55555555</v>
      </c>
      <c r="G776" s="375">
        <f t="shared" ref="G776:G839" si="38">G775+E776</f>
        <v>0</v>
      </c>
      <c r="I776" s="376">
        <f>IF(OR(C776="150 Directors advances", C776="120 accounts receivable", C776="720.2 Automobile - Insurance", C776="720.3 Automobile - License", C776="870.4 Rent - Insurance", C776="870.6 Rent - Property Tax", C776="870.7 Rent - Homeoffice", C776="870.9 Rent - Water"),
   0,
   IF(Dashboard!$F$5="Quick",
      IF(OR(C776="190 Automobile",C776="200 computer hardware",C776="210 Computer software",C776="220 Quickbooks software",C776="230 Office equipment",C776="240 Office furniture"),
         E776-(E776/(1+Dashboard!$F$4)),
         0
      ),
      IF(C776="750 Business promotion",
         E776-(E776/(1+4.793/100)),
         E776-(E776/(1+Dashboard!$F$4))
      )
   )
)</f>
        <v>0</v>
      </c>
      <c r="J776" s="26">
        <f>Bank5[[#This Row],[Money in/ (Money out)]]-Bank5[[#This Row],[GST/HST]]</f>
        <v>0</v>
      </c>
      <c r="L776" s="23">
        <f t="shared" si="36"/>
        <v>0</v>
      </c>
    </row>
    <row r="777" spans="4:12" x14ac:dyDescent="0.2">
      <c r="D777" s="374">
        <f>_xlfn.XLOOKUP(C:C,Table1[for Import to Bank Register dropdown],Table1[for Pivot],0,0,1)</f>
        <v>0</v>
      </c>
      <c r="E777" s="403"/>
      <c r="F777" s="146">
        <f t="shared" si="37"/>
        <v>55555555</v>
      </c>
      <c r="G777" s="375">
        <f t="shared" si="38"/>
        <v>0</v>
      </c>
      <c r="I777" s="376">
        <f>IF(OR(C777="150 Directors advances", C777="120 accounts receivable", C777="720.2 Automobile - Insurance", C777="720.3 Automobile - License", C777="870.4 Rent - Insurance", C777="870.6 Rent - Property Tax", C777="870.7 Rent - Homeoffice", C777="870.9 Rent - Water"),
   0,
   IF(Dashboard!$F$5="Quick",
      IF(OR(C777="190 Automobile",C777="200 computer hardware",C777="210 Computer software",C777="220 Quickbooks software",C777="230 Office equipment",C777="240 Office furniture"),
         E777-(E777/(1+Dashboard!$F$4)),
         0
      ),
      IF(C777="750 Business promotion",
         E777-(E777/(1+4.793/100)),
         E777-(E777/(1+Dashboard!$F$4))
      )
   )
)</f>
        <v>0</v>
      </c>
      <c r="J777" s="26">
        <f>Bank5[[#This Row],[Money in/ (Money out)]]-Bank5[[#This Row],[GST/HST]]</f>
        <v>0</v>
      </c>
      <c r="L777" s="23">
        <f t="shared" si="36"/>
        <v>0</v>
      </c>
    </row>
    <row r="778" spans="4:12" x14ac:dyDescent="0.2">
      <c r="D778" s="374">
        <f>_xlfn.XLOOKUP(C:C,Table1[for Import to Bank Register dropdown],Table1[for Pivot],0,0,1)</f>
        <v>0</v>
      </c>
      <c r="E778" s="403"/>
      <c r="F778" s="146">
        <f t="shared" si="37"/>
        <v>55555555</v>
      </c>
      <c r="G778" s="375">
        <f t="shared" si="38"/>
        <v>0</v>
      </c>
      <c r="I778" s="376">
        <f>IF(OR(C778="150 Directors advances", C778="120 accounts receivable", C778="720.2 Automobile - Insurance", C778="720.3 Automobile - License", C778="870.4 Rent - Insurance", C778="870.6 Rent - Property Tax", C778="870.7 Rent - Homeoffice", C778="870.9 Rent - Water"),
   0,
   IF(Dashboard!$F$5="Quick",
      IF(OR(C778="190 Automobile",C778="200 computer hardware",C778="210 Computer software",C778="220 Quickbooks software",C778="230 Office equipment",C778="240 Office furniture"),
         E778-(E778/(1+Dashboard!$F$4)),
         0
      ),
      IF(C778="750 Business promotion",
         E778-(E778/(1+4.793/100)),
         E778-(E778/(1+Dashboard!$F$4))
      )
   )
)</f>
        <v>0</v>
      </c>
      <c r="J778" s="26">
        <f>Bank5[[#This Row],[Money in/ (Money out)]]-Bank5[[#This Row],[GST/HST]]</f>
        <v>0</v>
      </c>
      <c r="L778" s="23">
        <f t="shared" si="36"/>
        <v>0</v>
      </c>
    </row>
    <row r="779" spans="4:12" x14ac:dyDescent="0.2">
      <c r="D779" s="374">
        <f>_xlfn.XLOOKUP(C:C,Table1[for Import to Bank Register dropdown],Table1[for Pivot],0,0,1)</f>
        <v>0</v>
      </c>
      <c r="E779" s="403"/>
      <c r="F779" s="146">
        <f t="shared" si="37"/>
        <v>55555555</v>
      </c>
      <c r="G779" s="375">
        <f t="shared" si="38"/>
        <v>0</v>
      </c>
      <c r="I779" s="376">
        <f>IF(OR(C779="150 Directors advances", C779="120 accounts receivable", C779="720.2 Automobile - Insurance", C779="720.3 Automobile - License", C779="870.4 Rent - Insurance", C779="870.6 Rent - Property Tax", C779="870.7 Rent - Homeoffice", C779="870.9 Rent - Water"),
   0,
   IF(Dashboard!$F$5="Quick",
      IF(OR(C779="190 Automobile",C779="200 computer hardware",C779="210 Computer software",C779="220 Quickbooks software",C779="230 Office equipment",C779="240 Office furniture"),
         E779-(E779/(1+Dashboard!$F$4)),
         0
      ),
      IF(C779="750 Business promotion",
         E779-(E779/(1+4.793/100)),
         E779-(E779/(1+Dashboard!$F$4))
      )
   )
)</f>
        <v>0</v>
      </c>
      <c r="J779" s="26">
        <f>Bank5[[#This Row],[Money in/ (Money out)]]-Bank5[[#This Row],[GST/HST]]</f>
        <v>0</v>
      </c>
      <c r="L779" s="23">
        <f t="shared" si="36"/>
        <v>0</v>
      </c>
    </row>
    <row r="780" spans="4:12" x14ac:dyDescent="0.2">
      <c r="D780" s="374">
        <f>_xlfn.XLOOKUP(C:C,Table1[for Import to Bank Register dropdown],Table1[for Pivot],0,0,1)</f>
        <v>0</v>
      </c>
      <c r="E780" s="403"/>
      <c r="F780" s="146">
        <f t="shared" si="37"/>
        <v>55555555</v>
      </c>
      <c r="G780" s="375">
        <f t="shared" si="38"/>
        <v>0</v>
      </c>
      <c r="I780" s="376">
        <f>IF(OR(C780="150 Directors advances", C780="120 accounts receivable", C780="720.2 Automobile - Insurance", C780="720.3 Automobile - License", C780="870.4 Rent - Insurance", C780="870.6 Rent - Property Tax", C780="870.7 Rent - Homeoffice", C780="870.9 Rent - Water"),
   0,
   IF(Dashboard!$F$5="Quick",
      IF(OR(C780="190 Automobile",C780="200 computer hardware",C780="210 Computer software",C780="220 Quickbooks software",C780="230 Office equipment",C780="240 Office furniture"),
         E780-(E780/(1+Dashboard!$F$4)),
         0
      ),
      IF(C780="750 Business promotion",
         E780-(E780/(1+4.793/100)),
         E780-(E780/(1+Dashboard!$F$4))
      )
   )
)</f>
        <v>0</v>
      </c>
      <c r="J780" s="26">
        <f>Bank5[[#This Row],[Money in/ (Money out)]]-Bank5[[#This Row],[GST/HST]]</f>
        <v>0</v>
      </c>
      <c r="L780" s="23">
        <f t="shared" si="36"/>
        <v>0</v>
      </c>
    </row>
    <row r="781" spans="4:12" x14ac:dyDescent="0.2">
      <c r="D781" s="374">
        <f>_xlfn.XLOOKUP(C:C,Table1[for Import to Bank Register dropdown],Table1[for Pivot],0,0,1)</f>
        <v>0</v>
      </c>
      <c r="E781" s="403"/>
      <c r="F781" s="146">
        <f t="shared" si="37"/>
        <v>55555555</v>
      </c>
      <c r="G781" s="375">
        <f t="shared" si="38"/>
        <v>0</v>
      </c>
      <c r="I781" s="376">
        <f>IF(OR(C781="150 Directors advances", C781="120 accounts receivable", C781="720.2 Automobile - Insurance", C781="720.3 Automobile - License", C781="870.4 Rent - Insurance", C781="870.6 Rent - Property Tax", C781="870.7 Rent - Homeoffice", C781="870.9 Rent - Water"),
   0,
   IF(Dashboard!$F$5="Quick",
      IF(OR(C781="190 Automobile",C781="200 computer hardware",C781="210 Computer software",C781="220 Quickbooks software",C781="230 Office equipment",C781="240 Office furniture"),
         E781-(E781/(1+Dashboard!$F$4)),
         0
      ),
      IF(C781="750 Business promotion",
         E781-(E781/(1+4.793/100)),
         E781-(E781/(1+Dashboard!$F$4))
      )
   )
)</f>
        <v>0</v>
      </c>
      <c r="J781" s="26">
        <f>Bank5[[#This Row],[Money in/ (Money out)]]-Bank5[[#This Row],[GST/HST]]</f>
        <v>0</v>
      </c>
      <c r="L781" s="23">
        <f t="shared" si="36"/>
        <v>0</v>
      </c>
    </row>
    <row r="782" spans="4:12" x14ac:dyDescent="0.2">
      <c r="D782" s="374">
        <f>_xlfn.XLOOKUP(C:C,Table1[for Import to Bank Register dropdown],Table1[for Pivot],0,0,1)</f>
        <v>0</v>
      </c>
      <c r="E782" s="403"/>
      <c r="F782" s="146">
        <f t="shared" si="37"/>
        <v>55555555</v>
      </c>
      <c r="G782" s="375">
        <f t="shared" si="38"/>
        <v>0</v>
      </c>
      <c r="I782" s="376">
        <f>IF(OR(C782="150 Directors advances", C782="120 accounts receivable", C782="720.2 Automobile - Insurance", C782="720.3 Automobile - License", C782="870.4 Rent - Insurance", C782="870.6 Rent - Property Tax", C782="870.7 Rent - Homeoffice", C782="870.9 Rent - Water"),
   0,
   IF(Dashboard!$F$5="Quick",
      IF(OR(C782="190 Automobile",C782="200 computer hardware",C782="210 Computer software",C782="220 Quickbooks software",C782="230 Office equipment",C782="240 Office furniture"),
         E782-(E782/(1+Dashboard!$F$4)),
         0
      ),
      IF(C782="750 Business promotion",
         E782-(E782/(1+4.793/100)),
         E782-(E782/(1+Dashboard!$F$4))
      )
   )
)</f>
        <v>0</v>
      </c>
      <c r="J782" s="26">
        <f>Bank5[[#This Row],[Money in/ (Money out)]]-Bank5[[#This Row],[GST/HST]]</f>
        <v>0</v>
      </c>
      <c r="L782" s="23">
        <f t="shared" si="36"/>
        <v>0</v>
      </c>
    </row>
    <row r="783" spans="4:12" x14ac:dyDescent="0.2">
      <c r="D783" s="374">
        <f>_xlfn.XLOOKUP(C:C,Table1[for Import to Bank Register dropdown],Table1[for Pivot],0,0,1)</f>
        <v>0</v>
      </c>
      <c r="E783" s="403"/>
      <c r="F783" s="146">
        <f t="shared" si="37"/>
        <v>55555555</v>
      </c>
      <c r="G783" s="375">
        <f t="shared" si="38"/>
        <v>0</v>
      </c>
      <c r="I783" s="376">
        <f>IF(OR(C783="150 Directors advances", C783="120 accounts receivable", C783="720.2 Automobile - Insurance", C783="720.3 Automobile - License", C783="870.4 Rent - Insurance", C783="870.6 Rent - Property Tax", C783="870.7 Rent - Homeoffice", C783="870.9 Rent - Water"),
   0,
   IF(Dashboard!$F$5="Quick",
      IF(OR(C783="190 Automobile",C783="200 computer hardware",C783="210 Computer software",C783="220 Quickbooks software",C783="230 Office equipment",C783="240 Office furniture"),
         E783-(E783/(1+Dashboard!$F$4)),
         0
      ),
      IF(C783="750 Business promotion",
         E783-(E783/(1+4.793/100)),
         E783-(E783/(1+Dashboard!$F$4))
      )
   )
)</f>
        <v>0</v>
      </c>
      <c r="J783" s="26">
        <f>Bank5[[#This Row],[Money in/ (Money out)]]-Bank5[[#This Row],[GST/HST]]</f>
        <v>0</v>
      </c>
      <c r="L783" s="23">
        <f t="shared" si="36"/>
        <v>0</v>
      </c>
    </row>
    <row r="784" spans="4:12" x14ac:dyDescent="0.2">
      <c r="D784" s="374">
        <f>_xlfn.XLOOKUP(C:C,Table1[for Import to Bank Register dropdown],Table1[for Pivot],0,0,1)</f>
        <v>0</v>
      </c>
      <c r="E784" s="403"/>
      <c r="F784" s="146">
        <f t="shared" si="37"/>
        <v>55555555</v>
      </c>
      <c r="G784" s="375">
        <f t="shared" si="38"/>
        <v>0</v>
      </c>
      <c r="I784" s="376">
        <f>IF(OR(C784="150 Directors advances", C784="120 accounts receivable", C784="720.2 Automobile - Insurance", C784="720.3 Automobile - License", C784="870.4 Rent - Insurance", C784="870.6 Rent - Property Tax", C784="870.7 Rent - Homeoffice", C784="870.9 Rent - Water"),
   0,
   IF(Dashboard!$F$5="Quick",
      IF(OR(C784="190 Automobile",C784="200 computer hardware",C784="210 Computer software",C784="220 Quickbooks software",C784="230 Office equipment",C784="240 Office furniture"),
         E784-(E784/(1+Dashboard!$F$4)),
         0
      ),
      IF(C784="750 Business promotion",
         E784-(E784/(1+4.793/100)),
         E784-(E784/(1+Dashboard!$F$4))
      )
   )
)</f>
        <v>0</v>
      </c>
      <c r="J784" s="26">
        <f>Bank5[[#This Row],[Money in/ (Money out)]]-Bank5[[#This Row],[GST/HST]]</f>
        <v>0</v>
      </c>
      <c r="L784" s="23">
        <f t="shared" si="36"/>
        <v>0</v>
      </c>
    </row>
    <row r="785" spans="4:12" x14ac:dyDescent="0.2">
      <c r="D785" s="374">
        <f>_xlfn.XLOOKUP(C:C,Table1[for Import to Bank Register dropdown],Table1[for Pivot],0,0,1)</f>
        <v>0</v>
      </c>
      <c r="E785" s="403"/>
      <c r="F785" s="146">
        <f t="shared" si="37"/>
        <v>55555555</v>
      </c>
      <c r="G785" s="375">
        <f t="shared" si="38"/>
        <v>0</v>
      </c>
      <c r="I785" s="376">
        <f>IF(OR(C785="150 Directors advances", C785="120 accounts receivable", C785="720.2 Automobile - Insurance", C785="720.3 Automobile - License", C785="870.4 Rent - Insurance", C785="870.6 Rent - Property Tax", C785="870.7 Rent - Homeoffice", C785="870.9 Rent - Water"),
   0,
   IF(Dashboard!$F$5="Quick",
      IF(OR(C785="190 Automobile",C785="200 computer hardware",C785="210 Computer software",C785="220 Quickbooks software",C785="230 Office equipment",C785="240 Office furniture"),
         E785-(E785/(1+Dashboard!$F$4)),
         0
      ),
      IF(C785="750 Business promotion",
         E785-(E785/(1+4.793/100)),
         E785-(E785/(1+Dashboard!$F$4))
      )
   )
)</f>
        <v>0</v>
      </c>
      <c r="J785" s="26">
        <f>Bank5[[#This Row],[Money in/ (Money out)]]-Bank5[[#This Row],[GST/HST]]</f>
        <v>0</v>
      </c>
      <c r="L785" s="23">
        <f t="shared" si="36"/>
        <v>0</v>
      </c>
    </row>
    <row r="786" spans="4:12" x14ac:dyDescent="0.2">
      <c r="D786" s="374">
        <f>_xlfn.XLOOKUP(C:C,Table1[for Import to Bank Register dropdown],Table1[for Pivot],0,0,1)</f>
        <v>0</v>
      </c>
      <c r="E786" s="403"/>
      <c r="F786" s="146">
        <f t="shared" si="37"/>
        <v>55555555</v>
      </c>
      <c r="G786" s="375">
        <f t="shared" si="38"/>
        <v>0</v>
      </c>
      <c r="I786" s="376">
        <f>IF(OR(C786="150 Directors advances", C786="120 accounts receivable", C786="720.2 Automobile - Insurance", C786="720.3 Automobile - License", C786="870.4 Rent - Insurance", C786="870.6 Rent - Property Tax", C786="870.7 Rent - Homeoffice", C786="870.9 Rent - Water"),
   0,
   IF(Dashboard!$F$5="Quick",
      IF(OR(C786="190 Automobile",C786="200 computer hardware",C786="210 Computer software",C786="220 Quickbooks software",C786="230 Office equipment",C786="240 Office furniture"),
         E786-(E786/(1+Dashboard!$F$4)),
         0
      ),
      IF(C786="750 Business promotion",
         E786-(E786/(1+4.793/100)),
         E786-(E786/(1+Dashboard!$F$4))
      )
   )
)</f>
        <v>0</v>
      </c>
      <c r="J786" s="26">
        <f>Bank5[[#This Row],[Money in/ (Money out)]]-Bank5[[#This Row],[GST/HST]]</f>
        <v>0</v>
      </c>
      <c r="L786" s="23">
        <f t="shared" si="36"/>
        <v>0</v>
      </c>
    </row>
    <row r="787" spans="4:12" x14ac:dyDescent="0.2">
      <c r="D787" s="374">
        <f>_xlfn.XLOOKUP(C:C,Table1[for Import to Bank Register dropdown],Table1[for Pivot],0,0,1)</f>
        <v>0</v>
      </c>
      <c r="E787" s="403"/>
      <c r="F787" s="146">
        <f t="shared" si="37"/>
        <v>55555555</v>
      </c>
      <c r="G787" s="375">
        <f t="shared" si="38"/>
        <v>0</v>
      </c>
      <c r="I787" s="376">
        <f>IF(OR(C787="150 Directors advances", C787="120 accounts receivable", C787="720.2 Automobile - Insurance", C787="720.3 Automobile - License", C787="870.4 Rent - Insurance", C787="870.6 Rent - Property Tax", C787="870.7 Rent - Homeoffice", C787="870.9 Rent - Water"),
   0,
   IF(Dashboard!$F$5="Quick",
      IF(OR(C787="190 Automobile",C787="200 computer hardware",C787="210 Computer software",C787="220 Quickbooks software",C787="230 Office equipment",C787="240 Office furniture"),
         E787-(E787/(1+Dashboard!$F$4)),
         0
      ),
      IF(C787="750 Business promotion",
         E787-(E787/(1+4.793/100)),
         E787-(E787/(1+Dashboard!$F$4))
      )
   )
)</f>
        <v>0</v>
      </c>
      <c r="J787" s="26">
        <f>Bank5[[#This Row],[Money in/ (Money out)]]-Bank5[[#This Row],[GST/HST]]</f>
        <v>0</v>
      </c>
      <c r="L787" s="23">
        <f t="shared" si="36"/>
        <v>0</v>
      </c>
    </row>
    <row r="788" spans="4:12" x14ac:dyDescent="0.2">
      <c r="D788" s="374">
        <f>_xlfn.XLOOKUP(C:C,Table1[for Import to Bank Register dropdown],Table1[for Pivot],0,0,1)</f>
        <v>0</v>
      </c>
      <c r="E788" s="403"/>
      <c r="F788" s="146">
        <f t="shared" si="37"/>
        <v>55555555</v>
      </c>
      <c r="G788" s="375">
        <f t="shared" si="38"/>
        <v>0</v>
      </c>
      <c r="I788" s="376">
        <f>IF(OR(C788="150 Directors advances", C788="120 accounts receivable", C788="720.2 Automobile - Insurance", C788="720.3 Automobile - License", C788="870.4 Rent - Insurance", C788="870.6 Rent - Property Tax", C788="870.7 Rent - Homeoffice", C788="870.9 Rent - Water"),
   0,
   IF(Dashboard!$F$5="Quick",
      IF(OR(C788="190 Automobile",C788="200 computer hardware",C788="210 Computer software",C788="220 Quickbooks software",C788="230 Office equipment",C788="240 Office furniture"),
         E788-(E788/(1+Dashboard!$F$4)),
         0
      ),
      IF(C788="750 Business promotion",
         E788-(E788/(1+4.793/100)),
         E788-(E788/(1+Dashboard!$F$4))
      )
   )
)</f>
        <v>0</v>
      </c>
      <c r="J788" s="26">
        <f>Bank5[[#This Row],[Money in/ (Money out)]]-Bank5[[#This Row],[GST/HST]]</f>
        <v>0</v>
      </c>
      <c r="L788" s="23">
        <f t="shared" si="36"/>
        <v>0</v>
      </c>
    </row>
    <row r="789" spans="4:12" x14ac:dyDescent="0.2">
      <c r="D789" s="374">
        <f>_xlfn.XLOOKUP(C:C,Table1[for Import to Bank Register dropdown],Table1[for Pivot],0,0,1)</f>
        <v>0</v>
      </c>
      <c r="E789" s="403"/>
      <c r="F789" s="146">
        <f t="shared" si="37"/>
        <v>55555555</v>
      </c>
      <c r="G789" s="375">
        <f t="shared" si="38"/>
        <v>0</v>
      </c>
      <c r="I789" s="376">
        <f>IF(OR(C789="150 Directors advances", C789="120 accounts receivable", C789="720.2 Automobile - Insurance", C789="720.3 Automobile - License", C789="870.4 Rent - Insurance", C789="870.6 Rent - Property Tax", C789="870.7 Rent - Homeoffice", C789="870.9 Rent - Water"),
   0,
   IF(Dashboard!$F$5="Quick",
      IF(OR(C789="190 Automobile",C789="200 computer hardware",C789="210 Computer software",C789="220 Quickbooks software",C789="230 Office equipment",C789="240 Office furniture"),
         E789-(E789/(1+Dashboard!$F$4)),
         0
      ),
      IF(C789="750 Business promotion",
         E789-(E789/(1+4.793/100)),
         E789-(E789/(1+Dashboard!$F$4))
      )
   )
)</f>
        <v>0</v>
      </c>
      <c r="J789" s="26">
        <f>Bank5[[#This Row],[Money in/ (Money out)]]-Bank5[[#This Row],[GST/HST]]</f>
        <v>0</v>
      </c>
      <c r="L789" s="23">
        <f t="shared" si="36"/>
        <v>0</v>
      </c>
    </row>
    <row r="790" spans="4:12" x14ac:dyDescent="0.2">
      <c r="D790" s="374">
        <f>_xlfn.XLOOKUP(C:C,Table1[for Import to Bank Register dropdown],Table1[for Pivot],0,0,1)</f>
        <v>0</v>
      </c>
      <c r="E790" s="403"/>
      <c r="F790" s="146">
        <f t="shared" si="37"/>
        <v>55555555</v>
      </c>
      <c r="G790" s="375">
        <f t="shared" si="38"/>
        <v>0</v>
      </c>
      <c r="I790" s="376">
        <f>IF(OR(C790="150 Directors advances", C790="120 accounts receivable", C790="720.2 Automobile - Insurance", C790="720.3 Automobile - License", C790="870.4 Rent - Insurance", C790="870.6 Rent - Property Tax", C790="870.7 Rent - Homeoffice", C790="870.9 Rent - Water"),
   0,
   IF(Dashboard!$F$5="Quick",
      IF(OR(C790="190 Automobile",C790="200 computer hardware",C790="210 Computer software",C790="220 Quickbooks software",C790="230 Office equipment",C790="240 Office furniture"),
         E790-(E790/(1+Dashboard!$F$4)),
         0
      ),
      IF(C790="750 Business promotion",
         E790-(E790/(1+4.793/100)),
         E790-(E790/(1+Dashboard!$F$4))
      )
   )
)</f>
        <v>0</v>
      </c>
      <c r="J790" s="26">
        <f>Bank5[[#This Row],[Money in/ (Money out)]]-Bank5[[#This Row],[GST/HST]]</f>
        <v>0</v>
      </c>
      <c r="L790" s="23">
        <f t="shared" si="36"/>
        <v>0</v>
      </c>
    </row>
    <row r="791" spans="4:12" x14ac:dyDescent="0.2">
      <c r="D791" s="374">
        <f>_xlfn.XLOOKUP(C:C,Table1[for Import to Bank Register dropdown],Table1[for Pivot],0,0,1)</f>
        <v>0</v>
      </c>
      <c r="E791" s="403"/>
      <c r="F791" s="146">
        <f t="shared" si="37"/>
        <v>55555555</v>
      </c>
      <c r="G791" s="375">
        <f t="shared" si="38"/>
        <v>0</v>
      </c>
      <c r="I791" s="376">
        <f>IF(OR(C791="150 Directors advances", C791="120 accounts receivable", C791="720.2 Automobile - Insurance", C791="720.3 Automobile - License", C791="870.4 Rent - Insurance", C791="870.6 Rent - Property Tax", C791="870.7 Rent - Homeoffice", C791="870.9 Rent - Water"),
   0,
   IF(Dashboard!$F$5="Quick",
      IF(OR(C791="190 Automobile",C791="200 computer hardware",C791="210 Computer software",C791="220 Quickbooks software",C791="230 Office equipment",C791="240 Office furniture"),
         E791-(E791/(1+Dashboard!$F$4)),
         0
      ),
      IF(C791="750 Business promotion",
         E791-(E791/(1+4.793/100)),
         E791-(E791/(1+Dashboard!$F$4))
      )
   )
)</f>
        <v>0</v>
      </c>
      <c r="J791" s="26">
        <f>Bank5[[#This Row],[Money in/ (Money out)]]-Bank5[[#This Row],[GST/HST]]</f>
        <v>0</v>
      </c>
      <c r="L791" s="23">
        <f t="shared" si="36"/>
        <v>0</v>
      </c>
    </row>
    <row r="792" spans="4:12" x14ac:dyDescent="0.2">
      <c r="D792" s="374">
        <f>_xlfn.XLOOKUP(C:C,Table1[for Import to Bank Register dropdown],Table1[for Pivot],0,0,1)</f>
        <v>0</v>
      </c>
      <c r="E792" s="403"/>
      <c r="F792" s="146">
        <f t="shared" si="37"/>
        <v>55555555</v>
      </c>
      <c r="G792" s="375">
        <f t="shared" si="38"/>
        <v>0</v>
      </c>
      <c r="I792" s="376">
        <f>IF(OR(C792="150 Directors advances", C792="120 accounts receivable", C792="720.2 Automobile - Insurance", C792="720.3 Automobile - License", C792="870.4 Rent - Insurance", C792="870.6 Rent - Property Tax", C792="870.7 Rent - Homeoffice", C792="870.9 Rent - Water"),
   0,
   IF(Dashboard!$F$5="Quick",
      IF(OR(C792="190 Automobile",C792="200 computer hardware",C792="210 Computer software",C792="220 Quickbooks software",C792="230 Office equipment",C792="240 Office furniture"),
         E792-(E792/(1+Dashboard!$F$4)),
         0
      ),
      IF(C792="750 Business promotion",
         E792-(E792/(1+4.793/100)),
         E792-(E792/(1+Dashboard!$F$4))
      )
   )
)</f>
        <v>0</v>
      </c>
      <c r="J792" s="26">
        <f>Bank5[[#This Row],[Money in/ (Money out)]]-Bank5[[#This Row],[GST/HST]]</f>
        <v>0</v>
      </c>
      <c r="L792" s="23">
        <f t="shared" si="36"/>
        <v>0</v>
      </c>
    </row>
    <row r="793" spans="4:12" x14ac:dyDescent="0.2">
      <c r="D793" s="374">
        <f>_xlfn.XLOOKUP(C:C,Table1[for Import to Bank Register dropdown],Table1[for Pivot],0,0,1)</f>
        <v>0</v>
      </c>
      <c r="E793" s="403"/>
      <c r="F793" s="146">
        <f t="shared" si="37"/>
        <v>55555555</v>
      </c>
      <c r="G793" s="375">
        <f t="shared" si="38"/>
        <v>0</v>
      </c>
      <c r="I793" s="376">
        <f>IF(OR(C793="150 Directors advances", C793="120 accounts receivable", C793="720.2 Automobile - Insurance", C793="720.3 Automobile - License", C793="870.4 Rent - Insurance", C793="870.6 Rent - Property Tax", C793="870.7 Rent - Homeoffice", C793="870.9 Rent - Water"),
   0,
   IF(Dashboard!$F$5="Quick",
      IF(OR(C793="190 Automobile",C793="200 computer hardware",C793="210 Computer software",C793="220 Quickbooks software",C793="230 Office equipment",C793="240 Office furniture"),
         E793-(E793/(1+Dashboard!$F$4)),
         0
      ),
      IF(C793="750 Business promotion",
         E793-(E793/(1+4.793/100)),
         E793-(E793/(1+Dashboard!$F$4))
      )
   )
)</f>
        <v>0</v>
      </c>
      <c r="J793" s="26">
        <f>Bank5[[#This Row],[Money in/ (Money out)]]-Bank5[[#This Row],[GST/HST]]</f>
        <v>0</v>
      </c>
      <c r="L793" s="23">
        <f t="shared" si="36"/>
        <v>0</v>
      </c>
    </row>
    <row r="794" spans="4:12" x14ac:dyDescent="0.2">
      <c r="D794" s="374">
        <f>_xlfn.XLOOKUP(C:C,Table1[for Import to Bank Register dropdown],Table1[for Pivot],0,0,1)</f>
        <v>0</v>
      </c>
      <c r="E794" s="403"/>
      <c r="F794" s="146">
        <f t="shared" si="37"/>
        <v>55555555</v>
      </c>
      <c r="G794" s="375">
        <f t="shared" si="38"/>
        <v>0</v>
      </c>
      <c r="I794" s="376">
        <f>IF(OR(C794="150 Directors advances", C794="120 accounts receivable", C794="720.2 Automobile - Insurance", C794="720.3 Automobile - License", C794="870.4 Rent - Insurance", C794="870.6 Rent - Property Tax", C794="870.7 Rent - Homeoffice", C794="870.9 Rent - Water"),
   0,
   IF(Dashboard!$F$5="Quick",
      IF(OR(C794="190 Automobile",C794="200 computer hardware",C794="210 Computer software",C794="220 Quickbooks software",C794="230 Office equipment",C794="240 Office furniture"),
         E794-(E794/(1+Dashboard!$F$4)),
         0
      ),
      IF(C794="750 Business promotion",
         E794-(E794/(1+4.793/100)),
         E794-(E794/(1+Dashboard!$F$4))
      )
   )
)</f>
        <v>0</v>
      </c>
      <c r="J794" s="26">
        <f>Bank5[[#This Row],[Money in/ (Money out)]]-Bank5[[#This Row],[GST/HST]]</f>
        <v>0</v>
      </c>
      <c r="L794" s="23">
        <f t="shared" si="36"/>
        <v>0</v>
      </c>
    </row>
    <row r="795" spans="4:12" x14ac:dyDescent="0.2">
      <c r="D795" s="374">
        <f>_xlfn.XLOOKUP(C:C,Table1[for Import to Bank Register dropdown],Table1[for Pivot],0,0,1)</f>
        <v>0</v>
      </c>
      <c r="E795" s="403"/>
      <c r="F795" s="146">
        <f t="shared" si="37"/>
        <v>55555555</v>
      </c>
      <c r="G795" s="375">
        <f t="shared" si="38"/>
        <v>0</v>
      </c>
      <c r="I795" s="376">
        <f>IF(OR(C795="150 Directors advances", C795="120 accounts receivable", C795="720.2 Automobile - Insurance", C795="720.3 Automobile - License", C795="870.4 Rent - Insurance", C795="870.6 Rent - Property Tax", C795="870.7 Rent - Homeoffice", C795="870.9 Rent - Water"),
   0,
   IF(Dashboard!$F$5="Quick",
      IF(OR(C795="190 Automobile",C795="200 computer hardware",C795="210 Computer software",C795="220 Quickbooks software",C795="230 Office equipment",C795="240 Office furniture"),
         E795-(E795/(1+Dashboard!$F$4)),
         0
      ),
      IF(C795="750 Business promotion",
         E795-(E795/(1+4.793/100)),
         E795-(E795/(1+Dashboard!$F$4))
      )
   )
)</f>
        <v>0</v>
      </c>
      <c r="J795" s="26">
        <f>Bank5[[#This Row],[Money in/ (Money out)]]-Bank5[[#This Row],[GST/HST]]</f>
        <v>0</v>
      </c>
      <c r="L795" s="23">
        <f t="shared" si="36"/>
        <v>0</v>
      </c>
    </row>
    <row r="796" spans="4:12" x14ac:dyDescent="0.2">
      <c r="D796" s="374">
        <f>_xlfn.XLOOKUP(C:C,Table1[for Import to Bank Register dropdown],Table1[for Pivot],0,0,1)</f>
        <v>0</v>
      </c>
      <c r="E796" s="403"/>
      <c r="F796" s="146">
        <f t="shared" si="37"/>
        <v>55555555</v>
      </c>
      <c r="G796" s="375">
        <f t="shared" si="38"/>
        <v>0</v>
      </c>
      <c r="I796" s="376">
        <f>IF(OR(C796="150 Directors advances", C796="120 accounts receivable", C796="720.2 Automobile - Insurance", C796="720.3 Automobile - License", C796="870.4 Rent - Insurance", C796="870.6 Rent - Property Tax", C796="870.7 Rent - Homeoffice", C796="870.9 Rent - Water"),
   0,
   IF(Dashboard!$F$5="Quick",
      IF(OR(C796="190 Automobile",C796="200 computer hardware",C796="210 Computer software",C796="220 Quickbooks software",C796="230 Office equipment",C796="240 Office furniture"),
         E796-(E796/(1+Dashboard!$F$4)),
         0
      ),
      IF(C796="750 Business promotion",
         E796-(E796/(1+4.793/100)),
         E796-(E796/(1+Dashboard!$F$4))
      )
   )
)</f>
        <v>0</v>
      </c>
      <c r="J796" s="26">
        <f>Bank5[[#This Row],[Money in/ (Money out)]]-Bank5[[#This Row],[GST/HST]]</f>
        <v>0</v>
      </c>
      <c r="L796" s="23">
        <f t="shared" si="36"/>
        <v>0</v>
      </c>
    </row>
    <row r="797" spans="4:12" x14ac:dyDescent="0.2">
      <c r="D797" s="374">
        <f>_xlfn.XLOOKUP(C:C,Table1[for Import to Bank Register dropdown],Table1[for Pivot],0,0,1)</f>
        <v>0</v>
      </c>
      <c r="E797" s="403"/>
      <c r="F797" s="146">
        <f t="shared" si="37"/>
        <v>55555555</v>
      </c>
      <c r="G797" s="375">
        <f t="shared" si="38"/>
        <v>0</v>
      </c>
      <c r="I797" s="376">
        <f>IF(OR(C797="150 Directors advances", C797="120 accounts receivable", C797="720.2 Automobile - Insurance", C797="720.3 Automobile - License", C797="870.4 Rent - Insurance", C797="870.6 Rent - Property Tax", C797="870.7 Rent - Homeoffice", C797="870.9 Rent - Water"),
   0,
   IF(Dashboard!$F$5="Quick",
      IF(OR(C797="190 Automobile",C797="200 computer hardware",C797="210 Computer software",C797="220 Quickbooks software",C797="230 Office equipment",C797="240 Office furniture"),
         E797-(E797/(1+Dashboard!$F$4)),
         0
      ),
      IF(C797="750 Business promotion",
         E797-(E797/(1+4.793/100)),
         E797-(E797/(1+Dashboard!$F$4))
      )
   )
)</f>
        <v>0</v>
      </c>
      <c r="J797" s="26">
        <f>Bank5[[#This Row],[Money in/ (Money out)]]-Bank5[[#This Row],[GST/HST]]</f>
        <v>0</v>
      </c>
      <c r="L797" s="23">
        <f t="shared" si="36"/>
        <v>0</v>
      </c>
    </row>
    <row r="798" spans="4:12" x14ac:dyDescent="0.2">
      <c r="D798" s="374">
        <f>_xlfn.XLOOKUP(C:C,Table1[for Import to Bank Register dropdown],Table1[for Pivot],0,0,1)</f>
        <v>0</v>
      </c>
      <c r="E798" s="403"/>
      <c r="F798" s="146">
        <f t="shared" si="37"/>
        <v>55555555</v>
      </c>
      <c r="G798" s="375">
        <f t="shared" si="38"/>
        <v>0</v>
      </c>
      <c r="I798" s="376">
        <f>IF(OR(C798="150 Directors advances", C798="120 accounts receivable", C798="720.2 Automobile - Insurance", C798="720.3 Automobile - License", C798="870.4 Rent - Insurance", C798="870.6 Rent - Property Tax", C798="870.7 Rent - Homeoffice", C798="870.9 Rent - Water"),
   0,
   IF(Dashboard!$F$5="Quick",
      IF(OR(C798="190 Automobile",C798="200 computer hardware",C798="210 Computer software",C798="220 Quickbooks software",C798="230 Office equipment",C798="240 Office furniture"),
         E798-(E798/(1+Dashboard!$F$4)),
         0
      ),
      IF(C798="750 Business promotion",
         E798-(E798/(1+4.793/100)),
         E798-(E798/(1+Dashboard!$F$4))
      )
   )
)</f>
        <v>0</v>
      </c>
      <c r="J798" s="26">
        <f>Bank5[[#This Row],[Money in/ (Money out)]]-Bank5[[#This Row],[GST/HST]]</f>
        <v>0</v>
      </c>
      <c r="L798" s="23">
        <f t="shared" si="36"/>
        <v>0</v>
      </c>
    </row>
    <row r="799" spans="4:12" x14ac:dyDescent="0.2">
      <c r="D799" s="374">
        <f>_xlfn.XLOOKUP(C:C,Table1[for Import to Bank Register dropdown],Table1[for Pivot],0,0,1)</f>
        <v>0</v>
      </c>
      <c r="E799" s="403"/>
      <c r="F799" s="146">
        <f t="shared" si="37"/>
        <v>55555555</v>
      </c>
      <c r="G799" s="375">
        <f t="shared" si="38"/>
        <v>0</v>
      </c>
      <c r="I799" s="376">
        <f>IF(OR(C799="150 Directors advances", C799="120 accounts receivable", C799="720.2 Automobile - Insurance", C799="720.3 Automobile - License", C799="870.4 Rent - Insurance", C799="870.6 Rent - Property Tax", C799="870.7 Rent - Homeoffice", C799="870.9 Rent - Water"),
   0,
   IF(Dashboard!$F$5="Quick",
      IF(OR(C799="190 Automobile",C799="200 computer hardware",C799="210 Computer software",C799="220 Quickbooks software",C799="230 Office equipment",C799="240 Office furniture"),
         E799-(E799/(1+Dashboard!$F$4)),
         0
      ),
      IF(C799="750 Business promotion",
         E799-(E799/(1+4.793/100)),
         E799-(E799/(1+Dashboard!$F$4))
      )
   )
)</f>
        <v>0</v>
      </c>
      <c r="J799" s="26">
        <f>Bank5[[#This Row],[Money in/ (Money out)]]-Bank5[[#This Row],[GST/HST]]</f>
        <v>0</v>
      </c>
      <c r="L799" s="23">
        <f t="shared" si="36"/>
        <v>0</v>
      </c>
    </row>
    <row r="800" spans="4:12" x14ac:dyDescent="0.2">
      <c r="D800" s="374">
        <f>_xlfn.XLOOKUP(C:C,Table1[for Import to Bank Register dropdown],Table1[for Pivot],0,0,1)</f>
        <v>0</v>
      </c>
      <c r="E800" s="403"/>
      <c r="F800" s="146">
        <f t="shared" si="37"/>
        <v>55555555</v>
      </c>
      <c r="G800" s="375">
        <f t="shared" si="38"/>
        <v>0</v>
      </c>
      <c r="I800" s="376">
        <f>IF(OR(C800="150 Directors advances", C800="120 accounts receivable", C800="720.2 Automobile - Insurance", C800="720.3 Automobile - License", C800="870.4 Rent - Insurance", C800="870.6 Rent - Property Tax", C800="870.7 Rent - Homeoffice", C800="870.9 Rent - Water"),
   0,
   IF(Dashboard!$F$5="Quick",
      IF(OR(C800="190 Automobile",C800="200 computer hardware",C800="210 Computer software",C800="220 Quickbooks software",C800="230 Office equipment",C800="240 Office furniture"),
         E800-(E800/(1+Dashboard!$F$4)),
         0
      ),
      IF(C800="750 Business promotion",
         E800-(E800/(1+4.793/100)),
         E800-(E800/(1+Dashboard!$F$4))
      )
   )
)</f>
        <v>0</v>
      </c>
      <c r="J800" s="26">
        <f>Bank5[[#This Row],[Money in/ (Money out)]]-Bank5[[#This Row],[GST/HST]]</f>
        <v>0</v>
      </c>
      <c r="L800" s="23">
        <f t="shared" si="36"/>
        <v>0</v>
      </c>
    </row>
    <row r="801" spans="4:12" x14ac:dyDescent="0.2">
      <c r="D801" s="374">
        <f>_xlfn.XLOOKUP(C:C,Table1[for Import to Bank Register dropdown],Table1[for Pivot],0,0,1)</f>
        <v>0</v>
      </c>
      <c r="E801" s="403"/>
      <c r="F801" s="146">
        <f t="shared" si="37"/>
        <v>55555555</v>
      </c>
      <c r="G801" s="375">
        <f t="shared" si="38"/>
        <v>0</v>
      </c>
      <c r="I801" s="376">
        <f>IF(OR(C801="150 Directors advances", C801="120 accounts receivable", C801="720.2 Automobile - Insurance", C801="720.3 Automobile - License", C801="870.4 Rent - Insurance", C801="870.6 Rent - Property Tax", C801="870.7 Rent - Homeoffice", C801="870.9 Rent - Water"),
   0,
   IF(Dashboard!$F$5="Quick",
      IF(OR(C801="190 Automobile",C801="200 computer hardware",C801="210 Computer software",C801="220 Quickbooks software",C801="230 Office equipment",C801="240 Office furniture"),
         E801-(E801/(1+Dashboard!$F$4)),
         0
      ),
      IF(C801="750 Business promotion",
         E801-(E801/(1+4.793/100)),
         E801-(E801/(1+Dashboard!$F$4))
      )
   )
)</f>
        <v>0</v>
      </c>
      <c r="J801" s="26">
        <f>Bank5[[#This Row],[Money in/ (Money out)]]-Bank5[[#This Row],[GST/HST]]</f>
        <v>0</v>
      </c>
      <c r="L801" s="23">
        <f t="shared" si="36"/>
        <v>0</v>
      </c>
    </row>
    <row r="802" spans="4:12" x14ac:dyDescent="0.2">
      <c r="D802" s="374">
        <f>_xlfn.XLOOKUP(C:C,Table1[for Import to Bank Register dropdown],Table1[for Pivot],0,0,1)</f>
        <v>0</v>
      </c>
      <c r="E802" s="403"/>
      <c r="F802" s="146">
        <f t="shared" si="37"/>
        <v>55555555</v>
      </c>
      <c r="G802" s="375">
        <f t="shared" si="38"/>
        <v>0</v>
      </c>
      <c r="I802" s="376">
        <f>IF(OR(C802="150 Directors advances", C802="120 accounts receivable", C802="720.2 Automobile - Insurance", C802="720.3 Automobile - License", C802="870.4 Rent - Insurance", C802="870.6 Rent - Property Tax", C802="870.7 Rent - Homeoffice", C802="870.9 Rent - Water"),
   0,
   IF(Dashboard!$F$5="Quick",
      IF(OR(C802="190 Automobile",C802="200 computer hardware",C802="210 Computer software",C802="220 Quickbooks software",C802="230 Office equipment",C802="240 Office furniture"),
         E802-(E802/(1+Dashboard!$F$4)),
         0
      ),
      IF(C802="750 Business promotion",
         E802-(E802/(1+4.793/100)),
         E802-(E802/(1+Dashboard!$F$4))
      )
   )
)</f>
        <v>0</v>
      </c>
      <c r="J802" s="26">
        <f>Bank5[[#This Row],[Money in/ (Money out)]]-Bank5[[#This Row],[GST/HST]]</f>
        <v>0</v>
      </c>
      <c r="L802" s="23">
        <f t="shared" si="36"/>
        <v>0</v>
      </c>
    </row>
    <row r="803" spans="4:12" x14ac:dyDescent="0.2">
      <c r="D803" s="374">
        <f>_xlfn.XLOOKUP(C:C,Table1[for Import to Bank Register dropdown],Table1[for Pivot],0,0,1)</f>
        <v>0</v>
      </c>
      <c r="E803" s="403"/>
      <c r="F803" s="146">
        <f t="shared" si="37"/>
        <v>55555555</v>
      </c>
      <c r="G803" s="375">
        <f t="shared" si="38"/>
        <v>0</v>
      </c>
      <c r="I803" s="376">
        <f>IF(OR(C803="150 Directors advances", C803="120 accounts receivable", C803="720.2 Automobile - Insurance", C803="720.3 Automobile - License", C803="870.4 Rent - Insurance", C803="870.6 Rent - Property Tax", C803="870.7 Rent - Homeoffice", C803="870.9 Rent - Water"),
   0,
   IF(Dashboard!$F$5="Quick",
      IF(OR(C803="190 Automobile",C803="200 computer hardware",C803="210 Computer software",C803="220 Quickbooks software",C803="230 Office equipment",C803="240 Office furniture"),
         E803-(E803/(1+Dashboard!$F$4)),
         0
      ),
      IF(C803="750 Business promotion",
         E803-(E803/(1+4.793/100)),
         E803-(E803/(1+Dashboard!$F$4))
      )
   )
)</f>
        <v>0</v>
      </c>
      <c r="J803" s="26">
        <f>Bank5[[#This Row],[Money in/ (Money out)]]-Bank5[[#This Row],[GST/HST]]</f>
        <v>0</v>
      </c>
      <c r="L803" s="23">
        <f t="shared" si="36"/>
        <v>0</v>
      </c>
    </row>
    <row r="804" spans="4:12" x14ac:dyDescent="0.2">
      <c r="D804" s="374">
        <f>_xlfn.XLOOKUP(C:C,Table1[for Import to Bank Register dropdown],Table1[for Pivot],0,0,1)</f>
        <v>0</v>
      </c>
      <c r="E804" s="403"/>
      <c r="F804" s="146">
        <f t="shared" si="37"/>
        <v>55555555</v>
      </c>
      <c r="G804" s="375">
        <f t="shared" si="38"/>
        <v>0</v>
      </c>
      <c r="I804" s="376">
        <f>IF(OR(C804="150 Directors advances", C804="120 accounts receivable", C804="720.2 Automobile - Insurance", C804="720.3 Automobile - License", C804="870.4 Rent - Insurance", C804="870.6 Rent - Property Tax", C804="870.7 Rent - Homeoffice", C804="870.9 Rent - Water"),
   0,
   IF(Dashboard!$F$5="Quick",
      IF(OR(C804="190 Automobile",C804="200 computer hardware",C804="210 Computer software",C804="220 Quickbooks software",C804="230 Office equipment",C804="240 Office furniture"),
         E804-(E804/(1+Dashboard!$F$4)),
         0
      ),
      IF(C804="750 Business promotion",
         E804-(E804/(1+4.793/100)),
         E804-(E804/(1+Dashboard!$F$4))
      )
   )
)</f>
        <v>0</v>
      </c>
      <c r="J804" s="26">
        <f>Bank5[[#This Row],[Money in/ (Money out)]]-Bank5[[#This Row],[GST/HST]]</f>
        <v>0</v>
      </c>
      <c r="L804" s="23">
        <f t="shared" si="36"/>
        <v>0</v>
      </c>
    </row>
    <row r="805" spans="4:12" x14ac:dyDescent="0.2">
      <c r="D805" s="374">
        <f>_xlfn.XLOOKUP(C:C,Table1[for Import to Bank Register dropdown],Table1[for Pivot],0,0,1)</f>
        <v>0</v>
      </c>
      <c r="E805" s="403"/>
      <c r="F805" s="146">
        <f t="shared" si="37"/>
        <v>55555555</v>
      </c>
      <c r="G805" s="375">
        <f t="shared" si="38"/>
        <v>0</v>
      </c>
      <c r="I805" s="376">
        <f>IF(OR(C805="150 Directors advances", C805="120 accounts receivable", C805="720.2 Automobile - Insurance", C805="720.3 Automobile - License", C805="870.4 Rent - Insurance", C805="870.6 Rent - Property Tax", C805="870.7 Rent - Homeoffice", C805="870.9 Rent - Water"),
   0,
   IF(Dashboard!$F$5="Quick",
      IF(OR(C805="190 Automobile",C805="200 computer hardware",C805="210 Computer software",C805="220 Quickbooks software",C805="230 Office equipment",C805="240 Office furniture"),
         E805-(E805/(1+Dashboard!$F$4)),
         0
      ),
      IF(C805="750 Business promotion",
         E805-(E805/(1+4.793/100)),
         E805-(E805/(1+Dashboard!$F$4))
      )
   )
)</f>
        <v>0</v>
      </c>
      <c r="J805" s="26">
        <f>Bank5[[#This Row],[Money in/ (Money out)]]-Bank5[[#This Row],[GST/HST]]</f>
        <v>0</v>
      </c>
      <c r="L805" s="23">
        <f t="shared" si="36"/>
        <v>0</v>
      </c>
    </row>
    <row r="806" spans="4:12" x14ac:dyDescent="0.2">
      <c r="D806" s="374">
        <f>_xlfn.XLOOKUP(C:C,Table1[for Import to Bank Register dropdown],Table1[for Pivot],0,0,1)</f>
        <v>0</v>
      </c>
      <c r="E806" s="403"/>
      <c r="F806" s="146">
        <f t="shared" si="37"/>
        <v>55555555</v>
      </c>
      <c r="G806" s="375">
        <f t="shared" si="38"/>
        <v>0</v>
      </c>
      <c r="I806" s="376">
        <f>IF(OR(C806="150 Directors advances", C806="120 accounts receivable", C806="720.2 Automobile - Insurance", C806="720.3 Automobile - License", C806="870.4 Rent - Insurance", C806="870.6 Rent - Property Tax", C806="870.7 Rent - Homeoffice", C806="870.9 Rent - Water"),
   0,
   IF(Dashboard!$F$5="Quick",
      IF(OR(C806="190 Automobile",C806="200 computer hardware",C806="210 Computer software",C806="220 Quickbooks software",C806="230 Office equipment",C806="240 Office furniture"),
         E806-(E806/(1+Dashboard!$F$4)),
         0
      ),
      IF(C806="750 Business promotion",
         E806-(E806/(1+4.793/100)),
         E806-(E806/(1+Dashboard!$F$4))
      )
   )
)</f>
        <v>0</v>
      </c>
      <c r="J806" s="26">
        <f>Bank5[[#This Row],[Money in/ (Money out)]]-Bank5[[#This Row],[GST/HST]]</f>
        <v>0</v>
      </c>
      <c r="L806" s="23">
        <f t="shared" si="36"/>
        <v>0</v>
      </c>
    </row>
    <row r="807" spans="4:12" x14ac:dyDescent="0.2">
      <c r="D807" s="374">
        <f>_xlfn.XLOOKUP(C:C,Table1[for Import to Bank Register dropdown],Table1[for Pivot],0,0,1)</f>
        <v>0</v>
      </c>
      <c r="E807" s="403"/>
      <c r="F807" s="146">
        <f t="shared" si="37"/>
        <v>55555555</v>
      </c>
      <c r="G807" s="375">
        <f t="shared" si="38"/>
        <v>0</v>
      </c>
      <c r="I807" s="376">
        <f>IF(OR(C807="150 Directors advances", C807="120 accounts receivable", C807="720.2 Automobile - Insurance", C807="720.3 Automobile - License", C807="870.4 Rent - Insurance", C807="870.6 Rent - Property Tax", C807="870.7 Rent - Homeoffice", C807="870.9 Rent - Water"),
   0,
   IF(Dashboard!$F$5="Quick",
      IF(OR(C807="190 Automobile",C807="200 computer hardware",C807="210 Computer software",C807="220 Quickbooks software",C807="230 Office equipment",C807="240 Office furniture"),
         E807-(E807/(1+Dashboard!$F$4)),
         0
      ),
      IF(C807="750 Business promotion",
         E807-(E807/(1+4.793/100)),
         E807-(E807/(1+Dashboard!$F$4))
      )
   )
)</f>
        <v>0</v>
      </c>
      <c r="J807" s="26">
        <f>Bank5[[#This Row],[Money in/ (Money out)]]-Bank5[[#This Row],[GST/HST]]</f>
        <v>0</v>
      </c>
      <c r="L807" s="23">
        <f t="shared" si="36"/>
        <v>0</v>
      </c>
    </row>
    <row r="808" spans="4:12" x14ac:dyDescent="0.2">
      <c r="D808" s="374">
        <f>_xlfn.XLOOKUP(C:C,Table1[for Import to Bank Register dropdown],Table1[for Pivot],0,0,1)</f>
        <v>0</v>
      </c>
      <c r="E808" s="403"/>
      <c r="F808" s="146">
        <f t="shared" si="37"/>
        <v>55555555</v>
      </c>
      <c r="G808" s="375">
        <f t="shared" si="38"/>
        <v>0</v>
      </c>
      <c r="I808" s="376">
        <f>IF(OR(C808="150 Directors advances", C808="120 accounts receivable", C808="720.2 Automobile - Insurance", C808="720.3 Automobile - License", C808="870.4 Rent - Insurance", C808="870.6 Rent - Property Tax", C808="870.7 Rent - Homeoffice", C808="870.9 Rent - Water"),
   0,
   IF(Dashboard!$F$5="Quick",
      IF(OR(C808="190 Automobile",C808="200 computer hardware",C808="210 Computer software",C808="220 Quickbooks software",C808="230 Office equipment",C808="240 Office furniture"),
         E808-(E808/(1+Dashboard!$F$4)),
         0
      ),
      IF(C808="750 Business promotion",
         E808-(E808/(1+4.793/100)),
         E808-(E808/(1+Dashboard!$F$4))
      )
   )
)</f>
        <v>0</v>
      </c>
      <c r="J808" s="26">
        <f>Bank5[[#This Row],[Money in/ (Money out)]]-Bank5[[#This Row],[GST/HST]]</f>
        <v>0</v>
      </c>
      <c r="L808" s="23">
        <f t="shared" si="36"/>
        <v>0</v>
      </c>
    </row>
    <row r="809" spans="4:12" x14ac:dyDescent="0.2">
      <c r="D809" s="374">
        <f>_xlfn.XLOOKUP(C:C,Table1[for Import to Bank Register dropdown],Table1[for Pivot],0,0,1)</f>
        <v>0</v>
      </c>
      <c r="E809" s="403"/>
      <c r="F809" s="146">
        <f t="shared" si="37"/>
        <v>55555555</v>
      </c>
      <c r="G809" s="375">
        <f t="shared" si="38"/>
        <v>0</v>
      </c>
      <c r="I809" s="376">
        <f>IF(OR(C809="150 Directors advances", C809="120 accounts receivable", C809="720.2 Automobile - Insurance", C809="720.3 Automobile - License", C809="870.4 Rent - Insurance", C809="870.6 Rent - Property Tax", C809="870.7 Rent - Homeoffice", C809="870.9 Rent - Water"),
   0,
   IF(Dashboard!$F$5="Quick",
      IF(OR(C809="190 Automobile",C809="200 computer hardware",C809="210 Computer software",C809="220 Quickbooks software",C809="230 Office equipment",C809="240 Office furniture"),
         E809-(E809/(1+Dashboard!$F$4)),
         0
      ),
      IF(C809="750 Business promotion",
         E809-(E809/(1+4.793/100)),
         E809-(E809/(1+Dashboard!$F$4))
      )
   )
)</f>
        <v>0</v>
      </c>
      <c r="J809" s="26">
        <f>Bank5[[#This Row],[Money in/ (Money out)]]-Bank5[[#This Row],[GST/HST]]</f>
        <v>0</v>
      </c>
      <c r="L809" s="23">
        <f t="shared" si="36"/>
        <v>0</v>
      </c>
    </row>
    <row r="810" spans="4:12" x14ac:dyDescent="0.2">
      <c r="D810" s="374">
        <f>_xlfn.XLOOKUP(C:C,Table1[for Import to Bank Register dropdown],Table1[for Pivot],0,0,1)</f>
        <v>0</v>
      </c>
      <c r="E810" s="403"/>
      <c r="F810" s="146">
        <f t="shared" si="37"/>
        <v>55555555</v>
      </c>
      <c r="G810" s="375">
        <f t="shared" si="38"/>
        <v>0</v>
      </c>
      <c r="I810" s="376">
        <f>IF(OR(C810="150 Directors advances", C810="120 accounts receivable", C810="720.2 Automobile - Insurance", C810="720.3 Automobile - License", C810="870.4 Rent - Insurance", C810="870.6 Rent - Property Tax", C810="870.7 Rent - Homeoffice", C810="870.9 Rent - Water"),
   0,
   IF(Dashboard!$F$5="Quick",
      IF(OR(C810="190 Automobile",C810="200 computer hardware",C810="210 Computer software",C810="220 Quickbooks software",C810="230 Office equipment",C810="240 Office furniture"),
         E810-(E810/(1+Dashboard!$F$4)),
         0
      ),
      IF(C810="750 Business promotion",
         E810-(E810/(1+4.793/100)),
         E810-(E810/(1+Dashboard!$F$4))
      )
   )
)</f>
        <v>0</v>
      </c>
      <c r="J810" s="26">
        <f>Bank5[[#This Row],[Money in/ (Money out)]]-Bank5[[#This Row],[GST/HST]]</f>
        <v>0</v>
      </c>
      <c r="L810" s="23">
        <f t="shared" si="36"/>
        <v>0</v>
      </c>
    </row>
    <row r="811" spans="4:12" x14ac:dyDescent="0.2">
      <c r="D811" s="374">
        <f>_xlfn.XLOOKUP(C:C,Table1[for Import to Bank Register dropdown],Table1[for Pivot],0,0,1)</f>
        <v>0</v>
      </c>
      <c r="E811" s="403"/>
      <c r="F811" s="146">
        <f t="shared" si="37"/>
        <v>55555555</v>
      </c>
      <c r="G811" s="375">
        <f t="shared" si="38"/>
        <v>0</v>
      </c>
      <c r="I811" s="376">
        <f>IF(OR(C811="150 Directors advances", C811="120 accounts receivable", C811="720.2 Automobile - Insurance", C811="720.3 Automobile - License", C811="870.4 Rent - Insurance", C811="870.6 Rent - Property Tax", C811="870.7 Rent - Homeoffice", C811="870.9 Rent - Water"),
   0,
   IF(Dashboard!$F$5="Quick",
      IF(OR(C811="190 Automobile",C811="200 computer hardware",C811="210 Computer software",C811="220 Quickbooks software",C811="230 Office equipment",C811="240 Office furniture"),
         E811-(E811/(1+Dashboard!$F$4)),
         0
      ),
      IF(C811="750 Business promotion",
         E811-(E811/(1+4.793/100)),
         E811-(E811/(1+Dashboard!$F$4))
      )
   )
)</f>
        <v>0</v>
      </c>
      <c r="J811" s="26">
        <f>Bank5[[#This Row],[Money in/ (Money out)]]-Bank5[[#This Row],[GST/HST]]</f>
        <v>0</v>
      </c>
      <c r="L811" s="23">
        <f t="shared" si="36"/>
        <v>0</v>
      </c>
    </row>
    <row r="812" spans="4:12" x14ac:dyDescent="0.2">
      <c r="D812" s="374">
        <f>_xlfn.XLOOKUP(C:C,Table1[for Import to Bank Register dropdown],Table1[for Pivot],0,0,1)</f>
        <v>0</v>
      </c>
      <c r="E812" s="403"/>
      <c r="F812" s="146">
        <f t="shared" si="37"/>
        <v>55555555</v>
      </c>
      <c r="G812" s="375">
        <f t="shared" si="38"/>
        <v>0</v>
      </c>
      <c r="I812" s="376">
        <f>IF(OR(C812="150 Directors advances", C812="120 accounts receivable", C812="720.2 Automobile - Insurance", C812="720.3 Automobile - License", C812="870.4 Rent - Insurance", C812="870.6 Rent - Property Tax", C812="870.7 Rent - Homeoffice", C812="870.9 Rent - Water"),
   0,
   IF(Dashboard!$F$5="Quick",
      IF(OR(C812="190 Automobile",C812="200 computer hardware",C812="210 Computer software",C812="220 Quickbooks software",C812="230 Office equipment",C812="240 Office furniture"),
         E812-(E812/(1+Dashboard!$F$4)),
         0
      ),
      IF(C812="750 Business promotion",
         E812-(E812/(1+4.793/100)),
         E812-(E812/(1+Dashboard!$F$4))
      )
   )
)</f>
        <v>0</v>
      </c>
      <c r="J812" s="26">
        <f>Bank5[[#This Row],[Money in/ (Money out)]]-Bank5[[#This Row],[GST/HST]]</f>
        <v>0</v>
      </c>
      <c r="L812" s="23">
        <f t="shared" si="36"/>
        <v>0</v>
      </c>
    </row>
    <row r="813" spans="4:12" x14ac:dyDescent="0.2">
      <c r="D813" s="374">
        <f>_xlfn.XLOOKUP(C:C,Table1[for Import to Bank Register dropdown],Table1[for Pivot],0,0,1)</f>
        <v>0</v>
      </c>
      <c r="E813" s="403"/>
      <c r="F813" s="146">
        <f t="shared" si="37"/>
        <v>55555555</v>
      </c>
      <c r="G813" s="375">
        <f t="shared" si="38"/>
        <v>0</v>
      </c>
      <c r="I813" s="376">
        <f>IF(OR(C813="150 Directors advances", C813="120 accounts receivable", C813="720.2 Automobile - Insurance", C813="720.3 Automobile - License", C813="870.4 Rent - Insurance", C813="870.6 Rent - Property Tax", C813="870.7 Rent - Homeoffice", C813="870.9 Rent - Water"),
   0,
   IF(Dashboard!$F$5="Quick",
      IF(OR(C813="190 Automobile",C813="200 computer hardware",C813="210 Computer software",C813="220 Quickbooks software",C813="230 Office equipment",C813="240 Office furniture"),
         E813-(E813/(1+Dashboard!$F$4)),
         0
      ),
      IF(C813="750 Business promotion",
         E813-(E813/(1+4.793/100)),
         E813-(E813/(1+Dashboard!$F$4))
      )
   )
)</f>
        <v>0</v>
      </c>
      <c r="J813" s="26">
        <f>Bank5[[#This Row],[Money in/ (Money out)]]-Bank5[[#This Row],[GST/HST]]</f>
        <v>0</v>
      </c>
      <c r="L813" s="23">
        <f t="shared" si="36"/>
        <v>0</v>
      </c>
    </row>
    <row r="814" spans="4:12" x14ac:dyDescent="0.2">
      <c r="D814" s="374">
        <f>_xlfn.XLOOKUP(C:C,Table1[for Import to Bank Register dropdown],Table1[for Pivot],0,0,1)</f>
        <v>0</v>
      </c>
      <c r="E814" s="403"/>
      <c r="F814" s="146">
        <f t="shared" si="37"/>
        <v>55555555</v>
      </c>
      <c r="G814" s="375">
        <f t="shared" si="38"/>
        <v>0</v>
      </c>
      <c r="I814" s="376">
        <f>IF(OR(C814="150 Directors advances", C814="120 accounts receivable", C814="720.2 Automobile - Insurance", C814="720.3 Automobile - License", C814="870.4 Rent - Insurance", C814="870.6 Rent - Property Tax", C814="870.7 Rent - Homeoffice", C814="870.9 Rent - Water"),
   0,
   IF(Dashboard!$F$5="Quick",
      IF(OR(C814="190 Automobile",C814="200 computer hardware",C814="210 Computer software",C814="220 Quickbooks software",C814="230 Office equipment",C814="240 Office furniture"),
         E814-(E814/(1+Dashboard!$F$4)),
         0
      ),
      IF(C814="750 Business promotion",
         E814-(E814/(1+4.793/100)),
         E814-(E814/(1+Dashboard!$F$4))
      )
   )
)</f>
        <v>0</v>
      </c>
      <c r="J814" s="26">
        <f>Bank5[[#This Row],[Money in/ (Money out)]]-Bank5[[#This Row],[GST/HST]]</f>
        <v>0</v>
      </c>
      <c r="L814" s="23">
        <f t="shared" si="36"/>
        <v>0</v>
      </c>
    </row>
    <row r="815" spans="4:12" x14ac:dyDescent="0.2">
      <c r="D815" s="374">
        <f>_xlfn.XLOOKUP(C:C,Table1[for Import to Bank Register dropdown],Table1[for Pivot],0,0,1)</f>
        <v>0</v>
      </c>
      <c r="E815" s="403"/>
      <c r="F815" s="146">
        <f t="shared" si="37"/>
        <v>55555555</v>
      </c>
      <c r="G815" s="375">
        <f t="shared" si="38"/>
        <v>0</v>
      </c>
      <c r="I815" s="376">
        <f>IF(OR(C815="150 Directors advances", C815="120 accounts receivable", C815="720.2 Automobile - Insurance", C815="720.3 Automobile - License", C815="870.4 Rent - Insurance", C815="870.6 Rent - Property Tax", C815="870.7 Rent - Homeoffice", C815="870.9 Rent - Water"),
   0,
   IF(Dashboard!$F$5="Quick",
      IF(OR(C815="190 Automobile",C815="200 computer hardware",C815="210 Computer software",C815="220 Quickbooks software",C815="230 Office equipment",C815="240 Office furniture"),
         E815-(E815/(1+Dashboard!$F$4)),
         0
      ),
      IF(C815="750 Business promotion",
         E815-(E815/(1+4.793/100)),
         E815-(E815/(1+Dashboard!$F$4))
      )
   )
)</f>
        <v>0</v>
      </c>
      <c r="J815" s="26">
        <f>Bank5[[#This Row],[Money in/ (Money out)]]-Bank5[[#This Row],[GST/HST]]</f>
        <v>0</v>
      </c>
      <c r="L815" s="23">
        <f t="shared" si="36"/>
        <v>0</v>
      </c>
    </row>
    <row r="816" spans="4:12" x14ac:dyDescent="0.2">
      <c r="D816" s="374">
        <f>_xlfn.XLOOKUP(C:C,Table1[for Import to Bank Register dropdown],Table1[for Pivot],0,0,1)</f>
        <v>0</v>
      </c>
      <c r="E816" s="403"/>
      <c r="F816" s="146">
        <f t="shared" si="37"/>
        <v>55555555</v>
      </c>
      <c r="G816" s="375">
        <f t="shared" si="38"/>
        <v>0</v>
      </c>
      <c r="I816" s="376">
        <f>IF(OR(C816="150 Directors advances", C816="120 accounts receivable", C816="720.2 Automobile - Insurance", C816="720.3 Automobile - License", C816="870.4 Rent - Insurance", C816="870.6 Rent - Property Tax", C816="870.7 Rent - Homeoffice", C816="870.9 Rent - Water"),
   0,
   IF(Dashboard!$F$5="Quick",
      IF(OR(C816="190 Automobile",C816="200 computer hardware",C816="210 Computer software",C816="220 Quickbooks software",C816="230 Office equipment",C816="240 Office furniture"),
         E816-(E816/(1+Dashboard!$F$4)),
         0
      ),
      IF(C816="750 Business promotion",
         E816-(E816/(1+4.793/100)),
         E816-(E816/(1+Dashboard!$F$4))
      )
   )
)</f>
        <v>0</v>
      </c>
      <c r="J816" s="26">
        <f>Bank5[[#This Row],[Money in/ (Money out)]]-Bank5[[#This Row],[GST/HST]]</f>
        <v>0</v>
      </c>
      <c r="L816" s="23">
        <f t="shared" si="36"/>
        <v>0</v>
      </c>
    </row>
    <row r="817" spans="4:12" x14ac:dyDescent="0.2">
      <c r="D817" s="374">
        <f>_xlfn.XLOOKUP(C:C,Table1[for Import to Bank Register dropdown],Table1[for Pivot],0,0,1)</f>
        <v>0</v>
      </c>
      <c r="E817" s="403"/>
      <c r="F817" s="146">
        <f t="shared" si="37"/>
        <v>55555555</v>
      </c>
      <c r="G817" s="375">
        <f t="shared" si="38"/>
        <v>0</v>
      </c>
      <c r="I817" s="376">
        <f>IF(OR(C817="150 Directors advances", C817="120 accounts receivable", C817="720.2 Automobile - Insurance", C817="720.3 Automobile - License", C817="870.4 Rent - Insurance", C817="870.6 Rent - Property Tax", C817="870.7 Rent - Homeoffice", C817="870.9 Rent - Water"),
   0,
   IF(Dashboard!$F$5="Quick",
      IF(OR(C817="190 Automobile",C817="200 computer hardware",C817="210 Computer software",C817="220 Quickbooks software",C817="230 Office equipment",C817="240 Office furniture"),
         E817-(E817/(1+Dashboard!$F$4)),
         0
      ),
      IF(C817="750 Business promotion",
         E817-(E817/(1+4.793/100)),
         E817-(E817/(1+Dashboard!$F$4))
      )
   )
)</f>
        <v>0</v>
      </c>
      <c r="J817" s="26">
        <f>Bank5[[#This Row],[Money in/ (Money out)]]-Bank5[[#This Row],[GST/HST]]</f>
        <v>0</v>
      </c>
      <c r="L817" s="23">
        <f t="shared" si="36"/>
        <v>0</v>
      </c>
    </row>
    <row r="818" spans="4:12" x14ac:dyDescent="0.2">
      <c r="D818" s="374">
        <f>_xlfn.XLOOKUP(C:C,Table1[for Import to Bank Register dropdown],Table1[for Pivot],0,0,1)</f>
        <v>0</v>
      </c>
      <c r="E818" s="403"/>
      <c r="F818" s="146">
        <f t="shared" si="37"/>
        <v>55555555</v>
      </c>
      <c r="G818" s="375">
        <f t="shared" si="38"/>
        <v>0</v>
      </c>
      <c r="I818" s="376">
        <f>IF(OR(C818="150 Directors advances", C818="120 accounts receivable", C818="720.2 Automobile - Insurance", C818="720.3 Automobile - License", C818="870.4 Rent - Insurance", C818="870.6 Rent - Property Tax", C818="870.7 Rent - Homeoffice", C818="870.9 Rent - Water"),
   0,
   IF(Dashboard!$F$5="Quick",
      IF(OR(C818="190 Automobile",C818="200 computer hardware",C818="210 Computer software",C818="220 Quickbooks software",C818="230 Office equipment",C818="240 Office furniture"),
         E818-(E818/(1+Dashboard!$F$4)),
         0
      ),
      IF(C818="750 Business promotion",
         E818-(E818/(1+4.793/100)),
         E818-(E818/(1+Dashboard!$F$4))
      )
   )
)</f>
        <v>0</v>
      </c>
      <c r="J818" s="26">
        <f>Bank5[[#This Row],[Money in/ (Money out)]]-Bank5[[#This Row],[GST/HST]]</f>
        <v>0</v>
      </c>
      <c r="L818" s="23">
        <f t="shared" si="36"/>
        <v>0</v>
      </c>
    </row>
    <row r="819" spans="4:12" x14ac:dyDescent="0.2">
      <c r="D819" s="374">
        <f>_xlfn.XLOOKUP(C:C,Table1[for Import to Bank Register dropdown],Table1[for Pivot],0,0,1)</f>
        <v>0</v>
      </c>
      <c r="E819" s="403"/>
      <c r="F819" s="146">
        <f t="shared" si="37"/>
        <v>55555555</v>
      </c>
      <c r="G819" s="375">
        <f t="shared" si="38"/>
        <v>0</v>
      </c>
      <c r="I819" s="376">
        <f>IF(OR(C819="150 Directors advances", C819="120 accounts receivable", C819="720.2 Automobile - Insurance", C819="720.3 Automobile - License", C819="870.4 Rent - Insurance", C819="870.6 Rent - Property Tax", C819="870.7 Rent - Homeoffice", C819="870.9 Rent - Water"),
   0,
   IF(Dashboard!$F$5="Quick",
      IF(OR(C819="190 Automobile",C819="200 computer hardware",C819="210 Computer software",C819="220 Quickbooks software",C819="230 Office equipment",C819="240 Office furniture"),
         E819-(E819/(1+Dashboard!$F$4)),
         0
      ),
      IF(C819="750 Business promotion",
         E819-(E819/(1+4.793/100)),
         E819-(E819/(1+Dashboard!$F$4))
      )
   )
)</f>
        <v>0</v>
      </c>
      <c r="J819" s="26">
        <f>Bank5[[#This Row],[Money in/ (Money out)]]-Bank5[[#This Row],[GST/HST]]</f>
        <v>0</v>
      </c>
      <c r="L819" s="23">
        <f t="shared" si="36"/>
        <v>0</v>
      </c>
    </row>
    <row r="820" spans="4:12" x14ac:dyDescent="0.2">
      <c r="D820" s="374">
        <f>_xlfn.XLOOKUP(C:C,Table1[for Import to Bank Register dropdown],Table1[for Pivot],0,0,1)</f>
        <v>0</v>
      </c>
      <c r="E820" s="403"/>
      <c r="F820" s="146">
        <f t="shared" si="37"/>
        <v>55555555</v>
      </c>
      <c r="G820" s="375">
        <f t="shared" si="38"/>
        <v>0</v>
      </c>
      <c r="I820" s="376">
        <f>IF(OR(C820="150 Directors advances", C820="120 accounts receivable", C820="720.2 Automobile - Insurance", C820="720.3 Automobile - License", C820="870.4 Rent - Insurance", C820="870.6 Rent - Property Tax", C820="870.7 Rent - Homeoffice", C820="870.9 Rent - Water"),
   0,
   IF(Dashboard!$F$5="Quick",
      IF(OR(C820="190 Automobile",C820="200 computer hardware",C820="210 Computer software",C820="220 Quickbooks software",C820="230 Office equipment",C820="240 Office furniture"),
         E820-(E820/(1+Dashboard!$F$4)),
         0
      ),
      IF(C820="750 Business promotion",
         E820-(E820/(1+4.793/100)),
         E820-(E820/(1+Dashboard!$F$4))
      )
   )
)</f>
        <v>0</v>
      </c>
      <c r="J820" s="26">
        <f>Bank5[[#This Row],[Money in/ (Money out)]]-Bank5[[#This Row],[GST/HST]]</f>
        <v>0</v>
      </c>
      <c r="L820" s="23">
        <f t="shared" si="36"/>
        <v>0</v>
      </c>
    </row>
    <row r="821" spans="4:12" x14ac:dyDescent="0.2">
      <c r="D821" s="374">
        <f>_xlfn.XLOOKUP(C:C,Table1[for Import to Bank Register dropdown],Table1[for Pivot],0,0,1)</f>
        <v>0</v>
      </c>
      <c r="E821" s="403"/>
      <c r="F821" s="146">
        <f t="shared" si="37"/>
        <v>55555555</v>
      </c>
      <c r="G821" s="375">
        <f t="shared" si="38"/>
        <v>0</v>
      </c>
      <c r="I821" s="376">
        <f>IF(OR(C821="150 Directors advances", C821="120 accounts receivable", C821="720.2 Automobile - Insurance", C821="720.3 Automobile - License", C821="870.4 Rent - Insurance", C821="870.6 Rent - Property Tax", C821="870.7 Rent - Homeoffice", C821="870.9 Rent - Water"),
   0,
   IF(Dashboard!$F$5="Quick",
      IF(OR(C821="190 Automobile",C821="200 computer hardware",C821="210 Computer software",C821="220 Quickbooks software",C821="230 Office equipment",C821="240 Office furniture"),
         E821-(E821/(1+Dashboard!$F$4)),
         0
      ),
      IF(C821="750 Business promotion",
         E821-(E821/(1+4.793/100)),
         E821-(E821/(1+Dashboard!$F$4))
      )
   )
)</f>
        <v>0</v>
      </c>
      <c r="J821" s="26">
        <f>Bank5[[#This Row],[Money in/ (Money out)]]-Bank5[[#This Row],[GST/HST]]</f>
        <v>0</v>
      </c>
      <c r="L821" s="23">
        <f t="shared" si="36"/>
        <v>0</v>
      </c>
    </row>
    <row r="822" spans="4:12" x14ac:dyDescent="0.2">
      <c r="D822" s="374">
        <f>_xlfn.XLOOKUP(C:C,Table1[for Import to Bank Register dropdown],Table1[for Pivot],0,0,1)</f>
        <v>0</v>
      </c>
      <c r="E822" s="403"/>
      <c r="F822" s="146">
        <f t="shared" si="37"/>
        <v>55555555</v>
      </c>
      <c r="G822" s="375">
        <f t="shared" si="38"/>
        <v>0</v>
      </c>
      <c r="I822" s="376">
        <f>IF(OR(C822="150 Directors advances", C822="120 accounts receivable", C822="720.2 Automobile - Insurance", C822="720.3 Automobile - License", C822="870.4 Rent - Insurance", C822="870.6 Rent - Property Tax", C822="870.7 Rent - Homeoffice", C822="870.9 Rent - Water"),
   0,
   IF(Dashboard!$F$5="Quick",
      IF(OR(C822="190 Automobile",C822="200 computer hardware",C822="210 Computer software",C822="220 Quickbooks software",C822="230 Office equipment",C822="240 Office furniture"),
         E822-(E822/(1+Dashboard!$F$4)),
         0
      ),
      IF(C822="750 Business promotion",
         E822-(E822/(1+4.793/100)),
         E822-(E822/(1+Dashboard!$F$4))
      )
   )
)</f>
        <v>0</v>
      </c>
      <c r="J822" s="26">
        <f>Bank5[[#This Row],[Money in/ (Money out)]]-Bank5[[#This Row],[GST/HST]]</f>
        <v>0</v>
      </c>
      <c r="L822" s="23">
        <f t="shared" si="36"/>
        <v>0</v>
      </c>
    </row>
    <row r="823" spans="4:12" x14ac:dyDescent="0.2">
      <c r="D823" s="374">
        <f>_xlfn.XLOOKUP(C:C,Table1[for Import to Bank Register dropdown],Table1[for Pivot],0,0,1)</f>
        <v>0</v>
      </c>
      <c r="E823" s="403"/>
      <c r="F823" s="146">
        <f t="shared" si="37"/>
        <v>55555555</v>
      </c>
      <c r="G823" s="375">
        <f t="shared" si="38"/>
        <v>0</v>
      </c>
      <c r="I823" s="376">
        <f>IF(OR(C823="150 Directors advances", C823="120 accounts receivable", C823="720.2 Automobile - Insurance", C823="720.3 Automobile - License", C823="870.4 Rent - Insurance", C823="870.6 Rent - Property Tax", C823="870.7 Rent - Homeoffice", C823="870.9 Rent - Water"),
   0,
   IF(Dashboard!$F$5="Quick",
      IF(OR(C823="190 Automobile",C823="200 computer hardware",C823="210 Computer software",C823="220 Quickbooks software",C823="230 Office equipment",C823="240 Office furniture"),
         E823-(E823/(1+Dashboard!$F$4)),
         0
      ),
      IF(C823="750 Business promotion",
         E823-(E823/(1+4.793/100)),
         E823-(E823/(1+Dashboard!$F$4))
      )
   )
)</f>
        <v>0</v>
      </c>
      <c r="J823" s="26">
        <f>Bank5[[#This Row],[Money in/ (Money out)]]-Bank5[[#This Row],[GST/HST]]</f>
        <v>0</v>
      </c>
      <c r="L823" s="23">
        <f t="shared" si="36"/>
        <v>0</v>
      </c>
    </row>
    <row r="824" spans="4:12" x14ac:dyDescent="0.2">
      <c r="D824" s="374">
        <f>_xlfn.XLOOKUP(C:C,Table1[for Import to Bank Register dropdown],Table1[for Pivot],0,0,1)</f>
        <v>0</v>
      </c>
      <c r="E824" s="403"/>
      <c r="F824" s="146">
        <f t="shared" si="37"/>
        <v>55555555</v>
      </c>
      <c r="G824" s="375">
        <f t="shared" si="38"/>
        <v>0</v>
      </c>
      <c r="I824" s="376">
        <f>IF(OR(C824="150 Directors advances", C824="120 accounts receivable", C824="720.2 Automobile - Insurance", C824="720.3 Automobile - License", C824="870.4 Rent - Insurance", C824="870.6 Rent - Property Tax", C824="870.7 Rent - Homeoffice", C824="870.9 Rent - Water"),
   0,
   IF(Dashboard!$F$5="Quick",
      IF(OR(C824="190 Automobile",C824="200 computer hardware",C824="210 Computer software",C824="220 Quickbooks software",C824="230 Office equipment",C824="240 Office furniture"),
         E824-(E824/(1+Dashboard!$F$4)),
         0
      ),
      IF(C824="750 Business promotion",
         E824-(E824/(1+4.793/100)),
         E824-(E824/(1+Dashboard!$F$4))
      )
   )
)</f>
        <v>0</v>
      </c>
      <c r="J824" s="26">
        <f>Bank5[[#This Row],[Money in/ (Money out)]]-Bank5[[#This Row],[GST/HST]]</f>
        <v>0</v>
      </c>
      <c r="L824" s="23">
        <f t="shared" si="36"/>
        <v>0</v>
      </c>
    </row>
    <row r="825" spans="4:12" x14ac:dyDescent="0.2">
      <c r="D825" s="374">
        <f>_xlfn.XLOOKUP(C:C,Table1[for Import to Bank Register dropdown],Table1[for Pivot],0,0,1)</f>
        <v>0</v>
      </c>
      <c r="E825" s="403"/>
      <c r="F825" s="146">
        <f t="shared" si="37"/>
        <v>55555555</v>
      </c>
      <c r="G825" s="375">
        <f t="shared" si="38"/>
        <v>0</v>
      </c>
      <c r="I825" s="376">
        <f>IF(OR(C825="150 Directors advances", C825="120 accounts receivable", C825="720.2 Automobile - Insurance", C825="720.3 Automobile - License", C825="870.4 Rent - Insurance", C825="870.6 Rent - Property Tax", C825="870.7 Rent - Homeoffice", C825="870.9 Rent - Water"),
   0,
   IF(Dashboard!$F$5="Quick",
      IF(OR(C825="190 Automobile",C825="200 computer hardware",C825="210 Computer software",C825="220 Quickbooks software",C825="230 Office equipment",C825="240 Office furniture"),
         E825-(E825/(1+Dashboard!$F$4)),
         0
      ),
      IF(C825="750 Business promotion",
         E825-(E825/(1+4.793/100)),
         E825-(E825/(1+Dashboard!$F$4))
      )
   )
)</f>
        <v>0</v>
      </c>
      <c r="J825" s="26">
        <f>Bank5[[#This Row],[Money in/ (Money out)]]-Bank5[[#This Row],[GST/HST]]</f>
        <v>0</v>
      </c>
      <c r="L825" s="23">
        <f t="shared" si="36"/>
        <v>0</v>
      </c>
    </row>
    <row r="826" spans="4:12" x14ac:dyDescent="0.2">
      <c r="D826" s="374">
        <f>_xlfn.XLOOKUP(C:C,Table1[for Import to Bank Register dropdown],Table1[for Pivot],0,0,1)</f>
        <v>0</v>
      </c>
      <c r="E826" s="403"/>
      <c r="F826" s="146">
        <f t="shared" si="37"/>
        <v>55555555</v>
      </c>
      <c r="G826" s="375">
        <f t="shared" si="38"/>
        <v>0</v>
      </c>
      <c r="I826" s="376">
        <f>IF(OR(C826="150 Directors advances", C826="120 accounts receivable", C826="720.2 Automobile - Insurance", C826="720.3 Automobile - License", C826="870.4 Rent - Insurance", C826="870.6 Rent - Property Tax", C826="870.7 Rent - Homeoffice", C826="870.9 Rent - Water"),
   0,
   IF(Dashboard!$F$5="Quick",
      IF(OR(C826="190 Automobile",C826="200 computer hardware",C826="210 Computer software",C826="220 Quickbooks software",C826="230 Office equipment",C826="240 Office furniture"),
         E826-(E826/(1+Dashboard!$F$4)),
         0
      ),
      IF(C826="750 Business promotion",
         E826-(E826/(1+4.793/100)),
         E826-(E826/(1+Dashboard!$F$4))
      )
   )
)</f>
        <v>0</v>
      </c>
      <c r="J826" s="26">
        <f>Bank5[[#This Row],[Money in/ (Money out)]]-Bank5[[#This Row],[GST/HST]]</f>
        <v>0</v>
      </c>
      <c r="L826" s="23">
        <f t="shared" si="36"/>
        <v>0</v>
      </c>
    </row>
    <row r="827" spans="4:12" x14ac:dyDescent="0.2">
      <c r="D827" s="374">
        <f>_xlfn.XLOOKUP(C:C,Table1[for Import to Bank Register dropdown],Table1[for Pivot],0,0,1)</f>
        <v>0</v>
      </c>
      <c r="E827" s="403"/>
      <c r="F827" s="146">
        <f t="shared" si="37"/>
        <v>55555555</v>
      </c>
      <c r="G827" s="375">
        <f t="shared" si="38"/>
        <v>0</v>
      </c>
      <c r="I827" s="376">
        <f>IF(OR(C827="150 Directors advances", C827="120 accounts receivable", C827="720.2 Automobile - Insurance", C827="720.3 Automobile - License", C827="870.4 Rent - Insurance", C827="870.6 Rent - Property Tax", C827="870.7 Rent - Homeoffice", C827="870.9 Rent - Water"),
   0,
   IF(Dashboard!$F$5="Quick",
      IF(OR(C827="190 Automobile",C827="200 computer hardware",C827="210 Computer software",C827="220 Quickbooks software",C827="230 Office equipment",C827="240 Office furniture"),
         E827-(E827/(1+Dashboard!$F$4)),
         0
      ),
      IF(C827="750 Business promotion",
         E827-(E827/(1+4.793/100)),
         E827-(E827/(1+Dashboard!$F$4))
      )
   )
)</f>
        <v>0</v>
      </c>
      <c r="J827" s="26">
        <f>Bank5[[#This Row],[Money in/ (Money out)]]-Bank5[[#This Row],[GST/HST]]</f>
        <v>0</v>
      </c>
      <c r="L827" s="23">
        <f t="shared" si="36"/>
        <v>0</v>
      </c>
    </row>
    <row r="828" spans="4:12" x14ac:dyDescent="0.2">
      <c r="D828" s="374">
        <f>_xlfn.XLOOKUP(C:C,Table1[for Import to Bank Register dropdown],Table1[for Pivot],0,0,1)</f>
        <v>0</v>
      </c>
      <c r="E828" s="403"/>
      <c r="F828" s="146">
        <f t="shared" si="37"/>
        <v>55555555</v>
      </c>
      <c r="G828" s="375">
        <f t="shared" si="38"/>
        <v>0</v>
      </c>
      <c r="I828" s="376">
        <f>IF(OR(C828="150 Directors advances", C828="120 accounts receivable", C828="720.2 Automobile - Insurance", C828="720.3 Automobile - License", C828="870.4 Rent - Insurance", C828="870.6 Rent - Property Tax", C828="870.7 Rent - Homeoffice", C828="870.9 Rent - Water"),
   0,
   IF(Dashboard!$F$5="Quick",
      IF(OR(C828="190 Automobile",C828="200 computer hardware",C828="210 Computer software",C828="220 Quickbooks software",C828="230 Office equipment",C828="240 Office furniture"),
         E828-(E828/(1+Dashboard!$F$4)),
         0
      ),
      IF(C828="750 Business promotion",
         E828-(E828/(1+4.793/100)),
         E828-(E828/(1+Dashboard!$F$4))
      )
   )
)</f>
        <v>0</v>
      </c>
      <c r="J828" s="26">
        <f>Bank5[[#This Row],[Money in/ (Money out)]]-Bank5[[#This Row],[GST/HST]]</f>
        <v>0</v>
      </c>
      <c r="L828" s="23">
        <f t="shared" si="36"/>
        <v>0</v>
      </c>
    </row>
    <row r="829" spans="4:12" x14ac:dyDescent="0.2">
      <c r="D829" s="374">
        <f>_xlfn.XLOOKUP(C:C,Table1[for Import to Bank Register dropdown],Table1[for Pivot],0,0,1)</f>
        <v>0</v>
      </c>
      <c r="E829" s="403"/>
      <c r="F829" s="146">
        <f t="shared" si="37"/>
        <v>55555555</v>
      </c>
      <c r="G829" s="375">
        <f t="shared" si="38"/>
        <v>0</v>
      </c>
      <c r="I829" s="376">
        <f>IF(OR(C829="150 Directors advances", C829="120 accounts receivable", C829="720.2 Automobile - Insurance", C829="720.3 Automobile - License", C829="870.4 Rent - Insurance", C829="870.6 Rent - Property Tax", C829="870.7 Rent - Homeoffice", C829="870.9 Rent - Water"),
   0,
   IF(Dashboard!$F$5="Quick",
      IF(OR(C829="190 Automobile",C829="200 computer hardware",C829="210 Computer software",C829="220 Quickbooks software",C829="230 Office equipment",C829="240 Office furniture"),
         E829-(E829/(1+Dashboard!$F$4)),
         0
      ),
      IF(C829="750 Business promotion",
         E829-(E829/(1+4.793/100)),
         E829-(E829/(1+Dashboard!$F$4))
      )
   )
)</f>
        <v>0</v>
      </c>
      <c r="J829" s="26">
        <f>Bank5[[#This Row],[Money in/ (Money out)]]-Bank5[[#This Row],[GST/HST]]</f>
        <v>0</v>
      </c>
      <c r="L829" s="23">
        <f t="shared" si="36"/>
        <v>0</v>
      </c>
    </row>
    <row r="830" spans="4:12" x14ac:dyDescent="0.2">
      <c r="D830" s="374">
        <f>_xlfn.XLOOKUP(C:C,Table1[for Import to Bank Register dropdown],Table1[for Pivot],0,0,1)</f>
        <v>0</v>
      </c>
      <c r="E830" s="403"/>
      <c r="F830" s="146">
        <f t="shared" si="37"/>
        <v>55555555</v>
      </c>
      <c r="G830" s="375">
        <f t="shared" si="38"/>
        <v>0</v>
      </c>
      <c r="I830" s="376">
        <f>IF(OR(C830="150 Directors advances", C830="120 accounts receivable", C830="720.2 Automobile - Insurance", C830="720.3 Automobile - License", C830="870.4 Rent - Insurance", C830="870.6 Rent - Property Tax", C830="870.7 Rent - Homeoffice", C830="870.9 Rent - Water"),
   0,
   IF(Dashboard!$F$5="Quick",
      IF(OR(C830="190 Automobile",C830="200 computer hardware",C830="210 Computer software",C830="220 Quickbooks software",C830="230 Office equipment",C830="240 Office furniture"),
         E830-(E830/(1+Dashboard!$F$4)),
         0
      ),
      IF(C830="750 Business promotion",
         E830-(E830/(1+4.793/100)),
         E830-(E830/(1+Dashboard!$F$4))
      )
   )
)</f>
        <v>0</v>
      </c>
      <c r="J830" s="26">
        <f>Bank5[[#This Row],[Money in/ (Money out)]]-Bank5[[#This Row],[GST/HST]]</f>
        <v>0</v>
      </c>
      <c r="L830" s="23">
        <f t="shared" si="36"/>
        <v>0</v>
      </c>
    </row>
    <row r="831" spans="4:12" x14ac:dyDescent="0.2">
      <c r="D831" s="374">
        <f>_xlfn.XLOOKUP(C:C,Table1[for Import to Bank Register dropdown],Table1[for Pivot],0,0,1)</f>
        <v>0</v>
      </c>
      <c r="E831" s="403"/>
      <c r="F831" s="146">
        <f t="shared" si="37"/>
        <v>55555555</v>
      </c>
      <c r="G831" s="375">
        <f t="shared" si="38"/>
        <v>0</v>
      </c>
      <c r="I831" s="376">
        <f>IF(OR(C831="150 Directors advances", C831="120 accounts receivable", C831="720.2 Automobile - Insurance", C831="720.3 Automobile - License", C831="870.4 Rent - Insurance", C831="870.6 Rent - Property Tax", C831="870.7 Rent - Homeoffice", C831="870.9 Rent - Water"),
   0,
   IF(Dashboard!$F$5="Quick",
      IF(OR(C831="190 Automobile",C831="200 computer hardware",C831="210 Computer software",C831="220 Quickbooks software",C831="230 Office equipment",C831="240 Office furniture"),
         E831-(E831/(1+Dashboard!$F$4)),
         0
      ),
      IF(C831="750 Business promotion",
         E831-(E831/(1+4.793/100)),
         E831-(E831/(1+Dashboard!$F$4))
      )
   )
)</f>
        <v>0</v>
      </c>
      <c r="J831" s="26">
        <f>Bank5[[#This Row],[Money in/ (Money out)]]-Bank5[[#This Row],[GST/HST]]</f>
        <v>0</v>
      </c>
      <c r="L831" s="23">
        <f t="shared" si="36"/>
        <v>0</v>
      </c>
    </row>
    <row r="832" spans="4:12" x14ac:dyDescent="0.2">
      <c r="D832" s="374">
        <f>_xlfn.XLOOKUP(C:C,Table1[for Import to Bank Register dropdown],Table1[for Pivot],0,0,1)</f>
        <v>0</v>
      </c>
      <c r="E832" s="403"/>
      <c r="F832" s="146">
        <f t="shared" si="37"/>
        <v>55555555</v>
      </c>
      <c r="G832" s="375">
        <f t="shared" si="38"/>
        <v>0</v>
      </c>
      <c r="I832" s="376">
        <f>IF(OR(C832="150 Directors advances", C832="120 accounts receivable", C832="720.2 Automobile - Insurance", C832="720.3 Automobile - License", C832="870.4 Rent - Insurance", C832="870.6 Rent - Property Tax", C832="870.7 Rent - Homeoffice", C832="870.9 Rent - Water"),
   0,
   IF(Dashboard!$F$5="Quick",
      IF(OR(C832="190 Automobile",C832="200 computer hardware",C832="210 Computer software",C832="220 Quickbooks software",C832="230 Office equipment",C832="240 Office furniture"),
         E832-(E832/(1+Dashboard!$F$4)),
         0
      ),
      IF(C832="750 Business promotion",
         E832-(E832/(1+4.793/100)),
         E832-(E832/(1+Dashboard!$F$4))
      )
   )
)</f>
        <v>0</v>
      </c>
      <c r="J832" s="26">
        <f>Bank5[[#This Row],[Money in/ (Money out)]]-Bank5[[#This Row],[GST/HST]]</f>
        <v>0</v>
      </c>
      <c r="L832" s="23">
        <f t="shared" si="36"/>
        <v>0</v>
      </c>
    </row>
    <row r="833" spans="4:12" x14ac:dyDescent="0.2">
      <c r="D833" s="374">
        <f>_xlfn.XLOOKUP(C:C,Table1[for Import to Bank Register dropdown],Table1[for Pivot],0,0,1)</f>
        <v>0</v>
      </c>
      <c r="E833" s="403"/>
      <c r="F833" s="146">
        <f t="shared" si="37"/>
        <v>55555555</v>
      </c>
      <c r="G833" s="375">
        <f t="shared" si="38"/>
        <v>0</v>
      </c>
      <c r="I833" s="376">
        <f>IF(OR(C833="150 Directors advances", C833="120 accounts receivable", C833="720.2 Automobile - Insurance", C833="720.3 Automobile - License", C833="870.4 Rent - Insurance", C833="870.6 Rent - Property Tax", C833="870.7 Rent - Homeoffice", C833="870.9 Rent - Water"),
   0,
   IF(Dashboard!$F$5="Quick",
      IF(OR(C833="190 Automobile",C833="200 computer hardware",C833="210 Computer software",C833="220 Quickbooks software",C833="230 Office equipment",C833="240 Office furniture"),
         E833-(E833/(1+Dashboard!$F$4)),
         0
      ),
      IF(C833="750 Business promotion",
         E833-(E833/(1+4.793/100)),
         E833-(E833/(1+Dashboard!$F$4))
      )
   )
)</f>
        <v>0</v>
      </c>
      <c r="J833" s="26">
        <f>Bank5[[#This Row],[Money in/ (Money out)]]-Bank5[[#This Row],[GST/HST]]</f>
        <v>0</v>
      </c>
      <c r="L833" s="23">
        <f t="shared" si="36"/>
        <v>0</v>
      </c>
    </row>
    <row r="834" spans="4:12" x14ac:dyDescent="0.2">
      <c r="D834" s="374">
        <f>_xlfn.XLOOKUP(C:C,Table1[for Import to Bank Register dropdown],Table1[for Pivot],0,0,1)</f>
        <v>0</v>
      </c>
      <c r="E834" s="403"/>
      <c r="F834" s="146">
        <f t="shared" si="37"/>
        <v>55555555</v>
      </c>
      <c r="G834" s="375">
        <f t="shared" si="38"/>
        <v>0</v>
      </c>
      <c r="I834" s="376">
        <f>IF(OR(C834="150 Directors advances", C834="120 accounts receivable", C834="720.2 Automobile - Insurance", C834="720.3 Automobile - License", C834="870.4 Rent - Insurance", C834="870.6 Rent - Property Tax", C834="870.7 Rent - Homeoffice", C834="870.9 Rent - Water"),
   0,
   IF(Dashboard!$F$5="Quick",
      IF(OR(C834="190 Automobile",C834="200 computer hardware",C834="210 Computer software",C834="220 Quickbooks software",C834="230 Office equipment",C834="240 Office furniture"),
         E834-(E834/(1+Dashboard!$F$4)),
         0
      ),
      IF(C834="750 Business promotion",
         E834-(E834/(1+4.793/100)),
         E834-(E834/(1+Dashboard!$F$4))
      )
   )
)</f>
        <v>0</v>
      </c>
      <c r="J834" s="26">
        <f>Bank5[[#This Row],[Money in/ (Money out)]]-Bank5[[#This Row],[GST/HST]]</f>
        <v>0</v>
      </c>
      <c r="L834" s="23">
        <f t="shared" si="36"/>
        <v>0</v>
      </c>
    </row>
    <row r="835" spans="4:12" x14ac:dyDescent="0.2">
      <c r="D835" s="374">
        <f>_xlfn.XLOOKUP(C:C,Table1[for Import to Bank Register dropdown],Table1[for Pivot],0,0,1)</f>
        <v>0</v>
      </c>
      <c r="E835" s="403"/>
      <c r="F835" s="146">
        <f t="shared" si="37"/>
        <v>55555555</v>
      </c>
      <c r="G835" s="375">
        <f t="shared" si="38"/>
        <v>0</v>
      </c>
      <c r="I835" s="376">
        <f>IF(OR(C835="150 Directors advances", C835="120 accounts receivable", C835="720.2 Automobile - Insurance", C835="720.3 Automobile - License", C835="870.4 Rent - Insurance", C835="870.6 Rent - Property Tax", C835="870.7 Rent - Homeoffice", C835="870.9 Rent - Water"),
   0,
   IF(Dashboard!$F$5="Quick",
      IF(OR(C835="190 Automobile",C835="200 computer hardware",C835="210 Computer software",C835="220 Quickbooks software",C835="230 Office equipment",C835="240 Office furniture"),
         E835-(E835/(1+Dashboard!$F$4)),
         0
      ),
      IF(C835="750 Business promotion",
         E835-(E835/(1+4.793/100)),
         E835-(E835/(1+Dashboard!$F$4))
      )
   )
)</f>
        <v>0</v>
      </c>
      <c r="J835" s="26">
        <f>Bank5[[#This Row],[Money in/ (Money out)]]-Bank5[[#This Row],[GST/HST]]</f>
        <v>0</v>
      </c>
      <c r="L835" s="23">
        <f t="shared" si="36"/>
        <v>0</v>
      </c>
    </row>
    <row r="836" spans="4:12" x14ac:dyDescent="0.2">
      <c r="D836" s="374">
        <f>_xlfn.XLOOKUP(C:C,Table1[for Import to Bank Register dropdown],Table1[for Pivot],0,0,1)</f>
        <v>0</v>
      </c>
      <c r="E836" s="403"/>
      <c r="F836" s="146">
        <f t="shared" si="37"/>
        <v>55555555</v>
      </c>
      <c r="G836" s="375">
        <f t="shared" si="38"/>
        <v>0</v>
      </c>
      <c r="I836" s="376">
        <f>IF(OR(C836="150 Directors advances", C836="120 accounts receivable", C836="720.2 Automobile - Insurance", C836="720.3 Automobile - License", C836="870.4 Rent - Insurance", C836="870.6 Rent - Property Tax", C836="870.7 Rent - Homeoffice", C836="870.9 Rent - Water"),
   0,
   IF(Dashboard!$F$5="Quick",
      IF(OR(C836="190 Automobile",C836="200 computer hardware",C836="210 Computer software",C836="220 Quickbooks software",C836="230 Office equipment",C836="240 Office furniture"),
         E836-(E836/(1+Dashboard!$F$4)),
         0
      ),
      IF(C836="750 Business promotion",
         E836-(E836/(1+4.793/100)),
         E836-(E836/(1+Dashboard!$F$4))
      )
   )
)</f>
        <v>0</v>
      </c>
      <c r="J836" s="26">
        <f>Bank5[[#This Row],[Money in/ (Money out)]]-Bank5[[#This Row],[GST/HST]]</f>
        <v>0</v>
      </c>
      <c r="L836" s="23">
        <f t="shared" si="36"/>
        <v>0</v>
      </c>
    </row>
    <row r="837" spans="4:12" x14ac:dyDescent="0.2">
      <c r="D837" s="374">
        <f>_xlfn.XLOOKUP(C:C,Table1[for Import to Bank Register dropdown],Table1[for Pivot],0,0,1)</f>
        <v>0</v>
      </c>
      <c r="E837" s="403"/>
      <c r="F837" s="146">
        <f t="shared" si="37"/>
        <v>55555555</v>
      </c>
      <c r="G837" s="375">
        <f t="shared" si="38"/>
        <v>0</v>
      </c>
      <c r="I837" s="376">
        <f>IF(OR(C837="150 Directors advances", C837="120 accounts receivable", C837="720.2 Automobile - Insurance", C837="720.3 Automobile - License", C837="870.4 Rent - Insurance", C837="870.6 Rent - Property Tax", C837="870.7 Rent - Homeoffice", C837="870.9 Rent - Water"),
   0,
   IF(Dashboard!$F$5="Quick",
      IF(OR(C837="190 Automobile",C837="200 computer hardware",C837="210 Computer software",C837="220 Quickbooks software",C837="230 Office equipment",C837="240 Office furniture"),
         E837-(E837/(1+Dashboard!$F$4)),
         0
      ),
      IF(C837="750 Business promotion",
         E837-(E837/(1+4.793/100)),
         E837-(E837/(1+Dashboard!$F$4))
      )
   )
)</f>
        <v>0</v>
      </c>
      <c r="J837" s="26">
        <f>Bank5[[#This Row],[Money in/ (Money out)]]-Bank5[[#This Row],[GST/HST]]</f>
        <v>0</v>
      </c>
      <c r="L837" s="23">
        <f t="shared" si="36"/>
        <v>0</v>
      </c>
    </row>
    <row r="838" spans="4:12" x14ac:dyDescent="0.2">
      <c r="D838" s="374">
        <f>_xlfn.XLOOKUP(C:C,Table1[for Import to Bank Register dropdown],Table1[for Pivot],0,0,1)</f>
        <v>0</v>
      </c>
      <c r="E838" s="403"/>
      <c r="F838" s="146">
        <f t="shared" si="37"/>
        <v>55555555</v>
      </c>
      <c r="G838" s="375">
        <f t="shared" si="38"/>
        <v>0</v>
      </c>
      <c r="I838" s="376">
        <f>IF(OR(C838="150 Directors advances", C838="120 accounts receivable", C838="720.2 Automobile - Insurance", C838="720.3 Automobile - License", C838="870.4 Rent - Insurance", C838="870.6 Rent - Property Tax", C838="870.7 Rent - Homeoffice", C838="870.9 Rent - Water"),
   0,
   IF(Dashboard!$F$5="Quick",
      IF(OR(C838="190 Automobile",C838="200 computer hardware",C838="210 Computer software",C838="220 Quickbooks software",C838="230 Office equipment",C838="240 Office furniture"),
         E838-(E838/(1+Dashboard!$F$4)),
         0
      ),
      IF(C838="750 Business promotion",
         E838-(E838/(1+4.793/100)),
         E838-(E838/(1+Dashboard!$F$4))
      )
   )
)</f>
        <v>0</v>
      </c>
      <c r="J838" s="26">
        <f>Bank5[[#This Row],[Money in/ (Money out)]]-Bank5[[#This Row],[GST/HST]]</f>
        <v>0</v>
      </c>
      <c r="L838" s="23">
        <f t="shared" si="36"/>
        <v>0</v>
      </c>
    </row>
    <row r="839" spans="4:12" x14ac:dyDescent="0.2">
      <c r="D839" s="374">
        <f>_xlfn.XLOOKUP(C:C,Table1[for Import to Bank Register dropdown],Table1[for Pivot],0,0,1)</f>
        <v>0</v>
      </c>
      <c r="E839" s="403"/>
      <c r="F839" s="146">
        <f t="shared" si="37"/>
        <v>55555555</v>
      </c>
      <c r="G839" s="375">
        <f t="shared" si="38"/>
        <v>0</v>
      </c>
      <c r="I839" s="376">
        <f>IF(OR(C839="150 Directors advances", C839="120 accounts receivable", C839="720.2 Automobile - Insurance", C839="720.3 Automobile - License", C839="870.4 Rent - Insurance", C839="870.6 Rent - Property Tax", C839="870.7 Rent - Homeoffice", C839="870.9 Rent - Water"),
   0,
   IF(Dashboard!$F$5="Quick",
      IF(OR(C839="190 Automobile",C839="200 computer hardware",C839="210 Computer software",C839="220 Quickbooks software",C839="230 Office equipment",C839="240 Office furniture"),
         E839-(E839/(1+Dashboard!$F$4)),
         0
      ),
      IF(C839="750 Business promotion",
         E839-(E839/(1+4.793/100)),
         E839-(E839/(1+Dashboard!$F$4))
      )
   )
)</f>
        <v>0</v>
      </c>
      <c r="J839" s="26">
        <f>Bank5[[#This Row],[Money in/ (Money out)]]-Bank5[[#This Row],[GST/HST]]</f>
        <v>0</v>
      </c>
      <c r="L839" s="23">
        <f t="shared" ref="L839:L902" si="39">$L$3</f>
        <v>0</v>
      </c>
    </row>
    <row r="840" spans="4:12" x14ac:dyDescent="0.2">
      <c r="D840" s="374">
        <f>_xlfn.XLOOKUP(C:C,Table1[for Import to Bank Register dropdown],Table1[for Pivot],0,0,1)</f>
        <v>0</v>
      </c>
      <c r="E840" s="403"/>
      <c r="F840" s="146">
        <f t="shared" ref="F840:F903" si="40">$E$2</f>
        <v>55555555</v>
      </c>
      <c r="G840" s="375">
        <f t="shared" ref="G840:G903" si="41">G839+E840</f>
        <v>0</v>
      </c>
      <c r="I840" s="376">
        <f>IF(OR(C840="150 Directors advances", C840="120 accounts receivable", C840="720.2 Automobile - Insurance", C840="720.3 Automobile - License", C840="870.4 Rent - Insurance", C840="870.6 Rent - Property Tax", C840="870.7 Rent - Homeoffice", C840="870.9 Rent - Water"),
   0,
   IF(Dashboard!$F$5="Quick",
      IF(OR(C840="190 Automobile",C840="200 computer hardware",C840="210 Computer software",C840="220 Quickbooks software",C840="230 Office equipment",C840="240 Office furniture"),
         E840-(E840/(1+Dashboard!$F$4)),
         0
      ),
      IF(C840="750 Business promotion",
         E840-(E840/(1+4.793/100)),
         E840-(E840/(1+Dashboard!$F$4))
      )
   )
)</f>
        <v>0</v>
      </c>
      <c r="J840" s="26">
        <f>Bank5[[#This Row],[Money in/ (Money out)]]-Bank5[[#This Row],[GST/HST]]</f>
        <v>0</v>
      </c>
      <c r="L840" s="23">
        <f t="shared" si="39"/>
        <v>0</v>
      </c>
    </row>
    <row r="841" spans="4:12" x14ac:dyDescent="0.2">
      <c r="D841" s="374">
        <f>_xlfn.XLOOKUP(C:C,Table1[for Import to Bank Register dropdown],Table1[for Pivot],0,0,1)</f>
        <v>0</v>
      </c>
      <c r="E841" s="403"/>
      <c r="F841" s="146">
        <f t="shared" si="40"/>
        <v>55555555</v>
      </c>
      <c r="G841" s="375">
        <f t="shared" si="41"/>
        <v>0</v>
      </c>
      <c r="I841" s="376">
        <f>IF(OR(C841="150 Directors advances", C841="120 accounts receivable", C841="720.2 Automobile - Insurance", C841="720.3 Automobile - License", C841="870.4 Rent - Insurance", C841="870.6 Rent - Property Tax", C841="870.7 Rent - Homeoffice", C841="870.9 Rent - Water"),
   0,
   IF(Dashboard!$F$5="Quick",
      IF(OR(C841="190 Automobile",C841="200 computer hardware",C841="210 Computer software",C841="220 Quickbooks software",C841="230 Office equipment",C841="240 Office furniture"),
         E841-(E841/(1+Dashboard!$F$4)),
         0
      ),
      IF(C841="750 Business promotion",
         E841-(E841/(1+4.793/100)),
         E841-(E841/(1+Dashboard!$F$4))
      )
   )
)</f>
        <v>0</v>
      </c>
      <c r="J841" s="26">
        <f>Bank5[[#This Row],[Money in/ (Money out)]]-Bank5[[#This Row],[GST/HST]]</f>
        <v>0</v>
      </c>
      <c r="L841" s="23">
        <f t="shared" si="39"/>
        <v>0</v>
      </c>
    </row>
    <row r="842" spans="4:12" x14ac:dyDescent="0.2">
      <c r="D842" s="374">
        <f>_xlfn.XLOOKUP(C:C,Table1[for Import to Bank Register dropdown],Table1[for Pivot],0,0,1)</f>
        <v>0</v>
      </c>
      <c r="E842" s="403"/>
      <c r="F842" s="146">
        <f t="shared" si="40"/>
        <v>55555555</v>
      </c>
      <c r="G842" s="375">
        <f t="shared" si="41"/>
        <v>0</v>
      </c>
      <c r="I842" s="376">
        <f>IF(OR(C842="150 Directors advances", C842="120 accounts receivable", C842="720.2 Automobile - Insurance", C842="720.3 Automobile - License", C842="870.4 Rent - Insurance", C842="870.6 Rent - Property Tax", C842="870.7 Rent - Homeoffice", C842="870.9 Rent - Water"),
   0,
   IF(Dashboard!$F$5="Quick",
      IF(OR(C842="190 Automobile",C842="200 computer hardware",C842="210 Computer software",C842="220 Quickbooks software",C842="230 Office equipment",C842="240 Office furniture"),
         E842-(E842/(1+Dashboard!$F$4)),
         0
      ),
      IF(C842="750 Business promotion",
         E842-(E842/(1+4.793/100)),
         E842-(E842/(1+Dashboard!$F$4))
      )
   )
)</f>
        <v>0</v>
      </c>
      <c r="J842" s="26">
        <f>Bank5[[#This Row],[Money in/ (Money out)]]-Bank5[[#This Row],[GST/HST]]</f>
        <v>0</v>
      </c>
      <c r="L842" s="23">
        <f t="shared" si="39"/>
        <v>0</v>
      </c>
    </row>
    <row r="843" spans="4:12" x14ac:dyDescent="0.2">
      <c r="D843" s="374">
        <f>_xlfn.XLOOKUP(C:C,Table1[for Import to Bank Register dropdown],Table1[for Pivot],0,0,1)</f>
        <v>0</v>
      </c>
      <c r="E843" s="403"/>
      <c r="F843" s="146">
        <f t="shared" si="40"/>
        <v>55555555</v>
      </c>
      <c r="G843" s="375">
        <f t="shared" si="41"/>
        <v>0</v>
      </c>
      <c r="I843" s="376">
        <f>IF(OR(C843="150 Directors advances", C843="120 accounts receivable", C843="720.2 Automobile - Insurance", C843="720.3 Automobile - License", C843="870.4 Rent - Insurance", C843="870.6 Rent - Property Tax", C843="870.7 Rent - Homeoffice", C843="870.9 Rent - Water"),
   0,
   IF(Dashboard!$F$5="Quick",
      IF(OR(C843="190 Automobile",C843="200 computer hardware",C843="210 Computer software",C843="220 Quickbooks software",C843="230 Office equipment",C843="240 Office furniture"),
         E843-(E843/(1+Dashboard!$F$4)),
         0
      ),
      IF(C843="750 Business promotion",
         E843-(E843/(1+4.793/100)),
         E843-(E843/(1+Dashboard!$F$4))
      )
   )
)</f>
        <v>0</v>
      </c>
      <c r="J843" s="26">
        <f>Bank5[[#This Row],[Money in/ (Money out)]]-Bank5[[#This Row],[GST/HST]]</f>
        <v>0</v>
      </c>
      <c r="L843" s="23">
        <f t="shared" si="39"/>
        <v>0</v>
      </c>
    </row>
    <row r="844" spans="4:12" x14ac:dyDescent="0.2">
      <c r="D844" s="374">
        <f>_xlfn.XLOOKUP(C:C,Table1[for Import to Bank Register dropdown],Table1[for Pivot],0,0,1)</f>
        <v>0</v>
      </c>
      <c r="E844" s="403"/>
      <c r="F844" s="146">
        <f t="shared" si="40"/>
        <v>55555555</v>
      </c>
      <c r="G844" s="375">
        <f t="shared" si="41"/>
        <v>0</v>
      </c>
      <c r="I844" s="376">
        <f>IF(OR(C844="150 Directors advances", C844="120 accounts receivable", C844="720.2 Automobile - Insurance", C844="720.3 Automobile - License", C844="870.4 Rent - Insurance", C844="870.6 Rent - Property Tax", C844="870.7 Rent - Homeoffice", C844="870.9 Rent - Water"),
   0,
   IF(Dashboard!$F$5="Quick",
      IF(OR(C844="190 Automobile",C844="200 computer hardware",C844="210 Computer software",C844="220 Quickbooks software",C844="230 Office equipment",C844="240 Office furniture"),
         E844-(E844/(1+Dashboard!$F$4)),
         0
      ),
      IF(C844="750 Business promotion",
         E844-(E844/(1+4.793/100)),
         E844-(E844/(1+Dashboard!$F$4))
      )
   )
)</f>
        <v>0</v>
      </c>
      <c r="J844" s="26">
        <f>Bank5[[#This Row],[Money in/ (Money out)]]-Bank5[[#This Row],[GST/HST]]</f>
        <v>0</v>
      </c>
      <c r="L844" s="23">
        <f t="shared" si="39"/>
        <v>0</v>
      </c>
    </row>
    <row r="845" spans="4:12" x14ac:dyDescent="0.2">
      <c r="D845" s="374">
        <f>_xlfn.XLOOKUP(C:C,Table1[for Import to Bank Register dropdown],Table1[for Pivot],0,0,1)</f>
        <v>0</v>
      </c>
      <c r="E845" s="403"/>
      <c r="F845" s="146">
        <f t="shared" si="40"/>
        <v>55555555</v>
      </c>
      <c r="G845" s="375">
        <f t="shared" si="41"/>
        <v>0</v>
      </c>
      <c r="I845" s="376">
        <f>IF(OR(C845="150 Directors advances", C845="120 accounts receivable", C845="720.2 Automobile - Insurance", C845="720.3 Automobile - License", C845="870.4 Rent - Insurance", C845="870.6 Rent - Property Tax", C845="870.7 Rent - Homeoffice", C845="870.9 Rent - Water"),
   0,
   IF(Dashboard!$F$5="Quick",
      IF(OR(C845="190 Automobile",C845="200 computer hardware",C845="210 Computer software",C845="220 Quickbooks software",C845="230 Office equipment",C845="240 Office furniture"),
         E845-(E845/(1+Dashboard!$F$4)),
         0
      ),
      IF(C845="750 Business promotion",
         E845-(E845/(1+4.793/100)),
         E845-(E845/(1+Dashboard!$F$4))
      )
   )
)</f>
        <v>0</v>
      </c>
      <c r="J845" s="26">
        <f>Bank5[[#This Row],[Money in/ (Money out)]]-Bank5[[#This Row],[GST/HST]]</f>
        <v>0</v>
      </c>
      <c r="L845" s="23">
        <f t="shared" si="39"/>
        <v>0</v>
      </c>
    </row>
    <row r="846" spans="4:12" x14ac:dyDescent="0.2">
      <c r="D846" s="374">
        <f>_xlfn.XLOOKUP(C:C,Table1[for Import to Bank Register dropdown],Table1[for Pivot],0,0,1)</f>
        <v>0</v>
      </c>
      <c r="E846" s="403"/>
      <c r="F846" s="146">
        <f t="shared" si="40"/>
        <v>55555555</v>
      </c>
      <c r="G846" s="375">
        <f t="shared" si="41"/>
        <v>0</v>
      </c>
      <c r="I846" s="376">
        <f>IF(OR(C846="150 Directors advances", C846="120 accounts receivable", C846="720.2 Automobile - Insurance", C846="720.3 Automobile - License", C846="870.4 Rent - Insurance", C846="870.6 Rent - Property Tax", C846="870.7 Rent - Homeoffice", C846="870.9 Rent - Water"),
   0,
   IF(Dashboard!$F$5="Quick",
      IF(OR(C846="190 Automobile",C846="200 computer hardware",C846="210 Computer software",C846="220 Quickbooks software",C846="230 Office equipment",C846="240 Office furniture"),
         E846-(E846/(1+Dashboard!$F$4)),
         0
      ),
      IF(C846="750 Business promotion",
         E846-(E846/(1+4.793/100)),
         E846-(E846/(1+Dashboard!$F$4))
      )
   )
)</f>
        <v>0</v>
      </c>
      <c r="J846" s="26">
        <f>Bank5[[#This Row],[Money in/ (Money out)]]-Bank5[[#This Row],[GST/HST]]</f>
        <v>0</v>
      </c>
      <c r="L846" s="23">
        <f t="shared" si="39"/>
        <v>0</v>
      </c>
    </row>
    <row r="847" spans="4:12" x14ac:dyDescent="0.2">
      <c r="D847" s="374">
        <f>_xlfn.XLOOKUP(C:C,Table1[for Import to Bank Register dropdown],Table1[for Pivot],0,0,1)</f>
        <v>0</v>
      </c>
      <c r="E847" s="403"/>
      <c r="F847" s="146">
        <f t="shared" si="40"/>
        <v>55555555</v>
      </c>
      <c r="G847" s="375">
        <f t="shared" si="41"/>
        <v>0</v>
      </c>
      <c r="I847" s="376">
        <f>IF(OR(C847="150 Directors advances", C847="120 accounts receivable", C847="720.2 Automobile - Insurance", C847="720.3 Automobile - License", C847="870.4 Rent - Insurance", C847="870.6 Rent - Property Tax", C847="870.7 Rent - Homeoffice", C847="870.9 Rent - Water"),
   0,
   IF(Dashboard!$F$5="Quick",
      IF(OR(C847="190 Automobile",C847="200 computer hardware",C847="210 Computer software",C847="220 Quickbooks software",C847="230 Office equipment",C847="240 Office furniture"),
         E847-(E847/(1+Dashboard!$F$4)),
         0
      ),
      IF(C847="750 Business promotion",
         E847-(E847/(1+4.793/100)),
         E847-(E847/(1+Dashboard!$F$4))
      )
   )
)</f>
        <v>0</v>
      </c>
      <c r="J847" s="26">
        <f>Bank5[[#This Row],[Money in/ (Money out)]]-Bank5[[#This Row],[GST/HST]]</f>
        <v>0</v>
      </c>
      <c r="L847" s="23">
        <f t="shared" si="39"/>
        <v>0</v>
      </c>
    </row>
    <row r="848" spans="4:12" x14ac:dyDescent="0.2">
      <c r="D848" s="374">
        <f>_xlfn.XLOOKUP(C:C,Table1[for Import to Bank Register dropdown],Table1[for Pivot],0,0,1)</f>
        <v>0</v>
      </c>
      <c r="E848" s="403"/>
      <c r="F848" s="146">
        <f t="shared" si="40"/>
        <v>55555555</v>
      </c>
      <c r="G848" s="375">
        <f t="shared" si="41"/>
        <v>0</v>
      </c>
      <c r="I848" s="376">
        <f>IF(OR(C848="150 Directors advances", C848="120 accounts receivable", C848="720.2 Automobile - Insurance", C848="720.3 Automobile - License", C848="870.4 Rent - Insurance", C848="870.6 Rent - Property Tax", C848="870.7 Rent - Homeoffice", C848="870.9 Rent - Water"),
   0,
   IF(Dashboard!$F$5="Quick",
      IF(OR(C848="190 Automobile",C848="200 computer hardware",C848="210 Computer software",C848="220 Quickbooks software",C848="230 Office equipment",C848="240 Office furniture"),
         E848-(E848/(1+Dashboard!$F$4)),
         0
      ),
      IF(C848="750 Business promotion",
         E848-(E848/(1+4.793/100)),
         E848-(E848/(1+Dashboard!$F$4))
      )
   )
)</f>
        <v>0</v>
      </c>
      <c r="J848" s="26">
        <f>Bank5[[#This Row],[Money in/ (Money out)]]-Bank5[[#This Row],[GST/HST]]</f>
        <v>0</v>
      </c>
      <c r="L848" s="23">
        <f t="shared" si="39"/>
        <v>0</v>
      </c>
    </row>
    <row r="849" spans="4:12" x14ac:dyDescent="0.2">
      <c r="D849" s="374">
        <f>_xlfn.XLOOKUP(C:C,Table1[for Import to Bank Register dropdown],Table1[for Pivot],0,0,1)</f>
        <v>0</v>
      </c>
      <c r="E849" s="403"/>
      <c r="F849" s="146">
        <f t="shared" si="40"/>
        <v>55555555</v>
      </c>
      <c r="G849" s="375">
        <f t="shared" si="41"/>
        <v>0</v>
      </c>
      <c r="I849" s="376">
        <f>IF(OR(C849="150 Directors advances", C849="120 accounts receivable", C849="720.2 Automobile - Insurance", C849="720.3 Automobile - License", C849="870.4 Rent - Insurance", C849="870.6 Rent - Property Tax", C849="870.7 Rent - Homeoffice", C849="870.9 Rent - Water"),
   0,
   IF(Dashboard!$F$5="Quick",
      IF(OR(C849="190 Automobile",C849="200 computer hardware",C849="210 Computer software",C849="220 Quickbooks software",C849="230 Office equipment",C849="240 Office furniture"),
         E849-(E849/(1+Dashboard!$F$4)),
         0
      ),
      IF(C849="750 Business promotion",
         E849-(E849/(1+4.793/100)),
         E849-(E849/(1+Dashboard!$F$4))
      )
   )
)</f>
        <v>0</v>
      </c>
      <c r="J849" s="26">
        <f>Bank5[[#This Row],[Money in/ (Money out)]]-Bank5[[#This Row],[GST/HST]]</f>
        <v>0</v>
      </c>
      <c r="L849" s="23">
        <f t="shared" si="39"/>
        <v>0</v>
      </c>
    </row>
    <row r="850" spans="4:12" x14ac:dyDescent="0.2">
      <c r="D850" s="374">
        <f>_xlfn.XLOOKUP(C:C,Table1[for Import to Bank Register dropdown],Table1[for Pivot],0,0,1)</f>
        <v>0</v>
      </c>
      <c r="E850" s="403"/>
      <c r="F850" s="146">
        <f t="shared" si="40"/>
        <v>55555555</v>
      </c>
      <c r="G850" s="375">
        <f t="shared" si="41"/>
        <v>0</v>
      </c>
      <c r="I850" s="376">
        <f>IF(OR(C850="150 Directors advances", C850="120 accounts receivable", C850="720.2 Automobile - Insurance", C850="720.3 Automobile - License", C850="870.4 Rent - Insurance", C850="870.6 Rent - Property Tax", C850="870.7 Rent - Homeoffice", C850="870.9 Rent - Water"),
   0,
   IF(Dashboard!$F$5="Quick",
      IF(OR(C850="190 Automobile",C850="200 computer hardware",C850="210 Computer software",C850="220 Quickbooks software",C850="230 Office equipment",C850="240 Office furniture"),
         E850-(E850/(1+Dashboard!$F$4)),
         0
      ),
      IF(C850="750 Business promotion",
         E850-(E850/(1+4.793/100)),
         E850-(E850/(1+Dashboard!$F$4))
      )
   )
)</f>
        <v>0</v>
      </c>
      <c r="J850" s="26">
        <f>Bank5[[#This Row],[Money in/ (Money out)]]-Bank5[[#This Row],[GST/HST]]</f>
        <v>0</v>
      </c>
      <c r="L850" s="23">
        <f t="shared" si="39"/>
        <v>0</v>
      </c>
    </row>
    <row r="851" spans="4:12" x14ac:dyDescent="0.2">
      <c r="D851" s="374">
        <f>_xlfn.XLOOKUP(C:C,Table1[for Import to Bank Register dropdown],Table1[for Pivot],0,0,1)</f>
        <v>0</v>
      </c>
      <c r="E851" s="403"/>
      <c r="F851" s="146">
        <f t="shared" si="40"/>
        <v>55555555</v>
      </c>
      <c r="G851" s="375">
        <f t="shared" si="41"/>
        <v>0</v>
      </c>
      <c r="I851" s="376">
        <f>IF(OR(C851="150 Directors advances", C851="120 accounts receivable", C851="720.2 Automobile - Insurance", C851="720.3 Automobile - License", C851="870.4 Rent - Insurance", C851="870.6 Rent - Property Tax", C851="870.7 Rent - Homeoffice", C851="870.9 Rent - Water"),
   0,
   IF(Dashboard!$F$5="Quick",
      IF(OR(C851="190 Automobile",C851="200 computer hardware",C851="210 Computer software",C851="220 Quickbooks software",C851="230 Office equipment",C851="240 Office furniture"),
         E851-(E851/(1+Dashboard!$F$4)),
         0
      ),
      IF(C851="750 Business promotion",
         E851-(E851/(1+4.793/100)),
         E851-(E851/(1+Dashboard!$F$4))
      )
   )
)</f>
        <v>0</v>
      </c>
      <c r="J851" s="26">
        <f>Bank5[[#This Row],[Money in/ (Money out)]]-Bank5[[#This Row],[GST/HST]]</f>
        <v>0</v>
      </c>
      <c r="L851" s="23">
        <f t="shared" si="39"/>
        <v>0</v>
      </c>
    </row>
    <row r="852" spans="4:12" x14ac:dyDescent="0.2">
      <c r="D852" s="374">
        <f>_xlfn.XLOOKUP(C:C,Table1[for Import to Bank Register dropdown],Table1[for Pivot],0,0,1)</f>
        <v>0</v>
      </c>
      <c r="E852" s="403"/>
      <c r="F852" s="146">
        <f t="shared" si="40"/>
        <v>55555555</v>
      </c>
      <c r="G852" s="375">
        <f t="shared" si="41"/>
        <v>0</v>
      </c>
      <c r="I852" s="376">
        <f>IF(OR(C852="150 Directors advances", C852="120 accounts receivable", C852="720.2 Automobile - Insurance", C852="720.3 Automobile - License", C852="870.4 Rent - Insurance", C852="870.6 Rent - Property Tax", C852="870.7 Rent - Homeoffice", C852="870.9 Rent - Water"),
   0,
   IF(Dashboard!$F$5="Quick",
      IF(OR(C852="190 Automobile",C852="200 computer hardware",C852="210 Computer software",C852="220 Quickbooks software",C852="230 Office equipment",C852="240 Office furniture"),
         E852-(E852/(1+Dashboard!$F$4)),
         0
      ),
      IF(C852="750 Business promotion",
         E852-(E852/(1+4.793/100)),
         E852-(E852/(1+Dashboard!$F$4))
      )
   )
)</f>
        <v>0</v>
      </c>
      <c r="J852" s="26">
        <f>Bank5[[#This Row],[Money in/ (Money out)]]-Bank5[[#This Row],[GST/HST]]</f>
        <v>0</v>
      </c>
      <c r="L852" s="23">
        <f t="shared" si="39"/>
        <v>0</v>
      </c>
    </row>
    <row r="853" spans="4:12" x14ac:dyDescent="0.2">
      <c r="D853" s="374">
        <f>_xlfn.XLOOKUP(C:C,Table1[for Import to Bank Register dropdown],Table1[for Pivot],0,0,1)</f>
        <v>0</v>
      </c>
      <c r="E853" s="403"/>
      <c r="F853" s="146">
        <f t="shared" si="40"/>
        <v>55555555</v>
      </c>
      <c r="G853" s="375">
        <f t="shared" si="41"/>
        <v>0</v>
      </c>
      <c r="I853" s="376">
        <f>IF(OR(C853="150 Directors advances", C853="120 accounts receivable", C853="720.2 Automobile - Insurance", C853="720.3 Automobile - License", C853="870.4 Rent - Insurance", C853="870.6 Rent - Property Tax", C853="870.7 Rent - Homeoffice", C853="870.9 Rent - Water"),
   0,
   IF(Dashboard!$F$5="Quick",
      IF(OR(C853="190 Automobile",C853="200 computer hardware",C853="210 Computer software",C853="220 Quickbooks software",C853="230 Office equipment",C853="240 Office furniture"),
         E853-(E853/(1+Dashboard!$F$4)),
         0
      ),
      IF(C853="750 Business promotion",
         E853-(E853/(1+4.793/100)),
         E853-(E853/(1+Dashboard!$F$4))
      )
   )
)</f>
        <v>0</v>
      </c>
      <c r="J853" s="26">
        <f>Bank5[[#This Row],[Money in/ (Money out)]]-Bank5[[#This Row],[GST/HST]]</f>
        <v>0</v>
      </c>
      <c r="L853" s="23">
        <f t="shared" si="39"/>
        <v>0</v>
      </c>
    </row>
    <row r="854" spans="4:12" x14ac:dyDescent="0.2">
      <c r="D854" s="374">
        <f>_xlfn.XLOOKUP(C:C,Table1[for Import to Bank Register dropdown],Table1[for Pivot],0,0,1)</f>
        <v>0</v>
      </c>
      <c r="E854" s="403"/>
      <c r="F854" s="146">
        <f t="shared" si="40"/>
        <v>55555555</v>
      </c>
      <c r="G854" s="375">
        <f t="shared" si="41"/>
        <v>0</v>
      </c>
      <c r="I854" s="376">
        <f>IF(OR(C854="150 Directors advances", C854="120 accounts receivable", C854="720.2 Automobile - Insurance", C854="720.3 Automobile - License", C854="870.4 Rent - Insurance", C854="870.6 Rent - Property Tax", C854="870.7 Rent - Homeoffice", C854="870.9 Rent - Water"),
   0,
   IF(Dashboard!$F$5="Quick",
      IF(OR(C854="190 Automobile",C854="200 computer hardware",C854="210 Computer software",C854="220 Quickbooks software",C854="230 Office equipment",C854="240 Office furniture"),
         E854-(E854/(1+Dashboard!$F$4)),
         0
      ),
      IF(C854="750 Business promotion",
         E854-(E854/(1+4.793/100)),
         E854-(E854/(1+Dashboard!$F$4))
      )
   )
)</f>
        <v>0</v>
      </c>
      <c r="J854" s="26">
        <f>Bank5[[#This Row],[Money in/ (Money out)]]-Bank5[[#This Row],[GST/HST]]</f>
        <v>0</v>
      </c>
      <c r="L854" s="23">
        <f t="shared" si="39"/>
        <v>0</v>
      </c>
    </row>
    <row r="855" spans="4:12" x14ac:dyDescent="0.2">
      <c r="D855" s="374">
        <f>_xlfn.XLOOKUP(C:C,Table1[for Import to Bank Register dropdown],Table1[for Pivot],0,0,1)</f>
        <v>0</v>
      </c>
      <c r="E855" s="403"/>
      <c r="F855" s="146">
        <f t="shared" si="40"/>
        <v>55555555</v>
      </c>
      <c r="G855" s="375">
        <f t="shared" si="41"/>
        <v>0</v>
      </c>
      <c r="I855" s="376">
        <f>IF(OR(C855="150 Directors advances", C855="120 accounts receivable", C855="720.2 Automobile - Insurance", C855="720.3 Automobile - License", C855="870.4 Rent - Insurance", C855="870.6 Rent - Property Tax", C855="870.7 Rent - Homeoffice", C855="870.9 Rent - Water"),
   0,
   IF(Dashboard!$F$5="Quick",
      IF(OR(C855="190 Automobile",C855="200 computer hardware",C855="210 Computer software",C855="220 Quickbooks software",C855="230 Office equipment",C855="240 Office furniture"),
         E855-(E855/(1+Dashboard!$F$4)),
         0
      ),
      IF(C855="750 Business promotion",
         E855-(E855/(1+4.793/100)),
         E855-(E855/(1+Dashboard!$F$4))
      )
   )
)</f>
        <v>0</v>
      </c>
      <c r="J855" s="26">
        <f>Bank5[[#This Row],[Money in/ (Money out)]]-Bank5[[#This Row],[GST/HST]]</f>
        <v>0</v>
      </c>
      <c r="L855" s="23">
        <f t="shared" si="39"/>
        <v>0</v>
      </c>
    </row>
    <row r="856" spans="4:12" x14ac:dyDescent="0.2">
      <c r="D856" s="374">
        <f>_xlfn.XLOOKUP(C:C,Table1[for Import to Bank Register dropdown],Table1[for Pivot],0,0,1)</f>
        <v>0</v>
      </c>
      <c r="E856" s="403"/>
      <c r="F856" s="146">
        <f t="shared" si="40"/>
        <v>55555555</v>
      </c>
      <c r="G856" s="375">
        <f t="shared" si="41"/>
        <v>0</v>
      </c>
      <c r="I856" s="376">
        <f>IF(OR(C856="150 Directors advances", C856="120 accounts receivable", C856="720.2 Automobile - Insurance", C856="720.3 Automobile - License", C856="870.4 Rent - Insurance", C856="870.6 Rent - Property Tax", C856="870.7 Rent - Homeoffice", C856="870.9 Rent - Water"),
   0,
   IF(Dashboard!$F$5="Quick",
      IF(OR(C856="190 Automobile",C856="200 computer hardware",C856="210 Computer software",C856="220 Quickbooks software",C856="230 Office equipment",C856="240 Office furniture"),
         E856-(E856/(1+Dashboard!$F$4)),
         0
      ),
      IF(C856="750 Business promotion",
         E856-(E856/(1+4.793/100)),
         E856-(E856/(1+Dashboard!$F$4))
      )
   )
)</f>
        <v>0</v>
      </c>
      <c r="J856" s="26">
        <f>Bank5[[#This Row],[Money in/ (Money out)]]-Bank5[[#This Row],[GST/HST]]</f>
        <v>0</v>
      </c>
      <c r="L856" s="23">
        <f t="shared" si="39"/>
        <v>0</v>
      </c>
    </row>
    <row r="857" spans="4:12" x14ac:dyDescent="0.2">
      <c r="D857" s="374">
        <f>_xlfn.XLOOKUP(C:C,Table1[for Import to Bank Register dropdown],Table1[for Pivot],0,0,1)</f>
        <v>0</v>
      </c>
      <c r="E857" s="403"/>
      <c r="F857" s="146">
        <f t="shared" si="40"/>
        <v>55555555</v>
      </c>
      <c r="G857" s="375">
        <f t="shared" si="41"/>
        <v>0</v>
      </c>
      <c r="I857" s="376">
        <f>IF(OR(C857="150 Directors advances", C857="120 accounts receivable", C857="720.2 Automobile - Insurance", C857="720.3 Automobile - License", C857="870.4 Rent - Insurance", C857="870.6 Rent - Property Tax", C857="870.7 Rent - Homeoffice", C857="870.9 Rent - Water"),
   0,
   IF(Dashboard!$F$5="Quick",
      IF(OR(C857="190 Automobile",C857="200 computer hardware",C857="210 Computer software",C857="220 Quickbooks software",C857="230 Office equipment",C857="240 Office furniture"),
         E857-(E857/(1+Dashboard!$F$4)),
         0
      ),
      IF(C857="750 Business promotion",
         E857-(E857/(1+4.793/100)),
         E857-(E857/(1+Dashboard!$F$4))
      )
   )
)</f>
        <v>0</v>
      </c>
      <c r="J857" s="26">
        <f>Bank5[[#This Row],[Money in/ (Money out)]]-Bank5[[#This Row],[GST/HST]]</f>
        <v>0</v>
      </c>
      <c r="L857" s="23">
        <f t="shared" si="39"/>
        <v>0</v>
      </c>
    </row>
    <row r="858" spans="4:12" x14ac:dyDescent="0.2">
      <c r="D858" s="374">
        <f>_xlfn.XLOOKUP(C:C,Table1[for Import to Bank Register dropdown],Table1[for Pivot],0,0,1)</f>
        <v>0</v>
      </c>
      <c r="E858" s="403"/>
      <c r="F858" s="146">
        <f t="shared" si="40"/>
        <v>55555555</v>
      </c>
      <c r="G858" s="375">
        <f t="shared" si="41"/>
        <v>0</v>
      </c>
      <c r="I858" s="376">
        <f>IF(OR(C858="150 Directors advances", C858="120 accounts receivable", C858="720.2 Automobile - Insurance", C858="720.3 Automobile - License", C858="870.4 Rent - Insurance", C858="870.6 Rent - Property Tax", C858="870.7 Rent - Homeoffice", C858="870.9 Rent - Water"),
   0,
   IF(Dashboard!$F$5="Quick",
      IF(OR(C858="190 Automobile",C858="200 computer hardware",C858="210 Computer software",C858="220 Quickbooks software",C858="230 Office equipment",C858="240 Office furniture"),
         E858-(E858/(1+Dashboard!$F$4)),
         0
      ),
      IF(C858="750 Business promotion",
         E858-(E858/(1+4.793/100)),
         E858-(E858/(1+Dashboard!$F$4))
      )
   )
)</f>
        <v>0</v>
      </c>
      <c r="J858" s="26">
        <f>Bank5[[#This Row],[Money in/ (Money out)]]-Bank5[[#This Row],[GST/HST]]</f>
        <v>0</v>
      </c>
      <c r="L858" s="23">
        <f t="shared" si="39"/>
        <v>0</v>
      </c>
    </row>
    <row r="859" spans="4:12" x14ac:dyDescent="0.2">
      <c r="D859" s="374">
        <f>_xlfn.XLOOKUP(C:C,Table1[for Import to Bank Register dropdown],Table1[for Pivot],0,0,1)</f>
        <v>0</v>
      </c>
      <c r="E859" s="403"/>
      <c r="F859" s="146">
        <f t="shared" si="40"/>
        <v>55555555</v>
      </c>
      <c r="G859" s="375">
        <f t="shared" si="41"/>
        <v>0</v>
      </c>
      <c r="I859" s="376">
        <f>IF(OR(C859="150 Directors advances", C859="120 accounts receivable", C859="720.2 Automobile - Insurance", C859="720.3 Automobile - License", C859="870.4 Rent - Insurance", C859="870.6 Rent - Property Tax", C859="870.7 Rent - Homeoffice", C859="870.9 Rent - Water"),
   0,
   IF(Dashboard!$F$5="Quick",
      IF(OR(C859="190 Automobile",C859="200 computer hardware",C859="210 Computer software",C859="220 Quickbooks software",C859="230 Office equipment",C859="240 Office furniture"),
         E859-(E859/(1+Dashboard!$F$4)),
         0
      ),
      IF(C859="750 Business promotion",
         E859-(E859/(1+4.793/100)),
         E859-(E859/(1+Dashboard!$F$4))
      )
   )
)</f>
        <v>0</v>
      </c>
      <c r="J859" s="26">
        <f>Bank5[[#This Row],[Money in/ (Money out)]]-Bank5[[#This Row],[GST/HST]]</f>
        <v>0</v>
      </c>
      <c r="L859" s="23">
        <f t="shared" si="39"/>
        <v>0</v>
      </c>
    </row>
    <row r="860" spans="4:12" x14ac:dyDescent="0.2">
      <c r="D860" s="374">
        <f>_xlfn.XLOOKUP(C:C,Table1[for Import to Bank Register dropdown],Table1[for Pivot],0,0,1)</f>
        <v>0</v>
      </c>
      <c r="E860" s="403"/>
      <c r="F860" s="146">
        <f t="shared" si="40"/>
        <v>55555555</v>
      </c>
      <c r="G860" s="375">
        <f t="shared" si="41"/>
        <v>0</v>
      </c>
      <c r="I860" s="376">
        <f>IF(OR(C860="150 Directors advances", C860="120 accounts receivable", C860="720.2 Automobile - Insurance", C860="720.3 Automobile - License", C860="870.4 Rent - Insurance", C860="870.6 Rent - Property Tax", C860="870.7 Rent - Homeoffice", C860="870.9 Rent - Water"),
   0,
   IF(Dashboard!$F$5="Quick",
      IF(OR(C860="190 Automobile",C860="200 computer hardware",C860="210 Computer software",C860="220 Quickbooks software",C860="230 Office equipment",C860="240 Office furniture"),
         E860-(E860/(1+Dashboard!$F$4)),
         0
      ),
      IF(C860="750 Business promotion",
         E860-(E860/(1+4.793/100)),
         E860-(E860/(1+Dashboard!$F$4))
      )
   )
)</f>
        <v>0</v>
      </c>
      <c r="J860" s="26">
        <f>Bank5[[#This Row],[Money in/ (Money out)]]-Bank5[[#This Row],[GST/HST]]</f>
        <v>0</v>
      </c>
      <c r="L860" s="23">
        <f t="shared" si="39"/>
        <v>0</v>
      </c>
    </row>
    <row r="861" spans="4:12" x14ac:dyDescent="0.2">
      <c r="D861" s="374">
        <f>_xlfn.XLOOKUP(C:C,Table1[for Import to Bank Register dropdown],Table1[for Pivot],0,0,1)</f>
        <v>0</v>
      </c>
      <c r="E861" s="403"/>
      <c r="F861" s="146">
        <f t="shared" si="40"/>
        <v>55555555</v>
      </c>
      <c r="G861" s="375">
        <f t="shared" si="41"/>
        <v>0</v>
      </c>
      <c r="I861" s="376">
        <f>IF(OR(C861="150 Directors advances", C861="120 accounts receivable", C861="720.2 Automobile - Insurance", C861="720.3 Automobile - License", C861="870.4 Rent - Insurance", C861="870.6 Rent - Property Tax", C861="870.7 Rent - Homeoffice", C861="870.9 Rent - Water"),
   0,
   IF(Dashboard!$F$5="Quick",
      IF(OR(C861="190 Automobile",C861="200 computer hardware",C861="210 Computer software",C861="220 Quickbooks software",C861="230 Office equipment",C861="240 Office furniture"),
         E861-(E861/(1+Dashboard!$F$4)),
         0
      ),
      IF(C861="750 Business promotion",
         E861-(E861/(1+4.793/100)),
         E861-(E861/(1+Dashboard!$F$4))
      )
   )
)</f>
        <v>0</v>
      </c>
      <c r="J861" s="26">
        <f>Bank5[[#This Row],[Money in/ (Money out)]]-Bank5[[#This Row],[GST/HST]]</f>
        <v>0</v>
      </c>
      <c r="L861" s="23">
        <f t="shared" si="39"/>
        <v>0</v>
      </c>
    </row>
    <row r="862" spans="4:12" x14ac:dyDescent="0.2">
      <c r="D862" s="374">
        <f>_xlfn.XLOOKUP(C:C,Table1[for Import to Bank Register dropdown],Table1[for Pivot],0,0,1)</f>
        <v>0</v>
      </c>
      <c r="E862" s="403"/>
      <c r="F862" s="146">
        <f t="shared" si="40"/>
        <v>55555555</v>
      </c>
      <c r="G862" s="375">
        <f t="shared" si="41"/>
        <v>0</v>
      </c>
      <c r="I862" s="376">
        <f>IF(OR(C862="150 Directors advances", C862="120 accounts receivable", C862="720.2 Automobile - Insurance", C862="720.3 Automobile - License", C862="870.4 Rent - Insurance", C862="870.6 Rent - Property Tax", C862="870.7 Rent - Homeoffice", C862="870.9 Rent - Water"),
   0,
   IF(Dashboard!$F$5="Quick",
      IF(OR(C862="190 Automobile",C862="200 computer hardware",C862="210 Computer software",C862="220 Quickbooks software",C862="230 Office equipment",C862="240 Office furniture"),
         E862-(E862/(1+Dashboard!$F$4)),
         0
      ),
      IF(C862="750 Business promotion",
         E862-(E862/(1+4.793/100)),
         E862-(E862/(1+Dashboard!$F$4))
      )
   )
)</f>
        <v>0</v>
      </c>
      <c r="J862" s="26">
        <f>Bank5[[#This Row],[Money in/ (Money out)]]-Bank5[[#This Row],[GST/HST]]</f>
        <v>0</v>
      </c>
      <c r="L862" s="23">
        <f t="shared" si="39"/>
        <v>0</v>
      </c>
    </row>
    <row r="863" spans="4:12" x14ac:dyDescent="0.2">
      <c r="D863" s="374">
        <f>_xlfn.XLOOKUP(C:C,Table1[for Import to Bank Register dropdown],Table1[for Pivot],0,0,1)</f>
        <v>0</v>
      </c>
      <c r="E863" s="403"/>
      <c r="F863" s="146">
        <f t="shared" si="40"/>
        <v>55555555</v>
      </c>
      <c r="G863" s="375">
        <f t="shared" si="41"/>
        <v>0</v>
      </c>
      <c r="I863" s="376">
        <f>IF(OR(C863="150 Directors advances", C863="120 accounts receivable", C863="720.2 Automobile - Insurance", C863="720.3 Automobile - License", C863="870.4 Rent - Insurance", C863="870.6 Rent - Property Tax", C863="870.7 Rent - Homeoffice", C863="870.9 Rent - Water"),
   0,
   IF(Dashboard!$F$5="Quick",
      IF(OR(C863="190 Automobile",C863="200 computer hardware",C863="210 Computer software",C863="220 Quickbooks software",C863="230 Office equipment",C863="240 Office furniture"),
         E863-(E863/(1+Dashboard!$F$4)),
         0
      ),
      IF(C863="750 Business promotion",
         E863-(E863/(1+4.793/100)),
         E863-(E863/(1+Dashboard!$F$4))
      )
   )
)</f>
        <v>0</v>
      </c>
      <c r="J863" s="26">
        <f>Bank5[[#This Row],[Money in/ (Money out)]]-Bank5[[#This Row],[GST/HST]]</f>
        <v>0</v>
      </c>
      <c r="L863" s="23">
        <f t="shared" si="39"/>
        <v>0</v>
      </c>
    </row>
    <row r="864" spans="4:12" x14ac:dyDescent="0.2">
      <c r="D864" s="374">
        <f>_xlfn.XLOOKUP(C:C,Table1[for Import to Bank Register dropdown],Table1[for Pivot],0,0,1)</f>
        <v>0</v>
      </c>
      <c r="E864" s="403"/>
      <c r="F864" s="146">
        <f t="shared" si="40"/>
        <v>55555555</v>
      </c>
      <c r="G864" s="375">
        <f t="shared" si="41"/>
        <v>0</v>
      </c>
      <c r="I864" s="376">
        <f>IF(OR(C864="150 Directors advances", C864="120 accounts receivable", C864="720.2 Automobile - Insurance", C864="720.3 Automobile - License", C864="870.4 Rent - Insurance", C864="870.6 Rent - Property Tax", C864="870.7 Rent - Homeoffice", C864="870.9 Rent - Water"),
   0,
   IF(Dashboard!$F$5="Quick",
      IF(OR(C864="190 Automobile",C864="200 computer hardware",C864="210 Computer software",C864="220 Quickbooks software",C864="230 Office equipment",C864="240 Office furniture"),
         E864-(E864/(1+Dashboard!$F$4)),
         0
      ),
      IF(C864="750 Business promotion",
         E864-(E864/(1+4.793/100)),
         E864-(E864/(1+Dashboard!$F$4))
      )
   )
)</f>
        <v>0</v>
      </c>
      <c r="J864" s="26">
        <f>Bank5[[#This Row],[Money in/ (Money out)]]-Bank5[[#This Row],[GST/HST]]</f>
        <v>0</v>
      </c>
      <c r="L864" s="23">
        <f t="shared" si="39"/>
        <v>0</v>
      </c>
    </row>
    <row r="865" spans="4:12" x14ac:dyDescent="0.2">
      <c r="D865" s="374">
        <f>_xlfn.XLOOKUP(C:C,Table1[for Import to Bank Register dropdown],Table1[for Pivot],0,0,1)</f>
        <v>0</v>
      </c>
      <c r="E865" s="403"/>
      <c r="F865" s="146">
        <f t="shared" si="40"/>
        <v>55555555</v>
      </c>
      <c r="G865" s="375">
        <f t="shared" si="41"/>
        <v>0</v>
      </c>
      <c r="I865" s="376">
        <f>IF(OR(C865="150 Directors advances", C865="120 accounts receivable", C865="720.2 Automobile - Insurance", C865="720.3 Automobile - License", C865="870.4 Rent - Insurance", C865="870.6 Rent - Property Tax", C865="870.7 Rent - Homeoffice", C865="870.9 Rent - Water"),
   0,
   IF(Dashboard!$F$5="Quick",
      IF(OR(C865="190 Automobile",C865="200 computer hardware",C865="210 Computer software",C865="220 Quickbooks software",C865="230 Office equipment",C865="240 Office furniture"),
         E865-(E865/(1+Dashboard!$F$4)),
         0
      ),
      IF(C865="750 Business promotion",
         E865-(E865/(1+4.793/100)),
         E865-(E865/(1+Dashboard!$F$4))
      )
   )
)</f>
        <v>0</v>
      </c>
      <c r="J865" s="26">
        <f>Bank5[[#This Row],[Money in/ (Money out)]]-Bank5[[#This Row],[GST/HST]]</f>
        <v>0</v>
      </c>
      <c r="L865" s="23">
        <f t="shared" si="39"/>
        <v>0</v>
      </c>
    </row>
    <row r="866" spans="4:12" x14ac:dyDescent="0.2">
      <c r="D866" s="374">
        <f>_xlfn.XLOOKUP(C:C,Table1[for Import to Bank Register dropdown],Table1[for Pivot],0,0,1)</f>
        <v>0</v>
      </c>
      <c r="E866" s="403"/>
      <c r="F866" s="146">
        <f t="shared" si="40"/>
        <v>55555555</v>
      </c>
      <c r="G866" s="375">
        <f t="shared" si="41"/>
        <v>0</v>
      </c>
      <c r="I866" s="376">
        <f>IF(OR(C866="150 Directors advances", C866="120 accounts receivable", C866="720.2 Automobile - Insurance", C866="720.3 Automobile - License", C866="870.4 Rent - Insurance", C866="870.6 Rent - Property Tax", C866="870.7 Rent - Homeoffice", C866="870.9 Rent - Water"),
   0,
   IF(Dashboard!$F$5="Quick",
      IF(OR(C866="190 Automobile",C866="200 computer hardware",C866="210 Computer software",C866="220 Quickbooks software",C866="230 Office equipment",C866="240 Office furniture"),
         E866-(E866/(1+Dashboard!$F$4)),
         0
      ),
      IF(C866="750 Business promotion",
         E866-(E866/(1+4.793/100)),
         E866-(E866/(1+Dashboard!$F$4))
      )
   )
)</f>
        <v>0</v>
      </c>
      <c r="J866" s="26">
        <f>Bank5[[#This Row],[Money in/ (Money out)]]-Bank5[[#This Row],[GST/HST]]</f>
        <v>0</v>
      </c>
      <c r="L866" s="23">
        <f t="shared" si="39"/>
        <v>0</v>
      </c>
    </row>
    <row r="867" spans="4:12" x14ac:dyDescent="0.2">
      <c r="D867" s="374">
        <f>_xlfn.XLOOKUP(C:C,Table1[for Import to Bank Register dropdown],Table1[for Pivot],0,0,1)</f>
        <v>0</v>
      </c>
      <c r="E867" s="403"/>
      <c r="F867" s="146">
        <f t="shared" si="40"/>
        <v>55555555</v>
      </c>
      <c r="G867" s="375">
        <f t="shared" si="41"/>
        <v>0</v>
      </c>
      <c r="I867" s="376">
        <f>IF(OR(C867="150 Directors advances", C867="120 accounts receivable", C867="720.2 Automobile - Insurance", C867="720.3 Automobile - License", C867="870.4 Rent - Insurance", C867="870.6 Rent - Property Tax", C867="870.7 Rent - Homeoffice", C867="870.9 Rent - Water"),
   0,
   IF(Dashboard!$F$5="Quick",
      IF(OR(C867="190 Automobile",C867="200 computer hardware",C867="210 Computer software",C867="220 Quickbooks software",C867="230 Office equipment",C867="240 Office furniture"),
         E867-(E867/(1+Dashboard!$F$4)),
         0
      ),
      IF(C867="750 Business promotion",
         E867-(E867/(1+4.793/100)),
         E867-(E867/(1+Dashboard!$F$4))
      )
   )
)</f>
        <v>0</v>
      </c>
      <c r="J867" s="26">
        <f>Bank5[[#This Row],[Money in/ (Money out)]]-Bank5[[#This Row],[GST/HST]]</f>
        <v>0</v>
      </c>
      <c r="L867" s="23">
        <f t="shared" si="39"/>
        <v>0</v>
      </c>
    </row>
    <row r="868" spans="4:12" x14ac:dyDescent="0.2">
      <c r="D868" s="374">
        <f>_xlfn.XLOOKUP(C:C,Table1[for Import to Bank Register dropdown],Table1[for Pivot],0,0,1)</f>
        <v>0</v>
      </c>
      <c r="E868" s="403"/>
      <c r="F868" s="146">
        <f t="shared" si="40"/>
        <v>55555555</v>
      </c>
      <c r="G868" s="375">
        <f t="shared" si="41"/>
        <v>0</v>
      </c>
      <c r="I868" s="376">
        <f>IF(OR(C868="150 Directors advances", C868="120 accounts receivable", C868="720.2 Automobile - Insurance", C868="720.3 Automobile - License", C868="870.4 Rent - Insurance", C868="870.6 Rent - Property Tax", C868="870.7 Rent - Homeoffice", C868="870.9 Rent - Water"),
   0,
   IF(Dashboard!$F$5="Quick",
      IF(OR(C868="190 Automobile",C868="200 computer hardware",C868="210 Computer software",C868="220 Quickbooks software",C868="230 Office equipment",C868="240 Office furniture"),
         E868-(E868/(1+Dashboard!$F$4)),
         0
      ),
      IF(C868="750 Business promotion",
         E868-(E868/(1+4.793/100)),
         E868-(E868/(1+Dashboard!$F$4))
      )
   )
)</f>
        <v>0</v>
      </c>
      <c r="J868" s="26">
        <f>Bank5[[#This Row],[Money in/ (Money out)]]-Bank5[[#This Row],[GST/HST]]</f>
        <v>0</v>
      </c>
      <c r="L868" s="23">
        <f t="shared" si="39"/>
        <v>0</v>
      </c>
    </row>
    <row r="869" spans="4:12" x14ac:dyDescent="0.2">
      <c r="D869" s="374">
        <f>_xlfn.XLOOKUP(C:C,Table1[for Import to Bank Register dropdown],Table1[for Pivot],0,0,1)</f>
        <v>0</v>
      </c>
      <c r="E869" s="403"/>
      <c r="F869" s="146">
        <f t="shared" si="40"/>
        <v>55555555</v>
      </c>
      <c r="G869" s="375">
        <f t="shared" si="41"/>
        <v>0</v>
      </c>
      <c r="I869" s="376">
        <f>IF(OR(C869="150 Directors advances", C869="120 accounts receivable", C869="720.2 Automobile - Insurance", C869="720.3 Automobile - License", C869="870.4 Rent - Insurance", C869="870.6 Rent - Property Tax", C869="870.7 Rent - Homeoffice", C869="870.9 Rent - Water"),
   0,
   IF(Dashboard!$F$5="Quick",
      IF(OR(C869="190 Automobile",C869="200 computer hardware",C869="210 Computer software",C869="220 Quickbooks software",C869="230 Office equipment",C869="240 Office furniture"),
         E869-(E869/(1+Dashboard!$F$4)),
         0
      ),
      IF(C869="750 Business promotion",
         E869-(E869/(1+4.793/100)),
         E869-(E869/(1+Dashboard!$F$4))
      )
   )
)</f>
        <v>0</v>
      </c>
      <c r="J869" s="26">
        <f>Bank5[[#This Row],[Money in/ (Money out)]]-Bank5[[#This Row],[GST/HST]]</f>
        <v>0</v>
      </c>
      <c r="L869" s="23">
        <f t="shared" si="39"/>
        <v>0</v>
      </c>
    </row>
    <row r="870" spans="4:12" x14ac:dyDescent="0.2">
      <c r="D870" s="374">
        <f>_xlfn.XLOOKUP(C:C,Table1[for Import to Bank Register dropdown],Table1[for Pivot],0,0,1)</f>
        <v>0</v>
      </c>
      <c r="E870" s="403"/>
      <c r="F870" s="146">
        <f t="shared" si="40"/>
        <v>55555555</v>
      </c>
      <c r="G870" s="375">
        <f t="shared" si="41"/>
        <v>0</v>
      </c>
      <c r="I870" s="376">
        <f>IF(OR(C870="150 Directors advances", C870="120 accounts receivable", C870="720.2 Automobile - Insurance", C870="720.3 Automobile - License", C870="870.4 Rent - Insurance", C870="870.6 Rent - Property Tax", C870="870.7 Rent - Homeoffice", C870="870.9 Rent - Water"),
   0,
   IF(Dashboard!$F$5="Quick",
      IF(OR(C870="190 Automobile",C870="200 computer hardware",C870="210 Computer software",C870="220 Quickbooks software",C870="230 Office equipment",C870="240 Office furniture"),
         E870-(E870/(1+Dashboard!$F$4)),
         0
      ),
      IF(C870="750 Business promotion",
         E870-(E870/(1+4.793/100)),
         E870-(E870/(1+Dashboard!$F$4))
      )
   )
)</f>
        <v>0</v>
      </c>
      <c r="J870" s="26">
        <f>Bank5[[#This Row],[Money in/ (Money out)]]-Bank5[[#This Row],[GST/HST]]</f>
        <v>0</v>
      </c>
      <c r="L870" s="23">
        <f t="shared" si="39"/>
        <v>0</v>
      </c>
    </row>
    <row r="871" spans="4:12" x14ac:dyDescent="0.2">
      <c r="D871" s="374">
        <f>_xlfn.XLOOKUP(C:C,Table1[for Import to Bank Register dropdown],Table1[for Pivot],0,0,1)</f>
        <v>0</v>
      </c>
      <c r="E871" s="403"/>
      <c r="F871" s="146">
        <f t="shared" si="40"/>
        <v>55555555</v>
      </c>
      <c r="G871" s="375">
        <f t="shared" si="41"/>
        <v>0</v>
      </c>
      <c r="I871" s="376">
        <f>IF(OR(C871="150 Directors advances", C871="120 accounts receivable", C871="720.2 Automobile - Insurance", C871="720.3 Automobile - License", C871="870.4 Rent - Insurance", C871="870.6 Rent - Property Tax", C871="870.7 Rent - Homeoffice", C871="870.9 Rent - Water"),
   0,
   IF(Dashboard!$F$5="Quick",
      IF(OR(C871="190 Automobile",C871="200 computer hardware",C871="210 Computer software",C871="220 Quickbooks software",C871="230 Office equipment",C871="240 Office furniture"),
         E871-(E871/(1+Dashboard!$F$4)),
         0
      ),
      IF(C871="750 Business promotion",
         E871-(E871/(1+4.793/100)),
         E871-(E871/(1+Dashboard!$F$4))
      )
   )
)</f>
        <v>0</v>
      </c>
      <c r="J871" s="26">
        <f>Bank5[[#This Row],[Money in/ (Money out)]]-Bank5[[#This Row],[GST/HST]]</f>
        <v>0</v>
      </c>
      <c r="L871" s="23">
        <f t="shared" si="39"/>
        <v>0</v>
      </c>
    </row>
    <row r="872" spans="4:12" x14ac:dyDescent="0.2">
      <c r="D872" s="374">
        <f>_xlfn.XLOOKUP(C:C,Table1[for Import to Bank Register dropdown],Table1[for Pivot],0,0,1)</f>
        <v>0</v>
      </c>
      <c r="E872" s="403"/>
      <c r="F872" s="146">
        <f t="shared" si="40"/>
        <v>55555555</v>
      </c>
      <c r="G872" s="375">
        <f t="shared" si="41"/>
        <v>0</v>
      </c>
      <c r="I872" s="376">
        <f>IF(OR(C872="150 Directors advances", C872="120 accounts receivable", C872="720.2 Automobile - Insurance", C872="720.3 Automobile - License", C872="870.4 Rent - Insurance", C872="870.6 Rent - Property Tax", C872="870.7 Rent - Homeoffice", C872="870.9 Rent - Water"),
   0,
   IF(Dashboard!$F$5="Quick",
      IF(OR(C872="190 Automobile",C872="200 computer hardware",C872="210 Computer software",C872="220 Quickbooks software",C872="230 Office equipment",C872="240 Office furniture"),
         E872-(E872/(1+Dashboard!$F$4)),
         0
      ),
      IF(C872="750 Business promotion",
         E872-(E872/(1+4.793/100)),
         E872-(E872/(1+Dashboard!$F$4))
      )
   )
)</f>
        <v>0</v>
      </c>
      <c r="J872" s="26">
        <f>Bank5[[#This Row],[Money in/ (Money out)]]-Bank5[[#This Row],[GST/HST]]</f>
        <v>0</v>
      </c>
      <c r="L872" s="23">
        <f t="shared" si="39"/>
        <v>0</v>
      </c>
    </row>
    <row r="873" spans="4:12" x14ac:dyDescent="0.2">
      <c r="D873" s="374">
        <f>_xlfn.XLOOKUP(C:C,Table1[for Import to Bank Register dropdown],Table1[for Pivot],0,0,1)</f>
        <v>0</v>
      </c>
      <c r="E873" s="403"/>
      <c r="F873" s="146">
        <f t="shared" si="40"/>
        <v>55555555</v>
      </c>
      <c r="G873" s="375">
        <f t="shared" si="41"/>
        <v>0</v>
      </c>
      <c r="I873" s="376">
        <f>IF(OR(C873="150 Directors advances", C873="120 accounts receivable", C873="720.2 Automobile - Insurance", C873="720.3 Automobile - License", C873="870.4 Rent - Insurance", C873="870.6 Rent - Property Tax", C873="870.7 Rent - Homeoffice", C873="870.9 Rent - Water"),
   0,
   IF(Dashboard!$F$5="Quick",
      IF(OR(C873="190 Automobile",C873="200 computer hardware",C873="210 Computer software",C873="220 Quickbooks software",C873="230 Office equipment",C873="240 Office furniture"),
         E873-(E873/(1+Dashboard!$F$4)),
         0
      ),
      IF(C873="750 Business promotion",
         E873-(E873/(1+4.793/100)),
         E873-(E873/(1+Dashboard!$F$4))
      )
   )
)</f>
        <v>0</v>
      </c>
      <c r="J873" s="26">
        <f>Bank5[[#This Row],[Money in/ (Money out)]]-Bank5[[#This Row],[GST/HST]]</f>
        <v>0</v>
      </c>
      <c r="L873" s="23">
        <f t="shared" si="39"/>
        <v>0</v>
      </c>
    </row>
    <row r="874" spans="4:12" x14ac:dyDescent="0.2">
      <c r="D874" s="374">
        <f>_xlfn.XLOOKUP(C:C,Table1[for Import to Bank Register dropdown],Table1[for Pivot],0,0,1)</f>
        <v>0</v>
      </c>
      <c r="E874" s="403"/>
      <c r="F874" s="146">
        <f t="shared" si="40"/>
        <v>55555555</v>
      </c>
      <c r="G874" s="375">
        <f t="shared" si="41"/>
        <v>0</v>
      </c>
      <c r="I874" s="376">
        <f>IF(OR(C874="150 Directors advances", C874="120 accounts receivable", C874="720.2 Automobile - Insurance", C874="720.3 Automobile - License", C874="870.4 Rent - Insurance", C874="870.6 Rent - Property Tax", C874="870.7 Rent - Homeoffice", C874="870.9 Rent - Water"),
   0,
   IF(Dashboard!$F$5="Quick",
      IF(OR(C874="190 Automobile",C874="200 computer hardware",C874="210 Computer software",C874="220 Quickbooks software",C874="230 Office equipment",C874="240 Office furniture"),
         E874-(E874/(1+Dashboard!$F$4)),
         0
      ),
      IF(C874="750 Business promotion",
         E874-(E874/(1+4.793/100)),
         E874-(E874/(1+Dashboard!$F$4))
      )
   )
)</f>
        <v>0</v>
      </c>
      <c r="J874" s="26">
        <f>Bank5[[#This Row],[Money in/ (Money out)]]-Bank5[[#This Row],[GST/HST]]</f>
        <v>0</v>
      </c>
      <c r="L874" s="23">
        <f t="shared" si="39"/>
        <v>0</v>
      </c>
    </row>
    <row r="875" spans="4:12" x14ac:dyDescent="0.2">
      <c r="D875" s="374">
        <f>_xlfn.XLOOKUP(C:C,Table1[for Import to Bank Register dropdown],Table1[for Pivot],0,0,1)</f>
        <v>0</v>
      </c>
      <c r="E875" s="403"/>
      <c r="F875" s="146">
        <f t="shared" si="40"/>
        <v>55555555</v>
      </c>
      <c r="G875" s="375">
        <f t="shared" si="41"/>
        <v>0</v>
      </c>
      <c r="I875" s="376">
        <f>IF(OR(C875="150 Directors advances", C875="120 accounts receivable", C875="720.2 Automobile - Insurance", C875="720.3 Automobile - License", C875="870.4 Rent - Insurance", C875="870.6 Rent - Property Tax", C875="870.7 Rent - Homeoffice", C875="870.9 Rent - Water"),
   0,
   IF(Dashboard!$F$5="Quick",
      IF(OR(C875="190 Automobile",C875="200 computer hardware",C875="210 Computer software",C875="220 Quickbooks software",C875="230 Office equipment",C875="240 Office furniture"),
         E875-(E875/(1+Dashboard!$F$4)),
         0
      ),
      IF(C875="750 Business promotion",
         E875-(E875/(1+4.793/100)),
         E875-(E875/(1+Dashboard!$F$4))
      )
   )
)</f>
        <v>0</v>
      </c>
      <c r="J875" s="26">
        <f>Bank5[[#This Row],[Money in/ (Money out)]]-Bank5[[#This Row],[GST/HST]]</f>
        <v>0</v>
      </c>
      <c r="L875" s="23">
        <f t="shared" si="39"/>
        <v>0</v>
      </c>
    </row>
    <row r="876" spans="4:12" x14ac:dyDescent="0.2">
      <c r="D876" s="374">
        <f>_xlfn.XLOOKUP(C:C,Table1[for Import to Bank Register dropdown],Table1[for Pivot],0,0,1)</f>
        <v>0</v>
      </c>
      <c r="E876" s="403"/>
      <c r="F876" s="146">
        <f t="shared" si="40"/>
        <v>55555555</v>
      </c>
      <c r="G876" s="375">
        <f t="shared" si="41"/>
        <v>0</v>
      </c>
      <c r="I876" s="376">
        <f>IF(OR(C876="150 Directors advances", C876="120 accounts receivable", C876="720.2 Automobile - Insurance", C876="720.3 Automobile - License", C876="870.4 Rent - Insurance", C876="870.6 Rent - Property Tax", C876="870.7 Rent - Homeoffice", C876="870.9 Rent - Water"),
   0,
   IF(Dashboard!$F$5="Quick",
      IF(OR(C876="190 Automobile",C876="200 computer hardware",C876="210 Computer software",C876="220 Quickbooks software",C876="230 Office equipment",C876="240 Office furniture"),
         E876-(E876/(1+Dashboard!$F$4)),
         0
      ),
      IF(C876="750 Business promotion",
         E876-(E876/(1+4.793/100)),
         E876-(E876/(1+Dashboard!$F$4))
      )
   )
)</f>
        <v>0</v>
      </c>
      <c r="J876" s="26">
        <f>Bank5[[#This Row],[Money in/ (Money out)]]-Bank5[[#This Row],[GST/HST]]</f>
        <v>0</v>
      </c>
      <c r="L876" s="23">
        <f t="shared" si="39"/>
        <v>0</v>
      </c>
    </row>
    <row r="877" spans="4:12" x14ac:dyDescent="0.2">
      <c r="D877" s="374">
        <f>_xlfn.XLOOKUP(C:C,Table1[for Import to Bank Register dropdown],Table1[for Pivot],0,0,1)</f>
        <v>0</v>
      </c>
      <c r="E877" s="403"/>
      <c r="F877" s="146">
        <f t="shared" si="40"/>
        <v>55555555</v>
      </c>
      <c r="G877" s="375">
        <f t="shared" si="41"/>
        <v>0</v>
      </c>
      <c r="I877" s="376">
        <f>IF(OR(C877="150 Directors advances", C877="120 accounts receivable", C877="720.2 Automobile - Insurance", C877="720.3 Automobile - License", C877="870.4 Rent - Insurance", C877="870.6 Rent - Property Tax", C877="870.7 Rent - Homeoffice", C877="870.9 Rent - Water"),
   0,
   IF(Dashboard!$F$5="Quick",
      IF(OR(C877="190 Automobile",C877="200 computer hardware",C877="210 Computer software",C877="220 Quickbooks software",C877="230 Office equipment",C877="240 Office furniture"),
         E877-(E877/(1+Dashboard!$F$4)),
         0
      ),
      IF(C877="750 Business promotion",
         E877-(E877/(1+4.793/100)),
         E877-(E877/(1+Dashboard!$F$4))
      )
   )
)</f>
        <v>0</v>
      </c>
      <c r="J877" s="26">
        <f>Bank5[[#This Row],[Money in/ (Money out)]]-Bank5[[#This Row],[GST/HST]]</f>
        <v>0</v>
      </c>
      <c r="L877" s="23">
        <f t="shared" si="39"/>
        <v>0</v>
      </c>
    </row>
    <row r="878" spans="4:12" x14ac:dyDescent="0.2">
      <c r="D878" s="374">
        <f>_xlfn.XLOOKUP(C:C,Table1[for Import to Bank Register dropdown],Table1[for Pivot],0,0,1)</f>
        <v>0</v>
      </c>
      <c r="E878" s="403"/>
      <c r="F878" s="146">
        <f t="shared" si="40"/>
        <v>55555555</v>
      </c>
      <c r="G878" s="375">
        <f t="shared" si="41"/>
        <v>0</v>
      </c>
      <c r="I878" s="376">
        <f>IF(OR(C878="150 Directors advances", C878="120 accounts receivable", C878="720.2 Automobile - Insurance", C878="720.3 Automobile - License", C878="870.4 Rent - Insurance", C878="870.6 Rent - Property Tax", C878="870.7 Rent - Homeoffice", C878="870.9 Rent - Water"),
   0,
   IF(Dashboard!$F$5="Quick",
      IF(OR(C878="190 Automobile",C878="200 computer hardware",C878="210 Computer software",C878="220 Quickbooks software",C878="230 Office equipment",C878="240 Office furniture"),
         E878-(E878/(1+Dashboard!$F$4)),
         0
      ),
      IF(C878="750 Business promotion",
         E878-(E878/(1+4.793/100)),
         E878-(E878/(1+Dashboard!$F$4))
      )
   )
)</f>
        <v>0</v>
      </c>
      <c r="J878" s="26">
        <f>Bank5[[#This Row],[Money in/ (Money out)]]-Bank5[[#This Row],[GST/HST]]</f>
        <v>0</v>
      </c>
      <c r="L878" s="23">
        <f t="shared" si="39"/>
        <v>0</v>
      </c>
    </row>
    <row r="879" spans="4:12" x14ac:dyDescent="0.2">
      <c r="D879" s="374">
        <f>_xlfn.XLOOKUP(C:C,Table1[for Import to Bank Register dropdown],Table1[for Pivot],0,0,1)</f>
        <v>0</v>
      </c>
      <c r="E879" s="403"/>
      <c r="F879" s="146">
        <f t="shared" si="40"/>
        <v>55555555</v>
      </c>
      <c r="G879" s="375">
        <f t="shared" si="41"/>
        <v>0</v>
      </c>
      <c r="I879" s="376">
        <f>IF(OR(C879="150 Directors advances", C879="120 accounts receivable", C879="720.2 Automobile - Insurance", C879="720.3 Automobile - License", C879="870.4 Rent - Insurance", C879="870.6 Rent - Property Tax", C879="870.7 Rent - Homeoffice", C879="870.9 Rent - Water"),
   0,
   IF(Dashboard!$F$5="Quick",
      IF(OR(C879="190 Automobile",C879="200 computer hardware",C879="210 Computer software",C879="220 Quickbooks software",C879="230 Office equipment",C879="240 Office furniture"),
         E879-(E879/(1+Dashboard!$F$4)),
         0
      ),
      IF(C879="750 Business promotion",
         E879-(E879/(1+4.793/100)),
         E879-(E879/(1+Dashboard!$F$4))
      )
   )
)</f>
        <v>0</v>
      </c>
      <c r="J879" s="26">
        <f>Bank5[[#This Row],[Money in/ (Money out)]]-Bank5[[#This Row],[GST/HST]]</f>
        <v>0</v>
      </c>
      <c r="L879" s="23">
        <f t="shared" si="39"/>
        <v>0</v>
      </c>
    </row>
    <row r="880" spans="4:12" x14ac:dyDescent="0.2">
      <c r="D880" s="374">
        <f>_xlfn.XLOOKUP(C:C,Table1[for Import to Bank Register dropdown],Table1[for Pivot],0,0,1)</f>
        <v>0</v>
      </c>
      <c r="E880" s="403"/>
      <c r="F880" s="146">
        <f t="shared" si="40"/>
        <v>55555555</v>
      </c>
      <c r="G880" s="375">
        <f t="shared" si="41"/>
        <v>0</v>
      </c>
      <c r="I880" s="376">
        <f>IF(OR(C880="150 Directors advances", C880="120 accounts receivable", C880="720.2 Automobile - Insurance", C880="720.3 Automobile - License", C880="870.4 Rent - Insurance", C880="870.6 Rent - Property Tax", C880="870.7 Rent - Homeoffice", C880="870.9 Rent - Water"),
   0,
   IF(Dashboard!$F$5="Quick",
      IF(OR(C880="190 Automobile",C880="200 computer hardware",C880="210 Computer software",C880="220 Quickbooks software",C880="230 Office equipment",C880="240 Office furniture"),
         E880-(E880/(1+Dashboard!$F$4)),
         0
      ),
      IF(C880="750 Business promotion",
         E880-(E880/(1+4.793/100)),
         E880-(E880/(1+Dashboard!$F$4))
      )
   )
)</f>
        <v>0</v>
      </c>
      <c r="J880" s="26">
        <f>Bank5[[#This Row],[Money in/ (Money out)]]-Bank5[[#This Row],[GST/HST]]</f>
        <v>0</v>
      </c>
      <c r="L880" s="23">
        <f t="shared" si="39"/>
        <v>0</v>
      </c>
    </row>
    <row r="881" spans="4:12" x14ac:dyDescent="0.2">
      <c r="D881" s="374">
        <f>_xlfn.XLOOKUP(C:C,Table1[for Import to Bank Register dropdown],Table1[for Pivot],0,0,1)</f>
        <v>0</v>
      </c>
      <c r="E881" s="403"/>
      <c r="F881" s="146">
        <f t="shared" si="40"/>
        <v>55555555</v>
      </c>
      <c r="G881" s="375">
        <f t="shared" si="41"/>
        <v>0</v>
      </c>
      <c r="I881" s="376">
        <f>IF(OR(C881="150 Directors advances", C881="120 accounts receivable", C881="720.2 Automobile - Insurance", C881="720.3 Automobile - License", C881="870.4 Rent - Insurance", C881="870.6 Rent - Property Tax", C881="870.7 Rent - Homeoffice", C881="870.9 Rent - Water"),
   0,
   IF(Dashboard!$F$5="Quick",
      IF(OR(C881="190 Automobile",C881="200 computer hardware",C881="210 Computer software",C881="220 Quickbooks software",C881="230 Office equipment",C881="240 Office furniture"),
         E881-(E881/(1+Dashboard!$F$4)),
         0
      ),
      IF(C881="750 Business promotion",
         E881-(E881/(1+4.793/100)),
         E881-(E881/(1+Dashboard!$F$4))
      )
   )
)</f>
        <v>0</v>
      </c>
      <c r="J881" s="26">
        <f>Bank5[[#This Row],[Money in/ (Money out)]]-Bank5[[#This Row],[GST/HST]]</f>
        <v>0</v>
      </c>
      <c r="L881" s="23">
        <f t="shared" si="39"/>
        <v>0</v>
      </c>
    </row>
    <row r="882" spans="4:12" x14ac:dyDescent="0.2">
      <c r="D882" s="374">
        <f>_xlfn.XLOOKUP(C:C,Table1[for Import to Bank Register dropdown],Table1[for Pivot],0,0,1)</f>
        <v>0</v>
      </c>
      <c r="E882" s="403"/>
      <c r="F882" s="146">
        <f t="shared" si="40"/>
        <v>55555555</v>
      </c>
      <c r="G882" s="375">
        <f t="shared" si="41"/>
        <v>0</v>
      </c>
      <c r="I882" s="376">
        <f>IF(OR(C882="150 Directors advances", C882="120 accounts receivable", C882="720.2 Automobile - Insurance", C882="720.3 Automobile - License", C882="870.4 Rent - Insurance", C882="870.6 Rent - Property Tax", C882="870.7 Rent - Homeoffice", C882="870.9 Rent - Water"),
   0,
   IF(Dashboard!$F$5="Quick",
      IF(OR(C882="190 Automobile",C882="200 computer hardware",C882="210 Computer software",C882="220 Quickbooks software",C882="230 Office equipment",C882="240 Office furniture"),
         E882-(E882/(1+Dashboard!$F$4)),
         0
      ),
      IF(C882="750 Business promotion",
         E882-(E882/(1+4.793/100)),
         E882-(E882/(1+Dashboard!$F$4))
      )
   )
)</f>
        <v>0</v>
      </c>
      <c r="J882" s="26">
        <f>Bank5[[#This Row],[Money in/ (Money out)]]-Bank5[[#This Row],[GST/HST]]</f>
        <v>0</v>
      </c>
      <c r="L882" s="23">
        <f t="shared" si="39"/>
        <v>0</v>
      </c>
    </row>
    <row r="883" spans="4:12" x14ac:dyDescent="0.2">
      <c r="D883" s="374">
        <f>_xlfn.XLOOKUP(C:C,Table1[for Import to Bank Register dropdown],Table1[for Pivot],0,0,1)</f>
        <v>0</v>
      </c>
      <c r="E883" s="403"/>
      <c r="F883" s="146">
        <f t="shared" si="40"/>
        <v>55555555</v>
      </c>
      <c r="G883" s="375">
        <f t="shared" si="41"/>
        <v>0</v>
      </c>
      <c r="I883" s="376">
        <f>IF(OR(C883="150 Directors advances", C883="120 accounts receivable", C883="720.2 Automobile - Insurance", C883="720.3 Automobile - License", C883="870.4 Rent - Insurance", C883="870.6 Rent - Property Tax", C883="870.7 Rent - Homeoffice", C883="870.9 Rent - Water"),
   0,
   IF(Dashboard!$F$5="Quick",
      IF(OR(C883="190 Automobile",C883="200 computer hardware",C883="210 Computer software",C883="220 Quickbooks software",C883="230 Office equipment",C883="240 Office furniture"),
         E883-(E883/(1+Dashboard!$F$4)),
         0
      ),
      IF(C883="750 Business promotion",
         E883-(E883/(1+4.793/100)),
         E883-(E883/(1+Dashboard!$F$4))
      )
   )
)</f>
        <v>0</v>
      </c>
      <c r="J883" s="26">
        <f>Bank5[[#This Row],[Money in/ (Money out)]]-Bank5[[#This Row],[GST/HST]]</f>
        <v>0</v>
      </c>
      <c r="L883" s="23">
        <f t="shared" si="39"/>
        <v>0</v>
      </c>
    </row>
    <row r="884" spans="4:12" x14ac:dyDescent="0.2">
      <c r="D884" s="374">
        <f>_xlfn.XLOOKUP(C:C,Table1[for Import to Bank Register dropdown],Table1[for Pivot],0,0,1)</f>
        <v>0</v>
      </c>
      <c r="E884" s="403"/>
      <c r="F884" s="146">
        <f t="shared" si="40"/>
        <v>55555555</v>
      </c>
      <c r="G884" s="375">
        <f t="shared" si="41"/>
        <v>0</v>
      </c>
      <c r="I884" s="376">
        <f>IF(OR(C884="150 Directors advances", C884="120 accounts receivable", C884="720.2 Automobile - Insurance", C884="720.3 Automobile - License", C884="870.4 Rent - Insurance", C884="870.6 Rent - Property Tax", C884="870.7 Rent - Homeoffice", C884="870.9 Rent - Water"),
   0,
   IF(Dashboard!$F$5="Quick",
      IF(OR(C884="190 Automobile",C884="200 computer hardware",C884="210 Computer software",C884="220 Quickbooks software",C884="230 Office equipment",C884="240 Office furniture"),
         E884-(E884/(1+Dashboard!$F$4)),
         0
      ),
      IF(C884="750 Business promotion",
         E884-(E884/(1+4.793/100)),
         E884-(E884/(1+Dashboard!$F$4))
      )
   )
)</f>
        <v>0</v>
      </c>
      <c r="J884" s="26">
        <f>Bank5[[#This Row],[Money in/ (Money out)]]-Bank5[[#This Row],[GST/HST]]</f>
        <v>0</v>
      </c>
      <c r="L884" s="23">
        <f t="shared" si="39"/>
        <v>0</v>
      </c>
    </row>
    <row r="885" spans="4:12" x14ac:dyDescent="0.2">
      <c r="D885" s="374">
        <f>_xlfn.XLOOKUP(C:C,Table1[for Import to Bank Register dropdown],Table1[for Pivot],0,0,1)</f>
        <v>0</v>
      </c>
      <c r="E885" s="403"/>
      <c r="F885" s="146">
        <f t="shared" si="40"/>
        <v>55555555</v>
      </c>
      <c r="G885" s="375">
        <f t="shared" si="41"/>
        <v>0</v>
      </c>
      <c r="I885" s="376">
        <f>IF(OR(C885="150 Directors advances", C885="120 accounts receivable", C885="720.2 Automobile - Insurance", C885="720.3 Automobile - License", C885="870.4 Rent - Insurance", C885="870.6 Rent - Property Tax", C885="870.7 Rent - Homeoffice", C885="870.9 Rent - Water"),
   0,
   IF(Dashboard!$F$5="Quick",
      IF(OR(C885="190 Automobile",C885="200 computer hardware",C885="210 Computer software",C885="220 Quickbooks software",C885="230 Office equipment",C885="240 Office furniture"),
         E885-(E885/(1+Dashboard!$F$4)),
         0
      ),
      IF(C885="750 Business promotion",
         E885-(E885/(1+4.793/100)),
         E885-(E885/(1+Dashboard!$F$4))
      )
   )
)</f>
        <v>0</v>
      </c>
      <c r="J885" s="26">
        <f>Bank5[[#This Row],[Money in/ (Money out)]]-Bank5[[#This Row],[GST/HST]]</f>
        <v>0</v>
      </c>
      <c r="L885" s="23">
        <f t="shared" si="39"/>
        <v>0</v>
      </c>
    </row>
    <row r="886" spans="4:12" x14ac:dyDescent="0.2">
      <c r="D886" s="374">
        <f>_xlfn.XLOOKUP(C:C,Table1[for Import to Bank Register dropdown],Table1[for Pivot],0,0,1)</f>
        <v>0</v>
      </c>
      <c r="E886" s="403"/>
      <c r="F886" s="146">
        <f t="shared" si="40"/>
        <v>55555555</v>
      </c>
      <c r="G886" s="375">
        <f t="shared" si="41"/>
        <v>0</v>
      </c>
      <c r="I886" s="376">
        <f>IF(OR(C886="150 Directors advances", C886="120 accounts receivable", C886="720.2 Automobile - Insurance", C886="720.3 Automobile - License", C886="870.4 Rent - Insurance", C886="870.6 Rent - Property Tax", C886="870.7 Rent - Homeoffice", C886="870.9 Rent - Water"),
   0,
   IF(Dashboard!$F$5="Quick",
      IF(OR(C886="190 Automobile",C886="200 computer hardware",C886="210 Computer software",C886="220 Quickbooks software",C886="230 Office equipment",C886="240 Office furniture"),
         E886-(E886/(1+Dashboard!$F$4)),
         0
      ),
      IF(C886="750 Business promotion",
         E886-(E886/(1+4.793/100)),
         E886-(E886/(1+Dashboard!$F$4))
      )
   )
)</f>
        <v>0</v>
      </c>
      <c r="J886" s="26">
        <f>Bank5[[#This Row],[Money in/ (Money out)]]-Bank5[[#This Row],[GST/HST]]</f>
        <v>0</v>
      </c>
      <c r="L886" s="23">
        <f t="shared" si="39"/>
        <v>0</v>
      </c>
    </row>
    <row r="887" spans="4:12" x14ac:dyDescent="0.2">
      <c r="D887" s="374">
        <f>_xlfn.XLOOKUP(C:C,Table1[for Import to Bank Register dropdown],Table1[for Pivot],0,0,1)</f>
        <v>0</v>
      </c>
      <c r="E887" s="403"/>
      <c r="F887" s="146">
        <f t="shared" si="40"/>
        <v>55555555</v>
      </c>
      <c r="G887" s="375">
        <f t="shared" si="41"/>
        <v>0</v>
      </c>
      <c r="I887" s="376">
        <f>IF(OR(C887="150 Directors advances", C887="120 accounts receivable", C887="720.2 Automobile - Insurance", C887="720.3 Automobile - License", C887="870.4 Rent - Insurance", C887="870.6 Rent - Property Tax", C887="870.7 Rent - Homeoffice", C887="870.9 Rent - Water"),
   0,
   IF(Dashboard!$F$5="Quick",
      IF(OR(C887="190 Automobile",C887="200 computer hardware",C887="210 Computer software",C887="220 Quickbooks software",C887="230 Office equipment",C887="240 Office furniture"),
         E887-(E887/(1+Dashboard!$F$4)),
         0
      ),
      IF(C887="750 Business promotion",
         E887-(E887/(1+4.793/100)),
         E887-(E887/(1+Dashboard!$F$4))
      )
   )
)</f>
        <v>0</v>
      </c>
      <c r="J887" s="26">
        <f>Bank5[[#This Row],[Money in/ (Money out)]]-Bank5[[#This Row],[GST/HST]]</f>
        <v>0</v>
      </c>
      <c r="L887" s="23">
        <f t="shared" si="39"/>
        <v>0</v>
      </c>
    </row>
    <row r="888" spans="4:12" x14ac:dyDescent="0.2">
      <c r="D888" s="374">
        <f>_xlfn.XLOOKUP(C:C,Table1[for Import to Bank Register dropdown],Table1[for Pivot],0,0,1)</f>
        <v>0</v>
      </c>
      <c r="E888" s="403"/>
      <c r="F888" s="146">
        <f t="shared" si="40"/>
        <v>55555555</v>
      </c>
      <c r="G888" s="375">
        <f t="shared" si="41"/>
        <v>0</v>
      </c>
      <c r="I888" s="376">
        <f>IF(OR(C888="150 Directors advances", C888="120 accounts receivable", C888="720.2 Automobile - Insurance", C888="720.3 Automobile - License", C888="870.4 Rent - Insurance", C888="870.6 Rent - Property Tax", C888="870.7 Rent - Homeoffice", C888="870.9 Rent - Water"),
   0,
   IF(Dashboard!$F$5="Quick",
      IF(OR(C888="190 Automobile",C888="200 computer hardware",C888="210 Computer software",C888="220 Quickbooks software",C888="230 Office equipment",C888="240 Office furniture"),
         E888-(E888/(1+Dashboard!$F$4)),
         0
      ),
      IF(C888="750 Business promotion",
         E888-(E888/(1+4.793/100)),
         E888-(E888/(1+Dashboard!$F$4))
      )
   )
)</f>
        <v>0</v>
      </c>
      <c r="J888" s="26">
        <f>Bank5[[#This Row],[Money in/ (Money out)]]-Bank5[[#This Row],[GST/HST]]</f>
        <v>0</v>
      </c>
      <c r="L888" s="23">
        <f t="shared" si="39"/>
        <v>0</v>
      </c>
    </row>
    <row r="889" spans="4:12" x14ac:dyDescent="0.2">
      <c r="D889" s="374">
        <f>_xlfn.XLOOKUP(C:C,Table1[for Import to Bank Register dropdown],Table1[for Pivot],0,0,1)</f>
        <v>0</v>
      </c>
      <c r="E889" s="403"/>
      <c r="F889" s="146">
        <f t="shared" si="40"/>
        <v>55555555</v>
      </c>
      <c r="G889" s="375">
        <f t="shared" si="41"/>
        <v>0</v>
      </c>
      <c r="I889" s="376">
        <f>IF(OR(C889="150 Directors advances", C889="120 accounts receivable", C889="720.2 Automobile - Insurance", C889="720.3 Automobile - License", C889="870.4 Rent - Insurance", C889="870.6 Rent - Property Tax", C889="870.7 Rent - Homeoffice", C889="870.9 Rent - Water"),
   0,
   IF(Dashboard!$F$5="Quick",
      IF(OR(C889="190 Automobile",C889="200 computer hardware",C889="210 Computer software",C889="220 Quickbooks software",C889="230 Office equipment",C889="240 Office furniture"),
         E889-(E889/(1+Dashboard!$F$4)),
         0
      ),
      IF(C889="750 Business promotion",
         E889-(E889/(1+4.793/100)),
         E889-(E889/(1+Dashboard!$F$4))
      )
   )
)</f>
        <v>0</v>
      </c>
      <c r="J889" s="26">
        <f>Bank5[[#This Row],[Money in/ (Money out)]]-Bank5[[#This Row],[GST/HST]]</f>
        <v>0</v>
      </c>
      <c r="L889" s="23">
        <f t="shared" si="39"/>
        <v>0</v>
      </c>
    </row>
    <row r="890" spans="4:12" x14ac:dyDescent="0.2">
      <c r="D890" s="374">
        <f>_xlfn.XLOOKUP(C:C,Table1[for Import to Bank Register dropdown],Table1[for Pivot],0,0,1)</f>
        <v>0</v>
      </c>
      <c r="E890" s="403"/>
      <c r="F890" s="146">
        <f t="shared" si="40"/>
        <v>55555555</v>
      </c>
      <c r="G890" s="375">
        <f t="shared" si="41"/>
        <v>0</v>
      </c>
      <c r="I890" s="376">
        <f>IF(OR(C890="150 Directors advances", C890="120 accounts receivable", C890="720.2 Automobile - Insurance", C890="720.3 Automobile - License", C890="870.4 Rent - Insurance", C890="870.6 Rent - Property Tax", C890="870.7 Rent - Homeoffice", C890="870.9 Rent - Water"),
   0,
   IF(Dashboard!$F$5="Quick",
      IF(OR(C890="190 Automobile",C890="200 computer hardware",C890="210 Computer software",C890="220 Quickbooks software",C890="230 Office equipment",C890="240 Office furniture"),
         E890-(E890/(1+Dashboard!$F$4)),
         0
      ),
      IF(C890="750 Business promotion",
         E890-(E890/(1+4.793/100)),
         E890-(E890/(1+Dashboard!$F$4))
      )
   )
)</f>
        <v>0</v>
      </c>
      <c r="J890" s="26">
        <f>Bank5[[#This Row],[Money in/ (Money out)]]-Bank5[[#This Row],[GST/HST]]</f>
        <v>0</v>
      </c>
      <c r="L890" s="23">
        <f t="shared" si="39"/>
        <v>0</v>
      </c>
    </row>
    <row r="891" spans="4:12" x14ac:dyDescent="0.2">
      <c r="D891" s="374">
        <f>_xlfn.XLOOKUP(C:C,Table1[for Import to Bank Register dropdown],Table1[for Pivot],0,0,1)</f>
        <v>0</v>
      </c>
      <c r="E891" s="403"/>
      <c r="F891" s="146">
        <f t="shared" si="40"/>
        <v>55555555</v>
      </c>
      <c r="G891" s="375">
        <f t="shared" si="41"/>
        <v>0</v>
      </c>
      <c r="I891" s="376">
        <f>IF(OR(C891="150 Directors advances", C891="120 accounts receivable", C891="720.2 Automobile - Insurance", C891="720.3 Automobile - License", C891="870.4 Rent - Insurance", C891="870.6 Rent - Property Tax", C891="870.7 Rent - Homeoffice", C891="870.9 Rent - Water"),
   0,
   IF(Dashboard!$F$5="Quick",
      IF(OR(C891="190 Automobile",C891="200 computer hardware",C891="210 Computer software",C891="220 Quickbooks software",C891="230 Office equipment",C891="240 Office furniture"),
         E891-(E891/(1+Dashboard!$F$4)),
         0
      ),
      IF(C891="750 Business promotion",
         E891-(E891/(1+4.793/100)),
         E891-(E891/(1+Dashboard!$F$4))
      )
   )
)</f>
        <v>0</v>
      </c>
      <c r="J891" s="26">
        <f>Bank5[[#This Row],[Money in/ (Money out)]]-Bank5[[#This Row],[GST/HST]]</f>
        <v>0</v>
      </c>
      <c r="L891" s="23">
        <f t="shared" si="39"/>
        <v>0</v>
      </c>
    </row>
    <row r="892" spans="4:12" x14ac:dyDescent="0.2">
      <c r="D892" s="374">
        <f>_xlfn.XLOOKUP(C:C,Table1[for Import to Bank Register dropdown],Table1[for Pivot],0,0,1)</f>
        <v>0</v>
      </c>
      <c r="E892" s="403"/>
      <c r="F892" s="146">
        <f t="shared" si="40"/>
        <v>55555555</v>
      </c>
      <c r="G892" s="375">
        <f t="shared" si="41"/>
        <v>0</v>
      </c>
      <c r="I892" s="376">
        <f>IF(OR(C892="150 Directors advances", C892="120 accounts receivable", C892="720.2 Automobile - Insurance", C892="720.3 Automobile - License", C892="870.4 Rent - Insurance", C892="870.6 Rent - Property Tax", C892="870.7 Rent - Homeoffice", C892="870.9 Rent - Water"),
   0,
   IF(Dashboard!$F$5="Quick",
      IF(OR(C892="190 Automobile",C892="200 computer hardware",C892="210 Computer software",C892="220 Quickbooks software",C892="230 Office equipment",C892="240 Office furniture"),
         E892-(E892/(1+Dashboard!$F$4)),
         0
      ),
      IF(C892="750 Business promotion",
         E892-(E892/(1+4.793/100)),
         E892-(E892/(1+Dashboard!$F$4))
      )
   )
)</f>
        <v>0</v>
      </c>
      <c r="J892" s="26">
        <f>Bank5[[#This Row],[Money in/ (Money out)]]-Bank5[[#This Row],[GST/HST]]</f>
        <v>0</v>
      </c>
      <c r="L892" s="23">
        <f t="shared" si="39"/>
        <v>0</v>
      </c>
    </row>
    <row r="893" spans="4:12" x14ac:dyDescent="0.2">
      <c r="D893" s="374">
        <f>_xlfn.XLOOKUP(C:C,Table1[for Import to Bank Register dropdown],Table1[for Pivot],0,0,1)</f>
        <v>0</v>
      </c>
      <c r="E893" s="403"/>
      <c r="F893" s="146">
        <f t="shared" si="40"/>
        <v>55555555</v>
      </c>
      <c r="G893" s="375">
        <f t="shared" si="41"/>
        <v>0</v>
      </c>
      <c r="I893" s="376">
        <f>IF(OR(C893="150 Directors advances", C893="120 accounts receivable", C893="720.2 Automobile - Insurance", C893="720.3 Automobile - License", C893="870.4 Rent - Insurance", C893="870.6 Rent - Property Tax", C893="870.7 Rent - Homeoffice", C893="870.9 Rent - Water"),
   0,
   IF(Dashboard!$F$5="Quick",
      IF(OR(C893="190 Automobile",C893="200 computer hardware",C893="210 Computer software",C893="220 Quickbooks software",C893="230 Office equipment",C893="240 Office furniture"),
         E893-(E893/(1+Dashboard!$F$4)),
         0
      ),
      IF(C893="750 Business promotion",
         E893-(E893/(1+4.793/100)),
         E893-(E893/(1+Dashboard!$F$4))
      )
   )
)</f>
        <v>0</v>
      </c>
      <c r="J893" s="26">
        <f>Bank5[[#This Row],[Money in/ (Money out)]]-Bank5[[#This Row],[GST/HST]]</f>
        <v>0</v>
      </c>
      <c r="L893" s="23">
        <f t="shared" si="39"/>
        <v>0</v>
      </c>
    </row>
    <row r="894" spans="4:12" x14ac:dyDescent="0.2">
      <c r="D894" s="374">
        <f>_xlfn.XLOOKUP(C:C,Table1[for Import to Bank Register dropdown],Table1[for Pivot],0,0,1)</f>
        <v>0</v>
      </c>
      <c r="E894" s="403"/>
      <c r="F894" s="146">
        <f t="shared" si="40"/>
        <v>55555555</v>
      </c>
      <c r="G894" s="375">
        <f t="shared" si="41"/>
        <v>0</v>
      </c>
      <c r="I894" s="376">
        <f>IF(OR(C894="150 Directors advances", C894="120 accounts receivable", C894="720.2 Automobile - Insurance", C894="720.3 Automobile - License", C894="870.4 Rent - Insurance", C894="870.6 Rent - Property Tax", C894="870.7 Rent - Homeoffice", C894="870.9 Rent - Water"),
   0,
   IF(Dashboard!$F$5="Quick",
      IF(OR(C894="190 Automobile",C894="200 computer hardware",C894="210 Computer software",C894="220 Quickbooks software",C894="230 Office equipment",C894="240 Office furniture"),
         E894-(E894/(1+Dashboard!$F$4)),
         0
      ),
      IF(C894="750 Business promotion",
         E894-(E894/(1+4.793/100)),
         E894-(E894/(1+Dashboard!$F$4))
      )
   )
)</f>
        <v>0</v>
      </c>
      <c r="J894" s="26">
        <f>Bank5[[#This Row],[Money in/ (Money out)]]-Bank5[[#This Row],[GST/HST]]</f>
        <v>0</v>
      </c>
      <c r="L894" s="23">
        <f t="shared" si="39"/>
        <v>0</v>
      </c>
    </row>
    <row r="895" spans="4:12" x14ac:dyDescent="0.2">
      <c r="D895" s="374">
        <f>_xlfn.XLOOKUP(C:C,Table1[for Import to Bank Register dropdown],Table1[for Pivot],0,0,1)</f>
        <v>0</v>
      </c>
      <c r="E895" s="403"/>
      <c r="F895" s="146">
        <f t="shared" si="40"/>
        <v>55555555</v>
      </c>
      <c r="G895" s="375">
        <f t="shared" si="41"/>
        <v>0</v>
      </c>
      <c r="I895" s="376">
        <f>IF(OR(C895="150 Directors advances", C895="120 accounts receivable", C895="720.2 Automobile - Insurance", C895="720.3 Automobile - License", C895="870.4 Rent - Insurance", C895="870.6 Rent - Property Tax", C895="870.7 Rent - Homeoffice", C895="870.9 Rent - Water"),
   0,
   IF(Dashboard!$F$5="Quick",
      IF(OR(C895="190 Automobile",C895="200 computer hardware",C895="210 Computer software",C895="220 Quickbooks software",C895="230 Office equipment",C895="240 Office furniture"),
         E895-(E895/(1+Dashboard!$F$4)),
         0
      ),
      IF(C895="750 Business promotion",
         E895-(E895/(1+4.793/100)),
         E895-(E895/(1+Dashboard!$F$4))
      )
   )
)</f>
        <v>0</v>
      </c>
      <c r="J895" s="26">
        <f>Bank5[[#This Row],[Money in/ (Money out)]]-Bank5[[#This Row],[GST/HST]]</f>
        <v>0</v>
      </c>
      <c r="L895" s="23">
        <f t="shared" si="39"/>
        <v>0</v>
      </c>
    </row>
    <row r="896" spans="4:12" x14ac:dyDescent="0.2">
      <c r="D896" s="374">
        <f>_xlfn.XLOOKUP(C:C,Table1[for Import to Bank Register dropdown],Table1[for Pivot],0,0,1)</f>
        <v>0</v>
      </c>
      <c r="E896" s="403"/>
      <c r="F896" s="146">
        <f t="shared" si="40"/>
        <v>55555555</v>
      </c>
      <c r="G896" s="375">
        <f t="shared" si="41"/>
        <v>0</v>
      </c>
      <c r="I896" s="376">
        <f>IF(OR(C896="150 Directors advances", C896="120 accounts receivable", C896="720.2 Automobile - Insurance", C896="720.3 Automobile - License", C896="870.4 Rent - Insurance", C896="870.6 Rent - Property Tax", C896="870.7 Rent - Homeoffice", C896="870.9 Rent - Water"),
   0,
   IF(Dashboard!$F$5="Quick",
      IF(OR(C896="190 Automobile",C896="200 computer hardware",C896="210 Computer software",C896="220 Quickbooks software",C896="230 Office equipment",C896="240 Office furniture"),
         E896-(E896/(1+Dashboard!$F$4)),
         0
      ),
      IF(C896="750 Business promotion",
         E896-(E896/(1+4.793/100)),
         E896-(E896/(1+Dashboard!$F$4))
      )
   )
)</f>
        <v>0</v>
      </c>
      <c r="J896" s="26">
        <f>Bank5[[#This Row],[Money in/ (Money out)]]-Bank5[[#This Row],[GST/HST]]</f>
        <v>0</v>
      </c>
      <c r="L896" s="23">
        <f t="shared" si="39"/>
        <v>0</v>
      </c>
    </row>
    <row r="897" spans="4:12" x14ac:dyDescent="0.2">
      <c r="D897" s="374">
        <f>_xlfn.XLOOKUP(C:C,Table1[for Import to Bank Register dropdown],Table1[for Pivot],0,0,1)</f>
        <v>0</v>
      </c>
      <c r="E897" s="403"/>
      <c r="F897" s="146">
        <f t="shared" si="40"/>
        <v>55555555</v>
      </c>
      <c r="G897" s="375">
        <f t="shared" si="41"/>
        <v>0</v>
      </c>
      <c r="I897" s="376">
        <f>IF(OR(C897="150 Directors advances", C897="120 accounts receivable", C897="720.2 Automobile - Insurance", C897="720.3 Automobile - License", C897="870.4 Rent - Insurance", C897="870.6 Rent - Property Tax", C897="870.7 Rent - Homeoffice", C897="870.9 Rent - Water"),
   0,
   IF(Dashboard!$F$5="Quick",
      IF(OR(C897="190 Automobile",C897="200 computer hardware",C897="210 Computer software",C897="220 Quickbooks software",C897="230 Office equipment",C897="240 Office furniture"),
         E897-(E897/(1+Dashboard!$F$4)),
         0
      ),
      IF(C897="750 Business promotion",
         E897-(E897/(1+4.793/100)),
         E897-(E897/(1+Dashboard!$F$4))
      )
   )
)</f>
        <v>0</v>
      </c>
      <c r="J897" s="26">
        <f>Bank5[[#This Row],[Money in/ (Money out)]]-Bank5[[#This Row],[GST/HST]]</f>
        <v>0</v>
      </c>
      <c r="L897" s="23">
        <f t="shared" si="39"/>
        <v>0</v>
      </c>
    </row>
    <row r="898" spans="4:12" x14ac:dyDescent="0.2">
      <c r="D898" s="374">
        <f>_xlfn.XLOOKUP(C:C,Table1[for Import to Bank Register dropdown],Table1[for Pivot],0,0,1)</f>
        <v>0</v>
      </c>
      <c r="E898" s="403"/>
      <c r="F898" s="146">
        <f t="shared" si="40"/>
        <v>55555555</v>
      </c>
      <c r="G898" s="375">
        <f t="shared" si="41"/>
        <v>0</v>
      </c>
      <c r="I898" s="376">
        <f>IF(OR(C898="150 Directors advances", C898="120 accounts receivable", C898="720.2 Automobile - Insurance", C898="720.3 Automobile - License", C898="870.4 Rent - Insurance", C898="870.6 Rent - Property Tax", C898="870.7 Rent - Homeoffice", C898="870.9 Rent - Water"),
   0,
   IF(Dashboard!$F$5="Quick",
      IF(OR(C898="190 Automobile",C898="200 computer hardware",C898="210 Computer software",C898="220 Quickbooks software",C898="230 Office equipment",C898="240 Office furniture"),
         E898-(E898/(1+Dashboard!$F$4)),
         0
      ),
      IF(C898="750 Business promotion",
         E898-(E898/(1+4.793/100)),
         E898-(E898/(1+Dashboard!$F$4))
      )
   )
)</f>
        <v>0</v>
      </c>
      <c r="J898" s="26">
        <f>Bank5[[#This Row],[Money in/ (Money out)]]-Bank5[[#This Row],[GST/HST]]</f>
        <v>0</v>
      </c>
      <c r="L898" s="23">
        <f t="shared" si="39"/>
        <v>0</v>
      </c>
    </row>
    <row r="899" spans="4:12" x14ac:dyDescent="0.2">
      <c r="D899" s="374">
        <f>_xlfn.XLOOKUP(C:C,Table1[for Import to Bank Register dropdown],Table1[for Pivot],0,0,1)</f>
        <v>0</v>
      </c>
      <c r="E899" s="403"/>
      <c r="F899" s="146">
        <f t="shared" si="40"/>
        <v>55555555</v>
      </c>
      <c r="G899" s="375">
        <f t="shared" si="41"/>
        <v>0</v>
      </c>
      <c r="I899" s="376">
        <f>IF(OR(C899="150 Directors advances", C899="120 accounts receivable", C899="720.2 Automobile - Insurance", C899="720.3 Automobile - License", C899="870.4 Rent - Insurance", C899="870.6 Rent - Property Tax", C899="870.7 Rent - Homeoffice", C899="870.9 Rent - Water"),
   0,
   IF(Dashboard!$F$5="Quick",
      IF(OR(C899="190 Automobile",C899="200 computer hardware",C899="210 Computer software",C899="220 Quickbooks software",C899="230 Office equipment",C899="240 Office furniture"),
         E899-(E899/(1+Dashboard!$F$4)),
         0
      ),
      IF(C899="750 Business promotion",
         E899-(E899/(1+4.793/100)),
         E899-(E899/(1+Dashboard!$F$4))
      )
   )
)</f>
        <v>0</v>
      </c>
      <c r="J899" s="26">
        <f>Bank5[[#This Row],[Money in/ (Money out)]]-Bank5[[#This Row],[GST/HST]]</f>
        <v>0</v>
      </c>
      <c r="L899" s="23">
        <f t="shared" si="39"/>
        <v>0</v>
      </c>
    </row>
    <row r="900" spans="4:12" x14ac:dyDescent="0.2">
      <c r="D900" s="374">
        <f>_xlfn.XLOOKUP(C:C,Table1[for Import to Bank Register dropdown],Table1[for Pivot],0,0,1)</f>
        <v>0</v>
      </c>
      <c r="E900" s="403"/>
      <c r="F900" s="146">
        <f t="shared" si="40"/>
        <v>55555555</v>
      </c>
      <c r="G900" s="375">
        <f t="shared" si="41"/>
        <v>0</v>
      </c>
      <c r="I900" s="376">
        <f>IF(OR(C900="150 Directors advances", C900="120 accounts receivable", C900="720.2 Automobile - Insurance", C900="720.3 Automobile - License", C900="870.4 Rent - Insurance", C900="870.6 Rent - Property Tax", C900="870.7 Rent - Homeoffice", C900="870.9 Rent - Water"),
   0,
   IF(Dashboard!$F$5="Quick",
      IF(OR(C900="190 Automobile",C900="200 computer hardware",C900="210 Computer software",C900="220 Quickbooks software",C900="230 Office equipment",C900="240 Office furniture"),
         E900-(E900/(1+Dashboard!$F$4)),
         0
      ),
      IF(C900="750 Business promotion",
         E900-(E900/(1+4.793/100)),
         E900-(E900/(1+Dashboard!$F$4))
      )
   )
)</f>
        <v>0</v>
      </c>
      <c r="J900" s="26">
        <f>Bank5[[#This Row],[Money in/ (Money out)]]-Bank5[[#This Row],[GST/HST]]</f>
        <v>0</v>
      </c>
      <c r="L900" s="23">
        <f t="shared" si="39"/>
        <v>0</v>
      </c>
    </row>
    <row r="901" spans="4:12" x14ac:dyDescent="0.2">
      <c r="D901" s="374">
        <f>_xlfn.XLOOKUP(C:C,Table1[for Import to Bank Register dropdown],Table1[for Pivot],0,0,1)</f>
        <v>0</v>
      </c>
      <c r="E901" s="403"/>
      <c r="F901" s="146">
        <f t="shared" si="40"/>
        <v>55555555</v>
      </c>
      <c r="G901" s="375">
        <f t="shared" si="41"/>
        <v>0</v>
      </c>
      <c r="I901" s="376">
        <f>IF(OR(C901="150 Directors advances", C901="120 accounts receivable", C901="720.2 Automobile - Insurance", C901="720.3 Automobile - License", C901="870.4 Rent - Insurance", C901="870.6 Rent - Property Tax", C901="870.7 Rent - Homeoffice", C901="870.9 Rent - Water"),
   0,
   IF(Dashboard!$F$5="Quick",
      IF(OR(C901="190 Automobile",C901="200 computer hardware",C901="210 Computer software",C901="220 Quickbooks software",C901="230 Office equipment",C901="240 Office furniture"),
         E901-(E901/(1+Dashboard!$F$4)),
         0
      ),
      IF(C901="750 Business promotion",
         E901-(E901/(1+4.793/100)),
         E901-(E901/(1+Dashboard!$F$4))
      )
   )
)</f>
        <v>0</v>
      </c>
      <c r="J901" s="26">
        <f>Bank5[[#This Row],[Money in/ (Money out)]]-Bank5[[#This Row],[GST/HST]]</f>
        <v>0</v>
      </c>
      <c r="L901" s="23">
        <f t="shared" si="39"/>
        <v>0</v>
      </c>
    </row>
    <row r="902" spans="4:12" x14ac:dyDescent="0.2">
      <c r="D902" s="374">
        <f>_xlfn.XLOOKUP(C:C,Table1[for Import to Bank Register dropdown],Table1[for Pivot],0,0,1)</f>
        <v>0</v>
      </c>
      <c r="E902" s="403"/>
      <c r="F902" s="146">
        <f t="shared" si="40"/>
        <v>55555555</v>
      </c>
      <c r="G902" s="375">
        <f t="shared" si="41"/>
        <v>0</v>
      </c>
      <c r="I902" s="376">
        <f>IF(OR(C902="150 Directors advances", C902="120 accounts receivable", C902="720.2 Automobile - Insurance", C902="720.3 Automobile - License", C902="870.4 Rent - Insurance", C902="870.6 Rent - Property Tax", C902="870.7 Rent - Homeoffice", C902="870.9 Rent - Water"),
   0,
   IF(Dashboard!$F$5="Quick",
      IF(OR(C902="190 Automobile",C902="200 computer hardware",C902="210 Computer software",C902="220 Quickbooks software",C902="230 Office equipment",C902="240 Office furniture"),
         E902-(E902/(1+Dashboard!$F$4)),
         0
      ),
      IF(C902="750 Business promotion",
         E902-(E902/(1+4.793/100)),
         E902-(E902/(1+Dashboard!$F$4))
      )
   )
)</f>
        <v>0</v>
      </c>
      <c r="J902" s="26">
        <f>Bank5[[#This Row],[Money in/ (Money out)]]-Bank5[[#This Row],[GST/HST]]</f>
        <v>0</v>
      </c>
      <c r="L902" s="23">
        <f t="shared" si="39"/>
        <v>0</v>
      </c>
    </row>
    <row r="903" spans="4:12" x14ac:dyDescent="0.2">
      <c r="D903" s="374">
        <f>_xlfn.XLOOKUP(C:C,Table1[for Import to Bank Register dropdown],Table1[for Pivot],0,0,1)</f>
        <v>0</v>
      </c>
      <c r="E903" s="403"/>
      <c r="F903" s="146">
        <f t="shared" si="40"/>
        <v>55555555</v>
      </c>
      <c r="G903" s="375">
        <f t="shared" si="41"/>
        <v>0</v>
      </c>
      <c r="I903" s="376">
        <f>IF(OR(C903="150 Directors advances", C903="120 accounts receivable", C903="720.2 Automobile - Insurance", C903="720.3 Automobile - License", C903="870.4 Rent - Insurance", C903="870.6 Rent - Property Tax", C903="870.7 Rent - Homeoffice", C903="870.9 Rent - Water"),
   0,
   IF(Dashboard!$F$5="Quick",
      IF(OR(C903="190 Automobile",C903="200 computer hardware",C903="210 Computer software",C903="220 Quickbooks software",C903="230 Office equipment",C903="240 Office furniture"),
         E903-(E903/(1+Dashboard!$F$4)),
         0
      ),
      IF(C903="750 Business promotion",
         E903-(E903/(1+4.793/100)),
         E903-(E903/(1+Dashboard!$F$4))
      )
   )
)</f>
        <v>0</v>
      </c>
      <c r="J903" s="26">
        <f>Bank5[[#This Row],[Money in/ (Money out)]]-Bank5[[#This Row],[GST/HST]]</f>
        <v>0</v>
      </c>
      <c r="L903" s="23">
        <f t="shared" ref="L903:L966" si="42">$L$3</f>
        <v>0</v>
      </c>
    </row>
    <row r="904" spans="4:12" x14ac:dyDescent="0.2">
      <c r="D904" s="374">
        <f>_xlfn.XLOOKUP(C:C,Table1[for Import to Bank Register dropdown],Table1[for Pivot],0,0,1)</f>
        <v>0</v>
      </c>
      <c r="E904" s="403"/>
      <c r="F904" s="146">
        <f t="shared" ref="F904:F967" si="43">$E$2</f>
        <v>55555555</v>
      </c>
      <c r="G904" s="375">
        <f t="shared" ref="G904:G967" si="44">G903+E904</f>
        <v>0</v>
      </c>
      <c r="I904" s="376">
        <f>IF(OR(C904="150 Directors advances", C904="120 accounts receivable", C904="720.2 Automobile - Insurance", C904="720.3 Automobile - License", C904="870.4 Rent - Insurance", C904="870.6 Rent - Property Tax", C904="870.7 Rent - Homeoffice", C904="870.9 Rent - Water"),
   0,
   IF(Dashboard!$F$5="Quick",
      IF(OR(C904="190 Automobile",C904="200 computer hardware",C904="210 Computer software",C904="220 Quickbooks software",C904="230 Office equipment",C904="240 Office furniture"),
         E904-(E904/(1+Dashboard!$F$4)),
         0
      ),
      IF(C904="750 Business promotion",
         E904-(E904/(1+4.793/100)),
         E904-(E904/(1+Dashboard!$F$4))
      )
   )
)</f>
        <v>0</v>
      </c>
      <c r="J904" s="26">
        <f>Bank5[[#This Row],[Money in/ (Money out)]]-Bank5[[#This Row],[GST/HST]]</f>
        <v>0</v>
      </c>
      <c r="L904" s="23">
        <f t="shared" si="42"/>
        <v>0</v>
      </c>
    </row>
    <row r="905" spans="4:12" x14ac:dyDescent="0.2">
      <c r="D905" s="374">
        <f>_xlfn.XLOOKUP(C:C,Table1[for Import to Bank Register dropdown],Table1[for Pivot],0,0,1)</f>
        <v>0</v>
      </c>
      <c r="E905" s="403"/>
      <c r="F905" s="146">
        <f t="shared" si="43"/>
        <v>55555555</v>
      </c>
      <c r="G905" s="375">
        <f t="shared" si="44"/>
        <v>0</v>
      </c>
      <c r="I905" s="376">
        <f>IF(OR(C905="150 Directors advances", C905="120 accounts receivable", C905="720.2 Automobile - Insurance", C905="720.3 Automobile - License", C905="870.4 Rent - Insurance", C905="870.6 Rent - Property Tax", C905="870.7 Rent - Homeoffice", C905="870.9 Rent - Water"),
   0,
   IF(Dashboard!$F$5="Quick",
      IF(OR(C905="190 Automobile",C905="200 computer hardware",C905="210 Computer software",C905="220 Quickbooks software",C905="230 Office equipment",C905="240 Office furniture"),
         E905-(E905/(1+Dashboard!$F$4)),
         0
      ),
      IF(C905="750 Business promotion",
         E905-(E905/(1+4.793/100)),
         E905-(E905/(1+Dashboard!$F$4))
      )
   )
)</f>
        <v>0</v>
      </c>
      <c r="J905" s="26">
        <f>Bank5[[#This Row],[Money in/ (Money out)]]-Bank5[[#This Row],[GST/HST]]</f>
        <v>0</v>
      </c>
      <c r="L905" s="23">
        <f t="shared" si="42"/>
        <v>0</v>
      </c>
    </row>
    <row r="906" spans="4:12" x14ac:dyDescent="0.2">
      <c r="D906" s="374">
        <f>_xlfn.XLOOKUP(C:C,Table1[for Import to Bank Register dropdown],Table1[for Pivot],0,0,1)</f>
        <v>0</v>
      </c>
      <c r="E906" s="403"/>
      <c r="F906" s="146">
        <f t="shared" si="43"/>
        <v>55555555</v>
      </c>
      <c r="G906" s="375">
        <f t="shared" si="44"/>
        <v>0</v>
      </c>
      <c r="I906" s="376">
        <f>IF(OR(C906="150 Directors advances", C906="120 accounts receivable", C906="720.2 Automobile - Insurance", C906="720.3 Automobile - License", C906="870.4 Rent - Insurance", C906="870.6 Rent - Property Tax", C906="870.7 Rent - Homeoffice", C906="870.9 Rent - Water"),
   0,
   IF(Dashboard!$F$5="Quick",
      IF(OR(C906="190 Automobile",C906="200 computer hardware",C906="210 Computer software",C906="220 Quickbooks software",C906="230 Office equipment",C906="240 Office furniture"),
         E906-(E906/(1+Dashboard!$F$4)),
         0
      ),
      IF(C906="750 Business promotion",
         E906-(E906/(1+4.793/100)),
         E906-(E906/(1+Dashboard!$F$4))
      )
   )
)</f>
        <v>0</v>
      </c>
      <c r="J906" s="26">
        <f>Bank5[[#This Row],[Money in/ (Money out)]]-Bank5[[#This Row],[GST/HST]]</f>
        <v>0</v>
      </c>
      <c r="L906" s="23">
        <f t="shared" si="42"/>
        <v>0</v>
      </c>
    </row>
    <row r="907" spans="4:12" x14ac:dyDescent="0.2">
      <c r="D907" s="374">
        <f>_xlfn.XLOOKUP(C:C,Table1[for Import to Bank Register dropdown],Table1[for Pivot],0,0,1)</f>
        <v>0</v>
      </c>
      <c r="E907" s="403"/>
      <c r="F907" s="146">
        <f t="shared" si="43"/>
        <v>55555555</v>
      </c>
      <c r="G907" s="375">
        <f t="shared" si="44"/>
        <v>0</v>
      </c>
      <c r="I907" s="376">
        <f>IF(OR(C907="150 Directors advances", C907="120 accounts receivable", C907="720.2 Automobile - Insurance", C907="720.3 Automobile - License", C907="870.4 Rent - Insurance", C907="870.6 Rent - Property Tax", C907="870.7 Rent - Homeoffice", C907="870.9 Rent - Water"),
   0,
   IF(Dashboard!$F$5="Quick",
      IF(OR(C907="190 Automobile",C907="200 computer hardware",C907="210 Computer software",C907="220 Quickbooks software",C907="230 Office equipment",C907="240 Office furniture"),
         E907-(E907/(1+Dashboard!$F$4)),
         0
      ),
      IF(C907="750 Business promotion",
         E907-(E907/(1+4.793/100)),
         E907-(E907/(1+Dashboard!$F$4))
      )
   )
)</f>
        <v>0</v>
      </c>
      <c r="J907" s="26">
        <f>Bank5[[#This Row],[Money in/ (Money out)]]-Bank5[[#This Row],[GST/HST]]</f>
        <v>0</v>
      </c>
      <c r="L907" s="23">
        <f t="shared" si="42"/>
        <v>0</v>
      </c>
    </row>
    <row r="908" spans="4:12" x14ac:dyDescent="0.2">
      <c r="D908" s="374">
        <f>_xlfn.XLOOKUP(C:C,Table1[for Import to Bank Register dropdown],Table1[for Pivot],0,0,1)</f>
        <v>0</v>
      </c>
      <c r="E908" s="403"/>
      <c r="F908" s="146">
        <f t="shared" si="43"/>
        <v>55555555</v>
      </c>
      <c r="G908" s="375">
        <f t="shared" si="44"/>
        <v>0</v>
      </c>
      <c r="I908" s="376">
        <f>IF(OR(C908="150 Directors advances", C908="120 accounts receivable", C908="720.2 Automobile - Insurance", C908="720.3 Automobile - License", C908="870.4 Rent - Insurance", C908="870.6 Rent - Property Tax", C908="870.7 Rent - Homeoffice", C908="870.9 Rent - Water"),
   0,
   IF(Dashboard!$F$5="Quick",
      IF(OR(C908="190 Automobile",C908="200 computer hardware",C908="210 Computer software",C908="220 Quickbooks software",C908="230 Office equipment",C908="240 Office furniture"),
         E908-(E908/(1+Dashboard!$F$4)),
         0
      ),
      IF(C908="750 Business promotion",
         E908-(E908/(1+4.793/100)),
         E908-(E908/(1+Dashboard!$F$4))
      )
   )
)</f>
        <v>0</v>
      </c>
      <c r="J908" s="26">
        <f>Bank5[[#This Row],[Money in/ (Money out)]]-Bank5[[#This Row],[GST/HST]]</f>
        <v>0</v>
      </c>
      <c r="L908" s="23">
        <f t="shared" si="42"/>
        <v>0</v>
      </c>
    </row>
    <row r="909" spans="4:12" x14ac:dyDescent="0.2">
      <c r="D909" s="374">
        <f>_xlfn.XLOOKUP(C:C,Table1[for Import to Bank Register dropdown],Table1[for Pivot],0,0,1)</f>
        <v>0</v>
      </c>
      <c r="E909" s="403"/>
      <c r="F909" s="146">
        <f t="shared" si="43"/>
        <v>55555555</v>
      </c>
      <c r="G909" s="375">
        <f t="shared" si="44"/>
        <v>0</v>
      </c>
      <c r="I909" s="376">
        <f>IF(OR(C909="150 Directors advances", C909="120 accounts receivable", C909="720.2 Automobile - Insurance", C909="720.3 Automobile - License", C909="870.4 Rent - Insurance", C909="870.6 Rent - Property Tax", C909="870.7 Rent - Homeoffice", C909="870.9 Rent - Water"),
   0,
   IF(Dashboard!$F$5="Quick",
      IF(OR(C909="190 Automobile",C909="200 computer hardware",C909="210 Computer software",C909="220 Quickbooks software",C909="230 Office equipment",C909="240 Office furniture"),
         E909-(E909/(1+Dashboard!$F$4)),
         0
      ),
      IF(C909="750 Business promotion",
         E909-(E909/(1+4.793/100)),
         E909-(E909/(1+Dashboard!$F$4))
      )
   )
)</f>
        <v>0</v>
      </c>
      <c r="J909" s="26">
        <f>Bank5[[#This Row],[Money in/ (Money out)]]-Bank5[[#This Row],[GST/HST]]</f>
        <v>0</v>
      </c>
      <c r="L909" s="23">
        <f t="shared" si="42"/>
        <v>0</v>
      </c>
    </row>
    <row r="910" spans="4:12" x14ac:dyDescent="0.2">
      <c r="D910" s="374">
        <f>_xlfn.XLOOKUP(C:C,Table1[for Import to Bank Register dropdown],Table1[for Pivot],0,0,1)</f>
        <v>0</v>
      </c>
      <c r="E910" s="403"/>
      <c r="F910" s="146">
        <f t="shared" si="43"/>
        <v>55555555</v>
      </c>
      <c r="G910" s="375">
        <f t="shared" si="44"/>
        <v>0</v>
      </c>
      <c r="I910" s="376">
        <f>IF(OR(C910="150 Directors advances", C910="120 accounts receivable", C910="720.2 Automobile - Insurance", C910="720.3 Automobile - License", C910="870.4 Rent - Insurance", C910="870.6 Rent - Property Tax", C910="870.7 Rent - Homeoffice", C910="870.9 Rent - Water"),
   0,
   IF(Dashboard!$F$5="Quick",
      IF(OR(C910="190 Automobile",C910="200 computer hardware",C910="210 Computer software",C910="220 Quickbooks software",C910="230 Office equipment",C910="240 Office furniture"),
         E910-(E910/(1+Dashboard!$F$4)),
         0
      ),
      IF(C910="750 Business promotion",
         E910-(E910/(1+4.793/100)),
         E910-(E910/(1+Dashboard!$F$4))
      )
   )
)</f>
        <v>0</v>
      </c>
      <c r="J910" s="26">
        <f>Bank5[[#This Row],[Money in/ (Money out)]]-Bank5[[#This Row],[GST/HST]]</f>
        <v>0</v>
      </c>
      <c r="L910" s="23">
        <f t="shared" si="42"/>
        <v>0</v>
      </c>
    </row>
    <row r="911" spans="4:12" x14ac:dyDescent="0.2">
      <c r="D911" s="374">
        <f>_xlfn.XLOOKUP(C:C,Table1[for Import to Bank Register dropdown],Table1[for Pivot],0,0,1)</f>
        <v>0</v>
      </c>
      <c r="E911" s="403"/>
      <c r="F911" s="146">
        <f t="shared" si="43"/>
        <v>55555555</v>
      </c>
      <c r="G911" s="375">
        <f t="shared" si="44"/>
        <v>0</v>
      </c>
      <c r="I911" s="376">
        <f>IF(OR(C911="150 Directors advances", C911="120 accounts receivable", C911="720.2 Automobile - Insurance", C911="720.3 Automobile - License", C911="870.4 Rent - Insurance", C911="870.6 Rent - Property Tax", C911="870.7 Rent - Homeoffice", C911="870.9 Rent - Water"),
   0,
   IF(Dashboard!$F$5="Quick",
      IF(OR(C911="190 Automobile",C911="200 computer hardware",C911="210 Computer software",C911="220 Quickbooks software",C911="230 Office equipment",C911="240 Office furniture"),
         E911-(E911/(1+Dashboard!$F$4)),
         0
      ),
      IF(C911="750 Business promotion",
         E911-(E911/(1+4.793/100)),
         E911-(E911/(1+Dashboard!$F$4))
      )
   )
)</f>
        <v>0</v>
      </c>
      <c r="J911" s="26">
        <f>Bank5[[#This Row],[Money in/ (Money out)]]-Bank5[[#This Row],[GST/HST]]</f>
        <v>0</v>
      </c>
      <c r="L911" s="23">
        <f t="shared" si="42"/>
        <v>0</v>
      </c>
    </row>
    <row r="912" spans="4:12" x14ac:dyDescent="0.2">
      <c r="D912" s="374">
        <f>_xlfn.XLOOKUP(C:C,Table1[for Import to Bank Register dropdown],Table1[for Pivot],0,0,1)</f>
        <v>0</v>
      </c>
      <c r="E912" s="403"/>
      <c r="F912" s="146">
        <f t="shared" si="43"/>
        <v>55555555</v>
      </c>
      <c r="G912" s="375">
        <f t="shared" si="44"/>
        <v>0</v>
      </c>
      <c r="I912" s="376">
        <f>IF(OR(C912="150 Directors advances", C912="120 accounts receivable", C912="720.2 Automobile - Insurance", C912="720.3 Automobile - License", C912="870.4 Rent - Insurance", C912="870.6 Rent - Property Tax", C912="870.7 Rent - Homeoffice", C912="870.9 Rent - Water"),
   0,
   IF(Dashboard!$F$5="Quick",
      IF(OR(C912="190 Automobile",C912="200 computer hardware",C912="210 Computer software",C912="220 Quickbooks software",C912="230 Office equipment",C912="240 Office furniture"),
         E912-(E912/(1+Dashboard!$F$4)),
         0
      ),
      IF(C912="750 Business promotion",
         E912-(E912/(1+4.793/100)),
         E912-(E912/(1+Dashboard!$F$4))
      )
   )
)</f>
        <v>0</v>
      </c>
      <c r="J912" s="26">
        <f>Bank5[[#This Row],[Money in/ (Money out)]]-Bank5[[#This Row],[GST/HST]]</f>
        <v>0</v>
      </c>
      <c r="L912" s="23">
        <f t="shared" si="42"/>
        <v>0</v>
      </c>
    </row>
    <row r="913" spans="4:12" x14ac:dyDescent="0.2">
      <c r="D913" s="374">
        <f>_xlfn.XLOOKUP(C:C,Table1[for Import to Bank Register dropdown],Table1[for Pivot],0,0,1)</f>
        <v>0</v>
      </c>
      <c r="E913" s="403"/>
      <c r="F913" s="146">
        <f t="shared" si="43"/>
        <v>55555555</v>
      </c>
      <c r="G913" s="375">
        <f t="shared" si="44"/>
        <v>0</v>
      </c>
      <c r="I913" s="376">
        <f>IF(OR(C913="150 Directors advances", C913="120 accounts receivable", C913="720.2 Automobile - Insurance", C913="720.3 Automobile - License", C913="870.4 Rent - Insurance", C913="870.6 Rent - Property Tax", C913="870.7 Rent - Homeoffice", C913="870.9 Rent - Water"),
   0,
   IF(Dashboard!$F$5="Quick",
      IF(OR(C913="190 Automobile",C913="200 computer hardware",C913="210 Computer software",C913="220 Quickbooks software",C913="230 Office equipment",C913="240 Office furniture"),
         E913-(E913/(1+Dashboard!$F$4)),
         0
      ),
      IF(C913="750 Business promotion",
         E913-(E913/(1+4.793/100)),
         E913-(E913/(1+Dashboard!$F$4))
      )
   )
)</f>
        <v>0</v>
      </c>
      <c r="J913" s="26">
        <f>Bank5[[#This Row],[Money in/ (Money out)]]-Bank5[[#This Row],[GST/HST]]</f>
        <v>0</v>
      </c>
      <c r="L913" s="23">
        <f t="shared" si="42"/>
        <v>0</v>
      </c>
    </row>
    <row r="914" spans="4:12" x14ac:dyDescent="0.2">
      <c r="D914" s="374">
        <f>_xlfn.XLOOKUP(C:C,Table1[for Import to Bank Register dropdown],Table1[for Pivot],0,0,1)</f>
        <v>0</v>
      </c>
      <c r="E914" s="403"/>
      <c r="F914" s="146">
        <f t="shared" si="43"/>
        <v>55555555</v>
      </c>
      <c r="G914" s="375">
        <f t="shared" si="44"/>
        <v>0</v>
      </c>
      <c r="I914" s="376">
        <f>IF(OR(C914="150 Directors advances", C914="120 accounts receivable", C914="720.2 Automobile - Insurance", C914="720.3 Automobile - License", C914="870.4 Rent - Insurance", C914="870.6 Rent - Property Tax", C914="870.7 Rent - Homeoffice", C914="870.9 Rent - Water"),
   0,
   IF(Dashboard!$F$5="Quick",
      IF(OR(C914="190 Automobile",C914="200 computer hardware",C914="210 Computer software",C914="220 Quickbooks software",C914="230 Office equipment",C914="240 Office furniture"),
         E914-(E914/(1+Dashboard!$F$4)),
         0
      ),
      IF(C914="750 Business promotion",
         E914-(E914/(1+4.793/100)),
         E914-(E914/(1+Dashboard!$F$4))
      )
   )
)</f>
        <v>0</v>
      </c>
      <c r="J914" s="26">
        <f>Bank5[[#This Row],[Money in/ (Money out)]]-Bank5[[#This Row],[GST/HST]]</f>
        <v>0</v>
      </c>
      <c r="L914" s="23">
        <f t="shared" si="42"/>
        <v>0</v>
      </c>
    </row>
    <row r="915" spans="4:12" x14ac:dyDescent="0.2">
      <c r="D915" s="374">
        <f>_xlfn.XLOOKUP(C:C,Table1[for Import to Bank Register dropdown],Table1[for Pivot],0,0,1)</f>
        <v>0</v>
      </c>
      <c r="E915" s="403"/>
      <c r="F915" s="146">
        <f t="shared" si="43"/>
        <v>55555555</v>
      </c>
      <c r="G915" s="375">
        <f t="shared" si="44"/>
        <v>0</v>
      </c>
      <c r="I915" s="376">
        <f>IF(OR(C915="150 Directors advances", C915="120 accounts receivable", C915="720.2 Automobile - Insurance", C915="720.3 Automobile - License", C915="870.4 Rent - Insurance", C915="870.6 Rent - Property Tax", C915="870.7 Rent - Homeoffice", C915="870.9 Rent - Water"),
   0,
   IF(Dashboard!$F$5="Quick",
      IF(OR(C915="190 Automobile",C915="200 computer hardware",C915="210 Computer software",C915="220 Quickbooks software",C915="230 Office equipment",C915="240 Office furniture"),
         E915-(E915/(1+Dashboard!$F$4)),
         0
      ),
      IF(C915="750 Business promotion",
         E915-(E915/(1+4.793/100)),
         E915-(E915/(1+Dashboard!$F$4))
      )
   )
)</f>
        <v>0</v>
      </c>
      <c r="J915" s="26">
        <f>Bank5[[#This Row],[Money in/ (Money out)]]-Bank5[[#This Row],[GST/HST]]</f>
        <v>0</v>
      </c>
      <c r="L915" s="23">
        <f t="shared" si="42"/>
        <v>0</v>
      </c>
    </row>
    <row r="916" spans="4:12" x14ac:dyDescent="0.2">
      <c r="D916" s="374">
        <f>_xlfn.XLOOKUP(C:C,Table1[for Import to Bank Register dropdown],Table1[for Pivot],0,0,1)</f>
        <v>0</v>
      </c>
      <c r="E916" s="403"/>
      <c r="F916" s="146">
        <f t="shared" si="43"/>
        <v>55555555</v>
      </c>
      <c r="G916" s="375">
        <f t="shared" si="44"/>
        <v>0</v>
      </c>
      <c r="I916" s="376">
        <f>IF(OR(C916="150 Directors advances", C916="120 accounts receivable", C916="720.2 Automobile - Insurance", C916="720.3 Automobile - License", C916="870.4 Rent - Insurance", C916="870.6 Rent - Property Tax", C916="870.7 Rent - Homeoffice", C916="870.9 Rent - Water"),
   0,
   IF(Dashboard!$F$5="Quick",
      IF(OR(C916="190 Automobile",C916="200 computer hardware",C916="210 Computer software",C916="220 Quickbooks software",C916="230 Office equipment",C916="240 Office furniture"),
         E916-(E916/(1+Dashboard!$F$4)),
         0
      ),
      IF(C916="750 Business promotion",
         E916-(E916/(1+4.793/100)),
         E916-(E916/(1+Dashboard!$F$4))
      )
   )
)</f>
        <v>0</v>
      </c>
      <c r="J916" s="26">
        <f>Bank5[[#This Row],[Money in/ (Money out)]]-Bank5[[#This Row],[GST/HST]]</f>
        <v>0</v>
      </c>
      <c r="L916" s="23">
        <f t="shared" si="42"/>
        <v>0</v>
      </c>
    </row>
    <row r="917" spans="4:12" x14ac:dyDescent="0.2">
      <c r="D917" s="374">
        <f>_xlfn.XLOOKUP(C:C,Table1[for Import to Bank Register dropdown],Table1[for Pivot],0,0,1)</f>
        <v>0</v>
      </c>
      <c r="E917" s="403"/>
      <c r="F917" s="146">
        <f t="shared" si="43"/>
        <v>55555555</v>
      </c>
      <c r="G917" s="375">
        <f t="shared" si="44"/>
        <v>0</v>
      </c>
      <c r="I917" s="376">
        <f>IF(OR(C917="150 Directors advances", C917="120 accounts receivable", C917="720.2 Automobile - Insurance", C917="720.3 Automobile - License", C917="870.4 Rent - Insurance", C917="870.6 Rent - Property Tax", C917="870.7 Rent - Homeoffice", C917="870.9 Rent - Water"),
   0,
   IF(Dashboard!$F$5="Quick",
      IF(OR(C917="190 Automobile",C917="200 computer hardware",C917="210 Computer software",C917="220 Quickbooks software",C917="230 Office equipment",C917="240 Office furniture"),
         E917-(E917/(1+Dashboard!$F$4)),
         0
      ),
      IF(C917="750 Business promotion",
         E917-(E917/(1+4.793/100)),
         E917-(E917/(1+Dashboard!$F$4))
      )
   )
)</f>
        <v>0</v>
      </c>
      <c r="J917" s="26">
        <f>Bank5[[#This Row],[Money in/ (Money out)]]-Bank5[[#This Row],[GST/HST]]</f>
        <v>0</v>
      </c>
      <c r="L917" s="23">
        <f t="shared" si="42"/>
        <v>0</v>
      </c>
    </row>
    <row r="918" spans="4:12" x14ac:dyDescent="0.2">
      <c r="D918" s="374">
        <f>_xlfn.XLOOKUP(C:C,Table1[for Import to Bank Register dropdown],Table1[for Pivot],0,0,1)</f>
        <v>0</v>
      </c>
      <c r="E918" s="403"/>
      <c r="F918" s="146">
        <f t="shared" si="43"/>
        <v>55555555</v>
      </c>
      <c r="G918" s="375">
        <f t="shared" si="44"/>
        <v>0</v>
      </c>
      <c r="I918" s="376">
        <f>IF(OR(C918="150 Directors advances", C918="120 accounts receivable", C918="720.2 Automobile - Insurance", C918="720.3 Automobile - License", C918="870.4 Rent - Insurance", C918="870.6 Rent - Property Tax", C918="870.7 Rent - Homeoffice", C918="870.9 Rent - Water"),
   0,
   IF(Dashboard!$F$5="Quick",
      IF(OR(C918="190 Automobile",C918="200 computer hardware",C918="210 Computer software",C918="220 Quickbooks software",C918="230 Office equipment",C918="240 Office furniture"),
         E918-(E918/(1+Dashboard!$F$4)),
         0
      ),
      IF(C918="750 Business promotion",
         E918-(E918/(1+4.793/100)),
         E918-(E918/(1+Dashboard!$F$4))
      )
   )
)</f>
        <v>0</v>
      </c>
      <c r="J918" s="26">
        <f>Bank5[[#This Row],[Money in/ (Money out)]]-Bank5[[#This Row],[GST/HST]]</f>
        <v>0</v>
      </c>
      <c r="L918" s="23">
        <f t="shared" si="42"/>
        <v>0</v>
      </c>
    </row>
    <row r="919" spans="4:12" x14ac:dyDescent="0.2">
      <c r="D919" s="374">
        <f>_xlfn.XLOOKUP(C:C,Table1[for Import to Bank Register dropdown],Table1[for Pivot],0,0,1)</f>
        <v>0</v>
      </c>
      <c r="E919" s="403"/>
      <c r="F919" s="146">
        <f t="shared" si="43"/>
        <v>55555555</v>
      </c>
      <c r="G919" s="375">
        <f t="shared" si="44"/>
        <v>0</v>
      </c>
      <c r="I919" s="376">
        <f>IF(OR(C919="150 Directors advances", C919="120 accounts receivable", C919="720.2 Automobile - Insurance", C919="720.3 Automobile - License", C919="870.4 Rent - Insurance", C919="870.6 Rent - Property Tax", C919="870.7 Rent - Homeoffice", C919="870.9 Rent - Water"),
   0,
   IF(Dashboard!$F$5="Quick",
      IF(OR(C919="190 Automobile",C919="200 computer hardware",C919="210 Computer software",C919="220 Quickbooks software",C919="230 Office equipment",C919="240 Office furniture"),
         E919-(E919/(1+Dashboard!$F$4)),
         0
      ),
      IF(C919="750 Business promotion",
         E919-(E919/(1+4.793/100)),
         E919-(E919/(1+Dashboard!$F$4))
      )
   )
)</f>
        <v>0</v>
      </c>
      <c r="J919" s="26">
        <f>Bank5[[#This Row],[Money in/ (Money out)]]-Bank5[[#This Row],[GST/HST]]</f>
        <v>0</v>
      </c>
      <c r="L919" s="23">
        <f t="shared" si="42"/>
        <v>0</v>
      </c>
    </row>
    <row r="920" spans="4:12" x14ac:dyDescent="0.2">
      <c r="D920" s="374">
        <f>_xlfn.XLOOKUP(C:C,Table1[for Import to Bank Register dropdown],Table1[for Pivot],0,0,1)</f>
        <v>0</v>
      </c>
      <c r="E920" s="403"/>
      <c r="F920" s="146">
        <f t="shared" si="43"/>
        <v>55555555</v>
      </c>
      <c r="G920" s="375">
        <f t="shared" si="44"/>
        <v>0</v>
      </c>
      <c r="I920" s="376">
        <f>IF(OR(C920="150 Directors advances", C920="120 accounts receivable", C920="720.2 Automobile - Insurance", C920="720.3 Automobile - License", C920="870.4 Rent - Insurance", C920="870.6 Rent - Property Tax", C920="870.7 Rent - Homeoffice", C920="870.9 Rent - Water"),
   0,
   IF(Dashboard!$F$5="Quick",
      IF(OR(C920="190 Automobile",C920="200 computer hardware",C920="210 Computer software",C920="220 Quickbooks software",C920="230 Office equipment",C920="240 Office furniture"),
         E920-(E920/(1+Dashboard!$F$4)),
         0
      ),
      IF(C920="750 Business promotion",
         E920-(E920/(1+4.793/100)),
         E920-(E920/(1+Dashboard!$F$4))
      )
   )
)</f>
        <v>0</v>
      </c>
      <c r="J920" s="26">
        <f>Bank5[[#This Row],[Money in/ (Money out)]]-Bank5[[#This Row],[GST/HST]]</f>
        <v>0</v>
      </c>
      <c r="L920" s="23">
        <f t="shared" si="42"/>
        <v>0</v>
      </c>
    </row>
    <row r="921" spans="4:12" x14ac:dyDescent="0.2">
      <c r="D921" s="374">
        <f>_xlfn.XLOOKUP(C:C,Table1[for Import to Bank Register dropdown],Table1[for Pivot],0,0,1)</f>
        <v>0</v>
      </c>
      <c r="E921" s="403"/>
      <c r="F921" s="146">
        <f t="shared" si="43"/>
        <v>55555555</v>
      </c>
      <c r="G921" s="375">
        <f t="shared" si="44"/>
        <v>0</v>
      </c>
      <c r="I921" s="376">
        <f>IF(OR(C921="150 Directors advances", C921="120 accounts receivable", C921="720.2 Automobile - Insurance", C921="720.3 Automobile - License", C921="870.4 Rent - Insurance", C921="870.6 Rent - Property Tax", C921="870.7 Rent - Homeoffice", C921="870.9 Rent - Water"),
   0,
   IF(Dashboard!$F$5="Quick",
      IF(OR(C921="190 Automobile",C921="200 computer hardware",C921="210 Computer software",C921="220 Quickbooks software",C921="230 Office equipment",C921="240 Office furniture"),
         E921-(E921/(1+Dashboard!$F$4)),
         0
      ),
      IF(C921="750 Business promotion",
         E921-(E921/(1+4.793/100)),
         E921-(E921/(1+Dashboard!$F$4))
      )
   )
)</f>
        <v>0</v>
      </c>
      <c r="J921" s="26">
        <f>Bank5[[#This Row],[Money in/ (Money out)]]-Bank5[[#This Row],[GST/HST]]</f>
        <v>0</v>
      </c>
      <c r="L921" s="23">
        <f t="shared" si="42"/>
        <v>0</v>
      </c>
    </row>
    <row r="922" spans="4:12" x14ac:dyDescent="0.2">
      <c r="D922" s="374">
        <f>_xlfn.XLOOKUP(C:C,Table1[for Import to Bank Register dropdown],Table1[for Pivot],0,0,1)</f>
        <v>0</v>
      </c>
      <c r="E922" s="403"/>
      <c r="F922" s="146">
        <f t="shared" si="43"/>
        <v>55555555</v>
      </c>
      <c r="G922" s="375">
        <f t="shared" si="44"/>
        <v>0</v>
      </c>
      <c r="I922" s="376">
        <f>IF(OR(C922="150 Directors advances", C922="120 accounts receivable", C922="720.2 Automobile - Insurance", C922="720.3 Automobile - License", C922="870.4 Rent - Insurance", C922="870.6 Rent - Property Tax", C922="870.7 Rent - Homeoffice", C922="870.9 Rent - Water"),
   0,
   IF(Dashboard!$F$5="Quick",
      IF(OR(C922="190 Automobile",C922="200 computer hardware",C922="210 Computer software",C922="220 Quickbooks software",C922="230 Office equipment",C922="240 Office furniture"),
         E922-(E922/(1+Dashboard!$F$4)),
         0
      ),
      IF(C922="750 Business promotion",
         E922-(E922/(1+4.793/100)),
         E922-(E922/(1+Dashboard!$F$4))
      )
   )
)</f>
        <v>0</v>
      </c>
      <c r="J922" s="26">
        <f>Bank5[[#This Row],[Money in/ (Money out)]]-Bank5[[#This Row],[GST/HST]]</f>
        <v>0</v>
      </c>
      <c r="L922" s="23">
        <f t="shared" si="42"/>
        <v>0</v>
      </c>
    </row>
    <row r="923" spans="4:12" x14ac:dyDescent="0.2">
      <c r="D923" s="374">
        <f>_xlfn.XLOOKUP(C:C,Table1[for Import to Bank Register dropdown],Table1[for Pivot],0,0,1)</f>
        <v>0</v>
      </c>
      <c r="E923" s="403"/>
      <c r="F923" s="146">
        <f t="shared" si="43"/>
        <v>55555555</v>
      </c>
      <c r="G923" s="375">
        <f t="shared" si="44"/>
        <v>0</v>
      </c>
      <c r="I923" s="376">
        <f>IF(OR(C923="150 Directors advances", C923="120 accounts receivable", C923="720.2 Automobile - Insurance", C923="720.3 Automobile - License", C923="870.4 Rent - Insurance", C923="870.6 Rent - Property Tax", C923="870.7 Rent - Homeoffice", C923="870.9 Rent - Water"),
   0,
   IF(Dashboard!$F$5="Quick",
      IF(OR(C923="190 Automobile",C923="200 computer hardware",C923="210 Computer software",C923="220 Quickbooks software",C923="230 Office equipment",C923="240 Office furniture"),
         E923-(E923/(1+Dashboard!$F$4)),
         0
      ),
      IF(C923="750 Business promotion",
         E923-(E923/(1+4.793/100)),
         E923-(E923/(1+Dashboard!$F$4))
      )
   )
)</f>
        <v>0</v>
      </c>
      <c r="J923" s="26">
        <f>Bank5[[#This Row],[Money in/ (Money out)]]-Bank5[[#This Row],[GST/HST]]</f>
        <v>0</v>
      </c>
      <c r="L923" s="23">
        <f t="shared" si="42"/>
        <v>0</v>
      </c>
    </row>
    <row r="924" spans="4:12" x14ac:dyDescent="0.2">
      <c r="D924" s="374">
        <f>_xlfn.XLOOKUP(C:C,Table1[for Import to Bank Register dropdown],Table1[for Pivot],0,0,1)</f>
        <v>0</v>
      </c>
      <c r="E924" s="403"/>
      <c r="F924" s="146">
        <f t="shared" si="43"/>
        <v>55555555</v>
      </c>
      <c r="G924" s="375">
        <f t="shared" si="44"/>
        <v>0</v>
      </c>
      <c r="I924" s="376">
        <f>IF(OR(C924="150 Directors advances", C924="120 accounts receivable", C924="720.2 Automobile - Insurance", C924="720.3 Automobile - License", C924="870.4 Rent - Insurance", C924="870.6 Rent - Property Tax", C924="870.7 Rent - Homeoffice", C924="870.9 Rent - Water"),
   0,
   IF(Dashboard!$F$5="Quick",
      IF(OR(C924="190 Automobile",C924="200 computer hardware",C924="210 Computer software",C924="220 Quickbooks software",C924="230 Office equipment",C924="240 Office furniture"),
         E924-(E924/(1+Dashboard!$F$4)),
         0
      ),
      IF(C924="750 Business promotion",
         E924-(E924/(1+4.793/100)),
         E924-(E924/(1+Dashboard!$F$4))
      )
   )
)</f>
        <v>0</v>
      </c>
      <c r="J924" s="26">
        <f>Bank5[[#This Row],[Money in/ (Money out)]]-Bank5[[#This Row],[GST/HST]]</f>
        <v>0</v>
      </c>
      <c r="L924" s="23">
        <f t="shared" si="42"/>
        <v>0</v>
      </c>
    </row>
    <row r="925" spans="4:12" x14ac:dyDescent="0.2">
      <c r="D925" s="374">
        <f>_xlfn.XLOOKUP(C:C,Table1[for Import to Bank Register dropdown],Table1[for Pivot],0,0,1)</f>
        <v>0</v>
      </c>
      <c r="E925" s="403"/>
      <c r="F925" s="146">
        <f t="shared" si="43"/>
        <v>55555555</v>
      </c>
      <c r="G925" s="375">
        <f t="shared" si="44"/>
        <v>0</v>
      </c>
      <c r="I925" s="376">
        <f>IF(OR(C925="150 Directors advances", C925="120 accounts receivable", C925="720.2 Automobile - Insurance", C925="720.3 Automobile - License", C925="870.4 Rent - Insurance", C925="870.6 Rent - Property Tax", C925="870.7 Rent - Homeoffice", C925="870.9 Rent - Water"),
   0,
   IF(Dashboard!$F$5="Quick",
      IF(OR(C925="190 Automobile",C925="200 computer hardware",C925="210 Computer software",C925="220 Quickbooks software",C925="230 Office equipment",C925="240 Office furniture"),
         E925-(E925/(1+Dashboard!$F$4)),
         0
      ),
      IF(C925="750 Business promotion",
         E925-(E925/(1+4.793/100)),
         E925-(E925/(1+Dashboard!$F$4))
      )
   )
)</f>
        <v>0</v>
      </c>
      <c r="J925" s="26">
        <f>Bank5[[#This Row],[Money in/ (Money out)]]-Bank5[[#This Row],[GST/HST]]</f>
        <v>0</v>
      </c>
      <c r="L925" s="23">
        <f t="shared" si="42"/>
        <v>0</v>
      </c>
    </row>
    <row r="926" spans="4:12" x14ac:dyDescent="0.2">
      <c r="D926" s="374">
        <f>_xlfn.XLOOKUP(C:C,Table1[for Import to Bank Register dropdown],Table1[for Pivot],0,0,1)</f>
        <v>0</v>
      </c>
      <c r="E926" s="403"/>
      <c r="F926" s="146">
        <f t="shared" si="43"/>
        <v>55555555</v>
      </c>
      <c r="G926" s="375">
        <f t="shared" si="44"/>
        <v>0</v>
      </c>
      <c r="I926" s="376">
        <f>IF(OR(C926="150 Directors advances", C926="120 accounts receivable", C926="720.2 Automobile - Insurance", C926="720.3 Automobile - License", C926="870.4 Rent - Insurance", C926="870.6 Rent - Property Tax", C926="870.7 Rent - Homeoffice", C926="870.9 Rent - Water"),
   0,
   IF(Dashboard!$F$5="Quick",
      IF(OR(C926="190 Automobile",C926="200 computer hardware",C926="210 Computer software",C926="220 Quickbooks software",C926="230 Office equipment",C926="240 Office furniture"),
         E926-(E926/(1+Dashboard!$F$4)),
         0
      ),
      IF(C926="750 Business promotion",
         E926-(E926/(1+4.793/100)),
         E926-(E926/(1+Dashboard!$F$4))
      )
   )
)</f>
        <v>0</v>
      </c>
      <c r="J926" s="26">
        <f>Bank5[[#This Row],[Money in/ (Money out)]]-Bank5[[#This Row],[GST/HST]]</f>
        <v>0</v>
      </c>
      <c r="L926" s="23">
        <f t="shared" si="42"/>
        <v>0</v>
      </c>
    </row>
    <row r="927" spans="4:12" x14ac:dyDescent="0.2">
      <c r="D927" s="374">
        <f>_xlfn.XLOOKUP(C:C,Table1[for Import to Bank Register dropdown],Table1[for Pivot],0,0,1)</f>
        <v>0</v>
      </c>
      <c r="E927" s="403"/>
      <c r="F927" s="146">
        <f t="shared" si="43"/>
        <v>55555555</v>
      </c>
      <c r="G927" s="375">
        <f t="shared" si="44"/>
        <v>0</v>
      </c>
      <c r="I927" s="376">
        <f>IF(OR(C927="150 Directors advances", C927="120 accounts receivable", C927="720.2 Automobile - Insurance", C927="720.3 Automobile - License", C927="870.4 Rent - Insurance", C927="870.6 Rent - Property Tax", C927="870.7 Rent - Homeoffice", C927="870.9 Rent - Water"),
   0,
   IF(Dashboard!$F$5="Quick",
      IF(OR(C927="190 Automobile",C927="200 computer hardware",C927="210 Computer software",C927="220 Quickbooks software",C927="230 Office equipment",C927="240 Office furniture"),
         E927-(E927/(1+Dashboard!$F$4)),
         0
      ),
      IF(C927="750 Business promotion",
         E927-(E927/(1+4.793/100)),
         E927-(E927/(1+Dashboard!$F$4))
      )
   )
)</f>
        <v>0</v>
      </c>
      <c r="J927" s="26">
        <f>Bank5[[#This Row],[Money in/ (Money out)]]-Bank5[[#This Row],[GST/HST]]</f>
        <v>0</v>
      </c>
      <c r="L927" s="23">
        <f t="shared" si="42"/>
        <v>0</v>
      </c>
    </row>
    <row r="928" spans="4:12" x14ac:dyDescent="0.2">
      <c r="D928" s="374">
        <f>_xlfn.XLOOKUP(C:C,Table1[for Import to Bank Register dropdown],Table1[for Pivot],0,0,1)</f>
        <v>0</v>
      </c>
      <c r="E928" s="403"/>
      <c r="F928" s="146">
        <f t="shared" si="43"/>
        <v>55555555</v>
      </c>
      <c r="G928" s="375">
        <f t="shared" si="44"/>
        <v>0</v>
      </c>
      <c r="I928" s="376">
        <f>IF(OR(C928="150 Directors advances", C928="120 accounts receivable", C928="720.2 Automobile - Insurance", C928="720.3 Automobile - License", C928="870.4 Rent - Insurance", C928="870.6 Rent - Property Tax", C928="870.7 Rent - Homeoffice", C928="870.9 Rent - Water"),
   0,
   IF(Dashboard!$F$5="Quick",
      IF(OR(C928="190 Automobile",C928="200 computer hardware",C928="210 Computer software",C928="220 Quickbooks software",C928="230 Office equipment",C928="240 Office furniture"),
         E928-(E928/(1+Dashboard!$F$4)),
         0
      ),
      IF(C928="750 Business promotion",
         E928-(E928/(1+4.793/100)),
         E928-(E928/(1+Dashboard!$F$4))
      )
   )
)</f>
        <v>0</v>
      </c>
      <c r="J928" s="26">
        <f>Bank5[[#This Row],[Money in/ (Money out)]]-Bank5[[#This Row],[GST/HST]]</f>
        <v>0</v>
      </c>
      <c r="L928" s="23">
        <f t="shared" si="42"/>
        <v>0</v>
      </c>
    </row>
    <row r="929" spans="4:12" x14ac:dyDescent="0.2">
      <c r="D929" s="374">
        <f>_xlfn.XLOOKUP(C:C,Table1[for Import to Bank Register dropdown],Table1[for Pivot],0,0,1)</f>
        <v>0</v>
      </c>
      <c r="E929" s="403"/>
      <c r="F929" s="146">
        <f t="shared" si="43"/>
        <v>55555555</v>
      </c>
      <c r="G929" s="375">
        <f t="shared" si="44"/>
        <v>0</v>
      </c>
      <c r="I929" s="376">
        <f>IF(OR(C929="150 Directors advances", C929="120 accounts receivable", C929="720.2 Automobile - Insurance", C929="720.3 Automobile - License", C929="870.4 Rent - Insurance", C929="870.6 Rent - Property Tax", C929="870.7 Rent - Homeoffice", C929="870.9 Rent - Water"),
   0,
   IF(Dashboard!$F$5="Quick",
      IF(OR(C929="190 Automobile",C929="200 computer hardware",C929="210 Computer software",C929="220 Quickbooks software",C929="230 Office equipment",C929="240 Office furniture"),
         E929-(E929/(1+Dashboard!$F$4)),
         0
      ),
      IF(C929="750 Business promotion",
         E929-(E929/(1+4.793/100)),
         E929-(E929/(1+Dashboard!$F$4))
      )
   )
)</f>
        <v>0</v>
      </c>
      <c r="J929" s="26">
        <f>Bank5[[#This Row],[Money in/ (Money out)]]-Bank5[[#This Row],[GST/HST]]</f>
        <v>0</v>
      </c>
      <c r="L929" s="23">
        <f t="shared" si="42"/>
        <v>0</v>
      </c>
    </row>
    <row r="930" spans="4:12" x14ac:dyDescent="0.2">
      <c r="D930" s="374">
        <f>_xlfn.XLOOKUP(C:C,Table1[for Import to Bank Register dropdown],Table1[for Pivot],0,0,1)</f>
        <v>0</v>
      </c>
      <c r="E930" s="403"/>
      <c r="F930" s="146">
        <f t="shared" si="43"/>
        <v>55555555</v>
      </c>
      <c r="G930" s="375">
        <f t="shared" si="44"/>
        <v>0</v>
      </c>
      <c r="I930" s="376">
        <f>IF(OR(C930="150 Directors advances", C930="120 accounts receivable", C930="720.2 Automobile - Insurance", C930="720.3 Automobile - License", C930="870.4 Rent - Insurance", C930="870.6 Rent - Property Tax", C930="870.7 Rent - Homeoffice", C930="870.9 Rent - Water"),
   0,
   IF(Dashboard!$F$5="Quick",
      IF(OR(C930="190 Automobile",C930="200 computer hardware",C930="210 Computer software",C930="220 Quickbooks software",C930="230 Office equipment",C930="240 Office furniture"),
         E930-(E930/(1+Dashboard!$F$4)),
         0
      ),
      IF(C930="750 Business promotion",
         E930-(E930/(1+4.793/100)),
         E930-(E930/(1+Dashboard!$F$4))
      )
   )
)</f>
        <v>0</v>
      </c>
      <c r="J930" s="26">
        <f>Bank5[[#This Row],[Money in/ (Money out)]]-Bank5[[#This Row],[GST/HST]]</f>
        <v>0</v>
      </c>
      <c r="L930" s="23">
        <f t="shared" si="42"/>
        <v>0</v>
      </c>
    </row>
    <row r="931" spans="4:12" x14ac:dyDescent="0.2">
      <c r="D931" s="374">
        <f>_xlfn.XLOOKUP(C:C,Table1[for Import to Bank Register dropdown],Table1[for Pivot],0,0,1)</f>
        <v>0</v>
      </c>
      <c r="E931" s="403"/>
      <c r="F931" s="146">
        <f t="shared" si="43"/>
        <v>55555555</v>
      </c>
      <c r="G931" s="375">
        <f t="shared" si="44"/>
        <v>0</v>
      </c>
      <c r="I931" s="376">
        <f>IF(OR(C931="150 Directors advances", C931="120 accounts receivable", C931="720.2 Automobile - Insurance", C931="720.3 Automobile - License", C931="870.4 Rent - Insurance", C931="870.6 Rent - Property Tax", C931="870.7 Rent - Homeoffice", C931="870.9 Rent - Water"),
   0,
   IF(Dashboard!$F$5="Quick",
      IF(OR(C931="190 Automobile",C931="200 computer hardware",C931="210 Computer software",C931="220 Quickbooks software",C931="230 Office equipment",C931="240 Office furniture"),
         E931-(E931/(1+Dashboard!$F$4)),
         0
      ),
      IF(C931="750 Business promotion",
         E931-(E931/(1+4.793/100)),
         E931-(E931/(1+Dashboard!$F$4))
      )
   )
)</f>
        <v>0</v>
      </c>
      <c r="J931" s="26">
        <f>Bank5[[#This Row],[Money in/ (Money out)]]-Bank5[[#This Row],[GST/HST]]</f>
        <v>0</v>
      </c>
      <c r="L931" s="23">
        <f t="shared" si="42"/>
        <v>0</v>
      </c>
    </row>
    <row r="932" spans="4:12" x14ac:dyDescent="0.2">
      <c r="D932" s="374">
        <f>_xlfn.XLOOKUP(C:C,Table1[for Import to Bank Register dropdown],Table1[for Pivot],0,0,1)</f>
        <v>0</v>
      </c>
      <c r="E932" s="403"/>
      <c r="F932" s="146">
        <f t="shared" si="43"/>
        <v>55555555</v>
      </c>
      <c r="G932" s="375">
        <f t="shared" si="44"/>
        <v>0</v>
      </c>
      <c r="I932" s="376">
        <f>IF(OR(C932="150 Directors advances", C932="120 accounts receivable", C932="720.2 Automobile - Insurance", C932="720.3 Automobile - License", C932="870.4 Rent - Insurance", C932="870.6 Rent - Property Tax", C932="870.7 Rent - Homeoffice", C932="870.9 Rent - Water"),
   0,
   IF(Dashboard!$F$5="Quick",
      IF(OR(C932="190 Automobile",C932="200 computer hardware",C932="210 Computer software",C932="220 Quickbooks software",C932="230 Office equipment",C932="240 Office furniture"),
         E932-(E932/(1+Dashboard!$F$4)),
         0
      ),
      IF(C932="750 Business promotion",
         E932-(E932/(1+4.793/100)),
         E932-(E932/(1+Dashboard!$F$4))
      )
   )
)</f>
        <v>0</v>
      </c>
      <c r="J932" s="26">
        <f>Bank5[[#This Row],[Money in/ (Money out)]]-Bank5[[#This Row],[GST/HST]]</f>
        <v>0</v>
      </c>
      <c r="L932" s="23">
        <f t="shared" si="42"/>
        <v>0</v>
      </c>
    </row>
    <row r="933" spans="4:12" x14ac:dyDescent="0.2">
      <c r="D933" s="374">
        <f>_xlfn.XLOOKUP(C:C,Table1[for Import to Bank Register dropdown],Table1[for Pivot],0,0,1)</f>
        <v>0</v>
      </c>
      <c r="E933" s="403"/>
      <c r="F933" s="146">
        <f t="shared" si="43"/>
        <v>55555555</v>
      </c>
      <c r="G933" s="375">
        <f t="shared" si="44"/>
        <v>0</v>
      </c>
      <c r="I933" s="376">
        <f>IF(OR(C933="150 Directors advances", C933="120 accounts receivable", C933="720.2 Automobile - Insurance", C933="720.3 Automobile - License", C933="870.4 Rent - Insurance", C933="870.6 Rent - Property Tax", C933="870.7 Rent - Homeoffice", C933="870.9 Rent - Water"),
   0,
   IF(Dashboard!$F$5="Quick",
      IF(OR(C933="190 Automobile",C933="200 computer hardware",C933="210 Computer software",C933="220 Quickbooks software",C933="230 Office equipment",C933="240 Office furniture"),
         E933-(E933/(1+Dashboard!$F$4)),
         0
      ),
      IF(C933="750 Business promotion",
         E933-(E933/(1+4.793/100)),
         E933-(E933/(1+Dashboard!$F$4))
      )
   )
)</f>
        <v>0</v>
      </c>
      <c r="J933" s="26">
        <f>Bank5[[#This Row],[Money in/ (Money out)]]-Bank5[[#This Row],[GST/HST]]</f>
        <v>0</v>
      </c>
      <c r="L933" s="23">
        <f t="shared" si="42"/>
        <v>0</v>
      </c>
    </row>
    <row r="934" spans="4:12" x14ac:dyDescent="0.2">
      <c r="D934" s="374">
        <f>_xlfn.XLOOKUP(C:C,Table1[for Import to Bank Register dropdown],Table1[for Pivot],0,0,1)</f>
        <v>0</v>
      </c>
      <c r="E934" s="403"/>
      <c r="F934" s="146">
        <f t="shared" si="43"/>
        <v>55555555</v>
      </c>
      <c r="G934" s="375">
        <f t="shared" si="44"/>
        <v>0</v>
      </c>
      <c r="I934" s="376">
        <f>IF(OR(C934="150 Directors advances", C934="120 accounts receivable", C934="720.2 Automobile - Insurance", C934="720.3 Automobile - License", C934="870.4 Rent - Insurance", C934="870.6 Rent - Property Tax", C934="870.7 Rent - Homeoffice", C934="870.9 Rent - Water"),
   0,
   IF(Dashboard!$F$5="Quick",
      IF(OR(C934="190 Automobile",C934="200 computer hardware",C934="210 Computer software",C934="220 Quickbooks software",C934="230 Office equipment",C934="240 Office furniture"),
         E934-(E934/(1+Dashboard!$F$4)),
         0
      ),
      IF(C934="750 Business promotion",
         E934-(E934/(1+4.793/100)),
         E934-(E934/(1+Dashboard!$F$4))
      )
   )
)</f>
        <v>0</v>
      </c>
      <c r="J934" s="26">
        <f>Bank5[[#This Row],[Money in/ (Money out)]]-Bank5[[#This Row],[GST/HST]]</f>
        <v>0</v>
      </c>
      <c r="L934" s="23">
        <f t="shared" si="42"/>
        <v>0</v>
      </c>
    </row>
    <row r="935" spans="4:12" x14ac:dyDescent="0.2">
      <c r="D935" s="374">
        <f>_xlfn.XLOOKUP(C:C,Table1[for Import to Bank Register dropdown],Table1[for Pivot],0,0,1)</f>
        <v>0</v>
      </c>
      <c r="E935" s="403"/>
      <c r="F935" s="146">
        <f t="shared" si="43"/>
        <v>55555555</v>
      </c>
      <c r="G935" s="375">
        <f t="shared" si="44"/>
        <v>0</v>
      </c>
      <c r="I935" s="376">
        <f>IF(OR(C935="150 Directors advances", C935="120 accounts receivable", C935="720.2 Automobile - Insurance", C935="720.3 Automobile - License", C935="870.4 Rent - Insurance", C935="870.6 Rent - Property Tax", C935="870.7 Rent - Homeoffice", C935="870.9 Rent - Water"),
   0,
   IF(Dashboard!$F$5="Quick",
      IF(OR(C935="190 Automobile",C935="200 computer hardware",C935="210 Computer software",C935="220 Quickbooks software",C935="230 Office equipment",C935="240 Office furniture"),
         E935-(E935/(1+Dashboard!$F$4)),
         0
      ),
      IF(C935="750 Business promotion",
         E935-(E935/(1+4.793/100)),
         E935-(E935/(1+Dashboard!$F$4))
      )
   )
)</f>
        <v>0</v>
      </c>
      <c r="J935" s="26">
        <f>Bank5[[#This Row],[Money in/ (Money out)]]-Bank5[[#This Row],[GST/HST]]</f>
        <v>0</v>
      </c>
      <c r="L935" s="23">
        <f t="shared" si="42"/>
        <v>0</v>
      </c>
    </row>
    <row r="936" spans="4:12" x14ac:dyDescent="0.2">
      <c r="D936" s="374">
        <f>_xlfn.XLOOKUP(C:C,Table1[for Import to Bank Register dropdown],Table1[for Pivot],0,0,1)</f>
        <v>0</v>
      </c>
      <c r="E936" s="403"/>
      <c r="F936" s="146">
        <f t="shared" si="43"/>
        <v>55555555</v>
      </c>
      <c r="G936" s="375">
        <f t="shared" si="44"/>
        <v>0</v>
      </c>
      <c r="I936" s="376">
        <f>IF(OR(C936="150 Directors advances", C936="120 accounts receivable", C936="720.2 Automobile - Insurance", C936="720.3 Automobile - License", C936="870.4 Rent - Insurance", C936="870.6 Rent - Property Tax", C936="870.7 Rent - Homeoffice", C936="870.9 Rent - Water"),
   0,
   IF(Dashboard!$F$5="Quick",
      IF(OR(C936="190 Automobile",C936="200 computer hardware",C936="210 Computer software",C936="220 Quickbooks software",C936="230 Office equipment",C936="240 Office furniture"),
         E936-(E936/(1+Dashboard!$F$4)),
         0
      ),
      IF(C936="750 Business promotion",
         E936-(E936/(1+4.793/100)),
         E936-(E936/(1+Dashboard!$F$4))
      )
   )
)</f>
        <v>0</v>
      </c>
      <c r="J936" s="26">
        <f>Bank5[[#This Row],[Money in/ (Money out)]]-Bank5[[#This Row],[GST/HST]]</f>
        <v>0</v>
      </c>
      <c r="L936" s="23">
        <f t="shared" si="42"/>
        <v>0</v>
      </c>
    </row>
    <row r="937" spans="4:12" x14ac:dyDescent="0.2">
      <c r="D937" s="374">
        <f>_xlfn.XLOOKUP(C:C,Table1[for Import to Bank Register dropdown],Table1[for Pivot],0,0,1)</f>
        <v>0</v>
      </c>
      <c r="E937" s="403"/>
      <c r="F937" s="146">
        <f t="shared" si="43"/>
        <v>55555555</v>
      </c>
      <c r="G937" s="375">
        <f t="shared" si="44"/>
        <v>0</v>
      </c>
      <c r="I937" s="376">
        <f>IF(OR(C937="150 Directors advances", C937="120 accounts receivable", C937="720.2 Automobile - Insurance", C937="720.3 Automobile - License", C937="870.4 Rent - Insurance", C937="870.6 Rent - Property Tax", C937="870.7 Rent - Homeoffice", C937="870.9 Rent - Water"),
   0,
   IF(Dashboard!$F$5="Quick",
      IF(OR(C937="190 Automobile",C937="200 computer hardware",C937="210 Computer software",C937="220 Quickbooks software",C937="230 Office equipment",C937="240 Office furniture"),
         E937-(E937/(1+Dashboard!$F$4)),
         0
      ),
      IF(C937="750 Business promotion",
         E937-(E937/(1+4.793/100)),
         E937-(E937/(1+Dashboard!$F$4))
      )
   )
)</f>
        <v>0</v>
      </c>
      <c r="J937" s="26">
        <f>Bank5[[#This Row],[Money in/ (Money out)]]-Bank5[[#This Row],[GST/HST]]</f>
        <v>0</v>
      </c>
      <c r="L937" s="23">
        <f t="shared" si="42"/>
        <v>0</v>
      </c>
    </row>
    <row r="938" spans="4:12" x14ac:dyDescent="0.2">
      <c r="D938" s="374">
        <f>_xlfn.XLOOKUP(C:C,Table1[for Import to Bank Register dropdown],Table1[for Pivot],0,0,1)</f>
        <v>0</v>
      </c>
      <c r="E938" s="403"/>
      <c r="F938" s="146">
        <f t="shared" si="43"/>
        <v>55555555</v>
      </c>
      <c r="G938" s="375">
        <f t="shared" si="44"/>
        <v>0</v>
      </c>
      <c r="I938" s="376">
        <f>IF(OR(C938="150 Directors advances", C938="120 accounts receivable", C938="720.2 Automobile - Insurance", C938="720.3 Automobile - License", C938="870.4 Rent - Insurance", C938="870.6 Rent - Property Tax", C938="870.7 Rent - Homeoffice", C938="870.9 Rent - Water"),
   0,
   IF(Dashboard!$F$5="Quick",
      IF(OR(C938="190 Automobile",C938="200 computer hardware",C938="210 Computer software",C938="220 Quickbooks software",C938="230 Office equipment",C938="240 Office furniture"),
         E938-(E938/(1+Dashboard!$F$4)),
         0
      ),
      IF(C938="750 Business promotion",
         E938-(E938/(1+4.793/100)),
         E938-(E938/(1+Dashboard!$F$4))
      )
   )
)</f>
        <v>0</v>
      </c>
      <c r="J938" s="26">
        <f>Bank5[[#This Row],[Money in/ (Money out)]]-Bank5[[#This Row],[GST/HST]]</f>
        <v>0</v>
      </c>
      <c r="L938" s="23">
        <f t="shared" si="42"/>
        <v>0</v>
      </c>
    </row>
    <row r="939" spans="4:12" x14ac:dyDescent="0.2">
      <c r="D939" s="374">
        <f>_xlfn.XLOOKUP(C:C,Table1[for Import to Bank Register dropdown],Table1[for Pivot],0,0,1)</f>
        <v>0</v>
      </c>
      <c r="E939" s="403"/>
      <c r="F939" s="146">
        <f t="shared" si="43"/>
        <v>55555555</v>
      </c>
      <c r="G939" s="375">
        <f t="shared" si="44"/>
        <v>0</v>
      </c>
      <c r="I939" s="376">
        <f>IF(OR(C939="150 Directors advances", C939="120 accounts receivable", C939="720.2 Automobile - Insurance", C939="720.3 Automobile - License", C939="870.4 Rent - Insurance", C939="870.6 Rent - Property Tax", C939="870.7 Rent - Homeoffice", C939="870.9 Rent - Water"),
   0,
   IF(Dashboard!$F$5="Quick",
      IF(OR(C939="190 Automobile",C939="200 computer hardware",C939="210 Computer software",C939="220 Quickbooks software",C939="230 Office equipment",C939="240 Office furniture"),
         E939-(E939/(1+Dashboard!$F$4)),
         0
      ),
      IF(C939="750 Business promotion",
         E939-(E939/(1+4.793/100)),
         E939-(E939/(1+Dashboard!$F$4))
      )
   )
)</f>
        <v>0</v>
      </c>
      <c r="J939" s="26">
        <f>Bank5[[#This Row],[Money in/ (Money out)]]-Bank5[[#This Row],[GST/HST]]</f>
        <v>0</v>
      </c>
      <c r="L939" s="23">
        <f t="shared" si="42"/>
        <v>0</v>
      </c>
    </row>
    <row r="940" spans="4:12" x14ac:dyDescent="0.2">
      <c r="D940" s="374">
        <f>_xlfn.XLOOKUP(C:C,Table1[for Import to Bank Register dropdown],Table1[for Pivot],0,0,1)</f>
        <v>0</v>
      </c>
      <c r="E940" s="403"/>
      <c r="F940" s="146">
        <f t="shared" si="43"/>
        <v>55555555</v>
      </c>
      <c r="G940" s="375">
        <f t="shared" si="44"/>
        <v>0</v>
      </c>
      <c r="I940" s="376">
        <f>IF(OR(C940="150 Directors advances", C940="120 accounts receivable", C940="720.2 Automobile - Insurance", C940="720.3 Automobile - License", C940="870.4 Rent - Insurance", C940="870.6 Rent - Property Tax", C940="870.7 Rent - Homeoffice", C940="870.9 Rent - Water"),
   0,
   IF(Dashboard!$F$5="Quick",
      IF(OR(C940="190 Automobile",C940="200 computer hardware",C940="210 Computer software",C940="220 Quickbooks software",C940="230 Office equipment",C940="240 Office furniture"),
         E940-(E940/(1+Dashboard!$F$4)),
         0
      ),
      IF(C940="750 Business promotion",
         E940-(E940/(1+4.793/100)),
         E940-(E940/(1+Dashboard!$F$4))
      )
   )
)</f>
        <v>0</v>
      </c>
      <c r="J940" s="26">
        <f>Bank5[[#This Row],[Money in/ (Money out)]]-Bank5[[#This Row],[GST/HST]]</f>
        <v>0</v>
      </c>
      <c r="L940" s="23">
        <f t="shared" si="42"/>
        <v>0</v>
      </c>
    </row>
    <row r="941" spans="4:12" x14ac:dyDescent="0.2">
      <c r="D941" s="374">
        <f>_xlfn.XLOOKUP(C:C,Table1[for Import to Bank Register dropdown],Table1[for Pivot],0,0,1)</f>
        <v>0</v>
      </c>
      <c r="E941" s="403"/>
      <c r="F941" s="146">
        <f t="shared" si="43"/>
        <v>55555555</v>
      </c>
      <c r="G941" s="375">
        <f t="shared" si="44"/>
        <v>0</v>
      </c>
      <c r="I941" s="376">
        <f>IF(OR(C941="150 Directors advances", C941="120 accounts receivable", C941="720.2 Automobile - Insurance", C941="720.3 Automobile - License", C941="870.4 Rent - Insurance", C941="870.6 Rent - Property Tax", C941="870.7 Rent - Homeoffice", C941="870.9 Rent - Water"),
   0,
   IF(Dashboard!$F$5="Quick",
      IF(OR(C941="190 Automobile",C941="200 computer hardware",C941="210 Computer software",C941="220 Quickbooks software",C941="230 Office equipment",C941="240 Office furniture"),
         E941-(E941/(1+Dashboard!$F$4)),
         0
      ),
      IF(C941="750 Business promotion",
         E941-(E941/(1+4.793/100)),
         E941-(E941/(1+Dashboard!$F$4))
      )
   )
)</f>
        <v>0</v>
      </c>
      <c r="J941" s="26">
        <f>Bank5[[#This Row],[Money in/ (Money out)]]-Bank5[[#This Row],[GST/HST]]</f>
        <v>0</v>
      </c>
      <c r="L941" s="23">
        <f t="shared" si="42"/>
        <v>0</v>
      </c>
    </row>
    <row r="942" spans="4:12" x14ac:dyDescent="0.2">
      <c r="D942" s="374">
        <f>_xlfn.XLOOKUP(C:C,Table1[for Import to Bank Register dropdown],Table1[for Pivot],0,0,1)</f>
        <v>0</v>
      </c>
      <c r="E942" s="403"/>
      <c r="F942" s="146">
        <f t="shared" si="43"/>
        <v>55555555</v>
      </c>
      <c r="G942" s="375">
        <f t="shared" si="44"/>
        <v>0</v>
      </c>
      <c r="I942" s="376">
        <f>IF(OR(C942="150 Directors advances", C942="120 accounts receivable", C942="720.2 Automobile - Insurance", C942="720.3 Automobile - License", C942="870.4 Rent - Insurance", C942="870.6 Rent - Property Tax", C942="870.7 Rent - Homeoffice", C942="870.9 Rent - Water"),
   0,
   IF(Dashboard!$F$5="Quick",
      IF(OR(C942="190 Automobile",C942="200 computer hardware",C942="210 Computer software",C942="220 Quickbooks software",C942="230 Office equipment",C942="240 Office furniture"),
         E942-(E942/(1+Dashboard!$F$4)),
         0
      ),
      IF(C942="750 Business promotion",
         E942-(E942/(1+4.793/100)),
         E942-(E942/(1+Dashboard!$F$4))
      )
   )
)</f>
        <v>0</v>
      </c>
      <c r="J942" s="26">
        <f>Bank5[[#This Row],[Money in/ (Money out)]]-Bank5[[#This Row],[GST/HST]]</f>
        <v>0</v>
      </c>
      <c r="L942" s="23">
        <f t="shared" si="42"/>
        <v>0</v>
      </c>
    </row>
    <row r="943" spans="4:12" x14ac:dyDescent="0.2">
      <c r="D943" s="374">
        <f>_xlfn.XLOOKUP(C:C,Table1[for Import to Bank Register dropdown],Table1[for Pivot],0,0,1)</f>
        <v>0</v>
      </c>
      <c r="E943" s="403"/>
      <c r="F943" s="146">
        <f t="shared" si="43"/>
        <v>55555555</v>
      </c>
      <c r="G943" s="375">
        <f t="shared" si="44"/>
        <v>0</v>
      </c>
      <c r="I943" s="376">
        <f>IF(OR(C943="150 Directors advances", C943="120 accounts receivable", C943="720.2 Automobile - Insurance", C943="720.3 Automobile - License", C943="870.4 Rent - Insurance", C943="870.6 Rent - Property Tax", C943="870.7 Rent - Homeoffice", C943="870.9 Rent - Water"),
   0,
   IF(Dashboard!$F$5="Quick",
      IF(OR(C943="190 Automobile",C943="200 computer hardware",C943="210 Computer software",C943="220 Quickbooks software",C943="230 Office equipment",C943="240 Office furniture"),
         E943-(E943/(1+Dashboard!$F$4)),
         0
      ),
      IF(C943="750 Business promotion",
         E943-(E943/(1+4.793/100)),
         E943-(E943/(1+Dashboard!$F$4))
      )
   )
)</f>
        <v>0</v>
      </c>
      <c r="J943" s="26">
        <f>Bank5[[#This Row],[Money in/ (Money out)]]-Bank5[[#This Row],[GST/HST]]</f>
        <v>0</v>
      </c>
      <c r="L943" s="23">
        <f t="shared" si="42"/>
        <v>0</v>
      </c>
    </row>
    <row r="944" spans="4:12" x14ac:dyDescent="0.2">
      <c r="D944" s="374">
        <f>_xlfn.XLOOKUP(C:C,Table1[for Import to Bank Register dropdown],Table1[for Pivot],0,0,1)</f>
        <v>0</v>
      </c>
      <c r="E944" s="403"/>
      <c r="F944" s="146">
        <f t="shared" si="43"/>
        <v>55555555</v>
      </c>
      <c r="G944" s="375">
        <f t="shared" si="44"/>
        <v>0</v>
      </c>
      <c r="I944" s="376">
        <f>IF(OR(C944="150 Directors advances", C944="120 accounts receivable", C944="720.2 Automobile - Insurance", C944="720.3 Automobile - License", C944="870.4 Rent - Insurance", C944="870.6 Rent - Property Tax", C944="870.7 Rent - Homeoffice", C944="870.9 Rent - Water"),
   0,
   IF(Dashboard!$F$5="Quick",
      IF(OR(C944="190 Automobile",C944="200 computer hardware",C944="210 Computer software",C944="220 Quickbooks software",C944="230 Office equipment",C944="240 Office furniture"),
         E944-(E944/(1+Dashboard!$F$4)),
         0
      ),
      IF(C944="750 Business promotion",
         E944-(E944/(1+4.793/100)),
         E944-(E944/(1+Dashboard!$F$4))
      )
   )
)</f>
        <v>0</v>
      </c>
      <c r="J944" s="26">
        <f>Bank5[[#This Row],[Money in/ (Money out)]]-Bank5[[#This Row],[GST/HST]]</f>
        <v>0</v>
      </c>
      <c r="L944" s="23">
        <f t="shared" si="42"/>
        <v>0</v>
      </c>
    </row>
    <row r="945" spans="4:12" x14ac:dyDescent="0.2">
      <c r="D945" s="374">
        <f>_xlfn.XLOOKUP(C:C,Table1[for Import to Bank Register dropdown],Table1[for Pivot],0,0,1)</f>
        <v>0</v>
      </c>
      <c r="E945" s="403"/>
      <c r="F945" s="146">
        <f t="shared" si="43"/>
        <v>55555555</v>
      </c>
      <c r="G945" s="375">
        <f t="shared" si="44"/>
        <v>0</v>
      </c>
      <c r="I945" s="376">
        <f>IF(OR(C945="150 Directors advances", C945="120 accounts receivable", C945="720.2 Automobile - Insurance", C945="720.3 Automobile - License", C945="870.4 Rent - Insurance", C945="870.6 Rent - Property Tax", C945="870.7 Rent - Homeoffice", C945="870.9 Rent - Water"),
   0,
   IF(Dashboard!$F$5="Quick",
      IF(OR(C945="190 Automobile",C945="200 computer hardware",C945="210 Computer software",C945="220 Quickbooks software",C945="230 Office equipment",C945="240 Office furniture"),
         E945-(E945/(1+Dashboard!$F$4)),
         0
      ),
      IF(C945="750 Business promotion",
         E945-(E945/(1+4.793/100)),
         E945-(E945/(1+Dashboard!$F$4))
      )
   )
)</f>
        <v>0</v>
      </c>
      <c r="J945" s="26">
        <f>Bank5[[#This Row],[Money in/ (Money out)]]-Bank5[[#This Row],[GST/HST]]</f>
        <v>0</v>
      </c>
      <c r="L945" s="23">
        <f t="shared" si="42"/>
        <v>0</v>
      </c>
    </row>
    <row r="946" spans="4:12" x14ac:dyDescent="0.2">
      <c r="D946" s="374">
        <f>_xlfn.XLOOKUP(C:C,Table1[for Import to Bank Register dropdown],Table1[for Pivot],0,0,1)</f>
        <v>0</v>
      </c>
      <c r="E946" s="403"/>
      <c r="F946" s="146">
        <f t="shared" si="43"/>
        <v>55555555</v>
      </c>
      <c r="G946" s="375">
        <f t="shared" si="44"/>
        <v>0</v>
      </c>
      <c r="I946" s="376">
        <f>IF(OR(C946="150 Directors advances", C946="120 accounts receivable", C946="720.2 Automobile - Insurance", C946="720.3 Automobile - License", C946="870.4 Rent - Insurance", C946="870.6 Rent - Property Tax", C946="870.7 Rent - Homeoffice", C946="870.9 Rent - Water"),
   0,
   IF(Dashboard!$F$5="Quick",
      IF(OR(C946="190 Automobile",C946="200 computer hardware",C946="210 Computer software",C946="220 Quickbooks software",C946="230 Office equipment",C946="240 Office furniture"),
         E946-(E946/(1+Dashboard!$F$4)),
         0
      ),
      IF(C946="750 Business promotion",
         E946-(E946/(1+4.793/100)),
         E946-(E946/(1+Dashboard!$F$4))
      )
   )
)</f>
        <v>0</v>
      </c>
      <c r="J946" s="26">
        <f>Bank5[[#This Row],[Money in/ (Money out)]]-Bank5[[#This Row],[GST/HST]]</f>
        <v>0</v>
      </c>
      <c r="L946" s="23">
        <f t="shared" si="42"/>
        <v>0</v>
      </c>
    </row>
    <row r="947" spans="4:12" x14ac:dyDescent="0.2">
      <c r="D947" s="374">
        <f>_xlfn.XLOOKUP(C:C,Table1[for Import to Bank Register dropdown],Table1[for Pivot],0,0,1)</f>
        <v>0</v>
      </c>
      <c r="E947" s="403"/>
      <c r="F947" s="146">
        <f t="shared" si="43"/>
        <v>55555555</v>
      </c>
      <c r="G947" s="375">
        <f t="shared" si="44"/>
        <v>0</v>
      </c>
      <c r="I947" s="376">
        <f>IF(OR(C947="150 Directors advances", C947="120 accounts receivable", C947="720.2 Automobile - Insurance", C947="720.3 Automobile - License", C947="870.4 Rent - Insurance", C947="870.6 Rent - Property Tax", C947="870.7 Rent - Homeoffice", C947="870.9 Rent - Water"),
   0,
   IF(Dashboard!$F$5="Quick",
      IF(OR(C947="190 Automobile",C947="200 computer hardware",C947="210 Computer software",C947="220 Quickbooks software",C947="230 Office equipment",C947="240 Office furniture"),
         E947-(E947/(1+Dashboard!$F$4)),
         0
      ),
      IF(C947="750 Business promotion",
         E947-(E947/(1+4.793/100)),
         E947-(E947/(1+Dashboard!$F$4))
      )
   )
)</f>
        <v>0</v>
      </c>
      <c r="J947" s="26">
        <f>Bank5[[#This Row],[Money in/ (Money out)]]-Bank5[[#This Row],[GST/HST]]</f>
        <v>0</v>
      </c>
      <c r="L947" s="23">
        <f t="shared" si="42"/>
        <v>0</v>
      </c>
    </row>
    <row r="948" spans="4:12" x14ac:dyDescent="0.2">
      <c r="D948" s="374">
        <f>_xlfn.XLOOKUP(C:C,Table1[for Import to Bank Register dropdown],Table1[for Pivot],0,0,1)</f>
        <v>0</v>
      </c>
      <c r="E948" s="403"/>
      <c r="F948" s="146">
        <f t="shared" si="43"/>
        <v>55555555</v>
      </c>
      <c r="G948" s="375">
        <f t="shared" si="44"/>
        <v>0</v>
      </c>
      <c r="I948" s="376">
        <f>IF(OR(C948="150 Directors advances", C948="120 accounts receivable", C948="720.2 Automobile - Insurance", C948="720.3 Automobile - License", C948="870.4 Rent - Insurance", C948="870.6 Rent - Property Tax", C948="870.7 Rent - Homeoffice", C948="870.9 Rent - Water"),
   0,
   IF(Dashboard!$F$5="Quick",
      IF(OR(C948="190 Automobile",C948="200 computer hardware",C948="210 Computer software",C948="220 Quickbooks software",C948="230 Office equipment",C948="240 Office furniture"),
         E948-(E948/(1+Dashboard!$F$4)),
         0
      ),
      IF(C948="750 Business promotion",
         E948-(E948/(1+4.793/100)),
         E948-(E948/(1+Dashboard!$F$4))
      )
   )
)</f>
        <v>0</v>
      </c>
      <c r="J948" s="26">
        <f>Bank5[[#This Row],[Money in/ (Money out)]]-Bank5[[#This Row],[GST/HST]]</f>
        <v>0</v>
      </c>
      <c r="L948" s="23">
        <f t="shared" si="42"/>
        <v>0</v>
      </c>
    </row>
    <row r="949" spans="4:12" x14ac:dyDescent="0.2">
      <c r="D949" s="374">
        <f>_xlfn.XLOOKUP(C:C,Table1[for Import to Bank Register dropdown],Table1[for Pivot],0,0,1)</f>
        <v>0</v>
      </c>
      <c r="E949" s="403"/>
      <c r="F949" s="146">
        <f t="shared" si="43"/>
        <v>55555555</v>
      </c>
      <c r="G949" s="375">
        <f t="shared" si="44"/>
        <v>0</v>
      </c>
      <c r="I949" s="376">
        <f>IF(OR(C949="150 Directors advances", C949="120 accounts receivable", C949="720.2 Automobile - Insurance", C949="720.3 Automobile - License", C949="870.4 Rent - Insurance", C949="870.6 Rent - Property Tax", C949="870.7 Rent - Homeoffice", C949="870.9 Rent - Water"),
   0,
   IF(Dashboard!$F$5="Quick",
      IF(OR(C949="190 Automobile",C949="200 computer hardware",C949="210 Computer software",C949="220 Quickbooks software",C949="230 Office equipment",C949="240 Office furniture"),
         E949-(E949/(1+Dashboard!$F$4)),
         0
      ),
      IF(C949="750 Business promotion",
         E949-(E949/(1+4.793/100)),
         E949-(E949/(1+Dashboard!$F$4))
      )
   )
)</f>
        <v>0</v>
      </c>
      <c r="J949" s="26">
        <f>Bank5[[#This Row],[Money in/ (Money out)]]-Bank5[[#This Row],[GST/HST]]</f>
        <v>0</v>
      </c>
      <c r="L949" s="23">
        <f t="shared" si="42"/>
        <v>0</v>
      </c>
    </row>
    <row r="950" spans="4:12" x14ac:dyDescent="0.2">
      <c r="D950" s="374">
        <f>_xlfn.XLOOKUP(C:C,Table1[for Import to Bank Register dropdown],Table1[for Pivot],0,0,1)</f>
        <v>0</v>
      </c>
      <c r="E950" s="403"/>
      <c r="F950" s="146">
        <f t="shared" si="43"/>
        <v>55555555</v>
      </c>
      <c r="G950" s="375">
        <f t="shared" si="44"/>
        <v>0</v>
      </c>
      <c r="I950" s="376">
        <f>IF(OR(C950="150 Directors advances", C950="120 accounts receivable", C950="720.2 Automobile - Insurance", C950="720.3 Automobile - License", C950="870.4 Rent - Insurance", C950="870.6 Rent - Property Tax", C950="870.7 Rent - Homeoffice", C950="870.9 Rent - Water"),
   0,
   IF(Dashboard!$F$5="Quick",
      IF(OR(C950="190 Automobile",C950="200 computer hardware",C950="210 Computer software",C950="220 Quickbooks software",C950="230 Office equipment",C950="240 Office furniture"),
         E950-(E950/(1+Dashboard!$F$4)),
         0
      ),
      IF(C950="750 Business promotion",
         E950-(E950/(1+4.793/100)),
         E950-(E950/(1+Dashboard!$F$4))
      )
   )
)</f>
        <v>0</v>
      </c>
      <c r="J950" s="26">
        <f>Bank5[[#This Row],[Money in/ (Money out)]]-Bank5[[#This Row],[GST/HST]]</f>
        <v>0</v>
      </c>
      <c r="L950" s="23">
        <f t="shared" si="42"/>
        <v>0</v>
      </c>
    </row>
    <row r="951" spans="4:12" x14ac:dyDescent="0.2">
      <c r="D951" s="374">
        <f>_xlfn.XLOOKUP(C:C,Table1[for Import to Bank Register dropdown],Table1[for Pivot],0,0,1)</f>
        <v>0</v>
      </c>
      <c r="E951" s="403"/>
      <c r="F951" s="146">
        <f t="shared" si="43"/>
        <v>55555555</v>
      </c>
      <c r="G951" s="375">
        <f t="shared" si="44"/>
        <v>0</v>
      </c>
      <c r="I951" s="376">
        <f>IF(OR(C951="150 Directors advances", C951="120 accounts receivable", C951="720.2 Automobile - Insurance", C951="720.3 Automobile - License", C951="870.4 Rent - Insurance", C951="870.6 Rent - Property Tax", C951="870.7 Rent - Homeoffice", C951="870.9 Rent - Water"),
   0,
   IF(Dashboard!$F$5="Quick",
      IF(OR(C951="190 Automobile",C951="200 computer hardware",C951="210 Computer software",C951="220 Quickbooks software",C951="230 Office equipment",C951="240 Office furniture"),
         E951-(E951/(1+Dashboard!$F$4)),
         0
      ),
      IF(C951="750 Business promotion",
         E951-(E951/(1+4.793/100)),
         E951-(E951/(1+Dashboard!$F$4))
      )
   )
)</f>
        <v>0</v>
      </c>
      <c r="J951" s="26">
        <f>Bank5[[#This Row],[Money in/ (Money out)]]-Bank5[[#This Row],[GST/HST]]</f>
        <v>0</v>
      </c>
      <c r="L951" s="23">
        <f t="shared" si="42"/>
        <v>0</v>
      </c>
    </row>
    <row r="952" spans="4:12" x14ac:dyDescent="0.2">
      <c r="D952" s="374">
        <f>_xlfn.XLOOKUP(C:C,Table1[for Import to Bank Register dropdown],Table1[for Pivot],0,0,1)</f>
        <v>0</v>
      </c>
      <c r="E952" s="403"/>
      <c r="F952" s="146">
        <f t="shared" si="43"/>
        <v>55555555</v>
      </c>
      <c r="G952" s="375">
        <f t="shared" si="44"/>
        <v>0</v>
      </c>
      <c r="I952" s="376">
        <f>IF(OR(C952="150 Directors advances", C952="120 accounts receivable", C952="720.2 Automobile - Insurance", C952="720.3 Automobile - License", C952="870.4 Rent - Insurance", C952="870.6 Rent - Property Tax", C952="870.7 Rent - Homeoffice", C952="870.9 Rent - Water"),
   0,
   IF(Dashboard!$F$5="Quick",
      IF(OR(C952="190 Automobile",C952="200 computer hardware",C952="210 Computer software",C952="220 Quickbooks software",C952="230 Office equipment",C952="240 Office furniture"),
         E952-(E952/(1+Dashboard!$F$4)),
         0
      ),
      IF(C952="750 Business promotion",
         E952-(E952/(1+4.793/100)),
         E952-(E952/(1+Dashboard!$F$4))
      )
   )
)</f>
        <v>0</v>
      </c>
      <c r="J952" s="26">
        <f>Bank5[[#This Row],[Money in/ (Money out)]]-Bank5[[#This Row],[GST/HST]]</f>
        <v>0</v>
      </c>
      <c r="L952" s="23">
        <f t="shared" si="42"/>
        <v>0</v>
      </c>
    </row>
    <row r="953" spans="4:12" x14ac:dyDescent="0.2">
      <c r="D953" s="374">
        <f>_xlfn.XLOOKUP(C:C,Table1[for Import to Bank Register dropdown],Table1[for Pivot],0,0,1)</f>
        <v>0</v>
      </c>
      <c r="E953" s="403"/>
      <c r="F953" s="146">
        <f t="shared" si="43"/>
        <v>55555555</v>
      </c>
      <c r="G953" s="375">
        <f t="shared" si="44"/>
        <v>0</v>
      </c>
      <c r="I953" s="376">
        <f>IF(OR(C953="150 Directors advances", C953="120 accounts receivable", C953="720.2 Automobile - Insurance", C953="720.3 Automobile - License", C953="870.4 Rent - Insurance", C953="870.6 Rent - Property Tax", C953="870.7 Rent - Homeoffice", C953="870.9 Rent - Water"),
   0,
   IF(Dashboard!$F$5="Quick",
      IF(OR(C953="190 Automobile",C953="200 computer hardware",C953="210 Computer software",C953="220 Quickbooks software",C953="230 Office equipment",C953="240 Office furniture"),
         E953-(E953/(1+Dashboard!$F$4)),
         0
      ),
      IF(C953="750 Business promotion",
         E953-(E953/(1+4.793/100)),
         E953-(E953/(1+Dashboard!$F$4))
      )
   )
)</f>
        <v>0</v>
      </c>
      <c r="J953" s="26">
        <f>Bank5[[#This Row],[Money in/ (Money out)]]-Bank5[[#This Row],[GST/HST]]</f>
        <v>0</v>
      </c>
      <c r="L953" s="23">
        <f t="shared" si="42"/>
        <v>0</v>
      </c>
    </row>
    <row r="954" spans="4:12" x14ac:dyDescent="0.2">
      <c r="D954" s="374">
        <f>_xlfn.XLOOKUP(C:C,Table1[for Import to Bank Register dropdown],Table1[for Pivot],0,0,1)</f>
        <v>0</v>
      </c>
      <c r="E954" s="403"/>
      <c r="F954" s="146">
        <f t="shared" si="43"/>
        <v>55555555</v>
      </c>
      <c r="G954" s="375">
        <f t="shared" si="44"/>
        <v>0</v>
      </c>
      <c r="I954" s="376">
        <f>IF(OR(C954="150 Directors advances", C954="120 accounts receivable", C954="720.2 Automobile - Insurance", C954="720.3 Automobile - License", C954="870.4 Rent - Insurance", C954="870.6 Rent - Property Tax", C954="870.7 Rent - Homeoffice", C954="870.9 Rent - Water"),
   0,
   IF(Dashboard!$F$5="Quick",
      IF(OR(C954="190 Automobile",C954="200 computer hardware",C954="210 Computer software",C954="220 Quickbooks software",C954="230 Office equipment",C954="240 Office furniture"),
         E954-(E954/(1+Dashboard!$F$4)),
         0
      ),
      IF(C954="750 Business promotion",
         E954-(E954/(1+4.793/100)),
         E954-(E954/(1+Dashboard!$F$4))
      )
   )
)</f>
        <v>0</v>
      </c>
      <c r="J954" s="26">
        <f>Bank5[[#This Row],[Money in/ (Money out)]]-Bank5[[#This Row],[GST/HST]]</f>
        <v>0</v>
      </c>
      <c r="L954" s="23">
        <f t="shared" si="42"/>
        <v>0</v>
      </c>
    </row>
    <row r="955" spans="4:12" x14ac:dyDescent="0.2">
      <c r="D955" s="374">
        <f>_xlfn.XLOOKUP(C:C,Table1[for Import to Bank Register dropdown],Table1[for Pivot],0,0,1)</f>
        <v>0</v>
      </c>
      <c r="E955" s="403"/>
      <c r="F955" s="146">
        <f t="shared" si="43"/>
        <v>55555555</v>
      </c>
      <c r="G955" s="375">
        <f t="shared" si="44"/>
        <v>0</v>
      </c>
      <c r="I955" s="376">
        <f>IF(OR(C955="150 Directors advances", C955="120 accounts receivable", C955="720.2 Automobile - Insurance", C955="720.3 Automobile - License", C955="870.4 Rent - Insurance", C955="870.6 Rent - Property Tax", C955="870.7 Rent - Homeoffice", C955="870.9 Rent - Water"),
   0,
   IF(Dashboard!$F$5="Quick",
      IF(OR(C955="190 Automobile",C955="200 computer hardware",C955="210 Computer software",C955="220 Quickbooks software",C955="230 Office equipment",C955="240 Office furniture"),
         E955-(E955/(1+Dashboard!$F$4)),
         0
      ),
      IF(C955="750 Business promotion",
         E955-(E955/(1+4.793/100)),
         E955-(E955/(1+Dashboard!$F$4))
      )
   )
)</f>
        <v>0</v>
      </c>
      <c r="J955" s="26">
        <f>Bank5[[#This Row],[Money in/ (Money out)]]-Bank5[[#This Row],[GST/HST]]</f>
        <v>0</v>
      </c>
      <c r="L955" s="23">
        <f t="shared" si="42"/>
        <v>0</v>
      </c>
    </row>
    <row r="956" spans="4:12" x14ac:dyDescent="0.2">
      <c r="D956" s="374">
        <f>_xlfn.XLOOKUP(C:C,Table1[for Import to Bank Register dropdown],Table1[for Pivot],0,0,1)</f>
        <v>0</v>
      </c>
      <c r="E956" s="403"/>
      <c r="F956" s="146">
        <f t="shared" si="43"/>
        <v>55555555</v>
      </c>
      <c r="G956" s="375">
        <f t="shared" si="44"/>
        <v>0</v>
      </c>
      <c r="I956" s="376">
        <f>IF(OR(C956="150 Directors advances", C956="120 accounts receivable", C956="720.2 Automobile - Insurance", C956="720.3 Automobile - License", C956="870.4 Rent - Insurance", C956="870.6 Rent - Property Tax", C956="870.7 Rent - Homeoffice", C956="870.9 Rent - Water"),
   0,
   IF(Dashboard!$F$5="Quick",
      IF(OR(C956="190 Automobile",C956="200 computer hardware",C956="210 Computer software",C956="220 Quickbooks software",C956="230 Office equipment",C956="240 Office furniture"),
         E956-(E956/(1+Dashboard!$F$4)),
         0
      ),
      IF(C956="750 Business promotion",
         E956-(E956/(1+4.793/100)),
         E956-(E956/(1+Dashboard!$F$4))
      )
   )
)</f>
        <v>0</v>
      </c>
      <c r="J956" s="26">
        <f>Bank5[[#This Row],[Money in/ (Money out)]]-Bank5[[#This Row],[GST/HST]]</f>
        <v>0</v>
      </c>
      <c r="L956" s="23">
        <f t="shared" si="42"/>
        <v>0</v>
      </c>
    </row>
    <row r="957" spans="4:12" x14ac:dyDescent="0.2">
      <c r="D957" s="374">
        <f>_xlfn.XLOOKUP(C:C,Table1[for Import to Bank Register dropdown],Table1[for Pivot],0,0,1)</f>
        <v>0</v>
      </c>
      <c r="E957" s="403"/>
      <c r="F957" s="146">
        <f t="shared" si="43"/>
        <v>55555555</v>
      </c>
      <c r="G957" s="375">
        <f t="shared" si="44"/>
        <v>0</v>
      </c>
      <c r="I957" s="376">
        <f>IF(OR(C957="150 Directors advances", C957="120 accounts receivable", C957="720.2 Automobile - Insurance", C957="720.3 Automobile - License", C957="870.4 Rent - Insurance", C957="870.6 Rent - Property Tax", C957="870.7 Rent - Homeoffice", C957="870.9 Rent - Water"),
   0,
   IF(Dashboard!$F$5="Quick",
      IF(OR(C957="190 Automobile",C957="200 computer hardware",C957="210 Computer software",C957="220 Quickbooks software",C957="230 Office equipment",C957="240 Office furniture"),
         E957-(E957/(1+Dashboard!$F$4)),
         0
      ),
      IF(C957="750 Business promotion",
         E957-(E957/(1+4.793/100)),
         E957-(E957/(1+Dashboard!$F$4))
      )
   )
)</f>
        <v>0</v>
      </c>
      <c r="J957" s="26">
        <f>Bank5[[#This Row],[Money in/ (Money out)]]-Bank5[[#This Row],[GST/HST]]</f>
        <v>0</v>
      </c>
      <c r="L957" s="23">
        <f t="shared" si="42"/>
        <v>0</v>
      </c>
    </row>
    <row r="958" spans="4:12" x14ac:dyDescent="0.2">
      <c r="D958" s="374">
        <f>_xlfn.XLOOKUP(C:C,Table1[for Import to Bank Register dropdown],Table1[for Pivot],0,0,1)</f>
        <v>0</v>
      </c>
      <c r="E958" s="403"/>
      <c r="F958" s="146">
        <f t="shared" si="43"/>
        <v>55555555</v>
      </c>
      <c r="G958" s="375">
        <f t="shared" si="44"/>
        <v>0</v>
      </c>
      <c r="I958" s="376">
        <f>IF(OR(C958="150 Directors advances", C958="120 accounts receivable", C958="720.2 Automobile - Insurance", C958="720.3 Automobile - License", C958="870.4 Rent - Insurance", C958="870.6 Rent - Property Tax", C958="870.7 Rent - Homeoffice", C958="870.9 Rent - Water"),
   0,
   IF(Dashboard!$F$5="Quick",
      IF(OR(C958="190 Automobile",C958="200 computer hardware",C958="210 Computer software",C958="220 Quickbooks software",C958="230 Office equipment",C958="240 Office furniture"),
         E958-(E958/(1+Dashboard!$F$4)),
         0
      ),
      IF(C958="750 Business promotion",
         E958-(E958/(1+4.793/100)),
         E958-(E958/(1+Dashboard!$F$4))
      )
   )
)</f>
        <v>0</v>
      </c>
      <c r="J958" s="26">
        <f>Bank5[[#This Row],[Money in/ (Money out)]]-Bank5[[#This Row],[GST/HST]]</f>
        <v>0</v>
      </c>
      <c r="L958" s="23">
        <f t="shared" si="42"/>
        <v>0</v>
      </c>
    </row>
    <row r="959" spans="4:12" x14ac:dyDescent="0.2">
      <c r="D959" s="374">
        <f>_xlfn.XLOOKUP(C:C,Table1[for Import to Bank Register dropdown],Table1[for Pivot],0,0,1)</f>
        <v>0</v>
      </c>
      <c r="E959" s="403"/>
      <c r="F959" s="146">
        <f t="shared" si="43"/>
        <v>55555555</v>
      </c>
      <c r="G959" s="375">
        <f t="shared" si="44"/>
        <v>0</v>
      </c>
      <c r="I959" s="376">
        <f>IF(OR(C959="150 Directors advances", C959="120 accounts receivable", C959="720.2 Automobile - Insurance", C959="720.3 Automobile - License", C959="870.4 Rent - Insurance", C959="870.6 Rent - Property Tax", C959="870.7 Rent - Homeoffice", C959="870.9 Rent - Water"),
   0,
   IF(Dashboard!$F$5="Quick",
      IF(OR(C959="190 Automobile",C959="200 computer hardware",C959="210 Computer software",C959="220 Quickbooks software",C959="230 Office equipment",C959="240 Office furniture"),
         E959-(E959/(1+Dashboard!$F$4)),
         0
      ),
      IF(C959="750 Business promotion",
         E959-(E959/(1+4.793/100)),
         E959-(E959/(1+Dashboard!$F$4))
      )
   )
)</f>
        <v>0</v>
      </c>
      <c r="J959" s="26">
        <f>Bank5[[#This Row],[Money in/ (Money out)]]-Bank5[[#This Row],[GST/HST]]</f>
        <v>0</v>
      </c>
      <c r="L959" s="23">
        <f t="shared" si="42"/>
        <v>0</v>
      </c>
    </row>
    <row r="960" spans="4:12" x14ac:dyDescent="0.2">
      <c r="D960" s="374">
        <f>_xlfn.XLOOKUP(C:C,Table1[for Import to Bank Register dropdown],Table1[for Pivot],0,0,1)</f>
        <v>0</v>
      </c>
      <c r="E960" s="403"/>
      <c r="F960" s="146">
        <f t="shared" si="43"/>
        <v>55555555</v>
      </c>
      <c r="G960" s="375">
        <f t="shared" si="44"/>
        <v>0</v>
      </c>
      <c r="I960" s="376">
        <f>IF(OR(C960="150 Directors advances", C960="120 accounts receivable", C960="720.2 Automobile - Insurance", C960="720.3 Automobile - License", C960="870.4 Rent - Insurance", C960="870.6 Rent - Property Tax", C960="870.7 Rent - Homeoffice", C960="870.9 Rent - Water"),
   0,
   IF(Dashboard!$F$5="Quick",
      IF(OR(C960="190 Automobile",C960="200 computer hardware",C960="210 Computer software",C960="220 Quickbooks software",C960="230 Office equipment",C960="240 Office furniture"),
         E960-(E960/(1+Dashboard!$F$4)),
         0
      ),
      IF(C960="750 Business promotion",
         E960-(E960/(1+4.793/100)),
         E960-(E960/(1+Dashboard!$F$4))
      )
   )
)</f>
        <v>0</v>
      </c>
      <c r="J960" s="26">
        <f>Bank5[[#This Row],[Money in/ (Money out)]]-Bank5[[#This Row],[GST/HST]]</f>
        <v>0</v>
      </c>
      <c r="L960" s="23">
        <f t="shared" si="42"/>
        <v>0</v>
      </c>
    </row>
    <row r="961" spans="4:12" x14ac:dyDescent="0.2">
      <c r="D961" s="374">
        <f>_xlfn.XLOOKUP(C:C,Table1[for Import to Bank Register dropdown],Table1[for Pivot],0,0,1)</f>
        <v>0</v>
      </c>
      <c r="E961" s="403"/>
      <c r="F961" s="146">
        <f t="shared" si="43"/>
        <v>55555555</v>
      </c>
      <c r="G961" s="375">
        <f t="shared" si="44"/>
        <v>0</v>
      </c>
      <c r="I961" s="376">
        <f>IF(OR(C961="150 Directors advances", C961="120 accounts receivable", C961="720.2 Automobile - Insurance", C961="720.3 Automobile - License", C961="870.4 Rent - Insurance", C961="870.6 Rent - Property Tax", C961="870.7 Rent - Homeoffice", C961="870.9 Rent - Water"),
   0,
   IF(Dashboard!$F$5="Quick",
      IF(OR(C961="190 Automobile",C961="200 computer hardware",C961="210 Computer software",C961="220 Quickbooks software",C961="230 Office equipment",C961="240 Office furniture"),
         E961-(E961/(1+Dashboard!$F$4)),
         0
      ),
      IF(C961="750 Business promotion",
         E961-(E961/(1+4.793/100)),
         E961-(E961/(1+Dashboard!$F$4))
      )
   )
)</f>
        <v>0</v>
      </c>
      <c r="J961" s="26">
        <f>Bank5[[#This Row],[Money in/ (Money out)]]-Bank5[[#This Row],[GST/HST]]</f>
        <v>0</v>
      </c>
      <c r="L961" s="23">
        <f t="shared" si="42"/>
        <v>0</v>
      </c>
    </row>
    <row r="962" spans="4:12" x14ac:dyDescent="0.2">
      <c r="D962" s="374">
        <f>_xlfn.XLOOKUP(C:C,Table1[for Import to Bank Register dropdown],Table1[for Pivot],0,0,1)</f>
        <v>0</v>
      </c>
      <c r="E962" s="403"/>
      <c r="F962" s="146">
        <f t="shared" si="43"/>
        <v>55555555</v>
      </c>
      <c r="G962" s="375">
        <f t="shared" si="44"/>
        <v>0</v>
      </c>
      <c r="I962" s="376">
        <f>IF(OR(C962="150 Directors advances", C962="120 accounts receivable", C962="720.2 Automobile - Insurance", C962="720.3 Automobile - License", C962="870.4 Rent - Insurance", C962="870.6 Rent - Property Tax", C962="870.7 Rent - Homeoffice", C962="870.9 Rent - Water"),
   0,
   IF(Dashboard!$F$5="Quick",
      IF(OR(C962="190 Automobile",C962="200 computer hardware",C962="210 Computer software",C962="220 Quickbooks software",C962="230 Office equipment",C962="240 Office furniture"),
         E962-(E962/(1+Dashboard!$F$4)),
         0
      ),
      IF(C962="750 Business promotion",
         E962-(E962/(1+4.793/100)),
         E962-(E962/(1+Dashboard!$F$4))
      )
   )
)</f>
        <v>0</v>
      </c>
      <c r="J962" s="26">
        <f>Bank5[[#This Row],[Money in/ (Money out)]]-Bank5[[#This Row],[GST/HST]]</f>
        <v>0</v>
      </c>
      <c r="L962" s="23">
        <f t="shared" si="42"/>
        <v>0</v>
      </c>
    </row>
    <row r="963" spans="4:12" x14ac:dyDescent="0.2">
      <c r="D963" s="374">
        <f>_xlfn.XLOOKUP(C:C,Table1[for Import to Bank Register dropdown],Table1[for Pivot],0,0,1)</f>
        <v>0</v>
      </c>
      <c r="E963" s="403"/>
      <c r="F963" s="146">
        <f t="shared" si="43"/>
        <v>55555555</v>
      </c>
      <c r="G963" s="375">
        <f t="shared" si="44"/>
        <v>0</v>
      </c>
      <c r="I963" s="376">
        <f>IF(OR(C963="150 Directors advances", C963="120 accounts receivable", C963="720.2 Automobile - Insurance", C963="720.3 Automobile - License", C963="870.4 Rent - Insurance", C963="870.6 Rent - Property Tax", C963="870.7 Rent - Homeoffice", C963="870.9 Rent - Water"),
   0,
   IF(Dashboard!$F$5="Quick",
      IF(OR(C963="190 Automobile",C963="200 computer hardware",C963="210 Computer software",C963="220 Quickbooks software",C963="230 Office equipment",C963="240 Office furniture"),
         E963-(E963/(1+Dashboard!$F$4)),
         0
      ),
      IF(C963="750 Business promotion",
         E963-(E963/(1+4.793/100)),
         E963-(E963/(1+Dashboard!$F$4))
      )
   )
)</f>
        <v>0</v>
      </c>
      <c r="J963" s="26">
        <f>Bank5[[#This Row],[Money in/ (Money out)]]-Bank5[[#This Row],[GST/HST]]</f>
        <v>0</v>
      </c>
      <c r="L963" s="23">
        <f t="shared" si="42"/>
        <v>0</v>
      </c>
    </row>
    <row r="964" spans="4:12" x14ac:dyDescent="0.2">
      <c r="D964" s="374">
        <f>_xlfn.XLOOKUP(C:C,Table1[for Import to Bank Register dropdown],Table1[for Pivot],0,0,1)</f>
        <v>0</v>
      </c>
      <c r="E964" s="403"/>
      <c r="F964" s="146">
        <f t="shared" si="43"/>
        <v>55555555</v>
      </c>
      <c r="G964" s="375">
        <f t="shared" si="44"/>
        <v>0</v>
      </c>
      <c r="I964" s="376">
        <f>IF(OR(C964="150 Directors advances", C964="120 accounts receivable", C964="720.2 Automobile - Insurance", C964="720.3 Automobile - License", C964="870.4 Rent - Insurance", C964="870.6 Rent - Property Tax", C964="870.7 Rent - Homeoffice", C964="870.9 Rent - Water"),
   0,
   IF(Dashboard!$F$5="Quick",
      IF(OR(C964="190 Automobile",C964="200 computer hardware",C964="210 Computer software",C964="220 Quickbooks software",C964="230 Office equipment",C964="240 Office furniture"),
         E964-(E964/(1+Dashboard!$F$4)),
         0
      ),
      IF(C964="750 Business promotion",
         E964-(E964/(1+4.793/100)),
         E964-(E964/(1+Dashboard!$F$4))
      )
   )
)</f>
        <v>0</v>
      </c>
      <c r="J964" s="26">
        <f>Bank5[[#This Row],[Money in/ (Money out)]]-Bank5[[#This Row],[GST/HST]]</f>
        <v>0</v>
      </c>
      <c r="L964" s="23">
        <f t="shared" si="42"/>
        <v>0</v>
      </c>
    </row>
    <row r="965" spans="4:12" x14ac:dyDescent="0.2">
      <c r="D965" s="374">
        <f>_xlfn.XLOOKUP(C:C,Table1[for Import to Bank Register dropdown],Table1[for Pivot],0,0,1)</f>
        <v>0</v>
      </c>
      <c r="E965" s="403"/>
      <c r="F965" s="146">
        <f t="shared" si="43"/>
        <v>55555555</v>
      </c>
      <c r="G965" s="375">
        <f t="shared" si="44"/>
        <v>0</v>
      </c>
      <c r="I965" s="376">
        <f>IF(OR(C965="150 Directors advances", C965="120 accounts receivable", C965="720.2 Automobile - Insurance", C965="720.3 Automobile - License", C965="870.4 Rent - Insurance", C965="870.6 Rent - Property Tax", C965="870.7 Rent - Homeoffice", C965="870.9 Rent - Water"),
   0,
   IF(Dashboard!$F$5="Quick",
      IF(OR(C965="190 Automobile",C965="200 computer hardware",C965="210 Computer software",C965="220 Quickbooks software",C965="230 Office equipment",C965="240 Office furniture"),
         E965-(E965/(1+Dashboard!$F$4)),
         0
      ),
      IF(C965="750 Business promotion",
         E965-(E965/(1+4.793/100)),
         E965-(E965/(1+Dashboard!$F$4))
      )
   )
)</f>
        <v>0</v>
      </c>
      <c r="J965" s="26">
        <f>Bank5[[#This Row],[Money in/ (Money out)]]-Bank5[[#This Row],[GST/HST]]</f>
        <v>0</v>
      </c>
      <c r="L965" s="23">
        <f t="shared" si="42"/>
        <v>0</v>
      </c>
    </row>
    <row r="966" spans="4:12" x14ac:dyDescent="0.2">
      <c r="D966" s="374">
        <f>_xlfn.XLOOKUP(C:C,Table1[for Import to Bank Register dropdown],Table1[for Pivot],0,0,1)</f>
        <v>0</v>
      </c>
      <c r="E966" s="403"/>
      <c r="F966" s="146">
        <f t="shared" si="43"/>
        <v>55555555</v>
      </c>
      <c r="G966" s="375">
        <f t="shared" si="44"/>
        <v>0</v>
      </c>
      <c r="I966" s="376">
        <f>IF(OR(C966="150 Directors advances", C966="120 accounts receivable", C966="720.2 Automobile - Insurance", C966="720.3 Automobile - License", C966="870.4 Rent - Insurance", C966="870.6 Rent - Property Tax", C966="870.7 Rent - Homeoffice", C966="870.9 Rent - Water"),
   0,
   IF(Dashboard!$F$5="Quick",
      IF(OR(C966="190 Automobile",C966="200 computer hardware",C966="210 Computer software",C966="220 Quickbooks software",C966="230 Office equipment",C966="240 Office furniture"),
         E966-(E966/(1+Dashboard!$F$4)),
         0
      ),
      IF(C966="750 Business promotion",
         E966-(E966/(1+4.793/100)),
         E966-(E966/(1+Dashboard!$F$4))
      )
   )
)</f>
        <v>0</v>
      </c>
      <c r="J966" s="26">
        <f>Bank5[[#This Row],[Money in/ (Money out)]]-Bank5[[#This Row],[GST/HST]]</f>
        <v>0</v>
      </c>
      <c r="L966" s="23">
        <f t="shared" si="42"/>
        <v>0</v>
      </c>
    </row>
    <row r="967" spans="4:12" x14ac:dyDescent="0.2">
      <c r="D967" s="374">
        <f>_xlfn.XLOOKUP(C:C,Table1[for Import to Bank Register dropdown],Table1[for Pivot],0,0,1)</f>
        <v>0</v>
      </c>
      <c r="E967" s="403"/>
      <c r="F967" s="146">
        <f t="shared" si="43"/>
        <v>55555555</v>
      </c>
      <c r="G967" s="375">
        <f t="shared" si="44"/>
        <v>0</v>
      </c>
      <c r="I967" s="376">
        <f>IF(OR(C967="150 Directors advances", C967="120 accounts receivable", C967="720.2 Automobile - Insurance", C967="720.3 Automobile - License", C967="870.4 Rent - Insurance", C967="870.6 Rent - Property Tax", C967="870.7 Rent - Homeoffice", C967="870.9 Rent - Water"),
   0,
   IF(Dashboard!$F$5="Quick",
      IF(OR(C967="190 Automobile",C967="200 computer hardware",C967="210 Computer software",C967="220 Quickbooks software",C967="230 Office equipment",C967="240 Office furniture"),
         E967-(E967/(1+Dashboard!$F$4)),
         0
      ),
      IF(C967="750 Business promotion",
         E967-(E967/(1+4.793/100)),
         E967-(E967/(1+Dashboard!$F$4))
      )
   )
)</f>
        <v>0</v>
      </c>
      <c r="J967" s="26">
        <f>Bank5[[#This Row],[Money in/ (Money out)]]-Bank5[[#This Row],[GST/HST]]</f>
        <v>0</v>
      </c>
      <c r="L967" s="23">
        <f t="shared" ref="L967:L1030" si="45">$L$3</f>
        <v>0</v>
      </c>
    </row>
    <row r="968" spans="4:12" x14ac:dyDescent="0.2">
      <c r="D968" s="374">
        <f>_xlfn.XLOOKUP(C:C,Table1[for Import to Bank Register dropdown],Table1[for Pivot],0,0,1)</f>
        <v>0</v>
      </c>
      <c r="E968" s="403"/>
      <c r="F968" s="146">
        <f t="shared" ref="F968:F1031" si="46">$E$2</f>
        <v>55555555</v>
      </c>
      <c r="G968" s="375">
        <f t="shared" ref="G968:G1031" si="47">G967+E968</f>
        <v>0</v>
      </c>
      <c r="I968" s="376">
        <f>IF(OR(C968="150 Directors advances", C968="120 accounts receivable", C968="720.2 Automobile - Insurance", C968="720.3 Automobile - License", C968="870.4 Rent - Insurance", C968="870.6 Rent - Property Tax", C968="870.7 Rent - Homeoffice", C968="870.9 Rent - Water"),
   0,
   IF(Dashboard!$F$5="Quick",
      IF(OR(C968="190 Automobile",C968="200 computer hardware",C968="210 Computer software",C968="220 Quickbooks software",C968="230 Office equipment",C968="240 Office furniture"),
         E968-(E968/(1+Dashboard!$F$4)),
         0
      ),
      IF(C968="750 Business promotion",
         E968-(E968/(1+4.793/100)),
         E968-(E968/(1+Dashboard!$F$4))
      )
   )
)</f>
        <v>0</v>
      </c>
      <c r="J968" s="26">
        <f>Bank5[[#This Row],[Money in/ (Money out)]]-Bank5[[#This Row],[GST/HST]]</f>
        <v>0</v>
      </c>
      <c r="L968" s="23">
        <f t="shared" si="45"/>
        <v>0</v>
      </c>
    </row>
    <row r="969" spans="4:12" x14ac:dyDescent="0.2">
      <c r="D969" s="374">
        <f>_xlfn.XLOOKUP(C:C,Table1[for Import to Bank Register dropdown],Table1[for Pivot],0,0,1)</f>
        <v>0</v>
      </c>
      <c r="E969" s="403"/>
      <c r="F969" s="146">
        <f t="shared" si="46"/>
        <v>55555555</v>
      </c>
      <c r="G969" s="375">
        <f t="shared" si="47"/>
        <v>0</v>
      </c>
      <c r="I969" s="376">
        <f>IF(OR(C969="150 Directors advances", C969="120 accounts receivable", C969="720.2 Automobile - Insurance", C969="720.3 Automobile - License", C969="870.4 Rent - Insurance", C969="870.6 Rent - Property Tax", C969="870.7 Rent - Homeoffice", C969="870.9 Rent - Water"),
   0,
   IF(Dashboard!$F$5="Quick",
      IF(OR(C969="190 Automobile",C969="200 computer hardware",C969="210 Computer software",C969="220 Quickbooks software",C969="230 Office equipment",C969="240 Office furniture"),
         E969-(E969/(1+Dashboard!$F$4)),
         0
      ),
      IF(C969="750 Business promotion",
         E969-(E969/(1+4.793/100)),
         E969-(E969/(1+Dashboard!$F$4))
      )
   )
)</f>
        <v>0</v>
      </c>
      <c r="J969" s="26">
        <f>Bank5[[#This Row],[Money in/ (Money out)]]-Bank5[[#This Row],[GST/HST]]</f>
        <v>0</v>
      </c>
      <c r="L969" s="23">
        <f t="shared" si="45"/>
        <v>0</v>
      </c>
    </row>
    <row r="970" spans="4:12" x14ac:dyDescent="0.2">
      <c r="D970" s="374">
        <f>_xlfn.XLOOKUP(C:C,Table1[for Import to Bank Register dropdown],Table1[for Pivot],0,0,1)</f>
        <v>0</v>
      </c>
      <c r="E970" s="403"/>
      <c r="F970" s="146">
        <f t="shared" si="46"/>
        <v>55555555</v>
      </c>
      <c r="G970" s="375">
        <f t="shared" si="47"/>
        <v>0</v>
      </c>
      <c r="I970" s="376">
        <f>IF(OR(C970="150 Directors advances", C970="120 accounts receivable", C970="720.2 Automobile - Insurance", C970="720.3 Automobile - License", C970="870.4 Rent - Insurance", C970="870.6 Rent - Property Tax", C970="870.7 Rent - Homeoffice", C970="870.9 Rent - Water"),
   0,
   IF(Dashboard!$F$5="Quick",
      IF(OR(C970="190 Automobile",C970="200 computer hardware",C970="210 Computer software",C970="220 Quickbooks software",C970="230 Office equipment",C970="240 Office furniture"),
         E970-(E970/(1+Dashboard!$F$4)),
         0
      ),
      IF(C970="750 Business promotion",
         E970-(E970/(1+4.793/100)),
         E970-(E970/(1+Dashboard!$F$4))
      )
   )
)</f>
        <v>0</v>
      </c>
      <c r="J970" s="26">
        <f>Bank5[[#This Row],[Money in/ (Money out)]]-Bank5[[#This Row],[GST/HST]]</f>
        <v>0</v>
      </c>
      <c r="L970" s="23">
        <f t="shared" si="45"/>
        <v>0</v>
      </c>
    </row>
    <row r="971" spans="4:12" x14ac:dyDescent="0.2">
      <c r="D971" s="374">
        <f>_xlfn.XLOOKUP(C:C,Table1[for Import to Bank Register dropdown],Table1[for Pivot],0,0,1)</f>
        <v>0</v>
      </c>
      <c r="E971" s="403"/>
      <c r="F971" s="146">
        <f t="shared" si="46"/>
        <v>55555555</v>
      </c>
      <c r="G971" s="375">
        <f t="shared" si="47"/>
        <v>0</v>
      </c>
      <c r="I971" s="376">
        <f>IF(OR(C971="150 Directors advances", C971="120 accounts receivable", C971="720.2 Automobile - Insurance", C971="720.3 Automobile - License", C971="870.4 Rent - Insurance", C971="870.6 Rent - Property Tax", C971="870.7 Rent - Homeoffice", C971="870.9 Rent - Water"),
   0,
   IF(Dashboard!$F$5="Quick",
      IF(OR(C971="190 Automobile",C971="200 computer hardware",C971="210 Computer software",C971="220 Quickbooks software",C971="230 Office equipment",C971="240 Office furniture"),
         E971-(E971/(1+Dashboard!$F$4)),
         0
      ),
      IF(C971="750 Business promotion",
         E971-(E971/(1+4.793/100)),
         E971-(E971/(1+Dashboard!$F$4))
      )
   )
)</f>
        <v>0</v>
      </c>
      <c r="J971" s="26">
        <f>Bank5[[#This Row],[Money in/ (Money out)]]-Bank5[[#This Row],[GST/HST]]</f>
        <v>0</v>
      </c>
      <c r="L971" s="23">
        <f t="shared" si="45"/>
        <v>0</v>
      </c>
    </row>
    <row r="972" spans="4:12" x14ac:dyDescent="0.2">
      <c r="D972" s="374">
        <f>_xlfn.XLOOKUP(C:C,Table1[for Import to Bank Register dropdown],Table1[for Pivot],0,0,1)</f>
        <v>0</v>
      </c>
      <c r="E972" s="403"/>
      <c r="F972" s="146">
        <f t="shared" si="46"/>
        <v>55555555</v>
      </c>
      <c r="G972" s="375">
        <f t="shared" si="47"/>
        <v>0</v>
      </c>
      <c r="I972" s="376">
        <f>IF(OR(C972="150 Directors advances", C972="120 accounts receivable", C972="720.2 Automobile - Insurance", C972="720.3 Automobile - License", C972="870.4 Rent - Insurance", C972="870.6 Rent - Property Tax", C972="870.7 Rent - Homeoffice", C972="870.9 Rent - Water"),
   0,
   IF(Dashboard!$F$5="Quick",
      IF(OR(C972="190 Automobile",C972="200 computer hardware",C972="210 Computer software",C972="220 Quickbooks software",C972="230 Office equipment",C972="240 Office furniture"),
         E972-(E972/(1+Dashboard!$F$4)),
         0
      ),
      IF(C972="750 Business promotion",
         E972-(E972/(1+4.793/100)),
         E972-(E972/(1+Dashboard!$F$4))
      )
   )
)</f>
        <v>0</v>
      </c>
      <c r="J972" s="26">
        <f>Bank5[[#This Row],[Money in/ (Money out)]]-Bank5[[#This Row],[GST/HST]]</f>
        <v>0</v>
      </c>
      <c r="L972" s="23">
        <f t="shared" si="45"/>
        <v>0</v>
      </c>
    </row>
    <row r="973" spans="4:12" x14ac:dyDescent="0.2">
      <c r="D973" s="374">
        <f>_xlfn.XLOOKUP(C:C,Table1[for Import to Bank Register dropdown],Table1[for Pivot],0,0,1)</f>
        <v>0</v>
      </c>
      <c r="E973" s="403"/>
      <c r="F973" s="146">
        <f t="shared" si="46"/>
        <v>55555555</v>
      </c>
      <c r="G973" s="375">
        <f t="shared" si="47"/>
        <v>0</v>
      </c>
      <c r="I973" s="376">
        <f>IF(OR(C973="150 Directors advances", C973="120 accounts receivable", C973="720.2 Automobile - Insurance", C973="720.3 Automobile - License", C973="870.4 Rent - Insurance", C973="870.6 Rent - Property Tax", C973="870.7 Rent - Homeoffice", C973="870.9 Rent - Water"),
   0,
   IF(Dashboard!$F$5="Quick",
      IF(OR(C973="190 Automobile",C973="200 computer hardware",C973="210 Computer software",C973="220 Quickbooks software",C973="230 Office equipment",C973="240 Office furniture"),
         E973-(E973/(1+Dashboard!$F$4)),
         0
      ),
      IF(C973="750 Business promotion",
         E973-(E973/(1+4.793/100)),
         E973-(E973/(1+Dashboard!$F$4))
      )
   )
)</f>
        <v>0</v>
      </c>
      <c r="J973" s="26">
        <f>Bank5[[#This Row],[Money in/ (Money out)]]-Bank5[[#This Row],[GST/HST]]</f>
        <v>0</v>
      </c>
      <c r="L973" s="23">
        <f t="shared" si="45"/>
        <v>0</v>
      </c>
    </row>
    <row r="974" spans="4:12" x14ac:dyDescent="0.2">
      <c r="D974" s="374">
        <f>_xlfn.XLOOKUP(C:C,Table1[for Import to Bank Register dropdown],Table1[for Pivot],0,0,1)</f>
        <v>0</v>
      </c>
      <c r="E974" s="403"/>
      <c r="F974" s="146">
        <f t="shared" si="46"/>
        <v>55555555</v>
      </c>
      <c r="G974" s="375">
        <f t="shared" si="47"/>
        <v>0</v>
      </c>
      <c r="I974" s="376">
        <f>IF(OR(C974="150 Directors advances", C974="120 accounts receivable", C974="720.2 Automobile - Insurance", C974="720.3 Automobile - License", C974="870.4 Rent - Insurance", C974="870.6 Rent - Property Tax", C974="870.7 Rent - Homeoffice", C974="870.9 Rent - Water"),
   0,
   IF(Dashboard!$F$5="Quick",
      IF(OR(C974="190 Automobile",C974="200 computer hardware",C974="210 Computer software",C974="220 Quickbooks software",C974="230 Office equipment",C974="240 Office furniture"),
         E974-(E974/(1+Dashboard!$F$4)),
         0
      ),
      IF(C974="750 Business promotion",
         E974-(E974/(1+4.793/100)),
         E974-(E974/(1+Dashboard!$F$4))
      )
   )
)</f>
        <v>0</v>
      </c>
      <c r="J974" s="26">
        <f>Bank5[[#This Row],[Money in/ (Money out)]]-Bank5[[#This Row],[GST/HST]]</f>
        <v>0</v>
      </c>
      <c r="L974" s="23">
        <f t="shared" si="45"/>
        <v>0</v>
      </c>
    </row>
    <row r="975" spans="4:12" x14ac:dyDescent="0.2">
      <c r="D975" s="374">
        <f>_xlfn.XLOOKUP(C:C,Table1[for Import to Bank Register dropdown],Table1[for Pivot],0,0,1)</f>
        <v>0</v>
      </c>
      <c r="E975" s="403"/>
      <c r="F975" s="146">
        <f t="shared" si="46"/>
        <v>55555555</v>
      </c>
      <c r="G975" s="375">
        <f t="shared" si="47"/>
        <v>0</v>
      </c>
      <c r="I975" s="376">
        <f>IF(OR(C975="150 Directors advances", C975="120 accounts receivable", C975="720.2 Automobile - Insurance", C975="720.3 Automobile - License", C975="870.4 Rent - Insurance", C975="870.6 Rent - Property Tax", C975="870.7 Rent - Homeoffice", C975="870.9 Rent - Water"),
   0,
   IF(Dashboard!$F$5="Quick",
      IF(OR(C975="190 Automobile",C975="200 computer hardware",C975="210 Computer software",C975="220 Quickbooks software",C975="230 Office equipment",C975="240 Office furniture"),
         E975-(E975/(1+Dashboard!$F$4)),
         0
      ),
      IF(C975="750 Business promotion",
         E975-(E975/(1+4.793/100)),
         E975-(E975/(1+Dashboard!$F$4))
      )
   )
)</f>
        <v>0</v>
      </c>
      <c r="J975" s="26">
        <f>Bank5[[#This Row],[Money in/ (Money out)]]-Bank5[[#This Row],[GST/HST]]</f>
        <v>0</v>
      </c>
      <c r="L975" s="23">
        <f t="shared" si="45"/>
        <v>0</v>
      </c>
    </row>
    <row r="976" spans="4:12" x14ac:dyDescent="0.2">
      <c r="D976" s="374">
        <f>_xlfn.XLOOKUP(C:C,Table1[for Import to Bank Register dropdown],Table1[for Pivot],0,0,1)</f>
        <v>0</v>
      </c>
      <c r="E976" s="403"/>
      <c r="F976" s="146">
        <f t="shared" si="46"/>
        <v>55555555</v>
      </c>
      <c r="G976" s="375">
        <f t="shared" si="47"/>
        <v>0</v>
      </c>
      <c r="I976" s="376">
        <f>IF(OR(C976="150 Directors advances", C976="120 accounts receivable", C976="720.2 Automobile - Insurance", C976="720.3 Automobile - License", C976="870.4 Rent - Insurance", C976="870.6 Rent - Property Tax", C976="870.7 Rent - Homeoffice", C976="870.9 Rent - Water"),
   0,
   IF(Dashboard!$F$5="Quick",
      IF(OR(C976="190 Automobile",C976="200 computer hardware",C976="210 Computer software",C976="220 Quickbooks software",C976="230 Office equipment",C976="240 Office furniture"),
         E976-(E976/(1+Dashboard!$F$4)),
         0
      ),
      IF(C976="750 Business promotion",
         E976-(E976/(1+4.793/100)),
         E976-(E976/(1+Dashboard!$F$4))
      )
   )
)</f>
        <v>0</v>
      </c>
      <c r="J976" s="26">
        <f>Bank5[[#This Row],[Money in/ (Money out)]]-Bank5[[#This Row],[GST/HST]]</f>
        <v>0</v>
      </c>
      <c r="L976" s="23">
        <f t="shared" si="45"/>
        <v>0</v>
      </c>
    </row>
    <row r="977" spans="4:12" x14ac:dyDescent="0.2">
      <c r="D977" s="374">
        <f>_xlfn.XLOOKUP(C:C,Table1[for Import to Bank Register dropdown],Table1[for Pivot],0,0,1)</f>
        <v>0</v>
      </c>
      <c r="E977" s="403"/>
      <c r="F977" s="146">
        <f t="shared" si="46"/>
        <v>55555555</v>
      </c>
      <c r="G977" s="375">
        <f t="shared" si="47"/>
        <v>0</v>
      </c>
      <c r="I977" s="376">
        <f>IF(OR(C977="150 Directors advances", C977="120 accounts receivable", C977="720.2 Automobile - Insurance", C977="720.3 Automobile - License", C977="870.4 Rent - Insurance", C977="870.6 Rent - Property Tax", C977="870.7 Rent - Homeoffice", C977="870.9 Rent - Water"),
   0,
   IF(Dashboard!$F$5="Quick",
      IF(OR(C977="190 Automobile",C977="200 computer hardware",C977="210 Computer software",C977="220 Quickbooks software",C977="230 Office equipment",C977="240 Office furniture"),
         E977-(E977/(1+Dashboard!$F$4)),
         0
      ),
      IF(C977="750 Business promotion",
         E977-(E977/(1+4.793/100)),
         E977-(E977/(1+Dashboard!$F$4))
      )
   )
)</f>
        <v>0</v>
      </c>
      <c r="J977" s="26">
        <f>Bank5[[#This Row],[Money in/ (Money out)]]-Bank5[[#This Row],[GST/HST]]</f>
        <v>0</v>
      </c>
      <c r="L977" s="23">
        <f t="shared" si="45"/>
        <v>0</v>
      </c>
    </row>
    <row r="978" spans="4:12" x14ac:dyDescent="0.2">
      <c r="D978" s="374">
        <f>_xlfn.XLOOKUP(C:C,Table1[for Import to Bank Register dropdown],Table1[for Pivot],0,0,1)</f>
        <v>0</v>
      </c>
      <c r="E978" s="403"/>
      <c r="F978" s="146">
        <f t="shared" si="46"/>
        <v>55555555</v>
      </c>
      <c r="G978" s="375">
        <f t="shared" si="47"/>
        <v>0</v>
      </c>
      <c r="I978" s="376">
        <f>IF(OR(C978="150 Directors advances", C978="120 accounts receivable", C978="720.2 Automobile - Insurance", C978="720.3 Automobile - License", C978="870.4 Rent - Insurance", C978="870.6 Rent - Property Tax", C978="870.7 Rent - Homeoffice", C978="870.9 Rent - Water"),
   0,
   IF(Dashboard!$F$5="Quick",
      IF(OR(C978="190 Automobile",C978="200 computer hardware",C978="210 Computer software",C978="220 Quickbooks software",C978="230 Office equipment",C978="240 Office furniture"),
         E978-(E978/(1+Dashboard!$F$4)),
         0
      ),
      IF(C978="750 Business promotion",
         E978-(E978/(1+4.793/100)),
         E978-(E978/(1+Dashboard!$F$4))
      )
   )
)</f>
        <v>0</v>
      </c>
      <c r="J978" s="26">
        <f>Bank5[[#This Row],[Money in/ (Money out)]]-Bank5[[#This Row],[GST/HST]]</f>
        <v>0</v>
      </c>
      <c r="L978" s="23">
        <f t="shared" si="45"/>
        <v>0</v>
      </c>
    </row>
    <row r="979" spans="4:12" x14ac:dyDescent="0.2">
      <c r="D979" s="374">
        <f>_xlfn.XLOOKUP(C:C,Table1[for Import to Bank Register dropdown],Table1[for Pivot],0,0,1)</f>
        <v>0</v>
      </c>
      <c r="E979" s="403"/>
      <c r="F979" s="146">
        <f t="shared" si="46"/>
        <v>55555555</v>
      </c>
      <c r="G979" s="375">
        <f t="shared" si="47"/>
        <v>0</v>
      </c>
      <c r="I979" s="376">
        <f>IF(OR(C979="150 Directors advances", C979="120 accounts receivable", C979="720.2 Automobile - Insurance", C979="720.3 Automobile - License", C979="870.4 Rent - Insurance", C979="870.6 Rent - Property Tax", C979="870.7 Rent - Homeoffice", C979="870.9 Rent - Water"),
   0,
   IF(Dashboard!$F$5="Quick",
      IF(OR(C979="190 Automobile",C979="200 computer hardware",C979="210 Computer software",C979="220 Quickbooks software",C979="230 Office equipment",C979="240 Office furniture"),
         E979-(E979/(1+Dashboard!$F$4)),
         0
      ),
      IF(C979="750 Business promotion",
         E979-(E979/(1+4.793/100)),
         E979-(E979/(1+Dashboard!$F$4))
      )
   )
)</f>
        <v>0</v>
      </c>
      <c r="J979" s="26">
        <f>Bank5[[#This Row],[Money in/ (Money out)]]-Bank5[[#This Row],[GST/HST]]</f>
        <v>0</v>
      </c>
      <c r="L979" s="23">
        <f t="shared" si="45"/>
        <v>0</v>
      </c>
    </row>
    <row r="980" spans="4:12" x14ac:dyDescent="0.2">
      <c r="D980" s="374">
        <f>_xlfn.XLOOKUP(C:C,Table1[for Import to Bank Register dropdown],Table1[for Pivot],0,0,1)</f>
        <v>0</v>
      </c>
      <c r="E980" s="403"/>
      <c r="F980" s="146">
        <f t="shared" si="46"/>
        <v>55555555</v>
      </c>
      <c r="G980" s="375">
        <f t="shared" si="47"/>
        <v>0</v>
      </c>
      <c r="I980" s="376">
        <f>IF(OR(C980="150 Directors advances", C980="120 accounts receivable", C980="720.2 Automobile - Insurance", C980="720.3 Automobile - License", C980="870.4 Rent - Insurance", C980="870.6 Rent - Property Tax", C980="870.7 Rent - Homeoffice", C980="870.9 Rent - Water"),
   0,
   IF(Dashboard!$F$5="Quick",
      IF(OR(C980="190 Automobile",C980="200 computer hardware",C980="210 Computer software",C980="220 Quickbooks software",C980="230 Office equipment",C980="240 Office furniture"),
         E980-(E980/(1+Dashboard!$F$4)),
         0
      ),
      IF(C980="750 Business promotion",
         E980-(E980/(1+4.793/100)),
         E980-(E980/(1+Dashboard!$F$4))
      )
   )
)</f>
        <v>0</v>
      </c>
      <c r="J980" s="26">
        <f>Bank5[[#This Row],[Money in/ (Money out)]]-Bank5[[#This Row],[GST/HST]]</f>
        <v>0</v>
      </c>
      <c r="L980" s="23">
        <f t="shared" si="45"/>
        <v>0</v>
      </c>
    </row>
    <row r="981" spans="4:12" x14ac:dyDescent="0.2">
      <c r="D981" s="374">
        <f>_xlfn.XLOOKUP(C:C,Table1[for Import to Bank Register dropdown],Table1[for Pivot],0,0,1)</f>
        <v>0</v>
      </c>
      <c r="E981" s="403"/>
      <c r="F981" s="146">
        <f t="shared" si="46"/>
        <v>55555555</v>
      </c>
      <c r="G981" s="375">
        <f t="shared" si="47"/>
        <v>0</v>
      </c>
      <c r="I981" s="376">
        <f>IF(OR(C981="150 Directors advances", C981="120 accounts receivable", C981="720.2 Automobile - Insurance", C981="720.3 Automobile - License", C981="870.4 Rent - Insurance", C981="870.6 Rent - Property Tax", C981="870.7 Rent - Homeoffice", C981="870.9 Rent - Water"),
   0,
   IF(Dashboard!$F$5="Quick",
      IF(OR(C981="190 Automobile",C981="200 computer hardware",C981="210 Computer software",C981="220 Quickbooks software",C981="230 Office equipment",C981="240 Office furniture"),
         E981-(E981/(1+Dashboard!$F$4)),
         0
      ),
      IF(C981="750 Business promotion",
         E981-(E981/(1+4.793/100)),
         E981-(E981/(1+Dashboard!$F$4))
      )
   )
)</f>
        <v>0</v>
      </c>
      <c r="J981" s="26">
        <f>Bank5[[#This Row],[Money in/ (Money out)]]-Bank5[[#This Row],[GST/HST]]</f>
        <v>0</v>
      </c>
      <c r="L981" s="23">
        <f t="shared" si="45"/>
        <v>0</v>
      </c>
    </row>
    <row r="982" spans="4:12" x14ac:dyDescent="0.2">
      <c r="D982" s="374">
        <f>_xlfn.XLOOKUP(C:C,Table1[for Import to Bank Register dropdown],Table1[for Pivot],0,0,1)</f>
        <v>0</v>
      </c>
      <c r="E982" s="403"/>
      <c r="F982" s="146">
        <f t="shared" si="46"/>
        <v>55555555</v>
      </c>
      <c r="G982" s="375">
        <f t="shared" si="47"/>
        <v>0</v>
      </c>
      <c r="I982" s="376">
        <f>IF(OR(C982="150 Directors advances", C982="120 accounts receivable", C982="720.2 Automobile - Insurance", C982="720.3 Automobile - License", C982="870.4 Rent - Insurance", C982="870.6 Rent - Property Tax", C982="870.7 Rent - Homeoffice", C982="870.9 Rent - Water"),
   0,
   IF(Dashboard!$F$5="Quick",
      IF(OR(C982="190 Automobile",C982="200 computer hardware",C982="210 Computer software",C982="220 Quickbooks software",C982="230 Office equipment",C982="240 Office furniture"),
         E982-(E982/(1+Dashboard!$F$4)),
         0
      ),
      IF(C982="750 Business promotion",
         E982-(E982/(1+4.793/100)),
         E982-(E982/(1+Dashboard!$F$4))
      )
   )
)</f>
        <v>0</v>
      </c>
      <c r="J982" s="26">
        <f>Bank5[[#This Row],[Money in/ (Money out)]]-Bank5[[#This Row],[GST/HST]]</f>
        <v>0</v>
      </c>
      <c r="L982" s="23">
        <f t="shared" si="45"/>
        <v>0</v>
      </c>
    </row>
    <row r="983" spans="4:12" x14ac:dyDescent="0.2">
      <c r="D983" s="374">
        <f>_xlfn.XLOOKUP(C:C,Table1[for Import to Bank Register dropdown],Table1[for Pivot],0,0,1)</f>
        <v>0</v>
      </c>
      <c r="E983" s="403"/>
      <c r="F983" s="146">
        <f t="shared" si="46"/>
        <v>55555555</v>
      </c>
      <c r="G983" s="375">
        <f t="shared" si="47"/>
        <v>0</v>
      </c>
      <c r="I983" s="376">
        <f>IF(OR(C983="150 Directors advances", C983="120 accounts receivable", C983="720.2 Automobile - Insurance", C983="720.3 Automobile - License", C983="870.4 Rent - Insurance", C983="870.6 Rent - Property Tax", C983="870.7 Rent - Homeoffice", C983="870.9 Rent - Water"),
   0,
   IF(Dashboard!$F$5="Quick",
      IF(OR(C983="190 Automobile",C983="200 computer hardware",C983="210 Computer software",C983="220 Quickbooks software",C983="230 Office equipment",C983="240 Office furniture"),
         E983-(E983/(1+Dashboard!$F$4)),
         0
      ),
      IF(C983="750 Business promotion",
         E983-(E983/(1+4.793/100)),
         E983-(E983/(1+Dashboard!$F$4))
      )
   )
)</f>
        <v>0</v>
      </c>
      <c r="J983" s="26">
        <f>Bank5[[#This Row],[Money in/ (Money out)]]-Bank5[[#This Row],[GST/HST]]</f>
        <v>0</v>
      </c>
      <c r="L983" s="23">
        <f t="shared" si="45"/>
        <v>0</v>
      </c>
    </row>
    <row r="984" spans="4:12" x14ac:dyDescent="0.2">
      <c r="D984" s="374">
        <f>_xlfn.XLOOKUP(C:C,Table1[for Import to Bank Register dropdown],Table1[for Pivot],0,0,1)</f>
        <v>0</v>
      </c>
      <c r="E984" s="403"/>
      <c r="F984" s="146">
        <f t="shared" si="46"/>
        <v>55555555</v>
      </c>
      <c r="G984" s="375">
        <f t="shared" si="47"/>
        <v>0</v>
      </c>
      <c r="I984" s="376">
        <f>IF(OR(C984="150 Directors advances", C984="120 accounts receivable", C984="720.2 Automobile - Insurance", C984="720.3 Automobile - License", C984="870.4 Rent - Insurance", C984="870.6 Rent - Property Tax", C984="870.7 Rent - Homeoffice", C984="870.9 Rent - Water"),
   0,
   IF(Dashboard!$F$5="Quick",
      IF(OR(C984="190 Automobile",C984="200 computer hardware",C984="210 Computer software",C984="220 Quickbooks software",C984="230 Office equipment",C984="240 Office furniture"),
         E984-(E984/(1+Dashboard!$F$4)),
         0
      ),
      IF(C984="750 Business promotion",
         E984-(E984/(1+4.793/100)),
         E984-(E984/(1+Dashboard!$F$4))
      )
   )
)</f>
        <v>0</v>
      </c>
      <c r="J984" s="26">
        <f>Bank5[[#This Row],[Money in/ (Money out)]]-Bank5[[#This Row],[GST/HST]]</f>
        <v>0</v>
      </c>
      <c r="L984" s="23">
        <f t="shared" si="45"/>
        <v>0</v>
      </c>
    </row>
    <row r="985" spans="4:12" x14ac:dyDescent="0.2">
      <c r="D985" s="374">
        <f>_xlfn.XLOOKUP(C:C,Table1[for Import to Bank Register dropdown],Table1[for Pivot],0,0,1)</f>
        <v>0</v>
      </c>
      <c r="E985" s="403"/>
      <c r="F985" s="146">
        <f t="shared" si="46"/>
        <v>55555555</v>
      </c>
      <c r="G985" s="375">
        <f t="shared" si="47"/>
        <v>0</v>
      </c>
      <c r="I985" s="376">
        <f>IF(OR(C985="150 Directors advances", C985="120 accounts receivable", C985="720.2 Automobile - Insurance", C985="720.3 Automobile - License", C985="870.4 Rent - Insurance", C985="870.6 Rent - Property Tax", C985="870.7 Rent - Homeoffice", C985="870.9 Rent - Water"),
   0,
   IF(Dashboard!$F$5="Quick",
      IF(OR(C985="190 Automobile",C985="200 computer hardware",C985="210 Computer software",C985="220 Quickbooks software",C985="230 Office equipment",C985="240 Office furniture"),
         E985-(E985/(1+Dashboard!$F$4)),
         0
      ),
      IF(C985="750 Business promotion",
         E985-(E985/(1+4.793/100)),
         E985-(E985/(1+Dashboard!$F$4))
      )
   )
)</f>
        <v>0</v>
      </c>
      <c r="J985" s="26">
        <f>Bank5[[#This Row],[Money in/ (Money out)]]-Bank5[[#This Row],[GST/HST]]</f>
        <v>0</v>
      </c>
      <c r="L985" s="23">
        <f t="shared" si="45"/>
        <v>0</v>
      </c>
    </row>
    <row r="986" spans="4:12" x14ac:dyDescent="0.2">
      <c r="D986" s="374">
        <f>_xlfn.XLOOKUP(C:C,Table1[for Import to Bank Register dropdown],Table1[for Pivot],0,0,1)</f>
        <v>0</v>
      </c>
      <c r="E986" s="403"/>
      <c r="F986" s="146">
        <f t="shared" si="46"/>
        <v>55555555</v>
      </c>
      <c r="G986" s="375">
        <f t="shared" si="47"/>
        <v>0</v>
      </c>
      <c r="I986" s="376">
        <f>IF(OR(C986="150 Directors advances", C986="120 accounts receivable", C986="720.2 Automobile - Insurance", C986="720.3 Automobile - License", C986="870.4 Rent - Insurance", C986="870.6 Rent - Property Tax", C986="870.7 Rent - Homeoffice", C986="870.9 Rent - Water"),
   0,
   IF(Dashboard!$F$5="Quick",
      IF(OR(C986="190 Automobile",C986="200 computer hardware",C986="210 Computer software",C986="220 Quickbooks software",C986="230 Office equipment",C986="240 Office furniture"),
         E986-(E986/(1+Dashboard!$F$4)),
         0
      ),
      IF(C986="750 Business promotion",
         E986-(E986/(1+4.793/100)),
         E986-(E986/(1+Dashboard!$F$4))
      )
   )
)</f>
        <v>0</v>
      </c>
      <c r="J986" s="26">
        <f>Bank5[[#This Row],[Money in/ (Money out)]]-Bank5[[#This Row],[GST/HST]]</f>
        <v>0</v>
      </c>
      <c r="L986" s="23">
        <f t="shared" si="45"/>
        <v>0</v>
      </c>
    </row>
    <row r="987" spans="4:12" x14ac:dyDescent="0.2">
      <c r="D987" s="374">
        <f>_xlfn.XLOOKUP(C:C,Table1[for Import to Bank Register dropdown],Table1[for Pivot],0,0,1)</f>
        <v>0</v>
      </c>
      <c r="E987" s="403"/>
      <c r="F987" s="146">
        <f t="shared" si="46"/>
        <v>55555555</v>
      </c>
      <c r="G987" s="375">
        <f t="shared" si="47"/>
        <v>0</v>
      </c>
      <c r="I987" s="376">
        <f>IF(OR(C987="150 Directors advances", C987="120 accounts receivable", C987="720.2 Automobile - Insurance", C987="720.3 Automobile - License", C987="870.4 Rent - Insurance", C987="870.6 Rent - Property Tax", C987="870.7 Rent - Homeoffice", C987="870.9 Rent - Water"),
   0,
   IF(Dashboard!$F$5="Quick",
      IF(OR(C987="190 Automobile",C987="200 computer hardware",C987="210 Computer software",C987="220 Quickbooks software",C987="230 Office equipment",C987="240 Office furniture"),
         E987-(E987/(1+Dashboard!$F$4)),
         0
      ),
      IF(C987="750 Business promotion",
         E987-(E987/(1+4.793/100)),
         E987-(E987/(1+Dashboard!$F$4))
      )
   )
)</f>
        <v>0</v>
      </c>
      <c r="J987" s="26">
        <f>Bank5[[#This Row],[Money in/ (Money out)]]-Bank5[[#This Row],[GST/HST]]</f>
        <v>0</v>
      </c>
      <c r="L987" s="23">
        <f t="shared" si="45"/>
        <v>0</v>
      </c>
    </row>
    <row r="988" spans="4:12" x14ac:dyDescent="0.2">
      <c r="D988" s="374">
        <f>_xlfn.XLOOKUP(C:C,Table1[for Import to Bank Register dropdown],Table1[for Pivot],0,0,1)</f>
        <v>0</v>
      </c>
      <c r="E988" s="403"/>
      <c r="F988" s="146">
        <f t="shared" si="46"/>
        <v>55555555</v>
      </c>
      <c r="G988" s="375">
        <f t="shared" si="47"/>
        <v>0</v>
      </c>
      <c r="I988" s="376">
        <f>IF(OR(C988="150 Directors advances", C988="120 accounts receivable", C988="720.2 Automobile - Insurance", C988="720.3 Automobile - License", C988="870.4 Rent - Insurance", C988="870.6 Rent - Property Tax", C988="870.7 Rent - Homeoffice", C988="870.9 Rent - Water"),
   0,
   IF(Dashboard!$F$5="Quick",
      IF(OR(C988="190 Automobile",C988="200 computer hardware",C988="210 Computer software",C988="220 Quickbooks software",C988="230 Office equipment",C988="240 Office furniture"),
         E988-(E988/(1+Dashboard!$F$4)),
         0
      ),
      IF(C988="750 Business promotion",
         E988-(E988/(1+4.793/100)),
         E988-(E988/(1+Dashboard!$F$4))
      )
   )
)</f>
        <v>0</v>
      </c>
      <c r="J988" s="26">
        <f>Bank5[[#This Row],[Money in/ (Money out)]]-Bank5[[#This Row],[GST/HST]]</f>
        <v>0</v>
      </c>
      <c r="L988" s="23">
        <f t="shared" si="45"/>
        <v>0</v>
      </c>
    </row>
    <row r="989" spans="4:12" x14ac:dyDescent="0.2">
      <c r="D989" s="374">
        <f>_xlfn.XLOOKUP(C:C,Table1[for Import to Bank Register dropdown],Table1[for Pivot],0,0,1)</f>
        <v>0</v>
      </c>
      <c r="E989" s="403"/>
      <c r="F989" s="146">
        <f t="shared" si="46"/>
        <v>55555555</v>
      </c>
      <c r="G989" s="375">
        <f t="shared" si="47"/>
        <v>0</v>
      </c>
      <c r="I989" s="376">
        <f>IF(OR(C989="150 Directors advances", C989="120 accounts receivable", C989="720.2 Automobile - Insurance", C989="720.3 Automobile - License", C989="870.4 Rent - Insurance", C989="870.6 Rent - Property Tax", C989="870.7 Rent - Homeoffice", C989="870.9 Rent - Water"),
   0,
   IF(Dashboard!$F$5="Quick",
      IF(OR(C989="190 Automobile",C989="200 computer hardware",C989="210 Computer software",C989="220 Quickbooks software",C989="230 Office equipment",C989="240 Office furniture"),
         E989-(E989/(1+Dashboard!$F$4)),
         0
      ),
      IF(C989="750 Business promotion",
         E989-(E989/(1+4.793/100)),
         E989-(E989/(1+Dashboard!$F$4))
      )
   )
)</f>
        <v>0</v>
      </c>
      <c r="J989" s="26">
        <f>Bank5[[#This Row],[Money in/ (Money out)]]-Bank5[[#This Row],[GST/HST]]</f>
        <v>0</v>
      </c>
      <c r="L989" s="23">
        <f t="shared" si="45"/>
        <v>0</v>
      </c>
    </row>
    <row r="990" spans="4:12" x14ac:dyDescent="0.2">
      <c r="D990" s="374">
        <f>_xlfn.XLOOKUP(C:C,Table1[for Import to Bank Register dropdown],Table1[for Pivot],0,0,1)</f>
        <v>0</v>
      </c>
      <c r="E990" s="403"/>
      <c r="F990" s="146">
        <f t="shared" si="46"/>
        <v>55555555</v>
      </c>
      <c r="G990" s="375">
        <f t="shared" si="47"/>
        <v>0</v>
      </c>
      <c r="I990" s="376">
        <f>IF(OR(C990="150 Directors advances", C990="120 accounts receivable", C990="720.2 Automobile - Insurance", C990="720.3 Automobile - License", C990="870.4 Rent - Insurance", C990="870.6 Rent - Property Tax", C990="870.7 Rent - Homeoffice", C990="870.9 Rent - Water"),
   0,
   IF(Dashboard!$F$5="Quick",
      IF(OR(C990="190 Automobile",C990="200 computer hardware",C990="210 Computer software",C990="220 Quickbooks software",C990="230 Office equipment",C990="240 Office furniture"),
         E990-(E990/(1+Dashboard!$F$4)),
         0
      ),
      IF(C990="750 Business promotion",
         E990-(E990/(1+4.793/100)),
         E990-(E990/(1+Dashboard!$F$4))
      )
   )
)</f>
        <v>0</v>
      </c>
      <c r="J990" s="26">
        <f>Bank5[[#This Row],[Money in/ (Money out)]]-Bank5[[#This Row],[GST/HST]]</f>
        <v>0</v>
      </c>
      <c r="L990" s="23">
        <f t="shared" si="45"/>
        <v>0</v>
      </c>
    </row>
    <row r="991" spans="4:12" x14ac:dyDescent="0.2">
      <c r="D991" s="374">
        <f>_xlfn.XLOOKUP(C:C,Table1[for Import to Bank Register dropdown],Table1[for Pivot],0,0,1)</f>
        <v>0</v>
      </c>
      <c r="E991" s="403"/>
      <c r="F991" s="146">
        <f t="shared" si="46"/>
        <v>55555555</v>
      </c>
      <c r="G991" s="375">
        <f t="shared" si="47"/>
        <v>0</v>
      </c>
      <c r="I991" s="376">
        <f>IF(OR(C991="150 Directors advances", C991="120 accounts receivable", C991="720.2 Automobile - Insurance", C991="720.3 Automobile - License", C991="870.4 Rent - Insurance", C991="870.6 Rent - Property Tax", C991="870.7 Rent - Homeoffice", C991="870.9 Rent - Water"),
   0,
   IF(Dashboard!$F$5="Quick",
      IF(OR(C991="190 Automobile",C991="200 computer hardware",C991="210 Computer software",C991="220 Quickbooks software",C991="230 Office equipment",C991="240 Office furniture"),
         E991-(E991/(1+Dashboard!$F$4)),
         0
      ),
      IF(C991="750 Business promotion",
         E991-(E991/(1+4.793/100)),
         E991-(E991/(1+Dashboard!$F$4))
      )
   )
)</f>
        <v>0</v>
      </c>
      <c r="J991" s="26">
        <f>Bank5[[#This Row],[Money in/ (Money out)]]-Bank5[[#This Row],[GST/HST]]</f>
        <v>0</v>
      </c>
      <c r="L991" s="23">
        <f t="shared" si="45"/>
        <v>0</v>
      </c>
    </row>
    <row r="992" spans="4:12" x14ac:dyDescent="0.2">
      <c r="D992" s="374">
        <f>_xlfn.XLOOKUP(C:C,Table1[for Import to Bank Register dropdown],Table1[for Pivot],0,0,1)</f>
        <v>0</v>
      </c>
      <c r="E992" s="403"/>
      <c r="F992" s="146">
        <f t="shared" si="46"/>
        <v>55555555</v>
      </c>
      <c r="G992" s="375">
        <f t="shared" si="47"/>
        <v>0</v>
      </c>
      <c r="I992" s="376">
        <f>IF(OR(C992="150 Directors advances", C992="120 accounts receivable", C992="720.2 Automobile - Insurance", C992="720.3 Automobile - License", C992="870.4 Rent - Insurance", C992="870.6 Rent - Property Tax", C992="870.7 Rent - Homeoffice", C992="870.9 Rent - Water"),
   0,
   IF(Dashboard!$F$5="Quick",
      IF(OR(C992="190 Automobile",C992="200 computer hardware",C992="210 Computer software",C992="220 Quickbooks software",C992="230 Office equipment",C992="240 Office furniture"),
         E992-(E992/(1+Dashboard!$F$4)),
         0
      ),
      IF(C992="750 Business promotion",
         E992-(E992/(1+4.793/100)),
         E992-(E992/(1+Dashboard!$F$4))
      )
   )
)</f>
        <v>0</v>
      </c>
      <c r="J992" s="26">
        <f>Bank5[[#This Row],[Money in/ (Money out)]]-Bank5[[#This Row],[GST/HST]]</f>
        <v>0</v>
      </c>
      <c r="L992" s="23">
        <f t="shared" si="45"/>
        <v>0</v>
      </c>
    </row>
    <row r="993" spans="4:12" x14ac:dyDescent="0.2">
      <c r="D993" s="374">
        <f>_xlfn.XLOOKUP(C:C,Table1[for Import to Bank Register dropdown],Table1[for Pivot],0,0,1)</f>
        <v>0</v>
      </c>
      <c r="E993" s="403"/>
      <c r="F993" s="146">
        <f t="shared" si="46"/>
        <v>55555555</v>
      </c>
      <c r="G993" s="375">
        <f t="shared" si="47"/>
        <v>0</v>
      </c>
      <c r="I993" s="376">
        <f>IF(OR(C993="150 Directors advances", C993="120 accounts receivable", C993="720.2 Automobile - Insurance", C993="720.3 Automobile - License", C993="870.4 Rent - Insurance", C993="870.6 Rent - Property Tax", C993="870.7 Rent - Homeoffice", C993="870.9 Rent - Water"),
   0,
   IF(Dashboard!$F$5="Quick",
      IF(OR(C993="190 Automobile",C993="200 computer hardware",C993="210 Computer software",C993="220 Quickbooks software",C993="230 Office equipment",C993="240 Office furniture"),
         E993-(E993/(1+Dashboard!$F$4)),
         0
      ),
      IF(C993="750 Business promotion",
         E993-(E993/(1+4.793/100)),
         E993-(E993/(1+Dashboard!$F$4))
      )
   )
)</f>
        <v>0</v>
      </c>
      <c r="J993" s="26">
        <f>Bank5[[#This Row],[Money in/ (Money out)]]-Bank5[[#This Row],[GST/HST]]</f>
        <v>0</v>
      </c>
      <c r="L993" s="23">
        <f t="shared" si="45"/>
        <v>0</v>
      </c>
    </row>
    <row r="994" spans="4:12" x14ac:dyDescent="0.2">
      <c r="D994" s="374">
        <f>_xlfn.XLOOKUP(C:C,Table1[for Import to Bank Register dropdown],Table1[for Pivot],0,0,1)</f>
        <v>0</v>
      </c>
      <c r="E994" s="403"/>
      <c r="F994" s="146">
        <f t="shared" si="46"/>
        <v>55555555</v>
      </c>
      <c r="G994" s="375">
        <f t="shared" si="47"/>
        <v>0</v>
      </c>
      <c r="I994" s="376">
        <f>IF(OR(C994="150 Directors advances", C994="120 accounts receivable", C994="720.2 Automobile - Insurance", C994="720.3 Automobile - License", C994="870.4 Rent - Insurance", C994="870.6 Rent - Property Tax", C994="870.7 Rent - Homeoffice", C994="870.9 Rent - Water"),
   0,
   IF(Dashboard!$F$5="Quick",
      IF(OR(C994="190 Automobile",C994="200 computer hardware",C994="210 Computer software",C994="220 Quickbooks software",C994="230 Office equipment",C994="240 Office furniture"),
         E994-(E994/(1+Dashboard!$F$4)),
         0
      ),
      IF(C994="750 Business promotion",
         E994-(E994/(1+4.793/100)),
         E994-(E994/(1+Dashboard!$F$4))
      )
   )
)</f>
        <v>0</v>
      </c>
      <c r="J994" s="26">
        <f>Bank5[[#This Row],[Money in/ (Money out)]]-Bank5[[#This Row],[GST/HST]]</f>
        <v>0</v>
      </c>
      <c r="L994" s="23">
        <f t="shared" si="45"/>
        <v>0</v>
      </c>
    </row>
    <row r="995" spans="4:12" x14ac:dyDescent="0.2">
      <c r="D995" s="374">
        <f>_xlfn.XLOOKUP(C:C,Table1[for Import to Bank Register dropdown],Table1[for Pivot],0,0,1)</f>
        <v>0</v>
      </c>
      <c r="E995" s="403"/>
      <c r="F995" s="146">
        <f t="shared" si="46"/>
        <v>55555555</v>
      </c>
      <c r="G995" s="375">
        <f t="shared" si="47"/>
        <v>0</v>
      </c>
      <c r="I995" s="376">
        <f>IF(OR(C995="150 Directors advances", C995="120 accounts receivable", C995="720.2 Automobile - Insurance", C995="720.3 Automobile - License", C995="870.4 Rent - Insurance", C995="870.6 Rent - Property Tax", C995="870.7 Rent - Homeoffice", C995="870.9 Rent - Water"),
   0,
   IF(Dashboard!$F$5="Quick",
      IF(OR(C995="190 Automobile",C995="200 computer hardware",C995="210 Computer software",C995="220 Quickbooks software",C995="230 Office equipment",C995="240 Office furniture"),
         E995-(E995/(1+Dashboard!$F$4)),
         0
      ),
      IF(C995="750 Business promotion",
         E995-(E995/(1+4.793/100)),
         E995-(E995/(1+Dashboard!$F$4))
      )
   )
)</f>
        <v>0</v>
      </c>
      <c r="J995" s="26">
        <f>Bank5[[#This Row],[Money in/ (Money out)]]-Bank5[[#This Row],[GST/HST]]</f>
        <v>0</v>
      </c>
      <c r="L995" s="23">
        <f t="shared" si="45"/>
        <v>0</v>
      </c>
    </row>
    <row r="996" spans="4:12" x14ac:dyDescent="0.2">
      <c r="D996" s="374">
        <f>_xlfn.XLOOKUP(C:C,Table1[for Import to Bank Register dropdown],Table1[for Pivot],0,0,1)</f>
        <v>0</v>
      </c>
      <c r="E996" s="403"/>
      <c r="F996" s="146">
        <f t="shared" si="46"/>
        <v>55555555</v>
      </c>
      <c r="G996" s="375">
        <f t="shared" si="47"/>
        <v>0</v>
      </c>
      <c r="I996" s="376">
        <f>IF(OR(C996="150 Directors advances", C996="120 accounts receivable", C996="720.2 Automobile - Insurance", C996="720.3 Automobile - License", C996="870.4 Rent - Insurance", C996="870.6 Rent - Property Tax", C996="870.7 Rent - Homeoffice", C996="870.9 Rent - Water"),
   0,
   IF(Dashboard!$F$5="Quick",
      IF(OR(C996="190 Automobile",C996="200 computer hardware",C996="210 Computer software",C996="220 Quickbooks software",C996="230 Office equipment",C996="240 Office furniture"),
         E996-(E996/(1+Dashboard!$F$4)),
         0
      ),
      IF(C996="750 Business promotion",
         E996-(E996/(1+4.793/100)),
         E996-(E996/(1+Dashboard!$F$4))
      )
   )
)</f>
        <v>0</v>
      </c>
      <c r="J996" s="26">
        <f>Bank5[[#This Row],[Money in/ (Money out)]]-Bank5[[#This Row],[GST/HST]]</f>
        <v>0</v>
      </c>
      <c r="L996" s="23">
        <f t="shared" si="45"/>
        <v>0</v>
      </c>
    </row>
    <row r="997" spans="4:12" x14ac:dyDescent="0.2">
      <c r="D997" s="374">
        <f>_xlfn.XLOOKUP(C:C,Table1[for Import to Bank Register dropdown],Table1[for Pivot],0,0,1)</f>
        <v>0</v>
      </c>
      <c r="E997" s="403"/>
      <c r="F997" s="146">
        <f t="shared" si="46"/>
        <v>55555555</v>
      </c>
      <c r="G997" s="375">
        <f t="shared" si="47"/>
        <v>0</v>
      </c>
      <c r="I997" s="376">
        <f>IF(OR(C997="150 Directors advances", C997="120 accounts receivable", C997="720.2 Automobile - Insurance", C997="720.3 Automobile - License", C997="870.4 Rent - Insurance", C997="870.6 Rent - Property Tax", C997="870.7 Rent - Homeoffice", C997="870.9 Rent - Water"),
   0,
   IF(Dashboard!$F$5="Quick",
      IF(OR(C997="190 Automobile",C997="200 computer hardware",C997="210 Computer software",C997="220 Quickbooks software",C997="230 Office equipment",C997="240 Office furniture"),
         E997-(E997/(1+Dashboard!$F$4)),
         0
      ),
      IF(C997="750 Business promotion",
         E997-(E997/(1+4.793/100)),
         E997-(E997/(1+Dashboard!$F$4))
      )
   )
)</f>
        <v>0</v>
      </c>
      <c r="J997" s="26">
        <f>Bank5[[#This Row],[Money in/ (Money out)]]-Bank5[[#This Row],[GST/HST]]</f>
        <v>0</v>
      </c>
      <c r="L997" s="23">
        <f t="shared" si="45"/>
        <v>0</v>
      </c>
    </row>
    <row r="998" spans="4:12" x14ac:dyDescent="0.2">
      <c r="D998" s="374">
        <f>_xlfn.XLOOKUP(C:C,Table1[for Import to Bank Register dropdown],Table1[for Pivot],0,0,1)</f>
        <v>0</v>
      </c>
      <c r="E998" s="403"/>
      <c r="F998" s="146">
        <f t="shared" si="46"/>
        <v>55555555</v>
      </c>
      <c r="G998" s="375">
        <f t="shared" si="47"/>
        <v>0</v>
      </c>
      <c r="I998" s="376">
        <f>IF(OR(C998="150 Directors advances", C998="120 accounts receivable", C998="720.2 Automobile - Insurance", C998="720.3 Automobile - License", C998="870.4 Rent - Insurance", C998="870.6 Rent - Property Tax", C998="870.7 Rent - Homeoffice", C998="870.9 Rent - Water"),
   0,
   IF(Dashboard!$F$5="Quick",
      IF(OR(C998="190 Automobile",C998="200 computer hardware",C998="210 Computer software",C998="220 Quickbooks software",C998="230 Office equipment",C998="240 Office furniture"),
         E998-(E998/(1+Dashboard!$F$4)),
         0
      ),
      IF(C998="750 Business promotion",
         E998-(E998/(1+4.793/100)),
         E998-(E998/(1+Dashboard!$F$4))
      )
   )
)</f>
        <v>0</v>
      </c>
      <c r="J998" s="26">
        <f>Bank5[[#This Row],[Money in/ (Money out)]]-Bank5[[#This Row],[GST/HST]]</f>
        <v>0</v>
      </c>
      <c r="L998" s="23">
        <f t="shared" si="45"/>
        <v>0</v>
      </c>
    </row>
    <row r="999" spans="4:12" x14ac:dyDescent="0.2">
      <c r="D999" s="374">
        <f>_xlfn.XLOOKUP(C:C,Table1[for Import to Bank Register dropdown],Table1[for Pivot],0,0,1)</f>
        <v>0</v>
      </c>
      <c r="E999" s="403"/>
      <c r="F999" s="146">
        <f t="shared" si="46"/>
        <v>55555555</v>
      </c>
      <c r="G999" s="375">
        <f t="shared" si="47"/>
        <v>0</v>
      </c>
      <c r="I999" s="376">
        <f>IF(OR(C999="150 Directors advances", C999="120 accounts receivable", C999="720.2 Automobile - Insurance", C999="720.3 Automobile - License", C999="870.4 Rent - Insurance", C999="870.6 Rent - Property Tax", C999="870.7 Rent - Homeoffice", C999="870.9 Rent - Water"),
   0,
   IF(Dashboard!$F$5="Quick",
      IF(OR(C999="190 Automobile",C999="200 computer hardware",C999="210 Computer software",C999="220 Quickbooks software",C999="230 Office equipment",C999="240 Office furniture"),
         E999-(E999/(1+Dashboard!$F$4)),
         0
      ),
      IF(C999="750 Business promotion",
         E999-(E999/(1+4.793/100)),
         E999-(E999/(1+Dashboard!$F$4))
      )
   )
)</f>
        <v>0</v>
      </c>
      <c r="J999" s="26">
        <f>Bank5[[#This Row],[Money in/ (Money out)]]-Bank5[[#This Row],[GST/HST]]</f>
        <v>0</v>
      </c>
      <c r="L999" s="23">
        <f t="shared" si="45"/>
        <v>0</v>
      </c>
    </row>
    <row r="1000" spans="4:12" x14ac:dyDescent="0.2">
      <c r="D1000" s="374">
        <f>_xlfn.XLOOKUP(C:C,Table1[for Import to Bank Register dropdown],Table1[for Pivot],0,0,1)</f>
        <v>0</v>
      </c>
      <c r="E1000" s="403"/>
      <c r="F1000" s="146">
        <f t="shared" si="46"/>
        <v>55555555</v>
      </c>
      <c r="G1000" s="375">
        <f t="shared" si="47"/>
        <v>0</v>
      </c>
      <c r="I1000" s="376">
        <f>IF(OR(C1000="150 Directors advances", C1000="120 accounts receivable", C1000="720.2 Automobile - Insurance", C1000="720.3 Automobile - License", C1000="870.4 Rent - Insurance", C1000="870.6 Rent - Property Tax", C1000="870.7 Rent - Homeoffice", C1000="870.9 Rent - Water"),
   0,
   IF(Dashboard!$F$5="Quick",
      IF(OR(C1000="190 Automobile",C1000="200 computer hardware",C1000="210 Computer software",C1000="220 Quickbooks software",C1000="230 Office equipment",C1000="240 Office furniture"),
         E1000-(E1000/(1+Dashboard!$F$4)),
         0
      ),
      IF(C1000="750 Business promotion",
         E1000-(E1000/(1+4.793/100)),
         E1000-(E1000/(1+Dashboard!$F$4))
      )
   )
)</f>
        <v>0</v>
      </c>
      <c r="J1000" s="26">
        <f>Bank5[[#This Row],[Money in/ (Money out)]]-Bank5[[#This Row],[GST/HST]]</f>
        <v>0</v>
      </c>
      <c r="L1000" s="23">
        <f t="shared" si="45"/>
        <v>0</v>
      </c>
    </row>
    <row r="1001" spans="4:12" x14ac:dyDescent="0.2">
      <c r="D1001" s="374">
        <f>_xlfn.XLOOKUP(C:C,Table1[for Import to Bank Register dropdown],Table1[for Pivot],0,0,1)</f>
        <v>0</v>
      </c>
      <c r="E1001" s="403"/>
      <c r="F1001" s="146">
        <f t="shared" si="46"/>
        <v>55555555</v>
      </c>
      <c r="G1001" s="375">
        <f t="shared" si="47"/>
        <v>0</v>
      </c>
      <c r="I1001" s="376">
        <f>IF(OR(C1001="150 Directors advances", C1001="120 accounts receivable", C1001="720.2 Automobile - Insurance", C1001="720.3 Automobile - License", C1001="870.4 Rent - Insurance", C1001="870.6 Rent - Property Tax", C1001="870.7 Rent - Homeoffice", C1001="870.9 Rent - Water"),
   0,
   IF(Dashboard!$F$5="Quick",
      IF(OR(C1001="190 Automobile",C1001="200 computer hardware",C1001="210 Computer software",C1001="220 Quickbooks software",C1001="230 Office equipment",C1001="240 Office furniture"),
         E1001-(E1001/(1+Dashboard!$F$4)),
         0
      ),
      IF(C1001="750 Business promotion",
         E1001-(E1001/(1+4.793/100)),
         E1001-(E1001/(1+Dashboard!$F$4))
      )
   )
)</f>
        <v>0</v>
      </c>
      <c r="J1001" s="26">
        <f>Bank5[[#This Row],[Money in/ (Money out)]]-Bank5[[#This Row],[GST/HST]]</f>
        <v>0</v>
      </c>
      <c r="L1001" s="23">
        <f t="shared" si="45"/>
        <v>0</v>
      </c>
    </row>
    <row r="1002" spans="4:12" x14ac:dyDescent="0.2">
      <c r="D1002" s="374">
        <f>_xlfn.XLOOKUP(C:C,Table1[for Import to Bank Register dropdown],Table1[for Pivot],0,0,1)</f>
        <v>0</v>
      </c>
      <c r="E1002" s="403"/>
      <c r="F1002" s="146">
        <f t="shared" si="46"/>
        <v>55555555</v>
      </c>
      <c r="G1002" s="375">
        <f t="shared" si="47"/>
        <v>0</v>
      </c>
      <c r="I1002" s="376">
        <f>IF(OR(C1002="150 Directors advances", C1002="120 accounts receivable", C1002="720.2 Automobile - Insurance", C1002="720.3 Automobile - License", C1002="870.4 Rent - Insurance", C1002="870.6 Rent - Property Tax", C1002="870.7 Rent - Homeoffice", C1002="870.9 Rent - Water"),
   0,
   IF(Dashboard!$F$5="Quick",
      IF(OR(C1002="190 Automobile",C1002="200 computer hardware",C1002="210 Computer software",C1002="220 Quickbooks software",C1002="230 Office equipment",C1002="240 Office furniture"),
         E1002-(E1002/(1+Dashboard!$F$4)),
         0
      ),
      IF(C1002="750 Business promotion",
         E1002-(E1002/(1+4.793/100)),
         E1002-(E1002/(1+Dashboard!$F$4))
      )
   )
)</f>
        <v>0</v>
      </c>
      <c r="J1002" s="26">
        <f>Bank5[[#This Row],[Money in/ (Money out)]]-Bank5[[#This Row],[GST/HST]]</f>
        <v>0</v>
      </c>
      <c r="L1002" s="23">
        <f t="shared" si="45"/>
        <v>0</v>
      </c>
    </row>
    <row r="1003" spans="4:12" x14ac:dyDescent="0.2">
      <c r="D1003" s="374">
        <f>_xlfn.XLOOKUP(C:C,Table1[for Import to Bank Register dropdown],Table1[for Pivot],0,0,1)</f>
        <v>0</v>
      </c>
      <c r="E1003" s="403"/>
      <c r="F1003" s="146">
        <f t="shared" si="46"/>
        <v>55555555</v>
      </c>
      <c r="G1003" s="375">
        <f t="shared" si="47"/>
        <v>0</v>
      </c>
      <c r="I1003" s="376">
        <f>IF(OR(C1003="150 Directors advances", C1003="120 accounts receivable", C1003="720.2 Automobile - Insurance", C1003="720.3 Automobile - License", C1003="870.4 Rent - Insurance", C1003="870.6 Rent - Property Tax", C1003="870.7 Rent - Homeoffice", C1003="870.9 Rent - Water"),
   0,
   IF(Dashboard!$F$5="Quick",
      IF(OR(C1003="190 Automobile",C1003="200 computer hardware",C1003="210 Computer software",C1003="220 Quickbooks software",C1003="230 Office equipment",C1003="240 Office furniture"),
         E1003-(E1003/(1+Dashboard!$F$4)),
         0
      ),
      IF(C1003="750 Business promotion",
         E1003-(E1003/(1+4.793/100)),
         E1003-(E1003/(1+Dashboard!$F$4))
      )
   )
)</f>
        <v>0</v>
      </c>
      <c r="J1003" s="26">
        <f>Bank5[[#This Row],[Money in/ (Money out)]]-Bank5[[#This Row],[GST/HST]]</f>
        <v>0</v>
      </c>
      <c r="L1003" s="23">
        <f t="shared" si="45"/>
        <v>0</v>
      </c>
    </row>
    <row r="1004" spans="4:12" x14ac:dyDescent="0.2">
      <c r="D1004" s="374">
        <f>_xlfn.XLOOKUP(C:C,Table1[for Import to Bank Register dropdown],Table1[for Pivot],0,0,1)</f>
        <v>0</v>
      </c>
      <c r="E1004" s="403"/>
      <c r="F1004" s="146">
        <f t="shared" si="46"/>
        <v>55555555</v>
      </c>
      <c r="G1004" s="375">
        <f t="shared" si="47"/>
        <v>0</v>
      </c>
      <c r="I1004" s="376">
        <f>IF(OR(C1004="150 Directors advances", C1004="120 accounts receivable", C1004="720.2 Automobile - Insurance", C1004="720.3 Automobile - License", C1004="870.4 Rent - Insurance", C1004="870.6 Rent - Property Tax", C1004="870.7 Rent - Homeoffice", C1004="870.9 Rent - Water"),
   0,
   IF(Dashboard!$F$5="Quick",
      IF(OR(C1004="190 Automobile",C1004="200 computer hardware",C1004="210 Computer software",C1004="220 Quickbooks software",C1004="230 Office equipment",C1004="240 Office furniture"),
         E1004-(E1004/(1+Dashboard!$F$4)),
         0
      ),
      IF(C1004="750 Business promotion",
         E1004-(E1004/(1+4.793/100)),
         E1004-(E1004/(1+Dashboard!$F$4))
      )
   )
)</f>
        <v>0</v>
      </c>
      <c r="J1004" s="26">
        <f>Bank5[[#This Row],[Money in/ (Money out)]]-Bank5[[#This Row],[GST/HST]]</f>
        <v>0</v>
      </c>
      <c r="L1004" s="23">
        <f t="shared" si="45"/>
        <v>0</v>
      </c>
    </row>
    <row r="1005" spans="4:12" x14ac:dyDescent="0.2">
      <c r="D1005" s="374">
        <f>_xlfn.XLOOKUP(C:C,Table1[for Import to Bank Register dropdown],Table1[for Pivot],0,0,1)</f>
        <v>0</v>
      </c>
      <c r="E1005" s="403"/>
      <c r="F1005" s="146">
        <f t="shared" si="46"/>
        <v>55555555</v>
      </c>
      <c r="G1005" s="375">
        <f t="shared" si="47"/>
        <v>0</v>
      </c>
      <c r="I1005" s="376">
        <f>IF(OR(C1005="150 Directors advances", C1005="120 accounts receivable", C1005="720.2 Automobile - Insurance", C1005="720.3 Automobile - License", C1005="870.4 Rent - Insurance", C1005="870.6 Rent - Property Tax", C1005="870.7 Rent - Homeoffice", C1005="870.9 Rent - Water"),
   0,
   IF(Dashboard!$F$5="Quick",
      IF(OR(C1005="190 Automobile",C1005="200 computer hardware",C1005="210 Computer software",C1005="220 Quickbooks software",C1005="230 Office equipment",C1005="240 Office furniture"),
         E1005-(E1005/(1+Dashboard!$F$4)),
         0
      ),
      IF(C1005="750 Business promotion",
         E1005-(E1005/(1+4.793/100)),
         E1005-(E1005/(1+Dashboard!$F$4))
      )
   )
)</f>
        <v>0</v>
      </c>
      <c r="J1005" s="26">
        <f>Bank5[[#This Row],[Money in/ (Money out)]]-Bank5[[#This Row],[GST/HST]]</f>
        <v>0</v>
      </c>
      <c r="L1005" s="23">
        <f t="shared" si="45"/>
        <v>0</v>
      </c>
    </row>
    <row r="1006" spans="4:12" x14ac:dyDescent="0.2">
      <c r="D1006" s="374">
        <f>_xlfn.XLOOKUP(C:C,Table1[for Import to Bank Register dropdown],Table1[for Pivot],0,0,1)</f>
        <v>0</v>
      </c>
      <c r="E1006" s="403"/>
      <c r="F1006" s="146">
        <f t="shared" si="46"/>
        <v>55555555</v>
      </c>
      <c r="G1006" s="375">
        <f t="shared" si="47"/>
        <v>0</v>
      </c>
      <c r="I1006" s="376">
        <f>IF(OR(C1006="150 Directors advances", C1006="120 accounts receivable", C1006="720.2 Automobile - Insurance", C1006="720.3 Automobile - License", C1006="870.4 Rent - Insurance", C1006="870.6 Rent - Property Tax", C1006="870.7 Rent - Homeoffice", C1006="870.9 Rent - Water"),
   0,
   IF(Dashboard!$F$5="Quick",
      IF(OR(C1006="190 Automobile",C1006="200 computer hardware",C1006="210 Computer software",C1006="220 Quickbooks software",C1006="230 Office equipment",C1006="240 Office furniture"),
         E1006-(E1006/(1+Dashboard!$F$4)),
         0
      ),
      IF(C1006="750 Business promotion",
         E1006-(E1006/(1+4.793/100)),
         E1006-(E1006/(1+Dashboard!$F$4))
      )
   )
)</f>
        <v>0</v>
      </c>
      <c r="J1006" s="26">
        <f>Bank5[[#This Row],[Money in/ (Money out)]]-Bank5[[#This Row],[GST/HST]]</f>
        <v>0</v>
      </c>
      <c r="L1006" s="23">
        <f t="shared" si="45"/>
        <v>0</v>
      </c>
    </row>
    <row r="1007" spans="4:12" x14ac:dyDescent="0.2">
      <c r="D1007" s="374">
        <f>_xlfn.XLOOKUP(C:C,Table1[for Import to Bank Register dropdown],Table1[for Pivot],0,0,1)</f>
        <v>0</v>
      </c>
      <c r="E1007" s="403"/>
      <c r="F1007" s="146">
        <f t="shared" si="46"/>
        <v>55555555</v>
      </c>
      <c r="G1007" s="375">
        <f t="shared" si="47"/>
        <v>0</v>
      </c>
      <c r="I1007" s="376">
        <f>IF(OR(C1007="150 Directors advances", C1007="120 accounts receivable", C1007="720.2 Automobile - Insurance", C1007="720.3 Automobile - License", C1007="870.4 Rent - Insurance", C1007="870.6 Rent - Property Tax", C1007="870.7 Rent - Homeoffice", C1007="870.9 Rent - Water"),
   0,
   IF(Dashboard!$F$5="Quick",
      IF(OR(C1007="190 Automobile",C1007="200 computer hardware",C1007="210 Computer software",C1007="220 Quickbooks software",C1007="230 Office equipment",C1007="240 Office furniture"),
         E1007-(E1007/(1+Dashboard!$F$4)),
         0
      ),
      IF(C1007="750 Business promotion",
         E1007-(E1007/(1+4.793/100)),
         E1007-(E1007/(1+Dashboard!$F$4))
      )
   )
)</f>
        <v>0</v>
      </c>
      <c r="J1007" s="26">
        <f>Bank5[[#This Row],[Money in/ (Money out)]]-Bank5[[#This Row],[GST/HST]]</f>
        <v>0</v>
      </c>
      <c r="L1007" s="23">
        <f t="shared" si="45"/>
        <v>0</v>
      </c>
    </row>
    <row r="1008" spans="4:12" x14ac:dyDescent="0.2">
      <c r="D1008" s="374">
        <f>_xlfn.XLOOKUP(C:C,Table1[for Import to Bank Register dropdown],Table1[for Pivot],0,0,1)</f>
        <v>0</v>
      </c>
      <c r="E1008" s="403"/>
      <c r="F1008" s="146">
        <f t="shared" si="46"/>
        <v>55555555</v>
      </c>
      <c r="G1008" s="375">
        <f t="shared" si="47"/>
        <v>0</v>
      </c>
      <c r="I1008" s="376">
        <f>IF(OR(C1008="150 Directors advances", C1008="120 accounts receivable", C1008="720.2 Automobile - Insurance", C1008="720.3 Automobile - License", C1008="870.4 Rent - Insurance", C1008="870.6 Rent - Property Tax", C1008="870.7 Rent - Homeoffice", C1008="870.9 Rent - Water"),
   0,
   IF(Dashboard!$F$5="Quick",
      IF(OR(C1008="190 Automobile",C1008="200 computer hardware",C1008="210 Computer software",C1008="220 Quickbooks software",C1008="230 Office equipment",C1008="240 Office furniture"),
         E1008-(E1008/(1+Dashboard!$F$4)),
         0
      ),
      IF(C1008="750 Business promotion",
         E1008-(E1008/(1+4.793/100)),
         E1008-(E1008/(1+Dashboard!$F$4))
      )
   )
)</f>
        <v>0</v>
      </c>
      <c r="J1008" s="26">
        <f>Bank5[[#This Row],[Money in/ (Money out)]]-Bank5[[#This Row],[GST/HST]]</f>
        <v>0</v>
      </c>
      <c r="L1008" s="23">
        <f t="shared" si="45"/>
        <v>0</v>
      </c>
    </row>
    <row r="1009" spans="4:12" x14ac:dyDescent="0.2">
      <c r="D1009" s="374">
        <f>_xlfn.XLOOKUP(C:C,Table1[for Import to Bank Register dropdown],Table1[for Pivot],0,0,1)</f>
        <v>0</v>
      </c>
      <c r="E1009" s="403"/>
      <c r="F1009" s="146">
        <f t="shared" si="46"/>
        <v>55555555</v>
      </c>
      <c r="G1009" s="375">
        <f t="shared" si="47"/>
        <v>0</v>
      </c>
      <c r="I1009" s="376">
        <f>IF(OR(C1009="150 Directors advances", C1009="120 accounts receivable", C1009="720.2 Automobile - Insurance", C1009="720.3 Automobile - License", C1009="870.4 Rent - Insurance", C1009="870.6 Rent - Property Tax", C1009="870.7 Rent - Homeoffice", C1009="870.9 Rent - Water"),
   0,
   IF(Dashboard!$F$5="Quick",
      IF(OR(C1009="190 Automobile",C1009="200 computer hardware",C1009="210 Computer software",C1009="220 Quickbooks software",C1009="230 Office equipment",C1009="240 Office furniture"),
         E1009-(E1009/(1+Dashboard!$F$4)),
         0
      ),
      IF(C1009="750 Business promotion",
         E1009-(E1009/(1+4.793/100)),
         E1009-(E1009/(1+Dashboard!$F$4))
      )
   )
)</f>
        <v>0</v>
      </c>
      <c r="J1009" s="26">
        <f>Bank5[[#This Row],[Money in/ (Money out)]]-Bank5[[#This Row],[GST/HST]]</f>
        <v>0</v>
      </c>
      <c r="L1009" s="23">
        <f t="shared" si="45"/>
        <v>0</v>
      </c>
    </row>
    <row r="1010" spans="4:12" x14ac:dyDescent="0.2">
      <c r="D1010" s="374">
        <f>_xlfn.XLOOKUP(C:C,Table1[for Import to Bank Register dropdown],Table1[for Pivot],0,0,1)</f>
        <v>0</v>
      </c>
      <c r="E1010" s="403"/>
      <c r="F1010" s="146">
        <f t="shared" si="46"/>
        <v>55555555</v>
      </c>
      <c r="G1010" s="375">
        <f t="shared" si="47"/>
        <v>0</v>
      </c>
      <c r="I1010" s="376">
        <f>IF(OR(C1010="150 Directors advances", C1010="120 accounts receivable", C1010="720.2 Automobile - Insurance", C1010="720.3 Automobile - License", C1010="870.4 Rent - Insurance", C1010="870.6 Rent - Property Tax", C1010="870.7 Rent - Homeoffice", C1010="870.9 Rent - Water"),
   0,
   IF(Dashboard!$F$5="Quick",
      IF(OR(C1010="190 Automobile",C1010="200 computer hardware",C1010="210 Computer software",C1010="220 Quickbooks software",C1010="230 Office equipment",C1010="240 Office furniture"),
         E1010-(E1010/(1+Dashboard!$F$4)),
         0
      ),
      IF(C1010="750 Business promotion",
         E1010-(E1010/(1+4.793/100)),
         E1010-(E1010/(1+Dashboard!$F$4))
      )
   )
)</f>
        <v>0</v>
      </c>
      <c r="J1010" s="26">
        <f>Bank5[[#This Row],[Money in/ (Money out)]]-Bank5[[#This Row],[GST/HST]]</f>
        <v>0</v>
      </c>
      <c r="L1010" s="23">
        <f t="shared" si="45"/>
        <v>0</v>
      </c>
    </row>
    <row r="1011" spans="4:12" x14ac:dyDescent="0.2">
      <c r="D1011" s="374">
        <f>_xlfn.XLOOKUP(C:C,Table1[for Import to Bank Register dropdown],Table1[for Pivot],0,0,1)</f>
        <v>0</v>
      </c>
      <c r="E1011" s="403"/>
      <c r="F1011" s="146">
        <f t="shared" si="46"/>
        <v>55555555</v>
      </c>
      <c r="G1011" s="375">
        <f t="shared" si="47"/>
        <v>0</v>
      </c>
      <c r="I1011" s="376">
        <f>IF(OR(C1011="150 Directors advances", C1011="120 accounts receivable", C1011="720.2 Automobile - Insurance", C1011="720.3 Automobile - License", C1011="870.4 Rent - Insurance", C1011="870.6 Rent - Property Tax", C1011="870.7 Rent - Homeoffice", C1011="870.9 Rent - Water"),
   0,
   IF(Dashboard!$F$5="Quick",
      IF(OR(C1011="190 Automobile",C1011="200 computer hardware",C1011="210 Computer software",C1011="220 Quickbooks software",C1011="230 Office equipment",C1011="240 Office furniture"),
         E1011-(E1011/(1+Dashboard!$F$4)),
         0
      ),
      IF(C1011="750 Business promotion",
         E1011-(E1011/(1+4.793/100)),
         E1011-(E1011/(1+Dashboard!$F$4))
      )
   )
)</f>
        <v>0</v>
      </c>
      <c r="J1011" s="26">
        <f>Bank5[[#This Row],[Money in/ (Money out)]]-Bank5[[#This Row],[GST/HST]]</f>
        <v>0</v>
      </c>
      <c r="L1011" s="23">
        <f t="shared" si="45"/>
        <v>0</v>
      </c>
    </row>
    <row r="1012" spans="4:12" x14ac:dyDescent="0.2">
      <c r="D1012" s="374">
        <f>_xlfn.XLOOKUP(C:C,Table1[for Import to Bank Register dropdown],Table1[for Pivot],0,0,1)</f>
        <v>0</v>
      </c>
      <c r="E1012" s="403"/>
      <c r="F1012" s="146">
        <f t="shared" si="46"/>
        <v>55555555</v>
      </c>
      <c r="G1012" s="375">
        <f t="shared" si="47"/>
        <v>0</v>
      </c>
      <c r="I1012" s="376">
        <f>IF(OR(C1012="150 Directors advances", C1012="120 accounts receivable", C1012="720.2 Automobile - Insurance", C1012="720.3 Automobile - License", C1012="870.4 Rent - Insurance", C1012="870.6 Rent - Property Tax", C1012="870.7 Rent - Homeoffice", C1012="870.9 Rent - Water"),
   0,
   IF(Dashboard!$F$5="Quick",
      IF(OR(C1012="190 Automobile",C1012="200 computer hardware",C1012="210 Computer software",C1012="220 Quickbooks software",C1012="230 Office equipment",C1012="240 Office furniture"),
         E1012-(E1012/(1+Dashboard!$F$4)),
         0
      ),
      IF(C1012="750 Business promotion",
         E1012-(E1012/(1+4.793/100)),
         E1012-(E1012/(1+Dashboard!$F$4))
      )
   )
)</f>
        <v>0</v>
      </c>
      <c r="J1012" s="26">
        <f>Bank5[[#This Row],[Money in/ (Money out)]]-Bank5[[#This Row],[GST/HST]]</f>
        <v>0</v>
      </c>
      <c r="L1012" s="23">
        <f t="shared" si="45"/>
        <v>0</v>
      </c>
    </row>
    <row r="1013" spans="4:12" x14ac:dyDescent="0.2">
      <c r="D1013" s="374">
        <f>_xlfn.XLOOKUP(C:C,Table1[for Import to Bank Register dropdown],Table1[for Pivot],0,0,1)</f>
        <v>0</v>
      </c>
      <c r="E1013" s="403"/>
      <c r="F1013" s="146">
        <f t="shared" si="46"/>
        <v>55555555</v>
      </c>
      <c r="G1013" s="375">
        <f t="shared" si="47"/>
        <v>0</v>
      </c>
      <c r="I1013" s="376">
        <f>IF(OR(C1013="150 Directors advances", C1013="120 accounts receivable", C1013="720.2 Automobile - Insurance", C1013="720.3 Automobile - License", C1013="870.4 Rent - Insurance", C1013="870.6 Rent - Property Tax", C1013="870.7 Rent - Homeoffice", C1013="870.9 Rent - Water"),
   0,
   IF(Dashboard!$F$5="Quick",
      IF(OR(C1013="190 Automobile",C1013="200 computer hardware",C1013="210 Computer software",C1013="220 Quickbooks software",C1013="230 Office equipment",C1013="240 Office furniture"),
         E1013-(E1013/(1+Dashboard!$F$4)),
         0
      ),
      IF(C1013="750 Business promotion",
         E1013-(E1013/(1+4.793/100)),
         E1013-(E1013/(1+Dashboard!$F$4))
      )
   )
)</f>
        <v>0</v>
      </c>
      <c r="J1013" s="26">
        <f>Bank5[[#This Row],[Money in/ (Money out)]]-Bank5[[#This Row],[GST/HST]]</f>
        <v>0</v>
      </c>
      <c r="L1013" s="23">
        <f t="shared" si="45"/>
        <v>0</v>
      </c>
    </row>
    <row r="1014" spans="4:12" x14ac:dyDescent="0.2">
      <c r="D1014" s="374">
        <f>_xlfn.XLOOKUP(C:C,Table1[for Import to Bank Register dropdown],Table1[for Pivot],0,0,1)</f>
        <v>0</v>
      </c>
      <c r="E1014" s="403"/>
      <c r="F1014" s="146">
        <f t="shared" si="46"/>
        <v>55555555</v>
      </c>
      <c r="G1014" s="375">
        <f t="shared" si="47"/>
        <v>0</v>
      </c>
      <c r="I1014" s="376">
        <f>IF(OR(C1014="150 Directors advances", C1014="120 accounts receivable", C1014="720.2 Automobile - Insurance", C1014="720.3 Automobile - License", C1014="870.4 Rent - Insurance", C1014="870.6 Rent - Property Tax", C1014="870.7 Rent - Homeoffice", C1014="870.9 Rent - Water"),
   0,
   IF(Dashboard!$F$5="Quick",
      IF(OR(C1014="190 Automobile",C1014="200 computer hardware",C1014="210 Computer software",C1014="220 Quickbooks software",C1014="230 Office equipment",C1014="240 Office furniture"),
         E1014-(E1014/(1+Dashboard!$F$4)),
         0
      ),
      IF(C1014="750 Business promotion",
         E1014-(E1014/(1+4.793/100)),
         E1014-(E1014/(1+Dashboard!$F$4))
      )
   )
)</f>
        <v>0</v>
      </c>
      <c r="J1014" s="26">
        <f>Bank5[[#This Row],[Money in/ (Money out)]]-Bank5[[#This Row],[GST/HST]]</f>
        <v>0</v>
      </c>
      <c r="L1014" s="23">
        <f t="shared" si="45"/>
        <v>0</v>
      </c>
    </row>
    <row r="1015" spans="4:12" x14ac:dyDescent="0.2">
      <c r="D1015" s="374">
        <f>_xlfn.XLOOKUP(C:C,Table1[for Import to Bank Register dropdown],Table1[for Pivot],0,0,1)</f>
        <v>0</v>
      </c>
      <c r="E1015" s="403"/>
      <c r="F1015" s="146">
        <f t="shared" si="46"/>
        <v>55555555</v>
      </c>
      <c r="G1015" s="375">
        <f t="shared" si="47"/>
        <v>0</v>
      </c>
      <c r="I1015" s="376">
        <f>IF(OR(C1015="150 Directors advances", C1015="120 accounts receivable", C1015="720.2 Automobile - Insurance", C1015="720.3 Automobile - License", C1015="870.4 Rent - Insurance", C1015="870.6 Rent - Property Tax", C1015="870.7 Rent - Homeoffice", C1015="870.9 Rent - Water"),
   0,
   IF(Dashboard!$F$5="Quick",
      IF(OR(C1015="190 Automobile",C1015="200 computer hardware",C1015="210 Computer software",C1015="220 Quickbooks software",C1015="230 Office equipment",C1015="240 Office furniture"),
         E1015-(E1015/(1+Dashboard!$F$4)),
         0
      ),
      IF(C1015="750 Business promotion",
         E1015-(E1015/(1+4.793/100)),
         E1015-(E1015/(1+Dashboard!$F$4))
      )
   )
)</f>
        <v>0</v>
      </c>
      <c r="J1015" s="26">
        <f>Bank5[[#This Row],[Money in/ (Money out)]]-Bank5[[#This Row],[GST/HST]]</f>
        <v>0</v>
      </c>
      <c r="L1015" s="23">
        <f t="shared" si="45"/>
        <v>0</v>
      </c>
    </row>
    <row r="1016" spans="4:12" x14ac:dyDescent="0.2">
      <c r="D1016" s="374">
        <f>_xlfn.XLOOKUP(C:C,Table1[for Import to Bank Register dropdown],Table1[for Pivot],0,0,1)</f>
        <v>0</v>
      </c>
      <c r="E1016" s="403"/>
      <c r="F1016" s="146">
        <f t="shared" si="46"/>
        <v>55555555</v>
      </c>
      <c r="G1016" s="375">
        <f t="shared" si="47"/>
        <v>0</v>
      </c>
      <c r="I1016" s="376">
        <f>IF(OR(C1016="150 Directors advances", C1016="120 accounts receivable", C1016="720.2 Automobile - Insurance", C1016="720.3 Automobile - License", C1016="870.4 Rent - Insurance", C1016="870.6 Rent - Property Tax", C1016="870.7 Rent - Homeoffice", C1016="870.9 Rent - Water"),
   0,
   IF(Dashboard!$F$5="Quick",
      IF(OR(C1016="190 Automobile",C1016="200 computer hardware",C1016="210 Computer software",C1016="220 Quickbooks software",C1016="230 Office equipment",C1016="240 Office furniture"),
         E1016-(E1016/(1+Dashboard!$F$4)),
         0
      ),
      IF(C1016="750 Business promotion",
         E1016-(E1016/(1+4.793/100)),
         E1016-(E1016/(1+Dashboard!$F$4))
      )
   )
)</f>
        <v>0</v>
      </c>
      <c r="J1016" s="26">
        <f>Bank5[[#This Row],[Money in/ (Money out)]]-Bank5[[#This Row],[GST/HST]]</f>
        <v>0</v>
      </c>
      <c r="L1016" s="23">
        <f t="shared" si="45"/>
        <v>0</v>
      </c>
    </row>
    <row r="1017" spans="4:12" x14ac:dyDescent="0.2">
      <c r="D1017" s="374">
        <f>_xlfn.XLOOKUP(C:C,Table1[for Import to Bank Register dropdown],Table1[for Pivot],0,0,1)</f>
        <v>0</v>
      </c>
      <c r="E1017" s="403"/>
      <c r="F1017" s="146">
        <f t="shared" si="46"/>
        <v>55555555</v>
      </c>
      <c r="G1017" s="375">
        <f t="shared" si="47"/>
        <v>0</v>
      </c>
      <c r="I1017" s="376">
        <f>IF(OR(C1017="150 Directors advances", C1017="120 accounts receivable", C1017="720.2 Automobile - Insurance", C1017="720.3 Automobile - License", C1017="870.4 Rent - Insurance", C1017="870.6 Rent - Property Tax", C1017="870.7 Rent - Homeoffice", C1017="870.9 Rent - Water"),
   0,
   IF(Dashboard!$F$5="Quick",
      IF(OR(C1017="190 Automobile",C1017="200 computer hardware",C1017="210 Computer software",C1017="220 Quickbooks software",C1017="230 Office equipment",C1017="240 Office furniture"),
         E1017-(E1017/(1+Dashboard!$F$4)),
         0
      ),
      IF(C1017="750 Business promotion",
         E1017-(E1017/(1+4.793/100)),
         E1017-(E1017/(1+Dashboard!$F$4))
      )
   )
)</f>
        <v>0</v>
      </c>
      <c r="J1017" s="26">
        <f>Bank5[[#This Row],[Money in/ (Money out)]]-Bank5[[#This Row],[GST/HST]]</f>
        <v>0</v>
      </c>
      <c r="L1017" s="23">
        <f t="shared" si="45"/>
        <v>0</v>
      </c>
    </row>
    <row r="1018" spans="4:12" x14ac:dyDescent="0.2">
      <c r="D1018" s="374">
        <f>_xlfn.XLOOKUP(C:C,Table1[for Import to Bank Register dropdown],Table1[for Pivot],0,0,1)</f>
        <v>0</v>
      </c>
      <c r="E1018" s="403"/>
      <c r="F1018" s="146">
        <f t="shared" si="46"/>
        <v>55555555</v>
      </c>
      <c r="G1018" s="375">
        <f t="shared" si="47"/>
        <v>0</v>
      </c>
      <c r="I1018" s="376">
        <f>IF(OR(C1018="150 Directors advances", C1018="120 accounts receivable", C1018="720.2 Automobile - Insurance", C1018="720.3 Automobile - License", C1018="870.4 Rent - Insurance", C1018="870.6 Rent - Property Tax", C1018="870.7 Rent - Homeoffice", C1018="870.9 Rent - Water"),
   0,
   IF(Dashboard!$F$5="Quick",
      IF(OR(C1018="190 Automobile",C1018="200 computer hardware",C1018="210 Computer software",C1018="220 Quickbooks software",C1018="230 Office equipment",C1018="240 Office furniture"),
         E1018-(E1018/(1+Dashboard!$F$4)),
         0
      ),
      IF(C1018="750 Business promotion",
         E1018-(E1018/(1+4.793/100)),
         E1018-(E1018/(1+Dashboard!$F$4))
      )
   )
)</f>
        <v>0</v>
      </c>
      <c r="J1018" s="26">
        <f>Bank5[[#This Row],[Money in/ (Money out)]]-Bank5[[#This Row],[GST/HST]]</f>
        <v>0</v>
      </c>
      <c r="L1018" s="23">
        <f t="shared" si="45"/>
        <v>0</v>
      </c>
    </row>
    <row r="1019" spans="4:12" x14ac:dyDescent="0.2">
      <c r="D1019" s="374">
        <f>_xlfn.XLOOKUP(C:C,Table1[for Import to Bank Register dropdown],Table1[for Pivot],0,0,1)</f>
        <v>0</v>
      </c>
      <c r="E1019" s="403"/>
      <c r="F1019" s="146">
        <f t="shared" si="46"/>
        <v>55555555</v>
      </c>
      <c r="G1019" s="375">
        <f t="shared" si="47"/>
        <v>0</v>
      </c>
      <c r="I1019" s="376">
        <f>IF(OR(C1019="150 Directors advances", C1019="120 accounts receivable", C1019="720.2 Automobile - Insurance", C1019="720.3 Automobile - License", C1019="870.4 Rent - Insurance", C1019="870.6 Rent - Property Tax", C1019="870.7 Rent - Homeoffice", C1019="870.9 Rent - Water"),
   0,
   IF(Dashboard!$F$5="Quick",
      IF(OR(C1019="190 Automobile",C1019="200 computer hardware",C1019="210 Computer software",C1019="220 Quickbooks software",C1019="230 Office equipment",C1019="240 Office furniture"),
         E1019-(E1019/(1+Dashboard!$F$4)),
         0
      ),
      IF(C1019="750 Business promotion",
         E1019-(E1019/(1+4.793/100)),
         E1019-(E1019/(1+Dashboard!$F$4))
      )
   )
)</f>
        <v>0</v>
      </c>
      <c r="J1019" s="26">
        <f>Bank5[[#This Row],[Money in/ (Money out)]]-Bank5[[#This Row],[GST/HST]]</f>
        <v>0</v>
      </c>
      <c r="L1019" s="23">
        <f t="shared" si="45"/>
        <v>0</v>
      </c>
    </row>
    <row r="1020" spans="4:12" x14ac:dyDescent="0.2">
      <c r="D1020" s="374">
        <f>_xlfn.XLOOKUP(C:C,Table1[for Import to Bank Register dropdown],Table1[for Pivot],0,0,1)</f>
        <v>0</v>
      </c>
      <c r="E1020" s="403"/>
      <c r="F1020" s="146">
        <f t="shared" si="46"/>
        <v>55555555</v>
      </c>
      <c r="G1020" s="375">
        <f t="shared" si="47"/>
        <v>0</v>
      </c>
      <c r="I1020" s="376">
        <f>IF(OR(C1020="150 Directors advances", C1020="120 accounts receivable", C1020="720.2 Automobile - Insurance", C1020="720.3 Automobile - License", C1020="870.4 Rent - Insurance", C1020="870.6 Rent - Property Tax", C1020="870.7 Rent - Homeoffice", C1020="870.9 Rent - Water"),
   0,
   IF(Dashboard!$F$5="Quick",
      IF(OR(C1020="190 Automobile",C1020="200 computer hardware",C1020="210 Computer software",C1020="220 Quickbooks software",C1020="230 Office equipment",C1020="240 Office furniture"),
         E1020-(E1020/(1+Dashboard!$F$4)),
         0
      ),
      IF(C1020="750 Business promotion",
         E1020-(E1020/(1+4.793/100)),
         E1020-(E1020/(1+Dashboard!$F$4))
      )
   )
)</f>
        <v>0</v>
      </c>
      <c r="J1020" s="26">
        <f>Bank5[[#This Row],[Money in/ (Money out)]]-Bank5[[#This Row],[GST/HST]]</f>
        <v>0</v>
      </c>
      <c r="L1020" s="23">
        <f t="shared" si="45"/>
        <v>0</v>
      </c>
    </row>
    <row r="1021" spans="4:12" x14ac:dyDescent="0.2">
      <c r="D1021" s="374">
        <f>_xlfn.XLOOKUP(C:C,Table1[for Import to Bank Register dropdown],Table1[for Pivot],0,0,1)</f>
        <v>0</v>
      </c>
      <c r="E1021" s="403"/>
      <c r="F1021" s="146">
        <f t="shared" si="46"/>
        <v>55555555</v>
      </c>
      <c r="G1021" s="375">
        <f t="shared" si="47"/>
        <v>0</v>
      </c>
      <c r="I1021" s="376">
        <f>IF(OR(C1021="150 Directors advances", C1021="120 accounts receivable", C1021="720.2 Automobile - Insurance", C1021="720.3 Automobile - License", C1021="870.4 Rent - Insurance", C1021="870.6 Rent - Property Tax", C1021="870.7 Rent - Homeoffice", C1021="870.9 Rent - Water"),
   0,
   IF(Dashboard!$F$5="Quick",
      IF(OR(C1021="190 Automobile",C1021="200 computer hardware",C1021="210 Computer software",C1021="220 Quickbooks software",C1021="230 Office equipment",C1021="240 Office furniture"),
         E1021-(E1021/(1+Dashboard!$F$4)),
         0
      ),
      IF(C1021="750 Business promotion",
         E1021-(E1021/(1+4.793/100)),
         E1021-(E1021/(1+Dashboard!$F$4))
      )
   )
)</f>
        <v>0</v>
      </c>
      <c r="J1021" s="26">
        <f>Bank5[[#This Row],[Money in/ (Money out)]]-Bank5[[#This Row],[GST/HST]]</f>
        <v>0</v>
      </c>
      <c r="L1021" s="23">
        <f t="shared" si="45"/>
        <v>0</v>
      </c>
    </row>
    <row r="1022" spans="4:12" x14ac:dyDescent="0.2">
      <c r="D1022" s="374">
        <f>_xlfn.XLOOKUP(C:C,Table1[for Import to Bank Register dropdown],Table1[for Pivot],0,0,1)</f>
        <v>0</v>
      </c>
      <c r="E1022" s="403"/>
      <c r="F1022" s="146">
        <f t="shared" si="46"/>
        <v>55555555</v>
      </c>
      <c r="G1022" s="375">
        <f t="shared" si="47"/>
        <v>0</v>
      </c>
      <c r="I1022" s="376">
        <f>IF(OR(C1022="150 Directors advances", C1022="120 accounts receivable", C1022="720.2 Automobile - Insurance", C1022="720.3 Automobile - License", C1022="870.4 Rent - Insurance", C1022="870.6 Rent - Property Tax", C1022="870.7 Rent - Homeoffice", C1022="870.9 Rent - Water"),
   0,
   IF(Dashboard!$F$5="Quick",
      IF(OR(C1022="190 Automobile",C1022="200 computer hardware",C1022="210 Computer software",C1022="220 Quickbooks software",C1022="230 Office equipment",C1022="240 Office furniture"),
         E1022-(E1022/(1+Dashboard!$F$4)),
         0
      ),
      IF(C1022="750 Business promotion",
         E1022-(E1022/(1+4.793/100)),
         E1022-(E1022/(1+Dashboard!$F$4))
      )
   )
)</f>
        <v>0</v>
      </c>
      <c r="J1022" s="26">
        <f>Bank5[[#This Row],[Money in/ (Money out)]]-Bank5[[#This Row],[GST/HST]]</f>
        <v>0</v>
      </c>
      <c r="L1022" s="23">
        <f t="shared" si="45"/>
        <v>0</v>
      </c>
    </row>
    <row r="1023" spans="4:12" x14ac:dyDescent="0.2">
      <c r="D1023" s="374">
        <f>_xlfn.XLOOKUP(C:C,Table1[for Import to Bank Register dropdown],Table1[for Pivot],0,0,1)</f>
        <v>0</v>
      </c>
      <c r="E1023" s="403"/>
      <c r="F1023" s="146">
        <f t="shared" si="46"/>
        <v>55555555</v>
      </c>
      <c r="G1023" s="375">
        <f t="shared" si="47"/>
        <v>0</v>
      </c>
      <c r="I1023" s="376">
        <f>IF(OR(C1023="150 Directors advances", C1023="120 accounts receivable", C1023="720.2 Automobile - Insurance", C1023="720.3 Automobile - License", C1023="870.4 Rent - Insurance", C1023="870.6 Rent - Property Tax", C1023="870.7 Rent - Homeoffice", C1023="870.9 Rent - Water"),
   0,
   IF(Dashboard!$F$5="Quick",
      IF(OR(C1023="190 Automobile",C1023="200 computer hardware",C1023="210 Computer software",C1023="220 Quickbooks software",C1023="230 Office equipment",C1023="240 Office furniture"),
         E1023-(E1023/(1+Dashboard!$F$4)),
         0
      ),
      IF(C1023="750 Business promotion",
         E1023-(E1023/(1+4.793/100)),
         E1023-(E1023/(1+Dashboard!$F$4))
      )
   )
)</f>
        <v>0</v>
      </c>
      <c r="J1023" s="26">
        <f>Bank5[[#This Row],[Money in/ (Money out)]]-Bank5[[#This Row],[GST/HST]]</f>
        <v>0</v>
      </c>
      <c r="L1023" s="23">
        <f t="shared" si="45"/>
        <v>0</v>
      </c>
    </row>
    <row r="1024" spans="4:12" x14ac:dyDescent="0.2">
      <c r="D1024" s="374">
        <f>_xlfn.XLOOKUP(C:C,Table1[for Import to Bank Register dropdown],Table1[for Pivot],0,0,1)</f>
        <v>0</v>
      </c>
      <c r="E1024" s="403"/>
      <c r="F1024" s="146">
        <f t="shared" si="46"/>
        <v>55555555</v>
      </c>
      <c r="G1024" s="375">
        <f t="shared" si="47"/>
        <v>0</v>
      </c>
      <c r="I1024" s="376">
        <f>IF(OR(C1024="150 Directors advances", C1024="120 accounts receivable", C1024="720.2 Automobile - Insurance", C1024="720.3 Automobile - License", C1024="870.4 Rent - Insurance", C1024="870.6 Rent - Property Tax", C1024="870.7 Rent - Homeoffice", C1024="870.9 Rent - Water"),
   0,
   IF(Dashboard!$F$5="Quick",
      IF(OR(C1024="190 Automobile",C1024="200 computer hardware",C1024="210 Computer software",C1024="220 Quickbooks software",C1024="230 Office equipment",C1024="240 Office furniture"),
         E1024-(E1024/(1+Dashboard!$F$4)),
         0
      ),
      IF(C1024="750 Business promotion",
         E1024-(E1024/(1+4.793/100)),
         E1024-(E1024/(1+Dashboard!$F$4))
      )
   )
)</f>
        <v>0</v>
      </c>
      <c r="J1024" s="26">
        <f>Bank5[[#This Row],[Money in/ (Money out)]]-Bank5[[#This Row],[GST/HST]]</f>
        <v>0</v>
      </c>
      <c r="L1024" s="23">
        <f t="shared" si="45"/>
        <v>0</v>
      </c>
    </row>
    <row r="1025" spans="4:12" x14ac:dyDescent="0.2">
      <c r="D1025" s="374">
        <f>_xlfn.XLOOKUP(C:C,Table1[for Import to Bank Register dropdown],Table1[for Pivot],0,0,1)</f>
        <v>0</v>
      </c>
      <c r="E1025" s="403"/>
      <c r="F1025" s="146">
        <f t="shared" si="46"/>
        <v>55555555</v>
      </c>
      <c r="G1025" s="375">
        <f t="shared" si="47"/>
        <v>0</v>
      </c>
      <c r="I1025" s="376">
        <f>IF(OR(C1025="150 Directors advances", C1025="120 accounts receivable", C1025="720.2 Automobile - Insurance", C1025="720.3 Automobile - License", C1025="870.4 Rent - Insurance", C1025="870.6 Rent - Property Tax", C1025="870.7 Rent - Homeoffice", C1025="870.9 Rent - Water"),
   0,
   IF(Dashboard!$F$5="Quick",
      IF(OR(C1025="190 Automobile",C1025="200 computer hardware",C1025="210 Computer software",C1025="220 Quickbooks software",C1025="230 Office equipment",C1025="240 Office furniture"),
         E1025-(E1025/(1+Dashboard!$F$4)),
         0
      ),
      IF(C1025="750 Business promotion",
         E1025-(E1025/(1+4.793/100)),
         E1025-(E1025/(1+Dashboard!$F$4))
      )
   )
)</f>
        <v>0</v>
      </c>
      <c r="J1025" s="26">
        <f>Bank5[[#This Row],[Money in/ (Money out)]]-Bank5[[#This Row],[GST/HST]]</f>
        <v>0</v>
      </c>
      <c r="L1025" s="23">
        <f t="shared" si="45"/>
        <v>0</v>
      </c>
    </row>
    <row r="1026" spans="4:12" x14ac:dyDescent="0.2">
      <c r="D1026" s="374">
        <f>_xlfn.XLOOKUP(C:C,Table1[for Import to Bank Register dropdown],Table1[for Pivot],0,0,1)</f>
        <v>0</v>
      </c>
      <c r="E1026" s="403"/>
      <c r="F1026" s="146">
        <f t="shared" si="46"/>
        <v>55555555</v>
      </c>
      <c r="G1026" s="375">
        <f t="shared" si="47"/>
        <v>0</v>
      </c>
      <c r="I1026" s="376">
        <f>IF(OR(C1026="150 Directors advances", C1026="120 accounts receivable", C1026="720.2 Automobile - Insurance", C1026="720.3 Automobile - License", C1026="870.4 Rent - Insurance", C1026="870.6 Rent - Property Tax", C1026="870.7 Rent - Homeoffice", C1026="870.9 Rent - Water"),
   0,
   IF(Dashboard!$F$5="Quick",
      IF(OR(C1026="190 Automobile",C1026="200 computer hardware",C1026="210 Computer software",C1026="220 Quickbooks software",C1026="230 Office equipment",C1026="240 Office furniture"),
         E1026-(E1026/(1+Dashboard!$F$4)),
         0
      ),
      IF(C1026="750 Business promotion",
         E1026-(E1026/(1+4.793/100)),
         E1026-(E1026/(1+Dashboard!$F$4))
      )
   )
)</f>
        <v>0</v>
      </c>
      <c r="J1026" s="26">
        <f>Bank5[[#This Row],[Money in/ (Money out)]]-Bank5[[#This Row],[GST/HST]]</f>
        <v>0</v>
      </c>
      <c r="L1026" s="23">
        <f t="shared" si="45"/>
        <v>0</v>
      </c>
    </row>
    <row r="1027" spans="4:12" x14ac:dyDescent="0.2">
      <c r="D1027" s="374">
        <f>_xlfn.XLOOKUP(C:C,Table1[for Import to Bank Register dropdown],Table1[for Pivot],0,0,1)</f>
        <v>0</v>
      </c>
      <c r="E1027" s="403"/>
      <c r="F1027" s="146">
        <f t="shared" si="46"/>
        <v>55555555</v>
      </c>
      <c r="G1027" s="375">
        <f t="shared" si="47"/>
        <v>0</v>
      </c>
      <c r="I1027" s="376">
        <f>IF(OR(C1027="150 Directors advances", C1027="120 accounts receivable", C1027="720.2 Automobile - Insurance", C1027="720.3 Automobile - License", C1027="870.4 Rent - Insurance", C1027="870.6 Rent - Property Tax", C1027="870.7 Rent - Homeoffice", C1027="870.9 Rent - Water"),
   0,
   IF(Dashboard!$F$5="Quick",
      IF(OR(C1027="190 Automobile",C1027="200 computer hardware",C1027="210 Computer software",C1027="220 Quickbooks software",C1027="230 Office equipment",C1027="240 Office furniture"),
         E1027-(E1027/(1+Dashboard!$F$4)),
         0
      ),
      IF(C1027="750 Business promotion",
         E1027-(E1027/(1+4.793/100)),
         E1027-(E1027/(1+Dashboard!$F$4))
      )
   )
)</f>
        <v>0</v>
      </c>
      <c r="J1027" s="26">
        <f>Bank5[[#This Row],[Money in/ (Money out)]]-Bank5[[#This Row],[GST/HST]]</f>
        <v>0</v>
      </c>
      <c r="L1027" s="23">
        <f t="shared" si="45"/>
        <v>0</v>
      </c>
    </row>
    <row r="1028" spans="4:12" x14ac:dyDescent="0.2">
      <c r="D1028" s="374">
        <f>_xlfn.XLOOKUP(C:C,Table1[for Import to Bank Register dropdown],Table1[for Pivot],0,0,1)</f>
        <v>0</v>
      </c>
      <c r="E1028" s="403"/>
      <c r="F1028" s="146">
        <f t="shared" si="46"/>
        <v>55555555</v>
      </c>
      <c r="G1028" s="375">
        <f t="shared" si="47"/>
        <v>0</v>
      </c>
      <c r="I1028" s="376">
        <f>IF(OR(C1028="150 Directors advances", C1028="120 accounts receivable", C1028="720.2 Automobile - Insurance", C1028="720.3 Automobile - License", C1028="870.4 Rent - Insurance", C1028="870.6 Rent - Property Tax", C1028="870.7 Rent - Homeoffice", C1028="870.9 Rent - Water"),
   0,
   IF(Dashboard!$F$5="Quick",
      IF(OR(C1028="190 Automobile",C1028="200 computer hardware",C1028="210 Computer software",C1028="220 Quickbooks software",C1028="230 Office equipment",C1028="240 Office furniture"),
         E1028-(E1028/(1+Dashboard!$F$4)),
         0
      ),
      IF(C1028="750 Business promotion",
         E1028-(E1028/(1+4.793/100)),
         E1028-(E1028/(1+Dashboard!$F$4))
      )
   )
)</f>
        <v>0</v>
      </c>
      <c r="J1028" s="26">
        <f>Bank5[[#This Row],[Money in/ (Money out)]]-Bank5[[#This Row],[GST/HST]]</f>
        <v>0</v>
      </c>
      <c r="L1028" s="23">
        <f t="shared" si="45"/>
        <v>0</v>
      </c>
    </row>
    <row r="1029" spans="4:12" x14ac:dyDescent="0.2">
      <c r="D1029" s="374">
        <f>_xlfn.XLOOKUP(C:C,Table1[for Import to Bank Register dropdown],Table1[for Pivot],0,0,1)</f>
        <v>0</v>
      </c>
      <c r="E1029" s="403"/>
      <c r="F1029" s="146">
        <f t="shared" si="46"/>
        <v>55555555</v>
      </c>
      <c r="G1029" s="375">
        <f t="shared" si="47"/>
        <v>0</v>
      </c>
      <c r="I1029" s="376">
        <f>IF(OR(C1029="150 Directors advances", C1029="120 accounts receivable", C1029="720.2 Automobile - Insurance", C1029="720.3 Automobile - License", C1029="870.4 Rent - Insurance", C1029="870.6 Rent - Property Tax", C1029="870.7 Rent - Homeoffice", C1029="870.9 Rent - Water"),
   0,
   IF(Dashboard!$F$5="Quick",
      IF(OR(C1029="190 Automobile",C1029="200 computer hardware",C1029="210 Computer software",C1029="220 Quickbooks software",C1029="230 Office equipment",C1029="240 Office furniture"),
         E1029-(E1029/(1+Dashboard!$F$4)),
         0
      ),
      IF(C1029="750 Business promotion",
         E1029-(E1029/(1+4.793/100)),
         E1029-(E1029/(1+Dashboard!$F$4))
      )
   )
)</f>
        <v>0</v>
      </c>
      <c r="J1029" s="26">
        <f>Bank5[[#This Row],[Money in/ (Money out)]]-Bank5[[#This Row],[GST/HST]]</f>
        <v>0</v>
      </c>
      <c r="L1029" s="23">
        <f t="shared" si="45"/>
        <v>0</v>
      </c>
    </row>
    <row r="1030" spans="4:12" x14ac:dyDescent="0.2">
      <c r="D1030" s="374">
        <f>_xlfn.XLOOKUP(C:C,Table1[for Import to Bank Register dropdown],Table1[for Pivot],0,0,1)</f>
        <v>0</v>
      </c>
      <c r="E1030" s="403"/>
      <c r="F1030" s="146">
        <f t="shared" si="46"/>
        <v>55555555</v>
      </c>
      <c r="G1030" s="375">
        <f t="shared" si="47"/>
        <v>0</v>
      </c>
      <c r="I1030" s="376">
        <f>IF(OR(C1030="150 Directors advances", C1030="120 accounts receivable", C1030="720.2 Automobile - Insurance", C1030="720.3 Automobile - License", C1030="870.4 Rent - Insurance", C1030="870.6 Rent - Property Tax", C1030="870.7 Rent - Homeoffice", C1030="870.9 Rent - Water"),
   0,
   IF(Dashboard!$F$5="Quick",
      IF(OR(C1030="190 Automobile",C1030="200 computer hardware",C1030="210 Computer software",C1030="220 Quickbooks software",C1030="230 Office equipment",C1030="240 Office furniture"),
         E1030-(E1030/(1+Dashboard!$F$4)),
         0
      ),
      IF(C1030="750 Business promotion",
         E1030-(E1030/(1+4.793/100)),
         E1030-(E1030/(1+Dashboard!$F$4))
      )
   )
)</f>
        <v>0</v>
      </c>
      <c r="J1030" s="26">
        <f>Bank5[[#This Row],[Money in/ (Money out)]]-Bank5[[#This Row],[GST/HST]]</f>
        <v>0</v>
      </c>
      <c r="L1030" s="23">
        <f t="shared" si="45"/>
        <v>0</v>
      </c>
    </row>
    <row r="1031" spans="4:12" x14ac:dyDescent="0.2">
      <c r="D1031" s="374">
        <f>_xlfn.XLOOKUP(C:C,Table1[for Import to Bank Register dropdown],Table1[for Pivot],0,0,1)</f>
        <v>0</v>
      </c>
      <c r="E1031" s="403"/>
      <c r="F1031" s="146">
        <f t="shared" si="46"/>
        <v>55555555</v>
      </c>
      <c r="G1031" s="375">
        <f t="shared" si="47"/>
        <v>0</v>
      </c>
      <c r="I1031" s="376">
        <f>IF(OR(C1031="150 Directors advances", C1031="120 accounts receivable", C1031="720.2 Automobile - Insurance", C1031="720.3 Automobile - License", C1031="870.4 Rent - Insurance", C1031="870.6 Rent - Property Tax", C1031="870.7 Rent - Homeoffice", C1031="870.9 Rent - Water"),
   0,
   IF(Dashboard!$F$5="Quick",
      IF(OR(C1031="190 Automobile",C1031="200 computer hardware",C1031="210 Computer software",C1031="220 Quickbooks software",C1031="230 Office equipment",C1031="240 Office furniture"),
         E1031-(E1031/(1+Dashboard!$F$4)),
         0
      ),
      IF(C1031="750 Business promotion",
         E1031-(E1031/(1+4.793/100)),
         E1031-(E1031/(1+Dashboard!$F$4))
      )
   )
)</f>
        <v>0</v>
      </c>
      <c r="J1031" s="26">
        <f>Bank5[[#This Row],[Money in/ (Money out)]]-Bank5[[#This Row],[GST/HST]]</f>
        <v>0</v>
      </c>
      <c r="L1031" s="23">
        <f t="shared" ref="L1031:L1094" si="48">$L$3</f>
        <v>0</v>
      </c>
    </row>
    <row r="1032" spans="4:12" x14ac:dyDescent="0.2">
      <c r="D1032" s="374">
        <f>_xlfn.XLOOKUP(C:C,Table1[for Import to Bank Register dropdown],Table1[for Pivot],0,0,1)</f>
        <v>0</v>
      </c>
      <c r="E1032" s="403"/>
      <c r="F1032" s="146">
        <f t="shared" ref="F1032:F1095" si="49">$E$2</f>
        <v>55555555</v>
      </c>
      <c r="G1032" s="375">
        <f t="shared" ref="G1032:G1095" si="50">G1031+E1032</f>
        <v>0</v>
      </c>
      <c r="I1032" s="376">
        <f>IF(OR(C1032="150 Directors advances", C1032="120 accounts receivable", C1032="720.2 Automobile - Insurance", C1032="720.3 Automobile - License", C1032="870.4 Rent - Insurance", C1032="870.6 Rent - Property Tax", C1032="870.7 Rent - Homeoffice", C1032="870.9 Rent - Water"),
   0,
   IF(Dashboard!$F$5="Quick",
      IF(OR(C1032="190 Automobile",C1032="200 computer hardware",C1032="210 Computer software",C1032="220 Quickbooks software",C1032="230 Office equipment",C1032="240 Office furniture"),
         E1032-(E1032/(1+Dashboard!$F$4)),
         0
      ),
      IF(C1032="750 Business promotion",
         E1032-(E1032/(1+4.793/100)),
         E1032-(E1032/(1+Dashboard!$F$4))
      )
   )
)</f>
        <v>0</v>
      </c>
      <c r="J1032" s="26">
        <f>Bank5[[#This Row],[Money in/ (Money out)]]-Bank5[[#This Row],[GST/HST]]</f>
        <v>0</v>
      </c>
      <c r="L1032" s="23">
        <f t="shared" si="48"/>
        <v>0</v>
      </c>
    </row>
    <row r="1033" spans="4:12" x14ac:dyDescent="0.2">
      <c r="D1033" s="374">
        <f>_xlfn.XLOOKUP(C:C,Table1[for Import to Bank Register dropdown],Table1[for Pivot],0,0,1)</f>
        <v>0</v>
      </c>
      <c r="E1033" s="403"/>
      <c r="F1033" s="146">
        <f t="shared" si="49"/>
        <v>55555555</v>
      </c>
      <c r="G1033" s="375">
        <f t="shared" si="50"/>
        <v>0</v>
      </c>
      <c r="I1033" s="376">
        <f>IF(OR(C1033="150 Directors advances", C1033="120 accounts receivable", C1033="720.2 Automobile - Insurance", C1033="720.3 Automobile - License", C1033="870.4 Rent - Insurance", C1033="870.6 Rent - Property Tax", C1033="870.7 Rent - Homeoffice", C1033="870.9 Rent - Water"),
   0,
   IF(Dashboard!$F$5="Quick",
      IF(OR(C1033="190 Automobile",C1033="200 computer hardware",C1033="210 Computer software",C1033="220 Quickbooks software",C1033="230 Office equipment",C1033="240 Office furniture"),
         E1033-(E1033/(1+Dashboard!$F$4)),
         0
      ),
      IF(C1033="750 Business promotion",
         E1033-(E1033/(1+4.793/100)),
         E1033-(E1033/(1+Dashboard!$F$4))
      )
   )
)</f>
        <v>0</v>
      </c>
      <c r="J1033" s="26">
        <f>Bank5[[#This Row],[Money in/ (Money out)]]-Bank5[[#This Row],[GST/HST]]</f>
        <v>0</v>
      </c>
      <c r="L1033" s="23">
        <f t="shared" si="48"/>
        <v>0</v>
      </c>
    </row>
    <row r="1034" spans="4:12" x14ac:dyDescent="0.2">
      <c r="D1034" s="374">
        <f>_xlfn.XLOOKUP(C:C,Table1[for Import to Bank Register dropdown],Table1[for Pivot],0,0,1)</f>
        <v>0</v>
      </c>
      <c r="E1034" s="403"/>
      <c r="F1034" s="146">
        <f t="shared" si="49"/>
        <v>55555555</v>
      </c>
      <c r="G1034" s="375">
        <f t="shared" si="50"/>
        <v>0</v>
      </c>
      <c r="I1034" s="376">
        <f>IF(OR(C1034="150 Directors advances", C1034="120 accounts receivable", C1034="720.2 Automobile - Insurance", C1034="720.3 Automobile - License", C1034="870.4 Rent - Insurance", C1034="870.6 Rent - Property Tax", C1034="870.7 Rent - Homeoffice", C1034="870.9 Rent - Water"),
   0,
   IF(Dashboard!$F$5="Quick",
      IF(OR(C1034="190 Automobile",C1034="200 computer hardware",C1034="210 Computer software",C1034="220 Quickbooks software",C1034="230 Office equipment",C1034="240 Office furniture"),
         E1034-(E1034/(1+Dashboard!$F$4)),
         0
      ),
      IF(C1034="750 Business promotion",
         E1034-(E1034/(1+4.793/100)),
         E1034-(E1034/(1+Dashboard!$F$4))
      )
   )
)</f>
        <v>0</v>
      </c>
      <c r="J1034" s="26">
        <f>Bank5[[#This Row],[Money in/ (Money out)]]-Bank5[[#This Row],[GST/HST]]</f>
        <v>0</v>
      </c>
      <c r="L1034" s="23">
        <f t="shared" si="48"/>
        <v>0</v>
      </c>
    </row>
    <row r="1035" spans="4:12" x14ac:dyDescent="0.2">
      <c r="D1035" s="374">
        <f>_xlfn.XLOOKUP(C:C,Table1[for Import to Bank Register dropdown],Table1[for Pivot],0,0,1)</f>
        <v>0</v>
      </c>
      <c r="E1035" s="403"/>
      <c r="F1035" s="146">
        <f t="shared" si="49"/>
        <v>55555555</v>
      </c>
      <c r="G1035" s="375">
        <f t="shared" si="50"/>
        <v>0</v>
      </c>
      <c r="I1035" s="376">
        <f>IF(OR(C1035="150 Directors advances", C1035="120 accounts receivable", C1035="720.2 Automobile - Insurance", C1035="720.3 Automobile - License", C1035="870.4 Rent - Insurance", C1035="870.6 Rent - Property Tax", C1035="870.7 Rent - Homeoffice", C1035="870.9 Rent - Water"),
   0,
   IF(Dashboard!$F$5="Quick",
      IF(OR(C1035="190 Automobile",C1035="200 computer hardware",C1035="210 Computer software",C1035="220 Quickbooks software",C1035="230 Office equipment",C1035="240 Office furniture"),
         E1035-(E1035/(1+Dashboard!$F$4)),
         0
      ),
      IF(C1035="750 Business promotion",
         E1035-(E1035/(1+4.793/100)),
         E1035-(E1035/(1+Dashboard!$F$4))
      )
   )
)</f>
        <v>0</v>
      </c>
      <c r="J1035" s="26">
        <f>Bank5[[#This Row],[Money in/ (Money out)]]-Bank5[[#This Row],[GST/HST]]</f>
        <v>0</v>
      </c>
      <c r="L1035" s="23">
        <f t="shared" si="48"/>
        <v>0</v>
      </c>
    </row>
    <row r="1036" spans="4:12" x14ac:dyDescent="0.2">
      <c r="D1036" s="374">
        <f>_xlfn.XLOOKUP(C:C,Table1[for Import to Bank Register dropdown],Table1[for Pivot],0,0,1)</f>
        <v>0</v>
      </c>
      <c r="E1036" s="403"/>
      <c r="F1036" s="146">
        <f t="shared" si="49"/>
        <v>55555555</v>
      </c>
      <c r="G1036" s="375">
        <f t="shared" si="50"/>
        <v>0</v>
      </c>
      <c r="I1036" s="376">
        <f>IF(OR(C1036="150 Directors advances", C1036="120 accounts receivable", C1036="720.2 Automobile - Insurance", C1036="720.3 Automobile - License", C1036="870.4 Rent - Insurance", C1036="870.6 Rent - Property Tax", C1036="870.7 Rent - Homeoffice", C1036="870.9 Rent - Water"),
   0,
   IF(Dashboard!$F$5="Quick",
      IF(OR(C1036="190 Automobile",C1036="200 computer hardware",C1036="210 Computer software",C1036="220 Quickbooks software",C1036="230 Office equipment",C1036="240 Office furniture"),
         E1036-(E1036/(1+Dashboard!$F$4)),
         0
      ),
      IF(C1036="750 Business promotion",
         E1036-(E1036/(1+4.793/100)),
         E1036-(E1036/(1+Dashboard!$F$4))
      )
   )
)</f>
        <v>0</v>
      </c>
      <c r="J1036" s="26">
        <f>Bank5[[#This Row],[Money in/ (Money out)]]-Bank5[[#This Row],[GST/HST]]</f>
        <v>0</v>
      </c>
      <c r="L1036" s="23">
        <f t="shared" si="48"/>
        <v>0</v>
      </c>
    </row>
    <row r="1037" spans="4:12" x14ac:dyDescent="0.2">
      <c r="D1037" s="374">
        <f>_xlfn.XLOOKUP(C:C,Table1[for Import to Bank Register dropdown],Table1[for Pivot],0,0,1)</f>
        <v>0</v>
      </c>
      <c r="E1037" s="403"/>
      <c r="F1037" s="146">
        <f t="shared" si="49"/>
        <v>55555555</v>
      </c>
      <c r="G1037" s="375">
        <f t="shared" si="50"/>
        <v>0</v>
      </c>
      <c r="I1037" s="376">
        <f>IF(OR(C1037="150 Directors advances", C1037="120 accounts receivable", C1037="720.2 Automobile - Insurance", C1037="720.3 Automobile - License", C1037="870.4 Rent - Insurance", C1037="870.6 Rent - Property Tax", C1037="870.7 Rent - Homeoffice", C1037="870.9 Rent - Water"),
   0,
   IF(Dashboard!$F$5="Quick",
      IF(OR(C1037="190 Automobile",C1037="200 computer hardware",C1037="210 Computer software",C1037="220 Quickbooks software",C1037="230 Office equipment",C1037="240 Office furniture"),
         E1037-(E1037/(1+Dashboard!$F$4)),
         0
      ),
      IF(C1037="750 Business promotion",
         E1037-(E1037/(1+4.793/100)),
         E1037-(E1037/(1+Dashboard!$F$4))
      )
   )
)</f>
        <v>0</v>
      </c>
      <c r="J1037" s="26">
        <f>Bank5[[#This Row],[Money in/ (Money out)]]-Bank5[[#This Row],[GST/HST]]</f>
        <v>0</v>
      </c>
      <c r="L1037" s="23">
        <f t="shared" si="48"/>
        <v>0</v>
      </c>
    </row>
    <row r="1038" spans="4:12" x14ac:dyDescent="0.2">
      <c r="D1038" s="374">
        <f>_xlfn.XLOOKUP(C:C,Table1[for Import to Bank Register dropdown],Table1[for Pivot],0,0,1)</f>
        <v>0</v>
      </c>
      <c r="E1038" s="403"/>
      <c r="F1038" s="146">
        <f t="shared" si="49"/>
        <v>55555555</v>
      </c>
      <c r="G1038" s="375">
        <f t="shared" si="50"/>
        <v>0</v>
      </c>
      <c r="I1038" s="376">
        <f>IF(OR(C1038="150 Directors advances", C1038="120 accounts receivable", C1038="720.2 Automobile - Insurance", C1038="720.3 Automobile - License", C1038="870.4 Rent - Insurance", C1038="870.6 Rent - Property Tax", C1038="870.7 Rent - Homeoffice", C1038="870.9 Rent - Water"),
   0,
   IF(Dashboard!$F$5="Quick",
      IF(OR(C1038="190 Automobile",C1038="200 computer hardware",C1038="210 Computer software",C1038="220 Quickbooks software",C1038="230 Office equipment",C1038="240 Office furniture"),
         E1038-(E1038/(1+Dashboard!$F$4)),
         0
      ),
      IF(C1038="750 Business promotion",
         E1038-(E1038/(1+4.793/100)),
         E1038-(E1038/(1+Dashboard!$F$4))
      )
   )
)</f>
        <v>0</v>
      </c>
      <c r="J1038" s="26">
        <f>Bank5[[#This Row],[Money in/ (Money out)]]-Bank5[[#This Row],[GST/HST]]</f>
        <v>0</v>
      </c>
      <c r="L1038" s="23">
        <f t="shared" si="48"/>
        <v>0</v>
      </c>
    </row>
    <row r="1039" spans="4:12" x14ac:dyDescent="0.2">
      <c r="D1039" s="374">
        <f>_xlfn.XLOOKUP(C:C,Table1[for Import to Bank Register dropdown],Table1[for Pivot],0,0,1)</f>
        <v>0</v>
      </c>
      <c r="E1039" s="403"/>
      <c r="F1039" s="146">
        <f t="shared" si="49"/>
        <v>55555555</v>
      </c>
      <c r="G1039" s="375">
        <f t="shared" si="50"/>
        <v>0</v>
      </c>
      <c r="I1039" s="376">
        <f>IF(OR(C1039="150 Directors advances", C1039="120 accounts receivable", C1039="720.2 Automobile - Insurance", C1039="720.3 Automobile - License", C1039="870.4 Rent - Insurance", C1039="870.6 Rent - Property Tax", C1039="870.7 Rent - Homeoffice", C1039="870.9 Rent - Water"),
   0,
   IF(Dashboard!$F$5="Quick",
      IF(OR(C1039="190 Automobile",C1039="200 computer hardware",C1039="210 Computer software",C1039="220 Quickbooks software",C1039="230 Office equipment",C1039="240 Office furniture"),
         E1039-(E1039/(1+Dashboard!$F$4)),
         0
      ),
      IF(C1039="750 Business promotion",
         E1039-(E1039/(1+4.793/100)),
         E1039-(E1039/(1+Dashboard!$F$4))
      )
   )
)</f>
        <v>0</v>
      </c>
      <c r="J1039" s="26">
        <f>Bank5[[#This Row],[Money in/ (Money out)]]-Bank5[[#This Row],[GST/HST]]</f>
        <v>0</v>
      </c>
      <c r="L1039" s="23">
        <f t="shared" si="48"/>
        <v>0</v>
      </c>
    </row>
    <row r="1040" spans="4:12" x14ac:dyDescent="0.2">
      <c r="D1040" s="374">
        <f>_xlfn.XLOOKUP(C:C,Table1[for Import to Bank Register dropdown],Table1[for Pivot],0,0,1)</f>
        <v>0</v>
      </c>
      <c r="E1040" s="403"/>
      <c r="F1040" s="146">
        <f t="shared" si="49"/>
        <v>55555555</v>
      </c>
      <c r="G1040" s="375">
        <f t="shared" si="50"/>
        <v>0</v>
      </c>
      <c r="I1040" s="376">
        <f>IF(OR(C1040="150 Directors advances", C1040="120 accounts receivable", C1040="720.2 Automobile - Insurance", C1040="720.3 Automobile - License", C1040="870.4 Rent - Insurance", C1040="870.6 Rent - Property Tax", C1040="870.7 Rent - Homeoffice", C1040="870.9 Rent - Water"),
   0,
   IF(Dashboard!$F$5="Quick",
      IF(OR(C1040="190 Automobile",C1040="200 computer hardware",C1040="210 Computer software",C1040="220 Quickbooks software",C1040="230 Office equipment",C1040="240 Office furniture"),
         E1040-(E1040/(1+Dashboard!$F$4)),
         0
      ),
      IF(C1040="750 Business promotion",
         E1040-(E1040/(1+4.793/100)),
         E1040-(E1040/(1+Dashboard!$F$4))
      )
   )
)</f>
        <v>0</v>
      </c>
      <c r="J1040" s="26">
        <f>Bank5[[#This Row],[Money in/ (Money out)]]-Bank5[[#This Row],[GST/HST]]</f>
        <v>0</v>
      </c>
      <c r="L1040" s="23">
        <f t="shared" si="48"/>
        <v>0</v>
      </c>
    </row>
    <row r="1041" spans="4:12" x14ac:dyDescent="0.2">
      <c r="D1041" s="374">
        <f>_xlfn.XLOOKUP(C:C,Table1[for Import to Bank Register dropdown],Table1[for Pivot],0,0,1)</f>
        <v>0</v>
      </c>
      <c r="E1041" s="403"/>
      <c r="F1041" s="146">
        <f t="shared" si="49"/>
        <v>55555555</v>
      </c>
      <c r="G1041" s="375">
        <f t="shared" si="50"/>
        <v>0</v>
      </c>
      <c r="I1041" s="376">
        <f>IF(OR(C1041="150 Directors advances", C1041="120 accounts receivable", C1041="720.2 Automobile - Insurance", C1041="720.3 Automobile - License", C1041="870.4 Rent - Insurance", C1041="870.6 Rent - Property Tax", C1041="870.7 Rent - Homeoffice", C1041="870.9 Rent - Water"),
   0,
   IF(Dashboard!$F$5="Quick",
      IF(OR(C1041="190 Automobile",C1041="200 computer hardware",C1041="210 Computer software",C1041="220 Quickbooks software",C1041="230 Office equipment",C1041="240 Office furniture"),
         E1041-(E1041/(1+Dashboard!$F$4)),
         0
      ),
      IF(C1041="750 Business promotion",
         E1041-(E1041/(1+4.793/100)),
         E1041-(E1041/(1+Dashboard!$F$4))
      )
   )
)</f>
        <v>0</v>
      </c>
      <c r="J1041" s="26">
        <f>Bank5[[#This Row],[Money in/ (Money out)]]-Bank5[[#This Row],[GST/HST]]</f>
        <v>0</v>
      </c>
      <c r="L1041" s="23">
        <f t="shared" si="48"/>
        <v>0</v>
      </c>
    </row>
    <row r="1042" spans="4:12" x14ac:dyDescent="0.2">
      <c r="D1042" s="374">
        <f>_xlfn.XLOOKUP(C:C,Table1[for Import to Bank Register dropdown],Table1[for Pivot],0,0,1)</f>
        <v>0</v>
      </c>
      <c r="E1042" s="403"/>
      <c r="F1042" s="146">
        <f t="shared" si="49"/>
        <v>55555555</v>
      </c>
      <c r="G1042" s="375">
        <f t="shared" si="50"/>
        <v>0</v>
      </c>
      <c r="I1042" s="376">
        <f>IF(OR(C1042="150 Directors advances", C1042="120 accounts receivable", C1042="720.2 Automobile - Insurance", C1042="720.3 Automobile - License", C1042="870.4 Rent - Insurance", C1042="870.6 Rent - Property Tax", C1042="870.7 Rent - Homeoffice", C1042="870.9 Rent - Water"),
   0,
   IF(Dashboard!$F$5="Quick",
      IF(OR(C1042="190 Automobile",C1042="200 computer hardware",C1042="210 Computer software",C1042="220 Quickbooks software",C1042="230 Office equipment",C1042="240 Office furniture"),
         E1042-(E1042/(1+Dashboard!$F$4)),
         0
      ),
      IF(C1042="750 Business promotion",
         E1042-(E1042/(1+4.793/100)),
         E1042-(E1042/(1+Dashboard!$F$4))
      )
   )
)</f>
        <v>0</v>
      </c>
      <c r="J1042" s="26">
        <f>Bank5[[#This Row],[Money in/ (Money out)]]-Bank5[[#This Row],[GST/HST]]</f>
        <v>0</v>
      </c>
      <c r="L1042" s="23">
        <f t="shared" si="48"/>
        <v>0</v>
      </c>
    </row>
    <row r="1043" spans="4:12" x14ac:dyDescent="0.2">
      <c r="D1043" s="374">
        <f>_xlfn.XLOOKUP(C:C,Table1[for Import to Bank Register dropdown],Table1[for Pivot],0,0,1)</f>
        <v>0</v>
      </c>
      <c r="E1043" s="403"/>
      <c r="F1043" s="146">
        <f t="shared" si="49"/>
        <v>55555555</v>
      </c>
      <c r="G1043" s="375">
        <f t="shared" si="50"/>
        <v>0</v>
      </c>
      <c r="I1043" s="376">
        <f>IF(OR(C1043="150 Directors advances", C1043="120 accounts receivable", C1043="720.2 Automobile - Insurance", C1043="720.3 Automobile - License", C1043="870.4 Rent - Insurance", C1043="870.6 Rent - Property Tax", C1043="870.7 Rent - Homeoffice", C1043="870.9 Rent - Water"),
   0,
   IF(Dashboard!$F$5="Quick",
      IF(OR(C1043="190 Automobile",C1043="200 computer hardware",C1043="210 Computer software",C1043="220 Quickbooks software",C1043="230 Office equipment",C1043="240 Office furniture"),
         E1043-(E1043/(1+Dashboard!$F$4)),
         0
      ),
      IF(C1043="750 Business promotion",
         E1043-(E1043/(1+4.793/100)),
         E1043-(E1043/(1+Dashboard!$F$4))
      )
   )
)</f>
        <v>0</v>
      </c>
      <c r="J1043" s="26">
        <f>Bank5[[#This Row],[Money in/ (Money out)]]-Bank5[[#This Row],[GST/HST]]</f>
        <v>0</v>
      </c>
      <c r="L1043" s="23">
        <f t="shared" si="48"/>
        <v>0</v>
      </c>
    </row>
    <row r="1044" spans="4:12" x14ac:dyDescent="0.2">
      <c r="D1044" s="374">
        <f>_xlfn.XLOOKUP(C:C,Table1[for Import to Bank Register dropdown],Table1[for Pivot],0,0,1)</f>
        <v>0</v>
      </c>
      <c r="E1044" s="403"/>
      <c r="F1044" s="146">
        <f t="shared" si="49"/>
        <v>55555555</v>
      </c>
      <c r="G1044" s="375">
        <f t="shared" si="50"/>
        <v>0</v>
      </c>
      <c r="I1044" s="376">
        <f>IF(OR(C1044="150 Directors advances", C1044="120 accounts receivable", C1044="720.2 Automobile - Insurance", C1044="720.3 Automobile - License", C1044="870.4 Rent - Insurance", C1044="870.6 Rent - Property Tax", C1044="870.7 Rent - Homeoffice", C1044="870.9 Rent - Water"),
   0,
   IF(Dashboard!$F$5="Quick",
      IF(OR(C1044="190 Automobile",C1044="200 computer hardware",C1044="210 Computer software",C1044="220 Quickbooks software",C1044="230 Office equipment",C1044="240 Office furniture"),
         E1044-(E1044/(1+Dashboard!$F$4)),
         0
      ),
      IF(C1044="750 Business promotion",
         E1044-(E1044/(1+4.793/100)),
         E1044-(E1044/(1+Dashboard!$F$4))
      )
   )
)</f>
        <v>0</v>
      </c>
      <c r="J1044" s="26">
        <f>Bank5[[#This Row],[Money in/ (Money out)]]-Bank5[[#This Row],[GST/HST]]</f>
        <v>0</v>
      </c>
      <c r="L1044" s="23">
        <f t="shared" si="48"/>
        <v>0</v>
      </c>
    </row>
    <row r="1045" spans="4:12" x14ac:dyDescent="0.2">
      <c r="D1045" s="374">
        <f>_xlfn.XLOOKUP(C:C,Table1[for Import to Bank Register dropdown],Table1[for Pivot],0,0,1)</f>
        <v>0</v>
      </c>
      <c r="E1045" s="403"/>
      <c r="F1045" s="146">
        <f t="shared" si="49"/>
        <v>55555555</v>
      </c>
      <c r="G1045" s="375">
        <f t="shared" si="50"/>
        <v>0</v>
      </c>
      <c r="I1045" s="376">
        <f>IF(OR(C1045="150 Directors advances", C1045="120 accounts receivable", C1045="720.2 Automobile - Insurance", C1045="720.3 Automobile - License", C1045="870.4 Rent - Insurance", C1045="870.6 Rent - Property Tax", C1045="870.7 Rent - Homeoffice", C1045="870.9 Rent - Water"),
   0,
   IF(Dashboard!$F$5="Quick",
      IF(OR(C1045="190 Automobile",C1045="200 computer hardware",C1045="210 Computer software",C1045="220 Quickbooks software",C1045="230 Office equipment",C1045="240 Office furniture"),
         E1045-(E1045/(1+Dashboard!$F$4)),
         0
      ),
      IF(C1045="750 Business promotion",
         E1045-(E1045/(1+4.793/100)),
         E1045-(E1045/(1+Dashboard!$F$4))
      )
   )
)</f>
        <v>0</v>
      </c>
      <c r="J1045" s="26">
        <f>Bank5[[#This Row],[Money in/ (Money out)]]-Bank5[[#This Row],[GST/HST]]</f>
        <v>0</v>
      </c>
      <c r="L1045" s="23">
        <f t="shared" si="48"/>
        <v>0</v>
      </c>
    </row>
    <row r="1046" spans="4:12" x14ac:dyDescent="0.2">
      <c r="D1046" s="374">
        <f>_xlfn.XLOOKUP(C:C,Table1[for Import to Bank Register dropdown],Table1[for Pivot],0,0,1)</f>
        <v>0</v>
      </c>
      <c r="E1046" s="403"/>
      <c r="F1046" s="146">
        <f t="shared" si="49"/>
        <v>55555555</v>
      </c>
      <c r="G1046" s="375">
        <f t="shared" si="50"/>
        <v>0</v>
      </c>
      <c r="I1046" s="376">
        <f>IF(OR(C1046="150 Directors advances", C1046="120 accounts receivable", C1046="720.2 Automobile - Insurance", C1046="720.3 Automobile - License", C1046="870.4 Rent - Insurance", C1046="870.6 Rent - Property Tax", C1046="870.7 Rent - Homeoffice", C1046="870.9 Rent - Water"),
   0,
   IF(Dashboard!$F$5="Quick",
      IF(OR(C1046="190 Automobile",C1046="200 computer hardware",C1046="210 Computer software",C1046="220 Quickbooks software",C1046="230 Office equipment",C1046="240 Office furniture"),
         E1046-(E1046/(1+Dashboard!$F$4)),
         0
      ),
      IF(C1046="750 Business promotion",
         E1046-(E1046/(1+4.793/100)),
         E1046-(E1046/(1+Dashboard!$F$4))
      )
   )
)</f>
        <v>0</v>
      </c>
      <c r="J1046" s="26">
        <f>Bank5[[#This Row],[Money in/ (Money out)]]-Bank5[[#This Row],[GST/HST]]</f>
        <v>0</v>
      </c>
      <c r="L1046" s="23">
        <f t="shared" si="48"/>
        <v>0</v>
      </c>
    </row>
    <row r="1047" spans="4:12" x14ac:dyDescent="0.2">
      <c r="D1047" s="374">
        <f>_xlfn.XLOOKUP(C:C,Table1[for Import to Bank Register dropdown],Table1[for Pivot],0,0,1)</f>
        <v>0</v>
      </c>
      <c r="E1047" s="403"/>
      <c r="F1047" s="146">
        <f t="shared" si="49"/>
        <v>55555555</v>
      </c>
      <c r="G1047" s="375">
        <f t="shared" si="50"/>
        <v>0</v>
      </c>
      <c r="I1047" s="376">
        <f>IF(OR(C1047="150 Directors advances", C1047="120 accounts receivable", C1047="720.2 Automobile - Insurance", C1047="720.3 Automobile - License", C1047="870.4 Rent - Insurance", C1047="870.6 Rent - Property Tax", C1047="870.7 Rent - Homeoffice", C1047="870.9 Rent - Water"),
   0,
   IF(Dashboard!$F$5="Quick",
      IF(OR(C1047="190 Automobile",C1047="200 computer hardware",C1047="210 Computer software",C1047="220 Quickbooks software",C1047="230 Office equipment",C1047="240 Office furniture"),
         E1047-(E1047/(1+Dashboard!$F$4)),
         0
      ),
      IF(C1047="750 Business promotion",
         E1047-(E1047/(1+4.793/100)),
         E1047-(E1047/(1+Dashboard!$F$4))
      )
   )
)</f>
        <v>0</v>
      </c>
      <c r="J1047" s="26">
        <f>Bank5[[#This Row],[Money in/ (Money out)]]-Bank5[[#This Row],[GST/HST]]</f>
        <v>0</v>
      </c>
      <c r="L1047" s="23">
        <f t="shared" si="48"/>
        <v>0</v>
      </c>
    </row>
    <row r="1048" spans="4:12" x14ac:dyDescent="0.2">
      <c r="D1048" s="374">
        <f>_xlfn.XLOOKUP(C:C,Table1[for Import to Bank Register dropdown],Table1[for Pivot],0,0,1)</f>
        <v>0</v>
      </c>
      <c r="E1048" s="403"/>
      <c r="F1048" s="146">
        <f t="shared" si="49"/>
        <v>55555555</v>
      </c>
      <c r="G1048" s="375">
        <f t="shared" si="50"/>
        <v>0</v>
      </c>
      <c r="I1048" s="376">
        <f>IF(OR(C1048="150 Directors advances", C1048="120 accounts receivable", C1048="720.2 Automobile - Insurance", C1048="720.3 Automobile - License", C1048="870.4 Rent - Insurance", C1048="870.6 Rent - Property Tax", C1048="870.7 Rent - Homeoffice", C1048="870.9 Rent - Water"),
   0,
   IF(Dashboard!$F$5="Quick",
      IF(OR(C1048="190 Automobile",C1048="200 computer hardware",C1048="210 Computer software",C1048="220 Quickbooks software",C1048="230 Office equipment",C1048="240 Office furniture"),
         E1048-(E1048/(1+Dashboard!$F$4)),
         0
      ),
      IF(C1048="750 Business promotion",
         E1048-(E1048/(1+4.793/100)),
         E1048-(E1048/(1+Dashboard!$F$4))
      )
   )
)</f>
        <v>0</v>
      </c>
      <c r="J1048" s="26">
        <f>Bank5[[#This Row],[Money in/ (Money out)]]-Bank5[[#This Row],[GST/HST]]</f>
        <v>0</v>
      </c>
      <c r="L1048" s="23">
        <f t="shared" si="48"/>
        <v>0</v>
      </c>
    </row>
    <row r="1049" spans="4:12" x14ac:dyDescent="0.2">
      <c r="D1049" s="374">
        <f>_xlfn.XLOOKUP(C:C,Table1[for Import to Bank Register dropdown],Table1[for Pivot],0,0,1)</f>
        <v>0</v>
      </c>
      <c r="E1049" s="403"/>
      <c r="F1049" s="146">
        <f t="shared" si="49"/>
        <v>55555555</v>
      </c>
      <c r="G1049" s="375">
        <f t="shared" si="50"/>
        <v>0</v>
      </c>
      <c r="I1049" s="376">
        <f>IF(OR(C1049="150 Directors advances", C1049="120 accounts receivable", C1049="720.2 Automobile - Insurance", C1049="720.3 Automobile - License", C1049="870.4 Rent - Insurance", C1049="870.6 Rent - Property Tax", C1049="870.7 Rent - Homeoffice", C1049="870.9 Rent - Water"),
   0,
   IF(Dashboard!$F$5="Quick",
      IF(OR(C1049="190 Automobile",C1049="200 computer hardware",C1049="210 Computer software",C1049="220 Quickbooks software",C1049="230 Office equipment",C1049="240 Office furniture"),
         E1049-(E1049/(1+Dashboard!$F$4)),
         0
      ),
      IF(C1049="750 Business promotion",
         E1049-(E1049/(1+4.793/100)),
         E1049-(E1049/(1+Dashboard!$F$4))
      )
   )
)</f>
        <v>0</v>
      </c>
      <c r="J1049" s="26">
        <f>Bank5[[#This Row],[Money in/ (Money out)]]-Bank5[[#This Row],[GST/HST]]</f>
        <v>0</v>
      </c>
      <c r="L1049" s="23">
        <f t="shared" si="48"/>
        <v>0</v>
      </c>
    </row>
    <row r="1050" spans="4:12" x14ac:dyDescent="0.2">
      <c r="D1050" s="374">
        <f>_xlfn.XLOOKUP(C:C,Table1[for Import to Bank Register dropdown],Table1[for Pivot],0,0,1)</f>
        <v>0</v>
      </c>
      <c r="E1050" s="403"/>
      <c r="F1050" s="146">
        <f t="shared" si="49"/>
        <v>55555555</v>
      </c>
      <c r="G1050" s="375">
        <f t="shared" si="50"/>
        <v>0</v>
      </c>
      <c r="I1050" s="376">
        <f>IF(OR(C1050="150 Directors advances", C1050="120 accounts receivable", C1050="720.2 Automobile - Insurance", C1050="720.3 Automobile - License", C1050="870.4 Rent - Insurance", C1050="870.6 Rent - Property Tax", C1050="870.7 Rent - Homeoffice", C1050="870.9 Rent - Water"),
   0,
   IF(Dashboard!$F$5="Quick",
      IF(OR(C1050="190 Automobile",C1050="200 computer hardware",C1050="210 Computer software",C1050="220 Quickbooks software",C1050="230 Office equipment",C1050="240 Office furniture"),
         E1050-(E1050/(1+Dashboard!$F$4)),
         0
      ),
      IF(C1050="750 Business promotion",
         E1050-(E1050/(1+4.793/100)),
         E1050-(E1050/(1+Dashboard!$F$4))
      )
   )
)</f>
        <v>0</v>
      </c>
      <c r="J1050" s="26">
        <f>Bank5[[#This Row],[Money in/ (Money out)]]-Bank5[[#This Row],[GST/HST]]</f>
        <v>0</v>
      </c>
      <c r="L1050" s="23">
        <f t="shared" si="48"/>
        <v>0</v>
      </c>
    </row>
    <row r="1051" spans="4:12" x14ac:dyDescent="0.2">
      <c r="D1051" s="374">
        <f>_xlfn.XLOOKUP(C:C,Table1[for Import to Bank Register dropdown],Table1[for Pivot],0,0,1)</f>
        <v>0</v>
      </c>
      <c r="E1051" s="403"/>
      <c r="F1051" s="146">
        <f t="shared" si="49"/>
        <v>55555555</v>
      </c>
      <c r="G1051" s="375">
        <f t="shared" si="50"/>
        <v>0</v>
      </c>
      <c r="I1051" s="376">
        <f>IF(OR(C1051="150 Directors advances", C1051="120 accounts receivable", C1051="720.2 Automobile - Insurance", C1051="720.3 Automobile - License", C1051="870.4 Rent - Insurance", C1051="870.6 Rent - Property Tax", C1051="870.7 Rent - Homeoffice", C1051="870.9 Rent - Water"),
   0,
   IF(Dashboard!$F$5="Quick",
      IF(OR(C1051="190 Automobile",C1051="200 computer hardware",C1051="210 Computer software",C1051="220 Quickbooks software",C1051="230 Office equipment",C1051="240 Office furniture"),
         E1051-(E1051/(1+Dashboard!$F$4)),
         0
      ),
      IF(C1051="750 Business promotion",
         E1051-(E1051/(1+4.793/100)),
         E1051-(E1051/(1+Dashboard!$F$4))
      )
   )
)</f>
        <v>0</v>
      </c>
      <c r="J1051" s="26">
        <f>Bank5[[#This Row],[Money in/ (Money out)]]-Bank5[[#This Row],[GST/HST]]</f>
        <v>0</v>
      </c>
      <c r="L1051" s="23">
        <f t="shared" si="48"/>
        <v>0</v>
      </c>
    </row>
    <row r="1052" spans="4:12" x14ac:dyDescent="0.2">
      <c r="D1052" s="374">
        <f>_xlfn.XLOOKUP(C:C,Table1[for Import to Bank Register dropdown],Table1[for Pivot],0,0,1)</f>
        <v>0</v>
      </c>
      <c r="E1052" s="403"/>
      <c r="F1052" s="146">
        <f t="shared" si="49"/>
        <v>55555555</v>
      </c>
      <c r="G1052" s="375">
        <f t="shared" si="50"/>
        <v>0</v>
      </c>
      <c r="I1052" s="376">
        <f>IF(OR(C1052="150 Directors advances", C1052="120 accounts receivable", C1052="720.2 Automobile - Insurance", C1052="720.3 Automobile - License", C1052="870.4 Rent - Insurance", C1052="870.6 Rent - Property Tax", C1052="870.7 Rent - Homeoffice", C1052="870.9 Rent - Water"),
   0,
   IF(Dashboard!$F$5="Quick",
      IF(OR(C1052="190 Automobile",C1052="200 computer hardware",C1052="210 Computer software",C1052="220 Quickbooks software",C1052="230 Office equipment",C1052="240 Office furniture"),
         E1052-(E1052/(1+Dashboard!$F$4)),
         0
      ),
      IF(C1052="750 Business promotion",
         E1052-(E1052/(1+4.793/100)),
         E1052-(E1052/(1+Dashboard!$F$4))
      )
   )
)</f>
        <v>0</v>
      </c>
      <c r="J1052" s="26">
        <f>Bank5[[#This Row],[Money in/ (Money out)]]-Bank5[[#This Row],[GST/HST]]</f>
        <v>0</v>
      </c>
      <c r="L1052" s="23">
        <f t="shared" si="48"/>
        <v>0</v>
      </c>
    </row>
    <row r="1053" spans="4:12" x14ac:dyDescent="0.2">
      <c r="D1053" s="374">
        <f>_xlfn.XLOOKUP(C:C,Table1[for Import to Bank Register dropdown],Table1[for Pivot],0,0,1)</f>
        <v>0</v>
      </c>
      <c r="E1053" s="403"/>
      <c r="F1053" s="146">
        <f t="shared" si="49"/>
        <v>55555555</v>
      </c>
      <c r="G1053" s="375">
        <f t="shared" si="50"/>
        <v>0</v>
      </c>
      <c r="I1053" s="376">
        <f>IF(OR(C1053="150 Directors advances", C1053="120 accounts receivable", C1053="720.2 Automobile - Insurance", C1053="720.3 Automobile - License", C1053="870.4 Rent - Insurance", C1053="870.6 Rent - Property Tax", C1053="870.7 Rent - Homeoffice", C1053="870.9 Rent - Water"),
   0,
   IF(Dashboard!$F$5="Quick",
      IF(OR(C1053="190 Automobile",C1053="200 computer hardware",C1053="210 Computer software",C1053="220 Quickbooks software",C1053="230 Office equipment",C1053="240 Office furniture"),
         E1053-(E1053/(1+Dashboard!$F$4)),
         0
      ),
      IF(C1053="750 Business promotion",
         E1053-(E1053/(1+4.793/100)),
         E1053-(E1053/(1+Dashboard!$F$4))
      )
   )
)</f>
        <v>0</v>
      </c>
      <c r="J1053" s="26">
        <f>Bank5[[#This Row],[Money in/ (Money out)]]-Bank5[[#This Row],[GST/HST]]</f>
        <v>0</v>
      </c>
      <c r="L1053" s="23">
        <f t="shared" si="48"/>
        <v>0</v>
      </c>
    </row>
    <row r="1054" spans="4:12" x14ac:dyDescent="0.2">
      <c r="D1054" s="374">
        <f>_xlfn.XLOOKUP(C:C,Table1[for Import to Bank Register dropdown],Table1[for Pivot],0,0,1)</f>
        <v>0</v>
      </c>
      <c r="E1054" s="403"/>
      <c r="F1054" s="146">
        <f t="shared" si="49"/>
        <v>55555555</v>
      </c>
      <c r="G1054" s="375">
        <f t="shared" si="50"/>
        <v>0</v>
      </c>
      <c r="I1054" s="376">
        <f>IF(OR(C1054="150 Directors advances", C1054="120 accounts receivable", C1054="720.2 Automobile - Insurance", C1054="720.3 Automobile - License", C1054="870.4 Rent - Insurance", C1054="870.6 Rent - Property Tax", C1054="870.7 Rent - Homeoffice", C1054="870.9 Rent - Water"),
   0,
   IF(Dashboard!$F$5="Quick",
      IF(OR(C1054="190 Automobile",C1054="200 computer hardware",C1054="210 Computer software",C1054="220 Quickbooks software",C1054="230 Office equipment",C1054="240 Office furniture"),
         E1054-(E1054/(1+Dashboard!$F$4)),
         0
      ),
      IF(C1054="750 Business promotion",
         E1054-(E1054/(1+4.793/100)),
         E1054-(E1054/(1+Dashboard!$F$4))
      )
   )
)</f>
        <v>0</v>
      </c>
      <c r="J1054" s="26">
        <f>Bank5[[#This Row],[Money in/ (Money out)]]-Bank5[[#This Row],[GST/HST]]</f>
        <v>0</v>
      </c>
      <c r="L1054" s="23">
        <f t="shared" si="48"/>
        <v>0</v>
      </c>
    </row>
    <row r="1055" spans="4:12" x14ac:dyDescent="0.2">
      <c r="D1055" s="374">
        <f>_xlfn.XLOOKUP(C:C,Table1[for Import to Bank Register dropdown],Table1[for Pivot],0,0,1)</f>
        <v>0</v>
      </c>
      <c r="E1055" s="403"/>
      <c r="F1055" s="146">
        <f t="shared" si="49"/>
        <v>55555555</v>
      </c>
      <c r="G1055" s="375">
        <f t="shared" si="50"/>
        <v>0</v>
      </c>
      <c r="I1055" s="376">
        <f>IF(OR(C1055="150 Directors advances", C1055="120 accounts receivable", C1055="720.2 Automobile - Insurance", C1055="720.3 Automobile - License", C1055="870.4 Rent - Insurance", C1055="870.6 Rent - Property Tax", C1055="870.7 Rent - Homeoffice", C1055="870.9 Rent - Water"),
   0,
   IF(Dashboard!$F$5="Quick",
      IF(OR(C1055="190 Automobile",C1055="200 computer hardware",C1055="210 Computer software",C1055="220 Quickbooks software",C1055="230 Office equipment",C1055="240 Office furniture"),
         E1055-(E1055/(1+Dashboard!$F$4)),
         0
      ),
      IF(C1055="750 Business promotion",
         E1055-(E1055/(1+4.793/100)),
         E1055-(E1055/(1+Dashboard!$F$4))
      )
   )
)</f>
        <v>0</v>
      </c>
      <c r="J1055" s="26">
        <f>Bank5[[#This Row],[Money in/ (Money out)]]-Bank5[[#This Row],[GST/HST]]</f>
        <v>0</v>
      </c>
      <c r="L1055" s="23">
        <f t="shared" si="48"/>
        <v>0</v>
      </c>
    </row>
    <row r="1056" spans="4:12" x14ac:dyDescent="0.2">
      <c r="D1056" s="374">
        <f>_xlfn.XLOOKUP(C:C,Table1[for Import to Bank Register dropdown],Table1[for Pivot],0,0,1)</f>
        <v>0</v>
      </c>
      <c r="E1056" s="403"/>
      <c r="F1056" s="146">
        <f t="shared" si="49"/>
        <v>55555555</v>
      </c>
      <c r="G1056" s="375">
        <f t="shared" si="50"/>
        <v>0</v>
      </c>
      <c r="I1056" s="376">
        <f>IF(OR(C1056="150 Directors advances", C1056="120 accounts receivable", C1056="720.2 Automobile - Insurance", C1056="720.3 Automobile - License", C1056="870.4 Rent - Insurance", C1056="870.6 Rent - Property Tax", C1056="870.7 Rent - Homeoffice", C1056="870.9 Rent - Water"),
   0,
   IF(Dashboard!$F$5="Quick",
      IF(OR(C1056="190 Automobile",C1056="200 computer hardware",C1056="210 Computer software",C1056="220 Quickbooks software",C1056="230 Office equipment",C1056="240 Office furniture"),
         E1056-(E1056/(1+Dashboard!$F$4)),
         0
      ),
      IF(C1056="750 Business promotion",
         E1056-(E1056/(1+4.793/100)),
         E1056-(E1056/(1+Dashboard!$F$4))
      )
   )
)</f>
        <v>0</v>
      </c>
      <c r="J1056" s="26">
        <f>Bank5[[#This Row],[Money in/ (Money out)]]-Bank5[[#This Row],[GST/HST]]</f>
        <v>0</v>
      </c>
      <c r="L1056" s="23">
        <f t="shared" si="48"/>
        <v>0</v>
      </c>
    </row>
    <row r="1057" spans="4:12" x14ac:dyDescent="0.2">
      <c r="D1057" s="374">
        <f>_xlfn.XLOOKUP(C:C,Table1[for Import to Bank Register dropdown],Table1[for Pivot],0,0,1)</f>
        <v>0</v>
      </c>
      <c r="E1057" s="403"/>
      <c r="F1057" s="146">
        <f t="shared" si="49"/>
        <v>55555555</v>
      </c>
      <c r="G1057" s="375">
        <f t="shared" si="50"/>
        <v>0</v>
      </c>
      <c r="I1057" s="376">
        <f>IF(OR(C1057="150 Directors advances", C1057="120 accounts receivable", C1057="720.2 Automobile - Insurance", C1057="720.3 Automobile - License", C1057="870.4 Rent - Insurance", C1057="870.6 Rent - Property Tax", C1057="870.7 Rent - Homeoffice", C1057="870.9 Rent - Water"),
   0,
   IF(Dashboard!$F$5="Quick",
      IF(OR(C1057="190 Automobile",C1057="200 computer hardware",C1057="210 Computer software",C1057="220 Quickbooks software",C1057="230 Office equipment",C1057="240 Office furniture"),
         E1057-(E1057/(1+Dashboard!$F$4)),
         0
      ),
      IF(C1057="750 Business promotion",
         E1057-(E1057/(1+4.793/100)),
         E1057-(E1057/(1+Dashboard!$F$4))
      )
   )
)</f>
        <v>0</v>
      </c>
      <c r="J1057" s="26">
        <f>Bank5[[#This Row],[Money in/ (Money out)]]-Bank5[[#This Row],[GST/HST]]</f>
        <v>0</v>
      </c>
      <c r="L1057" s="23">
        <f t="shared" si="48"/>
        <v>0</v>
      </c>
    </row>
    <row r="1058" spans="4:12" x14ac:dyDescent="0.2">
      <c r="D1058" s="374">
        <f>_xlfn.XLOOKUP(C:C,Table1[for Import to Bank Register dropdown],Table1[for Pivot],0,0,1)</f>
        <v>0</v>
      </c>
      <c r="E1058" s="403"/>
      <c r="F1058" s="146">
        <f t="shared" si="49"/>
        <v>55555555</v>
      </c>
      <c r="G1058" s="375">
        <f t="shared" si="50"/>
        <v>0</v>
      </c>
      <c r="I1058" s="376">
        <f>IF(OR(C1058="150 Directors advances", C1058="120 accounts receivable", C1058="720.2 Automobile - Insurance", C1058="720.3 Automobile - License", C1058="870.4 Rent - Insurance", C1058="870.6 Rent - Property Tax", C1058="870.7 Rent - Homeoffice", C1058="870.9 Rent - Water"),
   0,
   IF(Dashboard!$F$5="Quick",
      IF(OR(C1058="190 Automobile",C1058="200 computer hardware",C1058="210 Computer software",C1058="220 Quickbooks software",C1058="230 Office equipment",C1058="240 Office furniture"),
         E1058-(E1058/(1+Dashboard!$F$4)),
         0
      ),
      IF(C1058="750 Business promotion",
         E1058-(E1058/(1+4.793/100)),
         E1058-(E1058/(1+Dashboard!$F$4))
      )
   )
)</f>
        <v>0</v>
      </c>
      <c r="J1058" s="26">
        <f>Bank5[[#This Row],[Money in/ (Money out)]]-Bank5[[#This Row],[GST/HST]]</f>
        <v>0</v>
      </c>
      <c r="L1058" s="23">
        <f t="shared" si="48"/>
        <v>0</v>
      </c>
    </row>
    <row r="1059" spans="4:12" x14ac:dyDescent="0.2">
      <c r="D1059" s="374">
        <f>_xlfn.XLOOKUP(C:C,Table1[for Import to Bank Register dropdown],Table1[for Pivot],0,0,1)</f>
        <v>0</v>
      </c>
      <c r="E1059" s="403"/>
      <c r="F1059" s="146">
        <f t="shared" si="49"/>
        <v>55555555</v>
      </c>
      <c r="G1059" s="375">
        <f t="shared" si="50"/>
        <v>0</v>
      </c>
      <c r="I1059" s="376">
        <f>IF(OR(C1059="150 Directors advances", C1059="120 accounts receivable", C1059="720.2 Automobile - Insurance", C1059="720.3 Automobile - License", C1059="870.4 Rent - Insurance", C1059="870.6 Rent - Property Tax", C1059="870.7 Rent - Homeoffice", C1059="870.9 Rent - Water"),
   0,
   IF(Dashboard!$F$5="Quick",
      IF(OR(C1059="190 Automobile",C1059="200 computer hardware",C1059="210 Computer software",C1059="220 Quickbooks software",C1059="230 Office equipment",C1059="240 Office furniture"),
         E1059-(E1059/(1+Dashboard!$F$4)),
         0
      ),
      IF(C1059="750 Business promotion",
         E1059-(E1059/(1+4.793/100)),
         E1059-(E1059/(1+Dashboard!$F$4))
      )
   )
)</f>
        <v>0</v>
      </c>
      <c r="J1059" s="26">
        <f>Bank5[[#This Row],[Money in/ (Money out)]]-Bank5[[#This Row],[GST/HST]]</f>
        <v>0</v>
      </c>
      <c r="L1059" s="23">
        <f t="shared" si="48"/>
        <v>0</v>
      </c>
    </row>
    <row r="1060" spans="4:12" x14ac:dyDescent="0.2">
      <c r="D1060" s="374">
        <f>_xlfn.XLOOKUP(C:C,Table1[for Import to Bank Register dropdown],Table1[for Pivot],0,0,1)</f>
        <v>0</v>
      </c>
      <c r="E1060" s="403"/>
      <c r="F1060" s="146">
        <f t="shared" si="49"/>
        <v>55555555</v>
      </c>
      <c r="G1060" s="375">
        <f t="shared" si="50"/>
        <v>0</v>
      </c>
      <c r="I1060" s="376">
        <f>IF(OR(C1060="150 Directors advances", C1060="120 accounts receivable", C1060="720.2 Automobile - Insurance", C1060="720.3 Automobile - License", C1060="870.4 Rent - Insurance", C1060="870.6 Rent - Property Tax", C1060="870.7 Rent - Homeoffice", C1060="870.9 Rent - Water"),
   0,
   IF(Dashboard!$F$5="Quick",
      IF(OR(C1060="190 Automobile",C1060="200 computer hardware",C1060="210 Computer software",C1060="220 Quickbooks software",C1060="230 Office equipment",C1060="240 Office furniture"),
         E1060-(E1060/(1+Dashboard!$F$4)),
         0
      ),
      IF(C1060="750 Business promotion",
         E1060-(E1060/(1+4.793/100)),
         E1060-(E1060/(1+Dashboard!$F$4))
      )
   )
)</f>
        <v>0</v>
      </c>
      <c r="J1060" s="26">
        <f>Bank5[[#This Row],[Money in/ (Money out)]]-Bank5[[#This Row],[GST/HST]]</f>
        <v>0</v>
      </c>
      <c r="L1060" s="23">
        <f t="shared" si="48"/>
        <v>0</v>
      </c>
    </row>
    <row r="1061" spans="4:12" x14ac:dyDescent="0.2">
      <c r="D1061" s="374">
        <f>_xlfn.XLOOKUP(C:C,Table1[for Import to Bank Register dropdown],Table1[for Pivot],0,0,1)</f>
        <v>0</v>
      </c>
      <c r="E1061" s="403"/>
      <c r="F1061" s="146">
        <f t="shared" si="49"/>
        <v>55555555</v>
      </c>
      <c r="G1061" s="375">
        <f t="shared" si="50"/>
        <v>0</v>
      </c>
      <c r="I1061" s="376">
        <f>IF(OR(C1061="150 Directors advances", C1061="120 accounts receivable", C1061="720.2 Automobile - Insurance", C1061="720.3 Automobile - License", C1061="870.4 Rent - Insurance", C1061="870.6 Rent - Property Tax", C1061="870.7 Rent - Homeoffice", C1061="870.9 Rent - Water"),
   0,
   IF(Dashboard!$F$5="Quick",
      IF(OR(C1061="190 Automobile",C1061="200 computer hardware",C1061="210 Computer software",C1061="220 Quickbooks software",C1061="230 Office equipment",C1061="240 Office furniture"),
         E1061-(E1061/(1+Dashboard!$F$4)),
         0
      ),
      IF(C1061="750 Business promotion",
         E1061-(E1061/(1+4.793/100)),
         E1061-(E1061/(1+Dashboard!$F$4))
      )
   )
)</f>
        <v>0</v>
      </c>
      <c r="J1061" s="26">
        <f>Bank5[[#This Row],[Money in/ (Money out)]]-Bank5[[#This Row],[GST/HST]]</f>
        <v>0</v>
      </c>
      <c r="L1061" s="23">
        <f t="shared" si="48"/>
        <v>0</v>
      </c>
    </row>
    <row r="1062" spans="4:12" x14ac:dyDescent="0.2">
      <c r="D1062" s="374">
        <f>_xlfn.XLOOKUP(C:C,Table1[for Import to Bank Register dropdown],Table1[for Pivot],0,0,1)</f>
        <v>0</v>
      </c>
      <c r="E1062" s="403"/>
      <c r="F1062" s="146">
        <f t="shared" si="49"/>
        <v>55555555</v>
      </c>
      <c r="G1062" s="375">
        <f t="shared" si="50"/>
        <v>0</v>
      </c>
      <c r="I1062" s="376">
        <f>IF(OR(C1062="150 Directors advances", C1062="120 accounts receivable", C1062="720.2 Automobile - Insurance", C1062="720.3 Automobile - License", C1062="870.4 Rent - Insurance", C1062="870.6 Rent - Property Tax", C1062="870.7 Rent - Homeoffice", C1062="870.9 Rent - Water"),
   0,
   IF(Dashboard!$F$5="Quick",
      IF(OR(C1062="190 Automobile",C1062="200 computer hardware",C1062="210 Computer software",C1062="220 Quickbooks software",C1062="230 Office equipment",C1062="240 Office furniture"),
         E1062-(E1062/(1+Dashboard!$F$4)),
         0
      ),
      IF(C1062="750 Business promotion",
         E1062-(E1062/(1+4.793/100)),
         E1062-(E1062/(1+Dashboard!$F$4))
      )
   )
)</f>
        <v>0</v>
      </c>
      <c r="J1062" s="26">
        <f>Bank5[[#This Row],[Money in/ (Money out)]]-Bank5[[#This Row],[GST/HST]]</f>
        <v>0</v>
      </c>
      <c r="L1062" s="23">
        <f t="shared" si="48"/>
        <v>0</v>
      </c>
    </row>
    <row r="1063" spans="4:12" x14ac:dyDescent="0.2">
      <c r="D1063" s="374">
        <f>_xlfn.XLOOKUP(C:C,Table1[for Import to Bank Register dropdown],Table1[for Pivot],0,0,1)</f>
        <v>0</v>
      </c>
      <c r="E1063" s="403"/>
      <c r="F1063" s="146">
        <f t="shared" si="49"/>
        <v>55555555</v>
      </c>
      <c r="G1063" s="375">
        <f t="shared" si="50"/>
        <v>0</v>
      </c>
      <c r="I1063" s="376">
        <f>IF(OR(C1063="150 Directors advances", C1063="120 accounts receivable", C1063="720.2 Automobile - Insurance", C1063="720.3 Automobile - License", C1063="870.4 Rent - Insurance", C1063="870.6 Rent - Property Tax", C1063="870.7 Rent - Homeoffice", C1063="870.9 Rent - Water"),
   0,
   IF(Dashboard!$F$5="Quick",
      IF(OR(C1063="190 Automobile",C1063="200 computer hardware",C1063="210 Computer software",C1063="220 Quickbooks software",C1063="230 Office equipment",C1063="240 Office furniture"),
         E1063-(E1063/(1+Dashboard!$F$4)),
         0
      ),
      IF(C1063="750 Business promotion",
         E1063-(E1063/(1+4.793/100)),
         E1063-(E1063/(1+Dashboard!$F$4))
      )
   )
)</f>
        <v>0</v>
      </c>
      <c r="J1063" s="26">
        <f>Bank5[[#This Row],[Money in/ (Money out)]]-Bank5[[#This Row],[GST/HST]]</f>
        <v>0</v>
      </c>
      <c r="L1063" s="23">
        <f t="shared" si="48"/>
        <v>0</v>
      </c>
    </row>
    <row r="1064" spans="4:12" x14ac:dyDescent="0.2">
      <c r="D1064" s="374">
        <f>_xlfn.XLOOKUP(C:C,Table1[for Import to Bank Register dropdown],Table1[for Pivot],0,0,1)</f>
        <v>0</v>
      </c>
      <c r="E1064" s="403"/>
      <c r="F1064" s="146">
        <f t="shared" si="49"/>
        <v>55555555</v>
      </c>
      <c r="G1064" s="375">
        <f t="shared" si="50"/>
        <v>0</v>
      </c>
      <c r="I1064" s="376">
        <f>IF(OR(C1064="150 Directors advances", C1064="120 accounts receivable", C1064="720.2 Automobile - Insurance", C1064="720.3 Automobile - License", C1064="870.4 Rent - Insurance", C1064="870.6 Rent - Property Tax", C1064="870.7 Rent - Homeoffice", C1064="870.9 Rent - Water"),
   0,
   IF(Dashboard!$F$5="Quick",
      IF(OR(C1064="190 Automobile",C1064="200 computer hardware",C1064="210 Computer software",C1064="220 Quickbooks software",C1064="230 Office equipment",C1064="240 Office furniture"),
         E1064-(E1064/(1+Dashboard!$F$4)),
         0
      ),
      IF(C1064="750 Business promotion",
         E1064-(E1064/(1+4.793/100)),
         E1064-(E1064/(1+Dashboard!$F$4))
      )
   )
)</f>
        <v>0</v>
      </c>
      <c r="J1064" s="26">
        <f>Bank5[[#This Row],[Money in/ (Money out)]]-Bank5[[#This Row],[GST/HST]]</f>
        <v>0</v>
      </c>
      <c r="L1064" s="23">
        <f t="shared" si="48"/>
        <v>0</v>
      </c>
    </row>
    <row r="1065" spans="4:12" x14ac:dyDescent="0.2">
      <c r="D1065" s="374">
        <f>_xlfn.XLOOKUP(C:C,Table1[for Import to Bank Register dropdown],Table1[for Pivot],0,0,1)</f>
        <v>0</v>
      </c>
      <c r="E1065" s="403"/>
      <c r="F1065" s="146">
        <f t="shared" si="49"/>
        <v>55555555</v>
      </c>
      <c r="G1065" s="375">
        <f t="shared" si="50"/>
        <v>0</v>
      </c>
      <c r="I1065" s="376">
        <f>IF(OR(C1065="150 Directors advances", C1065="120 accounts receivable", C1065="720.2 Automobile - Insurance", C1065="720.3 Automobile - License", C1065="870.4 Rent - Insurance", C1065="870.6 Rent - Property Tax", C1065="870.7 Rent - Homeoffice", C1065="870.9 Rent - Water"),
   0,
   IF(Dashboard!$F$5="Quick",
      IF(OR(C1065="190 Automobile",C1065="200 computer hardware",C1065="210 Computer software",C1065="220 Quickbooks software",C1065="230 Office equipment",C1065="240 Office furniture"),
         E1065-(E1065/(1+Dashboard!$F$4)),
         0
      ),
      IF(C1065="750 Business promotion",
         E1065-(E1065/(1+4.793/100)),
         E1065-(E1065/(1+Dashboard!$F$4))
      )
   )
)</f>
        <v>0</v>
      </c>
      <c r="J1065" s="26">
        <f>Bank5[[#This Row],[Money in/ (Money out)]]-Bank5[[#This Row],[GST/HST]]</f>
        <v>0</v>
      </c>
      <c r="L1065" s="23">
        <f t="shared" si="48"/>
        <v>0</v>
      </c>
    </row>
    <row r="1066" spans="4:12" x14ac:dyDescent="0.2">
      <c r="D1066" s="374">
        <f>_xlfn.XLOOKUP(C:C,Table1[for Import to Bank Register dropdown],Table1[for Pivot],0,0,1)</f>
        <v>0</v>
      </c>
      <c r="E1066" s="403"/>
      <c r="F1066" s="146">
        <f t="shared" si="49"/>
        <v>55555555</v>
      </c>
      <c r="G1066" s="375">
        <f t="shared" si="50"/>
        <v>0</v>
      </c>
      <c r="I1066" s="376">
        <f>IF(OR(C1066="150 Directors advances", C1066="120 accounts receivable", C1066="720.2 Automobile - Insurance", C1066="720.3 Automobile - License", C1066="870.4 Rent - Insurance", C1066="870.6 Rent - Property Tax", C1066="870.7 Rent - Homeoffice", C1066="870.9 Rent - Water"),
   0,
   IF(Dashboard!$F$5="Quick",
      IF(OR(C1066="190 Automobile",C1066="200 computer hardware",C1066="210 Computer software",C1066="220 Quickbooks software",C1066="230 Office equipment",C1066="240 Office furniture"),
         E1066-(E1066/(1+Dashboard!$F$4)),
         0
      ),
      IF(C1066="750 Business promotion",
         E1066-(E1066/(1+4.793/100)),
         E1066-(E1066/(1+Dashboard!$F$4))
      )
   )
)</f>
        <v>0</v>
      </c>
      <c r="J1066" s="26">
        <f>Bank5[[#This Row],[Money in/ (Money out)]]-Bank5[[#This Row],[GST/HST]]</f>
        <v>0</v>
      </c>
      <c r="L1066" s="23">
        <f t="shared" si="48"/>
        <v>0</v>
      </c>
    </row>
    <row r="1067" spans="4:12" x14ac:dyDescent="0.2">
      <c r="D1067" s="374">
        <f>_xlfn.XLOOKUP(C:C,Table1[for Import to Bank Register dropdown],Table1[for Pivot],0,0,1)</f>
        <v>0</v>
      </c>
      <c r="E1067" s="403"/>
      <c r="F1067" s="146">
        <f t="shared" si="49"/>
        <v>55555555</v>
      </c>
      <c r="G1067" s="375">
        <f t="shared" si="50"/>
        <v>0</v>
      </c>
      <c r="I1067" s="376">
        <f>IF(OR(C1067="150 Directors advances", C1067="120 accounts receivable", C1067="720.2 Automobile - Insurance", C1067="720.3 Automobile - License", C1067="870.4 Rent - Insurance", C1067="870.6 Rent - Property Tax", C1067="870.7 Rent - Homeoffice", C1067="870.9 Rent - Water"),
   0,
   IF(Dashboard!$F$5="Quick",
      IF(OR(C1067="190 Automobile",C1067="200 computer hardware",C1067="210 Computer software",C1067="220 Quickbooks software",C1067="230 Office equipment",C1067="240 Office furniture"),
         E1067-(E1067/(1+Dashboard!$F$4)),
         0
      ),
      IF(C1067="750 Business promotion",
         E1067-(E1067/(1+4.793/100)),
         E1067-(E1067/(1+Dashboard!$F$4))
      )
   )
)</f>
        <v>0</v>
      </c>
      <c r="J1067" s="26">
        <f>Bank5[[#This Row],[Money in/ (Money out)]]-Bank5[[#This Row],[GST/HST]]</f>
        <v>0</v>
      </c>
      <c r="L1067" s="23">
        <f t="shared" si="48"/>
        <v>0</v>
      </c>
    </row>
    <row r="1068" spans="4:12" x14ac:dyDescent="0.2">
      <c r="D1068" s="374">
        <f>_xlfn.XLOOKUP(C:C,Table1[for Import to Bank Register dropdown],Table1[for Pivot],0,0,1)</f>
        <v>0</v>
      </c>
      <c r="E1068" s="403"/>
      <c r="F1068" s="146">
        <f t="shared" si="49"/>
        <v>55555555</v>
      </c>
      <c r="G1068" s="375">
        <f t="shared" si="50"/>
        <v>0</v>
      </c>
      <c r="I1068" s="376">
        <f>IF(OR(C1068="150 Directors advances", C1068="120 accounts receivable", C1068="720.2 Automobile - Insurance", C1068="720.3 Automobile - License", C1068="870.4 Rent - Insurance", C1068="870.6 Rent - Property Tax", C1068="870.7 Rent - Homeoffice", C1068="870.9 Rent - Water"),
   0,
   IF(Dashboard!$F$5="Quick",
      IF(OR(C1068="190 Automobile",C1068="200 computer hardware",C1068="210 Computer software",C1068="220 Quickbooks software",C1068="230 Office equipment",C1068="240 Office furniture"),
         E1068-(E1068/(1+Dashboard!$F$4)),
         0
      ),
      IF(C1068="750 Business promotion",
         E1068-(E1068/(1+4.793/100)),
         E1068-(E1068/(1+Dashboard!$F$4))
      )
   )
)</f>
        <v>0</v>
      </c>
      <c r="J1068" s="26">
        <f>Bank5[[#This Row],[Money in/ (Money out)]]-Bank5[[#This Row],[GST/HST]]</f>
        <v>0</v>
      </c>
      <c r="L1068" s="23">
        <f t="shared" si="48"/>
        <v>0</v>
      </c>
    </row>
    <row r="1069" spans="4:12" x14ac:dyDescent="0.2">
      <c r="D1069" s="374">
        <f>_xlfn.XLOOKUP(C:C,Table1[for Import to Bank Register dropdown],Table1[for Pivot],0,0,1)</f>
        <v>0</v>
      </c>
      <c r="E1069" s="403"/>
      <c r="F1069" s="146">
        <f t="shared" si="49"/>
        <v>55555555</v>
      </c>
      <c r="G1069" s="375">
        <f t="shared" si="50"/>
        <v>0</v>
      </c>
      <c r="I1069" s="376">
        <f>IF(OR(C1069="150 Directors advances", C1069="120 accounts receivable", C1069="720.2 Automobile - Insurance", C1069="720.3 Automobile - License", C1069="870.4 Rent - Insurance", C1069="870.6 Rent - Property Tax", C1069="870.7 Rent - Homeoffice", C1069="870.9 Rent - Water"),
   0,
   IF(Dashboard!$F$5="Quick",
      IF(OR(C1069="190 Automobile",C1069="200 computer hardware",C1069="210 Computer software",C1069="220 Quickbooks software",C1069="230 Office equipment",C1069="240 Office furniture"),
         E1069-(E1069/(1+Dashboard!$F$4)),
         0
      ),
      IF(C1069="750 Business promotion",
         E1069-(E1069/(1+4.793/100)),
         E1069-(E1069/(1+Dashboard!$F$4))
      )
   )
)</f>
        <v>0</v>
      </c>
      <c r="J1069" s="26">
        <f>Bank5[[#This Row],[Money in/ (Money out)]]-Bank5[[#This Row],[GST/HST]]</f>
        <v>0</v>
      </c>
      <c r="L1069" s="23">
        <f t="shared" si="48"/>
        <v>0</v>
      </c>
    </row>
    <row r="1070" spans="4:12" x14ac:dyDescent="0.2">
      <c r="D1070" s="374">
        <f>_xlfn.XLOOKUP(C:C,Table1[for Import to Bank Register dropdown],Table1[for Pivot],0,0,1)</f>
        <v>0</v>
      </c>
      <c r="E1070" s="403"/>
      <c r="F1070" s="146">
        <f t="shared" si="49"/>
        <v>55555555</v>
      </c>
      <c r="G1070" s="375">
        <f t="shared" si="50"/>
        <v>0</v>
      </c>
      <c r="I1070" s="376">
        <f>IF(OR(C1070="150 Directors advances", C1070="120 accounts receivable", C1070="720.2 Automobile - Insurance", C1070="720.3 Automobile - License", C1070="870.4 Rent - Insurance", C1070="870.6 Rent - Property Tax", C1070="870.7 Rent - Homeoffice", C1070="870.9 Rent - Water"),
   0,
   IF(Dashboard!$F$5="Quick",
      IF(OR(C1070="190 Automobile",C1070="200 computer hardware",C1070="210 Computer software",C1070="220 Quickbooks software",C1070="230 Office equipment",C1070="240 Office furniture"),
         E1070-(E1070/(1+Dashboard!$F$4)),
         0
      ),
      IF(C1070="750 Business promotion",
         E1070-(E1070/(1+4.793/100)),
         E1070-(E1070/(1+Dashboard!$F$4))
      )
   )
)</f>
        <v>0</v>
      </c>
      <c r="J1070" s="26">
        <f>Bank5[[#This Row],[Money in/ (Money out)]]-Bank5[[#This Row],[GST/HST]]</f>
        <v>0</v>
      </c>
      <c r="L1070" s="23">
        <f t="shared" si="48"/>
        <v>0</v>
      </c>
    </row>
    <row r="1071" spans="4:12" x14ac:dyDescent="0.2">
      <c r="D1071" s="374">
        <f>_xlfn.XLOOKUP(C:C,Table1[for Import to Bank Register dropdown],Table1[for Pivot],0,0,1)</f>
        <v>0</v>
      </c>
      <c r="E1071" s="403"/>
      <c r="F1071" s="146">
        <f t="shared" si="49"/>
        <v>55555555</v>
      </c>
      <c r="G1071" s="375">
        <f t="shared" si="50"/>
        <v>0</v>
      </c>
      <c r="I1071" s="376">
        <f>IF(OR(C1071="150 Directors advances", C1071="120 accounts receivable", C1071="720.2 Automobile - Insurance", C1071="720.3 Automobile - License", C1071="870.4 Rent - Insurance", C1071="870.6 Rent - Property Tax", C1071="870.7 Rent - Homeoffice", C1071="870.9 Rent - Water"),
   0,
   IF(Dashboard!$F$5="Quick",
      IF(OR(C1071="190 Automobile",C1071="200 computer hardware",C1071="210 Computer software",C1071="220 Quickbooks software",C1071="230 Office equipment",C1071="240 Office furniture"),
         E1071-(E1071/(1+Dashboard!$F$4)),
         0
      ),
      IF(C1071="750 Business promotion",
         E1071-(E1071/(1+4.793/100)),
         E1071-(E1071/(1+Dashboard!$F$4))
      )
   )
)</f>
        <v>0</v>
      </c>
      <c r="J1071" s="26">
        <f>Bank5[[#This Row],[Money in/ (Money out)]]-Bank5[[#This Row],[GST/HST]]</f>
        <v>0</v>
      </c>
      <c r="L1071" s="23">
        <f t="shared" si="48"/>
        <v>0</v>
      </c>
    </row>
    <row r="1072" spans="4:12" x14ac:dyDescent="0.2">
      <c r="D1072" s="374">
        <f>_xlfn.XLOOKUP(C:C,Table1[for Import to Bank Register dropdown],Table1[for Pivot],0,0,1)</f>
        <v>0</v>
      </c>
      <c r="E1072" s="403"/>
      <c r="F1072" s="146">
        <f t="shared" si="49"/>
        <v>55555555</v>
      </c>
      <c r="G1072" s="375">
        <f t="shared" si="50"/>
        <v>0</v>
      </c>
      <c r="I1072" s="376">
        <f>IF(OR(C1072="150 Directors advances", C1072="120 accounts receivable", C1072="720.2 Automobile - Insurance", C1072="720.3 Automobile - License", C1072="870.4 Rent - Insurance", C1072="870.6 Rent - Property Tax", C1072="870.7 Rent - Homeoffice", C1072="870.9 Rent - Water"),
   0,
   IF(Dashboard!$F$5="Quick",
      IF(OR(C1072="190 Automobile",C1072="200 computer hardware",C1072="210 Computer software",C1072="220 Quickbooks software",C1072="230 Office equipment",C1072="240 Office furniture"),
         E1072-(E1072/(1+Dashboard!$F$4)),
         0
      ),
      IF(C1072="750 Business promotion",
         E1072-(E1072/(1+4.793/100)),
         E1072-(E1072/(1+Dashboard!$F$4))
      )
   )
)</f>
        <v>0</v>
      </c>
      <c r="J1072" s="26">
        <f>Bank5[[#This Row],[Money in/ (Money out)]]-Bank5[[#This Row],[GST/HST]]</f>
        <v>0</v>
      </c>
      <c r="L1072" s="23">
        <f t="shared" si="48"/>
        <v>0</v>
      </c>
    </row>
    <row r="1073" spans="4:12" x14ac:dyDescent="0.2">
      <c r="D1073" s="374">
        <f>_xlfn.XLOOKUP(C:C,Table1[for Import to Bank Register dropdown],Table1[for Pivot],0,0,1)</f>
        <v>0</v>
      </c>
      <c r="E1073" s="403"/>
      <c r="F1073" s="146">
        <f t="shared" si="49"/>
        <v>55555555</v>
      </c>
      <c r="G1073" s="375">
        <f t="shared" si="50"/>
        <v>0</v>
      </c>
      <c r="I1073" s="376">
        <f>IF(OR(C1073="150 Directors advances", C1073="120 accounts receivable", C1073="720.2 Automobile - Insurance", C1073="720.3 Automobile - License", C1073="870.4 Rent - Insurance", C1073="870.6 Rent - Property Tax", C1073="870.7 Rent - Homeoffice", C1073="870.9 Rent - Water"),
   0,
   IF(Dashboard!$F$5="Quick",
      IF(OR(C1073="190 Automobile",C1073="200 computer hardware",C1073="210 Computer software",C1073="220 Quickbooks software",C1073="230 Office equipment",C1073="240 Office furniture"),
         E1073-(E1073/(1+Dashboard!$F$4)),
         0
      ),
      IF(C1073="750 Business promotion",
         E1073-(E1073/(1+4.793/100)),
         E1073-(E1073/(1+Dashboard!$F$4))
      )
   )
)</f>
        <v>0</v>
      </c>
      <c r="J1073" s="26">
        <f>Bank5[[#This Row],[Money in/ (Money out)]]-Bank5[[#This Row],[GST/HST]]</f>
        <v>0</v>
      </c>
      <c r="L1073" s="23">
        <f t="shared" si="48"/>
        <v>0</v>
      </c>
    </row>
    <row r="1074" spans="4:12" x14ac:dyDescent="0.2">
      <c r="D1074" s="374">
        <f>_xlfn.XLOOKUP(C:C,Table1[for Import to Bank Register dropdown],Table1[for Pivot],0,0,1)</f>
        <v>0</v>
      </c>
      <c r="E1074" s="403"/>
      <c r="F1074" s="146">
        <f t="shared" si="49"/>
        <v>55555555</v>
      </c>
      <c r="G1074" s="375">
        <f t="shared" si="50"/>
        <v>0</v>
      </c>
      <c r="I1074" s="376">
        <f>IF(OR(C1074="150 Directors advances", C1074="120 accounts receivable", C1074="720.2 Automobile - Insurance", C1074="720.3 Automobile - License", C1074="870.4 Rent - Insurance", C1074="870.6 Rent - Property Tax", C1074="870.7 Rent - Homeoffice", C1074="870.9 Rent - Water"),
   0,
   IF(Dashboard!$F$5="Quick",
      IF(OR(C1074="190 Automobile",C1074="200 computer hardware",C1074="210 Computer software",C1074="220 Quickbooks software",C1074="230 Office equipment",C1074="240 Office furniture"),
         E1074-(E1074/(1+Dashboard!$F$4)),
         0
      ),
      IF(C1074="750 Business promotion",
         E1074-(E1074/(1+4.793/100)),
         E1074-(E1074/(1+Dashboard!$F$4))
      )
   )
)</f>
        <v>0</v>
      </c>
      <c r="J1074" s="26">
        <f>Bank5[[#This Row],[Money in/ (Money out)]]-Bank5[[#This Row],[GST/HST]]</f>
        <v>0</v>
      </c>
      <c r="L1074" s="23">
        <f t="shared" si="48"/>
        <v>0</v>
      </c>
    </row>
    <row r="1075" spans="4:12" x14ac:dyDescent="0.2">
      <c r="D1075" s="374">
        <f>_xlfn.XLOOKUP(C:C,Table1[for Import to Bank Register dropdown],Table1[for Pivot],0,0,1)</f>
        <v>0</v>
      </c>
      <c r="E1075" s="403"/>
      <c r="F1075" s="146">
        <f t="shared" si="49"/>
        <v>55555555</v>
      </c>
      <c r="G1075" s="375">
        <f t="shared" si="50"/>
        <v>0</v>
      </c>
      <c r="I1075" s="376">
        <f>IF(OR(C1075="150 Directors advances", C1075="120 accounts receivable", C1075="720.2 Automobile - Insurance", C1075="720.3 Automobile - License", C1075="870.4 Rent - Insurance", C1075="870.6 Rent - Property Tax", C1075="870.7 Rent - Homeoffice", C1075="870.9 Rent - Water"),
   0,
   IF(Dashboard!$F$5="Quick",
      IF(OR(C1075="190 Automobile",C1075="200 computer hardware",C1075="210 Computer software",C1075="220 Quickbooks software",C1075="230 Office equipment",C1075="240 Office furniture"),
         E1075-(E1075/(1+Dashboard!$F$4)),
         0
      ),
      IF(C1075="750 Business promotion",
         E1075-(E1075/(1+4.793/100)),
         E1075-(E1075/(1+Dashboard!$F$4))
      )
   )
)</f>
        <v>0</v>
      </c>
      <c r="J1075" s="26">
        <f>Bank5[[#This Row],[Money in/ (Money out)]]-Bank5[[#This Row],[GST/HST]]</f>
        <v>0</v>
      </c>
      <c r="L1075" s="23">
        <f t="shared" si="48"/>
        <v>0</v>
      </c>
    </row>
    <row r="1076" spans="4:12" x14ac:dyDescent="0.2">
      <c r="D1076" s="374">
        <f>_xlfn.XLOOKUP(C:C,Table1[for Import to Bank Register dropdown],Table1[for Pivot],0,0,1)</f>
        <v>0</v>
      </c>
      <c r="E1076" s="403"/>
      <c r="F1076" s="146">
        <f t="shared" si="49"/>
        <v>55555555</v>
      </c>
      <c r="G1076" s="375">
        <f t="shared" si="50"/>
        <v>0</v>
      </c>
      <c r="I1076" s="376">
        <f>IF(OR(C1076="150 Directors advances", C1076="120 accounts receivable", C1076="720.2 Automobile - Insurance", C1076="720.3 Automobile - License", C1076="870.4 Rent - Insurance", C1076="870.6 Rent - Property Tax", C1076="870.7 Rent - Homeoffice", C1076="870.9 Rent - Water"),
   0,
   IF(Dashboard!$F$5="Quick",
      IF(OR(C1076="190 Automobile",C1076="200 computer hardware",C1076="210 Computer software",C1076="220 Quickbooks software",C1076="230 Office equipment",C1076="240 Office furniture"),
         E1076-(E1076/(1+Dashboard!$F$4)),
         0
      ),
      IF(C1076="750 Business promotion",
         E1076-(E1076/(1+4.793/100)),
         E1076-(E1076/(1+Dashboard!$F$4))
      )
   )
)</f>
        <v>0</v>
      </c>
      <c r="J1076" s="26">
        <f>Bank5[[#This Row],[Money in/ (Money out)]]-Bank5[[#This Row],[GST/HST]]</f>
        <v>0</v>
      </c>
      <c r="L1076" s="23">
        <f t="shared" si="48"/>
        <v>0</v>
      </c>
    </row>
    <row r="1077" spans="4:12" x14ac:dyDescent="0.2">
      <c r="D1077" s="374">
        <f>_xlfn.XLOOKUP(C:C,Table1[for Import to Bank Register dropdown],Table1[for Pivot],0,0,1)</f>
        <v>0</v>
      </c>
      <c r="E1077" s="403"/>
      <c r="F1077" s="146">
        <f t="shared" si="49"/>
        <v>55555555</v>
      </c>
      <c r="G1077" s="375">
        <f t="shared" si="50"/>
        <v>0</v>
      </c>
      <c r="I1077" s="376">
        <f>IF(OR(C1077="150 Directors advances", C1077="120 accounts receivable", C1077="720.2 Automobile - Insurance", C1077="720.3 Automobile - License", C1077="870.4 Rent - Insurance", C1077="870.6 Rent - Property Tax", C1077="870.7 Rent - Homeoffice", C1077="870.9 Rent - Water"),
   0,
   IF(Dashboard!$F$5="Quick",
      IF(OR(C1077="190 Automobile",C1077="200 computer hardware",C1077="210 Computer software",C1077="220 Quickbooks software",C1077="230 Office equipment",C1077="240 Office furniture"),
         E1077-(E1077/(1+Dashboard!$F$4)),
         0
      ),
      IF(C1077="750 Business promotion",
         E1077-(E1077/(1+4.793/100)),
         E1077-(E1077/(1+Dashboard!$F$4))
      )
   )
)</f>
        <v>0</v>
      </c>
      <c r="J1077" s="26">
        <f>Bank5[[#This Row],[Money in/ (Money out)]]-Bank5[[#This Row],[GST/HST]]</f>
        <v>0</v>
      </c>
      <c r="L1077" s="23">
        <f t="shared" si="48"/>
        <v>0</v>
      </c>
    </row>
    <row r="1078" spans="4:12" x14ac:dyDescent="0.2">
      <c r="D1078" s="374">
        <f>_xlfn.XLOOKUP(C:C,Table1[for Import to Bank Register dropdown],Table1[for Pivot],0,0,1)</f>
        <v>0</v>
      </c>
      <c r="E1078" s="403"/>
      <c r="F1078" s="146">
        <f t="shared" si="49"/>
        <v>55555555</v>
      </c>
      <c r="G1078" s="375">
        <f t="shared" si="50"/>
        <v>0</v>
      </c>
      <c r="I1078" s="376">
        <f>IF(OR(C1078="150 Directors advances", C1078="120 accounts receivable", C1078="720.2 Automobile - Insurance", C1078="720.3 Automobile - License", C1078="870.4 Rent - Insurance", C1078="870.6 Rent - Property Tax", C1078="870.7 Rent - Homeoffice", C1078="870.9 Rent - Water"),
   0,
   IF(Dashboard!$F$5="Quick",
      IF(OR(C1078="190 Automobile",C1078="200 computer hardware",C1078="210 Computer software",C1078="220 Quickbooks software",C1078="230 Office equipment",C1078="240 Office furniture"),
         E1078-(E1078/(1+Dashboard!$F$4)),
         0
      ),
      IF(C1078="750 Business promotion",
         E1078-(E1078/(1+4.793/100)),
         E1078-(E1078/(1+Dashboard!$F$4))
      )
   )
)</f>
        <v>0</v>
      </c>
      <c r="J1078" s="26">
        <f>Bank5[[#This Row],[Money in/ (Money out)]]-Bank5[[#This Row],[GST/HST]]</f>
        <v>0</v>
      </c>
      <c r="L1078" s="23">
        <f t="shared" si="48"/>
        <v>0</v>
      </c>
    </row>
    <row r="1079" spans="4:12" x14ac:dyDescent="0.2">
      <c r="D1079" s="374">
        <f>_xlfn.XLOOKUP(C:C,Table1[for Import to Bank Register dropdown],Table1[for Pivot],0,0,1)</f>
        <v>0</v>
      </c>
      <c r="E1079" s="403"/>
      <c r="F1079" s="146">
        <f t="shared" si="49"/>
        <v>55555555</v>
      </c>
      <c r="G1079" s="375">
        <f t="shared" si="50"/>
        <v>0</v>
      </c>
      <c r="I1079" s="376">
        <f>IF(OR(C1079="150 Directors advances", C1079="120 accounts receivable", C1079="720.2 Automobile - Insurance", C1079="720.3 Automobile - License", C1079="870.4 Rent - Insurance", C1079="870.6 Rent - Property Tax", C1079="870.7 Rent - Homeoffice", C1079="870.9 Rent - Water"),
   0,
   IF(Dashboard!$F$5="Quick",
      IF(OR(C1079="190 Automobile",C1079="200 computer hardware",C1079="210 Computer software",C1079="220 Quickbooks software",C1079="230 Office equipment",C1079="240 Office furniture"),
         E1079-(E1079/(1+Dashboard!$F$4)),
         0
      ),
      IF(C1079="750 Business promotion",
         E1079-(E1079/(1+4.793/100)),
         E1079-(E1079/(1+Dashboard!$F$4))
      )
   )
)</f>
        <v>0</v>
      </c>
      <c r="J1079" s="26">
        <f>Bank5[[#This Row],[Money in/ (Money out)]]-Bank5[[#This Row],[GST/HST]]</f>
        <v>0</v>
      </c>
      <c r="L1079" s="23">
        <f t="shared" si="48"/>
        <v>0</v>
      </c>
    </row>
    <row r="1080" spans="4:12" x14ac:dyDescent="0.2">
      <c r="D1080" s="374">
        <f>_xlfn.XLOOKUP(C:C,Table1[for Import to Bank Register dropdown],Table1[for Pivot],0,0,1)</f>
        <v>0</v>
      </c>
      <c r="E1080" s="403"/>
      <c r="F1080" s="146">
        <f t="shared" si="49"/>
        <v>55555555</v>
      </c>
      <c r="G1080" s="375">
        <f t="shared" si="50"/>
        <v>0</v>
      </c>
      <c r="I1080" s="376">
        <f>IF(OR(C1080="150 Directors advances", C1080="120 accounts receivable", C1080="720.2 Automobile - Insurance", C1080="720.3 Automobile - License", C1080="870.4 Rent - Insurance", C1080="870.6 Rent - Property Tax", C1080="870.7 Rent - Homeoffice", C1080="870.9 Rent - Water"),
   0,
   IF(Dashboard!$F$5="Quick",
      IF(OR(C1080="190 Automobile",C1080="200 computer hardware",C1080="210 Computer software",C1080="220 Quickbooks software",C1080="230 Office equipment",C1080="240 Office furniture"),
         E1080-(E1080/(1+Dashboard!$F$4)),
         0
      ),
      IF(C1080="750 Business promotion",
         E1080-(E1080/(1+4.793/100)),
         E1080-(E1080/(1+Dashboard!$F$4))
      )
   )
)</f>
        <v>0</v>
      </c>
      <c r="J1080" s="26">
        <f>Bank5[[#This Row],[Money in/ (Money out)]]-Bank5[[#This Row],[GST/HST]]</f>
        <v>0</v>
      </c>
      <c r="L1080" s="23">
        <f t="shared" si="48"/>
        <v>0</v>
      </c>
    </row>
    <row r="1081" spans="4:12" x14ac:dyDescent="0.2">
      <c r="D1081" s="374">
        <f>_xlfn.XLOOKUP(C:C,Table1[for Import to Bank Register dropdown],Table1[for Pivot],0,0,1)</f>
        <v>0</v>
      </c>
      <c r="E1081" s="403"/>
      <c r="F1081" s="146">
        <f t="shared" si="49"/>
        <v>55555555</v>
      </c>
      <c r="G1081" s="375">
        <f t="shared" si="50"/>
        <v>0</v>
      </c>
      <c r="I1081" s="376">
        <f>IF(OR(C1081="150 Directors advances", C1081="120 accounts receivable", C1081="720.2 Automobile - Insurance", C1081="720.3 Automobile - License", C1081="870.4 Rent - Insurance", C1081="870.6 Rent - Property Tax", C1081="870.7 Rent - Homeoffice", C1081="870.9 Rent - Water"),
   0,
   IF(Dashboard!$F$5="Quick",
      IF(OR(C1081="190 Automobile",C1081="200 computer hardware",C1081="210 Computer software",C1081="220 Quickbooks software",C1081="230 Office equipment",C1081="240 Office furniture"),
         E1081-(E1081/(1+Dashboard!$F$4)),
         0
      ),
      IF(C1081="750 Business promotion",
         E1081-(E1081/(1+4.793/100)),
         E1081-(E1081/(1+Dashboard!$F$4))
      )
   )
)</f>
        <v>0</v>
      </c>
      <c r="J1081" s="26">
        <f>Bank5[[#This Row],[Money in/ (Money out)]]-Bank5[[#This Row],[GST/HST]]</f>
        <v>0</v>
      </c>
      <c r="L1081" s="23">
        <f t="shared" si="48"/>
        <v>0</v>
      </c>
    </row>
    <row r="1082" spans="4:12" x14ac:dyDescent="0.2">
      <c r="D1082" s="374">
        <f>_xlfn.XLOOKUP(C:C,Table1[for Import to Bank Register dropdown],Table1[for Pivot],0,0,1)</f>
        <v>0</v>
      </c>
      <c r="E1082" s="403"/>
      <c r="F1082" s="146">
        <f t="shared" si="49"/>
        <v>55555555</v>
      </c>
      <c r="G1082" s="375">
        <f t="shared" si="50"/>
        <v>0</v>
      </c>
      <c r="I1082" s="376">
        <f>IF(OR(C1082="150 Directors advances", C1082="120 accounts receivable", C1082="720.2 Automobile - Insurance", C1082="720.3 Automobile - License", C1082="870.4 Rent - Insurance", C1082="870.6 Rent - Property Tax", C1082="870.7 Rent - Homeoffice", C1082="870.9 Rent - Water"),
   0,
   IF(Dashboard!$F$5="Quick",
      IF(OR(C1082="190 Automobile",C1082="200 computer hardware",C1082="210 Computer software",C1082="220 Quickbooks software",C1082="230 Office equipment",C1082="240 Office furniture"),
         E1082-(E1082/(1+Dashboard!$F$4)),
         0
      ),
      IF(C1082="750 Business promotion",
         E1082-(E1082/(1+4.793/100)),
         E1082-(E1082/(1+Dashboard!$F$4))
      )
   )
)</f>
        <v>0</v>
      </c>
      <c r="J1082" s="26">
        <f>Bank5[[#This Row],[Money in/ (Money out)]]-Bank5[[#This Row],[GST/HST]]</f>
        <v>0</v>
      </c>
      <c r="L1082" s="23">
        <f t="shared" si="48"/>
        <v>0</v>
      </c>
    </row>
    <row r="1083" spans="4:12" x14ac:dyDescent="0.2">
      <c r="D1083" s="374">
        <f>_xlfn.XLOOKUP(C:C,Table1[for Import to Bank Register dropdown],Table1[for Pivot],0,0,1)</f>
        <v>0</v>
      </c>
      <c r="E1083" s="403"/>
      <c r="F1083" s="146">
        <f t="shared" si="49"/>
        <v>55555555</v>
      </c>
      <c r="G1083" s="375">
        <f t="shared" si="50"/>
        <v>0</v>
      </c>
      <c r="I1083" s="376">
        <f>IF(OR(C1083="150 Directors advances", C1083="120 accounts receivable", C1083="720.2 Automobile - Insurance", C1083="720.3 Automobile - License", C1083="870.4 Rent - Insurance", C1083="870.6 Rent - Property Tax", C1083="870.7 Rent - Homeoffice", C1083="870.9 Rent - Water"),
   0,
   IF(Dashboard!$F$5="Quick",
      IF(OR(C1083="190 Automobile",C1083="200 computer hardware",C1083="210 Computer software",C1083="220 Quickbooks software",C1083="230 Office equipment",C1083="240 Office furniture"),
         E1083-(E1083/(1+Dashboard!$F$4)),
         0
      ),
      IF(C1083="750 Business promotion",
         E1083-(E1083/(1+4.793/100)),
         E1083-(E1083/(1+Dashboard!$F$4))
      )
   )
)</f>
        <v>0</v>
      </c>
      <c r="J1083" s="26">
        <f>Bank5[[#This Row],[Money in/ (Money out)]]-Bank5[[#This Row],[GST/HST]]</f>
        <v>0</v>
      </c>
      <c r="L1083" s="23">
        <f t="shared" si="48"/>
        <v>0</v>
      </c>
    </row>
    <row r="1084" spans="4:12" x14ac:dyDescent="0.2">
      <c r="D1084" s="374">
        <f>_xlfn.XLOOKUP(C:C,Table1[for Import to Bank Register dropdown],Table1[for Pivot],0,0,1)</f>
        <v>0</v>
      </c>
      <c r="E1084" s="403"/>
      <c r="F1084" s="146">
        <f t="shared" si="49"/>
        <v>55555555</v>
      </c>
      <c r="G1084" s="375">
        <f t="shared" si="50"/>
        <v>0</v>
      </c>
      <c r="I1084" s="376">
        <f>IF(OR(C1084="150 Directors advances", C1084="120 accounts receivable", C1084="720.2 Automobile - Insurance", C1084="720.3 Automobile - License", C1084="870.4 Rent - Insurance", C1084="870.6 Rent - Property Tax", C1084="870.7 Rent - Homeoffice", C1084="870.9 Rent - Water"),
   0,
   IF(Dashboard!$F$5="Quick",
      IF(OR(C1084="190 Automobile",C1084="200 computer hardware",C1084="210 Computer software",C1084="220 Quickbooks software",C1084="230 Office equipment",C1084="240 Office furniture"),
         E1084-(E1084/(1+Dashboard!$F$4)),
         0
      ),
      IF(C1084="750 Business promotion",
         E1084-(E1084/(1+4.793/100)),
         E1084-(E1084/(1+Dashboard!$F$4))
      )
   )
)</f>
        <v>0</v>
      </c>
      <c r="J1084" s="26">
        <f>Bank5[[#This Row],[Money in/ (Money out)]]-Bank5[[#This Row],[GST/HST]]</f>
        <v>0</v>
      </c>
      <c r="L1084" s="23">
        <f t="shared" si="48"/>
        <v>0</v>
      </c>
    </row>
    <row r="1085" spans="4:12" x14ac:dyDescent="0.2">
      <c r="D1085" s="374">
        <f>_xlfn.XLOOKUP(C:C,Table1[for Import to Bank Register dropdown],Table1[for Pivot],0,0,1)</f>
        <v>0</v>
      </c>
      <c r="E1085" s="403"/>
      <c r="F1085" s="146">
        <f t="shared" si="49"/>
        <v>55555555</v>
      </c>
      <c r="G1085" s="375">
        <f t="shared" si="50"/>
        <v>0</v>
      </c>
      <c r="I1085" s="376">
        <f>IF(OR(C1085="150 Directors advances", C1085="120 accounts receivable", C1085="720.2 Automobile - Insurance", C1085="720.3 Automobile - License", C1085="870.4 Rent - Insurance", C1085="870.6 Rent - Property Tax", C1085="870.7 Rent - Homeoffice", C1085="870.9 Rent - Water"),
   0,
   IF(Dashboard!$F$5="Quick",
      IF(OR(C1085="190 Automobile",C1085="200 computer hardware",C1085="210 Computer software",C1085="220 Quickbooks software",C1085="230 Office equipment",C1085="240 Office furniture"),
         E1085-(E1085/(1+Dashboard!$F$4)),
         0
      ),
      IF(C1085="750 Business promotion",
         E1085-(E1085/(1+4.793/100)),
         E1085-(E1085/(1+Dashboard!$F$4))
      )
   )
)</f>
        <v>0</v>
      </c>
      <c r="J1085" s="26">
        <f>Bank5[[#This Row],[Money in/ (Money out)]]-Bank5[[#This Row],[GST/HST]]</f>
        <v>0</v>
      </c>
      <c r="L1085" s="23">
        <f t="shared" si="48"/>
        <v>0</v>
      </c>
    </row>
    <row r="1086" spans="4:12" x14ac:dyDescent="0.2">
      <c r="D1086" s="374">
        <f>_xlfn.XLOOKUP(C:C,Table1[for Import to Bank Register dropdown],Table1[for Pivot],0,0,1)</f>
        <v>0</v>
      </c>
      <c r="E1086" s="403"/>
      <c r="F1086" s="146">
        <f t="shared" si="49"/>
        <v>55555555</v>
      </c>
      <c r="G1086" s="375">
        <f t="shared" si="50"/>
        <v>0</v>
      </c>
      <c r="I1086" s="376">
        <f>IF(OR(C1086="150 Directors advances", C1086="120 accounts receivable", C1086="720.2 Automobile - Insurance", C1086="720.3 Automobile - License", C1086="870.4 Rent - Insurance", C1086="870.6 Rent - Property Tax", C1086="870.7 Rent - Homeoffice", C1086="870.9 Rent - Water"),
   0,
   IF(Dashboard!$F$5="Quick",
      IF(OR(C1086="190 Automobile",C1086="200 computer hardware",C1086="210 Computer software",C1086="220 Quickbooks software",C1086="230 Office equipment",C1086="240 Office furniture"),
         E1086-(E1086/(1+Dashboard!$F$4)),
         0
      ),
      IF(C1086="750 Business promotion",
         E1086-(E1086/(1+4.793/100)),
         E1086-(E1086/(1+Dashboard!$F$4))
      )
   )
)</f>
        <v>0</v>
      </c>
      <c r="J1086" s="26">
        <f>Bank5[[#This Row],[Money in/ (Money out)]]-Bank5[[#This Row],[GST/HST]]</f>
        <v>0</v>
      </c>
      <c r="L1086" s="23">
        <f t="shared" si="48"/>
        <v>0</v>
      </c>
    </row>
    <row r="1087" spans="4:12" x14ac:dyDescent="0.2">
      <c r="D1087" s="374">
        <f>_xlfn.XLOOKUP(C:C,Table1[for Import to Bank Register dropdown],Table1[for Pivot],0,0,1)</f>
        <v>0</v>
      </c>
      <c r="E1087" s="403"/>
      <c r="F1087" s="146">
        <f t="shared" si="49"/>
        <v>55555555</v>
      </c>
      <c r="G1087" s="375">
        <f t="shared" si="50"/>
        <v>0</v>
      </c>
      <c r="I1087" s="376">
        <f>IF(OR(C1087="150 Directors advances", C1087="120 accounts receivable", C1087="720.2 Automobile - Insurance", C1087="720.3 Automobile - License", C1087="870.4 Rent - Insurance", C1087="870.6 Rent - Property Tax", C1087="870.7 Rent - Homeoffice", C1087="870.9 Rent - Water"),
   0,
   IF(Dashboard!$F$5="Quick",
      IF(OR(C1087="190 Automobile",C1087="200 computer hardware",C1087="210 Computer software",C1087="220 Quickbooks software",C1087="230 Office equipment",C1087="240 Office furniture"),
         E1087-(E1087/(1+Dashboard!$F$4)),
         0
      ),
      IF(C1087="750 Business promotion",
         E1087-(E1087/(1+4.793/100)),
         E1087-(E1087/(1+Dashboard!$F$4))
      )
   )
)</f>
        <v>0</v>
      </c>
      <c r="J1087" s="26">
        <f>Bank5[[#This Row],[Money in/ (Money out)]]-Bank5[[#This Row],[GST/HST]]</f>
        <v>0</v>
      </c>
      <c r="L1087" s="23">
        <f t="shared" si="48"/>
        <v>0</v>
      </c>
    </row>
    <row r="1088" spans="4:12" x14ac:dyDescent="0.2">
      <c r="D1088" s="374">
        <f>_xlfn.XLOOKUP(C:C,Table1[for Import to Bank Register dropdown],Table1[for Pivot],0,0,1)</f>
        <v>0</v>
      </c>
      <c r="E1088" s="403"/>
      <c r="F1088" s="146">
        <f t="shared" si="49"/>
        <v>55555555</v>
      </c>
      <c r="G1088" s="375">
        <f t="shared" si="50"/>
        <v>0</v>
      </c>
      <c r="I1088" s="376">
        <f>IF(OR(C1088="150 Directors advances", C1088="120 accounts receivable", C1088="720.2 Automobile - Insurance", C1088="720.3 Automobile - License", C1088="870.4 Rent - Insurance", C1088="870.6 Rent - Property Tax", C1088="870.7 Rent - Homeoffice", C1088="870.9 Rent - Water"),
   0,
   IF(Dashboard!$F$5="Quick",
      IF(OR(C1088="190 Automobile",C1088="200 computer hardware",C1088="210 Computer software",C1088="220 Quickbooks software",C1088="230 Office equipment",C1088="240 Office furniture"),
         E1088-(E1088/(1+Dashboard!$F$4)),
         0
      ),
      IF(C1088="750 Business promotion",
         E1088-(E1088/(1+4.793/100)),
         E1088-(E1088/(1+Dashboard!$F$4))
      )
   )
)</f>
        <v>0</v>
      </c>
      <c r="J1088" s="26">
        <f>Bank5[[#This Row],[Money in/ (Money out)]]-Bank5[[#This Row],[GST/HST]]</f>
        <v>0</v>
      </c>
      <c r="L1088" s="23">
        <f t="shared" si="48"/>
        <v>0</v>
      </c>
    </row>
    <row r="1089" spans="4:12" x14ac:dyDescent="0.2">
      <c r="D1089" s="374">
        <f>_xlfn.XLOOKUP(C:C,Table1[for Import to Bank Register dropdown],Table1[for Pivot],0,0,1)</f>
        <v>0</v>
      </c>
      <c r="E1089" s="403"/>
      <c r="F1089" s="146">
        <f t="shared" si="49"/>
        <v>55555555</v>
      </c>
      <c r="G1089" s="375">
        <f t="shared" si="50"/>
        <v>0</v>
      </c>
      <c r="I1089" s="376">
        <f>IF(OR(C1089="150 Directors advances", C1089="120 accounts receivable", C1089="720.2 Automobile - Insurance", C1089="720.3 Automobile - License", C1089="870.4 Rent - Insurance", C1089="870.6 Rent - Property Tax", C1089="870.7 Rent - Homeoffice", C1089="870.9 Rent - Water"),
   0,
   IF(Dashboard!$F$5="Quick",
      IF(OR(C1089="190 Automobile",C1089="200 computer hardware",C1089="210 Computer software",C1089="220 Quickbooks software",C1089="230 Office equipment",C1089="240 Office furniture"),
         E1089-(E1089/(1+Dashboard!$F$4)),
         0
      ),
      IF(C1089="750 Business promotion",
         E1089-(E1089/(1+4.793/100)),
         E1089-(E1089/(1+Dashboard!$F$4))
      )
   )
)</f>
        <v>0</v>
      </c>
      <c r="J1089" s="26">
        <f>Bank5[[#This Row],[Money in/ (Money out)]]-Bank5[[#This Row],[GST/HST]]</f>
        <v>0</v>
      </c>
      <c r="L1089" s="23">
        <f t="shared" si="48"/>
        <v>0</v>
      </c>
    </row>
    <row r="1090" spans="4:12" x14ac:dyDescent="0.2">
      <c r="D1090" s="374">
        <f>_xlfn.XLOOKUP(C:C,Table1[for Import to Bank Register dropdown],Table1[for Pivot],0,0,1)</f>
        <v>0</v>
      </c>
      <c r="E1090" s="403"/>
      <c r="F1090" s="146">
        <f t="shared" si="49"/>
        <v>55555555</v>
      </c>
      <c r="G1090" s="375">
        <f t="shared" si="50"/>
        <v>0</v>
      </c>
      <c r="I1090" s="376">
        <f>IF(OR(C1090="150 Directors advances", C1090="120 accounts receivable", C1090="720.2 Automobile - Insurance", C1090="720.3 Automobile - License", C1090="870.4 Rent - Insurance", C1090="870.6 Rent - Property Tax", C1090="870.7 Rent - Homeoffice", C1090="870.9 Rent - Water"),
   0,
   IF(Dashboard!$F$5="Quick",
      IF(OR(C1090="190 Automobile",C1090="200 computer hardware",C1090="210 Computer software",C1090="220 Quickbooks software",C1090="230 Office equipment",C1090="240 Office furniture"),
         E1090-(E1090/(1+Dashboard!$F$4)),
         0
      ),
      IF(C1090="750 Business promotion",
         E1090-(E1090/(1+4.793/100)),
         E1090-(E1090/(1+Dashboard!$F$4))
      )
   )
)</f>
        <v>0</v>
      </c>
      <c r="J1090" s="26">
        <f>Bank5[[#This Row],[Money in/ (Money out)]]-Bank5[[#This Row],[GST/HST]]</f>
        <v>0</v>
      </c>
      <c r="L1090" s="23">
        <f t="shared" si="48"/>
        <v>0</v>
      </c>
    </row>
    <row r="1091" spans="4:12" x14ac:dyDescent="0.2">
      <c r="D1091" s="374">
        <f>_xlfn.XLOOKUP(C:C,Table1[for Import to Bank Register dropdown],Table1[for Pivot],0,0,1)</f>
        <v>0</v>
      </c>
      <c r="E1091" s="403"/>
      <c r="F1091" s="146">
        <f t="shared" si="49"/>
        <v>55555555</v>
      </c>
      <c r="G1091" s="375">
        <f t="shared" si="50"/>
        <v>0</v>
      </c>
      <c r="I1091" s="376">
        <f>IF(OR(C1091="150 Directors advances", C1091="120 accounts receivable", C1091="720.2 Automobile - Insurance", C1091="720.3 Automobile - License", C1091="870.4 Rent - Insurance", C1091="870.6 Rent - Property Tax", C1091="870.7 Rent - Homeoffice", C1091="870.9 Rent - Water"),
   0,
   IF(Dashboard!$F$5="Quick",
      IF(OR(C1091="190 Automobile",C1091="200 computer hardware",C1091="210 Computer software",C1091="220 Quickbooks software",C1091="230 Office equipment",C1091="240 Office furniture"),
         E1091-(E1091/(1+Dashboard!$F$4)),
         0
      ),
      IF(C1091="750 Business promotion",
         E1091-(E1091/(1+4.793/100)),
         E1091-(E1091/(1+Dashboard!$F$4))
      )
   )
)</f>
        <v>0</v>
      </c>
      <c r="J1091" s="26">
        <f>Bank5[[#This Row],[Money in/ (Money out)]]-Bank5[[#This Row],[GST/HST]]</f>
        <v>0</v>
      </c>
      <c r="L1091" s="23">
        <f t="shared" si="48"/>
        <v>0</v>
      </c>
    </row>
    <row r="1092" spans="4:12" x14ac:dyDescent="0.2">
      <c r="D1092" s="374">
        <f>_xlfn.XLOOKUP(C:C,Table1[for Import to Bank Register dropdown],Table1[for Pivot],0,0,1)</f>
        <v>0</v>
      </c>
      <c r="E1092" s="403"/>
      <c r="F1092" s="146">
        <f t="shared" si="49"/>
        <v>55555555</v>
      </c>
      <c r="G1092" s="375">
        <f t="shared" si="50"/>
        <v>0</v>
      </c>
      <c r="I1092" s="376">
        <f>IF(OR(C1092="150 Directors advances", C1092="120 accounts receivable", C1092="720.2 Automobile - Insurance", C1092="720.3 Automobile - License", C1092="870.4 Rent - Insurance", C1092="870.6 Rent - Property Tax", C1092="870.7 Rent - Homeoffice", C1092="870.9 Rent - Water"),
   0,
   IF(Dashboard!$F$5="Quick",
      IF(OR(C1092="190 Automobile",C1092="200 computer hardware",C1092="210 Computer software",C1092="220 Quickbooks software",C1092="230 Office equipment",C1092="240 Office furniture"),
         E1092-(E1092/(1+Dashboard!$F$4)),
         0
      ),
      IF(C1092="750 Business promotion",
         E1092-(E1092/(1+4.793/100)),
         E1092-(E1092/(1+Dashboard!$F$4))
      )
   )
)</f>
        <v>0</v>
      </c>
      <c r="J1092" s="26">
        <f>Bank5[[#This Row],[Money in/ (Money out)]]-Bank5[[#This Row],[GST/HST]]</f>
        <v>0</v>
      </c>
      <c r="L1092" s="23">
        <f t="shared" si="48"/>
        <v>0</v>
      </c>
    </row>
    <row r="1093" spans="4:12" x14ac:dyDescent="0.2">
      <c r="D1093" s="374">
        <f>_xlfn.XLOOKUP(C:C,Table1[for Import to Bank Register dropdown],Table1[for Pivot],0,0,1)</f>
        <v>0</v>
      </c>
      <c r="E1093" s="403"/>
      <c r="F1093" s="146">
        <f t="shared" si="49"/>
        <v>55555555</v>
      </c>
      <c r="G1093" s="375">
        <f t="shared" si="50"/>
        <v>0</v>
      </c>
      <c r="I1093" s="376">
        <f>IF(OR(C1093="150 Directors advances", C1093="120 accounts receivable", C1093="720.2 Automobile - Insurance", C1093="720.3 Automobile - License", C1093="870.4 Rent - Insurance", C1093="870.6 Rent - Property Tax", C1093="870.7 Rent - Homeoffice", C1093="870.9 Rent - Water"),
   0,
   IF(Dashboard!$F$5="Quick",
      IF(OR(C1093="190 Automobile",C1093="200 computer hardware",C1093="210 Computer software",C1093="220 Quickbooks software",C1093="230 Office equipment",C1093="240 Office furniture"),
         E1093-(E1093/(1+Dashboard!$F$4)),
         0
      ),
      IF(C1093="750 Business promotion",
         E1093-(E1093/(1+4.793/100)),
         E1093-(E1093/(1+Dashboard!$F$4))
      )
   )
)</f>
        <v>0</v>
      </c>
      <c r="J1093" s="26">
        <f>Bank5[[#This Row],[Money in/ (Money out)]]-Bank5[[#This Row],[GST/HST]]</f>
        <v>0</v>
      </c>
      <c r="L1093" s="23">
        <f t="shared" si="48"/>
        <v>0</v>
      </c>
    </row>
    <row r="1094" spans="4:12" x14ac:dyDescent="0.2">
      <c r="D1094" s="374">
        <f>_xlfn.XLOOKUP(C:C,Table1[for Import to Bank Register dropdown],Table1[for Pivot],0,0,1)</f>
        <v>0</v>
      </c>
      <c r="E1094" s="403"/>
      <c r="F1094" s="146">
        <f t="shared" si="49"/>
        <v>55555555</v>
      </c>
      <c r="G1094" s="375">
        <f t="shared" si="50"/>
        <v>0</v>
      </c>
      <c r="I1094" s="376">
        <f>IF(OR(C1094="150 Directors advances", C1094="120 accounts receivable", C1094="720.2 Automobile - Insurance", C1094="720.3 Automobile - License", C1094="870.4 Rent - Insurance", C1094="870.6 Rent - Property Tax", C1094="870.7 Rent - Homeoffice", C1094="870.9 Rent - Water"),
   0,
   IF(Dashboard!$F$5="Quick",
      IF(OR(C1094="190 Automobile",C1094="200 computer hardware",C1094="210 Computer software",C1094="220 Quickbooks software",C1094="230 Office equipment",C1094="240 Office furniture"),
         E1094-(E1094/(1+Dashboard!$F$4)),
         0
      ),
      IF(C1094="750 Business promotion",
         E1094-(E1094/(1+4.793/100)),
         E1094-(E1094/(1+Dashboard!$F$4))
      )
   )
)</f>
        <v>0</v>
      </c>
      <c r="J1094" s="26">
        <f>Bank5[[#This Row],[Money in/ (Money out)]]-Bank5[[#This Row],[GST/HST]]</f>
        <v>0</v>
      </c>
      <c r="L1094" s="23">
        <f t="shared" si="48"/>
        <v>0</v>
      </c>
    </row>
    <row r="1095" spans="4:12" x14ac:dyDescent="0.2">
      <c r="D1095" s="374">
        <f>_xlfn.XLOOKUP(C:C,Table1[for Import to Bank Register dropdown],Table1[for Pivot],0,0,1)</f>
        <v>0</v>
      </c>
      <c r="E1095" s="403"/>
      <c r="F1095" s="146">
        <f t="shared" si="49"/>
        <v>55555555</v>
      </c>
      <c r="G1095" s="375">
        <f t="shared" si="50"/>
        <v>0</v>
      </c>
      <c r="I1095" s="376">
        <f>IF(OR(C1095="150 Directors advances", C1095="120 accounts receivable", C1095="720.2 Automobile - Insurance", C1095="720.3 Automobile - License", C1095="870.4 Rent - Insurance", C1095="870.6 Rent - Property Tax", C1095="870.7 Rent - Homeoffice", C1095="870.9 Rent - Water"),
   0,
   IF(Dashboard!$F$5="Quick",
      IF(OR(C1095="190 Automobile",C1095="200 computer hardware",C1095="210 Computer software",C1095="220 Quickbooks software",C1095="230 Office equipment",C1095="240 Office furniture"),
         E1095-(E1095/(1+Dashboard!$F$4)),
         0
      ),
      IF(C1095="750 Business promotion",
         E1095-(E1095/(1+4.793/100)),
         E1095-(E1095/(1+Dashboard!$F$4))
      )
   )
)</f>
        <v>0</v>
      </c>
      <c r="J1095" s="26">
        <f>Bank5[[#This Row],[Money in/ (Money out)]]-Bank5[[#This Row],[GST/HST]]</f>
        <v>0</v>
      </c>
      <c r="L1095" s="23">
        <f t="shared" ref="L1095:L1158" si="51">$L$3</f>
        <v>0</v>
      </c>
    </row>
    <row r="1096" spans="4:12" x14ac:dyDescent="0.2">
      <c r="D1096" s="374">
        <f>_xlfn.XLOOKUP(C:C,Table1[for Import to Bank Register dropdown],Table1[for Pivot],0,0,1)</f>
        <v>0</v>
      </c>
      <c r="E1096" s="403"/>
      <c r="F1096" s="146">
        <f t="shared" ref="F1096:F1159" si="52">$E$2</f>
        <v>55555555</v>
      </c>
      <c r="G1096" s="375">
        <f t="shared" ref="G1096:G1159" si="53">G1095+E1096</f>
        <v>0</v>
      </c>
      <c r="I1096" s="376">
        <f>IF(OR(C1096="150 Directors advances", C1096="120 accounts receivable", C1096="720.2 Automobile - Insurance", C1096="720.3 Automobile - License", C1096="870.4 Rent - Insurance", C1096="870.6 Rent - Property Tax", C1096="870.7 Rent - Homeoffice", C1096="870.9 Rent - Water"),
   0,
   IF(Dashboard!$F$5="Quick",
      IF(OR(C1096="190 Automobile",C1096="200 computer hardware",C1096="210 Computer software",C1096="220 Quickbooks software",C1096="230 Office equipment",C1096="240 Office furniture"),
         E1096-(E1096/(1+Dashboard!$F$4)),
         0
      ),
      IF(C1096="750 Business promotion",
         E1096-(E1096/(1+4.793/100)),
         E1096-(E1096/(1+Dashboard!$F$4))
      )
   )
)</f>
        <v>0</v>
      </c>
      <c r="J1096" s="26">
        <f>Bank5[[#This Row],[Money in/ (Money out)]]-Bank5[[#This Row],[GST/HST]]</f>
        <v>0</v>
      </c>
      <c r="L1096" s="23">
        <f t="shared" si="51"/>
        <v>0</v>
      </c>
    </row>
    <row r="1097" spans="4:12" x14ac:dyDescent="0.2">
      <c r="D1097" s="374">
        <f>_xlfn.XLOOKUP(C:C,Table1[for Import to Bank Register dropdown],Table1[for Pivot],0,0,1)</f>
        <v>0</v>
      </c>
      <c r="E1097" s="403"/>
      <c r="F1097" s="146">
        <f t="shared" si="52"/>
        <v>55555555</v>
      </c>
      <c r="G1097" s="375">
        <f t="shared" si="53"/>
        <v>0</v>
      </c>
      <c r="I1097" s="376">
        <f>IF(OR(C1097="150 Directors advances", C1097="120 accounts receivable", C1097="720.2 Automobile - Insurance", C1097="720.3 Automobile - License", C1097="870.4 Rent - Insurance", C1097="870.6 Rent - Property Tax", C1097="870.7 Rent - Homeoffice", C1097="870.9 Rent - Water"),
   0,
   IF(Dashboard!$F$5="Quick",
      IF(OR(C1097="190 Automobile",C1097="200 computer hardware",C1097="210 Computer software",C1097="220 Quickbooks software",C1097="230 Office equipment",C1097="240 Office furniture"),
         E1097-(E1097/(1+Dashboard!$F$4)),
         0
      ),
      IF(C1097="750 Business promotion",
         E1097-(E1097/(1+4.793/100)),
         E1097-(E1097/(1+Dashboard!$F$4))
      )
   )
)</f>
        <v>0</v>
      </c>
      <c r="J1097" s="26">
        <f>Bank5[[#This Row],[Money in/ (Money out)]]-Bank5[[#This Row],[GST/HST]]</f>
        <v>0</v>
      </c>
      <c r="L1097" s="23">
        <f t="shared" si="51"/>
        <v>0</v>
      </c>
    </row>
    <row r="1098" spans="4:12" x14ac:dyDescent="0.2">
      <c r="D1098" s="374">
        <f>_xlfn.XLOOKUP(C:C,Table1[for Import to Bank Register dropdown],Table1[for Pivot],0,0,1)</f>
        <v>0</v>
      </c>
      <c r="E1098" s="403"/>
      <c r="F1098" s="146">
        <f t="shared" si="52"/>
        <v>55555555</v>
      </c>
      <c r="G1098" s="375">
        <f t="shared" si="53"/>
        <v>0</v>
      </c>
      <c r="I1098" s="376">
        <f>IF(OR(C1098="150 Directors advances", C1098="120 accounts receivable", C1098="720.2 Automobile - Insurance", C1098="720.3 Automobile - License", C1098="870.4 Rent - Insurance", C1098="870.6 Rent - Property Tax", C1098="870.7 Rent - Homeoffice", C1098="870.9 Rent - Water"),
   0,
   IF(Dashboard!$F$5="Quick",
      IF(OR(C1098="190 Automobile",C1098="200 computer hardware",C1098="210 Computer software",C1098="220 Quickbooks software",C1098="230 Office equipment",C1098="240 Office furniture"),
         E1098-(E1098/(1+Dashboard!$F$4)),
         0
      ),
      IF(C1098="750 Business promotion",
         E1098-(E1098/(1+4.793/100)),
         E1098-(E1098/(1+Dashboard!$F$4))
      )
   )
)</f>
        <v>0</v>
      </c>
      <c r="J1098" s="26">
        <f>Bank5[[#This Row],[Money in/ (Money out)]]-Bank5[[#This Row],[GST/HST]]</f>
        <v>0</v>
      </c>
      <c r="L1098" s="23">
        <f t="shared" si="51"/>
        <v>0</v>
      </c>
    </row>
    <row r="1099" spans="4:12" x14ac:dyDescent="0.2">
      <c r="D1099" s="374">
        <f>_xlfn.XLOOKUP(C:C,Table1[for Import to Bank Register dropdown],Table1[for Pivot],0,0,1)</f>
        <v>0</v>
      </c>
      <c r="E1099" s="403"/>
      <c r="F1099" s="146">
        <f t="shared" si="52"/>
        <v>55555555</v>
      </c>
      <c r="G1099" s="375">
        <f t="shared" si="53"/>
        <v>0</v>
      </c>
      <c r="I1099" s="376">
        <f>IF(OR(C1099="150 Directors advances", C1099="120 accounts receivable", C1099="720.2 Automobile - Insurance", C1099="720.3 Automobile - License", C1099="870.4 Rent - Insurance", C1099="870.6 Rent - Property Tax", C1099="870.7 Rent - Homeoffice", C1099="870.9 Rent - Water"),
   0,
   IF(Dashboard!$F$5="Quick",
      IF(OR(C1099="190 Automobile",C1099="200 computer hardware",C1099="210 Computer software",C1099="220 Quickbooks software",C1099="230 Office equipment",C1099="240 Office furniture"),
         E1099-(E1099/(1+Dashboard!$F$4)),
         0
      ),
      IF(C1099="750 Business promotion",
         E1099-(E1099/(1+4.793/100)),
         E1099-(E1099/(1+Dashboard!$F$4))
      )
   )
)</f>
        <v>0</v>
      </c>
      <c r="J1099" s="26">
        <f>Bank5[[#This Row],[Money in/ (Money out)]]-Bank5[[#This Row],[GST/HST]]</f>
        <v>0</v>
      </c>
      <c r="L1099" s="23">
        <f t="shared" si="51"/>
        <v>0</v>
      </c>
    </row>
    <row r="1100" spans="4:12" x14ac:dyDescent="0.2">
      <c r="D1100" s="374">
        <f>_xlfn.XLOOKUP(C:C,Table1[for Import to Bank Register dropdown],Table1[for Pivot],0,0,1)</f>
        <v>0</v>
      </c>
      <c r="E1100" s="403"/>
      <c r="F1100" s="146">
        <f t="shared" si="52"/>
        <v>55555555</v>
      </c>
      <c r="G1100" s="375">
        <f t="shared" si="53"/>
        <v>0</v>
      </c>
      <c r="I1100" s="376">
        <f>IF(OR(C1100="150 Directors advances", C1100="120 accounts receivable", C1100="720.2 Automobile - Insurance", C1100="720.3 Automobile - License", C1100="870.4 Rent - Insurance", C1100="870.6 Rent - Property Tax", C1100="870.7 Rent - Homeoffice", C1100="870.9 Rent - Water"),
   0,
   IF(Dashboard!$F$5="Quick",
      IF(OR(C1100="190 Automobile",C1100="200 computer hardware",C1100="210 Computer software",C1100="220 Quickbooks software",C1100="230 Office equipment",C1100="240 Office furniture"),
         E1100-(E1100/(1+Dashboard!$F$4)),
         0
      ),
      IF(C1100="750 Business promotion",
         E1100-(E1100/(1+4.793/100)),
         E1100-(E1100/(1+Dashboard!$F$4))
      )
   )
)</f>
        <v>0</v>
      </c>
      <c r="J1100" s="26">
        <f>Bank5[[#This Row],[Money in/ (Money out)]]-Bank5[[#This Row],[GST/HST]]</f>
        <v>0</v>
      </c>
      <c r="L1100" s="23">
        <f t="shared" si="51"/>
        <v>0</v>
      </c>
    </row>
    <row r="1101" spans="4:12" x14ac:dyDescent="0.2">
      <c r="D1101" s="374">
        <f>_xlfn.XLOOKUP(C:C,Table1[for Import to Bank Register dropdown],Table1[for Pivot],0,0,1)</f>
        <v>0</v>
      </c>
      <c r="E1101" s="403"/>
      <c r="F1101" s="146">
        <f t="shared" si="52"/>
        <v>55555555</v>
      </c>
      <c r="G1101" s="375">
        <f t="shared" si="53"/>
        <v>0</v>
      </c>
      <c r="I1101" s="376">
        <f>IF(OR(C1101="150 Directors advances", C1101="120 accounts receivable", C1101="720.2 Automobile - Insurance", C1101="720.3 Automobile - License", C1101="870.4 Rent - Insurance", C1101="870.6 Rent - Property Tax", C1101="870.7 Rent - Homeoffice", C1101="870.9 Rent - Water"),
   0,
   IF(Dashboard!$F$5="Quick",
      IF(OR(C1101="190 Automobile",C1101="200 computer hardware",C1101="210 Computer software",C1101="220 Quickbooks software",C1101="230 Office equipment",C1101="240 Office furniture"),
         E1101-(E1101/(1+Dashboard!$F$4)),
         0
      ),
      IF(C1101="750 Business promotion",
         E1101-(E1101/(1+4.793/100)),
         E1101-(E1101/(1+Dashboard!$F$4))
      )
   )
)</f>
        <v>0</v>
      </c>
      <c r="J1101" s="26">
        <f>Bank5[[#This Row],[Money in/ (Money out)]]-Bank5[[#This Row],[GST/HST]]</f>
        <v>0</v>
      </c>
      <c r="L1101" s="23">
        <f t="shared" si="51"/>
        <v>0</v>
      </c>
    </row>
    <row r="1102" spans="4:12" x14ac:dyDescent="0.2">
      <c r="D1102" s="374">
        <f>_xlfn.XLOOKUP(C:C,Table1[for Import to Bank Register dropdown],Table1[for Pivot],0,0,1)</f>
        <v>0</v>
      </c>
      <c r="E1102" s="403"/>
      <c r="F1102" s="146">
        <f t="shared" si="52"/>
        <v>55555555</v>
      </c>
      <c r="G1102" s="375">
        <f t="shared" si="53"/>
        <v>0</v>
      </c>
      <c r="I1102" s="376">
        <f>IF(OR(C1102="150 Directors advances", C1102="120 accounts receivable", C1102="720.2 Automobile - Insurance", C1102="720.3 Automobile - License", C1102="870.4 Rent - Insurance", C1102="870.6 Rent - Property Tax", C1102="870.7 Rent - Homeoffice", C1102="870.9 Rent - Water"),
   0,
   IF(Dashboard!$F$5="Quick",
      IF(OR(C1102="190 Automobile",C1102="200 computer hardware",C1102="210 Computer software",C1102="220 Quickbooks software",C1102="230 Office equipment",C1102="240 Office furniture"),
         E1102-(E1102/(1+Dashboard!$F$4)),
         0
      ),
      IF(C1102="750 Business promotion",
         E1102-(E1102/(1+4.793/100)),
         E1102-(E1102/(1+Dashboard!$F$4))
      )
   )
)</f>
        <v>0</v>
      </c>
      <c r="J1102" s="26">
        <f>Bank5[[#This Row],[Money in/ (Money out)]]-Bank5[[#This Row],[GST/HST]]</f>
        <v>0</v>
      </c>
      <c r="L1102" s="23">
        <f t="shared" si="51"/>
        <v>0</v>
      </c>
    </row>
    <row r="1103" spans="4:12" x14ac:dyDescent="0.2">
      <c r="D1103" s="374">
        <f>_xlfn.XLOOKUP(C:C,Table1[for Import to Bank Register dropdown],Table1[for Pivot],0,0,1)</f>
        <v>0</v>
      </c>
      <c r="E1103" s="403"/>
      <c r="F1103" s="146">
        <f t="shared" si="52"/>
        <v>55555555</v>
      </c>
      <c r="G1103" s="375">
        <f t="shared" si="53"/>
        <v>0</v>
      </c>
      <c r="I1103" s="376">
        <f>IF(OR(C1103="150 Directors advances", C1103="120 accounts receivable", C1103="720.2 Automobile - Insurance", C1103="720.3 Automobile - License", C1103="870.4 Rent - Insurance", C1103="870.6 Rent - Property Tax", C1103="870.7 Rent - Homeoffice", C1103="870.9 Rent - Water"),
   0,
   IF(Dashboard!$F$5="Quick",
      IF(OR(C1103="190 Automobile",C1103="200 computer hardware",C1103="210 Computer software",C1103="220 Quickbooks software",C1103="230 Office equipment",C1103="240 Office furniture"),
         E1103-(E1103/(1+Dashboard!$F$4)),
         0
      ),
      IF(C1103="750 Business promotion",
         E1103-(E1103/(1+4.793/100)),
         E1103-(E1103/(1+Dashboard!$F$4))
      )
   )
)</f>
        <v>0</v>
      </c>
      <c r="J1103" s="26">
        <f>Bank5[[#This Row],[Money in/ (Money out)]]-Bank5[[#This Row],[GST/HST]]</f>
        <v>0</v>
      </c>
      <c r="L1103" s="23">
        <f t="shared" si="51"/>
        <v>0</v>
      </c>
    </row>
    <row r="1104" spans="4:12" x14ac:dyDescent="0.2">
      <c r="D1104" s="374">
        <f>_xlfn.XLOOKUP(C:C,Table1[for Import to Bank Register dropdown],Table1[for Pivot],0,0,1)</f>
        <v>0</v>
      </c>
      <c r="E1104" s="403"/>
      <c r="F1104" s="146">
        <f t="shared" si="52"/>
        <v>55555555</v>
      </c>
      <c r="G1104" s="375">
        <f t="shared" si="53"/>
        <v>0</v>
      </c>
      <c r="I1104" s="376">
        <f>IF(OR(C1104="150 Directors advances", C1104="120 accounts receivable", C1104="720.2 Automobile - Insurance", C1104="720.3 Automobile - License", C1104="870.4 Rent - Insurance", C1104="870.6 Rent - Property Tax", C1104="870.7 Rent - Homeoffice", C1104="870.9 Rent - Water"),
   0,
   IF(Dashboard!$F$5="Quick",
      IF(OR(C1104="190 Automobile",C1104="200 computer hardware",C1104="210 Computer software",C1104="220 Quickbooks software",C1104="230 Office equipment",C1104="240 Office furniture"),
         E1104-(E1104/(1+Dashboard!$F$4)),
         0
      ),
      IF(C1104="750 Business promotion",
         E1104-(E1104/(1+4.793/100)),
         E1104-(E1104/(1+Dashboard!$F$4))
      )
   )
)</f>
        <v>0</v>
      </c>
      <c r="J1104" s="26">
        <f>Bank5[[#This Row],[Money in/ (Money out)]]-Bank5[[#This Row],[GST/HST]]</f>
        <v>0</v>
      </c>
      <c r="L1104" s="23">
        <f t="shared" si="51"/>
        <v>0</v>
      </c>
    </row>
    <row r="1105" spans="4:12" x14ac:dyDescent="0.2">
      <c r="D1105" s="374">
        <f>_xlfn.XLOOKUP(C:C,Table1[for Import to Bank Register dropdown],Table1[for Pivot],0,0,1)</f>
        <v>0</v>
      </c>
      <c r="E1105" s="403"/>
      <c r="F1105" s="146">
        <f t="shared" si="52"/>
        <v>55555555</v>
      </c>
      <c r="G1105" s="375">
        <f t="shared" si="53"/>
        <v>0</v>
      </c>
      <c r="I1105" s="376">
        <f>IF(OR(C1105="150 Directors advances", C1105="120 accounts receivable", C1105="720.2 Automobile - Insurance", C1105="720.3 Automobile - License", C1105="870.4 Rent - Insurance", C1105="870.6 Rent - Property Tax", C1105="870.7 Rent - Homeoffice", C1105="870.9 Rent - Water"),
   0,
   IF(Dashboard!$F$5="Quick",
      IF(OR(C1105="190 Automobile",C1105="200 computer hardware",C1105="210 Computer software",C1105="220 Quickbooks software",C1105="230 Office equipment",C1105="240 Office furniture"),
         E1105-(E1105/(1+Dashboard!$F$4)),
         0
      ),
      IF(C1105="750 Business promotion",
         E1105-(E1105/(1+4.793/100)),
         E1105-(E1105/(1+Dashboard!$F$4))
      )
   )
)</f>
        <v>0</v>
      </c>
      <c r="J1105" s="26">
        <f>Bank5[[#This Row],[Money in/ (Money out)]]-Bank5[[#This Row],[GST/HST]]</f>
        <v>0</v>
      </c>
      <c r="L1105" s="23">
        <f t="shared" si="51"/>
        <v>0</v>
      </c>
    </row>
    <row r="1106" spans="4:12" x14ac:dyDescent="0.2">
      <c r="D1106" s="374">
        <f>_xlfn.XLOOKUP(C:C,Table1[for Import to Bank Register dropdown],Table1[for Pivot],0,0,1)</f>
        <v>0</v>
      </c>
      <c r="E1106" s="403"/>
      <c r="F1106" s="146">
        <f t="shared" si="52"/>
        <v>55555555</v>
      </c>
      <c r="G1106" s="375">
        <f t="shared" si="53"/>
        <v>0</v>
      </c>
      <c r="I1106" s="376">
        <f>IF(OR(C1106="150 Directors advances", C1106="120 accounts receivable", C1106="720.2 Automobile - Insurance", C1106="720.3 Automobile - License", C1106="870.4 Rent - Insurance", C1106="870.6 Rent - Property Tax", C1106="870.7 Rent - Homeoffice", C1106="870.9 Rent - Water"),
   0,
   IF(Dashboard!$F$5="Quick",
      IF(OR(C1106="190 Automobile",C1106="200 computer hardware",C1106="210 Computer software",C1106="220 Quickbooks software",C1106="230 Office equipment",C1106="240 Office furniture"),
         E1106-(E1106/(1+Dashboard!$F$4)),
         0
      ),
      IF(C1106="750 Business promotion",
         E1106-(E1106/(1+4.793/100)),
         E1106-(E1106/(1+Dashboard!$F$4))
      )
   )
)</f>
        <v>0</v>
      </c>
      <c r="J1106" s="26">
        <f>Bank5[[#This Row],[Money in/ (Money out)]]-Bank5[[#This Row],[GST/HST]]</f>
        <v>0</v>
      </c>
      <c r="L1106" s="23">
        <f t="shared" si="51"/>
        <v>0</v>
      </c>
    </row>
    <row r="1107" spans="4:12" x14ac:dyDescent="0.2">
      <c r="D1107" s="374">
        <f>_xlfn.XLOOKUP(C:C,Table1[for Import to Bank Register dropdown],Table1[for Pivot],0,0,1)</f>
        <v>0</v>
      </c>
      <c r="E1107" s="403"/>
      <c r="F1107" s="146">
        <f t="shared" si="52"/>
        <v>55555555</v>
      </c>
      <c r="G1107" s="375">
        <f t="shared" si="53"/>
        <v>0</v>
      </c>
      <c r="I1107" s="376">
        <f>IF(OR(C1107="150 Directors advances", C1107="120 accounts receivable", C1107="720.2 Automobile - Insurance", C1107="720.3 Automobile - License", C1107="870.4 Rent - Insurance", C1107="870.6 Rent - Property Tax", C1107="870.7 Rent - Homeoffice", C1107="870.9 Rent - Water"),
   0,
   IF(Dashboard!$F$5="Quick",
      IF(OR(C1107="190 Automobile",C1107="200 computer hardware",C1107="210 Computer software",C1107="220 Quickbooks software",C1107="230 Office equipment",C1107="240 Office furniture"),
         E1107-(E1107/(1+Dashboard!$F$4)),
         0
      ),
      IF(C1107="750 Business promotion",
         E1107-(E1107/(1+4.793/100)),
         E1107-(E1107/(1+Dashboard!$F$4))
      )
   )
)</f>
        <v>0</v>
      </c>
      <c r="J1107" s="26">
        <f>Bank5[[#This Row],[Money in/ (Money out)]]-Bank5[[#This Row],[GST/HST]]</f>
        <v>0</v>
      </c>
      <c r="L1107" s="23">
        <f t="shared" si="51"/>
        <v>0</v>
      </c>
    </row>
    <row r="1108" spans="4:12" x14ac:dyDescent="0.2">
      <c r="D1108" s="374">
        <f>_xlfn.XLOOKUP(C:C,Table1[for Import to Bank Register dropdown],Table1[for Pivot],0,0,1)</f>
        <v>0</v>
      </c>
      <c r="E1108" s="403"/>
      <c r="F1108" s="146">
        <f t="shared" si="52"/>
        <v>55555555</v>
      </c>
      <c r="G1108" s="375">
        <f t="shared" si="53"/>
        <v>0</v>
      </c>
      <c r="I1108" s="376">
        <f>IF(OR(C1108="150 Directors advances", C1108="120 accounts receivable", C1108="720.2 Automobile - Insurance", C1108="720.3 Automobile - License", C1108="870.4 Rent - Insurance", C1108="870.6 Rent - Property Tax", C1108="870.7 Rent - Homeoffice", C1108="870.9 Rent - Water"),
   0,
   IF(Dashboard!$F$5="Quick",
      IF(OR(C1108="190 Automobile",C1108="200 computer hardware",C1108="210 Computer software",C1108="220 Quickbooks software",C1108="230 Office equipment",C1108="240 Office furniture"),
         E1108-(E1108/(1+Dashboard!$F$4)),
         0
      ),
      IF(C1108="750 Business promotion",
         E1108-(E1108/(1+4.793/100)),
         E1108-(E1108/(1+Dashboard!$F$4))
      )
   )
)</f>
        <v>0</v>
      </c>
      <c r="J1108" s="26">
        <f>Bank5[[#This Row],[Money in/ (Money out)]]-Bank5[[#This Row],[GST/HST]]</f>
        <v>0</v>
      </c>
      <c r="L1108" s="23">
        <f t="shared" si="51"/>
        <v>0</v>
      </c>
    </row>
    <row r="1109" spans="4:12" x14ac:dyDescent="0.2">
      <c r="D1109" s="374">
        <f>_xlfn.XLOOKUP(C:C,Table1[for Import to Bank Register dropdown],Table1[for Pivot],0,0,1)</f>
        <v>0</v>
      </c>
      <c r="E1109" s="403"/>
      <c r="F1109" s="146">
        <f t="shared" si="52"/>
        <v>55555555</v>
      </c>
      <c r="G1109" s="375">
        <f t="shared" si="53"/>
        <v>0</v>
      </c>
      <c r="I1109" s="376">
        <f>IF(OR(C1109="150 Directors advances", C1109="120 accounts receivable", C1109="720.2 Automobile - Insurance", C1109="720.3 Automobile - License", C1109="870.4 Rent - Insurance", C1109="870.6 Rent - Property Tax", C1109="870.7 Rent - Homeoffice", C1109="870.9 Rent - Water"),
   0,
   IF(Dashboard!$F$5="Quick",
      IF(OR(C1109="190 Automobile",C1109="200 computer hardware",C1109="210 Computer software",C1109="220 Quickbooks software",C1109="230 Office equipment",C1109="240 Office furniture"),
         E1109-(E1109/(1+Dashboard!$F$4)),
         0
      ),
      IF(C1109="750 Business promotion",
         E1109-(E1109/(1+4.793/100)),
         E1109-(E1109/(1+Dashboard!$F$4))
      )
   )
)</f>
        <v>0</v>
      </c>
      <c r="J1109" s="26">
        <f>Bank5[[#This Row],[Money in/ (Money out)]]-Bank5[[#This Row],[GST/HST]]</f>
        <v>0</v>
      </c>
      <c r="L1109" s="23">
        <f t="shared" si="51"/>
        <v>0</v>
      </c>
    </row>
    <row r="1110" spans="4:12" x14ac:dyDescent="0.2">
      <c r="D1110" s="374">
        <f>_xlfn.XLOOKUP(C:C,Table1[for Import to Bank Register dropdown],Table1[for Pivot],0,0,1)</f>
        <v>0</v>
      </c>
      <c r="E1110" s="403"/>
      <c r="F1110" s="146">
        <f t="shared" si="52"/>
        <v>55555555</v>
      </c>
      <c r="G1110" s="375">
        <f t="shared" si="53"/>
        <v>0</v>
      </c>
      <c r="I1110" s="376">
        <f>IF(OR(C1110="150 Directors advances", C1110="120 accounts receivable", C1110="720.2 Automobile - Insurance", C1110="720.3 Automobile - License", C1110="870.4 Rent - Insurance", C1110="870.6 Rent - Property Tax", C1110="870.7 Rent - Homeoffice", C1110="870.9 Rent - Water"),
   0,
   IF(Dashboard!$F$5="Quick",
      IF(OR(C1110="190 Automobile",C1110="200 computer hardware",C1110="210 Computer software",C1110="220 Quickbooks software",C1110="230 Office equipment",C1110="240 Office furniture"),
         E1110-(E1110/(1+Dashboard!$F$4)),
         0
      ),
      IF(C1110="750 Business promotion",
         E1110-(E1110/(1+4.793/100)),
         E1110-(E1110/(1+Dashboard!$F$4))
      )
   )
)</f>
        <v>0</v>
      </c>
      <c r="J1110" s="26">
        <f>Bank5[[#This Row],[Money in/ (Money out)]]-Bank5[[#This Row],[GST/HST]]</f>
        <v>0</v>
      </c>
      <c r="L1110" s="23">
        <f t="shared" si="51"/>
        <v>0</v>
      </c>
    </row>
    <row r="1111" spans="4:12" x14ac:dyDescent="0.2">
      <c r="D1111" s="374">
        <f>_xlfn.XLOOKUP(C:C,Table1[for Import to Bank Register dropdown],Table1[for Pivot],0,0,1)</f>
        <v>0</v>
      </c>
      <c r="E1111" s="403"/>
      <c r="F1111" s="146">
        <f t="shared" si="52"/>
        <v>55555555</v>
      </c>
      <c r="G1111" s="375">
        <f t="shared" si="53"/>
        <v>0</v>
      </c>
      <c r="I1111" s="376">
        <f>IF(OR(C1111="150 Directors advances", C1111="120 accounts receivable", C1111="720.2 Automobile - Insurance", C1111="720.3 Automobile - License", C1111="870.4 Rent - Insurance", C1111="870.6 Rent - Property Tax", C1111="870.7 Rent - Homeoffice", C1111="870.9 Rent - Water"),
   0,
   IF(Dashboard!$F$5="Quick",
      IF(OR(C1111="190 Automobile",C1111="200 computer hardware",C1111="210 Computer software",C1111="220 Quickbooks software",C1111="230 Office equipment",C1111="240 Office furniture"),
         E1111-(E1111/(1+Dashboard!$F$4)),
         0
      ),
      IF(C1111="750 Business promotion",
         E1111-(E1111/(1+4.793/100)),
         E1111-(E1111/(1+Dashboard!$F$4))
      )
   )
)</f>
        <v>0</v>
      </c>
      <c r="J1111" s="26">
        <f>Bank5[[#This Row],[Money in/ (Money out)]]-Bank5[[#This Row],[GST/HST]]</f>
        <v>0</v>
      </c>
      <c r="L1111" s="23">
        <f t="shared" si="51"/>
        <v>0</v>
      </c>
    </row>
    <row r="1112" spans="4:12" x14ac:dyDescent="0.2">
      <c r="D1112" s="374">
        <f>_xlfn.XLOOKUP(C:C,Table1[for Import to Bank Register dropdown],Table1[for Pivot],0,0,1)</f>
        <v>0</v>
      </c>
      <c r="E1112" s="403"/>
      <c r="F1112" s="146">
        <f t="shared" si="52"/>
        <v>55555555</v>
      </c>
      <c r="G1112" s="375">
        <f t="shared" si="53"/>
        <v>0</v>
      </c>
      <c r="I1112" s="376">
        <f>IF(OR(C1112="150 Directors advances", C1112="120 accounts receivable", C1112="720.2 Automobile - Insurance", C1112="720.3 Automobile - License", C1112="870.4 Rent - Insurance", C1112="870.6 Rent - Property Tax", C1112="870.7 Rent - Homeoffice", C1112="870.9 Rent - Water"),
   0,
   IF(Dashboard!$F$5="Quick",
      IF(OR(C1112="190 Automobile",C1112="200 computer hardware",C1112="210 Computer software",C1112="220 Quickbooks software",C1112="230 Office equipment",C1112="240 Office furniture"),
         E1112-(E1112/(1+Dashboard!$F$4)),
         0
      ),
      IF(C1112="750 Business promotion",
         E1112-(E1112/(1+4.793/100)),
         E1112-(E1112/(1+Dashboard!$F$4))
      )
   )
)</f>
        <v>0</v>
      </c>
      <c r="J1112" s="26">
        <f>Bank5[[#This Row],[Money in/ (Money out)]]-Bank5[[#This Row],[GST/HST]]</f>
        <v>0</v>
      </c>
      <c r="L1112" s="23">
        <f t="shared" si="51"/>
        <v>0</v>
      </c>
    </row>
    <row r="1113" spans="4:12" x14ac:dyDescent="0.2">
      <c r="D1113" s="374">
        <f>_xlfn.XLOOKUP(C:C,Table1[for Import to Bank Register dropdown],Table1[for Pivot],0,0,1)</f>
        <v>0</v>
      </c>
      <c r="E1113" s="403"/>
      <c r="F1113" s="146">
        <f t="shared" si="52"/>
        <v>55555555</v>
      </c>
      <c r="G1113" s="375">
        <f t="shared" si="53"/>
        <v>0</v>
      </c>
      <c r="I1113" s="376">
        <f>IF(OR(C1113="150 Directors advances", C1113="120 accounts receivable", C1113="720.2 Automobile - Insurance", C1113="720.3 Automobile - License", C1113="870.4 Rent - Insurance", C1113="870.6 Rent - Property Tax", C1113="870.7 Rent - Homeoffice", C1113="870.9 Rent - Water"),
   0,
   IF(Dashboard!$F$5="Quick",
      IF(OR(C1113="190 Automobile",C1113="200 computer hardware",C1113="210 Computer software",C1113="220 Quickbooks software",C1113="230 Office equipment",C1113="240 Office furniture"),
         E1113-(E1113/(1+Dashboard!$F$4)),
         0
      ),
      IF(C1113="750 Business promotion",
         E1113-(E1113/(1+4.793/100)),
         E1113-(E1113/(1+Dashboard!$F$4))
      )
   )
)</f>
        <v>0</v>
      </c>
      <c r="J1113" s="26">
        <f>Bank5[[#This Row],[Money in/ (Money out)]]-Bank5[[#This Row],[GST/HST]]</f>
        <v>0</v>
      </c>
      <c r="L1113" s="23">
        <f t="shared" si="51"/>
        <v>0</v>
      </c>
    </row>
    <row r="1114" spans="4:12" x14ac:dyDescent="0.2">
      <c r="D1114" s="374">
        <f>_xlfn.XLOOKUP(C:C,Table1[for Import to Bank Register dropdown],Table1[for Pivot],0,0,1)</f>
        <v>0</v>
      </c>
      <c r="E1114" s="403"/>
      <c r="F1114" s="146">
        <f t="shared" si="52"/>
        <v>55555555</v>
      </c>
      <c r="G1114" s="375">
        <f t="shared" si="53"/>
        <v>0</v>
      </c>
      <c r="I1114" s="376">
        <f>IF(OR(C1114="150 Directors advances", C1114="120 accounts receivable", C1114="720.2 Automobile - Insurance", C1114="720.3 Automobile - License", C1114="870.4 Rent - Insurance", C1114="870.6 Rent - Property Tax", C1114="870.7 Rent - Homeoffice", C1114="870.9 Rent - Water"),
   0,
   IF(Dashboard!$F$5="Quick",
      IF(OR(C1114="190 Automobile",C1114="200 computer hardware",C1114="210 Computer software",C1114="220 Quickbooks software",C1114="230 Office equipment",C1114="240 Office furniture"),
         E1114-(E1114/(1+Dashboard!$F$4)),
         0
      ),
      IF(C1114="750 Business promotion",
         E1114-(E1114/(1+4.793/100)),
         E1114-(E1114/(1+Dashboard!$F$4))
      )
   )
)</f>
        <v>0</v>
      </c>
      <c r="J1114" s="26">
        <f>Bank5[[#This Row],[Money in/ (Money out)]]-Bank5[[#This Row],[GST/HST]]</f>
        <v>0</v>
      </c>
      <c r="L1114" s="23">
        <f t="shared" si="51"/>
        <v>0</v>
      </c>
    </row>
    <row r="1115" spans="4:12" x14ac:dyDescent="0.2">
      <c r="D1115" s="374">
        <f>_xlfn.XLOOKUP(C:C,Table1[for Import to Bank Register dropdown],Table1[for Pivot],0,0,1)</f>
        <v>0</v>
      </c>
      <c r="E1115" s="403"/>
      <c r="F1115" s="146">
        <f t="shared" si="52"/>
        <v>55555555</v>
      </c>
      <c r="G1115" s="375">
        <f t="shared" si="53"/>
        <v>0</v>
      </c>
      <c r="I1115" s="376">
        <f>IF(OR(C1115="150 Directors advances", C1115="120 accounts receivable", C1115="720.2 Automobile - Insurance", C1115="720.3 Automobile - License", C1115="870.4 Rent - Insurance", C1115="870.6 Rent - Property Tax", C1115="870.7 Rent - Homeoffice", C1115="870.9 Rent - Water"),
   0,
   IF(Dashboard!$F$5="Quick",
      IF(OR(C1115="190 Automobile",C1115="200 computer hardware",C1115="210 Computer software",C1115="220 Quickbooks software",C1115="230 Office equipment",C1115="240 Office furniture"),
         E1115-(E1115/(1+Dashboard!$F$4)),
         0
      ),
      IF(C1115="750 Business promotion",
         E1115-(E1115/(1+4.793/100)),
         E1115-(E1115/(1+Dashboard!$F$4))
      )
   )
)</f>
        <v>0</v>
      </c>
      <c r="J1115" s="26">
        <f>Bank5[[#This Row],[Money in/ (Money out)]]-Bank5[[#This Row],[GST/HST]]</f>
        <v>0</v>
      </c>
      <c r="L1115" s="23">
        <f t="shared" si="51"/>
        <v>0</v>
      </c>
    </row>
    <row r="1116" spans="4:12" x14ac:dyDescent="0.2">
      <c r="D1116" s="374">
        <f>_xlfn.XLOOKUP(C:C,Table1[for Import to Bank Register dropdown],Table1[for Pivot],0,0,1)</f>
        <v>0</v>
      </c>
      <c r="E1116" s="403"/>
      <c r="F1116" s="146">
        <f t="shared" si="52"/>
        <v>55555555</v>
      </c>
      <c r="G1116" s="375">
        <f t="shared" si="53"/>
        <v>0</v>
      </c>
      <c r="I1116" s="376">
        <f>IF(OR(C1116="150 Directors advances", C1116="120 accounts receivable", C1116="720.2 Automobile - Insurance", C1116="720.3 Automobile - License", C1116="870.4 Rent - Insurance", C1116="870.6 Rent - Property Tax", C1116="870.7 Rent - Homeoffice", C1116="870.9 Rent - Water"),
   0,
   IF(Dashboard!$F$5="Quick",
      IF(OR(C1116="190 Automobile",C1116="200 computer hardware",C1116="210 Computer software",C1116="220 Quickbooks software",C1116="230 Office equipment",C1116="240 Office furniture"),
         E1116-(E1116/(1+Dashboard!$F$4)),
         0
      ),
      IF(C1116="750 Business promotion",
         E1116-(E1116/(1+4.793/100)),
         E1116-(E1116/(1+Dashboard!$F$4))
      )
   )
)</f>
        <v>0</v>
      </c>
      <c r="J1116" s="26">
        <f>Bank5[[#This Row],[Money in/ (Money out)]]-Bank5[[#This Row],[GST/HST]]</f>
        <v>0</v>
      </c>
      <c r="L1116" s="23">
        <f t="shared" si="51"/>
        <v>0</v>
      </c>
    </row>
    <row r="1117" spans="4:12" x14ac:dyDescent="0.2">
      <c r="D1117" s="374">
        <f>_xlfn.XLOOKUP(C:C,Table1[for Import to Bank Register dropdown],Table1[for Pivot],0,0,1)</f>
        <v>0</v>
      </c>
      <c r="E1117" s="403"/>
      <c r="F1117" s="146">
        <f t="shared" si="52"/>
        <v>55555555</v>
      </c>
      <c r="G1117" s="375">
        <f t="shared" si="53"/>
        <v>0</v>
      </c>
      <c r="I1117" s="376">
        <f>IF(OR(C1117="150 Directors advances", C1117="120 accounts receivable", C1117="720.2 Automobile - Insurance", C1117="720.3 Automobile - License", C1117="870.4 Rent - Insurance", C1117="870.6 Rent - Property Tax", C1117="870.7 Rent - Homeoffice", C1117="870.9 Rent - Water"),
   0,
   IF(Dashboard!$F$5="Quick",
      IF(OR(C1117="190 Automobile",C1117="200 computer hardware",C1117="210 Computer software",C1117="220 Quickbooks software",C1117="230 Office equipment",C1117="240 Office furniture"),
         E1117-(E1117/(1+Dashboard!$F$4)),
         0
      ),
      IF(C1117="750 Business promotion",
         E1117-(E1117/(1+4.793/100)),
         E1117-(E1117/(1+Dashboard!$F$4))
      )
   )
)</f>
        <v>0</v>
      </c>
      <c r="J1117" s="26">
        <f>Bank5[[#This Row],[Money in/ (Money out)]]-Bank5[[#This Row],[GST/HST]]</f>
        <v>0</v>
      </c>
      <c r="L1117" s="23">
        <f t="shared" si="51"/>
        <v>0</v>
      </c>
    </row>
    <row r="1118" spans="4:12" x14ac:dyDescent="0.2">
      <c r="D1118" s="374">
        <f>_xlfn.XLOOKUP(C:C,Table1[for Import to Bank Register dropdown],Table1[for Pivot],0,0,1)</f>
        <v>0</v>
      </c>
      <c r="E1118" s="403"/>
      <c r="F1118" s="146">
        <f t="shared" si="52"/>
        <v>55555555</v>
      </c>
      <c r="G1118" s="375">
        <f t="shared" si="53"/>
        <v>0</v>
      </c>
      <c r="I1118" s="376">
        <f>IF(OR(C1118="150 Directors advances", C1118="120 accounts receivable", C1118="720.2 Automobile - Insurance", C1118="720.3 Automobile - License", C1118="870.4 Rent - Insurance", C1118="870.6 Rent - Property Tax", C1118="870.7 Rent - Homeoffice", C1118="870.9 Rent - Water"),
   0,
   IF(Dashboard!$F$5="Quick",
      IF(OR(C1118="190 Automobile",C1118="200 computer hardware",C1118="210 Computer software",C1118="220 Quickbooks software",C1118="230 Office equipment",C1118="240 Office furniture"),
         E1118-(E1118/(1+Dashboard!$F$4)),
         0
      ),
      IF(C1118="750 Business promotion",
         E1118-(E1118/(1+4.793/100)),
         E1118-(E1118/(1+Dashboard!$F$4))
      )
   )
)</f>
        <v>0</v>
      </c>
      <c r="J1118" s="26">
        <f>Bank5[[#This Row],[Money in/ (Money out)]]-Bank5[[#This Row],[GST/HST]]</f>
        <v>0</v>
      </c>
      <c r="L1118" s="23">
        <f t="shared" si="51"/>
        <v>0</v>
      </c>
    </row>
    <row r="1119" spans="4:12" x14ac:dyDescent="0.2">
      <c r="D1119" s="374">
        <f>_xlfn.XLOOKUP(C:C,Table1[for Import to Bank Register dropdown],Table1[for Pivot],0,0,1)</f>
        <v>0</v>
      </c>
      <c r="E1119" s="403"/>
      <c r="F1119" s="146">
        <f t="shared" si="52"/>
        <v>55555555</v>
      </c>
      <c r="G1119" s="375">
        <f t="shared" si="53"/>
        <v>0</v>
      </c>
      <c r="I1119" s="376">
        <f>IF(OR(C1119="150 Directors advances", C1119="120 accounts receivable", C1119="720.2 Automobile - Insurance", C1119="720.3 Automobile - License", C1119="870.4 Rent - Insurance", C1119="870.6 Rent - Property Tax", C1119="870.7 Rent - Homeoffice", C1119="870.9 Rent - Water"),
   0,
   IF(Dashboard!$F$5="Quick",
      IF(OR(C1119="190 Automobile",C1119="200 computer hardware",C1119="210 Computer software",C1119="220 Quickbooks software",C1119="230 Office equipment",C1119="240 Office furniture"),
         E1119-(E1119/(1+Dashboard!$F$4)),
         0
      ),
      IF(C1119="750 Business promotion",
         E1119-(E1119/(1+4.793/100)),
         E1119-(E1119/(1+Dashboard!$F$4))
      )
   )
)</f>
        <v>0</v>
      </c>
      <c r="J1119" s="26">
        <f>Bank5[[#This Row],[Money in/ (Money out)]]-Bank5[[#This Row],[GST/HST]]</f>
        <v>0</v>
      </c>
      <c r="L1119" s="23">
        <f t="shared" si="51"/>
        <v>0</v>
      </c>
    </row>
    <row r="1120" spans="4:12" x14ac:dyDescent="0.2">
      <c r="D1120" s="374">
        <f>_xlfn.XLOOKUP(C:C,Table1[for Import to Bank Register dropdown],Table1[for Pivot],0,0,1)</f>
        <v>0</v>
      </c>
      <c r="E1120" s="403"/>
      <c r="F1120" s="146">
        <f t="shared" si="52"/>
        <v>55555555</v>
      </c>
      <c r="G1120" s="375">
        <f t="shared" si="53"/>
        <v>0</v>
      </c>
      <c r="I1120" s="376">
        <f>IF(OR(C1120="150 Directors advances", C1120="120 accounts receivable", C1120="720.2 Automobile - Insurance", C1120="720.3 Automobile - License", C1120="870.4 Rent - Insurance", C1120="870.6 Rent - Property Tax", C1120="870.7 Rent - Homeoffice", C1120="870.9 Rent - Water"),
   0,
   IF(Dashboard!$F$5="Quick",
      IF(OR(C1120="190 Automobile",C1120="200 computer hardware",C1120="210 Computer software",C1120="220 Quickbooks software",C1120="230 Office equipment",C1120="240 Office furniture"),
         E1120-(E1120/(1+Dashboard!$F$4)),
         0
      ),
      IF(C1120="750 Business promotion",
         E1120-(E1120/(1+4.793/100)),
         E1120-(E1120/(1+Dashboard!$F$4))
      )
   )
)</f>
        <v>0</v>
      </c>
      <c r="J1120" s="26">
        <f>Bank5[[#This Row],[Money in/ (Money out)]]-Bank5[[#This Row],[GST/HST]]</f>
        <v>0</v>
      </c>
      <c r="L1120" s="23">
        <f t="shared" si="51"/>
        <v>0</v>
      </c>
    </row>
    <row r="1121" spans="4:12" x14ac:dyDescent="0.2">
      <c r="D1121" s="374">
        <f>_xlfn.XLOOKUP(C:C,Table1[for Import to Bank Register dropdown],Table1[for Pivot],0,0,1)</f>
        <v>0</v>
      </c>
      <c r="E1121" s="403"/>
      <c r="F1121" s="146">
        <f t="shared" si="52"/>
        <v>55555555</v>
      </c>
      <c r="G1121" s="375">
        <f t="shared" si="53"/>
        <v>0</v>
      </c>
      <c r="I1121" s="376">
        <f>IF(OR(C1121="150 Directors advances", C1121="120 accounts receivable", C1121="720.2 Automobile - Insurance", C1121="720.3 Automobile - License", C1121="870.4 Rent - Insurance", C1121="870.6 Rent - Property Tax", C1121="870.7 Rent - Homeoffice", C1121="870.9 Rent - Water"),
   0,
   IF(Dashboard!$F$5="Quick",
      IF(OR(C1121="190 Automobile",C1121="200 computer hardware",C1121="210 Computer software",C1121="220 Quickbooks software",C1121="230 Office equipment",C1121="240 Office furniture"),
         E1121-(E1121/(1+Dashboard!$F$4)),
         0
      ),
      IF(C1121="750 Business promotion",
         E1121-(E1121/(1+4.793/100)),
         E1121-(E1121/(1+Dashboard!$F$4))
      )
   )
)</f>
        <v>0</v>
      </c>
      <c r="J1121" s="26">
        <f>Bank5[[#This Row],[Money in/ (Money out)]]-Bank5[[#This Row],[GST/HST]]</f>
        <v>0</v>
      </c>
      <c r="L1121" s="23">
        <f t="shared" si="51"/>
        <v>0</v>
      </c>
    </row>
    <row r="1122" spans="4:12" x14ac:dyDescent="0.2">
      <c r="D1122" s="374">
        <f>_xlfn.XLOOKUP(C:C,Table1[for Import to Bank Register dropdown],Table1[for Pivot],0,0,1)</f>
        <v>0</v>
      </c>
      <c r="E1122" s="403"/>
      <c r="F1122" s="146">
        <f t="shared" si="52"/>
        <v>55555555</v>
      </c>
      <c r="G1122" s="375">
        <f t="shared" si="53"/>
        <v>0</v>
      </c>
      <c r="I1122" s="376">
        <f>IF(OR(C1122="150 Directors advances", C1122="120 accounts receivable", C1122="720.2 Automobile - Insurance", C1122="720.3 Automobile - License", C1122="870.4 Rent - Insurance", C1122="870.6 Rent - Property Tax", C1122="870.7 Rent - Homeoffice", C1122="870.9 Rent - Water"),
   0,
   IF(Dashboard!$F$5="Quick",
      IF(OR(C1122="190 Automobile",C1122="200 computer hardware",C1122="210 Computer software",C1122="220 Quickbooks software",C1122="230 Office equipment",C1122="240 Office furniture"),
         E1122-(E1122/(1+Dashboard!$F$4)),
         0
      ),
      IF(C1122="750 Business promotion",
         E1122-(E1122/(1+4.793/100)),
         E1122-(E1122/(1+Dashboard!$F$4))
      )
   )
)</f>
        <v>0</v>
      </c>
      <c r="J1122" s="26">
        <f>Bank5[[#This Row],[Money in/ (Money out)]]-Bank5[[#This Row],[GST/HST]]</f>
        <v>0</v>
      </c>
      <c r="L1122" s="23">
        <f t="shared" si="51"/>
        <v>0</v>
      </c>
    </row>
    <row r="1123" spans="4:12" x14ac:dyDescent="0.2">
      <c r="D1123" s="374">
        <f>_xlfn.XLOOKUP(C:C,Table1[for Import to Bank Register dropdown],Table1[for Pivot],0,0,1)</f>
        <v>0</v>
      </c>
      <c r="E1123" s="403"/>
      <c r="F1123" s="146">
        <f t="shared" si="52"/>
        <v>55555555</v>
      </c>
      <c r="G1123" s="375">
        <f t="shared" si="53"/>
        <v>0</v>
      </c>
      <c r="I1123" s="376">
        <f>IF(OR(C1123="150 Directors advances", C1123="120 accounts receivable", C1123="720.2 Automobile - Insurance", C1123="720.3 Automobile - License", C1123="870.4 Rent - Insurance", C1123="870.6 Rent - Property Tax", C1123="870.7 Rent - Homeoffice", C1123="870.9 Rent - Water"),
   0,
   IF(Dashboard!$F$5="Quick",
      IF(OR(C1123="190 Automobile",C1123="200 computer hardware",C1123="210 Computer software",C1123="220 Quickbooks software",C1123="230 Office equipment",C1123="240 Office furniture"),
         E1123-(E1123/(1+Dashboard!$F$4)),
         0
      ),
      IF(C1123="750 Business promotion",
         E1123-(E1123/(1+4.793/100)),
         E1123-(E1123/(1+Dashboard!$F$4))
      )
   )
)</f>
        <v>0</v>
      </c>
      <c r="J1123" s="26">
        <f>Bank5[[#This Row],[Money in/ (Money out)]]-Bank5[[#This Row],[GST/HST]]</f>
        <v>0</v>
      </c>
      <c r="L1123" s="23">
        <f t="shared" si="51"/>
        <v>0</v>
      </c>
    </row>
    <row r="1124" spans="4:12" x14ac:dyDescent="0.2">
      <c r="D1124" s="374">
        <f>_xlfn.XLOOKUP(C:C,Table1[for Import to Bank Register dropdown],Table1[for Pivot],0,0,1)</f>
        <v>0</v>
      </c>
      <c r="E1124" s="403"/>
      <c r="F1124" s="146">
        <f t="shared" si="52"/>
        <v>55555555</v>
      </c>
      <c r="G1124" s="375">
        <f t="shared" si="53"/>
        <v>0</v>
      </c>
      <c r="I1124" s="376">
        <f>IF(OR(C1124="150 Directors advances", C1124="120 accounts receivable", C1124="720.2 Automobile - Insurance", C1124="720.3 Automobile - License", C1124="870.4 Rent - Insurance", C1124="870.6 Rent - Property Tax", C1124="870.7 Rent - Homeoffice", C1124="870.9 Rent - Water"),
   0,
   IF(Dashboard!$F$5="Quick",
      IF(OR(C1124="190 Automobile",C1124="200 computer hardware",C1124="210 Computer software",C1124="220 Quickbooks software",C1124="230 Office equipment",C1124="240 Office furniture"),
         E1124-(E1124/(1+Dashboard!$F$4)),
         0
      ),
      IF(C1124="750 Business promotion",
         E1124-(E1124/(1+4.793/100)),
         E1124-(E1124/(1+Dashboard!$F$4))
      )
   )
)</f>
        <v>0</v>
      </c>
      <c r="J1124" s="26">
        <f>Bank5[[#This Row],[Money in/ (Money out)]]-Bank5[[#This Row],[GST/HST]]</f>
        <v>0</v>
      </c>
      <c r="L1124" s="23">
        <f t="shared" si="51"/>
        <v>0</v>
      </c>
    </row>
    <row r="1125" spans="4:12" x14ac:dyDescent="0.2">
      <c r="D1125" s="374">
        <f>_xlfn.XLOOKUP(C:C,Table1[for Import to Bank Register dropdown],Table1[for Pivot],0,0,1)</f>
        <v>0</v>
      </c>
      <c r="E1125" s="403"/>
      <c r="F1125" s="146">
        <f t="shared" si="52"/>
        <v>55555555</v>
      </c>
      <c r="G1125" s="375">
        <f t="shared" si="53"/>
        <v>0</v>
      </c>
      <c r="I1125" s="376">
        <f>IF(OR(C1125="150 Directors advances", C1125="120 accounts receivable", C1125="720.2 Automobile - Insurance", C1125="720.3 Automobile - License", C1125="870.4 Rent - Insurance", C1125="870.6 Rent - Property Tax", C1125="870.7 Rent - Homeoffice", C1125="870.9 Rent - Water"),
   0,
   IF(Dashboard!$F$5="Quick",
      IF(OR(C1125="190 Automobile",C1125="200 computer hardware",C1125="210 Computer software",C1125="220 Quickbooks software",C1125="230 Office equipment",C1125="240 Office furniture"),
         E1125-(E1125/(1+Dashboard!$F$4)),
         0
      ),
      IF(C1125="750 Business promotion",
         E1125-(E1125/(1+4.793/100)),
         E1125-(E1125/(1+Dashboard!$F$4))
      )
   )
)</f>
        <v>0</v>
      </c>
      <c r="J1125" s="26">
        <f>Bank5[[#This Row],[Money in/ (Money out)]]-Bank5[[#This Row],[GST/HST]]</f>
        <v>0</v>
      </c>
      <c r="L1125" s="23">
        <f t="shared" si="51"/>
        <v>0</v>
      </c>
    </row>
    <row r="1126" spans="4:12" x14ac:dyDescent="0.2">
      <c r="D1126" s="374">
        <f>_xlfn.XLOOKUP(C:C,Table1[for Import to Bank Register dropdown],Table1[for Pivot],0,0,1)</f>
        <v>0</v>
      </c>
      <c r="E1126" s="403"/>
      <c r="F1126" s="146">
        <f t="shared" si="52"/>
        <v>55555555</v>
      </c>
      <c r="G1126" s="375">
        <f t="shared" si="53"/>
        <v>0</v>
      </c>
      <c r="I1126" s="376">
        <f>IF(OR(C1126="150 Directors advances", C1126="120 accounts receivable", C1126="720.2 Automobile - Insurance", C1126="720.3 Automobile - License", C1126="870.4 Rent - Insurance", C1126="870.6 Rent - Property Tax", C1126="870.7 Rent - Homeoffice", C1126="870.9 Rent - Water"),
   0,
   IF(Dashboard!$F$5="Quick",
      IF(OR(C1126="190 Automobile",C1126="200 computer hardware",C1126="210 Computer software",C1126="220 Quickbooks software",C1126="230 Office equipment",C1126="240 Office furniture"),
         E1126-(E1126/(1+Dashboard!$F$4)),
         0
      ),
      IF(C1126="750 Business promotion",
         E1126-(E1126/(1+4.793/100)),
         E1126-(E1126/(1+Dashboard!$F$4))
      )
   )
)</f>
        <v>0</v>
      </c>
      <c r="J1126" s="26">
        <f>Bank5[[#This Row],[Money in/ (Money out)]]-Bank5[[#This Row],[GST/HST]]</f>
        <v>0</v>
      </c>
      <c r="L1126" s="23">
        <f t="shared" si="51"/>
        <v>0</v>
      </c>
    </row>
    <row r="1127" spans="4:12" x14ac:dyDescent="0.2">
      <c r="D1127" s="374">
        <f>_xlfn.XLOOKUP(C:C,Table1[for Import to Bank Register dropdown],Table1[for Pivot],0,0,1)</f>
        <v>0</v>
      </c>
      <c r="E1127" s="403"/>
      <c r="F1127" s="146">
        <f t="shared" si="52"/>
        <v>55555555</v>
      </c>
      <c r="G1127" s="375">
        <f t="shared" si="53"/>
        <v>0</v>
      </c>
      <c r="I1127" s="376">
        <f>IF(OR(C1127="150 Directors advances", C1127="120 accounts receivable", C1127="720.2 Automobile - Insurance", C1127="720.3 Automobile - License", C1127="870.4 Rent - Insurance", C1127="870.6 Rent - Property Tax", C1127="870.7 Rent - Homeoffice", C1127="870.9 Rent - Water"),
   0,
   IF(Dashboard!$F$5="Quick",
      IF(OR(C1127="190 Automobile",C1127="200 computer hardware",C1127="210 Computer software",C1127="220 Quickbooks software",C1127="230 Office equipment",C1127="240 Office furniture"),
         E1127-(E1127/(1+Dashboard!$F$4)),
         0
      ),
      IF(C1127="750 Business promotion",
         E1127-(E1127/(1+4.793/100)),
         E1127-(E1127/(1+Dashboard!$F$4))
      )
   )
)</f>
        <v>0</v>
      </c>
      <c r="J1127" s="26">
        <f>Bank5[[#This Row],[Money in/ (Money out)]]-Bank5[[#This Row],[GST/HST]]</f>
        <v>0</v>
      </c>
      <c r="L1127" s="23">
        <f t="shared" si="51"/>
        <v>0</v>
      </c>
    </row>
    <row r="1128" spans="4:12" x14ac:dyDescent="0.2">
      <c r="D1128" s="374">
        <f>_xlfn.XLOOKUP(C:C,Table1[for Import to Bank Register dropdown],Table1[for Pivot],0,0,1)</f>
        <v>0</v>
      </c>
      <c r="E1128" s="403"/>
      <c r="F1128" s="146">
        <f t="shared" si="52"/>
        <v>55555555</v>
      </c>
      <c r="G1128" s="375">
        <f t="shared" si="53"/>
        <v>0</v>
      </c>
      <c r="I1128" s="376">
        <f>IF(OR(C1128="150 Directors advances", C1128="120 accounts receivable", C1128="720.2 Automobile - Insurance", C1128="720.3 Automobile - License", C1128="870.4 Rent - Insurance", C1128="870.6 Rent - Property Tax", C1128="870.7 Rent - Homeoffice", C1128="870.9 Rent - Water"),
   0,
   IF(Dashboard!$F$5="Quick",
      IF(OR(C1128="190 Automobile",C1128="200 computer hardware",C1128="210 Computer software",C1128="220 Quickbooks software",C1128="230 Office equipment",C1128="240 Office furniture"),
         E1128-(E1128/(1+Dashboard!$F$4)),
         0
      ),
      IF(C1128="750 Business promotion",
         E1128-(E1128/(1+4.793/100)),
         E1128-(E1128/(1+Dashboard!$F$4))
      )
   )
)</f>
        <v>0</v>
      </c>
      <c r="J1128" s="26">
        <f>Bank5[[#This Row],[Money in/ (Money out)]]-Bank5[[#This Row],[GST/HST]]</f>
        <v>0</v>
      </c>
      <c r="L1128" s="23">
        <f t="shared" si="51"/>
        <v>0</v>
      </c>
    </row>
    <row r="1129" spans="4:12" x14ac:dyDescent="0.2">
      <c r="D1129" s="374">
        <f>_xlfn.XLOOKUP(C:C,Table1[for Import to Bank Register dropdown],Table1[for Pivot],0,0,1)</f>
        <v>0</v>
      </c>
      <c r="E1129" s="403"/>
      <c r="F1129" s="146">
        <f t="shared" si="52"/>
        <v>55555555</v>
      </c>
      <c r="G1129" s="375">
        <f t="shared" si="53"/>
        <v>0</v>
      </c>
      <c r="I1129" s="376">
        <f>IF(OR(C1129="150 Directors advances", C1129="120 accounts receivable", C1129="720.2 Automobile - Insurance", C1129="720.3 Automobile - License", C1129="870.4 Rent - Insurance", C1129="870.6 Rent - Property Tax", C1129="870.7 Rent - Homeoffice", C1129="870.9 Rent - Water"),
   0,
   IF(Dashboard!$F$5="Quick",
      IF(OR(C1129="190 Automobile",C1129="200 computer hardware",C1129="210 Computer software",C1129="220 Quickbooks software",C1129="230 Office equipment",C1129="240 Office furniture"),
         E1129-(E1129/(1+Dashboard!$F$4)),
         0
      ),
      IF(C1129="750 Business promotion",
         E1129-(E1129/(1+4.793/100)),
         E1129-(E1129/(1+Dashboard!$F$4))
      )
   )
)</f>
        <v>0</v>
      </c>
      <c r="J1129" s="26">
        <f>Bank5[[#This Row],[Money in/ (Money out)]]-Bank5[[#This Row],[GST/HST]]</f>
        <v>0</v>
      </c>
      <c r="L1129" s="23">
        <f t="shared" si="51"/>
        <v>0</v>
      </c>
    </row>
    <row r="1130" spans="4:12" x14ac:dyDescent="0.2">
      <c r="D1130" s="374">
        <f>_xlfn.XLOOKUP(C:C,Table1[for Import to Bank Register dropdown],Table1[for Pivot],0,0,1)</f>
        <v>0</v>
      </c>
      <c r="E1130" s="403"/>
      <c r="F1130" s="146">
        <f t="shared" si="52"/>
        <v>55555555</v>
      </c>
      <c r="G1130" s="375">
        <f t="shared" si="53"/>
        <v>0</v>
      </c>
      <c r="I1130" s="376">
        <f>IF(OR(C1130="150 Directors advances", C1130="120 accounts receivable", C1130="720.2 Automobile - Insurance", C1130="720.3 Automobile - License", C1130="870.4 Rent - Insurance", C1130="870.6 Rent - Property Tax", C1130="870.7 Rent - Homeoffice", C1130="870.9 Rent - Water"),
   0,
   IF(Dashboard!$F$5="Quick",
      IF(OR(C1130="190 Automobile",C1130="200 computer hardware",C1130="210 Computer software",C1130="220 Quickbooks software",C1130="230 Office equipment",C1130="240 Office furniture"),
         E1130-(E1130/(1+Dashboard!$F$4)),
         0
      ),
      IF(C1130="750 Business promotion",
         E1130-(E1130/(1+4.793/100)),
         E1130-(E1130/(1+Dashboard!$F$4))
      )
   )
)</f>
        <v>0</v>
      </c>
      <c r="J1130" s="26">
        <f>Bank5[[#This Row],[Money in/ (Money out)]]-Bank5[[#This Row],[GST/HST]]</f>
        <v>0</v>
      </c>
      <c r="L1130" s="23">
        <f t="shared" si="51"/>
        <v>0</v>
      </c>
    </row>
    <row r="1131" spans="4:12" x14ac:dyDescent="0.2">
      <c r="D1131" s="374">
        <f>_xlfn.XLOOKUP(C:C,Table1[for Import to Bank Register dropdown],Table1[for Pivot],0,0,1)</f>
        <v>0</v>
      </c>
      <c r="E1131" s="403"/>
      <c r="F1131" s="146">
        <f t="shared" si="52"/>
        <v>55555555</v>
      </c>
      <c r="G1131" s="375">
        <f t="shared" si="53"/>
        <v>0</v>
      </c>
      <c r="I1131" s="376">
        <f>IF(OR(C1131="150 Directors advances", C1131="120 accounts receivable", C1131="720.2 Automobile - Insurance", C1131="720.3 Automobile - License", C1131="870.4 Rent - Insurance", C1131="870.6 Rent - Property Tax", C1131="870.7 Rent - Homeoffice", C1131="870.9 Rent - Water"),
   0,
   IF(Dashboard!$F$5="Quick",
      IF(OR(C1131="190 Automobile",C1131="200 computer hardware",C1131="210 Computer software",C1131="220 Quickbooks software",C1131="230 Office equipment",C1131="240 Office furniture"),
         E1131-(E1131/(1+Dashboard!$F$4)),
         0
      ),
      IF(C1131="750 Business promotion",
         E1131-(E1131/(1+4.793/100)),
         E1131-(E1131/(1+Dashboard!$F$4))
      )
   )
)</f>
        <v>0</v>
      </c>
      <c r="J1131" s="26">
        <f>Bank5[[#This Row],[Money in/ (Money out)]]-Bank5[[#This Row],[GST/HST]]</f>
        <v>0</v>
      </c>
      <c r="L1131" s="23">
        <f t="shared" si="51"/>
        <v>0</v>
      </c>
    </row>
    <row r="1132" spans="4:12" x14ac:dyDescent="0.2">
      <c r="D1132" s="374">
        <f>_xlfn.XLOOKUP(C:C,Table1[for Import to Bank Register dropdown],Table1[for Pivot],0,0,1)</f>
        <v>0</v>
      </c>
      <c r="E1132" s="403"/>
      <c r="F1132" s="146">
        <f t="shared" si="52"/>
        <v>55555555</v>
      </c>
      <c r="G1132" s="375">
        <f t="shared" si="53"/>
        <v>0</v>
      </c>
      <c r="I1132" s="376">
        <f>IF(OR(C1132="150 Directors advances", C1132="120 accounts receivable", C1132="720.2 Automobile - Insurance", C1132="720.3 Automobile - License", C1132="870.4 Rent - Insurance", C1132="870.6 Rent - Property Tax", C1132="870.7 Rent - Homeoffice", C1132="870.9 Rent - Water"),
   0,
   IF(Dashboard!$F$5="Quick",
      IF(OR(C1132="190 Automobile",C1132="200 computer hardware",C1132="210 Computer software",C1132="220 Quickbooks software",C1132="230 Office equipment",C1132="240 Office furniture"),
         E1132-(E1132/(1+Dashboard!$F$4)),
         0
      ),
      IF(C1132="750 Business promotion",
         E1132-(E1132/(1+4.793/100)),
         E1132-(E1132/(1+Dashboard!$F$4))
      )
   )
)</f>
        <v>0</v>
      </c>
      <c r="J1132" s="26">
        <f>Bank5[[#This Row],[Money in/ (Money out)]]-Bank5[[#This Row],[GST/HST]]</f>
        <v>0</v>
      </c>
      <c r="L1132" s="23">
        <f t="shared" si="51"/>
        <v>0</v>
      </c>
    </row>
    <row r="1133" spans="4:12" x14ac:dyDescent="0.2">
      <c r="D1133" s="374">
        <f>_xlfn.XLOOKUP(C:C,Table1[for Import to Bank Register dropdown],Table1[for Pivot],0,0,1)</f>
        <v>0</v>
      </c>
      <c r="E1133" s="403"/>
      <c r="F1133" s="146">
        <f t="shared" si="52"/>
        <v>55555555</v>
      </c>
      <c r="G1133" s="375">
        <f t="shared" si="53"/>
        <v>0</v>
      </c>
      <c r="I1133" s="376">
        <f>IF(OR(C1133="150 Directors advances", C1133="120 accounts receivable", C1133="720.2 Automobile - Insurance", C1133="720.3 Automobile - License", C1133="870.4 Rent - Insurance", C1133="870.6 Rent - Property Tax", C1133="870.7 Rent - Homeoffice", C1133="870.9 Rent - Water"),
   0,
   IF(Dashboard!$F$5="Quick",
      IF(OR(C1133="190 Automobile",C1133="200 computer hardware",C1133="210 Computer software",C1133="220 Quickbooks software",C1133="230 Office equipment",C1133="240 Office furniture"),
         E1133-(E1133/(1+Dashboard!$F$4)),
         0
      ),
      IF(C1133="750 Business promotion",
         E1133-(E1133/(1+4.793/100)),
         E1133-(E1133/(1+Dashboard!$F$4))
      )
   )
)</f>
        <v>0</v>
      </c>
      <c r="J1133" s="26">
        <f>Bank5[[#This Row],[Money in/ (Money out)]]-Bank5[[#This Row],[GST/HST]]</f>
        <v>0</v>
      </c>
      <c r="L1133" s="23">
        <f t="shared" si="51"/>
        <v>0</v>
      </c>
    </row>
    <row r="1134" spans="4:12" x14ac:dyDescent="0.2">
      <c r="D1134" s="374">
        <f>_xlfn.XLOOKUP(C:C,Table1[for Import to Bank Register dropdown],Table1[for Pivot],0,0,1)</f>
        <v>0</v>
      </c>
      <c r="E1134" s="403"/>
      <c r="F1134" s="146">
        <f t="shared" si="52"/>
        <v>55555555</v>
      </c>
      <c r="G1134" s="375">
        <f t="shared" si="53"/>
        <v>0</v>
      </c>
      <c r="I1134" s="376">
        <f>IF(OR(C1134="150 Directors advances", C1134="120 accounts receivable", C1134="720.2 Automobile - Insurance", C1134="720.3 Automobile - License", C1134="870.4 Rent - Insurance", C1134="870.6 Rent - Property Tax", C1134="870.7 Rent - Homeoffice", C1134="870.9 Rent - Water"),
   0,
   IF(Dashboard!$F$5="Quick",
      IF(OR(C1134="190 Automobile",C1134="200 computer hardware",C1134="210 Computer software",C1134="220 Quickbooks software",C1134="230 Office equipment",C1134="240 Office furniture"),
         E1134-(E1134/(1+Dashboard!$F$4)),
         0
      ),
      IF(C1134="750 Business promotion",
         E1134-(E1134/(1+4.793/100)),
         E1134-(E1134/(1+Dashboard!$F$4))
      )
   )
)</f>
        <v>0</v>
      </c>
      <c r="J1134" s="26">
        <f>Bank5[[#This Row],[Money in/ (Money out)]]-Bank5[[#This Row],[GST/HST]]</f>
        <v>0</v>
      </c>
      <c r="L1134" s="23">
        <f t="shared" si="51"/>
        <v>0</v>
      </c>
    </row>
    <row r="1135" spans="4:12" x14ac:dyDescent="0.2">
      <c r="D1135" s="374">
        <f>_xlfn.XLOOKUP(C:C,Table1[for Import to Bank Register dropdown],Table1[for Pivot],0,0,1)</f>
        <v>0</v>
      </c>
      <c r="E1135" s="403"/>
      <c r="F1135" s="146">
        <f t="shared" si="52"/>
        <v>55555555</v>
      </c>
      <c r="G1135" s="375">
        <f t="shared" si="53"/>
        <v>0</v>
      </c>
      <c r="I1135" s="376">
        <f>IF(OR(C1135="150 Directors advances", C1135="120 accounts receivable", C1135="720.2 Automobile - Insurance", C1135="720.3 Automobile - License", C1135="870.4 Rent - Insurance", C1135="870.6 Rent - Property Tax", C1135="870.7 Rent - Homeoffice", C1135="870.9 Rent - Water"),
   0,
   IF(Dashboard!$F$5="Quick",
      IF(OR(C1135="190 Automobile",C1135="200 computer hardware",C1135="210 Computer software",C1135="220 Quickbooks software",C1135="230 Office equipment",C1135="240 Office furniture"),
         E1135-(E1135/(1+Dashboard!$F$4)),
         0
      ),
      IF(C1135="750 Business promotion",
         E1135-(E1135/(1+4.793/100)),
         E1135-(E1135/(1+Dashboard!$F$4))
      )
   )
)</f>
        <v>0</v>
      </c>
      <c r="J1135" s="26">
        <f>Bank5[[#This Row],[Money in/ (Money out)]]-Bank5[[#This Row],[GST/HST]]</f>
        <v>0</v>
      </c>
      <c r="L1135" s="23">
        <f t="shared" si="51"/>
        <v>0</v>
      </c>
    </row>
    <row r="1136" spans="4:12" x14ac:dyDescent="0.2">
      <c r="D1136" s="374">
        <f>_xlfn.XLOOKUP(C:C,Table1[for Import to Bank Register dropdown],Table1[for Pivot],0,0,1)</f>
        <v>0</v>
      </c>
      <c r="E1136" s="403"/>
      <c r="F1136" s="146">
        <f t="shared" si="52"/>
        <v>55555555</v>
      </c>
      <c r="G1136" s="375">
        <f t="shared" si="53"/>
        <v>0</v>
      </c>
      <c r="I1136" s="376">
        <f>IF(OR(C1136="150 Directors advances", C1136="120 accounts receivable", C1136="720.2 Automobile - Insurance", C1136="720.3 Automobile - License", C1136="870.4 Rent - Insurance", C1136="870.6 Rent - Property Tax", C1136="870.7 Rent - Homeoffice", C1136="870.9 Rent - Water"),
   0,
   IF(Dashboard!$F$5="Quick",
      IF(OR(C1136="190 Automobile",C1136="200 computer hardware",C1136="210 Computer software",C1136="220 Quickbooks software",C1136="230 Office equipment",C1136="240 Office furniture"),
         E1136-(E1136/(1+Dashboard!$F$4)),
         0
      ),
      IF(C1136="750 Business promotion",
         E1136-(E1136/(1+4.793/100)),
         E1136-(E1136/(1+Dashboard!$F$4))
      )
   )
)</f>
        <v>0</v>
      </c>
      <c r="J1136" s="26">
        <f>Bank5[[#This Row],[Money in/ (Money out)]]-Bank5[[#This Row],[GST/HST]]</f>
        <v>0</v>
      </c>
      <c r="L1136" s="23">
        <f t="shared" si="51"/>
        <v>0</v>
      </c>
    </row>
    <row r="1137" spans="4:12" x14ac:dyDescent="0.2">
      <c r="D1137" s="374">
        <f>_xlfn.XLOOKUP(C:C,Table1[for Import to Bank Register dropdown],Table1[for Pivot],0,0,1)</f>
        <v>0</v>
      </c>
      <c r="E1137" s="403"/>
      <c r="F1137" s="146">
        <f t="shared" si="52"/>
        <v>55555555</v>
      </c>
      <c r="G1137" s="375">
        <f t="shared" si="53"/>
        <v>0</v>
      </c>
      <c r="I1137" s="376">
        <f>IF(OR(C1137="150 Directors advances", C1137="120 accounts receivable", C1137="720.2 Automobile - Insurance", C1137="720.3 Automobile - License", C1137="870.4 Rent - Insurance", C1137="870.6 Rent - Property Tax", C1137="870.7 Rent - Homeoffice", C1137="870.9 Rent - Water"),
   0,
   IF(Dashboard!$F$5="Quick",
      IF(OR(C1137="190 Automobile",C1137="200 computer hardware",C1137="210 Computer software",C1137="220 Quickbooks software",C1137="230 Office equipment",C1137="240 Office furniture"),
         E1137-(E1137/(1+Dashboard!$F$4)),
         0
      ),
      IF(C1137="750 Business promotion",
         E1137-(E1137/(1+4.793/100)),
         E1137-(E1137/(1+Dashboard!$F$4))
      )
   )
)</f>
        <v>0</v>
      </c>
      <c r="J1137" s="26">
        <f>Bank5[[#This Row],[Money in/ (Money out)]]-Bank5[[#This Row],[GST/HST]]</f>
        <v>0</v>
      </c>
      <c r="L1137" s="23">
        <f t="shared" si="51"/>
        <v>0</v>
      </c>
    </row>
    <row r="1138" spans="4:12" x14ac:dyDescent="0.2">
      <c r="D1138" s="374">
        <f>_xlfn.XLOOKUP(C:C,Table1[for Import to Bank Register dropdown],Table1[for Pivot],0,0,1)</f>
        <v>0</v>
      </c>
      <c r="E1138" s="403"/>
      <c r="F1138" s="146">
        <f t="shared" si="52"/>
        <v>55555555</v>
      </c>
      <c r="G1138" s="375">
        <f t="shared" si="53"/>
        <v>0</v>
      </c>
      <c r="I1138" s="376">
        <f>IF(OR(C1138="150 Directors advances", C1138="120 accounts receivable", C1138="720.2 Automobile - Insurance", C1138="720.3 Automobile - License", C1138="870.4 Rent - Insurance", C1138="870.6 Rent - Property Tax", C1138="870.7 Rent - Homeoffice", C1138="870.9 Rent - Water"),
   0,
   IF(Dashboard!$F$5="Quick",
      IF(OR(C1138="190 Automobile",C1138="200 computer hardware",C1138="210 Computer software",C1138="220 Quickbooks software",C1138="230 Office equipment",C1138="240 Office furniture"),
         E1138-(E1138/(1+Dashboard!$F$4)),
         0
      ),
      IF(C1138="750 Business promotion",
         E1138-(E1138/(1+4.793/100)),
         E1138-(E1138/(1+Dashboard!$F$4))
      )
   )
)</f>
        <v>0</v>
      </c>
      <c r="J1138" s="26">
        <f>Bank5[[#This Row],[Money in/ (Money out)]]-Bank5[[#This Row],[GST/HST]]</f>
        <v>0</v>
      </c>
      <c r="L1138" s="23">
        <f t="shared" si="51"/>
        <v>0</v>
      </c>
    </row>
    <row r="1139" spans="4:12" x14ac:dyDescent="0.2">
      <c r="D1139" s="374">
        <f>_xlfn.XLOOKUP(C:C,Table1[for Import to Bank Register dropdown],Table1[for Pivot],0,0,1)</f>
        <v>0</v>
      </c>
      <c r="E1139" s="403"/>
      <c r="F1139" s="146">
        <f t="shared" si="52"/>
        <v>55555555</v>
      </c>
      <c r="G1139" s="375">
        <f t="shared" si="53"/>
        <v>0</v>
      </c>
      <c r="I1139" s="376">
        <f>IF(OR(C1139="150 Directors advances", C1139="120 accounts receivable", C1139="720.2 Automobile - Insurance", C1139="720.3 Automobile - License", C1139="870.4 Rent - Insurance", C1139="870.6 Rent - Property Tax", C1139="870.7 Rent - Homeoffice", C1139="870.9 Rent - Water"),
   0,
   IF(Dashboard!$F$5="Quick",
      IF(OR(C1139="190 Automobile",C1139="200 computer hardware",C1139="210 Computer software",C1139="220 Quickbooks software",C1139="230 Office equipment",C1139="240 Office furniture"),
         E1139-(E1139/(1+Dashboard!$F$4)),
         0
      ),
      IF(C1139="750 Business promotion",
         E1139-(E1139/(1+4.793/100)),
         E1139-(E1139/(1+Dashboard!$F$4))
      )
   )
)</f>
        <v>0</v>
      </c>
      <c r="J1139" s="26">
        <f>Bank5[[#This Row],[Money in/ (Money out)]]-Bank5[[#This Row],[GST/HST]]</f>
        <v>0</v>
      </c>
      <c r="L1139" s="23">
        <f t="shared" si="51"/>
        <v>0</v>
      </c>
    </row>
    <row r="1140" spans="4:12" x14ac:dyDescent="0.2">
      <c r="D1140" s="374">
        <f>_xlfn.XLOOKUP(C:C,Table1[for Import to Bank Register dropdown],Table1[for Pivot],0,0,1)</f>
        <v>0</v>
      </c>
      <c r="E1140" s="403"/>
      <c r="F1140" s="146">
        <f t="shared" si="52"/>
        <v>55555555</v>
      </c>
      <c r="G1140" s="375">
        <f t="shared" si="53"/>
        <v>0</v>
      </c>
      <c r="I1140" s="376">
        <f>IF(OR(C1140="150 Directors advances", C1140="120 accounts receivable", C1140="720.2 Automobile - Insurance", C1140="720.3 Automobile - License", C1140="870.4 Rent - Insurance", C1140="870.6 Rent - Property Tax", C1140="870.7 Rent - Homeoffice", C1140="870.9 Rent - Water"),
   0,
   IF(Dashboard!$F$5="Quick",
      IF(OR(C1140="190 Automobile",C1140="200 computer hardware",C1140="210 Computer software",C1140="220 Quickbooks software",C1140="230 Office equipment",C1140="240 Office furniture"),
         E1140-(E1140/(1+Dashboard!$F$4)),
         0
      ),
      IF(C1140="750 Business promotion",
         E1140-(E1140/(1+4.793/100)),
         E1140-(E1140/(1+Dashboard!$F$4))
      )
   )
)</f>
        <v>0</v>
      </c>
      <c r="J1140" s="26">
        <f>Bank5[[#This Row],[Money in/ (Money out)]]-Bank5[[#This Row],[GST/HST]]</f>
        <v>0</v>
      </c>
      <c r="L1140" s="23">
        <f t="shared" si="51"/>
        <v>0</v>
      </c>
    </row>
    <row r="1141" spans="4:12" x14ac:dyDescent="0.2">
      <c r="D1141" s="374">
        <f>_xlfn.XLOOKUP(C:C,Table1[for Import to Bank Register dropdown],Table1[for Pivot],0,0,1)</f>
        <v>0</v>
      </c>
      <c r="E1141" s="403"/>
      <c r="F1141" s="146">
        <f t="shared" si="52"/>
        <v>55555555</v>
      </c>
      <c r="G1141" s="375">
        <f t="shared" si="53"/>
        <v>0</v>
      </c>
      <c r="I1141" s="376">
        <f>IF(OR(C1141="150 Directors advances", C1141="120 accounts receivable", C1141="720.2 Automobile - Insurance", C1141="720.3 Automobile - License", C1141="870.4 Rent - Insurance", C1141="870.6 Rent - Property Tax", C1141="870.7 Rent - Homeoffice", C1141="870.9 Rent - Water"),
   0,
   IF(Dashboard!$F$5="Quick",
      IF(OR(C1141="190 Automobile",C1141="200 computer hardware",C1141="210 Computer software",C1141="220 Quickbooks software",C1141="230 Office equipment",C1141="240 Office furniture"),
         E1141-(E1141/(1+Dashboard!$F$4)),
         0
      ),
      IF(C1141="750 Business promotion",
         E1141-(E1141/(1+4.793/100)),
         E1141-(E1141/(1+Dashboard!$F$4))
      )
   )
)</f>
        <v>0</v>
      </c>
      <c r="J1141" s="26">
        <f>Bank5[[#This Row],[Money in/ (Money out)]]-Bank5[[#This Row],[GST/HST]]</f>
        <v>0</v>
      </c>
      <c r="L1141" s="23">
        <f t="shared" si="51"/>
        <v>0</v>
      </c>
    </row>
    <row r="1142" spans="4:12" x14ac:dyDescent="0.2">
      <c r="D1142" s="374">
        <f>_xlfn.XLOOKUP(C:C,Table1[for Import to Bank Register dropdown],Table1[for Pivot],0,0,1)</f>
        <v>0</v>
      </c>
      <c r="E1142" s="403"/>
      <c r="F1142" s="146">
        <f t="shared" si="52"/>
        <v>55555555</v>
      </c>
      <c r="G1142" s="375">
        <f t="shared" si="53"/>
        <v>0</v>
      </c>
      <c r="I1142" s="376">
        <f>IF(OR(C1142="150 Directors advances", C1142="120 accounts receivable", C1142="720.2 Automobile - Insurance", C1142="720.3 Automobile - License", C1142="870.4 Rent - Insurance", C1142="870.6 Rent - Property Tax", C1142="870.7 Rent - Homeoffice", C1142="870.9 Rent - Water"),
   0,
   IF(Dashboard!$F$5="Quick",
      IF(OR(C1142="190 Automobile",C1142="200 computer hardware",C1142="210 Computer software",C1142="220 Quickbooks software",C1142="230 Office equipment",C1142="240 Office furniture"),
         E1142-(E1142/(1+Dashboard!$F$4)),
         0
      ),
      IF(C1142="750 Business promotion",
         E1142-(E1142/(1+4.793/100)),
         E1142-(E1142/(1+Dashboard!$F$4))
      )
   )
)</f>
        <v>0</v>
      </c>
      <c r="J1142" s="26">
        <f>Bank5[[#This Row],[Money in/ (Money out)]]-Bank5[[#This Row],[GST/HST]]</f>
        <v>0</v>
      </c>
      <c r="L1142" s="23">
        <f t="shared" si="51"/>
        <v>0</v>
      </c>
    </row>
    <row r="1143" spans="4:12" x14ac:dyDescent="0.2">
      <c r="D1143" s="374">
        <f>_xlfn.XLOOKUP(C:C,Table1[for Import to Bank Register dropdown],Table1[for Pivot],0,0,1)</f>
        <v>0</v>
      </c>
      <c r="E1143" s="403"/>
      <c r="F1143" s="146">
        <f t="shared" si="52"/>
        <v>55555555</v>
      </c>
      <c r="G1143" s="375">
        <f t="shared" si="53"/>
        <v>0</v>
      </c>
      <c r="I1143" s="376">
        <f>IF(OR(C1143="150 Directors advances", C1143="120 accounts receivable", C1143="720.2 Automobile - Insurance", C1143="720.3 Automobile - License", C1143="870.4 Rent - Insurance", C1143="870.6 Rent - Property Tax", C1143="870.7 Rent - Homeoffice", C1143="870.9 Rent - Water"),
   0,
   IF(Dashboard!$F$5="Quick",
      IF(OR(C1143="190 Automobile",C1143="200 computer hardware",C1143="210 Computer software",C1143="220 Quickbooks software",C1143="230 Office equipment",C1143="240 Office furniture"),
         E1143-(E1143/(1+Dashboard!$F$4)),
         0
      ),
      IF(C1143="750 Business promotion",
         E1143-(E1143/(1+4.793/100)),
         E1143-(E1143/(1+Dashboard!$F$4))
      )
   )
)</f>
        <v>0</v>
      </c>
      <c r="J1143" s="26">
        <f>Bank5[[#This Row],[Money in/ (Money out)]]-Bank5[[#This Row],[GST/HST]]</f>
        <v>0</v>
      </c>
      <c r="L1143" s="23">
        <f t="shared" si="51"/>
        <v>0</v>
      </c>
    </row>
    <row r="1144" spans="4:12" x14ac:dyDescent="0.2">
      <c r="D1144" s="374">
        <f>_xlfn.XLOOKUP(C:C,Table1[for Import to Bank Register dropdown],Table1[for Pivot],0,0,1)</f>
        <v>0</v>
      </c>
      <c r="E1144" s="403"/>
      <c r="F1144" s="146">
        <f t="shared" si="52"/>
        <v>55555555</v>
      </c>
      <c r="G1144" s="375">
        <f t="shared" si="53"/>
        <v>0</v>
      </c>
      <c r="I1144" s="376">
        <f>IF(OR(C1144="150 Directors advances", C1144="120 accounts receivable", C1144="720.2 Automobile - Insurance", C1144="720.3 Automobile - License", C1144="870.4 Rent - Insurance", C1144="870.6 Rent - Property Tax", C1144="870.7 Rent - Homeoffice", C1144="870.9 Rent - Water"),
   0,
   IF(Dashboard!$F$5="Quick",
      IF(OR(C1144="190 Automobile",C1144="200 computer hardware",C1144="210 Computer software",C1144="220 Quickbooks software",C1144="230 Office equipment",C1144="240 Office furniture"),
         E1144-(E1144/(1+Dashboard!$F$4)),
         0
      ),
      IF(C1144="750 Business promotion",
         E1144-(E1144/(1+4.793/100)),
         E1144-(E1144/(1+Dashboard!$F$4))
      )
   )
)</f>
        <v>0</v>
      </c>
      <c r="J1144" s="26">
        <f>Bank5[[#This Row],[Money in/ (Money out)]]-Bank5[[#This Row],[GST/HST]]</f>
        <v>0</v>
      </c>
      <c r="L1144" s="23">
        <f t="shared" si="51"/>
        <v>0</v>
      </c>
    </row>
    <row r="1145" spans="4:12" x14ac:dyDescent="0.2">
      <c r="D1145" s="374">
        <f>_xlfn.XLOOKUP(C:C,Table1[for Import to Bank Register dropdown],Table1[for Pivot],0,0,1)</f>
        <v>0</v>
      </c>
      <c r="E1145" s="403"/>
      <c r="F1145" s="146">
        <f t="shared" si="52"/>
        <v>55555555</v>
      </c>
      <c r="G1145" s="375">
        <f t="shared" si="53"/>
        <v>0</v>
      </c>
      <c r="I1145" s="376">
        <f>IF(OR(C1145="150 Directors advances", C1145="120 accounts receivable", C1145="720.2 Automobile - Insurance", C1145="720.3 Automobile - License", C1145="870.4 Rent - Insurance", C1145="870.6 Rent - Property Tax", C1145="870.7 Rent - Homeoffice", C1145="870.9 Rent - Water"),
   0,
   IF(Dashboard!$F$5="Quick",
      IF(OR(C1145="190 Automobile",C1145="200 computer hardware",C1145="210 Computer software",C1145="220 Quickbooks software",C1145="230 Office equipment",C1145="240 Office furniture"),
         E1145-(E1145/(1+Dashboard!$F$4)),
         0
      ),
      IF(C1145="750 Business promotion",
         E1145-(E1145/(1+4.793/100)),
         E1145-(E1145/(1+Dashboard!$F$4))
      )
   )
)</f>
        <v>0</v>
      </c>
      <c r="J1145" s="26">
        <f>Bank5[[#This Row],[Money in/ (Money out)]]-Bank5[[#This Row],[GST/HST]]</f>
        <v>0</v>
      </c>
      <c r="L1145" s="23">
        <f t="shared" si="51"/>
        <v>0</v>
      </c>
    </row>
    <row r="1146" spans="4:12" x14ac:dyDescent="0.2">
      <c r="D1146" s="374">
        <f>_xlfn.XLOOKUP(C:C,Table1[for Import to Bank Register dropdown],Table1[for Pivot],0,0,1)</f>
        <v>0</v>
      </c>
      <c r="E1146" s="403"/>
      <c r="F1146" s="146">
        <f t="shared" si="52"/>
        <v>55555555</v>
      </c>
      <c r="G1146" s="375">
        <f t="shared" si="53"/>
        <v>0</v>
      </c>
      <c r="I1146" s="376">
        <f>IF(OR(C1146="150 Directors advances", C1146="120 accounts receivable", C1146="720.2 Automobile - Insurance", C1146="720.3 Automobile - License", C1146="870.4 Rent - Insurance", C1146="870.6 Rent - Property Tax", C1146="870.7 Rent - Homeoffice", C1146="870.9 Rent - Water"),
   0,
   IF(Dashboard!$F$5="Quick",
      IF(OR(C1146="190 Automobile",C1146="200 computer hardware",C1146="210 Computer software",C1146="220 Quickbooks software",C1146="230 Office equipment",C1146="240 Office furniture"),
         E1146-(E1146/(1+Dashboard!$F$4)),
         0
      ),
      IF(C1146="750 Business promotion",
         E1146-(E1146/(1+4.793/100)),
         E1146-(E1146/(1+Dashboard!$F$4))
      )
   )
)</f>
        <v>0</v>
      </c>
      <c r="J1146" s="26">
        <f>Bank5[[#This Row],[Money in/ (Money out)]]-Bank5[[#This Row],[GST/HST]]</f>
        <v>0</v>
      </c>
      <c r="L1146" s="23">
        <f t="shared" si="51"/>
        <v>0</v>
      </c>
    </row>
    <row r="1147" spans="4:12" x14ac:dyDescent="0.2">
      <c r="D1147" s="374">
        <f>_xlfn.XLOOKUP(C:C,Table1[for Import to Bank Register dropdown],Table1[for Pivot],0,0,1)</f>
        <v>0</v>
      </c>
      <c r="E1147" s="403"/>
      <c r="F1147" s="146">
        <f t="shared" si="52"/>
        <v>55555555</v>
      </c>
      <c r="G1147" s="375">
        <f t="shared" si="53"/>
        <v>0</v>
      </c>
      <c r="I1147" s="376">
        <f>IF(OR(C1147="150 Directors advances", C1147="120 accounts receivable", C1147="720.2 Automobile - Insurance", C1147="720.3 Automobile - License", C1147="870.4 Rent - Insurance", C1147="870.6 Rent - Property Tax", C1147="870.7 Rent - Homeoffice", C1147="870.9 Rent - Water"),
   0,
   IF(Dashboard!$F$5="Quick",
      IF(OR(C1147="190 Automobile",C1147="200 computer hardware",C1147="210 Computer software",C1147="220 Quickbooks software",C1147="230 Office equipment",C1147="240 Office furniture"),
         E1147-(E1147/(1+Dashboard!$F$4)),
         0
      ),
      IF(C1147="750 Business promotion",
         E1147-(E1147/(1+4.793/100)),
         E1147-(E1147/(1+Dashboard!$F$4))
      )
   )
)</f>
        <v>0</v>
      </c>
      <c r="J1147" s="26">
        <f>Bank5[[#This Row],[Money in/ (Money out)]]-Bank5[[#This Row],[GST/HST]]</f>
        <v>0</v>
      </c>
      <c r="L1147" s="23">
        <f t="shared" si="51"/>
        <v>0</v>
      </c>
    </row>
    <row r="1148" spans="4:12" x14ac:dyDescent="0.2">
      <c r="D1148" s="374">
        <f>_xlfn.XLOOKUP(C:C,Table1[for Import to Bank Register dropdown],Table1[for Pivot],0,0,1)</f>
        <v>0</v>
      </c>
      <c r="E1148" s="403"/>
      <c r="F1148" s="146">
        <f t="shared" si="52"/>
        <v>55555555</v>
      </c>
      <c r="G1148" s="375">
        <f t="shared" si="53"/>
        <v>0</v>
      </c>
      <c r="I1148" s="376">
        <f>IF(OR(C1148="150 Directors advances", C1148="120 accounts receivable", C1148="720.2 Automobile - Insurance", C1148="720.3 Automobile - License", C1148="870.4 Rent - Insurance", C1148="870.6 Rent - Property Tax", C1148="870.7 Rent - Homeoffice", C1148="870.9 Rent - Water"),
   0,
   IF(Dashboard!$F$5="Quick",
      IF(OR(C1148="190 Automobile",C1148="200 computer hardware",C1148="210 Computer software",C1148="220 Quickbooks software",C1148="230 Office equipment",C1148="240 Office furniture"),
         E1148-(E1148/(1+Dashboard!$F$4)),
         0
      ),
      IF(C1148="750 Business promotion",
         E1148-(E1148/(1+4.793/100)),
         E1148-(E1148/(1+Dashboard!$F$4))
      )
   )
)</f>
        <v>0</v>
      </c>
      <c r="J1148" s="26">
        <f>Bank5[[#This Row],[Money in/ (Money out)]]-Bank5[[#This Row],[GST/HST]]</f>
        <v>0</v>
      </c>
      <c r="L1148" s="23">
        <f t="shared" si="51"/>
        <v>0</v>
      </c>
    </row>
    <row r="1149" spans="4:12" x14ac:dyDescent="0.2">
      <c r="D1149" s="374">
        <f>_xlfn.XLOOKUP(C:C,Table1[for Import to Bank Register dropdown],Table1[for Pivot],0,0,1)</f>
        <v>0</v>
      </c>
      <c r="E1149" s="403"/>
      <c r="F1149" s="146">
        <f t="shared" si="52"/>
        <v>55555555</v>
      </c>
      <c r="G1149" s="375">
        <f t="shared" si="53"/>
        <v>0</v>
      </c>
      <c r="I1149" s="376">
        <f>IF(OR(C1149="150 Directors advances", C1149="120 accounts receivable", C1149="720.2 Automobile - Insurance", C1149="720.3 Automobile - License", C1149="870.4 Rent - Insurance", C1149="870.6 Rent - Property Tax", C1149="870.7 Rent - Homeoffice", C1149="870.9 Rent - Water"),
   0,
   IF(Dashboard!$F$5="Quick",
      IF(OR(C1149="190 Automobile",C1149="200 computer hardware",C1149="210 Computer software",C1149="220 Quickbooks software",C1149="230 Office equipment",C1149="240 Office furniture"),
         E1149-(E1149/(1+Dashboard!$F$4)),
         0
      ),
      IF(C1149="750 Business promotion",
         E1149-(E1149/(1+4.793/100)),
         E1149-(E1149/(1+Dashboard!$F$4))
      )
   )
)</f>
        <v>0</v>
      </c>
      <c r="J1149" s="26">
        <f>Bank5[[#This Row],[Money in/ (Money out)]]-Bank5[[#This Row],[GST/HST]]</f>
        <v>0</v>
      </c>
      <c r="L1149" s="23">
        <f t="shared" si="51"/>
        <v>0</v>
      </c>
    </row>
    <row r="1150" spans="4:12" x14ac:dyDescent="0.2">
      <c r="D1150" s="374">
        <f>_xlfn.XLOOKUP(C:C,Table1[for Import to Bank Register dropdown],Table1[for Pivot],0,0,1)</f>
        <v>0</v>
      </c>
      <c r="E1150" s="403"/>
      <c r="F1150" s="146">
        <f t="shared" si="52"/>
        <v>55555555</v>
      </c>
      <c r="G1150" s="375">
        <f t="shared" si="53"/>
        <v>0</v>
      </c>
      <c r="I1150" s="376">
        <f>IF(OR(C1150="150 Directors advances", C1150="120 accounts receivable", C1150="720.2 Automobile - Insurance", C1150="720.3 Automobile - License", C1150="870.4 Rent - Insurance", C1150="870.6 Rent - Property Tax", C1150="870.7 Rent - Homeoffice", C1150="870.9 Rent - Water"),
   0,
   IF(Dashboard!$F$5="Quick",
      IF(OR(C1150="190 Automobile",C1150="200 computer hardware",C1150="210 Computer software",C1150="220 Quickbooks software",C1150="230 Office equipment",C1150="240 Office furniture"),
         E1150-(E1150/(1+Dashboard!$F$4)),
         0
      ),
      IF(C1150="750 Business promotion",
         E1150-(E1150/(1+4.793/100)),
         E1150-(E1150/(1+Dashboard!$F$4))
      )
   )
)</f>
        <v>0</v>
      </c>
      <c r="J1150" s="26">
        <f>Bank5[[#This Row],[Money in/ (Money out)]]-Bank5[[#This Row],[GST/HST]]</f>
        <v>0</v>
      </c>
      <c r="L1150" s="23">
        <f t="shared" si="51"/>
        <v>0</v>
      </c>
    </row>
    <row r="1151" spans="4:12" x14ac:dyDescent="0.2">
      <c r="D1151" s="374">
        <f>_xlfn.XLOOKUP(C:C,Table1[for Import to Bank Register dropdown],Table1[for Pivot],0,0,1)</f>
        <v>0</v>
      </c>
      <c r="E1151" s="403"/>
      <c r="F1151" s="146">
        <f t="shared" si="52"/>
        <v>55555555</v>
      </c>
      <c r="G1151" s="375">
        <f t="shared" si="53"/>
        <v>0</v>
      </c>
      <c r="I1151" s="376">
        <f>IF(OR(C1151="150 Directors advances", C1151="120 accounts receivable", C1151="720.2 Automobile - Insurance", C1151="720.3 Automobile - License", C1151="870.4 Rent - Insurance", C1151="870.6 Rent - Property Tax", C1151="870.7 Rent - Homeoffice", C1151="870.9 Rent - Water"),
   0,
   IF(Dashboard!$F$5="Quick",
      IF(OR(C1151="190 Automobile",C1151="200 computer hardware",C1151="210 Computer software",C1151="220 Quickbooks software",C1151="230 Office equipment",C1151="240 Office furniture"),
         E1151-(E1151/(1+Dashboard!$F$4)),
         0
      ),
      IF(C1151="750 Business promotion",
         E1151-(E1151/(1+4.793/100)),
         E1151-(E1151/(1+Dashboard!$F$4))
      )
   )
)</f>
        <v>0</v>
      </c>
      <c r="J1151" s="26">
        <f>Bank5[[#This Row],[Money in/ (Money out)]]-Bank5[[#This Row],[GST/HST]]</f>
        <v>0</v>
      </c>
      <c r="L1151" s="23">
        <f t="shared" si="51"/>
        <v>0</v>
      </c>
    </row>
    <row r="1152" spans="4:12" x14ac:dyDescent="0.2">
      <c r="D1152" s="374">
        <f>_xlfn.XLOOKUP(C:C,Table1[for Import to Bank Register dropdown],Table1[for Pivot],0,0,1)</f>
        <v>0</v>
      </c>
      <c r="E1152" s="403"/>
      <c r="F1152" s="146">
        <f t="shared" si="52"/>
        <v>55555555</v>
      </c>
      <c r="G1152" s="375">
        <f t="shared" si="53"/>
        <v>0</v>
      </c>
      <c r="I1152" s="376">
        <f>IF(OR(C1152="150 Directors advances", C1152="120 accounts receivable", C1152="720.2 Automobile - Insurance", C1152="720.3 Automobile - License", C1152="870.4 Rent - Insurance", C1152="870.6 Rent - Property Tax", C1152="870.7 Rent - Homeoffice", C1152="870.9 Rent - Water"),
   0,
   IF(Dashboard!$F$5="Quick",
      IF(OR(C1152="190 Automobile",C1152="200 computer hardware",C1152="210 Computer software",C1152="220 Quickbooks software",C1152="230 Office equipment",C1152="240 Office furniture"),
         E1152-(E1152/(1+Dashboard!$F$4)),
         0
      ),
      IF(C1152="750 Business promotion",
         E1152-(E1152/(1+4.793/100)),
         E1152-(E1152/(1+Dashboard!$F$4))
      )
   )
)</f>
        <v>0</v>
      </c>
      <c r="J1152" s="26">
        <f>Bank5[[#This Row],[Money in/ (Money out)]]-Bank5[[#This Row],[GST/HST]]</f>
        <v>0</v>
      </c>
      <c r="L1152" s="23">
        <f t="shared" si="51"/>
        <v>0</v>
      </c>
    </row>
    <row r="1153" spans="4:12" x14ac:dyDescent="0.2">
      <c r="D1153" s="374">
        <f>_xlfn.XLOOKUP(C:C,Table1[for Import to Bank Register dropdown],Table1[for Pivot],0,0,1)</f>
        <v>0</v>
      </c>
      <c r="E1153" s="403"/>
      <c r="F1153" s="146">
        <f t="shared" si="52"/>
        <v>55555555</v>
      </c>
      <c r="G1153" s="375">
        <f t="shared" si="53"/>
        <v>0</v>
      </c>
      <c r="I1153" s="376">
        <f>IF(OR(C1153="150 Directors advances", C1153="120 accounts receivable", C1153="720.2 Automobile - Insurance", C1153="720.3 Automobile - License", C1153="870.4 Rent - Insurance", C1153="870.6 Rent - Property Tax", C1153="870.7 Rent - Homeoffice", C1153="870.9 Rent - Water"),
   0,
   IF(Dashboard!$F$5="Quick",
      IF(OR(C1153="190 Automobile",C1153="200 computer hardware",C1153="210 Computer software",C1153="220 Quickbooks software",C1153="230 Office equipment",C1153="240 Office furniture"),
         E1153-(E1153/(1+Dashboard!$F$4)),
         0
      ),
      IF(C1153="750 Business promotion",
         E1153-(E1153/(1+4.793/100)),
         E1153-(E1153/(1+Dashboard!$F$4))
      )
   )
)</f>
        <v>0</v>
      </c>
      <c r="J1153" s="26">
        <f>Bank5[[#This Row],[Money in/ (Money out)]]-Bank5[[#This Row],[GST/HST]]</f>
        <v>0</v>
      </c>
      <c r="L1153" s="23">
        <f t="shared" si="51"/>
        <v>0</v>
      </c>
    </row>
    <row r="1154" spans="4:12" x14ac:dyDescent="0.2">
      <c r="D1154" s="374">
        <f>_xlfn.XLOOKUP(C:C,Table1[for Import to Bank Register dropdown],Table1[for Pivot],0,0,1)</f>
        <v>0</v>
      </c>
      <c r="E1154" s="403"/>
      <c r="F1154" s="146">
        <f t="shared" si="52"/>
        <v>55555555</v>
      </c>
      <c r="G1154" s="375">
        <f t="shared" si="53"/>
        <v>0</v>
      </c>
      <c r="I1154" s="376">
        <f>IF(OR(C1154="150 Directors advances", C1154="120 accounts receivable", C1154="720.2 Automobile - Insurance", C1154="720.3 Automobile - License", C1154="870.4 Rent - Insurance", C1154="870.6 Rent - Property Tax", C1154="870.7 Rent - Homeoffice", C1154="870.9 Rent - Water"),
   0,
   IF(Dashboard!$F$5="Quick",
      IF(OR(C1154="190 Automobile",C1154="200 computer hardware",C1154="210 Computer software",C1154="220 Quickbooks software",C1154="230 Office equipment",C1154="240 Office furniture"),
         E1154-(E1154/(1+Dashboard!$F$4)),
         0
      ),
      IF(C1154="750 Business promotion",
         E1154-(E1154/(1+4.793/100)),
         E1154-(E1154/(1+Dashboard!$F$4))
      )
   )
)</f>
        <v>0</v>
      </c>
      <c r="J1154" s="26">
        <f>Bank5[[#This Row],[Money in/ (Money out)]]-Bank5[[#This Row],[GST/HST]]</f>
        <v>0</v>
      </c>
      <c r="L1154" s="23">
        <f t="shared" si="51"/>
        <v>0</v>
      </c>
    </row>
    <row r="1155" spans="4:12" x14ac:dyDescent="0.2">
      <c r="D1155" s="374">
        <f>_xlfn.XLOOKUP(C:C,Table1[for Import to Bank Register dropdown],Table1[for Pivot],0,0,1)</f>
        <v>0</v>
      </c>
      <c r="E1155" s="403"/>
      <c r="F1155" s="146">
        <f t="shared" si="52"/>
        <v>55555555</v>
      </c>
      <c r="G1155" s="375">
        <f t="shared" si="53"/>
        <v>0</v>
      </c>
      <c r="I1155" s="376">
        <f>IF(OR(C1155="150 Directors advances", C1155="120 accounts receivable", C1155="720.2 Automobile - Insurance", C1155="720.3 Automobile - License", C1155="870.4 Rent - Insurance", C1155="870.6 Rent - Property Tax", C1155="870.7 Rent - Homeoffice", C1155="870.9 Rent - Water"),
   0,
   IF(Dashboard!$F$5="Quick",
      IF(OR(C1155="190 Automobile",C1155="200 computer hardware",C1155="210 Computer software",C1155="220 Quickbooks software",C1155="230 Office equipment",C1155="240 Office furniture"),
         E1155-(E1155/(1+Dashboard!$F$4)),
         0
      ),
      IF(C1155="750 Business promotion",
         E1155-(E1155/(1+4.793/100)),
         E1155-(E1155/(1+Dashboard!$F$4))
      )
   )
)</f>
        <v>0</v>
      </c>
      <c r="J1155" s="26">
        <f>Bank5[[#This Row],[Money in/ (Money out)]]-Bank5[[#This Row],[GST/HST]]</f>
        <v>0</v>
      </c>
      <c r="L1155" s="23">
        <f t="shared" si="51"/>
        <v>0</v>
      </c>
    </row>
    <row r="1156" spans="4:12" x14ac:dyDescent="0.2">
      <c r="D1156" s="374">
        <f>_xlfn.XLOOKUP(C:C,Table1[for Import to Bank Register dropdown],Table1[for Pivot],0,0,1)</f>
        <v>0</v>
      </c>
      <c r="E1156" s="403"/>
      <c r="F1156" s="146">
        <f t="shared" si="52"/>
        <v>55555555</v>
      </c>
      <c r="G1156" s="375">
        <f t="shared" si="53"/>
        <v>0</v>
      </c>
      <c r="I1156" s="376">
        <f>IF(OR(C1156="150 Directors advances", C1156="120 accounts receivable", C1156="720.2 Automobile - Insurance", C1156="720.3 Automobile - License", C1156="870.4 Rent - Insurance", C1156="870.6 Rent - Property Tax", C1156="870.7 Rent - Homeoffice", C1156="870.9 Rent - Water"),
   0,
   IF(Dashboard!$F$5="Quick",
      IF(OR(C1156="190 Automobile",C1156="200 computer hardware",C1156="210 Computer software",C1156="220 Quickbooks software",C1156="230 Office equipment",C1156="240 Office furniture"),
         E1156-(E1156/(1+Dashboard!$F$4)),
         0
      ),
      IF(C1156="750 Business promotion",
         E1156-(E1156/(1+4.793/100)),
         E1156-(E1156/(1+Dashboard!$F$4))
      )
   )
)</f>
        <v>0</v>
      </c>
      <c r="J1156" s="26">
        <f>Bank5[[#This Row],[Money in/ (Money out)]]-Bank5[[#This Row],[GST/HST]]</f>
        <v>0</v>
      </c>
      <c r="L1156" s="23">
        <f t="shared" si="51"/>
        <v>0</v>
      </c>
    </row>
    <row r="1157" spans="4:12" x14ac:dyDescent="0.2">
      <c r="D1157" s="374">
        <f>_xlfn.XLOOKUP(C:C,Table1[for Import to Bank Register dropdown],Table1[for Pivot],0,0,1)</f>
        <v>0</v>
      </c>
      <c r="E1157" s="403"/>
      <c r="F1157" s="146">
        <f t="shared" si="52"/>
        <v>55555555</v>
      </c>
      <c r="G1157" s="375">
        <f t="shared" si="53"/>
        <v>0</v>
      </c>
      <c r="I1157" s="376">
        <f>IF(OR(C1157="150 Directors advances", C1157="120 accounts receivable", C1157="720.2 Automobile - Insurance", C1157="720.3 Automobile - License", C1157="870.4 Rent - Insurance", C1157="870.6 Rent - Property Tax", C1157="870.7 Rent - Homeoffice", C1157="870.9 Rent - Water"),
   0,
   IF(Dashboard!$F$5="Quick",
      IF(OR(C1157="190 Automobile",C1157="200 computer hardware",C1157="210 Computer software",C1157="220 Quickbooks software",C1157="230 Office equipment",C1157="240 Office furniture"),
         E1157-(E1157/(1+Dashboard!$F$4)),
         0
      ),
      IF(C1157="750 Business promotion",
         E1157-(E1157/(1+4.793/100)),
         E1157-(E1157/(1+Dashboard!$F$4))
      )
   )
)</f>
        <v>0</v>
      </c>
      <c r="J1157" s="26">
        <f>Bank5[[#This Row],[Money in/ (Money out)]]-Bank5[[#This Row],[GST/HST]]</f>
        <v>0</v>
      </c>
      <c r="L1157" s="23">
        <f t="shared" si="51"/>
        <v>0</v>
      </c>
    </row>
    <row r="1158" spans="4:12" x14ac:dyDescent="0.2">
      <c r="D1158" s="374">
        <f>_xlfn.XLOOKUP(C:C,Table1[for Import to Bank Register dropdown],Table1[for Pivot],0,0,1)</f>
        <v>0</v>
      </c>
      <c r="E1158" s="403"/>
      <c r="F1158" s="146">
        <f t="shared" si="52"/>
        <v>55555555</v>
      </c>
      <c r="G1158" s="375">
        <f t="shared" si="53"/>
        <v>0</v>
      </c>
      <c r="I1158" s="376">
        <f>IF(OR(C1158="150 Directors advances", C1158="120 accounts receivable", C1158="720.2 Automobile - Insurance", C1158="720.3 Automobile - License", C1158="870.4 Rent - Insurance", C1158="870.6 Rent - Property Tax", C1158="870.7 Rent - Homeoffice", C1158="870.9 Rent - Water"),
   0,
   IF(Dashboard!$F$5="Quick",
      IF(OR(C1158="190 Automobile",C1158="200 computer hardware",C1158="210 Computer software",C1158="220 Quickbooks software",C1158="230 Office equipment",C1158="240 Office furniture"),
         E1158-(E1158/(1+Dashboard!$F$4)),
         0
      ),
      IF(C1158="750 Business promotion",
         E1158-(E1158/(1+4.793/100)),
         E1158-(E1158/(1+Dashboard!$F$4))
      )
   )
)</f>
        <v>0</v>
      </c>
      <c r="J1158" s="26">
        <f>Bank5[[#This Row],[Money in/ (Money out)]]-Bank5[[#This Row],[GST/HST]]</f>
        <v>0</v>
      </c>
      <c r="L1158" s="23">
        <f t="shared" si="51"/>
        <v>0</v>
      </c>
    </row>
    <row r="1159" spans="4:12" x14ac:dyDescent="0.2">
      <c r="D1159" s="374">
        <f>_xlfn.XLOOKUP(C:C,Table1[for Import to Bank Register dropdown],Table1[for Pivot],0,0,1)</f>
        <v>0</v>
      </c>
      <c r="E1159" s="403"/>
      <c r="F1159" s="146">
        <f t="shared" si="52"/>
        <v>55555555</v>
      </c>
      <c r="G1159" s="375">
        <f t="shared" si="53"/>
        <v>0</v>
      </c>
      <c r="I1159" s="376">
        <f>IF(OR(C1159="150 Directors advances", C1159="120 accounts receivable", C1159="720.2 Automobile - Insurance", C1159="720.3 Automobile - License", C1159="870.4 Rent - Insurance", C1159="870.6 Rent - Property Tax", C1159="870.7 Rent - Homeoffice", C1159="870.9 Rent - Water"),
   0,
   IF(Dashboard!$F$5="Quick",
      IF(OR(C1159="190 Automobile",C1159="200 computer hardware",C1159="210 Computer software",C1159="220 Quickbooks software",C1159="230 Office equipment",C1159="240 Office furniture"),
         E1159-(E1159/(1+Dashboard!$F$4)),
         0
      ),
      IF(C1159="750 Business promotion",
         E1159-(E1159/(1+4.793/100)),
         E1159-(E1159/(1+Dashboard!$F$4))
      )
   )
)</f>
        <v>0</v>
      </c>
      <c r="J1159" s="26">
        <f>Bank5[[#This Row],[Money in/ (Money out)]]-Bank5[[#This Row],[GST/HST]]</f>
        <v>0</v>
      </c>
      <c r="L1159" s="23">
        <f t="shared" ref="L1159:L1222" si="54">$L$3</f>
        <v>0</v>
      </c>
    </row>
    <row r="1160" spans="4:12" x14ac:dyDescent="0.2">
      <c r="D1160" s="374">
        <f>_xlfn.XLOOKUP(C:C,Table1[for Import to Bank Register dropdown],Table1[for Pivot],0,0,1)</f>
        <v>0</v>
      </c>
      <c r="E1160" s="403"/>
      <c r="F1160" s="146">
        <f t="shared" ref="F1160:F1223" si="55">$E$2</f>
        <v>55555555</v>
      </c>
      <c r="G1160" s="375">
        <f t="shared" ref="G1160:G1223" si="56">G1159+E1160</f>
        <v>0</v>
      </c>
      <c r="I1160" s="376">
        <f>IF(OR(C1160="150 Directors advances", C1160="120 accounts receivable", C1160="720.2 Automobile - Insurance", C1160="720.3 Automobile - License", C1160="870.4 Rent - Insurance", C1160="870.6 Rent - Property Tax", C1160="870.7 Rent - Homeoffice", C1160="870.9 Rent - Water"),
   0,
   IF(Dashboard!$F$5="Quick",
      IF(OR(C1160="190 Automobile",C1160="200 computer hardware",C1160="210 Computer software",C1160="220 Quickbooks software",C1160="230 Office equipment",C1160="240 Office furniture"),
         E1160-(E1160/(1+Dashboard!$F$4)),
         0
      ),
      IF(C1160="750 Business promotion",
         E1160-(E1160/(1+4.793/100)),
         E1160-(E1160/(1+Dashboard!$F$4))
      )
   )
)</f>
        <v>0</v>
      </c>
      <c r="J1160" s="26">
        <f>Bank5[[#This Row],[Money in/ (Money out)]]-Bank5[[#This Row],[GST/HST]]</f>
        <v>0</v>
      </c>
      <c r="L1160" s="23">
        <f t="shared" si="54"/>
        <v>0</v>
      </c>
    </row>
    <row r="1161" spans="4:12" x14ac:dyDescent="0.2">
      <c r="D1161" s="374">
        <f>_xlfn.XLOOKUP(C:C,Table1[for Import to Bank Register dropdown],Table1[for Pivot],0,0,1)</f>
        <v>0</v>
      </c>
      <c r="E1161" s="403"/>
      <c r="F1161" s="146">
        <f t="shared" si="55"/>
        <v>55555555</v>
      </c>
      <c r="G1161" s="375">
        <f t="shared" si="56"/>
        <v>0</v>
      </c>
      <c r="I1161" s="376">
        <f>IF(OR(C1161="150 Directors advances", C1161="120 accounts receivable", C1161="720.2 Automobile - Insurance", C1161="720.3 Automobile - License", C1161="870.4 Rent - Insurance", C1161="870.6 Rent - Property Tax", C1161="870.7 Rent - Homeoffice", C1161="870.9 Rent - Water"),
   0,
   IF(Dashboard!$F$5="Quick",
      IF(OR(C1161="190 Automobile",C1161="200 computer hardware",C1161="210 Computer software",C1161="220 Quickbooks software",C1161="230 Office equipment",C1161="240 Office furniture"),
         E1161-(E1161/(1+Dashboard!$F$4)),
         0
      ),
      IF(C1161="750 Business promotion",
         E1161-(E1161/(1+4.793/100)),
         E1161-(E1161/(1+Dashboard!$F$4))
      )
   )
)</f>
        <v>0</v>
      </c>
      <c r="J1161" s="26">
        <f>Bank5[[#This Row],[Money in/ (Money out)]]-Bank5[[#This Row],[GST/HST]]</f>
        <v>0</v>
      </c>
      <c r="L1161" s="23">
        <f t="shared" si="54"/>
        <v>0</v>
      </c>
    </row>
    <row r="1162" spans="4:12" x14ac:dyDescent="0.2">
      <c r="D1162" s="374">
        <f>_xlfn.XLOOKUP(C:C,Table1[for Import to Bank Register dropdown],Table1[for Pivot],0,0,1)</f>
        <v>0</v>
      </c>
      <c r="E1162" s="403"/>
      <c r="F1162" s="146">
        <f t="shared" si="55"/>
        <v>55555555</v>
      </c>
      <c r="G1162" s="375">
        <f t="shared" si="56"/>
        <v>0</v>
      </c>
      <c r="I1162" s="376">
        <f>IF(OR(C1162="150 Directors advances", C1162="120 accounts receivable", C1162="720.2 Automobile - Insurance", C1162="720.3 Automobile - License", C1162="870.4 Rent - Insurance", C1162="870.6 Rent - Property Tax", C1162="870.7 Rent - Homeoffice", C1162="870.9 Rent - Water"),
   0,
   IF(Dashboard!$F$5="Quick",
      IF(OR(C1162="190 Automobile",C1162="200 computer hardware",C1162="210 Computer software",C1162="220 Quickbooks software",C1162="230 Office equipment",C1162="240 Office furniture"),
         E1162-(E1162/(1+Dashboard!$F$4)),
         0
      ),
      IF(C1162="750 Business promotion",
         E1162-(E1162/(1+4.793/100)),
         E1162-(E1162/(1+Dashboard!$F$4))
      )
   )
)</f>
        <v>0</v>
      </c>
      <c r="J1162" s="26">
        <f>Bank5[[#This Row],[Money in/ (Money out)]]-Bank5[[#This Row],[GST/HST]]</f>
        <v>0</v>
      </c>
      <c r="L1162" s="23">
        <f t="shared" si="54"/>
        <v>0</v>
      </c>
    </row>
    <row r="1163" spans="4:12" x14ac:dyDescent="0.2">
      <c r="D1163" s="374">
        <f>_xlfn.XLOOKUP(C:C,Table1[for Import to Bank Register dropdown],Table1[for Pivot],0,0,1)</f>
        <v>0</v>
      </c>
      <c r="E1163" s="403"/>
      <c r="F1163" s="146">
        <f t="shared" si="55"/>
        <v>55555555</v>
      </c>
      <c r="G1163" s="375">
        <f t="shared" si="56"/>
        <v>0</v>
      </c>
      <c r="I1163" s="376">
        <f>IF(OR(C1163="150 Directors advances", C1163="120 accounts receivable", C1163="720.2 Automobile - Insurance", C1163="720.3 Automobile - License", C1163="870.4 Rent - Insurance", C1163="870.6 Rent - Property Tax", C1163="870.7 Rent - Homeoffice", C1163="870.9 Rent - Water"),
   0,
   IF(Dashboard!$F$5="Quick",
      IF(OR(C1163="190 Automobile",C1163="200 computer hardware",C1163="210 Computer software",C1163="220 Quickbooks software",C1163="230 Office equipment",C1163="240 Office furniture"),
         E1163-(E1163/(1+Dashboard!$F$4)),
         0
      ),
      IF(C1163="750 Business promotion",
         E1163-(E1163/(1+4.793/100)),
         E1163-(E1163/(1+Dashboard!$F$4))
      )
   )
)</f>
        <v>0</v>
      </c>
      <c r="J1163" s="26">
        <f>Bank5[[#This Row],[Money in/ (Money out)]]-Bank5[[#This Row],[GST/HST]]</f>
        <v>0</v>
      </c>
      <c r="L1163" s="23">
        <f t="shared" si="54"/>
        <v>0</v>
      </c>
    </row>
    <row r="1164" spans="4:12" x14ac:dyDescent="0.2">
      <c r="D1164" s="374">
        <f>_xlfn.XLOOKUP(C:C,Table1[for Import to Bank Register dropdown],Table1[for Pivot],0,0,1)</f>
        <v>0</v>
      </c>
      <c r="E1164" s="403"/>
      <c r="F1164" s="146">
        <f t="shared" si="55"/>
        <v>55555555</v>
      </c>
      <c r="G1164" s="375">
        <f t="shared" si="56"/>
        <v>0</v>
      </c>
      <c r="I1164" s="376">
        <f>IF(OR(C1164="150 Directors advances", C1164="120 accounts receivable", C1164="720.2 Automobile - Insurance", C1164="720.3 Automobile - License", C1164="870.4 Rent - Insurance", C1164="870.6 Rent - Property Tax", C1164="870.7 Rent - Homeoffice", C1164="870.9 Rent - Water"),
   0,
   IF(Dashboard!$F$5="Quick",
      IF(OR(C1164="190 Automobile",C1164="200 computer hardware",C1164="210 Computer software",C1164="220 Quickbooks software",C1164="230 Office equipment",C1164="240 Office furniture"),
         E1164-(E1164/(1+Dashboard!$F$4)),
         0
      ),
      IF(C1164="750 Business promotion",
         E1164-(E1164/(1+4.793/100)),
         E1164-(E1164/(1+Dashboard!$F$4))
      )
   )
)</f>
        <v>0</v>
      </c>
      <c r="J1164" s="26">
        <f>Bank5[[#This Row],[Money in/ (Money out)]]-Bank5[[#This Row],[GST/HST]]</f>
        <v>0</v>
      </c>
      <c r="L1164" s="23">
        <f t="shared" si="54"/>
        <v>0</v>
      </c>
    </row>
    <row r="1165" spans="4:12" x14ac:dyDescent="0.2">
      <c r="D1165" s="374">
        <f>_xlfn.XLOOKUP(C:C,Table1[for Import to Bank Register dropdown],Table1[for Pivot],0,0,1)</f>
        <v>0</v>
      </c>
      <c r="E1165" s="403"/>
      <c r="F1165" s="146">
        <f t="shared" si="55"/>
        <v>55555555</v>
      </c>
      <c r="G1165" s="375">
        <f t="shared" si="56"/>
        <v>0</v>
      </c>
      <c r="I1165" s="376">
        <f>IF(OR(C1165="150 Directors advances", C1165="120 accounts receivable", C1165="720.2 Automobile - Insurance", C1165="720.3 Automobile - License", C1165="870.4 Rent - Insurance", C1165="870.6 Rent - Property Tax", C1165="870.7 Rent - Homeoffice", C1165="870.9 Rent - Water"),
   0,
   IF(Dashboard!$F$5="Quick",
      IF(OR(C1165="190 Automobile",C1165="200 computer hardware",C1165="210 Computer software",C1165="220 Quickbooks software",C1165="230 Office equipment",C1165="240 Office furniture"),
         E1165-(E1165/(1+Dashboard!$F$4)),
         0
      ),
      IF(C1165="750 Business promotion",
         E1165-(E1165/(1+4.793/100)),
         E1165-(E1165/(1+Dashboard!$F$4))
      )
   )
)</f>
        <v>0</v>
      </c>
      <c r="J1165" s="26">
        <f>Bank5[[#This Row],[Money in/ (Money out)]]-Bank5[[#This Row],[GST/HST]]</f>
        <v>0</v>
      </c>
      <c r="L1165" s="23">
        <f t="shared" si="54"/>
        <v>0</v>
      </c>
    </row>
    <row r="1166" spans="4:12" x14ac:dyDescent="0.2">
      <c r="D1166" s="374">
        <f>_xlfn.XLOOKUP(C:C,Table1[for Import to Bank Register dropdown],Table1[for Pivot],0,0,1)</f>
        <v>0</v>
      </c>
      <c r="E1166" s="403"/>
      <c r="F1166" s="146">
        <f t="shared" si="55"/>
        <v>55555555</v>
      </c>
      <c r="G1166" s="375">
        <f t="shared" si="56"/>
        <v>0</v>
      </c>
      <c r="I1166" s="376">
        <f>IF(OR(C1166="150 Directors advances", C1166="120 accounts receivable", C1166="720.2 Automobile - Insurance", C1166="720.3 Automobile - License", C1166="870.4 Rent - Insurance", C1166="870.6 Rent - Property Tax", C1166="870.7 Rent - Homeoffice", C1166="870.9 Rent - Water"),
   0,
   IF(Dashboard!$F$5="Quick",
      IF(OR(C1166="190 Automobile",C1166="200 computer hardware",C1166="210 Computer software",C1166="220 Quickbooks software",C1166="230 Office equipment",C1166="240 Office furniture"),
         E1166-(E1166/(1+Dashboard!$F$4)),
         0
      ),
      IF(C1166="750 Business promotion",
         E1166-(E1166/(1+4.793/100)),
         E1166-(E1166/(1+Dashboard!$F$4))
      )
   )
)</f>
        <v>0</v>
      </c>
      <c r="J1166" s="26">
        <f>Bank5[[#This Row],[Money in/ (Money out)]]-Bank5[[#This Row],[GST/HST]]</f>
        <v>0</v>
      </c>
      <c r="L1166" s="23">
        <f t="shared" si="54"/>
        <v>0</v>
      </c>
    </row>
    <row r="1167" spans="4:12" x14ac:dyDescent="0.2">
      <c r="D1167" s="374">
        <f>_xlfn.XLOOKUP(C:C,Table1[for Import to Bank Register dropdown],Table1[for Pivot],0,0,1)</f>
        <v>0</v>
      </c>
      <c r="E1167" s="403"/>
      <c r="F1167" s="146">
        <f t="shared" si="55"/>
        <v>55555555</v>
      </c>
      <c r="G1167" s="375">
        <f t="shared" si="56"/>
        <v>0</v>
      </c>
      <c r="I1167" s="376">
        <f>IF(OR(C1167="150 Directors advances", C1167="120 accounts receivable", C1167="720.2 Automobile - Insurance", C1167="720.3 Automobile - License", C1167="870.4 Rent - Insurance", C1167="870.6 Rent - Property Tax", C1167="870.7 Rent - Homeoffice", C1167="870.9 Rent - Water"),
   0,
   IF(Dashboard!$F$5="Quick",
      IF(OR(C1167="190 Automobile",C1167="200 computer hardware",C1167="210 Computer software",C1167="220 Quickbooks software",C1167="230 Office equipment",C1167="240 Office furniture"),
         E1167-(E1167/(1+Dashboard!$F$4)),
         0
      ),
      IF(C1167="750 Business promotion",
         E1167-(E1167/(1+4.793/100)),
         E1167-(E1167/(1+Dashboard!$F$4))
      )
   )
)</f>
        <v>0</v>
      </c>
      <c r="J1167" s="26">
        <f>Bank5[[#This Row],[Money in/ (Money out)]]-Bank5[[#This Row],[GST/HST]]</f>
        <v>0</v>
      </c>
      <c r="L1167" s="23">
        <f t="shared" si="54"/>
        <v>0</v>
      </c>
    </row>
    <row r="1168" spans="4:12" x14ac:dyDescent="0.2">
      <c r="D1168" s="374">
        <f>_xlfn.XLOOKUP(C:C,Table1[for Import to Bank Register dropdown],Table1[for Pivot],0,0,1)</f>
        <v>0</v>
      </c>
      <c r="E1168" s="403"/>
      <c r="F1168" s="146">
        <f t="shared" si="55"/>
        <v>55555555</v>
      </c>
      <c r="G1168" s="375">
        <f t="shared" si="56"/>
        <v>0</v>
      </c>
      <c r="I1168" s="376">
        <f>IF(OR(C1168="150 Directors advances", C1168="120 accounts receivable", C1168="720.2 Automobile - Insurance", C1168="720.3 Automobile - License", C1168="870.4 Rent - Insurance", C1168="870.6 Rent - Property Tax", C1168="870.7 Rent - Homeoffice", C1168="870.9 Rent - Water"),
   0,
   IF(Dashboard!$F$5="Quick",
      IF(OR(C1168="190 Automobile",C1168="200 computer hardware",C1168="210 Computer software",C1168="220 Quickbooks software",C1168="230 Office equipment",C1168="240 Office furniture"),
         E1168-(E1168/(1+Dashboard!$F$4)),
         0
      ),
      IF(C1168="750 Business promotion",
         E1168-(E1168/(1+4.793/100)),
         E1168-(E1168/(1+Dashboard!$F$4))
      )
   )
)</f>
        <v>0</v>
      </c>
      <c r="J1168" s="26">
        <f>Bank5[[#This Row],[Money in/ (Money out)]]-Bank5[[#This Row],[GST/HST]]</f>
        <v>0</v>
      </c>
      <c r="L1168" s="23">
        <f t="shared" si="54"/>
        <v>0</v>
      </c>
    </row>
    <row r="1169" spans="4:12" x14ac:dyDescent="0.2">
      <c r="D1169" s="374">
        <f>_xlfn.XLOOKUP(C:C,Table1[for Import to Bank Register dropdown],Table1[for Pivot],0,0,1)</f>
        <v>0</v>
      </c>
      <c r="E1169" s="403"/>
      <c r="F1169" s="146">
        <f t="shared" si="55"/>
        <v>55555555</v>
      </c>
      <c r="G1169" s="375">
        <f t="shared" si="56"/>
        <v>0</v>
      </c>
      <c r="I1169" s="376">
        <f>IF(OR(C1169="150 Directors advances", C1169="120 accounts receivable", C1169="720.2 Automobile - Insurance", C1169="720.3 Automobile - License", C1169="870.4 Rent - Insurance", C1169="870.6 Rent - Property Tax", C1169="870.7 Rent - Homeoffice", C1169="870.9 Rent - Water"),
   0,
   IF(Dashboard!$F$5="Quick",
      IF(OR(C1169="190 Automobile",C1169="200 computer hardware",C1169="210 Computer software",C1169="220 Quickbooks software",C1169="230 Office equipment",C1169="240 Office furniture"),
         E1169-(E1169/(1+Dashboard!$F$4)),
         0
      ),
      IF(C1169="750 Business promotion",
         E1169-(E1169/(1+4.793/100)),
         E1169-(E1169/(1+Dashboard!$F$4))
      )
   )
)</f>
        <v>0</v>
      </c>
      <c r="J1169" s="26">
        <f>Bank5[[#This Row],[Money in/ (Money out)]]-Bank5[[#This Row],[GST/HST]]</f>
        <v>0</v>
      </c>
      <c r="L1169" s="23">
        <f t="shared" si="54"/>
        <v>0</v>
      </c>
    </row>
    <row r="1170" spans="4:12" x14ac:dyDescent="0.2">
      <c r="D1170" s="374">
        <f>_xlfn.XLOOKUP(C:C,Table1[for Import to Bank Register dropdown],Table1[for Pivot],0,0,1)</f>
        <v>0</v>
      </c>
      <c r="E1170" s="403"/>
      <c r="F1170" s="146">
        <f t="shared" si="55"/>
        <v>55555555</v>
      </c>
      <c r="G1170" s="375">
        <f t="shared" si="56"/>
        <v>0</v>
      </c>
      <c r="I1170" s="376">
        <f>IF(OR(C1170="150 Directors advances", C1170="120 accounts receivable", C1170="720.2 Automobile - Insurance", C1170="720.3 Automobile - License", C1170="870.4 Rent - Insurance", C1170="870.6 Rent - Property Tax", C1170="870.7 Rent - Homeoffice", C1170="870.9 Rent - Water"),
   0,
   IF(Dashboard!$F$5="Quick",
      IF(OR(C1170="190 Automobile",C1170="200 computer hardware",C1170="210 Computer software",C1170="220 Quickbooks software",C1170="230 Office equipment",C1170="240 Office furniture"),
         E1170-(E1170/(1+Dashboard!$F$4)),
         0
      ),
      IF(C1170="750 Business promotion",
         E1170-(E1170/(1+4.793/100)),
         E1170-(E1170/(1+Dashboard!$F$4))
      )
   )
)</f>
        <v>0</v>
      </c>
      <c r="J1170" s="26">
        <f>Bank5[[#This Row],[Money in/ (Money out)]]-Bank5[[#This Row],[GST/HST]]</f>
        <v>0</v>
      </c>
      <c r="L1170" s="23">
        <f t="shared" si="54"/>
        <v>0</v>
      </c>
    </row>
    <row r="1171" spans="4:12" x14ac:dyDescent="0.2">
      <c r="D1171" s="374">
        <f>_xlfn.XLOOKUP(C:C,Table1[for Import to Bank Register dropdown],Table1[for Pivot],0,0,1)</f>
        <v>0</v>
      </c>
      <c r="E1171" s="403"/>
      <c r="F1171" s="146">
        <f t="shared" si="55"/>
        <v>55555555</v>
      </c>
      <c r="G1171" s="375">
        <f t="shared" si="56"/>
        <v>0</v>
      </c>
      <c r="I1171" s="376">
        <f>IF(OR(C1171="150 Directors advances", C1171="120 accounts receivable", C1171="720.2 Automobile - Insurance", C1171="720.3 Automobile - License", C1171="870.4 Rent - Insurance", C1171="870.6 Rent - Property Tax", C1171="870.7 Rent - Homeoffice", C1171="870.9 Rent - Water"),
   0,
   IF(Dashboard!$F$5="Quick",
      IF(OR(C1171="190 Automobile",C1171="200 computer hardware",C1171="210 Computer software",C1171="220 Quickbooks software",C1171="230 Office equipment",C1171="240 Office furniture"),
         E1171-(E1171/(1+Dashboard!$F$4)),
         0
      ),
      IF(C1171="750 Business promotion",
         E1171-(E1171/(1+4.793/100)),
         E1171-(E1171/(1+Dashboard!$F$4))
      )
   )
)</f>
        <v>0</v>
      </c>
      <c r="J1171" s="26">
        <f>Bank5[[#This Row],[Money in/ (Money out)]]-Bank5[[#This Row],[GST/HST]]</f>
        <v>0</v>
      </c>
      <c r="L1171" s="23">
        <f t="shared" si="54"/>
        <v>0</v>
      </c>
    </row>
    <row r="1172" spans="4:12" x14ac:dyDescent="0.2">
      <c r="D1172" s="374">
        <f>_xlfn.XLOOKUP(C:C,Table1[for Import to Bank Register dropdown],Table1[for Pivot],0,0,1)</f>
        <v>0</v>
      </c>
      <c r="E1172" s="403"/>
      <c r="F1172" s="146">
        <f t="shared" si="55"/>
        <v>55555555</v>
      </c>
      <c r="G1172" s="375">
        <f t="shared" si="56"/>
        <v>0</v>
      </c>
      <c r="I1172" s="376">
        <f>IF(OR(C1172="150 Directors advances", C1172="120 accounts receivable", C1172="720.2 Automobile - Insurance", C1172="720.3 Automobile - License", C1172="870.4 Rent - Insurance", C1172="870.6 Rent - Property Tax", C1172="870.7 Rent - Homeoffice", C1172="870.9 Rent - Water"),
   0,
   IF(Dashboard!$F$5="Quick",
      IF(OR(C1172="190 Automobile",C1172="200 computer hardware",C1172="210 Computer software",C1172="220 Quickbooks software",C1172="230 Office equipment",C1172="240 Office furniture"),
         E1172-(E1172/(1+Dashboard!$F$4)),
         0
      ),
      IF(C1172="750 Business promotion",
         E1172-(E1172/(1+4.793/100)),
         E1172-(E1172/(1+Dashboard!$F$4))
      )
   )
)</f>
        <v>0</v>
      </c>
      <c r="J1172" s="26">
        <f>Bank5[[#This Row],[Money in/ (Money out)]]-Bank5[[#This Row],[GST/HST]]</f>
        <v>0</v>
      </c>
      <c r="L1172" s="23">
        <f t="shared" si="54"/>
        <v>0</v>
      </c>
    </row>
    <row r="1173" spans="4:12" x14ac:dyDescent="0.2">
      <c r="D1173" s="374">
        <f>_xlfn.XLOOKUP(C:C,Table1[for Import to Bank Register dropdown],Table1[for Pivot],0,0,1)</f>
        <v>0</v>
      </c>
      <c r="E1173" s="403"/>
      <c r="F1173" s="146">
        <f t="shared" si="55"/>
        <v>55555555</v>
      </c>
      <c r="G1173" s="375">
        <f t="shared" si="56"/>
        <v>0</v>
      </c>
      <c r="I1173" s="376">
        <f>IF(OR(C1173="150 Directors advances", C1173="120 accounts receivable", C1173="720.2 Automobile - Insurance", C1173="720.3 Automobile - License", C1173="870.4 Rent - Insurance", C1173="870.6 Rent - Property Tax", C1173="870.7 Rent - Homeoffice", C1173="870.9 Rent - Water"),
   0,
   IF(Dashboard!$F$5="Quick",
      IF(OR(C1173="190 Automobile",C1173="200 computer hardware",C1173="210 Computer software",C1173="220 Quickbooks software",C1173="230 Office equipment",C1173="240 Office furniture"),
         E1173-(E1173/(1+Dashboard!$F$4)),
         0
      ),
      IF(C1173="750 Business promotion",
         E1173-(E1173/(1+4.793/100)),
         E1173-(E1173/(1+Dashboard!$F$4))
      )
   )
)</f>
        <v>0</v>
      </c>
      <c r="J1173" s="26">
        <f>Bank5[[#This Row],[Money in/ (Money out)]]-Bank5[[#This Row],[GST/HST]]</f>
        <v>0</v>
      </c>
      <c r="L1173" s="23">
        <f t="shared" si="54"/>
        <v>0</v>
      </c>
    </row>
    <row r="1174" spans="4:12" x14ac:dyDescent="0.2">
      <c r="D1174" s="374">
        <f>_xlfn.XLOOKUP(C:C,Table1[for Import to Bank Register dropdown],Table1[for Pivot],0,0,1)</f>
        <v>0</v>
      </c>
      <c r="E1174" s="403"/>
      <c r="F1174" s="146">
        <f t="shared" si="55"/>
        <v>55555555</v>
      </c>
      <c r="G1174" s="375">
        <f t="shared" si="56"/>
        <v>0</v>
      </c>
      <c r="I1174" s="376">
        <f>IF(OR(C1174="150 Directors advances", C1174="120 accounts receivable", C1174="720.2 Automobile - Insurance", C1174="720.3 Automobile - License", C1174="870.4 Rent - Insurance", C1174="870.6 Rent - Property Tax", C1174="870.7 Rent - Homeoffice", C1174="870.9 Rent - Water"),
   0,
   IF(Dashboard!$F$5="Quick",
      IF(OR(C1174="190 Automobile",C1174="200 computer hardware",C1174="210 Computer software",C1174="220 Quickbooks software",C1174="230 Office equipment",C1174="240 Office furniture"),
         E1174-(E1174/(1+Dashboard!$F$4)),
         0
      ),
      IF(C1174="750 Business promotion",
         E1174-(E1174/(1+4.793/100)),
         E1174-(E1174/(1+Dashboard!$F$4))
      )
   )
)</f>
        <v>0</v>
      </c>
      <c r="J1174" s="26">
        <f>Bank5[[#This Row],[Money in/ (Money out)]]-Bank5[[#This Row],[GST/HST]]</f>
        <v>0</v>
      </c>
      <c r="L1174" s="23">
        <f t="shared" si="54"/>
        <v>0</v>
      </c>
    </row>
    <row r="1175" spans="4:12" x14ac:dyDescent="0.2">
      <c r="D1175" s="374">
        <f>_xlfn.XLOOKUP(C:C,Table1[for Import to Bank Register dropdown],Table1[for Pivot],0,0,1)</f>
        <v>0</v>
      </c>
      <c r="E1175" s="403"/>
      <c r="F1175" s="146">
        <f t="shared" si="55"/>
        <v>55555555</v>
      </c>
      <c r="G1175" s="375">
        <f t="shared" si="56"/>
        <v>0</v>
      </c>
      <c r="I1175" s="376">
        <f>IF(OR(C1175="150 Directors advances", C1175="120 accounts receivable", C1175="720.2 Automobile - Insurance", C1175="720.3 Automobile - License", C1175="870.4 Rent - Insurance", C1175="870.6 Rent - Property Tax", C1175="870.7 Rent - Homeoffice", C1175="870.9 Rent - Water"),
   0,
   IF(Dashboard!$F$5="Quick",
      IF(OR(C1175="190 Automobile",C1175="200 computer hardware",C1175="210 Computer software",C1175="220 Quickbooks software",C1175="230 Office equipment",C1175="240 Office furniture"),
         E1175-(E1175/(1+Dashboard!$F$4)),
         0
      ),
      IF(C1175="750 Business promotion",
         E1175-(E1175/(1+4.793/100)),
         E1175-(E1175/(1+Dashboard!$F$4))
      )
   )
)</f>
        <v>0</v>
      </c>
      <c r="J1175" s="26">
        <f>Bank5[[#This Row],[Money in/ (Money out)]]-Bank5[[#This Row],[GST/HST]]</f>
        <v>0</v>
      </c>
      <c r="L1175" s="23">
        <f t="shared" si="54"/>
        <v>0</v>
      </c>
    </row>
    <row r="1176" spans="4:12" x14ac:dyDescent="0.2">
      <c r="D1176" s="374">
        <f>_xlfn.XLOOKUP(C:C,Table1[for Import to Bank Register dropdown],Table1[for Pivot],0,0,1)</f>
        <v>0</v>
      </c>
      <c r="E1176" s="403"/>
      <c r="F1176" s="146">
        <f t="shared" si="55"/>
        <v>55555555</v>
      </c>
      <c r="G1176" s="375">
        <f t="shared" si="56"/>
        <v>0</v>
      </c>
      <c r="I1176" s="376">
        <f>IF(OR(C1176="150 Directors advances", C1176="120 accounts receivable", C1176="720.2 Automobile - Insurance", C1176="720.3 Automobile - License", C1176="870.4 Rent - Insurance", C1176="870.6 Rent - Property Tax", C1176="870.7 Rent - Homeoffice", C1176="870.9 Rent - Water"),
   0,
   IF(Dashboard!$F$5="Quick",
      IF(OR(C1176="190 Automobile",C1176="200 computer hardware",C1176="210 Computer software",C1176="220 Quickbooks software",C1176="230 Office equipment",C1176="240 Office furniture"),
         E1176-(E1176/(1+Dashboard!$F$4)),
         0
      ),
      IF(C1176="750 Business promotion",
         E1176-(E1176/(1+4.793/100)),
         E1176-(E1176/(1+Dashboard!$F$4))
      )
   )
)</f>
        <v>0</v>
      </c>
      <c r="J1176" s="26">
        <f>Bank5[[#This Row],[Money in/ (Money out)]]-Bank5[[#This Row],[GST/HST]]</f>
        <v>0</v>
      </c>
      <c r="L1176" s="23">
        <f t="shared" si="54"/>
        <v>0</v>
      </c>
    </row>
    <row r="1177" spans="4:12" x14ac:dyDescent="0.2">
      <c r="D1177" s="374">
        <f>_xlfn.XLOOKUP(C:C,Table1[for Import to Bank Register dropdown],Table1[for Pivot],0,0,1)</f>
        <v>0</v>
      </c>
      <c r="E1177" s="403"/>
      <c r="F1177" s="146">
        <f t="shared" si="55"/>
        <v>55555555</v>
      </c>
      <c r="G1177" s="375">
        <f t="shared" si="56"/>
        <v>0</v>
      </c>
      <c r="I1177" s="376">
        <f>IF(OR(C1177="150 Directors advances", C1177="120 accounts receivable", C1177="720.2 Automobile - Insurance", C1177="720.3 Automobile - License", C1177="870.4 Rent - Insurance", C1177="870.6 Rent - Property Tax", C1177="870.7 Rent - Homeoffice", C1177="870.9 Rent - Water"),
   0,
   IF(Dashboard!$F$5="Quick",
      IF(OR(C1177="190 Automobile",C1177="200 computer hardware",C1177="210 Computer software",C1177="220 Quickbooks software",C1177="230 Office equipment",C1177="240 Office furniture"),
         E1177-(E1177/(1+Dashboard!$F$4)),
         0
      ),
      IF(C1177="750 Business promotion",
         E1177-(E1177/(1+4.793/100)),
         E1177-(E1177/(1+Dashboard!$F$4))
      )
   )
)</f>
        <v>0</v>
      </c>
      <c r="J1177" s="26">
        <f>Bank5[[#This Row],[Money in/ (Money out)]]-Bank5[[#This Row],[GST/HST]]</f>
        <v>0</v>
      </c>
      <c r="L1177" s="23">
        <f t="shared" si="54"/>
        <v>0</v>
      </c>
    </row>
    <row r="1178" spans="4:12" x14ac:dyDescent="0.2">
      <c r="D1178" s="374">
        <f>_xlfn.XLOOKUP(C:C,Table1[for Import to Bank Register dropdown],Table1[for Pivot],0,0,1)</f>
        <v>0</v>
      </c>
      <c r="E1178" s="403"/>
      <c r="F1178" s="146">
        <f t="shared" si="55"/>
        <v>55555555</v>
      </c>
      <c r="G1178" s="375">
        <f t="shared" si="56"/>
        <v>0</v>
      </c>
      <c r="I1178" s="376">
        <f>IF(OR(C1178="150 Directors advances", C1178="120 accounts receivable", C1178="720.2 Automobile - Insurance", C1178="720.3 Automobile - License", C1178="870.4 Rent - Insurance", C1178="870.6 Rent - Property Tax", C1178="870.7 Rent - Homeoffice", C1178="870.9 Rent - Water"),
   0,
   IF(Dashboard!$F$5="Quick",
      IF(OR(C1178="190 Automobile",C1178="200 computer hardware",C1178="210 Computer software",C1178="220 Quickbooks software",C1178="230 Office equipment",C1178="240 Office furniture"),
         E1178-(E1178/(1+Dashboard!$F$4)),
         0
      ),
      IF(C1178="750 Business promotion",
         E1178-(E1178/(1+4.793/100)),
         E1178-(E1178/(1+Dashboard!$F$4))
      )
   )
)</f>
        <v>0</v>
      </c>
      <c r="J1178" s="26">
        <f>Bank5[[#This Row],[Money in/ (Money out)]]-Bank5[[#This Row],[GST/HST]]</f>
        <v>0</v>
      </c>
      <c r="L1178" s="23">
        <f t="shared" si="54"/>
        <v>0</v>
      </c>
    </row>
    <row r="1179" spans="4:12" x14ac:dyDescent="0.2">
      <c r="D1179" s="374">
        <f>_xlfn.XLOOKUP(C:C,Table1[for Import to Bank Register dropdown],Table1[for Pivot],0,0,1)</f>
        <v>0</v>
      </c>
      <c r="E1179" s="403"/>
      <c r="F1179" s="146">
        <f t="shared" si="55"/>
        <v>55555555</v>
      </c>
      <c r="G1179" s="375">
        <f t="shared" si="56"/>
        <v>0</v>
      </c>
      <c r="I1179" s="376">
        <f>IF(OR(C1179="150 Directors advances", C1179="120 accounts receivable", C1179="720.2 Automobile - Insurance", C1179="720.3 Automobile - License", C1179="870.4 Rent - Insurance", C1179="870.6 Rent - Property Tax", C1179="870.7 Rent - Homeoffice", C1179="870.9 Rent - Water"),
   0,
   IF(Dashboard!$F$5="Quick",
      IF(OR(C1179="190 Automobile",C1179="200 computer hardware",C1179="210 Computer software",C1179="220 Quickbooks software",C1179="230 Office equipment",C1179="240 Office furniture"),
         E1179-(E1179/(1+Dashboard!$F$4)),
         0
      ),
      IF(C1179="750 Business promotion",
         E1179-(E1179/(1+4.793/100)),
         E1179-(E1179/(1+Dashboard!$F$4))
      )
   )
)</f>
        <v>0</v>
      </c>
      <c r="J1179" s="26">
        <f>Bank5[[#This Row],[Money in/ (Money out)]]-Bank5[[#This Row],[GST/HST]]</f>
        <v>0</v>
      </c>
      <c r="L1179" s="23">
        <f t="shared" si="54"/>
        <v>0</v>
      </c>
    </row>
    <row r="1180" spans="4:12" x14ac:dyDescent="0.2">
      <c r="D1180" s="374">
        <f>_xlfn.XLOOKUP(C:C,Table1[for Import to Bank Register dropdown],Table1[for Pivot],0,0,1)</f>
        <v>0</v>
      </c>
      <c r="E1180" s="403"/>
      <c r="F1180" s="146">
        <f t="shared" si="55"/>
        <v>55555555</v>
      </c>
      <c r="G1180" s="375">
        <f t="shared" si="56"/>
        <v>0</v>
      </c>
      <c r="I1180" s="376">
        <f>IF(OR(C1180="150 Directors advances", C1180="120 accounts receivable", C1180="720.2 Automobile - Insurance", C1180="720.3 Automobile - License", C1180="870.4 Rent - Insurance", C1180="870.6 Rent - Property Tax", C1180="870.7 Rent - Homeoffice", C1180="870.9 Rent - Water"),
   0,
   IF(Dashboard!$F$5="Quick",
      IF(OR(C1180="190 Automobile",C1180="200 computer hardware",C1180="210 Computer software",C1180="220 Quickbooks software",C1180="230 Office equipment",C1180="240 Office furniture"),
         E1180-(E1180/(1+Dashboard!$F$4)),
         0
      ),
      IF(C1180="750 Business promotion",
         E1180-(E1180/(1+4.793/100)),
         E1180-(E1180/(1+Dashboard!$F$4))
      )
   )
)</f>
        <v>0</v>
      </c>
      <c r="J1180" s="26">
        <f>Bank5[[#This Row],[Money in/ (Money out)]]-Bank5[[#This Row],[GST/HST]]</f>
        <v>0</v>
      </c>
      <c r="L1180" s="23">
        <f t="shared" si="54"/>
        <v>0</v>
      </c>
    </row>
    <row r="1181" spans="4:12" x14ac:dyDescent="0.2">
      <c r="D1181" s="374">
        <f>_xlfn.XLOOKUP(C:C,Table1[for Import to Bank Register dropdown],Table1[for Pivot],0,0,1)</f>
        <v>0</v>
      </c>
      <c r="E1181" s="403"/>
      <c r="F1181" s="146">
        <f t="shared" si="55"/>
        <v>55555555</v>
      </c>
      <c r="G1181" s="375">
        <f t="shared" si="56"/>
        <v>0</v>
      </c>
      <c r="I1181" s="376">
        <f>IF(OR(C1181="150 Directors advances", C1181="120 accounts receivable", C1181="720.2 Automobile - Insurance", C1181="720.3 Automobile - License", C1181="870.4 Rent - Insurance", C1181="870.6 Rent - Property Tax", C1181="870.7 Rent - Homeoffice", C1181="870.9 Rent - Water"),
   0,
   IF(Dashboard!$F$5="Quick",
      IF(OR(C1181="190 Automobile",C1181="200 computer hardware",C1181="210 Computer software",C1181="220 Quickbooks software",C1181="230 Office equipment",C1181="240 Office furniture"),
         E1181-(E1181/(1+Dashboard!$F$4)),
         0
      ),
      IF(C1181="750 Business promotion",
         E1181-(E1181/(1+4.793/100)),
         E1181-(E1181/(1+Dashboard!$F$4))
      )
   )
)</f>
        <v>0</v>
      </c>
      <c r="J1181" s="26">
        <f>Bank5[[#This Row],[Money in/ (Money out)]]-Bank5[[#This Row],[GST/HST]]</f>
        <v>0</v>
      </c>
      <c r="L1181" s="23">
        <f t="shared" si="54"/>
        <v>0</v>
      </c>
    </row>
    <row r="1182" spans="4:12" x14ac:dyDescent="0.2">
      <c r="D1182" s="374">
        <f>_xlfn.XLOOKUP(C:C,Table1[for Import to Bank Register dropdown],Table1[for Pivot],0,0,1)</f>
        <v>0</v>
      </c>
      <c r="E1182" s="403"/>
      <c r="F1182" s="146">
        <f t="shared" si="55"/>
        <v>55555555</v>
      </c>
      <c r="G1182" s="375">
        <f t="shared" si="56"/>
        <v>0</v>
      </c>
      <c r="I1182" s="376">
        <f>IF(OR(C1182="150 Directors advances", C1182="120 accounts receivable", C1182="720.2 Automobile - Insurance", C1182="720.3 Automobile - License", C1182="870.4 Rent - Insurance", C1182="870.6 Rent - Property Tax", C1182="870.7 Rent - Homeoffice", C1182="870.9 Rent - Water"),
   0,
   IF(Dashboard!$F$5="Quick",
      IF(OR(C1182="190 Automobile",C1182="200 computer hardware",C1182="210 Computer software",C1182="220 Quickbooks software",C1182="230 Office equipment",C1182="240 Office furniture"),
         E1182-(E1182/(1+Dashboard!$F$4)),
         0
      ),
      IF(C1182="750 Business promotion",
         E1182-(E1182/(1+4.793/100)),
         E1182-(E1182/(1+Dashboard!$F$4))
      )
   )
)</f>
        <v>0</v>
      </c>
      <c r="J1182" s="26">
        <f>Bank5[[#This Row],[Money in/ (Money out)]]-Bank5[[#This Row],[GST/HST]]</f>
        <v>0</v>
      </c>
      <c r="L1182" s="23">
        <f t="shared" si="54"/>
        <v>0</v>
      </c>
    </row>
    <row r="1183" spans="4:12" x14ac:dyDescent="0.2">
      <c r="D1183" s="374">
        <f>_xlfn.XLOOKUP(C:C,Table1[for Import to Bank Register dropdown],Table1[for Pivot],0,0,1)</f>
        <v>0</v>
      </c>
      <c r="E1183" s="403"/>
      <c r="F1183" s="146">
        <f t="shared" si="55"/>
        <v>55555555</v>
      </c>
      <c r="G1183" s="375">
        <f t="shared" si="56"/>
        <v>0</v>
      </c>
      <c r="I1183" s="376">
        <f>IF(OR(C1183="150 Directors advances", C1183="120 accounts receivable", C1183="720.2 Automobile - Insurance", C1183="720.3 Automobile - License", C1183="870.4 Rent - Insurance", C1183="870.6 Rent - Property Tax", C1183="870.7 Rent - Homeoffice", C1183="870.9 Rent - Water"),
   0,
   IF(Dashboard!$F$5="Quick",
      IF(OR(C1183="190 Automobile",C1183="200 computer hardware",C1183="210 Computer software",C1183="220 Quickbooks software",C1183="230 Office equipment",C1183="240 Office furniture"),
         E1183-(E1183/(1+Dashboard!$F$4)),
         0
      ),
      IF(C1183="750 Business promotion",
         E1183-(E1183/(1+4.793/100)),
         E1183-(E1183/(1+Dashboard!$F$4))
      )
   )
)</f>
        <v>0</v>
      </c>
      <c r="J1183" s="26">
        <f>Bank5[[#This Row],[Money in/ (Money out)]]-Bank5[[#This Row],[GST/HST]]</f>
        <v>0</v>
      </c>
      <c r="L1183" s="23">
        <f t="shared" si="54"/>
        <v>0</v>
      </c>
    </row>
    <row r="1184" spans="4:12" x14ac:dyDescent="0.2">
      <c r="D1184" s="374">
        <f>_xlfn.XLOOKUP(C:C,Table1[for Import to Bank Register dropdown],Table1[for Pivot],0,0,1)</f>
        <v>0</v>
      </c>
      <c r="E1184" s="403"/>
      <c r="F1184" s="146">
        <f t="shared" si="55"/>
        <v>55555555</v>
      </c>
      <c r="G1184" s="375">
        <f t="shared" si="56"/>
        <v>0</v>
      </c>
      <c r="I1184" s="376">
        <f>IF(OR(C1184="150 Directors advances", C1184="120 accounts receivable", C1184="720.2 Automobile - Insurance", C1184="720.3 Automobile - License", C1184="870.4 Rent - Insurance", C1184="870.6 Rent - Property Tax", C1184="870.7 Rent - Homeoffice", C1184="870.9 Rent - Water"),
   0,
   IF(Dashboard!$F$5="Quick",
      IF(OR(C1184="190 Automobile",C1184="200 computer hardware",C1184="210 Computer software",C1184="220 Quickbooks software",C1184="230 Office equipment",C1184="240 Office furniture"),
         E1184-(E1184/(1+Dashboard!$F$4)),
         0
      ),
      IF(C1184="750 Business promotion",
         E1184-(E1184/(1+4.793/100)),
         E1184-(E1184/(1+Dashboard!$F$4))
      )
   )
)</f>
        <v>0</v>
      </c>
      <c r="J1184" s="26">
        <f>Bank5[[#This Row],[Money in/ (Money out)]]-Bank5[[#This Row],[GST/HST]]</f>
        <v>0</v>
      </c>
      <c r="L1184" s="23">
        <f t="shared" si="54"/>
        <v>0</v>
      </c>
    </row>
    <row r="1185" spans="4:12" x14ac:dyDescent="0.2">
      <c r="D1185" s="374">
        <f>_xlfn.XLOOKUP(C:C,Table1[for Import to Bank Register dropdown],Table1[for Pivot],0,0,1)</f>
        <v>0</v>
      </c>
      <c r="E1185" s="403"/>
      <c r="F1185" s="146">
        <f t="shared" si="55"/>
        <v>55555555</v>
      </c>
      <c r="G1185" s="375">
        <f t="shared" si="56"/>
        <v>0</v>
      </c>
      <c r="I1185" s="376">
        <f>IF(OR(C1185="150 Directors advances", C1185="120 accounts receivable", C1185="720.2 Automobile - Insurance", C1185="720.3 Automobile - License", C1185="870.4 Rent - Insurance", C1185="870.6 Rent - Property Tax", C1185="870.7 Rent - Homeoffice", C1185="870.9 Rent - Water"),
   0,
   IF(Dashboard!$F$5="Quick",
      IF(OR(C1185="190 Automobile",C1185="200 computer hardware",C1185="210 Computer software",C1185="220 Quickbooks software",C1185="230 Office equipment",C1185="240 Office furniture"),
         E1185-(E1185/(1+Dashboard!$F$4)),
         0
      ),
      IF(C1185="750 Business promotion",
         E1185-(E1185/(1+4.793/100)),
         E1185-(E1185/(1+Dashboard!$F$4))
      )
   )
)</f>
        <v>0</v>
      </c>
      <c r="J1185" s="26">
        <f>Bank5[[#This Row],[Money in/ (Money out)]]-Bank5[[#This Row],[GST/HST]]</f>
        <v>0</v>
      </c>
      <c r="L1185" s="23">
        <f t="shared" si="54"/>
        <v>0</v>
      </c>
    </row>
    <row r="1186" spans="4:12" x14ac:dyDescent="0.2">
      <c r="D1186" s="374">
        <f>_xlfn.XLOOKUP(C:C,Table1[for Import to Bank Register dropdown],Table1[for Pivot],0,0,1)</f>
        <v>0</v>
      </c>
      <c r="E1186" s="403"/>
      <c r="F1186" s="146">
        <f t="shared" si="55"/>
        <v>55555555</v>
      </c>
      <c r="G1186" s="375">
        <f t="shared" si="56"/>
        <v>0</v>
      </c>
      <c r="I1186" s="376">
        <f>IF(OR(C1186="150 Directors advances", C1186="120 accounts receivable", C1186="720.2 Automobile - Insurance", C1186="720.3 Automobile - License", C1186="870.4 Rent - Insurance", C1186="870.6 Rent - Property Tax", C1186="870.7 Rent - Homeoffice", C1186="870.9 Rent - Water"),
   0,
   IF(Dashboard!$F$5="Quick",
      IF(OR(C1186="190 Automobile",C1186="200 computer hardware",C1186="210 Computer software",C1186="220 Quickbooks software",C1186="230 Office equipment",C1186="240 Office furniture"),
         E1186-(E1186/(1+Dashboard!$F$4)),
         0
      ),
      IF(C1186="750 Business promotion",
         E1186-(E1186/(1+4.793/100)),
         E1186-(E1186/(1+Dashboard!$F$4))
      )
   )
)</f>
        <v>0</v>
      </c>
      <c r="J1186" s="26">
        <f>Bank5[[#This Row],[Money in/ (Money out)]]-Bank5[[#This Row],[GST/HST]]</f>
        <v>0</v>
      </c>
      <c r="L1186" s="23">
        <f t="shared" si="54"/>
        <v>0</v>
      </c>
    </row>
    <row r="1187" spans="4:12" x14ac:dyDescent="0.2">
      <c r="D1187" s="374">
        <f>_xlfn.XLOOKUP(C:C,Table1[for Import to Bank Register dropdown],Table1[for Pivot],0,0,1)</f>
        <v>0</v>
      </c>
      <c r="E1187" s="403"/>
      <c r="F1187" s="146">
        <f t="shared" si="55"/>
        <v>55555555</v>
      </c>
      <c r="G1187" s="375">
        <f t="shared" si="56"/>
        <v>0</v>
      </c>
      <c r="I1187" s="376">
        <f>IF(OR(C1187="150 Directors advances", C1187="120 accounts receivable", C1187="720.2 Automobile - Insurance", C1187="720.3 Automobile - License", C1187="870.4 Rent - Insurance", C1187="870.6 Rent - Property Tax", C1187="870.7 Rent - Homeoffice", C1187="870.9 Rent - Water"),
   0,
   IF(Dashboard!$F$5="Quick",
      IF(OR(C1187="190 Automobile",C1187="200 computer hardware",C1187="210 Computer software",C1187="220 Quickbooks software",C1187="230 Office equipment",C1187="240 Office furniture"),
         E1187-(E1187/(1+Dashboard!$F$4)),
         0
      ),
      IF(C1187="750 Business promotion",
         E1187-(E1187/(1+4.793/100)),
         E1187-(E1187/(1+Dashboard!$F$4))
      )
   )
)</f>
        <v>0</v>
      </c>
      <c r="J1187" s="26">
        <f>Bank5[[#This Row],[Money in/ (Money out)]]-Bank5[[#This Row],[GST/HST]]</f>
        <v>0</v>
      </c>
      <c r="L1187" s="23">
        <f t="shared" si="54"/>
        <v>0</v>
      </c>
    </row>
    <row r="1188" spans="4:12" x14ac:dyDescent="0.2">
      <c r="D1188" s="374">
        <f>_xlfn.XLOOKUP(C:C,Table1[for Import to Bank Register dropdown],Table1[for Pivot],0,0,1)</f>
        <v>0</v>
      </c>
      <c r="E1188" s="403"/>
      <c r="F1188" s="146">
        <f t="shared" si="55"/>
        <v>55555555</v>
      </c>
      <c r="G1188" s="375">
        <f t="shared" si="56"/>
        <v>0</v>
      </c>
      <c r="I1188" s="376">
        <f>IF(OR(C1188="150 Directors advances", C1188="120 accounts receivable", C1188="720.2 Automobile - Insurance", C1188="720.3 Automobile - License", C1188="870.4 Rent - Insurance", C1188="870.6 Rent - Property Tax", C1188="870.7 Rent - Homeoffice", C1188="870.9 Rent - Water"),
   0,
   IF(Dashboard!$F$5="Quick",
      IF(OR(C1188="190 Automobile",C1188="200 computer hardware",C1188="210 Computer software",C1188="220 Quickbooks software",C1188="230 Office equipment",C1188="240 Office furniture"),
         E1188-(E1188/(1+Dashboard!$F$4)),
         0
      ),
      IF(C1188="750 Business promotion",
         E1188-(E1188/(1+4.793/100)),
         E1188-(E1188/(1+Dashboard!$F$4))
      )
   )
)</f>
        <v>0</v>
      </c>
      <c r="J1188" s="26">
        <f>Bank5[[#This Row],[Money in/ (Money out)]]-Bank5[[#This Row],[GST/HST]]</f>
        <v>0</v>
      </c>
      <c r="L1188" s="23">
        <f t="shared" si="54"/>
        <v>0</v>
      </c>
    </row>
    <row r="1189" spans="4:12" x14ac:dyDescent="0.2">
      <c r="D1189" s="374">
        <f>_xlfn.XLOOKUP(C:C,Table1[for Import to Bank Register dropdown],Table1[for Pivot],0,0,1)</f>
        <v>0</v>
      </c>
      <c r="E1189" s="403"/>
      <c r="F1189" s="146">
        <f t="shared" si="55"/>
        <v>55555555</v>
      </c>
      <c r="G1189" s="375">
        <f t="shared" si="56"/>
        <v>0</v>
      </c>
      <c r="I1189" s="376">
        <f>IF(OR(C1189="150 Directors advances", C1189="120 accounts receivable", C1189="720.2 Automobile - Insurance", C1189="720.3 Automobile - License", C1189="870.4 Rent - Insurance", C1189="870.6 Rent - Property Tax", C1189="870.7 Rent - Homeoffice", C1189="870.9 Rent - Water"),
   0,
   IF(Dashboard!$F$5="Quick",
      IF(OR(C1189="190 Automobile",C1189="200 computer hardware",C1189="210 Computer software",C1189="220 Quickbooks software",C1189="230 Office equipment",C1189="240 Office furniture"),
         E1189-(E1189/(1+Dashboard!$F$4)),
         0
      ),
      IF(C1189="750 Business promotion",
         E1189-(E1189/(1+4.793/100)),
         E1189-(E1189/(1+Dashboard!$F$4))
      )
   )
)</f>
        <v>0</v>
      </c>
      <c r="J1189" s="26">
        <f>Bank5[[#This Row],[Money in/ (Money out)]]-Bank5[[#This Row],[GST/HST]]</f>
        <v>0</v>
      </c>
      <c r="L1189" s="23">
        <f t="shared" si="54"/>
        <v>0</v>
      </c>
    </row>
    <row r="1190" spans="4:12" x14ac:dyDescent="0.2">
      <c r="D1190" s="374">
        <f>_xlfn.XLOOKUP(C:C,Table1[for Import to Bank Register dropdown],Table1[for Pivot],0,0,1)</f>
        <v>0</v>
      </c>
      <c r="E1190" s="403"/>
      <c r="F1190" s="146">
        <f t="shared" si="55"/>
        <v>55555555</v>
      </c>
      <c r="G1190" s="375">
        <f t="shared" si="56"/>
        <v>0</v>
      </c>
      <c r="I1190" s="376">
        <f>IF(OR(C1190="150 Directors advances", C1190="120 accounts receivable", C1190="720.2 Automobile - Insurance", C1190="720.3 Automobile - License", C1190="870.4 Rent - Insurance", C1190="870.6 Rent - Property Tax", C1190="870.7 Rent - Homeoffice", C1190="870.9 Rent - Water"),
   0,
   IF(Dashboard!$F$5="Quick",
      IF(OR(C1190="190 Automobile",C1190="200 computer hardware",C1190="210 Computer software",C1190="220 Quickbooks software",C1190="230 Office equipment",C1190="240 Office furniture"),
         E1190-(E1190/(1+Dashboard!$F$4)),
         0
      ),
      IF(C1190="750 Business promotion",
         E1190-(E1190/(1+4.793/100)),
         E1190-(E1190/(1+Dashboard!$F$4))
      )
   )
)</f>
        <v>0</v>
      </c>
      <c r="J1190" s="26">
        <f>Bank5[[#This Row],[Money in/ (Money out)]]-Bank5[[#This Row],[GST/HST]]</f>
        <v>0</v>
      </c>
      <c r="L1190" s="23">
        <f t="shared" si="54"/>
        <v>0</v>
      </c>
    </row>
    <row r="1191" spans="4:12" x14ac:dyDescent="0.2">
      <c r="D1191" s="374">
        <f>_xlfn.XLOOKUP(C:C,Table1[for Import to Bank Register dropdown],Table1[for Pivot],0,0,1)</f>
        <v>0</v>
      </c>
      <c r="E1191" s="403"/>
      <c r="F1191" s="146">
        <f t="shared" si="55"/>
        <v>55555555</v>
      </c>
      <c r="G1191" s="375">
        <f t="shared" si="56"/>
        <v>0</v>
      </c>
      <c r="I1191" s="376">
        <f>IF(OR(C1191="150 Directors advances", C1191="120 accounts receivable", C1191="720.2 Automobile - Insurance", C1191="720.3 Automobile - License", C1191="870.4 Rent - Insurance", C1191="870.6 Rent - Property Tax", C1191="870.7 Rent - Homeoffice", C1191="870.9 Rent - Water"),
   0,
   IF(Dashboard!$F$5="Quick",
      IF(OR(C1191="190 Automobile",C1191="200 computer hardware",C1191="210 Computer software",C1191="220 Quickbooks software",C1191="230 Office equipment",C1191="240 Office furniture"),
         E1191-(E1191/(1+Dashboard!$F$4)),
         0
      ),
      IF(C1191="750 Business promotion",
         E1191-(E1191/(1+4.793/100)),
         E1191-(E1191/(1+Dashboard!$F$4))
      )
   )
)</f>
        <v>0</v>
      </c>
      <c r="J1191" s="26">
        <f>Bank5[[#This Row],[Money in/ (Money out)]]-Bank5[[#This Row],[GST/HST]]</f>
        <v>0</v>
      </c>
      <c r="L1191" s="23">
        <f t="shared" si="54"/>
        <v>0</v>
      </c>
    </row>
    <row r="1192" spans="4:12" x14ac:dyDescent="0.2">
      <c r="D1192" s="374">
        <f>_xlfn.XLOOKUP(C:C,Table1[for Import to Bank Register dropdown],Table1[for Pivot],0,0,1)</f>
        <v>0</v>
      </c>
      <c r="E1192" s="403"/>
      <c r="F1192" s="146">
        <f t="shared" si="55"/>
        <v>55555555</v>
      </c>
      <c r="G1192" s="375">
        <f t="shared" si="56"/>
        <v>0</v>
      </c>
      <c r="I1192" s="376">
        <f>IF(OR(C1192="150 Directors advances", C1192="120 accounts receivable", C1192="720.2 Automobile - Insurance", C1192="720.3 Automobile - License", C1192="870.4 Rent - Insurance", C1192="870.6 Rent - Property Tax", C1192="870.7 Rent - Homeoffice", C1192="870.9 Rent - Water"),
   0,
   IF(Dashboard!$F$5="Quick",
      IF(OR(C1192="190 Automobile",C1192="200 computer hardware",C1192="210 Computer software",C1192="220 Quickbooks software",C1192="230 Office equipment",C1192="240 Office furniture"),
         E1192-(E1192/(1+Dashboard!$F$4)),
         0
      ),
      IF(C1192="750 Business promotion",
         E1192-(E1192/(1+4.793/100)),
         E1192-(E1192/(1+Dashboard!$F$4))
      )
   )
)</f>
        <v>0</v>
      </c>
      <c r="J1192" s="26">
        <f>Bank5[[#This Row],[Money in/ (Money out)]]-Bank5[[#This Row],[GST/HST]]</f>
        <v>0</v>
      </c>
      <c r="L1192" s="23">
        <f t="shared" si="54"/>
        <v>0</v>
      </c>
    </row>
    <row r="1193" spans="4:12" x14ac:dyDescent="0.2">
      <c r="D1193" s="374">
        <f>_xlfn.XLOOKUP(C:C,Table1[for Import to Bank Register dropdown],Table1[for Pivot],0,0,1)</f>
        <v>0</v>
      </c>
      <c r="E1193" s="403"/>
      <c r="F1193" s="146">
        <f t="shared" si="55"/>
        <v>55555555</v>
      </c>
      <c r="G1193" s="375">
        <f t="shared" si="56"/>
        <v>0</v>
      </c>
      <c r="I1193" s="376">
        <f>IF(OR(C1193="150 Directors advances", C1193="120 accounts receivable", C1193="720.2 Automobile - Insurance", C1193="720.3 Automobile - License", C1193="870.4 Rent - Insurance", C1193="870.6 Rent - Property Tax", C1193="870.7 Rent - Homeoffice", C1193="870.9 Rent - Water"),
   0,
   IF(Dashboard!$F$5="Quick",
      IF(OR(C1193="190 Automobile",C1193="200 computer hardware",C1193="210 Computer software",C1193="220 Quickbooks software",C1193="230 Office equipment",C1193="240 Office furniture"),
         E1193-(E1193/(1+Dashboard!$F$4)),
         0
      ),
      IF(C1193="750 Business promotion",
         E1193-(E1193/(1+4.793/100)),
         E1193-(E1193/(1+Dashboard!$F$4))
      )
   )
)</f>
        <v>0</v>
      </c>
      <c r="J1193" s="26">
        <f>Bank5[[#This Row],[Money in/ (Money out)]]-Bank5[[#This Row],[GST/HST]]</f>
        <v>0</v>
      </c>
      <c r="L1193" s="23">
        <f t="shared" si="54"/>
        <v>0</v>
      </c>
    </row>
    <row r="1194" spans="4:12" x14ac:dyDescent="0.2">
      <c r="D1194" s="374">
        <f>_xlfn.XLOOKUP(C:C,Table1[for Import to Bank Register dropdown],Table1[for Pivot],0,0,1)</f>
        <v>0</v>
      </c>
      <c r="E1194" s="403"/>
      <c r="F1194" s="146">
        <f t="shared" si="55"/>
        <v>55555555</v>
      </c>
      <c r="G1194" s="375">
        <f t="shared" si="56"/>
        <v>0</v>
      </c>
      <c r="I1194" s="376">
        <f>IF(OR(C1194="150 Directors advances", C1194="120 accounts receivable", C1194="720.2 Automobile - Insurance", C1194="720.3 Automobile - License", C1194="870.4 Rent - Insurance", C1194="870.6 Rent - Property Tax", C1194="870.7 Rent - Homeoffice", C1194="870.9 Rent - Water"),
   0,
   IF(Dashboard!$F$5="Quick",
      IF(OR(C1194="190 Automobile",C1194="200 computer hardware",C1194="210 Computer software",C1194="220 Quickbooks software",C1194="230 Office equipment",C1194="240 Office furniture"),
         E1194-(E1194/(1+Dashboard!$F$4)),
         0
      ),
      IF(C1194="750 Business promotion",
         E1194-(E1194/(1+4.793/100)),
         E1194-(E1194/(1+Dashboard!$F$4))
      )
   )
)</f>
        <v>0</v>
      </c>
      <c r="J1194" s="26">
        <f>Bank5[[#This Row],[Money in/ (Money out)]]-Bank5[[#This Row],[GST/HST]]</f>
        <v>0</v>
      </c>
      <c r="L1194" s="23">
        <f t="shared" si="54"/>
        <v>0</v>
      </c>
    </row>
    <row r="1195" spans="4:12" x14ac:dyDescent="0.2">
      <c r="D1195" s="374">
        <f>_xlfn.XLOOKUP(C:C,Table1[for Import to Bank Register dropdown],Table1[for Pivot],0,0,1)</f>
        <v>0</v>
      </c>
      <c r="E1195" s="403"/>
      <c r="F1195" s="146">
        <f t="shared" si="55"/>
        <v>55555555</v>
      </c>
      <c r="G1195" s="375">
        <f t="shared" si="56"/>
        <v>0</v>
      </c>
      <c r="I1195" s="376">
        <f>IF(OR(C1195="150 Directors advances", C1195="120 accounts receivable", C1195="720.2 Automobile - Insurance", C1195="720.3 Automobile - License", C1195="870.4 Rent - Insurance", C1195="870.6 Rent - Property Tax", C1195="870.7 Rent - Homeoffice", C1195="870.9 Rent - Water"),
   0,
   IF(Dashboard!$F$5="Quick",
      IF(OR(C1195="190 Automobile",C1195="200 computer hardware",C1195="210 Computer software",C1195="220 Quickbooks software",C1195="230 Office equipment",C1195="240 Office furniture"),
         E1195-(E1195/(1+Dashboard!$F$4)),
         0
      ),
      IF(C1195="750 Business promotion",
         E1195-(E1195/(1+4.793/100)),
         E1195-(E1195/(1+Dashboard!$F$4))
      )
   )
)</f>
        <v>0</v>
      </c>
      <c r="J1195" s="26">
        <f>Bank5[[#This Row],[Money in/ (Money out)]]-Bank5[[#This Row],[GST/HST]]</f>
        <v>0</v>
      </c>
      <c r="L1195" s="23">
        <f t="shared" si="54"/>
        <v>0</v>
      </c>
    </row>
    <row r="1196" spans="4:12" x14ac:dyDescent="0.2">
      <c r="D1196" s="374">
        <f>_xlfn.XLOOKUP(C:C,Table1[for Import to Bank Register dropdown],Table1[for Pivot],0,0,1)</f>
        <v>0</v>
      </c>
      <c r="E1196" s="403"/>
      <c r="F1196" s="146">
        <f t="shared" si="55"/>
        <v>55555555</v>
      </c>
      <c r="G1196" s="375">
        <f t="shared" si="56"/>
        <v>0</v>
      </c>
      <c r="I1196" s="376">
        <f>IF(OR(C1196="150 Directors advances", C1196="120 accounts receivable", C1196="720.2 Automobile - Insurance", C1196="720.3 Automobile - License", C1196="870.4 Rent - Insurance", C1196="870.6 Rent - Property Tax", C1196="870.7 Rent - Homeoffice", C1196="870.9 Rent - Water"),
   0,
   IF(Dashboard!$F$5="Quick",
      IF(OR(C1196="190 Automobile",C1196="200 computer hardware",C1196="210 Computer software",C1196="220 Quickbooks software",C1196="230 Office equipment",C1196="240 Office furniture"),
         E1196-(E1196/(1+Dashboard!$F$4)),
         0
      ),
      IF(C1196="750 Business promotion",
         E1196-(E1196/(1+4.793/100)),
         E1196-(E1196/(1+Dashboard!$F$4))
      )
   )
)</f>
        <v>0</v>
      </c>
      <c r="J1196" s="26">
        <f>Bank5[[#This Row],[Money in/ (Money out)]]-Bank5[[#This Row],[GST/HST]]</f>
        <v>0</v>
      </c>
      <c r="L1196" s="23">
        <f t="shared" si="54"/>
        <v>0</v>
      </c>
    </row>
    <row r="1197" spans="4:12" x14ac:dyDescent="0.2">
      <c r="D1197" s="374">
        <f>_xlfn.XLOOKUP(C:C,Table1[for Import to Bank Register dropdown],Table1[for Pivot],0,0,1)</f>
        <v>0</v>
      </c>
      <c r="E1197" s="403"/>
      <c r="F1197" s="146">
        <f t="shared" si="55"/>
        <v>55555555</v>
      </c>
      <c r="G1197" s="375">
        <f t="shared" si="56"/>
        <v>0</v>
      </c>
      <c r="I1197" s="376">
        <f>IF(OR(C1197="150 Directors advances", C1197="120 accounts receivable", C1197="720.2 Automobile - Insurance", C1197="720.3 Automobile - License", C1197="870.4 Rent - Insurance", C1197="870.6 Rent - Property Tax", C1197="870.7 Rent - Homeoffice", C1197="870.9 Rent - Water"),
   0,
   IF(Dashboard!$F$5="Quick",
      IF(OR(C1197="190 Automobile",C1197="200 computer hardware",C1197="210 Computer software",C1197="220 Quickbooks software",C1197="230 Office equipment",C1197="240 Office furniture"),
         E1197-(E1197/(1+Dashboard!$F$4)),
         0
      ),
      IF(C1197="750 Business promotion",
         E1197-(E1197/(1+4.793/100)),
         E1197-(E1197/(1+Dashboard!$F$4))
      )
   )
)</f>
        <v>0</v>
      </c>
      <c r="J1197" s="26">
        <f>Bank5[[#This Row],[Money in/ (Money out)]]-Bank5[[#This Row],[GST/HST]]</f>
        <v>0</v>
      </c>
      <c r="L1197" s="23">
        <f t="shared" si="54"/>
        <v>0</v>
      </c>
    </row>
    <row r="1198" spans="4:12" x14ac:dyDescent="0.2">
      <c r="D1198" s="374">
        <f>_xlfn.XLOOKUP(C:C,Table1[for Import to Bank Register dropdown],Table1[for Pivot],0,0,1)</f>
        <v>0</v>
      </c>
      <c r="E1198" s="403"/>
      <c r="F1198" s="146">
        <f t="shared" si="55"/>
        <v>55555555</v>
      </c>
      <c r="G1198" s="375">
        <f t="shared" si="56"/>
        <v>0</v>
      </c>
      <c r="I1198" s="376">
        <f>IF(OR(C1198="150 Directors advances", C1198="120 accounts receivable", C1198="720.2 Automobile - Insurance", C1198="720.3 Automobile - License", C1198="870.4 Rent - Insurance", C1198="870.6 Rent - Property Tax", C1198="870.7 Rent - Homeoffice", C1198="870.9 Rent - Water"),
   0,
   IF(Dashboard!$F$5="Quick",
      IF(OR(C1198="190 Automobile",C1198="200 computer hardware",C1198="210 Computer software",C1198="220 Quickbooks software",C1198="230 Office equipment",C1198="240 Office furniture"),
         E1198-(E1198/(1+Dashboard!$F$4)),
         0
      ),
      IF(C1198="750 Business promotion",
         E1198-(E1198/(1+4.793/100)),
         E1198-(E1198/(1+Dashboard!$F$4))
      )
   )
)</f>
        <v>0</v>
      </c>
      <c r="J1198" s="26">
        <f>Bank5[[#This Row],[Money in/ (Money out)]]-Bank5[[#This Row],[GST/HST]]</f>
        <v>0</v>
      </c>
      <c r="L1198" s="23">
        <f t="shared" si="54"/>
        <v>0</v>
      </c>
    </row>
    <row r="1199" spans="4:12" x14ac:dyDescent="0.2">
      <c r="D1199" s="374">
        <f>_xlfn.XLOOKUP(C:C,Table1[for Import to Bank Register dropdown],Table1[for Pivot],0,0,1)</f>
        <v>0</v>
      </c>
      <c r="E1199" s="403"/>
      <c r="F1199" s="146">
        <f t="shared" si="55"/>
        <v>55555555</v>
      </c>
      <c r="G1199" s="375">
        <f t="shared" si="56"/>
        <v>0</v>
      </c>
      <c r="I1199" s="376">
        <f>IF(OR(C1199="150 Directors advances", C1199="120 accounts receivable", C1199="720.2 Automobile - Insurance", C1199="720.3 Automobile - License", C1199="870.4 Rent - Insurance", C1199="870.6 Rent - Property Tax", C1199="870.7 Rent - Homeoffice", C1199="870.9 Rent - Water"),
   0,
   IF(Dashboard!$F$5="Quick",
      IF(OR(C1199="190 Automobile",C1199="200 computer hardware",C1199="210 Computer software",C1199="220 Quickbooks software",C1199="230 Office equipment",C1199="240 Office furniture"),
         E1199-(E1199/(1+Dashboard!$F$4)),
         0
      ),
      IF(C1199="750 Business promotion",
         E1199-(E1199/(1+4.793/100)),
         E1199-(E1199/(1+Dashboard!$F$4))
      )
   )
)</f>
        <v>0</v>
      </c>
      <c r="J1199" s="26">
        <f>Bank5[[#This Row],[Money in/ (Money out)]]-Bank5[[#This Row],[GST/HST]]</f>
        <v>0</v>
      </c>
      <c r="L1199" s="23">
        <f t="shared" si="54"/>
        <v>0</v>
      </c>
    </row>
    <row r="1200" spans="4:12" x14ac:dyDescent="0.2">
      <c r="D1200" s="374">
        <f>_xlfn.XLOOKUP(C:C,Table1[for Import to Bank Register dropdown],Table1[for Pivot],0,0,1)</f>
        <v>0</v>
      </c>
      <c r="E1200" s="403"/>
      <c r="F1200" s="146">
        <f t="shared" si="55"/>
        <v>55555555</v>
      </c>
      <c r="G1200" s="375">
        <f t="shared" si="56"/>
        <v>0</v>
      </c>
      <c r="I1200" s="376">
        <f>IF(OR(C1200="150 Directors advances", C1200="120 accounts receivable", C1200="720.2 Automobile - Insurance", C1200="720.3 Automobile - License", C1200="870.4 Rent - Insurance", C1200="870.6 Rent - Property Tax", C1200="870.7 Rent - Homeoffice", C1200="870.9 Rent - Water"),
   0,
   IF(Dashboard!$F$5="Quick",
      IF(OR(C1200="190 Automobile",C1200="200 computer hardware",C1200="210 Computer software",C1200="220 Quickbooks software",C1200="230 Office equipment",C1200="240 Office furniture"),
         E1200-(E1200/(1+Dashboard!$F$4)),
         0
      ),
      IF(C1200="750 Business promotion",
         E1200-(E1200/(1+4.793/100)),
         E1200-(E1200/(1+Dashboard!$F$4))
      )
   )
)</f>
        <v>0</v>
      </c>
      <c r="J1200" s="26">
        <f>Bank5[[#This Row],[Money in/ (Money out)]]-Bank5[[#This Row],[GST/HST]]</f>
        <v>0</v>
      </c>
      <c r="L1200" s="23">
        <f t="shared" si="54"/>
        <v>0</v>
      </c>
    </row>
    <row r="1201" spans="4:12" x14ac:dyDescent="0.2">
      <c r="D1201" s="374">
        <f>_xlfn.XLOOKUP(C:C,Table1[for Import to Bank Register dropdown],Table1[for Pivot],0,0,1)</f>
        <v>0</v>
      </c>
      <c r="E1201" s="403"/>
      <c r="F1201" s="146">
        <f t="shared" si="55"/>
        <v>55555555</v>
      </c>
      <c r="G1201" s="375">
        <f t="shared" si="56"/>
        <v>0</v>
      </c>
      <c r="I1201" s="376">
        <f>IF(OR(C1201="150 Directors advances", C1201="120 accounts receivable", C1201="720.2 Automobile - Insurance", C1201="720.3 Automobile - License", C1201="870.4 Rent - Insurance", C1201="870.6 Rent - Property Tax", C1201="870.7 Rent - Homeoffice", C1201="870.9 Rent - Water"),
   0,
   IF(Dashboard!$F$5="Quick",
      IF(OR(C1201="190 Automobile",C1201="200 computer hardware",C1201="210 Computer software",C1201="220 Quickbooks software",C1201="230 Office equipment",C1201="240 Office furniture"),
         E1201-(E1201/(1+Dashboard!$F$4)),
         0
      ),
      IF(C1201="750 Business promotion",
         E1201-(E1201/(1+4.793/100)),
         E1201-(E1201/(1+Dashboard!$F$4))
      )
   )
)</f>
        <v>0</v>
      </c>
      <c r="J1201" s="26">
        <f>Bank5[[#This Row],[Money in/ (Money out)]]-Bank5[[#This Row],[GST/HST]]</f>
        <v>0</v>
      </c>
      <c r="L1201" s="23">
        <f t="shared" si="54"/>
        <v>0</v>
      </c>
    </row>
    <row r="1202" spans="4:12" x14ac:dyDescent="0.2">
      <c r="D1202" s="374">
        <f>_xlfn.XLOOKUP(C:C,Table1[for Import to Bank Register dropdown],Table1[for Pivot],0,0,1)</f>
        <v>0</v>
      </c>
      <c r="E1202" s="403"/>
      <c r="F1202" s="146">
        <f t="shared" si="55"/>
        <v>55555555</v>
      </c>
      <c r="G1202" s="375">
        <f t="shared" si="56"/>
        <v>0</v>
      </c>
      <c r="I1202" s="376">
        <f>IF(OR(C1202="150 Directors advances", C1202="120 accounts receivable", C1202="720.2 Automobile - Insurance", C1202="720.3 Automobile - License", C1202="870.4 Rent - Insurance", C1202="870.6 Rent - Property Tax", C1202="870.7 Rent - Homeoffice", C1202="870.9 Rent - Water"),
   0,
   IF(Dashboard!$F$5="Quick",
      IF(OR(C1202="190 Automobile",C1202="200 computer hardware",C1202="210 Computer software",C1202="220 Quickbooks software",C1202="230 Office equipment",C1202="240 Office furniture"),
         E1202-(E1202/(1+Dashboard!$F$4)),
         0
      ),
      IF(C1202="750 Business promotion",
         E1202-(E1202/(1+4.793/100)),
         E1202-(E1202/(1+Dashboard!$F$4))
      )
   )
)</f>
        <v>0</v>
      </c>
      <c r="J1202" s="26">
        <f>Bank5[[#This Row],[Money in/ (Money out)]]-Bank5[[#This Row],[GST/HST]]</f>
        <v>0</v>
      </c>
      <c r="L1202" s="23">
        <f t="shared" si="54"/>
        <v>0</v>
      </c>
    </row>
    <row r="1203" spans="4:12" x14ac:dyDescent="0.2">
      <c r="D1203" s="374">
        <f>_xlfn.XLOOKUP(C:C,Table1[for Import to Bank Register dropdown],Table1[for Pivot],0,0,1)</f>
        <v>0</v>
      </c>
      <c r="E1203" s="403"/>
      <c r="F1203" s="146">
        <f t="shared" si="55"/>
        <v>55555555</v>
      </c>
      <c r="G1203" s="375">
        <f t="shared" si="56"/>
        <v>0</v>
      </c>
      <c r="I1203" s="376">
        <f>IF(OR(C1203="150 Directors advances", C1203="120 accounts receivable", C1203="720.2 Automobile - Insurance", C1203="720.3 Automobile - License", C1203="870.4 Rent - Insurance", C1203="870.6 Rent - Property Tax", C1203="870.7 Rent - Homeoffice", C1203="870.9 Rent - Water"),
   0,
   IF(Dashboard!$F$5="Quick",
      IF(OR(C1203="190 Automobile",C1203="200 computer hardware",C1203="210 Computer software",C1203="220 Quickbooks software",C1203="230 Office equipment",C1203="240 Office furniture"),
         E1203-(E1203/(1+Dashboard!$F$4)),
         0
      ),
      IF(C1203="750 Business promotion",
         E1203-(E1203/(1+4.793/100)),
         E1203-(E1203/(1+Dashboard!$F$4))
      )
   )
)</f>
        <v>0</v>
      </c>
      <c r="J1203" s="26">
        <f>Bank5[[#This Row],[Money in/ (Money out)]]-Bank5[[#This Row],[GST/HST]]</f>
        <v>0</v>
      </c>
      <c r="L1203" s="23">
        <f t="shared" si="54"/>
        <v>0</v>
      </c>
    </row>
    <row r="1204" spans="4:12" x14ac:dyDescent="0.2">
      <c r="D1204" s="374">
        <f>_xlfn.XLOOKUP(C:C,Table1[for Import to Bank Register dropdown],Table1[for Pivot],0,0,1)</f>
        <v>0</v>
      </c>
      <c r="E1204" s="403"/>
      <c r="F1204" s="146">
        <f t="shared" si="55"/>
        <v>55555555</v>
      </c>
      <c r="G1204" s="375">
        <f t="shared" si="56"/>
        <v>0</v>
      </c>
      <c r="I1204" s="376">
        <f>IF(OR(C1204="150 Directors advances", C1204="120 accounts receivable", C1204="720.2 Automobile - Insurance", C1204="720.3 Automobile - License", C1204="870.4 Rent - Insurance", C1204="870.6 Rent - Property Tax", C1204="870.7 Rent - Homeoffice", C1204="870.9 Rent - Water"),
   0,
   IF(Dashboard!$F$5="Quick",
      IF(OR(C1204="190 Automobile",C1204="200 computer hardware",C1204="210 Computer software",C1204="220 Quickbooks software",C1204="230 Office equipment",C1204="240 Office furniture"),
         E1204-(E1204/(1+Dashboard!$F$4)),
         0
      ),
      IF(C1204="750 Business promotion",
         E1204-(E1204/(1+4.793/100)),
         E1204-(E1204/(1+Dashboard!$F$4))
      )
   )
)</f>
        <v>0</v>
      </c>
      <c r="J1204" s="26">
        <f>Bank5[[#This Row],[Money in/ (Money out)]]-Bank5[[#This Row],[GST/HST]]</f>
        <v>0</v>
      </c>
      <c r="L1204" s="23">
        <f t="shared" si="54"/>
        <v>0</v>
      </c>
    </row>
    <row r="1205" spans="4:12" x14ac:dyDescent="0.2">
      <c r="D1205" s="374">
        <f>_xlfn.XLOOKUP(C:C,Table1[for Import to Bank Register dropdown],Table1[for Pivot],0,0,1)</f>
        <v>0</v>
      </c>
      <c r="E1205" s="403"/>
      <c r="F1205" s="146">
        <f t="shared" si="55"/>
        <v>55555555</v>
      </c>
      <c r="G1205" s="375">
        <f t="shared" si="56"/>
        <v>0</v>
      </c>
      <c r="I1205" s="376">
        <f>IF(OR(C1205="150 Directors advances", C1205="120 accounts receivable", C1205="720.2 Automobile - Insurance", C1205="720.3 Automobile - License", C1205="870.4 Rent - Insurance", C1205="870.6 Rent - Property Tax", C1205="870.7 Rent - Homeoffice", C1205="870.9 Rent - Water"),
   0,
   IF(Dashboard!$F$5="Quick",
      IF(OR(C1205="190 Automobile",C1205="200 computer hardware",C1205="210 Computer software",C1205="220 Quickbooks software",C1205="230 Office equipment",C1205="240 Office furniture"),
         E1205-(E1205/(1+Dashboard!$F$4)),
         0
      ),
      IF(C1205="750 Business promotion",
         E1205-(E1205/(1+4.793/100)),
         E1205-(E1205/(1+Dashboard!$F$4))
      )
   )
)</f>
        <v>0</v>
      </c>
      <c r="J1205" s="26">
        <f>Bank5[[#This Row],[Money in/ (Money out)]]-Bank5[[#This Row],[GST/HST]]</f>
        <v>0</v>
      </c>
      <c r="L1205" s="23">
        <f t="shared" si="54"/>
        <v>0</v>
      </c>
    </row>
    <row r="1206" spans="4:12" x14ac:dyDescent="0.2">
      <c r="D1206" s="374">
        <f>_xlfn.XLOOKUP(C:C,Table1[for Import to Bank Register dropdown],Table1[for Pivot],0,0,1)</f>
        <v>0</v>
      </c>
      <c r="E1206" s="403"/>
      <c r="F1206" s="146">
        <f t="shared" si="55"/>
        <v>55555555</v>
      </c>
      <c r="G1206" s="375">
        <f t="shared" si="56"/>
        <v>0</v>
      </c>
      <c r="I1206" s="376">
        <f>IF(OR(C1206="150 Directors advances", C1206="120 accounts receivable", C1206="720.2 Automobile - Insurance", C1206="720.3 Automobile - License", C1206="870.4 Rent - Insurance", C1206="870.6 Rent - Property Tax", C1206="870.7 Rent - Homeoffice", C1206="870.9 Rent - Water"),
   0,
   IF(Dashboard!$F$5="Quick",
      IF(OR(C1206="190 Automobile",C1206="200 computer hardware",C1206="210 Computer software",C1206="220 Quickbooks software",C1206="230 Office equipment",C1206="240 Office furniture"),
         E1206-(E1206/(1+Dashboard!$F$4)),
         0
      ),
      IF(C1206="750 Business promotion",
         E1206-(E1206/(1+4.793/100)),
         E1206-(E1206/(1+Dashboard!$F$4))
      )
   )
)</f>
        <v>0</v>
      </c>
      <c r="J1206" s="26">
        <f>Bank5[[#This Row],[Money in/ (Money out)]]-Bank5[[#This Row],[GST/HST]]</f>
        <v>0</v>
      </c>
      <c r="L1206" s="23">
        <f t="shared" si="54"/>
        <v>0</v>
      </c>
    </row>
    <row r="1207" spans="4:12" x14ac:dyDescent="0.2">
      <c r="D1207" s="374">
        <f>_xlfn.XLOOKUP(C:C,Table1[for Import to Bank Register dropdown],Table1[for Pivot],0,0,1)</f>
        <v>0</v>
      </c>
      <c r="E1207" s="403"/>
      <c r="F1207" s="146">
        <f t="shared" si="55"/>
        <v>55555555</v>
      </c>
      <c r="G1207" s="375">
        <f t="shared" si="56"/>
        <v>0</v>
      </c>
      <c r="I1207" s="376">
        <f>IF(OR(C1207="150 Directors advances", C1207="120 accounts receivable", C1207="720.2 Automobile - Insurance", C1207="720.3 Automobile - License", C1207="870.4 Rent - Insurance", C1207="870.6 Rent - Property Tax", C1207="870.7 Rent - Homeoffice", C1207="870.9 Rent - Water"),
   0,
   IF(Dashboard!$F$5="Quick",
      IF(OR(C1207="190 Automobile",C1207="200 computer hardware",C1207="210 Computer software",C1207="220 Quickbooks software",C1207="230 Office equipment",C1207="240 Office furniture"),
         E1207-(E1207/(1+Dashboard!$F$4)),
         0
      ),
      IF(C1207="750 Business promotion",
         E1207-(E1207/(1+4.793/100)),
         E1207-(E1207/(1+Dashboard!$F$4))
      )
   )
)</f>
        <v>0</v>
      </c>
      <c r="J1207" s="26">
        <f>Bank5[[#This Row],[Money in/ (Money out)]]-Bank5[[#This Row],[GST/HST]]</f>
        <v>0</v>
      </c>
      <c r="L1207" s="23">
        <f t="shared" si="54"/>
        <v>0</v>
      </c>
    </row>
    <row r="1208" spans="4:12" x14ac:dyDescent="0.2">
      <c r="D1208" s="374">
        <f>_xlfn.XLOOKUP(C:C,Table1[for Import to Bank Register dropdown],Table1[for Pivot],0,0,1)</f>
        <v>0</v>
      </c>
      <c r="E1208" s="403"/>
      <c r="F1208" s="146">
        <f t="shared" si="55"/>
        <v>55555555</v>
      </c>
      <c r="G1208" s="375">
        <f t="shared" si="56"/>
        <v>0</v>
      </c>
      <c r="I1208" s="376">
        <f>IF(OR(C1208="150 Directors advances", C1208="120 accounts receivable", C1208="720.2 Automobile - Insurance", C1208="720.3 Automobile - License", C1208="870.4 Rent - Insurance", C1208="870.6 Rent - Property Tax", C1208="870.7 Rent - Homeoffice", C1208="870.9 Rent - Water"),
   0,
   IF(Dashboard!$F$5="Quick",
      IF(OR(C1208="190 Automobile",C1208="200 computer hardware",C1208="210 Computer software",C1208="220 Quickbooks software",C1208="230 Office equipment",C1208="240 Office furniture"),
         E1208-(E1208/(1+Dashboard!$F$4)),
         0
      ),
      IF(C1208="750 Business promotion",
         E1208-(E1208/(1+4.793/100)),
         E1208-(E1208/(1+Dashboard!$F$4))
      )
   )
)</f>
        <v>0</v>
      </c>
      <c r="J1208" s="26">
        <f>Bank5[[#This Row],[Money in/ (Money out)]]-Bank5[[#This Row],[GST/HST]]</f>
        <v>0</v>
      </c>
      <c r="L1208" s="23">
        <f t="shared" si="54"/>
        <v>0</v>
      </c>
    </row>
    <row r="1209" spans="4:12" x14ac:dyDescent="0.2">
      <c r="D1209" s="374">
        <f>_xlfn.XLOOKUP(C:C,Table1[for Import to Bank Register dropdown],Table1[for Pivot],0,0,1)</f>
        <v>0</v>
      </c>
      <c r="E1209" s="403"/>
      <c r="F1209" s="146">
        <f t="shared" si="55"/>
        <v>55555555</v>
      </c>
      <c r="G1209" s="375">
        <f t="shared" si="56"/>
        <v>0</v>
      </c>
      <c r="I1209" s="376">
        <f>IF(OR(C1209="150 Directors advances", C1209="120 accounts receivable", C1209="720.2 Automobile - Insurance", C1209="720.3 Automobile - License", C1209="870.4 Rent - Insurance", C1209="870.6 Rent - Property Tax", C1209="870.7 Rent - Homeoffice", C1209="870.9 Rent - Water"),
   0,
   IF(Dashboard!$F$5="Quick",
      IF(OR(C1209="190 Automobile",C1209="200 computer hardware",C1209="210 Computer software",C1209="220 Quickbooks software",C1209="230 Office equipment",C1209="240 Office furniture"),
         E1209-(E1209/(1+Dashboard!$F$4)),
         0
      ),
      IF(C1209="750 Business promotion",
         E1209-(E1209/(1+4.793/100)),
         E1209-(E1209/(1+Dashboard!$F$4))
      )
   )
)</f>
        <v>0</v>
      </c>
      <c r="J1209" s="26">
        <f>Bank5[[#This Row],[Money in/ (Money out)]]-Bank5[[#This Row],[GST/HST]]</f>
        <v>0</v>
      </c>
      <c r="L1209" s="23">
        <f t="shared" si="54"/>
        <v>0</v>
      </c>
    </row>
    <row r="1210" spans="4:12" x14ac:dyDescent="0.2">
      <c r="D1210" s="374">
        <f>_xlfn.XLOOKUP(C:C,Table1[for Import to Bank Register dropdown],Table1[for Pivot],0,0,1)</f>
        <v>0</v>
      </c>
      <c r="E1210" s="403"/>
      <c r="F1210" s="146">
        <f t="shared" si="55"/>
        <v>55555555</v>
      </c>
      <c r="G1210" s="375">
        <f t="shared" si="56"/>
        <v>0</v>
      </c>
      <c r="I1210" s="376">
        <f>IF(OR(C1210="150 Directors advances", C1210="120 accounts receivable", C1210="720.2 Automobile - Insurance", C1210="720.3 Automobile - License", C1210="870.4 Rent - Insurance", C1210="870.6 Rent - Property Tax", C1210="870.7 Rent - Homeoffice", C1210="870.9 Rent - Water"),
   0,
   IF(Dashboard!$F$5="Quick",
      IF(OR(C1210="190 Automobile",C1210="200 computer hardware",C1210="210 Computer software",C1210="220 Quickbooks software",C1210="230 Office equipment",C1210="240 Office furniture"),
         E1210-(E1210/(1+Dashboard!$F$4)),
         0
      ),
      IF(C1210="750 Business promotion",
         E1210-(E1210/(1+4.793/100)),
         E1210-(E1210/(1+Dashboard!$F$4))
      )
   )
)</f>
        <v>0</v>
      </c>
      <c r="J1210" s="26">
        <f>Bank5[[#This Row],[Money in/ (Money out)]]-Bank5[[#This Row],[GST/HST]]</f>
        <v>0</v>
      </c>
      <c r="L1210" s="23">
        <f t="shared" si="54"/>
        <v>0</v>
      </c>
    </row>
    <row r="1211" spans="4:12" x14ac:dyDescent="0.2">
      <c r="D1211" s="374">
        <f>_xlfn.XLOOKUP(C:C,Table1[for Import to Bank Register dropdown],Table1[for Pivot],0,0,1)</f>
        <v>0</v>
      </c>
      <c r="E1211" s="403"/>
      <c r="F1211" s="146">
        <f t="shared" si="55"/>
        <v>55555555</v>
      </c>
      <c r="G1211" s="375">
        <f t="shared" si="56"/>
        <v>0</v>
      </c>
      <c r="I1211" s="376">
        <f>IF(OR(C1211="150 Directors advances", C1211="120 accounts receivable", C1211="720.2 Automobile - Insurance", C1211="720.3 Automobile - License", C1211="870.4 Rent - Insurance", C1211="870.6 Rent - Property Tax", C1211="870.7 Rent - Homeoffice", C1211="870.9 Rent - Water"),
   0,
   IF(Dashboard!$F$5="Quick",
      IF(OR(C1211="190 Automobile",C1211="200 computer hardware",C1211="210 Computer software",C1211="220 Quickbooks software",C1211="230 Office equipment",C1211="240 Office furniture"),
         E1211-(E1211/(1+Dashboard!$F$4)),
         0
      ),
      IF(C1211="750 Business promotion",
         E1211-(E1211/(1+4.793/100)),
         E1211-(E1211/(1+Dashboard!$F$4))
      )
   )
)</f>
        <v>0</v>
      </c>
      <c r="J1211" s="26">
        <f>Bank5[[#This Row],[Money in/ (Money out)]]-Bank5[[#This Row],[GST/HST]]</f>
        <v>0</v>
      </c>
      <c r="L1211" s="23">
        <f t="shared" si="54"/>
        <v>0</v>
      </c>
    </row>
    <row r="1212" spans="4:12" x14ac:dyDescent="0.2">
      <c r="D1212" s="374">
        <f>_xlfn.XLOOKUP(C:C,Table1[for Import to Bank Register dropdown],Table1[for Pivot],0,0,1)</f>
        <v>0</v>
      </c>
      <c r="E1212" s="403"/>
      <c r="F1212" s="146">
        <f t="shared" si="55"/>
        <v>55555555</v>
      </c>
      <c r="G1212" s="375">
        <f t="shared" si="56"/>
        <v>0</v>
      </c>
      <c r="I1212" s="376">
        <f>IF(OR(C1212="150 Directors advances", C1212="120 accounts receivable", C1212="720.2 Automobile - Insurance", C1212="720.3 Automobile - License", C1212="870.4 Rent - Insurance", C1212="870.6 Rent - Property Tax", C1212="870.7 Rent - Homeoffice", C1212="870.9 Rent - Water"),
   0,
   IF(Dashboard!$F$5="Quick",
      IF(OR(C1212="190 Automobile",C1212="200 computer hardware",C1212="210 Computer software",C1212="220 Quickbooks software",C1212="230 Office equipment",C1212="240 Office furniture"),
         E1212-(E1212/(1+Dashboard!$F$4)),
         0
      ),
      IF(C1212="750 Business promotion",
         E1212-(E1212/(1+4.793/100)),
         E1212-(E1212/(1+Dashboard!$F$4))
      )
   )
)</f>
        <v>0</v>
      </c>
      <c r="J1212" s="26">
        <f>Bank5[[#This Row],[Money in/ (Money out)]]-Bank5[[#This Row],[GST/HST]]</f>
        <v>0</v>
      </c>
      <c r="L1212" s="23">
        <f t="shared" si="54"/>
        <v>0</v>
      </c>
    </row>
    <row r="1213" spans="4:12" x14ac:dyDescent="0.2">
      <c r="D1213" s="374">
        <f>_xlfn.XLOOKUP(C:C,Table1[for Import to Bank Register dropdown],Table1[for Pivot],0,0,1)</f>
        <v>0</v>
      </c>
      <c r="E1213" s="403"/>
      <c r="F1213" s="146">
        <f t="shared" si="55"/>
        <v>55555555</v>
      </c>
      <c r="G1213" s="375">
        <f t="shared" si="56"/>
        <v>0</v>
      </c>
      <c r="I1213" s="376">
        <f>IF(OR(C1213="150 Directors advances", C1213="120 accounts receivable", C1213="720.2 Automobile - Insurance", C1213="720.3 Automobile - License", C1213="870.4 Rent - Insurance", C1213="870.6 Rent - Property Tax", C1213="870.7 Rent - Homeoffice", C1213="870.9 Rent - Water"),
   0,
   IF(Dashboard!$F$5="Quick",
      IF(OR(C1213="190 Automobile",C1213="200 computer hardware",C1213="210 Computer software",C1213="220 Quickbooks software",C1213="230 Office equipment",C1213="240 Office furniture"),
         E1213-(E1213/(1+Dashboard!$F$4)),
         0
      ),
      IF(C1213="750 Business promotion",
         E1213-(E1213/(1+4.793/100)),
         E1213-(E1213/(1+Dashboard!$F$4))
      )
   )
)</f>
        <v>0</v>
      </c>
      <c r="J1213" s="26">
        <f>Bank5[[#This Row],[Money in/ (Money out)]]-Bank5[[#This Row],[GST/HST]]</f>
        <v>0</v>
      </c>
      <c r="L1213" s="23">
        <f t="shared" si="54"/>
        <v>0</v>
      </c>
    </row>
    <row r="1214" spans="4:12" x14ac:dyDescent="0.2">
      <c r="D1214" s="374">
        <f>_xlfn.XLOOKUP(C:C,Table1[for Import to Bank Register dropdown],Table1[for Pivot],0,0,1)</f>
        <v>0</v>
      </c>
      <c r="E1214" s="403"/>
      <c r="F1214" s="146">
        <f t="shared" si="55"/>
        <v>55555555</v>
      </c>
      <c r="G1214" s="375">
        <f t="shared" si="56"/>
        <v>0</v>
      </c>
      <c r="I1214" s="376">
        <f>IF(OR(C1214="150 Directors advances", C1214="120 accounts receivable", C1214="720.2 Automobile - Insurance", C1214="720.3 Automobile - License", C1214="870.4 Rent - Insurance", C1214="870.6 Rent - Property Tax", C1214="870.7 Rent - Homeoffice", C1214="870.9 Rent - Water"),
   0,
   IF(Dashboard!$F$5="Quick",
      IF(OR(C1214="190 Automobile",C1214="200 computer hardware",C1214="210 Computer software",C1214="220 Quickbooks software",C1214="230 Office equipment",C1214="240 Office furniture"),
         E1214-(E1214/(1+Dashboard!$F$4)),
         0
      ),
      IF(C1214="750 Business promotion",
         E1214-(E1214/(1+4.793/100)),
         E1214-(E1214/(1+Dashboard!$F$4))
      )
   )
)</f>
        <v>0</v>
      </c>
      <c r="J1214" s="26">
        <f>Bank5[[#This Row],[Money in/ (Money out)]]-Bank5[[#This Row],[GST/HST]]</f>
        <v>0</v>
      </c>
      <c r="L1214" s="23">
        <f t="shared" si="54"/>
        <v>0</v>
      </c>
    </row>
    <row r="1215" spans="4:12" x14ac:dyDescent="0.2">
      <c r="D1215" s="374">
        <f>_xlfn.XLOOKUP(C:C,Table1[for Import to Bank Register dropdown],Table1[for Pivot],0,0,1)</f>
        <v>0</v>
      </c>
      <c r="E1215" s="403"/>
      <c r="F1215" s="146">
        <f t="shared" si="55"/>
        <v>55555555</v>
      </c>
      <c r="G1215" s="375">
        <f t="shared" si="56"/>
        <v>0</v>
      </c>
      <c r="I1215" s="376">
        <f>IF(OR(C1215="150 Directors advances", C1215="120 accounts receivable", C1215="720.2 Automobile - Insurance", C1215="720.3 Automobile - License", C1215="870.4 Rent - Insurance", C1215="870.6 Rent - Property Tax", C1215="870.7 Rent - Homeoffice", C1215="870.9 Rent - Water"),
   0,
   IF(Dashboard!$F$5="Quick",
      IF(OR(C1215="190 Automobile",C1215="200 computer hardware",C1215="210 Computer software",C1215="220 Quickbooks software",C1215="230 Office equipment",C1215="240 Office furniture"),
         E1215-(E1215/(1+Dashboard!$F$4)),
         0
      ),
      IF(C1215="750 Business promotion",
         E1215-(E1215/(1+4.793/100)),
         E1215-(E1215/(1+Dashboard!$F$4))
      )
   )
)</f>
        <v>0</v>
      </c>
      <c r="J1215" s="26">
        <f>Bank5[[#This Row],[Money in/ (Money out)]]-Bank5[[#This Row],[GST/HST]]</f>
        <v>0</v>
      </c>
      <c r="L1215" s="23">
        <f t="shared" si="54"/>
        <v>0</v>
      </c>
    </row>
    <row r="1216" spans="4:12" x14ac:dyDescent="0.2">
      <c r="D1216" s="374">
        <f>_xlfn.XLOOKUP(C:C,Table1[for Import to Bank Register dropdown],Table1[for Pivot],0,0,1)</f>
        <v>0</v>
      </c>
      <c r="E1216" s="403"/>
      <c r="F1216" s="146">
        <f t="shared" si="55"/>
        <v>55555555</v>
      </c>
      <c r="G1216" s="375">
        <f t="shared" si="56"/>
        <v>0</v>
      </c>
      <c r="I1216" s="376">
        <f>IF(OR(C1216="150 Directors advances", C1216="120 accounts receivable", C1216="720.2 Automobile - Insurance", C1216="720.3 Automobile - License", C1216="870.4 Rent - Insurance", C1216="870.6 Rent - Property Tax", C1216="870.7 Rent - Homeoffice", C1216="870.9 Rent - Water"),
   0,
   IF(Dashboard!$F$5="Quick",
      IF(OR(C1216="190 Automobile",C1216="200 computer hardware",C1216="210 Computer software",C1216="220 Quickbooks software",C1216="230 Office equipment",C1216="240 Office furniture"),
         E1216-(E1216/(1+Dashboard!$F$4)),
         0
      ),
      IF(C1216="750 Business promotion",
         E1216-(E1216/(1+4.793/100)),
         E1216-(E1216/(1+Dashboard!$F$4))
      )
   )
)</f>
        <v>0</v>
      </c>
      <c r="J1216" s="26">
        <f>Bank5[[#This Row],[Money in/ (Money out)]]-Bank5[[#This Row],[GST/HST]]</f>
        <v>0</v>
      </c>
      <c r="L1216" s="23">
        <f t="shared" si="54"/>
        <v>0</v>
      </c>
    </row>
    <row r="1217" spans="4:12" x14ac:dyDescent="0.2">
      <c r="D1217" s="374">
        <f>_xlfn.XLOOKUP(C:C,Table1[for Import to Bank Register dropdown],Table1[for Pivot],0,0,1)</f>
        <v>0</v>
      </c>
      <c r="E1217" s="403"/>
      <c r="F1217" s="146">
        <f t="shared" si="55"/>
        <v>55555555</v>
      </c>
      <c r="G1217" s="375">
        <f t="shared" si="56"/>
        <v>0</v>
      </c>
      <c r="I1217" s="376">
        <f>IF(OR(C1217="150 Directors advances", C1217="120 accounts receivable", C1217="720.2 Automobile - Insurance", C1217="720.3 Automobile - License", C1217="870.4 Rent - Insurance", C1217="870.6 Rent - Property Tax", C1217="870.7 Rent - Homeoffice", C1217="870.9 Rent - Water"),
   0,
   IF(Dashboard!$F$5="Quick",
      IF(OR(C1217="190 Automobile",C1217="200 computer hardware",C1217="210 Computer software",C1217="220 Quickbooks software",C1217="230 Office equipment",C1217="240 Office furniture"),
         E1217-(E1217/(1+Dashboard!$F$4)),
         0
      ),
      IF(C1217="750 Business promotion",
         E1217-(E1217/(1+4.793/100)),
         E1217-(E1217/(1+Dashboard!$F$4))
      )
   )
)</f>
        <v>0</v>
      </c>
      <c r="J1217" s="26">
        <f>Bank5[[#This Row],[Money in/ (Money out)]]-Bank5[[#This Row],[GST/HST]]</f>
        <v>0</v>
      </c>
      <c r="L1217" s="23">
        <f t="shared" si="54"/>
        <v>0</v>
      </c>
    </row>
    <row r="1218" spans="4:12" x14ac:dyDescent="0.2">
      <c r="D1218" s="374">
        <f>_xlfn.XLOOKUP(C:C,Table1[for Import to Bank Register dropdown],Table1[for Pivot],0,0,1)</f>
        <v>0</v>
      </c>
      <c r="E1218" s="403"/>
      <c r="F1218" s="146">
        <f t="shared" si="55"/>
        <v>55555555</v>
      </c>
      <c r="G1218" s="375">
        <f t="shared" si="56"/>
        <v>0</v>
      </c>
      <c r="I1218" s="376">
        <f>IF(OR(C1218="150 Directors advances", C1218="120 accounts receivable", C1218="720.2 Automobile - Insurance", C1218="720.3 Automobile - License", C1218="870.4 Rent - Insurance", C1218="870.6 Rent - Property Tax", C1218="870.7 Rent - Homeoffice", C1218="870.9 Rent - Water"),
   0,
   IF(Dashboard!$F$5="Quick",
      IF(OR(C1218="190 Automobile",C1218="200 computer hardware",C1218="210 Computer software",C1218="220 Quickbooks software",C1218="230 Office equipment",C1218="240 Office furniture"),
         E1218-(E1218/(1+Dashboard!$F$4)),
         0
      ),
      IF(C1218="750 Business promotion",
         E1218-(E1218/(1+4.793/100)),
         E1218-(E1218/(1+Dashboard!$F$4))
      )
   )
)</f>
        <v>0</v>
      </c>
      <c r="J1218" s="26">
        <f>Bank5[[#This Row],[Money in/ (Money out)]]-Bank5[[#This Row],[GST/HST]]</f>
        <v>0</v>
      </c>
      <c r="L1218" s="23">
        <f t="shared" si="54"/>
        <v>0</v>
      </c>
    </row>
    <row r="1219" spans="4:12" x14ac:dyDescent="0.2">
      <c r="D1219" s="374">
        <f>_xlfn.XLOOKUP(C:C,Table1[for Import to Bank Register dropdown],Table1[for Pivot],0,0,1)</f>
        <v>0</v>
      </c>
      <c r="E1219" s="403"/>
      <c r="F1219" s="146">
        <f t="shared" si="55"/>
        <v>55555555</v>
      </c>
      <c r="G1219" s="375">
        <f t="shared" si="56"/>
        <v>0</v>
      </c>
      <c r="I1219" s="376">
        <f>IF(OR(C1219="150 Directors advances", C1219="120 accounts receivable", C1219="720.2 Automobile - Insurance", C1219="720.3 Automobile - License", C1219="870.4 Rent - Insurance", C1219="870.6 Rent - Property Tax", C1219="870.7 Rent - Homeoffice", C1219="870.9 Rent - Water"),
   0,
   IF(Dashboard!$F$5="Quick",
      IF(OR(C1219="190 Automobile",C1219="200 computer hardware",C1219="210 Computer software",C1219="220 Quickbooks software",C1219="230 Office equipment",C1219="240 Office furniture"),
         E1219-(E1219/(1+Dashboard!$F$4)),
         0
      ),
      IF(C1219="750 Business promotion",
         E1219-(E1219/(1+4.793/100)),
         E1219-(E1219/(1+Dashboard!$F$4))
      )
   )
)</f>
        <v>0</v>
      </c>
      <c r="J1219" s="26">
        <f>Bank5[[#This Row],[Money in/ (Money out)]]-Bank5[[#This Row],[GST/HST]]</f>
        <v>0</v>
      </c>
      <c r="L1219" s="23">
        <f t="shared" si="54"/>
        <v>0</v>
      </c>
    </row>
    <row r="1220" spans="4:12" x14ac:dyDescent="0.2">
      <c r="D1220" s="374">
        <f>_xlfn.XLOOKUP(C:C,Table1[for Import to Bank Register dropdown],Table1[for Pivot],0,0,1)</f>
        <v>0</v>
      </c>
      <c r="E1220" s="403"/>
      <c r="F1220" s="146">
        <f t="shared" si="55"/>
        <v>55555555</v>
      </c>
      <c r="G1220" s="375">
        <f t="shared" si="56"/>
        <v>0</v>
      </c>
      <c r="I1220" s="376">
        <f>IF(OR(C1220="150 Directors advances", C1220="120 accounts receivable", C1220="720.2 Automobile - Insurance", C1220="720.3 Automobile - License", C1220="870.4 Rent - Insurance", C1220="870.6 Rent - Property Tax", C1220="870.7 Rent - Homeoffice", C1220="870.9 Rent - Water"),
   0,
   IF(Dashboard!$F$5="Quick",
      IF(OR(C1220="190 Automobile",C1220="200 computer hardware",C1220="210 Computer software",C1220="220 Quickbooks software",C1220="230 Office equipment",C1220="240 Office furniture"),
         E1220-(E1220/(1+Dashboard!$F$4)),
         0
      ),
      IF(C1220="750 Business promotion",
         E1220-(E1220/(1+4.793/100)),
         E1220-(E1220/(1+Dashboard!$F$4))
      )
   )
)</f>
        <v>0</v>
      </c>
      <c r="J1220" s="26">
        <f>Bank5[[#This Row],[Money in/ (Money out)]]-Bank5[[#This Row],[GST/HST]]</f>
        <v>0</v>
      </c>
      <c r="L1220" s="23">
        <f t="shared" si="54"/>
        <v>0</v>
      </c>
    </row>
    <row r="1221" spans="4:12" x14ac:dyDescent="0.2">
      <c r="D1221" s="374">
        <f>_xlfn.XLOOKUP(C:C,Table1[for Import to Bank Register dropdown],Table1[for Pivot],0,0,1)</f>
        <v>0</v>
      </c>
      <c r="E1221" s="403"/>
      <c r="F1221" s="146">
        <f t="shared" si="55"/>
        <v>55555555</v>
      </c>
      <c r="G1221" s="375">
        <f t="shared" si="56"/>
        <v>0</v>
      </c>
      <c r="I1221" s="376">
        <f>IF(OR(C1221="150 Directors advances", C1221="120 accounts receivable", C1221="720.2 Automobile - Insurance", C1221="720.3 Automobile - License", C1221="870.4 Rent - Insurance", C1221="870.6 Rent - Property Tax", C1221="870.7 Rent - Homeoffice", C1221="870.9 Rent - Water"),
   0,
   IF(Dashboard!$F$5="Quick",
      IF(OR(C1221="190 Automobile",C1221="200 computer hardware",C1221="210 Computer software",C1221="220 Quickbooks software",C1221="230 Office equipment",C1221="240 Office furniture"),
         E1221-(E1221/(1+Dashboard!$F$4)),
         0
      ),
      IF(C1221="750 Business promotion",
         E1221-(E1221/(1+4.793/100)),
         E1221-(E1221/(1+Dashboard!$F$4))
      )
   )
)</f>
        <v>0</v>
      </c>
      <c r="J1221" s="26">
        <f>Bank5[[#This Row],[Money in/ (Money out)]]-Bank5[[#This Row],[GST/HST]]</f>
        <v>0</v>
      </c>
      <c r="L1221" s="23">
        <f t="shared" si="54"/>
        <v>0</v>
      </c>
    </row>
    <row r="1222" spans="4:12" x14ac:dyDescent="0.2">
      <c r="D1222" s="374">
        <f>_xlfn.XLOOKUP(C:C,Table1[for Import to Bank Register dropdown],Table1[for Pivot],0,0,1)</f>
        <v>0</v>
      </c>
      <c r="E1222" s="403"/>
      <c r="F1222" s="146">
        <f t="shared" si="55"/>
        <v>55555555</v>
      </c>
      <c r="G1222" s="375">
        <f t="shared" si="56"/>
        <v>0</v>
      </c>
      <c r="I1222" s="376">
        <f>IF(OR(C1222="150 Directors advances", C1222="120 accounts receivable", C1222="720.2 Automobile - Insurance", C1222="720.3 Automobile - License", C1222="870.4 Rent - Insurance", C1222="870.6 Rent - Property Tax", C1222="870.7 Rent - Homeoffice", C1222="870.9 Rent - Water"),
   0,
   IF(Dashboard!$F$5="Quick",
      IF(OR(C1222="190 Automobile",C1222="200 computer hardware",C1222="210 Computer software",C1222="220 Quickbooks software",C1222="230 Office equipment",C1222="240 Office furniture"),
         E1222-(E1222/(1+Dashboard!$F$4)),
         0
      ),
      IF(C1222="750 Business promotion",
         E1222-(E1222/(1+4.793/100)),
         E1222-(E1222/(1+Dashboard!$F$4))
      )
   )
)</f>
        <v>0</v>
      </c>
      <c r="J1222" s="26">
        <f>Bank5[[#This Row],[Money in/ (Money out)]]-Bank5[[#This Row],[GST/HST]]</f>
        <v>0</v>
      </c>
      <c r="L1222" s="23">
        <f t="shared" si="54"/>
        <v>0</v>
      </c>
    </row>
    <row r="1223" spans="4:12" x14ac:dyDescent="0.2">
      <c r="D1223" s="374">
        <f>_xlfn.XLOOKUP(C:C,Table1[for Import to Bank Register dropdown],Table1[for Pivot],0,0,1)</f>
        <v>0</v>
      </c>
      <c r="E1223" s="403"/>
      <c r="F1223" s="146">
        <f t="shared" si="55"/>
        <v>55555555</v>
      </c>
      <c r="G1223" s="375">
        <f t="shared" si="56"/>
        <v>0</v>
      </c>
      <c r="I1223" s="376">
        <f>IF(OR(C1223="150 Directors advances", C1223="120 accounts receivable", C1223="720.2 Automobile - Insurance", C1223="720.3 Automobile - License", C1223="870.4 Rent - Insurance", C1223="870.6 Rent - Property Tax", C1223="870.7 Rent - Homeoffice", C1223="870.9 Rent - Water"),
   0,
   IF(Dashboard!$F$5="Quick",
      IF(OR(C1223="190 Automobile",C1223="200 computer hardware",C1223="210 Computer software",C1223="220 Quickbooks software",C1223="230 Office equipment",C1223="240 Office furniture"),
         E1223-(E1223/(1+Dashboard!$F$4)),
         0
      ),
      IF(C1223="750 Business promotion",
         E1223-(E1223/(1+4.793/100)),
         E1223-(E1223/(1+Dashboard!$F$4))
      )
   )
)</f>
        <v>0</v>
      </c>
      <c r="J1223" s="26">
        <f>Bank5[[#This Row],[Money in/ (Money out)]]-Bank5[[#This Row],[GST/HST]]</f>
        <v>0</v>
      </c>
      <c r="L1223" s="23">
        <f t="shared" ref="L1223:L1286" si="57">$L$3</f>
        <v>0</v>
      </c>
    </row>
    <row r="1224" spans="4:12" x14ac:dyDescent="0.2">
      <c r="D1224" s="374">
        <f>_xlfn.XLOOKUP(C:C,Table1[for Import to Bank Register dropdown],Table1[for Pivot],0,0,1)</f>
        <v>0</v>
      </c>
      <c r="E1224" s="403"/>
      <c r="F1224" s="146">
        <f t="shared" ref="F1224:F1287" si="58">$E$2</f>
        <v>55555555</v>
      </c>
      <c r="G1224" s="375">
        <f t="shared" ref="G1224:G1287" si="59">G1223+E1224</f>
        <v>0</v>
      </c>
      <c r="I1224" s="376">
        <f>IF(OR(C1224="150 Directors advances", C1224="120 accounts receivable", C1224="720.2 Automobile - Insurance", C1224="720.3 Automobile - License", C1224="870.4 Rent - Insurance", C1224="870.6 Rent - Property Tax", C1224="870.7 Rent - Homeoffice", C1224="870.9 Rent - Water"),
   0,
   IF(Dashboard!$F$5="Quick",
      IF(OR(C1224="190 Automobile",C1224="200 computer hardware",C1224="210 Computer software",C1224="220 Quickbooks software",C1224="230 Office equipment",C1224="240 Office furniture"),
         E1224-(E1224/(1+Dashboard!$F$4)),
         0
      ),
      IF(C1224="750 Business promotion",
         E1224-(E1224/(1+4.793/100)),
         E1224-(E1224/(1+Dashboard!$F$4))
      )
   )
)</f>
        <v>0</v>
      </c>
      <c r="J1224" s="26">
        <f>Bank5[[#This Row],[Money in/ (Money out)]]-Bank5[[#This Row],[GST/HST]]</f>
        <v>0</v>
      </c>
      <c r="L1224" s="23">
        <f t="shared" si="57"/>
        <v>0</v>
      </c>
    </row>
    <row r="1225" spans="4:12" x14ac:dyDescent="0.2">
      <c r="D1225" s="374">
        <f>_xlfn.XLOOKUP(C:C,Table1[for Import to Bank Register dropdown],Table1[for Pivot],0,0,1)</f>
        <v>0</v>
      </c>
      <c r="E1225" s="403"/>
      <c r="F1225" s="146">
        <f t="shared" si="58"/>
        <v>55555555</v>
      </c>
      <c r="G1225" s="375">
        <f t="shared" si="59"/>
        <v>0</v>
      </c>
      <c r="I1225" s="376">
        <f>IF(OR(C1225="150 Directors advances", C1225="120 accounts receivable", C1225="720.2 Automobile - Insurance", C1225="720.3 Automobile - License", C1225="870.4 Rent - Insurance", C1225="870.6 Rent - Property Tax", C1225="870.7 Rent - Homeoffice", C1225="870.9 Rent - Water"),
   0,
   IF(Dashboard!$F$5="Quick",
      IF(OR(C1225="190 Automobile",C1225="200 computer hardware",C1225="210 Computer software",C1225="220 Quickbooks software",C1225="230 Office equipment",C1225="240 Office furniture"),
         E1225-(E1225/(1+Dashboard!$F$4)),
         0
      ),
      IF(C1225="750 Business promotion",
         E1225-(E1225/(1+4.793/100)),
         E1225-(E1225/(1+Dashboard!$F$4))
      )
   )
)</f>
        <v>0</v>
      </c>
      <c r="J1225" s="26">
        <f>Bank5[[#This Row],[Money in/ (Money out)]]-Bank5[[#This Row],[GST/HST]]</f>
        <v>0</v>
      </c>
      <c r="L1225" s="23">
        <f t="shared" si="57"/>
        <v>0</v>
      </c>
    </row>
    <row r="1226" spans="4:12" x14ac:dyDescent="0.2">
      <c r="D1226" s="374">
        <f>_xlfn.XLOOKUP(C:C,Table1[for Import to Bank Register dropdown],Table1[for Pivot],0,0,1)</f>
        <v>0</v>
      </c>
      <c r="E1226" s="403"/>
      <c r="F1226" s="146">
        <f t="shared" si="58"/>
        <v>55555555</v>
      </c>
      <c r="G1226" s="375">
        <f t="shared" si="59"/>
        <v>0</v>
      </c>
      <c r="I1226" s="376">
        <f>IF(OR(C1226="150 Directors advances", C1226="120 accounts receivable", C1226="720.2 Automobile - Insurance", C1226="720.3 Automobile - License", C1226="870.4 Rent - Insurance", C1226="870.6 Rent - Property Tax", C1226="870.7 Rent - Homeoffice", C1226="870.9 Rent - Water"),
   0,
   IF(Dashboard!$F$5="Quick",
      IF(OR(C1226="190 Automobile",C1226="200 computer hardware",C1226="210 Computer software",C1226="220 Quickbooks software",C1226="230 Office equipment",C1226="240 Office furniture"),
         E1226-(E1226/(1+Dashboard!$F$4)),
         0
      ),
      IF(C1226="750 Business promotion",
         E1226-(E1226/(1+4.793/100)),
         E1226-(E1226/(1+Dashboard!$F$4))
      )
   )
)</f>
        <v>0</v>
      </c>
      <c r="J1226" s="26">
        <f>Bank5[[#This Row],[Money in/ (Money out)]]-Bank5[[#This Row],[GST/HST]]</f>
        <v>0</v>
      </c>
      <c r="L1226" s="23">
        <f t="shared" si="57"/>
        <v>0</v>
      </c>
    </row>
    <row r="1227" spans="4:12" x14ac:dyDescent="0.2">
      <c r="D1227" s="374">
        <f>_xlfn.XLOOKUP(C:C,Table1[for Import to Bank Register dropdown],Table1[for Pivot],0,0,1)</f>
        <v>0</v>
      </c>
      <c r="E1227" s="403"/>
      <c r="F1227" s="146">
        <f t="shared" si="58"/>
        <v>55555555</v>
      </c>
      <c r="G1227" s="375">
        <f t="shared" si="59"/>
        <v>0</v>
      </c>
      <c r="I1227" s="376">
        <f>IF(OR(C1227="150 Directors advances", C1227="120 accounts receivable", C1227="720.2 Automobile - Insurance", C1227="720.3 Automobile - License", C1227="870.4 Rent - Insurance", C1227="870.6 Rent - Property Tax", C1227="870.7 Rent - Homeoffice", C1227="870.9 Rent - Water"),
   0,
   IF(Dashboard!$F$5="Quick",
      IF(OR(C1227="190 Automobile",C1227="200 computer hardware",C1227="210 Computer software",C1227="220 Quickbooks software",C1227="230 Office equipment",C1227="240 Office furniture"),
         E1227-(E1227/(1+Dashboard!$F$4)),
         0
      ),
      IF(C1227="750 Business promotion",
         E1227-(E1227/(1+4.793/100)),
         E1227-(E1227/(1+Dashboard!$F$4))
      )
   )
)</f>
        <v>0</v>
      </c>
      <c r="J1227" s="26">
        <f>Bank5[[#This Row],[Money in/ (Money out)]]-Bank5[[#This Row],[GST/HST]]</f>
        <v>0</v>
      </c>
      <c r="L1227" s="23">
        <f t="shared" si="57"/>
        <v>0</v>
      </c>
    </row>
    <row r="1228" spans="4:12" x14ac:dyDescent="0.2">
      <c r="D1228" s="374">
        <f>_xlfn.XLOOKUP(C:C,Table1[for Import to Bank Register dropdown],Table1[for Pivot],0,0,1)</f>
        <v>0</v>
      </c>
      <c r="E1228" s="403"/>
      <c r="F1228" s="146">
        <f t="shared" si="58"/>
        <v>55555555</v>
      </c>
      <c r="G1228" s="375">
        <f t="shared" si="59"/>
        <v>0</v>
      </c>
      <c r="I1228" s="376">
        <f>IF(OR(C1228="150 Directors advances", C1228="120 accounts receivable", C1228="720.2 Automobile - Insurance", C1228="720.3 Automobile - License", C1228="870.4 Rent - Insurance", C1228="870.6 Rent - Property Tax", C1228="870.7 Rent - Homeoffice", C1228="870.9 Rent - Water"),
   0,
   IF(Dashboard!$F$5="Quick",
      IF(OR(C1228="190 Automobile",C1228="200 computer hardware",C1228="210 Computer software",C1228="220 Quickbooks software",C1228="230 Office equipment",C1228="240 Office furniture"),
         E1228-(E1228/(1+Dashboard!$F$4)),
         0
      ),
      IF(C1228="750 Business promotion",
         E1228-(E1228/(1+4.793/100)),
         E1228-(E1228/(1+Dashboard!$F$4))
      )
   )
)</f>
        <v>0</v>
      </c>
      <c r="J1228" s="26">
        <f>Bank5[[#This Row],[Money in/ (Money out)]]-Bank5[[#This Row],[GST/HST]]</f>
        <v>0</v>
      </c>
      <c r="L1228" s="23">
        <f t="shared" si="57"/>
        <v>0</v>
      </c>
    </row>
    <row r="1229" spans="4:12" x14ac:dyDescent="0.2">
      <c r="D1229" s="374">
        <f>_xlfn.XLOOKUP(C:C,Table1[for Import to Bank Register dropdown],Table1[for Pivot],0,0,1)</f>
        <v>0</v>
      </c>
      <c r="E1229" s="403"/>
      <c r="F1229" s="146">
        <f t="shared" si="58"/>
        <v>55555555</v>
      </c>
      <c r="G1229" s="375">
        <f t="shared" si="59"/>
        <v>0</v>
      </c>
      <c r="I1229" s="376">
        <f>IF(OR(C1229="150 Directors advances", C1229="120 accounts receivable", C1229="720.2 Automobile - Insurance", C1229="720.3 Automobile - License", C1229="870.4 Rent - Insurance", C1229="870.6 Rent - Property Tax", C1229="870.7 Rent - Homeoffice", C1229="870.9 Rent - Water"),
   0,
   IF(Dashboard!$F$5="Quick",
      IF(OR(C1229="190 Automobile",C1229="200 computer hardware",C1229="210 Computer software",C1229="220 Quickbooks software",C1229="230 Office equipment",C1229="240 Office furniture"),
         E1229-(E1229/(1+Dashboard!$F$4)),
         0
      ),
      IF(C1229="750 Business promotion",
         E1229-(E1229/(1+4.793/100)),
         E1229-(E1229/(1+Dashboard!$F$4))
      )
   )
)</f>
        <v>0</v>
      </c>
      <c r="J1229" s="26">
        <f>Bank5[[#This Row],[Money in/ (Money out)]]-Bank5[[#This Row],[GST/HST]]</f>
        <v>0</v>
      </c>
      <c r="L1229" s="23">
        <f t="shared" si="57"/>
        <v>0</v>
      </c>
    </row>
    <row r="1230" spans="4:12" x14ac:dyDescent="0.2">
      <c r="D1230" s="374">
        <f>_xlfn.XLOOKUP(C:C,Table1[for Import to Bank Register dropdown],Table1[for Pivot],0,0,1)</f>
        <v>0</v>
      </c>
      <c r="E1230" s="403"/>
      <c r="F1230" s="146">
        <f t="shared" si="58"/>
        <v>55555555</v>
      </c>
      <c r="G1230" s="375">
        <f t="shared" si="59"/>
        <v>0</v>
      </c>
      <c r="I1230" s="376">
        <f>IF(OR(C1230="150 Directors advances", C1230="120 accounts receivable", C1230="720.2 Automobile - Insurance", C1230="720.3 Automobile - License", C1230="870.4 Rent - Insurance", C1230="870.6 Rent - Property Tax", C1230="870.7 Rent - Homeoffice", C1230="870.9 Rent - Water"),
   0,
   IF(Dashboard!$F$5="Quick",
      IF(OR(C1230="190 Automobile",C1230="200 computer hardware",C1230="210 Computer software",C1230="220 Quickbooks software",C1230="230 Office equipment",C1230="240 Office furniture"),
         E1230-(E1230/(1+Dashboard!$F$4)),
         0
      ),
      IF(C1230="750 Business promotion",
         E1230-(E1230/(1+4.793/100)),
         E1230-(E1230/(1+Dashboard!$F$4))
      )
   )
)</f>
        <v>0</v>
      </c>
      <c r="J1230" s="26">
        <f>Bank5[[#This Row],[Money in/ (Money out)]]-Bank5[[#This Row],[GST/HST]]</f>
        <v>0</v>
      </c>
      <c r="L1230" s="23">
        <f t="shared" si="57"/>
        <v>0</v>
      </c>
    </row>
    <row r="1231" spans="4:12" x14ac:dyDescent="0.2">
      <c r="D1231" s="374">
        <f>_xlfn.XLOOKUP(C:C,Table1[for Import to Bank Register dropdown],Table1[for Pivot],0,0,1)</f>
        <v>0</v>
      </c>
      <c r="E1231" s="403"/>
      <c r="F1231" s="146">
        <f t="shared" si="58"/>
        <v>55555555</v>
      </c>
      <c r="G1231" s="375">
        <f t="shared" si="59"/>
        <v>0</v>
      </c>
      <c r="I1231" s="376">
        <f>IF(OR(C1231="150 Directors advances", C1231="120 accounts receivable", C1231="720.2 Automobile - Insurance", C1231="720.3 Automobile - License", C1231="870.4 Rent - Insurance", C1231="870.6 Rent - Property Tax", C1231="870.7 Rent - Homeoffice", C1231="870.9 Rent - Water"),
   0,
   IF(Dashboard!$F$5="Quick",
      IF(OR(C1231="190 Automobile",C1231="200 computer hardware",C1231="210 Computer software",C1231="220 Quickbooks software",C1231="230 Office equipment",C1231="240 Office furniture"),
         E1231-(E1231/(1+Dashboard!$F$4)),
         0
      ),
      IF(C1231="750 Business promotion",
         E1231-(E1231/(1+4.793/100)),
         E1231-(E1231/(1+Dashboard!$F$4))
      )
   )
)</f>
        <v>0</v>
      </c>
      <c r="J1231" s="26">
        <f>Bank5[[#This Row],[Money in/ (Money out)]]-Bank5[[#This Row],[GST/HST]]</f>
        <v>0</v>
      </c>
      <c r="L1231" s="23">
        <f t="shared" si="57"/>
        <v>0</v>
      </c>
    </row>
    <row r="1232" spans="4:12" x14ac:dyDescent="0.2">
      <c r="D1232" s="374">
        <f>_xlfn.XLOOKUP(C:C,Table1[for Import to Bank Register dropdown],Table1[for Pivot],0,0,1)</f>
        <v>0</v>
      </c>
      <c r="E1232" s="403"/>
      <c r="F1232" s="146">
        <f t="shared" si="58"/>
        <v>55555555</v>
      </c>
      <c r="G1232" s="375">
        <f t="shared" si="59"/>
        <v>0</v>
      </c>
      <c r="I1232" s="376">
        <f>IF(OR(C1232="150 Directors advances", C1232="120 accounts receivable", C1232="720.2 Automobile - Insurance", C1232="720.3 Automobile - License", C1232="870.4 Rent - Insurance", C1232="870.6 Rent - Property Tax", C1232="870.7 Rent - Homeoffice", C1232="870.9 Rent - Water"),
   0,
   IF(Dashboard!$F$5="Quick",
      IF(OR(C1232="190 Automobile",C1232="200 computer hardware",C1232="210 Computer software",C1232="220 Quickbooks software",C1232="230 Office equipment",C1232="240 Office furniture"),
         E1232-(E1232/(1+Dashboard!$F$4)),
         0
      ),
      IF(C1232="750 Business promotion",
         E1232-(E1232/(1+4.793/100)),
         E1232-(E1232/(1+Dashboard!$F$4))
      )
   )
)</f>
        <v>0</v>
      </c>
      <c r="J1232" s="26">
        <f>Bank5[[#This Row],[Money in/ (Money out)]]-Bank5[[#This Row],[GST/HST]]</f>
        <v>0</v>
      </c>
      <c r="L1232" s="23">
        <f t="shared" si="57"/>
        <v>0</v>
      </c>
    </row>
    <row r="1233" spans="4:12" x14ac:dyDescent="0.2">
      <c r="D1233" s="374">
        <f>_xlfn.XLOOKUP(C:C,Table1[for Import to Bank Register dropdown],Table1[for Pivot],0,0,1)</f>
        <v>0</v>
      </c>
      <c r="E1233" s="403"/>
      <c r="F1233" s="146">
        <f t="shared" si="58"/>
        <v>55555555</v>
      </c>
      <c r="G1233" s="375">
        <f t="shared" si="59"/>
        <v>0</v>
      </c>
      <c r="I1233" s="376">
        <f>IF(OR(C1233="150 Directors advances", C1233="120 accounts receivable", C1233="720.2 Automobile - Insurance", C1233="720.3 Automobile - License", C1233="870.4 Rent - Insurance", C1233="870.6 Rent - Property Tax", C1233="870.7 Rent - Homeoffice", C1233="870.9 Rent - Water"),
   0,
   IF(Dashboard!$F$5="Quick",
      IF(OR(C1233="190 Automobile",C1233="200 computer hardware",C1233="210 Computer software",C1233="220 Quickbooks software",C1233="230 Office equipment",C1233="240 Office furniture"),
         E1233-(E1233/(1+Dashboard!$F$4)),
         0
      ),
      IF(C1233="750 Business promotion",
         E1233-(E1233/(1+4.793/100)),
         E1233-(E1233/(1+Dashboard!$F$4))
      )
   )
)</f>
        <v>0</v>
      </c>
      <c r="J1233" s="26">
        <f>Bank5[[#This Row],[Money in/ (Money out)]]-Bank5[[#This Row],[GST/HST]]</f>
        <v>0</v>
      </c>
      <c r="L1233" s="23">
        <f t="shared" si="57"/>
        <v>0</v>
      </c>
    </row>
    <row r="1234" spans="4:12" x14ac:dyDescent="0.2">
      <c r="D1234" s="374">
        <f>_xlfn.XLOOKUP(C:C,Table1[for Import to Bank Register dropdown],Table1[for Pivot],0,0,1)</f>
        <v>0</v>
      </c>
      <c r="E1234" s="403"/>
      <c r="F1234" s="146">
        <f t="shared" si="58"/>
        <v>55555555</v>
      </c>
      <c r="G1234" s="375">
        <f t="shared" si="59"/>
        <v>0</v>
      </c>
      <c r="I1234" s="376">
        <f>IF(OR(C1234="150 Directors advances", C1234="120 accounts receivable", C1234="720.2 Automobile - Insurance", C1234="720.3 Automobile - License", C1234="870.4 Rent - Insurance", C1234="870.6 Rent - Property Tax", C1234="870.7 Rent - Homeoffice", C1234="870.9 Rent - Water"),
   0,
   IF(Dashboard!$F$5="Quick",
      IF(OR(C1234="190 Automobile",C1234="200 computer hardware",C1234="210 Computer software",C1234="220 Quickbooks software",C1234="230 Office equipment",C1234="240 Office furniture"),
         E1234-(E1234/(1+Dashboard!$F$4)),
         0
      ),
      IF(C1234="750 Business promotion",
         E1234-(E1234/(1+4.793/100)),
         E1234-(E1234/(1+Dashboard!$F$4))
      )
   )
)</f>
        <v>0</v>
      </c>
      <c r="J1234" s="26">
        <f>Bank5[[#This Row],[Money in/ (Money out)]]-Bank5[[#This Row],[GST/HST]]</f>
        <v>0</v>
      </c>
      <c r="L1234" s="23">
        <f t="shared" si="57"/>
        <v>0</v>
      </c>
    </row>
    <row r="1235" spans="4:12" x14ac:dyDescent="0.2">
      <c r="D1235" s="374">
        <f>_xlfn.XLOOKUP(C:C,Table1[for Import to Bank Register dropdown],Table1[for Pivot],0,0,1)</f>
        <v>0</v>
      </c>
      <c r="E1235" s="403"/>
      <c r="F1235" s="146">
        <f t="shared" si="58"/>
        <v>55555555</v>
      </c>
      <c r="G1235" s="375">
        <f t="shared" si="59"/>
        <v>0</v>
      </c>
      <c r="I1235" s="376">
        <f>IF(OR(C1235="150 Directors advances", C1235="120 accounts receivable", C1235="720.2 Automobile - Insurance", C1235="720.3 Automobile - License", C1235="870.4 Rent - Insurance", C1235="870.6 Rent - Property Tax", C1235="870.7 Rent - Homeoffice", C1235="870.9 Rent - Water"),
   0,
   IF(Dashboard!$F$5="Quick",
      IF(OR(C1235="190 Automobile",C1235="200 computer hardware",C1235="210 Computer software",C1235="220 Quickbooks software",C1235="230 Office equipment",C1235="240 Office furniture"),
         E1235-(E1235/(1+Dashboard!$F$4)),
         0
      ),
      IF(C1235="750 Business promotion",
         E1235-(E1235/(1+4.793/100)),
         E1235-(E1235/(1+Dashboard!$F$4))
      )
   )
)</f>
        <v>0</v>
      </c>
      <c r="J1235" s="26">
        <f>Bank5[[#This Row],[Money in/ (Money out)]]-Bank5[[#This Row],[GST/HST]]</f>
        <v>0</v>
      </c>
      <c r="L1235" s="23">
        <f t="shared" si="57"/>
        <v>0</v>
      </c>
    </row>
    <row r="1236" spans="4:12" x14ac:dyDescent="0.2">
      <c r="D1236" s="374">
        <f>_xlfn.XLOOKUP(C:C,Table1[for Import to Bank Register dropdown],Table1[for Pivot],0,0,1)</f>
        <v>0</v>
      </c>
      <c r="E1236" s="403"/>
      <c r="F1236" s="146">
        <f t="shared" si="58"/>
        <v>55555555</v>
      </c>
      <c r="G1236" s="375">
        <f t="shared" si="59"/>
        <v>0</v>
      </c>
      <c r="I1236" s="376">
        <f>IF(OR(C1236="150 Directors advances", C1236="120 accounts receivable", C1236="720.2 Automobile - Insurance", C1236="720.3 Automobile - License", C1236="870.4 Rent - Insurance", C1236="870.6 Rent - Property Tax", C1236="870.7 Rent - Homeoffice", C1236="870.9 Rent - Water"),
   0,
   IF(Dashboard!$F$5="Quick",
      IF(OR(C1236="190 Automobile",C1236="200 computer hardware",C1236="210 Computer software",C1236="220 Quickbooks software",C1236="230 Office equipment",C1236="240 Office furniture"),
         E1236-(E1236/(1+Dashboard!$F$4)),
         0
      ),
      IF(C1236="750 Business promotion",
         E1236-(E1236/(1+4.793/100)),
         E1236-(E1236/(1+Dashboard!$F$4))
      )
   )
)</f>
        <v>0</v>
      </c>
      <c r="J1236" s="26">
        <f>Bank5[[#This Row],[Money in/ (Money out)]]-Bank5[[#This Row],[GST/HST]]</f>
        <v>0</v>
      </c>
      <c r="L1236" s="23">
        <f t="shared" si="57"/>
        <v>0</v>
      </c>
    </row>
    <row r="1237" spans="4:12" x14ac:dyDescent="0.2">
      <c r="D1237" s="374">
        <f>_xlfn.XLOOKUP(C:C,Table1[for Import to Bank Register dropdown],Table1[for Pivot],0,0,1)</f>
        <v>0</v>
      </c>
      <c r="E1237" s="403"/>
      <c r="F1237" s="146">
        <f t="shared" si="58"/>
        <v>55555555</v>
      </c>
      <c r="G1237" s="375">
        <f t="shared" si="59"/>
        <v>0</v>
      </c>
      <c r="I1237" s="376">
        <f>IF(OR(C1237="150 Directors advances", C1237="120 accounts receivable", C1237="720.2 Automobile - Insurance", C1237="720.3 Automobile - License", C1237="870.4 Rent - Insurance", C1237="870.6 Rent - Property Tax", C1237="870.7 Rent - Homeoffice", C1237="870.9 Rent - Water"),
   0,
   IF(Dashboard!$F$5="Quick",
      IF(OR(C1237="190 Automobile",C1237="200 computer hardware",C1237="210 Computer software",C1237="220 Quickbooks software",C1237="230 Office equipment",C1237="240 Office furniture"),
         E1237-(E1237/(1+Dashboard!$F$4)),
         0
      ),
      IF(C1237="750 Business promotion",
         E1237-(E1237/(1+4.793/100)),
         E1237-(E1237/(1+Dashboard!$F$4))
      )
   )
)</f>
        <v>0</v>
      </c>
      <c r="J1237" s="26">
        <f>Bank5[[#This Row],[Money in/ (Money out)]]-Bank5[[#This Row],[GST/HST]]</f>
        <v>0</v>
      </c>
      <c r="L1237" s="23">
        <f t="shared" si="57"/>
        <v>0</v>
      </c>
    </row>
    <row r="1238" spans="4:12" x14ac:dyDescent="0.2">
      <c r="D1238" s="374">
        <f>_xlfn.XLOOKUP(C:C,Table1[for Import to Bank Register dropdown],Table1[for Pivot],0,0,1)</f>
        <v>0</v>
      </c>
      <c r="E1238" s="403"/>
      <c r="F1238" s="146">
        <f t="shared" si="58"/>
        <v>55555555</v>
      </c>
      <c r="G1238" s="375">
        <f t="shared" si="59"/>
        <v>0</v>
      </c>
      <c r="I1238" s="376">
        <f>IF(OR(C1238="150 Directors advances", C1238="120 accounts receivable", C1238="720.2 Automobile - Insurance", C1238="720.3 Automobile - License", C1238="870.4 Rent - Insurance", C1238="870.6 Rent - Property Tax", C1238="870.7 Rent - Homeoffice", C1238="870.9 Rent - Water"),
   0,
   IF(Dashboard!$F$5="Quick",
      IF(OR(C1238="190 Automobile",C1238="200 computer hardware",C1238="210 Computer software",C1238="220 Quickbooks software",C1238="230 Office equipment",C1238="240 Office furniture"),
         E1238-(E1238/(1+Dashboard!$F$4)),
         0
      ),
      IF(C1238="750 Business promotion",
         E1238-(E1238/(1+4.793/100)),
         E1238-(E1238/(1+Dashboard!$F$4))
      )
   )
)</f>
        <v>0</v>
      </c>
      <c r="J1238" s="26">
        <f>Bank5[[#This Row],[Money in/ (Money out)]]-Bank5[[#This Row],[GST/HST]]</f>
        <v>0</v>
      </c>
      <c r="L1238" s="23">
        <f t="shared" si="57"/>
        <v>0</v>
      </c>
    </row>
    <row r="1239" spans="4:12" x14ac:dyDescent="0.2">
      <c r="D1239" s="374">
        <f>_xlfn.XLOOKUP(C:C,Table1[for Import to Bank Register dropdown],Table1[for Pivot],0,0,1)</f>
        <v>0</v>
      </c>
      <c r="E1239" s="403"/>
      <c r="F1239" s="146">
        <f t="shared" si="58"/>
        <v>55555555</v>
      </c>
      <c r="G1239" s="375">
        <f t="shared" si="59"/>
        <v>0</v>
      </c>
      <c r="I1239" s="376">
        <f>IF(OR(C1239="150 Directors advances", C1239="120 accounts receivable", C1239="720.2 Automobile - Insurance", C1239="720.3 Automobile - License", C1239="870.4 Rent - Insurance", C1239="870.6 Rent - Property Tax", C1239="870.7 Rent - Homeoffice", C1239="870.9 Rent - Water"),
   0,
   IF(Dashboard!$F$5="Quick",
      IF(OR(C1239="190 Automobile",C1239="200 computer hardware",C1239="210 Computer software",C1239="220 Quickbooks software",C1239="230 Office equipment",C1239="240 Office furniture"),
         E1239-(E1239/(1+Dashboard!$F$4)),
         0
      ),
      IF(C1239="750 Business promotion",
         E1239-(E1239/(1+4.793/100)),
         E1239-(E1239/(1+Dashboard!$F$4))
      )
   )
)</f>
        <v>0</v>
      </c>
      <c r="J1239" s="26">
        <f>Bank5[[#This Row],[Money in/ (Money out)]]-Bank5[[#This Row],[GST/HST]]</f>
        <v>0</v>
      </c>
      <c r="L1239" s="23">
        <f t="shared" si="57"/>
        <v>0</v>
      </c>
    </row>
    <row r="1240" spans="4:12" x14ac:dyDescent="0.2">
      <c r="D1240" s="374">
        <f>_xlfn.XLOOKUP(C:C,Table1[for Import to Bank Register dropdown],Table1[for Pivot],0,0,1)</f>
        <v>0</v>
      </c>
      <c r="E1240" s="403"/>
      <c r="F1240" s="146">
        <f t="shared" si="58"/>
        <v>55555555</v>
      </c>
      <c r="G1240" s="375">
        <f t="shared" si="59"/>
        <v>0</v>
      </c>
      <c r="I1240" s="376">
        <f>IF(OR(C1240="150 Directors advances", C1240="120 accounts receivable", C1240="720.2 Automobile - Insurance", C1240="720.3 Automobile - License", C1240="870.4 Rent - Insurance", C1240="870.6 Rent - Property Tax", C1240="870.7 Rent - Homeoffice", C1240="870.9 Rent - Water"),
   0,
   IF(Dashboard!$F$5="Quick",
      IF(OR(C1240="190 Automobile",C1240="200 computer hardware",C1240="210 Computer software",C1240="220 Quickbooks software",C1240="230 Office equipment",C1240="240 Office furniture"),
         E1240-(E1240/(1+Dashboard!$F$4)),
         0
      ),
      IF(C1240="750 Business promotion",
         E1240-(E1240/(1+4.793/100)),
         E1240-(E1240/(1+Dashboard!$F$4))
      )
   )
)</f>
        <v>0</v>
      </c>
      <c r="J1240" s="26">
        <f>Bank5[[#This Row],[Money in/ (Money out)]]-Bank5[[#This Row],[GST/HST]]</f>
        <v>0</v>
      </c>
      <c r="L1240" s="23">
        <f t="shared" si="57"/>
        <v>0</v>
      </c>
    </row>
    <row r="1241" spans="4:12" x14ac:dyDescent="0.2">
      <c r="D1241" s="374">
        <f>_xlfn.XLOOKUP(C:C,Table1[for Import to Bank Register dropdown],Table1[for Pivot],0,0,1)</f>
        <v>0</v>
      </c>
      <c r="E1241" s="403"/>
      <c r="F1241" s="146">
        <f t="shared" si="58"/>
        <v>55555555</v>
      </c>
      <c r="G1241" s="375">
        <f t="shared" si="59"/>
        <v>0</v>
      </c>
      <c r="I1241" s="376">
        <f>IF(OR(C1241="150 Directors advances", C1241="120 accounts receivable", C1241="720.2 Automobile - Insurance", C1241="720.3 Automobile - License", C1241="870.4 Rent - Insurance", C1241="870.6 Rent - Property Tax", C1241="870.7 Rent - Homeoffice", C1241="870.9 Rent - Water"),
   0,
   IF(Dashboard!$F$5="Quick",
      IF(OR(C1241="190 Automobile",C1241="200 computer hardware",C1241="210 Computer software",C1241="220 Quickbooks software",C1241="230 Office equipment",C1241="240 Office furniture"),
         E1241-(E1241/(1+Dashboard!$F$4)),
         0
      ),
      IF(C1241="750 Business promotion",
         E1241-(E1241/(1+4.793/100)),
         E1241-(E1241/(1+Dashboard!$F$4))
      )
   )
)</f>
        <v>0</v>
      </c>
      <c r="J1241" s="26">
        <f>Bank5[[#This Row],[Money in/ (Money out)]]-Bank5[[#This Row],[GST/HST]]</f>
        <v>0</v>
      </c>
      <c r="L1241" s="23">
        <f t="shared" si="57"/>
        <v>0</v>
      </c>
    </row>
    <row r="1242" spans="4:12" x14ac:dyDescent="0.2">
      <c r="D1242" s="374">
        <f>_xlfn.XLOOKUP(C:C,Table1[for Import to Bank Register dropdown],Table1[for Pivot],0,0,1)</f>
        <v>0</v>
      </c>
      <c r="E1242" s="403"/>
      <c r="F1242" s="146">
        <f t="shared" si="58"/>
        <v>55555555</v>
      </c>
      <c r="G1242" s="375">
        <f t="shared" si="59"/>
        <v>0</v>
      </c>
      <c r="I1242" s="376">
        <f>IF(OR(C1242="150 Directors advances", C1242="120 accounts receivable", C1242="720.2 Automobile - Insurance", C1242="720.3 Automobile - License", C1242="870.4 Rent - Insurance", C1242="870.6 Rent - Property Tax", C1242="870.7 Rent - Homeoffice", C1242="870.9 Rent - Water"),
   0,
   IF(Dashboard!$F$5="Quick",
      IF(OR(C1242="190 Automobile",C1242="200 computer hardware",C1242="210 Computer software",C1242="220 Quickbooks software",C1242="230 Office equipment",C1242="240 Office furniture"),
         E1242-(E1242/(1+Dashboard!$F$4)),
         0
      ),
      IF(C1242="750 Business promotion",
         E1242-(E1242/(1+4.793/100)),
         E1242-(E1242/(1+Dashboard!$F$4))
      )
   )
)</f>
        <v>0</v>
      </c>
      <c r="J1242" s="26">
        <f>Bank5[[#This Row],[Money in/ (Money out)]]-Bank5[[#This Row],[GST/HST]]</f>
        <v>0</v>
      </c>
      <c r="L1242" s="23">
        <f t="shared" si="57"/>
        <v>0</v>
      </c>
    </row>
    <row r="1243" spans="4:12" x14ac:dyDescent="0.2">
      <c r="D1243" s="374">
        <f>_xlfn.XLOOKUP(C:C,Table1[for Import to Bank Register dropdown],Table1[for Pivot],0,0,1)</f>
        <v>0</v>
      </c>
      <c r="E1243" s="403"/>
      <c r="F1243" s="146">
        <f t="shared" si="58"/>
        <v>55555555</v>
      </c>
      <c r="G1243" s="375">
        <f t="shared" si="59"/>
        <v>0</v>
      </c>
      <c r="I1243" s="376">
        <f>IF(OR(C1243="150 Directors advances", C1243="120 accounts receivable", C1243="720.2 Automobile - Insurance", C1243="720.3 Automobile - License", C1243="870.4 Rent - Insurance", C1243="870.6 Rent - Property Tax", C1243="870.7 Rent - Homeoffice", C1243="870.9 Rent - Water"),
   0,
   IF(Dashboard!$F$5="Quick",
      IF(OR(C1243="190 Automobile",C1243="200 computer hardware",C1243="210 Computer software",C1243="220 Quickbooks software",C1243="230 Office equipment",C1243="240 Office furniture"),
         E1243-(E1243/(1+Dashboard!$F$4)),
         0
      ),
      IF(C1243="750 Business promotion",
         E1243-(E1243/(1+4.793/100)),
         E1243-(E1243/(1+Dashboard!$F$4))
      )
   )
)</f>
        <v>0</v>
      </c>
      <c r="J1243" s="26">
        <f>Bank5[[#This Row],[Money in/ (Money out)]]-Bank5[[#This Row],[GST/HST]]</f>
        <v>0</v>
      </c>
      <c r="L1243" s="23">
        <f t="shared" si="57"/>
        <v>0</v>
      </c>
    </row>
    <row r="1244" spans="4:12" x14ac:dyDescent="0.2">
      <c r="D1244" s="374">
        <f>_xlfn.XLOOKUP(C:C,Table1[for Import to Bank Register dropdown],Table1[for Pivot],0,0,1)</f>
        <v>0</v>
      </c>
      <c r="E1244" s="403"/>
      <c r="F1244" s="146">
        <f t="shared" si="58"/>
        <v>55555555</v>
      </c>
      <c r="G1244" s="375">
        <f t="shared" si="59"/>
        <v>0</v>
      </c>
      <c r="I1244" s="376">
        <f>IF(OR(C1244="150 Directors advances", C1244="120 accounts receivable", C1244="720.2 Automobile - Insurance", C1244="720.3 Automobile - License", C1244="870.4 Rent - Insurance", C1244="870.6 Rent - Property Tax", C1244="870.7 Rent - Homeoffice", C1244="870.9 Rent - Water"),
   0,
   IF(Dashboard!$F$5="Quick",
      IF(OR(C1244="190 Automobile",C1244="200 computer hardware",C1244="210 Computer software",C1244="220 Quickbooks software",C1244="230 Office equipment",C1244="240 Office furniture"),
         E1244-(E1244/(1+Dashboard!$F$4)),
         0
      ),
      IF(C1244="750 Business promotion",
         E1244-(E1244/(1+4.793/100)),
         E1244-(E1244/(1+Dashboard!$F$4))
      )
   )
)</f>
        <v>0</v>
      </c>
      <c r="J1244" s="26">
        <f>Bank5[[#This Row],[Money in/ (Money out)]]-Bank5[[#This Row],[GST/HST]]</f>
        <v>0</v>
      </c>
      <c r="L1244" s="23">
        <f t="shared" si="57"/>
        <v>0</v>
      </c>
    </row>
    <row r="1245" spans="4:12" x14ac:dyDescent="0.2">
      <c r="D1245" s="374">
        <f>_xlfn.XLOOKUP(C:C,Table1[for Import to Bank Register dropdown],Table1[for Pivot],0,0,1)</f>
        <v>0</v>
      </c>
      <c r="E1245" s="403"/>
      <c r="F1245" s="146">
        <f t="shared" si="58"/>
        <v>55555555</v>
      </c>
      <c r="G1245" s="375">
        <f t="shared" si="59"/>
        <v>0</v>
      </c>
      <c r="I1245" s="376">
        <f>IF(OR(C1245="150 Directors advances", C1245="120 accounts receivable", C1245="720.2 Automobile - Insurance", C1245="720.3 Automobile - License", C1245="870.4 Rent - Insurance", C1245="870.6 Rent - Property Tax", C1245="870.7 Rent - Homeoffice", C1245="870.9 Rent - Water"),
   0,
   IF(Dashboard!$F$5="Quick",
      IF(OR(C1245="190 Automobile",C1245="200 computer hardware",C1245="210 Computer software",C1245="220 Quickbooks software",C1245="230 Office equipment",C1245="240 Office furniture"),
         E1245-(E1245/(1+Dashboard!$F$4)),
         0
      ),
      IF(C1245="750 Business promotion",
         E1245-(E1245/(1+4.793/100)),
         E1245-(E1245/(1+Dashboard!$F$4))
      )
   )
)</f>
        <v>0</v>
      </c>
      <c r="J1245" s="26">
        <f>Bank5[[#This Row],[Money in/ (Money out)]]-Bank5[[#This Row],[GST/HST]]</f>
        <v>0</v>
      </c>
      <c r="L1245" s="23">
        <f t="shared" si="57"/>
        <v>0</v>
      </c>
    </row>
    <row r="1246" spans="4:12" x14ac:dyDescent="0.2">
      <c r="D1246" s="374">
        <f>_xlfn.XLOOKUP(C:C,Table1[for Import to Bank Register dropdown],Table1[for Pivot],0,0,1)</f>
        <v>0</v>
      </c>
      <c r="E1246" s="403"/>
      <c r="F1246" s="146">
        <f t="shared" si="58"/>
        <v>55555555</v>
      </c>
      <c r="G1246" s="375">
        <f t="shared" si="59"/>
        <v>0</v>
      </c>
      <c r="I1246" s="376">
        <f>IF(OR(C1246="150 Directors advances", C1246="120 accounts receivable", C1246="720.2 Automobile - Insurance", C1246="720.3 Automobile - License", C1246="870.4 Rent - Insurance", C1246="870.6 Rent - Property Tax", C1246="870.7 Rent - Homeoffice", C1246="870.9 Rent - Water"),
   0,
   IF(Dashboard!$F$5="Quick",
      IF(OR(C1246="190 Automobile",C1246="200 computer hardware",C1246="210 Computer software",C1246="220 Quickbooks software",C1246="230 Office equipment",C1246="240 Office furniture"),
         E1246-(E1246/(1+Dashboard!$F$4)),
         0
      ),
      IF(C1246="750 Business promotion",
         E1246-(E1246/(1+4.793/100)),
         E1246-(E1246/(1+Dashboard!$F$4))
      )
   )
)</f>
        <v>0</v>
      </c>
      <c r="J1246" s="26">
        <f>Bank5[[#This Row],[Money in/ (Money out)]]-Bank5[[#This Row],[GST/HST]]</f>
        <v>0</v>
      </c>
      <c r="L1246" s="23">
        <f t="shared" si="57"/>
        <v>0</v>
      </c>
    </row>
    <row r="1247" spans="4:12" x14ac:dyDescent="0.2">
      <c r="D1247" s="374">
        <f>_xlfn.XLOOKUP(C:C,Table1[for Import to Bank Register dropdown],Table1[for Pivot],0,0,1)</f>
        <v>0</v>
      </c>
      <c r="E1247" s="403"/>
      <c r="F1247" s="146">
        <f t="shared" si="58"/>
        <v>55555555</v>
      </c>
      <c r="G1247" s="375">
        <f t="shared" si="59"/>
        <v>0</v>
      </c>
      <c r="I1247" s="376">
        <f>IF(OR(C1247="150 Directors advances", C1247="120 accounts receivable", C1247="720.2 Automobile - Insurance", C1247="720.3 Automobile - License", C1247="870.4 Rent - Insurance", C1247="870.6 Rent - Property Tax", C1247="870.7 Rent - Homeoffice", C1247="870.9 Rent - Water"),
   0,
   IF(Dashboard!$F$5="Quick",
      IF(OR(C1247="190 Automobile",C1247="200 computer hardware",C1247="210 Computer software",C1247="220 Quickbooks software",C1247="230 Office equipment",C1247="240 Office furniture"),
         E1247-(E1247/(1+Dashboard!$F$4)),
         0
      ),
      IF(C1247="750 Business promotion",
         E1247-(E1247/(1+4.793/100)),
         E1247-(E1247/(1+Dashboard!$F$4))
      )
   )
)</f>
        <v>0</v>
      </c>
      <c r="J1247" s="26">
        <f>Bank5[[#This Row],[Money in/ (Money out)]]-Bank5[[#This Row],[GST/HST]]</f>
        <v>0</v>
      </c>
      <c r="L1247" s="23">
        <f t="shared" si="57"/>
        <v>0</v>
      </c>
    </row>
    <row r="1248" spans="4:12" x14ac:dyDescent="0.2">
      <c r="D1248" s="374">
        <f>_xlfn.XLOOKUP(C:C,Table1[for Import to Bank Register dropdown],Table1[for Pivot],0,0,1)</f>
        <v>0</v>
      </c>
      <c r="E1248" s="403"/>
      <c r="F1248" s="146">
        <f t="shared" si="58"/>
        <v>55555555</v>
      </c>
      <c r="G1248" s="375">
        <f t="shared" si="59"/>
        <v>0</v>
      </c>
      <c r="I1248" s="376">
        <f>IF(OR(C1248="150 Directors advances", C1248="120 accounts receivable", C1248="720.2 Automobile - Insurance", C1248="720.3 Automobile - License", C1248="870.4 Rent - Insurance", C1248="870.6 Rent - Property Tax", C1248="870.7 Rent - Homeoffice", C1248="870.9 Rent - Water"),
   0,
   IF(Dashboard!$F$5="Quick",
      IF(OR(C1248="190 Automobile",C1248="200 computer hardware",C1248="210 Computer software",C1248="220 Quickbooks software",C1248="230 Office equipment",C1248="240 Office furniture"),
         E1248-(E1248/(1+Dashboard!$F$4)),
         0
      ),
      IF(C1248="750 Business promotion",
         E1248-(E1248/(1+4.793/100)),
         E1248-(E1248/(1+Dashboard!$F$4))
      )
   )
)</f>
        <v>0</v>
      </c>
      <c r="J1248" s="26">
        <f>Bank5[[#This Row],[Money in/ (Money out)]]-Bank5[[#This Row],[GST/HST]]</f>
        <v>0</v>
      </c>
      <c r="L1248" s="23">
        <f t="shared" si="57"/>
        <v>0</v>
      </c>
    </row>
    <row r="1249" spans="4:12" x14ac:dyDescent="0.2">
      <c r="D1249" s="374">
        <f>_xlfn.XLOOKUP(C:C,Table1[for Import to Bank Register dropdown],Table1[for Pivot],0,0,1)</f>
        <v>0</v>
      </c>
      <c r="E1249" s="403"/>
      <c r="F1249" s="146">
        <f t="shared" si="58"/>
        <v>55555555</v>
      </c>
      <c r="G1249" s="375">
        <f t="shared" si="59"/>
        <v>0</v>
      </c>
      <c r="I1249" s="376">
        <f>IF(OR(C1249="150 Directors advances", C1249="120 accounts receivable", C1249="720.2 Automobile - Insurance", C1249="720.3 Automobile - License", C1249="870.4 Rent - Insurance", C1249="870.6 Rent - Property Tax", C1249="870.7 Rent - Homeoffice", C1249="870.9 Rent - Water"),
   0,
   IF(Dashboard!$F$5="Quick",
      IF(OR(C1249="190 Automobile",C1249="200 computer hardware",C1249="210 Computer software",C1249="220 Quickbooks software",C1249="230 Office equipment",C1249="240 Office furniture"),
         E1249-(E1249/(1+Dashboard!$F$4)),
         0
      ),
      IF(C1249="750 Business promotion",
         E1249-(E1249/(1+4.793/100)),
         E1249-(E1249/(1+Dashboard!$F$4))
      )
   )
)</f>
        <v>0</v>
      </c>
      <c r="J1249" s="26">
        <f>Bank5[[#This Row],[Money in/ (Money out)]]-Bank5[[#This Row],[GST/HST]]</f>
        <v>0</v>
      </c>
      <c r="L1249" s="23">
        <f t="shared" si="57"/>
        <v>0</v>
      </c>
    </row>
    <row r="1250" spans="4:12" x14ac:dyDescent="0.2">
      <c r="D1250" s="374">
        <f>_xlfn.XLOOKUP(C:C,Table1[for Import to Bank Register dropdown],Table1[for Pivot],0,0,1)</f>
        <v>0</v>
      </c>
      <c r="E1250" s="403"/>
      <c r="F1250" s="146">
        <f t="shared" si="58"/>
        <v>55555555</v>
      </c>
      <c r="G1250" s="375">
        <f t="shared" si="59"/>
        <v>0</v>
      </c>
      <c r="I1250" s="376">
        <f>IF(OR(C1250="150 Directors advances", C1250="120 accounts receivable", C1250="720.2 Automobile - Insurance", C1250="720.3 Automobile - License", C1250="870.4 Rent - Insurance", C1250="870.6 Rent - Property Tax", C1250="870.7 Rent - Homeoffice", C1250="870.9 Rent - Water"),
   0,
   IF(Dashboard!$F$5="Quick",
      IF(OR(C1250="190 Automobile",C1250="200 computer hardware",C1250="210 Computer software",C1250="220 Quickbooks software",C1250="230 Office equipment",C1250="240 Office furniture"),
         E1250-(E1250/(1+Dashboard!$F$4)),
         0
      ),
      IF(C1250="750 Business promotion",
         E1250-(E1250/(1+4.793/100)),
         E1250-(E1250/(1+Dashboard!$F$4))
      )
   )
)</f>
        <v>0</v>
      </c>
      <c r="J1250" s="26">
        <f>Bank5[[#This Row],[Money in/ (Money out)]]-Bank5[[#This Row],[GST/HST]]</f>
        <v>0</v>
      </c>
      <c r="L1250" s="23">
        <f t="shared" si="57"/>
        <v>0</v>
      </c>
    </row>
    <row r="1251" spans="4:12" x14ac:dyDescent="0.2">
      <c r="D1251" s="374">
        <f>_xlfn.XLOOKUP(C:C,Table1[for Import to Bank Register dropdown],Table1[for Pivot],0,0,1)</f>
        <v>0</v>
      </c>
      <c r="E1251" s="403"/>
      <c r="F1251" s="146">
        <f t="shared" si="58"/>
        <v>55555555</v>
      </c>
      <c r="G1251" s="375">
        <f t="shared" si="59"/>
        <v>0</v>
      </c>
      <c r="I1251" s="376">
        <f>IF(OR(C1251="150 Directors advances", C1251="120 accounts receivable", C1251="720.2 Automobile - Insurance", C1251="720.3 Automobile - License", C1251="870.4 Rent - Insurance", C1251="870.6 Rent - Property Tax", C1251="870.7 Rent - Homeoffice", C1251="870.9 Rent - Water"),
   0,
   IF(Dashboard!$F$5="Quick",
      IF(OR(C1251="190 Automobile",C1251="200 computer hardware",C1251="210 Computer software",C1251="220 Quickbooks software",C1251="230 Office equipment",C1251="240 Office furniture"),
         E1251-(E1251/(1+Dashboard!$F$4)),
         0
      ),
      IF(C1251="750 Business promotion",
         E1251-(E1251/(1+4.793/100)),
         E1251-(E1251/(1+Dashboard!$F$4))
      )
   )
)</f>
        <v>0</v>
      </c>
      <c r="J1251" s="26">
        <f>Bank5[[#This Row],[Money in/ (Money out)]]-Bank5[[#This Row],[GST/HST]]</f>
        <v>0</v>
      </c>
      <c r="L1251" s="23">
        <f t="shared" si="57"/>
        <v>0</v>
      </c>
    </row>
    <row r="1252" spans="4:12" x14ac:dyDescent="0.2">
      <c r="D1252" s="374">
        <f>_xlfn.XLOOKUP(C:C,Table1[for Import to Bank Register dropdown],Table1[for Pivot],0,0,1)</f>
        <v>0</v>
      </c>
      <c r="E1252" s="403"/>
      <c r="F1252" s="146">
        <f t="shared" si="58"/>
        <v>55555555</v>
      </c>
      <c r="G1252" s="375">
        <f t="shared" si="59"/>
        <v>0</v>
      </c>
      <c r="I1252" s="376">
        <f>IF(OR(C1252="150 Directors advances", C1252="120 accounts receivable", C1252="720.2 Automobile - Insurance", C1252="720.3 Automobile - License", C1252="870.4 Rent - Insurance", C1252="870.6 Rent - Property Tax", C1252="870.7 Rent - Homeoffice", C1252="870.9 Rent - Water"),
   0,
   IF(Dashboard!$F$5="Quick",
      IF(OR(C1252="190 Automobile",C1252="200 computer hardware",C1252="210 Computer software",C1252="220 Quickbooks software",C1252="230 Office equipment",C1252="240 Office furniture"),
         E1252-(E1252/(1+Dashboard!$F$4)),
         0
      ),
      IF(C1252="750 Business promotion",
         E1252-(E1252/(1+4.793/100)),
         E1252-(E1252/(1+Dashboard!$F$4))
      )
   )
)</f>
        <v>0</v>
      </c>
      <c r="J1252" s="26">
        <f>Bank5[[#This Row],[Money in/ (Money out)]]-Bank5[[#This Row],[GST/HST]]</f>
        <v>0</v>
      </c>
      <c r="L1252" s="23">
        <f t="shared" si="57"/>
        <v>0</v>
      </c>
    </row>
    <row r="1253" spans="4:12" x14ac:dyDescent="0.2">
      <c r="D1253" s="374">
        <f>_xlfn.XLOOKUP(C:C,Table1[for Import to Bank Register dropdown],Table1[for Pivot],0,0,1)</f>
        <v>0</v>
      </c>
      <c r="E1253" s="403"/>
      <c r="F1253" s="146">
        <f t="shared" si="58"/>
        <v>55555555</v>
      </c>
      <c r="G1253" s="375">
        <f t="shared" si="59"/>
        <v>0</v>
      </c>
      <c r="I1253" s="376">
        <f>IF(OR(C1253="150 Directors advances", C1253="120 accounts receivable", C1253="720.2 Automobile - Insurance", C1253="720.3 Automobile - License", C1253="870.4 Rent - Insurance", C1253="870.6 Rent - Property Tax", C1253="870.7 Rent - Homeoffice", C1253="870.9 Rent - Water"),
   0,
   IF(Dashboard!$F$5="Quick",
      IF(OR(C1253="190 Automobile",C1253="200 computer hardware",C1253="210 Computer software",C1253="220 Quickbooks software",C1253="230 Office equipment",C1253="240 Office furniture"),
         E1253-(E1253/(1+Dashboard!$F$4)),
         0
      ),
      IF(C1253="750 Business promotion",
         E1253-(E1253/(1+4.793/100)),
         E1253-(E1253/(1+Dashboard!$F$4))
      )
   )
)</f>
        <v>0</v>
      </c>
      <c r="J1253" s="26">
        <f>Bank5[[#This Row],[Money in/ (Money out)]]-Bank5[[#This Row],[GST/HST]]</f>
        <v>0</v>
      </c>
      <c r="L1253" s="23">
        <f t="shared" si="57"/>
        <v>0</v>
      </c>
    </row>
    <row r="1254" spans="4:12" x14ac:dyDescent="0.2">
      <c r="D1254" s="374">
        <f>_xlfn.XLOOKUP(C:C,Table1[for Import to Bank Register dropdown],Table1[for Pivot],0,0,1)</f>
        <v>0</v>
      </c>
      <c r="E1254" s="403"/>
      <c r="F1254" s="146">
        <f t="shared" si="58"/>
        <v>55555555</v>
      </c>
      <c r="G1254" s="375">
        <f t="shared" si="59"/>
        <v>0</v>
      </c>
      <c r="I1254" s="376">
        <f>IF(OR(C1254="150 Directors advances", C1254="120 accounts receivable", C1254="720.2 Automobile - Insurance", C1254="720.3 Automobile - License", C1254="870.4 Rent - Insurance", C1254="870.6 Rent - Property Tax", C1254="870.7 Rent - Homeoffice", C1254="870.9 Rent - Water"),
   0,
   IF(Dashboard!$F$5="Quick",
      IF(OR(C1254="190 Automobile",C1254="200 computer hardware",C1254="210 Computer software",C1254="220 Quickbooks software",C1254="230 Office equipment",C1254="240 Office furniture"),
         E1254-(E1254/(1+Dashboard!$F$4)),
         0
      ),
      IF(C1254="750 Business promotion",
         E1254-(E1254/(1+4.793/100)),
         E1254-(E1254/(1+Dashboard!$F$4))
      )
   )
)</f>
        <v>0</v>
      </c>
      <c r="J1254" s="26">
        <f>Bank5[[#This Row],[Money in/ (Money out)]]-Bank5[[#This Row],[GST/HST]]</f>
        <v>0</v>
      </c>
      <c r="L1254" s="23">
        <f t="shared" si="57"/>
        <v>0</v>
      </c>
    </row>
    <row r="1255" spans="4:12" x14ac:dyDescent="0.2">
      <c r="D1255" s="374">
        <f>_xlfn.XLOOKUP(C:C,Table1[for Import to Bank Register dropdown],Table1[for Pivot],0,0,1)</f>
        <v>0</v>
      </c>
      <c r="E1255" s="403"/>
      <c r="F1255" s="146">
        <f t="shared" si="58"/>
        <v>55555555</v>
      </c>
      <c r="G1255" s="375">
        <f t="shared" si="59"/>
        <v>0</v>
      </c>
      <c r="I1255" s="376">
        <f>IF(OR(C1255="150 Directors advances", C1255="120 accounts receivable", C1255="720.2 Automobile - Insurance", C1255="720.3 Automobile - License", C1255="870.4 Rent - Insurance", C1255="870.6 Rent - Property Tax", C1255="870.7 Rent - Homeoffice", C1255="870.9 Rent - Water"),
   0,
   IF(Dashboard!$F$5="Quick",
      IF(OR(C1255="190 Automobile",C1255="200 computer hardware",C1255="210 Computer software",C1255="220 Quickbooks software",C1255="230 Office equipment",C1255="240 Office furniture"),
         E1255-(E1255/(1+Dashboard!$F$4)),
         0
      ),
      IF(C1255="750 Business promotion",
         E1255-(E1255/(1+4.793/100)),
         E1255-(E1255/(1+Dashboard!$F$4))
      )
   )
)</f>
        <v>0</v>
      </c>
      <c r="J1255" s="26">
        <f>Bank5[[#This Row],[Money in/ (Money out)]]-Bank5[[#This Row],[GST/HST]]</f>
        <v>0</v>
      </c>
      <c r="L1255" s="23">
        <f t="shared" si="57"/>
        <v>0</v>
      </c>
    </row>
    <row r="1256" spans="4:12" x14ac:dyDescent="0.2">
      <c r="D1256" s="374">
        <f>_xlfn.XLOOKUP(C:C,Table1[for Import to Bank Register dropdown],Table1[for Pivot],0,0,1)</f>
        <v>0</v>
      </c>
      <c r="E1256" s="403"/>
      <c r="F1256" s="146">
        <f t="shared" si="58"/>
        <v>55555555</v>
      </c>
      <c r="G1256" s="375">
        <f t="shared" si="59"/>
        <v>0</v>
      </c>
      <c r="I1256" s="376">
        <f>IF(OR(C1256="150 Directors advances", C1256="120 accounts receivable", C1256="720.2 Automobile - Insurance", C1256="720.3 Automobile - License", C1256="870.4 Rent - Insurance", C1256="870.6 Rent - Property Tax", C1256="870.7 Rent - Homeoffice", C1256="870.9 Rent - Water"),
   0,
   IF(Dashboard!$F$5="Quick",
      IF(OR(C1256="190 Automobile",C1256="200 computer hardware",C1256="210 Computer software",C1256="220 Quickbooks software",C1256="230 Office equipment",C1256="240 Office furniture"),
         E1256-(E1256/(1+Dashboard!$F$4)),
         0
      ),
      IF(C1256="750 Business promotion",
         E1256-(E1256/(1+4.793/100)),
         E1256-(E1256/(1+Dashboard!$F$4))
      )
   )
)</f>
        <v>0</v>
      </c>
      <c r="J1256" s="26">
        <f>Bank5[[#This Row],[Money in/ (Money out)]]-Bank5[[#This Row],[GST/HST]]</f>
        <v>0</v>
      </c>
      <c r="L1256" s="23">
        <f t="shared" si="57"/>
        <v>0</v>
      </c>
    </row>
    <row r="1257" spans="4:12" x14ac:dyDescent="0.2">
      <c r="D1257" s="374">
        <f>_xlfn.XLOOKUP(C:C,Table1[for Import to Bank Register dropdown],Table1[for Pivot],0,0,1)</f>
        <v>0</v>
      </c>
      <c r="E1257" s="403"/>
      <c r="F1257" s="146">
        <f t="shared" si="58"/>
        <v>55555555</v>
      </c>
      <c r="G1257" s="375">
        <f t="shared" si="59"/>
        <v>0</v>
      </c>
      <c r="I1257" s="376">
        <f>IF(OR(C1257="150 Directors advances", C1257="120 accounts receivable", C1257="720.2 Automobile - Insurance", C1257="720.3 Automobile - License", C1257="870.4 Rent - Insurance", C1257="870.6 Rent - Property Tax", C1257="870.7 Rent - Homeoffice", C1257="870.9 Rent - Water"),
   0,
   IF(Dashboard!$F$5="Quick",
      IF(OR(C1257="190 Automobile",C1257="200 computer hardware",C1257="210 Computer software",C1257="220 Quickbooks software",C1257="230 Office equipment",C1257="240 Office furniture"),
         E1257-(E1257/(1+Dashboard!$F$4)),
         0
      ),
      IF(C1257="750 Business promotion",
         E1257-(E1257/(1+4.793/100)),
         E1257-(E1257/(1+Dashboard!$F$4))
      )
   )
)</f>
        <v>0</v>
      </c>
      <c r="J1257" s="26">
        <f>Bank5[[#This Row],[Money in/ (Money out)]]-Bank5[[#This Row],[GST/HST]]</f>
        <v>0</v>
      </c>
      <c r="L1257" s="23">
        <f t="shared" si="57"/>
        <v>0</v>
      </c>
    </row>
    <row r="1258" spans="4:12" x14ac:dyDescent="0.2">
      <c r="D1258" s="374">
        <f>_xlfn.XLOOKUP(C:C,Table1[for Import to Bank Register dropdown],Table1[for Pivot],0,0,1)</f>
        <v>0</v>
      </c>
      <c r="E1258" s="403"/>
      <c r="F1258" s="146">
        <f t="shared" si="58"/>
        <v>55555555</v>
      </c>
      <c r="G1258" s="375">
        <f t="shared" si="59"/>
        <v>0</v>
      </c>
      <c r="I1258" s="376">
        <f>IF(OR(C1258="150 Directors advances", C1258="120 accounts receivable", C1258="720.2 Automobile - Insurance", C1258="720.3 Automobile - License", C1258="870.4 Rent - Insurance", C1258="870.6 Rent - Property Tax", C1258="870.7 Rent - Homeoffice", C1258="870.9 Rent - Water"),
   0,
   IF(Dashboard!$F$5="Quick",
      IF(OR(C1258="190 Automobile",C1258="200 computer hardware",C1258="210 Computer software",C1258="220 Quickbooks software",C1258="230 Office equipment",C1258="240 Office furniture"),
         E1258-(E1258/(1+Dashboard!$F$4)),
         0
      ),
      IF(C1258="750 Business promotion",
         E1258-(E1258/(1+4.793/100)),
         E1258-(E1258/(1+Dashboard!$F$4))
      )
   )
)</f>
        <v>0</v>
      </c>
      <c r="J1258" s="26">
        <f>Bank5[[#This Row],[Money in/ (Money out)]]-Bank5[[#This Row],[GST/HST]]</f>
        <v>0</v>
      </c>
      <c r="L1258" s="23">
        <f t="shared" si="57"/>
        <v>0</v>
      </c>
    </row>
    <row r="1259" spans="4:12" x14ac:dyDescent="0.2">
      <c r="D1259" s="374">
        <f>_xlfn.XLOOKUP(C:C,Table1[for Import to Bank Register dropdown],Table1[for Pivot],0,0,1)</f>
        <v>0</v>
      </c>
      <c r="E1259" s="403"/>
      <c r="F1259" s="146">
        <f t="shared" si="58"/>
        <v>55555555</v>
      </c>
      <c r="G1259" s="375">
        <f t="shared" si="59"/>
        <v>0</v>
      </c>
      <c r="I1259" s="376">
        <f>IF(OR(C1259="150 Directors advances", C1259="120 accounts receivable", C1259="720.2 Automobile - Insurance", C1259="720.3 Automobile - License", C1259="870.4 Rent - Insurance", C1259="870.6 Rent - Property Tax", C1259="870.7 Rent - Homeoffice", C1259="870.9 Rent - Water"),
   0,
   IF(Dashboard!$F$5="Quick",
      IF(OR(C1259="190 Automobile",C1259="200 computer hardware",C1259="210 Computer software",C1259="220 Quickbooks software",C1259="230 Office equipment",C1259="240 Office furniture"),
         E1259-(E1259/(1+Dashboard!$F$4)),
         0
      ),
      IF(C1259="750 Business promotion",
         E1259-(E1259/(1+4.793/100)),
         E1259-(E1259/(1+Dashboard!$F$4))
      )
   )
)</f>
        <v>0</v>
      </c>
      <c r="J1259" s="26">
        <f>Bank5[[#This Row],[Money in/ (Money out)]]-Bank5[[#This Row],[GST/HST]]</f>
        <v>0</v>
      </c>
      <c r="L1259" s="23">
        <f t="shared" si="57"/>
        <v>0</v>
      </c>
    </row>
    <row r="1260" spans="4:12" x14ac:dyDescent="0.2">
      <c r="D1260" s="374">
        <f>_xlfn.XLOOKUP(C:C,Table1[for Import to Bank Register dropdown],Table1[for Pivot],0,0,1)</f>
        <v>0</v>
      </c>
      <c r="E1260" s="403"/>
      <c r="F1260" s="146">
        <f t="shared" si="58"/>
        <v>55555555</v>
      </c>
      <c r="G1260" s="375">
        <f t="shared" si="59"/>
        <v>0</v>
      </c>
      <c r="I1260" s="376">
        <f>IF(OR(C1260="150 Directors advances", C1260="120 accounts receivable", C1260="720.2 Automobile - Insurance", C1260="720.3 Automobile - License", C1260="870.4 Rent - Insurance", C1260="870.6 Rent - Property Tax", C1260="870.7 Rent - Homeoffice", C1260="870.9 Rent - Water"),
   0,
   IF(Dashboard!$F$5="Quick",
      IF(OR(C1260="190 Automobile",C1260="200 computer hardware",C1260="210 Computer software",C1260="220 Quickbooks software",C1260="230 Office equipment",C1260="240 Office furniture"),
         E1260-(E1260/(1+Dashboard!$F$4)),
         0
      ),
      IF(C1260="750 Business promotion",
         E1260-(E1260/(1+4.793/100)),
         E1260-(E1260/(1+Dashboard!$F$4))
      )
   )
)</f>
        <v>0</v>
      </c>
      <c r="J1260" s="26">
        <f>Bank5[[#This Row],[Money in/ (Money out)]]-Bank5[[#This Row],[GST/HST]]</f>
        <v>0</v>
      </c>
      <c r="L1260" s="23">
        <f t="shared" si="57"/>
        <v>0</v>
      </c>
    </row>
    <row r="1261" spans="4:12" x14ac:dyDescent="0.2">
      <c r="D1261" s="374">
        <f>_xlfn.XLOOKUP(C:C,Table1[for Import to Bank Register dropdown],Table1[for Pivot],0,0,1)</f>
        <v>0</v>
      </c>
      <c r="E1261" s="403"/>
      <c r="F1261" s="146">
        <f t="shared" si="58"/>
        <v>55555555</v>
      </c>
      <c r="G1261" s="375">
        <f t="shared" si="59"/>
        <v>0</v>
      </c>
      <c r="I1261" s="376">
        <f>IF(OR(C1261="150 Directors advances", C1261="120 accounts receivable", C1261="720.2 Automobile - Insurance", C1261="720.3 Automobile - License", C1261="870.4 Rent - Insurance", C1261="870.6 Rent - Property Tax", C1261="870.7 Rent - Homeoffice", C1261="870.9 Rent - Water"),
   0,
   IF(Dashboard!$F$5="Quick",
      IF(OR(C1261="190 Automobile",C1261="200 computer hardware",C1261="210 Computer software",C1261="220 Quickbooks software",C1261="230 Office equipment",C1261="240 Office furniture"),
         E1261-(E1261/(1+Dashboard!$F$4)),
         0
      ),
      IF(C1261="750 Business promotion",
         E1261-(E1261/(1+4.793/100)),
         E1261-(E1261/(1+Dashboard!$F$4))
      )
   )
)</f>
        <v>0</v>
      </c>
      <c r="J1261" s="26">
        <f>Bank5[[#This Row],[Money in/ (Money out)]]-Bank5[[#This Row],[GST/HST]]</f>
        <v>0</v>
      </c>
      <c r="L1261" s="23">
        <f t="shared" si="57"/>
        <v>0</v>
      </c>
    </row>
    <row r="1262" spans="4:12" x14ac:dyDescent="0.2">
      <c r="D1262" s="374">
        <f>_xlfn.XLOOKUP(C:C,Table1[for Import to Bank Register dropdown],Table1[for Pivot],0,0,1)</f>
        <v>0</v>
      </c>
      <c r="E1262" s="403"/>
      <c r="F1262" s="146">
        <f t="shared" si="58"/>
        <v>55555555</v>
      </c>
      <c r="G1262" s="375">
        <f t="shared" si="59"/>
        <v>0</v>
      </c>
      <c r="I1262" s="376">
        <f>IF(OR(C1262="150 Directors advances", C1262="120 accounts receivable", C1262="720.2 Automobile - Insurance", C1262="720.3 Automobile - License", C1262="870.4 Rent - Insurance", C1262="870.6 Rent - Property Tax", C1262="870.7 Rent - Homeoffice", C1262="870.9 Rent - Water"),
   0,
   IF(Dashboard!$F$5="Quick",
      IF(OR(C1262="190 Automobile",C1262="200 computer hardware",C1262="210 Computer software",C1262="220 Quickbooks software",C1262="230 Office equipment",C1262="240 Office furniture"),
         E1262-(E1262/(1+Dashboard!$F$4)),
         0
      ),
      IF(C1262="750 Business promotion",
         E1262-(E1262/(1+4.793/100)),
         E1262-(E1262/(1+Dashboard!$F$4))
      )
   )
)</f>
        <v>0</v>
      </c>
      <c r="J1262" s="26">
        <f>Bank5[[#This Row],[Money in/ (Money out)]]-Bank5[[#This Row],[GST/HST]]</f>
        <v>0</v>
      </c>
      <c r="L1262" s="23">
        <f t="shared" si="57"/>
        <v>0</v>
      </c>
    </row>
    <row r="1263" spans="4:12" x14ac:dyDescent="0.2">
      <c r="D1263" s="374">
        <f>_xlfn.XLOOKUP(C:C,Table1[for Import to Bank Register dropdown],Table1[for Pivot],0,0,1)</f>
        <v>0</v>
      </c>
      <c r="E1263" s="403"/>
      <c r="F1263" s="146">
        <f t="shared" si="58"/>
        <v>55555555</v>
      </c>
      <c r="G1263" s="375">
        <f t="shared" si="59"/>
        <v>0</v>
      </c>
      <c r="I1263" s="376">
        <f>IF(OR(C1263="150 Directors advances", C1263="120 accounts receivable", C1263="720.2 Automobile - Insurance", C1263="720.3 Automobile - License", C1263="870.4 Rent - Insurance", C1263="870.6 Rent - Property Tax", C1263="870.7 Rent - Homeoffice", C1263="870.9 Rent - Water"),
   0,
   IF(Dashboard!$F$5="Quick",
      IF(OR(C1263="190 Automobile",C1263="200 computer hardware",C1263="210 Computer software",C1263="220 Quickbooks software",C1263="230 Office equipment",C1263="240 Office furniture"),
         E1263-(E1263/(1+Dashboard!$F$4)),
         0
      ),
      IF(C1263="750 Business promotion",
         E1263-(E1263/(1+4.793/100)),
         E1263-(E1263/(1+Dashboard!$F$4))
      )
   )
)</f>
        <v>0</v>
      </c>
      <c r="J1263" s="26">
        <f>Bank5[[#This Row],[Money in/ (Money out)]]-Bank5[[#This Row],[GST/HST]]</f>
        <v>0</v>
      </c>
      <c r="L1263" s="23">
        <f t="shared" si="57"/>
        <v>0</v>
      </c>
    </row>
    <row r="1264" spans="4:12" x14ac:dyDescent="0.2">
      <c r="D1264" s="374">
        <f>_xlfn.XLOOKUP(C:C,Table1[for Import to Bank Register dropdown],Table1[for Pivot],0,0,1)</f>
        <v>0</v>
      </c>
      <c r="E1264" s="403"/>
      <c r="F1264" s="146">
        <f t="shared" si="58"/>
        <v>55555555</v>
      </c>
      <c r="G1264" s="375">
        <f t="shared" si="59"/>
        <v>0</v>
      </c>
      <c r="I1264" s="376">
        <f>IF(OR(C1264="150 Directors advances", C1264="120 accounts receivable", C1264="720.2 Automobile - Insurance", C1264="720.3 Automobile - License", C1264="870.4 Rent - Insurance", C1264="870.6 Rent - Property Tax", C1264="870.7 Rent - Homeoffice", C1264="870.9 Rent - Water"),
   0,
   IF(Dashboard!$F$5="Quick",
      IF(OR(C1264="190 Automobile",C1264="200 computer hardware",C1264="210 Computer software",C1264="220 Quickbooks software",C1264="230 Office equipment",C1264="240 Office furniture"),
         E1264-(E1264/(1+Dashboard!$F$4)),
         0
      ),
      IF(C1264="750 Business promotion",
         E1264-(E1264/(1+4.793/100)),
         E1264-(E1264/(1+Dashboard!$F$4))
      )
   )
)</f>
        <v>0</v>
      </c>
      <c r="J1264" s="26">
        <f>Bank5[[#This Row],[Money in/ (Money out)]]-Bank5[[#This Row],[GST/HST]]</f>
        <v>0</v>
      </c>
      <c r="L1264" s="23">
        <f t="shared" si="57"/>
        <v>0</v>
      </c>
    </row>
    <row r="1265" spans="4:12" x14ac:dyDescent="0.2">
      <c r="D1265" s="374">
        <f>_xlfn.XLOOKUP(C:C,Table1[for Import to Bank Register dropdown],Table1[for Pivot],0,0,1)</f>
        <v>0</v>
      </c>
      <c r="E1265" s="403"/>
      <c r="F1265" s="146">
        <f t="shared" si="58"/>
        <v>55555555</v>
      </c>
      <c r="G1265" s="375">
        <f t="shared" si="59"/>
        <v>0</v>
      </c>
      <c r="I1265" s="376">
        <f>IF(OR(C1265="150 Directors advances", C1265="120 accounts receivable", C1265="720.2 Automobile - Insurance", C1265="720.3 Automobile - License", C1265="870.4 Rent - Insurance", C1265="870.6 Rent - Property Tax", C1265="870.7 Rent - Homeoffice", C1265="870.9 Rent - Water"),
   0,
   IF(Dashboard!$F$5="Quick",
      IF(OR(C1265="190 Automobile",C1265="200 computer hardware",C1265="210 Computer software",C1265="220 Quickbooks software",C1265="230 Office equipment",C1265="240 Office furniture"),
         E1265-(E1265/(1+Dashboard!$F$4)),
         0
      ),
      IF(C1265="750 Business promotion",
         E1265-(E1265/(1+4.793/100)),
         E1265-(E1265/(1+Dashboard!$F$4))
      )
   )
)</f>
        <v>0</v>
      </c>
      <c r="J1265" s="26">
        <f>Bank5[[#This Row],[Money in/ (Money out)]]-Bank5[[#This Row],[GST/HST]]</f>
        <v>0</v>
      </c>
      <c r="L1265" s="23">
        <f t="shared" si="57"/>
        <v>0</v>
      </c>
    </row>
    <row r="1266" spans="4:12" x14ac:dyDescent="0.2">
      <c r="D1266" s="374">
        <f>_xlfn.XLOOKUP(C:C,Table1[for Import to Bank Register dropdown],Table1[for Pivot],0,0,1)</f>
        <v>0</v>
      </c>
      <c r="E1266" s="403"/>
      <c r="F1266" s="146">
        <f t="shared" si="58"/>
        <v>55555555</v>
      </c>
      <c r="G1266" s="375">
        <f t="shared" si="59"/>
        <v>0</v>
      </c>
      <c r="I1266" s="376">
        <f>IF(OR(C1266="150 Directors advances", C1266="120 accounts receivable", C1266="720.2 Automobile - Insurance", C1266="720.3 Automobile - License", C1266="870.4 Rent - Insurance", C1266="870.6 Rent - Property Tax", C1266="870.7 Rent - Homeoffice", C1266="870.9 Rent - Water"),
   0,
   IF(Dashboard!$F$5="Quick",
      IF(OR(C1266="190 Automobile",C1266="200 computer hardware",C1266="210 Computer software",C1266="220 Quickbooks software",C1266="230 Office equipment",C1266="240 Office furniture"),
         E1266-(E1266/(1+Dashboard!$F$4)),
         0
      ),
      IF(C1266="750 Business promotion",
         E1266-(E1266/(1+4.793/100)),
         E1266-(E1266/(1+Dashboard!$F$4))
      )
   )
)</f>
        <v>0</v>
      </c>
      <c r="J1266" s="26">
        <f>Bank5[[#This Row],[Money in/ (Money out)]]-Bank5[[#This Row],[GST/HST]]</f>
        <v>0</v>
      </c>
      <c r="L1266" s="23">
        <f t="shared" si="57"/>
        <v>0</v>
      </c>
    </row>
    <row r="1267" spans="4:12" x14ac:dyDescent="0.2">
      <c r="D1267" s="374">
        <f>_xlfn.XLOOKUP(C:C,Table1[for Import to Bank Register dropdown],Table1[for Pivot],0,0,1)</f>
        <v>0</v>
      </c>
      <c r="E1267" s="403"/>
      <c r="F1267" s="146">
        <f t="shared" si="58"/>
        <v>55555555</v>
      </c>
      <c r="G1267" s="375">
        <f t="shared" si="59"/>
        <v>0</v>
      </c>
      <c r="I1267" s="376">
        <f>IF(OR(C1267="150 Directors advances", C1267="120 accounts receivable", C1267="720.2 Automobile - Insurance", C1267="720.3 Automobile - License", C1267="870.4 Rent - Insurance", C1267="870.6 Rent - Property Tax", C1267="870.7 Rent - Homeoffice", C1267="870.9 Rent - Water"),
   0,
   IF(Dashboard!$F$5="Quick",
      IF(OR(C1267="190 Automobile",C1267="200 computer hardware",C1267="210 Computer software",C1267="220 Quickbooks software",C1267="230 Office equipment",C1267="240 Office furniture"),
         E1267-(E1267/(1+Dashboard!$F$4)),
         0
      ),
      IF(C1267="750 Business promotion",
         E1267-(E1267/(1+4.793/100)),
         E1267-(E1267/(1+Dashboard!$F$4))
      )
   )
)</f>
        <v>0</v>
      </c>
      <c r="J1267" s="26">
        <f>Bank5[[#This Row],[Money in/ (Money out)]]-Bank5[[#This Row],[GST/HST]]</f>
        <v>0</v>
      </c>
      <c r="L1267" s="23">
        <f t="shared" si="57"/>
        <v>0</v>
      </c>
    </row>
    <row r="1268" spans="4:12" x14ac:dyDescent="0.2">
      <c r="D1268" s="374">
        <f>_xlfn.XLOOKUP(C:C,Table1[for Import to Bank Register dropdown],Table1[for Pivot],0,0,1)</f>
        <v>0</v>
      </c>
      <c r="E1268" s="403"/>
      <c r="F1268" s="146">
        <f t="shared" si="58"/>
        <v>55555555</v>
      </c>
      <c r="G1268" s="375">
        <f t="shared" si="59"/>
        <v>0</v>
      </c>
      <c r="I1268" s="376">
        <f>IF(OR(C1268="150 Directors advances", C1268="120 accounts receivable", C1268="720.2 Automobile - Insurance", C1268="720.3 Automobile - License", C1268="870.4 Rent - Insurance", C1268="870.6 Rent - Property Tax", C1268="870.7 Rent - Homeoffice", C1268="870.9 Rent - Water"),
   0,
   IF(Dashboard!$F$5="Quick",
      IF(OR(C1268="190 Automobile",C1268="200 computer hardware",C1268="210 Computer software",C1268="220 Quickbooks software",C1268="230 Office equipment",C1268="240 Office furniture"),
         E1268-(E1268/(1+Dashboard!$F$4)),
         0
      ),
      IF(C1268="750 Business promotion",
         E1268-(E1268/(1+4.793/100)),
         E1268-(E1268/(1+Dashboard!$F$4))
      )
   )
)</f>
        <v>0</v>
      </c>
      <c r="J1268" s="26">
        <f>Bank5[[#This Row],[Money in/ (Money out)]]-Bank5[[#This Row],[GST/HST]]</f>
        <v>0</v>
      </c>
      <c r="L1268" s="23">
        <f t="shared" si="57"/>
        <v>0</v>
      </c>
    </row>
    <row r="1269" spans="4:12" x14ac:dyDescent="0.2">
      <c r="D1269" s="374">
        <f>_xlfn.XLOOKUP(C:C,Table1[for Import to Bank Register dropdown],Table1[for Pivot],0,0,1)</f>
        <v>0</v>
      </c>
      <c r="E1269" s="403"/>
      <c r="F1269" s="146">
        <f t="shared" si="58"/>
        <v>55555555</v>
      </c>
      <c r="G1269" s="375">
        <f t="shared" si="59"/>
        <v>0</v>
      </c>
      <c r="I1269" s="376">
        <f>IF(OR(C1269="150 Directors advances", C1269="120 accounts receivable", C1269="720.2 Automobile - Insurance", C1269="720.3 Automobile - License", C1269="870.4 Rent - Insurance", C1269="870.6 Rent - Property Tax", C1269="870.7 Rent - Homeoffice", C1269="870.9 Rent - Water"),
   0,
   IF(Dashboard!$F$5="Quick",
      IF(OR(C1269="190 Automobile",C1269="200 computer hardware",C1269="210 Computer software",C1269="220 Quickbooks software",C1269="230 Office equipment",C1269="240 Office furniture"),
         E1269-(E1269/(1+Dashboard!$F$4)),
         0
      ),
      IF(C1269="750 Business promotion",
         E1269-(E1269/(1+4.793/100)),
         E1269-(E1269/(1+Dashboard!$F$4))
      )
   )
)</f>
        <v>0</v>
      </c>
      <c r="J1269" s="26">
        <f>Bank5[[#This Row],[Money in/ (Money out)]]-Bank5[[#This Row],[GST/HST]]</f>
        <v>0</v>
      </c>
      <c r="L1269" s="23">
        <f t="shared" si="57"/>
        <v>0</v>
      </c>
    </row>
    <row r="1270" spans="4:12" x14ac:dyDescent="0.2">
      <c r="D1270" s="374">
        <f>_xlfn.XLOOKUP(C:C,Table1[for Import to Bank Register dropdown],Table1[for Pivot],0,0,1)</f>
        <v>0</v>
      </c>
      <c r="E1270" s="403"/>
      <c r="F1270" s="146">
        <f t="shared" si="58"/>
        <v>55555555</v>
      </c>
      <c r="G1270" s="375">
        <f t="shared" si="59"/>
        <v>0</v>
      </c>
      <c r="I1270" s="376">
        <f>IF(OR(C1270="150 Directors advances", C1270="120 accounts receivable", C1270="720.2 Automobile - Insurance", C1270="720.3 Automobile - License", C1270="870.4 Rent - Insurance", C1270="870.6 Rent - Property Tax", C1270="870.7 Rent - Homeoffice", C1270="870.9 Rent - Water"),
   0,
   IF(Dashboard!$F$5="Quick",
      IF(OR(C1270="190 Automobile",C1270="200 computer hardware",C1270="210 Computer software",C1270="220 Quickbooks software",C1270="230 Office equipment",C1270="240 Office furniture"),
         E1270-(E1270/(1+Dashboard!$F$4)),
         0
      ),
      IF(C1270="750 Business promotion",
         E1270-(E1270/(1+4.793/100)),
         E1270-(E1270/(1+Dashboard!$F$4))
      )
   )
)</f>
        <v>0</v>
      </c>
      <c r="J1270" s="26">
        <f>Bank5[[#This Row],[Money in/ (Money out)]]-Bank5[[#This Row],[GST/HST]]</f>
        <v>0</v>
      </c>
      <c r="L1270" s="23">
        <f t="shared" si="57"/>
        <v>0</v>
      </c>
    </row>
    <row r="1271" spans="4:12" x14ac:dyDescent="0.2">
      <c r="D1271" s="374">
        <f>_xlfn.XLOOKUP(C:C,Table1[for Import to Bank Register dropdown],Table1[for Pivot],0,0,1)</f>
        <v>0</v>
      </c>
      <c r="E1271" s="403"/>
      <c r="F1271" s="146">
        <f t="shared" si="58"/>
        <v>55555555</v>
      </c>
      <c r="G1271" s="375">
        <f t="shared" si="59"/>
        <v>0</v>
      </c>
      <c r="I1271" s="376">
        <f>IF(OR(C1271="150 Directors advances", C1271="120 accounts receivable", C1271="720.2 Automobile - Insurance", C1271="720.3 Automobile - License", C1271="870.4 Rent - Insurance", C1271="870.6 Rent - Property Tax", C1271="870.7 Rent - Homeoffice", C1271="870.9 Rent - Water"),
   0,
   IF(Dashboard!$F$5="Quick",
      IF(OR(C1271="190 Automobile",C1271="200 computer hardware",C1271="210 Computer software",C1271="220 Quickbooks software",C1271="230 Office equipment",C1271="240 Office furniture"),
         E1271-(E1271/(1+Dashboard!$F$4)),
         0
      ),
      IF(C1271="750 Business promotion",
         E1271-(E1271/(1+4.793/100)),
         E1271-(E1271/(1+Dashboard!$F$4))
      )
   )
)</f>
        <v>0</v>
      </c>
      <c r="J1271" s="26">
        <f>Bank5[[#This Row],[Money in/ (Money out)]]-Bank5[[#This Row],[GST/HST]]</f>
        <v>0</v>
      </c>
      <c r="L1271" s="23">
        <f t="shared" si="57"/>
        <v>0</v>
      </c>
    </row>
    <row r="1272" spans="4:12" x14ac:dyDescent="0.2">
      <c r="D1272" s="374">
        <f>_xlfn.XLOOKUP(C:C,Table1[for Import to Bank Register dropdown],Table1[for Pivot],0,0,1)</f>
        <v>0</v>
      </c>
      <c r="E1272" s="403"/>
      <c r="F1272" s="146">
        <f t="shared" si="58"/>
        <v>55555555</v>
      </c>
      <c r="G1272" s="375">
        <f t="shared" si="59"/>
        <v>0</v>
      </c>
      <c r="I1272" s="376">
        <f>IF(OR(C1272="150 Directors advances", C1272="120 accounts receivable", C1272="720.2 Automobile - Insurance", C1272="720.3 Automobile - License", C1272="870.4 Rent - Insurance", C1272="870.6 Rent - Property Tax", C1272="870.7 Rent - Homeoffice", C1272="870.9 Rent - Water"),
   0,
   IF(Dashboard!$F$5="Quick",
      IF(OR(C1272="190 Automobile",C1272="200 computer hardware",C1272="210 Computer software",C1272="220 Quickbooks software",C1272="230 Office equipment",C1272="240 Office furniture"),
         E1272-(E1272/(1+Dashboard!$F$4)),
         0
      ),
      IF(C1272="750 Business promotion",
         E1272-(E1272/(1+4.793/100)),
         E1272-(E1272/(1+Dashboard!$F$4))
      )
   )
)</f>
        <v>0</v>
      </c>
      <c r="J1272" s="26">
        <f>Bank5[[#This Row],[Money in/ (Money out)]]-Bank5[[#This Row],[GST/HST]]</f>
        <v>0</v>
      </c>
      <c r="L1272" s="23">
        <f t="shared" si="57"/>
        <v>0</v>
      </c>
    </row>
    <row r="1273" spans="4:12" x14ac:dyDescent="0.2">
      <c r="D1273" s="374">
        <f>_xlfn.XLOOKUP(C:C,Table1[for Import to Bank Register dropdown],Table1[for Pivot],0,0,1)</f>
        <v>0</v>
      </c>
      <c r="E1273" s="403"/>
      <c r="F1273" s="146">
        <f t="shared" si="58"/>
        <v>55555555</v>
      </c>
      <c r="G1273" s="375">
        <f t="shared" si="59"/>
        <v>0</v>
      </c>
      <c r="I1273" s="376">
        <f>IF(OR(C1273="150 Directors advances", C1273="120 accounts receivable", C1273="720.2 Automobile - Insurance", C1273="720.3 Automobile - License", C1273="870.4 Rent - Insurance", C1273="870.6 Rent - Property Tax", C1273="870.7 Rent - Homeoffice", C1273="870.9 Rent - Water"),
   0,
   IF(Dashboard!$F$5="Quick",
      IF(OR(C1273="190 Automobile",C1273="200 computer hardware",C1273="210 Computer software",C1273="220 Quickbooks software",C1273="230 Office equipment",C1273="240 Office furniture"),
         E1273-(E1273/(1+Dashboard!$F$4)),
         0
      ),
      IF(C1273="750 Business promotion",
         E1273-(E1273/(1+4.793/100)),
         E1273-(E1273/(1+Dashboard!$F$4))
      )
   )
)</f>
        <v>0</v>
      </c>
      <c r="J1273" s="26">
        <f>Bank5[[#This Row],[Money in/ (Money out)]]-Bank5[[#This Row],[GST/HST]]</f>
        <v>0</v>
      </c>
      <c r="L1273" s="23">
        <f t="shared" si="57"/>
        <v>0</v>
      </c>
    </row>
    <row r="1274" spans="4:12" x14ac:dyDescent="0.2">
      <c r="D1274" s="374">
        <f>_xlfn.XLOOKUP(C:C,Table1[for Import to Bank Register dropdown],Table1[for Pivot],0,0,1)</f>
        <v>0</v>
      </c>
      <c r="E1274" s="403"/>
      <c r="F1274" s="146">
        <f t="shared" si="58"/>
        <v>55555555</v>
      </c>
      <c r="G1274" s="375">
        <f t="shared" si="59"/>
        <v>0</v>
      </c>
      <c r="I1274" s="376">
        <f>IF(OR(C1274="150 Directors advances", C1274="120 accounts receivable", C1274="720.2 Automobile - Insurance", C1274="720.3 Automobile - License", C1274="870.4 Rent - Insurance", C1274="870.6 Rent - Property Tax", C1274="870.7 Rent - Homeoffice", C1274="870.9 Rent - Water"),
   0,
   IF(Dashboard!$F$5="Quick",
      IF(OR(C1274="190 Automobile",C1274="200 computer hardware",C1274="210 Computer software",C1274="220 Quickbooks software",C1274="230 Office equipment",C1274="240 Office furniture"),
         E1274-(E1274/(1+Dashboard!$F$4)),
         0
      ),
      IF(C1274="750 Business promotion",
         E1274-(E1274/(1+4.793/100)),
         E1274-(E1274/(1+Dashboard!$F$4))
      )
   )
)</f>
        <v>0</v>
      </c>
      <c r="J1274" s="26">
        <f>Bank5[[#This Row],[Money in/ (Money out)]]-Bank5[[#This Row],[GST/HST]]</f>
        <v>0</v>
      </c>
      <c r="L1274" s="23">
        <f t="shared" si="57"/>
        <v>0</v>
      </c>
    </row>
    <row r="1275" spans="4:12" x14ac:dyDescent="0.2">
      <c r="D1275" s="374">
        <f>_xlfn.XLOOKUP(C:C,Table1[for Import to Bank Register dropdown],Table1[for Pivot],0,0,1)</f>
        <v>0</v>
      </c>
      <c r="E1275" s="403"/>
      <c r="F1275" s="146">
        <f t="shared" si="58"/>
        <v>55555555</v>
      </c>
      <c r="G1275" s="375">
        <f t="shared" si="59"/>
        <v>0</v>
      </c>
      <c r="I1275" s="376">
        <f>IF(OR(C1275="150 Directors advances", C1275="120 accounts receivable", C1275="720.2 Automobile - Insurance", C1275="720.3 Automobile - License", C1275="870.4 Rent - Insurance", C1275="870.6 Rent - Property Tax", C1275="870.7 Rent - Homeoffice", C1275="870.9 Rent - Water"),
   0,
   IF(Dashboard!$F$5="Quick",
      IF(OR(C1275="190 Automobile",C1275="200 computer hardware",C1275="210 Computer software",C1275="220 Quickbooks software",C1275="230 Office equipment",C1275="240 Office furniture"),
         E1275-(E1275/(1+Dashboard!$F$4)),
         0
      ),
      IF(C1275="750 Business promotion",
         E1275-(E1275/(1+4.793/100)),
         E1275-(E1275/(1+Dashboard!$F$4))
      )
   )
)</f>
        <v>0</v>
      </c>
      <c r="J1275" s="26">
        <f>Bank5[[#This Row],[Money in/ (Money out)]]-Bank5[[#This Row],[GST/HST]]</f>
        <v>0</v>
      </c>
      <c r="L1275" s="23">
        <f t="shared" si="57"/>
        <v>0</v>
      </c>
    </row>
    <row r="1276" spans="4:12" x14ac:dyDescent="0.2">
      <c r="D1276" s="374">
        <f>_xlfn.XLOOKUP(C:C,Table1[for Import to Bank Register dropdown],Table1[for Pivot],0,0,1)</f>
        <v>0</v>
      </c>
      <c r="E1276" s="403"/>
      <c r="F1276" s="146">
        <f t="shared" si="58"/>
        <v>55555555</v>
      </c>
      <c r="G1276" s="375">
        <f t="shared" si="59"/>
        <v>0</v>
      </c>
      <c r="I1276" s="376">
        <f>IF(OR(C1276="150 Directors advances", C1276="120 accounts receivable", C1276="720.2 Automobile - Insurance", C1276="720.3 Automobile - License", C1276="870.4 Rent - Insurance", C1276="870.6 Rent - Property Tax", C1276="870.7 Rent - Homeoffice", C1276="870.9 Rent - Water"),
   0,
   IF(Dashboard!$F$5="Quick",
      IF(OR(C1276="190 Automobile",C1276="200 computer hardware",C1276="210 Computer software",C1276="220 Quickbooks software",C1276="230 Office equipment",C1276="240 Office furniture"),
         E1276-(E1276/(1+Dashboard!$F$4)),
         0
      ),
      IF(C1276="750 Business promotion",
         E1276-(E1276/(1+4.793/100)),
         E1276-(E1276/(1+Dashboard!$F$4))
      )
   )
)</f>
        <v>0</v>
      </c>
      <c r="J1276" s="26">
        <f>Bank5[[#This Row],[Money in/ (Money out)]]-Bank5[[#This Row],[GST/HST]]</f>
        <v>0</v>
      </c>
      <c r="L1276" s="23">
        <f t="shared" si="57"/>
        <v>0</v>
      </c>
    </row>
    <row r="1277" spans="4:12" x14ac:dyDescent="0.2">
      <c r="D1277" s="374">
        <f>_xlfn.XLOOKUP(C:C,Table1[for Import to Bank Register dropdown],Table1[for Pivot],0,0,1)</f>
        <v>0</v>
      </c>
      <c r="E1277" s="403"/>
      <c r="F1277" s="146">
        <f t="shared" si="58"/>
        <v>55555555</v>
      </c>
      <c r="G1277" s="375">
        <f t="shared" si="59"/>
        <v>0</v>
      </c>
      <c r="I1277" s="376">
        <f>IF(OR(C1277="150 Directors advances", C1277="120 accounts receivable", C1277="720.2 Automobile - Insurance", C1277="720.3 Automobile - License", C1277="870.4 Rent - Insurance", C1277="870.6 Rent - Property Tax", C1277="870.7 Rent - Homeoffice", C1277="870.9 Rent - Water"),
   0,
   IF(Dashboard!$F$5="Quick",
      IF(OR(C1277="190 Automobile",C1277="200 computer hardware",C1277="210 Computer software",C1277="220 Quickbooks software",C1277="230 Office equipment",C1277="240 Office furniture"),
         E1277-(E1277/(1+Dashboard!$F$4)),
         0
      ),
      IF(C1277="750 Business promotion",
         E1277-(E1277/(1+4.793/100)),
         E1277-(E1277/(1+Dashboard!$F$4))
      )
   )
)</f>
        <v>0</v>
      </c>
      <c r="J1277" s="26">
        <f>Bank5[[#This Row],[Money in/ (Money out)]]-Bank5[[#This Row],[GST/HST]]</f>
        <v>0</v>
      </c>
      <c r="L1277" s="23">
        <f t="shared" si="57"/>
        <v>0</v>
      </c>
    </row>
    <row r="1278" spans="4:12" x14ac:dyDescent="0.2">
      <c r="D1278" s="374">
        <f>_xlfn.XLOOKUP(C:C,Table1[for Import to Bank Register dropdown],Table1[for Pivot],0,0,1)</f>
        <v>0</v>
      </c>
      <c r="E1278" s="403"/>
      <c r="F1278" s="146">
        <f t="shared" si="58"/>
        <v>55555555</v>
      </c>
      <c r="G1278" s="375">
        <f t="shared" si="59"/>
        <v>0</v>
      </c>
      <c r="I1278" s="376">
        <f>IF(OR(C1278="150 Directors advances", C1278="120 accounts receivable", C1278="720.2 Automobile - Insurance", C1278="720.3 Automobile - License", C1278="870.4 Rent - Insurance", C1278="870.6 Rent - Property Tax", C1278="870.7 Rent - Homeoffice", C1278="870.9 Rent - Water"),
   0,
   IF(Dashboard!$F$5="Quick",
      IF(OR(C1278="190 Automobile",C1278="200 computer hardware",C1278="210 Computer software",C1278="220 Quickbooks software",C1278="230 Office equipment",C1278="240 Office furniture"),
         E1278-(E1278/(1+Dashboard!$F$4)),
         0
      ),
      IF(C1278="750 Business promotion",
         E1278-(E1278/(1+4.793/100)),
         E1278-(E1278/(1+Dashboard!$F$4))
      )
   )
)</f>
        <v>0</v>
      </c>
      <c r="J1278" s="26">
        <f>Bank5[[#This Row],[Money in/ (Money out)]]-Bank5[[#This Row],[GST/HST]]</f>
        <v>0</v>
      </c>
      <c r="L1278" s="23">
        <f t="shared" si="57"/>
        <v>0</v>
      </c>
    </row>
    <row r="1279" spans="4:12" x14ac:dyDescent="0.2">
      <c r="D1279" s="374">
        <f>_xlfn.XLOOKUP(C:C,Table1[for Import to Bank Register dropdown],Table1[for Pivot],0,0,1)</f>
        <v>0</v>
      </c>
      <c r="E1279" s="403"/>
      <c r="F1279" s="146">
        <f t="shared" si="58"/>
        <v>55555555</v>
      </c>
      <c r="G1279" s="375">
        <f t="shared" si="59"/>
        <v>0</v>
      </c>
      <c r="I1279" s="376">
        <f>IF(OR(C1279="150 Directors advances", C1279="120 accounts receivable", C1279="720.2 Automobile - Insurance", C1279="720.3 Automobile - License", C1279="870.4 Rent - Insurance", C1279="870.6 Rent - Property Tax", C1279="870.7 Rent - Homeoffice", C1279="870.9 Rent - Water"),
   0,
   IF(Dashboard!$F$5="Quick",
      IF(OR(C1279="190 Automobile",C1279="200 computer hardware",C1279="210 Computer software",C1279="220 Quickbooks software",C1279="230 Office equipment",C1279="240 Office furniture"),
         E1279-(E1279/(1+Dashboard!$F$4)),
         0
      ),
      IF(C1279="750 Business promotion",
         E1279-(E1279/(1+4.793/100)),
         E1279-(E1279/(1+Dashboard!$F$4))
      )
   )
)</f>
        <v>0</v>
      </c>
      <c r="J1279" s="26">
        <f>Bank5[[#This Row],[Money in/ (Money out)]]-Bank5[[#This Row],[GST/HST]]</f>
        <v>0</v>
      </c>
      <c r="L1279" s="23">
        <f t="shared" si="57"/>
        <v>0</v>
      </c>
    </row>
    <row r="1280" spans="4:12" x14ac:dyDescent="0.2">
      <c r="D1280" s="374">
        <f>_xlfn.XLOOKUP(C:C,Table1[for Import to Bank Register dropdown],Table1[for Pivot],0,0,1)</f>
        <v>0</v>
      </c>
      <c r="E1280" s="403"/>
      <c r="F1280" s="146">
        <f t="shared" si="58"/>
        <v>55555555</v>
      </c>
      <c r="G1280" s="375">
        <f t="shared" si="59"/>
        <v>0</v>
      </c>
      <c r="I1280" s="376">
        <f>IF(OR(C1280="150 Directors advances", C1280="120 accounts receivable", C1280="720.2 Automobile - Insurance", C1280="720.3 Automobile - License", C1280="870.4 Rent - Insurance", C1280="870.6 Rent - Property Tax", C1280="870.7 Rent - Homeoffice", C1280="870.9 Rent - Water"),
   0,
   IF(Dashboard!$F$5="Quick",
      IF(OR(C1280="190 Automobile",C1280="200 computer hardware",C1280="210 Computer software",C1280="220 Quickbooks software",C1280="230 Office equipment",C1280="240 Office furniture"),
         E1280-(E1280/(1+Dashboard!$F$4)),
         0
      ),
      IF(C1280="750 Business promotion",
         E1280-(E1280/(1+4.793/100)),
         E1280-(E1280/(1+Dashboard!$F$4))
      )
   )
)</f>
        <v>0</v>
      </c>
      <c r="J1280" s="26">
        <f>Bank5[[#This Row],[Money in/ (Money out)]]-Bank5[[#This Row],[GST/HST]]</f>
        <v>0</v>
      </c>
      <c r="L1280" s="23">
        <f t="shared" si="57"/>
        <v>0</v>
      </c>
    </row>
    <row r="1281" spans="4:12" x14ac:dyDescent="0.2">
      <c r="D1281" s="374">
        <f>_xlfn.XLOOKUP(C:C,Table1[for Import to Bank Register dropdown],Table1[for Pivot],0,0,1)</f>
        <v>0</v>
      </c>
      <c r="E1281" s="403"/>
      <c r="F1281" s="146">
        <f t="shared" si="58"/>
        <v>55555555</v>
      </c>
      <c r="G1281" s="375">
        <f t="shared" si="59"/>
        <v>0</v>
      </c>
      <c r="I1281" s="376">
        <f>IF(OR(C1281="150 Directors advances", C1281="120 accounts receivable", C1281="720.2 Automobile - Insurance", C1281="720.3 Automobile - License", C1281="870.4 Rent - Insurance", C1281="870.6 Rent - Property Tax", C1281="870.7 Rent - Homeoffice", C1281="870.9 Rent - Water"),
   0,
   IF(Dashboard!$F$5="Quick",
      IF(OR(C1281="190 Automobile",C1281="200 computer hardware",C1281="210 Computer software",C1281="220 Quickbooks software",C1281="230 Office equipment",C1281="240 Office furniture"),
         E1281-(E1281/(1+Dashboard!$F$4)),
         0
      ),
      IF(C1281="750 Business promotion",
         E1281-(E1281/(1+4.793/100)),
         E1281-(E1281/(1+Dashboard!$F$4))
      )
   )
)</f>
        <v>0</v>
      </c>
      <c r="J1281" s="26">
        <f>Bank5[[#This Row],[Money in/ (Money out)]]-Bank5[[#This Row],[GST/HST]]</f>
        <v>0</v>
      </c>
      <c r="L1281" s="23">
        <f t="shared" si="57"/>
        <v>0</v>
      </c>
    </row>
    <row r="1282" spans="4:12" x14ac:dyDescent="0.2">
      <c r="D1282" s="374">
        <f>_xlfn.XLOOKUP(C:C,Table1[for Import to Bank Register dropdown],Table1[for Pivot],0,0,1)</f>
        <v>0</v>
      </c>
      <c r="E1282" s="403"/>
      <c r="F1282" s="146">
        <f t="shared" si="58"/>
        <v>55555555</v>
      </c>
      <c r="G1282" s="375">
        <f t="shared" si="59"/>
        <v>0</v>
      </c>
      <c r="I1282" s="376">
        <f>IF(OR(C1282="150 Directors advances", C1282="120 accounts receivable", C1282="720.2 Automobile - Insurance", C1282="720.3 Automobile - License", C1282="870.4 Rent - Insurance", C1282="870.6 Rent - Property Tax", C1282="870.7 Rent - Homeoffice", C1282="870.9 Rent - Water"),
   0,
   IF(Dashboard!$F$5="Quick",
      IF(OR(C1282="190 Automobile",C1282="200 computer hardware",C1282="210 Computer software",C1282="220 Quickbooks software",C1282="230 Office equipment",C1282="240 Office furniture"),
         E1282-(E1282/(1+Dashboard!$F$4)),
         0
      ),
      IF(C1282="750 Business promotion",
         E1282-(E1282/(1+4.793/100)),
         E1282-(E1282/(1+Dashboard!$F$4))
      )
   )
)</f>
        <v>0</v>
      </c>
      <c r="J1282" s="26">
        <f>Bank5[[#This Row],[Money in/ (Money out)]]-Bank5[[#This Row],[GST/HST]]</f>
        <v>0</v>
      </c>
      <c r="L1282" s="23">
        <f t="shared" si="57"/>
        <v>0</v>
      </c>
    </row>
    <row r="1283" spans="4:12" x14ac:dyDescent="0.2">
      <c r="D1283" s="374">
        <f>_xlfn.XLOOKUP(C:C,Table1[for Import to Bank Register dropdown],Table1[for Pivot],0,0,1)</f>
        <v>0</v>
      </c>
      <c r="E1283" s="403"/>
      <c r="F1283" s="146">
        <f t="shared" si="58"/>
        <v>55555555</v>
      </c>
      <c r="G1283" s="375">
        <f t="shared" si="59"/>
        <v>0</v>
      </c>
      <c r="I1283" s="376">
        <f>IF(OR(C1283="150 Directors advances", C1283="120 accounts receivable", C1283="720.2 Automobile - Insurance", C1283="720.3 Automobile - License", C1283="870.4 Rent - Insurance", C1283="870.6 Rent - Property Tax", C1283="870.7 Rent - Homeoffice", C1283="870.9 Rent - Water"),
   0,
   IF(Dashboard!$F$5="Quick",
      IF(OR(C1283="190 Automobile",C1283="200 computer hardware",C1283="210 Computer software",C1283="220 Quickbooks software",C1283="230 Office equipment",C1283="240 Office furniture"),
         E1283-(E1283/(1+Dashboard!$F$4)),
         0
      ),
      IF(C1283="750 Business promotion",
         E1283-(E1283/(1+4.793/100)),
         E1283-(E1283/(1+Dashboard!$F$4))
      )
   )
)</f>
        <v>0</v>
      </c>
      <c r="J1283" s="26">
        <f>Bank5[[#This Row],[Money in/ (Money out)]]-Bank5[[#This Row],[GST/HST]]</f>
        <v>0</v>
      </c>
      <c r="L1283" s="23">
        <f t="shared" si="57"/>
        <v>0</v>
      </c>
    </row>
    <row r="1284" spans="4:12" x14ac:dyDescent="0.2">
      <c r="D1284" s="374">
        <f>_xlfn.XLOOKUP(C:C,Table1[for Import to Bank Register dropdown],Table1[for Pivot],0,0,1)</f>
        <v>0</v>
      </c>
      <c r="E1284" s="403"/>
      <c r="F1284" s="146">
        <f t="shared" si="58"/>
        <v>55555555</v>
      </c>
      <c r="G1284" s="375">
        <f t="shared" si="59"/>
        <v>0</v>
      </c>
      <c r="I1284" s="376">
        <f>IF(OR(C1284="150 Directors advances", C1284="120 accounts receivable", C1284="720.2 Automobile - Insurance", C1284="720.3 Automobile - License", C1284="870.4 Rent - Insurance", C1284="870.6 Rent - Property Tax", C1284="870.7 Rent - Homeoffice", C1284="870.9 Rent - Water"),
   0,
   IF(Dashboard!$F$5="Quick",
      IF(OR(C1284="190 Automobile",C1284="200 computer hardware",C1284="210 Computer software",C1284="220 Quickbooks software",C1284="230 Office equipment",C1284="240 Office furniture"),
         E1284-(E1284/(1+Dashboard!$F$4)),
         0
      ),
      IF(C1284="750 Business promotion",
         E1284-(E1284/(1+4.793/100)),
         E1284-(E1284/(1+Dashboard!$F$4))
      )
   )
)</f>
        <v>0</v>
      </c>
      <c r="J1284" s="26">
        <f>Bank5[[#This Row],[Money in/ (Money out)]]-Bank5[[#This Row],[GST/HST]]</f>
        <v>0</v>
      </c>
      <c r="L1284" s="23">
        <f t="shared" si="57"/>
        <v>0</v>
      </c>
    </row>
    <row r="1285" spans="4:12" x14ac:dyDescent="0.2">
      <c r="D1285" s="374">
        <f>_xlfn.XLOOKUP(C:C,Table1[for Import to Bank Register dropdown],Table1[for Pivot],0,0,1)</f>
        <v>0</v>
      </c>
      <c r="E1285" s="403"/>
      <c r="F1285" s="146">
        <f t="shared" si="58"/>
        <v>55555555</v>
      </c>
      <c r="G1285" s="375">
        <f t="shared" si="59"/>
        <v>0</v>
      </c>
      <c r="I1285" s="376">
        <f>IF(OR(C1285="150 Directors advances", C1285="120 accounts receivable", C1285="720.2 Automobile - Insurance", C1285="720.3 Automobile - License", C1285="870.4 Rent - Insurance", C1285="870.6 Rent - Property Tax", C1285="870.7 Rent - Homeoffice", C1285="870.9 Rent - Water"),
   0,
   IF(Dashboard!$F$5="Quick",
      IF(OR(C1285="190 Automobile",C1285="200 computer hardware",C1285="210 Computer software",C1285="220 Quickbooks software",C1285="230 Office equipment",C1285="240 Office furniture"),
         E1285-(E1285/(1+Dashboard!$F$4)),
         0
      ),
      IF(C1285="750 Business promotion",
         E1285-(E1285/(1+4.793/100)),
         E1285-(E1285/(1+Dashboard!$F$4))
      )
   )
)</f>
        <v>0</v>
      </c>
      <c r="J1285" s="26">
        <f>Bank5[[#This Row],[Money in/ (Money out)]]-Bank5[[#This Row],[GST/HST]]</f>
        <v>0</v>
      </c>
      <c r="L1285" s="23">
        <f t="shared" si="57"/>
        <v>0</v>
      </c>
    </row>
    <row r="1286" spans="4:12" x14ac:dyDescent="0.2">
      <c r="D1286" s="374">
        <f>_xlfn.XLOOKUP(C:C,Table1[for Import to Bank Register dropdown],Table1[for Pivot],0,0,1)</f>
        <v>0</v>
      </c>
      <c r="E1286" s="403"/>
      <c r="F1286" s="146">
        <f t="shared" si="58"/>
        <v>55555555</v>
      </c>
      <c r="G1286" s="375">
        <f t="shared" si="59"/>
        <v>0</v>
      </c>
      <c r="I1286" s="376">
        <f>IF(OR(C1286="150 Directors advances", C1286="120 accounts receivable", C1286="720.2 Automobile - Insurance", C1286="720.3 Automobile - License", C1286="870.4 Rent - Insurance", C1286="870.6 Rent - Property Tax", C1286="870.7 Rent - Homeoffice", C1286="870.9 Rent - Water"),
   0,
   IF(Dashboard!$F$5="Quick",
      IF(OR(C1286="190 Automobile",C1286="200 computer hardware",C1286="210 Computer software",C1286="220 Quickbooks software",C1286="230 Office equipment",C1286="240 Office furniture"),
         E1286-(E1286/(1+Dashboard!$F$4)),
         0
      ),
      IF(C1286="750 Business promotion",
         E1286-(E1286/(1+4.793/100)),
         E1286-(E1286/(1+Dashboard!$F$4))
      )
   )
)</f>
        <v>0</v>
      </c>
      <c r="J1286" s="26">
        <f>Bank5[[#This Row],[Money in/ (Money out)]]-Bank5[[#This Row],[GST/HST]]</f>
        <v>0</v>
      </c>
      <c r="L1286" s="23">
        <f t="shared" si="57"/>
        <v>0</v>
      </c>
    </row>
    <row r="1287" spans="4:12" x14ac:dyDescent="0.2">
      <c r="D1287" s="374">
        <f>_xlfn.XLOOKUP(C:C,Table1[for Import to Bank Register dropdown],Table1[for Pivot],0,0,1)</f>
        <v>0</v>
      </c>
      <c r="E1287" s="403"/>
      <c r="F1287" s="146">
        <f t="shared" si="58"/>
        <v>55555555</v>
      </c>
      <c r="G1287" s="375">
        <f t="shared" si="59"/>
        <v>0</v>
      </c>
      <c r="I1287" s="376">
        <f>IF(OR(C1287="150 Directors advances", C1287="120 accounts receivable", C1287="720.2 Automobile - Insurance", C1287="720.3 Automobile - License", C1287="870.4 Rent - Insurance", C1287="870.6 Rent - Property Tax", C1287="870.7 Rent - Homeoffice", C1287="870.9 Rent - Water"),
   0,
   IF(Dashboard!$F$5="Quick",
      IF(OR(C1287="190 Automobile",C1287="200 computer hardware",C1287="210 Computer software",C1287="220 Quickbooks software",C1287="230 Office equipment",C1287="240 Office furniture"),
         E1287-(E1287/(1+Dashboard!$F$4)),
         0
      ),
      IF(C1287="750 Business promotion",
         E1287-(E1287/(1+4.793/100)),
         E1287-(E1287/(1+Dashboard!$F$4))
      )
   )
)</f>
        <v>0</v>
      </c>
      <c r="J1287" s="26">
        <f>Bank5[[#This Row],[Money in/ (Money out)]]-Bank5[[#This Row],[GST/HST]]</f>
        <v>0</v>
      </c>
      <c r="L1287" s="23">
        <f t="shared" ref="L1287:L1350" si="60">$L$3</f>
        <v>0</v>
      </c>
    </row>
    <row r="1288" spans="4:12" x14ac:dyDescent="0.2">
      <c r="D1288" s="374">
        <f>_xlfn.XLOOKUP(C:C,Table1[for Import to Bank Register dropdown],Table1[for Pivot],0,0,1)</f>
        <v>0</v>
      </c>
      <c r="E1288" s="403"/>
      <c r="F1288" s="146">
        <f t="shared" ref="F1288:F1351" si="61">$E$2</f>
        <v>55555555</v>
      </c>
      <c r="G1288" s="375">
        <f t="shared" ref="G1288:G1351" si="62">G1287+E1288</f>
        <v>0</v>
      </c>
      <c r="I1288" s="376">
        <f>IF(OR(C1288="150 Directors advances", C1288="120 accounts receivable", C1288="720.2 Automobile - Insurance", C1288="720.3 Automobile - License", C1288="870.4 Rent - Insurance", C1288="870.6 Rent - Property Tax", C1288="870.7 Rent - Homeoffice", C1288="870.9 Rent - Water"),
   0,
   IF(Dashboard!$F$5="Quick",
      IF(OR(C1288="190 Automobile",C1288="200 computer hardware",C1288="210 Computer software",C1288="220 Quickbooks software",C1288="230 Office equipment",C1288="240 Office furniture"),
         E1288-(E1288/(1+Dashboard!$F$4)),
         0
      ),
      IF(C1288="750 Business promotion",
         E1288-(E1288/(1+4.793/100)),
         E1288-(E1288/(1+Dashboard!$F$4))
      )
   )
)</f>
        <v>0</v>
      </c>
      <c r="J1288" s="26">
        <f>Bank5[[#This Row],[Money in/ (Money out)]]-Bank5[[#This Row],[GST/HST]]</f>
        <v>0</v>
      </c>
      <c r="L1288" s="23">
        <f t="shared" si="60"/>
        <v>0</v>
      </c>
    </row>
    <row r="1289" spans="4:12" x14ac:dyDescent="0.2">
      <c r="D1289" s="374">
        <f>_xlfn.XLOOKUP(C:C,Table1[for Import to Bank Register dropdown],Table1[for Pivot],0,0,1)</f>
        <v>0</v>
      </c>
      <c r="E1289" s="403"/>
      <c r="F1289" s="146">
        <f t="shared" si="61"/>
        <v>55555555</v>
      </c>
      <c r="G1289" s="375">
        <f t="shared" si="62"/>
        <v>0</v>
      </c>
      <c r="I1289" s="376">
        <f>IF(OR(C1289="150 Directors advances", C1289="120 accounts receivable", C1289="720.2 Automobile - Insurance", C1289="720.3 Automobile - License", C1289="870.4 Rent - Insurance", C1289="870.6 Rent - Property Tax", C1289="870.7 Rent - Homeoffice", C1289="870.9 Rent - Water"),
   0,
   IF(Dashboard!$F$5="Quick",
      IF(OR(C1289="190 Automobile",C1289="200 computer hardware",C1289="210 Computer software",C1289="220 Quickbooks software",C1289="230 Office equipment",C1289="240 Office furniture"),
         E1289-(E1289/(1+Dashboard!$F$4)),
         0
      ),
      IF(C1289="750 Business promotion",
         E1289-(E1289/(1+4.793/100)),
         E1289-(E1289/(1+Dashboard!$F$4))
      )
   )
)</f>
        <v>0</v>
      </c>
      <c r="J1289" s="26">
        <f>Bank5[[#This Row],[Money in/ (Money out)]]-Bank5[[#This Row],[GST/HST]]</f>
        <v>0</v>
      </c>
      <c r="L1289" s="23">
        <f t="shared" si="60"/>
        <v>0</v>
      </c>
    </row>
    <row r="1290" spans="4:12" x14ac:dyDescent="0.2">
      <c r="D1290" s="374">
        <f>_xlfn.XLOOKUP(C:C,Table1[for Import to Bank Register dropdown],Table1[for Pivot],0,0,1)</f>
        <v>0</v>
      </c>
      <c r="E1290" s="403"/>
      <c r="F1290" s="146">
        <f t="shared" si="61"/>
        <v>55555555</v>
      </c>
      <c r="G1290" s="375">
        <f t="shared" si="62"/>
        <v>0</v>
      </c>
      <c r="I1290" s="376">
        <f>IF(OR(C1290="150 Directors advances", C1290="120 accounts receivable", C1290="720.2 Automobile - Insurance", C1290="720.3 Automobile - License", C1290="870.4 Rent - Insurance", C1290="870.6 Rent - Property Tax", C1290="870.7 Rent - Homeoffice", C1290="870.9 Rent - Water"),
   0,
   IF(Dashboard!$F$5="Quick",
      IF(OR(C1290="190 Automobile",C1290="200 computer hardware",C1290="210 Computer software",C1290="220 Quickbooks software",C1290="230 Office equipment",C1290="240 Office furniture"),
         E1290-(E1290/(1+Dashboard!$F$4)),
         0
      ),
      IF(C1290="750 Business promotion",
         E1290-(E1290/(1+4.793/100)),
         E1290-(E1290/(1+Dashboard!$F$4))
      )
   )
)</f>
        <v>0</v>
      </c>
      <c r="J1290" s="26">
        <f>Bank5[[#This Row],[Money in/ (Money out)]]-Bank5[[#This Row],[GST/HST]]</f>
        <v>0</v>
      </c>
      <c r="L1290" s="23">
        <f t="shared" si="60"/>
        <v>0</v>
      </c>
    </row>
    <row r="1291" spans="4:12" x14ac:dyDescent="0.2">
      <c r="D1291" s="374">
        <f>_xlfn.XLOOKUP(C:C,Table1[for Import to Bank Register dropdown],Table1[for Pivot],0,0,1)</f>
        <v>0</v>
      </c>
      <c r="E1291" s="403"/>
      <c r="F1291" s="146">
        <f t="shared" si="61"/>
        <v>55555555</v>
      </c>
      <c r="G1291" s="375">
        <f t="shared" si="62"/>
        <v>0</v>
      </c>
      <c r="I1291" s="376">
        <f>IF(OR(C1291="150 Directors advances", C1291="120 accounts receivable", C1291="720.2 Automobile - Insurance", C1291="720.3 Automobile - License", C1291="870.4 Rent - Insurance", C1291="870.6 Rent - Property Tax", C1291="870.7 Rent - Homeoffice", C1291="870.9 Rent - Water"),
   0,
   IF(Dashboard!$F$5="Quick",
      IF(OR(C1291="190 Automobile",C1291="200 computer hardware",C1291="210 Computer software",C1291="220 Quickbooks software",C1291="230 Office equipment",C1291="240 Office furniture"),
         E1291-(E1291/(1+Dashboard!$F$4)),
         0
      ),
      IF(C1291="750 Business promotion",
         E1291-(E1291/(1+4.793/100)),
         E1291-(E1291/(1+Dashboard!$F$4))
      )
   )
)</f>
        <v>0</v>
      </c>
      <c r="J1291" s="26">
        <f>Bank5[[#This Row],[Money in/ (Money out)]]-Bank5[[#This Row],[GST/HST]]</f>
        <v>0</v>
      </c>
      <c r="L1291" s="23">
        <f t="shared" si="60"/>
        <v>0</v>
      </c>
    </row>
    <row r="1292" spans="4:12" x14ac:dyDescent="0.2">
      <c r="D1292" s="374">
        <f>_xlfn.XLOOKUP(C:C,Table1[for Import to Bank Register dropdown],Table1[for Pivot],0,0,1)</f>
        <v>0</v>
      </c>
      <c r="E1292" s="403"/>
      <c r="F1292" s="146">
        <f t="shared" si="61"/>
        <v>55555555</v>
      </c>
      <c r="G1292" s="375">
        <f t="shared" si="62"/>
        <v>0</v>
      </c>
      <c r="I1292" s="376">
        <f>IF(OR(C1292="150 Directors advances", C1292="120 accounts receivable", C1292="720.2 Automobile - Insurance", C1292="720.3 Automobile - License", C1292="870.4 Rent - Insurance", C1292="870.6 Rent - Property Tax", C1292="870.7 Rent - Homeoffice", C1292="870.9 Rent - Water"),
   0,
   IF(Dashboard!$F$5="Quick",
      IF(OR(C1292="190 Automobile",C1292="200 computer hardware",C1292="210 Computer software",C1292="220 Quickbooks software",C1292="230 Office equipment",C1292="240 Office furniture"),
         E1292-(E1292/(1+Dashboard!$F$4)),
         0
      ),
      IF(C1292="750 Business promotion",
         E1292-(E1292/(1+4.793/100)),
         E1292-(E1292/(1+Dashboard!$F$4))
      )
   )
)</f>
        <v>0</v>
      </c>
      <c r="J1292" s="26">
        <f>Bank5[[#This Row],[Money in/ (Money out)]]-Bank5[[#This Row],[GST/HST]]</f>
        <v>0</v>
      </c>
      <c r="L1292" s="23">
        <f t="shared" si="60"/>
        <v>0</v>
      </c>
    </row>
    <row r="1293" spans="4:12" x14ac:dyDescent="0.2">
      <c r="D1293" s="374">
        <f>_xlfn.XLOOKUP(C:C,Table1[for Import to Bank Register dropdown],Table1[for Pivot],0,0,1)</f>
        <v>0</v>
      </c>
      <c r="E1293" s="403"/>
      <c r="F1293" s="146">
        <f t="shared" si="61"/>
        <v>55555555</v>
      </c>
      <c r="G1293" s="375">
        <f t="shared" si="62"/>
        <v>0</v>
      </c>
      <c r="I1293" s="376">
        <f>IF(OR(C1293="150 Directors advances", C1293="120 accounts receivable", C1293="720.2 Automobile - Insurance", C1293="720.3 Automobile - License", C1293="870.4 Rent - Insurance", C1293="870.6 Rent - Property Tax", C1293="870.7 Rent - Homeoffice", C1293="870.9 Rent - Water"),
   0,
   IF(Dashboard!$F$5="Quick",
      IF(OR(C1293="190 Automobile",C1293="200 computer hardware",C1293="210 Computer software",C1293="220 Quickbooks software",C1293="230 Office equipment",C1293="240 Office furniture"),
         E1293-(E1293/(1+Dashboard!$F$4)),
         0
      ),
      IF(C1293="750 Business promotion",
         E1293-(E1293/(1+4.793/100)),
         E1293-(E1293/(1+Dashboard!$F$4))
      )
   )
)</f>
        <v>0</v>
      </c>
      <c r="J1293" s="26">
        <f>Bank5[[#This Row],[Money in/ (Money out)]]-Bank5[[#This Row],[GST/HST]]</f>
        <v>0</v>
      </c>
      <c r="L1293" s="23">
        <f t="shared" si="60"/>
        <v>0</v>
      </c>
    </row>
    <row r="1294" spans="4:12" x14ac:dyDescent="0.2">
      <c r="D1294" s="374">
        <f>_xlfn.XLOOKUP(C:C,Table1[for Import to Bank Register dropdown],Table1[for Pivot],0,0,1)</f>
        <v>0</v>
      </c>
      <c r="E1294" s="403"/>
      <c r="F1294" s="146">
        <f t="shared" si="61"/>
        <v>55555555</v>
      </c>
      <c r="G1294" s="375">
        <f t="shared" si="62"/>
        <v>0</v>
      </c>
      <c r="I1294" s="376">
        <f>IF(OR(C1294="150 Directors advances", C1294="120 accounts receivable", C1294="720.2 Automobile - Insurance", C1294="720.3 Automobile - License", C1294="870.4 Rent - Insurance", C1294="870.6 Rent - Property Tax", C1294="870.7 Rent - Homeoffice", C1294="870.9 Rent - Water"),
   0,
   IF(Dashboard!$F$5="Quick",
      IF(OR(C1294="190 Automobile",C1294="200 computer hardware",C1294="210 Computer software",C1294="220 Quickbooks software",C1294="230 Office equipment",C1294="240 Office furniture"),
         E1294-(E1294/(1+Dashboard!$F$4)),
         0
      ),
      IF(C1294="750 Business promotion",
         E1294-(E1294/(1+4.793/100)),
         E1294-(E1294/(1+Dashboard!$F$4))
      )
   )
)</f>
        <v>0</v>
      </c>
      <c r="J1294" s="26">
        <f>Bank5[[#This Row],[Money in/ (Money out)]]-Bank5[[#This Row],[GST/HST]]</f>
        <v>0</v>
      </c>
      <c r="L1294" s="23">
        <f t="shared" si="60"/>
        <v>0</v>
      </c>
    </row>
    <row r="1295" spans="4:12" x14ac:dyDescent="0.2">
      <c r="D1295" s="374">
        <f>_xlfn.XLOOKUP(C:C,Table1[for Import to Bank Register dropdown],Table1[for Pivot],0,0,1)</f>
        <v>0</v>
      </c>
      <c r="E1295" s="403"/>
      <c r="F1295" s="146">
        <f t="shared" si="61"/>
        <v>55555555</v>
      </c>
      <c r="G1295" s="375">
        <f t="shared" si="62"/>
        <v>0</v>
      </c>
      <c r="I1295" s="376">
        <f>IF(OR(C1295="150 Directors advances", C1295="120 accounts receivable", C1295="720.2 Automobile - Insurance", C1295="720.3 Automobile - License", C1295="870.4 Rent - Insurance", C1295="870.6 Rent - Property Tax", C1295="870.7 Rent - Homeoffice", C1295="870.9 Rent - Water"),
   0,
   IF(Dashboard!$F$5="Quick",
      IF(OR(C1295="190 Automobile",C1295="200 computer hardware",C1295="210 Computer software",C1295="220 Quickbooks software",C1295="230 Office equipment",C1295="240 Office furniture"),
         E1295-(E1295/(1+Dashboard!$F$4)),
         0
      ),
      IF(C1295="750 Business promotion",
         E1295-(E1295/(1+4.793/100)),
         E1295-(E1295/(1+Dashboard!$F$4))
      )
   )
)</f>
        <v>0</v>
      </c>
      <c r="J1295" s="26">
        <f>Bank5[[#This Row],[Money in/ (Money out)]]-Bank5[[#This Row],[GST/HST]]</f>
        <v>0</v>
      </c>
      <c r="L1295" s="23">
        <f t="shared" si="60"/>
        <v>0</v>
      </c>
    </row>
    <row r="1296" spans="4:12" x14ac:dyDescent="0.2">
      <c r="D1296" s="374">
        <f>_xlfn.XLOOKUP(C:C,Table1[for Import to Bank Register dropdown],Table1[for Pivot],0,0,1)</f>
        <v>0</v>
      </c>
      <c r="E1296" s="403"/>
      <c r="F1296" s="146">
        <f t="shared" si="61"/>
        <v>55555555</v>
      </c>
      <c r="G1296" s="375">
        <f t="shared" si="62"/>
        <v>0</v>
      </c>
      <c r="I1296" s="376">
        <f>IF(OR(C1296="150 Directors advances", C1296="120 accounts receivable", C1296="720.2 Automobile - Insurance", C1296="720.3 Automobile - License", C1296="870.4 Rent - Insurance", C1296="870.6 Rent - Property Tax", C1296="870.7 Rent - Homeoffice", C1296="870.9 Rent - Water"),
   0,
   IF(Dashboard!$F$5="Quick",
      IF(OR(C1296="190 Automobile",C1296="200 computer hardware",C1296="210 Computer software",C1296="220 Quickbooks software",C1296="230 Office equipment",C1296="240 Office furniture"),
         E1296-(E1296/(1+Dashboard!$F$4)),
         0
      ),
      IF(C1296="750 Business promotion",
         E1296-(E1296/(1+4.793/100)),
         E1296-(E1296/(1+Dashboard!$F$4))
      )
   )
)</f>
        <v>0</v>
      </c>
      <c r="J1296" s="26">
        <f>Bank5[[#This Row],[Money in/ (Money out)]]-Bank5[[#This Row],[GST/HST]]</f>
        <v>0</v>
      </c>
      <c r="L1296" s="23">
        <f t="shared" si="60"/>
        <v>0</v>
      </c>
    </row>
    <row r="1297" spans="4:12" x14ac:dyDescent="0.2">
      <c r="D1297" s="374">
        <f>_xlfn.XLOOKUP(C:C,Table1[for Import to Bank Register dropdown],Table1[for Pivot],0,0,1)</f>
        <v>0</v>
      </c>
      <c r="E1297" s="403"/>
      <c r="F1297" s="146">
        <f t="shared" si="61"/>
        <v>55555555</v>
      </c>
      <c r="G1297" s="375">
        <f t="shared" si="62"/>
        <v>0</v>
      </c>
      <c r="I1297" s="376">
        <f>IF(OR(C1297="150 Directors advances", C1297="120 accounts receivable", C1297="720.2 Automobile - Insurance", C1297="720.3 Automobile - License", C1297="870.4 Rent - Insurance", C1297="870.6 Rent - Property Tax", C1297="870.7 Rent - Homeoffice", C1297="870.9 Rent - Water"),
   0,
   IF(Dashboard!$F$5="Quick",
      IF(OR(C1297="190 Automobile",C1297="200 computer hardware",C1297="210 Computer software",C1297="220 Quickbooks software",C1297="230 Office equipment",C1297="240 Office furniture"),
         E1297-(E1297/(1+Dashboard!$F$4)),
         0
      ),
      IF(C1297="750 Business promotion",
         E1297-(E1297/(1+4.793/100)),
         E1297-(E1297/(1+Dashboard!$F$4))
      )
   )
)</f>
        <v>0</v>
      </c>
      <c r="J1297" s="26">
        <f>Bank5[[#This Row],[Money in/ (Money out)]]-Bank5[[#This Row],[GST/HST]]</f>
        <v>0</v>
      </c>
      <c r="L1297" s="23">
        <f t="shared" si="60"/>
        <v>0</v>
      </c>
    </row>
    <row r="1298" spans="4:12" x14ac:dyDescent="0.2">
      <c r="D1298" s="374">
        <f>_xlfn.XLOOKUP(C:C,Table1[for Import to Bank Register dropdown],Table1[for Pivot],0,0,1)</f>
        <v>0</v>
      </c>
      <c r="E1298" s="403"/>
      <c r="F1298" s="146">
        <f t="shared" si="61"/>
        <v>55555555</v>
      </c>
      <c r="G1298" s="375">
        <f t="shared" si="62"/>
        <v>0</v>
      </c>
      <c r="I1298" s="376">
        <f>IF(OR(C1298="150 Directors advances", C1298="120 accounts receivable", C1298="720.2 Automobile - Insurance", C1298="720.3 Automobile - License", C1298="870.4 Rent - Insurance", C1298="870.6 Rent - Property Tax", C1298="870.7 Rent - Homeoffice", C1298="870.9 Rent - Water"),
   0,
   IF(Dashboard!$F$5="Quick",
      IF(OR(C1298="190 Automobile",C1298="200 computer hardware",C1298="210 Computer software",C1298="220 Quickbooks software",C1298="230 Office equipment",C1298="240 Office furniture"),
         E1298-(E1298/(1+Dashboard!$F$4)),
         0
      ),
      IF(C1298="750 Business promotion",
         E1298-(E1298/(1+4.793/100)),
         E1298-(E1298/(1+Dashboard!$F$4))
      )
   )
)</f>
        <v>0</v>
      </c>
      <c r="J1298" s="26">
        <f>Bank5[[#This Row],[Money in/ (Money out)]]-Bank5[[#This Row],[GST/HST]]</f>
        <v>0</v>
      </c>
      <c r="L1298" s="23">
        <f t="shared" si="60"/>
        <v>0</v>
      </c>
    </row>
    <row r="1299" spans="4:12" x14ac:dyDescent="0.2">
      <c r="D1299" s="374">
        <f>_xlfn.XLOOKUP(C:C,Table1[for Import to Bank Register dropdown],Table1[for Pivot],0,0,1)</f>
        <v>0</v>
      </c>
      <c r="E1299" s="403"/>
      <c r="F1299" s="146">
        <f t="shared" si="61"/>
        <v>55555555</v>
      </c>
      <c r="G1299" s="375">
        <f t="shared" si="62"/>
        <v>0</v>
      </c>
      <c r="I1299" s="376">
        <f>IF(OR(C1299="150 Directors advances", C1299="120 accounts receivable", C1299="720.2 Automobile - Insurance", C1299="720.3 Automobile - License", C1299="870.4 Rent - Insurance", C1299="870.6 Rent - Property Tax", C1299="870.7 Rent - Homeoffice", C1299="870.9 Rent - Water"),
   0,
   IF(Dashboard!$F$5="Quick",
      IF(OR(C1299="190 Automobile",C1299="200 computer hardware",C1299="210 Computer software",C1299="220 Quickbooks software",C1299="230 Office equipment",C1299="240 Office furniture"),
         E1299-(E1299/(1+Dashboard!$F$4)),
         0
      ),
      IF(C1299="750 Business promotion",
         E1299-(E1299/(1+4.793/100)),
         E1299-(E1299/(1+Dashboard!$F$4))
      )
   )
)</f>
        <v>0</v>
      </c>
      <c r="J1299" s="26">
        <f>Bank5[[#This Row],[Money in/ (Money out)]]-Bank5[[#This Row],[GST/HST]]</f>
        <v>0</v>
      </c>
      <c r="L1299" s="23">
        <f t="shared" si="60"/>
        <v>0</v>
      </c>
    </row>
    <row r="1300" spans="4:12" x14ac:dyDescent="0.2">
      <c r="D1300" s="374">
        <f>_xlfn.XLOOKUP(C:C,Table1[for Import to Bank Register dropdown],Table1[for Pivot],0,0,1)</f>
        <v>0</v>
      </c>
      <c r="E1300" s="403"/>
      <c r="F1300" s="146">
        <f t="shared" si="61"/>
        <v>55555555</v>
      </c>
      <c r="G1300" s="375">
        <f t="shared" si="62"/>
        <v>0</v>
      </c>
      <c r="I1300" s="376">
        <f>IF(OR(C1300="150 Directors advances", C1300="120 accounts receivable", C1300="720.2 Automobile - Insurance", C1300="720.3 Automobile - License", C1300="870.4 Rent - Insurance", C1300="870.6 Rent - Property Tax", C1300="870.7 Rent - Homeoffice", C1300="870.9 Rent - Water"),
   0,
   IF(Dashboard!$F$5="Quick",
      IF(OR(C1300="190 Automobile",C1300="200 computer hardware",C1300="210 Computer software",C1300="220 Quickbooks software",C1300="230 Office equipment",C1300="240 Office furniture"),
         E1300-(E1300/(1+Dashboard!$F$4)),
         0
      ),
      IF(C1300="750 Business promotion",
         E1300-(E1300/(1+4.793/100)),
         E1300-(E1300/(1+Dashboard!$F$4))
      )
   )
)</f>
        <v>0</v>
      </c>
      <c r="J1300" s="26">
        <f>Bank5[[#This Row],[Money in/ (Money out)]]-Bank5[[#This Row],[GST/HST]]</f>
        <v>0</v>
      </c>
      <c r="L1300" s="23">
        <f t="shared" si="60"/>
        <v>0</v>
      </c>
    </row>
    <row r="1301" spans="4:12" x14ac:dyDescent="0.2">
      <c r="D1301" s="374">
        <f>_xlfn.XLOOKUP(C:C,Table1[for Import to Bank Register dropdown],Table1[for Pivot],0,0,1)</f>
        <v>0</v>
      </c>
      <c r="E1301" s="403"/>
      <c r="F1301" s="146">
        <f t="shared" si="61"/>
        <v>55555555</v>
      </c>
      <c r="G1301" s="375">
        <f t="shared" si="62"/>
        <v>0</v>
      </c>
      <c r="I1301" s="376">
        <f>IF(OR(C1301="150 Directors advances", C1301="120 accounts receivable", C1301="720.2 Automobile - Insurance", C1301="720.3 Automobile - License", C1301="870.4 Rent - Insurance", C1301="870.6 Rent - Property Tax", C1301="870.7 Rent - Homeoffice", C1301="870.9 Rent - Water"),
   0,
   IF(Dashboard!$F$5="Quick",
      IF(OR(C1301="190 Automobile",C1301="200 computer hardware",C1301="210 Computer software",C1301="220 Quickbooks software",C1301="230 Office equipment",C1301="240 Office furniture"),
         E1301-(E1301/(1+Dashboard!$F$4)),
         0
      ),
      IF(C1301="750 Business promotion",
         E1301-(E1301/(1+4.793/100)),
         E1301-(E1301/(1+Dashboard!$F$4))
      )
   )
)</f>
        <v>0</v>
      </c>
      <c r="J1301" s="26">
        <f>Bank5[[#This Row],[Money in/ (Money out)]]-Bank5[[#This Row],[GST/HST]]</f>
        <v>0</v>
      </c>
      <c r="L1301" s="23">
        <f t="shared" si="60"/>
        <v>0</v>
      </c>
    </row>
    <row r="1302" spans="4:12" x14ac:dyDescent="0.2">
      <c r="D1302" s="374">
        <f>_xlfn.XLOOKUP(C:C,Table1[for Import to Bank Register dropdown],Table1[for Pivot],0,0,1)</f>
        <v>0</v>
      </c>
      <c r="E1302" s="403"/>
      <c r="F1302" s="146">
        <f t="shared" si="61"/>
        <v>55555555</v>
      </c>
      <c r="G1302" s="375">
        <f t="shared" si="62"/>
        <v>0</v>
      </c>
      <c r="I1302" s="376">
        <f>IF(OR(C1302="150 Directors advances", C1302="120 accounts receivable", C1302="720.2 Automobile - Insurance", C1302="720.3 Automobile - License", C1302="870.4 Rent - Insurance", C1302="870.6 Rent - Property Tax", C1302="870.7 Rent - Homeoffice", C1302="870.9 Rent - Water"),
   0,
   IF(Dashboard!$F$5="Quick",
      IF(OR(C1302="190 Automobile",C1302="200 computer hardware",C1302="210 Computer software",C1302="220 Quickbooks software",C1302="230 Office equipment",C1302="240 Office furniture"),
         E1302-(E1302/(1+Dashboard!$F$4)),
         0
      ),
      IF(C1302="750 Business promotion",
         E1302-(E1302/(1+4.793/100)),
         E1302-(E1302/(1+Dashboard!$F$4))
      )
   )
)</f>
        <v>0</v>
      </c>
      <c r="J1302" s="26">
        <f>Bank5[[#This Row],[Money in/ (Money out)]]-Bank5[[#This Row],[GST/HST]]</f>
        <v>0</v>
      </c>
      <c r="L1302" s="23">
        <f t="shared" si="60"/>
        <v>0</v>
      </c>
    </row>
    <row r="1303" spans="4:12" x14ac:dyDescent="0.2">
      <c r="D1303" s="374">
        <f>_xlfn.XLOOKUP(C:C,Table1[for Import to Bank Register dropdown],Table1[for Pivot],0,0,1)</f>
        <v>0</v>
      </c>
      <c r="E1303" s="403"/>
      <c r="F1303" s="146">
        <f t="shared" si="61"/>
        <v>55555555</v>
      </c>
      <c r="G1303" s="375">
        <f t="shared" si="62"/>
        <v>0</v>
      </c>
      <c r="I1303" s="376">
        <f>IF(OR(C1303="150 Directors advances", C1303="120 accounts receivable", C1303="720.2 Automobile - Insurance", C1303="720.3 Automobile - License", C1303="870.4 Rent - Insurance", C1303="870.6 Rent - Property Tax", C1303="870.7 Rent - Homeoffice", C1303="870.9 Rent - Water"),
   0,
   IF(Dashboard!$F$5="Quick",
      IF(OR(C1303="190 Automobile",C1303="200 computer hardware",C1303="210 Computer software",C1303="220 Quickbooks software",C1303="230 Office equipment",C1303="240 Office furniture"),
         E1303-(E1303/(1+Dashboard!$F$4)),
         0
      ),
      IF(C1303="750 Business promotion",
         E1303-(E1303/(1+4.793/100)),
         E1303-(E1303/(1+Dashboard!$F$4))
      )
   )
)</f>
        <v>0</v>
      </c>
      <c r="J1303" s="26">
        <f>Bank5[[#This Row],[Money in/ (Money out)]]-Bank5[[#This Row],[GST/HST]]</f>
        <v>0</v>
      </c>
      <c r="L1303" s="23">
        <f t="shared" si="60"/>
        <v>0</v>
      </c>
    </row>
    <row r="1304" spans="4:12" x14ac:dyDescent="0.2">
      <c r="D1304" s="374">
        <f>_xlfn.XLOOKUP(C:C,Table1[for Import to Bank Register dropdown],Table1[for Pivot],0,0,1)</f>
        <v>0</v>
      </c>
      <c r="E1304" s="403"/>
      <c r="F1304" s="146">
        <f t="shared" si="61"/>
        <v>55555555</v>
      </c>
      <c r="G1304" s="375">
        <f t="shared" si="62"/>
        <v>0</v>
      </c>
      <c r="I1304" s="376">
        <f>IF(OR(C1304="150 Directors advances", C1304="120 accounts receivable", C1304="720.2 Automobile - Insurance", C1304="720.3 Automobile - License", C1304="870.4 Rent - Insurance", C1304="870.6 Rent - Property Tax", C1304="870.7 Rent - Homeoffice", C1304="870.9 Rent - Water"),
   0,
   IF(Dashboard!$F$5="Quick",
      IF(OR(C1304="190 Automobile",C1304="200 computer hardware",C1304="210 Computer software",C1304="220 Quickbooks software",C1304="230 Office equipment",C1304="240 Office furniture"),
         E1304-(E1304/(1+Dashboard!$F$4)),
         0
      ),
      IF(C1304="750 Business promotion",
         E1304-(E1304/(1+4.793/100)),
         E1304-(E1304/(1+Dashboard!$F$4))
      )
   )
)</f>
        <v>0</v>
      </c>
      <c r="J1304" s="26">
        <f>Bank5[[#This Row],[Money in/ (Money out)]]-Bank5[[#This Row],[GST/HST]]</f>
        <v>0</v>
      </c>
      <c r="L1304" s="23">
        <f t="shared" si="60"/>
        <v>0</v>
      </c>
    </row>
    <row r="1305" spans="4:12" x14ac:dyDescent="0.2">
      <c r="D1305" s="374">
        <f>_xlfn.XLOOKUP(C:C,Table1[for Import to Bank Register dropdown],Table1[for Pivot],0,0,1)</f>
        <v>0</v>
      </c>
      <c r="E1305" s="403"/>
      <c r="F1305" s="146">
        <f t="shared" si="61"/>
        <v>55555555</v>
      </c>
      <c r="G1305" s="375">
        <f t="shared" si="62"/>
        <v>0</v>
      </c>
      <c r="I1305" s="376">
        <f>IF(OR(C1305="150 Directors advances", C1305="120 accounts receivable", C1305="720.2 Automobile - Insurance", C1305="720.3 Automobile - License", C1305="870.4 Rent - Insurance", C1305="870.6 Rent - Property Tax", C1305="870.7 Rent - Homeoffice", C1305="870.9 Rent - Water"),
   0,
   IF(Dashboard!$F$5="Quick",
      IF(OR(C1305="190 Automobile",C1305="200 computer hardware",C1305="210 Computer software",C1305="220 Quickbooks software",C1305="230 Office equipment",C1305="240 Office furniture"),
         E1305-(E1305/(1+Dashboard!$F$4)),
         0
      ),
      IF(C1305="750 Business promotion",
         E1305-(E1305/(1+4.793/100)),
         E1305-(E1305/(1+Dashboard!$F$4))
      )
   )
)</f>
        <v>0</v>
      </c>
      <c r="J1305" s="26">
        <f>Bank5[[#This Row],[Money in/ (Money out)]]-Bank5[[#This Row],[GST/HST]]</f>
        <v>0</v>
      </c>
      <c r="L1305" s="23">
        <f t="shared" si="60"/>
        <v>0</v>
      </c>
    </row>
    <row r="1306" spans="4:12" x14ac:dyDescent="0.2">
      <c r="D1306" s="374">
        <f>_xlfn.XLOOKUP(C:C,Table1[for Import to Bank Register dropdown],Table1[for Pivot],0,0,1)</f>
        <v>0</v>
      </c>
      <c r="E1306" s="403"/>
      <c r="F1306" s="146">
        <f t="shared" si="61"/>
        <v>55555555</v>
      </c>
      <c r="G1306" s="375">
        <f t="shared" si="62"/>
        <v>0</v>
      </c>
      <c r="I1306" s="376">
        <f>IF(OR(C1306="150 Directors advances", C1306="120 accounts receivable", C1306="720.2 Automobile - Insurance", C1306="720.3 Automobile - License", C1306="870.4 Rent - Insurance", C1306="870.6 Rent - Property Tax", C1306="870.7 Rent - Homeoffice", C1306="870.9 Rent - Water"),
   0,
   IF(Dashboard!$F$5="Quick",
      IF(OR(C1306="190 Automobile",C1306="200 computer hardware",C1306="210 Computer software",C1306="220 Quickbooks software",C1306="230 Office equipment",C1306="240 Office furniture"),
         E1306-(E1306/(1+Dashboard!$F$4)),
         0
      ),
      IF(C1306="750 Business promotion",
         E1306-(E1306/(1+4.793/100)),
         E1306-(E1306/(1+Dashboard!$F$4))
      )
   )
)</f>
        <v>0</v>
      </c>
      <c r="J1306" s="26">
        <f>Bank5[[#This Row],[Money in/ (Money out)]]-Bank5[[#This Row],[GST/HST]]</f>
        <v>0</v>
      </c>
      <c r="L1306" s="23">
        <f t="shared" si="60"/>
        <v>0</v>
      </c>
    </row>
    <row r="1307" spans="4:12" x14ac:dyDescent="0.2">
      <c r="D1307" s="374">
        <f>_xlfn.XLOOKUP(C:C,Table1[for Import to Bank Register dropdown],Table1[for Pivot],0,0,1)</f>
        <v>0</v>
      </c>
      <c r="E1307" s="403"/>
      <c r="F1307" s="146">
        <f t="shared" si="61"/>
        <v>55555555</v>
      </c>
      <c r="G1307" s="375">
        <f t="shared" si="62"/>
        <v>0</v>
      </c>
      <c r="I1307" s="376">
        <f>IF(OR(C1307="150 Directors advances", C1307="120 accounts receivable", C1307="720.2 Automobile - Insurance", C1307="720.3 Automobile - License", C1307="870.4 Rent - Insurance", C1307="870.6 Rent - Property Tax", C1307="870.7 Rent - Homeoffice", C1307="870.9 Rent - Water"),
   0,
   IF(Dashboard!$F$5="Quick",
      IF(OR(C1307="190 Automobile",C1307="200 computer hardware",C1307="210 Computer software",C1307="220 Quickbooks software",C1307="230 Office equipment",C1307="240 Office furniture"),
         E1307-(E1307/(1+Dashboard!$F$4)),
         0
      ),
      IF(C1307="750 Business promotion",
         E1307-(E1307/(1+4.793/100)),
         E1307-(E1307/(1+Dashboard!$F$4))
      )
   )
)</f>
        <v>0</v>
      </c>
      <c r="J1307" s="26">
        <f>Bank5[[#This Row],[Money in/ (Money out)]]-Bank5[[#This Row],[GST/HST]]</f>
        <v>0</v>
      </c>
      <c r="L1307" s="23">
        <f t="shared" si="60"/>
        <v>0</v>
      </c>
    </row>
    <row r="1308" spans="4:12" x14ac:dyDescent="0.2">
      <c r="D1308" s="374">
        <f>_xlfn.XLOOKUP(C:C,Table1[for Import to Bank Register dropdown],Table1[for Pivot],0,0,1)</f>
        <v>0</v>
      </c>
      <c r="E1308" s="403"/>
      <c r="F1308" s="146">
        <f t="shared" si="61"/>
        <v>55555555</v>
      </c>
      <c r="G1308" s="375">
        <f t="shared" si="62"/>
        <v>0</v>
      </c>
      <c r="I1308" s="376">
        <f>IF(OR(C1308="150 Directors advances", C1308="120 accounts receivable", C1308="720.2 Automobile - Insurance", C1308="720.3 Automobile - License", C1308="870.4 Rent - Insurance", C1308="870.6 Rent - Property Tax", C1308="870.7 Rent - Homeoffice", C1308="870.9 Rent - Water"),
   0,
   IF(Dashboard!$F$5="Quick",
      IF(OR(C1308="190 Automobile",C1308="200 computer hardware",C1308="210 Computer software",C1308="220 Quickbooks software",C1308="230 Office equipment",C1308="240 Office furniture"),
         E1308-(E1308/(1+Dashboard!$F$4)),
         0
      ),
      IF(C1308="750 Business promotion",
         E1308-(E1308/(1+4.793/100)),
         E1308-(E1308/(1+Dashboard!$F$4))
      )
   )
)</f>
        <v>0</v>
      </c>
      <c r="J1308" s="26">
        <f>Bank5[[#This Row],[Money in/ (Money out)]]-Bank5[[#This Row],[GST/HST]]</f>
        <v>0</v>
      </c>
      <c r="L1308" s="23">
        <f t="shared" si="60"/>
        <v>0</v>
      </c>
    </row>
    <row r="1309" spans="4:12" x14ac:dyDescent="0.2">
      <c r="D1309" s="374">
        <f>_xlfn.XLOOKUP(C:C,Table1[for Import to Bank Register dropdown],Table1[for Pivot],0,0,1)</f>
        <v>0</v>
      </c>
      <c r="E1309" s="403"/>
      <c r="F1309" s="146">
        <f t="shared" si="61"/>
        <v>55555555</v>
      </c>
      <c r="G1309" s="375">
        <f t="shared" si="62"/>
        <v>0</v>
      </c>
      <c r="I1309" s="376">
        <f>IF(OR(C1309="150 Directors advances", C1309="120 accounts receivable", C1309="720.2 Automobile - Insurance", C1309="720.3 Automobile - License", C1309="870.4 Rent - Insurance", C1309="870.6 Rent - Property Tax", C1309="870.7 Rent - Homeoffice", C1309="870.9 Rent - Water"),
   0,
   IF(Dashboard!$F$5="Quick",
      IF(OR(C1309="190 Automobile",C1309="200 computer hardware",C1309="210 Computer software",C1309="220 Quickbooks software",C1309="230 Office equipment",C1309="240 Office furniture"),
         E1309-(E1309/(1+Dashboard!$F$4)),
         0
      ),
      IF(C1309="750 Business promotion",
         E1309-(E1309/(1+4.793/100)),
         E1309-(E1309/(1+Dashboard!$F$4))
      )
   )
)</f>
        <v>0</v>
      </c>
      <c r="J1309" s="26">
        <f>Bank5[[#This Row],[Money in/ (Money out)]]-Bank5[[#This Row],[GST/HST]]</f>
        <v>0</v>
      </c>
      <c r="L1309" s="23">
        <f t="shared" si="60"/>
        <v>0</v>
      </c>
    </row>
    <row r="1310" spans="4:12" x14ac:dyDescent="0.2">
      <c r="D1310" s="374">
        <f>_xlfn.XLOOKUP(C:C,Table1[for Import to Bank Register dropdown],Table1[for Pivot],0,0,1)</f>
        <v>0</v>
      </c>
      <c r="E1310" s="403"/>
      <c r="F1310" s="146">
        <f t="shared" si="61"/>
        <v>55555555</v>
      </c>
      <c r="G1310" s="375">
        <f t="shared" si="62"/>
        <v>0</v>
      </c>
      <c r="I1310" s="376">
        <f>IF(OR(C1310="150 Directors advances", C1310="120 accounts receivable", C1310="720.2 Automobile - Insurance", C1310="720.3 Automobile - License", C1310="870.4 Rent - Insurance", C1310="870.6 Rent - Property Tax", C1310="870.7 Rent - Homeoffice", C1310="870.9 Rent - Water"),
   0,
   IF(Dashboard!$F$5="Quick",
      IF(OR(C1310="190 Automobile",C1310="200 computer hardware",C1310="210 Computer software",C1310="220 Quickbooks software",C1310="230 Office equipment",C1310="240 Office furniture"),
         E1310-(E1310/(1+Dashboard!$F$4)),
         0
      ),
      IF(C1310="750 Business promotion",
         E1310-(E1310/(1+4.793/100)),
         E1310-(E1310/(1+Dashboard!$F$4))
      )
   )
)</f>
        <v>0</v>
      </c>
      <c r="J1310" s="26">
        <f>Bank5[[#This Row],[Money in/ (Money out)]]-Bank5[[#This Row],[GST/HST]]</f>
        <v>0</v>
      </c>
      <c r="L1310" s="23">
        <f t="shared" si="60"/>
        <v>0</v>
      </c>
    </row>
    <row r="1311" spans="4:12" x14ac:dyDescent="0.2">
      <c r="D1311" s="374">
        <f>_xlfn.XLOOKUP(C:C,Table1[for Import to Bank Register dropdown],Table1[for Pivot],0,0,1)</f>
        <v>0</v>
      </c>
      <c r="E1311" s="403"/>
      <c r="F1311" s="146">
        <f t="shared" si="61"/>
        <v>55555555</v>
      </c>
      <c r="G1311" s="375">
        <f t="shared" si="62"/>
        <v>0</v>
      </c>
      <c r="I1311" s="376">
        <f>IF(OR(C1311="150 Directors advances", C1311="120 accounts receivable", C1311="720.2 Automobile - Insurance", C1311="720.3 Automobile - License", C1311="870.4 Rent - Insurance", C1311="870.6 Rent - Property Tax", C1311="870.7 Rent - Homeoffice", C1311="870.9 Rent - Water"),
   0,
   IF(Dashboard!$F$5="Quick",
      IF(OR(C1311="190 Automobile",C1311="200 computer hardware",C1311="210 Computer software",C1311="220 Quickbooks software",C1311="230 Office equipment",C1311="240 Office furniture"),
         E1311-(E1311/(1+Dashboard!$F$4)),
         0
      ),
      IF(C1311="750 Business promotion",
         E1311-(E1311/(1+4.793/100)),
         E1311-(E1311/(1+Dashboard!$F$4))
      )
   )
)</f>
        <v>0</v>
      </c>
      <c r="J1311" s="26">
        <f>Bank5[[#This Row],[Money in/ (Money out)]]-Bank5[[#This Row],[GST/HST]]</f>
        <v>0</v>
      </c>
      <c r="L1311" s="23">
        <f t="shared" si="60"/>
        <v>0</v>
      </c>
    </row>
    <row r="1312" spans="4:12" x14ac:dyDescent="0.2">
      <c r="D1312" s="374">
        <f>_xlfn.XLOOKUP(C:C,Table1[for Import to Bank Register dropdown],Table1[for Pivot],0,0,1)</f>
        <v>0</v>
      </c>
      <c r="E1312" s="403"/>
      <c r="F1312" s="146">
        <f t="shared" si="61"/>
        <v>55555555</v>
      </c>
      <c r="G1312" s="375">
        <f t="shared" si="62"/>
        <v>0</v>
      </c>
      <c r="I1312" s="376">
        <f>IF(OR(C1312="150 Directors advances", C1312="120 accounts receivable", C1312="720.2 Automobile - Insurance", C1312="720.3 Automobile - License", C1312="870.4 Rent - Insurance", C1312="870.6 Rent - Property Tax", C1312="870.7 Rent - Homeoffice", C1312="870.9 Rent - Water"),
   0,
   IF(Dashboard!$F$5="Quick",
      IF(OR(C1312="190 Automobile",C1312="200 computer hardware",C1312="210 Computer software",C1312="220 Quickbooks software",C1312="230 Office equipment",C1312="240 Office furniture"),
         E1312-(E1312/(1+Dashboard!$F$4)),
         0
      ),
      IF(C1312="750 Business promotion",
         E1312-(E1312/(1+4.793/100)),
         E1312-(E1312/(1+Dashboard!$F$4))
      )
   )
)</f>
        <v>0</v>
      </c>
      <c r="J1312" s="26">
        <f>Bank5[[#This Row],[Money in/ (Money out)]]-Bank5[[#This Row],[GST/HST]]</f>
        <v>0</v>
      </c>
      <c r="L1312" s="23">
        <f t="shared" si="60"/>
        <v>0</v>
      </c>
    </row>
    <row r="1313" spans="4:12" x14ac:dyDescent="0.2">
      <c r="D1313" s="374">
        <f>_xlfn.XLOOKUP(C:C,Table1[for Import to Bank Register dropdown],Table1[for Pivot],0,0,1)</f>
        <v>0</v>
      </c>
      <c r="E1313" s="403"/>
      <c r="F1313" s="146">
        <f t="shared" si="61"/>
        <v>55555555</v>
      </c>
      <c r="G1313" s="375">
        <f t="shared" si="62"/>
        <v>0</v>
      </c>
      <c r="I1313" s="376">
        <f>IF(OR(C1313="150 Directors advances", C1313="120 accounts receivable", C1313="720.2 Automobile - Insurance", C1313="720.3 Automobile - License", C1313="870.4 Rent - Insurance", C1313="870.6 Rent - Property Tax", C1313="870.7 Rent - Homeoffice", C1313="870.9 Rent - Water"),
   0,
   IF(Dashboard!$F$5="Quick",
      IF(OR(C1313="190 Automobile",C1313="200 computer hardware",C1313="210 Computer software",C1313="220 Quickbooks software",C1313="230 Office equipment",C1313="240 Office furniture"),
         E1313-(E1313/(1+Dashboard!$F$4)),
         0
      ),
      IF(C1313="750 Business promotion",
         E1313-(E1313/(1+4.793/100)),
         E1313-(E1313/(1+Dashboard!$F$4))
      )
   )
)</f>
        <v>0</v>
      </c>
      <c r="J1313" s="26">
        <f>Bank5[[#This Row],[Money in/ (Money out)]]-Bank5[[#This Row],[GST/HST]]</f>
        <v>0</v>
      </c>
      <c r="L1313" s="23">
        <f t="shared" si="60"/>
        <v>0</v>
      </c>
    </row>
    <row r="1314" spans="4:12" x14ac:dyDescent="0.2">
      <c r="D1314" s="374">
        <f>_xlfn.XLOOKUP(C:C,Table1[for Import to Bank Register dropdown],Table1[for Pivot],0,0,1)</f>
        <v>0</v>
      </c>
      <c r="E1314" s="403"/>
      <c r="F1314" s="146">
        <f t="shared" si="61"/>
        <v>55555555</v>
      </c>
      <c r="G1314" s="375">
        <f t="shared" si="62"/>
        <v>0</v>
      </c>
      <c r="I1314" s="376">
        <f>IF(OR(C1314="150 Directors advances", C1314="120 accounts receivable", C1314="720.2 Automobile - Insurance", C1314="720.3 Automobile - License", C1314="870.4 Rent - Insurance", C1314="870.6 Rent - Property Tax", C1314="870.7 Rent - Homeoffice", C1314="870.9 Rent - Water"),
   0,
   IF(Dashboard!$F$5="Quick",
      IF(OR(C1314="190 Automobile",C1314="200 computer hardware",C1314="210 Computer software",C1314="220 Quickbooks software",C1314="230 Office equipment",C1314="240 Office furniture"),
         E1314-(E1314/(1+Dashboard!$F$4)),
         0
      ),
      IF(C1314="750 Business promotion",
         E1314-(E1314/(1+4.793/100)),
         E1314-(E1314/(1+Dashboard!$F$4))
      )
   )
)</f>
        <v>0</v>
      </c>
      <c r="J1314" s="26">
        <f>Bank5[[#This Row],[Money in/ (Money out)]]-Bank5[[#This Row],[GST/HST]]</f>
        <v>0</v>
      </c>
      <c r="L1314" s="23">
        <f t="shared" si="60"/>
        <v>0</v>
      </c>
    </row>
    <row r="1315" spans="4:12" x14ac:dyDescent="0.2">
      <c r="D1315" s="374">
        <f>_xlfn.XLOOKUP(C:C,Table1[for Import to Bank Register dropdown],Table1[for Pivot],0,0,1)</f>
        <v>0</v>
      </c>
      <c r="E1315" s="403"/>
      <c r="F1315" s="146">
        <f t="shared" si="61"/>
        <v>55555555</v>
      </c>
      <c r="G1315" s="375">
        <f t="shared" si="62"/>
        <v>0</v>
      </c>
      <c r="I1315" s="376">
        <f>IF(OR(C1315="150 Directors advances", C1315="120 accounts receivable", C1315="720.2 Automobile - Insurance", C1315="720.3 Automobile - License", C1315="870.4 Rent - Insurance", C1315="870.6 Rent - Property Tax", C1315="870.7 Rent - Homeoffice", C1315="870.9 Rent - Water"),
   0,
   IF(Dashboard!$F$5="Quick",
      IF(OR(C1315="190 Automobile",C1315="200 computer hardware",C1315="210 Computer software",C1315="220 Quickbooks software",C1315="230 Office equipment",C1315="240 Office furniture"),
         E1315-(E1315/(1+Dashboard!$F$4)),
         0
      ),
      IF(C1315="750 Business promotion",
         E1315-(E1315/(1+4.793/100)),
         E1315-(E1315/(1+Dashboard!$F$4))
      )
   )
)</f>
        <v>0</v>
      </c>
      <c r="J1315" s="26">
        <f>Bank5[[#This Row],[Money in/ (Money out)]]-Bank5[[#This Row],[GST/HST]]</f>
        <v>0</v>
      </c>
      <c r="L1315" s="23">
        <f t="shared" si="60"/>
        <v>0</v>
      </c>
    </row>
    <row r="1316" spans="4:12" x14ac:dyDescent="0.2">
      <c r="D1316" s="374">
        <f>_xlfn.XLOOKUP(C:C,Table1[for Import to Bank Register dropdown],Table1[for Pivot],0,0,1)</f>
        <v>0</v>
      </c>
      <c r="E1316" s="403"/>
      <c r="F1316" s="146">
        <f t="shared" si="61"/>
        <v>55555555</v>
      </c>
      <c r="G1316" s="375">
        <f t="shared" si="62"/>
        <v>0</v>
      </c>
      <c r="I1316" s="376">
        <f>IF(OR(C1316="150 Directors advances", C1316="120 accounts receivable", C1316="720.2 Automobile - Insurance", C1316="720.3 Automobile - License", C1316="870.4 Rent - Insurance", C1316="870.6 Rent - Property Tax", C1316="870.7 Rent - Homeoffice", C1316="870.9 Rent - Water"),
   0,
   IF(Dashboard!$F$5="Quick",
      IF(OR(C1316="190 Automobile",C1316="200 computer hardware",C1316="210 Computer software",C1316="220 Quickbooks software",C1316="230 Office equipment",C1316="240 Office furniture"),
         E1316-(E1316/(1+Dashboard!$F$4)),
         0
      ),
      IF(C1316="750 Business promotion",
         E1316-(E1316/(1+4.793/100)),
         E1316-(E1316/(1+Dashboard!$F$4))
      )
   )
)</f>
        <v>0</v>
      </c>
      <c r="J1316" s="26">
        <f>Bank5[[#This Row],[Money in/ (Money out)]]-Bank5[[#This Row],[GST/HST]]</f>
        <v>0</v>
      </c>
      <c r="L1316" s="23">
        <f t="shared" si="60"/>
        <v>0</v>
      </c>
    </row>
    <row r="1317" spans="4:12" x14ac:dyDescent="0.2">
      <c r="D1317" s="374">
        <f>_xlfn.XLOOKUP(C:C,Table1[for Import to Bank Register dropdown],Table1[for Pivot],0,0,1)</f>
        <v>0</v>
      </c>
      <c r="E1317" s="403"/>
      <c r="F1317" s="146">
        <f t="shared" si="61"/>
        <v>55555555</v>
      </c>
      <c r="G1317" s="375">
        <f t="shared" si="62"/>
        <v>0</v>
      </c>
      <c r="I1317" s="376">
        <f>IF(OR(C1317="150 Directors advances", C1317="120 accounts receivable", C1317="720.2 Automobile - Insurance", C1317="720.3 Automobile - License", C1317="870.4 Rent - Insurance", C1317="870.6 Rent - Property Tax", C1317="870.7 Rent - Homeoffice", C1317="870.9 Rent - Water"),
   0,
   IF(Dashboard!$F$5="Quick",
      IF(OR(C1317="190 Automobile",C1317="200 computer hardware",C1317="210 Computer software",C1317="220 Quickbooks software",C1317="230 Office equipment",C1317="240 Office furniture"),
         E1317-(E1317/(1+Dashboard!$F$4)),
         0
      ),
      IF(C1317="750 Business promotion",
         E1317-(E1317/(1+4.793/100)),
         E1317-(E1317/(1+Dashboard!$F$4))
      )
   )
)</f>
        <v>0</v>
      </c>
      <c r="J1317" s="26">
        <f>Bank5[[#This Row],[Money in/ (Money out)]]-Bank5[[#This Row],[GST/HST]]</f>
        <v>0</v>
      </c>
      <c r="L1317" s="23">
        <f t="shared" si="60"/>
        <v>0</v>
      </c>
    </row>
    <row r="1318" spans="4:12" x14ac:dyDescent="0.2">
      <c r="D1318" s="374">
        <f>_xlfn.XLOOKUP(C:C,Table1[for Import to Bank Register dropdown],Table1[for Pivot],0,0,1)</f>
        <v>0</v>
      </c>
      <c r="E1318" s="403"/>
      <c r="F1318" s="146">
        <f t="shared" si="61"/>
        <v>55555555</v>
      </c>
      <c r="G1318" s="375">
        <f t="shared" si="62"/>
        <v>0</v>
      </c>
      <c r="I1318" s="376">
        <f>IF(OR(C1318="150 Directors advances", C1318="120 accounts receivable", C1318="720.2 Automobile - Insurance", C1318="720.3 Automobile - License", C1318="870.4 Rent - Insurance", C1318="870.6 Rent - Property Tax", C1318="870.7 Rent - Homeoffice", C1318="870.9 Rent - Water"),
   0,
   IF(Dashboard!$F$5="Quick",
      IF(OR(C1318="190 Automobile",C1318="200 computer hardware",C1318="210 Computer software",C1318="220 Quickbooks software",C1318="230 Office equipment",C1318="240 Office furniture"),
         E1318-(E1318/(1+Dashboard!$F$4)),
         0
      ),
      IF(C1318="750 Business promotion",
         E1318-(E1318/(1+4.793/100)),
         E1318-(E1318/(1+Dashboard!$F$4))
      )
   )
)</f>
        <v>0</v>
      </c>
      <c r="J1318" s="26">
        <f>Bank5[[#This Row],[Money in/ (Money out)]]-Bank5[[#This Row],[GST/HST]]</f>
        <v>0</v>
      </c>
      <c r="L1318" s="23">
        <f t="shared" si="60"/>
        <v>0</v>
      </c>
    </row>
    <row r="1319" spans="4:12" x14ac:dyDescent="0.2">
      <c r="D1319" s="374">
        <f>_xlfn.XLOOKUP(C:C,Table1[for Import to Bank Register dropdown],Table1[for Pivot],0,0,1)</f>
        <v>0</v>
      </c>
      <c r="E1319" s="403"/>
      <c r="F1319" s="146">
        <f t="shared" si="61"/>
        <v>55555555</v>
      </c>
      <c r="G1319" s="375">
        <f t="shared" si="62"/>
        <v>0</v>
      </c>
      <c r="I1319" s="376">
        <f>IF(OR(C1319="150 Directors advances", C1319="120 accounts receivable", C1319="720.2 Automobile - Insurance", C1319="720.3 Automobile - License", C1319="870.4 Rent - Insurance", C1319="870.6 Rent - Property Tax", C1319="870.7 Rent - Homeoffice", C1319="870.9 Rent - Water"),
   0,
   IF(Dashboard!$F$5="Quick",
      IF(OR(C1319="190 Automobile",C1319="200 computer hardware",C1319="210 Computer software",C1319="220 Quickbooks software",C1319="230 Office equipment",C1319="240 Office furniture"),
         E1319-(E1319/(1+Dashboard!$F$4)),
         0
      ),
      IF(C1319="750 Business promotion",
         E1319-(E1319/(1+4.793/100)),
         E1319-(E1319/(1+Dashboard!$F$4))
      )
   )
)</f>
        <v>0</v>
      </c>
      <c r="J1319" s="26">
        <f>Bank5[[#This Row],[Money in/ (Money out)]]-Bank5[[#This Row],[GST/HST]]</f>
        <v>0</v>
      </c>
      <c r="L1319" s="23">
        <f t="shared" si="60"/>
        <v>0</v>
      </c>
    </row>
    <row r="1320" spans="4:12" x14ac:dyDescent="0.2">
      <c r="D1320" s="374">
        <f>_xlfn.XLOOKUP(C:C,Table1[for Import to Bank Register dropdown],Table1[for Pivot],0,0,1)</f>
        <v>0</v>
      </c>
      <c r="E1320" s="403"/>
      <c r="F1320" s="146">
        <f t="shared" si="61"/>
        <v>55555555</v>
      </c>
      <c r="G1320" s="375">
        <f t="shared" si="62"/>
        <v>0</v>
      </c>
      <c r="I1320" s="376">
        <f>IF(OR(C1320="150 Directors advances", C1320="120 accounts receivable", C1320="720.2 Automobile - Insurance", C1320="720.3 Automobile - License", C1320="870.4 Rent - Insurance", C1320="870.6 Rent - Property Tax", C1320="870.7 Rent - Homeoffice", C1320="870.9 Rent - Water"),
   0,
   IF(Dashboard!$F$5="Quick",
      IF(OR(C1320="190 Automobile",C1320="200 computer hardware",C1320="210 Computer software",C1320="220 Quickbooks software",C1320="230 Office equipment",C1320="240 Office furniture"),
         E1320-(E1320/(1+Dashboard!$F$4)),
         0
      ),
      IF(C1320="750 Business promotion",
         E1320-(E1320/(1+4.793/100)),
         E1320-(E1320/(1+Dashboard!$F$4))
      )
   )
)</f>
        <v>0</v>
      </c>
      <c r="J1320" s="26">
        <f>Bank5[[#This Row],[Money in/ (Money out)]]-Bank5[[#This Row],[GST/HST]]</f>
        <v>0</v>
      </c>
      <c r="L1320" s="23">
        <f t="shared" si="60"/>
        <v>0</v>
      </c>
    </row>
    <row r="1321" spans="4:12" x14ac:dyDescent="0.2">
      <c r="D1321" s="374">
        <f>_xlfn.XLOOKUP(C:C,Table1[for Import to Bank Register dropdown],Table1[for Pivot],0,0,1)</f>
        <v>0</v>
      </c>
      <c r="E1321" s="403"/>
      <c r="F1321" s="146">
        <f t="shared" si="61"/>
        <v>55555555</v>
      </c>
      <c r="G1321" s="375">
        <f t="shared" si="62"/>
        <v>0</v>
      </c>
      <c r="I1321" s="376">
        <f>IF(OR(C1321="150 Directors advances", C1321="120 accounts receivable", C1321="720.2 Automobile - Insurance", C1321="720.3 Automobile - License", C1321="870.4 Rent - Insurance", C1321="870.6 Rent - Property Tax", C1321="870.7 Rent - Homeoffice", C1321="870.9 Rent - Water"),
   0,
   IF(Dashboard!$F$5="Quick",
      IF(OR(C1321="190 Automobile",C1321="200 computer hardware",C1321="210 Computer software",C1321="220 Quickbooks software",C1321="230 Office equipment",C1321="240 Office furniture"),
         E1321-(E1321/(1+Dashboard!$F$4)),
         0
      ),
      IF(C1321="750 Business promotion",
         E1321-(E1321/(1+4.793/100)),
         E1321-(E1321/(1+Dashboard!$F$4))
      )
   )
)</f>
        <v>0</v>
      </c>
      <c r="J1321" s="26">
        <f>Bank5[[#This Row],[Money in/ (Money out)]]-Bank5[[#This Row],[GST/HST]]</f>
        <v>0</v>
      </c>
      <c r="L1321" s="23">
        <f t="shared" si="60"/>
        <v>0</v>
      </c>
    </row>
    <row r="1322" spans="4:12" x14ac:dyDescent="0.2">
      <c r="D1322" s="374">
        <f>_xlfn.XLOOKUP(C:C,Table1[for Import to Bank Register dropdown],Table1[for Pivot],0,0,1)</f>
        <v>0</v>
      </c>
      <c r="E1322" s="403"/>
      <c r="F1322" s="146">
        <f t="shared" si="61"/>
        <v>55555555</v>
      </c>
      <c r="G1322" s="375">
        <f t="shared" si="62"/>
        <v>0</v>
      </c>
      <c r="I1322" s="376">
        <f>IF(OR(C1322="150 Directors advances", C1322="120 accounts receivable", C1322="720.2 Automobile - Insurance", C1322="720.3 Automobile - License", C1322="870.4 Rent - Insurance", C1322="870.6 Rent - Property Tax", C1322="870.7 Rent - Homeoffice", C1322="870.9 Rent - Water"),
   0,
   IF(Dashboard!$F$5="Quick",
      IF(OR(C1322="190 Automobile",C1322="200 computer hardware",C1322="210 Computer software",C1322="220 Quickbooks software",C1322="230 Office equipment",C1322="240 Office furniture"),
         E1322-(E1322/(1+Dashboard!$F$4)),
         0
      ),
      IF(C1322="750 Business promotion",
         E1322-(E1322/(1+4.793/100)),
         E1322-(E1322/(1+Dashboard!$F$4))
      )
   )
)</f>
        <v>0</v>
      </c>
      <c r="J1322" s="26">
        <f>Bank5[[#This Row],[Money in/ (Money out)]]-Bank5[[#This Row],[GST/HST]]</f>
        <v>0</v>
      </c>
      <c r="L1322" s="23">
        <f t="shared" si="60"/>
        <v>0</v>
      </c>
    </row>
    <row r="1323" spans="4:12" x14ac:dyDescent="0.2">
      <c r="D1323" s="374">
        <f>_xlfn.XLOOKUP(C:C,Table1[for Import to Bank Register dropdown],Table1[for Pivot],0,0,1)</f>
        <v>0</v>
      </c>
      <c r="E1323" s="403"/>
      <c r="F1323" s="146">
        <f t="shared" si="61"/>
        <v>55555555</v>
      </c>
      <c r="G1323" s="375">
        <f t="shared" si="62"/>
        <v>0</v>
      </c>
      <c r="I1323" s="376">
        <f>IF(OR(C1323="150 Directors advances", C1323="120 accounts receivable", C1323="720.2 Automobile - Insurance", C1323="720.3 Automobile - License", C1323="870.4 Rent - Insurance", C1323="870.6 Rent - Property Tax", C1323="870.7 Rent - Homeoffice", C1323="870.9 Rent - Water"),
   0,
   IF(Dashboard!$F$5="Quick",
      IF(OR(C1323="190 Automobile",C1323="200 computer hardware",C1323="210 Computer software",C1323="220 Quickbooks software",C1323="230 Office equipment",C1323="240 Office furniture"),
         E1323-(E1323/(1+Dashboard!$F$4)),
         0
      ),
      IF(C1323="750 Business promotion",
         E1323-(E1323/(1+4.793/100)),
         E1323-(E1323/(1+Dashboard!$F$4))
      )
   )
)</f>
        <v>0</v>
      </c>
      <c r="J1323" s="26">
        <f>Bank5[[#This Row],[Money in/ (Money out)]]-Bank5[[#This Row],[GST/HST]]</f>
        <v>0</v>
      </c>
      <c r="L1323" s="23">
        <f t="shared" si="60"/>
        <v>0</v>
      </c>
    </row>
    <row r="1324" spans="4:12" x14ac:dyDescent="0.2">
      <c r="D1324" s="374">
        <f>_xlfn.XLOOKUP(C:C,Table1[for Import to Bank Register dropdown],Table1[for Pivot],0,0,1)</f>
        <v>0</v>
      </c>
      <c r="E1324" s="403"/>
      <c r="F1324" s="146">
        <f t="shared" si="61"/>
        <v>55555555</v>
      </c>
      <c r="G1324" s="375">
        <f t="shared" si="62"/>
        <v>0</v>
      </c>
      <c r="I1324" s="376">
        <f>IF(OR(C1324="150 Directors advances", C1324="120 accounts receivable", C1324="720.2 Automobile - Insurance", C1324="720.3 Automobile - License", C1324="870.4 Rent - Insurance", C1324="870.6 Rent - Property Tax", C1324="870.7 Rent - Homeoffice", C1324="870.9 Rent - Water"),
   0,
   IF(Dashboard!$F$5="Quick",
      IF(OR(C1324="190 Automobile",C1324="200 computer hardware",C1324="210 Computer software",C1324="220 Quickbooks software",C1324="230 Office equipment",C1324="240 Office furniture"),
         E1324-(E1324/(1+Dashboard!$F$4)),
         0
      ),
      IF(C1324="750 Business promotion",
         E1324-(E1324/(1+4.793/100)),
         E1324-(E1324/(1+Dashboard!$F$4))
      )
   )
)</f>
        <v>0</v>
      </c>
      <c r="J1324" s="26">
        <f>Bank5[[#This Row],[Money in/ (Money out)]]-Bank5[[#This Row],[GST/HST]]</f>
        <v>0</v>
      </c>
      <c r="L1324" s="23">
        <f t="shared" si="60"/>
        <v>0</v>
      </c>
    </row>
    <row r="1325" spans="4:12" x14ac:dyDescent="0.2">
      <c r="D1325" s="374">
        <f>_xlfn.XLOOKUP(C:C,Table1[for Import to Bank Register dropdown],Table1[for Pivot],0,0,1)</f>
        <v>0</v>
      </c>
      <c r="E1325" s="403"/>
      <c r="F1325" s="146">
        <f t="shared" si="61"/>
        <v>55555555</v>
      </c>
      <c r="G1325" s="375">
        <f t="shared" si="62"/>
        <v>0</v>
      </c>
      <c r="I1325" s="376">
        <f>IF(OR(C1325="150 Directors advances", C1325="120 accounts receivable", C1325="720.2 Automobile - Insurance", C1325="720.3 Automobile - License", C1325="870.4 Rent - Insurance", C1325="870.6 Rent - Property Tax", C1325="870.7 Rent - Homeoffice", C1325="870.9 Rent - Water"),
   0,
   IF(Dashboard!$F$5="Quick",
      IF(OR(C1325="190 Automobile",C1325="200 computer hardware",C1325="210 Computer software",C1325="220 Quickbooks software",C1325="230 Office equipment",C1325="240 Office furniture"),
         E1325-(E1325/(1+Dashboard!$F$4)),
         0
      ),
      IF(C1325="750 Business promotion",
         E1325-(E1325/(1+4.793/100)),
         E1325-(E1325/(1+Dashboard!$F$4))
      )
   )
)</f>
        <v>0</v>
      </c>
      <c r="J1325" s="26">
        <f>Bank5[[#This Row],[Money in/ (Money out)]]-Bank5[[#This Row],[GST/HST]]</f>
        <v>0</v>
      </c>
      <c r="L1325" s="23">
        <f t="shared" si="60"/>
        <v>0</v>
      </c>
    </row>
    <row r="1326" spans="4:12" x14ac:dyDescent="0.2">
      <c r="D1326" s="374">
        <f>_xlfn.XLOOKUP(C:C,Table1[for Import to Bank Register dropdown],Table1[for Pivot],0,0,1)</f>
        <v>0</v>
      </c>
      <c r="E1326" s="403"/>
      <c r="F1326" s="146">
        <f t="shared" si="61"/>
        <v>55555555</v>
      </c>
      <c r="G1326" s="375">
        <f t="shared" si="62"/>
        <v>0</v>
      </c>
      <c r="I1326" s="376">
        <f>IF(OR(C1326="150 Directors advances", C1326="120 accounts receivable", C1326="720.2 Automobile - Insurance", C1326="720.3 Automobile - License", C1326="870.4 Rent - Insurance", C1326="870.6 Rent - Property Tax", C1326="870.7 Rent - Homeoffice", C1326="870.9 Rent - Water"),
   0,
   IF(Dashboard!$F$5="Quick",
      IF(OR(C1326="190 Automobile",C1326="200 computer hardware",C1326="210 Computer software",C1326="220 Quickbooks software",C1326="230 Office equipment",C1326="240 Office furniture"),
         E1326-(E1326/(1+Dashboard!$F$4)),
         0
      ),
      IF(C1326="750 Business promotion",
         E1326-(E1326/(1+4.793/100)),
         E1326-(E1326/(1+Dashboard!$F$4))
      )
   )
)</f>
        <v>0</v>
      </c>
      <c r="J1326" s="26">
        <f>Bank5[[#This Row],[Money in/ (Money out)]]-Bank5[[#This Row],[GST/HST]]</f>
        <v>0</v>
      </c>
      <c r="L1326" s="23">
        <f t="shared" si="60"/>
        <v>0</v>
      </c>
    </row>
    <row r="1327" spans="4:12" x14ac:dyDescent="0.2">
      <c r="D1327" s="374">
        <f>_xlfn.XLOOKUP(C:C,Table1[for Import to Bank Register dropdown],Table1[for Pivot],0,0,1)</f>
        <v>0</v>
      </c>
      <c r="E1327" s="403"/>
      <c r="F1327" s="146">
        <f t="shared" si="61"/>
        <v>55555555</v>
      </c>
      <c r="G1327" s="375">
        <f t="shared" si="62"/>
        <v>0</v>
      </c>
      <c r="I1327" s="376">
        <f>IF(OR(C1327="150 Directors advances", C1327="120 accounts receivable", C1327="720.2 Automobile - Insurance", C1327="720.3 Automobile - License", C1327="870.4 Rent - Insurance", C1327="870.6 Rent - Property Tax", C1327="870.7 Rent - Homeoffice", C1327="870.9 Rent - Water"),
   0,
   IF(Dashboard!$F$5="Quick",
      IF(OR(C1327="190 Automobile",C1327="200 computer hardware",C1327="210 Computer software",C1327="220 Quickbooks software",C1327="230 Office equipment",C1327="240 Office furniture"),
         E1327-(E1327/(1+Dashboard!$F$4)),
         0
      ),
      IF(C1327="750 Business promotion",
         E1327-(E1327/(1+4.793/100)),
         E1327-(E1327/(1+Dashboard!$F$4))
      )
   )
)</f>
        <v>0</v>
      </c>
      <c r="J1327" s="26">
        <f>Bank5[[#This Row],[Money in/ (Money out)]]-Bank5[[#This Row],[GST/HST]]</f>
        <v>0</v>
      </c>
      <c r="L1327" s="23">
        <f t="shared" si="60"/>
        <v>0</v>
      </c>
    </row>
    <row r="1328" spans="4:12" x14ac:dyDescent="0.2">
      <c r="D1328" s="374">
        <f>_xlfn.XLOOKUP(C:C,Table1[for Import to Bank Register dropdown],Table1[for Pivot],0,0,1)</f>
        <v>0</v>
      </c>
      <c r="E1328" s="403"/>
      <c r="F1328" s="146">
        <f t="shared" si="61"/>
        <v>55555555</v>
      </c>
      <c r="G1328" s="375">
        <f t="shared" si="62"/>
        <v>0</v>
      </c>
      <c r="I1328" s="376">
        <f>IF(OR(C1328="150 Directors advances", C1328="120 accounts receivable", C1328="720.2 Automobile - Insurance", C1328="720.3 Automobile - License", C1328="870.4 Rent - Insurance", C1328="870.6 Rent - Property Tax", C1328="870.7 Rent - Homeoffice", C1328="870.9 Rent - Water"),
   0,
   IF(Dashboard!$F$5="Quick",
      IF(OR(C1328="190 Automobile",C1328="200 computer hardware",C1328="210 Computer software",C1328="220 Quickbooks software",C1328="230 Office equipment",C1328="240 Office furniture"),
         E1328-(E1328/(1+Dashboard!$F$4)),
         0
      ),
      IF(C1328="750 Business promotion",
         E1328-(E1328/(1+4.793/100)),
         E1328-(E1328/(1+Dashboard!$F$4))
      )
   )
)</f>
        <v>0</v>
      </c>
      <c r="J1328" s="26">
        <f>Bank5[[#This Row],[Money in/ (Money out)]]-Bank5[[#This Row],[GST/HST]]</f>
        <v>0</v>
      </c>
      <c r="L1328" s="23">
        <f t="shared" si="60"/>
        <v>0</v>
      </c>
    </row>
    <row r="1329" spans="4:12" x14ac:dyDescent="0.2">
      <c r="D1329" s="374">
        <f>_xlfn.XLOOKUP(C:C,Table1[for Import to Bank Register dropdown],Table1[for Pivot],0,0,1)</f>
        <v>0</v>
      </c>
      <c r="E1329" s="403"/>
      <c r="F1329" s="146">
        <f t="shared" si="61"/>
        <v>55555555</v>
      </c>
      <c r="G1329" s="375">
        <f t="shared" si="62"/>
        <v>0</v>
      </c>
      <c r="I1329" s="376">
        <f>IF(OR(C1329="150 Directors advances", C1329="120 accounts receivable", C1329="720.2 Automobile - Insurance", C1329="720.3 Automobile - License", C1329="870.4 Rent - Insurance", C1329="870.6 Rent - Property Tax", C1329="870.7 Rent - Homeoffice", C1329="870.9 Rent - Water"),
   0,
   IF(Dashboard!$F$5="Quick",
      IF(OR(C1329="190 Automobile",C1329="200 computer hardware",C1329="210 Computer software",C1329="220 Quickbooks software",C1329="230 Office equipment",C1329="240 Office furniture"),
         E1329-(E1329/(1+Dashboard!$F$4)),
         0
      ),
      IF(C1329="750 Business promotion",
         E1329-(E1329/(1+4.793/100)),
         E1329-(E1329/(1+Dashboard!$F$4))
      )
   )
)</f>
        <v>0</v>
      </c>
      <c r="J1329" s="26">
        <f>Bank5[[#This Row],[Money in/ (Money out)]]-Bank5[[#This Row],[GST/HST]]</f>
        <v>0</v>
      </c>
      <c r="L1329" s="23">
        <f t="shared" si="60"/>
        <v>0</v>
      </c>
    </row>
    <row r="1330" spans="4:12" x14ac:dyDescent="0.2">
      <c r="D1330" s="374">
        <f>_xlfn.XLOOKUP(C:C,Table1[for Import to Bank Register dropdown],Table1[for Pivot],0,0,1)</f>
        <v>0</v>
      </c>
      <c r="E1330" s="403"/>
      <c r="F1330" s="146">
        <f t="shared" si="61"/>
        <v>55555555</v>
      </c>
      <c r="G1330" s="375">
        <f t="shared" si="62"/>
        <v>0</v>
      </c>
      <c r="I1330" s="376">
        <f>IF(OR(C1330="150 Directors advances", C1330="120 accounts receivable", C1330="720.2 Automobile - Insurance", C1330="720.3 Automobile - License", C1330="870.4 Rent - Insurance", C1330="870.6 Rent - Property Tax", C1330="870.7 Rent - Homeoffice", C1330="870.9 Rent - Water"),
   0,
   IF(Dashboard!$F$5="Quick",
      IF(OR(C1330="190 Automobile",C1330="200 computer hardware",C1330="210 Computer software",C1330="220 Quickbooks software",C1330="230 Office equipment",C1330="240 Office furniture"),
         E1330-(E1330/(1+Dashboard!$F$4)),
         0
      ),
      IF(C1330="750 Business promotion",
         E1330-(E1330/(1+4.793/100)),
         E1330-(E1330/(1+Dashboard!$F$4))
      )
   )
)</f>
        <v>0</v>
      </c>
      <c r="J1330" s="26">
        <f>Bank5[[#This Row],[Money in/ (Money out)]]-Bank5[[#This Row],[GST/HST]]</f>
        <v>0</v>
      </c>
      <c r="L1330" s="23">
        <f t="shared" si="60"/>
        <v>0</v>
      </c>
    </row>
    <row r="1331" spans="4:12" x14ac:dyDescent="0.2">
      <c r="D1331" s="374">
        <f>_xlfn.XLOOKUP(C:C,Table1[for Import to Bank Register dropdown],Table1[for Pivot],0,0,1)</f>
        <v>0</v>
      </c>
      <c r="E1331" s="403"/>
      <c r="F1331" s="146">
        <f t="shared" si="61"/>
        <v>55555555</v>
      </c>
      <c r="G1331" s="375">
        <f t="shared" si="62"/>
        <v>0</v>
      </c>
      <c r="I1331" s="376">
        <f>IF(OR(C1331="150 Directors advances", C1331="120 accounts receivable", C1331="720.2 Automobile - Insurance", C1331="720.3 Automobile - License", C1331="870.4 Rent - Insurance", C1331="870.6 Rent - Property Tax", C1331="870.7 Rent - Homeoffice", C1331="870.9 Rent - Water"),
   0,
   IF(Dashboard!$F$5="Quick",
      IF(OR(C1331="190 Automobile",C1331="200 computer hardware",C1331="210 Computer software",C1331="220 Quickbooks software",C1331="230 Office equipment",C1331="240 Office furniture"),
         E1331-(E1331/(1+Dashboard!$F$4)),
         0
      ),
      IF(C1331="750 Business promotion",
         E1331-(E1331/(1+4.793/100)),
         E1331-(E1331/(1+Dashboard!$F$4))
      )
   )
)</f>
        <v>0</v>
      </c>
      <c r="J1331" s="26">
        <f>Bank5[[#This Row],[Money in/ (Money out)]]-Bank5[[#This Row],[GST/HST]]</f>
        <v>0</v>
      </c>
      <c r="L1331" s="23">
        <f t="shared" si="60"/>
        <v>0</v>
      </c>
    </row>
    <row r="1332" spans="4:12" x14ac:dyDescent="0.2">
      <c r="D1332" s="374">
        <f>_xlfn.XLOOKUP(C:C,Table1[for Import to Bank Register dropdown],Table1[for Pivot],0,0,1)</f>
        <v>0</v>
      </c>
      <c r="E1332" s="403"/>
      <c r="F1332" s="146">
        <f t="shared" si="61"/>
        <v>55555555</v>
      </c>
      <c r="G1332" s="375">
        <f t="shared" si="62"/>
        <v>0</v>
      </c>
      <c r="I1332" s="376">
        <f>IF(OR(C1332="150 Directors advances", C1332="120 accounts receivable", C1332="720.2 Automobile - Insurance", C1332="720.3 Automobile - License", C1332="870.4 Rent - Insurance", C1332="870.6 Rent - Property Tax", C1332="870.7 Rent - Homeoffice", C1332="870.9 Rent - Water"),
   0,
   IF(Dashboard!$F$5="Quick",
      IF(OR(C1332="190 Automobile",C1332="200 computer hardware",C1332="210 Computer software",C1332="220 Quickbooks software",C1332="230 Office equipment",C1332="240 Office furniture"),
         E1332-(E1332/(1+Dashboard!$F$4)),
         0
      ),
      IF(C1332="750 Business promotion",
         E1332-(E1332/(1+4.793/100)),
         E1332-(E1332/(1+Dashboard!$F$4))
      )
   )
)</f>
        <v>0</v>
      </c>
      <c r="J1332" s="26">
        <f>Bank5[[#This Row],[Money in/ (Money out)]]-Bank5[[#This Row],[GST/HST]]</f>
        <v>0</v>
      </c>
      <c r="L1332" s="23">
        <f t="shared" si="60"/>
        <v>0</v>
      </c>
    </row>
    <row r="1333" spans="4:12" x14ac:dyDescent="0.2">
      <c r="D1333" s="374">
        <f>_xlfn.XLOOKUP(C:C,Table1[for Import to Bank Register dropdown],Table1[for Pivot],0,0,1)</f>
        <v>0</v>
      </c>
      <c r="E1333" s="403"/>
      <c r="F1333" s="146">
        <f t="shared" si="61"/>
        <v>55555555</v>
      </c>
      <c r="G1333" s="375">
        <f t="shared" si="62"/>
        <v>0</v>
      </c>
      <c r="I1333" s="376">
        <f>IF(OR(C1333="150 Directors advances", C1333="120 accounts receivable", C1333="720.2 Automobile - Insurance", C1333="720.3 Automobile - License", C1333="870.4 Rent - Insurance", C1333="870.6 Rent - Property Tax", C1333="870.7 Rent - Homeoffice", C1333="870.9 Rent - Water"),
   0,
   IF(Dashboard!$F$5="Quick",
      IF(OR(C1333="190 Automobile",C1333="200 computer hardware",C1333="210 Computer software",C1333="220 Quickbooks software",C1333="230 Office equipment",C1333="240 Office furniture"),
         E1333-(E1333/(1+Dashboard!$F$4)),
         0
      ),
      IF(C1333="750 Business promotion",
         E1333-(E1333/(1+4.793/100)),
         E1333-(E1333/(1+Dashboard!$F$4))
      )
   )
)</f>
        <v>0</v>
      </c>
      <c r="J1333" s="26">
        <f>Bank5[[#This Row],[Money in/ (Money out)]]-Bank5[[#This Row],[GST/HST]]</f>
        <v>0</v>
      </c>
      <c r="L1333" s="23">
        <f t="shared" si="60"/>
        <v>0</v>
      </c>
    </row>
    <row r="1334" spans="4:12" x14ac:dyDescent="0.2">
      <c r="D1334" s="374">
        <f>_xlfn.XLOOKUP(C:C,Table1[for Import to Bank Register dropdown],Table1[for Pivot],0,0,1)</f>
        <v>0</v>
      </c>
      <c r="E1334" s="403"/>
      <c r="F1334" s="146">
        <f t="shared" si="61"/>
        <v>55555555</v>
      </c>
      <c r="G1334" s="375">
        <f t="shared" si="62"/>
        <v>0</v>
      </c>
      <c r="I1334" s="376">
        <f>IF(OR(C1334="150 Directors advances", C1334="120 accounts receivable", C1334="720.2 Automobile - Insurance", C1334="720.3 Automobile - License", C1334="870.4 Rent - Insurance", C1334="870.6 Rent - Property Tax", C1334="870.7 Rent - Homeoffice", C1334="870.9 Rent - Water"),
   0,
   IF(Dashboard!$F$5="Quick",
      IF(OR(C1334="190 Automobile",C1334="200 computer hardware",C1334="210 Computer software",C1334="220 Quickbooks software",C1334="230 Office equipment",C1334="240 Office furniture"),
         E1334-(E1334/(1+Dashboard!$F$4)),
         0
      ),
      IF(C1334="750 Business promotion",
         E1334-(E1334/(1+4.793/100)),
         E1334-(E1334/(1+Dashboard!$F$4))
      )
   )
)</f>
        <v>0</v>
      </c>
      <c r="J1334" s="26">
        <f>Bank5[[#This Row],[Money in/ (Money out)]]-Bank5[[#This Row],[GST/HST]]</f>
        <v>0</v>
      </c>
      <c r="L1334" s="23">
        <f t="shared" si="60"/>
        <v>0</v>
      </c>
    </row>
    <row r="1335" spans="4:12" x14ac:dyDescent="0.2">
      <c r="D1335" s="374">
        <f>_xlfn.XLOOKUP(C:C,Table1[for Import to Bank Register dropdown],Table1[for Pivot],0,0,1)</f>
        <v>0</v>
      </c>
      <c r="E1335" s="403"/>
      <c r="F1335" s="146">
        <f t="shared" si="61"/>
        <v>55555555</v>
      </c>
      <c r="G1335" s="375">
        <f t="shared" si="62"/>
        <v>0</v>
      </c>
      <c r="I1335" s="376">
        <f>IF(OR(C1335="150 Directors advances", C1335="120 accounts receivable", C1335="720.2 Automobile - Insurance", C1335="720.3 Automobile - License", C1335="870.4 Rent - Insurance", C1335="870.6 Rent - Property Tax", C1335="870.7 Rent - Homeoffice", C1335="870.9 Rent - Water"),
   0,
   IF(Dashboard!$F$5="Quick",
      IF(OR(C1335="190 Automobile",C1335="200 computer hardware",C1335="210 Computer software",C1335="220 Quickbooks software",C1335="230 Office equipment",C1335="240 Office furniture"),
         E1335-(E1335/(1+Dashboard!$F$4)),
         0
      ),
      IF(C1335="750 Business promotion",
         E1335-(E1335/(1+4.793/100)),
         E1335-(E1335/(1+Dashboard!$F$4))
      )
   )
)</f>
        <v>0</v>
      </c>
      <c r="J1335" s="26">
        <f>Bank5[[#This Row],[Money in/ (Money out)]]-Bank5[[#This Row],[GST/HST]]</f>
        <v>0</v>
      </c>
      <c r="L1335" s="23">
        <f t="shared" si="60"/>
        <v>0</v>
      </c>
    </row>
    <row r="1336" spans="4:12" x14ac:dyDescent="0.2">
      <c r="D1336" s="374">
        <f>_xlfn.XLOOKUP(C:C,Table1[for Import to Bank Register dropdown],Table1[for Pivot],0,0,1)</f>
        <v>0</v>
      </c>
      <c r="E1336" s="403"/>
      <c r="F1336" s="146">
        <f t="shared" si="61"/>
        <v>55555555</v>
      </c>
      <c r="G1336" s="375">
        <f t="shared" si="62"/>
        <v>0</v>
      </c>
      <c r="I1336" s="376">
        <f>IF(OR(C1336="150 Directors advances", C1336="120 accounts receivable", C1336="720.2 Automobile - Insurance", C1336="720.3 Automobile - License", C1336="870.4 Rent - Insurance", C1336="870.6 Rent - Property Tax", C1336="870.7 Rent - Homeoffice", C1336="870.9 Rent - Water"),
   0,
   IF(Dashboard!$F$5="Quick",
      IF(OR(C1336="190 Automobile",C1336="200 computer hardware",C1336="210 Computer software",C1336="220 Quickbooks software",C1336="230 Office equipment",C1336="240 Office furniture"),
         E1336-(E1336/(1+Dashboard!$F$4)),
         0
      ),
      IF(C1336="750 Business promotion",
         E1336-(E1336/(1+4.793/100)),
         E1336-(E1336/(1+Dashboard!$F$4))
      )
   )
)</f>
        <v>0</v>
      </c>
      <c r="J1336" s="26">
        <f>Bank5[[#This Row],[Money in/ (Money out)]]-Bank5[[#This Row],[GST/HST]]</f>
        <v>0</v>
      </c>
      <c r="L1336" s="23">
        <f t="shared" si="60"/>
        <v>0</v>
      </c>
    </row>
    <row r="1337" spans="4:12" x14ac:dyDescent="0.2">
      <c r="D1337" s="374">
        <f>_xlfn.XLOOKUP(C:C,Table1[for Import to Bank Register dropdown],Table1[for Pivot],0,0,1)</f>
        <v>0</v>
      </c>
      <c r="E1337" s="403"/>
      <c r="F1337" s="146">
        <f t="shared" si="61"/>
        <v>55555555</v>
      </c>
      <c r="G1337" s="375">
        <f t="shared" si="62"/>
        <v>0</v>
      </c>
      <c r="I1337" s="376">
        <f>IF(OR(C1337="150 Directors advances", C1337="120 accounts receivable", C1337="720.2 Automobile - Insurance", C1337="720.3 Automobile - License", C1337="870.4 Rent - Insurance", C1337="870.6 Rent - Property Tax", C1337="870.7 Rent - Homeoffice", C1337="870.9 Rent - Water"),
   0,
   IF(Dashboard!$F$5="Quick",
      IF(OR(C1337="190 Automobile",C1337="200 computer hardware",C1337="210 Computer software",C1337="220 Quickbooks software",C1337="230 Office equipment",C1337="240 Office furniture"),
         E1337-(E1337/(1+Dashboard!$F$4)),
         0
      ),
      IF(C1337="750 Business promotion",
         E1337-(E1337/(1+4.793/100)),
         E1337-(E1337/(1+Dashboard!$F$4))
      )
   )
)</f>
        <v>0</v>
      </c>
      <c r="J1337" s="26">
        <f>Bank5[[#This Row],[Money in/ (Money out)]]-Bank5[[#This Row],[GST/HST]]</f>
        <v>0</v>
      </c>
      <c r="L1337" s="23">
        <f t="shared" si="60"/>
        <v>0</v>
      </c>
    </row>
    <row r="1338" spans="4:12" x14ac:dyDescent="0.2">
      <c r="D1338" s="374">
        <f>_xlfn.XLOOKUP(C:C,Table1[for Import to Bank Register dropdown],Table1[for Pivot],0,0,1)</f>
        <v>0</v>
      </c>
      <c r="E1338" s="403"/>
      <c r="F1338" s="146">
        <f t="shared" si="61"/>
        <v>55555555</v>
      </c>
      <c r="G1338" s="375">
        <f t="shared" si="62"/>
        <v>0</v>
      </c>
      <c r="I1338" s="376">
        <f>IF(OR(C1338="150 Directors advances", C1338="120 accounts receivable", C1338="720.2 Automobile - Insurance", C1338="720.3 Automobile - License", C1338="870.4 Rent - Insurance", C1338="870.6 Rent - Property Tax", C1338="870.7 Rent - Homeoffice", C1338="870.9 Rent - Water"),
   0,
   IF(Dashboard!$F$5="Quick",
      IF(OR(C1338="190 Automobile",C1338="200 computer hardware",C1338="210 Computer software",C1338="220 Quickbooks software",C1338="230 Office equipment",C1338="240 Office furniture"),
         E1338-(E1338/(1+Dashboard!$F$4)),
         0
      ),
      IF(C1338="750 Business promotion",
         E1338-(E1338/(1+4.793/100)),
         E1338-(E1338/(1+Dashboard!$F$4))
      )
   )
)</f>
        <v>0</v>
      </c>
      <c r="J1338" s="26">
        <f>Bank5[[#This Row],[Money in/ (Money out)]]-Bank5[[#This Row],[GST/HST]]</f>
        <v>0</v>
      </c>
      <c r="L1338" s="23">
        <f t="shared" si="60"/>
        <v>0</v>
      </c>
    </row>
    <row r="1339" spans="4:12" x14ac:dyDescent="0.2">
      <c r="D1339" s="374">
        <f>_xlfn.XLOOKUP(C:C,Table1[for Import to Bank Register dropdown],Table1[for Pivot],0,0,1)</f>
        <v>0</v>
      </c>
      <c r="E1339" s="403"/>
      <c r="F1339" s="146">
        <f t="shared" si="61"/>
        <v>55555555</v>
      </c>
      <c r="G1339" s="375">
        <f t="shared" si="62"/>
        <v>0</v>
      </c>
      <c r="I1339" s="376">
        <f>IF(OR(C1339="150 Directors advances", C1339="120 accounts receivable", C1339="720.2 Automobile - Insurance", C1339="720.3 Automobile - License", C1339="870.4 Rent - Insurance", C1339="870.6 Rent - Property Tax", C1339="870.7 Rent - Homeoffice", C1339="870.9 Rent - Water"),
   0,
   IF(Dashboard!$F$5="Quick",
      IF(OR(C1339="190 Automobile",C1339="200 computer hardware",C1339="210 Computer software",C1339="220 Quickbooks software",C1339="230 Office equipment",C1339="240 Office furniture"),
         E1339-(E1339/(1+Dashboard!$F$4)),
         0
      ),
      IF(C1339="750 Business promotion",
         E1339-(E1339/(1+4.793/100)),
         E1339-(E1339/(1+Dashboard!$F$4))
      )
   )
)</f>
        <v>0</v>
      </c>
      <c r="J1339" s="26">
        <f>Bank5[[#This Row],[Money in/ (Money out)]]-Bank5[[#This Row],[GST/HST]]</f>
        <v>0</v>
      </c>
      <c r="L1339" s="23">
        <f t="shared" si="60"/>
        <v>0</v>
      </c>
    </row>
    <row r="1340" spans="4:12" x14ac:dyDescent="0.2">
      <c r="D1340" s="374">
        <f>_xlfn.XLOOKUP(C:C,Table1[for Import to Bank Register dropdown],Table1[for Pivot],0,0,1)</f>
        <v>0</v>
      </c>
      <c r="E1340" s="403"/>
      <c r="F1340" s="146">
        <f t="shared" si="61"/>
        <v>55555555</v>
      </c>
      <c r="G1340" s="375">
        <f t="shared" si="62"/>
        <v>0</v>
      </c>
      <c r="I1340" s="376">
        <f>IF(OR(C1340="150 Directors advances", C1340="120 accounts receivable", C1340="720.2 Automobile - Insurance", C1340="720.3 Automobile - License", C1340="870.4 Rent - Insurance", C1340="870.6 Rent - Property Tax", C1340="870.7 Rent - Homeoffice", C1340="870.9 Rent - Water"),
   0,
   IF(Dashboard!$F$5="Quick",
      IF(OR(C1340="190 Automobile",C1340="200 computer hardware",C1340="210 Computer software",C1340="220 Quickbooks software",C1340="230 Office equipment",C1340="240 Office furniture"),
         E1340-(E1340/(1+Dashboard!$F$4)),
         0
      ),
      IF(C1340="750 Business promotion",
         E1340-(E1340/(1+4.793/100)),
         E1340-(E1340/(1+Dashboard!$F$4))
      )
   )
)</f>
        <v>0</v>
      </c>
      <c r="J1340" s="26">
        <f>Bank5[[#This Row],[Money in/ (Money out)]]-Bank5[[#This Row],[GST/HST]]</f>
        <v>0</v>
      </c>
      <c r="L1340" s="23">
        <f t="shared" si="60"/>
        <v>0</v>
      </c>
    </row>
    <row r="1341" spans="4:12" x14ac:dyDescent="0.2">
      <c r="D1341" s="374">
        <f>_xlfn.XLOOKUP(C:C,Table1[for Import to Bank Register dropdown],Table1[for Pivot],0,0,1)</f>
        <v>0</v>
      </c>
      <c r="E1341" s="403"/>
      <c r="F1341" s="146">
        <f t="shared" si="61"/>
        <v>55555555</v>
      </c>
      <c r="G1341" s="375">
        <f t="shared" si="62"/>
        <v>0</v>
      </c>
      <c r="I1341" s="376">
        <f>IF(OR(C1341="150 Directors advances", C1341="120 accounts receivable", C1341="720.2 Automobile - Insurance", C1341="720.3 Automobile - License", C1341="870.4 Rent - Insurance", C1341="870.6 Rent - Property Tax", C1341="870.7 Rent - Homeoffice", C1341="870.9 Rent - Water"),
   0,
   IF(Dashboard!$F$5="Quick",
      IF(OR(C1341="190 Automobile",C1341="200 computer hardware",C1341="210 Computer software",C1341="220 Quickbooks software",C1341="230 Office equipment",C1341="240 Office furniture"),
         E1341-(E1341/(1+Dashboard!$F$4)),
         0
      ),
      IF(C1341="750 Business promotion",
         E1341-(E1341/(1+4.793/100)),
         E1341-(E1341/(1+Dashboard!$F$4))
      )
   )
)</f>
        <v>0</v>
      </c>
      <c r="J1341" s="26">
        <f>Bank5[[#This Row],[Money in/ (Money out)]]-Bank5[[#This Row],[GST/HST]]</f>
        <v>0</v>
      </c>
      <c r="L1341" s="23">
        <f t="shared" si="60"/>
        <v>0</v>
      </c>
    </row>
    <row r="1342" spans="4:12" x14ac:dyDescent="0.2">
      <c r="D1342" s="374">
        <f>_xlfn.XLOOKUP(C:C,Table1[for Import to Bank Register dropdown],Table1[for Pivot],0,0,1)</f>
        <v>0</v>
      </c>
      <c r="E1342" s="403"/>
      <c r="F1342" s="146">
        <f t="shared" si="61"/>
        <v>55555555</v>
      </c>
      <c r="G1342" s="375">
        <f t="shared" si="62"/>
        <v>0</v>
      </c>
      <c r="I1342" s="376">
        <f>IF(OR(C1342="150 Directors advances", C1342="120 accounts receivable", C1342="720.2 Automobile - Insurance", C1342="720.3 Automobile - License", C1342="870.4 Rent - Insurance", C1342="870.6 Rent - Property Tax", C1342="870.7 Rent - Homeoffice", C1342="870.9 Rent - Water"),
   0,
   IF(Dashboard!$F$5="Quick",
      IF(OR(C1342="190 Automobile",C1342="200 computer hardware",C1342="210 Computer software",C1342="220 Quickbooks software",C1342="230 Office equipment",C1342="240 Office furniture"),
         E1342-(E1342/(1+Dashboard!$F$4)),
         0
      ),
      IF(C1342="750 Business promotion",
         E1342-(E1342/(1+4.793/100)),
         E1342-(E1342/(1+Dashboard!$F$4))
      )
   )
)</f>
        <v>0</v>
      </c>
      <c r="J1342" s="26">
        <f>Bank5[[#This Row],[Money in/ (Money out)]]-Bank5[[#This Row],[GST/HST]]</f>
        <v>0</v>
      </c>
      <c r="L1342" s="23">
        <f t="shared" si="60"/>
        <v>0</v>
      </c>
    </row>
    <row r="1343" spans="4:12" x14ac:dyDescent="0.2">
      <c r="D1343" s="374">
        <f>_xlfn.XLOOKUP(C:C,Table1[for Import to Bank Register dropdown],Table1[for Pivot],0,0,1)</f>
        <v>0</v>
      </c>
      <c r="E1343" s="403"/>
      <c r="F1343" s="146">
        <f t="shared" si="61"/>
        <v>55555555</v>
      </c>
      <c r="G1343" s="375">
        <f t="shared" si="62"/>
        <v>0</v>
      </c>
      <c r="I1343" s="376">
        <f>IF(OR(C1343="150 Directors advances", C1343="120 accounts receivable", C1343="720.2 Automobile - Insurance", C1343="720.3 Automobile - License", C1343="870.4 Rent - Insurance", C1343="870.6 Rent - Property Tax", C1343="870.7 Rent - Homeoffice", C1343="870.9 Rent - Water"),
   0,
   IF(Dashboard!$F$5="Quick",
      IF(OR(C1343="190 Automobile",C1343="200 computer hardware",C1343="210 Computer software",C1343="220 Quickbooks software",C1343="230 Office equipment",C1343="240 Office furniture"),
         E1343-(E1343/(1+Dashboard!$F$4)),
         0
      ),
      IF(C1343="750 Business promotion",
         E1343-(E1343/(1+4.793/100)),
         E1343-(E1343/(1+Dashboard!$F$4))
      )
   )
)</f>
        <v>0</v>
      </c>
      <c r="J1343" s="26">
        <f>Bank5[[#This Row],[Money in/ (Money out)]]-Bank5[[#This Row],[GST/HST]]</f>
        <v>0</v>
      </c>
      <c r="L1343" s="23">
        <f t="shared" si="60"/>
        <v>0</v>
      </c>
    </row>
    <row r="1344" spans="4:12" x14ac:dyDescent="0.2">
      <c r="D1344" s="374">
        <f>_xlfn.XLOOKUP(C:C,Table1[for Import to Bank Register dropdown],Table1[for Pivot],0,0,1)</f>
        <v>0</v>
      </c>
      <c r="E1344" s="403"/>
      <c r="F1344" s="146">
        <f t="shared" si="61"/>
        <v>55555555</v>
      </c>
      <c r="G1344" s="375">
        <f t="shared" si="62"/>
        <v>0</v>
      </c>
      <c r="I1344" s="376">
        <f>IF(OR(C1344="150 Directors advances", C1344="120 accounts receivable", C1344="720.2 Automobile - Insurance", C1344="720.3 Automobile - License", C1344="870.4 Rent - Insurance", C1344="870.6 Rent - Property Tax", C1344="870.7 Rent - Homeoffice", C1344="870.9 Rent - Water"),
   0,
   IF(Dashboard!$F$5="Quick",
      IF(OR(C1344="190 Automobile",C1344="200 computer hardware",C1344="210 Computer software",C1344="220 Quickbooks software",C1344="230 Office equipment",C1344="240 Office furniture"),
         E1344-(E1344/(1+Dashboard!$F$4)),
         0
      ),
      IF(C1344="750 Business promotion",
         E1344-(E1344/(1+4.793/100)),
         E1344-(E1344/(1+Dashboard!$F$4))
      )
   )
)</f>
        <v>0</v>
      </c>
      <c r="J1344" s="26">
        <f>Bank5[[#This Row],[Money in/ (Money out)]]-Bank5[[#This Row],[GST/HST]]</f>
        <v>0</v>
      </c>
      <c r="L1344" s="23">
        <f t="shared" si="60"/>
        <v>0</v>
      </c>
    </row>
    <row r="1345" spans="4:12" x14ac:dyDescent="0.2">
      <c r="D1345" s="374">
        <f>_xlfn.XLOOKUP(C:C,Table1[for Import to Bank Register dropdown],Table1[for Pivot],0,0,1)</f>
        <v>0</v>
      </c>
      <c r="E1345" s="403"/>
      <c r="F1345" s="146">
        <f t="shared" si="61"/>
        <v>55555555</v>
      </c>
      <c r="G1345" s="375">
        <f t="shared" si="62"/>
        <v>0</v>
      </c>
      <c r="I1345" s="376">
        <f>IF(OR(C1345="150 Directors advances", C1345="120 accounts receivable", C1345="720.2 Automobile - Insurance", C1345="720.3 Automobile - License", C1345="870.4 Rent - Insurance", C1345="870.6 Rent - Property Tax", C1345="870.7 Rent - Homeoffice", C1345="870.9 Rent - Water"),
   0,
   IF(Dashboard!$F$5="Quick",
      IF(OR(C1345="190 Automobile",C1345="200 computer hardware",C1345="210 Computer software",C1345="220 Quickbooks software",C1345="230 Office equipment",C1345="240 Office furniture"),
         E1345-(E1345/(1+Dashboard!$F$4)),
         0
      ),
      IF(C1345="750 Business promotion",
         E1345-(E1345/(1+4.793/100)),
         E1345-(E1345/(1+Dashboard!$F$4))
      )
   )
)</f>
        <v>0</v>
      </c>
      <c r="J1345" s="26">
        <f>Bank5[[#This Row],[Money in/ (Money out)]]-Bank5[[#This Row],[GST/HST]]</f>
        <v>0</v>
      </c>
      <c r="L1345" s="23">
        <f t="shared" si="60"/>
        <v>0</v>
      </c>
    </row>
    <row r="1346" spans="4:12" x14ac:dyDescent="0.2">
      <c r="D1346" s="374">
        <f>_xlfn.XLOOKUP(C:C,Table1[for Import to Bank Register dropdown],Table1[for Pivot],0,0,1)</f>
        <v>0</v>
      </c>
      <c r="E1346" s="403"/>
      <c r="F1346" s="146">
        <f t="shared" si="61"/>
        <v>55555555</v>
      </c>
      <c r="G1346" s="375">
        <f t="shared" si="62"/>
        <v>0</v>
      </c>
      <c r="I1346" s="376">
        <f>IF(OR(C1346="150 Directors advances", C1346="120 accounts receivable", C1346="720.2 Automobile - Insurance", C1346="720.3 Automobile - License", C1346="870.4 Rent - Insurance", C1346="870.6 Rent - Property Tax", C1346="870.7 Rent - Homeoffice", C1346="870.9 Rent - Water"),
   0,
   IF(Dashboard!$F$5="Quick",
      IF(OR(C1346="190 Automobile",C1346="200 computer hardware",C1346="210 Computer software",C1346="220 Quickbooks software",C1346="230 Office equipment",C1346="240 Office furniture"),
         E1346-(E1346/(1+Dashboard!$F$4)),
         0
      ),
      IF(C1346="750 Business promotion",
         E1346-(E1346/(1+4.793/100)),
         E1346-(E1346/(1+Dashboard!$F$4))
      )
   )
)</f>
        <v>0</v>
      </c>
      <c r="J1346" s="26">
        <f>Bank5[[#This Row],[Money in/ (Money out)]]-Bank5[[#This Row],[GST/HST]]</f>
        <v>0</v>
      </c>
      <c r="L1346" s="23">
        <f t="shared" si="60"/>
        <v>0</v>
      </c>
    </row>
    <row r="1347" spans="4:12" x14ac:dyDescent="0.2">
      <c r="D1347" s="374">
        <f>_xlfn.XLOOKUP(C:C,Table1[for Import to Bank Register dropdown],Table1[for Pivot],0,0,1)</f>
        <v>0</v>
      </c>
      <c r="E1347" s="403"/>
      <c r="F1347" s="146">
        <f t="shared" si="61"/>
        <v>55555555</v>
      </c>
      <c r="G1347" s="375">
        <f t="shared" si="62"/>
        <v>0</v>
      </c>
      <c r="I1347" s="376">
        <f>IF(OR(C1347="150 Directors advances", C1347="120 accounts receivable", C1347="720.2 Automobile - Insurance", C1347="720.3 Automobile - License", C1347="870.4 Rent - Insurance", C1347="870.6 Rent - Property Tax", C1347="870.7 Rent - Homeoffice", C1347="870.9 Rent - Water"),
   0,
   IF(Dashboard!$F$5="Quick",
      IF(OR(C1347="190 Automobile",C1347="200 computer hardware",C1347="210 Computer software",C1347="220 Quickbooks software",C1347="230 Office equipment",C1347="240 Office furniture"),
         E1347-(E1347/(1+Dashboard!$F$4)),
         0
      ),
      IF(C1347="750 Business promotion",
         E1347-(E1347/(1+4.793/100)),
         E1347-(E1347/(1+Dashboard!$F$4))
      )
   )
)</f>
        <v>0</v>
      </c>
      <c r="J1347" s="26">
        <f>Bank5[[#This Row],[Money in/ (Money out)]]-Bank5[[#This Row],[GST/HST]]</f>
        <v>0</v>
      </c>
      <c r="L1347" s="23">
        <f t="shared" si="60"/>
        <v>0</v>
      </c>
    </row>
    <row r="1348" spans="4:12" x14ac:dyDescent="0.2">
      <c r="D1348" s="374">
        <f>_xlfn.XLOOKUP(C:C,Table1[for Import to Bank Register dropdown],Table1[for Pivot],0,0,1)</f>
        <v>0</v>
      </c>
      <c r="E1348" s="403"/>
      <c r="F1348" s="146">
        <f t="shared" si="61"/>
        <v>55555555</v>
      </c>
      <c r="G1348" s="375">
        <f t="shared" si="62"/>
        <v>0</v>
      </c>
      <c r="I1348" s="376">
        <f>IF(OR(C1348="150 Directors advances", C1348="120 accounts receivable", C1348="720.2 Automobile - Insurance", C1348="720.3 Automobile - License", C1348="870.4 Rent - Insurance", C1348="870.6 Rent - Property Tax", C1348="870.7 Rent - Homeoffice", C1348="870.9 Rent - Water"),
   0,
   IF(Dashboard!$F$5="Quick",
      IF(OR(C1348="190 Automobile",C1348="200 computer hardware",C1348="210 Computer software",C1348="220 Quickbooks software",C1348="230 Office equipment",C1348="240 Office furniture"),
         E1348-(E1348/(1+Dashboard!$F$4)),
         0
      ),
      IF(C1348="750 Business promotion",
         E1348-(E1348/(1+4.793/100)),
         E1348-(E1348/(1+Dashboard!$F$4))
      )
   )
)</f>
        <v>0</v>
      </c>
      <c r="J1348" s="26">
        <f>Bank5[[#This Row],[Money in/ (Money out)]]-Bank5[[#This Row],[GST/HST]]</f>
        <v>0</v>
      </c>
      <c r="L1348" s="23">
        <f t="shared" si="60"/>
        <v>0</v>
      </c>
    </row>
    <row r="1349" spans="4:12" x14ac:dyDescent="0.2">
      <c r="D1349" s="374">
        <f>_xlfn.XLOOKUP(C:C,Table1[for Import to Bank Register dropdown],Table1[for Pivot],0,0,1)</f>
        <v>0</v>
      </c>
      <c r="E1349" s="403"/>
      <c r="F1349" s="146">
        <f t="shared" si="61"/>
        <v>55555555</v>
      </c>
      <c r="G1349" s="375">
        <f t="shared" si="62"/>
        <v>0</v>
      </c>
      <c r="I1349" s="376">
        <f>IF(OR(C1349="150 Directors advances", C1349="120 accounts receivable", C1349="720.2 Automobile - Insurance", C1349="720.3 Automobile - License", C1349="870.4 Rent - Insurance", C1349="870.6 Rent - Property Tax", C1349="870.7 Rent - Homeoffice", C1349="870.9 Rent - Water"),
   0,
   IF(Dashboard!$F$5="Quick",
      IF(OR(C1349="190 Automobile",C1349="200 computer hardware",C1349="210 Computer software",C1349="220 Quickbooks software",C1349="230 Office equipment",C1349="240 Office furniture"),
         E1349-(E1349/(1+Dashboard!$F$4)),
         0
      ),
      IF(C1349="750 Business promotion",
         E1349-(E1349/(1+4.793/100)),
         E1349-(E1349/(1+Dashboard!$F$4))
      )
   )
)</f>
        <v>0</v>
      </c>
      <c r="J1349" s="26">
        <f>Bank5[[#This Row],[Money in/ (Money out)]]-Bank5[[#This Row],[GST/HST]]</f>
        <v>0</v>
      </c>
      <c r="L1349" s="23">
        <f t="shared" si="60"/>
        <v>0</v>
      </c>
    </row>
    <row r="1350" spans="4:12" x14ac:dyDescent="0.2">
      <c r="D1350" s="374">
        <f>_xlfn.XLOOKUP(C:C,Table1[for Import to Bank Register dropdown],Table1[for Pivot],0,0,1)</f>
        <v>0</v>
      </c>
      <c r="E1350" s="403"/>
      <c r="F1350" s="146">
        <f t="shared" si="61"/>
        <v>55555555</v>
      </c>
      <c r="G1350" s="375">
        <f t="shared" si="62"/>
        <v>0</v>
      </c>
      <c r="I1350" s="376">
        <f>IF(OR(C1350="150 Directors advances", C1350="120 accounts receivable", C1350="720.2 Automobile - Insurance", C1350="720.3 Automobile - License", C1350="870.4 Rent - Insurance", C1350="870.6 Rent - Property Tax", C1350="870.7 Rent - Homeoffice", C1350="870.9 Rent - Water"),
   0,
   IF(Dashboard!$F$5="Quick",
      IF(OR(C1350="190 Automobile",C1350="200 computer hardware",C1350="210 Computer software",C1350="220 Quickbooks software",C1350="230 Office equipment",C1350="240 Office furniture"),
         E1350-(E1350/(1+Dashboard!$F$4)),
         0
      ),
      IF(C1350="750 Business promotion",
         E1350-(E1350/(1+4.793/100)),
         E1350-(E1350/(1+Dashboard!$F$4))
      )
   )
)</f>
        <v>0</v>
      </c>
      <c r="J1350" s="26">
        <f>Bank5[[#This Row],[Money in/ (Money out)]]-Bank5[[#This Row],[GST/HST]]</f>
        <v>0</v>
      </c>
      <c r="L1350" s="23">
        <f t="shared" si="60"/>
        <v>0</v>
      </c>
    </row>
    <row r="1351" spans="4:12" x14ac:dyDescent="0.2">
      <c r="D1351" s="374">
        <f>_xlfn.XLOOKUP(C:C,Table1[for Import to Bank Register dropdown],Table1[for Pivot],0,0,1)</f>
        <v>0</v>
      </c>
      <c r="E1351" s="403"/>
      <c r="F1351" s="146">
        <f t="shared" si="61"/>
        <v>55555555</v>
      </c>
      <c r="G1351" s="375">
        <f t="shared" si="62"/>
        <v>0</v>
      </c>
      <c r="I1351" s="376">
        <f>IF(OR(C1351="150 Directors advances", C1351="120 accounts receivable", C1351="720.2 Automobile - Insurance", C1351="720.3 Automobile - License", C1351="870.4 Rent - Insurance", C1351="870.6 Rent - Property Tax", C1351="870.7 Rent - Homeoffice", C1351="870.9 Rent - Water"),
   0,
   IF(Dashboard!$F$5="Quick",
      IF(OR(C1351="190 Automobile",C1351="200 computer hardware",C1351="210 Computer software",C1351="220 Quickbooks software",C1351="230 Office equipment",C1351="240 Office furniture"),
         E1351-(E1351/(1+Dashboard!$F$4)),
         0
      ),
      IF(C1351="750 Business promotion",
         E1351-(E1351/(1+4.793/100)),
         E1351-(E1351/(1+Dashboard!$F$4))
      )
   )
)</f>
        <v>0</v>
      </c>
      <c r="J1351" s="26">
        <f>Bank5[[#This Row],[Money in/ (Money out)]]-Bank5[[#This Row],[GST/HST]]</f>
        <v>0</v>
      </c>
      <c r="L1351" s="23">
        <f t="shared" ref="L1351:L1414" si="63">$L$3</f>
        <v>0</v>
      </c>
    </row>
    <row r="1352" spans="4:12" x14ac:dyDescent="0.2">
      <c r="D1352" s="374">
        <f>_xlfn.XLOOKUP(C:C,Table1[for Import to Bank Register dropdown],Table1[for Pivot],0,0,1)</f>
        <v>0</v>
      </c>
      <c r="E1352" s="403"/>
      <c r="F1352" s="146">
        <f t="shared" ref="F1352:F1415" si="64">$E$2</f>
        <v>55555555</v>
      </c>
      <c r="G1352" s="375">
        <f t="shared" ref="G1352:G1415" si="65">G1351+E1352</f>
        <v>0</v>
      </c>
      <c r="I1352" s="376">
        <f>IF(OR(C1352="150 Directors advances", C1352="120 accounts receivable", C1352="720.2 Automobile - Insurance", C1352="720.3 Automobile - License", C1352="870.4 Rent - Insurance", C1352="870.6 Rent - Property Tax", C1352="870.7 Rent - Homeoffice", C1352="870.9 Rent - Water"),
   0,
   IF(Dashboard!$F$5="Quick",
      IF(OR(C1352="190 Automobile",C1352="200 computer hardware",C1352="210 Computer software",C1352="220 Quickbooks software",C1352="230 Office equipment",C1352="240 Office furniture"),
         E1352-(E1352/(1+Dashboard!$F$4)),
         0
      ),
      IF(C1352="750 Business promotion",
         E1352-(E1352/(1+4.793/100)),
         E1352-(E1352/(1+Dashboard!$F$4))
      )
   )
)</f>
        <v>0</v>
      </c>
      <c r="J1352" s="26">
        <f>Bank5[[#This Row],[Money in/ (Money out)]]-Bank5[[#This Row],[GST/HST]]</f>
        <v>0</v>
      </c>
      <c r="L1352" s="23">
        <f t="shared" si="63"/>
        <v>0</v>
      </c>
    </row>
    <row r="1353" spans="4:12" x14ac:dyDescent="0.2">
      <c r="D1353" s="374">
        <f>_xlfn.XLOOKUP(C:C,Table1[for Import to Bank Register dropdown],Table1[for Pivot],0,0,1)</f>
        <v>0</v>
      </c>
      <c r="E1353" s="403"/>
      <c r="F1353" s="146">
        <f t="shared" si="64"/>
        <v>55555555</v>
      </c>
      <c r="G1353" s="375">
        <f t="shared" si="65"/>
        <v>0</v>
      </c>
      <c r="I1353" s="376">
        <f>IF(OR(C1353="150 Directors advances", C1353="120 accounts receivable", C1353="720.2 Automobile - Insurance", C1353="720.3 Automobile - License", C1353="870.4 Rent - Insurance", C1353="870.6 Rent - Property Tax", C1353="870.7 Rent - Homeoffice", C1353="870.9 Rent - Water"),
   0,
   IF(Dashboard!$F$5="Quick",
      IF(OR(C1353="190 Automobile",C1353="200 computer hardware",C1353="210 Computer software",C1353="220 Quickbooks software",C1353="230 Office equipment",C1353="240 Office furniture"),
         E1353-(E1353/(1+Dashboard!$F$4)),
         0
      ),
      IF(C1353="750 Business promotion",
         E1353-(E1353/(1+4.793/100)),
         E1353-(E1353/(1+Dashboard!$F$4))
      )
   )
)</f>
        <v>0</v>
      </c>
      <c r="J1353" s="26">
        <f>Bank5[[#This Row],[Money in/ (Money out)]]-Bank5[[#This Row],[GST/HST]]</f>
        <v>0</v>
      </c>
      <c r="L1353" s="23">
        <f t="shared" si="63"/>
        <v>0</v>
      </c>
    </row>
    <row r="1354" spans="4:12" x14ac:dyDescent="0.2">
      <c r="D1354" s="374">
        <f>_xlfn.XLOOKUP(C:C,Table1[for Import to Bank Register dropdown],Table1[for Pivot],0,0,1)</f>
        <v>0</v>
      </c>
      <c r="E1354" s="403"/>
      <c r="F1354" s="146">
        <f t="shared" si="64"/>
        <v>55555555</v>
      </c>
      <c r="G1354" s="375">
        <f t="shared" si="65"/>
        <v>0</v>
      </c>
      <c r="I1354" s="376">
        <f>IF(OR(C1354="150 Directors advances", C1354="120 accounts receivable", C1354="720.2 Automobile - Insurance", C1354="720.3 Automobile - License", C1354="870.4 Rent - Insurance", C1354="870.6 Rent - Property Tax", C1354="870.7 Rent - Homeoffice", C1354="870.9 Rent - Water"),
   0,
   IF(Dashboard!$F$5="Quick",
      IF(OR(C1354="190 Automobile",C1354="200 computer hardware",C1354="210 Computer software",C1354="220 Quickbooks software",C1354="230 Office equipment",C1354="240 Office furniture"),
         E1354-(E1354/(1+Dashboard!$F$4)),
         0
      ),
      IF(C1354="750 Business promotion",
         E1354-(E1354/(1+4.793/100)),
         E1354-(E1354/(1+Dashboard!$F$4))
      )
   )
)</f>
        <v>0</v>
      </c>
      <c r="J1354" s="26">
        <f>Bank5[[#This Row],[Money in/ (Money out)]]-Bank5[[#This Row],[GST/HST]]</f>
        <v>0</v>
      </c>
      <c r="L1354" s="23">
        <f t="shared" si="63"/>
        <v>0</v>
      </c>
    </row>
    <row r="1355" spans="4:12" x14ac:dyDescent="0.2">
      <c r="D1355" s="374">
        <f>_xlfn.XLOOKUP(C:C,Table1[for Import to Bank Register dropdown],Table1[for Pivot],0,0,1)</f>
        <v>0</v>
      </c>
      <c r="E1355" s="403"/>
      <c r="F1355" s="146">
        <f t="shared" si="64"/>
        <v>55555555</v>
      </c>
      <c r="G1355" s="375">
        <f t="shared" si="65"/>
        <v>0</v>
      </c>
      <c r="I1355" s="376">
        <f>IF(OR(C1355="150 Directors advances", C1355="120 accounts receivable", C1355="720.2 Automobile - Insurance", C1355="720.3 Automobile - License", C1355="870.4 Rent - Insurance", C1355="870.6 Rent - Property Tax", C1355="870.7 Rent - Homeoffice", C1355="870.9 Rent - Water"),
   0,
   IF(Dashboard!$F$5="Quick",
      IF(OR(C1355="190 Automobile",C1355="200 computer hardware",C1355="210 Computer software",C1355="220 Quickbooks software",C1355="230 Office equipment",C1355="240 Office furniture"),
         E1355-(E1355/(1+Dashboard!$F$4)),
         0
      ),
      IF(C1355="750 Business promotion",
         E1355-(E1355/(1+4.793/100)),
         E1355-(E1355/(1+Dashboard!$F$4))
      )
   )
)</f>
        <v>0</v>
      </c>
      <c r="J1355" s="26">
        <f>Bank5[[#This Row],[Money in/ (Money out)]]-Bank5[[#This Row],[GST/HST]]</f>
        <v>0</v>
      </c>
      <c r="L1355" s="23">
        <f t="shared" si="63"/>
        <v>0</v>
      </c>
    </row>
    <row r="1356" spans="4:12" x14ac:dyDescent="0.2">
      <c r="D1356" s="374">
        <f>_xlfn.XLOOKUP(C:C,Table1[for Import to Bank Register dropdown],Table1[for Pivot],0,0,1)</f>
        <v>0</v>
      </c>
      <c r="E1356" s="403"/>
      <c r="F1356" s="146">
        <f t="shared" si="64"/>
        <v>55555555</v>
      </c>
      <c r="G1356" s="375">
        <f t="shared" si="65"/>
        <v>0</v>
      </c>
      <c r="I1356" s="376">
        <f>IF(OR(C1356="150 Directors advances", C1356="120 accounts receivable", C1356="720.2 Automobile - Insurance", C1356="720.3 Automobile - License", C1356="870.4 Rent - Insurance", C1356="870.6 Rent - Property Tax", C1356="870.7 Rent - Homeoffice", C1356="870.9 Rent - Water"),
   0,
   IF(Dashboard!$F$5="Quick",
      IF(OR(C1356="190 Automobile",C1356="200 computer hardware",C1356="210 Computer software",C1356="220 Quickbooks software",C1356="230 Office equipment",C1356="240 Office furniture"),
         E1356-(E1356/(1+Dashboard!$F$4)),
         0
      ),
      IF(C1356="750 Business promotion",
         E1356-(E1356/(1+4.793/100)),
         E1356-(E1356/(1+Dashboard!$F$4))
      )
   )
)</f>
        <v>0</v>
      </c>
      <c r="J1356" s="26">
        <f>Bank5[[#This Row],[Money in/ (Money out)]]-Bank5[[#This Row],[GST/HST]]</f>
        <v>0</v>
      </c>
      <c r="L1356" s="23">
        <f t="shared" si="63"/>
        <v>0</v>
      </c>
    </row>
    <row r="1357" spans="4:12" x14ac:dyDescent="0.2">
      <c r="D1357" s="374">
        <f>_xlfn.XLOOKUP(C:C,Table1[for Import to Bank Register dropdown],Table1[for Pivot],0,0,1)</f>
        <v>0</v>
      </c>
      <c r="E1357" s="403"/>
      <c r="F1357" s="146">
        <f t="shared" si="64"/>
        <v>55555555</v>
      </c>
      <c r="G1357" s="375">
        <f t="shared" si="65"/>
        <v>0</v>
      </c>
      <c r="I1357" s="376">
        <f>IF(OR(C1357="150 Directors advances", C1357="120 accounts receivable", C1357="720.2 Automobile - Insurance", C1357="720.3 Automobile - License", C1357="870.4 Rent - Insurance", C1357="870.6 Rent - Property Tax", C1357="870.7 Rent - Homeoffice", C1357="870.9 Rent - Water"),
   0,
   IF(Dashboard!$F$5="Quick",
      IF(OR(C1357="190 Automobile",C1357="200 computer hardware",C1357="210 Computer software",C1357="220 Quickbooks software",C1357="230 Office equipment",C1357="240 Office furniture"),
         E1357-(E1357/(1+Dashboard!$F$4)),
         0
      ),
      IF(C1357="750 Business promotion",
         E1357-(E1357/(1+4.793/100)),
         E1357-(E1357/(1+Dashboard!$F$4))
      )
   )
)</f>
        <v>0</v>
      </c>
      <c r="J1357" s="26">
        <f>Bank5[[#This Row],[Money in/ (Money out)]]-Bank5[[#This Row],[GST/HST]]</f>
        <v>0</v>
      </c>
      <c r="L1357" s="23">
        <f t="shared" si="63"/>
        <v>0</v>
      </c>
    </row>
    <row r="1358" spans="4:12" x14ac:dyDescent="0.2">
      <c r="D1358" s="374">
        <f>_xlfn.XLOOKUP(C:C,Table1[for Import to Bank Register dropdown],Table1[for Pivot],0,0,1)</f>
        <v>0</v>
      </c>
      <c r="E1358" s="403"/>
      <c r="F1358" s="146">
        <f t="shared" si="64"/>
        <v>55555555</v>
      </c>
      <c r="G1358" s="375">
        <f t="shared" si="65"/>
        <v>0</v>
      </c>
      <c r="I1358" s="376">
        <f>IF(OR(C1358="150 Directors advances", C1358="120 accounts receivable", C1358="720.2 Automobile - Insurance", C1358="720.3 Automobile - License", C1358="870.4 Rent - Insurance", C1358="870.6 Rent - Property Tax", C1358="870.7 Rent - Homeoffice", C1358="870.9 Rent - Water"),
   0,
   IF(Dashboard!$F$5="Quick",
      IF(OR(C1358="190 Automobile",C1358="200 computer hardware",C1358="210 Computer software",C1358="220 Quickbooks software",C1358="230 Office equipment",C1358="240 Office furniture"),
         E1358-(E1358/(1+Dashboard!$F$4)),
         0
      ),
      IF(C1358="750 Business promotion",
         E1358-(E1358/(1+4.793/100)),
         E1358-(E1358/(1+Dashboard!$F$4))
      )
   )
)</f>
        <v>0</v>
      </c>
      <c r="J1358" s="26">
        <f>Bank5[[#This Row],[Money in/ (Money out)]]-Bank5[[#This Row],[GST/HST]]</f>
        <v>0</v>
      </c>
      <c r="L1358" s="23">
        <f t="shared" si="63"/>
        <v>0</v>
      </c>
    </row>
    <row r="1359" spans="4:12" x14ac:dyDescent="0.2">
      <c r="D1359" s="374">
        <f>_xlfn.XLOOKUP(C:C,Table1[for Import to Bank Register dropdown],Table1[for Pivot],0,0,1)</f>
        <v>0</v>
      </c>
      <c r="E1359" s="403"/>
      <c r="F1359" s="146">
        <f t="shared" si="64"/>
        <v>55555555</v>
      </c>
      <c r="G1359" s="375">
        <f t="shared" si="65"/>
        <v>0</v>
      </c>
      <c r="I1359" s="376">
        <f>IF(OR(C1359="150 Directors advances", C1359="120 accounts receivable", C1359="720.2 Automobile - Insurance", C1359="720.3 Automobile - License", C1359="870.4 Rent - Insurance", C1359="870.6 Rent - Property Tax", C1359="870.7 Rent - Homeoffice", C1359="870.9 Rent - Water"),
   0,
   IF(Dashboard!$F$5="Quick",
      IF(OR(C1359="190 Automobile",C1359="200 computer hardware",C1359="210 Computer software",C1359="220 Quickbooks software",C1359="230 Office equipment",C1359="240 Office furniture"),
         E1359-(E1359/(1+Dashboard!$F$4)),
         0
      ),
      IF(C1359="750 Business promotion",
         E1359-(E1359/(1+4.793/100)),
         E1359-(E1359/(1+Dashboard!$F$4))
      )
   )
)</f>
        <v>0</v>
      </c>
      <c r="J1359" s="26">
        <f>Bank5[[#This Row],[Money in/ (Money out)]]-Bank5[[#This Row],[GST/HST]]</f>
        <v>0</v>
      </c>
      <c r="L1359" s="23">
        <f t="shared" si="63"/>
        <v>0</v>
      </c>
    </row>
    <row r="1360" spans="4:12" x14ac:dyDescent="0.2">
      <c r="D1360" s="374">
        <f>_xlfn.XLOOKUP(C:C,Table1[for Import to Bank Register dropdown],Table1[for Pivot],0,0,1)</f>
        <v>0</v>
      </c>
      <c r="E1360" s="403"/>
      <c r="F1360" s="146">
        <f t="shared" si="64"/>
        <v>55555555</v>
      </c>
      <c r="G1360" s="375">
        <f t="shared" si="65"/>
        <v>0</v>
      </c>
      <c r="I1360" s="376">
        <f>IF(OR(C1360="150 Directors advances", C1360="120 accounts receivable", C1360="720.2 Automobile - Insurance", C1360="720.3 Automobile - License", C1360="870.4 Rent - Insurance", C1360="870.6 Rent - Property Tax", C1360="870.7 Rent - Homeoffice", C1360="870.9 Rent - Water"),
   0,
   IF(Dashboard!$F$5="Quick",
      IF(OR(C1360="190 Automobile",C1360="200 computer hardware",C1360="210 Computer software",C1360="220 Quickbooks software",C1360="230 Office equipment",C1360="240 Office furniture"),
         E1360-(E1360/(1+Dashboard!$F$4)),
         0
      ),
      IF(C1360="750 Business promotion",
         E1360-(E1360/(1+4.793/100)),
         E1360-(E1360/(1+Dashboard!$F$4))
      )
   )
)</f>
        <v>0</v>
      </c>
      <c r="J1360" s="26">
        <f>Bank5[[#This Row],[Money in/ (Money out)]]-Bank5[[#This Row],[GST/HST]]</f>
        <v>0</v>
      </c>
      <c r="L1360" s="23">
        <f t="shared" si="63"/>
        <v>0</v>
      </c>
    </row>
    <row r="1361" spans="4:12" x14ac:dyDescent="0.2">
      <c r="D1361" s="374">
        <f>_xlfn.XLOOKUP(C:C,Table1[for Import to Bank Register dropdown],Table1[for Pivot],0,0,1)</f>
        <v>0</v>
      </c>
      <c r="E1361" s="403"/>
      <c r="F1361" s="146">
        <f t="shared" si="64"/>
        <v>55555555</v>
      </c>
      <c r="G1361" s="375">
        <f t="shared" si="65"/>
        <v>0</v>
      </c>
      <c r="I1361" s="376">
        <f>IF(OR(C1361="150 Directors advances", C1361="120 accounts receivable", C1361="720.2 Automobile - Insurance", C1361="720.3 Automobile - License", C1361="870.4 Rent - Insurance", C1361="870.6 Rent - Property Tax", C1361="870.7 Rent - Homeoffice", C1361="870.9 Rent - Water"),
   0,
   IF(Dashboard!$F$5="Quick",
      IF(OR(C1361="190 Automobile",C1361="200 computer hardware",C1361="210 Computer software",C1361="220 Quickbooks software",C1361="230 Office equipment",C1361="240 Office furniture"),
         E1361-(E1361/(1+Dashboard!$F$4)),
         0
      ),
      IF(C1361="750 Business promotion",
         E1361-(E1361/(1+4.793/100)),
         E1361-(E1361/(1+Dashboard!$F$4))
      )
   )
)</f>
        <v>0</v>
      </c>
      <c r="J1361" s="26">
        <f>Bank5[[#This Row],[Money in/ (Money out)]]-Bank5[[#This Row],[GST/HST]]</f>
        <v>0</v>
      </c>
      <c r="L1361" s="23">
        <f t="shared" si="63"/>
        <v>0</v>
      </c>
    </row>
    <row r="1362" spans="4:12" x14ac:dyDescent="0.2">
      <c r="D1362" s="374">
        <f>_xlfn.XLOOKUP(C:C,Table1[for Import to Bank Register dropdown],Table1[for Pivot],0,0,1)</f>
        <v>0</v>
      </c>
      <c r="E1362" s="403"/>
      <c r="F1362" s="146">
        <f t="shared" si="64"/>
        <v>55555555</v>
      </c>
      <c r="G1362" s="375">
        <f t="shared" si="65"/>
        <v>0</v>
      </c>
      <c r="I1362" s="376">
        <f>IF(OR(C1362="150 Directors advances", C1362="120 accounts receivable", C1362="720.2 Automobile - Insurance", C1362="720.3 Automobile - License", C1362="870.4 Rent - Insurance", C1362="870.6 Rent - Property Tax", C1362="870.7 Rent - Homeoffice", C1362="870.9 Rent - Water"),
   0,
   IF(Dashboard!$F$5="Quick",
      IF(OR(C1362="190 Automobile",C1362="200 computer hardware",C1362="210 Computer software",C1362="220 Quickbooks software",C1362="230 Office equipment",C1362="240 Office furniture"),
         E1362-(E1362/(1+Dashboard!$F$4)),
         0
      ),
      IF(C1362="750 Business promotion",
         E1362-(E1362/(1+4.793/100)),
         E1362-(E1362/(1+Dashboard!$F$4))
      )
   )
)</f>
        <v>0</v>
      </c>
      <c r="J1362" s="26">
        <f>Bank5[[#This Row],[Money in/ (Money out)]]-Bank5[[#This Row],[GST/HST]]</f>
        <v>0</v>
      </c>
      <c r="L1362" s="23">
        <f t="shared" si="63"/>
        <v>0</v>
      </c>
    </row>
    <row r="1363" spans="4:12" x14ac:dyDescent="0.2">
      <c r="D1363" s="374">
        <f>_xlfn.XLOOKUP(C:C,Table1[for Import to Bank Register dropdown],Table1[for Pivot],0,0,1)</f>
        <v>0</v>
      </c>
      <c r="E1363" s="403"/>
      <c r="F1363" s="146">
        <f t="shared" si="64"/>
        <v>55555555</v>
      </c>
      <c r="G1363" s="375">
        <f t="shared" si="65"/>
        <v>0</v>
      </c>
      <c r="I1363" s="376">
        <f>IF(OR(C1363="150 Directors advances", C1363="120 accounts receivable", C1363="720.2 Automobile - Insurance", C1363="720.3 Automobile - License", C1363="870.4 Rent - Insurance", C1363="870.6 Rent - Property Tax", C1363="870.7 Rent - Homeoffice", C1363="870.9 Rent - Water"),
   0,
   IF(Dashboard!$F$5="Quick",
      IF(OR(C1363="190 Automobile",C1363="200 computer hardware",C1363="210 Computer software",C1363="220 Quickbooks software",C1363="230 Office equipment",C1363="240 Office furniture"),
         E1363-(E1363/(1+Dashboard!$F$4)),
         0
      ),
      IF(C1363="750 Business promotion",
         E1363-(E1363/(1+4.793/100)),
         E1363-(E1363/(1+Dashboard!$F$4))
      )
   )
)</f>
        <v>0</v>
      </c>
      <c r="J1363" s="26">
        <f>Bank5[[#This Row],[Money in/ (Money out)]]-Bank5[[#This Row],[GST/HST]]</f>
        <v>0</v>
      </c>
      <c r="L1363" s="23">
        <f t="shared" si="63"/>
        <v>0</v>
      </c>
    </row>
    <row r="1364" spans="4:12" x14ac:dyDescent="0.2">
      <c r="D1364" s="374">
        <f>_xlfn.XLOOKUP(C:C,Table1[for Import to Bank Register dropdown],Table1[for Pivot],0,0,1)</f>
        <v>0</v>
      </c>
      <c r="E1364" s="403"/>
      <c r="F1364" s="146">
        <f t="shared" si="64"/>
        <v>55555555</v>
      </c>
      <c r="G1364" s="375">
        <f t="shared" si="65"/>
        <v>0</v>
      </c>
      <c r="I1364" s="376">
        <f>IF(OR(C1364="150 Directors advances", C1364="120 accounts receivable", C1364="720.2 Automobile - Insurance", C1364="720.3 Automobile - License", C1364="870.4 Rent - Insurance", C1364="870.6 Rent - Property Tax", C1364="870.7 Rent - Homeoffice", C1364="870.9 Rent - Water"),
   0,
   IF(Dashboard!$F$5="Quick",
      IF(OR(C1364="190 Automobile",C1364="200 computer hardware",C1364="210 Computer software",C1364="220 Quickbooks software",C1364="230 Office equipment",C1364="240 Office furniture"),
         E1364-(E1364/(1+Dashboard!$F$4)),
         0
      ),
      IF(C1364="750 Business promotion",
         E1364-(E1364/(1+4.793/100)),
         E1364-(E1364/(1+Dashboard!$F$4))
      )
   )
)</f>
        <v>0</v>
      </c>
      <c r="J1364" s="26">
        <f>Bank5[[#This Row],[Money in/ (Money out)]]-Bank5[[#This Row],[GST/HST]]</f>
        <v>0</v>
      </c>
      <c r="L1364" s="23">
        <f t="shared" si="63"/>
        <v>0</v>
      </c>
    </row>
    <row r="1365" spans="4:12" x14ac:dyDescent="0.2">
      <c r="D1365" s="374">
        <f>_xlfn.XLOOKUP(C:C,Table1[for Import to Bank Register dropdown],Table1[for Pivot],0,0,1)</f>
        <v>0</v>
      </c>
      <c r="E1365" s="403"/>
      <c r="F1365" s="146">
        <f t="shared" si="64"/>
        <v>55555555</v>
      </c>
      <c r="G1365" s="375">
        <f t="shared" si="65"/>
        <v>0</v>
      </c>
      <c r="I1365" s="376">
        <f>IF(OR(C1365="150 Directors advances", C1365="120 accounts receivable", C1365="720.2 Automobile - Insurance", C1365="720.3 Automobile - License", C1365="870.4 Rent - Insurance", C1365="870.6 Rent - Property Tax", C1365="870.7 Rent - Homeoffice", C1365="870.9 Rent - Water"),
   0,
   IF(Dashboard!$F$5="Quick",
      IF(OR(C1365="190 Automobile",C1365="200 computer hardware",C1365="210 Computer software",C1365="220 Quickbooks software",C1365="230 Office equipment",C1365="240 Office furniture"),
         E1365-(E1365/(1+Dashboard!$F$4)),
         0
      ),
      IF(C1365="750 Business promotion",
         E1365-(E1365/(1+4.793/100)),
         E1365-(E1365/(1+Dashboard!$F$4))
      )
   )
)</f>
        <v>0</v>
      </c>
      <c r="J1365" s="26">
        <f>Bank5[[#This Row],[Money in/ (Money out)]]-Bank5[[#This Row],[GST/HST]]</f>
        <v>0</v>
      </c>
      <c r="L1365" s="23">
        <f t="shared" si="63"/>
        <v>0</v>
      </c>
    </row>
    <row r="1366" spans="4:12" x14ac:dyDescent="0.2">
      <c r="D1366" s="374">
        <f>_xlfn.XLOOKUP(C:C,Table1[for Import to Bank Register dropdown],Table1[for Pivot],0,0,1)</f>
        <v>0</v>
      </c>
      <c r="E1366" s="403"/>
      <c r="F1366" s="146">
        <f t="shared" si="64"/>
        <v>55555555</v>
      </c>
      <c r="G1366" s="375">
        <f t="shared" si="65"/>
        <v>0</v>
      </c>
      <c r="I1366" s="376">
        <f>IF(OR(C1366="150 Directors advances", C1366="120 accounts receivable", C1366="720.2 Automobile - Insurance", C1366="720.3 Automobile - License", C1366="870.4 Rent - Insurance", C1366="870.6 Rent - Property Tax", C1366="870.7 Rent - Homeoffice", C1366="870.9 Rent - Water"),
   0,
   IF(Dashboard!$F$5="Quick",
      IF(OR(C1366="190 Automobile",C1366="200 computer hardware",C1366="210 Computer software",C1366="220 Quickbooks software",C1366="230 Office equipment",C1366="240 Office furniture"),
         E1366-(E1366/(1+Dashboard!$F$4)),
         0
      ),
      IF(C1366="750 Business promotion",
         E1366-(E1366/(1+4.793/100)),
         E1366-(E1366/(1+Dashboard!$F$4))
      )
   )
)</f>
        <v>0</v>
      </c>
      <c r="J1366" s="26">
        <f>Bank5[[#This Row],[Money in/ (Money out)]]-Bank5[[#This Row],[GST/HST]]</f>
        <v>0</v>
      </c>
      <c r="L1366" s="23">
        <f t="shared" si="63"/>
        <v>0</v>
      </c>
    </row>
    <row r="1367" spans="4:12" x14ac:dyDescent="0.2">
      <c r="D1367" s="374">
        <f>_xlfn.XLOOKUP(C:C,Table1[for Import to Bank Register dropdown],Table1[for Pivot],0,0,1)</f>
        <v>0</v>
      </c>
      <c r="E1367" s="403"/>
      <c r="F1367" s="146">
        <f t="shared" si="64"/>
        <v>55555555</v>
      </c>
      <c r="G1367" s="375">
        <f t="shared" si="65"/>
        <v>0</v>
      </c>
      <c r="I1367" s="376">
        <f>IF(OR(C1367="150 Directors advances", C1367="120 accounts receivable", C1367="720.2 Automobile - Insurance", C1367="720.3 Automobile - License", C1367="870.4 Rent - Insurance", C1367="870.6 Rent - Property Tax", C1367="870.7 Rent - Homeoffice", C1367="870.9 Rent - Water"),
   0,
   IF(Dashboard!$F$5="Quick",
      IF(OR(C1367="190 Automobile",C1367="200 computer hardware",C1367="210 Computer software",C1367="220 Quickbooks software",C1367="230 Office equipment",C1367="240 Office furniture"),
         E1367-(E1367/(1+Dashboard!$F$4)),
         0
      ),
      IF(C1367="750 Business promotion",
         E1367-(E1367/(1+4.793/100)),
         E1367-(E1367/(1+Dashboard!$F$4))
      )
   )
)</f>
        <v>0</v>
      </c>
      <c r="J1367" s="26">
        <f>Bank5[[#This Row],[Money in/ (Money out)]]-Bank5[[#This Row],[GST/HST]]</f>
        <v>0</v>
      </c>
      <c r="L1367" s="23">
        <f t="shared" si="63"/>
        <v>0</v>
      </c>
    </row>
    <row r="1368" spans="4:12" x14ac:dyDescent="0.2">
      <c r="D1368" s="374">
        <f>_xlfn.XLOOKUP(C:C,Table1[for Import to Bank Register dropdown],Table1[for Pivot],0,0,1)</f>
        <v>0</v>
      </c>
      <c r="E1368" s="403"/>
      <c r="F1368" s="146">
        <f t="shared" si="64"/>
        <v>55555555</v>
      </c>
      <c r="G1368" s="375">
        <f t="shared" si="65"/>
        <v>0</v>
      </c>
      <c r="I1368" s="376">
        <f>IF(OR(C1368="150 Directors advances", C1368="120 accounts receivable", C1368="720.2 Automobile - Insurance", C1368="720.3 Automobile - License", C1368="870.4 Rent - Insurance", C1368="870.6 Rent - Property Tax", C1368="870.7 Rent - Homeoffice", C1368="870.9 Rent - Water"),
   0,
   IF(Dashboard!$F$5="Quick",
      IF(OR(C1368="190 Automobile",C1368="200 computer hardware",C1368="210 Computer software",C1368="220 Quickbooks software",C1368="230 Office equipment",C1368="240 Office furniture"),
         E1368-(E1368/(1+Dashboard!$F$4)),
         0
      ),
      IF(C1368="750 Business promotion",
         E1368-(E1368/(1+4.793/100)),
         E1368-(E1368/(1+Dashboard!$F$4))
      )
   )
)</f>
        <v>0</v>
      </c>
      <c r="J1368" s="26">
        <f>Bank5[[#This Row],[Money in/ (Money out)]]-Bank5[[#This Row],[GST/HST]]</f>
        <v>0</v>
      </c>
      <c r="L1368" s="23">
        <f t="shared" si="63"/>
        <v>0</v>
      </c>
    </row>
    <row r="1369" spans="4:12" x14ac:dyDescent="0.2">
      <c r="D1369" s="374">
        <f>_xlfn.XLOOKUP(C:C,Table1[for Import to Bank Register dropdown],Table1[for Pivot],0,0,1)</f>
        <v>0</v>
      </c>
      <c r="E1369" s="403"/>
      <c r="F1369" s="146">
        <f t="shared" si="64"/>
        <v>55555555</v>
      </c>
      <c r="G1369" s="375">
        <f t="shared" si="65"/>
        <v>0</v>
      </c>
      <c r="I1369" s="376">
        <f>IF(OR(C1369="150 Directors advances", C1369="120 accounts receivable", C1369="720.2 Automobile - Insurance", C1369="720.3 Automobile - License", C1369="870.4 Rent - Insurance", C1369="870.6 Rent - Property Tax", C1369="870.7 Rent - Homeoffice", C1369="870.9 Rent - Water"),
   0,
   IF(Dashboard!$F$5="Quick",
      IF(OR(C1369="190 Automobile",C1369="200 computer hardware",C1369="210 Computer software",C1369="220 Quickbooks software",C1369="230 Office equipment",C1369="240 Office furniture"),
         E1369-(E1369/(1+Dashboard!$F$4)),
         0
      ),
      IF(C1369="750 Business promotion",
         E1369-(E1369/(1+4.793/100)),
         E1369-(E1369/(1+Dashboard!$F$4))
      )
   )
)</f>
        <v>0</v>
      </c>
      <c r="J1369" s="26">
        <f>Bank5[[#This Row],[Money in/ (Money out)]]-Bank5[[#This Row],[GST/HST]]</f>
        <v>0</v>
      </c>
      <c r="L1369" s="23">
        <f t="shared" si="63"/>
        <v>0</v>
      </c>
    </row>
    <row r="1370" spans="4:12" x14ac:dyDescent="0.2">
      <c r="D1370" s="374">
        <f>_xlfn.XLOOKUP(C:C,Table1[for Import to Bank Register dropdown],Table1[for Pivot],0,0,1)</f>
        <v>0</v>
      </c>
      <c r="E1370" s="403"/>
      <c r="F1370" s="146">
        <f t="shared" si="64"/>
        <v>55555555</v>
      </c>
      <c r="G1370" s="375">
        <f t="shared" si="65"/>
        <v>0</v>
      </c>
      <c r="I1370" s="376">
        <f>IF(OR(C1370="150 Directors advances", C1370="120 accounts receivable", C1370="720.2 Automobile - Insurance", C1370="720.3 Automobile - License", C1370="870.4 Rent - Insurance", C1370="870.6 Rent - Property Tax", C1370="870.7 Rent - Homeoffice", C1370="870.9 Rent - Water"),
   0,
   IF(Dashboard!$F$5="Quick",
      IF(OR(C1370="190 Automobile",C1370="200 computer hardware",C1370="210 Computer software",C1370="220 Quickbooks software",C1370="230 Office equipment",C1370="240 Office furniture"),
         E1370-(E1370/(1+Dashboard!$F$4)),
         0
      ),
      IF(C1370="750 Business promotion",
         E1370-(E1370/(1+4.793/100)),
         E1370-(E1370/(1+Dashboard!$F$4))
      )
   )
)</f>
        <v>0</v>
      </c>
      <c r="J1370" s="26">
        <f>Bank5[[#This Row],[Money in/ (Money out)]]-Bank5[[#This Row],[GST/HST]]</f>
        <v>0</v>
      </c>
      <c r="L1370" s="23">
        <f t="shared" si="63"/>
        <v>0</v>
      </c>
    </row>
    <row r="1371" spans="4:12" x14ac:dyDescent="0.2">
      <c r="D1371" s="374">
        <f>_xlfn.XLOOKUP(C:C,Table1[for Import to Bank Register dropdown],Table1[for Pivot],0,0,1)</f>
        <v>0</v>
      </c>
      <c r="E1371" s="403"/>
      <c r="F1371" s="146">
        <f t="shared" si="64"/>
        <v>55555555</v>
      </c>
      <c r="G1371" s="375">
        <f t="shared" si="65"/>
        <v>0</v>
      </c>
      <c r="I1371" s="376">
        <f>IF(OR(C1371="150 Directors advances", C1371="120 accounts receivable", C1371="720.2 Automobile - Insurance", C1371="720.3 Automobile - License", C1371="870.4 Rent - Insurance", C1371="870.6 Rent - Property Tax", C1371="870.7 Rent - Homeoffice", C1371="870.9 Rent - Water"),
   0,
   IF(Dashboard!$F$5="Quick",
      IF(OR(C1371="190 Automobile",C1371="200 computer hardware",C1371="210 Computer software",C1371="220 Quickbooks software",C1371="230 Office equipment",C1371="240 Office furniture"),
         E1371-(E1371/(1+Dashboard!$F$4)),
         0
      ),
      IF(C1371="750 Business promotion",
         E1371-(E1371/(1+4.793/100)),
         E1371-(E1371/(1+Dashboard!$F$4))
      )
   )
)</f>
        <v>0</v>
      </c>
      <c r="J1371" s="26">
        <f>Bank5[[#This Row],[Money in/ (Money out)]]-Bank5[[#This Row],[GST/HST]]</f>
        <v>0</v>
      </c>
      <c r="L1371" s="23">
        <f t="shared" si="63"/>
        <v>0</v>
      </c>
    </row>
    <row r="1372" spans="4:12" x14ac:dyDescent="0.2">
      <c r="D1372" s="374">
        <f>_xlfn.XLOOKUP(C:C,Table1[for Import to Bank Register dropdown],Table1[for Pivot],0,0,1)</f>
        <v>0</v>
      </c>
      <c r="E1372" s="403"/>
      <c r="F1372" s="146">
        <f t="shared" si="64"/>
        <v>55555555</v>
      </c>
      <c r="G1372" s="375">
        <f t="shared" si="65"/>
        <v>0</v>
      </c>
      <c r="I1372" s="376">
        <f>IF(OR(C1372="150 Directors advances", C1372="120 accounts receivable", C1372="720.2 Automobile - Insurance", C1372="720.3 Automobile - License", C1372="870.4 Rent - Insurance", C1372="870.6 Rent - Property Tax", C1372="870.7 Rent - Homeoffice", C1372="870.9 Rent - Water"),
   0,
   IF(Dashboard!$F$5="Quick",
      IF(OR(C1372="190 Automobile",C1372="200 computer hardware",C1372="210 Computer software",C1372="220 Quickbooks software",C1372="230 Office equipment",C1372="240 Office furniture"),
         E1372-(E1372/(1+Dashboard!$F$4)),
         0
      ),
      IF(C1372="750 Business promotion",
         E1372-(E1372/(1+4.793/100)),
         E1372-(E1372/(1+Dashboard!$F$4))
      )
   )
)</f>
        <v>0</v>
      </c>
      <c r="J1372" s="26">
        <f>Bank5[[#This Row],[Money in/ (Money out)]]-Bank5[[#This Row],[GST/HST]]</f>
        <v>0</v>
      </c>
      <c r="L1372" s="23">
        <f t="shared" si="63"/>
        <v>0</v>
      </c>
    </row>
    <row r="1373" spans="4:12" x14ac:dyDescent="0.2">
      <c r="D1373" s="374">
        <f>_xlfn.XLOOKUP(C:C,Table1[for Import to Bank Register dropdown],Table1[for Pivot],0,0,1)</f>
        <v>0</v>
      </c>
      <c r="E1373" s="403"/>
      <c r="F1373" s="146">
        <f t="shared" si="64"/>
        <v>55555555</v>
      </c>
      <c r="G1373" s="375">
        <f t="shared" si="65"/>
        <v>0</v>
      </c>
      <c r="I1373" s="376">
        <f>IF(OR(C1373="150 Directors advances", C1373="120 accounts receivable", C1373="720.2 Automobile - Insurance", C1373="720.3 Automobile - License", C1373="870.4 Rent - Insurance", C1373="870.6 Rent - Property Tax", C1373="870.7 Rent - Homeoffice", C1373="870.9 Rent - Water"),
   0,
   IF(Dashboard!$F$5="Quick",
      IF(OR(C1373="190 Automobile",C1373="200 computer hardware",C1373="210 Computer software",C1373="220 Quickbooks software",C1373="230 Office equipment",C1373="240 Office furniture"),
         E1373-(E1373/(1+Dashboard!$F$4)),
         0
      ),
      IF(C1373="750 Business promotion",
         E1373-(E1373/(1+4.793/100)),
         E1373-(E1373/(1+Dashboard!$F$4))
      )
   )
)</f>
        <v>0</v>
      </c>
      <c r="J1373" s="26">
        <f>Bank5[[#This Row],[Money in/ (Money out)]]-Bank5[[#This Row],[GST/HST]]</f>
        <v>0</v>
      </c>
      <c r="L1373" s="23">
        <f t="shared" si="63"/>
        <v>0</v>
      </c>
    </row>
    <row r="1374" spans="4:12" x14ac:dyDescent="0.2">
      <c r="D1374" s="374">
        <f>_xlfn.XLOOKUP(C:C,Table1[for Import to Bank Register dropdown],Table1[for Pivot],0,0,1)</f>
        <v>0</v>
      </c>
      <c r="E1374" s="403"/>
      <c r="F1374" s="146">
        <f t="shared" si="64"/>
        <v>55555555</v>
      </c>
      <c r="G1374" s="375">
        <f t="shared" si="65"/>
        <v>0</v>
      </c>
      <c r="I1374" s="376">
        <f>IF(OR(C1374="150 Directors advances", C1374="120 accounts receivable", C1374="720.2 Automobile - Insurance", C1374="720.3 Automobile - License", C1374="870.4 Rent - Insurance", C1374="870.6 Rent - Property Tax", C1374="870.7 Rent - Homeoffice", C1374="870.9 Rent - Water"),
   0,
   IF(Dashboard!$F$5="Quick",
      IF(OR(C1374="190 Automobile",C1374="200 computer hardware",C1374="210 Computer software",C1374="220 Quickbooks software",C1374="230 Office equipment",C1374="240 Office furniture"),
         E1374-(E1374/(1+Dashboard!$F$4)),
         0
      ),
      IF(C1374="750 Business promotion",
         E1374-(E1374/(1+4.793/100)),
         E1374-(E1374/(1+Dashboard!$F$4))
      )
   )
)</f>
        <v>0</v>
      </c>
      <c r="J1374" s="26">
        <f>Bank5[[#This Row],[Money in/ (Money out)]]-Bank5[[#This Row],[GST/HST]]</f>
        <v>0</v>
      </c>
      <c r="L1374" s="23">
        <f t="shared" si="63"/>
        <v>0</v>
      </c>
    </row>
    <row r="1375" spans="4:12" x14ac:dyDescent="0.2">
      <c r="D1375" s="374">
        <f>_xlfn.XLOOKUP(C:C,Table1[for Import to Bank Register dropdown],Table1[for Pivot],0,0,1)</f>
        <v>0</v>
      </c>
      <c r="E1375" s="403"/>
      <c r="F1375" s="146">
        <f t="shared" si="64"/>
        <v>55555555</v>
      </c>
      <c r="G1375" s="375">
        <f t="shared" si="65"/>
        <v>0</v>
      </c>
      <c r="I1375" s="376">
        <f>IF(OR(C1375="150 Directors advances", C1375="120 accounts receivable", C1375="720.2 Automobile - Insurance", C1375="720.3 Automobile - License", C1375="870.4 Rent - Insurance", C1375="870.6 Rent - Property Tax", C1375="870.7 Rent - Homeoffice", C1375="870.9 Rent - Water"),
   0,
   IF(Dashboard!$F$5="Quick",
      IF(OR(C1375="190 Automobile",C1375="200 computer hardware",C1375="210 Computer software",C1375="220 Quickbooks software",C1375="230 Office equipment",C1375="240 Office furniture"),
         E1375-(E1375/(1+Dashboard!$F$4)),
         0
      ),
      IF(C1375="750 Business promotion",
         E1375-(E1375/(1+4.793/100)),
         E1375-(E1375/(1+Dashboard!$F$4))
      )
   )
)</f>
        <v>0</v>
      </c>
      <c r="J1375" s="26">
        <f>Bank5[[#This Row],[Money in/ (Money out)]]-Bank5[[#This Row],[GST/HST]]</f>
        <v>0</v>
      </c>
      <c r="L1375" s="23">
        <f t="shared" si="63"/>
        <v>0</v>
      </c>
    </row>
    <row r="1376" spans="4:12" x14ac:dyDescent="0.2">
      <c r="D1376" s="374">
        <f>_xlfn.XLOOKUP(C:C,Table1[for Import to Bank Register dropdown],Table1[for Pivot],0,0,1)</f>
        <v>0</v>
      </c>
      <c r="E1376" s="403"/>
      <c r="F1376" s="146">
        <f t="shared" si="64"/>
        <v>55555555</v>
      </c>
      <c r="G1376" s="375">
        <f t="shared" si="65"/>
        <v>0</v>
      </c>
      <c r="I1376" s="376">
        <f>IF(OR(C1376="150 Directors advances", C1376="120 accounts receivable", C1376="720.2 Automobile - Insurance", C1376="720.3 Automobile - License", C1376="870.4 Rent - Insurance", C1376="870.6 Rent - Property Tax", C1376="870.7 Rent - Homeoffice", C1376="870.9 Rent - Water"),
   0,
   IF(Dashboard!$F$5="Quick",
      IF(OR(C1376="190 Automobile",C1376="200 computer hardware",C1376="210 Computer software",C1376="220 Quickbooks software",C1376="230 Office equipment",C1376="240 Office furniture"),
         E1376-(E1376/(1+Dashboard!$F$4)),
         0
      ),
      IF(C1376="750 Business promotion",
         E1376-(E1376/(1+4.793/100)),
         E1376-(E1376/(1+Dashboard!$F$4))
      )
   )
)</f>
        <v>0</v>
      </c>
      <c r="J1376" s="26">
        <f>Bank5[[#This Row],[Money in/ (Money out)]]-Bank5[[#This Row],[GST/HST]]</f>
        <v>0</v>
      </c>
      <c r="L1376" s="23">
        <f t="shared" si="63"/>
        <v>0</v>
      </c>
    </row>
    <row r="1377" spans="4:12" x14ac:dyDescent="0.2">
      <c r="D1377" s="374">
        <f>_xlfn.XLOOKUP(C:C,Table1[for Import to Bank Register dropdown],Table1[for Pivot],0,0,1)</f>
        <v>0</v>
      </c>
      <c r="E1377" s="403"/>
      <c r="F1377" s="146">
        <f t="shared" si="64"/>
        <v>55555555</v>
      </c>
      <c r="G1377" s="375">
        <f t="shared" si="65"/>
        <v>0</v>
      </c>
      <c r="I1377" s="376">
        <f>IF(OR(C1377="150 Directors advances", C1377="120 accounts receivable", C1377="720.2 Automobile - Insurance", C1377="720.3 Automobile - License", C1377="870.4 Rent - Insurance", C1377="870.6 Rent - Property Tax", C1377="870.7 Rent - Homeoffice", C1377="870.9 Rent - Water"),
   0,
   IF(Dashboard!$F$5="Quick",
      IF(OR(C1377="190 Automobile",C1377="200 computer hardware",C1377="210 Computer software",C1377="220 Quickbooks software",C1377="230 Office equipment",C1377="240 Office furniture"),
         E1377-(E1377/(1+Dashboard!$F$4)),
         0
      ),
      IF(C1377="750 Business promotion",
         E1377-(E1377/(1+4.793/100)),
         E1377-(E1377/(1+Dashboard!$F$4))
      )
   )
)</f>
        <v>0</v>
      </c>
      <c r="J1377" s="26">
        <f>Bank5[[#This Row],[Money in/ (Money out)]]-Bank5[[#This Row],[GST/HST]]</f>
        <v>0</v>
      </c>
      <c r="L1377" s="23">
        <f t="shared" si="63"/>
        <v>0</v>
      </c>
    </row>
    <row r="1378" spans="4:12" x14ac:dyDescent="0.2">
      <c r="D1378" s="374">
        <f>_xlfn.XLOOKUP(C:C,Table1[for Import to Bank Register dropdown],Table1[for Pivot],0,0,1)</f>
        <v>0</v>
      </c>
      <c r="E1378" s="403"/>
      <c r="F1378" s="146">
        <f t="shared" si="64"/>
        <v>55555555</v>
      </c>
      <c r="G1378" s="375">
        <f t="shared" si="65"/>
        <v>0</v>
      </c>
      <c r="I1378" s="376">
        <f>IF(OR(C1378="150 Directors advances", C1378="120 accounts receivable", C1378="720.2 Automobile - Insurance", C1378="720.3 Automobile - License", C1378="870.4 Rent - Insurance", C1378="870.6 Rent - Property Tax", C1378="870.7 Rent - Homeoffice", C1378="870.9 Rent - Water"),
   0,
   IF(Dashboard!$F$5="Quick",
      IF(OR(C1378="190 Automobile",C1378="200 computer hardware",C1378="210 Computer software",C1378="220 Quickbooks software",C1378="230 Office equipment",C1378="240 Office furniture"),
         E1378-(E1378/(1+Dashboard!$F$4)),
         0
      ),
      IF(C1378="750 Business promotion",
         E1378-(E1378/(1+4.793/100)),
         E1378-(E1378/(1+Dashboard!$F$4))
      )
   )
)</f>
        <v>0</v>
      </c>
      <c r="J1378" s="26">
        <f>Bank5[[#This Row],[Money in/ (Money out)]]-Bank5[[#This Row],[GST/HST]]</f>
        <v>0</v>
      </c>
      <c r="L1378" s="23">
        <f t="shared" si="63"/>
        <v>0</v>
      </c>
    </row>
    <row r="1379" spans="4:12" x14ac:dyDescent="0.2">
      <c r="D1379" s="374">
        <f>_xlfn.XLOOKUP(C:C,Table1[for Import to Bank Register dropdown],Table1[for Pivot],0,0,1)</f>
        <v>0</v>
      </c>
      <c r="E1379" s="403"/>
      <c r="F1379" s="146">
        <f t="shared" si="64"/>
        <v>55555555</v>
      </c>
      <c r="G1379" s="375">
        <f t="shared" si="65"/>
        <v>0</v>
      </c>
      <c r="I1379" s="376">
        <f>IF(OR(C1379="150 Directors advances", C1379="120 accounts receivable", C1379="720.2 Automobile - Insurance", C1379="720.3 Automobile - License", C1379="870.4 Rent - Insurance", C1379="870.6 Rent - Property Tax", C1379="870.7 Rent - Homeoffice", C1379="870.9 Rent - Water"),
   0,
   IF(Dashboard!$F$5="Quick",
      IF(OR(C1379="190 Automobile",C1379="200 computer hardware",C1379="210 Computer software",C1379="220 Quickbooks software",C1379="230 Office equipment",C1379="240 Office furniture"),
         E1379-(E1379/(1+Dashboard!$F$4)),
         0
      ),
      IF(C1379="750 Business promotion",
         E1379-(E1379/(1+4.793/100)),
         E1379-(E1379/(1+Dashboard!$F$4))
      )
   )
)</f>
        <v>0</v>
      </c>
      <c r="J1379" s="26">
        <f>Bank5[[#This Row],[Money in/ (Money out)]]-Bank5[[#This Row],[GST/HST]]</f>
        <v>0</v>
      </c>
      <c r="L1379" s="23">
        <f t="shared" si="63"/>
        <v>0</v>
      </c>
    </row>
    <row r="1380" spans="4:12" x14ac:dyDescent="0.2">
      <c r="D1380" s="374">
        <f>_xlfn.XLOOKUP(C:C,Table1[for Import to Bank Register dropdown],Table1[for Pivot],0,0,1)</f>
        <v>0</v>
      </c>
      <c r="E1380" s="403"/>
      <c r="F1380" s="146">
        <f t="shared" si="64"/>
        <v>55555555</v>
      </c>
      <c r="G1380" s="375">
        <f t="shared" si="65"/>
        <v>0</v>
      </c>
      <c r="I1380" s="376">
        <f>IF(OR(C1380="150 Directors advances", C1380="120 accounts receivable", C1380="720.2 Automobile - Insurance", C1380="720.3 Automobile - License", C1380="870.4 Rent - Insurance", C1380="870.6 Rent - Property Tax", C1380="870.7 Rent - Homeoffice", C1380="870.9 Rent - Water"),
   0,
   IF(Dashboard!$F$5="Quick",
      IF(OR(C1380="190 Automobile",C1380="200 computer hardware",C1380="210 Computer software",C1380="220 Quickbooks software",C1380="230 Office equipment",C1380="240 Office furniture"),
         E1380-(E1380/(1+Dashboard!$F$4)),
         0
      ),
      IF(C1380="750 Business promotion",
         E1380-(E1380/(1+4.793/100)),
         E1380-(E1380/(1+Dashboard!$F$4))
      )
   )
)</f>
        <v>0</v>
      </c>
      <c r="J1380" s="26">
        <f>Bank5[[#This Row],[Money in/ (Money out)]]-Bank5[[#This Row],[GST/HST]]</f>
        <v>0</v>
      </c>
      <c r="L1380" s="23">
        <f t="shared" si="63"/>
        <v>0</v>
      </c>
    </row>
    <row r="1381" spans="4:12" x14ac:dyDescent="0.2">
      <c r="D1381" s="374">
        <f>_xlfn.XLOOKUP(C:C,Table1[for Import to Bank Register dropdown],Table1[for Pivot],0,0,1)</f>
        <v>0</v>
      </c>
      <c r="E1381" s="403"/>
      <c r="F1381" s="146">
        <f t="shared" si="64"/>
        <v>55555555</v>
      </c>
      <c r="G1381" s="375">
        <f t="shared" si="65"/>
        <v>0</v>
      </c>
      <c r="I1381" s="376">
        <f>IF(OR(C1381="150 Directors advances", C1381="120 accounts receivable", C1381="720.2 Automobile - Insurance", C1381="720.3 Automobile - License", C1381="870.4 Rent - Insurance", C1381="870.6 Rent - Property Tax", C1381="870.7 Rent - Homeoffice", C1381="870.9 Rent - Water"),
   0,
   IF(Dashboard!$F$5="Quick",
      IF(OR(C1381="190 Automobile",C1381="200 computer hardware",C1381="210 Computer software",C1381="220 Quickbooks software",C1381="230 Office equipment",C1381="240 Office furniture"),
         E1381-(E1381/(1+Dashboard!$F$4)),
         0
      ),
      IF(C1381="750 Business promotion",
         E1381-(E1381/(1+4.793/100)),
         E1381-(E1381/(1+Dashboard!$F$4))
      )
   )
)</f>
        <v>0</v>
      </c>
      <c r="J1381" s="26">
        <f>Bank5[[#This Row],[Money in/ (Money out)]]-Bank5[[#This Row],[GST/HST]]</f>
        <v>0</v>
      </c>
      <c r="L1381" s="23">
        <f t="shared" si="63"/>
        <v>0</v>
      </c>
    </row>
    <row r="1382" spans="4:12" x14ac:dyDescent="0.2">
      <c r="D1382" s="374">
        <f>_xlfn.XLOOKUP(C:C,Table1[for Import to Bank Register dropdown],Table1[for Pivot],0,0,1)</f>
        <v>0</v>
      </c>
      <c r="E1382" s="403"/>
      <c r="F1382" s="146">
        <f t="shared" si="64"/>
        <v>55555555</v>
      </c>
      <c r="G1382" s="375">
        <f t="shared" si="65"/>
        <v>0</v>
      </c>
      <c r="I1382" s="376">
        <f>IF(OR(C1382="150 Directors advances", C1382="120 accounts receivable", C1382="720.2 Automobile - Insurance", C1382="720.3 Automobile - License", C1382="870.4 Rent - Insurance", C1382="870.6 Rent - Property Tax", C1382="870.7 Rent - Homeoffice", C1382="870.9 Rent - Water"),
   0,
   IF(Dashboard!$F$5="Quick",
      IF(OR(C1382="190 Automobile",C1382="200 computer hardware",C1382="210 Computer software",C1382="220 Quickbooks software",C1382="230 Office equipment",C1382="240 Office furniture"),
         E1382-(E1382/(1+Dashboard!$F$4)),
         0
      ),
      IF(C1382="750 Business promotion",
         E1382-(E1382/(1+4.793/100)),
         E1382-(E1382/(1+Dashboard!$F$4))
      )
   )
)</f>
        <v>0</v>
      </c>
      <c r="J1382" s="26">
        <f>Bank5[[#This Row],[Money in/ (Money out)]]-Bank5[[#This Row],[GST/HST]]</f>
        <v>0</v>
      </c>
      <c r="L1382" s="23">
        <f t="shared" si="63"/>
        <v>0</v>
      </c>
    </row>
    <row r="1383" spans="4:12" x14ac:dyDescent="0.2">
      <c r="D1383" s="374">
        <f>_xlfn.XLOOKUP(C:C,Table1[for Import to Bank Register dropdown],Table1[for Pivot],0,0,1)</f>
        <v>0</v>
      </c>
      <c r="E1383" s="403"/>
      <c r="F1383" s="146">
        <f t="shared" si="64"/>
        <v>55555555</v>
      </c>
      <c r="G1383" s="375">
        <f t="shared" si="65"/>
        <v>0</v>
      </c>
      <c r="I1383" s="376">
        <f>IF(OR(C1383="150 Directors advances", C1383="120 accounts receivable", C1383="720.2 Automobile - Insurance", C1383="720.3 Automobile - License", C1383="870.4 Rent - Insurance", C1383="870.6 Rent - Property Tax", C1383="870.7 Rent - Homeoffice", C1383="870.9 Rent - Water"),
   0,
   IF(Dashboard!$F$5="Quick",
      IF(OR(C1383="190 Automobile",C1383="200 computer hardware",C1383="210 Computer software",C1383="220 Quickbooks software",C1383="230 Office equipment",C1383="240 Office furniture"),
         E1383-(E1383/(1+Dashboard!$F$4)),
         0
      ),
      IF(C1383="750 Business promotion",
         E1383-(E1383/(1+4.793/100)),
         E1383-(E1383/(1+Dashboard!$F$4))
      )
   )
)</f>
        <v>0</v>
      </c>
      <c r="J1383" s="26">
        <f>Bank5[[#This Row],[Money in/ (Money out)]]-Bank5[[#This Row],[GST/HST]]</f>
        <v>0</v>
      </c>
      <c r="L1383" s="23">
        <f t="shared" si="63"/>
        <v>0</v>
      </c>
    </row>
    <row r="1384" spans="4:12" x14ac:dyDescent="0.2">
      <c r="D1384" s="374">
        <f>_xlfn.XLOOKUP(C:C,Table1[for Import to Bank Register dropdown],Table1[for Pivot],0,0,1)</f>
        <v>0</v>
      </c>
      <c r="E1384" s="403"/>
      <c r="F1384" s="146">
        <f t="shared" si="64"/>
        <v>55555555</v>
      </c>
      <c r="G1384" s="375">
        <f t="shared" si="65"/>
        <v>0</v>
      </c>
      <c r="I1384" s="376">
        <f>IF(OR(C1384="150 Directors advances", C1384="120 accounts receivable", C1384="720.2 Automobile - Insurance", C1384="720.3 Automobile - License", C1384="870.4 Rent - Insurance", C1384="870.6 Rent - Property Tax", C1384="870.7 Rent - Homeoffice", C1384="870.9 Rent - Water"),
   0,
   IF(Dashboard!$F$5="Quick",
      IF(OR(C1384="190 Automobile",C1384="200 computer hardware",C1384="210 Computer software",C1384="220 Quickbooks software",C1384="230 Office equipment",C1384="240 Office furniture"),
         E1384-(E1384/(1+Dashboard!$F$4)),
         0
      ),
      IF(C1384="750 Business promotion",
         E1384-(E1384/(1+4.793/100)),
         E1384-(E1384/(1+Dashboard!$F$4))
      )
   )
)</f>
        <v>0</v>
      </c>
      <c r="J1384" s="26">
        <f>Bank5[[#This Row],[Money in/ (Money out)]]-Bank5[[#This Row],[GST/HST]]</f>
        <v>0</v>
      </c>
      <c r="L1384" s="23">
        <f t="shared" si="63"/>
        <v>0</v>
      </c>
    </row>
    <row r="1385" spans="4:12" x14ac:dyDescent="0.2">
      <c r="D1385" s="374">
        <f>_xlfn.XLOOKUP(C:C,Table1[for Import to Bank Register dropdown],Table1[for Pivot],0,0,1)</f>
        <v>0</v>
      </c>
      <c r="E1385" s="403"/>
      <c r="F1385" s="146">
        <f t="shared" si="64"/>
        <v>55555555</v>
      </c>
      <c r="G1385" s="375">
        <f t="shared" si="65"/>
        <v>0</v>
      </c>
      <c r="I1385" s="376">
        <f>IF(OR(C1385="150 Directors advances", C1385="120 accounts receivable", C1385="720.2 Automobile - Insurance", C1385="720.3 Automobile - License", C1385="870.4 Rent - Insurance", C1385="870.6 Rent - Property Tax", C1385="870.7 Rent - Homeoffice", C1385="870.9 Rent - Water"),
   0,
   IF(Dashboard!$F$5="Quick",
      IF(OR(C1385="190 Automobile",C1385="200 computer hardware",C1385="210 Computer software",C1385="220 Quickbooks software",C1385="230 Office equipment",C1385="240 Office furniture"),
         E1385-(E1385/(1+Dashboard!$F$4)),
         0
      ),
      IF(C1385="750 Business promotion",
         E1385-(E1385/(1+4.793/100)),
         E1385-(E1385/(1+Dashboard!$F$4))
      )
   )
)</f>
        <v>0</v>
      </c>
      <c r="J1385" s="26">
        <f>Bank5[[#This Row],[Money in/ (Money out)]]-Bank5[[#This Row],[GST/HST]]</f>
        <v>0</v>
      </c>
      <c r="L1385" s="23">
        <f t="shared" si="63"/>
        <v>0</v>
      </c>
    </row>
    <row r="1386" spans="4:12" x14ac:dyDescent="0.2">
      <c r="D1386" s="374">
        <f>_xlfn.XLOOKUP(C:C,Table1[for Import to Bank Register dropdown],Table1[for Pivot],0,0,1)</f>
        <v>0</v>
      </c>
      <c r="E1386" s="403"/>
      <c r="F1386" s="146">
        <f t="shared" si="64"/>
        <v>55555555</v>
      </c>
      <c r="G1386" s="375">
        <f t="shared" si="65"/>
        <v>0</v>
      </c>
      <c r="I1386" s="376">
        <f>IF(OR(C1386="150 Directors advances", C1386="120 accounts receivable", C1386="720.2 Automobile - Insurance", C1386="720.3 Automobile - License", C1386="870.4 Rent - Insurance", C1386="870.6 Rent - Property Tax", C1386="870.7 Rent - Homeoffice", C1386="870.9 Rent - Water"),
   0,
   IF(Dashboard!$F$5="Quick",
      IF(OR(C1386="190 Automobile",C1386="200 computer hardware",C1386="210 Computer software",C1386="220 Quickbooks software",C1386="230 Office equipment",C1386="240 Office furniture"),
         E1386-(E1386/(1+Dashboard!$F$4)),
         0
      ),
      IF(C1386="750 Business promotion",
         E1386-(E1386/(1+4.793/100)),
         E1386-(E1386/(1+Dashboard!$F$4))
      )
   )
)</f>
        <v>0</v>
      </c>
      <c r="J1386" s="26">
        <f>Bank5[[#This Row],[Money in/ (Money out)]]-Bank5[[#This Row],[GST/HST]]</f>
        <v>0</v>
      </c>
      <c r="L1386" s="23">
        <f t="shared" si="63"/>
        <v>0</v>
      </c>
    </row>
    <row r="1387" spans="4:12" x14ac:dyDescent="0.2">
      <c r="D1387" s="374">
        <f>_xlfn.XLOOKUP(C:C,Table1[for Import to Bank Register dropdown],Table1[for Pivot],0,0,1)</f>
        <v>0</v>
      </c>
      <c r="E1387" s="403"/>
      <c r="F1387" s="146">
        <f t="shared" si="64"/>
        <v>55555555</v>
      </c>
      <c r="G1387" s="375">
        <f t="shared" si="65"/>
        <v>0</v>
      </c>
      <c r="I1387" s="376">
        <f>IF(OR(C1387="150 Directors advances", C1387="120 accounts receivable", C1387="720.2 Automobile - Insurance", C1387="720.3 Automobile - License", C1387="870.4 Rent - Insurance", C1387="870.6 Rent - Property Tax", C1387="870.7 Rent - Homeoffice", C1387="870.9 Rent - Water"),
   0,
   IF(Dashboard!$F$5="Quick",
      IF(OR(C1387="190 Automobile",C1387="200 computer hardware",C1387="210 Computer software",C1387="220 Quickbooks software",C1387="230 Office equipment",C1387="240 Office furniture"),
         E1387-(E1387/(1+Dashboard!$F$4)),
         0
      ),
      IF(C1387="750 Business promotion",
         E1387-(E1387/(1+4.793/100)),
         E1387-(E1387/(1+Dashboard!$F$4))
      )
   )
)</f>
        <v>0</v>
      </c>
      <c r="J1387" s="26">
        <f>Bank5[[#This Row],[Money in/ (Money out)]]-Bank5[[#This Row],[GST/HST]]</f>
        <v>0</v>
      </c>
      <c r="L1387" s="23">
        <f t="shared" si="63"/>
        <v>0</v>
      </c>
    </row>
    <row r="1388" spans="4:12" x14ac:dyDescent="0.2">
      <c r="D1388" s="374">
        <f>_xlfn.XLOOKUP(C:C,Table1[for Import to Bank Register dropdown],Table1[for Pivot],0,0,1)</f>
        <v>0</v>
      </c>
      <c r="E1388" s="403"/>
      <c r="F1388" s="146">
        <f t="shared" si="64"/>
        <v>55555555</v>
      </c>
      <c r="G1388" s="375">
        <f t="shared" si="65"/>
        <v>0</v>
      </c>
      <c r="I1388" s="376">
        <f>IF(OR(C1388="150 Directors advances", C1388="120 accounts receivable", C1388="720.2 Automobile - Insurance", C1388="720.3 Automobile - License", C1388="870.4 Rent - Insurance", C1388="870.6 Rent - Property Tax", C1388="870.7 Rent - Homeoffice", C1388="870.9 Rent - Water"),
   0,
   IF(Dashboard!$F$5="Quick",
      IF(OR(C1388="190 Automobile",C1388="200 computer hardware",C1388="210 Computer software",C1388="220 Quickbooks software",C1388="230 Office equipment",C1388="240 Office furniture"),
         E1388-(E1388/(1+Dashboard!$F$4)),
         0
      ),
      IF(C1388="750 Business promotion",
         E1388-(E1388/(1+4.793/100)),
         E1388-(E1388/(1+Dashboard!$F$4))
      )
   )
)</f>
        <v>0</v>
      </c>
      <c r="J1388" s="26">
        <f>Bank5[[#This Row],[Money in/ (Money out)]]-Bank5[[#This Row],[GST/HST]]</f>
        <v>0</v>
      </c>
      <c r="L1388" s="23">
        <f t="shared" si="63"/>
        <v>0</v>
      </c>
    </row>
    <row r="1389" spans="4:12" x14ac:dyDescent="0.2">
      <c r="D1389" s="374">
        <f>_xlfn.XLOOKUP(C:C,Table1[for Import to Bank Register dropdown],Table1[for Pivot],0,0,1)</f>
        <v>0</v>
      </c>
      <c r="E1389" s="403"/>
      <c r="F1389" s="146">
        <f t="shared" si="64"/>
        <v>55555555</v>
      </c>
      <c r="G1389" s="375">
        <f t="shared" si="65"/>
        <v>0</v>
      </c>
      <c r="I1389" s="376">
        <f>IF(OR(C1389="150 Directors advances", C1389="120 accounts receivable", C1389="720.2 Automobile - Insurance", C1389="720.3 Automobile - License", C1389="870.4 Rent - Insurance", C1389="870.6 Rent - Property Tax", C1389="870.7 Rent - Homeoffice", C1389="870.9 Rent - Water"),
   0,
   IF(Dashboard!$F$5="Quick",
      IF(OR(C1389="190 Automobile",C1389="200 computer hardware",C1389="210 Computer software",C1389="220 Quickbooks software",C1389="230 Office equipment",C1389="240 Office furniture"),
         E1389-(E1389/(1+Dashboard!$F$4)),
         0
      ),
      IF(C1389="750 Business promotion",
         E1389-(E1389/(1+4.793/100)),
         E1389-(E1389/(1+Dashboard!$F$4))
      )
   )
)</f>
        <v>0</v>
      </c>
      <c r="J1389" s="26">
        <f>Bank5[[#This Row],[Money in/ (Money out)]]-Bank5[[#This Row],[GST/HST]]</f>
        <v>0</v>
      </c>
      <c r="L1389" s="23">
        <f t="shared" si="63"/>
        <v>0</v>
      </c>
    </row>
    <row r="1390" spans="4:12" x14ac:dyDescent="0.2">
      <c r="D1390" s="374">
        <f>_xlfn.XLOOKUP(C:C,Table1[for Import to Bank Register dropdown],Table1[for Pivot],0,0,1)</f>
        <v>0</v>
      </c>
      <c r="E1390" s="403"/>
      <c r="F1390" s="146">
        <f t="shared" si="64"/>
        <v>55555555</v>
      </c>
      <c r="G1390" s="375">
        <f t="shared" si="65"/>
        <v>0</v>
      </c>
      <c r="I1390" s="376">
        <f>IF(OR(C1390="150 Directors advances", C1390="120 accounts receivable", C1390="720.2 Automobile - Insurance", C1390="720.3 Automobile - License", C1390="870.4 Rent - Insurance", C1390="870.6 Rent - Property Tax", C1390="870.7 Rent - Homeoffice", C1390="870.9 Rent - Water"),
   0,
   IF(Dashboard!$F$5="Quick",
      IF(OR(C1390="190 Automobile",C1390="200 computer hardware",C1390="210 Computer software",C1390="220 Quickbooks software",C1390="230 Office equipment",C1390="240 Office furniture"),
         E1390-(E1390/(1+Dashboard!$F$4)),
         0
      ),
      IF(C1390="750 Business promotion",
         E1390-(E1390/(1+4.793/100)),
         E1390-(E1390/(1+Dashboard!$F$4))
      )
   )
)</f>
        <v>0</v>
      </c>
      <c r="J1390" s="26">
        <f>Bank5[[#This Row],[Money in/ (Money out)]]-Bank5[[#This Row],[GST/HST]]</f>
        <v>0</v>
      </c>
      <c r="L1390" s="23">
        <f t="shared" si="63"/>
        <v>0</v>
      </c>
    </row>
    <row r="1391" spans="4:12" x14ac:dyDescent="0.2">
      <c r="D1391" s="374">
        <f>_xlfn.XLOOKUP(C:C,Table1[for Import to Bank Register dropdown],Table1[for Pivot],0,0,1)</f>
        <v>0</v>
      </c>
      <c r="E1391" s="403"/>
      <c r="F1391" s="146">
        <f t="shared" si="64"/>
        <v>55555555</v>
      </c>
      <c r="G1391" s="375">
        <f t="shared" si="65"/>
        <v>0</v>
      </c>
      <c r="I1391" s="376">
        <f>IF(OR(C1391="150 Directors advances", C1391="120 accounts receivable", C1391="720.2 Automobile - Insurance", C1391="720.3 Automobile - License", C1391="870.4 Rent - Insurance", C1391="870.6 Rent - Property Tax", C1391="870.7 Rent - Homeoffice", C1391="870.9 Rent - Water"),
   0,
   IF(Dashboard!$F$5="Quick",
      IF(OR(C1391="190 Automobile",C1391="200 computer hardware",C1391="210 Computer software",C1391="220 Quickbooks software",C1391="230 Office equipment",C1391="240 Office furniture"),
         E1391-(E1391/(1+Dashboard!$F$4)),
         0
      ),
      IF(C1391="750 Business promotion",
         E1391-(E1391/(1+4.793/100)),
         E1391-(E1391/(1+Dashboard!$F$4))
      )
   )
)</f>
        <v>0</v>
      </c>
      <c r="J1391" s="26">
        <f>Bank5[[#This Row],[Money in/ (Money out)]]-Bank5[[#This Row],[GST/HST]]</f>
        <v>0</v>
      </c>
      <c r="L1391" s="23">
        <f t="shared" si="63"/>
        <v>0</v>
      </c>
    </row>
    <row r="1392" spans="4:12" x14ac:dyDescent="0.2">
      <c r="D1392" s="374">
        <f>_xlfn.XLOOKUP(C:C,Table1[for Import to Bank Register dropdown],Table1[for Pivot],0,0,1)</f>
        <v>0</v>
      </c>
      <c r="E1392" s="403"/>
      <c r="F1392" s="146">
        <f t="shared" si="64"/>
        <v>55555555</v>
      </c>
      <c r="G1392" s="375">
        <f t="shared" si="65"/>
        <v>0</v>
      </c>
      <c r="I1392" s="376">
        <f>IF(OR(C1392="150 Directors advances", C1392="120 accounts receivable", C1392="720.2 Automobile - Insurance", C1392="720.3 Automobile - License", C1392="870.4 Rent - Insurance", C1392="870.6 Rent - Property Tax", C1392="870.7 Rent - Homeoffice", C1392="870.9 Rent - Water"),
   0,
   IF(Dashboard!$F$5="Quick",
      IF(OR(C1392="190 Automobile",C1392="200 computer hardware",C1392="210 Computer software",C1392="220 Quickbooks software",C1392="230 Office equipment",C1392="240 Office furniture"),
         E1392-(E1392/(1+Dashboard!$F$4)),
         0
      ),
      IF(C1392="750 Business promotion",
         E1392-(E1392/(1+4.793/100)),
         E1392-(E1392/(1+Dashboard!$F$4))
      )
   )
)</f>
        <v>0</v>
      </c>
      <c r="J1392" s="26">
        <f>Bank5[[#This Row],[Money in/ (Money out)]]-Bank5[[#This Row],[GST/HST]]</f>
        <v>0</v>
      </c>
      <c r="L1392" s="23">
        <f t="shared" si="63"/>
        <v>0</v>
      </c>
    </row>
    <row r="1393" spans="4:12" x14ac:dyDescent="0.2">
      <c r="D1393" s="374">
        <f>_xlfn.XLOOKUP(C:C,Table1[for Import to Bank Register dropdown],Table1[for Pivot],0,0,1)</f>
        <v>0</v>
      </c>
      <c r="E1393" s="403"/>
      <c r="F1393" s="146">
        <f t="shared" si="64"/>
        <v>55555555</v>
      </c>
      <c r="G1393" s="375">
        <f t="shared" si="65"/>
        <v>0</v>
      </c>
      <c r="I1393" s="376">
        <f>IF(OR(C1393="150 Directors advances", C1393="120 accounts receivable", C1393="720.2 Automobile - Insurance", C1393="720.3 Automobile - License", C1393="870.4 Rent - Insurance", C1393="870.6 Rent - Property Tax", C1393="870.7 Rent - Homeoffice", C1393="870.9 Rent - Water"),
   0,
   IF(Dashboard!$F$5="Quick",
      IF(OR(C1393="190 Automobile",C1393="200 computer hardware",C1393="210 Computer software",C1393="220 Quickbooks software",C1393="230 Office equipment",C1393="240 Office furniture"),
         E1393-(E1393/(1+Dashboard!$F$4)),
         0
      ),
      IF(C1393="750 Business promotion",
         E1393-(E1393/(1+4.793/100)),
         E1393-(E1393/(1+Dashboard!$F$4))
      )
   )
)</f>
        <v>0</v>
      </c>
      <c r="J1393" s="26">
        <f>Bank5[[#This Row],[Money in/ (Money out)]]-Bank5[[#This Row],[GST/HST]]</f>
        <v>0</v>
      </c>
      <c r="L1393" s="23">
        <f t="shared" si="63"/>
        <v>0</v>
      </c>
    </row>
    <row r="1394" spans="4:12" x14ac:dyDescent="0.2">
      <c r="D1394" s="374">
        <f>_xlfn.XLOOKUP(C:C,Table1[for Import to Bank Register dropdown],Table1[for Pivot],0,0,1)</f>
        <v>0</v>
      </c>
      <c r="E1394" s="403"/>
      <c r="F1394" s="146">
        <f t="shared" si="64"/>
        <v>55555555</v>
      </c>
      <c r="G1394" s="375">
        <f t="shared" si="65"/>
        <v>0</v>
      </c>
      <c r="I1394" s="376">
        <f>IF(OR(C1394="150 Directors advances", C1394="120 accounts receivable", C1394="720.2 Automobile - Insurance", C1394="720.3 Automobile - License", C1394="870.4 Rent - Insurance", C1394="870.6 Rent - Property Tax", C1394="870.7 Rent - Homeoffice", C1394="870.9 Rent - Water"),
   0,
   IF(Dashboard!$F$5="Quick",
      IF(OR(C1394="190 Automobile",C1394="200 computer hardware",C1394="210 Computer software",C1394="220 Quickbooks software",C1394="230 Office equipment",C1394="240 Office furniture"),
         E1394-(E1394/(1+Dashboard!$F$4)),
         0
      ),
      IF(C1394="750 Business promotion",
         E1394-(E1394/(1+4.793/100)),
         E1394-(E1394/(1+Dashboard!$F$4))
      )
   )
)</f>
        <v>0</v>
      </c>
      <c r="J1394" s="26">
        <f>Bank5[[#This Row],[Money in/ (Money out)]]-Bank5[[#This Row],[GST/HST]]</f>
        <v>0</v>
      </c>
      <c r="L1394" s="23">
        <f t="shared" si="63"/>
        <v>0</v>
      </c>
    </row>
    <row r="1395" spans="4:12" x14ac:dyDescent="0.2">
      <c r="D1395" s="374">
        <f>_xlfn.XLOOKUP(C:C,Table1[for Import to Bank Register dropdown],Table1[for Pivot],0,0,1)</f>
        <v>0</v>
      </c>
      <c r="E1395" s="403"/>
      <c r="F1395" s="146">
        <f t="shared" si="64"/>
        <v>55555555</v>
      </c>
      <c r="G1395" s="375">
        <f t="shared" si="65"/>
        <v>0</v>
      </c>
      <c r="I1395" s="376">
        <f>IF(OR(C1395="150 Directors advances", C1395="120 accounts receivable", C1395="720.2 Automobile - Insurance", C1395="720.3 Automobile - License", C1395="870.4 Rent - Insurance", C1395="870.6 Rent - Property Tax", C1395="870.7 Rent - Homeoffice", C1395="870.9 Rent - Water"),
   0,
   IF(Dashboard!$F$5="Quick",
      IF(OR(C1395="190 Automobile",C1395="200 computer hardware",C1395="210 Computer software",C1395="220 Quickbooks software",C1395="230 Office equipment",C1395="240 Office furniture"),
         E1395-(E1395/(1+Dashboard!$F$4)),
         0
      ),
      IF(C1395="750 Business promotion",
         E1395-(E1395/(1+4.793/100)),
         E1395-(E1395/(1+Dashboard!$F$4))
      )
   )
)</f>
        <v>0</v>
      </c>
      <c r="J1395" s="26">
        <f>Bank5[[#This Row],[Money in/ (Money out)]]-Bank5[[#This Row],[GST/HST]]</f>
        <v>0</v>
      </c>
      <c r="L1395" s="23">
        <f t="shared" si="63"/>
        <v>0</v>
      </c>
    </row>
    <row r="1396" spans="4:12" x14ac:dyDescent="0.2">
      <c r="D1396" s="374">
        <f>_xlfn.XLOOKUP(C:C,Table1[for Import to Bank Register dropdown],Table1[for Pivot],0,0,1)</f>
        <v>0</v>
      </c>
      <c r="E1396" s="403"/>
      <c r="F1396" s="146">
        <f t="shared" si="64"/>
        <v>55555555</v>
      </c>
      <c r="G1396" s="375">
        <f t="shared" si="65"/>
        <v>0</v>
      </c>
      <c r="I1396" s="376">
        <f>IF(OR(C1396="150 Directors advances", C1396="120 accounts receivable", C1396="720.2 Automobile - Insurance", C1396="720.3 Automobile - License", C1396="870.4 Rent - Insurance", C1396="870.6 Rent - Property Tax", C1396="870.7 Rent - Homeoffice", C1396="870.9 Rent - Water"),
   0,
   IF(Dashboard!$F$5="Quick",
      IF(OR(C1396="190 Automobile",C1396="200 computer hardware",C1396="210 Computer software",C1396="220 Quickbooks software",C1396="230 Office equipment",C1396="240 Office furniture"),
         E1396-(E1396/(1+Dashboard!$F$4)),
         0
      ),
      IF(C1396="750 Business promotion",
         E1396-(E1396/(1+4.793/100)),
         E1396-(E1396/(1+Dashboard!$F$4))
      )
   )
)</f>
        <v>0</v>
      </c>
      <c r="J1396" s="26">
        <f>Bank5[[#This Row],[Money in/ (Money out)]]-Bank5[[#This Row],[GST/HST]]</f>
        <v>0</v>
      </c>
      <c r="L1396" s="23">
        <f t="shared" si="63"/>
        <v>0</v>
      </c>
    </row>
    <row r="1397" spans="4:12" x14ac:dyDescent="0.2">
      <c r="D1397" s="374">
        <f>_xlfn.XLOOKUP(C:C,Table1[for Import to Bank Register dropdown],Table1[for Pivot],0,0,1)</f>
        <v>0</v>
      </c>
      <c r="E1397" s="403"/>
      <c r="F1397" s="146">
        <f t="shared" si="64"/>
        <v>55555555</v>
      </c>
      <c r="G1397" s="375">
        <f t="shared" si="65"/>
        <v>0</v>
      </c>
      <c r="I1397" s="376">
        <f>IF(OR(C1397="150 Directors advances", C1397="120 accounts receivable", C1397="720.2 Automobile - Insurance", C1397="720.3 Automobile - License", C1397="870.4 Rent - Insurance", C1397="870.6 Rent - Property Tax", C1397="870.7 Rent - Homeoffice", C1397="870.9 Rent - Water"),
   0,
   IF(Dashboard!$F$5="Quick",
      IF(OR(C1397="190 Automobile",C1397="200 computer hardware",C1397="210 Computer software",C1397="220 Quickbooks software",C1397="230 Office equipment",C1397="240 Office furniture"),
         E1397-(E1397/(1+Dashboard!$F$4)),
         0
      ),
      IF(C1397="750 Business promotion",
         E1397-(E1397/(1+4.793/100)),
         E1397-(E1397/(1+Dashboard!$F$4))
      )
   )
)</f>
        <v>0</v>
      </c>
      <c r="J1397" s="26">
        <f>Bank5[[#This Row],[Money in/ (Money out)]]-Bank5[[#This Row],[GST/HST]]</f>
        <v>0</v>
      </c>
      <c r="L1397" s="23">
        <f t="shared" si="63"/>
        <v>0</v>
      </c>
    </row>
    <row r="1398" spans="4:12" x14ac:dyDescent="0.2">
      <c r="D1398" s="374">
        <f>_xlfn.XLOOKUP(C:C,Table1[for Import to Bank Register dropdown],Table1[for Pivot],0,0,1)</f>
        <v>0</v>
      </c>
      <c r="E1398" s="403"/>
      <c r="F1398" s="146">
        <f t="shared" si="64"/>
        <v>55555555</v>
      </c>
      <c r="G1398" s="375">
        <f t="shared" si="65"/>
        <v>0</v>
      </c>
      <c r="I1398" s="376">
        <f>IF(OR(C1398="150 Directors advances", C1398="120 accounts receivable", C1398="720.2 Automobile - Insurance", C1398="720.3 Automobile - License", C1398="870.4 Rent - Insurance", C1398="870.6 Rent - Property Tax", C1398="870.7 Rent - Homeoffice", C1398="870.9 Rent - Water"),
   0,
   IF(Dashboard!$F$5="Quick",
      IF(OR(C1398="190 Automobile",C1398="200 computer hardware",C1398="210 Computer software",C1398="220 Quickbooks software",C1398="230 Office equipment",C1398="240 Office furniture"),
         E1398-(E1398/(1+Dashboard!$F$4)),
         0
      ),
      IF(C1398="750 Business promotion",
         E1398-(E1398/(1+4.793/100)),
         E1398-(E1398/(1+Dashboard!$F$4))
      )
   )
)</f>
        <v>0</v>
      </c>
      <c r="J1398" s="26">
        <f>Bank5[[#This Row],[Money in/ (Money out)]]-Bank5[[#This Row],[GST/HST]]</f>
        <v>0</v>
      </c>
      <c r="L1398" s="23">
        <f t="shared" si="63"/>
        <v>0</v>
      </c>
    </row>
    <row r="1399" spans="4:12" x14ac:dyDescent="0.2">
      <c r="D1399" s="374">
        <f>_xlfn.XLOOKUP(C:C,Table1[for Import to Bank Register dropdown],Table1[for Pivot],0,0,1)</f>
        <v>0</v>
      </c>
      <c r="E1399" s="403"/>
      <c r="F1399" s="146">
        <f t="shared" si="64"/>
        <v>55555555</v>
      </c>
      <c r="G1399" s="375">
        <f t="shared" si="65"/>
        <v>0</v>
      </c>
      <c r="I1399" s="376">
        <f>IF(OR(C1399="150 Directors advances", C1399="120 accounts receivable", C1399="720.2 Automobile - Insurance", C1399="720.3 Automobile - License", C1399="870.4 Rent - Insurance", C1399="870.6 Rent - Property Tax", C1399="870.7 Rent - Homeoffice", C1399="870.9 Rent - Water"),
   0,
   IF(Dashboard!$F$5="Quick",
      IF(OR(C1399="190 Automobile",C1399="200 computer hardware",C1399="210 Computer software",C1399="220 Quickbooks software",C1399="230 Office equipment",C1399="240 Office furniture"),
         E1399-(E1399/(1+Dashboard!$F$4)),
         0
      ),
      IF(C1399="750 Business promotion",
         E1399-(E1399/(1+4.793/100)),
         E1399-(E1399/(1+Dashboard!$F$4))
      )
   )
)</f>
        <v>0</v>
      </c>
      <c r="J1399" s="26">
        <f>Bank5[[#This Row],[Money in/ (Money out)]]-Bank5[[#This Row],[GST/HST]]</f>
        <v>0</v>
      </c>
      <c r="L1399" s="23">
        <f t="shared" si="63"/>
        <v>0</v>
      </c>
    </row>
    <row r="1400" spans="4:12" x14ac:dyDescent="0.2">
      <c r="D1400" s="374">
        <f>_xlfn.XLOOKUP(C:C,Table1[for Import to Bank Register dropdown],Table1[for Pivot],0,0,1)</f>
        <v>0</v>
      </c>
      <c r="E1400" s="403"/>
      <c r="F1400" s="146">
        <f t="shared" si="64"/>
        <v>55555555</v>
      </c>
      <c r="G1400" s="375">
        <f t="shared" si="65"/>
        <v>0</v>
      </c>
      <c r="I1400" s="376">
        <f>IF(OR(C1400="150 Directors advances", C1400="120 accounts receivable", C1400="720.2 Automobile - Insurance", C1400="720.3 Automobile - License", C1400="870.4 Rent - Insurance", C1400="870.6 Rent - Property Tax", C1400="870.7 Rent - Homeoffice", C1400="870.9 Rent - Water"),
   0,
   IF(Dashboard!$F$5="Quick",
      IF(OR(C1400="190 Automobile",C1400="200 computer hardware",C1400="210 Computer software",C1400="220 Quickbooks software",C1400="230 Office equipment",C1400="240 Office furniture"),
         E1400-(E1400/(1+Dashboard!$F$4)),
         0
      ),
      IF(C1400="750 Business promotion",
         E1400-(E1400/(1+4.793/100)),
         E1400-(E1400/(1+Dashboard!$F$4))
      )
   )
)</f>
        <v>0</v>
      </c>
      <c r="J1400" s="26">
        <f>Bank5[[#This Row],[Money in/ (Money out)]]-Bank5[[#This Row],[GST/HST]]</f>
        <v>0</v>
      </c>
      <c r="L1400" s="23">
        <f t="shared" si="63"/>
        <v>0</v>
      </c>
    </row>
    <row r="1401" spans="4:12" x14ac:dyDescent="0.2">
      <c r="D1401" s="374">
        <f>_xlfn.XLOOKUP(C:C,Table1[for Import to Bank Register dropdown],Table1[for Pivot],0,0,1)</f>
        <v>0</v>
      </c>
      <c r="E1401" s="403"/>
      <c r="F1401" s="146">
        <f t="shared" si="64"/>
        <v>55555555</v>
      </c>
      <c r="G1401" s="375">
        <f t="shared" si="65"/>
        <v>0</v>
      </c>
      <c r="I1401" s="376">
        <f>IF(OR(C1401="150 Directors advances", C1401="120 accounts receivable", C1401="720.2 Automobile - Insurance", C1401="720.3 Automobile - License", C1401="870.4 Rent - Insurance", C1401="870.6 Rent - Property Tax", C1401="870.7 Rent - Homeoffice", C1401="870.9 Rent - Water"),
   0,
   IF(Dashboard!$F$5="Quick",
      IF(OR(C1401="190 Automobile",C1401="200 computer hardware",C1401="210 Computer software",C1401="220 Quickbooks software",C1401="230 Office equipment",C1401="240 Office furniture"),
         E1401-(E1401/(1+Dashboard!$F$4)),
         0
      ),
      IF(C1401="750 Business promotion",
         E1401-(E1401/(1+4.793/100)),
         E1401-(E1401/(1+Dashboard!$F$4))
      )
   )
)</f>
        <v>0</v>
      </c>
      <c r="J1401" s="26">
        <f>Bank5[[#This Row],[Money in/ (Money out)]]-Bank5[[#This Row],[GST/HST]]</f>
        <v>0</v>
      </c>
      <c r="L1401" s="23">
        <f t="shared" si="63"/>
        <v>0</v>
      </c>
    </row>
    <row r="1402" spans="4:12" x14ac:dyDescent="0.2">
      <c r="D1402" s="374">
        <f>_xlfn.XLOOKUP(C:C,Table1[for Import to Bank Register dropdown],Table1[for Pivot],0,0,1)</f>
        <v>0</v>
      </c>
      <c r="E1402" s="403"/>
      <c r="F1402" s="146">
        <f t="shared" si="64"/>
        <v>55555555</v>
      </c>
      <c r="G1402" s="375">
        <f t="shared" si="65"/>
        <v>0</v>
      </c>
      <c r="I1402" s="376">
        <f>IF(OR(C1402="150 Directors advances", C1402="120 accounts receivable", C1402="720.2 Automobile - Insurance", C1402="720.3 Automobile - License", C1402="870.4 Rent - Insurance", C1402="870.6 Rent - Property Tax", C1402="870.7 Rent - Homeoffice", C1402="870.9 Rent - Water"),
   0,
   IF(Dashboard!$F$5="Quick",
      IF(OR(C1402="190 Automobile",C1402="200 computer hardware",C1402="210 Computer software",C1402="220 Quickbooks software",C1402="230 Office equipment",C1402="240 Office furniture"),
         E1402-(E1402/(1+Dashboard!$F$4)),
         0
      ),
      IF(C1402="750 Business promotion",
         E1402-(E1402/(1+4.793/100)),
         E1402-(E1402/(1+Dashboard!$F$4))
      )
   )
)</f>
        <v>0</v>
      </c>
      <c r="J1402" s="26">
        <f>Bank5[[#This Row],[Money in/ (Money out)]]-Bank5[[#This Row],[GST/HST]]</f>
        <v>0</v>
      </c>
      <c r="L1402" s="23">
        <f t="shared" si="63"/>
        <v>0</v>
      </c>
    </row>
    <row r="1403" spans="4:12" x14ac:dyDescent="0.2">
      <c r="D1403" s="374">
        <f>_xlfn.XLOOKUP(C:C,Table1[for Import to Bank Register dropdown],Table1[for Pivot],0,0,1)</f>
        <v>0</v>
      </c>
      <c r="E1403" s="403"/>
      <c r="F1403" s="146">
        <f t="shared" si="64"/>
        <v>55555555</v>
      </c>
      <c r="G1403" s="375">
        <f t="shared" si="65"/>
        <v>0</v>
      </c>
      <c r="I1403" s="376">
        <f>IF(OR(C1403="150 Directors advances", C1403="120 accounts receivable", C1403="720.2 Automobile - Insurance", C1403="720.3 Automobile - License", C1403="870.4 Rent - Insurance", C1403="870.6 Rent - Property Tax", C1403="870.7 Rent - Homeoffice", C1403="870.9 Rent - Water"),
   0,
   IF(Dashboard!$F$5="Quick",
      IF(OR(C1403="190 Automobile",C1403="200 computer hardware",C1403="210 Computer software",C1403="220 Quickbooks software",C1403="230 Office equipment",C1403="240 Office furniture"),
         E1403-(E1403/(1+Dashboard!$F$4)),
         0
      ),
      IF(C1403="750 Business promotion",
         E1403-(E1403/(1+4.793/100)),
         E1403-(E1403/(1+Dashboard!$F$4))
      )
   )
)</f>
        <v>0</v>
      </c>
      <c r="J1403" s="26">
        <f>Bank5[[#This Row],[Money in/ (Money out)]]-Bank5[[#This Row],[GST/HST]]</f>
        <v>0</v>
      </c>
      <c r="L1403" s="23">
        <f t="shared" si="63"/>
        <v>0</v>
      </c>
    </row>
    <row r="1404" spans="4:12" x14ac:dyDescent="0.2">
      <c r="D1404" s="374">
        <f>_xlfn.XLOOKUP(C:C,Table1[for Import to Bank Register dropdown],Table1[for Pivot],0,0,1)</f>
        <v>0</v>
      </c>
      <c r="E1404" s="403"/>
      <c r="F1404" s="146">
        <f t="shared" si="64"/>
        <v>55555555</v>
      </c>
      <c r="G1404" s="375">
        <f t="shared" si="65"/>
        <v>0</v>
      </c>
      <c r="I1404" s="376">
        <f>IF(OR(C1404="150 Directors advances", C1404="120 accounts receivable", C1404="720.2 Automobile - Insurance", C1404="720.3 Automobile - License", C1404="870.4 Rent - Insurance", C1404="870.6 Rent - Property Tax", C1404="870.7 Rent - Homeoffice", C1404="870.9 Rent - Water"),
   0,
   IF(Dashboard!$F$5="Quick",
      IF(OR(C1404="190 Automobile",C1404="200 computer hardware",C1404="210 Computer software",C1404="220 Quickbooks software",C1404="230 Office equipment",C1404="240 Office furniture"),
         E1404-(E1404/(1+Dashboard!$F$4)),
         0
      ),
      IF(C1404="750 Business promotion",
         E1404-(E1404/(1+4.793/100)),
         E1404-(E1404/(1+Dashboard!$F$4))
      )
   )
)</f>
        <v>0</v>
      </c>
      <c r="J1404" s="26">
        <f>Bank5[[#This Row],[Money in/ (Money out)]]-Bank5[[#This Row],[GST/HST]]</f>
        <v>0</v>
      </c>
      <c r="L1404" s="23">
        <f t="shared" si="63"/>
        <v>0</v>
      </c>
    </row>
    <row r="1405" spans="4:12" x14ac:dyDescent="0.2">
      <c r="D1405" s="374">
        <f>_xlfn.XLOOKUP(C:C,Table1[for Import to Bank Register dropdown],Table1[for Pivot],0,0,1)</f>
        <v>0</v>
      </c>
      <c r="E1405" s="403"/>
      <c r="F1405" s="146">
        <f t="shared" si="64"/>
        <v>55555555</v>
      </c>
      <c r="G1405" s="375">
        <f t="shared" si="65"/>
        <v>0</v>
      </c>
      <c r="I1405" s="376">
        <f>IF(OR(C1405="150 Directors advances", C1405="120 accounts receivable", C1405="720.2 Automobile - Insurance", C1405="720.3 Automobile - License", C1405="870.4 Rent - Insurance", C1405="870.6 Rent - Property Tax", C1405="870.7 Rent - Homeoffice", C1405="870.9 Rent - Water"),
   0,
   IF(Dashboard!$F$5="Quick",
      IF(OR(C1405="190 Automobile",C1405="200 computer hardware",C1405="210 Computer software",C1405="220 Quickbooks software",C1405="230 Office equipment",C1405="240 Office furniture"),
         E1405-(E1405/(1+Dashboard!$F$4)),
         0
      ),
      IF(C1405="750 Business promotion",
         E1405-(E1405/(1+4.793/100)),
         E1405-(E1405/(1+Dashboard!$F$4))
      )
   )
)</f>
        <v>0</v>
      </c>
      <c r="J1405" s="26">
        <f>Bank5[[#This Row],[Money in/ (Money out)]]-Bank5[[#This Row],[GST/HST]]</f>
        <v>0</v>
      </c>
      <c r="L1405" s="23">
        <f t="shared" si="63"/>
        <v>0</v>
      </c>
    </row>
    <row r="1406" spans="4:12" x14ac:dyDescent="0.2">
      <c r="D1406" s="374">
        <f>_xlfn.XLOOKUP(C:C,Table1[for Import to Bank Register dropdown],Table1[for Pivot],0,0,1)</f>
        <v>0</v>
      </c>
      <c r="E1406" s="403"/>
      <c r="F1406" s="146">
        <f t="shared" si="64"/>
        <v>55555555</v>
      </c>
      <c r="G1406" s="375">
        <f t="shared" si="65"/>
        <v>0</v>
      </c>
      <c r="I1406" s="376">
        <f>IF(OR(C1406="150 Directors advances", C1406="120 accounts receivable", C1406="720.2 Automobile - Insurance", C1406="720.3 Automobile - License", C1406="870.4 Rent - Insurance", C1406="870.6 Rent - Property Tax", C1406="870.7 Rent - Homeoffice", C1406="870.9 Rent - Water"),
   0,
   IF(Dashboard!$F$5="Quick",
      IF(OR(C1406="190 Automobile",C1406="200 computer hardware",C1406="210 Computer software",C1406="220 Quickbooks software",C1406="230 Office equipment",C1406="240 Office furniture"),
         E1406-(E1406/(1+Dashboard!$F$4)),
         0
      ),
      IF(C1406="750 Business promotion",
         E1406-(E1406/(1+4.793/100)),
         E1406-(E1406/(1+Dashboard!$F$4))
      )
   )
)</f>
        <v>0</v>
      </c>
      <c r="J1406" s="26">
        <f>Bank5[[#This Row],[Money in/ (Money out)]]-Bank5[[#This Row],[GST/HST]]</f>
        <v>0</v>
      </c>
      <c r="L1406" s="23">
        <f t="shared" si="63"/>
        <v>0</v>
      </c>
    </row>
    <row r="1407" spans="4:12" x14ac:dyDescent="0.2">
      <c r="D1407" s="374">
        <f>_xlfn.XLOOKUP(C:C,Table1[for Import to Bank Register dropdown],Table1[for Pivot],0,0,1)</f>
        <v>0</v>
      </c>
      <c r="E1407" s="403"/>
      <c r="F1407" s="146">
        <f t="shared" si="64"/>
        <v>55555555</v>
      </c>
      <c r="G1407" s="375">
        <f t="shared" si="65"/>
        <v>0</v>
      </c>
      <c r="I1407" s="376">
        <f>IF(OR(C1407="150 Directors advances", C1407="120 accounts receivable", C1407="720.2 Automobile - Insurance", C1407="720.3 Automobile - License", C1407="870.4 Rent - Insurance", C1407="870.6 Rent - Property Tax", C1407="870.7 Rent - Homeoffice", C1407="870.9 Rent - Water"),
   0,
   IF(Dashboard!$F$5="Quick",
      IF(OR(C1407="190 Automobile",C1407="200 computer hardware",C1407="210 Computer software",C1407="220 Quickbooks software",C1407="230 Office equipment",C1407="240 Office furniture"),
         E1407-(E1407/(1+Dashboard!$F$4)),
         0
      ),
      IF(C1407="750 Business promotion",
         E1407-(E1407/(1+4.793/100)),
         E1407-(E1407/(1+Dashboard!$F$4))
      )
   )
)</f>
        <v>0</v>
      </c>
      <c r="J1407" s="26">
        <f>Bank5[[#This Row],[Money in/ (Money out)]]-Bank5[[#This Row],[GST/HST]]</f>
        <v>0</v>
      </c>
      <c r="L1407" s="23">
        <f t="shared" si="63"/>
        <v>0</v>
      </c>
    </row>
    <row r="1408" spans="4:12" x14ac:dyDescent="0.2">
      <c r="D1408" s="374">
        <f>_xlfn.XLOOKUP(C:C,Table1[for Import to Bank Register dropdown],Table1[for Pivot],0,0,1)</f>
        <v>0</v>
      </c>
      <c r="E1408" s="403"/>
      <c r="F1408" s="146">
        <f t="shared" si="64"/>
        <v>55555555</v>
      </c>
      <c r="G1408" s="375">
        <f t="shared" si="65"/>
        <v>0</v>
      </c>
      <c r="I1408" s="376">
        <f>IF(OR(C1408="150 Directors advances", C1408="120 accounts receivable", C1408="720.2 Automobile - Insurance", C1408="720.3 Automobile - License", C1408="870.4 Rent - Insurance", C1408="870.6 Rent - Property Tax", C1408="870.7 Rent - Homeoffice", C1408="870.9 Rent - Water"),
   0,
   IF(Dashboard!$F$5="Quick",
      IF(OR(C1408="190 Automobile",C1408="200 computer hardware",C1408="210 Computer software",C1408="220 Quickbooks software",C1408="230 Office equipment",C1408="240 Office furniture"),
         E1408-(E1408/(1+Dashboard!$F$4)),
         0
      ),
      IF(C1408="750 Business promotion",
         E1408-(E1408/(1+4.793/100)),
         E1408-(E1408/(1+Dashboard!$F$4))
      )
   )
)</f>
        <v>0</v>
      </c>
      <c r="J1408" s="26">
        <f>Bank5[[#This Row],[Money in/ (Money out)]]-Bank5[[#This Row],[GST/HST]]</f>
        <v>0</v>
      </c>
      <c r="L1408" s="23">
        <f t="shared" si="63"/>
        <v>0</v>
      </c>
    </row>
    <row r="1409" spans="4:12" x14ac:dyDescent="0.2">
      <c r="D1409" s="374">
        <f>_xlfn.XLOOKUP(C:C,Table1[for Import to Bank Register dropdown],Table1[for Pivot],0,0,1)</f>
        <v>0</v>
      </c>
      <c r="E1409" s="403"/>
      <c r="F1409" s="146">
        <f t="shared" si="64"/>
        <v>55555555</v>
      </c>
      <c r="G1409" s="375">
        <f t="shared" si="65"/>
        <v>0</v>
      </c>
      <c r="I1409" s="376">
        <f>IF(OR(C1409="150 Directors advances", C1409="120 accounts receivable", C1409="720.2 Automobile - Insurance", C1409="720.3 Automobile - License", C1409="870.4 Rent - Insurance", C1409="870.6 Rent - Property Tax", C1409="870.7 Rent - Homeoffice", C1409="870.9 Rent - Water"),
   0,
   IF(Dashboard!$F$5="Quick",
      IF(OR(C1409="190 Automobile",C1409="200 computer hardware",C1409="210 Computer software",C1409="220 Quickbooks software",C1409="230 Office equipment",C1409="240 Office furniture"),
         E1409-(E1409/(1+Dashboard!$F$4)),
         0
      ),
      IF(C1409="750 Business promotion",
         E1409-(E1409/(1+4.793/100)),
         E1409-(E1409/(1+Dashboard!$F$4))
      )
   )
)</f>
        <v>0</v>
      </c>
      <c r="J1409" s="26">
        <f>Bank5[[#This Row],[Money in/ (Money out)]]-Bank5[[#This Row],[GST/HST]]</f>
        <v>0</v>
      </c>
      <c r="L1409" s="23">
        <f t="shared" si="63"/>
        <v>0</v>
      </c>
    </row>
    <row r="1410" spans="4:12" x14ac:dyDescent="0.2">
      <c r="D1410" s="374">
        <f>_xlfn.XLOOKUP(C:C,Table1[for Import to Bank Register dropdown],Table1[for Pivot],0,0,1)</f>
        <v>0</v>
      </c>
      <c r="E1410" s="403"/>
      <c r="F1410" s="146">
        <f t="shared" si="64"/>
        <v>55555555</v>
      </c>
      <c r="G1410" s="375">
        <f t="shared" si="65"/>
        <v>0</v>
      </c>
      <c r="I1410" s="376">
        <f>IF(OR(C1410="150 Directors advances", C1410="120 accounts receivable", C1410="720.2 Automobile - Insurance", C1410="720.3 Automobile - License", C1410="870.4 Rent - Insurance", C1410="870.6 Rent - Property Tax", C1410="870.7 Rent - Homeoffice", C1410="870.9 Rent - Water"),
   0,
   IF(Dashboard!$F$5="Quick",
      IF(OR(C1410="190 Automobile",C1410="200 computer hardware",C1410="210 Computer software",C1410="220 Quickbooks software",C1410="230 Office equipment",C1410="240 Office furniture"),
         E1410-(E1410/(1+Dashboard!$F$4)),
         0
      ),
      IF(C1410="750 Business promotion",
         E1410-(E1410/(1+4.793/100)),
         E1410-(E1410/(1+Dashboard!$F$4))
      )
   )
)</f>
        <v>0</v>
      </c>
      <c r="J1410" s="26">
        <f>Bank5[[#This Row],[Money in/ (Money out)]]-Bank5[[#This Row],[GST/HST]]</f>
        <v>0</v>
      </c>
      <c r="L1410" s="23">
        <f t="shared" si="63"/>
        <v>0</v>
      </c>
    </row>
    <row r="1411" spans="4:12" x14ac:dyDescent="0.2">
      <c r="D1411" s="374">
        <f>_xlfn.XLOOKUP(C:C,Table1[for Import to Bank Register dropdown],Table1[for Pivot],0,0,1)</f>
        <v>0</v>
      </c>
      <c r="E1411" s="403"/>
      <c r="F1411" s="146">
        <f t="shared" si="64"/>
        <v>55555555</v>
      </c>
      <c r="G1411" s="375">
        <f t="shared" si="65"/>
        <v>0</v>
      </c>
      <c r="I1411" s="376">
        <f>IF(OR(C1411="150 Directors advances", C1411="120 accounts receivable", C1411="720.2 Automobile - Insurance", C1411="720.3 Automobile - License", C1411="870.4 Rent - Insurance", C1411="870.6 Rent - Property Tax", C1411="870.7 Rent - Homeoffice", C1411="870.9 Rent - Water"),
   0,
   IF(Dashboard!$F$5="Quick",
      IF(OR(C1411="190 Automobile",C1411="200 computer hardware",C1411="210 Computer software",C1411="220 Quickbooks software",C1411="230 Office equipment",C1411="240 Office furniture"),
         E1411-(E1411/(1+Dashboard!$F$4)),
         0
      ),
      IF(C1411="750 Business promotion",
         E1411-(E1411/(1+4.793/100)),
         E1411-(E1411/(1+Dashboard!$F$4))
      )
   )
)</f>
        <v>0</v>
      </c>
      <c r="J1411" s="26">
        <f>Bank5[[#This Row],[Money in/ (Money out)]]-Bank5[[#This Row],[GST/HST]]</f>
        <v>0</v>
      </c>
      <c r="L1411" s="23">
        <f t="shared" si="63"/>
        <v>0</v>
      </c>
    </row>
    <row r="1412" spans="4:12" x14ac:dyDescent="0.2">
      <c r="D1412" s="374">
        <f>_xlfn.XLOOKUP(C:C,Table1[for Import to Bank Register dropdown],Table1[for Pivot],0,0,1)</f>
        <v>0</v>
      </c>
      <c r="E1412" s="403"/>
      <c r="F1412" s="146">
        <f t="shared" si="64"/>
        <v>55555555</v>
      </c>
      <c r="G1412" s="375">
        <f t="shared" si="65"/>
        <v>0</v>
      </c>
      <c r="I1412" s="376">
        <f>IF(OR(C1412="150 Directors advances", C1412="120 accounts receivable", C1412="720.2 Automobile - Insurance", C1412="720.3 Automobile - License", C1412="870.4 Rent - Insurance", C1412="870.6 Rent - Property Tax", C1412="870.7 Rent - Homeoffice", C1412="870.9 Rent - Water"),
   0,
   IF(Dashboard!$F$5="Quick",
      IF(OR(C1412="190 Automobile",C1412="200 computer hardware",C1412="210 Computer software",C1412="220 Quickbooks software",C1412="230 Office equipment",C1412="240 Office furniture"),
         E1412-(E1412/(1+Dashboard!$F$4)),
         0
      ),
      IF(C1412="750 Business promotion",
         E1412-(E1412/(1+4.793/100)),
         E1412-(E1412/(1+Dashboard!$F$4))
      )
   )
)</f>
        <v>0</v>
      </c>
      <c r="J1412" s="26">
        <f>Bank5[[#This Row],[Money in/ (Money out)]]-Bank5[[#This Row],[GST/HST]]</f>
        <v>0</v>
      </c>
      <c r="L1412" s="23">
        <f t="shared" si="63"/>
        <v>0</v>
      </c>
    </row>
    <row r="1413" spans="4:12" x14ac:dyDescent="0.2">
      <c r="D1413" s="374">
        <f>_xlfn.XLOOKUP(C:C,Table1[for Import to Bank Register dropdown],Table1[for Pivot],0,0,1)</f>
        <v>0</v>
      </c>
      <c r="E1413" s="403"/>
      <c r="F1413" s="146">
        <f t="shared" si="64"/>
        <v>55555555</v>
      </c>
      <c r="G1413" s="375">
        <f t="shared" si="65"/>
        <v>0</v>
      </c>
      <c r="I1413" s="376">
        <f>IF(OR(C1413="150 Directors advances", C1413="120 accounts receivable", C1413="720.2 Automobile - Insurance", C1413="720.3 Automobile - License", C1413="870.4 Rent - Insurance", C1413="870.6 Rent - Property Tax", C1413="870.7 Rent - Homeoffice", C1413="870.9 Rent - Water"),
   0,
   IF(Dashboard!$F$5="Quick",
      IF(OR(C1413="190 Automobile",C1413="200 computer hardware",C1413="210 Computer software",C1413="220 Quickbooks software",C1413="230 Office equipment",C1413="240 Office furniture"),
         E1413-(E1413/(1+Dashboard!$F$4)),
         0
      ),
      IF(C1413="750 Business promotion",
         E1413-(E1413/(1+4.793/100)),
         E1413-(E1413/(1+Dashboard!$F$4))
      )
   )
)</f>
        <v>0</v>
      </c>
      <c r="J1413" s="26">
        <f>Bank5[[#This Row],[Money in/ (Money out)]]-Bank5[[#This Row],[GST/HST]]</f>
        <v>0</v>
      </c>
      <c r="L1413" s="23">
        <f t="shared" si="63"/>
        <v>0</v>
      </c>
    </row>
    <row r="1414" spans="4:12" x14ac:dyDescent="0.2">
      <c r="D1414" s="374">
        <f>_xlfn.XLOOKUP(C:C,Table1[for Import to Bank Register dropdown],Table1[for Pivot],0,0,1)</f>
        <v>0</v>
      </c>
      <c r="E1414" s="403"/>
      <c r="F1414" s="146">
        <f t="shared" si="64"/>
        <v>55555555</v>
      </c>
      <c r="G1414" s="375">
        <f t="shared" si="65"/>
        <v>0</v>
      </c>
      <c r="I1414" s="376">
        <f>IF(OR(C1414="150 Directors advances", C1414="120 accounts receivable", C1414="720.2 Automobile - Insurance", C1414="720.3 Automobile - License", C1414="870.4 Rent - Insurance", C1414="870.6 Rent - Property Tax", C1414="870.7 Rent - Homeoffice", C1414="870.9 Rent - Water"),
   0,
   IF(Dashboard!$F$5="Quick",
      IF(OR(C1414="190 Automobile",C1414="200 computer hardware",C1414="210 Computer software",C1414="220 Quickbooks software",C1414="230 Office equipment",C1414="240 Office furniture"),
         E1414-(E1414/(1+Dashboard!$F$4)),
         0
      ),
      IF(C1414="750 Business promotion",
         E1414-(E1414/(1+4.793/100)),
         E1414-(E1414/(1+Dashboard!$F$4))
      )
   )
)</f>
        <v>0</v>
      </c>
      <c r="J1414" s="26">
        <f>Bank5[[#This Row],[Money in/ (Money out)]]-Bank5[[#This Row],[GST/HST]]</f>
        <v>0</v>
      </c>
      <c r="L1414" s="23">
        <f t="shared" si="63"/>
        <v>0</v>
      </c>
    </row>
    <row r="1415" spans="4:12" x14ac:dyDescent="0.2">
      <c r="D1415" s="374">
        <f>_xlfn.XLOOKUP(C:C,Table1[for Import to Bank Register dropdown],Table1[for Pivot],0,0,1)</f>
        <v>0</v>
      </c>
      <c r="E1415" s="403"/>
      <c r="F1415" s="146">
        <f t="shared" si="64"/>
        <v>55555555</v>
      </c>
      <c r="G1415" s="375">
        <f t="shared" si="65"/>
        <v>0</v>
      </c>
      <c r="I1415" s="376">
        <f>IF(OR(C1415="150 Directors advances", C1415="120 accounts receivable", C1415="720.2 Automobile - Insurance", C1415="720.3 Automobile - License", C1415="870.4 Rent - Insurance", C1415="870.6 Rent - Property Tax", C1415="870.7 Rent - Homeoffice", C1415="870.9 Rent - Water"),
   0,
   IF(Dashboard!$F$5="Quick",
      IF(OR(C1415="190 Automobile",C1415="200 computer hardware",C1415="210 Computer software",C1415="220 Quickbooks software",C1415="230 Office equipment",C1415="240 Office furniture"),
         E1415-(E1415/(1+Dashboard!$F$4)),
         0
      ),
      IF(C1415="750 Business promotion",
         E1415-(E1415/(1+4.793/100)),
         E1415-(E1415/(1+Dashboard!$F$4))
      )
   )
)</f>
        <v>0</v>
      </c>
      <c r="J1415" s="26">
        <f>Bank5[[#This Row],[Money in/ (Money out)]]-Bank5[[#This Row],[GST/HST]]</f>
        <v>0</v>
      </c>
      <c r="L1415" s="23">
        <f t="shared" ref="L1415:L1478" si="66">$L$3</f>
        <v>0</v>
      </c>
    </row>
    <row r="1416" spans="4:12" x14ac:dyDescent="0.2">
      <c r="D1416" s="374">
        <f>_xlfn.XLOOKUP(C:C,Table1[for Import to Bank Register dropdown],Table1[for Pivot],0,0,1)</f>
        <v>0</v>
      </c>
      <c r="E1416" s="403"/>
      <c r="F1416" s="146">
        <f t="shared" ref="F1416:F1479" si="67">$E$2</f>
        <v>55555555</v>
      </c>
      <c r="G1416" s="375">
        <f t="shared" ref="G1416:G1479" si="68">G1415+E1416</f>
        <v>0</v>
      </c>
      <c r="I1416" s="376">
        <f>IF(OR(C1416="150 Directors advances", C1416="120 accounts receivable", C1416="720.2 Automobile - Insurance", C1416="720.3 Automobile - License", C1416="870.4 Rent - Insurance", C1416="870.6 Rent - Property Tax", C1416="870.7 Rent - Homeoffice", C1416="870.9 Rent - Water"),
   0,
   IF(Dashboard!$F$5="Quick",
      IF(OR(C1416="190 Automobile",C1416="200 computer hardware",C1416="210 Computer software",C1416="220 Quickbooks software",C1416="230 Office equipment",C1416="240 Office furniture"),
         E1416-(E1416/(1+Dashboard!$F$4)),
         0
      ),
      IF(C1416="750 Business promotion",
         E1416-(E1416/(1+4.793/100)),
         E1416-(E1416/(1+Dashboard!$F$4))
      )
   )
)</f>
        <v>0</v>
      </c>
      <c r="J1416" s="26">
        <f>Bank5[[#This Row],[Money in/ (Money out)]]-Bank5[[#This Row],[GST/HST]]</f>
        <v>0</v>
      </c>
      <c r="L1416" s="23">
        <f t="shared" si="66"/>
        <v>0</v>
      </c>
    </row>
    <row r="1417" spans="4:12" x14ac:dyDescent="0.2">
      <c r="D1417" s="374">
        <f>_xlfn.XLOOKUP(C:C,Table1[for Import to Bank Register dropdown],Table1[for Pivot],0,0,1)</f>
        <v>0</v>
      </c>
      <c r="E1417" s="403"/>
      <c r="F1417" s="146">
        <f t="shared" si="67"/>
        <v>55555555</v>
      </c>
      <c r="G1417" s="375">
        <f t="shared" si="68"/>
        <v>0</v>
      </c>
      <c r="I1417" s="376">
        <f>IF(OR(C1417="150 Directors advances", C1417="120 accounts receivable", C1417="720.2 Automobile - Insurance", C1417="720.3 Automobile - License", C1417="870.4 Rent - Insurance", C1417="870.6 Rent - Property Tax", C1417="870.7 Rent - Homeoffice", C1417="870.9 Rent - Water"),
   0,
   IF(Dashboard!$F$5="Quick",
      IF(OR(C1417="190 Automobile",C1417="200 computer hardware",C1417="210 Computer software",C1417="220 Quickbooks software",C1417="230 Office equipment",C1417="240 Office furniture"),
         E1417-(E1417/(1+Dashboard!$F$4)),
         0
      ),
      IF(C1417="750 Business promotion",
         E1417-(E1417/(1+4.793/100)),
         E1417-(E1417/(1+Dashboard!$F$4))
      )
   )
)</f>
        <v>0</v>
      </c>
      <c r="J1417" s="26">
        <f>Bank5[[#This Row],[Money in/ (Money out)]]-Bank5[[#This Row],[GST/HST]]</f>
        <v>0</v>
      </c>
      <c r="L1417" s="23">
        <f t="shared" si="66"/>
        <v>0</v>
      </c>
    </row>
    <row r="1418" spans="4:12" x14ac:dyDescent="0.2">
      <c r="D1418" s="374">
        <f>_xlfn.XLOOKUP(C:C,Table1[for Import to Bank Register dropdown],Table1[for Pivot],0,0,1)</f>
        <v>0</v>
      </c>
      <c r="E1418" s="403"/>
      <c r="F1418" s="146">
        <f t="shared" si="67"/>
        <v>55555555</v>
      </c>
      <c r="G1418" s="375">
        <f t="shared" si="68"/>
        <v>0</v>
      </c>
      <c r="I1418" s="376">
        <f>IF(OR(C1418="150 Directors advances", C1418="120 accounts receivable", C1418="720.2 Automobile - Insurance", C1418="720.3 Automobile - License", C1418="870.4 Rent - Insurance", C1418="870.6 Rent - Property Tax", C1418="870.7 Rent - Homeoffice", C1418="870.9 Rent - Water"),
   0,
   IF(Dashboard!$F$5="Quick",
      IF(OR(C1418="190 Automobile",C1418="200 computer hardware",C1418="210 Computer software",C1418="220 Quickbooks software",C1418="230 Office equipment",C1418="240 Office furniture"),
         E1418-(E1418/(1+Dashboard!$F$4)),
         0
      ),
      IF(C1418="750 Business promotion",
         E1418-(E1418/(1+4.793/100)),
         E1418-(E1418/(1+Dashboard!$F$4))
      )
   )
)</f>
        <v>0</v>
      </c>
      <c r="J1418" s="26">
        <f>Bank5[[#This Row],[Money in/ (Money out)]]-Bank5[[#This Row],[GST/HST]]</f>
        <v>0</v>
      </c>
      <c r="L1418" s="23">
        <f t="shared" si="66"/>
        <v>0</v>
      </c>
    </row>
    <row r="1419" spans="4:12" x14ac:dyDescent="0.2">
      <c r="D1419" s="374">
        <f>_xlfn.XLOOKUP(C:C,Table1[for Import to Bank Register dropdown],Table1[for Pivot],0,0,1)</f>
        <v>0</v>
      </c>
      <c r="E1419" s="403"/>
      <c r="F1419" s="146">
        <f t="shared" si="67"/>
        <v>55555555</v>
      </c>
      <c r="G1419" s="375">
        <f t="shared" si="68"/>
        <v>0</v>
      </c>
      <c r="I1419" s="376">
        <f>IF(OR(C1419="150 Directors advances", C1419="120 accounts receivable", C1419="720.2 Automobile - Insurance", C1419="720.3 Automobile - License", C1419="870.4 Rent - Insurance", C1419="870.6 Rent - Property Tax", C1419="870.7 Rent - Homeoffice", C1419="870.9 Rent - Water"),
   0,
   IF(Dashboard!$F$5="Quick",
      IF(OR(C1419="190 Automobile",C1419="200 computer hardware",C1419="210 Computer software",C1419="220 Quickbooks software",C1419="230 Office equipment",C1419="240 Office furniture"),
         E1419-(E1419/(1+Dashboard!$F$4)),
         0
      ),
      IF(C1419="750 Business promotion",
         E1419-(E1419/(1+4.793/100)),
         E1419-(E1419/(1+Dashboard!$F$4))
      )
   )
)</f>
        <v>0</v>
      </c>
      <c r="J1419" s="26">
        <f>Bank5[[#This Row],[Money in/ (Money out)]]-Bank5[[#This Row],[GST/HST]]</f>
        <v>0</v>
      </c>
      <c r="L1419" s="23">
        <f t="shared" si="66"/>
        <v>0</v>
      </c>
    </row>
    <row r="1420" spans="4:12" x14ac:dyDescent="0.2">
      <c r="D1420" s="374">
        <f>_xlfn.XLOOKUP(C:C,Table1[for Import to Bank Register dropdown],Table1[for Pivot],0,0,1)</f>
        <v>0</v>
      </c>
      <c r="E1420" s="403"/>
      <c r="F1420" s="146">
        <f t="shared" si="67"/>
        <v>55555555</v>
      </c>
      <c r="G1420" s="375">
        <f t="shared" si="68"/>
        <v>0</v>
      </c>
      <c r="I1420" s="376">
        <f>IF(OR(C1420="150 Directors advances", C1420="120 accounts receivable", C1420="720.2 Automobile - Insurance", C1420="720.3 Automobile - License", C1420="870.4 Rent - Insurance", C1420="870.6 Rent - Property Tax", C1420="870.7 Rent - Homeoffice", C1420="870.9 Rent - Water"),
   0,
   IF(Dashboard!$F$5="Quick",
      IF(OR(C1420="190 Automobile",C1420="200 computer hardware",C1420="210 Computer software",C1420="220 Quickbooks software",C1420="230 Office equipment",C1420="240 Office furniture"),
         E1420-(E1420/(1+Dashboard!$F$4)),
         0
      ),
      IF(C1420="750 Business promotion",
         E1420-(E1420/(1+4.793/100)),
         E1420-(E1420/(1+Dashboard!$F$4))
      )
   )
)</f>
        <v>0</v>
      </c>
      <c r="J1420" s="26">
        <f>Bank5[[#This Row],[Money in/ (Money out)]]-Bank5[[#This Row],[GST/HST]]</f>
        <v>0</v>
      </c>
      <c r="L1420" s="23">
        <f t="shared" si="66"/>
        <v>0</v>
      </c>
    </row>
    <row r="1421" spans="4:12" x14ac:dyDescent="0.2">
      <c r="D1421" s="374">
        <f>_xlfn.XLOOKUP(C:C,Table1[for Import to Bank Register dropdown],Table1[for Pivot],0,0,1)</f>
        <v>0</v>
      </c>
      <c r="E1421" s="403"/>
      <c r="F1421" s="146">
        <f t="shared" si="67"/>
        <v>55555555</v>
      </c>
      <c r="G1421" s="375">
        <f t="shared" si="68"/>
        <v>0</v>
      </c>
      <c r="I1421" s="376">
        <f>IF(OR(C1421="150 Directors advances", C1421="120 accounts receivable", C1421="720.2 Automobile - Insurance", C1421="720.3 Automobile - License", C1421="870.4 Rent - Insurance", C1421="870.6 Rent - Property Tax", C1421="870.7 Rent - Homeoffice", C1421="870.9 Rent - Water"),
   0,
   IF(Dashboard!$F$5="Quick",
      IF(OR(C1421="190 Automobile",C1421="200 computer hardware",C1421="210 Computer software",C1421="220 Quickbooks software",C1421="230 Office equipment",C1421="240 Office furniture"),
         E1421-(E1421/(1+Dashboard!$F$4)),
         0
      ),
      IF(C1421="750 Business promotion",
         E1421-(E1421/(1+4.793/100)),
         E1421-(E1421/(1+Dashboard!$F$4))
      )
   )
)</f>
        <v>0</v>
      </c>
      <c r="J1421" s="26">
        <f>Bank5[[#This Row],[Money in/ (Money out)]]-Bank5[[#This Row],[GST/HST]]</f>
        <v>0</v>
      </c>
      <c r="L1421" s="23">
        <f t="shared" si="66"/>
        <v>0</v>
      </c>
    </row>
    <row r="1422" spans="4:12" x14ac:dyDescent="0.2">
      <c r="D1422" s="374">
        <f>_xlfn.XLOOKUP(C:C,Table1[for Import to Bank Register dropdown],Table1[for Pivot],0,0,1)</f>
        <v>0</v>
      </c>
      <c r="E1422" s="403"/>
      <c r="F1422" s="146">
        <f t="shared" si="67"/>
        <v>55555555</v>
      </c>
      <c r="G1422" s="375">
        <f t="shared" si="68"/>
        <v>0</v>
      </c>
      <c r="I1422" s="376">
        <f>IF(OR(C1422="150 Directors advances", C1422="120 accounts receivable", C1422="720.2 Automobile - Insurance", C1422="720.3 Automobile - License", C1422="870.4 Rent - Insurance", C1422="870.6 Rent - Property Tax", C1422="870.7 Rent - Homeoffice", C1422="870.9 Rent - Water"),
   0,
   IF(Dashboard!$F$5="Quick",
      IF(OR(C1422="190 Automobile",C1422="200 computer hardware",C1422="210 Computer software",C1422="220 Quickbooks software",C1422="230 Office equipment",C1422="240 Office furniture"),
         E1422-(E1422/(1+Dashboard!$F$4)),
         0
      ),
      IF(C1422="750 Business promotion",
         E1422-(E1422/(1+4.793/100)),
         E1422-(E1422/(1+Dashboard!$F$4))
      )
   )
)</f>
        <v>0</v>
      </c>
      <c r="J1422" s="26">
        <f>Bank5[[#This Row],[Money in/ (Money out)]]-Bank5[[#This Row],[GST/HST]]</f>
        <v>0</v>
      </c>
      <c r="L1422" s="23">
        <f t="shared" si="66"/>
        <v>0</v>
      </c>
    </row>
    <row r="1423" spans="4:12" x14ac:dyDescent="0.2">
      <c r="D1423" s="374">
        <f>_xlfn.XLOOKUP(C:C,Table1[for Import to Bank Register dropdown],Table1[for Pivot],0,0,1)</f>
        <v>0</v>
      </c>
      <c r="E1423" s="403"/>
      <c r="F1423" s="146">
        <f t="shared" si="67"/>
        <v>55555555</v>
      </c>
      <c r="G1423" s="375">
        <f t="shared" si="68"/>
        <v>0</v>
      </c>
      <c r="I1423" s="376">
        <f>IF(OR(C1423="150 Directors advances", C1423="120 accounts receivable", C1423="720.2 Automobile - Insurance", C1423="720.3 Automobile - License", C1423="870.4 Rent - Insurance", C1423="870.6 Rent - Property Tax", C1423="870.7 Rent - Homeoffice", C1423="870.9 Rent - Water"),
   0,
   IF(Dashboard!$F$5="Quick",
      IF(OR(C1423="190 Automobile",C1423="200 computer hardware",C1423="210 Computer software",C1423="220 Quickbooks software",C1423="230 Office equipment",C1423="240 Office furniture"),
         E1423-(E1423/(1+Dashboard!$F$4)),
         0
      ),
      IF(C1423="750 Business promotion",
         E1423-(E1423/(1+4.793/100)),
         E1423-(E1423/(1+Dashboard!$F$4))
      )
   )
)</f>
        <v>0</v>
      </c>
      <c r="J1423" s="26">
        <f>Bank5[[#This Row],[Money in/ (Money out)]]-Bank5[[#This Row],[GST/HST]]</f>
        <v>0</v>
      </c>
      <c r="L1423" s="23">
        <f t="shared" si="66"/>
        <v>0</v>
      </c>
    </row>
    <row r="1424" spans="4:12" x14ac:dyDescent="0.2">
      <c r="D1424" s="374">
        <f>_xlfn.XLOOKUP(C:C,Table1[for Import to Bank Register dropdown],Table1[for Pivot],0,0,1)</f>
        <v>0</v>
      </c>
      <c r="E1424" s="403"/>
      <c r="F1424" s="146">
        <f t="shared" si="67"/>
        <v>55555555</v>
      </c>
      <c r="G1424" s="375">
        <f t="shared" si="68"/>
        <v>0</v>
      </c>
      <c r="I1424" s="376">
        <f>IF(OR(C1424="150 Directors advances", C1424="120 accounts receivable", C1424="720.2 Automobile - Insurance", C1424="720.3 Automobile - License", C1424="870.4 Rent - Insurance", C1424="870.6 Rent - Property Tax", C1424="870.7 Rent - Homeoffice", C1424="870.9 Rent - Water"),
   0,
   IF(Dashboard!$F$5="Quick",
      IF(OR(C1424="190 Automobile",C1424="200 computer hardware",C1424="210 Computer software",C1424="220 Quickbooks software",C1424="230 Office equipment",C1424="240 Office furniture"),
         E1424-(E1424/(1+Dashboard!$F$4)),
         0
      ),
      IF(C1424="750 Business promotion",
         E1424-(E1424/(1+4.793/100)),
         E1424-(E1424/(1+Dashboard!$F$4))
      )
   )
)</f>
        <v>0</v>
      </c>
      <c r="J1424" s="26">
        <f>Bank5[[#This Row],[Money in/ (Money out)]]-Bank5[[#This Row],[GST/HST]]</f>
        <v>0</v>
      </c>
      <c r="L1424" s="23">
        <f t="shared" si="66"/>
        <v>0</v>
      </c>
    </row>
    <row r="1425" spans="4:12" x14ac:dyDescent="0.2">
      <c r="D1425" s="374">
        <f>_xlfn.XLOOKUP(C:C,Table1[for Import to Bank Register dropdown],Table1[for Pivot],0,0,1)</f>
        <v>0</v>
      </c>
      <c r="E1425" s="403"/>
      <c r="F1425" s="146">
        <f t="shared" si="67"/>
        <v>55555555</v>
      </c>
      <c r="G1425" s="375">
        <f t="shared" si="68"/>
        <v>0</v>
      </c>
      <c r="I1425" s="376">
        <f>IF(OR(C1425="150 Directors advances", C1425="120 accounts receivable", C1425="720.2 Automobile - Insurance", C1425="720.3 Automobile - License", C1425="870.4 Rent - Insurance", C1425="870.6 Rent - Property Tax", C1425="870.7 Rent - Homeoffice", C1425="870.9 Rent - Water"),
   0,
   IF(Dashboard!$F$5="Quick",
      IF(OR(C1425="190 Automobile",C1425="200 computer hardware",C1425="210 Computer software",C1425="220 Quickbooks software",C1425="230 Office equipment",C1425="240 Office furniture"),
         E1425-(E1425/(1+Dashboard!$F$4)),
         0
      ),
      IF(C1425="750 Business promotion",
         E1425-(E1425/(1+4.793/100)),
         E1425-(E1425/(1+Dashboard!$F$4))
      )
   )
)</f>
        <v>0</v>
      </c>
      <c r="J1425" s="26">
        <f>Bank5[[#This Row],[Money in/ (Money out)]]-Bank5[[#This Row],[GST/HST]]</f>
        <v>0</v>
      </c>
      <c r="L1425" s="23">
        <f t="shared" si="66"/>
        <v>0</v>
      </c>
    </row>
    <row r="1426" spans="4:12" x14ac:dyDescent="0.2">
      <c r="D1426" s="374">
        <f>_xlfn.XLOOKUP(C:C,Table1[for Import to Bank Register dropdown],Table1[for Pivot],0,0,1)</f>
        <v>0</v>
      </c>
      <c r="E1426" s="403"/>
      <c r="F1426" s="146">
        <f t="shared" si="67"/>
        <v>55555555</v>
      </c>
      <c r="G1426" s="375">
        <f t="shared" si="68"/>
        <v>0</v>
      </c>
      <c r="I1426" s="376">
        <f>IF(OR(C1426="150 Directors advances", C1426="120 accounts receivable", C1426="720.2 Automobile - Insurance", C1426="720.3 Automobile - License", C1426="870.4 Rent - Insurance", C1426="870.6 Rent - Property Tax", C1426="870.7 Rent - Homeoffice", C1426="870.9 Rent - Water"),
   0,
   IF(Dashboard!$F$5="Quick",
      IF(OR(C1426="190 Automobile",C1426="200 computer hardware",C1426="210 Computer software",C1426="220 Quickbooks software",C1426="230 Office equipment",C1426="240 Office furniture"),
         E1426-(E1426/(1+Dashboard!$F$4)),
         0
      ),
      IF(C1426="750 Business promotion",
         E1426-(E1426/(1+4.793/100)),
         E1426-(E1426/(1+Dashboard!$F$4))
      )
   )
)</f>
        <v>0</v>
      </c>
      <c r="J1426" s="26">
        <f>Bank5[[#This Row],[Money in/ (Money out)]]-Bank5[[#This Row],[GST/HST]]</f>
        <v>0</v>
      </c>
      <c r="L1426" s="23">
        <f t="shared" si="66"/>
        <v>0</v>
      </c>
    </row>
    <row r="1427" spans="4:12" x14ac:dyDescent="0.2">
      <c r="D1427" s="374">
        <f>_xlfn.XLOOKUP(C:C,Table1[for Import to Bank Register dropdown],Table1[for Pivot],0,0,1)</f>
        <v>0</v>
      </c>
      <c r="E1427" s="403"/>
      <c r="F1427" s="146">
        <f t="shared" si="67"/>
        <v>55555555</v>
      </c>
      <c r="G1427" s="375">
        <f t="shared" si="68"/>
        <v>0</v>
      </c>
      <c r="I1427" s="376">
        <f>IF(OR(C1427="150 Directors advances", C1427="120 accounts receivable", C1427="720.2 Automobile - Insurance", C1427="720.3 Automobile - License", C1427="870.4 Rent - Insurance", C1427="870.6 Rent - Property Tax", C1427="870.7 Rent - Homeoffice", C1427="870.9 Rent - Water"),
   0,
   IF(Dashboard!$F$5="Quick",
      IF(OR(C1427="190 Automobile",C1427="200 computer hardware",C1427="210 Computer software",C1427="220 Quickbooks software",C1427="230 Office equipment",C1427="240 Office furniture"),
         E1427-(E1427/(1+Dashboard!$F$4)),
         0
      ),
      IF(C1427="750 Business promotion",
         E1427-(E1427/(1+4.793/100)),
         E1427-(E1427/(1+Dashboard!$F$4))
      )
   )
)</f>
        <v>0</v>
      </c>
      <c r="J1427" s="26">
        <f>Bank5[[#This Row],[Money in/ (Money out)]]-Bank5[[#This Row],[GST/HST]]</f>
        <v>0</v>
      </c>
      <c r="L1427" s="23">
        <f t="shared" si="66"/>
        <v>0</v>
      </c>
    </row>
    <row r="1428" spans="4:12" x14ac:dyDescent="0.2">
      <c r="D1428" s="374">
        <f>_xlfn.XLOOKUP(C:C,Table1[for Import to Bank Register dropdown],Table1[for Pivot],0,0,1)</f>
        <v>0</v>
      </c>
      <c r="E1428" s="403"/>
      <c r="F1428" s="146">
        <f t="shared" si="67"/>
        <v>55555555</v>
      </c>
      <c r="G1428" s="375">
        <f t="shared" si="68"/>
        <v>0</v>
      </c>
      <c r="I1428" s="376">
        <f>IF(OR(C1428="150 Directors advances", C1428="120 accounts receivable", C1428="720.2 Automobile - Insurance", C1428="720.3 Automobile - License", C1428="870.4 Rent - Insurance", C1428="870.6 Rent - Property Tax", C1428="870.7 Rent - Homeoffice", C1428="870.9 Rent - Water"),
   0,
   IF(Dashboard!$F$5="Quick",
      IF(OR(C1428="190 Automobile",C1428="200 computer hardware",C1428="210 Computer software",C1428="220 Quickbooks software",C1428="230 Office equipment",C1428="240 Office furniture"),
         E1428-(E1428/(1+Dashboard!$F$4)),
         0
      ),
      IF(C1428="750 Business promotion",
         E1428-(E1428/(1+4.793/100)),
         E1428-(E1428/(1+Dashboard!$F$4))
      )
   )
)</f>
        <v>0</v>
      </c>
      <c r="J1428" s="26">
        <f>Bank5[[#This Row],[Money in/ (Money out)]]-Bank5[[#This Row],[GST/HST]]</f>
        <v>0</v>
      </c>
      <c r="L1428" s="23">
        <f t="shared" si="66"/>
        <v>0</v>
      </c>
    </row>
    <row r="1429" spans="4:12" x14ac:dyDescent="0.2">
      <c r="D1429" s="374">
        <f>_xlfn.XLOOKUP(C:C,Table1[for Import to Bank Register dropdown],Table1[for Pivot],0,0,1)</f>
        <v>0</v>
      </c>
      <c r="E1429" s="403"/>
      <c r="F1429" s="146">
        <f t="shared" si="67"/>
        <v>55555555</v>
      </c>
      <c r="G1429" s="375">
        <f t="shared" si="68"/>
        <v>0</v>
      </c>
      <c r="I1429" s="376">
        <f>IF(OR(C1429="150 Directors advances", C1429="120 accounts receivable", C1429="720.2 Automobile - Insurance", C1429="720.3 Automobile - License", C1429="870.4 Rent - Insurance", C1429="870.6 Rent - Property Tax", C1429="870.7 Rent - Homeoffice", C1429="870.9 Rent - Water"),
   0,
   IF(Dashboard!$F$5="Quick",
      IF(OR(C1429="190 Automobile",C1429="200 computer hardware",C1429="210 Computer software",C1429="220 Quickbooks software",C1429="230 Office equipment",C1429="240 Office furniture"),
         E1429-(E1429/(1+Dashboard!$F$4)),
         0
      ),
      IF(C1429="750 Business promotion",
         E1429-(E1429/(1+4.793/100)),
         E1429-(E1429/(1+Dashboard!$F$4))
      )
   )
)</f>
        <v>0</v>
      </c>
      <c r="J1429" s="26">
        <f>Bank5[[#This Row],[Money in/ (Money out)]]-Bank5[[#This Row],[GST/HST]]</f>
        <v>0</v>
      </c>
      <c r="L1429" s="23">
        <f t="shared" si="66"/>
        <v>0</v>
      </c>
    </row>
    <row r="1430" spans="4:12" x14ac:dyDescent="0.2">
      <c r="D1430" s="374">
        <f>_xlfn.XLOOKUP(C:C,Table1[for Import to Bank Register dropdown],Table1[for Pivot],0,0,1)</f>
        <v>0</v>
      </c>
      <c r="E1430" s="403"/>
      <c r="F1430" s="146">
        <f t="shared" si="67"/>
        <v>55555555</v>
      </c>
      <c r="G1430" s="375">
        <f t="shared" si="68"/>
        <v>0</v>
      </c>
      <c r="I1430" s="376">
        <f>IF(OR(C1430="150 Directors advances", C1430="120 accounts receivable", C1430="720.2 Automobile - Insurance", C1430="720.3 Automobile - License", C1430="870.4 Rent - Insurance", C1430="870.6 Rent - Property Tax", C1430="870.7 Rent - Homeoffice", C1430="870.9 Rent - Water"),
   0,
   IF(Dashboard!$F$5="Quick",
      IF(OR(C1430="190 Automobile",C1430="200 computer hardware",C1430="210 Computer software",C1430="220 Quickbooks software",C1430="230 Office equipment",C1430="240 Office furniture"),
         E1430-(E1430/(1+Dashboard!$F$4)),
         0
      ),
      IF(C1430="750 Business promotion",
         E1430-(E1430/(1+4.793/100)),
         E1430-(E1430/(1+Dashboard!$F$4))
      )
   )
)</f>
        <v>0</v>
      </c>
      <c r="J1430" s="26">
        <f>Bank5[[#This Row],[Money in/ (Money out)]]-Bank5[[#This Row],[GST/HST]]</f>
        <v>0</v>
      </c>
      <c r="L1430" s="23">
        <f t="shared" si="66"/>
        <v>0</v>
      </c>
    </row>
    <row r="1431" spans="4:12" x14ac:dyDescent="0.2">
      <c r="D1431" s="374">
        <f>_xlfn.XLOOKUP(C:C,Table1[for Import to Bank Register dropdown],Table1[for Pivot],0,0,1)</f>
        <v>0</v>
      </c>
      <c r="E1431" s="403"/>
      <c r="F1431" s="146">
        <f t="shared" si="67"/>
        <v>55555555</v>
      </c>
      <c r="G1431" s="375">
        <f t="shared" si="68"/>
        <v>0</v>
      </c>
      <c r="I1431" s="376">
        <f>IF(OR(C1431="150 Directors advances", C1431="120 accounts receivable", C1431="720.2 Automobile - Insurance", C1431="720.3 Automobile - License", C1431="870.4 Rent - Insurance", C1431="870.6 Rent - Property Tax", C1431="870.7 Rent - Homeoffice", C1431="870.9 Rent - Water"),
   0,
   IF(Dashboard!$F$5="Quick",
      IF(OR(C1431="190 Automobile",C1431="200 computer hardware",C1431="210 Computer software",C1431="220 Quickbooks software",C1431="230 Office equipment",C1431="240 Office furniture"),
         E1431-(E1431/(1+Dashboard!$F$4)),
         0
      ),
      IF(C1431="750 Business promotion",
         E1431-(E1431/(1+4.793/100)),
         E1431-(E1431/(1+Dashboard!$F$4))
      )
   )
)</f>
        <v>0</v>
      </c>
      <c r="J1431" s="26">
        <f>Bank5[[#This Row],[Money in/ (Money out)]]-Bank5[[#This Row],[GST/HST]]</f>
        <v>0</v>
      </c>
      <c r="L1431" s="23">
        <f t="shared" si="66"/>
        <v>0</v>
      </c>
    </row>
    <row r="1432" spans="4:12" x14ac:dyDescent="0.2">
      <c r="D1432" s="374">
        <f>_xlfn.XLOOKUP(C:C,Table1[for Import to Bank Register dropdown],Table1[for Pivot],0,0,1)</f>
        <v>0</v>
      </c>
      <c r="E1432" s="403"/>
      <c r="F1432" s="146">
        <f t="shared" si="67"/>
        <v>55555555</v>
      </c>
      <c r="G1432" s="375">
        <f t="shared" si="68"/>
        <v>0</v>
      </c>
      <c r="I1432" s="376">
        <f>IF(OR(C1432="150 Directors advances", C1432="120 accounts receivable", C1432="720.2 Automobile - Insurance", C1432="720.3 Automobile - License", C1432="870.4 Rent - Insurance", C1432="870.6 Rent - Property Tax", C1432="870.7 Rent - Homeoffice", C1432="870.9 Rent - Water"),
   0,
   IF(Dashboard!$F$5="Quick",
      IF(OR(C1432="190 Automobile",C1432="200 computer hardware",C1432="210 Computer software",C1432="220 Quickbooks software",C1432="230 Office equipment",C1432="240 Office furniture"),
         E1432-(E1432/(1+Dashboard!$F$4)),
         0
      ),
      IF(C1432="750 Business promotion",
         E1432-(E1432/(1+4.793/100)),
         E1432-(E1432/(1+Dashboard!$F$4))
      )
   )
)</f>
        <v>0</v>
      </c>
      <c r="J1432" s="26">
        <f>Bank5[[#This Row],[Money in/ (Money out)]]-Bank5[[#This Row],[GST/HST]]</f>
        <v>0</v>
      </c>
      <c r="L1432" s="23">
        <f t="shared" si="66"/>
        <v>0</v>
      </c>
    </row>
    <row r="1433" spans="4:12" x14ac:dyDescent="0.2">
      <c r="D1433" s="374">
        <f>_xlfn.XLOOKUP(C:C,Table1[for Import to Bank Register dropdown],Table1[for Pivot],0,0,1)</f>
        <v>0</v>
      </c>
      <c r="E1433" s="403"/>
      <c r="F1433" s="146">
        <f t="shared" si="67"/>
        <v>55555555</v>
      </c>
      <c r="G1433" s="375">
        <f t="shared" si="68"/>
        <v>0</v>
      </c>
      <c r="I1433" s="376">
        <f>IF(OR(C1433="150 Directors advances", C1433="120 accounts receivable", C1433="720.2 Automobile - Insurance", C1433="720.3 Automobile - License", C1433="870.4 Rent - Insurance", C1433="870.6 Rent - Property Tax", C1433="870.7 Rent - Homeoffice", C1433="870.9 Rent - Water"),
   0,
   IF(Dashboard!$F$5="Quick",
      IF(OR(C1433="190 Automobile",C1433="200 computer hardware",C1433="210 Computer software",C1433="220 Quickbooks software",C1433="230 Office equipment",C1433="240 Office furniture"),
         E1433-(E1433/(1+Dashboard!$F$4)),
         0
      ),
      IF(C1433="750 Business promotion",
         E1433-(E1433/(1+4.793/100)),
         E1433-(E1433/(1+Dashboard!$F$4))
      )
   )
)</f>
        <v>0</v>
      </c>
      <c r="J1433" s="26">
        <f>Bank5[[#This Row],[Money in/ (Money out)]]-Bank5[[#This Row],[GST/HST]]</f>
        <v>0</v>
      </c>
      <c r="L1433" s="23">
        <f t="shared" si="66"/>
        <v>0</v>
      </c>
    </row>
    <row r="1434" spans="4:12" x14ac:dyDescent="0.2">
      <c r="D1434" s="374">
        <f>_xlfn.XLOOKUP(C:C,Table1[for Import to Bank Register dropdown],Table1[for Pivot],0,0,1)</f>
        <v>0</v>
      </c>
      <c r="E1434" s="403"/>
      <c r="F1434" s="146">
        <f t="shared" si="67"/>
        <v>55555555</v>
      </c>
      <c r="G1434" s="375">
        <f t="shared" si="68"/>
        <v>0</v>
      </c>
      <c r="I1434" s="376">
        <f>IF(OR(C1434="150 Directors advances", C1434="120 accounts receivable", C1434="720.2 Automobile - Insurance", C1434="720.3 Automobile - License", C1434="870.4 Rent - Insurance", C1434="870.6 Rent - Property Tax", C1434="870.7 Rent - Homeoffice", C1434="870.9 Rent - Water"),
   0,
   IF(Dashboard!$F$5="Quick",
      IF(OR(C1434="190 Automobile",C1434="200 computer hardware",C1434="210 Computer software",C1434="220 Quickbooks software",C1434="230 Office equipment",C1434="240 Office furniture"),
         E1434-(E1434/(1+Dashboard!$F$4)),
         0
      ),
      IF(C1434="750 Business promotion",
         E1434-(E1434/(1+4.793/100)),
         E1434-(E1434/(1+Dashboard!$F$4))
      )
   )
)</f>
        <v>0</v>
      </c>
      <c r="J1434" s="26">
        <f>Bank5[[#This Row],[Money in/ (Money out)]]-Bank5[[#This Row],[GST/HST]]</f>
        <v>0</v>
      </c>
      <c r="L1434" s="23">
        <f t="shared" si="66"/>
        <v>0</v>
      </c>
    </row>
    <row r="1435" spans="4:12" x14ac:dyDescent="0.2">
      <c r="D1435" s="374">
        <f>_xlfn.XLOOKUP(C:C,Table1[for Import to Bank Register dropdown],Table1[for Pivot],0,0,1)</f>
        <v>0</v>
      </c>
      <c r="E1435" s="403"/>
      <c r="F1435" s="146">
        <f t="shared" si="67"/>
        <v>55555555</v>
      </c>
      <c r="G1435" s="375">
        <f t="shared" si="68"/>
        <v>0</v>
      </c>
      <c r="I1435" s="376">
        <f>IF(OR(C1435="150 Directors advances", C1435="120 accounts receivable", C1435="720.2 Automobile - Insurance", C1435="720.3 Automobile - License", C1435="870.4 Rent - Insurance", C1435="870.6 Rent - Property Tax", C1435="870.7 Rent - Homeoffice", C1435="870.9 Rent - Water"),
   0,
   IF(Dashboard!$F$5="Quick",
      IF(OR(C1435="190 Automobile",C1435="200 computer hardware",C1435="210 Computer software",C1435="220 Quickbooks software",C1435="230 Office equipment",C1435="240 Office furniture"),
         E1435-(E1435/(1+Dashboard!$F$4)),
         0
      ),
      IF(C1435="750 Business promotion",
         E1435-(E1435/(1+4.793/100)),
         E1435-(E1435/(1+Dashboard!$F$4))
      )
   )
)</f>
        <v>0</v>
      </c>
      <c r="J1435" s="26">
        <f>Bank5[[#This Row],[Money in/ (Money out)]]-Bank5[[#This Row],[GST/HST]]</f>
        <v>0</v>
      </c>
      <c r="L1435" s="23">
        <f t="shared" si="66"/>
        <v>0</v>
      </c>
    </row>
    <row r="1436" spans="4:12" x14ac:dyDescent="0.2">
      <c r="D1436" s="374">
        <f>_xlfn.XLOOKUP(C:C,Table1[for Import to Bank Register dropdown],Table1[for Pivot],0,0,1)</f>
        <v>0</v>
      </c>
      <c r="E1436" s="403"/>
      <c r="F1436" s="146">
        <f t="shared" si="67"/>
        <v>55555555</v>
      </c>
      <c r="G1436" s="375">
        <f t="shared" si="68"/>
        <v>0</v>
      </c>
      <c r="I1436" s="376">
        <f>IF(OR(C1436="150 Directors advances", C1436="120 accounts receivable", C1436="720.2 Automobile - Insurance", C1436="720.3 Automobile - License", C1436="870.4 Rent - Insurance", C1436="870.6 Rent - Property Tax", C1436="870.7 Rent - Homeoffice", C1436="870.9 Rent - Water"),
   0,
   IF(Dashboard!$F$5="Quick",
      IF(OR(C1436="190 Automobile",C1436="200 computer hardware",C1436="210 Computer software",C1436="220 Quickbooks software",C1436="230 Office equipment",C1436="240 Office furniture"),
         E1436-(E1436/(1+Dashboard!$F$4)),
         0
      ),
      IF(C1436="750 Business promotion",
         E1436-(E1436/(1+4.793/100)),
         E1436-(E1436/(1+Dashboard!$F$4))
      )
   )
)</f>
        <v>0</v>
      </c>
      <c r="J1436" s="26">
        <f>Bank5[[#This Row],[Money in/ (Money out)]]-Bank5[[#This Row],[GST/HST]]</f>
        <v>0</v>
      </c>
      <c r="L1436" s="23">
        <f t="shared" si="66"/>
        <v>0</v>
      </c>
    </row>
    <row r="1437" spans="4:12" x14ac:dyDescent="0.2">
      <c r="D1437" s="374">
        <f>_xlfn.XLOOKUP(C:C,Table1[for Import to Bank Register dropdown],Table1[for Pivot],0,0,1)</f>
        <v>0</v>
      </c>
      <c r="E1437" s="403"/>
      <c r="F1437" s="146">
        <f t="shared" si="67"/>
        <v>55555555</v>
      </c>
      <c r="G1437" s="375">
        <f t="shared" si="68"/>
        <v>0</v>
      </c>
      <c r="I1437" s="376">
        <f>IF(OR(C1437="150 Directors advances", C1437="120 accounts receivable", C1437="720.2 Automobile - Insurance", C1437="720.3 Automobile - License", C1437="870.4 Rent - Insurance", C1437="870.6 Rent - Property Tax", C1437="870.7 Rent - Homeoffice", C1437="870.9 Rent - Water"),
   0,
   IF(Dashboard!$F$5="Quick",
      IF(OR(C1437="190 Automobile",C1437="200 computer hardware",C1437="210 Computer software",C1437="220 Quickbooks software",C1437="230 Office equipment",C1437="240 Office furniture"),
         E1437-(E1437/(1+Dashboard!$F$4)),
         0
      ),
      IF(C1437="750 Business promotion",
         E1437-(E1437/(1+4.793/100)),
         E1437-(E1437/(1+Dashboard!$F$4))
      )
   )
)</f>
        <v>0</v>
      </c>
      <c r="J1437" s="26">
        <f>Bank5[[#This Row],[Money in/ (Money out)]]-Bank5[[#This Row],[GST/HST]]</f>
        <v>0</v>
      </c>
      <c r="L1437" s="23">
        <f t="shared" si="66"/>
        <v>0</v>
      </c>
    </row>
    <row r="1438" spans="4:12" x14ac:dyDescent="0.2">
      <c r="D1438" s="374">
        <f>_xlfn.XLOOKUP(C:C,Table1[for Import to Bank Register dropdown],Table1[for Pivot],0,0,1)</f>
        <v>0</v>
      </c>
      <c r="E1438" s="403"/>
      <c r="F1438" s="146">
        <f t="shared" si="67"/>
        <v>55555555</v>
      </c>
      <c r="G1438" s="375">
        <f t="shared" si="68"/>
        <v>0</v>
      </c>
      <c r="I1438" s="376">
        <f>IF(OR(C1438="150 Directors advances", C1438="120 accounts receivable", C1438="720.2 Automobile - Insurance", C1438="720.3 Automobile - License", C1438="870.4 Rent - Insurance", C1438="870.6 Rent - Property Tax", C1438="870.7 Rent - Homeoffice", C1438="870.9 Rent - Water"),
   0,
   IF(Dashboard!$F$5="Quick",
      IF(OR(C1438="190 Automobile",C1438="200 computer hardware",C1438="210 Computer software",C1438="220 Quickbooks software",C1438="230 Office equipment",C1438="240 Office furniture"),
         E1438-(E1438/(1+Dashboard!$F$4)),
         0
      ),
      IF(C1438="750 Business promotion",
         E1438-(E1438/(1+4.793/100)),
         E1438-(E1438/(1+Dashboard!$F$4))
      )
   )
)</f>
        <v>0</v>
      </c>
      <c r="J1438" s="26">
        <f>Bank5[[#This Row],[Money in/ (Money out)]]-Bank5[[#This Row],[GST/HST]]</f>
        <v>0</v>
      </c>
      <c r="L1438" s="23">
        <f t="shared" si="66"/>
        <v>0</v>
      </c>
    </row>
    <row r="1439" spans="4:12" x14ac:dyDescent="0.2">
      <c r="D1439" s="374">
        <f>_xlfn.XLOOKUP(C:C,Table1[for Import to Bank Register dropdown],Table1[for Pivot],0,0,1)</f>
        <v>0</v>
      </c>
      <c r="E1439" s="403"/>
      <c r="F1439" s="146">
        <f t="shared" si="67"/>
        <v>55555555</v>
      </c>
      <c r="G1439" s="375">
        <f t="shared" si="68"/>
        <v>0</v>
      </c>
      <c r="I1439" s="376">
        <f>IF(OR(C1439="150 Directors advances", C1439="120 accounts receivable", C1439="720.2 Automobile - Insurance", C1439="720.3 Automobile - License", C1439="870.4 Rent - Insurance", C1439="870.6 Rent - Property Tax", C1439="870.7 Rent - Homeoffice", C1439="870.9 Rent - Water"),
   0,
   IF(Dashboard!$F$5="Quick",
      IF(OR(C1439="190 Automobile",C1439="200 computer hardware",C1439="210 Computer software",C1439="220 Quickbooks software",C1439="230 Office equipment",C1439="240 Office furniture"),
         E1439-(E1439/(1+Dashboard!$F$4)),
         0
      ),
      IF(C1439="750 Business promotion",
         E1439-(E1439/(1+4.793/100)),
         E1439-(E1439/(1+Dashboard!$F$4))
      )
   )
)</f>
        <v>0</v>
      </c>
      <c r="J1439" s="26">
        <f>Bank5[[#This Row],[Money in/ (Money out)]]-Bank5[[#This Row],[GST/HST]]</f>
        <v>0</v>
      </c>
      <c r="L1439" s="23">
        <f t="shared" si="66"/>
        <v>0</v>
      </c>
    </row>
    <row r="1440" spans="4:12" x14ac:dyDescent="0.2">
      <c r="D1440" s="374">
        <f>_xlfn.XLOOKUP(C:C,Table1[for Import to Bank Register dropdown],Table1[for Pivot],0,0,1)</f>
        <v>0</v>
      </c>
      <c r="E1440" s="403"/>
      <c r="F1440" s="146">
        <f t="shared" si="67"/>
        <v>55555555</v>
      </c>
      <c r="G1440" s="375">
        <f t="shared" si="68"/>
        <v>0</v>
      </c>
      <c r="I1440" s="376">
        <f>IF(OR(C1440="150 Directors advances", C1440="120 accounts receivable", C1440="720.2 Automobile - Insurance", C1440="720.3 Automobile - License", C1440="870.4 Rent - Insurance", C1440="870.6 Rent - Property Tax", C1440="870.7 Rent - Homeoffice", C1440="870.9 Rent - Water"),
   0,
   IF(Dashboard!$F$5="Quick",
      IF(OR(C1440="190 Automobile",C1440="200 computer hardware",C1440="210 Computer software",C1440="220 Quickbooks software",C1440="230 Office equipment",C1440="240 Office furniture"),
         E1440-(E1440/(1+Dashboard!$F$4)),
         0
      ),
      IF(C1440="750 Business promotion",
         E1440-(E1440/(1+4.793/100)),
         E1440-(E1440/(1+Dashboard!$F$4))
      )
   )
)</f>
        <v>0</v>
      </c>
      <c r="J1440" s="26">
        <f>Bank5[[#This Row],[Money in/ (Money out)]]-Bank5[[#This Row],[GST/HST]]</f>
        <v>0</v>
      </c>
      <c r="L1440" s="23">
        <f t="shared" si="66"/>
        <v>0</v>
      </c>
    </row>
    <row r="1441" spans="4:12" x14ac:dyDescent="0.2">
      <c r="D1441" s="374">
        <f>_xlfn.XLOOKUP(C:C,Table1[for Import to Bank Register dropdown],Table1[for Pivot],0,0,1)</f>
        <v>0</v>
      </c>
      <c r="E1441" s="403"/>
      <c r="F1441" s="146">
        <f t="shared" si="67"/>
        <v>55555555</v>
      </c>
      <c r="G1441" s="375">
        <f t="shared" si="68"/>
        <v>0</v>
      </c>
      <c r="I1441" s="376">
        <f>IF(OR(C1441="150 Directors advances", C1441="120 accounts receivable", C1441="720.2 Automobile - Insurance", C1441="720.3 Automobile - License", C1441="870.4 Rent - Insurance", C1441="870.6 Rent - Property Tax", C1441="870.7 Rent - Homeoffice", C1441="870.9 Rent - Water"),
   0,
   IF(Dashboard!$F$5="Quick",
      IF(OR(C1441="190 Automobile",C1441="200 computer hardware",C1441="210 Computer software",C1441="220 Quickbooks software",C1441="230 Office equipment",C1441="240 Office furniture"),
         E1441-(E1441/(1+Dashboard!$F$4)),
         0
      ),
      IF(C1441="750 Business promotion",
         E1441-(E1441/(1+4.793/100)),
         E1441-(E1441/(1+Dashboard!$F$4))
      )
   )
)</f>
        <v>0</v>
      </c>
      <c r="J1441" s="26">
        <f>Bank5[[#This Row],[Money in/ (Money out)]]-Bank5[[#This Row],[GST/HST]]</f>
        <v>0</v>
      </c>
      <c r="L1441" s="23">
        <f t="shared" si="66"/>
        <v>0</v>
      </c>
    </row>
    <row r="1442" spans="4:12" x14ac:dyDescent="0.2">
      <c r="D1442" s="374">
        <f>_xlfn.XLOOKUP(C:C,Table1[for Import to Bank Register dropdown],Table1[for Pivot],0,0,1)</f>
        <v>0</v>
      </c>
      <c r="E1442" s="403"/>
      <c r="F1442" s="146">
        <f t="shared" si="67"/>
        <v>55555555</v>
      </c>
      <c r="G1442" s="375">
        <f t="shared" si="68"/>
        <v>0</v>
      </c>
      <c r="I1442" s="376">
        <f>IF(OR(C1442="150 Directors advances", C1442="120 accounts receivable", C1442="720.2 Automobile - Insurance", C1442="720.3 Automobile - License", C1442="870.4 Rent - Insurance", C1442="870.6 Rent - Property Tax", C1442="870.7 Rent - Homeoffice", C1442="870.9 Rent - Water"),
   0,
   IF(Dashboard!$F$5="Quick",
      IF(OR(C1442="190 Automobile",C1442="200 computer hardware",C1442="210 Computer software",C1442="220 Quickbooks software",C1442="230 Office equipment",C1442="240 Office furniture"),
         E1442-(E1442/(1+Dashboard!$F$4)),
         0
      ),
      IF(C1442="750 Business promotion",
         E1442-(E1442/(1+4.793/100)),
         E1442-(E1442/(1+Dashboard!$F$4))
      )
   )
)</f>
        <v>0</v>
      </c>
      <c r="J1442" s="26">
        <f>Bank5[[#This Row],[Money in/ (Money out)]]-Bank5[[#This Row],[GST/HST]]</f>
        <v>0</v>
      </c>
      <c r="L1442" s="23">
        <f t="shared" si="66"/>
        <v>0</v>
      </c>
    </row>
    <row r="1443" spans="4:12" x14ac:dyDescent="0.2">
      <c r="D1443" s="374">
        <f>_xlfn.XLOOKUP(C:C,Table1[for Import to Bank Register dropdown],Table1[for Pivot],0,0,1)</f>
        <v>0</v>
      </c>
      <c r="E1443" s="403"/>
      <c r="F1443" s="146">
        <f t="shared" si="67"/>
        <v>55555555</v>
      </c>
      <c r="G1443" s="375">
        <f t="shared" si="68"/>
        <v>0</v>
      </c>
      <c r="I1443" s="376">
        <f>IF(OR(C1443="150 Directors advances", C1443="120 accounts receivable", C1443="720.2 Automobile - Insurance", C1443="720.3 Automobile - License", C1443="870.4 Rent - Insurance", C1443="870.6 Rent - Property Tax", C1443="870.7 Rent - Homeoffice", C1443="870.9 Rent - Water"),
   0,
   IF(Dashboard!$F$5="Quick",
      IF(OR(C1443="190 Automobile",C1443="200 computer hardware",C1443="210 Computer software",C1443="220 Quickbooks software",C1443="230 Office equipment",C1443="240 Office furniture"),
         E1443-(E1443/(1+Dashboard!$F$4)),
         0
      ),
      IF(C1443="750 Business promotion",
         E1443-(E1443/(1+4.793/100)),
         E1443-(E1443/(1+Dashboard!$F$4))
      )
   )
)</f>
        <v>0</v>
      </c>
      <c r="J1443" s="26">
        <f>Bank5[[#This Row],[Money in/ (Money out)]]-Bank5[[#This Row],[GST/HST]]</f>
        <v>0</v>
      </c>
      <c r="L1443" s="23">
        <f t="shared" si="66"/>
        <v>0</v>
      </c>
    </row>
    <row r="1444" spans="4:12" x14ac:dyDescent="0.2">
      <c r="D1444" s="374">
        <f>_xlfn.XLOOKUP(C:C,Table1[for Import to Bank Register dropdown],Table1[for Pivot],0,0,1)</f>
        <v>0</v>
      </c>
      <c r="E1444" s="403"/>
      <c r="F1444" s="146">
        <f t="shared" si="67"/>
        <v>55555555</v>
      </c>
      <c r="G1444" s="375">
        <f t="shared" si="68"/>
        <v>0</v>
      </c>
      <c r="I1444" s="376">
        <f>IF(OR(C1444="150 Directors advances", C1444="120 accounts receivable", C1444="720.2 Automobile - Insurance", C1444="720.3 Automobile - License", C1444="870.4 Rent - Insurance", C1444="870.6 Rent - Property Tax", C1444="870.7 Rent - Homeoffice", C1444="870.9 Rent - Water"),
   0,
   IF(Dashboard!$F$5="Quick",
      IF(OR(C1444="190 Automobile",C1444="200 computer hardware",C1444="210 Computer software",C1444="220 Quickbooks software",C1444="230 Office equipment",C1444="240 Office furniture"),
         E1444-(E1444/(1+Dashboard!$F$4)),
         0
      ),
      IF(C1444="750 Business promotion",
         E1444-(E1444/(1+4.793/100)),
         E1444-(E1444/(1+Dashboard!$F$4))
      )
   )
)</f>
        <v>0</v>
      </c>
      <c r="J1444" s="26">
        <f>Bank5[[#This Row],[Money in/ (Money out)]]-Bank5[[#This Row],[GST/HST]]</f>
        <v>0</v>
      </c>
      <c r="L1444" s="23">
        <f t="shared" si="66"/>
        <v>0</v>
      </c>
    </row>
    <row r="1445" spans="4:12" x14ac:dyDescent="0.2">
      <c r="D1445" s="374">
        <f>_xlfn.XLOOKUP(C:C,Table1[for Import to Bank Register dropdown],Table1[for Pivot],0,0,1)</f>
        <v>0</v>
      </c>
      <c r="E1445" s="403"/>
      <c r="F1445" s="146">
        <f t="shared" si="67"/>
        <v>55555555</v>
      </c>
      <c r="G1445" s="375">
        <f t="shared" si="68"/>
        <v>0</v>
      </c>
      <c r="I1445" s="376">
        <f>IF(OR(C1445="150 Directors advances", C1445="120 accounts receivable", C1445="720.2 Automobile - Insurance", C1445="720.3 Automobile - License", C1445="870.4 Rent - Insurance", C1445="870.6 Rent - Property Tax", C1445="870.7 Rent - Homeoffice", C1445="870.9 Rent - Water"),
   0,
   IF(Dashboard!$F$5="Quick",
      IF(OR(C1445="190 Automobile",C1445="200 computer hardware",C1445="210 Computer software",C1445="220 Quickbooks software",C1445="230 Office equipment",C1445="240 Office furniture"),
         E1445-(E1445/(1+Dashboard!$F$4)),
         0
      ),
      IF(C1445="750 Business promotion",
         E1445-(E1445/(1+4.793/100)),
         E1445-(E1445/(1+Dashboard!$F$4))
      )
   )
)</f>
        <v>0</v>
      </c>
      <c r="J1445" s="26">
        <f>Bank5[[#This Row],[Money in/ (Money out)]]-Bank5[[#This Row],[GST/HST]]</f>
        <v>0</v>
      </c>
      <c r="L1445" s="23">
        <f t="shared" si="66"/>
        <v>0</v>
      </c>
    </row>
    <row r="1446" spans="4:12" x14ac:dyDescent="0.2">
      <c r="D1446" s="374">
        <f>_xlfn.XLOOKUP(C:C,Table1[for Import to Bank Register dropdown],Table1[for Pivot],0,0,1)</f>
        <v>0</v>
      </c>
      <c r="E1446" s="403"/>
      <c r="F1446" s="146">
        <f t="shared" si="67"/>
        <v>55555555</v>
      </c>
      <c r="G1446" s="375">
        <f t="shared" si="68"/>
        <v>0</v>
      </c>
      <c r="I1446" s="376">
        <f>IF(OR(C1446="150 Directors advances", C1446="120 accounts receivable", C1446="720.2 Automobile - Insurance", C1446="720.3 Automobile - License", C1446="870.4 Rent - Insurance", C1446="870.6 Rent - Property Tax", C1446="870.7 Rent - Homeoffice", C1446="870.9 Rent - Water"),
   0,
   IF(Dashboard!$F$5="Quick",
      IF(OR(C1446="190 Automobile",C1446="200 computer hardware",C1446="210 Computer software",C1446="220 Quickbooks software",C1446="230 Office equipment",C1446="240 Office furniture"),
         E1446-(E1446/(1+Dashboard!$F$4)),
         0
      ),
      IF(C1446="750 Business promotion",
         E1446-(E1446/(1+4.793/100)),
         E1446-(E1446/(1+Dashboard!$F$4))
      )
   )
)</f>
        <v>0</v>
      </c>
      <c r="J1446" s="26">
        <f>Bank5[[#This Row],[Money in/ (Money out)]]-Bank5[[#This Row],[GST/HST]]</f>
        <v>0</v>
      </c>
      <c r="L1446" s="23">
        <f t="shared" si="66"/>
        <v>0</v>
      </c>
    </row>
    <row r="1447" spans="4:12" x14ac:dyDescent="0.2">
      <c r="D1447" s="374">
        <f>_xlfn.XLOOKUP(C:C,Table1[for Import to Bank Register dropdown],Table1[for Pivot],0,0,1)</f>
        <v>0</v>
      </c>
      <c r="E1447" s="403"/>
      <c r="F1447" s="146">
        <f t="shared" si="67"/>
        <v>55555555</v>
      </c>
      <c r="G1447" s="375">
        <f t="shared" si="68"/>
        <v>0</v>
      </c>
      <c r="I1447" s="376">
        <f>IF(OR(C1447="150 Directors advances", C1447="120 accounts receivable", C1447="720.2 Automobile - Insurance", C1447="720.3 Automobile - License", C1447="870.4 Rent - Insurance", C1447="870.6 Rent - Property Tax", C1447="870.7 Rent - Homeoffice", C1447="870.9 Rent - Water"),
   0,
   IF(Dashboard!$F$5="Quick",
      IF(OR(C1447="190 Automobile",C1447="200 computer hardware",C1447="210 Computer software",C1447="220 Quickbooks software",C1447="230 Office equipment",C1447="240 Office furniture"),
         E1447-(E1447/(1+Dashboard!$F$4)),
         0
      ),
      IF(C1447="750 Business promotion",
         E1447-(E1447/(1+4.793/100)),
         E1447-(E1447/(1+Dashboard!$F$4))
      )
   )
)</f>
        <v>0</v>
      </c>
      <c r="J1447" s="26">
        <f>Bank5[[#This Row],[Money in/ (Money out)]]-Bank5[[#This Row],[GST/HST]]</f>
        <v>0</v>
      </c>
      <c r="L1447" s="23">
        <f t="shared" si="66"/>
        <v>0</v>
      </c>
    </row>
    <row r="1448" spans="4:12" x14ac:dyDescent="0.2">
      <c r="D1448" s="374">
        <f>_xlfn.XLOOKUP(C:C,Table1[for Import to Bank Register dropdown],Table1[for Pivot],0,0,1)</f>
        <v>0</v>
      </c>
      <c r="E1448" s="403"/>
      <c r="F1448" s="146">
        <f t="shared" si="67"/>
        <v>55555555</v>
      </c>
      <c r="G1448" s="375">
        <f t="shared" si="68"/>
        <v>0</v>
      </c>
      <c r="I1448" s="376">
        <f>IF(OR(C1448="150 Directors advances", C1448="120 accounts receivable", C1448="720.2 Automobile - Insurance", C1448="720.3 Automobile - License", C1448="870.4 Rent - Insurance", C1448="870.6 Rent - Property Tax", C1448="870.7 Rent - Homeoffice", C1448="870.9 Rent - Water"),
   0,
   IF(Dashboard!$F$5="Quick",
      IF(OR(C1448="190 Automobile",C1448="200 computer hardware",C1448="210 Computer software",C1448="220 Quickbooks software",C1448="230 Office equipment",C1448="240 Office furniture"),
         E1448-(E1448/(1+Dashboard!$F$4)),
         0
      ),
      IF(C1448="750 Business promotion",
         E1448-(E1448/(1+4.793/100)),
         E1448-(E1448/(1+Dashboard!$F$4))
      )
   )
)</f>
        <v>0</v>
      </c>
      <c r="J1448" s="26">
        <f>Bank5[[#This Row],[Money in/ (Money out)]]-Bank5[[#This Row],[GST/HST]]</f>
        <v>0</v>
      </c>
      <c r="L1448" s="23">
        <f t="shared" si="66"/>
        <v>0</v>
      </c>
    </row>
    <row r="1449" spans="4:12" x14ac:dyDescent="0.2">
      <c r="D1449" s="374">
        <f>_xlfn.XLOOKUP(C:C,Table1[for Import to Bank Register dropdown],Table1[for Pivot],0,0,1)</f>
        <v>0</v>
      </c>
      <c r="E1449" s="403"/>
      <c r="F1449" s="146">
        <f t="shared" si="67"/>
        <v>55555555</v>
      </c>
      <c r="G1449" s="375">
        <f t="shared" si="68"/>
        <v>0</v>
      </c>
      <c r="I1449" s="376">
        <f>IF(OR(C1449="150 Directors advances", C1449="120 accounts receivable", C1449="720.2 Automobile - Insurance", C1449="720.3 Automobile - License", C1449="870.4 Rent - Insurance", C1449="870.6 Rent - Property Tax", C1449="870.7 Rent - Homeoffice", C1449="870.9 Rent - Water"),
   0,
   IF(Dashboard!$F$5="Quick",
      IF(OR(C1449="190 Automobile",C1449="200 computer hardware",C1449="210 Computer software",C1449="220 Quickbooks software",C1449="230 Office equipment",C1449="240 Office furniture"),
         E1449-(E1449/(1+Dashboard!$F$4)),
         0
      ),
      IF(C1449="750 Business promotion",
         E1449-(E1449/(1+4.793/100)),
         E1449-(E1449/(1+Dashboard!$F$4))
      )
   )
)</f>
        <v>0</v>
      </c>
      <c r="J1449" s="26">
        <f>Bank5[[#This Row],[Money in/ (Money out)]]-Bank5[[#This Row],[GST/HST]]</f>
        <v>0</v>
      </c>
      <c r="L1449" s="23">
        <f t="shared" si="66"/>
        <v>0</v>
      </c>
    </row>
    <row r="1450" spans="4:12" x14ac:dyDescent="0.2">
      <c r="D1450" s="374">
        <f>_xlfn.XLOOKUP(C:C,Table1[for Import to Bank Register dropdown],Table1[for Pivot],0,0,1)</f>
        <v>0</v>
      </c>
      <c r="E1450" s="403"/>
      <c r="F1450" s="146">
        <f t="shared" si="67"/>
        <v>55555555</v>
      </c>
      <c r="G1450" s="375">
        <f t="shared" si="68"/>
        <v>0</v>
      </c>
      <c r="I1450" s="376">
        <f>IF(OR(C1450="150 Directors advances", C1450="120 accounts receivable", C1450="720.2 Automobile - Insurance", C1450="720.3 Automobile - License", C1450="870.4 Rent - Insurance", C1450="870.6 Rent - Property Tax", C1450="870.7 Rent - Homeoffice", C1450="870.9 Rent - Water"),
   0,
   IF(Dashboard!$F$5="Quick",
      IF(OR(C1450="190 Automobile",C1450="200 computer hardware",C1450="210 Computer software",C1450="220 Quickbooks software",C1450="230 Office equipment",C1450="240 Office furniture"),
         E1450-(E1450/(1+Dashboard!$F$4)),
         0
      ),
      IF(C1450="750 Business promotion",
         E1450-(E1450/(1+4.793/100)),
         E1450-(E1450/(1+Dashboard!$F$4))
      )
   )
)</f>
        <v>0</v>
      </c>
      <c r="J1450" s="26">
        <f>Bank5[[#This Row],[Money in/ (Money out)]]-Bank5[[#This Row],[GST/HST]]</f>
        <v>0</v>
      </c>
      <c r="L1450" s="23">
        <f t="shared" si="66"/>
        <v>0</v>
      </c>
    </row>
    <row r="1451" spans="4:12" x14ac:dyDescent="0.2">
      <c r="D1451" s="374">
        <f>_xlfn.XLOOKUP(C:C,Table1[for Import to Bank Register dropdown],Table1[for Pivot],0,0,1)</f>
        <v>0</v>
      </c>
      <c r="E1451" s="403"/>
      <c r="F1451" s="146">
        <f t="shared" si="67"/>
        <v>55555555</v>
      </c>
      <c r="G1451" s="375">
        <f t="shared" si="68"/>
        <v>0</v>
      </c>
      <c r="I1451" s="376">
        <f>IF(OR(C1451="150 Directors advances", C1451="120 accounts receivable", C1451="720.2 Automobile - Insurance", C1451="720.3 Automobile - License", C1451="870.4 Rent - Insurance", C1451="870.6 Rent - Property Tax", C1451="870.7 Rent - Homeoffice", C1451="870.9 Rent - Water"),
   0,
   IF(Dashboard!$F$5="Quick",
      IF(OR(C1451="190 Automobile",C1451="200 computer hardware",C1451="210 Computer software",C1451="220 Quickbooks software",C1451="230 Office equipment",C1451="240 Office furniture"),
         E1451-(E1451/(1+Dashboard!$F$4)),
         0
      ),
      IF(C1451="750 Business promotion",
         E1451-(E1451/(1+4.793/100)),
         E1451-(E1451/(1+Dashboard!$F$4))
      )
   )
)</f>
        <v>0</v>
      </c>
      <c r="J1451" s="26">
        <f>Bank5[[#This Row],[Money in/ (Money out)]]-Bank5[[#This Row],[GST/HST]]</f>
        <v>0</v>
      </c>
      <c r="L1451" s="23">
        <f t="shared" si="66"/>
        <v>0</v>
      </c>
    </row>
    <row r="1452" spans="4:12" x14ac:dyDescent="0.2">
      <c r="D1452" s="374">
        <f>_xlfn.XLOOKUP(C:C,Table1[for Import to Bank Register dropdown],Table1[for Pivot],0,0,1)</f>
        <v>0</v>
      </c>
      <c r="E1452" s="403"/>
      <c r="F1452" s="146">
        <f t="shared" si="67"/>
        <v>55555555</v>
      </c>
      <c r="G1452" s="375">
        <f t="shared" si="68"/>
        <v>0</v>
      </c>
      <c r="I1452" s="376">
        <f>IF(OR(C1452="150 Directors advances", C1452="120 accounts receivable", C1452="720.2 Automobile - Insurance", C1452="720.3 Automobile - License", C1452="870.4 Rent - Insurance", C1452="870.6 Rent - Property Tax", C1452="870.7 Rent - Homeoffice", C1452="870.9 Rent - Water"),
   0,
   IF(Dashboard!$F$5="Quick",
      IF(OR(C1452="190 Automobile",C1452="200 computer hardware",C1452="210 Computer software",C1452="220 Quickbooks software",C1452="230 Office equipment",C1452="240 Office furniture"),
         E1452-(E1452/(1+Dashboard!$F$4)),
         0
      ),
      IF(C1452="750 Business promotion",
         E1452-(E1452/(1+4.793/100)),
         E1452-(E1452/(1+Dashboard!$F$4))
      )
   )
)</f>
        <v>0</v>
      </c>
      <c r="J1452" s="26">
        <f>Bank5[[#This Row],[Money in/ (Money out)]]-Bank5[[#This Row],[GST/HST]]</f>
        <v>0</v>
      </c>
      <c r="L1452" s="23">
        <f t="shared" si="66"/>
        <v>0</v>
      </c>
    </row>
    <row r="1453" spans="4:12" x14ac:dyDescent="0.2">
      <c r="D1453" s="374">
        <f>_xlfn.XLOOKUP(C:C,Table1[for Import to Bank Register dropdown],Table1[for Pivot],0,0,1)</f>
        <v>0</v>
      </c>
      <c r="E1453" s="403"/>
      <c r="F1453" s="146">
        <f t="shared" si="67"/>
        <v>55555555</v>
      </c>
      <c r="G1453" s="375">
        <f t="shared" si="68"/>
        <v>0</v>
      </c>
      <c r="I1453" s="376">
        <f>IF(OR(C1453="150 Directors advances", C1453="120 accounts receivable", C1453="720.2 Automobile - Insurance", C1453="720.3 Automobile - License", C1453="870.4 Rent - Insurance", C1453="870.6 Rent - Property Tax", C1453="870.7 Rent - Homeoffice", C1453="870.9 Rent - Water"),
   0,
   IF(Dashboard!$F$5="Quick",
      IF(OR(C1453="190 Automobile",C1453="200 computer hardware",C1453="210 Computer software",C1453="220 Quickbooks software",C1453="230 Office equipment",C1453="240 Office furniture"),
         E1453-(E1453/(1+Dashboard!$F$4)),
         0
      ),
      IF(C1453="750 Business promotion",
         E1453-(E1453/(1+4.793/100)),
         E1453-(E1453/(1+Dashboard!$F$4))
      )
   )
)</f>
        <v>0</v>
      </c>
      <c r="J1453" s="26">
        <f>Bank5[[#This Row],[Money in/ (Money out)]]-Bank5[[#This Row],[GST/HST]]</f>
        <v>0</v>
      </c>
      <c r="L1453" s="23">
        <f t="shared" si="66"/>
        <v>0</v>
      </c>
    </row>
    <row r="1454" spans="4:12" x14ac:dyDescent="0.2">
      <c r="D1454" s="374">
        <f>_xlfn.XLOOKUP(C:C,Table1[for Import to Bank Register dropdown],Table1[for Pivot],0,0,1)</f>
        <v>0</v>
      </c>
      <c r="E1454" s="403"/>
      <c r="F1454" s="146">
        <f t="shared" si="67"/>
        <v>55555555</v>
      </c>
      <c r="G1454" s="375">
        <f t="shared" si="68"/>
        <v>0</v>
      </c>
      <c r="I1454" s="376">
        <f>IF(OR(C1454="150 Directors advances", C1454="120 accounts receivable", C1454="720.2 Automobile - Insurance", C1454="720.3 Automobile - License", C1454="870.4 Rent - Insurance", C1454="870.6 Rent - Property Tax", C1454="870.7 Rent - Homeoffice", C1454="870.9 Rent - Water"),
   0,
   IF(Dashboard!$F$5="Quick",
      IF(OR(C1454="190 Automobile",C1454="200 computer hardware",C1454="210 Computer software",C1454="220 Quickbooks software",C1454="230 Office equipment",C1454="240 Office furniture"),
         E1454-(E1454/(1+Dashboard!$F$4)),
         0
      ),
      IF(C1454="750 Business promotion",
         E1454-(E1454/(1+4.793/100)),
         E1454-(E1454/(1+Dashboard!$F$4))
      )
   )
)</f>
        <v>0</v>
      </c>
      <c r="J1454" s="26">
        <f>Bank5[[#This Row],[Money in/ (Money out)]]-Bank5[[#This Row],[GST/HST]]</f>
        <v>0</v>
      </c>
      <c r="L1454" s="23">
        <f t="shared" si="66"/>
        <v>0</v>
      </c>
    </row>
    <row r="1455" spans="4:12" x14ac:dyDescent="0.2">
      <c r="D1455" s="374">
        <f>_xlfn.XLOOKUP(C:C,Table1[for Import to Bank Register dropdown],Table1[for Pivot],0,0,1)</f>
        <v>0</v>
      </c>
      <c r="E1455" s="403"/>
      <c r="F1455" s="146">
        <f t="shared" si="67"/>
        <v>55555555</v>
      </c>
      <c r="G1455" s="375">
        <f t="shared" si="68"/>
        <v>0</v>
      </c>
      <c r="I1455" s="376">
        <f>IF(OR(C1455="150 Directors advances", C1455="120 accounts receivable", C1455="720.2 Automobile - Insurance", C1455="720.3 Automobile - License", C1455="870.4 Rent - Insurance", C1455="870.6 Rent - Property Tax", C1455="870.7 Rent - Homeoffice", C1455="870.9 Rent - Water"),
   0,
   IF(Dashboard!$F$5="Quick",
      IF(OR(C1455="190 Automobile",C1455="200 computer hardware",C1455="210 Computer software",C1455="220 Quickbooks software",C1455="230 Office equipment",C1455="240 Office furniture"),
         E1455-(E1455/(1+Dashboard!$F$4)),
         0
      ),
      IF(C1455="750 Business promotion",
         E1455-(E1455/(1+4.793/100)),
         E1455-(E1455/(1+Dashboard!$F$4))
      )
   )
)</f>
        <v>0</v>
      </c>
      <c r="J1455" s="26">
        <f>Bank5[[#This Row],[Money in/ (Money out)]]-Bank5[[#This Row],[GST/HST]]</f>
        <v>0</v>
      </c>
      <c r="L1455" s="23">
        <f t="shared" si="66"/>
        <v>0</v>
      </c>
    </row>
    <row r="1456" spans="4:12" x14ac:dyDescent="0.2">
      <c r="D1456" s="374">
        <f>_xlfn.XLOOKUP(C:C,Table1[for Import to Bank Register dropdown],Table1[for Pivot],0,0,1)</f>
        <v>0</v>
      </c>
      <c r="E1456" s="403"/>
      <c r="F1456" s="146">
        <f t="shared" si="67"/>
        <v>55555555</v>
      </c>
      <c r="G1456" s="375">
        <f t="shared" si="68"/>
        <v>0</v>
      </c>
      <c r="I1456" s="376">
        <f>IF(OR(C1456="150 Directors advances", C1456="120 accounts receivable", C1456="720.2 Automobile - Insurance", C1456="720.3 Automobile - License", C1456="870.4 Rent - Insurance", C1456="870.6 Rent - Property Tax", C1456="870.7 Rent - Homeoffice", C1456="870.9 Rent - Water"),
   0,
   IF(Dashboard!$F$5="Quick",
      IF(OR(C1456="190 Automobile",C1456="200 computer hardware",C1456="210 Computer software",C1456="220 Quickbooks software",C1456="230 Office equipment",C1456="240 Office furniture"),
         E1456-(E1456/(1+Dashboard!$F$4)),
         0
      ),
      IF(C1456="750 Business promotion",
         E1456-(E1456/(1+4.793/100)),
         E1456-(E1456/(1+Dashboard!$F$4))
      )
   )
)</f>
        <v>0</v>
      </c>
      <c r="J1456" s="26">
        <f>Bank5[[#This Row],[Money in/ (Money out)]]-Bank5[[#This Row],[GST/HST]]</f>
        <v>0</v>
      </c>
      <c r="L1456" s="23">
        <f t="shared" si="66"/>
        <v>0</v>
      </c>
    </row>
    <row r="1457" spans="4:12" x14ac:dyDescent="0.2">
      <c r="D1457" s="374">
        <f>_xlfn.XLOOKUP(C:C,Table1[for Import to Bank Register dropdown],Table1[for Pivot],0,0,1)</f>
        <v>0</v>
      </c>
      <c r="E1457" s="403"/>
      <c r="F1457" s="146">
        <f t="shared" si="67"/>
        <v>55555555</v>
      </c>
      <c r="G1457" s="375">
        <f t="shared" si="68"/>
        <v>0</v>
      </c>
      <c r="I1457" s="376">
        <f>IF(OR(C1457="150 Directors advances", C1457="120 accounts receivable", C1457="720.2 Automobile - Insurance", C1457="720.3 Automobile - License", C1457="870.4 Rent - Insurance", C1457="870.6 Rent - Property Tax", C1457="870.7 Rent - Homeoffice", C1457="870.9 Rent - Water"),
   0,
   IF(Dashboard!$F$5="Quick",
      IF(OR(C1457="190 Automobile",C1457="200 computer hardware",C1457="210 Computer software",C1457="220 Quickbooks software",C1457="230 Office equipment",C1457="240 Office furniture"),
         E1457-(E1457/(1+Dashboard!$F$4)),
         0
      ),
      IF(C1457="750 Business promotion",
         E1457-(E1457/(1+4.793/100)),
         E1457-(E1457/(1+Dashboard!$F$4))
      )
   )
)</f>
        <v>0</v>
      </c>
      <c r="J1457" s="26">
        <f>Bank5[[#This Row],[Money in/ (Money out)]]-Bank5[[#This Row],[GST/HST]]</f>
        <v>0</v>
      </c>
      <c r="L1457" s="23">
        <f t="shared" si="66"/>
        <v>0</v>
      </c>
    </row>
    <row r="1458" spans="4:12" x14ac:dyDescent="0.2">
      <c r="D1458" s="374">
        <f>_xlfn.XLOOKUP(C:C,Table1[for Import to Bank Register dropdown],Table1[for Pivot],0,0,1)</f>
        <v>0</v>
      </c>
      <c r="E1458" s="403"/>
      <c r="F1458" s="146">
        <f t="shared" si="67"/>
        <v>55555555</v>
      </c>
      <c r="G1458" s="375">
        <f t="shared" si="68"/>
        <v>0</v>
      </c>
      <c r="I1458" s="376">
        <f>IF(OR(C1458="150 Directors advances", C1458="120 accounts receivable", C1458="720.2 Automobile - Insurance", C1458="720.3 Automobile - License", C1458="870.4 Rent - Insurance", C1458="870.6 Rent - Property Tax", C1458="870.7 Rent - Homeoffice", C1458="870.9 Rent - Water"),
   0,
   IF(Dashboard!$F$5="Quick",
      IF(OR(C1458="190 Automobile",C1458="200 computer hardware",C1458="210 Computer software",C1458="220 Quickbooks software",C1458="230 Office equipment",C1458="240 Office furniture"),
         E1458-(E1458/(1+Dashboard!$F$4)),
         0
      ),
      IF(C1458="750 Business promotion",
         E1458-(E1458/(1+4.793/100)),
         E1458-(E1458/(1+Dashboard!$F$4))
      )
   )
)</f>
        <v>0</v>
      </c>
      <c r="J1458" s="26">
        <f>Bank5[[#This Row],[Money in/ (Money out)]]-Bank5[[#This Row],[GST/HST]]</f>
        <v>0</v>
      </c>
      <c r="L1458" s="23">
        <f t="shared" si="66"/>
        <v>0</v>
      </c>
    </row>
    <row r="1459" spans="4:12" x14ac:dyDescent="0.2">
      <c r="D1459" s="374">
        <f>_xlfn.XLOOKUP(C:C,Table1[for Import to Bank Register dropdown],Table1[for Pivot],0,0,1)</f>
        <v>0</v>
      </c>
      <c r="E1459" s="403"/>
      <c r="F1459" s="146">
        <f t="shared" si="67"/>
        <v>55555555</v>
      </c>
      <c r="G1459" s="375">
        <f t="shared" si="68"/>
        <v>0</v>
      </c>
      <c r="I1459" s="376">
        <f>IF(OR(C1459="150 Directors advances", C1459="120 accounts receivable", C1459="720.2 Automobile - Insurance", C1459="720.3 Automobile - License", C1459="870.4 Rent - Insurance", C1459="870.6 Rent - Property Tax", C1459="870.7 Rent - Homeoffice", C1459="870.9 Rent - Water"),
   0,
   IF(Dashboard!$F$5="Quick",
      IF(OR(C1459="190 Automobile",C1459="200 computer hardware",C1459="210 Computer software",C1459="220 Quickbooks software",C1459="230 Office equipment",C1459="240 Office furniture"),
         E1459-(E1459/(1+Dashboard!$F$4)),
         0
      ),
      IF(C1459="750 Business promotion",
         E1459-(E1459/(1+4.793/100)),
         E1459-(E1459/(1+Dashboard!$F$4))
      )
   )
)</f>
        <v>0</v>
      </c>
      <c r="J1459" s="26">
        <f>Bank5[[#This Row],[Money in/ (Money out)]]-Bank5[[#This Row],[GST/HST]]</f>
        <v>0</v>
      </c>
      <c r="L1459" s="23">
        <f t="shared" si="66"/>
        <v>0</v>
      </c>
    </row>
    <row r="1460" spans="4:12" x14ac:dyDescent="0.2">
      <c r="D1460" s="374">
        <f>_xlfn.XLOOKUP(C:C,Table1[for Import to Bank Register dropdown],Table1[for Pivot],0,0,1)</f>
        <v>0</v>
      </c>
      <c r="E1460" s="403"/>
      <c r="F1460" s="146">
        <f t="shared" si="67"/>
        <v>55555555</v>
      </c>
      <c r="G1460" s="375">
        <f t="shared" si="68"/>
        <v>0</v>
      </c>
      <c r="I1460" s="376">
        <f>IF(OR(C1460="150 Directors advances", C1460="120 accounts receivable", C1460="720.2 Automobile - Insurance", C1460="720.3 Automobile - License", C1460="870.4 Rent - Insurance", C1460="870.6 Rent - Property Tax", C1460="870.7 Rent - Homeoffice", C1460="870.9 Rent - Water"),
   0,
   IF(Dashboard!$F$5="Quick",
      IF(OR(C1460="190 Automobile",C1460="200 computer hardware",C1460="210 Computer software",C1460="220 Quickbooks software",C1460="230 Office equipment",C1460="240 Office furniture"),
         E1460-(E1460/(1+Dashboard!$F$4)),
         0
      ),
      IF(C1460="750 Business promotion",
         E1460-(E1460/(1+4.793/100)),
         E1460-(E1460/(1+Dashboard!$F$4))
      )
   )
)</f>
        <v>0</v>
      </c>
      <c r="J1460" s="26">
        <f>Bank5[[#This Row],[Money in/ (Money out)]]-Bank5[[#This Row],[GST/HST]]</f>
        <v>0</v>
      </c>
      <c r="L1460" s="23">
        <f t="shared" si="66"/>
        <v>0</v>
      </c>
    </row>
    <row r="1461" spans="4:12" x14ac:dyDescent="0.2">
      <c r="D1461" s="374">
        <f>_xlfn.XLOOKUP(C:C,Table1[for Import to Bank Register dropdown],Table1[for Pivot],0,0,1)</f>
        <v>0</v>
      </c>
      <c r="E1461" s="403"/>
      <c r="F1461" s="146">
        <f t="shared" si="67"/>
        <v>55555555</v>
      </c>
      <c r="G1461" s="375">
        <f t="shared" si="68"/>
        <v>0</v>
      </c>
      <c r="I1461" s="376">
        <f>IF(OR(C1461="150 Directors advances", C1461="120 accounts receivable", C1461="720.2 Automobile - Insurance", C1461="720.3 Automobile - License", C1461="870.4 Rent - Insurance", C1461="870.6 Rent - Property Tax", C1461="870.7 Rent - Homeoffice", C1461="870.9 Rent - Water"),
   0,
   IF(Dashboard!$F$5="Quick",
      IF(OR(C1461="190 Automobile",C1461="200 computer hardware",C1461="210 Computer software",C1461="220 Quickbooks software",C1461="230 Office equipment",C1461="240 Office furniture"),
         E1461-(E1461/(1+Dashboard!$F$4)),
         0
      ),
      IF(C1461="750 Business promotion",
         E1461-(E1461/(1+4.793/100)),
         E1461-(E1461/(1+Dashboard!$F$4))
      )
   )
)</f>
        <v>0</v>
      </c>
      <c r="J1461" s="26">
        <f>Bank5[[#This Row],[Money in/ (Money out)]]-Bank5[[#This Row],[GST/HST]]</f>
        <v>0</v>
      </c>
      <c r="L1461" s="23">
        <f t="shared" si="66"/>
        <v>0</v>
      </c>
    </row>
    <row r="1462" spans="4:12" x14ac:dyDescent="0.2">
      <c r="D1462" s="374">
        <f>_xlfn.XLOOKUP(C:C,Table1[for Import to Bank Register dropdown],Table1[for Pivot],0,0,1)</f>
        <v>0</v>
      </c>
      <c r="E1462" s="403"/>
      <c r="F1462" s="146">
        <f t="shared" si="67"/>
        <v>55555555</v>
      </c>
      <c r="G1462" s="375">
        <f t="shared" si="68"/>
        <v>0</v>
      </c>
      <c r="I1462" s="376">
        <f>IF(OR(C1462="150 Directors advances", C1462="120 accounts receivable", C1462="720.2 Automobile - Insurance", C1462="720.3 Automobile - License", C1462="870.4 Rent - Insurance", C1462="870.6 Rent - Property Tax", C1462="870.7 Rent - Homeoffice", C1462="870.9 Rent - Water"),
   0,
   IF(Dashboard!$F$5="Quick",
      IF(OR(C1462="190 Automobile",C1462="200 computer hardware",C1462="210 Computer software",C1462="220 Quickbooks software",C1462="230 Office equipment",C1462="240 Office furniture"),
         E1462-(E1462/(1+Dashboard!$F$4)),
         0
      ),
      IF(C1462="750 Business promotion",
         E1462-(E1462/(1+4.793/100)),
         E1462-(E1462/(1+Dashboard!$F$4))
      )
   )
)</f>
        <v>0</v>
      </c>
      <c r="J1462" s="26">
        <f>Bank5[[#This Row],[Money in/ (Money out)]]-Bank5[[#This Row],[GST/HST]]</f>
        <v>0</v>
      </c>
      <c r="L1462" s="23">
        <f t="shared" si="66"/>
        <v>0</v>
      </c>
    </row>
    <row r="1463" spans="4:12" x14ac:dyDescent="0.2">
      <c r="D1463" s="374">
        <f>_xlfn.XLOOKUP(C:C,Table1[for Import to Bank Register dropdown],Table1[for Pivot],0,0,1)</f>
        <v>0</v>
      </c>
      <c r="E1463" s="403"/>
      <c r="F1463" s="146">
        <f t="shared" si="67"/>
        <v>55555555</v>
      </c>
      <c r="G1463" s="375">
        <f t="shared" si="68"/>
        <v>0</v>
      </c>
      <c r="I1463" s="376">
        <f>IF(OR(C1463="150 Directors advances", C1463="120 accounts receivable", C1463="720.2 Automobile - Insurance", C1463="720.3 Automobile - License", C1463="870.4 Rent - Insurance", C1463="870.6 Rent - Property Tax", C1463="870.7 Rent - Homeoffice", C1463="870.9 Rent - Water"),
   0,
   IF(Dashboard!$F$5="Quick",
      IF(OR(C1463="190 Automobile",C1463="200 computer hardware",C1463="210 Computer software",C1463="220 Quickbooks software",C1463="230 Office equipment",C1463="240 Office furniture"),
         E1463-(E1463/(1+Dashboard!$F$4)),
         0
      ),
      IF(C1463="750 Business promotion",
         E1463-(E1463/(1+4.793/100)),
         E1463-(E1463/(1+Dashboard!$F$4))
      )
   )
)</f>
        <v>0</v>
      </c>
      <c r="J1463" s="26">
        <f>Bank5[[#This Row],[Money in/ (Money out)]]-Bank5[[#This Row],[GST/HST]]</f>
        <v>0</v>
      </c>
      <c r="L1463" s="23">
        <f t="shared" si="66"/>
        <v>0</v>
      </c>
    </row>
    <row r="1464" spans="4:12" x14ac:dyDescent="0.2">
      <c r="D1464" s="374">
        <f>_xlfn.XLOOKUP(C:C,Table1[for Import to Bank Register dropdown],Table1[for Pivot],0,0,1)</f>
        <v>0</v>
      </c>
      <c r="E1464" s="403"/>
      <c r="F1464" s="146">
        <f t="shared" si="67"/>
        <v>55555555</v>
      </c>
      <c r="G1464" s="375">
        <f t="shared" si="68"/>
        <v>0</v>
      </c>
      <c r="I1464" s="376">
        <f>IF(OR(C1464="150 Directors advances", C1464="120 accounts receivable", C1464="720.2 Automobile - Insurance", C1464="720.3 Automobile - License", C1464="870.4 Rent - Insurance", C1464="870.6 Rent - Property Tax", C1464="870.7 Rent - Homeoffice", C1464="870.9 Rent - Water"),
   0,
   IF(Dashboard!$F$5="Quick",
      IF(OR(C1464="190 Automobile",C1464="200 computer hardware",C1464="210 Computer software",C1464="220 Quickbooks software",C1464="230 Office equipment",C1464="240 Office furniture"),
         E1464-(E1464/(1+Dashboard!$F$4)),
         0
      ),
      IF(C1464="750 Business promotion",
         E1464-(E1464/(1+4.793/100)),
         E1464-(E1464/(1+Dashboard!$F$4))
      )
   )
)</f>
        <v>0</v>
      </c>
      <c r="J1464" s="26">
        <f>Bank5[[#This Row],[Money in/ (Money out)]]-Bank5[[#This Row],[GST/HST]]</f>
        <v>0</v>
      </c>
      <c r="L1464" s="23">
        <f t="shared" si="66"/>
        <v>0</v>
      </c>
    </row>
    <row r="1465" spans="4:12" x14ac:dyDescent="0.2">
      <c r="D1465" s="374">
        <f>_xlfn.XLOOKUP(C:C,Table1[for Import to Bank Register dropdown],Table1[for Pivot],0,0,1)</f>
        <v>0</v>
      </c>
      <c r="E1465" s="403"/>
      <c r="F1465" s="146">
        <f t="shared" si="67"/>
        <v>55555555</v>
      </c>
      <c r="G1465" s="375">
        <f t="shared" si="68"/>
        <v>0</v>
      </c>
      <c r="I1465" s="376">
        <f>IF(OR(C1465="150 Directors advances", C1465="120 accounts receivable", C1465="720.2 Automobile - Insurance", C1465="720.3 Automobile - License", C1465="870.4 Rent - Insurance", C1465="870.6 Rent - Property Tax", C1465="870.7 Rent - Homeoffice", C1465="870.9 Rent - Water"),
   0,
   IF(Dashboard!$F$5="Quick",
      IF(OR(C1465="190 Automobile",C1465="200 computer hardware",C1465="210 Computer software",C1465="220 Quickbooks software",C1465="230 Office equipment",C1465="240 Office furniture"),
         E1465-(E1465/(1+Dashboard!$F$4)),
         0
      ),
      IF(C1465="750 Business promotion",
         E1465-(E1465/(1+4.793/100)),
         E1465-(E1465/(1+Dashboard!$F$4))
      )
   )
)</f>
        <v>0</v>
      </c>
      <c r="J1465" s="26">
        <f>Bank5[[#This Row],[Money in/ (Money out)]]-Bank5[[#This Row],[GST/HST]]</f>
        <v>0</v>
      </c>
      <c r="L1465" s="23">
        <f t="shared" si="66"/>
        <v>0</v>
      </c>
    </row>
    <row r="1466" spans="4:12" x14ac:dyDescent="0.2">
      <c r="D1466" s="374">
        <f>_xlfn.XLOOKUP(C:C,Table1[for Import to Bank Register dropdown],Table1[for Pivot],0,0,1)</f>
        <v>0</v>
      </c>
      <c r="E1466" s="403"/>
      <c r="F1466" s="146">
        <f t="shared" si="67"/>
        <v>55555555</v>
      </c>
      <c r="G1466" s="375">
        <f t="shared" si="68"/>
        <v>0</v>
      </c>
      <c r="I1466" s="376">
        <f>IF(OR(C1466="150 Directors advances", C1466="120 accounts receivable", C1466="720.2 Automobile - Insurance", C1466="720.3 Automobile - License", C1466="870.4 Rent - Insurance", C1466="870.6 Rent - Property Tax", C1466="870.7 Rent - Homeoffice", C1466="870.9 Rent - Water"),
   0,
   IF(Dashboard!$F$5="Quick",
      IF(OR(C1466="190 Automobile",C1466="200 computer hardware",C1466="210 Computer software",C1466="220 Quickbooks software",C1466="230 Office equipment",C1466="240 Office furniture"),
         E1466-(E1466/(1+Dashboard!$F$4)),
         0
      ),
      IF(C1466="750 Business promotion",
         E1466-(E1466/(1+4.793/100)),
         E1466-(E1466/(1+Dashboard!$F$4))
      )
   )
)</f>
        <v>0</v>
      </c>
      <c r="J1466" s="26">
        <f>Bank5[[#This Row],[Money in/ (Money out)]]-Bank5[[#This Row],[GST/HST]]</f>
        <v>0</v>
      </c>
      <c r="L1466" s="23">
        <f t="shared" si="66"/>
        <v>0</v>
      </c>
    </row>
    <row r="1467" spans="4:12" x14ac:dyDescent="0.2">
      <c r="D1467" s="374">
        <f>_xlfn.XLOOKUP(C:C,Table1[for Import to Bank Register dropdown],Table1[for Pivot],0,0,1)</f>
        <v>0</v>
      </c>
      <c r="E1467" s="403"/>
      <c r="F1467" s="146">
        <f t="shared" si="67"/>
        <v>55555555</v>
      </c>
      <c r="G1467" s="375">
        <f t="shared" si="68"/>
        <v>0</v>
      </c>
      <c r="I1467" s="376">
        <f>IF(OR(C1467="150 Directors advances", C1467="120 accounts receivable", C1467="720.2 Automobile - Insurance", C1467="720.3 Automobile - License", C1467="870.4 Rent - Insurance", C1467="870.6 Rent - Property Tax", C1467="870.7 Rent - Homeoffice", C1467="870.9 Rent - Water"),
   0,
   IF(Dashboard!$F$5="Quick",
      IF(OR(C1467="190 Automobile",C1467="200 computer hardware",C1467="210 Computer software",C1467="220 Quickbooks software",C1467="230 Office equipment",C1467="240 Office furniture"),
         E1467-(E1467/(1+Dashboard!$F$4)),
         0
      ),
      IF(C1467="750 Business promotion",
         E1467-(E1467/(1+4.793/100)),
         E1467-(E1467/(1+Dashboard!$F$4))
      )
   )
)</f>
        <v>0</v>
      </c>
      <c r="J1467" s="26">
        <f>Bank5[[#This Row],[Money in/ (Money out)]]-Bank5[[#This Row],[GST/HST]]</f>
        <v>0</v>
      </c>
      <c r="L1467" s="23">
        <f t="shared" si="66"/>
        <v>0</v>
      </c>
    </row>
    <row r="1468" spans="4:12" x14ac:dyDescent="0.2">
      <c r="D1468" s="374">
        <f>_xlfn.XLOOKUP(C:C,Table1[for Import to Bank Register dropdown],Table1[for Pivot],0,0,1)</f>
        <v>0</v>
      </c>
      <c r="E1468" s="403"/>
      <c r="F1468" s="146">
        <f t="shared" si="67"/>
        <v>55555555</v>
      </c>
      <c r="G1468" s="375">
        <f t="shared" si="68"/>
        <v>0</v>
      </c>
      <c r="I1468" s="376">
        <f>IF(OR(C1468="150 Directors advances", C1468="120 accounts receivable", C1468="720.2 Automobile - Insurance", C1468="720.3 Automobile - License", C1468="870.4 Rent - Insurance", C1468="870.6 Rent - Property Tax", C1468="870.7 Rent - Homeoffice", C1468="870.9 Rent - Water"),
   0,
   IF(Dashboard!$F$5="Quick",
      IF(OR(C1468="190 Automobile",C1468="200 computer hardware",C1468="210 Computer software",C1468="220 Quickbooks software",C1468="230 Office equipment",C1468="240 Office furniture"),
         E1468-(E1468/(1+Dashboard!$F$4)),
         0
      ),
      IF(C1468="750 Business promotion",
         E1468-(E1468/(1+4.793/100)),
         E1468-(E1468/(1+Dashboard!$F$4))
      )
   )
)</f>
        <v>0</v>
      </c>
      <c r="J1468" s="26">
        <f>Bank5[[#This Row],[Money in/ (Money out)]]-Bank5[[#This Row],[GST/HST]]</f>
        <v>0</v>
      </c>
      <c r="L1468" s="23">
        <f t="shared" si="66"/>
        <v>0</v>
      </c>
    </row>
    <row r="1469" spans="4:12" x14ac:dyDescent="0.2">
      <c r="D1469" s="374">
        <f>_xlfn.XLOOKUP(C:C,Table1[for Import to Bank Register dropdown],Table1[for Pivot],0,0,1)</f>
        <v>0</v>
      </c>
      <c r="E1469" s="403"/>
      <c r="F1469" s="146">
        <f t="shared" si="67"/>
        <v>55555555</v>
      </c>
      <c r="G1469" s="375">
        <f t="shared" si="68"/>
        <v>0</v>
      </c>
      <c r="I1469" s="376">
        <f>IF(OR(C1469="150 Directors advances", C1469="120 accounts receivable", C1469="720.2 Automobile - Insurance", C1469="720.3 Automobile - License", C1469="870.4 Rent - Insurance", C1469="870.6 Rent - Property Tax", C1469="870.7 Rent - Homeoffice", C1469="870.9 Rent - Water"),
   0,
   IF(Dashboard!$F$5="Quick",
      IF(OR(C1469="190 Automobile",C1469="200 computer hardware",C1469="210 Computer software",C1469="220 Quickbooks software",C1469="230 Office equipment",C1469="240 Office furniture"),
         E1469-(E1469/(1+Dashboard!$F$4)),
         0
      ),
      IF(C1469="750 Business promotion",
         E1469-(E1469/(1+4.793/100)),
         E1469-(E1469/(1+Dashboard!$F$4))
      )
   )
)</f>
        <v>0</v>
      </c>
      <c r="J1469" s="26">
        <f>Bank5[[#This Row],[Money in/ (Money out)]]-Bank5[[#This Row],[GST/HST]]</f>
        <v>0</v>
      </c>
      <c r="L1469" s="23">
        <f t="shared" si="66"/>
        <v>0</v>
      </c>
    </row>
    <row r="1470" spans="4:12" x14ac:dyDescent="0.2">
      <c r="D1470" s="374">
        <f>_xlfn.XLOOKUP(C:C,Table1[for Import to Bank Register dropdown],Table1[for Pivot],0,0,1)</f>
        <v>0</v>
      </c>
      <c r="E1470" s="403"/>
      <c r="F1470" s="146">
        <f t="shared" si="67"/>
        <v>55555555</v>
      </c>
      <c r="G1470" s="375">
        <f t="shared" si="68"/>
        <v>0</v>
      </c>
      <c r="I1470" s="376">
        <f>IF(OR(C1470="150 Directors advances", C1470="120 accounts receivable", C1470="720.2 Automobile - Insurance", C1470="720.3 Automobile - License", C1470="870.4 Rent - Insurance", C1470="870.6 Rent - Property Tax", C1470="870.7 Rent - Homeoffice", C1470="870.9 Rent - Water"),
   0,
   IF(Dashboard!$F$5="Quick",
      IF(OR(C1470="190 Automobile",C1470="200 computer hardware",C1470="210 Computer software",C1470="220 Quickbooks software",C1470="230 Office equipment",C1470="240 Office furniture"),
         E1470-(E1470/(1+Dashboard!$F$4)),
         0
      ),
      IF(C1470="750 Business promotion",
         E1470-(E1470/(1+4.793/100)),
         E1470-(E1470/(1+Dashboard!$F$4))
      )
   )
)</f>
        <v>0</v>
      </c>
      <c r="J1470" s="26">
        <f>Bank5[[#This Row],[Money in/ (Money out)]]-Bank5[[#This Row],[GST/HST]]</f>
        <v>0</v>
      </c>
      <c r="L1470" s="23">
        <f t="shared" si="66"/>
        <v>0</v>
      </c>
    </row>
    <row r="1471" spans="4:12" x14ac:dyDescent="0.2">
      <c r="D1471" s="374">
        <f>_xlfn.XLOOKUP(C:C,Table1[for Import to Bank Register dropdown],Table1[for Pivot],0,0,1)</f>
        <v>0</v>
      </c>
      <c r="E1471" s="403"/>
      <c r="F1471" s="146">
        <f t="shared" si="67"/>
        <v>55555555</v>
      </c>
      <c r="G1471" s="375">
        <f t="shared" si="68"/>
        <v>0</v>
      </c>
      <c r="I1471" s="376">
        <f>IF(OR(C1471="150 Directors advances", C1471="120 accounts receivable", C1471="720.2 Automobile - Insurance", C1471="720.3 Automobile - License", C1471="870.4 Rent - Insurance", C1471="870.6 Rent - Property Tax", C1471="870.7 Rent - Homeoffice", C1471="870.9 Rent - Water"),
   0,
   IF(Dashboard!$F$5="Quick",
      IF(OR(C1471="190 Automobile",C1471="200 computer hardware",C1471="210 Computer software",C1471="220 Quickbooks software",C1471="230 Office equipment",C1471="240 Office furniture"),
         E1471-(E1471/(1+Dashboard!$F$4)),
         0
      ),
      IF(C1471="750 Business promotion",
         E1471-(E1471/(1+4.793/100)),
         E1471-(E1471/(1+Dashboard!$F$4))
      )
   )
)</f>
        <v>0</v>
      </c>
      <c r="J1471" s="26">
        <f>Bank5[[#This Row],[Money in/ (Money out)]]-Bank5[[#This Row],[GST/HST]]</f>
        <v>0</v>
      </c>
      <c r="L1471" s="23">
        <f t="shared" si="66"/>
        <v>0</v>
      </c>
    </row>
    <row r="1472" spans="4:12" x14ac:dyDescent="0.2">
      <c r="D1472" s="374">
        <f>_xlfn.XLOOKUP(C:C,Table1[for Import to Bank Register dropdown],Table1[for Pivot],0,0,1)</f>
        <v>0</v>
      </c>
      <c r="E1472" s="403"/>
      <c r="F1472" s="146">
        <f t="shared" si="67"/>
        <v>55555555</v>
      </c>
      <c r="G1472" s="375">
        <f t="shared" si="68"/>
        <v>0</v>
      </c>
      <c r="I1472" s="376">
        <f>IF(OR(C1472="150 Directors advances", C1472="120 accounts receivable", C1472="720.2 Automobile - Insurance", C1472="720.3 Automobile - License", C1472="870.4 Rent - Insurance", C1472="870.6 Rent - Property Tax", C1472="870.7 Rent - Homeoffice", C1472="870.9 Rent - Water"),
   0,
   IF(Dashboard!$F$5="Quick",
      IF(OR(C1472="190 Automobile",C1472="200 computer hardware",C1472="210 Computer software",C1472="220 Quickbooks software",C1472="230 Office equipment",C1472="240 Office furniture"),
         E1472-(E1472/(1+Dashboard!$F$4)),
         0
      ),
      IF(C1472="750 Business promotion",
         E1472-(E1472/(1+4.793/100)),
         E1472-(E1472/(1+Dashboard!$F$4))
      )
   )
)</f>
        <v>0</v>
      </c>
      <c r="J1472" s="26">
        <f>Bank5[[#This Row],[Money in/ (Money out)]]-Bank5[[#This Row],[GST/HST]]</f>
        <v>0</v>
      </c>
      <c r="L1472" s="23">
        <f t="shared" si="66"/>
        <v>0</v>
      </c>
    </row>
    <row r="1473" spans="4:12" x14ac:dyDescent="0.2">
      <c r="D1473" s="374">
        <f>_xlfn.XLOOKUP(C:C,Table1[for Import to Bank Register dropdown],Table1[for Pivot],0,0,1)</f>
        <v>0</v>
      </c>
      <c r="E1473" s="403"/>
      <c r="F1473" s="146">
        <f t="shared" si="67"/>
        <v>55555555</v>
      </c>
      <c r="G1473" s="375">
        <f t="shared" si="68"/>
        <v>0</v>
      </c>
      <c r="I1473" s="376">
        <f>IF(OR(C1473="150 Directors advances", C1473="120 accounts receivable", C1473="720.2 Automobile - Insurance", C1473="720.3 Automobile - License", C1473="870.4 Rent - Insurance", C1473="870.6 Rent - Property Tax", C1473="870.7 Rent - Homeoffice", C1473="870.9 Rent - Water"),
   0,
   IF(Dashboard!$F$5="Quick",
      IF(OR(C1473="190 Automobile",C1473="200 computer hardware",C1473="210 Computer software",C1473="220 Quickbooks software",C1473="230 Office equipment",C1473="240 Office furniture"),
         E1473-(E1473/(1+Dashboard!$F$4)),
         0
      ),
      IF(C1473="750 Business promotion",
         E1473-(E1473/(1+4.793/100)),
         E1473-(E1473/(1+Dashboard!$F$4))
      )
   )
)</f>
        <v>0</v>
      </c>
      <c r="J1473" s="26">
        <f>Bank5[[#This Row],[Money in/ (Money out)]]-Bank5[[#This Row],[GST/HST]]</f>
        <v>0</v>
      </c>
      <c r="L1473" s="23">
        <f t="shared" si="66"/>
        <v>0</v>
      </c>
    </row>
    <row r="1474" spans="4:12" x14ac:dyDescent="0.2">
      <c r="D1474" s="374">
        <f>_xlfn.XLOOKUP(C:C,Table1[for Import to Bank Register dropdown],Table1[for Pivot],0,0,1)</f>
        <v>0</v>
      </c>
      <c r="E1474" s="403"/>
      <c r="F1474" s="146">
        <f t="shared" si="67"/>
        <v>55555555</v>
      </c>
      <c r="G1474" s="375">
        <f t="shared" si="68"/>
        <v>0</v>
      </c>
      <c r="I1474" s="376">
        <f>IF(OR(C1474="150 Directors advances", C1474="120 accounts receivable", C1474="720.2 Automobile - Insurance", C1474="720.3 Automobile - License", C1474="870.4 Rent - Insurance", C1474="870.6 Rent - Property Tax", C1474="870.7 Rent - Homeoffice", C1474="870.9 Rent - Water"),
   0,
   IF(Dashboard!$F$5="Quick",
      IF(OR(C1474="190 Automobile",C1474="200 computer hardware",C1474="210 Computer software",C1474="220 Quickbooks software",C1474="230 Office equipment",C1474="240 Office furniture"),
         E1474-(E1474/(1+Dashboard!$F$4)),
         0
      ),
      IF(C1474="750 Business promotion",
         E1474-(E1474/(1+4.793/100)),
         E1474-(E1474/(1+Dashboard!$F$4))
      )
   )
)</f>
        <v>0</v>
      </c>
      <c r="J1474" s="26">
        <f>Bank5[[#This Row],[Money in/ (Money out)]]-Bank5[[#This Row],[GST/HST]]</f>
        <v>0</v>
      </c>
      <c r="L1474" s="23">
        <f t="shared" si="66"/>
        <v>0</v>
      </c>
    </row>
    <row r="1475" spans="4:12" x14ac:dyDescent="0.2">
      <c r="D1475" s="374">
        <f>_xlfn.XLOOKUP(C:C,Table1[for Import to Bank Register dropdown],Table1[for Pivot],0,0,1)</f>
        <v>0</v>
      </c>
      <c r="E1475" s="403"/>
      <c r="F1475" s="146">
        <f t="shared" si="67"/>
        <v>55555555</v>
      </c>
      <c r="G1475" s="375">
        <f t="shared" si="68"/>
        <v>0</v>
      </c>
      <c r="I1475" s="376">
        <f>IF(OR(C1475="150 Directors advances", C1475="120 accounts receivable", C1475="720.2 Automobile - Insurance", C1475="720.3 Automobile - License", C1475="870.4 Rent - Insurance", C1475="870.6 Rent - Property Tax", C1475="870.7 Rent - Homeoffice", C1475="870.9 Rent - Water"),
   0,
   IF(Dashboard!$F$5="Quick",
      IF(OR(C1475="190 Automobile",C1475="200 computer hardware",C1475="210 Computer software",C1475="220 Quickbooks software",C1475="230 Office equipment",C1475="240 Office furniture"),
         E1475-(E1475/(1+Dashboard!$F$4)),
         0
      ),
      IF(C1475="750 Business promotion",
         E1475-(E1475/(1+4.793/100)),
         E1475-(E1475/(1+Dashboard!$F$4))
      )
   )
)</f>
        <v>0</v>
      </c>
      <c r="J1475" s="26">
        <f>Bank5[[#This Row],[Money in/ (Money out)]]-Bank5[[#This Row],[GST/HST]]</f>
        <v>0</v>
      </c>
      <c r="L1475" s="23">
        <f t="shared" si="66"/>
        <v>0</v>
      </c>
    </row>
    <row r="1476" spans="4:12" x14ac:dyDescent="0.2">
      <c r="D1476" s="374">
        <f>_xlfn.XLOOKUP(C:C,Table1[for Import to Bank Register dropdown],Table1[for Pivot],0,0,1)</f>
        <v>0</v>
      </c>
      <c r="E1476" s="403"/>
      <c r="F1476" s="146">
        <f t="shared" si="67"/>
        <v>55555555</v>
      </c>
      <c r="G1476" s="375">
        <f t="shared" si="68"/>
        <v>0</v>
      </c>
      <c r="I1476" s="376">
        <f>IF(OR(C1476="150 Directors advances", C1476="120 accounts receivable", C1476="720.2 Automobile - Insurance", C1476="720.3 Automobile - License", C1476="870.4 Rent - Insurance", C1476="870.6 Rent - Property Tax", C1476="870.7 Rent - Homeoffice", C1476="870.9 Rent - Water"),
   0,
   IF(Dashboard!$F$5="Quick",
      IF(OR(C1476="190 Automobile",C1476="200 computer hardware",C1476="210 Computer software",C1476="220 Quickbooks software",C1476="230 Office equipment",C1476="240 Office furniture"),
         E1476-(E1476/(1+Dashboard!$F$4)),
         0
      ),
      IF(C1476="750 Business promotion",
         E1476-(E1476/(1+4.793/100)),
         E1476-(E1476/(1+Dashboard!$F$4))
      )
   )
)</f>
        <v>0</v>
      </c>
      <c r="J1476" s="26">
        <f>Bank5[[#This Row],[Money in/ (Money out)]]-Bank5[[#This Row],[GST/HST]]</f>
        <v>0</v>
      </c>
      <c r="L1476" s="23">
        <f t="shared" si="66"/>
        <v>0</v>
      </c>
    </row>
    <row r="1477" spans="4:12" x14ac:dyDescent="0.2">
      <c r="D1477" s="374">
        <f>_xlfn.XLOOKUP(C:C,Table1[for Import to Bank Register dropdown],Table1[for Pivot],0,0,1)</f>
        <v>0</v>
      </c>
      <c r="E1477" s="403"/>
      <c r="F1477" s="146">
        <f t="shared" si="67"/>
        <v>55555555</v>
      </c>
      <c r="G1477" s="375">
        <f t="shared" si="68"/>
        <v>0</v>
      </c>
      <c r="I1477" s="376">
        <f>IF(OR(C1477="150 Directors advances", C1477="120 accounts receivable", C1477="720.2 Automobile - Insurance", C1477="720.3 Automobile - License", C1477="870.4 Rent - Insurance", C1477="870.6 Rent - Property Tax", C1477="870.7 Rent - Homeoffice", C1477="870.9 Rent - Water"),
   0,
   IF(Dashboard!$F$5="Quick",
      IF(OR(C1477="190 Automobile",C1477="200 computer hardware",C1477="210 Computer software",C1477="220 Quickbooks software",C1477="230 Office equipment",C1477="240 Office furniture"),
         E1477-(E1477/(1+Dashboard!$F$4)),
         0
      ),
      IF(C1477="750 Business promotion",
         E1477-(E1477/(1+4.793/100)),
         E1477-(E1477/(1+Dashboard!$F$4))
      )
   )
)</f>
        <v>0</v>
      </c>
      <c r="J1477" s="26">
        <f>Bank5[[#This Row],[Money in/ (Money out)]]-Bank5[[#This Row],[GST/HST]]</f>
        <v>0</v>
      </c>
      <c r="L1477" s="23">
        <f t="shared" si="66"/>
        <v>0</v>
      </c>
    </row>
    <row r="1478" spans="4:12" x14ac:dyDescent="0.2">
      <c r="D1478" s="374">
        <f>_xlfn.XLOOKUP(C:C,Table1[for Import to Bank Register dropdown],Table1[for Pivot],0,0,1)</f>
        <v>0</v>
      </c>
      <c r="E1478" s="403"/>
      <c r="F1478" s="146">
        <f t="shared" si="67"/>
        <v>55555555</v>
      </c>
      <c r="G1478" s="375">
        <f t="shared" si="68"/>
        <v>0</v>
      </c>
      <c r="I1478" s="376">
        <f>IF(OR(C1478="150 Directors advances", C1478="120 accounts receivable", C1478="720.2 Automobile - Insurance", C1478="720.3 Automobile - License", C1478="870.4 Rent - Insurance", C1478="870.6 Rent - Property Tax", C1478="870.7 Rent - Homeoffice", C1478="870.9 Rent - Water"),
   0,
   IF(Dashboard!$F$5="Quick",
      IF(OR(C1478="190 Automobile",C1478="200 computer hardware",C1478="210 Computer software",C1478="220 Quickbooks software",C1478="230 Office equipment",C1478="240 Office furniture"),
         E1478-(E1478/(1+Dashboard!$F$4)),
         0
      ),
      IF(C1478="750 Business promotion",
         E1478-(E1478/(1+4.793/100)),
         E1478-(E1478/(1+Dashboard!$F$4))
      )
   )
)</f>
        <v>0</v>
      </c>
      <c r="J1478" s="26">
        <f>Bank5[[#This Row],[Money in/ (Money out)]]-Bank5[[#This Row],[GST/HST]]</f>
        <v>0</v>
      </c>
      <c r="L1478" s="23">
        <f t="shared" si="66"/>
        <v>0</v>
      </c>
    </row>
    <row r="1479" spans="4:12" x14ac:dyDescent="0.2">
      <c r="D1479" s="374">
        <f>_xlfn.XLOOKUP(C:C,Table1[for Import to Bank Register dropdown],Table1[for Pivot],0,0,1)</f>
        <v>0</v>
      </c>
      <c r="E1479" s="403"/>
      <c r="F1479" s="146">
        <f t="shared" si="67"/>
        <v>55555555</v>
      </c>
      <c r="G1479" s="375">
        <f t="shared" si="68"/>
        <v>0</v>
      </c>
      <c r="I1479" s="376">
        <f>IF(OR(C1479="150 Directors advances", C1479="120 accounts receivable", C1479="720.2 Automobile - Insurance", C1479="720.3 Automobile - License", C1479="870.4 Rent - Insurance", C1479="870.6 Rent - Property Tax", C1479="870.7 Rent - Homeoffice", C1479="870.9 Rent - Water"),
   0,
   IF(Dashboard!$F$5="Quick",
      IF(OR(C1479="190 Automobile",C1479="200 computer hardware",C1479="210 Computer software",C1479="220 Quickbooks software",C1479="230 Office equipment",C1479="240 Office furniture"),
         E1479-(E1479/(1+Dashboard!$F$4)),
         0
      ),
      IF(C1479="750 Business promotion",
         E1479-(E1479/(1+4.793/100)),
         E1479-(E1479/(1+Dashboard!$F$4))
      )
   )
)</f>
        <v>0</v>
      </c>
      <c r="J1479" s="26">
        <f>Bank5[[#This Row],[Money in/ (Money out)]]-Bank5[[#This Row],[GST/HST]]</f>
        <v>0</v>
      </c>
      <c r="L1479" s="23">
        <f t="shared" ref="L1479:L1500" si="69">$L$3</f>
        <v>0</v>
      </c>
    </row>
    <row r="1480" spans="4:12" x14ac:dyDescent="0.2">
      <c r="D1480" s="374">
        <f>_xlfn.XLOOKUP(C:C,Table1[for Import to Bank Register dropdown],Table1[for Pivot],0,0,1)</f>
        <v>0</v>
      </c>
      <c r="E1480" s="403"/>
      <c r="F1480" s="146">
        <f t="shared" ref="F1480:F1500" si="70">$E$2</f>
        <v>55555555</v>
      </c>
      <c r="G1480" s="375">
        <f t="shared" ref="G1480:G1500" si="71">G1479+E1480</f>
        <v>0</v>
      </c>
      <c r="I1480" s="376">
        <f>IF(OR(C1480="150 Directors advances", C1480="120 accounts receivable", C1480="720.2 Automobile - Insurance", C1480="720.3 Automobile - License", C1480="870.4 Rent - Insurance", C1480="870.6 Rent - Property Tax", C1480="870.7 Rent - Homeoffice", C1480="870.9 Rent - Water"),
   0,
   IF(Dashboard!$F$5="Quick",
      IF(OR(C1480="190 Automobile",C1480="200 computer hardware",C1480="210 Computer software",C1480="220 Quickbooks software",C1480="230 Office equipment",C1480="240 Office furniture"),
         E1480-(E1480/(1+Dashboard!$F$4)),
         0
      ),
      IF(C1480="750 Business promotion",
         E1480-(E1480/(1+4.793/100)),
         E1480-(E1480/(1+Dashboard!$F$4))
      )
   )
)</f>
        <v>0</v>
      </c>
      <c r="J1480" s="26">
        <f>Bank5[[#This Row],[Money in/ (Money out)]]-Bank5[[#This Row],[GST/HST]]</f>
        <v>0</v>
      </c>
      <c r="L1480" s="23">
        <f t="shared" si="69"/>
        <v>0</v>
      </c>
    </row>
    <row r="1481" spans="4:12" x14ac:dyDescent="0.2">
      <c r="D1481" s="374">
        <f>_xlfn.XLOOKUP(C:C,Table1[for Import to Bank Register dropdown],Table1[for Pivot],0,0,1)</f>
        <v>0</v>
      </c>
      <c r="E1481" s="403"/>
      <c r="F1481" s="146">
        <f t="shared" si="70"/>
        <v>55555555</v>
      </c>
      <c r="G1481" s="375">
        <f t="shared" si="71"/>
        <v>0</v>
      </c>
      <c r="I1481" s="376">
        <f>IF(OR(C1481="150 Directors advances", C1481="120 accounts receivable", C1481="720.2 Automobile - Insurance", C1481="720.3 Automobile - License", C1481="870.4 Rent - Insurance", C1481="870.6 Rent - Property Tax", C1481="870.7 Rent - Homeoffice", C1481="870.9 Rent - Water"),
   0,
   IF(Dashboard!$F$5="Quick",
      IF(OR(C1481="190 Automobile",C1481="200 computer hardware",C1481="210 Computer software",C1481="220 Quickbooks software",C1481="230 Office equipment",C1481="240 Office furniture"),
         E1481-(E1481/(1+Dashboard!$F$4)),
         0
      ),
      IF(C1481="750 Business promotion",
         E1481-(E1481/(1+4.793/100)),
         E1481-(E1481/(1+Dashboard!$F$4))
      )
   )
)</f>
        <v>0</v>
      </c>
      <c r="J1481" s="26">
        <f>Bank5[[#This Row],[Money in/ (Money out)]]-Bank5[[#This Row],[GST/HST]]</f>
        <v>0</v>
      </c>
      <c r="L1481" s="23">
        <f t="shared" si="69"/>
        <v>0</v>
      </c>
    </row>
    <row r="1482" spans="4:12" x14ac:dyDescent="0.2">
      <c r="D1482" s="374">
        <f>_xlfn.XLOOKUP(C:C,Table1[for Import to Bank Register dropdown],Table1[for Pivot],0,0,1)</f>
        <v>0</v>
      </c>
      <c r="E1482" s="403"/>
      <c r="F1482" s="146">
        <f t="shared" si="70"/>
        <v>55555555</v>
      </c>
      <c r="G1482" s="375">
        <f t="shared" si="71"/>
        <v>0</v>
      </c>
      <c r="I1482" s="376">
        <f>IF(OR(C1482="150 Directors advances", C1482="120 accounts receivable", C1482="720.2 Automobile - Insurance", C1482="720.3 Automobile - License", C1482="870.4 Rent - Insurance", C1482="870.6 Rent - Property Tax", C1482="870.7 Rent - Homeoffice", C1482="870.9 Rent - Water"),
   0,
   IF(Dashboard!$F$5="Quick",
      IF(OR(C1482="190 Automobile",C1482="200 computer hardware",C1482="210 Computer software",C1482="220 Quickbooks software",C1482="230 Office equipment",C1482="240 Office furniture"),
         E1482-(E1482/(1+Dashboard!$F$4)),
         0
      ),
      IF(C1482="750 Business promotion",
         E1482-(E1482/(1+4.793/100)),
         E1482-(E1482/(1+Dashboard!$F$4))
      )
   )
)</f>
        <v>0</v>
      </c>
      <c r="J1482" s="26">
        <f>Bank5[[#This Row],[Money in/ (Money out)]]-Bank5[[#This Row],[GST/HST]]</f>
        <v>0</v>
      </c>
      <c r="L1482" s="23">
        <f t="shared" si="69"/>
        <v>0</v>
      </c>
    </row>
    <row r="1483" spans="4:12" x14ac:dyDescent="0.2">
      <c r="D1483" s="374">
        <f>_xlfn.XLOOKUP(C:C,Table1[for Import to Bank Register dropdown],Table1[for Pivot],0,0,1)</f>
        <v>0</v>
      </c>
      <c r="E1483" s="403"/>
      <c r="F1483" s="146">
        <f t="shared" si="70"/>
        <v>55555555</v>
      </c>
      <c r="G1483" s="375">
        <f t="shared" si="71"/>
        <v>0</v>
      </c>
      <c r="I1483" s="376">
        <f>IF(OR(C1483="150 Directors advances", C1483="120 accounts receivable", C1483="720.2 Automobile - Insurance", C1483="720.3 Automobile - License", C1483="870.4 Rent - Insurance", C1483="870.6 Rent - Property Tax", C1483="870.7 Rent - Homeoffice", C1483="870.9 Rent - Water"),
   0,
   IF(Dashboard!$F$5="Quick",
      IF(OR(C1483="190 Automobile",C1483="200 computer hardware",C1483="210 Computer software",C1483="220 Quickbooks software",C1483="230 Office equipment",C1483="240 Office furniture"),
         E1483-(E1483/(1+Dashboard!$F$4)),
         0
      ),
      IF(C1483="750 Business promotion",
         E1483-(E1483/(1+4.793/100)),
         E1483-(E1483/(1+Dashboard!$F$4))
      )
   )
)</f>
        <v>0</v>
      </c>
      <c r="J1483" s="26">
        <f>Bank5[[#This Row],[Money in/ (Money out)]]-Bank5[[#This Row],[GST/HST]]</f>
        <v>0</v>
      </c>
      <c r="L1483" s="23">
        <f t="shared" si="69"/>
        <v>0</v>
      </c>
    </row>
    <row r="1484" spans="4:12" x14ac:dyDescent="0.2">
      <c r="D1484" s="374">
        <f>_xlfn.XLOOKUP(C:C,Table1[for Import to Bank Register dropdown],Table1[for Pivot],0,0,1)</f>
        <v>0</v>
      </c>
      <c r="E1484" s="403"/>
      <c r="F1484" s="146">
        <f t="shared" si="70"/>
        <v>55555555</v>
      </c>
      <c r="G1484" s="375">
        <f t="shared" si="71"/>
        <v>0</v>
      </c>
      <c r="I1484" s="376">
        <f>IF(OR(C1484="150 Directors advances", C1484="120 accounts receivable", C1484="720.2 Automobile - Insurance", C1484="720.3 Automobile - License", C1484="870.4 Rent - Insurance", C1484="870.6 Rent - Property Tax", C1484="870.7 Rent - Homeoffice", C1484="870.9 Rent - Water"),
   0,
   IF(Dashboard!$F$5="Quick",
      IF(OR(C1484="190 Automobile",C1484="200 computer hardware",C1484="210 Computer software",C1484="220 Quickbooks software",C1484="230 Office equipment",C1484="240 Office furniture"),
         E1484-(E1484/(1+Dashboard!$F$4)),
         0
      ),
      IF(C1484="750 Business promotion",
         E1484-(E1484/(1+4.793/100)),
         E1484-(E1484/(1+Dashboard!$F$4))
      )
   )
)</f>
        <v>0</v>
      </c>
      <c r="J1484" s="26">
        <f>Bank5[[#This Row],[Money in/ (Money out)]]-Bank5[[#This Row],[GST/HST]]</f>
        <v>0</v>
      </c>
      <c r="L1484" s="23">
        <f t="shared" si="69"/>
        <v>0</v>
      </c>
    </row>
    <row r="1485" spans="4:12" x14ac:dyDescent="0.2">
      <c r="D1485" s="374">
        <f>_xlfn.XLOOKUP(C:C,Table1[for Import to Bank Register dropdown],Table1[for Pivot],0,0,1)</f>
        <v>0</v>
      </c>
      <c r="E1485" s="403"/>
      <c r="F1485" s="146">
        <f t="shared" si="70"/>
        <v>55555555</v>
      </c>
      <c r="G1485" s="375">
        <f t="shared" si="71"/>
        <v>0</v>
      </c>
      <c r="I1485" s="376">
        <f>IF(OR(C1485="150 Directors advances", C1485="120 accounts receivable", C1485="720.2 Automobile - Insurance", C1485="720.3 Automobile - License", C1485="870.4 Rent - Insurance", C1485="870.6 Rent - Property Tax", C1485="870.7 Rent - Homeoffice", C1485="870.9 Rent - Water"),
   0,
   IF(Dashboard!$F$5="Quick",
      IF(OR(C1485="190 Automobile",C1485="200 computer hardware",C1485="210 Computer software",C1485="220 Quickbooks software",C1485="230 Office equipment",C1485="240 Office furniture"),
         E1485-(E1485/(1+Dashboard!$F$4)),
         0
      ),
      IF(C1485="750 Business promotion",
         E1485-(E1485/(1+4.793/100)),
         E1485-(E1485/(1+Dashboard!$F$4))
      )
   )
)</f>
        <v>0</v>
      </c>
      <c r="J1485" s="26">
        <f>Bank5[[#This Row],[Money in/ (Money out)]]-Bank5[[#This Row],[GST/HST]]</f>
        <v>0</v>
      </c>
      <c r="L1485" s="23">
        <f t="shared" si="69"/>
        <v>0</v>
      </c>
    </row>
    <row r="1486" spans="4:12" x14ac:dyDescent="0.2">
      <c r="D1486" s="374">
        <f>_xlfn.XLOOKUP(C:C,Table1[for Import to Bank Register dropdown],Table1[for Pivot],0,0,1)</f>
        <v>0</v>
      </c>
      <c r="E1486" s="403"/>
      <c r="F1486" s="146">
        <f t="shared" si="70"/>
        <v>55555555</v>
      </c>
      <c r="G1486" s="375">
        <f t="shared" si="71"/>
        <v>0</v>
      </c>
      <c r="I1486" s="376">
        <f>IF(OR(C1486="150 Directors advances", C1486="120 accounts receivable", C1486="720.2 Automobile - Insurance", C1486="720.3 Automobile - License", C1486="870.4 Rent - Insurance", C1486="870.6 Rent - Property Tax", C1486="870.7 Rent - Homeoffice", C1486="870.9 Rent - Water"),
   0,
   IF(Dashboard!$F$5="Quick",
      IF(OR(C1486="190 Automobile",C1486="200 computer hardware",C1486="210 Computer software",C1486="220 Quickbooks software",C1486="230 Office equipment",C1486="240 Office furniture"),
         E1486-(E1486/(1+Dashboard!$F$4)),
         0
      ),
      IF(C1486="750 Business promotion",
         E1486-(E1486/(1+4.793/100)),
         E1486-(E1486/(1+Dashboard!$F$4))
      )
   )
)</f>
        <v>0</v>
      </c>
      <c r="J1486" s="26">
        <f>Bank5[[#This Row],[Money in/ (Money out)]]-Bank5[[#This Row],[GST/HST]]</f>
        <v>0</v>
      </c>
      <c r="L1486" s="23">
        <f t="shared" si="69"/>
        <v>0</v>
      </c>
    </row>
    <row r="1487" spans="4:12" x14ac:dyDescent="0.2">
      <c r="D1487" s="374">
        <f>_xlfn.XLOOKUP(C:C,Table1[for Import to Bank Register dropdown],Table1[for Pivot],0,0,1)</f>
        <v>0</v>
      </c>
      <c r="E1487" s="403"/>
      <c r="F1487" s="146">
        <f t="shared" si="70"/>
        <v>55555555</v>
      </c>
      <c r="G1487" s="375">
        <f t="shared" si="71"/>
        <v>0</v>
      </c>
      <c r="I1487" s="376">
        <f>IF(OR(C1487="150 Directors advances", C1487="120 accounts receivable", C1487="720.2 Automobile - Insurance", C1487="720.3 Automobile - License", C1487="870.4 Rent - Insurance", C1487="870.6 Rent - Property Tax", C1487="870.7 Rent - Homeoffice", C1487="870.9 Rent - Water"),
   0,
   IF(Dashboard!$F$5="Quick",
      IF(OR(C1487="190 Automobile",C1487="200 computer hardware",C1487="210 Computer software",C1487="220 Quickbooks software",C1487="230 Office equipment",C1487="240 Office furniture"),
         E1487-(E1487/(1+Dashboard!$F$4)),
         0
      ),
      IF(C1487="750 Business promotion",
         E1487-(E1487/(1+4.793/100)),
         E1487-(E1487/(1+Dashboard!$F$4))
      )
   )
)</f>
        <v>0</v>
      </c>
      <c r="J1487" s="26">
        <f>Bank5[[#This Row],[Money in/ (Money out)]]-Bank5[[#This Row],[GST/HST]]</f>
        <v>0</v>
      </c>
      <c r="L1487" s="23">
        <f t="shared" si="69"/>
        <v>0</v>
      </c>
    </row>
    <row r="1488" spans="4:12" x14ac:dyDescent="0.2">
      <c r="D1488" s="374">
        <f>_xlfn.XLOOKUP(C:C,Table1[for Import to Bank Register dropdown],Table1[for Pivot],0,0,1)</f>
        <v>0</v>
      </c>
      <c r="E1488" s="403"/>
      <c r="F1488" s="146">
        <f t="shared" si="70"/>
        <v>55555555</v>
      </c>
      <c r="G1488" s="375">
        <f t="shared" si="71"/>
        <v>0</v>
      </c>
      <c r="I1488" s="376">
        <f>IF(OR(C1488="150 Directors advances", C1488="120 accounts receivable", C1488="720.2 Automobile - Insurance", C1488="720.3 Automobile - License", C1488="870.4 Rent - Insurance", C1488="870.6 Rent - Property Tax", C1488="870.7 Rent - Homeoffice", C1488="870.9 Rent - Water"),
   0,
   IF(Dashboard!$F$5="Quick",
      IF(OR(C1488="190 Automobile",C1488="200 computer hardware",C1488="210 Computer software",C1488="220 Quickbooks software",C1488="230 Office equipment",C1488="240 Office furniture"),
         E1488-(E1488/(1+Dashboard!$F$4)),
         0
      ),
      IF(C1488="750 Business promotion",
         E1488-(E1488/(1+4.793/100)),
         E1488-(E1488/(1+Dashboard!$F$4))
      )
   )
)</f>
        <v>0</v>
      </c>
      <c r="J1488" s="26">
        <f>Bank5[[#This Row],[Money in/ (Money out)]]-Bank5[[#This Row],[GST/HST]]</f>
        <v>0</v>
      </c>
      <c r="L1488" s="23">
        <f t="shared" si="69"/>
        <v>0</v>
      </c>
    </row>
    <row r="1489" spans="4:12" x14ac:dyDescent="0.2">
      <c r="D1489" s="374">
        <f>_xlfn.XLOOKUP(C:C,Table1[for Import to Bank Register dropdown],Table1[for Pivot],0,0,1)</f>
        <v>0</v>
      </c>
      <c r="E1489" s="403"/>
      <c r="F1489" s="146">
        <f t="shared" si="70"/>
        <v>55555555</v>
      </c>
      <c r="G1489" s="375">
        <f t="shared" si="71"/>
        <v>0</v>
      </c>
      <c r="I1489" s="376">
        <f>IF(OR(C1489="150 Directors advances", C1489="120 accounts receivable", C1489="720.2 Automobile - Insurance", C1489="720.3 Automobile - License", C1489="870.4 Rent - Insurance", C1489="870.6 Rent - Property Tax", C1489="870.7 Rent - Homeoffice", C1489="870.9 Rent - Water"),
   0,
   IF(Dashboard!$F$5="Quick",
      IF(OR(C1489="190 Automobile",C1489="200 computer hardware",C1489="210 Computer software",C1489="220 Quickbooks software",C1489="230 Office equipment",C1489="240 Office furniture"),
         E1489-(E1489/(1+Dashboard!$F$4)),
         0
      ),
      IF(C1489="750 Business promotion",
         E1489-(E1489/(1+4.793/100)),
         E1489-(E1489/(1+Dashboard!$F$4))
      )
   )
)</f>
        <v>0</v>
      </c>
      <c r="J1489" s="26">
        <f>Bank5[[#This Row],[Money in/ (Money out)]]-Bank5[[#This Row],[GST/HST]]</f>
        <v>0</v>
      </c>
      <c r="L1489" s="23">
        <f t="shared" si="69"/>
        <v>0</v>
      </c>
    </row>
    <row r="1490" spans="4:12" x14ac:dyDescent="0.2">
      <c r="D1490" s="374">
        <f>_xlfn.XLOOKUP(C:C,Table1[for Import to Bank Register dropdown],Table1[for Pivot],0,0,1)</f>
        <v>0</v>
      </c>
      <c r="E1490" s="403"/>
      <c r="F1490" s="146">
        <f t="shared" si="70"/>
        <v>55555555</v>
      </c>
      <c r="G1490" s="375">
        <f t="shared" si="71"/>
        <v>0</v>
      </c>
      <c r="I1490" s="376">
        <f>IF(OR(C1490="150 Directors advances", C1490="120 accounts receivable", C1490="720.2 Automobile - Insurance", C1490="720.3 Automobile - License", C1490="870.4 Rent - Insurance", C1490="870.6 Rent - Property Tax", C1490="870.7 Rent - Homeoffice", C1490="870.9 Rent - Water"),
   0,
   IF(Dashboard!$F$5="Quick",
      IF(OR(C1490="190 Automobile",C1490="200 computer hardware",C1490="210 Computer software",C1490="220 Quickbooks software",C1490="230 Office equipment",C1490="240 Office furniture"),
         E1490-(E1490/(1+Dashboard!$F$4)),
         0
      ),
      IF(C1490="750 Business promotion",
         E1490-(E1490/(1+4.793/100)),
         E1490-(E1490/(1+Dashboard!$F$4))
      )
   )
)</f>
        <v>0</v>
      </c>
      <c r="J1490" s="26">
        <f>Bank5[[#This Row],[Money in/ (Money out)]]-Bank5[[#This Row],[GST/HST]]</f>
        <v>0</v>
      </c>
      <c r="L1490" s="23">
        <f t="shared" si="69"/>
        <v>0</v>
      </c>
    </row>
    <row r="1491" spans="4:12" x14ac:dyDescent="0.2">
      <c r="D1491" s="374">
        <f>_xlfn.XLOOKUP(C:C,Table1[for Import to Bank Register dropdown],Table1[for Pivot],0,0,1)</f>
        <v>0</v>
      </c>
      <c r="E1491" s="403"/>
      <c r="F1491" s="146">
        <f t="shared" si="70"/>
        <v>55555555</v>
      </c>
      <c r="G1491" s="375">
        <f t="shared" si="71"/>
        <v>0</v>
      </c>
      <c r="I1491" s="376">
        <f>IF(OR(C1491="150 Directors advances", C1491="120 accounts receivable", C1491="720.2 Automobile - Insurance", C1491="720.3 Automobile - License", C1491="870.4 Rent - Insurance", C1491="870.6 Rent - Property Tax", C1491="870.7 Rent - Homeoffice", C1491="870.9 Rent - Water"),
   0,
   IF(Dashboard!$F$5="Quick",
      IF(OR(C1491="190 Automobile",C1491="200 computer hardware",C1491="210 Computer software",C1491="220 Quickbooks software",C1491="230 Office equipment",C1491="240 Office furniture"),
         E1491-(E1491/(1+Dashboard!$F$4)),
         0
      ),
      IF(C1491="750 Business promotion",
         E1491-(E1491/(1+4.793/100)),
         E1491-(E1491/(1+Dashboard!$F$4))
      )
   )
)</f>
        <v>0</v>
      </c>
      <c r="J1491" s="26">
        <f>Bank5[[#This Row],[Money in/ (Money out)]]-Bank5[[#This Row],[GST/HST]]</f>
        <v>0</v>
      </c>
      <c r="L1491" s="23">
        <f t="shared" si="69"/>
        <v>0</v>
      </c>
    </row>
    <row r="1492" spans="4:12" x14ac:dyDescent="0.2">
      <c r="D1492" s="374">
        <f>_xlfn.XLOOKUP(C:C,Table1[for Import to Bank Register dropdown],Table1[for Pivot],0,0,1)</f>
        <v>0</v>
      </c>
      <c r="E1492" s="403"/>
      <c r="F1492" s="146">
        <f t="shared" si="70"/>
        <v>55555555</v>
      </c>
      <c r="G1492" s="375">
        <f t="shared" si="71"/>
        <v>0</v>
      </c>
      <c r="I1492" s="376">
        <f>IF(OR(C1492="150 Directors advances", C1492="120 accounts receivable", C1492="720.2 Automobile - Insurance", C1492="720.3 Automobile - License", C1492="870.4 Rent - Insurance", C1492="870.6 Rent - Property Tax", C1492="870.7 Rent - Homeoffice", C1492="870.9 Rent - Water"),
   0,
   IF(Dashboard!$F$5="Quick",
      IF(OR(C1492="190 Automobile",C1492="200 computer hardware",C1492="210 Computer software",C1492="220 Quickbooks software",C1492="230 Office equipment",C1492="240 Office furniture"),
         E1492-(E1492/(1+Dashboard!$F$4)),
         0
      ),
      IF(C1492="750 Business promotion",
         E1492-(E1492/(1+4.793/100)),
         E1492-(E1492/(1+Dashboard!$F$4))
      )
   )
)</f>
        <v>0</v>
      </c>
      <c r="J1492" s="26">
        <f>Bank5[[#This Row],[Money in/ (Money out)]]-Bank5[[#This Row],[GST/HST]]</f>
        <v>0</v>
      </c>
      <c r="L1492" s="23">
        <f t="shared" si="69"/>
        <v>0</v>
      </c>
    </row>
    <row r="1493" spans="4:12" x14ac:dyDescent="0.2">
      <c r="D1493" s="374">
        <f>_xlfn.XLOOKUP(C:C,Table1[for Import to Bank Register dropdown],Table1[for Pivot],0,0,1)</f>
        <v>0</v>
      </c>
      <c r="E1493" s="403"/>
      <c r="F1493" s="146">
        <f t="shared" si="70"/>
        <v>55555555</v>
      </c>
      <c r="G1493" s="375">
        <f t="shared" si="71"/>
        <v>0</v>
      </c>
      <c r="I1493" s="376">
        <f>IF(OR(C1493="150 Directors advances", C1493="120 accounts receivable", C1493="720.2 Automobile - Insurance", C1493="720.3 Automobile - License", C1493="870.4 Rent - Insurance", C1493="870.6 Rent - Property Tax", C1493="870.7 Rent - Homeoffice", C1493="870.9 Rent - Water"),
   0,
   IF(Dashboard!$F$5="Quick",
      IF(OR(C1493="190 Automobile",C1493="200 computer hardware",C1493="210 Computer software",C1493="220 Quickbooks software",C1493="230 Office equipment",C1493="240 Office furniture"),
         E1493-(E1493/(1+Dashboard!$F$4)),
         0
      ),
      IF(C1493="750 Business promotion",
         E1493-(E1493/(1+4.793/100)),
         E1493-(E1493/(1+Dashboard!$F$4))
      )
   )
)</f>
        <v>0</v>
      </c>
      <c r="J1493" s="26">
        <f>Bank5[[#This Row],[Money in/ (Money out)]]-Bank5[[#This Row],[GST/HST]]</f>
        <v>0</v>
      </c>
      <c r="L1493" s="23">
        <f t="shared" si="69"/>
        <v>0</v>
      </c>
    </row>
    <row r="1494" spans="4:12" x14ac:dyDescent="0.2">
      <c r="D1494" s="374">
        <f>_xlfn.XLOOKUP(C:C,Table1[for Import to Bank Register dropdown],Table1[for Pivot],0,0,1)</f>
        <v>0</v>
      </c>
      <c r="E1494" s="403"/>
      <c r="F1494" s="146">
        <f t="shared" si="70"/>
        <v>55555555</v>
      </c>
      <c r="G1494" s="375">
        <f t="shared" si="71"/>
        <v>0</v>
      </c>
      <c r="I1494" s="376">
        <f>IF(OR(C1494="150 Directors advances", C1494="120 accounts receivable", C1494="720.2 Automobile - Insurance", C1494="720.3 Automobile - License", C1494="870.4 Rent - Insurance", C1494="870.6 Rent - Property Tax", C1494="870.7 Rent - Homeoffice", C1494="870.9 Rent - Water"),
   0,
   IF(Dashboard!$F$5="Quick",
      IF(OR(C1494="190 Automobile",C1494="200 computer hardware",C1494="210 Computer software",C1494="220 Quickbooks software",C1494="230 Office equipment",C1494="240 Office furniture"),
         E1494-(E1494/(1+Dashboard!$F$4)),
         0
      ),
      IF(C1494="750 Business promotion",
         E1494-(E1494/(1+4.793/100)),
         E1494-(E1494/(1+Dashboard!$F$4))
      )
   )
)</f>
        <v>0</v>
      </c>
      <c r="J1494" s="26">
        <f>Bank5[[#This Row],[Money in/ (Money out)]]-Bank5[[#This Row],[GST/HST]]</f>
        <v>0</v>
      </c>
      <c r="L1494" s="23">
        <f t="shared" si="69"/>
        <v>0</v>
      </c>
    </row>
    <row r="1495" spans="4:12" x14ac:dyDescent="0.2">
      <c r="D1495" s="374">
        <f>_xlfn.XLOOKUP(C:C,Table1[for Import to Bank Register dropdown],Table1[for Pivot],0,0,1)</f>
        <v>0</v>
      </c>
      <c r="E1495" s="403"/>
      <c r="F1495" s="146">
        <f t="shared" si="70"/>
        <v>55555555</v>
      </c>
      <c r="G1495" s="375">
        <f t="shared" si="71"/>
        <v>0</v>
      </c>
      <c r="I1495" s="376">
        <f>IF(OR(C1495="150 Directors advances", C1495="120 accounts receivable", C1495="720.2 Automobile - Insurance", C1495="720.3 Automobile - License", C1495="870.4 Rent - Insurance", C1495="870.6 Rent - Property Tax", C1495="870.7 Rent - Homeoffice", C1495="870.9 Rent - Water"),
   0,
   IF(Dashboard!$F$5="Quick",
      IF(OR(C1495="190 Automobile",C1495="200 computer hardware",C1495="210 Computer software",C1495="220 Quickbooks software",C1495="230 Office equipment",C1495="240 Office furniture"),
         E1495-(E1495/(1+Dashboard!$F$4)),
         0
      ),
      IF(C1495="750 Business promotion",
         E1495-(E1495/(1+4.793/100)),
         E1495-(E1495/(1+Dashboard!$F$4))
      )
   )
)</f>
        <v>0</v>
      </c>
      <c r="J1495" s="26">
        <f>Bank5[[#This Row],[Money in/ (Money out)]]-Bank5[[#This Row],[GST/HST]]</f>
        <v>0</v>
      </c>
      <c r="L1495" s="23">
        <f t="shared" si="69"/>
        <v>0</v>
      </c>
    </row>
    <row r="1496" spans="4:12" x14ac:dyDescent="0.2">
      <c r="D1496" s="374">
        <f>_xlfn.XLOOKUP(C:C,Table1[for Import to Bank Register dropdown],Table1[for Pivot],0,0,1)</f>
        <v>0</v>
      </c>
      <c r="E1496" s="403"/>
      <c r="F1496" s="146">
        <f t="shared" si="70"/>
        <v>55555555</v>
      </c>
      <c r="G1496" s="375">
        <f t="shared" si="71"/>
        <v>0</v>
      </c>
      <c r="I1496" s="376">
        <f>IF(OR(C1496="150 Directors advances", C1496="120 accounts receivable", C1496="720.2 Automobile - Insurance", C1496="720.3 Automobile - License", C1496="870.4 Rent - Insurance", C1496="870.6 Rent - Property Tax", C1496="870.7 Rent - Homeoffice", C1496="870.9 Rent - Water"),
   0,
   IF(Dashboard!$F$5="Quick",
      IF(OR(C1496="190 Automobile",C1496="200 computer hardware",C1496="210 Computer software",C1496="220 Quickbooks software",C1496="230 Office equipment",C1496="240 Office furniture"),
         E1496-(E1496/(1+Dashboard!$F$4)),
         0
      ),
      IF(C1496="750 Business promotion",
         E1496-(E1496/(1+4.793/100)),
         E1496-(E1496/(1+Dashboard!$F$4))
      )
   )
)</f>
        <v>0</v>
      </c>
      <c r="J1496" s="26">
        <f>Bank5[[#This Row],[Money in/ (Money out)]]-Bank5[[#This Row],[GST/HST]]</f>
        <v>0</v>
      </c>
      <c r="L1496" s="23">
        <f t="shared" si="69"/>
        <v>0</v>
      </c>
    </row>
    <row r="1497" spans="4:12" x14ac:dyDescent="0.2">
      <c r="D1497" s="374">
        <f>_xlfn.XLOOKUP(C:C,Table1[for Import to Bank Register dropdown],Table1[for Pivot],0,0,1)</f>
        <v>0</v>
      </c>
      <c r="E1497" s="403"/>
      <c r="F1497" s="146">
        <f t="shared" si="70"/>
        <v>55555555</v>
      </c>
      <c r="G1497" s="375">
        <f t="shared" si="71"/>
        <v>0</v>
      </c>
      <c r="I1497" s="376">
        <f>IF(OR(C1497="150 Directors advances", C1497="120 accounts receivable", C1497="720.2 Automobile - Insurance", C1497="720.3 Automobile - License", C1497="870.4 Rent - Insurance", C1497="870.6 Rent - Property Tax", C1497="870.7 Rent - Homeoffice", C1497="870.9 Rent - Water"),
   0,
   IF(Dashboard!$F$5="Quick",
      IF(OR(C1497="190 Automobile",C1497="200 computer hardware",C1497="210 Computer software",C1497="220 Quickbooks software",C1497="230 Office equipment",C1497="240 Office furniture"),
         E1497-(E1497/(1+Dashboard!$F$4)),
         0
      ),
      IF(C1497="750 Business promotion",
         E1497-(E1497/(1+4.793/100)),
         E1497-(E1497/(1+Dashboard!$F$4))
      )
   )
)</f>
        <v>0</v>
      </c>
      <c r="J1497" s="26">
        <f>Bank5[[#This Row],[Money in/ (Money out)]]-Bank5[[#This Row],[GST/HST]]</f>
        <v>0</v>
      </c>
      <c r="L1497" s="23">
        <f t="shared" si="69"/>
        <v>0</v>
      </c>
    </row>
    <row r="1498" spans="4:12" x14ac:dyDescent="0.2">
      <c r="D1498" s="374">
        <f>_xlfn.XLOOKUP(C:C,Table1[for Import to Bank Register dropdown],Table1[for Pivot],0,0,1)</f>
        <v>0</v>
      </c>
      <c r="E1498" s="403"/>
      <c r="F1498" s="146">
        <f t="shared" si="70"/>
        <v>55555555</v>
      </c>
      <c r="G1498" s="375">
        <f t="shared" si="71"/>
        <v>0</v>
      </c>
      <c r="I1498" s="376">
        <f>IF(OR(C1498="150 Directors advances", C1498="120 accounts receivable", C1498="720.2 Automobile - Insurance", C1498="720.3 Automobile - License", C1498="870.4 Rent - Insurance", C1498="870.6 Rent - Property Tax", C1498="870.7 Rent - Homeoffice", C1498="870.9 Rent - Water"),
   0,
   IF(Dashboard!$F$5="Quick",
      IF(OR(C1498="190 Automobile",C1498="200 computer hardware",C1498="210 Computer software",C1498="220 Quickbooks software",C1498="230 Office equipment",C1498="240 Office furniture"),
         E1498-(E1498/(1+Dashboard!$F$4)),
         0
      ),
      IF(C1498="750 Business promotion",
         E1498-(E1498/(1+4.793/100)),
         E1498-(E1498/(1+Dashboard!$F$4))
      )
   )
)</f>
        <v>0</v>
      </c>
      <c r="J1498" s="26">
        <f>Bank5[[#This Row],[Money in/ (Money out)]]-Bank5[[#This Row],[GST/HST]]</f>
        <v>0</v>
      </c>
      <c r="L1498" s="23">
        <f t="shared" si="69"/>
        <v>0</v>
      </c>
    </row>
    <row r="1499" spans="4:12" x14ac:dyDescent="0.2">
      <c r="D1499" s="374">
        <f>_xlfn.XLOOKUP(C:C,Table1[for Import to Bank Register dropdown],Table1[for Pivot],0,0,1)</f>
        <v>0</v>
      </c>
      <c r="E1499" s="403"/>
      <c r="F1499" s="146">
        <f t="shared" si="70"/>
        <v>55555555</v>
      </c>
      <c r="G1499" s="375">
        <f t="shared" si="71"/>
        <v>0</v>
      </c>
      <c r="I1499" s="376">
        <f>IF(OR(C1499="150 Directors advances", C1499="120 accounts receivable", C1499="720.2 Automobile - Insurance", C1499="720.3 Automobile - License", C1499="870.4 Rent - Insurance", C1499="870.6 Rent - Property Tax", C1499="870.7 Rent - Homeoffice", C1499="870.9 Rent - Water"),
   0,
   IF(Dashboard!$F$5="Quick",
      IF(OR(C1499="190 Automobile",C1499="200 computer hardware",C1499="210 Computer software",C1499="220 Quickbooks software",C1499="230 Office equipment",C1499="240 Office furniture"),
         E1499-(E1499/(1+Dashboard!$F$4)),
         0
      ),
      IF(C1499="750 Business promotion",
         E1499-(E1499/(1+4.793/100)),
         E1499-(E1499/(1+Dashboard!$F$4))
      )
   )
)</f>
        <v>0</v>
      </c>
      <c r="J1499" s="26">
        <f>Bank5[[#This Row],[Money in/ (Money out)]]-Bank5[[#This Row],[GST/HST]]</f>
        <v>0</v>
      </c>
      <c r="L1499" s="23">
        <f t="shared" si="69"/>
        <v>0</v>
      </c>
    </row>
    <row r="1500" spans="4:12" x14ac:dyDescent="0.2">
      <c r="D1500" s="374">
        <f>_xlfn.XLOOKUP(C:C,Table1[for Import to Bank Register dropdown],Table1[for Pivot],0,0,1)</f>
        <v>0</v>
      </c>
      <c r="E1500" s="403"/>
      <c r="F1500" s="146">
        <f t="shared" si="70"/>
        <v>55555555</v>
      </c>
      <c r="G1500" s="375">
        <f t="shared" si="71"/>
        <v>0</v>
      </c>
      <c r="I1500" s="376">
        <f>IF(OR(C1500="150 Directors advances", C1500="120 accounts receivable", C1500="720.2 Automobile - Insurance", C1500="720.3 Automobile - License", C1500="870.4 Rent - Insurance", C1500="870.6 Rent - Property Tax", C1500="870.7 Rent - Homeoffice", C1500="870.9 Rent - Water"),
   0,
   IF(Dashboard!$F$5="Quick",
      IF(OR(C1500="190 Automobile",C1500="200 computer hardware",C1500="210 Computer software",C1500="220 Quickbooks software",C1500="230 Office equipment",C1500="240 Office furniture"),
         E1500-(E1500/(1+Dashboard!$F$4)),
         0
      ),
      IF(C1500="750 Business promotion",
         E1500-(E1500/(1+4.793/100)),
         E1500-(E1500/(1+Dashboard!$F$4))
      )
   )
)</f>
        <v>0</v>
      </c>
      <c r="J1500" s="26">
        <f>Bank5[[#This Row],[Money in/ (Money out)]]-Bank5[[#This Row],[GST/HST]]</f>
        <v>0</v>
      </c>
      <c r="L1500" s="23">
        <f t="shared" si="69"/>
        <v>0</v>
      </c>
    </row>
  </sheetData>
  <sheetProtection sheet="1" formatCells="0" formatColumns="0" formatRows="0" sort="0" autoFilter="0" pivotTables="0"/>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3">
        <x14:dataValidation type="date" allowBlank="1" showInputMessage="1" showErrorMessage="1" errorTitle="Invalid date" error="Please enter a date between your Fiscal year entered on Dashboard" xr:uid="{5B718208-C9C9-48AF-9034-6B39E9724099}">
          <x14:formula1>
            <xm:f>Dashboard!$B$4</xm:f>
          </x14:formula1>
          <x14:formula2>
            <xm:f>Dashboard!$B$5</xm:f>
          </x14:formula2>
          <xm:sqref>A24:A1500</xm:sqref>
        </x14:dataValidation>
        <x14:dataValidation type="date" allowBlank="1" showInputMessage="1" showErrorMessage="1" errorTitle="Invalid date" error="Please enter a date between your Fiscal year entered on the Dashboard Sheet" xr:uid="{0681A803-E871-422C-A9D2-21179B60E504}">
          <x14:formula1>
            <xm:f>Dashboard!$B$4</xm:f>
          </x14:formula1>
          <x14:formula2>
            <xm:f>Dashboard!$B$5</xm:f>
          </x14:formula2>
          <xm:sqref>A8:A23</xm:sqref>
        </x14:dataValidation>
        <x14:dataValidation type="list" errorStyle="warning" allowBlank="1" showInputMessage="1" showErrorMessage="1" errorTitle="Enter from list" error="Please select an option from Drop-down menu. If desired account not found, please enter new account in &quot;Chart of Accounts&quot;" xr:uid="{9F545954-6FD9-428C-8B99-BE2639DE0636}">
          <x14:formula1>
            <xm:f>'Chart of Accounts'!$D$3:$D$121</xm:f>
          </x14:formula1>
          <xm:sqref>C7:C1500</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B4F8CA-A91E-4B76-A7F0-0AE7E3CEB365}">
  <sheetPr codeName="Sheet9">
    <tabColor rgb="FF7030A0"/>
  </sheetPr>
  <dimension ref="B1:AC7477"/>
  <sheetViews>
    <sheetView zoomScaleNormal="100" workbookViewId="0">
      <selection activeCell="A7" sqref="A7"/>
    </sheetView>
  </sheetViews>
  <sheetFormatPr baseColWidth="10" defaultColWidth="8.83203125" defaultRowHeight="15" x14ac:dyDescent="0.2"/>
  <cols>
    <col min="2" max="13" width="8.83203125" hidden="1" customWidth="1"/>
    <col min="14" max="14" width="8.83203125" customWidth="1"/>
    <col min="15" max="15" width="25.5" bestFit="1" customWidth="1"/>
    <col min="16" max="16" width="18" bestFit="1" customWidth="1"/>
    <col min="17" max="17" width="15.1640625" bestFit="1" customWidth="1"/>
    <col min="18" max="18" width="18" bestFit="1" customWidth="1"/>
    <col min="19" max="19" width="15.1640625" bestFit="1" customWidth="1"/>
    <col min="20" max="20" width="18" bestFit="1" customWidth="1"/>
    <col min="21" max="21" width="15.1640625" bestFit="1" customWidth="1"/>
    <col min="22" max="22" width="18" bestFit="1" customWidth="1"/>
    <col min="23" max="23" width="15.1640625" bestFit="1" customWidth="1"/>
    <col min="24" max="24" width="18" bestFit="1" customWidth="1"/>
    <col min="25" max="25" width="15.1640625" bestFit="1" customWidth="1"/>
    <col min="26" max="26" width="18" bestFit="1" customWidth="1"/>
    <col min="27" max="27" width="15.1640625" bestFit="1" customWidth="1"/>
    <col min="28" max="28" width="14.5" bestFit="1" customWidth="1"/>
    <col min="29" max="29" width="20.1640625" bestFit="1" customWidth="1"/>
    <col min="30" max="30" width="9.5" bestFit="1" customWidth="1"/>
    <col min="31" max="31" width="19.6640625" bestFit="1" customWidth="1"/>
  </cols>
  <sheetData>
    <row r="1" spans="2:29" x14ac:dyDescent="0.2">
      <c r="O1" s="22" t="s">
        <v>12</v>
      </c>
      <c r="P1" t="s">
        <v>291</v>
      </c>
    </row>
    <row r="2" spans="2:29" x14ac:dyDescent="0.2">
      <c r="B2" s="1" t="s">
        <v>12</v>
      </c>
      <c r="C2" s="1" t="s">
        <v>13</v>
      </c>
      <c r="D2" s="1" t="s">
        <v>27</v>
      </c>
      <c r="E2" s="1" t="s">
        <v>3</v>
      </c>
      <c r="F2" s="1" t="s">
        <v>15</v>
      </c>
      <c r="G2" s="1" t="s">
        <v>16</v>
      </c>
      <c r="H2" s="1" t="s">
        <v>17</v>
      </c>
      <c r="I2" s="1" t="s">
        <v>18</v>
      </c>
      <c r="J2" s="1" t="s">
        <v>254</v>
      </c>
      <c r="K2" s="1" t="s">
        <v>257</v>
      </c>
      <c r="L2" s="1" t="s">
        <v>28</v>
      </c>
      <c r="M2" s="1" t="s">
        <v>305</v>
      </c>
    </row>
    <row r="3" spans="2:29" x14ac:dyDescent="0.2">
      <c r="B3" cm="1">
        <f t="array" ref="B3:M7477">_xlfn.VSTACK('Directors Advances:Credit Card 2'!A6:L1500)</f>
        <v>0</v>
      </c>
      <c r="C3" t="str">
        <v>Opening Balance</v>
      </c>
      <c r="D3">
        <v>0</v>
      </c>
      <c r="E3">
        <v>0</v>
      </c>
      <c r="F3">
        <v>0</v>
      </c>
      <c r="G3">
        <v>0</v>
      </c>
      <c r="H3">
        <v>0</v>
      </c>
      <c r="I3">
        <v>0</v>
      </c>
      <c r="J3">
        <v>0</v>
      </c>
      <c r="K3">
        <v>0</v>
      </c>
      <c r="L3">
        <v>0</v>
      </c>
      <c r="M3">
        <v>0</v>
      </c>
      <c r="P3" s="22" t="s">
        <v>252</v>
      </c>
    </row>
    <row r="4" spans="2:29" ht="32" x14ac:dyDescent="0.2">
      <c r="B4">
        <v>0</v>
      </c>
      <c r="C4" t="str">
        <v>Please ignore this</v>
      </c>
      <c r="D4" t="str">
        <v>999 Uncategorized expenses</v>
      </c>
      <c r="E4" t="str">
        <v>999 Uncategorized expenses</v>
      </c>
      <c r="F4">
        <v>0</v>
      </c>
      <c r="G4">
        <v>1111111</v>
      </c>
      <c r="H4">
        <v>0</v>
      </c>
      <c r="I4">
        <v>0</v>
      </c>
      <c r="J4">
        <v>0</v>
      </c>
      <c r="K4">
        <v>0</v>
      </c>
      <c r="L4">
        <v>0</v>
      </c>
      <c r="M4">
        <v>0</v>
      </c>
      <c r="P4">
        <v>0</v>
      </c>
      <c r="R4">
        <v>1111111</v>
      </c>
      <c r="T4">
        <v>2222222</v>
      </c>
      <c r="V4">
        <v>3333333</v>
      </c>
      <c r="X4">
        <v>44444444</v>
      </c>
      <c r="Z4">
        <v>55555555</v>
      </c>
      <c r="AB4" s="200" t="s">
        <v>301</v>
      </c>
      <c r="AC4" t="s">
        <v>303</v>
      </c>
    </row>
    <row r="5" spans="2:29" x14ac:dyDescent="0.2">
      <c r="B5">
        <v>0</v>
      </c>
      <c r="C5">
        <v>0</v>
      </c>
      <c r="D5">
        <v>0</v>
      </c>
      <c r="E5">
        <v>0</v>
      </c>
      <c r="F5">
        <v>0</v>
      </c>
      <c r="G5">
        <v>1111111</v>
      </c>
      <c r="H5">
        <v>0</v>
      </c>
      <c r="I5">
        <v>0</v>
      </c>
      <c r="J5">
        <v>0</v>
      </c>
      <c r="K5">
        <v>0</v>
      </c>
      <c r="L5">
        <v>0</v>
      </c>
      <c r="M5">
        <v>0</v>
      </c>
      <c r="O5" s="22" t="s">
        <v>144</v>
      </c>
      <c r="P5" t="s">
        <v>302</v>
      </c>
      <c r="Q5" t="s">
        <v>304</v>
      </c>
      <c r="R5" t="s">
        <v>302</v>
      </c>
      <c r="S5" t="s">
        <v>304</v>
      </c>
      <c r="T5" t="s">
        <v>302</v>
      </c>
      <c r="U5" t="s">
        <v>304</v>
      </c>
      <c r="V5" t="s">
        <v>302</v>
      </c>
      <c r="W5" t="s">
        <v>304</v>
      </c>
      <c r="X5" t="s">
        <v>302</v>
      </c>
      <c r="Y5" t="s">
        <v>304</v>
      </c>
      <c r="Z5" t="s">
        <v>302</v>
      </c>
      <c r="AA5" t="s">
        <v>304</v>
      </c>
      <c r="AB5" s="200"/>
    </row>
    <row r="6" spans="2:29" x14ac:dyDescent="0.2">
      <c r="B6">
        <v>0</v>
      </c>
      <c r="C6">
        <v>0</v>
      </c>
      <c r="D6">
        <v>0</v>
      </c>
      <c r="E6">
        <v>0</v>
      </c>
      <c r="F6">
        <v>0</v>
      </c>
      <c r="G6">
        <v>1111111</v>
      </c>
      <c r="H6">
        <v>0</v>
      </c>
      <c r="I6">
        <v>0</v>
      </c>
      <c r="J6">
        <v>0</v>
      </c>
      <c r="K6">
        <v>0</v>
      </c>
      <c r="L6">
        <v>0</v>
      </c>
      <c r="M6">
        <v>0</v>
      </c>
      <c r="O6" s="2">
        <v>0</v>
      </c>
      <c r="P6" s="199">
        <v>0</v>
      </c>
      <c r="Q6" s="199">
        <v>0</v>
      </c>
      <c r="R6" s="199">
        <v>0</v>
      </c>
      <c r="S6" s="199">
        <v>0</v>
      </c>
      <c r="T6" s="199">
        <v>0</v>
      </c>
      <c r="U6" s="199">
        <v>0</v>
      </c>
      <c r="V6" s="199">
        <v>0</v>
      </c>
      <c r="W6" s="199">
        <v>0</v>
      </c>
      <c r="X6" s="199">
        <v>0</v>
      </c>
      <c r="Y6" s="199">
        <v>0</v>
      </c>
      <c r="Z6" s="199">
        <v>0</v>
      </c>
      <c r="AA6" s="199">
        <v>0</v>
      </c>
      <c r="AB6" s="201">
        <v>0</v>
      </c>
      <c r="AC6" s="199">
        <v>0</v>
      </c>
    </row>
    <row r="7" spans="2:29" x14ac:dyDescent="0.2">
      <c r="B7">
        <v>0</v>
      </c>
      <c r="C7">
        <v>0</v>
      </c>
      <c r="D7">
        <v>0</v>
      </c>
      <c r="E7">
        <v>0</v>
      </c>
      <c r="F7">
        <v>0</v>
      </c>
      <c r="G7">
        <v>1111111</v>
      </c>
      <c r="H7">
        <v>0</v>
      </c>
      <c r="I7">
        <v>0</v>
      </c>
      <c r="J7">
        <v>0</v>
      </c>
      <c r="K7">
        <v>0</v>
      </c>
      <c r="L7">
        <v>0</v>
      </c>
      <c r="M7">
        <v>0</v>
      </c>
      <c r="O7" s="2" t="s">
        <v>266</v>
      </c>
      <c r="P7" s="199"/>
      <c r="Q7" s="199"/>
      <c r="R7" s="199">
        <v>0</v>
      </c>
      <c r="S7" s="199">
        <v>0</v>
      </c>
      <c r="T7" s="199">
        <v>0</v>
      </c>
      <c r="U7" s="199">
        <v>0</v>
      </c>
      <c r="V7" s="199">
        <v>0</v>
      </c>
      <c r="W7" s="199">
        <v>0</v>
      </c>
      <c r="X7" s="199">
        <v>0</v>
      </c>
      <c r="Y7" s="199">
        <v>0</v>
      </c>
      <c r="Z7" s="199">
        <v>0</v>
      </c>
      <c r="AA7" s="199">
        <v>0</v>
      </c>
      <c r="AB7" s="201">
        <v>0</v>
      </c>
      <c r="AC7" s="199">
        <v>0</v>
      </c>
    </row>
    <row r="8" spans="2:29" x14ac:dyDescent="0.2">
      <c r="B8">
        <v>0</v>
      </c>
      <c r="C8">
        <v>0</v>
      </c>
      <c r="D8">
        <v>0</v>
      </c>
      <c r="E8">
        <v>0</v>
      </c>
      <c r="F8">
        <v>0</v>
      </c>
      <c r="G8">
        <v>1111111</v>
      </c>
      <c r="H8">
        <v>0</v>
      </c>
      <c r="I8">
        <v>0</v>
      </c>
      <c r="J8">
        <v>0</v>
      </c>
      <c r="K8">
        <v>0</v>
      </c>
      <c r="L8">
        <v>0</v>
      </c>
      <c r="M8">
        <v>0</v>
      </c>
      <c r="O8" s="2" t="s">
        <v>145</v>
      </c>
      <c r="P8" s="199">
        <v>0</v>
      </c>
      <c r="Q8" s="199">
        <v>0</v>
      </c>
      <c r="R8" s="199">
        <v>0</v>
      </c>
      <c r="S8" s="199">
        <v>0</v>
      </c>
      <c r="T8" s="199">
        <v>0</v>
      </c>
      <c r="U8" s="199">
        <v>0</v>
      </c>
      <c r="V8" s="199">
        <v>0</v>
      </c>
      <c r="W8" s="199">
        <v>0</v>
      </c>
      <c r="X8" s="199">
        <v>0</v>
      </c>
      <c r="Y8" s="199">
        <v>0</v>
      </c>
      <c r="Z8" s="199">
        <v>0</v>
      </c>
      <c r="AA8" s="199">
        <v>0</v>
      </c>
      <c r="AB8" s="201">
        <v>0</v>
      </c>
      <c r="AC8" s="199">
        <v>0</v>
      </c>
    </row>
    <row r="9" spans="2:29" x14ac:dyDescent="0.2">
      <c r="B9">
        <v>0</v>
      </c>
      <c r="C9">
        <v>0</v>
      </c>
      <c r="D9">
        <v>0</v>
      </c>
      <c r="E9">
        <v>0</v>
      </c>
      <c r="F9">
        <v>0</v>
      </c>
      <c r="G9">
        <v>1111111</v>
      </c>
      <c r="H9">
        <v>0</v>
      </c>
      <c r="I9">
        <v>0</v>
      </c>
      <c r="J9">
        <v>0</v>
      </c>
      <c r="K9">
        <v>0</v>
      </c>
      <c r="L9">
        <v>0</v>
      </c>
      <c r="M9">
        <v>0</v>
      </c>
    </row>
    <row r="10" spans="2:29" x14ac:dyDescent="0.2">
      <c r="B10">
        <v>0</v>
      </c>
      <c r="C10">
        <v>0</v>
      </c>
      <c r="D10">
        <v>0</v>
      </c>
      <c r="E10">
        <v>0</v>
      </c>
      <c r="F10">
        <v>0</v>
      </c>
      <c r="G10">
        <v>1111111</v>
      </c>
      <c r="H10">
        <v>0</v>
      </c>
      <c r="I10">
        <v>0</v>
      </c>
      <c r="J10">
        <v>0</v>
      </c>
      <c r="K10">
        <v>0</v>
      </c>
      <c r="L10">
        <v>0</v>
      </c>
      <c r="M10">
        <v>0</v>
      </c>
    </row>
    <row r="11" spans="2:29" x14ac:dyDescent="0.2">
      <c r="B11">
        <v>0</v>
      </c>
      <c r="C11">
        <v>0</v>
      </c>
      <c r="D11">
        <v>0</v>
      </c>
      <c r="E11">
        <v>0</v>
      </c>
      <c r="F11">
        <v>0</v>
      </c>
      <c r="G11">
        <v>1111111</v>
      </c>
      <c r="H11">
        <v>0</v>
      </c>
      <c r="I11">
        <v>0</v>
      </c>
      <c r="J11">
        <v>0</v>
      </c>
      <c r="K11">
        <v>0</v>
      </c>
      <c r="L11">
        <v>0</v>
      </c>
      <c r="M11">
        <v>0</v>
      </c>
    </row>
    <row r="12" spans="2:29" x14ac:dyDescent="0.2">
      <c r="B12">
        <v>0</v>
      </c>
      <c r="C12">
        <v>0</v>
      </c>
      <c r="D12">
        <v>0</v>
      </c>
      <c r="E12">
        <v>0</v>
      </c>
      <c r="F12">
        <v>0</v>
      </c>
      <c r="G12">
        <v>1111111</v>
      </c>
      <c r="H12">
        <v>0</v>
      </c>
      <c r="I12">
        <v>0</v>
      </c>
      <c r="J12">
        <v>0</v>
      </c>
      <c r="K12">
        <v>0</v>
      </c>
      <c r="L12">
        <v>0</v>
      </c>
      <c r="M12">
        <v>0</v>
      </c>
    </row>
    <row r="13" spans="2:29" x14ac:dyDescent="0.2">
      <c r="B13">
        <v>0</v>
      </c>
      <c r="C13">
        <v>0</v>
      </c>
      <c r="D13">
        <v>0</v>
      </c>
      <c r="E13">
        <v>0</v>
      </c>
      <c r="F13">
        <v>0</v>
      </c>
      <c r="G13">
        <v>1111111</v>
      </c>
      <c r="H13">
        <v>0</v>
      </c>
      <c r="I13">
        <v>0</v>
      </c>
      <c r="J13">
        <v>0</v>
      </c>
      <c r="K13">
        <v>0</v>
      </c>
      <c r="L13">
        <v>0</v>
      </c>
      <c r="M13">
        <v>0</v>
      </c>
    </row>
    <row r="14" spans="2:29" x14ac:dyDescent="0.2">
      <c r="B14">
        <v>0</v>
      </c>
      <c r="C14">
        <v>0</v>
      </c>
      <c r="D14">
        <v>0</v>
      </c>
      <c r="E14">
        <v>0</v>
      </c>
      <c r="F14">
        <v>0</v>
      </c>
      <c r="G14">
        <v>1111111</v>
      </c>
      <c r="H14">
        <v>0</v>
      </c>
      <c r="I14">
        <v>0</v>
      </c>
      <c r="J14">
        <v>0</v>
      </c>
      <c r="K14">
        <v>0</v>
      </c>
      <c r="L14">
        <v>0</v>
      </c>
      <c r="M14">
        <v>0</v>
      </c>
    </row>
    <row r="15" spans="2:29" x14ac:dyDescent="0.2">
      <c r="B15">
        <v>0</v>
      </c>
      <c r="C15">
        <v>0</v>
      </c>
      <c r="D15">
        <v>0</v>
      </c>
      <c r="E15">
        <v>0</v>
      </c>
      <c r="F15">
        <v>0</v>
      </c>
      <c r="G15">
        <v>1111111</v>
      </c>
      <c r="H15">
        <v>0</v>
      </c>
      <c r="I15">
        <v>0</v>
      </c>
      <c r="J15">
        <v>0</v>
      </c>
      <c r="K15">
        <v>0</v>
      </c>
      <c r="L15">
        <v>0</v>
      </c>
      <c r="M15">
        <v>0</v>
      </c>
    </row>
    <row r="16" spans="2:29" x14ac:dyDescent="0.2">
      <c r="B16">
        <v>0</v>
      </c>
      <c r="C16">
        <v>0</v>
      </c>
      <c r="D16">
        <v>0</v>
      </c>
      <c r="E16">
        <v>0</v>
      </c>
      <c r="F16">
        <v>0</v>
      </c>
      <c r="G16">
        <v>1111111</v>
      </c>
      <c r="H16">
        <v>0</v>
      </c>
      <c r="I16">
        <v>0</v>
      </c>
      <c r="J16">
        <v>0</v>
      </c>
      <c r="K16">
        <v>0</v>
      </c>
      <c r="L16">
        <v>0</v>
      </c>
      <c r="M16">
        <v>0</v>
      </c>
    </row>
    <row r="17" spans="2:26" x14ac:dyDescent="0.2">
      <c r="B17">
        <v>0</v>
      </c>
      <c r="C17">
        <v>0</v>
      </c>
      <c r="D17">
        <v>0</v>
      </c>
      <c r="E17">
        <v>0</v>
      </c>
      <c r="F17">
        <v>0</v>
      </c>
      <c r="G17">
        <v>1111111</v>
      </c>
      <c r="H17">
        <v>0</v>
      </c>
      <c r="I17">
        <v>0</v>
      </c>
      <c r="J17">
        <v>0</v>
      </c>
      <c r="K17">
        <v>0</v>
      </c>
      <c r="L17">
        <v>0</v>
      </c>
      <c r="M17">
        <v>0</v>
      </c>
    </row>
    <row r="18" spans="2:26" x14ac:dyDescent="0.2">
      <c r="B18">
        <v>0</v>
      </c>
      <c r="C18">
        <v>0</v>
      </c>
      <c r="D18">
        <v>0</v>
      </c>
      <c r="E18">
        <v>0</v>
      </c>
      <c r="F18">
        <v>0</v>
      </c>
      <c r="G18">
        <v>1111111</v>
      </c>
      <c r="H18">
        <v>0</v>
      </c>
      <c r="I18">
        <v>0</v>
      </c>
      <c r="J18">
        <v>0</v>
      </c>
      <c r="K18">
        <v>0</v>
      </c>
      <c r="L18">
        <v>0</v>
      </c>
      <c r="M18">
        <v>0</v>
      </c>
    </row>
    <row r="19" spans="2:26" x14ac:dyDescent="0.2">
      <c r="B19">
        <v>0</v>
      </c>
      <c r="C19">
        <v>0</v>
      </c>
      <c r="D19">
        <v>0</v>
      </c>
      <c r="E19">
        <v>0</v>
      </c>
      <c r="F19">
        <v>0</v>
      </c>
      <c r="G19">
        <v>1111111</v>
      </c>
      <c r="H19">
        <v>0</v>
      </c>
      <c r="I19">
        <v>0</v>
      </c>
      <c r="J19">
        <v>0</v>
      </c>
      <c r="K19">
        <v>0</v>
      </c>
      <c r="L19">
        <v>0</v>
      </c>
      <c r="M19">
        <v>0</v>
      </c>
      <c r="X19" s="198"/>
      <c r="Y19" s="198"/>
      <c r="Z19" s="198"/>
    </row>
    <row r="20" spans="2:26" x14ac:dyDescent="0.2">
      <c r="B20">
        <v>0</v>
      </c>
      <c r="C20">
        <v>0</v>
      </c>
      <c r="D20">
        <v>0</v>
      </c>
      <c r="E20">
        <v>0</v>
      </c>
      <c r="F20">
        <v>0</v>
      </c>
      <c r="G20">
        <v>1111111</v>
      </c>
      <c r="H20">
        <v>0</v>
      </c>
      <c r="I20">
        <v>0</v>
      </c>
      <c r="J20">
        <v>0</v>
      </c>
      <c r="K20">
        <v>0</v>
      </c>
      <c r="L20">
        <v>0</v>
      </c>
      <c r="M20">
        <v>0</v>
      </c>
      <c r="X20" s="198"/>
      <c r="Y20" s="198"/>
      <c r="Z20" s="198"/>
    </row>
    <row r="21" spans="2:26" x14ac:dyDescent="0.2">
      <c r="B21">
        <v>0</v>
      </c>
      <c r="C21">
        <v>0</v>
      </c>
      <c r="D21">
        <v>0</v>
      </c>
      <c r="E21">
        <v>0</v>
      </c>
      <c r="F21">
        <v>0</v>
      </c>
      <c r="G21">
        <v>1111111</v>
      </c>
      <c r="H21">
        <v>0</v>
      </c>
      <c r="I21">
        <v>0</v>
      </c>
      <c r="J21">
        <v>0</v>
      </c>
      <c r="K21">
        <v>0</v>
      </c>
      <c r="L21">
        <v>0</v>
      </c>
      <c r="M21">
        <v>0</v>
      </c>
      <c r="X21" s="198"/>
      <c r="Y21" s="198"/>
      <c r="Z21" s="198"/>
    </row>
    <row r="22" spans="2:26" x14ac:dyDescent="0.2">
      <c r="B22">
        <v>0</v>
      </c>
      <c r="C22">
        <v>0</v>
      </c>
      <c r="D22">
        <v>0</v>
      </c>
      <c r="E22">
        <v>0</v>
      </c>
      <c r="F22">
        <v>0</v>
      </c>
      <c r="G22">
        <v>1111111</v>
      </c>
      <c r="H22">
        <v>0</v>
      </c>
      <c r="I22">
        <v>0</v>
      </c>
      <c r="J22">
        <v>0</v>
      </c>
      <c r="K22">
        <v>0</v>
      </c>
      <c r="L22">
        <v>0</v>
      </c>
      <c r="M22">
        <v>0</v>
      </c>
      <c r="X22" s="198"/>
      <c r="Y22" s="198"/>
      <c r="Z22" s="198"/>
    </row>
    <row r="23" spans="2:26" x14ac:dyDescent="0.2">
      <c r="B23">
        <v>0</v>
      </c>
      <c r="C23">
        <v>0</v>
      </c>
      <c r="D23">
        <v>0</v>
      </c>
      <c r="E23">
        <v>0</v>
      </c>
      <c r="F23">
        <v>0</v>
      </c>
      <c r="G23">
        <v>1111111</v>
      </c>
      <c r="H23">
        <v>0</v>
      </c>
      <c r="I23">
        <v>0</v>
      </c>
      <c r="J23">
        <v>0</v>
      </c>
      <c r="K23">
        <v>0</v>
      </c>
      <c r="L23">
        <v>0</v>
      </c>
      <c r="M23">
        <v>0</v>
      </c>
      <c r="X23" s="198"/>
      <c r="Y23" s="198"/>
      <c r="Z23" s="198"/>
    </row>
    <row r="24" spans="2:26" x14ac:dyDescent="0.2">
      <c r="B24">
        <v>0</v>
      </c>
      <c r="C24">
        <v>0</v>
      </c>
      <c r="D24">
        <v>0</v>
      </c>
      <c r="E24">
        <v>0</v>
      </c>
      <c r="F24">
        <v>0</v>
      </c>
      <c r="G24">
        <v>1111111</v>
      </c>
      <c r="H24">
        <v>0</v>
      </c>
      <c r="I24">
        <v>0</v>
      </c>
      <c r="J24">
        <v>0</v>
      </c>
      <c r="K24">
        <v>0</v>
      </c>
      <c r="L24">
        <v>0</v>
      </c>
      <c r="M24">
        <v>0</v>
      </c>
      <c r="X24" s="198"/>
      <c r="Y24" s="198"/>
      <c r="Z24" s="198"/>
    </row>
    <row r="25" spans="2:26" x14ac:dyDescent="0.2">
      <c r="B25">
        <v>0</v>
      </c>
      <c r="C25">
        <v>0</v>
      </c>
      <c r="D25">
        <v>0</v>
      </c>
      <c r="E25">
        <v>0</v>
      </c>
      <c r="F25">
        <v>0</v>
      </c>
      <c r="G25">
        <v>1111111</v>
      </c>
      <c r="H25">
        <v>0</v>
      </c>
      <c r="I25">
        <v>0</v>
      </c>
      <c r="J25">
        <v>0</v>
      </c>
      <c r="K25">
        <v>0</v>
      </c>
      <c r="L25">
        <v>0</v>
      </c>
      <c r="M25">
        <v>0</v>
      </c>
      <c r="X25" s="198"/>
      <c r="Y25" s="198"/>
      <c r="Z25" s="198"/>
    </row>
    <row r="26" spans="2:26" x14ac:dyDescent="0.2">
      <c r="B26">
        <v>0</v>
      </c>
      <c r="C26">
        <v>0</v>
      </c>
      <c r="D26">
        <v>0</v>
      </c>
      <c r="E26">
        <v>0</v>
      </c>
      <c r="F26">
        <v>0</v>
      </c>
      <c r="G26">
        <v>1111111</v>
      </c>
      <c r="H26">
        <v>0</v>
      </c>
      <c r="I26">
        <v>0</v>
      </c>
      <c r="J26">
        <v>0</v>
      </c>
      <c r="K26">
        <v>0</v>
      </c>
      <c r="L26">
        <v>0</v>
      </c>
      <c r="M26">
        <v>0</v>
      </c>
      <c r="X26" s="198"/>
      <c r="Y26" s="198"/>
      <c r="Z26" s="198"/>
    </row>
    <row r="27" spans="2:26" x14ac:dyDescent="0.2">
      <c r="B27">
        <v>0</v>
      </c>
      <c r="C27">
        <v>0</v>
      </c>
      <c r="D27">
        <v>0</v>
      </c>
      <c r="E27">
        <v>0</v>
      </c>
      <c r="F27">
        <v>0</v>
      </c>
      <c r="G27">
        <v>1111111</v>
      </c>
      <c r="H27">
        <v>0</v>
      </c>
      <c r="I27">
        <v>0</v>
      </c>
      <c r="J27">
        <v>0</v>
      </c>
      <c r="K27">
        <v>0</v>
      </c>
      <c r="L27">
        <v>0</v>
      </c>
      <c r="M27">
        <v>0</v>
      </c>
      <c r="X27" s="198"/>
      <c r="Y27" s="198"/>
      <c r="Z27" s="198"/>
    </row>
    <row r="28" spans="2:26" x14ac:dyDescent="0.2">
      <c r="B28">
        <v>0</v>
      </c>
      <c r="C28">
        <v>0</v>
      </c>
      <c r="D28">
        <v>0</v>
      </c>
      <c r="E28">
        <v>0</v>
      </c>
      <c r="F28">
        <v>0</v>
      </c>
      <c r="G28">
        <v>1111111</v>
      </c>
      <c r="H28">
        <v>0</v>
      </c>
      <c r="I28">
        <v>0</v>
      </c>
      <c r="J28">
        <v>0</v>
      </c>
      <c r="K28">
        <v>0</v>
      </c>
      <c r="L28">
        <v>0</v>
      </c>
      <c r="M28">
        <v>0</v>
      </c>
      <c r="X28" s="198"/>
      <c r="Y28" s="198"/>
      <c r="Z28" s="198"/>
    </row>
    <row r="29" spans="2:26" x14ac:dyDescent="0.2">
      <c r="B29">
        <v>0</v>
      </c>
      <c r="C29">
        <v>0</v>
      </c>
      <c r="D29">
        <v>0</v>
      </c>
      <c r="E29">
        <v>0</v>
      </c>
      <c r="F29">
        <v>0</v>
      </c>
      <c r="G29">
        <v>1111111</v>
      </c>
      <c r="H29">
        <v>0</v>
      </c>
      <c r="I29">
        <v>0</v>
      </c>
      <c r="J29">
        <v>0</v>
      </c>
      <c r="K29">
        <v>0</v>
      </c>
      <c r="L29">
        <v>0</v>
      </c>
      <c r="M29">
        <v>0</v>
      </c>
      <c r="X29" s="198"/>
      <c r="Y29" s="198"/>
      <c r="Z29" s="198"/>
    </row>
    <row r="30" spans="2:26" x14ac:dyDescent="0.2">
      <c r="B30">
        <v>0</v>
      </c>
      <c r="C30">
        <v>0</v>
      </c>
      <c r="D30">
        <v>0</v>
      </c>
      <c r="E30">
        <v>0</v>
      </c>
      <c r="F30">
        <v>0</v>
      </c>
      <c r="G30">
        <v>1111111</v>
      </c>
      <c r="H30">
        <v>0</v>
      </c>
      <c r="I30">
        <v>0</v>
      </c>
      <c r="J30">
        <v>0</v>
      </c>
      <c r="K30">
        <v>0</v>
      </c>
      <c r="L30">
        <v>0</v>
      </c>
      <c r="M30">
        <v>0</v>
      </c>
      <c r="X30" s="198"/>
      <c r="Y30" s="198"/>
      <c r="Z30" s="198"/>
    </row>
    <row r="31" spans="2:26" x14ac:dyDescent="0.2">
      <c r="B31">
        <v>0</v>
      </c>
      <c r="C31">
        <v>0</v>
      </c>
      <c r="D31">
        <v>0</v>
      </c>
      <c r="E31">
        <v>0</v>
      </c>
      <c r="F31">
        <v>0</v>
      </c>
      <c r="G31">
        <v>1111111</v>
      </c>
      <c r="H31">
        <v>0</v>
      </c>
      <c r="I31">
        <v>0</v>
      </c>
      <c r="J31">
        <v>0</v>
      </c>
      <c r="K31">
        <v>0</v>
      </c>
      <c r="L31">
        <v>0</v>
      </c>
      <c r="M31">
        <v>0</v>
      </c>
      <c r="X31" s="198"/>
      <c r="Y31" s="198"/>
      <c r="Z31" s="198"/>
    </row>
    <row r="32" spans="2:26" x14ac:dyDescent="0.2">
      <c r="B32">
        <v>0</v>
      </c>
      <c r="C32">
        <v>0</v>
      </c>
      <c r="D32">
        <v>0</v>
      </c>
      <c r="E32">
        <v>0</v>
      </c>
      <c r="F32">
        <v>0</v>
      </c>
      <c r="G32">
        <v>1111111</v>
      </c>
      <c r="H32">
        <v>0</v>
      </c>
      <c r="I32">
        <v>0</v>
      </c>
      <c r="J32">
        <v>0</v>
      </c>
      <c r="K32">
        <v>0</v>
      </c>
      <c r="L32">
        <v>0</v>
      </c>
      <c r="M32">
        <v>0</v>
      </c>
      <c r="X32" s="198"/>
      <c r="Y32" s="198"/>
      <c r="Z32" s="198"/>
    </row>
    <row r="33" spans="2:26" x14ac:dyDescent="0.2">
      <c r="B33">
        <v>0</v>
      </c>
      <c r="C33">
        <v>0</v>
      </c>
      <c r="D33">
        <v>0</v>
      </c>
      <c r="E33">
        <v>0</v>
      </c>
      <c r="F33">
        <v>0</v>
      </c>
      <c r="G33">
        <v>1111111</v>
      </c>
      <c r="H33">
        <v>0</v>
      </c>
      <c r="I33">
        <v>0</v>
      </c>
      <c r="J33">
        <v>0</v>
      </c>
      <c r="K33">
        <v>0</v>
      </c>
      <c r="L33">
        <v>0</v>
      </c>
      <c r="M33">
        <v>0</v>
      </c>
      <c r="X33" s="198"/>
      <c r="Y33" s="198"/>
      <c r="Z33" s="198"/>
    </row>
    <row r="34" spans="2:26" x14ac:dyDescent="0.2">
      <c r="B34">
        <v>0</v>
      </c>
      <c r="C34">
        <v>0</v>
      </c>
      <c r="D34">
        <v>0</v>
      </c>
      <c r="E34">
        <v>0</v>
      </c>
      <c r="F34">
        <v>0</v>
      </c>
      <c r="G34">
        <v>1111111</v>
      </c>
      <c r="H34">
        <v>0</v>
      </c>
      <c r="I34">
        <v>0</v>
      </c>
      <c r="J34">
        <v>0</v>
      </c>
      <c r="K34">
        <v>0</v>
      </c>
      <c r="L34">
        <v>0</v>
      </c>
      <c r="M34">
        <v>0</v>
      </c>
      <c r="X34" s="198"/>
      <c r="Y34" s="198"/>
      <c r="Z34" s="198"/>
    </row>
    <row r="35" spans="2:26" x14ac:dyDescent="0.2">
      <c r="B35">
        <v>0</v>
      </c>
      <c r="C35">
        <v>0</v>
      </c>
      <c r="D35">
        <v>0</v>
      </c>
      <c r="E35">
        <v>0</v>
      </c>
      <c r="F35">
        <v>0</v>
      </c>
      <c r="G35">
        <v>1111111</v>
      </c>
      <c r="H35">
        <v>0</v>
      </c>
      <c r="I35">
        <v>0</v>
      </c>
      <c r="J35">
        <v>0</v>
      </c>
      <c r="K35">
        <v>0</v>
      </c>
      <c r="L35">
        <v>0</v>
      </c>
      <c r="M35">
        <v>0</v>
      </c>
      <c r="X35" s="198"/>
      <c r="Y35" s="198"/>
      <c r="Z35" s="198"/>
    </row>
    <row r="36" spans="2:26" x14ac:dyDescent="0.2">
      <c r="B36">
        <v>0</v>
      </c>
      <c r="C36">
        <v>0</v>
      </c>
      <c r="D36">
        <v>0</v>
      </c>
      <c r="E36">
        <v>0</v>
      </c>
      <c r="F36">
        <v>0</v>
      </c>
      <c r="G36">
        <v>1111111</v>
      </c>
      <c r="H36">
        <v>0</v>
      </c>
      <c r="I36">
        <v>0</v>
      </c>
      <c r="J36">
        <v>0</v>
      </c>
      <c r="K36">
        <v>0</v>
      </c>
      <c r="L36">
        <v>0</v>
      </c>
      <c r="M36">
        <v>0</v>
      </c>
      <c r="X36" s="198"/>
      <c r="Y36" s="198"/>
      <c r="Z36" s="198"/>
    </row>
    <row r="37" spans="2:26" x14ac:dyDescent="0.2">
      <c r="B37">
        <v>0</v>
      </c>
      <c r="C37">
        <v>0</v>
      </c>
      <c r="D37">
        <v>0</v>
      </c>
      <c r="E37">
        <v>0</v>
      </c>
      <c r="F37">
        <v>0</v>
      </c>
      <c r="G37">
        <v>1111111</v>
      </c>
      <c r="H37">
        <v>0</v>
      </c>
      <c r="I37">
        <v>0</v>
      </c>
      <c r="J37">
        <v>0</v>
      </c>
      <c r="K37">
        <v>0</v>
      </c>
      <c r="L37">
        <v>0</v>
      </c>
      <c r="M37">
        <v>0</v>
      </c>
      <c r="X37" s="198"/>
      <c r="Y37" s="198"/>
      <c r="Z37" s="198"/>
    </row>
    <row r="38" spans="2:26" x14ac:dyDescent="0.2">
      <c r="B38">
        <v>0</v>
      </c>
      <c r="C38">
        <v>0</v>
      </c>
      <c r="D38">
        <v>0</v>
      </c>
      <c r="E38">
        <v>0</v>
      </c>
      <c r="F38">
        <v>0</v>
      </c>
      <c r="G38">
        <v>1111111</v>
      </c>
      <c r="H38">
        <v>0</v>
      </c>
      <c r="I38">
        <v>0</v>
      </c>
      <c r="J38">
        <v>0</v>
      </c>
      <c r="K38">
        <v>0</v>
      </c>
      <c r="L38">
        <v>0</v>
      </c>
      <c r="M38">
        <v>0</v>
      </c>
      <c r="X38" s="198"/>
      <c r="Y38" s="198"/>
      <c r="Z38" s="198"/>
    </row>
    <row r="39" spans="2:26" x14ac:dyDescent="0.2">
      <c r="B39">
        <v>0</v>
      </c>
      <c r="C39">
        <v>0</v>
      </c>
      <c r="D39">
        <v>0</v>
      </c>
      <c r="E39">
        <v>0</v>
      </c>
      <c r="F39">
        <v>0</v>
      </c>
      <c r="G39">
        <v>1111111</v>
      </c>
      <c r="H39">
        <v>0</v>
      </c>
      <c r="I39">
        <v>0</v>
      </c>
      <c r="J39">
        <v>0</v>
      </c>
      <c r="K39">
        <v>0</v>
      </c>
      <c r="L39">
        <v>0</v>
      </c>
      <c r="M39">
        <v>0</v>
      </c>
    </row>
    <row r="40" spans="2:26" x14ac:dyDescent="0.2">
      <c r="B40">
        <v>0</v>
      </c>
      <c r="C40">
        <v>0</v>
      </c>
      <c r="D40">
        <v>0</v>
      </c>
      <c r="E40">
        <v>0</v>
      </c>
      <c r="F40">
        <v>0</v>
      </c>
      <c r="G40">
        <v>1111111</v>
      </c>
      <c r="H40">
        <v>0</v>
      </c>
      <c r="I40">
        <v>0</v>
      </c>
      <c r="J40">
        <v>0</v>
      </c>
      <c r="K40">
        <v>0</v>
      </c>
      <c r="L40">
        <v>0</v>
      </c>
      <c r="M40">
        <v>0</v>
      </c>
    </row>
    <row r="41" spans="2:26" x14ac:dyDescent="0.2">
      <c r="B41">
        <v>0</v>
      </c>
      <c r="C41">
        <v>0</v>
      </c>
      <c r="D41">
        <v>0</v>
      </c>
      <c r="E41">
        <v>0</v>
      </c>
      <c r="F41">
        <v>0</v>
      </c>
      <c r="G41">
        <v>1111111</v>
      </c>
      <c r="H41">
        <v>0</v>
      </c>
      <c r="I41">
        <v>0</v>
      </c>
      <c r="J41">
        <v>0</v>
      </c>
      <c r="K41">
        <v>0</v>
      </c>
      <c r="L41">
        <v>0</v>
      </c>
      <c r="M41">
        <v>0</v>
      </c>
    </row>
    <row r="42" spans="2:26" x14ac:dyDescent="0.2">
      <c r="B42">
        <v>0</v>
      </c>
      <c r="C42">
        <v>0</v>
      </c>
      <c r="D42">
        <v>0</v>
      </c>
      <c r="E42">
        <v>0</v>
      </c>
      <c r="F42">
        <v>0</v>
      </c>
      <c r="G42">
        <v>1111111</v>
      </c>
      <c r="H42">
        <v>0</v>
      </c>
      <c r="I42">
        <v>0</v>
      </c>
      <c r="J42">
        <v>0</v>
      </c>
      <c r="K42">
        <v>0</v>
      </c>
      <c r="L42">
        <v>0</v>
      </c>
      <c r="M42">
        <v>0</v>
      </c>
    </row>
    <row r="43" spans="2:26" x14ac:dyDescent="0.2">
      <c r="B43">
        <v>0</v>
      </c>
      <c r="C43">
        <v>0</v>
      </c>
      <c r="D43">
        <v>0</v>
      </c>
      <c r="E43">
        <v>0</v>
      </c>
      <c r="F43">
        <v>0</v>
      </c>
      <c r="G43">
        <v>1111111</v>
      </c>
      <c r="H43">
        <v>0</v>
      </c>
      <c r="I43">
        <v>0</v>
      </c>
      <c r="J43">
        <v>0</v>
      </c>
      <c r="K43">
        <v>0</v>
      </c>
      <c r="L43">
        <v>0</v>
      </c>
      <c r="M43">
        <v>0</v>
      </c>
    </row>
    <row r="44" spans="2:26" x14ac:dyDescent="0.2">
      <c r="B44">
        <v>0</v>
      </c>
      <c r="C44">
        <v>0</v>
      </c>
      <c r="D44">
        <v>0</v>
      </c>
      <c r="E44">
        <v>0</v>
      </c>
      <c r="F44">
        <v>0</v>
      </c>
      <c r="G44">
        <v>1111111</v>
      </c>
      <c r="H44">
        <v>0</v>
      </c>
      <c r="I44">
        <v>0</v>
      </c>
      <c r="J44">
        <v>0</v>
      </c>
      <c r="K44">
        <v>0</v>
      </c>
      <c r="L44">
        <v>0</v>
      </c>
      <c r="M44">
        <v>0</v>
      </c>
    </row>
    <row r="45" spans="2:26" x14ac:dyDescent="0.2">
      <c r="B45">
        <v>0</v>
      </c>
      <c r="C45">
        <v>0</v>
      </c>
      <c r="D45">
        <v>0</v>
      </c>
      <c r="E45">
        <v>0</v>
      </c>
      <c r="F45">
        <v>0</v>
      </c>
      <c r="G45">
        <v>1111111</v>
      </c>
      <c r="H45">
        <v>0</v>
      </c>
      <c r="I45">
        <v>0</v>
      </c>
      <c r="J45">
        <v>0</v>
      </c>
      <c r="K45">
        <v>0</v>
      </c>
      <c r="L45">
        <v>0</v>
      </c>
      <c r="M45">
        <v>0</v>
      </c>
    </row>
    <row r="46" spans="2:26" x14ac:dyDescent="0.2">
      <c r="B46">
        <v>0</v>
      </c>
      <c r="C46">
        <v>0</v>
      </c>
      <c r="D46">
        <v>0</v>
      </c>
      <c r="E46">
        <v>0</v>
      </c>
      <c r="F46">
        <v>0</v>
      </c>
      <c r="G46">
        <v>1111111</v>
      </c>
      <c r="H46">
        <v>0</v>
      </c>
      <c r="I46">
        <v>0</v>
      </c>
      <c r="J46">
        <v>0</v>
      </c>
      <c r="K46">
        <v>0</v>
      </c>
      <c r="L46">
        <v>0</v>
      </c>
      <c r="M46">
        <v>0</v>
      </c>
    </row>
    <row r="47" spans="2:26" x14ac:dyDescent="0.2">
      <c r="B47">
        <v>0</v>
      </c>
      <c r="C47">
        <v>0</v>
      </c>
      <c r="D47">
        <v>0</v>
      </c>
      <c r="E47">
        <v>0</v>
      </c>
      <c r="F47">
        <v>0</v>
      </c>
      <c r="G47">
        <v>1111111</v>
      </c>
      <c r="H47">
        <v>0</v>
      </c>
      <c r="I47">
        <v>0</v>
      </c>
      <c r="J47">
        <v>0</v>
      </c>
      <c r="K47">
        <v>0</v>
      </c>
      <c r="L47">
        <v>0</v>
      </c>
      <c r="M47">
        <v>0</v>
      </c>
    </row>
    <row r="48" spans="2:26" x14ac:dyDescent="0.2">
      <c r="B48">
        <v>0</v>
      </c>
      <c r="C48">
        <v>0</v>
      </c>
      <c r="D48">
        <v>0</v>
      </c>
      <c r="E48">
        <v>0</v>
      </c>
      <c r="F48">
        <v>0</v>
      </c>
      <c r="G48">
        <v>1111111</v>
      </c>
      <c r="H48">
        <v>0</v>
      </c>
      <c r="I48">
        <v>0</v>
      </c>
      <c r="J48">
        <v>0</v>
      </c>
      <c r="K48">
        <v>0</v>
      </c>
      <c r="L48">
        <v>0</v>
      </c>
      <c r="M48">
        <v>0</v>
      </c>
    </row>
    <row r="49" spans="2:13" x14ac:dyDescent="0.2">
      <c r="B49">
        <v>0</v>
      </c>
      <c r="C49">
        <v>0</v>
      </c>
      <c r="D49">
        <v>0</v>
      </c>
      <c r="E49">
        <v>0</v>
      </c>
      <c r="F49">
        <v>0</v>
      </c>
      <c r="G49">
        <v>1111111</v>
      </c>
      <c r="H49">
        <v>0</v>
      </c>
      <c r="I49">
        <v>0</v>
      </c>
      <c r="J49">
        <v>0</v>
      </c>
      <c r="K49">
        <v>0</v>
      </c>
      <c r="L49">
        <v>0</v>
      </c>
      <c r="M49">
        <v>0</v>
      </c>
    </row>
    <row r="50" spans="2:13" x14ac:dyDescent="0.2">
      <c r="B50">
        <v>0</v>
      </c>
      <c r="C50">
        <v>0</v>
      </c>
      <c r="D50">
        <v>0</v>
      </c>
      <c r="E50">
        <v>0</v>
      </c>
      <c r="F50">
        <v>0</v>
      </c>
      <c r="G50">
        <v>1111111</v>
      </c>
      <c r="H50">
        <v>0</v>
      </c>
      <c r="I50">
        <v>0</v>
      </c>
      <c r="J50">
        <v>0</v>
      </c>
      <c r="K50">
        <v>0</v>
      </c>
      <c r="L50">
        <v>0</v>
      </c>
      <c r="M50">
        <v>0</v>
      </c>
    </row>
    <row r="51" spans="2:13" x14ac:dyDescent="0.2">
      <c r="B51">
        <v>0</v>
      </c>
      <c r="C51">
        <v>0</v>
      </c>
      <c r="D51">
        <v>0</v>
      </c>
      <c r="E51">
        <v>0</v>
      </c>
      <c r="F51">
        <v>0</v>
      </c>
      <c r="G51">
        <v>1111111</v>
      </c>
      <c r="H51">
        <v>0</v>
      </c>
      <c r="I51">
        <v>0</v>
      </c>
      <c r="J51">
        <v>0</v>
      </c>
      <c r="K51">
        <v>0</v>
      </c>
      <c r="L51">
        <v>0</v>
      </c>
      <c r="M51">
        <v>0</v>
      </c>
    </row>
    <row r="52" spans="2:13" x14ac:dyDescent="0.2">
      <c r="B52">
        <v>0</v>
      </c>
      <c r="C52">
        <v>0</v>
      </c>
      <c r="D52">
        <v>0</v>
      </c>
      <c r="E52">
        <v>0</v>
      </c>
      <c r="F52">
        <v>0</v>
      </c>
      <c r="G52">
        <v>1111111</v>
      </c>
      <c r="H52">
        <v>0</v>
      </c>
      <c r="I52">
        <v>0</v>
      </c>
      <c r="J52">
        <v>0</v>
      </c>
      <c r="K52">
        <v>0</v>
      </c>
      <c r="L52">
        <v>0</v>
      </c>
      <c r="M52">
        <v>0</v>
      </c>
    </row>
    <row r="53" spans="2:13" x14ac:dyDescent="0.2">
      <c r="B53">
        <v>0</v>
      </c>
      <c r="C53">
        <v>0</v>
      </c>
      <c r="D53">
        <v>0</v>
      </c>
      <c r="E53">
        <v>0</v>
      </c>
      <c r="F53">
        <v>0</v>
      </c>
      <c r="G53">
        <v>1111111</v>
      </c>
      <c r="H53">
        <v>0</v>
      </c>
      <c r="I53">
        <v>0</v>
      </c>
      <c r="J53">
        <v>0</v>
      </c>
      <c r="K53">
        <v>0</v>
      </c>
      <c r="L53">
        <v>0</v>
      </c>
      <c r="M53">
        <v>0</v>
      </c>
    </row>
    <row r="54" spans="2:13" x14ac:dyDescent="0.2">
      <c r="B54">
        <v>0</v>
      </c>
      <c r="C54">
        <v>0</v>
      </c>
      <c r="D54">
        <v>0</v>
      </c>
      <c r="E54">
        <v>0</v>
      </c>
      <c r="F54">
        <v>0</v>
      </c>
      <c r="G54">
        <v>1111111</v>
      </c>
      <c r="H54">
        <v>0</v>
      </c>
      <c r="I54">
        <v>0</v>
      </c>
      <c r="J54">
        <v>0</v>
      </c>
      <c r="K54">
        <v>0</v>
      </c>
      <c r="L54">
        <v>0</v>
      </c>
      <c r="M54">
        <v>0</v>
      </c>
    </row>
    <row r="55" spans="2:13" x14ac:dyDescent="0.2">
      <c r="B55">
        <v>0</v>
      </c>
      <c r="C55">
        <v>0</v>
      </c>
      <c r="D55">
        <v>0</v>
      </c>
      <c r="E55">
        <v>0</v>
      </c>
      <c r="F55">
        <v>0</v>
      </c>
      <c r="G55">
        <v>1111111</v>
      </c>
      <c r="H55">
        <v>0</v>
      </c>
      <c r="I55">
        <v>0</v>
      </c>
      <c r="J55">
        <v>0</v>
      </c>
      <c r="K55">
        <v>0</v>
      </c>
      <c r="L55">
        <v>0</v>
      </c>
      <c r="M55">
        <v>0</v>
      </c>
    </row>
    <row r="56" spans="2:13" x14ac:dyDescent="0.2">
      <c r="B56">
        <v>0</v>
      </c>
      <c r="C56">
        <v>0</v>
      </c>
      <c r="D56">
        <v>0</v>
      </c>
      <c r="E56">
        <v>0</v>
      </c>
      <c r="F56">
        <v>0</v>
      </c>
      <c r="G56">
        <v>1111111</v>
      </c>
      <c r="H56">
        <v>0</v>
      </c>
      <c r="I56">
        <v>0</v>
      </c>
      <c r="J56">
        <v>0</v>
      </c>
      <c r="K56">
        <v>0</v>
      </c>
      <c r="L56">
        <v>0</v>
      </c>
      <c r="M56">
        <v>0</v>
      </c>
    </row>
    <row r="57" spans="2:13" x14ac:dyDescent="0.2">
      <c r="B57">
        <v>0</v>
      </c>
      <c r="C57">
        <v>0</v>
      </c>
      <c r="D57">
        <v>0</v>
      </c>
      <c r="E57">
        <v>0</v>
      </c>
      <c r="F57">
        <v>0</v>
      </c>
      <c r="G57">
        <v>1111111</v>
      </c>
      <c r="H57">
        <v>0</v>
      </c>
      <c r="I57">
        <v>0</v>
      </c>
      <c r="J57">
        <v>0</v>
      </c>
      <c r="K57">
        <v>0</v>
      </c>
      <c r="L57">
        <v>0</v>
      </c>
      <c r="M57">
        <v>0</v>
      </c>
    </row>
    <row r="58" spans="2:13" x14ac:dyDescent="0.2">
      <c r="B58">
        <v>0</v>
      </c>
      <c r="C58">
        <v>0</v>
      </c>
      <c r="D58">
        <v>0</v>
      </c>
      <c r="E58">
        <v>0</v>
      </c>
      <c r="F58">
        <v>0</v>
      </c>
      <c r="G58">
        <v>1111111</v>
      </c>
      <c r="H58">
        <v>0</v>
      </c>
      <c r="I58">
        <v>0</v>
      </c>
      <c r="J58">
        <v>0</v>
      </c>
      <c r="K58">
        <v>0</v>
      </c>
      <c r="L58">
        <v>0</v>
      </c>
      <c r="M58">
        <v>0</v>
      </c>
    </row>
    <row r="59" spans="2:13" x14ac:dyDescent="0.2">
      <c r="B59">
        <v>0</v>
      </c>
      <c r="C59">
        <v>0</v>
      </c>
      <c r="D59">
        <v>0</v>
      </c>
      <c r="E59">
        <v>0</v>
      </c>
      <c r="F59">
        <v>0</v>
      </c>
      <c r="G59">
        <v>1111111</v>
      </c>
      <c r="H59">
        <v>0</v>
      </c>
      <c r="I59">
        <v>0</v>
      </c>
      <c r="J59">
        <v>0</v>
      </c>
      <c r="K59">
        <v>0</v>
      </c>
      <c r="L59">
        <v>0</v>
      </c>
      <c r="M59">
        <v>0</v>
      </c>
    </row>
    <row r="60" spans="2:13" x14ac:dyDescent="0.2">
      <c r="B60">
        <v>0</v>
      </c>
      <c r="C60">
        <v>0</v>
      </c>
      <c r="D60">
        <v>0</v>
      </c>
      <c r="E60">
        <v>0</v>
      </c>
      <c r="F60">
        <v>0</v>
      </c>
      <c r="G60">
        <v>1111111</v>
      </c>
      <c r="H60">
        <v>0</v>
      </c>
      <c r="I60">
        <v>0</v>
      </c>
      <c r="J60">
        <v>0</v>
      </c>
      <c r="K60">
        <v>0</v>
      </c>
      <c r="L60">
        <v>0</v>
      </c>
      <c r="M60">
        <v>0</v>
      </c>
    </row>
    <row r="61" spans="2:13" x14ac:dyDescent="0.2">
      <c r="B61">
        <v>0</v>
      </c>
      <c r="C61">
        <v>0</v>
      </c>
      <c r="D61">
        <v>0</v>
      </c>
      <c r="E61">
        <v>0</v>
      </c>
      <c r="F61">
        <v>0</v>
      </c>
      <c r="G61">
        <v>1111111</v>
      </c>
      <c r="H61">
        <v>0</v>
      </c>
      <c r="I61">
        <v>0</v>
      </c>
      <c r="J61">
        <v>0</v>
      </c>
      <c r="K61">
        <v>0</v>
      </c>
      <c r="L61">
        <v>0</v>
      </c>
      <c r="M61">
        <v>0</v>
      </c>
    </row>
    <row r="62" spans="2:13" x14ac:dyDescent="0.2">
      <c r="B62">
        <v>0</v>
      </c>
      <c r="C62">
        <v>0</v>
      </c>
      <c r="D62">
        <v>0</v>
      </c>
      <c r="E62">
        <v>0</v>
      </c>
      <c r="F62">
        <v>0</v>
      </c>
      <c r="G62">
        <v>1111111</v>
      </c>
      <c r="H62">
        <v>0</v>
      </c>
      <c r="I62">
        <v>0</v>
      </c>
      <c r="J62">
        <v>0</v>
      </c>
      <c r="K62">
        <v>0</v>
      </c>
      <c r="L62">
        <v>0</v>
      </c>
      <c r="M62">
        <v>0</v>
      </c>
    </row>
    <row r="63" spans="2:13" x14ac:dyDescent="0.2">
      <c r="B63">
        <v>0</v>
      </c>
      <c r="C63">
        <v>0</v>
      </c>
      <c r="D63">
        <v>0</v>
      </c>
      <c r="E63">
        <v>0</v>
      </c>
      <c r="F63">
        <v>0</v>
      </c>
      <c r="G63">
        <v>1111111</v>
      </c>
      <c r="H63">
        <v>0</v>
      </c>
      <c r="I63">
        <v>0</v>
      </c>
      <c r="J63">
        <v>0</v>
      </c>
      <c r="K63">
        <v>0</v>
      </c>
      <c r="L63">
        <v>0</v>
      </c>
      <c r="M63">
        <v>0</v>
      </c>
    </row>
    <row r="64" spans="2:13" x14ac:dyDescent="0.2">
      <c r="B64">
        <v>0</v>
      </c>
      <c r="C64">
        <v>0</v>
      </c>
      <c r="D64">
        <v>0</v>
      </c>
      <c r="E64">
        <v>0</v>
      </c>
      <c r="F64">
        <v>0</v>
      </c>
      <c r="G64">
        <v>1111111</v>
      </c>
      <c r="H64">
        <v>0</v>
      </c>
      <c r="I64">
        <v>0</v>
      </c>
      <c r="J64">
        <v>0</v>
      </c>
      <c r="K64">
        <v>0</v>
      </c>
      <c r="L64">
        <v>0</v>
      </c>
      <c r="M64">
        <v>0</v>
      </c>
    </row>
    <row r="65" spans="2:13" x14ac:dyDescent="0.2">
      <c r="B65">
        <v>0</v>
      </c>
      <c r="C65">
        <v>0</v>
      </c>
      <c r="D65">
        <v>0</v>
      </c>
      <c r="E65">
        <v>0</v>
      </c>
      <c r="F65">
        <v>0</v>
      </c>
      <c r="G65">
        <v>1111111</v>
      </c>
      <c r="H65">
        <v>0</v>
      </c>
      <c r="I65">
        <v>0</v>
      </c>
      <c r="J65">
        <v>0</v>
      </c>
      <c r="K65">
        <v>0</v>
      </c>
      <c r="L65">
        <v>0</v>
      </c>
      <c r="M65">
        <v>0</v>
      </c>
    </row>
    <row r="66" spans="2:13" x14ac:dyDescent="0.2">
      <c r="B66">
        <v>0</v>
      </c>
      <c r="C66">
        <v>0</v>
      </c>
      <c r="D66">
        <v>0</v>
      </c>
      <c r="E66">
        <v>0</v>
      </c>
      <c r="F66">
        <v>0</v>
      </c>
      <c r="G66">
        <v>1111111</v>
      </c>
      <c r="H66">
        <v>0</v>
      </c>
      <c r="I66">
        <v>0</v>
      </c>
      <c r="J66">
        <v>0</v>
      </c>
      <c r="K66">
        <v>0</v>
      </c>
      <c r="L66">
        <v>0</v>
      </c>
      <c r="M66">
        <v>0</v>
      </c>
    </row>
    <row r="67" spans="2:13" x14ac:dyDescent="0.2">
      <c r="B67">
        <v>0</v>
      </c>
      <c r="C67">
        <v>0</v>
      </c>
      <c r="D67">
        <v>0</v>
      </c>
      <c r="E67">
        <v>0</v>
      </c>
      <c r="F67">
        <v>0</v>
      </c>
      <c r="G67">
        <v>1111111</v>
      </c>
      <c r="H67">
        <v>0</v>
      </c>
      <c r="I67">
        <v>0</v>
      </c>
      <c r="J67">
        <v>0</v>
      </c>
      <c r="K67">
        <v>0</v>
      </c>
      <c r="L67">
        <v>0</v>
      </c>
      <c r="M67">
        <v>0</v>
      </c>
    </row>
    <row r="68" spans="2:13" x14ac:dyDescent="0.2">
      <c r="B68">
        <v>0</v>
      </c>
      <c r="C68">
        <v>0</v>
      </c>
      <c r="D68">
        <v>0</v>
      </c>
      <c r="E68">
        <v>0</v>
      </c>
      <c r="F68">
        <v>0</v>
      </c>
      <c r="G68">
        <v>1111111</v>
      </c>
      <c r="H68">
        <v>0</v>
      </c>
      <c r="I68">
        <v>0</v>
      </c>
      <c r="J68">
        <v>0</v>
      </c>
      <c r="K68">
        <v>0</v>
      </c>
      <c r="L68">
        <v>0</v>
      </c>
      <c r="M68">
        <v>0</v>
      </c>
    </row>
    <row r="69" spans="2:13" x14ac:dyDescent="0.2">
      <c r="B69">
        <v>0</v>
      </c>
      <c r="C69">
        <v>0</v>
      </c>
      <c r="D69">
        <v>0</v>
      </c>
      <c r="E69">
        <v>0</v>
      </c>
      <c r="F69">
        <v>0</v>
      </c>
      <c r="G69">
        <v>1111111</v>
      </c>
      <c r="H69">
        <v>0</v>
      </c>
      <c r="I69">
        <v>0</v>
      </c>
      <c r="J69">
        <v>0</v>
      </c>
      <c r="K69">
        <v>0</v>
      </c>
      <c r="L69">
        <v>0</v>
      </c>
      <c r="M69">
        <v>0</v>
      </c>
    </row>
    <row r="70" spans="2:13" x14ac:dyDescent="0.2">
      <c r="B70">
        <v>0</v>
      </c>
      <c r="C70">
        <v>0</v>
      </c>
      <c r="D70">
        <v>0</v>
      </c>
      <c r="E70">
        <v>0</v>
      </c>
      <c r="F70">
        <v>0</v>
      </c>
      <c r="G70">
        <v>1111111</v>
      </c>
      <c r="H70">
        <v>0</v>
      </c>
      <c r="I70">
        <v>0</v>
      </c>
      <c r="J70">
        <v>0</v>
      </c>
      <c r="K70">
        <v>0</v>
      </c>
      <c r="L70">
        <v>0</v>
      </c>
      <c r="M70">
        <v>0</v>
      </c>
    </row>
    <row r="71" spans="2:13" x14ac:dyDescent="0.2">
      <c r="B71">
        <v>0</v>
      </c>
      <c r="C71">
        <v>0</v>
      </c>
      <c r="D71">
        <v>0</v>
      </c>
      <c r="E71">
        <v>0</v>
      </c>
      <c r="F71">
        <v>0</v>
      </c>
      <c r="G71">
        <v>1111111</v>
      </c>
      <c r="H71">
        <v>0</v>
      </c>
      <c r="I71">
        <v>0</v>
      </c>
      <c r="J71">
        <v>0</v>
      </c>
      <c r="K71">
        <v>0</v>
      </c>
      <c r="L71">
        <v>0</v>
      </c>
      <c r="M71">
        <v>0</v>
      </c>
    </row>
    <row r="72" spans="2:13" x14ac:dyDescent="0.2">
      <c r="B72">
        <v>0</v>
      </c>
      <c r="C72">
        <v>0</v>
      </c>
      <c r="D72">
        <v>0</v>
      </c>
      <c r="E72">
        <v>0</v>
      </c>
      <c r="F72">
        <v>0</v>
      </c>
      <c r="G72">
        <v>1111111</v>
      </c>
      <c r="H72">
        <v>0</v>
      </c>
      <c r="I72">
        <v>0</v>
      </c>
      <c r="J72">
        <v>0</v>
      </c>
      <c r="K72">
        <v>0</v>
      </c>
      <c r="L72">
        <v>0</v>
      </c>
      <c r="M72">
        <v>0</v>
      </c>
    </row>
    <row r="73" spans="2:13" x14ac:dyDescent="0.2">
      <c r="B73">
        <v>0</v>
      </c>
      <c r="C73">
        <v>0</v>
      </c>
      <c r="D73">
        <v>0</v>
      </c>
      <c r="E73">
        <v>0</v>
      </c>
      <c r="F73">
        <v>0</v>
      </c>
      <c r="G73">
        <v>1111111</v>
      </c>
      <c r="H73">
        <v>0</v>
      </c>
      <c r="I73">
        <v>0</v>
      </c>
      <c r="J73">
        <v>0</v>
      </c>
      <c r="K73">
        <v>0</v>
      </c>
      <c r="L73">
        <v>0</v>
      </c>
      <c r="M73">
        <v>0</v>
      </c>
    </row>
    <row r="74" spans="2:13" x14ac:dyDescent="0.2">
      <c r="B74">
        <v>0</v>
      </c>
      <c r="C74">
        <v>0</v>
      </c>
      <c r="D74">
        <v>0</v>
      </c>
      <c r="E74">
        <v>0</v>
      </c>
      <c r="F74">
        <v>0</v>
      </c>
      <c r="G74">
        <v>1111111</v>
      </c>
      <c r="H74">
        <v>0</v>
      </c>
      <c r="I74">
        <v>0</v>
      </c>
      <c r="J74">
        <v>0</v>
      </c>
      <c r="K74">
        <v>0</v>
      </c>
      <c r="L74">
        <v>0</v>
      </c>
      <c r="M74">
        <v>0</v>
      </c>
    </row>
    <row r="75" spans="2:13" x14ac:dyDescent="0.2">
      <c r="B75">
        <v>0</v>
      </c>
      <c r="C75">
        <v>0</v>
      </c>
      <c r="D75">
        <v>0</v>
      </c>
      <c r="E75">
        <v>0</v>
      </c>
      <c r="F75">
        <v>0</v>
      </c>
      <c r="G75">
        <v>1111111</v>
      </c>
      <c r="H75">
        <v>0</v>
      </c>
      <c r="I75">
        <v>0</v>
      </c>
      <c r="J75">
        <v>0</v>
      </c>
      <c r="K75">
        <v>0</v>
      </c>
      <c r="L75">
        <v>0</v>
      </c>
      <c r="M75">
        <v>0</v>
      </c>
    </row>
    <row r="76" spans="2:13" x14ac:dyDescent="0.2">
      <c r="B76">
        <v>0</v>
      </c>
      <c r="C76">
        <v>0</v>
      </c>
      <c r="D76">
        <v>0</v>
      </c>
      <c r="E76">
        <v>0</v>
      </c>
      <c r="F76">
        <v>0</v>
      </c>
      <c r="G76">
        <v>1111111</v>
      </c>
      <c r="H76">
        <v>0</v>
      </c>
      <c r="I76">
        <v>0</v>
      </c>
      <c r="J76">
        <v>0</v>
      </c>
      <c r="K76">
        <v>0</v>
      </c>
      <c r="L76">
        <v>0</v>
      </c>
      <c r="M76">
        <v>0</v>
      </c>
    </row>
    <row r="77" spans="2:13" x14ac:dyDescent="0.2">
      <c r="B77">
        <v>0</v>
      </c>
      <c r="C77">
        <v>0</v>
      </c>
      <c r="D77">
        <v>0</v>
      </c>
      <c r="E77">
        <v>0</v>
      </c>
      <c r="F77">
        <v>0</v>
      </c>
      <c r="G77">
        <v>1111111</v>
      </c>
      <c r="H77">
        <v>0</v>
      </c>
      <c r="I77">
        <v>0</v>
      </c>
      <c r="J77">
        <v>0</v>
      </c>
      <c r="K77">
        <v>0</v>
      </c>
      <c r="L77">
        <v>0</v>
      </c>
      <c r="M77">
        <v>0</v>
      </c>
    </row>
    <row r="78" spans="2:13" x14ac:dyDescent="0.2">
      <c r="B78">
        <v>0</v>
      </c>
      <c r="C78">
        <v>0</v>
      </c>
      <c r="D78">
        <v>0</v>
      </c>
      <c r="E78">
        <v>0</v>
      </c>
      <c r="F78">
        <v>0</v>
      </c>
      <c r="G78">
        <v>1111111</v>
      </c>
      <c r="H78">
        <v>0</v>
      </c>
      <c r="I78">
        <v>0</v>
      </c>
      <c r="J78">
        <v>0</v>
      </c>
      <c r="K78">
        <v>0</v>
      </c>
      <c r="L78">
        <v>0</v>
      </c>
      <c r="M78">
        <v>0</v>
      </c>
    </row>
    <row r="79" spans="2:13" x14ac:dyDescent="0.2">
      <c r="B79">
        <v>0</v>
      </c>
      <c r="C79">
        <v>0</v>
      </c>
      <c r="D79">
        <v>0</v>
      </c>
      <c r="E79">
        <v>0</v>
      </c>
      <c r="F79">
        <v>0</v>
      </c>
      <c r="G79">
        <v>1111111</v>
      </c>
      <c r="H79">
        <v>0</v>
      </c>
      <c r="I79">
        <v>0</v>
      </c>
      <c r="J79">
        <v>0</v>
      </c>
      <c r="K79">
        <v>0</v>
      </c>
      <c r="L79">
        <v>0</v>
      </c>
      <c r="M79">
        <v>0</v>
      </c>
    </row>
    <row r="80" spans="2:13" x14ac:dyDescent="0.2">
      <c r="B80">
        <v>0</v>
      </c>
      <c r="C80">
        <v>0</v>
      </c>
      <c r="D80">
        <v>0</v>
      </c>
      <c r="E80">
        <v>0</v>
      </c>
      <c r="F80">
        <v>0</v>
      </c>
      <c r="G80">
        <v>1111111</v>
      </c>
      <c r="H80">
        <v>0</v>
      </c>
      <c r="I80">
        <v>0</v>
      </c>
      <c r="J80">
        <v>0</v>
      </c>
      <c r="K80">
        <v>0</v>
      </c>
      <c r="L80">
        <v>0</v>
      </c>
      <c r="M80">
        <v>0</v>
      </c>
    </row>
    <row r="81" spans="2:13" x14ac:dyDescent="0.2">
      <c r="B81">
        <v>0</v>
      </c>
      <c r="C81">
        <v>0</v>
      </c>
      <c r="D81">
        <v>0</v>
      </c>
      <c r="E81">
        <v>0</v>
      </c>
      <c r="F81">
        <v>0</v>
      </c>
      <c r="G81">
        <v>1111111</v>
      </c>
      <c r="H81">
        <v>0</v>
      </c>
      <c r="I81">
        <v>0</v>
      </c>
      <c r="J81">
        <v>0</v>
      </c>
      <c r="K81">
        <v>0</v>
      </c>
      <c r="L81">
        <v>0</v>
      </c>
      <c r="M81">
        <v>0</v>
      </c>
    </row>
    <row r="82" spans="2:13" x14ac:dyDescent="0.2">
      <c r="B82">
        <v>0</v>
      </c>
      <c r="C82">
        <v>0</v>
      </c>
      <c r="D82">
        <v>0</v>
      </c>
      <c r="E82">
        <v>0</v>
      </c>
      <c r="F82">
        <v>0</v>
      </c>
      <c r="G82">
        <v>1111111</v>
      </c>
      <c r="H82">
        <v>0</v>
      </c>
      <c r="I82">
        <v>0</v>
      </c>
      <c r="J82">
        <v>0</v>
      </c>
      <c r="K82">
        <v>0</v>
      </c>
      <c r="L82">
        <v>0</v>
      </c>
      <c r="M82">
        <v>0</v>
      </c>
    </row>
    <row r="83" spans="2:13" x14ac:dyDescent="0.2">
      <c r="B83">
        <v>0</v>
      </c>
      <c r="C83">
        <v>0</v>
      </c>
      <c r="D83">
        <v>0</v>
      </c>
      <c r="E83">
        <v>0</v>
      </c>
      <c r="F83">
        <v>0</v>
      </c>
      <c r="G83">
        <v>1111111</v>
      </c>
      <c r="H83">
        <v>0</v>
      </c>
      <c r="I83">
        <v>0</v>
      </c>
      <c r="J83">
        <v>0</v>
      </c>
      <c r="K83">
        <v>0</v>
      </c>
      <c r="L83">
        <v>0</v>
      </c>
      <c r="M83">
        <v>0</v>
      </c>
    </row>
    <row r="84" spans="2:13" x14ac:dyDescent="0.2">
      <c r="B84">
        <v>0</v>
      </c>
      <c r="C84">
        <v>0</v>
      </c>
      <c r="D84">
        <v>0</v>
      </c>
      <c r="E84">
        <v>0</v>
      </c>
      <c r="F84">
        <v>0</v>
      </c>
      <c r="G84">
        <v>1111111</v>
      </c>
      <c r="H84">
        <v>0</v>
      </c>
      <c r="I84">
        <v>0</v>
      </c>
      <c r="J84">
        <v>0</v>
      </c>
      <c r="K84">
        <v>0</v>
      </c>
      <c r="L84">
        <v>0</v>
      </c>
      <c r="M84">
        <v>0</v>
      </c>
    </row>
    <row r="85" spans="2:13" x14ac:dyDescent="0.2">
      <c r="B85">
        <v>0</v>
      </c>
      <c r="C85">
        <v>0</v>
      </c>
      <c r="D85">
        <v>0</v>
      </c>
      <c r="E85">
        <v>0</v>
      </c>
      <c r="F85">
        <v>0</v>
      </c>
      <c r="G85">
        <v>1111111</v>
      </c>
      <c r="H85">
        <v>0</v>
      </c>
      <c r="I85">
        <v>0</v>
      </c>
      <c r="J85">
        <v>0</v>
      </c>
      <c r="K85">
        <v>0</v>
      </c>
      <c r="L85">
        <v>0</v>
      </c>
      <c r="M85">
        <v>0</v>
      </c>
    </row>
    <row r="86" spans="2:13" x14ac:dyDescent="0.2">
      <c r="B86">
        <v>0</v>
      </c>
      <c r="C86">
        <v>0</v>
      </c>
      <c r="D86">
        <v>0</v>
      </c>
      <c r="E86">
        <v>0</v>
      </c>
      <c r="F86">
        <v>0</v>
      </c>
      <c r="G86">
        <v>1111111</v>
      </c>
      <c r="H86">
        <v>0</v>
      </c>
      <c r="I86">
        <v>0</v>
      </c>
      <c r="J86">
        <v>0</v>
      </c>
      <c r="K86">
        <v>0</v>
      </c>
      <c r="L86">
        <v>0</v>
      </c>
      <c r="M86">
        <v>0</v>
      </c>
    </row>
    <row r="87" spans="2:13" x14ac:dyDescent="0.2">
      <c r="B87">
        <v>0</v>
      </c>
      <c r="C87">
        <v>0</v>
      </c>
      <c r="D87">
        <v>0</v>
      </c>
      <c r="E87">
        <v>0</v>
      </c>
      <c r="F87">
        <v>0</v>
      </c>
      <c r="G87">
        <v>1111111</v>
      </c>
      <c r="H87">
        <v>0</v>
      </c>
      <c r="I87">
        <v>0</v>
      </c>
      <c r="J87">
        <v>0</v>
      </c>
      <c r="K87">
        <v>0</v>
      </c>
      <c r="L87">
        <v>0</v>
      </c>
      <c r="M87">
        <v>0</v>
      </c>
    </row>
    <row r="88" spans="2:13" x14ac:dyDescent="0.2">
      <c r="B88">
        <v>0</v>
      </c>
      <c r="C88">
        <v>0</v>
      </c>
      <c r="D88">
        <v>0</v>
      </c>
      <c r="E88">
        <v>0</v>
      </c>
      <c r="F88">
        <v>0</v>
      </c>
      <c r="G88">
        <v>1111111</v>
      </c>
      <c r="H88">
        <v>0</v>
      </c>
      <c r="I88">
        <v>0</v>
      </c>
      <c r="J88">
        <v>0</v>
      </c>
      <c r="K88">
        <v>0</v>
      </c>
      <c r="L88">
        <v>0</v>
      </c>
      <c r="M88">
        <v>0</v>
      </c>
    </row>
    <row r="89" spans="2:13" x14ac:dyDescent="0.2">
      <c r="B89">
        <v>0</v>
      </c>
      <c r="C89">
        <v>0</v>
      </c>
      <c r="D89">
        <v>0</v>
      </c>
      <c r="E89">
        <v>0</v>
      </c>
      <c r="F89">
        <v>0</v>
      </c>
      <c r="G89">
        <v>1111111</v>
      </c>
      <c r="H89">
        <v>0</v>
      </c>
      <c r="I89">
        <v>0</v>
      </c>
      <c r="J89">
        <v>0</v>
      </c>
      <c r="K89">
        <v>0</v>
      </c>
      <c r="L89">
        <v>0</v>
      </c>
      <c r="M89">
        <v>0</v>
      </c>
    </row>
    <row r="90" spans="2:13" x14ac:dyDescent="0.2">
      <c r="B90">
        <v>0</v>
      </c>
      <c r="C90">
        <v>0</v>
      </c>
      <c r="D90">
        <v>0</v>
      </c>
      <c r="E90">
        <v>0</v>
      </c>
      <c r="F90">
        <v>0</v>
      </c>
      <c r="G90">
        <v>1111111</v>
      </c>
      <c r="H90">
        <v>0</v>
      </c>
      <c r="I90">
        <v>0</v>
      </c>
      <c r="J90">
        <v>0</v>
      </c>
      <c r="K90">
        <v>0</v>
      </c>
      <c r="L90">
        <v>0</v>
      </c>
      <c r="M90">
        <v>0</v>
      </c>
    </row>
    <row r="91" spans="2:13" x14ac:dyDescent="0.2">
      <c r="B91">
        <v>0</v>
      </c>
      <c r="C91">
        <v>0</v>
      </c>
      <c r="D91">
        <v>0</v>
      </c>
      <c r="E91">
        <v>0</v>
      </c>
      <c r="F91">
        <v>0</v>
      </c>
      <c r="G91">
        <v>1111111</v>
      </c>
      <c r="H91">
        <v>0</v>
      </c>
      <c r="I91">
        <v>0</v>
      </c>
      <c r="J91">
        <v>0</v>
      </c>
      <c r="K91">
        <v>0</v>
      </c>
      <c r="L91">
        <v>0</v>
      </c>
      <c r="M91">
        <v>0</v>
      </c>
    </row>
    <row r="92" spans="2:13" x14ac:dyDescent="0.2">
      <c r="B92">
        <v>0</v>
      </c>
      <c r="C92">
        <v>0</v>
      </c>
      <c r="D92">
        <v>0</v>
      </c>
      <c r="E92">
        <v>0</v>
      </c>
      <c r="F92">
        <v>0</v>
      </c>
      <c r="G92">
        <v>1111111</v>
      </c>
      <c r="H92">
        <v>0</v>
      </c>
      <c r="I92">
        <v>0</v>
      </c>
      <c r="J92">
        <v>0</v>
      </c>
      <c r="K92">
        <v>0</v>
      </c>
      <c r="L92">
        <v>0</v>
      </c>
      <c r="M92">
        <v>0</v>
      </c>
    </row>
    <row r="93" spans="2:13" x14ac:dyDescent="0.2">
      <c r="B93">
        <v>0</v>
      </c>
      <c r="C93">
        <v>0</v>
      </c>
      <c r="D93">
        <v>0</v>
      </c>
      <c r="E93">
        <v>0</v>
      </c>
      <c r="F93">
        <v>0</v>
      </c>
      <c r="G93">
        <v>1111111</v>
      </c>
      <c r="H93">
        <v>0</v>
      </c>
      <c r="I93">
        <v>0</v>
      </c>
      <c r="J93">
        <v>0</v>
      </c>
      <c r="K93">
        <v>0</v>
      </c>
      <c r="L93">
        <v>0</v>
      </c>
      <c r="M93">
        <v>0</v>
      </c>
    </row>
    <row r="94" spans="2:13" x14ac:dyDescent="0.2">
      <c r="B94">
        <v>0</v>
      </c>
      <c r="C94">
        <v>0</v>
      </c>
      <c r="D94">
        <v>0</v>
      </c>
      <c r="E94">
        <v>0</v>
      </c>
      <c r="F94">
        <v>0</v>
      </c>
      <c r="G94">
        <v>1111111</v>
      </c>
      <c r="H94">
        <v>0</v>
      </c>
      <c r="I94">
        <v>0</v>
      </c>
      <c r="J94">
        <v>0</v>
      </c>
      <c r="K94">
        <v>0</v>
      </c>
      <c r="L94">
        <v>0</v>
      </c>
      <c r="M94">
        <v>0</v>
      </c>
    </row>
    <row r="95" spans="2:13" x14ac:dyDescent="0.2">
      <c r="B95">
        <v>0</v>
      </c>
      <c r="C95">
        <v>0</v>
      </c>
      <c r="D95">
        <v>0</v>
      </c>
      <c r="E95">
        <v>0</v>
      </c>
      <c r="F95">
        <v>0</v>
      </c>
      <c r="G95">
        <v>1111111</v>
      </c>
      <c r="H95">
        <v>0</v>
      </c>
      <c r="I95">
        <v>0</v>
      </c>
      <c r="J95">
        <v>0</v>
      </c>
      <c r="K95">
        <v>0</v>
      </c>
      <c r="L95">
        <v>0</v>
      </c>
      <c r="M95">
        <v>0</v>
      </c>
    </row>
    <row r="96" spans="2:13" x14ac:dyDescent="0.2">
      <c r="B96">
        <v>0</v>
      </c>
      <c r="C96">
        <v>0</v>
      </c>
      <c r="D96">
        <v>0</v>
      </c>
      <c r="E96">
        <v>0</v>
      </c>
      <c r="F96">
        <v>0</v>
      </c>
      <c r="G96">
        <v>1111111</v>
      </c>
      <c r="H96">
        <v>0</v>
      </c>
      <c r="I96">
        <v>0</v>
      </c>
      <c r="J96">
        <v>0</v>
      </c>
      <c r="K96">
        <v>0</v>
      </c>
      <c r="L96">
        <v>0</v>
      </c>
      <c r="M96">
        <v>0</v>
      </c>
    </row>
    <row r="97" spans="2:13" x14ac:dyDescent="0.2">
      <c r="B97">
        <v>0</v>
      </c>
      <c r="C97">
        <v>0</v>
      </c>
      <c r="D97">
        <v>0</v>
      </c>
      <c r="E97">
        <v>0</v>
      </c>
      <c r="F97">
        <v>0</v>
      </c>
      <c r="G97">
        <v>1111111</v>
      </c>
      <c r="H97">
        <v>0</v>
      </c>
      <c r="I97">
        <v>0</v>
      </c>
      <c r="J97">
        <v>0</v>
      </c>
      <c r="K97">
        <v>0</v>
      </c>
      <c r="L97">
        <v>0</v>
      </c>
      <c r="M97">
        <v>0</v>
      </c>
    </row>
    <row r="98" spans="2:13" x14ac:dyDescent="0.2">
      <c r="B98">
        <v>0</v>
      </c>
      <c r="C98">
        <v>0</v>
      </c>
      <c r="D98">
        <v>0</v>
      </c>
      <c r="E98">
        <v>0</v>
      </c>
      <c r="F98">
        <v>0</v>
      </c>
      <c r="G98">
        <v>1111111</v>
      </c>
      <c r="H98">
        <v>0</v>
      </c>
      <c r="I98">
        <v>0</v>
      </c>
      <c r="J98">
        <v>0</v>
      </c>
      <c r="K98">
        <v>0</v>
      </c>
      <c r="L98">
        <v>0</v>
      </c>
      <c r="M98">
        <v>0</v>
      </c>
    </row>
    <row r="99" spans="2:13" x14ac:dyDescent="0.2">
      <c r="B99">
        <v>0</v>
      </c>
      <c r="C99">
        <v>0</v>
      </c>
      <c r="D99">
        <v>0</v>
      </c>
      <c r="E99">
        <v>0</v>
      </c>
      <c r="F99">
        <v>0</v>
      </c>
      <c r="G99">
        <v>1111111</v>
      </c>
      <c r="H99">
        <v>0</v>
      </c>
      <c r="I99">
        <v>0</v>
      </c>
      <c r="J99">
        <v>0</v>
      </c>
      <c r="K99">
        <v>0</v>
      </c>
      <c r="L99">
        <v>0</v>
      </c>
      <c r="M99">
        <v>0</v>
      </c>
    </row>
    <row r="100" spans="2:13" x14ac:dyDescent="0.2">
      <c r="B100">
        <v>0</v>
      </c>
      <c r="C100">
        <v>0</v>
      </c>
      <c r="D100">
        <v>0</v>
      </c>
      <c r="E100">
        <v>0</v>
      </c>
      <c r="F100">
        <v>0</v>
      </c>
      <c r="G100">
        <v>1111111</v>
      </c>
      <c r="H100">
        <v>0</v>
      </c>
      <c r="I100">
        <v>0</v>
      </c>
      <c r="J100">
        <v>0</v>
      </c>
      <c r="K100">
        <v>0</v>
      </c>
      <c r="L100">
        <v>0</v>
      </c>
      <c r="M100">
        <v>0</v>
      </c>
    </row>
    <row r="101" spans="2:13" x14ac:dyDescent="0.2">
      <c r="B101">
        <v>0</v>
      </c>
      <c r="C101">
        <v>0</v>
      </c>
      <c r="D101">
        <v>0</v>
      </c>
      <c r="E101">
        <v>0</v>
      </c>
      <c r="F101">
        <v>0</v>
      </c>
      <c r="G101">
        <v>1111111</v>
      </c>
      <c r="H101">
        <v>0</v>
      </c>
      <c r="I101">
        <v>0</v>
      </c>
      <c r="J101">
        <v>0</v>
      </c>
      <c r="K101">
        <v>0</v>
      </c>
      <c r="L101">
        <v>0</v>
      </c>
      <c r="M101">
        <v>0</v>
      </c>
    </row>
    <row r="102" spans="2:13" x14ac:dyDescent="0.2">
      <c r="B102">
        <v>0</v>
      </c>
      <c r="C102">
        <v>0</v>
      </c>
      <c r="D102">
        <v>0</v>
      </c>
      <c r="E102">
        <v>0</v>
      </c>
      <c r="F102">
        <v>0</v>
      </c>
      <c r="G102">
        <v>1111111</v>
      </c>
      <c r="H102">
        <v>0</v>
      </c>
      <c r="I102">
        <v>0</v>
      </c>
      <c r="J102">
        <v>0</v>
      </c>
      <c r="K102">
        <v>0</v>
      </c>
      <c r="L102">
        <v>0</v>
      </c>
      <c r="M102">
        <v>0</v>
      </c>
    </row>
    <row r="103" spans="2:13" x14ac:dyDescent="0.2">
      <c r="B103">
        <v>0</v>
      </c>
      <c r="C103">
        <v>0</v>
      </c>
      <c r="D103">
        <v>0</v>
      </c>
      <c r="E103">
        <v>0</v>
      </c>
      <c r="F103">
        <v>0</v>
      </c>
      <c r="G103">
        <v>1111111</v>
      </c>
      <c r="H103">
        <v>0</v>
      </c>
      <c r="I103">
        <v>0</v>
      </c>
      <c r="J103">
        <v>0</v>
      </c>
      <c r="K103">
        <v>0</v>
      </c>
      <c r="L103">
        <v>0</v>
      </c>
      <c r="M103">
        <v>0</v>
      </c>
    </row>
    <row r="104" spans="2:13" x14ac:dyDescent="0.2">
      <c r="B104">
        <v>0</v>
      </c>
      <c r="C104">
        <v>0</v>
      </c>
      <c r="D104">
        <v>0</v>
      </c>
      <c r="E104">
        <v>0</v>
      </c>
      <c r="F104">
        <v>0</v>
      </c>
      <c r="G104">
        <v>1111111</v>
      </c>
      <c r="H104">
        <v>0</v>
      </c>
      <c r="I104">
        <v>0</v>
      </c>
      <c r="J104">
        <v>0</v>
      </c>
      <c r="K104">
        <v>0</v>
      </c>
      <c r="L104">
        <v>0</v>
      </c>
      <c r="M104">
        <v>0</v>
      </c>
    </row>
    <row r="105" spans="2:13" x14ac:dyDescent="0.2">
      <c r="B105">
        <v>0</v>
      </c>
      <c r="C105">
        <v>0</v>
      </c>
      <c r="D105">
        <v>0</v>
      </c>
      <c r="E105">
        <v>0</v>
      </c>
      <c r="F105">
        <v>0</v>
      </c>
      <c r="G105">
        <v>1111111</v>
      </c>
      <c r="H105">
        <v>0</v>
      </c>
      <c r="I105">
        <v>0</v>
      </c>
      <c r="J105">
        <v>0</v>
      </c>
      <c r="K105">
        <v>0</v>
      </c>
      <c r="L105">
        <v>0</v>
      </c>
      <c r="M105">
        <v>0</v>
      </c>
    </row>
    <row r="106" spans="2:13" x14ac:dyDescent="0.2">
      <c r="B106">
        <v>0</v>
      </c>
      <c r="C106">
        <v>0</v>
      </c>
      <c r="D106">
        <v>0</v>
      </c>
      <c r="E106">
        <v>0</v>
      </c>
      <c r="F106">
        <v>0</v>
      </c>
      <c r="G106">
        <v>1111111</v>
      </c>
      <c r="H106">
        <v>0</v>
      </c>
      <c r="I106">
        <v>0</v>
      </c>
      <c r="J106">
        <v>0</v>
      </c>
      <c r="K106">
        <v>0</v>
      </c>
      <c r="L106">
        <v>0</v>
      </c>
      <c r="M106">
        <v>0</v>
      </c>
    </row>
    <row r="107" spans="2:13" x14ac:dyDescent="0.2">
      <c r="B107">
        <v>0</v>
      </c>
      <c r="C107">
        <v>0</v>
      </c>
      <c r="D107">
        <v>0</v>
      </c>
      <c r="E107">
        <v>0</v>
      </c>
      <c r="F107">
        <v>0</v>
      </c>
      <c r="G107">
        <v>1111111</v>
      </c>
      <c r="H107">
        <v>0</v>
      </c>
      <c r="I107">
        <v>0</v>
      </c>
      <c r="J107">
        <v>0</v>
      </c>
      <c r="K107">
        <v>0</v>
      </c>
      <c r="L107">
        <v>0</v>
      </c>
      <c r="M107">
        <v>0</v>
      </c>
    </row>
    <row r="108" spans="2:13" x14ac:dyDescent="0.2">
      <c r="B108">
        <v>0</v>
      </c>
      <c r="C108">
        <v>0</v>
      </c>
      <c r="D108">
        <v>0</v>
      </c>
      <c r="E108">
        <v>0</v>
      </c>
      <c r="F108">
        <v>0</v>
      </c>
      <c r="G108">
        <v>1111111</v>
      </c>
      <c r="H108">
        <v>0</v>
      </c>
      <c r="I108">
        <v>0</v>
      </c>
      <c r="J108">
        <v>0</v>
      </c>
      <c r="K108">
        <v>0</v>
      </c>
      <c r="L108">
        <v>0</v>
      </c>
      <c r="M108">
        <v>0</v>
      </c>
    </row>
    <row r="109" spans="2:13" x14ac:dyDescent="0.2">
      <c r="B109">
        <v>0</v>
      </c>
      <c r="C109">
        <v>0</v>
      </c>
      <c r="D109">
        <v>0</v>
      </c>
      <c r="E109">
        <v>0</v>
      </c>
      <c r="F109">
        <v>0</v>
      </c>
      <c r="G109">
        <v>1111111</v>
      </c>
      <c r="H109">
        <v>0</v>
      </c>
      <c r="I109">
        <v>0</v>
      </c>
      <c r="J109">
        <v>0</v>
      </c>
      <c r="K109">
        <v>0</v>
      </c>
      <c r="L109">
        <v>0</v>
      </c>
      <c r="M109">
        <v>0</v>
      </c>
    </row>
    <row r="110" spans="2:13" x14ac:dyDescent="0.2">
      <c r="B110">
        <v>0</v>
      </c>
      <c r="C110">
        <v>0</v>
      </c>
      <c r="D110">
        <v>0</v>
      </c>
      <c r="E110">
        <v>0</v>
      </c>
      <c r="F110">
        <v>0</v>
      </c>
      <c r="G110">
        <v>1111111</v>
      </c>
      <c r="H110">
        <v>0</v>
      </c>
      <c r="I110">
        <v>0</v>
      </c>
      <c r="J110">
        <v>0</v>
      </c>
      <c r="K110">
        <v>0</v>
      </c>
      <c r="L110">
        <v>0</v>
      </c>
      <c r="M110">
        <v>0</v>
      </c>
    </row>
    <row r="111" spans="2:13" x14ac:dyDescent="0.2">
      <c r="B111">
        <v>0</v>
      </c>
      <c r="C111">
        <v>0</v>
      </c>
      <c r="D111">
        <v>0</v>
      </c>
      <c r="E111">
        <v>0</v>
      </c>
      <c r="F111">
        <v>0</v>
      </c>
      <c r="G111">
        <v>1111111</v>
      </c>
      <c r="H111">
        <v>0</v>
      </c>
      <c r="I111">
        <v>0</v>
      </c>
      <c r="J111">
        <v>0</v>
      </c>
      <c r="K111">
        <v>0</v>
      </c>
      <c r="L111">
        <v>0</v>
      </c>
      <c r="M111">
        <v>0</v>
      </c>
    </row>
    <row r="112" spans="2:13" x14ac:dyDescent="0.2">
      <c r="B112">
        <v>0</v>
      </c>
      <c r="C112">
        <v>0</v>
      </c>
      <c r="D112">
        <v>0</v>
      </c>
      <c r="E112">
        <v>0</v>
      </c>
      <c r="F112">
        <v>0</v>
      </c>
      <c r="G112">
        <v>1111111</v>
      </c>
      <c r="H112">
        <v>0</v>
      </c>
      <c r="I112">
        <v>0</v>
      </c>
      <c r="J112">
        <v>0</v>
      </c>
      <c r="K112">
        <v>0</v>
      </c>
      <c r="L112">
        <v>0</v>
      </c>
      <c r="M112">
        <v>0</v>
      </c>
    </row>
    <row r="113" spans="2:13" x14ac:dyDescent="0.2">
      <c r="B113">
        <v>0</v>
      </c>
      <c r="C113">
        <v>0</v>
      </c>
      <c r="D113">
        <v>0</v>
      </c>
      <c r="E113">
        <v>0</v>
      </c>
      <c r="F113">
        <v>0</v>
      </c>
      <c r="G113">
        <v>1111111</v>
      </c>
      <c r="H113">
        <v>0</v>
      </c>
      <c r="I113">
        <v>0</v>
      </c>
      <c r="J113">
        <v>0</v>
      </c>
      <c r="K113">
        <v>0</v>
      </c>
      <c r="L113">
        <v>0</v>
      </c>
      <c r="M113">
        <v>0</v>
      </c>
    </row>
    <row r="114" spans="2:13" x14ac:dyDescent="0.2">
      <c r="B114">
        <v>0</v>
      </c>
      <c r="C114">
        <v>0</v>
      </c>
      <c r="D114">
        <v>0</v>
      </c>
      <c r="E114">
        <v>0</v>
      </c>
      <c r="F114">
        <v>0</v>
      </c>
      <c r="G114">
        <v>1111111</v>
      </c>
      <c r="H114">
        <v>0</v>
      </c>
      <c r="I114">
        <v>0</v>
      </c>
      <c r="J114">
        <v>0</v>
      </c>
      <c r="K114">
        <v>0</v>
      </c>
      <c r="L114">
        <v>0</v>
      </c>
      <c r="M114">
        <v>0</v>
      </c>
    </row>
    <row r="115" spans="2:13" x14ac:dyDescent="0.2">
      <c r="B115">
        <v>0</v>
      </c>
      <c r="C115">
        <v>0</v>
      </c>
      <c r="D115">
        <v>0</v>
      </c>
      <c r="E115">
        <v>0</v>
      </c>
      <c r="F115">
        <v>0</v>
      </c>
      <c r="G115">
        <v>1111111</v>
      </c>
      <c r="H115">
        <v>0</v>
      </c>
      <c r="I115">
        <v>0</v>
      </c>
      <c r="J115">
        <v>0</v>
      </c>
      <c r="K115">
        <v>0</v>
      </c>
      <c r="L115">
        <v>0</v>
      </c>
      <c r="M115">
        <v>0</v>
      </c>
    </row>
    <row r="116" spans="2:13" x14ac:dyDescent="0.2">
      <c r="B116">
        <v>0</v>
      </c>
      <c r="C116">
        <v>0</v>
      </c>
      <c r="D116">
        <v>0</v>
      </c>
      <c r="E116">
        <v>0</v>
      </c>
      <c r="F116">
        <v>0</v>
      </c>
      <c r="G116">
        <v>1111111</v>
      </c>
      <c r="H116">
        <v>0</v>
      </c>
      <c r="I116">
        <v>0</v>
      </c>
      <c r="J116">
        <v>0</v>
      </c>
      <c r="K116">
        <v>0</v>
      </c>
      <c r="L116">
        <v>0</v>
      </c>
      <c r="M116">
        <v>0</v>
      </c>
    </row>
    <row r="117" spans="2:13" x14ac:dyDescent="0.2">
      <c r="B117">
        <v>0</v>
      </c>
      <c r="C117">
        <v>0</v>
      </c>
      <c r="D117">
        <v>0</v>
      </c>
      <c r="E117">
        <v>0</v>
      </c>
      <c r="F117">
        <v>0</v>
      </c>
      <c r="G117">
        <v>1111111</v>
      </c>
      <c r="H117">
        <v>0</v>
      </c>
      <c r="I117">
        <v>0</v>
      </c>
      <c r="J117">
        <v>0</v>
      </c>
      <c r="K117">
        <v>0</v>
      </c>
      <c r="L117">
        <v>0</v>
      </c>
      <c r="M117">
        <v>0</v>
      </c>
    </row>
    <row r="118" spans="2:13" x14ac:dyDescent="0.2">
      <c r="B118">
        <v>0</v>
      </c>
      <c r="C118">
        <v>0</v>
      </c>
      <c r="D118">
        <v>0</v>
      </c>
      <c r="E118">
        <v>0</v>
      </c>
      <c r="F118">
        <v>0</v>
      </c>
      <c r="G118">
        <v>1111111</v>
      </c>
      <c r="H118">
        <v>0</v>
      </c>
      <c r="I118">
        <v>0</v>
      </c>
      <c r="J118">
        <v>0</v>
      </c>
      <c r="K118">
        <v>0</v>
      </c>
      <c r="L118">
        <v>0</v>
      </c>
      <c r="M118">
        <v>0</v>
      </c>
    </row>
    <row r="119" spans="2:13" x14ac:dyDescent="0.2">
      <c r="B119">
        <v>0</v>
      </c>
      <c r="C119">
        <v>0</v>
      </c>
      <c r="D119">
        <v>0</v>
      </c>
      <c r="E119">
        <v>0</v>
      </c>
      <c r="F119">
        <v>0</v>
      </c>
      <c r="G119">
        <v>1111111</v>
      </c>
      <c r="H119">
        <v>0</v>
      </c>
      <c r="I119">
        <v>0</v>
      </c>
      <c r="J119">
        <v>0</v>
      </c>
      <c r="K119">
        <v>0</v>
      </c>
      <c r="L119">
        <v>0</v>
      </c>
      <c r="M119">
        <v>0</v>
      </c>
    </row>
    <row r="120" spans="2:13" x14ac:dyDescent="0.2">
      <c r="B120">
        <v>0</v>
      </c>
      <c r="C120">
        <v>0</v>
      </c>
      <c r="D120">
        <v>0</v>
      </c>
      <c r="E120">
        <v>0</v>
      </c>
      <c r="F120">
        <v>0</v>
      </c>
      <c r="G120">
        <v>1111111</v>
      </c>
      <c r="H120">
        <v>0</v>
      </c>
      <c r="I120">
        <v>0</v>
      </c>
      <c r="J120">
        <v>0</v>
      </c>
      <c r="K120">
        <v>0</v>
      </c>
      <c r="L120">
        <v>0</v>
      </c>
      <c r="M120">
        <v>0</v>
      </c>
    </row>
    <row r="121" spans="2:13" x14ac:dyDescent="0.2">
      <c r="B121">
        <v>0</v>
      </c>
      <c r="C121">
        <v>0</v>
      </c>
      <c r="D121">
        <v>0</v>
      </c>
      <c r="E121">
        <v>0</v>
      </c>
      <c r="F121">
        <v>0</v>
      </c>
      <c r="G121">
        <v>1111111</v>
      </c>
      <c r="H121">
        <v>0</v>
      </c>
      <c r="I121">
        <v>0</v>
      </c>
      <c r="J121">
        <v>0</v>
      </c>
      <c r="K121">
        <v>0</v>
      </c>
      <c r="L121">
        <v>0</v>
      </c>
      <c r="M121">
        <v>0</v>
      </c>
    </row>
    <row r="122" spans="2:13" x14ac:dyDescent="0.2">
      <c r="B122">
        <v>0</v>
      </c>
      <c r="C122">
        <v>0</v>
      </c>
      <c r="D122">
        <v>0</v>
      </c>
      <c r="E122">
        <v>0</v>
      </c>
      <c r="F122">
        <v>0</v>
      </c>
      <c r="G122">
        <v>1111111</v>
      </c>
      <c r="H122">
        <v>0</v>
      </c>
      <c r="I122">
        <v>0</v>
      </c>
      <c r="J122">
        <v>0</v>
      </c>
      <c r="K122">
        <v>0</v>
      </c>
      <c r="L122">
        <v>0</v>
      </c>
      <c r="M122">
        <v>0</v>
      </c>
    </row>
    <row r="123" spans="2:13" x14ac:dyDescent="0.2">
      <c r="B123">
        <v>0</v>
      </c>
      <c r="C123">
        <v>0</v>
      </c>
      <c r="D123">
        <v>0</v>
      </c>
      <c r="E123">
        <v>0</v>
      </c>
      <c r="F123">
        <v>0</v>
      </c>
      <c r="G123">
        <v>1111111</v>
      </c>
      <c r="H123">
        <v>0</v>
      </c>
      <c r="I123">
        <v>0</v>
      </c>
      <c r="J123">
        <v>0</v>
      </c>
      <c r="K123">
        <v>0</v>
      </c>
      <c r="L123">
        <v>0</v>
      </c>
      <c r="M123">
        <v>0</v>
      </c>
    </row>
    <row r="124" spans="2:13" x14ac:dyDescent="0.2">
      <c r="B124">
        <v>0</v>
      </c>
      <c r="C124">
        <v>0</v>
      </c>
      <c r="D124">
        <v>0</v>
      </c>
      <c r="E124">
        <v>0</v>
      </c>
      <c r="F124">
        <v>0</v>
      </c>
      <c r="G124">
        <v>1111111</v>
      </c>
      <c r="H124">
        <v>0</v>
      </c>
      <c r="I124">
        <v>0</v>
      </c>
      <c r="J124">
        <v>0</v>
      </c>
      <c r="K124">
        <v>0</v>
      </c>
      <c r="L124">
        <v>0</v>
      </c>
      <c r="M124">
        <v>0</v>
      </c>
    </row>
    <row r="125" spans="2:13" x14ac:dyDescent="0.2">
      <c r="B125">
        <v>0</v>
      </c>
      <c r="C125">
        <v>0</v>
      </c>
      <c r="D125">
        <v>0</v>
      </c>
      <c r="E125">
        <v>0</v>
      </c>
      <c r="F125">
        <v>0</v>
      </c>
      <c r="G125">
        <v>1111111</v>
      </c>
      <c r="H125">
        <v>0</v>
      </c>
      <c r="I125">
        <v>0</v>
      </c>
      <c r="J125">
        <v>0</v>
      </c>
      <c r="K125">
        <v>0</v>
      </c>
      <c r="L125">
        <v>0</v>
      </c>
      <c r="M125">
        <v>0</v>
      </c>
    </row>
    <row r="126" spans="2:13" x14ac:dyDescent="0.2">
      <c r="B126">
        <v>0</v>
      </c>
      <c r="C126">
        <v>0</v>
      </c>
      <c r="D126">
        <v>0</v>
      </c>
      <c r="E126">
        <v>0</v>
      </c>
      <c r="F126">
        <v>0</v>
      </c>
      <c r="G126">
        <v>1111111</v>
      </c>
      <c r="H126">
        <v>0</v>
      </c>
      <c r="I126">
        <v>0</v>
      </c>
      <c r="J126">
        <v>0</v>
      </c>
      <c r="K126">
        <v>0</v>
      </c>
      <c r="L126">
        <v>0</v>
      </c>
      <c r="M126">
        <v>0</v>
      </c>
    </row>
    <row r="127" spans="2:13" x14ac:dyDescent="0.2">
      <c r="B127">
        <v>0</v>
      </c>
      <c r="C127">
        <v>0</v>
      </c>
      <c r="D127">
        <v>0</v>
      </c>
      <c r="E127">
        <v>0</v>
      </c>
      <c r="F127">
        <v>0</v>
      </c>
      <c r="G127">
        <v>1111111</v>
      </c>
      <c r="H127">
        <v>0</v>
      </c>
      <c r="I127">
        <v>0</v>
      </c>
      <c r="J127">
        <v>0</v>
      </c>
      <c r="K127">
        <v>0</v>
      </c>
      <c r="L127">
        <v>0</v>
      </c>
      <c r="M127">
        <v>0</v>
      </c>
    </row>
    <row r="128" spans="2:13" x14ac:dyDescent="0.2">
      <c r="B128">
        <v>0</v>
      </c>
      <c r="C128">
        <v>0</v>
      </c>
      <c r="D128">
        <v>0</v>
      </c>
      <c r="E128">
        <v>0</v>
      </c>
      <c r="F128">
        <v>0</v>
      </c>
      <c r="G128">
        <v>1111111</v>
      </c>
      <c r="H128">
        <v>0</v>
      </c>
      <c r="I128">
        <v>0</v>
      </c>
      <c r="J128">
        <v>0</v>
      </c>
      <c r="K128">
        <v>0</v>
      </c>
      <c r="L128">
        <v>0</v>
      </c>
      <c r="M128">
        <v>0</v>
      </c>
    </row>
    <row r="129" spans="2:13" x14ac:dyDescent="0.2">
      <c r="B129">
        <v>0</v>
      </c>
      <c r="C129">
        <v>0</v>
      </c>
      <c r="D129">
        <v>0</v>
      </c>
      <c r="E129">
        <v>0</v>
      </c>
      <c r="F129">
        <v>0</v>
      </c>
      <c r="G129">
        <v>1111111</v>
      </c>
      <c r="H129">
        <v>0</v>
      </c>
      <c r="I129">
        <v>0</v>
      </c>
      <c r="J129">
        <v>0</v>
      </c>
      <c r="K129">
        <v>0</v>
      </c>
      <c r="L129">
        <v>0</v>
      </c>
      <c r="M129">
        <v>0</v>
      </c>
    </row>
    <row r="130" spans="2:13" x14ac:dyDescent="0.2">
      <c r="B130">
        <v>0</v>
      </c>
      <c r="C130">
        <v>0</v>
      </c>
      <c r="D130">
        <v>0</v>
      </c>
      <c r="E130">
        <v>0</v>
      </c>
      <c r="F130">
        <v>0</v>
      </c>
      <c r="G130">
        <v>1111111</v>
      </c>
      <c r="H130">
        <v>0</v>
      </c>
      <c r="I130">
        <v>0</v>
      </c>
      <c r="J130">
        <v>0</v>
      </c>
      <c r="K130">
        <v>0</v>
      </c>
      <c r="L130">
        <v>0</v>
      </c>
      <c r="M130">
        <v>0</v>
      </c>
    </row>
    <row r="131" spans="2:13" x14ac:dyDescent="0.2">
      <c r="B131">
        <v>0</v>
      </c>
      <c r="C131">
        <v>0</v>
      </c>
      <c r="D131">
        <v>0</v>
      </c>
      <c r="E131">
        <v>0</v>
      </c>
      <c r="F131">
        <v>0</v>
      </c>
      <c r="G131">
        <v>1111111</v>
      </c>
      <c r="H131">
        <v>0</v>
      </c>
      <c r="I131">
        <v>0</v>
      </c>
      <c r="J131">
        <v>0</v>
      </c>
      <c r="K131">
        <v>0</v>
      </c>
      <c r="L131">
        <v>0</v>
      </c>
      <c r="M131">
        <v>0</v>
      </c>
    </row>
    <row r="132" spans="2:13" x14ac:dyDescent="0.2">
      <c r="B132">
        <v>0</v>
      </c>
      <c r="C132">
        <v>0</v>
      </c>
      <c r="D132">
        <v>0</v>
      </c>
      <c r="E132">
        <v>0</v>
      </c>
      <c r="F132">
        <v>0</v>
      </c>
      <c r="G132">
        <v>1111111</v>
      </c>
      <c r="H132">
        <v>0</v>
      </c>
      <c r="I132">
        <v>0</v>
      </c>
      <c r="J132">
        <v>0</v>
      </c>
      <c r="K132">
        <v>0</v>
      </c>
      <c r="L132">
        <v>0</v>
      </c>
      <c r="M132">
        <v>0</v>
      </c>
    </row>
    <row r="133" spans="2:13" x14ac:dyDescent="0.2">
      <c r="B133">
        <v>0</v>
      </c>
      <c r="C133">
        <v>0</v>
      </c>
      <c r="D133">
        <v>0</v>
      </c>
      <c r="E133">
        <v>0</v>
      </c>
      <c r="F133">
        <v>0</v>
      </c>
      <c r="G133">
        <v>1111111</v>
      </c>
      <c r="H133">
        <v>0</v>
      </c>
      <c r="I133">
        <v>0</v>
      </c>
      <c r="J133">
        <v>0</v>
      </c>
      <c r="K133">
        <v>0</v>
      </c>
      <c r="L133">
        <v>0</v>
      </c>
      <c r="M133">
        <v>0</v>
      </c>
    </row>
    <row r="134" spans="2:13" x14ac:dyDescent="0.2">
      <c r="B134">
        <v>0</v>
      </c>
      <c r="C134">
        <v>0</v>
      </c>
      <c r="D134">
        <v>0</v>
      </c>
      <c r="E134">
        <v>0</v>
      </c>
      <c r="F134">
        <v>0</v>
      </c>
      <c r="G134">
        <v>1111111</v>
      </c>
      <c r="H134">
        <v>0</v>
      </c>
      <c r="I134">
        <v>0</v>
      </c>
      <c r="J134">
        <v>0</v>
      </c>
      <c r="K134">
        <v>0</v>
      </c>
      <c r="L134">
        <v>0</v>
      </c>
      <c r="M134">
        <v>0</v>
      </c>
    </row>
    <row r="135" spans="2:13" x14ac:dyDescent="0.2">
      <c r="B135">
        <v>0</v>
      </c>
      <c r="C135">
        <v>0</v>
      </c>
      <c r="D135">
        <v>0</v>
      </c>
      <c r="E135">
        <v>0</v>
      </c>
      <c r="F135">
        <v>0</v>
      </c>
      <c r="G135">
        <v>1111111</v>
      </c>
      <c r="H135">
        <v>0</v>
      </c>
      <c r="I135">
        <v>0</v>
      </c>
      <c r="J135">
        <v>0</v>
      </c>
      <c r="K135">
        <v>0</v>
      </c>
      <c r="L135">
        <v>0</v>
      </c>
      <c r="M135">
        <v>0</v>
      </c>
    </row>
    <row r="136" spans="2:13" x14ac:dyDescent="0.2">
      <c r="B136">
        <v>0</v>
      </c>
      <c r="C136">
        <v>0</v>
      </c>
      <c r="D136">
        <v>0</v>
      </c>
      <c r="E136">
        <v>0</v>
      </c>
      <c r="F136">
        <v>0</v>
      </c>
      <c r="G136">
        <v>1111111</v>
      </c>
      <c r="H136">
        <v>0</v>
      </c>
      <c r="I136">
        <v>0</v>
      </c>
      <c r="J136">
        <v>0</v>
      </c>
      <c r="K136">
        <v>0</v>
      </c>
      <c r="L136">
        <v>0</v>
      </c>
      <c r="M136">
        <v>0</v>
      </c>
    </row>
    <row r="137" spans="2:13" x14ac:dyDescent="0.2">
      <c r="B137">
        <v>0</v>
      </c>
      <c r="C137">
        <v>0</v>
      </c>
      <c r="D137">
        <v>0</v>
      </c>
      <c r="E137">
        <v>0</v>
      </c>
      <c r="F137">
        <v>0</v>
      </c>
      <c r="G137">
        <v>1111111</v>
      </c>
      <c r="H137">
        <v>0</v>
      </c>
      <c r="I137">
        <v>0</v>
      </c>
      <c r="J137">
        <v>0</v>
      </c>
      <c r="K137">
        <v>0</v>
      </c>
      <c r="L137">
        <v>0</v>
      </c>
      <c r="M137">
        <v>0</v>
      </c>
    </row>
    <row r="138" spans="2:13" x14ac:dyDescent="0.2">
      <c r="B138">
        <v>0</v>
      </c>
      <c r="C138">
        <v>0</v>
      </c>
      <c r="D138">
        <v>0</v>
      </c>
      <c r="E138">
        <v>0</v>
      </c>
      <c r="F138">
        <v>0</v>
      </c>
      <c r="G138">
        <v>1111111</v>
      </c>
      <c r="H138">
        <v>0</v>
      </c>
      <c r="I138">
        <v>0</v>
      </c>
      <c r="J138">
        <v>0</v>
      </c>
      <c r="K138">
        <v>0</v>
      </c>
      <c r="L138">
        <v>0</v>
      </c>
      <c r="M138">
        <v>0</v>
      </c>
    </row>
    <row r="139" spans="2:13" x14ac:dyDescent="0.2">
      <c r="B139">
        <v>0</v>
      </c>
      <c r="C139">
        <v>0</v>
      </c>
      <c r="D139">
        <v>0</v>
      </c>
      <c r="E139">
        <v>0</v>
      </c>
      <c r="F139">
        <v>0</v>
      </c>
      <c r="G139">
        <v>1111111</v>
      </c>
      <c r="H139">
        <v>0</v>
      </c>
      <c r="I139">
        <v>0</v>
      </c>
      <c r="J139">
        <v>0</v>
      </c>
      <c r="K139">
        <v>0</v>
      </c>
      <c r="L139">
        <v>0</v>
      </c>
      <c r="M139">
        <v>0</v>
      </c>
    </row>
    <row r="140" spans="2:13" x14ac:dyDescent="0.2">
      <c r="B140">
        <v>0</v>
      </c>
      <c r="C140">
        <v>0</v>
      </c>
      <c r="D140">
        <v>0</v>
      </c>
      <c r="E140">
        <v>0</v>
      </c>
      <c r="F140">
        <v>0</v>
      </c>
      <c r="G140">
        <v>1111111</v>
      </c>
      <c r="H140">
        <v>0</v>
      </c>
      <c r="I140">
        <v>0</v>
      </c>
      <c r="J140">
        <v>0</v>
      </c>
      <c r="K140">
        <v>0</v>
      </c>
      <c r="L140">
        <v>0</v>
      </c>
      <c r="M140">
        <v>0</v>
      </c>
    </row>
    <row r="141" spans="2:13" x14ac:dyDescent="0.2">
      <c r="B141">
        <v>0</v>
      </c>
      <c r="C141">
        <v>0</v>
      </c>
      <c r="D141">
        <v>0</v>
      </c>
      <c r="E141">
        <v>0</v>
      </c>
      <c r="F141">
        <v>0</v>
      </c>
      <c r="G141">
        <v>1111111</v>
      </c>
      <c r="H141">
        <v>0</v>
      </c>
      <c r="I141">
        <v>0</v>
      </c>
      <c r="J141">
        <v>0</v>
      </c>
      <c r="K141">
        <v>0</v>
      </c>
      <c r="L141">
        <v>0</v>
      </c>
      <c r="M141">
        <v>0</v>
      </c>
    </row>
    <row r="142" spans="2:13" x14ac:dyDescent="0.2">
      <c r="B142">
        <v>0</v>
      </c>
      <c r="C142">
        <v>0</v>
      </c>
      <c r="D142">
        <v>0</v>
      </c>
      <c r="E142">
        <v>0</v>
      </c>
      <c r="F142">
        <v>0</v>
      </c>
      <c r="G142">
        <v>1111111</v>
      </c>
      <c r="H142">
        <v>0</v>
      </c>
      <c r="I142">
        <v>0</v>
      </c>
      <c r="J142">
        <v>0</v>
      </c>
      <c r="K142">
        <v>0</v>
      </c>
      <c r="L142">
        <v>0</v>
      </c>
      <c r="M142">
        <v>0</v>
      </c>
    </row>
    <row r="143" spans="2:13" x14ac:dyDescent="0.2">
      <c r="B143">
        <v>0</v>
      </c>
      <c r="C143">
        <v>0</v>
      </c>
      <c r="D143">
        <v>0</v>
      </c>
      <c r="E143">
        <v>0</v>
      </c>
      <c r="F143">
        <v>0</v>
      </c>
      <c r="G143">
        <v>1111111</v>
      </c>
      <c r="H143">
        <v>0</v>
      </c>
      <c r="I143">
        <v>0</v>
      </c>
      <c r="J143">
        <v>0</v>
      </c>
      <c r="K143">
        <v>0</v>
      </c>
      <c r="L143">
        <v>0</v>
      </c>
      <c r="M143">
        <v>0</v>
      </c>
    </row>
    <row r="144" spans="2:13" x14ac:dyDescent="0.2">
      <c r="B144">
        <v>0</v>
      </c>
      <c r="C144">
        <v>0</v>
      </c>
      <c r="D144">
        <v>0</v>
      </c>
      <c r="E144">
        <v>0</v>
      </c>
      <c r="F144">
        <v>0</v>
      </c>
      <c r="G144">
        <v>1111111</v>
      </c>
      <c r="H144">
        <v>0</v>
      </c>
      <c r="I144">
        <v>0</v>
      </c>
      <c r="J144">
        <v>0</v>
      </c>
      <c r="K144">
        <v>0</v>
      </c>
      <c r="L144">
        <v>0</v>
      </c>
      <c r="M144">
        <v>0</v>
      </c>
    </row>
    <row r="145" spans="2:13" x14ac:dyDescent="0.2">
      <c r="B145">
        <v>0</v>
      </c>
      <c r="C145">
        <v>0</v>
      </c>
      <c r="D145">
        <v>0</v>
      </c>
      <c r="E145">
        <v>0</v>
      </c>
      <c r="F145">
        <v>0</v>
      </c>
      <c r="G145">
        <v>1111111</v>
      </c>
      <c r="H145">
        <v>0</v>
      </c>
      <c r="I145">
        <v>0</v>
      </c>
      <c r="J145">
        <v>0</v>
      </c>
      <c r="K145">
        <v>0</v>
      </c>
      <c r="L145">
        <v>0</v>
      </c>
      <c r="M145">
        <v>0</v>
      </c>
    </row>
    <row r="146" spans="2:13" x14ac:dyDescent="0.2">
      <c r="B146">
        <v>0</v>
      </c>
      <c r="C146">
        <v>0</v>
      </c>
      <c r="D146">
        <v>0</v>
      </c>
      <c r="E146">
        <v>0</v>
      </c>
      <c r="F146">
        <v>0</v>
      </c>
      <c r="G146">
        <v>1111111</v>
      </c>
      <c r="H146">
        <v>0</v>
      </c>
      <c r="I146">
        <v>0</v>
      </c>
      <c r="J146">
        <v>0</v>
      </c>
      <c r="K146">
        <v>0</v>
      </c>
      <c r="L146">
        <v>0</v>
      </c>
      <c r="M146">
        <v>0</v>
      </c>
    </row>
    <row r="147" spans="2:13" x14ac:dyDescent="0.2">
      <c r="B147">
        <v>0</v>
      </c>
      <c r="C147">
        <v>0</v>
      </c>
      <c r="D147">
        <v>0</v>
      </c>
      <c r="E147">
        <v>0</v>
      </c>
      <c r="F147">
        <v>0</v>
      </c>
      <c r="G147">
        <v>1111111</v>
      </c>
      <c r="H147">
        <v>0</v>
      </c>
      <c r="I147">
        <v>0</v>
      </c>
      <c r="J147">
        <v>0</v>
      </c>
      <c r="K147">
        <v>0</v>
      </c>
      <c r="L147">
        <v>0</v>
      </c>
      <c r="M147">
        <v>0</v>
      </c>
    </row>
    <row r="148" spans="2:13" x14ac:dyDescent="0.2">
      <c r="B148">
        <v>0</v>
      </c>
      <c r="C148">
        <v>0</v>
      </c>
      <c r="D148">
        <v>0</v>
      </c>
      <c r="E148">
        <v>0</v>
      </c>
      <c r="F148">
        <v>0</v>
      </c>
      <c r="G148">
        <v>1111111</v>
      </c>
      <c r="H148">
        <v>0</v>
      </c>
      <c r="I148">
        <v>0</v>
      </c>
      <c r="J148">
        <v>0</v>
      </c>
      <c r="K148">
        <v>0</v>
      </c>
      <c r="L148">
        <v>0</v>
      </c>
      <c r="M148">
        <v>0</v>
      </c>
    </row>
    <row r="149" spans="2:13" x14ac:dyDescent="0.2">
      <c r="B149">
        <v>0</v>
      </c>
      <c r="C149">
        <v>0</v>
      </c>
      <c r="D149">
        <v>0</v>
      </c>
      <c r="E149">
        <v>0</v>
      </c>
      <c r="F149">
        <v>0</v>
      </c>
      <c r="G149">
        <v>1111111</v>
      </c>
      <c r="H149">
        <v>0</v>
      </c>
      <c r="I149">
        <v>0</v>
      </c>
      <c r="J149">
        <v>0</v>
      </c>
      <c r="K149">
        <v>0</v>
      </c>
      <c r="L149">
        <v>0</v>
      </c>
      <c r="M149">
        <v>0</v>
      </c>
    </row>
    <row r="150" spans="2:13" x14ac:dyDescent="0.2">
      <c r="B150">
        <v>0</v>
      </c>
      <c r="C150">
        <v>0</v>
      </c>
      <c r="D150">
        <v>0</v>
      </c>
      <c r="E150">
        <v>0</v>
      </c>
      <c r="F150">
        <v>0</v>
      </c>
      <c r="G150">
        <v>1111111</v>
      </c>
      <c r="H150">
        <v>0</v>
      </c>
      <c r="I150">
        <v>0</v>
      </c>
      <c r="J150">
        <v>0</v>
      </c>
      <c r="K150">
        <v>0</v>
      </c>
      <c r="L150">
        <v>0</v>
      </c>
      <c r="M150">
        <v>0</v>
      </c>
    </row>
    <row r="151" spans="2:13" x14ac:dyDescent="0.2">
      <c r="B151">
        <v>0</v>
      </c>
      <c r="C151">
        <v>0</v>
      </c>
      <c r="D151">
        <v>0</v>
      </c>
      <c r="E151">
        <v>0</v>
      </c>
      <c r="F151">
        <v>0</v>
      </c>
      <c r="G151">
        <v>1111111</v>
      </c>
      <c r="H151">
        <v>0</v>
      </c>
      <c r="I151">
        <v>0</v>
      </c>
      <c r="J151">
        <v>0</v>
      </c>
      <c r="K151">
        <v>0</v>
      </c>
      <c r="L151">
        <v>0</v>
      </c>
      <c r="M151">
        <v>0</v>
      </c>
    </row>
    <row r="152" spans="2:13" x14ac:dyDescent="0.2">
      <c r="B152">
        <v>0</v>
      </c>
      <c r="C152">
        <v>0</v>
      </c>
      <c r="D152">
        <v>0</v>
      </c>
      <c r="E152">
        <v>0</v>
      </c>
      <c r="F152">
        <v>0</v>
      </c>
      <c r="G152">
        <v>1111111</v>
      </c>
      <c r="H152">
        <v>0</v>
      </c>
      <c r="I152">
        <v>0</v>
      </c>
      <c r="J152">
        <v>0</v>
      </c>
      <c r="K152">
        <v>0</v>
      </c>
      <c r="L152">
        <v>0</v>
      </c>
      <c r="M152">
        <v>0</v>
      </c>
    </row>
    <row r="153" spans="2:13" x14ac:dyDescent="0.2">
      <c r="B153">
        <v>0</v>
      </c>
      <c r="C153">
        <v>0</v>
      </c>
      <c r="D153">
        <v>0</v>
      </c>
      <c r="E153">
        <v>0</v>
      </c>
      <c r="F153">
        <v>0</v>
      </c>
      <c r="G153">
        <v>1111111</v>
      </c>
      <c r="H153">
        <v>0</v>
      </c>
      <c r="I153">
        <v>0</v>
      </c>
      <c r="J153">
        <v>0</v>
      </c>
      <c r="K153">
        <v>0</v>
      </c>
      <c r="L153">
        <v>0</v>
      </c>
      <c r="M153">
        <v>0</v>
      </c>
    </row>
    <row r="154" spans="2:13" x14ac:dyDescent="0.2">
      <c r="B154">
        <v>0</v>
      </c>
      <c r="C154">
        <v>0</v>
      </c>
      <c r="D154">
        <v>0</v>
      </c>
      <c r="E154">
        <v>0</v>
      </c>
      <c r="F154">
        <v>0</v>
      </c>
      <c r="G154">
        <v>1111111</v>
      </c>
      <c r="H154">
        <v>0</v>
      </c>
      <c r="I154">
        <v>0</v>
      </c>
      <c r="J154">
        <v>0</v>
      </c>
      <c r="K154">
        <v>0</v>
      </c>
      <c r="L154">
        <v>0</v>
      </c>
      <c r="M154">
        <v>0</v>
      </c>
    </row>
    <row r="155" spans="2:13" x14ac:dyDescent="0.2">
      <c r="B155">
        <v>0</v>
      </c>
      <c r="C155">
        <v>0</v>
      </c>
      <c r="D155">
        <v>0</v>
      </c>
      <c r="E155">
        <v>0</v>
      </c>
      <c r="F155">
        <v>0</v>
      </c>
      <c r="G155">
        <v>1111111</v>
      </c>
      <c r="H155">
        <v>0</v>
      </c>
      <c r="I155">
        <v>0</v>
      </c>
      <c r="J155">
        <v>0</v>
      </c>
      <c r="K155">
        <v>0</v>
      </c>
      <c r="L155">
        <v>0</v>
      </c>
      <c r="M155">
        <v>0</v>
      </c>
    </row>
    <row r="156" spans="2:13" x14ac:dyDescent="0.2">
      <c r="B156">
        <v>0</v>
      </c>
      <c r="C156">
        <v>0</v>
      </c>
      <c r="D156">
        <v>0</v>
      </c>
      <c r="E156">
        <v>0</v>
      </c>
      <c r="F156">
        <v>0</v>
      </c>
      <c r="G156">
        <v>1111111</v>
      </c>
      <c r="H156">
        <v>0</v>
      </c>
      <c r="I156">
        <v>0</v>
      </c>
      <c r="J156">
        <v>0</v>
      </c>
      <c r="K156">
        <v>0</v>
      </c>
      <c r="L156">
        <v>0</v>
      </c>
      <c r="M156">
        <v>0</v>
      </c>
    </row>
    <row r="157" spans="2:13" x14ac:dyDescent="0.2">
      <c r="B157">
        <v>0</v>
      </c>
      <c r="C157">
        <v>0</v>
      </c>
      <c r="D157">
        <v>0</v>
      </c>
      <c r="E157">
        <v>0</v>
      </c>
      <c r="F157">
        <v>0</v>
      </c>
      <c r="G157">
        <v>1111111</v>
      </c>
      <c r="H157">
        <v>0</v>
      </c>
      <c r="I157">
        <v>0</v>
      </c>
      <c r="J157">
        <v>0</v>
      </c>
      <c r="K157">
        <v>0</v>
      </c>
      <c r="L157">
        <v>0</v>
      </c>
      <c r="M157">
        <v>0</v>
      </c>
    </row>
    <row r="158" spans="2:13" x14ac:dyDescent="0.2">
      <c r="B158">
        <v>0</v>
      </c>
      <c r="C158">
        <v>0</v>
      </c>
      <c r="D158">
        <v>0</v>
      </c>
      <c r="E158">
        <v>0</v>
      </c>
      <c r="F158">
        <v>0</v>
      </c>
      <c r="G158">
        <v>1111111</v>
      </c>
      <c r="H158">
        <v>0</v>
      </c>
      <c r="I158">
        <v>0</v>
      </c>
      <c r="J158">
        <v>0</v>
      </c>
      <c r="K158">
        <v>0</v>
      </c>
      <c r="L158">
        <v>0</v>
      </c>
      <c r="M158">
        <v>0</v>
      </c>
    </row>
    <row r="159" spans="2:13" x14ac:dyDescent="0.2">
      <c r="B159">
        <v>0</v>
      </c>
      <c r="C159">
        <v>0</v>
      </c>
      <c r="D159">
        <v>0</v>
      </c>
      <c r="E159">
        <v>0</v>
      </c>
      <c r="F159">
        <v>0</v>
      </c>
      <c r="G159">
        <v>1111111</v>
      </c>
      <c r="H159">
        <v>0</v>
      </c>
      <c r="I159">
        <v>0</v>
      </c>
      <c r="J159">
        <v>0</v>
      </c>
      <c r="K159">
        <v>0</v>
      </c>
      <c r="L159">
        <v>0</v>
      </c>
      <c r="M159">
        <v>0</v>
      </c>
    </row>
    <row r="160" spans="2:13" x14ac:dyDescent="0.2">
      <c r="B160">
        <v>0</v>
      </c>
      <c r="C160">
        <v>0</v>
      </c>
      <c r="D160">
        <v>0</v>
      </c>
      <c r="E160">
        <v>0</v>
      </c>
      <c r="F160">
        <v>0</v>
      </c>
      <c r="G160">
        <v>1111111</v>
      </c>
      <c r="H160">
        <v>0</v>
      </c>
      <c r="I160">
        <v>0</v>
      </c>
      <c r="J160">
        <v>0</v>
      </c>
      <c r="K160">
        <v>0</v>
      </c>
      <c r="L160">
        <v>0</v>
      </c>
      <c r="M160">
        <v>0</v>
      </c>
    </row>
    <row r="161" spans="2:13" x14ac:dyDescent="0.2">
      <c r="B161">
        <v>0</v>
      </c>
      <c r="C161">
        <v>0</v>
      </c>
      <c r="D161">
        <v>0</v>
      </c>
      <c r="E161">
        <v>0</v>
      </c>
      <c r="F161">
        <v>0</v>
      </c>
      <c r="G161">
        <v>1111111</v>
      </c>
      <c r="H161">
        <v>0</v>
      </c>
      <c r="I161">
        <v>0</v>
      </c>
      <c r="J161">
        <v>0</v>
      </c>
      <c r="K161">
        <v>0</v>
      </c>
      <c r="L161">
        <v>0</v>
      </c>
      <c r="M161">
        <v>0</v>
      </c>
    </row>
    <row r="162" spans="2:13" x14ac:dyDescent="0.2">
      <c r="B162">
        <v>0</v>
      </c>
      <c r="C162">
        <v>0</v>
      </c>
      <c r="D162">
        <v>0</v>
      </c>
      <c r="E162">
        <v>0</v>
      </c>
      <c r="F162">
        <v>0</v>
      </c>
      <c r="G162">
        <v>1111111</v>
      </c>
      <c r="H162">
        <v>0</v>
      </c>
      <c r="I162">
        <v>0</v>
      </c>
      <c r="J162">
        <v>0</v>
      </c>
      <c r="K162">
        <v>0</v>
      </c>
      <c r="L162">
        <v>0</v>
      </c>
      <c r="M162">
        <v>0</v>
      </c>
    </row>
    <row r="163" spans="2:13" x14ac:dyDescent="0.2">
      <c r="B163">
        <v>0</v>
      </c>
      <c r="C163">
        <v>0</v>
      </c>
      <c r="D163">
        <v>0</v>
      </c>
      <c r="E163">
        <v>0</v>
      </c>
      <c r="F163">
        <v>0</v>
      </c>
      <c r="G163">
        <v>1111111</v>
      </c>
      <c r="H163">
        <v>0</v>
      </c>
      <c r="I163">
        <v>0</v>
      </c>
      <c r="J163">
        <v>0</v>
      </c>
      <c r="K163">
        <v>0</v>
      </c>
      <c r="L163">
        <v>0</v>
      </c>
      <c r="M163">
        <v>0</v>
      </c>
    </row>
    <row r="164" spans="2:13" x14ac:dyDescent="0.2">
      <c r="B164">
        <v>0</v>
      </c>
      <c r="C164">
        <v>0</v>
      </c>
      <c r="D164">
        <v>0</v>
      </c>
      <c r="E164">
        <v>0</v>
      </c>
      <c r="F164">
        <v>0</v>
      </c>
      <c r="G164">
        <v>1111111</v>
      </c>
      <c r="H164">
        <v>0</v>
      </c>
      <c r="I164">
        <v>0</v>
      </c>
      <c r="J164">
        <v>0</v>
      </c>
      <c r="K164">
        <v>0</v>
      </c>
      <c r="L164">
        <v>0</v>
      </c>
      <c r="M164">
        <v>0</v>
      </c>
    </row>
    <row r="165" spans="2:13" x14ac:dyDescent="0.2">
      <c r="B165">
        <v>0</v>
      </c>
      <c r="C165">
        <v>0</v>
      </c>
      <c r="D165">
        <v>0</v>
      </c>
      <c r="E165">
        <v>0</v>
      </c>
      <c r="F165">
        <v>0</v>
      </c>
      <c r="G165">
        <v>1111111</v>
      </c>
      <c r="H165">
        <v>0</v>
      </c>
      <c r="I165">
        <v>0</v>
      </c>
      <c r="J165">
        <v>0</v>
      </c>
      <c r="K165">
        <v>0</v>
      </c>
      <c r="L165">
        <v>0</v>
      </c>
      <c r="M165">
        <v>0</v>
      </c>
    </row>
    <row r="166" spans="2:13" x14ac:dyDescent="0.2">
      <c r="B166">
        <v>0</v>
      </c>
      <c r="C166">
        <v>0</v>
      </c>
      <c r="D166">
        <v>0</v>
      </c>
      <c r="E166">
        <v>0</v>
      </c>
      <c r="F166">
        <v>0</v>
      </c>
      <c r="G166">
        <v>1111111</v>
      </c>
      <c r="H166">
        <v>0</v>
      </c>
      <c r="I166">
        <v>0</v>
      </c>
      <c r="J166">
        <v>0</v>
      </c>
      <c r="K166">
        <v>0</v>
      </c>
      <c r="L166">
        <v>0</v>
      </c>
      <c r="M166">
        <v>0</v>
      </c>
    </row>
    <row r="167" spans="2:13" x14ac:dyDescent="0.2">
      <c r="B167">
        <v>0</v>
      </c>
      <c r="C167">
        <v>0</v>
      </c>
      <c r="D167">
        <v>0</v>
      </c>
      <c r="E167">
        <v>0</v>
      </c>
      <c r="F167">
        <v>0</v>
      </c>
      <c r="G167">
        <v>1111111</v>
      </c>
      <c r="H167">
        <v>0</v>
      </c>
      <c r="I167">
        <v>0</v>
      </c>
      <c r="J167">
        <v>0</v>
      </c>
      <c r="K167">
        <v>0</v>
      </c>
      <c r="L167">
        <v>0</v>
      </c>
      <c r="M167">
        <v>0</v>
      </c>
    </row>
    <row r="168" spans="2:13" x14ac:dyDescent="0.2">
      <c r="B168">
        <v>0</v>
      </c>
      <c r="C168">
        <v>0</v>
      </c>
      <c r="D168">
        <v>0</v>
      </c>
      <c r="E168">
        <v>0</v>
      </c>
      <c r="F168">
        <v>0</v>
      </c>
      <c r="G168">
        <v>1111111</v>
      </c>
      <c r="H168">
        <v>0</v>
      </c>
      <c r="I168">
        <v>0</v>
      </c>
      <c r="J168">
        <v>0</v>
      </c>
      <c r="K168">
        <v>0</v>
      </c>
      <c r="L168">
        <v>0</v>
      </c>
      <c r="M168">
        <v>0</v>
      </c>
    </row>
    <row r="169" spans="2:13" x14ac:dyDescent="0.2">
      <c r="B169">
        <v>0</v>
      </c>
      <c r="C169">
        <v>0</v>
      </c>
      <c r="D169">
        <v>0</v>
      </c>
      <c r="E169">
        <v>0</v>
      </c>
      <c r="F169">
        <v>0</v>
      </c>
      <c r="G169">
        <v>1111111</v>
      </c>
      <c r="H169">
        <v>0</v>
      </c>
      <c r="I169">
        <v>0</v>
      </c>
      <c r="J169">
        <v>0</v>
      </c>
      <c r="K169">
        <v>0</v>
      </c>
      <c r="L169">
        <v>0</v>
      </c>
      <c r="M169">
        <v>0</v>
      </c>
    </row>
    <row r="170" spans="2:13" x14ac:dyDescent="0.2">
      <c r="B170">
        <v>0</v>
      </c>
      <c r="C170">
        <v>0</v>
      </c>
      <c r="D170">
        <v>0</v>
      </c>
      <c r="E170">
        <v>0</v>
      </c>
      <c r="F170">
        <v>0</v>
      </c>
      <c r="G170">
        <v>1111111</v>
      </c>
      <c r="H170">
        <v>0</v>
      </c>
      <c r="I170">
        <v>0</v>
      </c>
      <c r="J170">
        <v>0</v>
      </c>
      <c r="K170">
        <v>0</v>
      </c>
      <c r="L170">
        <v>0</v>
      </c>
      <c r="M170">
        <v>0</v>
      </c>
    </row>
    <row r="171" spans="2:13" x14ac:dyDescent="0.2">
      <c r="B171">
        <v>0</v>
      </c>
      <c r="C171">
        <v>0</v>
      </c>
      <c r="D171">
        <v>0</v>
      </c>
      <c r="E171">
        <v>0</v>
      </c>
      <c r="F171">
        <v>0</v>
      </c>
      <c r="G171">
        <v>1111111</v>
      </c>
      <c r="H171">
        <v>0</v>
      </c>
      <c r="I171">
        <v>0</v>
      </c>
      <c r="J171">
        <v>0</v>
      </c>
      <c r="K171">
        <v>0</v>
      </c>
      <c r="L171">
        <v>0</v>
      </c>
      <c r="M171">
        <v>0</v>
      </c>
    </row>
    <row r="172" spans="2:13" x14ac:dyDescent="0.2">
      <c r="B172">
        <v>0</v>
      </c>
      <c r="C172">
        <v>0</v>
      </c>
      <c r="D172">
        <v>0</v>
      </c>
      <c r="E172">
        <v>0</v>
      </c>
      <c r="F172">
        <v>0</v>
      </c>
      <c r="G172">
        <v>1111111</v>
      </c>
      <c r="H172">
        <v>0</v>
      </c>
      <c r="I172">
        <v>0</v>
      </c>
      <c r="J172">
        <v>0</v>
      </c>
      <c r="K172">
        <v>0</v>
      </c>
      <c r="L172">
        <v>0</v>
      </c>
      <c r="M172">
        <v>0</v>
      </c>
    </row>
    <row r="173" spans="2:13" x14ac:dyDescent="0.2">
      <c r="B173">
        <v>0</v>
      </c>
      <c r="C173">
        <v>0</v>
      </c>
      <c r="D173">
        <v>0</v>
      </c>
      <c r="E173">
        <v>0</v>
      </c>
      <c r="F173">
        <v>0</v>
      </c>
      <c r="G173">
        <v>1111111</v>
      </c>
      <c r="H173">
        <v>0</v>
      </c>
      <c r="I173">
        <v>0</v>
      </c>
      <c r="J173">
        <v>0</v>
      </c>
      <c r="K173">
        <v>0</v>
      </c>
      <c r="L173">
        <v>0</v>
      </c>
      <c r="M173">
        <v>0</v>
      </c>
    </row>
    <row r="174" spans="2:13" x14ac:dyDescent="0.2">
      <c r="B174">
        <v>0</v>
      </c>
      <c r="C174">
        <v>0</v>
      </c>
      <c r="D174">
        <v>0</v>
      </c>
      <c r="E174">
        <v>0</v>
      </c>
      <c r="F174">
        <v>0</v>
      </c>
      <c r="G174">
        <v>1111111</v>
      </c>
      <c r="H174">
        <v>0</v>
      </c>
      <c r="I174">
        <v>0</v>
      </c>
      <c r="J174">
        <v>0</v>
      </c>
      <c r="K174">
        <v>0</v>
      </c>
      <c r="L174">
        <v>0</v>
      </c>
      <c r="M174">
        <v>0</v>
      </c>
    </row>
    <row r="175" spans="2:13" x14ac:dyDescent="0.2">
      <c r="B175">
        <v>0</v>
      </c>
      <c r="C175">
        <v>0</v>
      </c>
      <c r="D175">
        <v>0</v>
      </c>
      <c r="E175">
        <v>0</v>
      </c>
      <c r="F175">
        <v>0</v>
      </c>
      <c r="G175">
        <v>1111111</v>
      </c>
      <c r="H175">
        <v>0</v>
      </c>
      <c r="I175">
        <v>0</v>
      </c>
      <c r="J175">
        <v>0</v>
      </c>
      <c r="K175">
        <v>0</v>
      </c>
      <c r="L175">
        <v>0</v>
      </c>
      <c r="M175">
        <v>0</v>
      </c>
    </row>
    <row r="176" spans="2:13" x14ac:dyDescent="0.2">
      <c r="B176">
        <v>0</v>
      </c>
      <c r="C176">
        <v>0</v>
      </c>
      <c r="D176">
        <v>0</v>
      </c>
      <c r="E176">
        <v>0</v>
      </c>
      <c r="F176">
        <v>0</v>
      </c>
      <c r="G176">
        <v>1111111</v>
      </c>
      <c r="H176">
        <v>0</v>
      </c>
      <c r="I176">
        <v>0</v>
      </c>
      <c r="J176">
        <v>0</v>
      </c>
      <c r="K176">
        <v>0</v>
      </c>
      <c r="L176">
        <v>0</v>
      </c>
      <c r="M176">
        <v>0</v>
      </c>
    </row>
    <row r="177" spans="2:13" x14ac:dyDescent="0.2">
      <c r="B177">
        <v>0</v>
      </c>
      <c r="C177">
        <v>0</v>
      </c>
      <c r="D177">
        <v>0</v>
      </c>
      <c r="E177">
        <v>0</v>
      </c>
      <c r="F177">
        <v>0</v>
      </c>
      <c r="G177">
        <v>1111111</v>
      </c>
      <c r="H177">
        <v>0</v>
      </c>
      <c r="I177">
        <v>0</v>
      </c>
      <c r="J177">
        <v>0</v>
      </c>
      <c r="K177">
        <v>0</v>
      </c>
      <c r="L177">
        <v>0</v>
      </c>
      <c r="M177">
        <v>0</v>
      </c>
    </row>
    <row r="178" spans="2:13" x14ac:dyDescent="0.2">
      <c r="B178">
        <v>0</v>
      </c>
      <c r="C178">
        <v>0</v>
      </c>
      <c r="D178">
        <v>0</v>
      </c>
      <c r="E178">
        <v>0</v>
      </c>
      <c r="F178">
        <v>0</v>
      </c>
      <c r="G178">
        <v>1111111</v>
      </c>
      <c r="H178">
        <v>0</v>
      </c>
      <c r="I178">
        <v>0</v>
      </c>
      <c r="J178">
        <v>0</v>
      </c>
      <c r="K178">
        <v>0</v>
      </c>
      <c r="L178">
        <v>0</v>
      </c>
      <c r="M178">
        <v>0</v>
      </c>
    </row>
    <row r="179" spans="2:13" x14ac:dyDescent="0.2">
      <c r="B179">
        <v>0</v>
      </c>
      <c r="C179">
        <v>0</v>
      </c>
      <c r="D179">
        <v>0</v>
      </c>
      <c r="E179">
        <v>0</v>
      </c>
      <c r="F179">
        <v>0</v>
      </c>
      <c r="G179">
        <v>1111111</v>
      </c>
      <c r="H179">
        <v>0</v>
      </c>
      <c r="I179">
        <v>0</v>
      </c>
      <c r="J179">
        <v>0</v>
      </c>
      <c r="K179">
        <v>0</v>
      </c>
      <c r="L179">
        <v>0</v>
      </c>
      <c r="M179">
        <v>0</v>
      </c>
    </row>
    <row r="180" spans="2:13" x14ac:dyDescent="0.2">
      <c r="B180">
        <v>0</v>
      </c>
      <c r="C180">
        <v>0</v>
      </c>
      <c r="D180">
        <v>0</v>
      </c>
      <c r="E180">
        <v>0</v>
      </c>
      <c r="F180">
        <v>0</v>
      </c>
      <c r="G180">
        <v>1111111</v>
      </c>
      <c r="H180">
        <v>0</v>
      </c>
      <c r="I180">
        <v>0</v>
      </c>
      <c r="J180">
        <v>0</v>
      </c>
      <c r="K180">
        <v>0</v>
      </c>
      <c r="L180">
        <v>0</v>
      </c>
      <c r="M180">
        <v>0</v>
      </c>
    </row>
    <row r="181" spans="2:13" x14ac:dyDescent="0.2">
      <c r="B181">
        <v>0</v>
      </c>
      <c r="C181">
        <v>0</v>
      </c>
      <c r="D181">
        <v>0</v>
      </c>
      <c r="E181">
        <v>0</v>
      </c>
      <c r="F181">
        <v>0</v>
      </c>
      <c r="G181">
        <v>1111111</v>
      </c>
      <c r="H181">
        <v>0</v>
      </c>
      <c r="I181">
        <v>0</v>
      </c>
      <c r="J181">
        <v>0</v>
      </c>
      <c r="K181">
        <v>0</v>
      </c>
      <c r="L181">
        <v>0</v>
      </c>
      <c r="M181">
        <v>0</v>
      </c>
    </row>
    <row r="182" spans="2:13" x14ac:dyDescent="0.2">
      <c r="B182">
        <v>0</v>
      </c>
      <c r="C182">
        <v>0</v>
      </c>
      <c r="D182">
        <v>0</v>
      </c>
      <c r="E182">
        <v>0</v>
      </c>
      <c r="F182">
        <v>0</v>
      </c>
      <c r="G182">
        <v>1111111</v>
      </c>
      <c r="H182">
        <v>0</v>
      </c>
      <c r="I182">
        <v>0</v>
      </c>
      <c r="J182">
        <v>0</v>
      </c>
      <c r="K182">
        <v>0</v>
      </c>
      <c r="L182">
        <v>0</v>
      </c>
      <c r="M182">
        <v>0</v>
      </c>
    </row>
    <row r="183" spans="2:13" x14ac:dyDescent="0.2">
      <c r="B183">
        <v>0</v>
      </c>
      <c r="C183">
        <v>0</v>
      </c>
      <c r="D183">
        <v>0</v>
      </c>
      <c r="E183">
        <v>0</v>
      </c>
      <c r="F183">
        <v>0</v>
      </c>
      <c r="G183">
        <v>1111111</v>
      </c>
      <c r="H183">
        <v>0</v>
      </c>
      <c r="I183">
        <v>0</v>
      </c>
      <c r="J183">
        <v>0</v>
      </c>
      <c r="K183">
        <v>0</v>
      </c>
      <c r="L183">
        <v>0</v>
      </c>
      <c r="M183">
        <v>0</v>
      </c>
    </row>
    <row r="184" spans="2:13" x14ac:dyDescent="0.2">
      <c r="B184">
        <v>0</v>
      </c>
      <c r="C184">
        <v>0</v>
      </c>
      <c r="D184">
        <v>0</v>
      </c>
      <c r="E184">
        <v>0</v>
      </c>
      <c r="F184">
        <v>0</v>
      </c>
      <c r="G184">
        <v>1111111</v>
      </c>
      <c r="H184">
        <v>0</v>
      </c>
      <c r="I184">
        <v>0</v>
      </c>
      <c r="J184">
        <v>0</v>
      </c>
      <c r="K184">
        <v>0</v>
      </c>
      <c r="L184">
        <v>0</v>
      </c>
      <c r="M184">
        <v>0</v>
      </c>
    </row>
    <row r="185" spans="2:13" x14ac:dyDescent="0.2">
      <c r="B185">
        <v>0</v>
      </c>
      <c r="C185">
        <v>0</v>
      </c>
      <c r="D185">
        <v>0</v>
      </c>
      <c r="E185">
        <v>0</v>
      </c>
      <c r="F185">
        <v>0</v>
      </c>
      <c r="G185">
        <v>1111111</v>
      </c>
      <c r="H185">
        <v>0</v>
      </c>
      <c r="I185">
        <v>0</v>
      </c>
      <c r="J185">
        <v>0</v>
      </c>
      <c r="K185">
        <v>0</v>
      </c>
      <c r="L185">
        <v>0</v>
      </c>
      <c r="M185">
        <v>0</v>
      </c>
    </row>
    <row r="186" spans="2:13" x14ac:dyDescent="0.2">
      <c r="B186">
        <v>0</v>
      </c>
      <c r="C186">
        <v>0</v>
      </c>
      <c r="D186">
        <v>0</v>
      </c>
      <c r="E186">
        <v>0</v>
      </c>
      <c r="F186">
        <v>0</v>
      </c>
      <c r="G186">
        <v>1111111</v>
      </c>
      <c r="H186">
        <v>0</v>
      </c>
      <c r="I186">
        <v>0</v>
      </c>
      <c r="J186">
        <v>0</v>
      </c>
      <c r="K186">
        <v>0</v>
      </c>
      <c r="L186">
        <v>0</v>
      </c>
      <c r="M186">
        <v>0</v>
      </c>
    </row>
    <row r="187" spans="2:13" x14ac:dyDescent="0.2">
      <c r="B187">
        <v>0</v>
      </c>
      <c r="C187">
        <v>0</v>
      </c>
      <c r="D187">
        <v>0</v>
      </c>
      <c r="E187">
        <v>0</v>
      </c>
      <c r="F187">
        <v>0</v>
      </c>
      <c r="G187">
        <v>1111111</v>
      </c>
      <c r="H187">
        <v>0</v>
      </c>
      <c r="I187">
        <v>0</v>
      </c>
      <c r="J187">
        <v>0</v>
      </c>
      <c r="K187">
        <v>0</v>
      </c>
      <c r="L187">
        <v>0</v>
      </c>
      <c r="M187">
        <v>0</v>
      </c>
    </row>
    <row r="188" spans="2:13" x14ac:dyDescent="0.2">
      <c r="B188">
        <v>0</v>
      </c>
      <c r="C188">
        <v>0</v>
      </c>
      <c r="D188">
        <v>0</v>
      </c>
      <c r="E188">
        <v>0</v>
      </c>
      <c r="F188">
        <v>0</v>
      </c>
      <c r="G188">
        <v>1111111</v>
      </c>
      <c r="H188">
        <v>0</v>
      </c>
      <c r="I188">
        <v>0</v>
      </c>
      <c r="J188">
        <v>0</v>
      </c>
      <c r="K188">
        <v>0</v>
      </c>
      <c r="L188">
        <v>0</v>
      </c>
      <c r="M188">
        <v>0</v>
      </c>
    </row>
    <row r="189" spans="2:13" x14ac:dyDescent="0.2">
      <c r="B189">
        <v>0</v>
      </c>
      <c r="C189">
        <v>0</v>
      </c>
      <c r="D189">
        <v>0</v>
      </c>
      <c r="E189">
        <v>0</v>
      </c>
      <c r="F189">
        <v>0</v>
      </c>
      <c r="G189">
        <v>1111111</v>
      </c>
      <c r="H189">
        <v>0</v>
      </c>
      <c r="I189">
        <v>0</v>
      </c>
      <c r="J189">
        <v>0</v>
      </c>
      <c r="K189">
        <v>0</v>
      </c>
      <c r="L189">
        <v>0</v>
      </c>
      <c r="M189">
        <v>0</v>
      </c>
    </row>
    <row r="190" spans="2:13" x14ac:dyDescent="0.2">
      <c r="B190">
        <v>0</v>
      </c>
      <c r="C190">
        <v>0</v>
      </c>
      <c r="D190">
        <v>0</v>
      </c>
      <c r="E190">
        <v>0</v>
      </c>
      <c r="F190">
        <v>0</v>
      </c>
      <c r="G190">
        <v>1111111</v>
      </c>
      <c r="H190">
        <v>0</v>
      </c>
      <c r="I190">
        <v>0</v>
      </c>
      <c r="J190">
        <v>0</v>
      </c>
      <c r="K190">
        <v>0</v>
      </c>
      <c r="L190">
        <v>0</v>
      </c>
      <c r="M190">
        <v>0</v>
      </c>
    </row>
    <row r="191" spans="2:13" x14ac:dyDescent="0.2">
      <c r="B191">
        <v>0</v>
      </c>
      <c r="C191">
        <v>0</v>
      </c>
      <c r="D191">
        <v>0</v>
      </c>
      <c r="E191">
        <v>0</v>
      </c>
      <c r="F191">
        <v>0</v>
      </c>
      <c r="G191">
        <v>1111111</v>
      </c>
      <c r="H191">
        <v>0</v>
      </c>
      <c r="I191">
        <v>0</v>
      </c>
      <c r="J191">
        <v>0</v>
      </c>
      <c r="K191">
        <v>0</v>
      </c>
      <c r="L191">
        <v>0</v>
      </c>
      <c r="M191">
        <v>0</v>
      </c>
    </row>
    <row r="192" spans="2:13" x14ac:dyDescent="0.2">
      <c r="B192">
        <v>0</v>
      </c>
      <c r="C192">
        <v>0</v>
      </c>
      <c r="D192">
        <v>0</v>
      </c>
      <c r="E192">
        <v>0</v>
      </c>
      <c r="F192">
        <v>0</v>
      </c>
      <c r="G192">
        <v>1111111</v>
      </c>
      <c r="H192">
        <v>0</v>
      </c>
      <c r="I192">
        <v>0</v>
      </c>
      <c r="J192">
        <v>0</v>
      </c>
      <c r="K192">
        <v>0</v>
      </c>
      <c r="L192">
        <v>0</v>
      </c>
      <c r="M192">
        <v>0</v>
      </c>
    </row>
    <row r="193" spans="2:13" x14ac:dyDescent="0.2">
      <c r="B193">
        <v>0</v>
      </c>
      <c r="C193">
        <v>0</v>
      </c>
      <c r="D193">
        <v>0</v>
      </c>
      <c r="E193">
        <v>0</v>
      </c>
      <c r="F193">
        <v>0</v>
      </c>
      <c r="G193">
        <v>1111111</v>
      </c>
      <c r="H193">
        <v>0</v>
      </c>
      <c r="I193">
        <v>0</v>
      </c>
      <c r="J193">
        <v>0</v>
      </c>
      <c r="K193">
        <v>0</v>
      </c>
      <c r="L193">
        <v>0</v>
      </c>
      <c r="M193">
        <v>0</v>
      </c>
    </row>
    <row r="194" spans="2:13" x14ac:dyDescent="0.2">
      <c r="B194">
        <v>0</v>
      </c>
      <c r="C194">
        <v>0</v>
      </c>
      <c r="D194">
        <v>0</v>
      </c>
      <c r="E194">
        <v>0</v>
      </c>
      <c r="F194">
        <v>0</v>
      </c>
      <c r="G194">
        <v>1111111</v>
      </c>
      <c r="H194">
        <v>0</v>
      </c>
      <c r="I194">
        <v>0</v>
      </c>
      <c r="J194">
        <v>0</v>
      </c>
      <c r="K194">
        <v>0</v>
      </c>
      <c r="L194">
        <v>0</v>
      </c>
      <c r="M194">
        <v>0</v>
      </c>
    </row>
    <row r="195" spans="2:13" x14ac:dyDescent="0.2">
      <c r="B195">
        <v>0</v>
      </c>
      <c r="C195">
        <v>0</v>
      </c>
      <c r="D195">
        <v>0</v>
      </c>
      <c r="E195">
        <v>0</v>
      </c>
      <c r="F195">
        <v>0</v>
      </c>
      <c r="G195">
        <v>1111111</v>
      </c>
      <c r="H195">
        <v>0</v>
      </c>
      <c r="I195">
        <v>0</v>
      </c>
      <c r="J195">
        <v>0</v>
      </c>
      <c r="K195">
        <v>0</v>
      </c>
      <c r="L195">
        <v>0</v>
      </c>
      <c r="M195">
        <v>0</v>
      </c>
    </row>
    <row r="196" spans="2:13" x14ac:dyDescent="0.2">
      <c r="B196">
        <v>0</v>
      </c>
      <c r="C196">
        <v>0</v>
      </c>
      <c r="D196">
        <v>0</v>
      </c>
      <c r="E196">
        <v>0</v>
      </c>
      <c r="F196">
        <v>0</v>
      </c>
      <c r="G196">
        <v>1111111</v>
      </c>
      <c r="H196">
        <v>0</v>
      </c>
      <c r="I196">
        <v>0</v>
      </c>
      <c r="J196">
        <v>0</v>
      </c>
      <c r="K196">
        <v>0</v>
      </c>
      <c r="L196">
        <v>0</v>
      </c>
      <c r="M196">
        <v>0</v>
      </c>
    </row>
    <row r="197" spans="2:13" x14ac:dyDescent="0.2">
      <c r="B197">
        <v>0</v>
      </c>
      <c r="C197">
        <v>0</v>
      </c>
      <c r="D197">
        <v>0</v>
      </c>
      <c r="E197">
        <v>0</v>
      </c>
      <c r="F197">
        <v>0</v>
      </c>
      <c r="G197">
        <v>1111111</v>
      </c>
      <c r="H197">
        <v>0</v>
      </c>
      <c r="I197">
        <v>0</v>
      </c>
      <c r="J197">
        <v>0</v>
      </c>
      <c r="K197">
        <v>0</v>
      </c>
      <c r="L197">
        <v>0</v>
      </c>
      <c r="M197">
        <v>0</v>
      </c>
    </row>
    <row r="198" spans="2:13" x14ac:dyDescent="0.2">
      <c r="B198">
        <v>0</v>
      </c>
      <c r="C198">
        <v>0</v>
      </c>
      <c r="D198">
        <v>0</v>
      </c>
      <c r="E198">
        <v>0</v>
      </c>
      <c r="F198">
        <v>0</v>
      </c>
      <c r="G198">
        <v>1111111</v>
      </c>
      <c r="H198">
        <v>0</v>
      </c>
      <c r="I198">
        <v>0</v>
      </c>
      <c r="J198">
        <v>0</v>
      </c>
      <c r="K198">
        <v>0</v>
      </c>
      <c r="L198">
        <v>0</v>
      </c>
      <c r="M198">
        <v>0</v>
      </c>
    </row>
    <row r="199" spans="2:13" x14ac:dyDescent="0.2">
      <c r="B199">
        <v>0</v>
      </c>
      <c r="C199">
        <v>0</v>
      </c>
      <c r="D199">
        <v>0</v>
      </c>
      <c r="E199">
        <v>0</v>
      </c>
      <c r="F199">
        <v>0</v>
      </c>
      <c r="G199">
        <v>1111111</v>
      </c>
      <c r="H199">
        <v>0</v>
      </c>
      <c r="I199">
        <v>0</v>
      </c>
      <c r="J199">
        <v>0</v>
      </c>
      <c r="K199">
        <v>0</v>
      </c>
      <c r="L199">
        <v>0</v>
      </c>
      <c r="M199">
        <v>0</v>
      </c>
    </row>
    <row r="200" spans="2:13" x14ac:dyDescent="0.2">
      <c r="B200">
        <v>0</v>
      </c>
      <c r="C200">
        <v>0</v>
      </c>
      <c r="D200">
        <v>0</v>
      </c>
      <c r="E200">
        <v>0</v>
      </c>
      <c r="F200">
        <v>0</v>
      </c>
      <c r="G200">
        <v>1111111</v>
      </c>
      <c r="H200">
        <v>0</v>
      </c>
      <c r="I200">
        <v>0</v>
      </c>
      <c r="J200">
        <v>0</v>
      </c>
      <c r="K200">
        <v>0</v>
      </c>
      <c r="L200">
        <v>0</v>
      </c>
      <c r="M200">
        <v>0</v>
      </c>
    </row>
    <row r="201" spans="2:13" x14ac:dyDescent="0.2">
      <c r="B201">
        <v>0</v>
      </c>
      <c r="C201">
        <v>0</v>
      </c>
      <c r="D201">
        <v>0</v>
      </c>
      <c r="E201">
        <v>0</v>
      </c>
      <c r="F201">
        <v>0</v>
      </c>
      <c r="G201">
        <v>1111111</v>
      </c>
      <c r="H201">
        <v>0</v>
      </c>
      <c r="I201">
        <v>0</v>
      </c>
      <c r="J201">
        <v>0</v>
      </c>
      <c r="K201">
        <v>0</v>
      </c>
      <c r="L201">
        <v>0</v>
      </c>
      <c r="M201">
        <v>0</v>
      </c>
    </row>
    <row r="202" spans="2:13" x14ac:dyDescent="0.2">
      <c r="B202">
        <v>0</v>
      </c>
      <c r="C202">
        <v>0</v>
      </c>
      <c r="D202">
        <v>0</v>
      </c>
      <c r="E202">
        <v>0</v>
      </c>
      <c r="F202">
        <v>0</v>
      </c>
      <c r="G202">
        <v>1111111</v>
      </c>
      <c r="H202">
        <v>0</v>
      </c>
      <c r="I202">
        <v>0</v>
      </c>
      <c r="J202">
        <v>0</v>
      </c>
      <c r="K202">
        <v>0</v>
      </c>
      <c r="L202">
        <v>0</v>
      </c>
      <c r="M202">
        <v>0</v>
      </c>
    </row>
    <row r="203" spans="2:13" x14ac:dyDescent="0.2">
      <c r="B203">
        <v>0</v>
      </c>
      <c r="C203">
        <v>0</v>
      </c>
      <c r="D203">
        <v>0</v>
      </c>
      <c r="E203">
        <v>0</v>
      </c>
      <c r="F203">
        <v>0</v>
      </c>
      <c r="G203">
        <v>1111111</v>
      </c>
      <c r="H203">
        <v>0</v>
      </c>
      <c r="I203">
        <v>0</v>
      </c>
      <c r="J203">
        <v>0</v>
      </c>
      <c r="K203">
        <v>0</v>
      </c>
      <c r="L203">
        <v>0</v>
      </c>
      <c r="M203">
        <v>0</v>
      </c>
    </row>
    <row r="204" spans="2:13" x14ac:dyDescent="0.2">
      <c r="B204">
        <v>0</v>
      </c>
      <c r="C204">
        <v>0</v>
      </c>
      <c r="D204">
        <v>0</v>
      </c>
      <c r="E204">
        <v>0</v>
      </c>
      <c r="F204">
        <v>0</v>
      </c>
      <c r="G204">
        <v>1111111</v>
      </c>
      <c r="H204">
        <v>0</v>
      </c>
      <c r="I204">
        <v>0</v>
      </c>
      <c r="J204">
        <v>0</v>
      </c>
      <c r="K204">
        <v>0</v>
      </c>
      <c r="L204">
        <v>0</v>
      </c>
      <c r="M204">
        <v>0</v>
      </c>
    </row>
    <row r="205" spans="2:13" x14ac:dyDescent="0.2">
      <c r="B205">
        <v>0</v>
      </c>
      <c r="C205">
        <v>0</v>
      </c>
      <c r="D205">
        <v>0</v>
      </c>
      <c r="E205">
        <v>0</v>
      </c>
      <c r="F205">
        <v>0</v>
      </c>
      <c r="G205">
        <v>1111111</v>
      </c>
      <c r="H205">
        <v>0</v>
      </c>
      <c r="I205">
        <v>0</v>
      </c>
      <c r="J205">
        <v>0</v>
      </c>
      <c r="K205">
        <v>0</v>
      </c>
      <c r="L205">
        <v>0</v>
      </c>
      <c r="M205">
        <v>0</v>
      </c>
    </row>
    <row r="206" spans="2:13" x14ac:dyDescent="0.2">
      <c r="B206">
        <v>0</v>
      </c>
      <c r="C206">
        <v>0</v>
      </c>
      <c r="D206">
        <v>0</v>
      </c>
      <c r="E206">
        <v>0</v>
      </c>
      <c r="F206">
        <v>0</v>
      </c>
      <c r="G206">
        <v>1111111</v>
      </c>
      <c r="H206">
        <v>0</v>
      </c>
      <c r="I206">
        <v>0</v>
      </c>
      <c r="J206">
        <v>0</v>
      </c>
      <c r="K206">
        <v>0</v>
      </c>
      <c r="L206">
        <v>0</v>
      </c>
      <c r="M206">
        <v>0</v>
      </c>
    </row>
    <row r="207" spans="2:13" x14ac:dyDescent="0.2">
      <c r="B207">
        <v>0</v>
      </c>
      <c r="C207">
        <v>0</v>
      </c>
      <c r="D207">
        <v>0</v>
      </c>
      <c r="E207">
        <v>0</v>
      </c>
      <c r="F207">
        <v>0</v>
      </c>
      <c r="G207">
        <v>1111111</v>
      </c>
      <c r="H207">
        <v>0</v>
      </c>
      <c r="I207">
        <v>0</v>
      </c>
      <c r="J207">
        <v>0</v>
      </c>
      <c r="K207">
        <v>0</v>
      </c>
      <c r="L207">
        <v>0</v>
      </c>
      <c r="M207">
        <v>0</v>
      </c>
    </row>
    <row r="208" spans="2:13" x14ac:dyDescent="0.2">
      <c r="B208">
        <v>0</v>
      </c>
      <c r="C208">
        <v>0</v>
      </c>
      <c r="D208">
        <v>0</v>
      </c>
      <c r="E208">
        <v>0</v>
      </c>
      <c r="F208">
        <v>0</v>
      </c>
      <c r="G208">
        <v>1111111</v>
      </c>
      <c r="H208">
        <v>0</v>
      </c>
      <c r="I208">
        <v>0</v>
      </c>
      <c r="J208">
        <v>0</v>
      </c>
      <c r="K208">
        <v>0</v>
      </c>
      <c r="L208">
        <v>0</v>
      </c>
      <c r="M208">
        <v>0</v>
      </c>
    </row>
    <row r="209" spans="2:13" x14ac:dyDescent="0.2">
      <c r="B209">
        <v>0</v>
      </c>
      <c r="C209">
        <v>0</v>
      </c>
      <c r="D209">
        <v>0</v>
      </c>
      <c r="E209">
        <v>0</v>
      </c>
      <c r="F209">
        <v>0</v>
      </c>
      <c r="G209">
        <v>1111111</v>
      </c>
      <c r="H209">
        <v>0</v>
      </c>
      <c r="I209">
        <v>0</v>
      </c>
      <c r="J209">
        <v>0</v>
      </c>
      <c r="K209">
        <v>0</v>
      </c>
      <c r="L209">
        <v>0</v>
      </c>
      <c r="M209">
        <v>0</v>
      </c>
    </row>
    <row r="210" spans="2:13" x14ac:dyDescent="0.2">
      <c r="B210">
        <v>0</v>
      </c>
      <c r="C210">
        <v>0</v>
      </c>
      <c r="D210">
        <v>0</v>
      </c>
      <c r="E210">
        <v>0</v>
      </c>
      <c r="F210">
        <v>0</v>
      </c>
      <c r="G210">
        <v>1111111</v>
      </c>
      <c r="H210">
        <v>0</v>
      </c>
      <c r="I210">
        <v>0</v>
      </c>
      <c r="J210">
        <v>0</v>
      </c>
      <c r="K210">
        <v>0</v>
      </c>
      <c r="L210">
        <v>0</v>
      </c>
      <c r="M210">
        <v>0</v>
      </c>
    </row>
    <row r="211" spans="2:13" x14ac:dyDescent="0.2">
      <c r="B211">
        <v>0</v>
      </c>
      <c r="C211">
        <v>0</v>
      </c>
      <c r="D211">
        <v>0</v>
      </c>
      <c r="E211">
        <v>0</v>
      </c>
      <c r="F211">
        <v>0</v>
      </c>
      <c r="G211">
        <v>1111111</v>
      </c>
      <c r="H211">
        <v>0</v>
      </c>
      <c r="I211">
        <v>0</v>
      </c>
      <c r="J211">
        <v>0</v>
      </c>
      <c r="K211">
        <v>0</v>
      </c>
      <c r="L211">
        <v>0</v>
      </c>
      <c r="M211">
        <v>0</v>
      </c>
    </row>
    <row r="212" spans="2:13" x14ac:dyDescent="0.2">
      <c r="B212">
        <v>0</v>
      </c>
      <c r="C212">
        <v>0</v>
      </c>
      <c r="D212">
        <v>0</v>
      </c>
      <c r="E212">
        <v>0</v>
      </c>
      <c r="F212">
        <v>0</v>
      </c>
      <c r="G212">
        <v>1111111</v>
      </c>
      <c r="H212">
        <v>0</v>
      </c>
      <c r="I212">
        <v>0</v>
      </c>
      <c r="J212">
        <v>0</v>
      </c>
      <c r="K212">
        <v>0</v>
      </c>
      <c r="L212">
        <v>0</v>
      </c>
      <c r="M212">
        <v>0</v>
      </c>
    </row>
    <row r="213" spans="2:13" x14ac:dyDescent="0.2">
      <c r="B213">
        <v>0</v>
      </c>
      <c r="C213">
        <v>0</v>
      </c>
      <c r="D213">
        <v>0</v>
      </c>
      <c r="E213">
        <v>0</v>
      </c>
      <c r="F213">
        <v>0</v>
      </c>
      <c r="G213">
        <v>1111111</v>
      </c>
      <c r="H213">
        <v>0</v>
      </c>
      <c r="I213">
        <v>0</v>
      </c>
      <c r="J213">
        <v>0</v>
      </c>
      <c r="K213">
        <v>0</v>
      </c>
      <c r="L213">
        <v>0</v>
      </c>
      <c r="M213">
        <v>0</v>
      </c>
    </row>
    <row r="214" spans="2:13" x14ac:dyDescent="0.2">
      <c r="B214">
        <v>0</v>
      </c>
      <c r="C214">
        <v>0</v>
      </c>
      <c r="D214">
        <v>0</v>
      </c>
      <c r="E214">
        <v>0</v>
      </c>
      <c r="F214">
        <v>0</v>
      </c>
      <c r="G214">
        <v>1111111</v>
      </c>
      <c r="H214">
        <v>0</v>
      </c>
      <c r="I214">
        <v>0</v>
      </c>
      <c r="J214">
        <v>0</v>
      </c>
      <c r="K214">
        <v>0</v>
      </c>
      <c r="L214">
        <v>0</v>
      </c>
      <c r="M214">
        <v>0</v>
      </c>
    </row>
    <row r="215" spans="2:13" x14ac:dyDescent="0.2">
      <c r="B215">
        <v>0</v>
      </c>
      <c r="C215">
        <v>0</v>
      </c>
      <c r="D215">
        <v>0</v>
      </c>
      <c r="E215">
        <v>0</v>
      </c>
      <c r="F215">
        <v>0</v>
      </c>
      <c r="G215">
        <v>1111111</v>
      </c>
      <c r="H215">
        <v>0</v>
      </c>
      <c r="I215">
        <v>0</v>
      </c>
      <c r="J215">
        <v>0</v>
      </c>
      <c r="K215">
        <v>0</v>
      </c>
      <c r="L215">
        <v>0</v>
      </c>
      <c r="M215">
        <v>0</v>
      </c>
    </row>
    <row r="216" spans="2:13" x14ac:dyDescent="0.2">
      <c r="B216">
        <v>0</v>
      </c>
      <c r="C216">
        <v>0</v>
      </c>
      <c r="D216">
        <v>0</v>
      </c>
      <c r="E216">
        <v>0</v>
      </c>
      <c r="F216">
        <v>0</v>
      </c>
      <c r="G216">
        <v>1111111</v>
      </c>
      <c r="H216">
        <v>0</v>
      </c>
      <c r="I216">
        <v>0</v>
      </c>
      <c r="J216">
        <v>0</v>
      </c>
      <c r="K216">
        <v>0</v>
      </c>
      <c r="L216">
        <v>0</v>
      </c>
      <c r="M216">
        <v>0</v>
      </c>
    </row>
    <row r="217" spans="2:13" x14ac:dyDescent="0.2">
      <c r="B217">
        <v>0</v>
      </c>
      <c r="C217">
        <v>0</v>
      </c>
      <c r="D217">
        <v>0</v>
      </c>
      <c r="E217">
        <v>0</v>
      </c>
      <c r="F217">
        <v>0</v>
      </c>
      <c r="G217">
        <v>1111111</v>
      </c>
      <c r="H217">
        <v>0</v>
      </c>
      <c r="I217">
        <v>0</v>
      </c>
      <c r="J217">
        <v>0</v>
      </c>
      <c r="K217">
        <v>0</v>
      </c>
      <c r="L217">
        <v>0</v>
      </c>
      <c r="M217">
        <v>0</v>
      </c>
    </row>
    <row r="218" spans="2:13" x14ac:dyDescent="0.2">
      <c r="B218">
        <v>0</v>
      </c>
      <c r="C218">
        <v>0</v>
      </c>
      <c r="D218">
        <v>0</v>
      </c>
      <c r="E218">
        <v>0</v>
      </c>
      <c r="F218">
        <v>0</v>
      </c>
      <c r="G218">
        <v>1111111</v>
      </c>
      <c r="H218">
        <v>0</v>
      </c>
      <c r="I218">
        <v>0</v>
      </c>
      <c r="J218">
        <v>0</v>
      </c>
      <c r="K218">
        <v>0</v>
      </c>
      <c r="L218">
        <v>0</v>
      </c>
      <c r="M218">
        <v>0</v>
      </c>
    </row>
    <row r="219" spans="2:13" x14ac:dyDescent="0.2">
      <c r="B219">
        <v>0</v>
      </c>
      <c r="C219">
        <v>0</v>
      </c>
      <c r="D219">
        <v>0</v>
      </c>
      <c r="E219">
        <v>0</v>
      </c>
      <c r="F219">
        <v>0</v>
      </c>
      <c r="G219">
        <v>1111111</v>
      </c>
      <c r="H219">
        <v>0</v>
      </c>
      <c r="I219">
        <v>0</v>
      </c>
      <c r="J219">
        <v>0</v>
      </c>
      <c r="K219">
        <v>0</v>
      </c>
      <c r="L219">
        <v>0</v>
      </c>
      <c r="M219">
        <v>0</v>
      </c>
    </row>
    <row r="220" spans="2:13" x14ac:dyDescent="0.2">
      <c r="B220">
        <v>0</v>
      </c>
      <c r="C220">
        <v>0</v>
      </c>
      <c r="D220">
        <v>0</v>
      </c>
      <c r="E220">
        <v>0</v>
      </c>
      <c r="F220">
        <v>0</v>
      </c>
      <c r="G220">
        <v>1111111</v>
      </c>
      <c r="H220">
        <v>0</v>
      </c>
      <c r="I220">
        <v>0</v>
      </c>
      <c r="J220">
        <v>0</v>
      </c>
      <c r="K220">
        <v>0</v>
      </c>
      <c r="L220">
        <v>0</v>
      </c>
      <c r="M220">
        <v>0</v>
      </c>
    </row>
    <row r="221" spans="2:13" x14ac:dyDescent="0.2">
      <c r="B221">
        <v>0</v>
      </c>
      <c r="C221">
        <v>0</v>
      </c>
      <c r="D221">
        <v>0</v>
      </c>
      <c r="E221">
        <v>0</v>
      </c>
      <c r="F221">
        <v>0</v>
      </c>
      <c r="G221">
        <v>1111111</v>
      </c>
      <c r="H221">
        <v>0</v>
      </c>
      <c r="I221">
        <v>0</v>
      </c>
      <c r="J221">
        <v>0</v>
      </c>
      <c r="K221">
        <v>0</v>
      </c>
      <c r="L221">
        <v>0</v>
      </c>
      <c r="M221">
        <v>0</v>
      </c>
    </row>
    <row r="222" spans="2:13" x14ac:dyDescent="0.2">
      <c r="B222">
        <v>0</v>
      </c>
      <c r="C222">
        <v>0</v>
      </c>
      <c r="D222">
        <v>0</v>
      </c>
      <c r="E222">
        <v>0</v>
      </c>
      <c r="F222">
        <v>0</v>
      </c>
      <c r="G222">
        <v>1111111</v>
      </c>
      <c r="H222">
        <v>0</v>
      </c>
      <c r="I222">
        <v>0</v>
      </c>
      <c r="J222">
        <v>0</v>
      </c>
      <c r="K222">
        <v>0</v>
      </c>
      <c r="L222">
        <v>0</v>
      </c>
      <c r="M222">
        <v>0</v>
      </c>
    </row>
    <row r="223" spans="2:13" x14ac:dyDescent="0.2">
      <c r="B223">
        <v>0</v>
      </c>
      <c r="C223">
        <v>0</v>
      </c>
      <c r="D223">
        <v>0</v>
      </c>
      <c r="E223">
        <v>0</v>
      </c>
      <c r="F223">
        <v>0</v>
      </c>
      <c r="G223">
        <v>1111111</v>
      </c>
      <c r="H223">
        <v>0</v>
      </c>
      <c r="I223">
        <v>0</v>
      </c>
      <c r="J223">
        <v>0</v>
      </c>
      <c r="K223">
        <v>0</v>
      </c>
      <c r="L223">
        <v>0</v>
      </c>
      <c r="M223">
        <v>0</v>
      </c>
    </row>
    <row r="224" spans="2:13" x14ac:dyDescent="0.2">
      <c r="B224">
        <v>0</v>
      </c>
      <c r="C224">
        <v>0</v>
      </c>
      <c r="D224">
        <v>0</v>
      </c>
      <c r="E224">
        <v>0</v>
      </c>
      <c r="F224">
        <v>0</v>
      </c>
      <c r="G224">
        <v>1111111</v>
      </c>
      <c r="H224">
        <v>0</v>
      </c>
      <c r="I224">
        <v>0</v>
      </c>
      <c r="J224">
        <v>0</v>
      </c>
      <c r="K224">
        <v>0</v>
      </c>
      <c r="L224">
        <v>0</v>
      </c>
      <c r="M224">
        <v>0</v>
      </c>
    </row>
    <row r="225" spans="2:13" x14ac:dyDescent="0.2">
      <c r="B225">
        <v>0</v>
      </c>
      <c r="C225">
        <v>0</v>
      </c>
      <c r="D225">
        <v>0</v>
      </c>
      <c r="E225">
        <v>0</v>
      </c>
      <c r="F225">
        <v>0</v>
      </c>
      <c r="G225">
        <v>1111111</v>
      </c>
      <c r="H225">
        <v>0</v>
      </c>
      <c r="I225">
        <v>0</v>
      </c>
      <c r="J225">
        <v>0</v>
      </c>
      <c r="K225">
        <v>0</v>
      </c>
      <c r="L225">
        <v>0</v>
      </c>
      <c r="M225">
        <v>0</v>
      </c>
    </row>
    <row r="226" spans="2:13" x14ac:dyDescent="0.2">
      <c r="B226">
        <v>0</v>
      </c>
      <c r="C226">
        <v>0</v>
      </c>
      <c r="D226">
        <v>0</v>
      </c>
      <c r="E226">
        <v>0</v>
      </c>
      <c r="F226">
        <v>0</v>
      </c>
      <c r="G226">
        <v>1111111</v>
      </c>
      <c r="H226">
        <v>0</v>
      </c>
      <c r="I226">
        <v>0</v>
      </c>
      <c r="J226">
        <v>0</v>
      </c>
      <c r="K226">
        <v>0</v>
      </c>
      <c r="L226">
        <v>0</v>
      </c>
      <c r="M226">
        <v>0</v>
      </c>
    </row>
    <row r="227" spans="2:13" x14ac:dyDescent="0.2">
      <c r="B227">
        <v>0</v>
      </c>
      <c r="C227">
        <v>0</v>
      </c>
      <c r="D227">
        <v>0</v>
      </c>
      <c r="E227">
        <v>0</v>
      </c>
      <c r="F227">
        <v>0</v>
      </c>
      <c r="G227">
        <v>1111111</v>
      </c>
      <c r="H227">
        <v>0</v>
      </c>
      <c r="I227">
        <v>0</v>
      </c>
      <c r="J227">
        <v>0</v>
      </c>
      <c r="K227">
        <v>0</v>
      </c>
      <c r="L227">
        <v>0</v>
      </c>
      <c r="M227">
        <v>0</v>
      </c>
    </row>
    <row r="228" spans="2:13" x14ac:dyDescent="0.2">
      <c r="B228">
        <v>0</v>
      </c>
      <c r="C228">
        <v>0</v>
      </c>
      <c r="D228">
        <v>0</v>
      </c>
      <c r="E228">
        <v>0</v>
      </c>
      <c r="F228">
        <v>0</v>
      </c>
      <c r="G228">
        <v>1111111</v>
      </c>
      <c r="H228">
        <v>0</v>
      </c>
      <c r="I228">
        <v>0</v>
      </c>
      <c r="J228">
        <v>0</v>
      </c>
      <c r="K228">
        <v>0</v>
      </c>
      <c r="L228">
        <v>0</v>
      </c>
      <c r="M228">
        <v>0</v>
      </c>
    </row>
    <row r="229" spans="2:13" x14ac:dyDescent="0.2">
      <c r="B229">
        <v>0</v>
      </c>
      <c r="C229">
        <v>0</v>
      </c>
      <c r="D229">
        <v>0</v>
      </c>
      <c r="E229">
        <v>0</v>
      </c>
      <c r="F229">
        <v>0</v>
      </c>
      <c r="G229">
        <v>1111111</v>
      </c>
      <c r="H229">
        <v>0</v>
      </c>
      <c r="I229">
        <v>0</v>
      </c>
      <c r="J229">
        <v>0</v>
      </c>
      <c r="K229">
        <v>0</v>
      </c>
      <c r="L229">
        <v>0</v>
      </c>
      <c r="M229">
        <v>0</v>
      </c>
    </row>
    <row r="230" spans="2:13" x14ac:dyDescent="0.2">
      <c r="B230">
        <v>0</v>
      </c>
      <c r="C230">
        <v>0</v>
      </c>
      <c r="D230">
        <v>0</v>
      </c>
      <c r="E230">
        <v>0</v>
      </c>
      <c r="F230">
        <v>0</v>
      </c>
      <c r="G230">
        <v>1111111</v>
      </c>
      <c r="H230">
        <v>0</v>
      </c>
      <c r="I230">
        <v>0</v>
      </c>
      <c r="J230">
        <v>0</v>
      </c>
      <c r="K230">
        <v>0</v>
      </c>
      <c r="L230">
        <v>0</v>
      </c>
      <c r="M230">
        <v>0</v>
      </c>
    </row>
    <row r="231" spans="2:13" x14ac:dyDescent="0.2">
      <c r="B231">
        <v>0</v>
      </c>
      <c r="C231">
        <v>0</v>
      </c>
      <c r="D231">
        <v>0</v>
      </c>
      <c r="E231">
        <v>0</v>
      </c>
      <c r="F231">
        <v>0</v>
      </c>
      <c r="G231">
        <v>1111111</v>
      </c>
      <c r="H231">
        <v>0</v>
      </c>
      <c r="I231">
        <v>0</v>
      </c>
      <c r="J231">
        <v>0</v>
      </c>
      <c r="K231">
        <v>0</v>
      </c>
      <c r="L231">
        <v>0</v>
      </c>
      <c r="M231">
        <v>0</v>
      </c>
    </row>
    <row r="232" spans="2:13" x14ac:dyDescent="0.2">
      <c r="B232">
        <v>0</v>
      </c>
      <c r="C232">
        <v>0</v>
      </c>
      <c r="D232">
        <v>0</v>
      </c>
      <c r="E232">
        <v>0</v>
      </c>
      <c r="F232">
        <v>0</v>
      </c>
      <c r="G232">
        <v>1111111</v>
      </c>
      <c r="H232">
        <v>0</v>
      </c>
      <c r="I232">
        <v>0</v>
      </c>
      <c r="J232">
        <v>0</v>
      </c>
      <c r="K232">
        <v>0</v>
      </c>
      <c r="L232">
        <v>0</v>
      </c>
      <c r="M232">
        <v>0</v>
      </c>
    </row>
    <row r="233" spans="2:13" x14ac:dyDescent="0.2">
      <c r="B233">
        <v>0</v>
      </c>
      <c r="C233">
        <v>0</v>
      </c>
      <c r="D233">
        <v>0</v>
      </c>
      <c r="E233">
        <v>0</v>
      </c>
      <c r="F233">
        <v>0</v>
      </c>
      <c r="G233">
        <v>1111111</v>
      </c>
      <c r="H233">
        <v>0</v>
      </c>
      <c r="I233">
        <v>0</v>
      </c>
      <c r="J233">
        <v>0</v>
      </c>
      <c r="K233">
        <v>0</v>
      </c>
      <c r="L233">
        <v>0</v>
      </c>
      <c r="M233">
        <v>0</v>
      </c>
    </row>
    <row r="234" spans="2:13" x14ac:dyDescent="0.2">
      <c r="B234">
        <v>0</v>
      </c>
      <c r="C234">
        <v>0</v>
      </c>
      <c r="D234">
        <v>0</v>
      </c>
      <c r="E234">
        <v>0</v>
      </c>
      <c r="F234">
        <v>0</v>
      </c>
      <c r="G234">
        <v>1111111</v>
      </c>
      <c r="H234">
        <v>0</v>
      </c>
      <c r="I234">
        <v>0</v>
      </c>
      <c r="J234">
        <v>0</v>
      </c>
      <c r="K234">
        <v>0</v>
      </c>
      <c r="L234">
        <v>0</v>
      </c>
      <c r="M234">
        <v>0</v>
      </c>
    </row>
    <row r="235" spans="2:13" x14ac:dyDescent="0.2">
      <c r="B235">
        <v>0</v>
      </c>
      <c r="C235">
        <v>0</v>
      </c>
      <c r="D235">
        <v>0</v>
      </c>
      <c r="E235">
        <v>0</v>
      </c>
      <c r="F235">
        <v>0</v>
      </c>
      <c r="G235">
        <v>1111111</v>
      </c>
      <c r="H235">
        <v>0</v>
      </c>
      <c r="I235">
        <v>0</v>
      </c>
      <c r="J235">
        <v>0</v>
      </c>
      <c r="K235">
        <v>0</v>
      </c>
      <c r="L235">
        <v>0</v>
      </c>
      <c r="M235">
        <v>0</v>
      </c>
    </row>
    <row r="236" spans="2:13" x14ac:dyDescent="0.2">
      <c r="B236">
        <v>0</v>
      </c>
      <c r="C236">
        <v>0</v>
      </c>
      <c r="D236">
        <v>0</v>
      </c>
      <c r="E236">
        <v>0</v>
      </c>
      <c r="F236">
        <v>0</v>
      </c>
      <c r="G236">
        <v>1111111</v>
      </c>
      <c r="H236">
        <v>0</v>
      </c>
      <c r="I236">
        <v>0</v>
      </c>
      <c r="J236">
        <v>0</v>
      </c>
      <c r="K236">
        <v>0</v>
      </c>
      <c r="L236">
        <v>0</v>
      </c>
      <c r="M236">
        <v>0</v>
      </c>
    </row>
    <row r="237" spans="2:13" x14ac:dyDescent="0.2">
      <c r="B237">
        <v>0</v>
      </c>
      <c r="C237">
        <v>0</v>
      </c>
      <c r="D237">
        <v>0</v>
      </c>
      <c r="E237">
        <v>0</v>
      </c>
      <c r="F237">
        <v>0</v>
      </c>
      <c r="G237">
        <v>1111111</v>
      </c>
      <c r="H237">
        <v>0</v>
      </c>
      <c r="I237">
        <v>0</v>
      </c>
      <c r="J237">
        <v>0</v>
      </c>
      <c r="K237">
        <v>0</v>
      </c>
      <c r="L237">
        <v>0</v>
      </c>
      <c r="M237">
        <v>0</v>
      </c>
    </row>
    <row r="238" spans="2:13" x14ac:dyDescent="0.2">
      <c r="B238">
        <v>0</v>
      </c>
      <c r="C238">
        <v>0</v>
      </c>
      <c r="D238">
        <v>0</v>
      </c>
      <c r="E238">
        <v>0</v>
      </c>
      <c r="F238">
        <v>0</v>
      </c>
      <c r="G238">
        <v>1111111</v>
      </c>
      <c r="H238">
        <v>0</v>
      </c>
      <c r="I238">
        <v>0</v>
      </c>
      <c r="J238">
        <v>0</v>
      </c>
      <c r="K238">
        <v>0</v>
      </c>
      <c r="L238">
        <v>0</v>
      </c>
      <c r="M238">
        <v>0</v>
      </c>
    </row>
    <row r="239" spans="2:13" x14ac:dyDescent="0.2">
      <c r="B239">
        <v>0</v>
      </c>
      <c r="C239">
        <v>0</v>
      </c>
      <c r="D239">
        <v>0</v>
      </c>
      <c r="E239">
        <v>0</v>
      </c>
      <c r="F239">
        <v>0</v>
      </c>
      <c r="G239">
        <v>1111111</v>
      </c>
      <c r="H239">
        <v>0</v>
      </c>
      <c r="I239">
        <v>0</v>
      </c>
      <c r="J239">
        <v>0</v>
      </c>
      <c r="K239">
        <v>0</v>
      </c>
      <c r="L239">
        <v>0</v>
      </c>
      <c r="M239">
        <v>0</v>
      </c>
    </row>
    <row r="240" spans="2:13" x14ac:dyDescent="0.2">
      <c r="B240">
        <v>0</v>
      </c>
      <c r="C240">
        <v>0</v>
      </c>
      <c r="D240">
        <v>0</v>
      </c>
      <c r="E240">
        <v>0</v>
      </c>
      <c r="F240">
        <v>0</v>
      </c>
      <c r="G240">
        <v>1111111</v>
      </c>
      <c r="H240">
        <v>0</v>
      </c>
      <c r="I240">
        <v>0</v>
      </c>
      <c r="J240">
        <v>0</v>
      </c>
      <c r="K240">
        <v>0</v>
      </c>
      <c r="L240">
        <v>0</v>
      </c>
      <c r="M240">
        <v>0</v>
      </c>
    </row>
    <row r="241" spans="2:13" x14ac:dyDescent="0.2">
      <c r="B241">
        <v>0</v>
      </c>
      <c r="C241">
        <v>0</v>
      </c>
      <c r="D241">
        <v>0</v>
      </c>
      <c r="E241">
        <v>0</v>
      </c>
      <c r="F241">
        <v>0</v>
      </c>
      <c r="G241">
        <v>1111111</v>
      </c>
      <c r="H241">
        <v>0</v>
      </c>
      <c r="I241">
        <v>0</v>
      </c>
      <c r="J241">
        <v>0</v>
      </c>
      <c r="K241">
        <v>0</v>
      </c>
      <c r="L241">
        <v>0</v>
      </c>
      <c r="M241">
        <v>0</v>
      </c>
    </row>
    <row r="242" spans="2:13" x14ac:dyDescent="0.2">
      <c r="B242">
        <v>0</v>
      </c>
      <c r="C242">
        <v>0</v>
      </c>
      <c r="D242">
        <v>0</v>
      </c>
      <c r="E242">
        <v>0</v>
      </c>
      <c r="F242">
        <v>0</v>
      </c>
      <c r="G242">
        <v>1111111</v>
      </c>
      <c r="H242">
        <v>0</v>
      </c>
      <c r="I242">
        <v>0</v>
      </c>
      <c r="J242">
        <v>0</v>
      </c>
      <c r="K242">
        <v>0</v>
      </c>
      <c r="L242">
        <v>0</v>
      </c>
      <c r="M242">
        <v>0</v>
      </c>
    </row>
    <row r="243" spans="2:13" x14ac:dyDescent="0.2">
      <c r="B243">
        <v>0</v>
      </c>
      <c r="C243">
        <v>0</v>
      </c>
      <c r="D243">
        <v>0</v>
      </c>
      <c r="E243">
        <v>0</v>
      </c>
      <c r="F243">
        <v>0</v>
      </c>
      <c r="G243">
        <v>1111111</v>
      </c>
      <c r="H243">
        <v>0</v>
      </c>
      <c r="I243">
        <v>0</v>
      </c>
      <c r="J243">
        <v>0</v>
      </c>
      <c r="K243">
        <v>0</v>
      </c>
      <c r="L243">
        <v>0</v>
      </c>
      <c r="M243">
        <v>0</v>
      </c>
    </row>
    <row r="244" spans="2:13" x14ac:dyDescent="0.2">
      <c r="B244">
        <v>0</v>
      </c>
      <c r="C244">
        <v>0</v>
      </c>
      <c r="D244">
        <v>0</v>
      </c>
      <c r="E244">
        <v>0</v>
      </c>
      <c r="F244">
        <v>0</v>
      </c>
      <c r="G244">
        <v>1111111</v>
      </c>
      <c r="H244">
        <v>0</v>
      </c>
      <c r="I244">
        <v>0</v>
      </c>
      <c r="J244">
        <v>0</v>
      </c>
      <c r="K244">
        <v>0</v>
      </c>
      <c r="L244">
        <v>0</v>
      </c>
      <c r="M244">
        <v>0</v>
      </c>
    </row>
    <row r="245" spans="2:13" x14ac:dyDescent="0.2">
      <c r="B245">
        <v>0</v>
      </c>
      <c r="C245">
        <v>0</v>
      </c>
      <c r="D245">
        <v>0</v>
      </c>
      <c r="E245">
        <v>0</v>
      </c>
      <c r="F245">
        <v>0</v>
      </c>
      <c r="G245">
        <v>1111111</v>
      </c>
      <c r="H245">
        <v>0</v>
      </c>
      <c r="I245">
        <v>0</v>
      </c>
      <c r="J245">
        <v>0</v>
      </c>
      <c r="K245">
        <v>0</v>
      </c>
      <c r="L245">
        <v>0</v>
      </c>
      <c r="M245">
        <v>0</v>
      </c>
    </row>
    <row r="246" spans="2:13" x14ac:dyDescent="0.2">
      <c r="B246">
        <v>0</v>
      </c>
      <c r="C246">
        <v>0</v>
      </c>
      <c r="D246">
        <v>0</v>
      </c>
      <c r="E246">
        <v>0</v>
      </c>
      <c r="F246">
        <v>0</v>
      </c>
      <c r="G246">
        <v>1111111</v>
      </c>
      <c r="H246">
        <v>0</v>
      </c>
      <c r="I246">
        <v>0</v>
      </c>
      <c r="J246">
        <v>0</v>
      </c>
      <c r="K246">
        <v>0</v>
      </c>
      <c r="L246">
        <v>0</v>
      </c>
      <c r="M246">
        <v>0</v>
      </c>
    </row>
    <row r="247" spans="2:13" x14ac:dyDescent="0.2">
      <c r="B247">
        <v>0</v>
      </c>
      <c r="C247">
        <v>0</v>
      </c>
      <c r="D247">
        <v>0</v>
      </c>
      <c r="E247">
        <v>0</v>
      </c>
      <c r="F247">
        <v>0</v>
      </c>
      <c r="G247">
        <v>1111111</v>
      </c>
      <c r="H247">
        <v>0</v>
      </c>
      <c r="I247">
        <v>0</v>
      </c>
      <c r="J247">
        <v>0</v>
      </c>
      <c r="K247">
        <v>0</v>
      </c>
      <c r="L247">
        <v>0</v>
      </c>
      <c r="M247">
        <v>0</v>
      </c>
    </row>
    <row r="248" spans="2:13" x14ac:dyDescent="0.2">
      <c r="B248">
        <v>0</v>
      </c>
      <c r="C248">
        <v>0</v>
      </c>
      <c r="D248">
        <v>0</v>
      </c>
      <c r="E248">
        <v>0</v>
      </c>
      <c r="F248">
        <v>0</v>
      </c>
      <c r="G248">
        <v>1111111</v>
      </c>
      <c r="H248">
        <v>0</v>
      </c>
      <c r="I248">
        <v>0</v>
      </c>
      <c r="J248">
        <v>0</v>
      </c>
      <c r="K248">
        <v>0</v>
      </c>
      <c r="L248">
        <v>0</v>
      </c>
      <c r="M248">
        <v>0</v>
      </c>
    </row>
    <row r="249" spans="2:13" x14ac:dyDescent="0.2">
      <c r="B249">
        <v>0</v>
      </c>
      <c r="C249">
        <v>0</v>
      </c>
      <c r="D249">
        <v>0</v>
      </c>
      <c r="E249">
        <v>0</v>
      </c>
      <c r="F249">
        <v>0</v>
      </c>
      <c r="G249">
        <v>1111111</v>
      </c>
      <c r="H249">
        <v>0</v>
      </c>
      <c r="I249">
        <v>0</v>
      </c>
      <c r="J249">
        <v>0</v>
      </c>
      <c r="K249">
        <v>0</v>
      </c>
      <c r="L249">
        <v>0</v>
      </c>
      <c r="M249">
        <v>0</v>
      </c>
    </row>
    <row r="250" spans="2:13" x14ac:dyDescent="0.2">
      <c r="B250">
        <v>0</v>
      </c>
      <c r="C250">
        <v>0</v>
      </c>
      <c r="D250">
        <v>0</v>
      </c>
      <c r="E250">
        <v>0</v>
      </c>
      <c r="F250">
        <v>0</v>
      </c>
      <c r="G250">
        <v>1111111</v>
      </c>
      <c r="H250">
        <v>0</v>
      </c>
      <c r="I250">
        <v>0</v>
      </c>
      <c r="J250">
        <v>0</v>
      </c>
      <c r="K250">
        <v>0</v>
      </c>
      <c r="L250">
        <v>0</v>
      </c>
      <c r="M250">
        <v>0</v>
      </c>
    </row>
    <row r="251" spans="2:13" x14ac:dyDescent="0.2">
      <c r="B251">
        <v>0</v>
      </c>
      <c r="C251">
        <v>0</v>
      </c>
      <c r="D251">
        <v>0</v>
      </c>
      <c r="E251">
        <v>0</v>
      </c>
      <c r="F251">
        <v>0</v>
      </c>
      <c r="G251">
        <v>1111111</v>
      </c>
      <c r="H251">
        <v>0</v>
      </c>
      <c r="I251">
        <v>0</v>
      </c>
      <c r="J251">
        <v>0</v>
      </c>
      <c r="K251">
        <v>0</v>
      </c>
      <c r="L251">
        <v>0</v>
      </c>
      <c r="M251">
        <v>0</v>
      </c>
    </row>
    <row r="252" spans="2:13" x14ac:dyDescent="0.2">
      <c r="B252">
        <v>0</v>
      </c>
      <c r="C252">
        <v>0</v>
      </c>
      <c r="D252">
        <v>0</v>
      </c>
      <c r="E252">
        <v>0</v>
      </c>
      <c r="F252">
        <v>0</v>
      </c>
      <c r="G252">
        <v>1111111</v>
      </c>
      <c r="H252">
        <v>0</v>
      </c>
      <c r="I252">
        <v>0</v>
      </c>
      <c r="J252">
        <v>0</v>
      </c>
      <c r="K252">
        <v>0</v>
      </c>
      <c r="L252">
        <v>0</v>
      </c>
      <c r="M252">
        <v>0</v>
      </c>
    </row>
    <row r="253" spans="2:13" x14ac:dyDescent="0.2">
      <c r="B253">
        <v>0</v>
      </c>
      <c r="C253">
        <v>0</v>
      </c>
      <c r="D253">
        <v>0</v>
      </c>
      <c r="E253">
        <v>0</v>
      </c>
      <c r="F253">
        <v>0</v>
      </c>
      <c r="G253">
        <v>1111111</v>
      </c>
      <c r="H253">
        <v>0</v>
      </c>
      <c r="I253">
        <v>0</v>
      </c>
      <c r="J253">
        <v>0</v>
      </c>
      <c r="K253">
        <v>0</v>
      </c>
      <c r="L253">
        <v>0</v>
      </c>
      <c r="M253">
        <v>0</v>
      </c>
    </row>
    <row r="254" spans="2:13" x14ac:dyDescent="0.2">
      <c r="B254">
        <v>0</v>
      </c>
      <c r="C254">
        <v>0</v>
      </c>
      <c r="D254">
        <v>0</v>
      </c>
      <c r="E254">
        <v>0</v>
      </c>
      <c r="F254">
        <v>0</v>
      </c>
      <c r="G254">
        <v>1111111</v>
      </c>
      <c r="H254">
        <v>0</v>
      </c>
      <c r="I254">
        <v>0</v>
      </c>
      <c r="J254">
        <v>0</v>
      </c>
      <c r="K254">
        <v>0</v>
      </c>
      <c r="L254">
        <v>0</v>
      </c>
      <c r="M254">
        <v>0</v>
      </c>
    </row>
    <row r="255" spans="2:13" x14ac:dyDescent="0.2">
      <c r="B255">
        <v>0</v>
      </c>
      <c r="C255">
        <v>0</v>
      </c>
      <c r="D255">
        <v>0</v>
      </c>
      <c r="E255">
        <v>0</v>
      </c>
      <c r="F255">
        <v>0</v>
      </c>
      <c r="G255">
        <v>1111111</v>
      </c>
      <c r="H255">
        <v>0</v>
      </c>
      <c r="I255">
        <v>0</v>
      </c>
      <c r="J255">
        <v>0</v>
      </c>
      <c r="K255">
        <v>0</v>
      </c>
      <c r="L255">
        <v>0</v>
      </c>
      <c r="M255">
        <v>0</v>
      </c>
    </row>
    <row r="256" spans="2:13" x14ac:dyDescent="0.2">
      <c r="B256">
        <v>0</v>
      </c>
      <c r="C256">
        <v>0</v>
      </c>
      <c r="D256">
        <v>0</v>
      </c>
      <c r="E256">
        <v>0</v>
      </c>
      <c r="F256">
        <v>0</v>
      </c>
      <c r="G256">
        <v>1111111</v>
      </c>
      <c r="H256">
        <v>0</v>
      </c>
      <c r="I256">
        <v>0</v>
      </c>
      <c r="J256">
        <v>0</v>
      </c>
      <c r="K256">
        <v>0</v>
      </c>
      <c r="L256">
        <v>0</v>
      </c>
      <c r="M256">
        <v>0</v>
      </c>
    </row>
    <row r="257" spans="2:13" x14ac:dyDescent="0.2">
      <c r="B257">
        <v>0</v>
      </c>
      <c r="C257">
        <v>0</v>
      </c>
      <c r="D257">
        <v>0</v>
      </c>
      <c r="E257">
        <v>0</v>
      </c>
      <c r="F257">
        <v>0</v>
      </c>
      <c r="G257">
        <v>1111111</v>
      </c>
      <c r="H257">
        <v>0</v>
      </c>
      <c r="I257">
        <v>0</v>
      </c>
      <c r="J257">
        <v>0</v>
      </c>
      <c r="K257">
        <v>0</v>
      </c>
      <c r="L257">
        <v>0</v>
      </c>
      <c r="M257">
        <v>0</v>
      </c>
    </row>
    <row r="258" spans="2:13" x14ac:dyDescent="0.2">
      <c r="B258">
        <v>0</v>
      </c>
      <c r="C258">
        <v>0</v>
      </c>
      <c r="D258">
        <v>0</v>
      </c>
      <c r="E258">
        <v>0</v>
      </c>
      <c r="F258">
        <v>0</v>
      </c>
      <c r="G258">
        <v>1111111</v>
      </c>
      <c r="H258">
        <v>0</v>
      </c>
      <c r="I258">
        <v>0</v>
      </c>
      <c r="J258">
        <v>0</v>
      </c>
      <c r="K258">
        <v>0</v>
      </c>
      <c r="L258">
        <v>0</v>
      </c>
      <c r="M258">
        <v>0</v>
      </c>
    </row>
    <row r="259" spans="2:13" x14ac:dyDescent="0.2">
      <c r="B259">
        <v>0</v>
      </c>
      <c r="C259">
        <v>0</v>
      </c>
      <c r="D259">
        <v>0</v>
      </c>
      <c r="E259">
        <v>0</v>
      </c>
      <c r="F259">
        <v>0</v>
      </c>
      <c r="G259">
        <v>1111111</v>
      </c>
      <c r="H259">
        <v>0</v>
      </c>
      <c r="I259">
        <v>0</v>
      </c>
      <c r="J259">
        <v>0</v>
      </c>
      <c r="K259">
        <v>0</v>
      </c>
      <c r="L259">
        <v>0</v>
      </c>
      <c r="M259">
        <v>0</v>
      </c>
    </row>
    <row r="260" spans="2:13" x14ac:dyDescent="0.2">
      <c r="B260">
        <v>0</v>
      </c>
      <c r="C260">
        <v>0</v>
      </c>
      <c r="D260">
        <v>0</v>
      </c>
      <c r="E260">
        <v>0</v>
      </c>
      <c r="F260">
        <v>0</v>
      </c>
      <c r="G260">
        <v>1111111</v>
      </c>
      <c r="H260">
        <v>0</v>
      </c>
      <c r="I260">
        <v>0</v>
      </c>
      <c r="J260">
        <v>0</v>
      </c>
      <c r="K260">
        <v>0</v>
      </c>
      <c r="L260">
        <v>0</v>
      </c>
      <c r="M260">
        <v>0</v>
      </c>
    </row>
    <row r="261" spans="2:13" x14ac:dyDescent="0.2">
      <c r="B261">
        <v>0</v>
      </c>
      <c r="C261">
        <v>0</v>
      </c>
      <c r="D261">
        <v>0</v>
      </c>
      <c r="E261">
        <v>0</v>
      </c>
      <c r="F261">
        <v>0</v>
      </c>
      <c r="G261">
        <v>1111111</v>
      </c>
      <c r="H261">
        <v>0</v>
      </c>
      <c r="I261">
        <v>0</v>
      </c>
      <c r="J261">
        <v>0</v>
      </c>
      <c r="K261">
        <v>0</v>
      </c>
      <c r="L261">
        <v>0</v>
      </c>
      <c r="M261">
        <v>0</v>
      </c>
    </row>
    <row r="262" spans="2:13" x14ac:dyDescent="0.2">
      <c r="B262">
        <v>0</v>
      </c>
      <c r="C262">
        <v>0</v>
      </c>
      <c r="D262">
        <v>0</v>
      </c>
      <c r="E262">
        <v>0</v>
      </c>
      <c r="F262">
        <v>0</v>
      </c>
      <c r="G262">
        <v>1111111</v>
      </c>
      <c r="H262">
        <v>0</v>
      </c>
      <c r="I262">
        <v>0</v>
      </c>
      <c r="J262">
        <v>0</v>
      </c>
      <c r="K262">
        <v>0</v>
      </c>
      <c r="L262">
        <v>0</v>
      </c>
      <c r="M262">
        <v>0</v>
      </c>
    </row>
    <row r="263" spans="2:13" x14ac:dyDescent="0.2">
      <c r="B263">
        <v>0</v>
      </c>
      <c r="C263">
        <v>0</v>
      </c>
      <c r="D263">
        <v>0</v>
      </c>
      <c r="E263">
        <v>0</v>
      </c>
      <c r="F263">
        <v>0</v>
      </c>
      <c r="G263">
        <v>1111111</v>
      </c>
      <c r="H263">
        <v>0</v>
      </c>
      <c r="I263">
        <v>0</v>
      </c>
      <c r="J263">
        <v>0</v>
      </c>
      <c r="K263">
        <v>0</v>
      </c>
      <c r="L263">
        <v>0</v>
      </c>
      <c r="M263">
        <v>0</v>
      </c>
    </row>
    <row r="264" spans="2:13" x14ac:dyDescent="0.2">
      <c r="B264">
        <v>0</v>
      </c>
      <c r="C264">
        <v>0</v>
      </c>
      <c r="D264">
        <v>0</v>
      </c>
      <c r="E264">
        <v>0</v>
      </c>
      <c r="F264">
        <v>0</v>
      </c>
      <c r="G264">
        <v>1111111</v>
      </c>
      <c r="H264">
        <v>0</v>
      </c>
      <c r="I264">
        <v>0</v>
      </c>
      <c r="J264">
        <v>0</v>
      </c>
      <c r="K264">
        <v>0</v>
      </c>
      <c r="L264">
        <v>0</v>
      </c>
      <c r="M264">
        <v>0</v>
      </c>
    </row>
    <row r="265" spans="2:13" x14ac:dyDescent="0.2">
      <c r="B265">
        <v>0</v>
      </c>
      <c r="C265">
        <v>0</v>
      </c>
      <c r="D265">
        <v>0</v>
      </c>
      <c r="E265">
        <v>0</v>
      </c>
      <c r="F265">
        <v>0</v>
      </c>
      <c r="G265">
        <v>1111111</v>
      </c>
      <c r="H265">
        <v>0</v>
      </c>
      <c r="I265">
        <v>0</v>
      </c>
      <c r="J265">
        <v>0</v>
      </c>
      <c r="K265">
        <v>0</v>
      </c>
      <c r="L265">
        <v>0</v>
      </c>
      <c r="M265">
        <v>0</v>
      </c>
    </row>
    <row r="266" spans="2:13" x14ac:dyDescent="0.2">
      <c r="B266">
        <v>0</v>
      </c>
      <c r="C266">
        <v>0</v>
      </c>
      <c r="D266">
        <v>0</v>
      </c>
      <c r="E266">
        <v>0</v>
      </c>
      <c r="F266">
        <v>0</v>
      </c>
      <c r="G266">
        <v>1111111</v>
      </c>
      <c r="H266">
        <v>0</v>
      </c>
      <c r="I266">
        <v>0</v>
      </c>
      <c r="J266">
        <v>0</v>
      </c>
      <c r="K266">
        <v>0</v>
      </c>
      <c r="L266">
        <v>0</v>
      </c>
      <c r="M266">
        <v>0</v>
      </c>
    </row>
    <row r="267" spans="2:13" x14ac:dyDescent="0.2">
      <c r="B267">
        <v>0</v>
      </c>
      <c r="C267">
        <v>0</v>
      </c>
      <c r="D267">
        <v>0</v>
      </c>
      <c r="E267">
        <v>0</v>
      </c>
      <c r="F267">
        <v>0</v>
      </c>
      <c r="G267">
        <v>1111111</v>
      </c>
      <c r="H267">
        <v>0</v>
      </c>
      <c r="I267">
        <v>0</v>
      </c>
      <c r="J267">
        <v>0</v>
      </c>
      <c r="K267">
        <v>0</v>
      </c>
      <c r="L267">
        <v>0</v>
      </c>
      <c r="M267">
        <v>0</v>
      </c>
    </row>
    <row r="268" spans="2:13" x14ac:dyDescent="0.2">
      <c r="B268">
        <v>0</v>
      </c>
      <c r="C268">
        <v>0</v>
      </c>
      <c r="D268">
        <v>0</v>
      </c>
      <c r="E268">
        <v>0</v>
      </c>
      <c r="F268">
        <v>0</v>
      </c>
      <c r="G268">
        <v>1111111</v>
      </c>
      <c r="H268">
        <v>0</v>
      </c>
      <c r="I268">
        <v>0</v>
      </c>
      <c r="J268">
        <v>0</v>
      </c>
      <c r="K268">
        <v>0</v>
      </c>
      <c r="L268">
        <v>0</v>
      </c>
      <c r="M268">
        <v>0</v>
      </c>
    </row>
    <row r="269" spans="2:13" x14ac:dyDescent="0.2">
      <c r="B269">
        <v>0</v>
      </c>
      <c r="C269">
        <v>0</v>
      </c>
      <c r="D269">
        <v>0</v>
      </c>
      <c r="E269">
        <v>0</v>
      </c>
      <c r="F269">
        <v>0</v>
      </c>
      <c r="G269">
        <v>1111111</v>
      </c>
      <c r="H269">
        <v>0</v>
      </c>
      <c r="I269">
        <v>0</v>
      </c>
      <c r="J269">
        <v>0</v>
      </c>
      <c r="K269">
        <v>0</v>
      </c>
      <c r="L269">
        <v>0</v>
      </c>
      <c r="M269">
        <v>0</v>
      </c>
    </row>
    <row r="270" spans="2:13" x14ac:dyDescent="0.2">
      <c r="B270">
        <v>0</v>
      </c>
      <c r="C270">
        <v>0</v>
      </c>
      <c r="D270">
        <v>0</v>
      </c>
      <c r="E270">
        <v>0</v>
      </c>
      <c r="F270">
        <v>0</v>
      </c>
      <c r="G270">
        <v>1111111</v>
      </c>
      <c r="H270">
        <v>0</v>
      </c>
      <c r="I270">
        <v>0</v>
      </c>
      <c r="J270">
        <v>0</v>
      </c>
      <c r="K270">
        <v>0</v>
      </c>
      <c r="L270">
        <v>0</v>
      </c>
      <c r="M270">
        <v>0</v>
      </c>
    </row>
    <row r="271" spans="2:13" x14ac:dyDescent="0.2">
      <c r="B271">
        <v>0</v>
      </c>
      <c r="C271">
        <v>0</v>
      </c>
      <c r="D271">
        <v>0</v>
      </c>
      <c r="E271">
        <v>0</v>
      </c>
      <c r="F271">
        <v>0</v>
      </c>
      <c r="G271">
        <v>1111111</v>
      </c>
      <c r="H271">
        <v>0</v>
      </c>
      <c r="I271">
        <v>0</v>
      </c>
      <c r="J271">
        <v>0</v>
      </c>
      <c r="K271">
        <v>0</v>
      </c>
      <c r="L271">
        <v>0</v>
      </c>
      <c r="M271">
        <v>0</v>
      </c>
    </row>
    <row r="272" spans="2:13" x14ac:dyDescent="0.2">
      <c r="B272">
        <v>0</v>
      </c>
      <c r="C272">
        <v>0</v>
      </c>
      <c r="D272">
        <v>0</v>
      </c>
      <c r="E272">
        <v>0</v>
      </c>
      <c r="F272">
        <v>0</v>
      </c>
      <c r="G272">
        <v>1111111</v>
      </c>
      <c r="H272">
        <v>0</v>
      </c>
      <c r="I272">
        <v>0</v>
      </c>
      <c r="J272">
        <v>0</v>
      </c>
      <c r="K272">
        <v>0</v>
      </c>
      <c r="L272">
        <v>0</v>
      </c>
      <c r="M272">
        <v>0</v>
      </c>
    </row>
    <row r="273" spans="2:13" x14ac:dyDescent="0.2">
      <c r="B273">
        <v>0</v>
      </c>
      <c r="C273">
        <v>0</v>
      </c>
      <c r="D273">
        <v>0</v>
      </c>
      <c r="E273">
        <v>0</v>
      </c>
      <c r="F273">
        <v>0</v>
      </c>
      <c r="G273">
        <v>1111111</v>
      </c>
      <c r="H273">
        <v>0</v>
      </c>
      <c r="I273">
        <v>0</v>
      </c>
      <c r="J273">
        <v>0</v>
      </c>
      <c r="K273">
        <v>0</v>
      </c>
      <c r="L273">
        <v>0</v>
      </c>
      <c r="M273">
        <v>0</v>
      </c>
    </row>
    <row r="274" spans="2:13" x14ac:dyDescent="0.2">
      <c r="B274">
        <v>0</v>
      </c>
      <c r="C274">
        <v>0</v>
      </c>
      <c r="D274">
        <v>0</v>
      </c>
      <c r="E274">
        <v>0</v>
      </c>
      <c r="F274">
        <v>0</v>
      </c>
      <c r="G274">
        <v>1111111</v>
      </c>
      <c r="H274">
        <v>0</v>
      </c>
      <c r="I274">
        <v>0</v>
      </c>
      <c r="J274">
        <v>0</v>
      </c>
      <c r="K274">
        <v>0</v>
      </c>
      <c r="L274">
        <v>0</v>
      </c>
      <c r="M274">
        <v>0</v>
      </c>
    </row>
    <row r="275" spans="2:13" x14ac:dyDescent="0.2">
      <c r="B275">
        <v>0</v>
      </c>
      <c r="C275">
        <v>0</v>
      </c>
      <c r="D275">
        <v>0</v>
      </c>
      <c r="E275">
        <v>0</v>
      </c>
      <c r="F275">
        <v>0</v>
      </c>
      <c r="G275">
        <v>1111111</v>
      </c>
      <c r="H275">
        <v>0</v>
      </c>
      <c r="I275">
        <v>0</v>
      </c>
      <c r="J275">
        <v>0</v>
      </c>
      <c r="K275">
        <v>0</v>
      </c>
      <c r="L275">
        <v>0</v>
      </c>
      <c r="M275">
        <v>0</v>
      </c>
    </row>
    <row r="276" spans="2:13" x14ac:dyDescent="0.2">
      <c r="B276">
        <v>0</v>
      </c>
      <c r="C276">
        <v>0</v>
      </c>
      <c r="D276">
        <v>0</v>
      </c>
      <c r="E276">
        <v>0</v>
      </c>
      <c r="F276">
        <v>0</v>
      </c>
      <c r="G276">
        <v>1111111</v>
      </c>
      <c r="H276">
        <v>0</v>
      </c>
      <c r="I276">
        <v>0</v>
      </c>
      <c r="J276">
        <v>0</v>
      </c>
      <c r="K276">
        <v>0</v>
      </c>
      <c r="L276">
        <v>0</v>
      </c>
      <c r="M276">
        <v>0</v>
      </c>
    </row>
    <row r="277" spans="2:13" x14ac:dyDescent="0.2">
      <c r="B277">
        <v>0</v>
      </c>
      <c r="C277">
        <v>0</v>
      </c>
      <c r="D277">
        <v>0</v>
      </c>
      <c r="E277">
        <v>0</v>
      </c>
      <c r="F277">
        <v>0</v>
      </c>
      <c r="G277">
        <v>1111111</v>
      </c>
      <c r="H277">
        <v>0</v>
      </c>
      <c r="I277">
        <v>0</v>
      </c>
      <c r="J277">
        <v>0</v>
      </c>
      <c r="K277">
        <v>0</v>
      </c>
      <c r="L277">
        <v>0</v>
      </c>
      <c r="M277">
        <v>0</v>
      </c>
    </row>
    <row r="278" spans="2:13" x14ac:dyDescent="0.2">
      <c r="B278">
        <v>0</v>
      </c>
      <c r="C278">
        <v>0</v>
      </c>
      <c r="D278">
        <v>0</v>
      </c>
      <c r="E278">
        <v>0</v>
      </c>
      <c r="F278">
        <v>0</v>
      </c>
      <c r="G278">
        <v>1111111</v>
      </c>
      <c r="H278">
        <v>0</v>
      </c>
      <c r="I278">
        <v>0</v>
      </c>
      <c r="J278">
        <v>0</v>
      </c>
      <c r="K278">
        <v>0</v>
      </c>
      <c r="L278">
        <v>0</v>
      </c>
      <c r="M278">
        <v>0</v>
      </c>
    </row>
    <row r="279" spans="2:13" x14ac:dyDescent="0.2">
      <c r="B279">
        <v>0</v>
      </c>
      <c r="C279">
        <v>0</v>
      </c>
      <c r="D279">
        <v>0</v>
      </c>
      <c r="E279">
        <v>0</v>
      </c>
      <c r="F279">
        <v>0</v>
      </c>
      <c r="G279">
        <v>1111111</v>
      </c>
      <c r="H279">
        <v>0</v>
      </c>
      <c r="I279">
        <v>0</v>
      </c>
      <c r="J279">
        <v>0</v>
      </c>
      <c r="K279">
        <v>0</v>
      </c>
      <c r="L279">
        <v>0</v>
      </c>
      <c r="M279">
        <v>0</v>
      </c>
    </row>
    <row r="280" spans="2:13" x14ac:dyDescent="0.2">
      <c r="B280">
        <v>0</v>
      </c>
      <c r="C280">
        <v>0</v>
      </c>
      <c r="D280">
        <v>0</v>
      </c>
      <c r="E280">
        <v>0</v>
      </c>
      <c r="F280">
        <v>0</v>
      </c>
      <c r="G280">
        <v>1111111</v>
      </c>
      <c r="H280">
        <v>0</v>
      </c>
      <c r="I280">
        <v>0</v>
      </c>
      <c r="J280">
        <v>0</v>
      </c>
      <c r="K280">
        <v>0</v>
      </c>
      <c r="L280">
        <v>0</v>
      </c>
      <c r="M280">
        <v>0</v>
      </c>
    </row>
    <row r="281" spans="2:13" x14ac:dyDescent="0.2">
      <c r="B281">
        <v>0</v>
      </c>
      <c r="C281">
        <v>0</v>
      </c>
      <c r="D281">
        <v>0</v>
      </c>
      <c r="E281">
        <v>0</v>
      </c>
      <c r="F281">
        <v>0</v>
      </c>
      <c r="G281">
        <v>1111111</v>
      </c>
      <c r="H281">
        <v>0</v>
      </c>
      <c r="I281">
        <v>0</v>
      </c>
      <c r="J281">
        <v>0</v>
      </c>
      <c r="K281">
        <v>0</v>
      </c>
      <c r="L281">
        <v>0</v>
      </c>
      <c r="M281">
        <v>0</v>
      </c>
    </row>
    <row r="282" spans="2:13" x14ac:dyDescent="0.2">
      <c r="B282">
        <v>0</v>
      </c>
      <c r="C282">
        <v>0</v>
      </c>
      <c r="D282">
        <v>0</v>
      </c>
      <c r="E282">
        <v>0</v>
      </c>
      <c r="F282">
        <v>0</v>
      </c>
      <c r="G282">
        <v>1111111</v>
      </c>
      <c r="H282">
        <v>0</v>
      </c>
      <c r="I282">
        <v>0</v>
      </c>
      <c r="J282">
        <v>0</v>
      </c>
      <c r="K282">
        <v>0</v>
      </c>
      <c r="L282">
        <v>0</v>
      </c>
      <c r="M282">
        <v>0</v>
      </c>
    </row>
    <row r="283" spans="2:13" x14ac:dyDescent="0.2">
      <c r="B283">
        <v>0</v>
      </c>
      <c r="C283">
        <v>0</v>
      </c>
      <c r="D283">
        <v>0</v>
      </c>
      <c r="E283">
        <v>0</v>
      </c>
      <c r="F283">
        <v>0</v>
      </c>
      <c r="G283">
        <v>1111111</v>
      </c>
      <c r="H283">
        <v>0</v>
      </c>
      <c r="I283">
        <v>0</v>
      </c>
      <c r="J283">
        <v>0</v>
      </c>
      <c r="K283">
        <v>0</v>
      </c>
      <c r="L283">
        <v>0</v>
      </c>
      <c r="M283">
        <v>0</v>
      </c>
    </row>
    <row r="284" spans="2:13" x14ac:dyDescent="0.2">
      <c r="B284">
        <v>0</v>
      </c>
      <c r="C284">
        <v>0</v>
      </c>
      <c r="D284">
        <v>0</v>
      </c>
      <c r="E284">
        <v>0</v>
      </c>
      <c r="F284">
        <v>0</v>
      </c>
      <c r="G284">
        <v>1111111</v>
      </c>
      <c r="H284">
        <v>0</v>
      </c>
      <c r="I284">
        <v>0</v>
      </c>
      <c r="J284">
        <v>0</v>
      </c>
      <c r="K284">
        <v>0</v>
      </c>
      <c r="L284">
        <v>0</v>
      </c>
      <c r="M284">
        <v>0</v>
      </c>
    </row>
    <row r="285" spans="2:13" x14ac:dyDescent="0.2">
      <c r="B285">
        <v>0</v>
      </c>
      <c r="C285">
        <v>0</v>
      </c>
      <c r="D285">
        <v>0</v>
      </c>
      <c r="E285">
        <v>0</v>
      </c>
      <c r="F285">
        <v>0</v>
      </c>
      <c r="G285">
        <v>1111111</v>
      </c>
      <c r="H285">
        <v>0</v>
      </c>
      <c r="I285">
        <v>0</v>
      </c>
      <c r="J285">
        <v>0</v>
      </c>
      <c r="K285">
        <v>0</v>
      </c>
      <c r="L285">
        <v>0</v>
      </c>
      <c r="M285">
        <v>0</v>
      </c>
    </row>
    <row r="286" spans="2:13" x14ac:dyDescent="0.2">
      <c r="B286">
        <v>0</v>
      </c>
      <c r="C286">
        <v>0</v>
      </c>
      <c r="D286">
        <v>0</v>
      </c>
      <c r="E286">
        <v>0</v>
      </c>
      <c r="F286">
        <v>0</v>
      </c>
      <c r="G286">
        <v>1111111</v>
      </c>
      <c r="H286">
        <v>0</v>
      </c>
      <c r="I286">
        <v>0</v>
      </c>
      <c r="J286">
        <v>0</v>
      </c>
      <c r="K286">
        <v>0</v>
      </c>
      <c r="L286">
        <v>0</v>
      </c>
      <c r="M286">
        <v>0</v>
      </c>
    </row>
    <row r="287" spans="2:13" x14ac:dyDescent="0.2">
      <c r="B287">
        <v>0</v>
      </c>
      <c r="C287">
        <v>0</v>
      </c>
      <c r="D287">
        <v>0</v>
      </c>
      <c r="E287">
        <v>0</v>
      </c>
      <c r="F287">
        <v>0</v>
      </c>
      <c r="G287">
        <v>1111111</v>
      </c>
      <c r="H287">
        <v>0</v>
      </c>
      <c r="I287">
        <v>0</v>
      </c>
      <c r="J287">
        <v>0</v>
      </c>
      <c r="K287">
        <v>0</v>
      </c>
      <c r="L287">
        <v>0</v>
      </c>
      <c r="M287">
        <v>0</v>
      </c>
    </row>
    <row r="288" spans="2:13" x14ac:dyDescent="0.2">
      <c r="B288">
        <v>0</v>
      </c>
      <c r="C288">
        <v>0</v>
      </c>
      <c r="D288">
        <v>0</v>
      </c>
      <c r="E288">
        <v>0</v>
      </c>
      <c r="F288">
        <v>0</v>
      </c>
      <c r="G288">
        <v>1111111</v>
      </c>
      <c r="H288">
        <v>0</v>
      </c>
      <c r="I288">
        <v>0</v>
      </c>
      <c r="J288">
        <v>0</v>
      </c>
      <c r="K288">
        <v>0</v>
      </c>
      <c r="L288">
        <v>0</v>
      </c>
      <c r="M288">
        <v>0</v>
      </c>
    </row>
    <row r="289" spans="2:13" x14ac:dyDescent="0.2">
      <c r="B289">
        <v>0</v>
      </c>
      <c r="C289">
        <v>0</v>
      </c>
      <c r="D289">
        <v>0</v>
      </c>
      <c r="E289">
        <v>0</v>
      </c>
      <c r="F289">
        <v>0</v>
      </c>
      <c r="G289">
        <v>1111111</v>
      </c>
      <c r="H289">
        <v>0</v>
      </c>
      <c r="I289">
        <v>0</v>
      </c>
      <c r="J289">
        <v>0</v>
      </c>
      <c r="K289">
        <v>0</v>
      </c>
      <c r="L289">
        <v>0</v>
      </c>
      <c r="M289">
        <v>0</v>
      </c>
    </row>
    <row r="290" spans="2:13" x14ac:dyDescent="0.2">
      <c r="B290">
        <v>0</v>
      </c>
      <c r="C290">
        <v>0</v>
      </c>
      <c r="D290">
        <v>0</v>
      </c>
      <c r="E290">
        <v>0</v>
      </c>
      <c r="F290">
        <v>0</v>
      </c>
      <c r="G290">
        <v>1111111</v>
      </c>
      <c r="H290">
        <v>0</v>
      </c>
      <c r="I290">
        <v>0</v>
      </c>
      <c r="J290">
        <v>0</v>
      </c>
      <c r="K290">
        <v>0</v>
      </c>
      <c r="L290">
        <v>0</v>
      </c>
      <c r="M290">
        <v>0</v>
      </c>
    </row>
    <row r="291" spans="2:13" x14ac:dyDescent="0.2">
      <c r="B291">
        <v>0</v>
      </c>
      <c r="C291">
        <v>0</v>
      </c>
      <c r="D291">
        <v>0</v>
      </c>
      <c r="E291">
        <v>0</v>
      </c>
      <c r="F291">
        <v>0</v>
      </c>
      <c r="G291">
        <v>1111111</v>
      </c>
      <c r="H291">
        <v>0</v>
      </c>
      <c r="I291">
        <v>0</v>
      </c>
      <c r="J291">
        <v>0</v>
      </c>
      <c r="K291">
        <v>0</v>
      </c>
      <c r="L291">
        <v>0</v>
      </c>
      <c r="M291">
        <v>0</v>
      </c>
    </row>
    <row r="292" spans="2:13" x14ac:dyDescent="0.2">
      <c r="B292">
        <v>0</v>
      </c>
      <c r="C292">
        <v>0</v>
      </c>
      <c r="D292">
        <v>0</v>
      </c>
      <c r="E292">
        <v>0</v>
      </c>
      <c r="F292">
        <v>0</v>
      </c>
      <c r="G292">
        <v>1111111</v>
      </c>
      <c r="H292">
        <v>0</v>
      </c>
      <c r="I292">
        <v>0</v>
      </c>
      <c r="J292">
        <v>0</v>
      </c>
      <c r="K292">
        <v>0</v>
      </c>
      <c r="L292">
        <v>0</v>
      </c>
      <c r="M292">
        <v>0</v>
      </c>
    </row>
    <row r="293" spans="2:13" x14ac:dyDescent="0.2">
      <c r="B293">
        <v>0</v>
      </c>
      <c r="C293">
        <v>0</v>
      </c>
      <c r="D293">
        <v>0</v>
      </c>
      <c r="E293">
        <v>0</v>
      </c>
      <c r="F293">
        <v>0</v>
      </c>
      <c r="G293">
        <v>1111111</v>
      </c>
      <c r="H293">
        <v>0</v>
      </c>
      <c r="I293">
        <v>0</v>
      </c>
      <c r="J293">
        <v>0</v>
      </c>
      <c r="K293">
        <v>0</v>
      </c>
      <c r="L293">
        <v>0</v>
      </c>
      <c r="M293">
        <v>0</v>
      </c>
    </row>
    <row r="294" spans="2:13" x14ac:dyDescent="0.2">
      <c r="B294">
        <v>0</v>
      </c>
      <c r="C294">
        <v>0</v>
      </c>
      <c r="D294">
        <v>0</v>
      </c>
      <c r="E294">
        <v>0</v>
      </c>
      <c r="F294">
        <v>0</v>
      </c>
      <c r="G294">
        <v>1111111</v>
      </c>
      <c r="H294">
        <v>0</v>
      </c>
      <c r="I294">
        <v>0</v>
      </c>
      <c r="J294">
        <v>0</v>
      </c>
      <c r="K294">
        <v>0</v>
      </c>
      <c r="L294">
        <v>0</v>
      </c>
      <c r="M294">
        <v>0</v>
      </c>
    </row>
    <row r="295" spans="2:13" x14ac:dyDescent="0.2">
      <c r="B295">
        <v>0</v>
      </c>
      <c r="C295">
        <v>0</v>
      </c>
      <c r="D295">
        <v>0</v>
      </c>
      <c r="E295">
        <v>0</v>
      </c>
      <c r="F295">
        <v>0</v>
      </c>
      <c r="G295">
        <v>1111111</v>
      </c>
      <c r="H295">
        <v>0</v>
      </c>
      <c r="I295">
        <v>0</v>
      </c>
      <c r="J295">
        <v>0</v>
      </c>
      <c r="K295">
        <v>0</v>
      </c>
      <c r="L295">
        <v>0</v>
      </c>
      <c r="M295">
        <v>0</v>
      </c>
    </row>
    <row r="296" spans="2:13" x14ac:dyDescent="0.2">
      <c r="B296">
        <v>0</v>
      </c>
      <c r="C296">
        <v>0</v>
      </c>
      <c r="D296">
        <v>0</v>
      </c>
      <c r="E296">
        <v>0</v>
      </c>
      <c r="F296">
        <v>0</v>
      </c>
      <c r="G296">
        <v>1111111</v>
      </c>
      <c r="H296">
        <v>0</v>
      </c>
      <c r="I296">
        <v>0</v>
      </c>
      <c r="J296">
        <v>0</v>
      </c>
      <c r="K296">
        <v>0</v>
      </c>
      <c r="L296">
        <v>0</v>
      </c>
      <c r="M296">
        <v>0</v>
      </c>
    </row>
    <row r="297" spans="2:13" x14ac:dyDescent="0.2">
      <c r="B297">
        <v>0</v>
      </c>
      <c r="C297">
        <v>0</v>
      </c>
      <c r="D297">
        <v>0</v>
      </c>
      <c r="E297">
        <v>0</v>
      </c>
      <c r="F297">
        <v>0</v>
      </c>
      <c r="G297">
        <v>1111111</v>
      </c>
      <c r="H297">
        <v>0</v>
      </c>
      <c r="I297">
        <v>0</v>
      </c>
      <c r="J297">
        <v>0</v>
      </c>
      <c r="K297">
        <v>0</v>
      </c>
      <c r="L297">
        <v>0</v>
      </c>
      <c r="M297">
        <v>0</v>
      </c>
    </row>
    <row r="298" spans="2:13" x14ac:dyDescent="0.2">
      <c r="B298">
        <v>0</v>
      </c>
      <c r="C298">
        <v>0</v>
      </c>
      <c r="D298">
        <v>0</v>
      </c>
      <c r="E298">
        <v>0</v>
      </c>
      <c r="F298">
        <v>0</v>
      </c>
      <c r="G298">
        <v>1111111</v>
      </c>
      <c r="H298">
        <v>0</v>
      </c>
      <c r="I298">
        <v>0</v>
      </c>
      <c r="J298">
        <v>0</v>
      </c>
      <c r="K298">
        <v>0</v>
      </c>
      <c r="L298">
        <v>0</v>
      </c>
      <c r="M298">
        <v>0</v>
      </c>
    </row>
    <row r="299" spans="2:13" x14ac:dyDescent="0.2">
      <c r="B299">
        <v>0</v>
      </c>
      <c r="C299">
        <v>0</v>
      </c>
      <c r="D299">
        <v>0</v>
      </c>
      <c r="E299">
        <v>0</v>
      </c>
      <c r="F299">
        <v>0</v>
      </c>
      <c r="G299">
        <v>1111111</v>
      </c>
      <c r="H299">
        <v>0</v>
      </c>
      <c r="I299">
        <v>0</v>
      </c>
      <c r="J299">
        <v>0</v>
      </c>
      <c r="K299">
        <v>0</v>
      </c>
      <c r="L299">
        <v>0</v>
      </c>
      <c r="M299">
        <v>0</v>
      </c>
    </row>
    <row r="300" spans="2:13" x14ac:dyDescent="0.2">
      <c r="B300">
        <v>0</v>
      </c>
      <c r="C300">
        <v>0</v>
      </c>
      <c r="D300">
        <v>0</v>
      </c>
      <c r="E300">
        <v>0</v>
      </c>
      <c r="F300">
        <v>0</v>
      </c>
      <c r="G300">
        <v>1111111</v>
      </c>
      <c r="H300">
        <v>0</v>
      </c>
      <c r="I300">
        <v>0</v>
      </c>
      <c r="J300">
        <v>0</v>
      </c>
      <c r="K300">
        <v>0</v>
      </c>
      <c r="L300">
        <v>0</v>
      </c>
      <c r="M300">
        <v>0</v>
      </c>
    </row>
    <row r="301" spans="2:13" x14ac:dyDescent="0.2">
      <c r="B301">
        <v>0</v>
      </c>
      <c r="C301">
        <v>0</v>
      </c>
      <c r="D301">
        <v>0</v>
      </c>
      <c r="E301">
        <v>0</v>
      </c>
      <c r="F301">
        <v>0</v>
      </c>
      <c r="G301">
        <v>1111111</v>
      </c>
      <c r="H301">
        <v>0</v>
      </c>
      <c r="I301">
        <v>0</v>
      </c>
      <c r="J301">
        <v>0</v>
      </c>
      <c r="K301">
        <v>0</v>
      </c>
      <c r="L301">
        <v>0</v>
      </c>
      <c r="M301">
        <v>0</v>
      </c>
    </row>
    <row r="302" spans="2:13" x14ac:dyDescent="0.2">
      <c r="B302">
        <v>0</v>
      </c>
      <c r="C302">
        <v>0</v>
      </c>
      <c r="D302">
        <v>0</v>
      </c>
      <c r="E302">
        <v>0</v>
      </c>
      <c r="F302">
        <v>0</v>
      </c>
      <c r="G302">
        <v>1111111</v>
      </c>
      <c r="H302">
        <v>0</v>
      </c>
      <c r="I302">
        <v>0</v>
      </c>
      <c r="J302">
        <v>0</v>
      </c>
      <c r="K302">
        <v>0</v>
      </c>
      <c r="L302">
        <v>0</v>
      </c>
      <c r="M302">
        <v>0</v>
      </c>
    </row>
    <row r="303" spans="2:13" x14ac:dyDescent="0.2">
      <c r="B303">
        <v>0</v>
      </c>
      <c r="C303">
        <v>0</v>
      </c>
      <c r="D303">
        <v>0</v>
      </c>
      <c r="E303">
        <v>0</v>
      </c>
      <c r="F303">
        <v>0</v>
      </c>
      <c r="G303">
        <v>1111111</v>
      </c>
      <c r="H303">
        <v>0</v>
      </c>
      <c r="I303">
        <v>0</v>
      </c>
      <c r="J303">
        <v>0</v>
      </c>
      <c r="K303">
        <v>0</v>
      </c>
      <c r="L303">
        <v>0</v>
      </c>
      <c r="M303">
        <v>0</v>
      </c>
    </row>
    <row r="304" spans="2:13" x14ac:dyDescent="0.2">
      <c r="B304">
        <v>0</v>
      </c>
      <c r="C304">
        <v>0</v>
      </c>
      <c r="D304">
        <v>0</v>
      </c>
      <c r="E304">
        <v>0</v>
      </c>
      <c r="F304">
        <v>0</v>
      </c>
      <c r="G304">
        <v>1111111</v>
      </c>
      <c r="H304">
        <v>0</v>
      </c>
      <c r="I304">
        <v>0</v>
      </c>
      <c r="J304">
        <v>0</v>
      </c>
      <c r="K304">
        <v>0</v>
      </c>
      <c r="L304">
        <v>0</v>
      </c>
      <c r="M304">
        <v>0</v>
      </c>
    </row>
    <row r="305" spans="2:13" x14ac:dyDescent="0.2">
      <c r="B305">
        <v>0</v>
      </c>
      <c r="C305">
        <v>0</v>
      </c>
      <c r="D305">
        <v>0</v>
      </c>
      <c r="E305">
        <v>0</v>
      </c>
      <c r="F305">
        <v>0</v>
      </c>
      <c r="G305">
        <v>1111111</v>
      </c>
      <c r="H305">
        <v>0</v>
      </c>
      <c r="I305">
        <v>0</v>
      </c>
      <c r="J305">
        <v>0</v>
      </c>
      <c r="K305">
        <v>0</v>
      </c>
      <c r="L305">
        <v>0</v>
      </c>
      <c r="M305">
        <v>0</v>
      </c>
    </row>
    <row r="306" spans="2:13" x14ac:dyDescent="0.2">
      <c r="B306">
        <v>0</v>
      </c>
      <c r="C306">
        <v>0</v>
      </c>
      <c r="D306">
        <v>0</v>
      </c>
      <c r="E306">
        <v>0</v>
      </c>
      <c r="F306">
        <v>0</v>
      </c>
      <c r="G306">
        <v>1111111</v>
      </c>
      <c r="H306">
        <v>0</v>
      </c>
      <c r="I306">
        <v>0</v>
      </c>
      <c r="J306">
        <v>0</v>
      </c>
      <c r="K306">
        <v>0</v>
      </c>
      <c r="L306">
        <v>0</v>
      </c>
      <c r="M306">
        <v>0</v>
      </c>
    </row>
    <row r="307" spans="2:13" x14ac:dyDescent="0.2">
      <c r="B307">
        <v>0</v>
      </c>
      <c r="C307">
        <v>0</v>
      </c>
      <c r="D307">
        <v>0</v>
      </c>
      <c r="E307">
        <v>0</v>
      </c>
      <c r="F307">
        <v>0</v>
      </c>
      <c r="G307">
        <v>1111111</v>
      </c>
      <c r="H307">
        <v>0</v>
      </c>
      <c r="I307">
        <v>0</v>
      </c>
      <c r="J307">
        <v>0</v>
      </c>
      <c r="K307">
        <v>0</v>
      </c>
      <c r="L307">
        <v>0</v>
      </c>
      <c r="M307">
        <v>0</v>
      </c>
    </row>
    <row r="308" spans="2:13" x14ac:dyDescent="0.2">
      <c r="B308">
        <v>0</v>
      </c>
      <c r="C308">
        <v>0</v>
      </c>
      <c r="D308">
        <v>0</v>
      </c>
      <c r="E308">
        <v>0</v>
      </c>
      <c r="F308">
        <v>0</v>
      </c>
      <c r="G308">
        <v>1111111</v>
      </c>
      <c r="H308">
        <v>0</v>
      </c>
      <c r="I308">
        <v>0</v>
      </c>
      <c r="J308">
        <v>0</v>
      </c>
      <c r="K308">
        <v>0</v>
      </c>
      <c r="L308">
        <v>0</v>
      </c>
      <c r="M308">
        <v>0</v>
      </c>
    </row>
    <row r="309" spans="2:13" x14ac:dyDescent="0.2">
      <c r="B309">
        <v>0</v>
      </c>
      <c r="C309">
        <v>0</v>
      </c>
      <c r="D309">
        <v>0</v>
      </c>
      <c r="E309">
        <v>0</v>
      </c>
      <c r="F309">
        <v>0</v>
      </c>
      <c r="G309">
        <v>1111111</v>
      </c>
      <c r="H309">
        <v>0</v>
      </c>
      <c r="I309">
        <v>0</v>
      </c>
      <c r="J309">
        <v>0</v>
      </c>
      <c r="K309">
        <v>0</v>
      </c>
      <c r="L309">
        <v>0</v>
      </c>
      <c r="M309">
        <v>0</v>
      </c>
    </row>
    <row r="310" spans="2:13" x14ac:dyDescent="0.2">
      <c r="B310">
        <v>0</v>
      </c>
      <c r="C310">
        <v>0</v>
      </c>
      <c r="D310">
        <v>0</v>
      </c>
      <c r="E310">
        <v>0</v>
      </c>
      <c r="F310">
        <v>0</v>
      </c>
      <c r="G310">
        <v>1111111</v>
      </c>
      <c r="H310">
        <v>0</v>
      </c>
      <c r="I310">
        <v>0</v>
      </c>
      <c r="J310">
        <v>0</v>
      </c>
      <c r="K310">
        <v>0</v>
      </c>
      <c r="L310">
        <v>0</v>
      </c>
      <c r="M310">
        <v>0</v>
      </c>
    </row>
    <row r="311" spans="2:13" x14ac:dyDescent="0.2">
      <c r="B311">
        <v>0</v>
      </c>
      <c r="C311">
        <v>0</v>
      </c>
      <c r="D311">
        <v>0</v>
      </c>
      <c r="E311">
        <v>0</v>
      </c>
      <c r="F311">
        <v>0</v>
      </c>
      <c r="G311">
        <v>1111111</v>
      </c>
      <c r="H311">
        <v>0</v>
      </c>
      <c r="I311">
        <v>0</v>
      </c>
      <c r="J311">
        <v>0</v>
      </c>
      <c r="K311">
        <v>0</v>
      </c>
      <c r="L311">
        <v>0</v>
      </c>
      <c r="M311">
        <v>0</v>
      </c>
    </row>
    <row r="312" spans="2:13" x14ac:dyDescent="0.2">
      <c r="B312">
        <v>0</v>
      </c>
      <c r="C312">
        <v>0</v>
      </c>
      <c r="D312">
        <v>0</v>
      </c>
      <c r="E312">
        <v>0</v>
      </c>
      <c r="F312">
        <v>0</v>
      </c>
      <c r="G312">
        <v>1111111</v>
      </c>
      <c r="H312">
        <v>0</v>
      </c>
      <c r="I312">
        <v>0</v>
      </c>
      <c r="J312">
        <v>0</v>
      </c>
      <c r="K312">
        <v>0</v>
      </c>
      <c r="L312">
        <v>0</v>
      </c>
      <c r="M312">
        <v>0</v>
      </c>
    </row>
    <row r="313" spans="2:13" x14ac:dyDescent="0.2">
      <c r="B313">
        <v>0</v>
      </c>
      <c r="C313">
        <v>0</v>
      </c>
      <c r="D313">
        <v>0</v>
      </c>
      <c r="E313">
        <v>0</v>
      </c>
      <c r="F313">
        <v>0</v>
      </c>
      <c r="G313">
        <v>1111111</v>
      </c>
      <c r="H313">
        <v>0</v>
      </c>
      <c r="I313">
        <v>0</v>
      </c>
      <c r="J313">
        <v>0</v>
      </c>
      <c r="K313">
        <v>0</v>
      </c>
      <c r="L313">
        <v>0</v>
      </c>
      <c r="M313">
        <v>0</v>
      </c>
    </row>
    <row r="314" spans="2:13" x14ac:dyDescent="0.2">
      <c r="B314">
        <v>0</v>
      </c>
      <c r="C314">
        <v>0</v>
      </c>
      <c r="D314">
        <v>0</v>
      </c>
      <c r="E314">
        <v>0</v>
      </c>
      <c r="F314">
        <v>0</v>
      </c>
      <c r="G314">
        <v>1111111</v>
      </c>
      <c r="H314">
        <v>0</v>
      </c>
      <c r="I314">
        <v>0</v>
      </c>
      <c r="J314">
        <v>0</v>
      </c>
      <c r="K314">
        <v>0</v>
      </c>
      <c r="L314">
        <v>0</v>
      </c>
      <c r="M314">
        <v>0</v>
      </c>
    </row>
    <row r="315" spans="2:13" x14ac:dyDescent="0.2">
      <c r="B315">
        <v>0</v>
      </c>
      <c r="C315">
        <v>0</v>
      </c>
      <c r="D315">
        <v>0</v>
      </c>
      <c r="E315">
        <v>0</v>
      </c>
      <c r="F315">
        <v>0</v>
      </c>
      <c r="G315">
        <v>1111111</v>
      </c>
      <c r="H315">
        <v>0</v>
      </c>
      <c r="I315">
        <v>0</v>
      </c>
      <c r="J315">
        <v>0</v>
      </c>
      <c r="K315">
        <v>0</v>
      </c>
      <c r="L315">
        <v>0</v>
      </c>
      <c r="M315">
        <v>0</v>
      </c>
    </row>
    <row r="316" spans="2:13" x14ac:dyDescent="0.2">
      <c r="B316">
        <v>0</v>
      </c>
      <c r="C316">
        <v>0</v>
      </c>
      <c r="D316">
        <v>0</v>
      </c>
      <c r="E316">
        <v>0</v>
      </c>
      <c r="F316">
        <v>0</v>
      </c>
      <c r="G316">
        <v>1111111</v>
      </c>
      <c r="H316">
        <v>0</v>
      </c>
      <c r="I316">
        <v>0</v>
      </c>
      <c r="J316">
        <v>0</v>
      </c>
      <c r="K316">
        <v>0</v>
      </c>
      <c r="L316">
        <v>0</v>
      </c>
      <c r="M316">
        <v>0</v>
      </c>
    </row>
    <row r="317" spans="2:13" x14ac:dyDescent="0.2">
      <c r="B317">
        <v>0</v>
      </c>
      <c r="C317">
        <v>0</v>
      </c>
      <c r="D317">
        <v>0</v>
      </c>
      <c r="E317">
        <v>0</v>
      </c>
      <c r="F317">
        <v>0</v>
      </c>
      <c r="G317">
        <v>1111111</v>
      </c>
      <c r="H317">
        <v>0</v>
      </c>
      <c r="I317">
        <v>0</v>
      </c>
      <c r="J317">
        <v>0</v>
      </c>
      <c r="K317">
        <v>0</v>
      </c>
      <c r="L317">
        <v>0</v>
      </c>
      <c r="M317">
        <v>0</v>
      </c>
    </row>
    <row r="318" spans="2:13" x14ac:dyDescent="0.2">
      <c r="B318">
        <v>0</v>
      </c>
      <c r="C318">
        <v>0</v>
      </c>
      <c r="D318">
        <v>0</v>
      </c>
      <c r="E318">
        <v>0</v>
      </c>
      <c r="F318">
        <v>0</v>
      </c>
      <c r="G318">
        <v>1111111</v>
      </c>
      <c r="H318">
        <v>0</v>
      </c>
      <c r="I318">
        <v>0</v>
      </c>
      <c r="J318">
        <v>0</v>
      </c>
      <c r="K318">
        <v>0</v>
      </c>
      <c r="L318">
        <v>0</v>
      </c>
      <c r="M318">
        <v>0</v>
      </c>
    </row>
    <row r="319" spans="2:13" x14ac:dyDescent="0.2">
      <c r="B319">
        <v>0</v>
      </c>
      <c r="C319">
        <v>0</v>
      </c>
      <c r="D319">
        <v>0</v>
      </c>
      <c r="E319">
        <v>0</v>
      </c>
      <c r="F319">
        <v>0</v>
      </c>
      <c r="G319">
        <v>1111111</v>
      </c>
      <c r="H319">
        <v>0</v>
      </c>
      <c r="I319">
        <v>0</v>
      </c>
      <c r="J319">
        <v>0</v>
      </c>
      <c r="K319">
        <v>0</v>
      </c>
      <c r="L319">
        <v>0</v>
      </c>
      <c r="M319">
        <v>0</v>
      </c>
    </row>
    <row r="320" spans="2:13" x14ac:dyDescent="0.2">
      <c r="B320">
        <v>0</v>
      </c>
      <c r="C320">
        <v>0</v>
      </c>
      <c r="D320">
        <v>0</v>
      </c>
      <c r="E320">
        <v>0</v>
      </c>
      <c r="F320">
        <v>0</v>
      </c>
      <c r="G320">
        <v>1111111</v>
      </c>
      <c r="H320">
        <v>0</v>
      </c>
      <c r="I320">
        <v>0</v>
      </c>
      <c r="J320">
        <v>0</v>
      </c>
      <c r="K320">
        <v>0</v>
      </c>
      <c r="L320">
        <v>0</v>
      </c>
      <c r="M320">
        <v>0</v>
      </c>
    </row>
    <row r="321" spans="2:13" x14ac:dyDescent="0.2">
      <c r="B321">
        <v>0</v>
      </c>
      <c r="C321">
        <v>0</v>
      </c>
      <c r="D321">
        <v>0</v>
      </c>
      <c r="E321">
        <v>0</v>
      </c>
      <c r="F321">
        <v>0</v>
      </c>
      <c r="G321">
        <v>1111111</v>
      </c>
      <c r="H321">
        <v>0</v>
      </c>
      <c r="I321">
        <v>0</v>
      </c>
      <c r="J321">
        <v>0</v>
      </c>
      <c r="K321">
        <v>0</v>
      </c>
      <c r="L321">
        <v>0</v>
      </c>
      <c r="M321">
        <v>0</v>
      </c>
    </row>
    <row r="322" spans="2:13" x14ac:dyDescent="0.2">
      <c r="B322">
        <v>0</v>
      </c>
      <c r="C322">
        <v>0</v>
      </c>
      <c r="D322">
        <v>0</v>
      </c>
      <c r="E322">
        <v>0</v>
      </c>
      <c r="F322">
        <v>0</v>
      </c>
      <c r="G322">
        <v>1111111</v>
      </c>
      <c r="H322">
        <v>0</v>
      </c>
      <c r="I322">
        <v>0</v>
      </c>
      <c r="J322">
        <v>0</v>
      </c>
      <c r="K322">
        <v>0</v>
      </c>
      <c r="L322">
        <v>0</v>
      </c>
      <c r="M322">
        <v>0</v>
      </c>
    </row>
    <row r="323" spans="2:13" x14ac:dyDescent="0.2">
      <c r="B323">
        <v>0</v>
      </c>
      <c r="C323">
        <v>0</v>
      </c>
      <c r="D323">
        <v>0</v>
      </c>
      <c r="E323">
        <v>0</v>
      </c>
      <c r="F323">
        <v>0</v>
      </c>
      <c r="G323">
        <v>1111111</v>
      </c>
      <c r="H323">
        <v>0</v>
      </c>
      <c r="I323">
        <v>0</v>
      </c>
      <c r="J323">
        <v>0</v>
      </c>
      <c r="K323">
        <v>0</v>
      </c>
      <c r="L323">
        <v>0</v>
      </c>
      <c r="M323">
        <v>0</v>
      </c>
    </row>
    <row r="324" spans="2:13" x14ac:dyDescent="0.2">
      <c r="B324">
        <v>0</v>
      </c>
      <c r="C324">
        <v>0</v>
      </c>
      <c r="D324">
        <v>0</v>
      </c>
      <c r="E324">
        <v>0</v>
      </c>
      <c r="F324">
        <v>0</v>
      </c>
      <c r="G324">
        <v>1111111</v>
      </c>
      <c r="H324">
        <v>0</v>
      </c>
      <c r="I324">
        <v>0</v>
      </c>
      <c r="J324">
        <v>0</v>
      </c>
      <c r="K324">
        <v>0</v>
      </c>
      <c r="L324">
        <v>0</v>
      </c>
      <c r="M324">
        <v>0</v>
      </c>
    </row>
    <row r="325" spans="2:13" x14ac:dyDescent="0.2">
      <c r="B325">
        <v>0</v>
      </c>
      <c r="C325">
        <v>0</v>
      </c>
      <c r="D325">
        <v>0</v>
      </c>
      <c r="E325">
        <v>0</v>
      </c>
      <c r="F325">
        <v>0</v>
      </c>
      <c r="G325">
        <v>1111111</v>
      </c>
      <c r="H325">
        <v>0</v>
      </c>
      <c r="I325">
        <v>0</v>
      </c>
      <c r="J325">
        <v>0</v>
      </c>
      <c r="K325">
        <v>0</v>
      </c>
      <c r="L325">
        <v>0</v>
      </c>
      <c r="M325">
        <v>0</v>
      </c>
    </row>
    <row r="326" spans="2:13" x14ac:dyDescent="0.2">
      <c r="B326">
        <v>0</v>
      </c>
      <c r="C326">
        <v>0</v>
      </c>
      <c r="D326">
        <v>0</v>
      </c>
      <c r="E326">
        <v>0</v>
      </c>
      <c r="F326">
        <v>0</v>
      </c>
      <c r="G326">
        <v>1111111</v>
      </c>
      <c r="H326">
        <v>0</v>
      </c>
      <c r="I326">
        <v>0</v>
      </c>
      <c r="J326">
        <v>0</v>
      </c>
      <c r="K326">
        <v>0</v>
      </c>
      <c r="L326">
        <v>0</v>
      </c>
      <c r="M326">
        <v>0</v>
      </c>
    </row>
    <row r="327" spans="2:13" x14ac:dyDescent="0.2">
      <c r="B327">
        <v>0</v>
      </c>
      <c r="C327">
        <v>0</v>
      </c>
      <c r="D327">
        <v>0</v>
      </c>
      <c r="E327">
        <v>0</v>
      </c>
      <c r="F327">
        <v>0</v>
      </c>
      <c r="G327">
        <v>1111111</v>
      </c>
      <c r="H327">
        <v>0</v>
      </c>
      <c r="I327">
        <v>0</v>
      </c>
      <c r="J327">
        <v>0</v>
      </c>
      <c r="K327">
        <v>0</v>
      </c>
      <c r="L327">
        <v>0</v>
      </c>
      <c r="M327">
        <v>0</v>
      </c>
    </row>
    <row r="328" spans="2:13" x14ac:dyDescent="0.2">
      <c r="B328">
        <v>0</v>
      </c>
      <c r="C328">
        <v>0</v>
      </c>
      <c r="D328">
        <v>0</v>
      </c>
      <c r="E328">
        <v>0</v>
      </c>
      <c r="F328">
        <v>0</v>
      </c>
      <c r="G328">
        <v>1111111</v>
      </c>
      <c r="H328">
        <v>0</v>
      </c>
      <c r="I328">
        <v>0</v>
      </c>
      <c r="J328">
        <v>0</v>
      </c>
      <c r="K328">
        <v>0</v>
      </c>
      <c r="L328">
        <v>0</v>
      </c>
      <c r="M328">
        <v>0</v>
      </c>
    </row>
    <row r="329" spans="2:13" x14ac:dyDescent="0.2">
      <c r="B329">
        <v>0</v>
      </c>
      <c r="C329">
        <v>0</v>
      </c>
      <c r="D329">
        <v>0</v>
      </c>
      <c r="E329">
        <v>0</v>
      </c>
      <c r="F329">
        <v>0</v>
      </c>
      <c r="G329">
        <v>1111111</v>
      </c>
      <c r="H329">
        <v>0</v>
      </c>
      <c r="I329">
        <v>0</v>
      </c>
      <c r="J329">
        <v>0</v>
      </c>
      <c r="K329">
        <v>0</v>
      </c>
      <c r="L329">
        <v>0</v>
      </c>
      <c r="M329">
        <v>0</v>
      </c>
    </row>
    <row r="330" spans="2:13" x14ac:dyDescent="0.2">
      <c r="B330">
        <v>0</v>
      </c>
      <c r="C330">
        <v>0</v>
      </c>
      <c r="D330">
        <v>0</v>
      </c>
      <c r="E330">
        <v>0</v>
      </c>
      <c r="F330">
        <v>0</v>
      </c>
      <c r="G330">
        <v>1111111</v>
      </c>
      <c r="H330">
        <v>0</v>
      </c>
      <c r="I330">
        <v>0</v>
      </c>
      <c r="J330">
        <v>0</v>
      </c>
      <c r="K330">
        <v>0</v>
      </c>
      <c r="L330">
        <v>0</v>
      </c>
      <c r="M330">
        <v>0</v>
      </c>
    </row>
    <row r="331" spans="2:13" x14ac:dyDescent="0.2">
      <c r="B331">
        <v>0</v>
      </c>
      <c r="C331">
        <v>0</v>
      </c>
      <c r="D331">
        <v>0</v>
      </c>
      <c r="E331">
        <v>0</v>
      </c>
      <c r="F331">
        <v>0</v>
      </c>
      <c r="G331">
        <v>1111111</v>
      </c>
      <c r="H331">
        <v>0</v>
      </c>
      <c r="I331">
        <v>0</v>
      </c>
      <c r="J331">
        <v>0</v>
      </c>
      <c r="K331">
        <v>0</v>
      </c>
      <c r="L331">
        <v>0</v>
      </c>
      <c r="M331">
        <v>0</v>
      </c>
    </row>
    <row r="332" spans="2:13" x14ac:dyDescent="0.2">
      <c r="B332">
        <v>0</v>
      </c>
      <c r="C332">
        <v>0</v>
      </c>
      <c r="D332">
        <v>0</v>
      </c>
      <c r="E332">
        <v>0</v>
      </c>
      <c r="F332">
        <v>0</v>
      </c>
      <c r="G332">
        <v>1111111</v>
      </c>
      <c r="H332">
        <v>0</v>
      </c>
      <c r="I332">
        <v>0</v>
      </c>
      <c r="J332">
        <v>0</v>
      </c>
      <c r="K332">
        <v>0</v>
      </c>
      <c r="L332">
        <v>0</v>
      </c>
      <c r="M332">
        <v>0</v>
      </c>
    </row>
    <row r="333" spans="2:13" x14ac:dyDescent="0.2">
      <c r="B333">
        <v>0</v>
      </c>
      <c r="C333">
        <v>0</v>
      </c>
      <c r="D333">
        <v>0</v>
      </c>
      <c r="E333">
        <v>0</v>
      </c>
      <c r="F333">
        <v>0</v>
      </c>
      <c r="G333">
        <v>1111111</v>
      </c>
      <c r="H333">
        <v>0</v>
      </c>
      <c r="I333">
        <v>0</v>
      </c>
      <c r="J333">
        <v>0</v>
      </c>
      <c r="K333">
        <v>0</v>
      </c>
      <c r="L333">
        <v>0</v>
      </c>
      <c r="M333">
        <v>0</v>
      </c>
    </row>
    <row r="334" spans="2:13" x14ac:dyDescent="0.2">
      <c r="B334">
        <v>0</v>
      </c>
      <c r="C334">
        <v>0</v>
      </c>
      <c r="D334">
        <v>0</v>
      </c>
      <c r="E334">
        <v>0</v>
      </c>
      <c r="F334">
        <v>0</v>
      </c>
      <c r="G334">
        <v>1111111</v>
      </c>
      <c r="H334">
        <v>0</v>
      </c>
      <c r="I334">
        <v>0</v>
      </c>
      <c r="J334">
        <v>0</v>
      </c>
      <c r="K334">
        <v>0</v>
      </c>
      <c r="L334">
        <v>0</v>
      </c>
      <c r="M334">
        <v>0</v>
      </c>
    </row>
    <row r="335" spans="2:13" x14ac:dyDescent="0.2">
      <c r="B335">
        <v>0</v>
      </c>
      <c r="C335">
        <v>0</v>
      </c>
      <c r="D335">
        <v>0</v>
      </c>
      <c r="E335">
        <v>0</v>
      </c>
      <c r="F335">
        <v>0</v>
      </c>
      <c r="G335">
        <v>1111111</v>
      </c>
      <c r="H335">
        <v>0</v>
      </c>
      <c r="I335">
        <v>0</v>
      </c>
      <c r="J335">
        <v>0</v>
      </c>
      <c r="K335">
        <v>0</v>
      </c>
      <c r="L335">
        <v>0</v>
      </c>
      <c r="M335">
        <v>0</v>
      </c>
    </row>
    <row r="336" spans="2:13" x14ac:dyDescent="0.2">
      <c r="B336">
        <v>0</v>
      </c>
      <c r="C336">
        <v>0</v>
      </c>
      <c r="D336">
        <v>0</v>
      </c>
      <c r="E336">
        <v>0</v>
      </c>
      <c r="F336">
        <v>0</v>
      </c>
      <c r="G336">
        <v>1111111</v>
      </c>
      <c r="H336">
        <v>0</v>
      </c>
      <c r="I336">
        <v>0</v>
      </c>
      <c r="J336">
        <v>0</v>
      </c>
      <c r="K336">
        <v>0</v>
      </c>
      <c r="L336">
        <v>0</v>
      </c>
      <c r="M336">
        <v>0</v>
      </c>
    </row>
    <row r="337" spans="2:13" x14ac:dyDescent="0.2">
      <c r="B337">
        <v>0</v>
      </c>
      <c r="C337">
        <v>0</v>
      </c>
      <c r="D337">
        <v>0</v>
      </c>
      <c r="E337">
        <v>0</v>
      </c>
      <c r="F337">
        <v>0</v>
      </c>
      <c r="G337">
        <v>1111111</v>
      </c>
      <c r="H337">
        <v>0</v>
      </c>
      <c r="I337">
        <v>0</v>
      </c>
      <c r="J337">
        <v>0</v>
      </c>
      <c r="K337">
        <v>0</v>
      </c>
      <c r="L337">
        <v>0</v>
      </c>
      <c r="M337">
        <v>0</v>
      </c>
    </row>
    <row r="338" spans="2:13" x14ac:dyDescent="0.2">
      <c r="B338">
        <v>0</v>
      </c>
      <c r="C338">
        <v>0</v>
      </c>
      <c r="D338">
        <v>0</v>
      </c>
      <c r="E338">
        <v>0</v>
      </c>
      <c r="F338">
        <v>0</v>
      </c>
      <c r="G338">
        <v>1111111</v>
      </c>
      <c r="H338">
        <v>0</v>
      </c>
      <c r="I338">
        <v>0</v>
      </c>
      <c r="J338">
        <v>0</v>
      </c>
      <c r="K338">
        <v>0</v>
      </c>
      <c r="L338">
        <v>0</v>
      </c>
      <c r="M338">
        <v>0</v>
      </c>
    </row>
    <row r="339" spans="2:13" x14ac:dyDescent="0.2">
      <c r="B339">
        <v>0</v>
      </c>
      <c r="C339">
        <v>0</v>
      </c>
      <c r="D339">
        <v>0</v>
      </c>
      <c r="E339">
        <v>0</v>
      </c>
      <c r="F339">
        <v>0</v>
      </c>
      <c r="G339">
        <v>1111111</v>
      </c>
      <c r="H339">
        <v>0</v>
      </c>
      <c r="I339">
        <v>0</v>
      </c>
      <c r="J339">
        <v>0</v>
      </c>
      <c r="K339">
        <v>0</v>
      </c>
      <c r="L339">
        <v>0</v>
      </c>
      <c r="M339">
        <v>0</v>
      </c>
    </row>
    <row r="340" spans="2:13" x14ac:dyDescent="0.2">
      <c r="B340">
        <v>0</v>
      </c>
      <c r="C340">
        <v>0</v>
      </c>
      <c r="D340">
        <v>0</v>
      </c>
      <c r="E340">
        <v>0</v>
      </c>
      <c r="F340">
        <v>0</v>
      </c>
      <c r="G340">
        <v>1111111</v>
      </c>
      <c r="H340">
        <v>0</v>
      </c>
      <c r="I340">
        <v>0</v>
      </c>
      <c r="J340">
        <v>0</v>
      </c>
      <c r="K340">
        <v>0</v>
      </c>
      <c r="L340">
        <v>0</v>
      </c>
      <c r="M340">
        <v>0</v>
      </c>
    </row>
    <row r="341" spans="2:13" x14ac:dyDescent="0.2">
      <c r="B341">
        <v>0</v>
      </c>
      <c r="C341">
        <v>0</v>
      </c>
      <c r="D341">
        <v>0</v>
      </c>
      <c r="E341">
        <v>0</v>
      </c>
      <c r="F341">
        <v>0</v>
      </c>
      <c r="G341">
        <v>1111111</v>
      </c>
      <c r="H341">
        <v>0</v>
      </c>
      <c r="I341">
        <v>0</v>
      </c>
      <c r="J341">
        <v>0</v>
      </c>
      <c r="K341">
        <v>0</v>
      </c>
      <c r="L341">
        <v>0</v>
      </c>
      <c r="M341">
        <v>0</v>
      </c>
    </row>
    <row r="342" spans="2:13" x14ac:dyDescent="0.2">
      <c r="B342">
        <v>0</v>
      </c>
      <c r="C342">
        <v>0</v>
      </c>
      <c r="D342">
        <v>0</v>
      </c>
      <c r="E342">
        <v>0</v>
      </c>
      <c r="F342">
        <v>0</v>
      </c>
      <c r="G342">
        <v>1111111</v>
      </c>
      <c r="H342">
        <v>0</v>
      </c>
      <c r="I342">
        <v>0</v>
      </c>
      <c r="J342">
        <v>0</v>
      </c>
      <c r="K342">
        <v>0</v>
      </c>
      <c r="L342">
        <v>0</v>
      </c>
      <c r="M342">
        <v>0</v>
      </c>
    </row>
    <row r="343" spans="2:13" x14ac:dyDescent="0.2">
      <c r="B343">
        <v>0</v>
      </c>
      <c r="C343">
        <v>0</v>
      </c>
      <c r="D343">
        <v>0</v>
      </c>
      <c r="E343">
        <v>0</v>
      </c>
      <c r="F343">
        <v>0</v>
      </c>
      <c r="G343">
        <v>1111111</v>
      </c>
      <c r="H343">
        <v>0</v>
      </c>
      <c r="I343">
        <v>0</v>
      </c>
      <c r="J343">
        <v>0</v>
      </c>
      <c r="K343">
        <v>0</v>
      </c>
      <c r="L343">
        <v>0</v>
      </c>
      <c r="M343">
        <v>0</v>
      </c>
    </row>
    <row r="344" spans="2:13" x14ac:dyDescent="0.2">
      <c r="B344">
        <v>0</v>
      </c>
      <c r="C344">
        <v>0</v>
      </c>
      <c r="D344">
        <v>0</v>
      </c>
      <c r="E344">
        <v>0</v>
      </c>
      <c r="F344">
        <v>0</v>
      </c>
      <c r="G344">
        <v>1111111</v>
      </c>
      <c r="H344">
        <v>0</v>
      </c>
      <c r="I344">
        <v>0</v>
      </c>
      <c r="J344">
        <v>0</v>
      </c>
      <c r="K344">
        <v>0</v>
      </c>
      <c r="L344">
        <v>0</v>
      </c>
      <c r="M344">
        <v>0</v>
      </c>
    </row>
    <row r="345" spans="2:13" x14ac:dyDescent="0.2">
      <c r="B345">
        <v>0</v>
      </c>
      <c r="C345">
        <v>0</v>
      </c>
      <c r="D345">
        <v>0</v>
      </c>
      <c r="E345">
        <v>0</v>
      </c>
      <c r="F345">
        <v>0</v>
      </c>
      <c r="G345">
        <v>1111111</v>
      </c>
      <c r="H345">
        <v>0</v>
      </c>
      <c r="I345">
        <v>0</v>
      </c>
      <c r="J345">
        <v>0</v>
      </c>
      <c r="K345">
        <v>0</v>
      </c>
      <c r="L345">
        <v>0</v>
      </c>
      <c r="M345">
        <v>0</v>
      </c>
    </row>
    <row r="346" spans="2:13" x14ac:dyDescent="0.2">
      <c r="B346">
        <v>0</v>
      </c>
      <c r="C346">
        <v>0</v>
      </c>
      <c r="D346">
        <v>0</v>
      </c>
      <c r="E346">
        <v>0</v>
      </c>
      <c r="F346">
        <v>0</v>
      </c>
      <c r="G346">
        <v>1111111</v>
      </c>
      <c r="H346">
        <v>0</v>
      </c>
      <c r="I346">
        <v>0</v>
      </c>
      <c r="J346">
        <v>0</v>
      </c>
      <c r="K346">
        <v>0</v>
      </c>
      <c r="L346">
        <v>0</v>
      </c>
      <c r="M346">
        <v>0</v>
      </c>
    </row>
    <row r="347" spans="2:13" x14ac:dyDescent="0.2">
      <c r="B347">
        <v>0</v>
      </c>
      <c r="C347">
        <v>0</v>
      </c>
      <c r="D347">
        <v>0</v>
      </c>
      <c r="E347">
        <v>0</v>
      </c>
      <c r="F347">
        <v>0</v>
      </c>
      <c r="G347">
        <v>1111111</v>
      </c>
      <c r="H347">
        <v>0</v>
      </c>
      <c r="I347">
        <v>0</v>
      </c>
      <c r="J347">
        <v>0</v>
      </c>
      <c r="K347">
        <v>0</v>
      </c>
      <c r="L347">
        <v>0</v>
      </c>
      <c r="M347">
        <v>0</v>
      </c>
    </row>
    <row r="348" spans="2:13" x14ac:dyDescent="0.2">
      <c r="B348">
        <v>0</v>
      </c>
      <c r="C348">
        <v>0</v>
      </c>
      <c r="D348">
        <v>0</v>
      </c>
      <c r="E348">
        <v>0</v>
      </c>
      <c r="F348">
        <v>0</v>
      </c>
      <c r="G348">
        <v>1111111</v>
      </c>
      <c r="H348">
        <v>0</v>
      </c>
      <c r="I348">
        <v>0</v>
      </c>
      <c r="J348">
        <v>0</v>
      </c>
      <c r="K348">
        <v>0</v>
      </c>
      <c r="L348">
        <v>0</v>
      </c>
      <c r="M348">
        <v>0</v>
      </c>
    </row>
    <row r="349" spans="2:13" x14ac:dyDescent="0.2">
      <c r="B349">
        <v>0</v>
      </c>
      <c r="C349">
        <v>0</v>
      </c>
      <c r="D349">
        <v>0</v>
      </c>
      <c r="E349">
        <v>0</v>
      </c>
      <c r="F349">
        <v>0</v>
      </c>
      <c r="G349">
        <v>1111111</v>
      </c>
      <c r="H349">
        <v>0</v>
      </c>
      <c r="I349">
        <v>0</v>
      </c>
      <c r="J349">
        <v>0</v>
      </c>
      <c r="K349">
        <v>0</v>
      </c>
      <c r="L349">
        <v>0</v>
      </c>
      <c r="M349">
        <v>0</v>
      </c>
    </row>
    <row r="350" spans="2:13" x14ac:dyDescent="0.2">
      <c r="B350">
        <v>0</v>
      </c>
      <c r="C350">
        <v>0</v>
      </c>
      <c r="D350">
        <v>0</v>
      </c>
      <c r="E350">
        <v>0</v>
      </c>
      <c r="F350">
        <v>0</v>
      </c>
      <c r="G350">
        <v>1111111</v>
      </c>
      <c r="H350">
        <v>0</v>
      </c>
      <c r="I350">
        <v>0</v>
      </c>
      <c r="J350">
        <v>0</v>
      </c>
      <c r="K350">
        <v>0</v>
      </c>
      <c r="L350">
        <v>0</v>
      </c>
      <c r="M350">
        <v>0</v>
      </c>
    </row>
    <row r="351" spans="2:13" x14ac:dyDescent="0.2">
      <c r="B351">
        <v>0</v>
      </c>
      <c r="C351">
        <v>0</v>
      </c>
      <c r="D351">
        <v>0</v>
      </c>
      <c r="E351">
        <v>0</v>
      </c>
      <c r="F351">
        <v>0</v>
      </c>
      <c r="G351">
        <v>1111111</v>
      </c>
      <c r="H351">
        <v>0</v>
      </c>
      <c r="I351">
        <v>0</v>
      </c>
      <c r="J351">
        <v>0</v>
      </c>
      <c r="K351">
        <v>0</v>
      </c>
      <c r="L351">
        <v>0</v>
      </c>
      <c r="M351">
        <v>0</v>
      </c>
    </row>
    <row r="352" spans="2:13" x14ac:dyDescent="0.2">
      <c r="B352">
        <v>0</v>
      </c>
      <c r="C352">
        <v>0</v>
      </c>
      <c r="D352">
        <v>0</v>
      </c>
      <c r="E352">
        <v>0</v>
      </c>
      <c r="F352">
        <v>0</v>
      </c>
      <c r="G352">
        <v>1111111</v>
      </c>
      <c r="H352">
        <v>0</v>
      </c>
      <c r="I352">
        <v>0</v>
      </c>
      <c r="J352">
        <v>0</v>
      </c>
      <c r="K352">
        <v>0</v>
      </c>
      <c r="L352">
        <v>0</v>
      </c>
      <c r="M352">
        <v>0</v>
      </c>
    </row>
    <row r="353" spans="2:13" x14ac:dyDescent="0.2">
      <c r="B353">
        <v>0</v>
      </c>
      <c r="C353">
        <v>0</v>
      </c>
      <c r="D353">
        <v>0</v>
      </c>
      <c r="E353">
        <v>0</v>
      </c>
      <c r="F353">
        <v>0</v>
      </c>
      <c r="G353">
        <v>1111111</v>
      </c>
      <c r="H353">
        <v>0</v>
      </c>
      <c r="I353">
        <v>0</v>
      </c>
      <c r="J353">
        <v>0</v>
      </c>
      <c r="K353">
        <v>0</v>
      </c>
      <c r="L353">
        <v>0</v>
      </c>
      <c r="M353">
        <v>0</v>
      </c>
    </row>
    <row r="354" spans="2:13" x14ac:dyDescent="0.2">
      <c r="B354">
        <v>0</v>
      </c>
      <c r="C354">
        <v>0</v>
      </c>
      <c r="D354">
        <v>0</v>
      </c>
      <c r="E354">
        <v>0</v>
      </c>
      <c r="F354">
        <v>0</v>
      </c>
      <c r="G354">
        <v>1111111</v>
      </c>
      <c r="H354">
        <v>0</v>
      </c>
      <c r="I354">
        <v>0</v>
      </c>
      <c r="J354">
        <v>0</v>
      </c>
      <c r="K354">
        <v>0</v>
      </c>
      <c r="L354">
        <v>0</v>
      </c>
      <c r="M354">
        <v>0</v>
      </c>
    </row>
    <row r="355" spans="2:13" x14ac:dyDescent="0.2">
      <c r="B355">
        <v>0</v>
      </c>
      <c r="C355">
        <v>0</v>
      </c>
      <c r="D355">
        <v>0</v>
      </c>
      <c r="E355">
        <v>0</v>
      </c>
      <c r="F355">
        <v>0</v>
      </c>
      <c r="G355">
        <v>1111111</v>
      </c>
      <c r="H355">
        <v>0</v>
      </c>
      <c r="I355">
        <v>0</v>
      </c>
      <c r="J355">
        <v>0</v>
      </c>
      <c r="K355">
        <v>0</v>
      </c>
      <c r="L355">
        <v>0</v>
      </c>
      <c r="M355">
        <v>0</v>
      </c>
    </row>
    <row r="356" spans="2:13" x14ac:dyDescent="0.2">
      <c r="B356">
        <v>0</v>
      </c>
      <c r="C356">
        <v>0</v>
      </c>
      <c r="D356">
        <v>0</v>
      </c>
      <c r="E356">
        <v>0</v>
      </c>
      <c r="F356">
        <v>0</v>
      </c>
      <c r="G356">
        <v>1111111</v>
      </c>
      <c r="H356">
        <v>0</v>
      </c>
      <c r="I356">
        <v>0</v>
      </c>
      <c r="J356">
        <v>0</v>
      </c>
      <c r="K356">
        <v>0</v>
      </c>
      <c r="L356">
        <v>0</v>
      </c>
      <c r="M356">
        <v>0</v>
      </c>
    </row>
    <row r="357" spans="2:13" x14ac:dyDescent="0.2">
      <c r="B357">
        <v>0</v>
      </c>
      <c r="C357">
        <v>0</v>
      </c>
      <c r="D357">
        <v>0</v>
      </c>
      <c r="E357">
        <v>0</v>
      </c>
      <c r="F357">
        <v>0</v>
      </c>
      <c r="G357">
        <v>1111111</v>
      </c>
      <c r="H357">
        <v>0</v>
      </c>
      <c r="I357">
        <v>0</v>
      </c>
      <c r="J357">
        <v>0</v>
      </c>
      <c r="K357">
        <v>0</v>
      </c>
      <c r="L357">
        <v>0</v>
      </c>
      <c r="M357">
        <v>0</v>
      </c>
    </row>
    <row r="358" spans="2:13" x14ac:dyDescent="0.2">
      <c r="B358">
        <v>0</v>
      </c>
      <c r="C358">
        <v>0</v>
      </c>
      <c r="D358">
        <v>0</v>
      </c>
      <c r="E358">
        <v>0</v>
      </c>
      <c r="F358">
        <v>0</v>
      </c>
      <c r="G358">
        <v>1111111</v>
      </c>
      <c r="H358">
        <v>0</v>
      </c>
      <c r="I358">
        <v>0</v>
      </c>
      <c r="J358">
        <v>0</v>
      </c>
      <c r="K358">
        <v>0</v>
      </c>
      <c r="L358">
        <v>0</v>
      </c>
      <c r="M358">
        <v>0</v>
      </c>
    </row>
    <row r="359" spans="2:13" x14ac:dyDescent="0.2">
      <c r="B359">
        <v>0</v>
      </c>
      <c r="C359">
        <v>0</v>
      </c>
      <c r="D359">
        <v>0</v>
      </c>
      <c r="E359">
        <v>0</v>
      </c>
      <c r="F359">
        <v>0</v>
      </c>
      <c r="G359">
        <v>1111111</v>
      </c>
      <c r="H359">
        <v>0</v>
      </c>
      <c r="I359">
        <v>0</v>
      </c>
      <c r="J359">
        <v>0</v>
      </c>
      <c r="K359">
        <v>0</v>
      </c>
      <c r="L359">
        <v>0</v>
      </c>
      <c r="M359">
        <v>0</v>
      </c>
    </row>
    <row r="360" spans="2:13" x14ac:dyDescent="0.2">
      <c r="B360">
        <v>0</v>
      </c>
      <c r="C360">
        <v>0</v>
      </c>
      <c r="D360">
        <v>0</v>
      </c>
      <c r="E360">
        <v>0</v>
      </c>
      <c r="F360">
        <v>0</v>
      </c>
      <c r="G360">
        <v>1111111</v>
      </c>
      <c r="H360">
        <v>0</v>
      </c>
      <c r="I360">
        <v>0</v>
      </c>
      <c r="J360">
        <v>0</v>
      </c>
      <c r="K360">
        <v>0</v>
      </c>
      <c r="L360">
        <v>0</v>
      </c>
      <c r="M360">
        <v>0</v>
      </c>
    </row>
    <row r="361" spans="2:13" x14ac:dyDescent="0.2">
      <c r="B361">
        <v>0</v>
      </c>
      <c r="C361">
        <v>0</v>
      </c>
      <c r="D361">
        <v>0</v>
      </c>
      <c r="E361">
        <v>0</v>
      </c>
      <c r="F361">
        <v>0</v>
      </c>
      <c r="G361">
        <v>1111111</v>
      </c>
      <c r="H361">
        <v>0</v>
      </c>
      <c r="I361">
        <v>0</v>
      </c>
      <c r="J361">
        <v>0</v>
      </c>
      <c r="K361">
        <v>0</v>
      </c>
      <c r="L361">
        <v>0</v>
      </c>
      <c r="M361">
        <v>0</v>
      </c>
    </row>
    <row r="362" spans="2:13" x14ac:dyDescent="0.2">
      <c r="B362">
        <v>0</v>
      </c>
      <c r="C362">
        <v>0</v>
      </c>
      <c r="D362">
        <v>0</v>
      </c>
      <c r="E362">
        <v>0</v>
      </c>
      <c r="F362">
        <v>0</v>
      </c>
      <c r="G362">
        <v>1111111</v>
      </c>
      <c r="H362">
        <v>0</v>
      </c>
      <c r="I362">
        <v>0</v>
      </c>
      <c r="J362">
        <v>0</v>
      </c>
      <c r="K362">
        <v>0</v>
      </c>
      <c r="L362">
        <v>0</v>
      </c>
      <c r="M362">
        <v>0</v>
      </c>
    </row>
    <row r="363" spans="2:13" x14ac:dyDescent="0.2">
      <c r="B363">
        <v>0</v>
      </c>
      <c r="C363">
        <v>0</v>
      </c>
      <c r="D363">
        <v>0</v>
      </c>
      <c r="E363">
        <v>0</v>
      </c>
      <c r="F363">
        <v>0</v>
      </c>
      <c r="G363">
        <v>1111111</v>
      </c>
      <c r="H363">
        <v>0</v>
      </c>
      <c r="I363">
        <v>0</v>
      </c>
      <c r="J363">
        <v>0</v>
      </c>
      <c r="K363">
        <v>0</v>
      </c>
      <c r="L363">
        <v>0</v>
      </c>
      <c r="M363">
        <v>0</v>
      </c>
    </row>
    <row r="364" spans="2:13" x14ac:dyDescent="0.2">
      <c r="B364">
        <v>0</v>
      </c>
      <c r="C364">
        <v>0</v>
      </c>
      <c r="D364">
        <v>0</v>
      </c>
      <c r="E364">
        <v>0</v>
      </c>
      <c r="F364">
        <v>0</v>
      </c>
      <c r="G364">
        <v>1111111</v>
      </c>
      <c r="H364">
        <v>0</v>
      </c>
      <c r="I364">
        <v>0</v>
      </c>
      <c r="J364">
        <v>0</v>
      </c>
      <c r="K364">
        <v>0</v>
      </c>
      <c r="L364">
        <v>0</v>
      </c>
      <c r="M364">
        <v>0</v>
      </c>
    </row>
    <row r="365" spans="2:13" x14ac:dyDescent="0.2">
      <c r="B365">
        <v>0</v>
      </c>
      <c r="C365">
        <v>0</v>
      </c>
      <c r="D365">
        <v>0</v>
      </c>
      <c r="E365">
        <v>0</v>
      </c>
      <c r="F365">
        <v>0</v>
      </c>
      <c r="G365">
        <v>1111111</v>
      </c>
      <c r="H365">
        <v>0</v>
      </c>
      <c r="I365">
        <v>0</v>
      </c>
      <c r="J365">
        <v>0</v>
      </c>
      <c r="K365">
        <v>0</v>
      </c>
      <c r="L365">
        <v>0</v>
      </c>
      <c r="M365">
        <v>0</v>
      </c>
    </row>
    <row r="366" spans="2:13" x14ac:dyDescent="0.2">
      <c r="B366">
        <v>0</v>
      </c>
      <c r="C366">
        <v>0</v>
      </c>
      <c r="D366">
        <v>0</v>
      </c>
      <c r="E366">
        <v>0</v>
      </c>
      <c r="F366">
        <v>0</v>
      </c>
      <c r="G366">
        <v>1111111</v>
      </c>
      <c r="H366">
        <v>0</v>
      </c>
      <c r="I366">
        <v>0</v>
      </c>
      <c r="J366">
        <v>0</v>
      </c>
      <c r="K366">
        <v>0</v>
      </c>
      <c r="L366">
        <v>0</v>
      </c>
      <c r="M366">
        <v>0</v>
      </c>
    </row>
    <row r="367" spans="2:13" x14ac:dyDescent="0.2">
      <c r="B367">
        <v>0</v>
      </c>
      <c r="C367">
        <v>0</v>
      </c>
      <c r="D367">
        <v>0</v>
      </c>
      <c r="E367">
        <v>0</v>
      </c>
      <c r="F367">
        <v>0</v>
      </c>
      <c r="G367">
        <v>1111111</v>
      </c>
      <c r="H367">
        <v>0</v>
      </c>
      <c r="I367">
        <v>0</v>
      </c>
      <c r="J367">
        <v>0</v>
      </c>
      <c r="K367">
        <v>0</v>
      </c>
      <c r="L367">
        <v>0</v>
      </c>
      <c r="M367">
        <v>0</v>
      </c>
    </row>
    <row r="368" spans="2:13" x14ac:dyDescent="0.2">
      <c r="B368">
        <v>0</v>
      </c>
      <c r="C368">
        <v>0</v>
      </c>
      <c r="D368">
        <v>0</v>
      </c>
      <c r="E368">
        <v>0</v>
      </c>
      <c r="F368">
        <v>0</v>
      </c>
      <c r="G368">
        <v>1111111</v>
      </c>
      <c r="H368">
        <v>0</v>
      </c>
      <c r="I368">
        <v>0</v>
      </c>
      <c r="J368">
        <v>0</v>
      </c>
      <c r="K368">
        <v>0</v>
      </c>
      <c r="L368">
        <v>0</v>
      </c>
      <c r="M368">
        <v>0</v>
      </c>
    </row>
    <row r="369" spans="2:13" x14ac:dyDescent="0.2">
      <c r="B369">
        <v>0</v>
      </c>
      <c r="C369">
        <v>0</v>
      </c>
      <c r="D369">
        <v>0</v>
      </c>
      <c r="E369">
        <v>0</v>
      </c>
      <c r="F369">
        <v>0</v>
      </c>
      <c r="G369">
        <v>1111111</v>
      </c>
      <c r="H369">
        <v>0</v>
      </c>
      <c r="I369">
        <v>0</v>
      </c>
      <c r="J369">
        <v>0</v>
      </c>
      <c r="K369">
        <v>0</v>
      </c>
      <c r="L369">
        <v>0</v>
      </c>
      <c r="M369">
        <v>0</v>
      </c>
    </row>
    <row r="370" spans="2:13" x14ac:dyDescent="0.2">
      <c r="B370">
        <v>0</v>
      </c>
      <c r="C370">
        <v>0</v>
      </c>
      <c r="D370">
        <v>0</v>
      </c>
      <c r="E370">
        <v>0</v>
      </c>
      <c r="F370">
        <v>0</v>
      </c>
      <c r="G370">
        <v>1111111</v>
      </c>
      <c r="H370">
        <v>0</v>
      </c>
      <c r="I370">
        <v>0</v>
      </c>
      <c r="J370">
        <v>0</v>
      </c>
      <c r="K370">
        <v>0</v>
      </c>
      <c r="L370">
        <v>0</v>
      </c>
      <c r="M370">
        <v>0</v>
      </c>
    </row>
    <row r="371" spans="2:13" x14ac:dyDescent="0.2">
      <c r="B371">
        <v>0</v>
      </c>
      <c r="C371">
        <v>0</v>
      </c>
      <c r="D371">
        <v>0</v>
      </c>
      <c r="E371">
        <v>0</v>
      </c>
      <c r="F371">
        <v>0</v>
      </c>
      <c r="G371">
        <v>1111111</v>
      </c>
      <c r="H371">
        <v>0</v>
      </c>
      <c r="I371">
        <v>0</v>
      </c>
      <c r="J371">
        <v>0</v>
      </c>
      <c r="K371">
        <v>0</v>
      </c>
      <c r="L371">
        <v>0</v>
      </c>
      <c r="M371">
        <v>0</v>
      </c>
    </row>
    <row r="372" spans="2:13" x14ac:dyDescent="0.2">
      <c r="B372">
        <v>0</v>
      </c>
      <c r="C372">
        <v>0</v>
      </c>
      <c r="D372">
        <v>0</v>
      </c>
      <c r="E372">
        <v>0</v>
      </c>
      <c r="F372">
        <v>0</v>
      </c>
      <c r="G372">
        <v>1111111</v>
      </c>
      <c r="H372">
        <v>0</v>
      </c>
      <c r="I372">
        <v>0</v>
      </c>
      <c r="J372">
        <v>0</v>
      </c>
      <c r="K372">
        <v>0</v>
      </c>
      <c r="L372">
        <v>0</v>
      </c>
      <c r="M372">
        <v>0</v>
      </c>
    </row>
    <row r="373" spans="2:13" x14ac:dyDescent="0.2">
      <c r="B373">
        <v>0</v>
      </c>
      <c r="C373">
        <v>0</v>
      </c>
      <c r="D373">
        <v>0</v>
      </c>
      <c r="E373">
        <v>0</v>
      </c>
      <c r="F373">
        <v>0</v>
      </c>
      <c r="G373">
        <v>1111111</v>
      </c>
      <c r="H373">
        <v>0</v>
      </c>
      <c r="I373">
        <v>0</v>
      </c>
      <c r="J373">
        <v>0</v>
      </c>
      <c r="K373">
        <v>0</v>
      </c>
      <c r="L373">
        <v>0</v>
      </c>
      <c r="M373">
        <v>0</v>
      </c>
    </row>
    <row r="374" spans="2:13" x14ac:dyDescent="0.2">
      <c r="B374">
        <v>0</v>
      </c>
      <c r="C374">
        <v>0</v>
      </c>
      <c r="D374">
        <v>0</v>
      </c>
      <c r="E374">
        <v>0</v>
      </c>
      <c r="F374">
        <v>0</v>
      </c>
      <c r="G374">
        <v>1111111</v>
      </c>
      <c r="H374">
        <v>0</v>
      </c>
      <c r="I374">
        <v>0</v>
      </c>
      <c r="J374">
        <v>0</v>
      </c>
      <c r="K374">
        <v>0</v>
      </c>
      <c r="L374">
        <v>0</v>
      </c>
      <c r="M374">
        <v>0</v>
      </c>
    </row>
    <row r="375" spans="2:13" x14ac:dyDescent="0.2">
      <c r="B375">
        <v>0</v>
      </c>
      <c r="C375">
        <v>0</v>
      </c>
      <c r="D375">
        <v>0</v>
      </c>
      <c r="E375">
        <v>0</v>
      </c>
      <c r="F375">
        <v>0</v>
      </c>
      <c r="G375">
        <v>1111111</v>
      </c>
      <c r="H375">
        <v>0</v>
      </c>
      <c r="I375">
        <v>0</v>
      </c>
      <c r="J375">
        <v>0</v>
      </c>
      <c r="K375">
        <v>0</v>
      </c>
      <c r="L375">
        <v>0</v>
      </c>
      <c r="M375">
        <v>0</v>
      </c>
    </row>
    <row r="376" spans="2:13" x14ac:dyDescent="0.2">
      <c r="B376">
        <v>0</v>
      </c>
      <c r="C376">
        <v>0</v>
      </c>
      <c r="D376">
        <v>0</v>
      </c>
      <c r="E376">
        <v>0</v>
      </c>
      <c r="F376">
        <v>0</v>
      </c>
      <c r="G376">
        <v>1111111</v>
      </c>
      <c r="H376">
        <v>0</v>
      </c>
      <c r="I376">
        <v>0</v>
      </c>
      <c r="J376">
        <v>0</v>
      </c>
      <c r="K376">
        <v>0</v>
      </c>
      <c r="L376">
        <v>0</v>
      </c>
      <c r="M376">
        <v>0</v>
      </c>
    </row>
    <row r="377" spans="2:13" x14ac:dyDescent="0.2">
      <c r="B377">
        <v>0</v>
      </c>
      <c r="C377">
        <v>0</v>
      </c>
      <c r="D377">
        <v>0</v>
      </c>
      <c r="E377">
        <v>0</v>
      </c>
      <c r="F377">
        <v>0</v>
      </c>
      <c r="G377">
        <v>1111111</v>
      </c>
      <c r="H377">
        <v>0</v>
      </c>
      <c r="I377">
        <v>0</v>
      </c>
      <c r="J377">
        <v>0</v>
      </c>
      <c r="K377">
        <v>0</v>
      </c>
      <c r="L377">
        <v>0</v>
      </c>
      <c r="M377">
        <v>0</v>
      </c>
    </row>
    <row r="378" spans="2:13" x14ac:dyDescent="0.2">
      <c r="B378">
        <v>0</v>
      </c>
      <c r="C378">
        <v>0</v>
      </c>
      <c r="D378">
        <v>0</v>
      </c>
      <c r="E378">
        <v>0</v>
      </c>
      <c r="F378">
        <v>0</v>
      </c>
      <c r="G378">
        <v>1111111</v>
      </c>
      <c r="H378">
        <v>0</v>
      </c>
      <c r="I378">
        <v>0</v>
      </c>
      <c r="J378">
        <v>0</v>
      </c>
      <c r="K378">
        <v>0</v>
      </c>
      <c r="L378">
        <v>0</v>
      </c>
      <c r="M378">
        <v>0</v>
      </c>
    </row>
    <row r="379" spans="2:13" x14ac:dyDescent="0.2">
      <c r="B379">
        <v>0</v>
      </c>
      <c r="C379">
        <v>0</v>
      </c>
      <c r="D379">
        <v>0</v>
      </c>
      <c r="E379">
        <v>0</v>
      </c>
      <c r="F379">
        <v>0</v>
      </c>
      <c r="G379">
        <v>1111111</v>
      </c>
      <c r="H379">
        <v>0</v>
      </c>
      <c r="I379">
        <v>0</v>
      </c>
      <c r="J379">
        <v>0</v>
      </c>
      <c r="K379">
        <v>0</v>
      </c>
      <c r="L379">
        <v>0</v>
      </c>
      <c r="M379">
        <v>0</v>
      </c>
    </row>
    <row r="380" spans="2:13" x14ac:dyDescent="0.2">
      <c r="B380">
        <v>0</v>
      </c>
      <c r="C380">
        <v>0</v>
      </c>
      <c r="D380">
        <v>0</v>
      </c>
      <c r="E380">
        <v>0</v>
      </c>
      <c r="F380">
        <v>0</v>
      </c>
      <c r="G380">
        <v>1111111</v>
      </c>
      <c r="H380">
        <v>0</v>
      </c>
      <c r="I380">
        <v>0</v>
      </c>
      <c r="J380">
        <v>0</v>
      </c>
      <c r="K380">
        <v>0</v>
      </c>
      <c r="L380">
        <v>0</v>
      </c>
      <c r="M380">
        <v>0</v>
      </c>
    </row>
    <row r="381" spans="2:13" x14ac:dyDescent="0.2">
      <c r="B381">
        <v>0</v>
      </c>
      <c r="C381">
        <v>0</v>
      </c>
      <c r="D381">
        <v>0</v>
      </c>
      <c r="E381">
        <v>0</v>
      </c>
      <c r="F381">
        <v>0</v>
      </c>
      <c r="G381">
        <v>1111111</v>
      </c>
      <c r="H381">
        <v>0</v>
      </c>
      <c r="I381">
        <v>0</v>
      </c>
      <c r="J381">
        <v>0</v>
      </c>
      <c r="K381">
        <v>0</v>
      </c>
      <c r="L381">
        <v>0</v>
      </c>
      <c r="M381">
        <v>0</v>
      </c>
    </row>
    <row r="382" spans="2:13" x14ac:dyDescent="0.2">
      <c r="B382">
        <v>0</v>
      </c>
      <c r="C382">
        <v>0</v>
      </c>
      <c r="D382">
        <v>0</v>
      </c>
      <c r="E382">
        <v>0</v>
      </c>
      <c r="F382">
        <v>0</v>
      </c>
      <c r="G382">
        <v>1111111</v>
      </c>
      <c r="H382">
        <v>0</v>
      </c>
      <c r="I382">
        <v>0</v>
      </c>
      <c r="J382">
        <v>0</v>
      </c>
      <c r="K382">
        <v>0</v>
      </c>
      <c r="L382">
        <v>0</v>
      </c>
      <c r="M382">
        <v>0</v>
      </c>
    </row>
    <row r="383" spans="2:13" x14ac:dyDescent="0.2">
      <c r="B383">
        <v>0</v>
      </c>
      <c r="C383">
        <v>0</v>
      </c>
      <c r="D383">
        <v>0</v>
      </c>
      <c r="E383">
        <v>0</v>
      </c>
      <c r="F383">
        <v>0</v>
      </c>
      <c r="G383">
        <v>1111111</v>
      </c>
      <c r="H383">
        <v>0</v>
      </c>
      <c r="I383">
        <v>0</v>
      </c>
      <c r="J383">
        <v>0</v>
      </c>
      <c r="K383">
        <v>0</v>
      </c>
      <c r="L383">
        <v>0</v>
      </c>
      <c r="M383">
        <v>0</v>
      </c>
    </row>
    <row r="384" spans="2:13" x14ac:dyDescent="0.2">
      <c r="B384">
        <v>0</v>
      </c>
      <c r="C384">
        <v>0</v>
      </c>
      <c r="D384">
        <v>0</v>
      </c>
      <c r="E384">
        <v>0</v>
      </c>
      <c r="F384">
        <v>0</v>
      </c>
      <c r="G384">
        <v>1111111</v>
      </c>
      <c r="H384">
        <v>0</v>
      </c>
      <c r="I384">
        <v>0</v>
      </c>
      <c r="J384">
        <v>0</v>
      </c>
      <c r="K384">
        <v>0</v>
      </c>
      <c r="L384">
        <v>0</v>
      </c>
      <c r="M384">
        <v>0</v>
      </c>
    </row>
    <row r="385" spans="2:13" x14ac:dyDescent="0.2">
      <c r="B385">
        <v>0</v>
      </c>
      <c r="C385">
        <v>0</v>
      </c>
      <c r="D385">
        <v>0</v>
      </c>
      <c r="E385">
        <v>0</v>
      </c>
      <c r="F385">
        <v>0</v>
      </c>
      <c r="G385">
        <v>1111111</v>
      </c>
      <c r="H385">
        <v>0</v>
      </c>
      <c r="I385">
        <v>0</v>
      </c>
      <c r="J385">
        <v>0</v>
      </c>
      <c r="K385">
        <v>0</v>
      </c>
      <c r="L385">
        <v>0</v>
      </c>
      <c r="M385">
        <v>0</v>
      </c>
    </row>
    <row r="386" spans="2:13" x14ac:dyDescent="0.2">
      <c r="B386">
        <v>0</v>
      </c>
      <c r="C386">
        <v>0</v>
      </c>
      <c r="D386">
        <v>0</v>
      </c>
      <c r="E386">
        <v>0</v>
      </c>
      <c r="F386">
        <v>0</v>
      </c>
      <c r="G386">
        <v>1111111</v>
      </c>
      <c r="H386">
        <v>0</v>
      </c>
      <c r="I386">
        <v>0</v>
      </c>
      <c r="J386">
        <v>0</v>
      </c>
      <c r="K386">
        <v>0</v>
      </c>
      <c r="L386">
        <v>0</v>
      </c>
      <c r="M386">
        <v>0</v>
      </c>
    </row>
    <row r="387" spans="2:13" x14ac:dyDescent="0.2">
      <c r="B387">
        <v>0</v>
      </c>
      <c r="C387">
        <v>0</v>
      </c>
      <c r="D387">
        <v>0</v>
      </c>
      <c r="E387">
        <v>0</v>
      </c>
      <c r="F387">
        <v>0</v>
      </c>
      <c r="G387">
        <v>1111111</v>
      </c>
      <c r="H387">
        <v>0</v>
      </c>
      <c r="I387">
        <v>0</v>
      </c>
      <c r="J387">
        <v>0</v>
      </c>
      <c r="K387">
        <v>0</v>
      </c>
      <c r="L387">
        <v>0</v>
      </c>
      <c r="M387">
        <v>0</v>
      </c>
    </row>
    <row r="388" spans="2:13" x14ac:dyDescent="0.2">
      <c r="B388">
        <v>0</v>
      </c>
      <c r="C388">
        <v>0</v>
      </c>
      <c r="D388">
        <v>0</v>
      </c>
      <c r="E388">
        <v>0</v>
      </c>
      <c r="F388">
        <v>0</v>
      </c>
      <c r="G388">
        <v>1111111</v>
      </c>
      <c r="H388">
        <v>0</v>
      </c>
      <c r="I388">
        <v>0</v>
      </c>
      <c r="J388">
        <v>0</v>
      </c>
      <c r="K388">
        <v>0</v>
      </c>
      <c r="L388">
        <v>0</v>
      </c>
      <c r="M388">
        <v>0</v>
      </c>
    </row>
    <row r="389" spans="2:13" x14ac:dyDescent="0.2">
      <c r="B389">
        <v>0</v>
      </c>
      <c r="C389">
        <v>0</v>
      </c>
      <c r="D389">
        <v>0</v>
      </c>
      <c r="E389">
        <v>0</v>
      </c>
      <c r="F389">
        <v>0</v>
      </c>
      <c r="G389">
        <v>1111111</v>
      </c>
      <c r="H389">
        <v>0</v>
      </c>
      <c r="I389">
        <v>0</v>
      </c>
      <c r="J389">
        <v>0</v>
      </c>
      <c r="K389">
        <v>0</v>
      </c>
      <c r="L389">
        <v>0</v>
      </c>
      <c r="M389">
        <v>0</v>
      </c>
    </row>
    <row r="390" spans="2:13" x14ac:dyDescent="0.2">
      <c r="B390">
        <v>0</v>
      </c>
      <c r="C390">
        <v>0</v>
      </c>
      <c r="D390">
        <v>0</v>
      </c>
      <c r="E390">
        <v>0</v>
      </c>
      <c r="F390">
        <v>0</v>
      </c>
      <c r="G390">
        <v>1111111</v>
      </c>
      <c r="H390">
        <v>0</v>
      </c>
      <c r="I390">
        <v>0</v>
      </c>
      <c r="J390">
        <v>0</v>
      </c>
      <c r="K390">
        <v>0</v>
      </c>
      <c r="L390">
        <v>0</v>
      </c>
      <c r="M390">
        <v>0</v>
      </c>
    </row>
    <row r="391" spans="2:13" x14ac:dyDescent="0.2">
      <c r="B391">
        <v>0</v>
      </c>
      <c r="C391">
        <v>0</v>
      </c>
      <c r="D391">
        <v>0</v>
      </c>
      <c r="E391">
        <v>0</v>
      </c>
      <c r="F391">
        <v>0</v>
      </c>
      <c r="G391">
        <v>1111111</v>
      </c>
      <c r="H391">
        <v>0</v>
      </c>
      <c r="I391">
        <v>0</v>
      </c>
      <c r="J391">
        <v>0</v>
      </c>
      <c r="K391">
        <v>0</v>
      </c>
      <c r="L391">
        <v>0</v>
      </c>
      <c r="M391">
        <v>0</v>
      </c>
    </row>
    <row r="392" spans="2:13" x14ac:dyDescent="0.2">
      <c r="B392">
        <v>0</v>
      </c>
      <c r="C392">
        <v>0</v>
      </c>
      <c r="D392">
        <v>0</v>
      </c>
      <c r="E392">
        <v>0</v>
      </c>
      <c r="F392">
        <v>0</v>
      </c>
      <c r="G392">
        <v>1111111</v>
      </c>
      <c r="H392">
        <v>0</v>
      </c>
      <c r="I392">
        <v>0</v>
      </c>
      <c r="J392">
        <v>0</v>
      </c>
      <c r="K392">
        <v>0</v>
      </c>
      <c r="L392">
        <v>0</v>
      </c>
      <c r="M392">
        <v>0</v>
      </c>
    </row>
    <row r="393" spans="2:13" x14ac:dyDescent="0.2">
      <c r="B393">
        <v>0</v>
      </c>
      <c r="C393">
        <v>0</v>
      </c>
      <c r="D393">
        <v>0</v>
      </c>
      <c r="E393">
        <v>0</v>
      </c>
      <c r="F393">
        <v>0</v>
      </c>
      <c r="G393">
        <v>1111111</v>
      </c>
      <c r="H393">
        <v>0</v>
      </c>
      <c r="I393">
        <v>0</v>
      </c>
      <c r="J393">
        <v>0</v>
      </c>
      <c r="K393">
        <v>0</v>
      </c>
      <c r="L393">
        <v>0</v>
      </c>
      <c r="M393">
        <v>0</v>
      </c>
    </row>
    <row r="394" spans="2:13" x14ac:dyDescent="0.2">
      <c r="B394">
        <v>0</v>
      </c>
      <c r="C394">
        <v>0</v>
      </c>
      <c r="D394">
        <v>0</v>
      </c>
      <c r="E394">
        <v>0</v>
      </c>
      <c r="F394">
        <v>0</v>
      </c>
      <c r="G394">
        <v>1111111</v>
      </c>
      <c r="H394">
        <v>0</v>
      </c>
      <c r="I394">
        <v>0</v>
      </c>
      <c r="J394">
        <v>0</v>
      </c>
      <c r="K394">
        <v>0</v>
      </c>
      <c r="L394">
        <v>0</v>
      </c>
      <c r="M394">
        <v>0</v>
      </c>
    </row>
    <row r="395" spans="2:13" x14ac:dyDescent="0.2">
      <c r="B395">
        <v>0</v>
      </c>
      <c r="C395">
        <v>0</v>
      </c>
      <c r="D395">
        <v>0</v>
      </c>
      <c r="E395">
        <v>0</v>
      </c>
      <c r="F395">
        <v>0</v>
      </c>
      <c r="G395">
        <v>1111111</v>
      </c>
      <c r="H395">
        <v>0</v>
      </c>
      <c r="I395">
        <v>0</v>
      </c>
      <c r="J395">
        <v>0</v>
      </c>
      <c r="K395">
        <v>0</v>
      </c>
      <c r="L395">
        <v>0</v>
      </c>
      <c r="M395">
        <v>0</v>
      </c>
    </row>
    <row r="396" spans="2:13" x14ac:dyDescent="0.2">
      <c r="B396">
        <v>0</v>
      </c>
      <c r="C396">
        <v>0</v>
      </c>
      <c r="D396">
        <v>0</v>
      </c>
      <c r="E396">
        <v>0</v>
      </c>
      <c r="F396">
        <v>0</v>
      </c>
      <c r="G396">
        <v>1111111</v>
      </c>
      <c r="H396">
        <v>0</v>
      </c>
      <c r="I396">
        <v>0</v>
      </c>
      <c r="J396">
        <v>0</v>
      </c>
      <c r="K396">
        <v>0</v>
      </c>
      <c r="L396">
        <v>0</v>
      </c>
      <c r="M396">
        <v>0</v>
      </c>
    </row>
    <row r="397" spans="2:13" x14ac:dyDescent="0.2">
      <c r="B397">
        <v>0</v>
      </c>
      <c r="C397">
        <v>0</v>
      </c>
      <c r="D397">
        <v>0</v>
      </c>
      <c r="E397">
        <v>0</v>
      </c>
      <c r="F397">
        <v>0</v>
      </c>
      <c r="G397">
        <v>1111111</v>
      </c>
      <c r="H397">
        <v>0</v>
      </c>
      <c r="I397">
        <v>0</v>
      </c>
      <c r="J397">
        <v>0</v>
      </c>
      <c r="K397">
        <v>0</v>
      </c>
      <c r="L397">
        <v>0</v>
      </c>
      <c r="M397">
        <v>0</v>
      </c>
    </row>
    <row r="398" spans="2:13" x14ac:dyDescent="0.2">
      <c r="B398">
        <v>0</v>
      </c>
      <c r="C398">
        <v>0</v>
      </c>
      <c r="D398">
        <v>0</v>
      </c>
      <c r="E398">
        <v>0</v>
      </c>
      <c r="F398">
        <v>0</v>
      </c>
      <c r="G398">
        <v>1111111</v>
      </c>
      <c r="H398">
        <v>0</v>
      </c>
      <c r="I398">
        <v>0</v>
      </c>
      <c r="J398">
        <v>0</v>
      </c>
      <c r="K398">
        <v>0</v>
      </c>
      <c r="L398">
        <v>0</v>
      </c>
      <c r="M398">
        <v>0</v>
      </c>
    </row>
    <row r="399" spans="2:13" x14ac:dyDescent="0.2">
      <c r="B399">
        <v>0</v>
      </c>
      <c r="C399">
        <v>0</v>
      </c>
      <c r="D399">
        <v>0</v>
      </c>
      <c r="E399">
        <v>0</v>
      </c>
      <c r="F399">
        <v>0</v>
      </c>
      <c r="G399">
        <v>1111111</v>
      </c>
      <c r="H399">
        <v>0</v>
      </c>
      <c r="I399">
        <v>0</v>
      </c>
      <c r="J399">
        <v>0</v>
      </c>
      <c r="K399">
        <v>0</v>
      </c>
      <c r="L399">
        <v>0</v>
      </c>
      <c r="M399">
        <v>0</v>
      </c>
    </row>
    <row r="400" spans="2:13" x14ac:dyDescent="0.2">
      <c r="B400">
        <v>0</v>
      </c>
      <c r="C400">
        <v>0</v>
      </c>
      <c r="D400">
        <v>0</v>
      </c>
      <c r="E400">
        <v>0</v>
      </c>
      <c r="F400">
        <v>0</v>
      </c>
      <c r="G400">
        <v>1111111</v>
      </c>
      <c r="H400">
        <v>0</v>
      </c>
      <c r="I400">
        <v>0</v>
      </c>
      <c r="J400">
        <v>0</v>
      </c>
      <c r="K400">
        <v>0</v>
      </c>
      <c r="L400">
        <v>0</v>
      </c>
      <c r="M400">
        <v>0</v>
      </c>
    </row>
    <row r="401" spans="2:13" x14ac:dyDescent="0.2">
      <c r="B401">
        <v>0</v>
      </c>
      <c r="C401">
        <v>0</v>
      </c>
      <c r="D401">
        <v>0</v>
      </c>
      <c r="E401">
        <v>0</v>
      </c>
      <c r="F401">
        <v>0</v>
      </c>
      <c r="G401">
        <v>1111111</v>
      </c>
      <c r="H401">
        <v>0</v>
      </c>
      <c r="I401">
        <v>0</v>
      </c>
      <c r="J401">
        <v>0</v>
      </c>
      <c r="K401">
        <v>0</v>
      </c>
      <c r="L401">
        <v>0</v>
      </c>
      <c r="M401">
        <v>0</v>
      </c>
    </row>
    <row r="402" spans="2:13" x14ac:dyDescent="0.2">
      <c r="B402">
        <v>0</v>
      </c>
      <c r="C402">
        <v>0</v>
      </c>
      <c r="D402">
        <v>0</v>
      </c>
      <c r="E402">
        <v>0</v>
      </c>
      <c r="F402">
        <v>0</v>
      </c>
      <c r="G402">
        <v>1111111</v>
      </c>
      <c r="H402">
        <v>0</v>
      </c>
      <c r="I402">
        <v>0</v>
      </c>
      <c r="J402">
        <v>0</v>
      </c>
      <c r="K402">
        <v>0</v>
      </c>
      <c r="L402">
        <v>0</v>
      </c>
      <c r="M402">
        <v>0</v>
      </c>
    </row>
    <row r="403" spans="2:13" x14ac:dyDescent="0.2">
      <c r="B403">
        <v>0</v>
      </c>
      <c r="C403">
        <v>0</v>
      </c>
      <c r="D403">
        <v>0</v>
      </c>
      <c r="E403">
        <v>0</v>
      </c>
      <c r="F403">
        <v>0</v>
      </c>
      <c r="G403">
        <v>1111111</v>
      </c>
      <c r="H403">
        <v>0</v>
      </c>
      <c r="I403">
        <v>0</v>
      </c>
      <c r="J403">
        <v>0</v>
      </c>
      <c r="K403">
        <v>0</v>
      </c>
      <c r="L403">
        <v>0</v>
      </c>
      <c r="M403">
        <v>0</v>
      </c>
    </row>
    <row r="404" spans="2:13" x14ac:dyDescent="0.2">
      <c r="B404">
        <v>0</v>
      </c>
      <c r="C404">
        <v>0</v>
      </c>
      <c r="D404">
        <v>0</v>
      </c>
      <c r="E404">
        <v>0</v>
      </c>
      <c r="F404">
        <v>0</v>
      </c>
      <c r="G404">
        <v>1111111</v>
      </c>
      <c r="H404">
        <v>0</v>
      </c>
      <c r="I404">
        <v>0</v>
      </c>
      <c r="J404">
        <v>0</v>
      </c>
      <c r="K404">
        <v>0</v>
      </c>
      <c r="L404">
        <v>0</v>
      </c>
      <c r="M404">
        <v>0</v>
      </c>
    </row>
    <row r="405" spans="2:13" x14ac:dyDescent="0.2">
      <c r="B405">
        <v>0</v>
      </c>
      <c r="C405">
        <v>0</v>
      </c>
      <c r="D405">
        <v>0</v>
      </c>
      <c r="E405">
        <v>0</v>
      </c>
      <c r="F405">
        <v>0</v>
      </c>
      <c r="G405">
        <v>1111111</v>
      </c>
      <c r="H405">
        <v>0</v>
      </c>
      <c r="I405">
        <v>0</v>
      </c>
      <c r="J405">
        <v>0</v>
      </c>
      <c r="K405">
        <v>0</v>
      </c>
      <c r="L405">
        <v>0</v>
      </c>
      <c r="M405">
        <v>0</v>
      </c>
    </row>
    <row r="406" spans="2:13" x14ac:dyDescent="0.2">
      <c r="B406">
        <v>0</v>
      </c>
      <c r="C406">
        <v>0</v>
      </c>
      <c r="D406">
        <v>0</v>
      </c>
      <c r="E406">
        <v>0</v>
      </c>
      <c r="F406">
        <v>0</v>
      </c>
      <c r="G406">
        <v>1111111</v>
      </c>
      <c r="H406">
        <v>0</v>
      </c>
      <c r="I406">
        <v>0</v>
      </c>
      <c r="J406">
        <v>0</v>
      </c>
      <c r="K406">
        <v>0</v>
      </c>
      <c r="L406">
        <v>0</v>
      </c>
      <c r="M406">
        <v>0</v>
      </c>
    </row>
    <row r="407" spans="2:13" x14ac:dyDescent="0.2">
      <c r="B407">
        <v>0</v>
      </c>
      <c r="C407">
        <v>0</v>
      </c>
      <c r="D407">
        <v>0</v>
      </c>
      <c r="E407">
        <v>0</v>
      </c>
      <c r="F407">
        <v>0</v>
      </c>
      <c r="G407">
        <v>1111111</v>
      </c>
      <c r="H407">
        <v>0</v>
      </c>
      <c r="I407">
        <v>0</v>
      </c>
      <c r="J407">
        <v>0</v>
      </c>
      <c r="K407">
        <v>0</v>
      </c>
      <c r="L407">
        <v>0</v>
      </c>
      <c r="M407">
        <v>0</v>
      </c>
    </row>
    <row r="408" spans="2:13" x14ac:dyDescent="0.2">
      <c r="B408">
        <v>0</v>
      </c>
      <c r="C408">
        <v>0</v>
      </c>
      <c r="D408">
        <v>0</v>
      </c>
      <c r="E408">
        <v>0</v>
      </c>
      <c r="F408">
        <v>0</v>
      </c>
      <c r="G408">
        <v>1111111</v>
      </c>
      <c r="H408">
        <v>0</v>
      </c>
      <c r="I408">
        <v>0</v>
      </c>
      <c r="J408">
        <v>0</v>
      </c>
      <c r="K408">
        <v>0</v>
      </c>
      <c r="L408">
        <v>0</v>
      </c>
      <c r="M408">
        <v>0</v>
      </c>
    </row>
    <row r="409" spans="2:13" x14ac:dyDescent="0.2">
      <c r="B409">
        <v>0</v>
      </c>
      <c r="C409">
        <v>0</v>
      </c>
      <c r="D409">
        <v>0</v>
      </c>
      <c r="E409">
        <v>0</v>
      </c>
      <c r="F409">
        <v>0</v>
      </c>
      <c r="G409">
        <v>1111111</v>
      </c>
      <c r="H409">
        <v>0</v>
      </c>
      <c r="I409">
        <v>0</v>
      </c>
      <c r="J409">
        <v>0</v>
      </c>
      <c r="K409">
        <v>0</v>
      </c>
      <c r="L409">
        <v>0</v>
      </c>
      <c r="M409">
        <v>0</v>
      </c>
    </row>
    <row r="410" spans="2:13" x14ac:dyDescent="0.2">
      <c r="B410">
        <v>0</v>
      </c>
      <c r="C410">
        <v>0</v>
      </c>
      <c r="D410">
        <v>0</v>
      </c>
      <c r="E410">
        <v>0</v>
      </c>
      <c r="F410">
        <v>0</v>
      </c>
      <c r="G410">
        <v>1111111</v>
      </c>
      <c r="H410">
        <v>0</v>
      </c>
      <c r="I410">
        <v>0</v>
      </c>
      <c r="J410">
        <v>0</v>
      </c>
      <c r="K410">
        <v>0</v>
      </c>
      <c r="L410">
        <v>0</v>
      </c>
      <c r="M410">
        <v>0</v>
      </c>
    </row>
    <row r="411" spans="2:13" x14ac:dyDescent="0.2">
      <c r="B411">
        <v>0</v>
      </c>
      <c r="C411">
        <v>0</v>
      </c>
      <c r="D411">
        <v>0</v>
      </c>
      <c r="E411">
        <v>0</v>
      </c>
      <c r="F411">
        <v>0</v>
      </c>
      <c r="G411">
        <v>1111111</v>
      </c>
      <c r="H411">
        <v>0</v>
      </c>
      <c r="I411">
        <v>0</v>
      </c>
      <c r="J411">
        <v>0</v>
      </c>
      <c r="K411">
        <v>0</v>
      </c>
      <c r="L411">
        <v>0</v>
      </c>
      <c r="M411">
        <v>0</v>
      </c>
    </row>
    <row r="412" spans="2:13" x14ac:dyDescent="0.2">
      <c r="B412">
        <v>0</v>
      </c>
      <c r="C412">
        <v>0</v>
      </c>
      <c r="D412">
        <v>0</v>
      </c>
      <c r="E412">
        <v>0</v>
      </c>
      <c r="F412">
        <v>0</v>
      </c>
      <c r="G412">
        <v>1111111</v>
      </c>
      <c r="H412">
        <v>0</v>
      </c>
      <c r="I412">
        <v>0</v>
      </c>
      <c r="J412">
        <v>0</v>
      </c>
      <c r="K412">
        <v>0</v>
      </c>
      <c r="L412">
        <v>0</v>
      </c>
      <c r="M412">
        <v>0</v>
      </c>
    </row>
    <row r="413" spans="2:13" x14ac:dyDescent="0.2">
      <c r="B413">
        <v>0</v>
      </c>
      <c r="C413">
        <v>0</v>
      </c>
      <c r="D413">
        <v>0</v>
      </c>
      <c r="E413">
        <v>0</v>
      </c>
      <c r="F413">
        <v>0</v>
      </c>
      <c r="G413">
        <v>1111111</v>
      </c>
      <c r="H413">
        <v>0</v>
      </c>
      <c r="I413">
        <v>0</v>
      </c>
      <c r="J413">
        <v>0</v>
      </c>
      <c r="K413">
        <v>0</v>
      </c>
      <c r="L413">
        <v>0</v>
      </c>
      <c r="M413">
        <v>0</v>
      </c>
    </row>
    <row r="414" spans="2:13" x14ac:dyDescent="0.2">
      <c r="B414">
        <v>0</v>
      </c>
      <c r="C414">
        <v>0</v>
      </c>
      <c r="D414">
        <v>0</v>
      </c>
      <c r="E414">
        <v>0</v>
      </c>
      <c r="F414">
        <v>0</v>
      </c>
      <c r="G414">
        <v>1111111</v>
      </c>
      <c r="H414">
        <v>0</v>
      </c>
      <c r="I414">
        <v>0</v>
      </c>
      <c r="J414">
        <v>0</v>
      </c>
      <c r="K414">
        <v>0</v>
      </c>
      <c r="L414">
        <v>0</v>
      </c>
      <c r="M414">
        <v>0</v>
      </c>
    </row>
    <row r="415" spans="2:13" x14ac:dyDescent="0.2">
      <c r="B415">
        <v>0</v>
      </c>
      <c r="C415">
        <v>0</v>
      </c>
      <c r="D415">
        <v>0</v>
      </c>
      <c r="E415">
        <v>0</v>
      </c>
      <c r="F415">
        <v>0</v>
      </c>
      <c r="G415">
        <v>1111111</v>
      </c>
      <c r="H415">
        <v>0</v>
      </c>
      <c r="I415">
        <v>0</v>
      </c>
      <c r="J415">
        <v>0</v>
      </c>
      <c r="K415">
        <v>0</v>
      </c>
      <c r="L415">
        <v>0</v>
      </c>
      <c r="M415">
        <v>0</v>
      </c>
    </row>
    <row r="416" spans="2:13" x14ac:dyDescent="0.2">
      <c r="B416">
        <v>0</v>
      </c>
      <c r="C416">
        <v>0</v>
      </c>
      <c r="D416">
        <v>0</v>
      </c>
      <c r="E416">
        <v>0</v>
      </c>
      <c r="F416">
        <v>0</v>
      </c>
      <c r="G416">
        <v>1111111</v>
      </c>
      <c r="H416">
        <v>0</v>
      </c>
      <c r="I416">
        <v>0</v>
      </c>
      <c r="J416">
        <v>0</v>
      </c>
      <c r="K416">
        <v>0</v>
      </c>
      <c r="L416">
        <v>0</v>
      </c>
      <c r="M416">
        <v>0</v>
      </c>
    </row>
    <row r="417" spans="2:13" x14ac:dyDescent="0.2">
      <c r="B417">
        <v>0</v>
      </c>
      <c r="C417">
        <v>0</v>
      </c>
      <c r="D417">
        <v>0</v>
      </c>
      <c r="E417">
        <v>0</v>
      </c>
      <c r="F417">
        <v>0</v>
      </c>
      <c r="G417">
        <v>1111111</v>
      </c>
      <c r="H417">
        <v>0</v>
      </c>
      <c r="I417">
        <v>0</v>
      </c>
      <c r="J417">
        <v>0</v>
      </c>
      <c r="K417">
        <v>0</v>
      </c>
      <c r="L417">
        <v>0</v>
      </c>
      <c r="M417">
        <v>0</v>
      </c>
    </row>
    <row r="418" spans="2:13" x14ac:dyDescent="0.2">
      <c r="B418">
        <v>0</v>
      </c>
      <c r="C418">
        <v>0</v>
      </c>
      <c r="D418">
        <v>0</v>
      </c>
      <c r="E418">
        <v>0</v>
      </c>
      <c r="F418">
        <v>0</v>
      </c>
      <c r="G418">
        <v>1111111</v>
      </c>
      <c r="H418">
        <v>0</v>
      </c>
      <c r="I418">
        <v>0</v>
      </c>
      <c r="J418">
        <v>0</v>
      </c>
      <c r="K418">
        <v>0</v>
      </c>
      <c r="L418">
        <v>0</v>
      </c>
      <c r="M418">
        <v>0</v>
      </c>
    </row>
    <row r="419" spans="2:13" x14ac:dyDescent="0.2">
      <c r="B419">
        <v>0</v>
      </c>
      <c r="C419">
        <v>0</v>
      </c>
      <c r="D419">
        <v>0</v>
      </c>
      <c r="E419">
        <v>0</v>
      </c>
      <c r="F419">
        <v>0</v>
      </c>
      <c r="G419">
        <v>1111111</v>
      </c>
      <c r="H419">
        <v>0</v>
      </c>
      <c r="I419">
        <v>0</v>
      </c>
      <c r="J419">
        <v>0</v>
      </c>
      <c r="K419">
        <v>0</v>
      </c>
      <c r="L419">
        <v>0</v>
      </c>
      <c r="M419">
        <v>0</v>
      </c>
    </row>
    <row r="420" spans="2:13" x14ac:dyDescent="0.2">
      <c r="B420">
        <v>0</v>
      </c>
      <c r="C420">
        <v>0</v>
      </c>
      <c r="D420">
        <v>0</v>
      </c>
      <c r="E420">
        <v>0</v>
      </c>
      <c r="F420">
        <v>0</v>
      </c>
      <c r="G420">
        <v>1111111</v>
      </c>
      <c r="H420">
        <v>0</v>
      </c>
      <c r="I420">
        <v>0</v>
      </c>
      <c r="J420">
        <v>0</v>
      </c>
      <c r="K420">
        <v>0</v>
      </c>
      <c r="L420">
        <v>0</v>
      </c>
      <c r="M420">
        <v>0</v>
      </c>
    </row>
    <row r="421" spans="2:13" x14ac:dyDescent="0.2">
      <c r="B421">
        <v>0</v>
      </c>
      <c r="C421">
        <v>0</v>
      </c>
      <c r="D421">
        <v>0</v>
      </c>
      <c r="E421">
        <v>0</v>
      </c>
      <c r="F421">
        <v>0</v>
      </c>
      <c r="G421">
        <v>1111111</v>
      </c>
      <c r="H421">
        <v>0</v>
      </c>
      <c r="I421">
        <v>0</v>
      </c>
      <c r="J421">
        <v>0</v>
      </c>
      <c r="K421">
        <v>0</v>
      </c>
      <c r="L421">
        <v>0</v>
      </c>
      <c r="M421">
        <v>0</v>
      </c>
    </row>
    <row r="422" spans="2:13" x14ac:dyDescent="0.2">
      <c r="B422">
        <v>0</v>
      </c>
      <c r="C422">
        <v>0</v>
      </c>
      <c r="D422">
        <v>0</v>
      </c>
      <c r="E422">
        <v>0</v>
      </c>
      <c r="F422">
        <v>0</v>
      </c>
      <c r="G422">
        <v>1111111</v>
      </c>
      <c r="H422">
        <v>0</v>
      </c>
      <c r="I422">
        <v>0</v>
      </c>
      <c r="J422">
        <v>0</v>
      </c>
      <c r="K422">
        <v>0</v>
      </c>
      <c r="L422">
        <v>0</v>
      </c>
      <c r="M422">
        <v>0</v>
      </c>
    </row>
    <row r="423" spans="2:13" x14ac:dyDescent="0.2">
      <c r="B423">
        <v>0</v>
      </c>
      <c r="C423">
        <v>0</v>
      </c>
      <c r="D423">
        <v>0</v>
      </c>
      <c r="E423">
        <v>0</v>
      </c>
      <c r="F423">
        <v>0</v>
      </c>
      <c r="G423">
        <v>1111111</v>
      </c>
      <c r="H423">
        <v>0</v>
      </c>
      <c r="I423">
        <v>0</v>
      </c>
      <c r="J423">
        <v>0</v>
      </c>
      <c r="K423">
        <v>0</v>
      </c>
      <c r="L423">
        <v>0</v>
      </c>
      <c r="M423">
        <v>0</v>
      </c>
    </row>
    <row r="424" spans="2:13" x14ac:dyDescent="0.2">
      <c r="B424">
        <v>0</v>
      </c>
      <c r="C424">
        <v>0</v>
      </c>
      <c r="D424">
        <v>0</v>
      </c>
      <c r="E424">
        <v>0</v>
      </c>
      <c r="F424">
        <v>0</v>
      </c>
      <c r="G424">
        <v>1111111</v>
      </c>
      <c r="H424">
        <v>0</v>
      </c>
      <c r="I424">
        <v>0</v>
      </c>
      <c r="J424">
        <v>0</v>
      </c>
      <c r="K424">
        <v>0</v>
      </c>
      <c r="L424">
        <v>0</v>
      </c>
      <c r="M424">
        <v>0</v>
      </c>
    </row>
    <row r="425" spans="2:13" x14ac:dyDescent="0.2">
      <c r="B425">
        <v>0</v>
      </c>
      <c r="C425">
        <v>0</v>
      </c>
      <c r="D425">
        <v>0</v>
      </c>
      <c r="E425">
        <v>0</v>
      </c>
      <c r="F425">
        <v>0</v>
      </c>
      <c r="G425">
        <v>1111111</v>
      </c>
      <c r="H425">
        <v>0</v>
      </c>
      <c r="I425">
        <v>0</v>
      </c>
      <c r="J425">
        <v>0</v>
      </c>
      <c r="K425">
        <v>0</v>
      </c>
      <c r="L425">
        <v>0</v>
      </c>
      <c r="M425">
        <v>0</v>
      </c>
    </row>
    <row r="426" spans="2:13" x14ac:dyDescent="0.2">
      <c r="B426">
        <v>0</v>
      </c>
      <c r="C426">
        <v>0</v>
      </c>
      <c r="D426">
        <v>0</v>
      </c>
      <c r="E426">
        <v>0</v>
      </c>
      <c r="F426">
        <v>0</v>
      </c>
      <c r="G426">
        <v>1111111</v>
      </c>
      <c r="H426">
        <v>0</v>
      </c>
      <c r="I426">
        <v>0</v>
      </c>
      <c r="J426">
        <v>0</v>
      </c>
      <c r="K426">
        <v>0</v>
      </c>
      <c r="L426">
        <v>0</v>
      </c>
      <c r="M426">
        <v>0</v>
      </c>
    </row>
    <row r="427" spans="2:13" x14ac:dyDescent="0.2">
      <c r="B427">
        <v>0</v>
      </c>
      <c r="C427">
        <v>0</v>
      </c>
      <c r="D427">
        <v>0</v>
      </c>
      <c r="E427">
        <v>0</v>
      </c>
      <c r="F427">
        <v>0</v>
      </c>
      <c r="G427">
        <v>1111111</v>
      </c>
      <c r="H427">
        <v>0</v>
      </c>
      <c r="I427">
        <v>0</v>
      </c>
      <c r="J427">
        <v>0</v>
      </c>
      <c r="K427">
        <v>0</v>
      </c>
      <c r="L427">
        <v>0</v>
      </c>
      <c r="M427">
        <v>0</v>
      </c>
    </row>
    <row r="428" spans="2:13" x14ac:dyDescent="0.2">
      <c r="B428">
        <v>0</v>
      </c>
      <c r="C428">
        <v>0</v>
      </c>
      <c r="D428">
        <v>0</v>
      </c>
      <c r="E428">
        <v>0</v>
      </c>
      <c r="F428">
        <v>0</v>
      </c>
      <c r="G428">
        <v>1111111</v>
      </c>
      <c r="H428">
        <v>0</v>
      </c>
      <c r="I428">
        <v>0</v>
      </c>
      <c r="J428">
        <v>0</v>
      </c>
      <c r="K428">
        <v>0</v>
      </c>
      <c r="L428">
        <v>0</v>
      </c>
      <c r="M428">
        <v>0</v>
      </c>
    </row>
    <row r="429" spans="2:13" x14ac:dyDescent="0.2">
      <c r="B429">
        <v>0</v>
      </c>
      <c r="C429">
        <v>0</v>
      </c>
      <c r="D429">
        <v>0</v>
      </c>
      <c r="E429">
        <v>0</v>
      </c>
      <c r="F429">
        <v>0</v>
      </c>
      <c r="G429">
        <v>1111111</v>
      </c>
      <c r="H429">
        <v>0</v>
      </c>
      <c r="I429">
        <v>0</v>
      </c>
      <c r="J429">
        <v>0</v>
      </c>
      <c r="K429">
        <v>0</v>
      </c>
      <c r="L429">
        <v>0</v>
      </c>
      <c r="M429">
        <v>0</v>
      </c>
    </row>
    <row r="430" spans="2:13" x14ac:dyDescent="0.2">
      <c r="B430">
        <v>0</v>
      </c>
      <c r="C430">
        <v>0</v>
      </c>
      <c r="D430">
        <v>0</v>
      </c>
      <c r="E430">
        <v>0</v>
      </c>
      <c r="F430">
        <v>0</v>
      </c>
      <c r="G430">
        <v>1111111</v>
      </c>
      <c r="H430">
        <v>0</v>
      </c>
      <c r="I430">
        <v>0</v>
      </c>
      <c r="J430">
        <v>0</v>
      </c>
      <c r="K430">
        <v>0</v>
      </c>
      <c r="L430">
        <v>0</v>
      </c>
      <c r="M430">
        <v>0</v>
      </c>
    </row>
    <row r="431" spans="2:13" x14ac:dyDescent="0.2">
      <c r="B431">
        <v>0</v>
      </c>
      <c r="C431">
        <v>0</v>
      </c>
      <c r="D431">
        <v>0</v>
      </c>
      <c r="E431">
        <v>0</v>
      </c>
      <c r="F431">
        <v>0</v>
      </c>
      <c r="G431">
        <v>1111111</v>
      </c>
      <c r="H431">
        <v>0</v>
      </c>
      <c r="I431">
        <v>0</v>
      </c>
      <c r="J431">
        <v>0</v>
      </c>
      <c r="K431">
        <v>0</v>
      </c>
      <c r="L431">
        <v>0</v>
      </c>
      <c r="M431">
        <v>0</v>
      </c>
    </row>
    <row r="432" spans="2:13" x14ac:dyDescent="0.2">
      <c r="B432">
        <v>0</v>
      </c>
      <c r="C432">
        <v>0</v>
      </c>
      <c r="D432">
        <v>0</v>
      </c>
      <c r="E432">
        <v>0</v>
      </c>
      <c r="F432">
        <v>0</v>
      </c>
      <c r="G432">
        <v>1111111</v>
      </c>
      <c r="H432">
        <v>0</v>
      </c>
      <c r="I432">
        <v>0</v>
      </c>
      <c r="J432">
        <v>0</v>
      </c>
      <c r="K432">
        <v>0</v>
      </c>
      <c r="L432">
        <v>0</v>
      </c>
      <c r="M432">
        <v>0</v>
      </c>
    </row>
    <row r="433" spans="2:13" x14ac:dyDescent="0.2">
      <c r="B433">
        <v>0</v>
      </c>
      <c r="C433">
        <v>0</v>
      </c>
      <c r="D433">
        <v>0</v>
      </c>
      <c r="E433">
        <v>0</v>
      </c>
      <c r="F433">
        <v>0</v>
      </c>
      <c r="G433">
        <v>1111111</v>
      </c>
      <c r="H433">
        <v>0</v>
      </c>
      <c r="I433">
        <v>0</v>
      </c>
      <c r="J433">
        <v>0</v>
      </c>
      <c r="K433">
        <v>0</v>
      </c>
      <c r="L433">
        <v>0</v>
      </c>
      <c r="M433">
        <v>0</v>
      </c>
    </row>
    <row r="434" spans="2:13" x14ac:dyDescent="0.2">
      <c r="B434">
        <v>0</v>
      </c>
      <c r="C434">
        <v>0</v>
      </c>
      <c r="D434">
        <v>0</v>
      </c>
      <c r="E434">
        <v>0</v>
      </c>
      <c r="F434">
        <v>0</v>
      </c>
      <c r="G434">
        <v>1111111</v>
      </c>
      <c r="H434">
        <v>0</v>
      </c>
      <c r="I434">
        <v>0</v>
      </c>
      <c r="J434">
        <v>0</v>
      </c>
      <c r="K434">
        <v>0</v>
      </c>
      <c r="L434">
        <v>0</v>
      </c>
      <c r="M434">
        <v>0</v>
      </c>
    </row>
    <row r="435" spans="2:13" x14ac:dyDescent="0.2">
      <c r="B435">
        <v>0</v>
      </c>
      <c r="C435">
        <v>0</v>
      </c>
      <c r="D435">
        <v>0</v>
      </c>
      <c r="E435">
        <v>0</v>
      </c>
      <c r="F435">
        <v>0</v>
      </c>
      <c r="G435">
        <v>1111111</v>
      </c>
      <c r="H435">
        <v>0</v>
      </c>
      <c r="I435">
        <v>0</v>
      </c>
      <c r="J435">
        <v>0</v>
      </c>
      <c r="K435">
        <v>0</v>
      </c>
      <c r="L435">
        <v>0</v>
      </c>
      <c r="M435">
        <v>0</v>
      </c>
    </row>
    <row r="436" spans="2:13" x14ac:dyDescent="0.2">
      <c r="B436">
        <v>0</v>
      </c>
      <c r="C436">
        <v>0</v>
      </c>
      <c r="D436">
        <v>0</v>
      </c>
      <c r="E436">
        <v>0</v>
      </c>
      <c r="F436">
        <v>0</v>
      </c>
      <c r="G436">
        <v>1111111</v>
      </c>
      <c r="H436">
        <v>0</v>
      </c>
      <c r="I436">
        <v>0</v>
      </c>
      <c r="J436">
        <v>0</v>
      </c>
      <c r="K436">
        <v>0</v>
      </c>
      <c r="L436">
        <v>0</v>
      </c>
      <c r="M436">
        <v>0</v>
      </c>
    </row>
    <row r="437" spans="2:13" x14ac:dyDescent="0.2">
      <c r="B437">
        <v>0</v>
      </c>
      <c r="C437">
        <v>0</v>
      </c>
      <c r="D437">
        <v>0</v>
      </c>
      <c r="E437">
        <v>0</v>
      </c>
      <c r="F437">
        <v>0</v>
      </c>
      <c r="G437">
        <v>1111111</v>
      </c>
      <c r="H437">
        <v>0</v>
      </c>
      <c r="I437">
        <v>0</v>
      </c>
      <c r="J437">
        <v>0</v>
      </c>
      <c r="K437">
        <v>0</v>
      </c>
      <c r="L437">
        <v>0</v>
      </c>
      <c r="M437">
        <v>0</v>
      </c>
    </row>
    <row r="438" spans="2:13" x14ac:dyDescent="0.2">
      <c r="B438">
        <v>0</v>
      </c>
      <c r="C438">
        <v>0</v>
      </c>
      <c r="D438">
        <v>0</v>
      </c>
      <c r="E438">
        <v>0</v>
      </c>
      <c r="F438">
        <v>0</v>
      </c>
      <c r="G438">
        <v>1111111</v>
      </c>
      <c r="H438">
        <v>0</v>
      </c>
      <c r="I438">
        <v>0</v>
      </c>
      <c r="J438">
        <v>0</v>
      </c>
      <c r="K438">
        <v>0</v>
      </c>
      <c r="L438">
        <v>0</v>
      </c>
      <c r="M438">
        <v>0</v>
      </c>
    </row>
    <row r="439" spans="2:13" x14ac:dyDescent="0.2">
      <c r="B439">
        <v>0</v>
      </c>
      <c r="C439">
        <v>0</v>
      </c>
      <c r="D439">
        <v>0</v>
      </c>
      <c r="E439">
        <v>0</v>
      </c>
      <c r="F439">
        <v>0</v>
      </c>
      <c r="G439">
        <v>1111111</v>
      </c>
      <c r="H439">
        <v>0</v>
      </c>
      <c r="I439">
        <v>0</v>
      </c>
      <c r="J439">
        <v>0</v>
      </c>
      <c r="K439">
        <v>0</v>
      </c>
      <c r="L439">
        <v>0</v>
      </c>
      <c r="M439">
        <v>0</v>
      </c>
    </row>
    <row r="440" spans="2:13" x14ac:dyDescent="0.2">
      <c r="B440">
        <v>0</v>
      </c>
      <c r="C440">
        <v>0</v>
      </c>
      <c r="D440">
        <v>0</v>
      </c>
      <c r="E440">
        <v>0</v>
      </c>
      <c r="F440">
        <v>0</v>
      </c>
      <c r="G440">
        <v>1111111</v>
      </c>
      <c r="H440">
        <v>0</v>
      </c>
      <c r="I440">
        <v>0</v>
      </c>
      <c r="J440">
        <v>0</v>
      </c>
      <c r="K440">
        <v>0</v>
      </c>
      <c r="L440">
        <v>0</v>
      </c>
      <c r="M440">
        <v>0</v>
      </c>
    </row>
    <row r="441" spans="2:13" x14ac:dyDescent="0.2">
      <c r="B441">
        <v>0</v>
      </c>
      <c r="C441">
        <v>0</v>
      </c>
      <c r="D441">
        <v>0</v>
      </c>
      <c r="E441">
        <v>0</v>
      </c>
      <c r="F441">
        <v>0</v>
      </c>
      <c r="G441">
        <v>1111111</v>
      </c>
      <c r="H441">
        <v>0</v>
      </c>
      <c r="I441">
        <v>0</v>
      </c>
      <c r="J441">
        <v>0</v>
      </c>
      <c r="K441">
        <v>0</v>
      </c>
      <c r="L441">
        <v>0</v>
      </c>
      <c r="M441">
        <v>0</v>
      </c>
    </row>
    <row r="442" spans="2:13" x14ac:dyDescent="0.2">
      <c r="B442">
        <v>0</v>
      </c>
      <c r="C442">
        <v>0</v>
      </c>
      <c r="D442">
        <v>0</v>
      </c>
      <c r="E442">
        <v>0</v>
      </c>
      <c r="F442">
        <v>0</v>
      </c>
      <c r="G442">
        <v>1111111</v>
      </c>
      <c r="H442">
        <v>0</v>
      </c>
      <c r="I442">
        <v>0</v>
      </c>
      <c r="J442">
        <v>0</v>
      </c>
      <c r="K442">
        <v>0</v>
      </c>
      <c r="L442">
        <v>0</v>
      </c>
      <c r="M442">
        <v>0</v>
      </c>
    </row>
    <row r="443" spans="2:13" x14ac:dyDescent="0.2">
      <c r="B443">
        <v>0</v>
      </c>
      <c r="C443">
        <v>0</v>
      </c>
      <c r="D443">
        <v>0</v>
      </c>
      <c r="E443">
        <v>0</v>
      </c>
      <c r="F443">
        <v>0</v>
      </c>
      <c r="G443">
        <v>1111111</v>
      </c>
      <c r="H443">
        <v>0</v>
      </c>
      <c r="I443">
        <v>0</v>
      </c>
      <c r="J443">
        <v>0</v>
      </c>
      <c r="K443">
        <v>0</v>
      </c>
      <c r="L443">
        <v>0</v>
      </c>
      <c r="M443">
        <v>0</v>
      </c>
    </row>
    <row r="444" spans="2:13" x14ac:dyDescent="0.2">
      <c r="B444">
        <v>0</v>
      </c>
      <c r="C444">
        <v>0</v>
      </c>
      <c r="D444">
        <v>0</v>
      </c>
      <c r="E444">
        <v>0</v>
      </c>
      <c r="F444">
        <v>0</v>
      </c>
      <c r="G444">
        <v>1111111</v>
      </c>
      <c r="H444">
        <v>0</v>
      </c>
      <c r="I444">
        <v>0</v>
      </c>
      <c r="J444">
        <v>0</v>
      </c>
      <c r="K444">
        <v>0</v>
      </c>
      <c r="L444">
        <v>0</v>
      </c>
      <c r="M444">
        <v>0</v>
      </c>
    </row>
    <row r="445" spans="2:13" x14ac:dyDescent="0.2">
      <c r="B445">
        <v>0</v>
      </c>
      <c r="C445">
        <v>0</v>
      </c>
      <c r="D445">
        <v>0</v>
      </c>
      <c r="E445">
        <v>0</v>
      </c>
      <c r="F445">
        <v>0</v>
      </c>
      <c r="G445">
        <v>1111111</v>
      </c>
      <c r="H445">
        <v>0</v>
      </c>
      <c r="I445">
        <v>0</v>
      </c>
      <c r="J445">
        <v>0</v>
      </c>
      <c r="K445">
        <v>0</v>
      </c>
      <c r="L445">
        <v>0</v>
      </c>
      <c r="M445">
        <v>0</v>
      </c>
    </row>
    <row r="446" spans="2:13" x14ac:dyDescent="0.2">
      <c r="B446">
        <v>0</v>
      </c>
      <c r="C446">
        <v>0</v>
      </c>
      <c r="D446">
        <v>0</v>
      </c>
      <c r="E446">
        <v>0</v>
      </c>
      <c r="F446">
        <v>0</v>
      </c>
      <c r="G446">
        <v>1111111</v>
      </c>
      <c r="H446">
        <v>0</v>
      </c>
      <c r="I446">
        <v>0</v>
      </c>
      <c r="J446">
        <v>0</v>
      </c>
      <c r="K446">
        <v>0</v>
      </c>
      <c r="L446">
        <v>0</v>
      </c>
      <c r="M446">
        <v>0</v>
      </c>
    </row>
    <row r="447" spans="2:13" x14ac:dyDescent="0.2">
      <c r="B447">
        <v>0</v>
      </c>
      <c r="C447">
        <v>0</v>
      </c>
      <c r="D447">
        <v>0</v>
      </c>
      <c r="E447">
        <v>0</v>
      </c>
      <c r="F447">
        <v>0</v>
      </c>
      <c r="G447">
        <v>1111111</v>
      </c>
      <c r="H447">
        <v>0</v>
      </c>
      <c r="I447">
        <v>0</v>
      </c>
      <c r="J447">
        <v>0</v>
      </c>
      <c r="K447">
        <v>0</v>
      </c>
      <c r="L447">
        <v>0</v>
      </c>
      <c r="M447">
        <v>0</v>
      </c>
    </row>
    <row r="448" spans="2:13" x14ac:dyDescent="0.2">
      <c r="B448">
        <v>0</v>
      </c>
      <c r="C448">
        <v>0</v>
      </c>
      <c r="D448">
        <v>0</v>
      </c>
      <c r="E448">
        <v>0</v>
      </c>
      <c r="F448">
        <v>0</v>
      </c>
      <c r="G448">
        <v>1111111</v>
      </c>
      <c r="H448">
        <v>0</v>
      </c>
      <c r="I448">
        <v>0</v>
      </c>
      <c r="J448">
        <v>0</v>
      </c>
      <c r="K448">
        <v>0</v>
      </c>
      <c r="L448">
        <v>0</v>
      </c>
      <c r="M448">
        <v>0</v>
      </c>
    </row>
    <row r="449" spans="2:13" x14ac:dyDescent="0.2">
      <c r="B449">
        <v>0</v>
      </c>
      <c r="C449">
        <v>0</v>
      </c>
      <c r="D449">
        <v>0</v>
      </c>
      <c r="E449">
        <v>0</v>
      </c>
      <c r="F449">
        <v>0</v>
      </c>
      <c r="G449">
        <v>1111111</v>
      </c>
      <c r="H449">
        <v>0</v>
      </c>
      <c r="I449">
        <v>0</v>
      </c>
      <c r="J449">
        <v>0</v>
      </c>
      <c r="K449">
        <v>0</v>
      </c>
      <c r="L449">
        <v>0</v>
      </c>
      <c r="M449">
        <v>0</v>
      </c>
    </row>
    <row r="450" spans="2:13" x14ac:dyDescent="0.2">
      <c r="B450">
        <v>0</v>
      </c>
      <c r="C450">
        <v>0</v>
      </c>
      <c r="D450">
        <v>0</v>
      </c>
      <c r="E450">
        <v>0</v>
      </c>
      <c r="F450">
        <v>0</v>
      </c>
      <c r="G450">
        <v>1111111</v>
      </c>
      <c r="H450">
        <v>0</v>
      </c>
      <c r="I450">
        <v>0</v>
      </c>
      <c r="J450">
        <v>0</v>
      </c>
      <c r="K450">
        <v>0</v>
      </c>
      <c r="L450">
        <v>0</v>
      </c>
      <c r="M450">
        <v>0</v>
      </c>
    </row>
    <row r="451" spans="2:13" x14ac:dyDescent="0.2">
      <c r="B451">
        <v>0</v>
      </c>
      <c r="C451">
        <v>0</v>
      </c>
      <c r="D451">
        <v>0</v>
      </c>
      <c r="E451">
        <v>0</v>
      </c>
      <c r="F451">
        <v>0</v>
      </c>
      <c r="G451">
        <v>1111111</v>
      </c>
      <c r="H451">
        <v>0</v>
      </c>
      <c r="I451">
        <v>0</v>
      </c>
      <c r="J451">
        <v>0</v>
      </c>
      <c r="K451">
        <v>0</v>
      </c>
      <c r="L451">
        <v>0</v>
      </c>
      <c r="M451">
        <v>0</v>
      </c>
    </row>
    <row r="452" spans="2:13" x14ac:dyDescent="0.2">
      <c r="B452">
        <v>0</v>
      </c>
      <c r="C452">
        <v>0</v>
      </c>
      <c r="D452">
        <v>0</v>
      </c>
      <c r="E452">
        <v>0</v>
      </c>
      <c r="F452">
        <v>0</v>
      </c>
      <c r="G452">
        <v>1111111</v>
      </c>
      <c r="H452">
        <v>0</v>
      </c>
      <c r="I452">
        <v>0</v>
      </c>
      <c r="J452">
        <v>0</v>
      </c>
      <c r="K452">
        <v>0</v>
      </c>
      <c r="L452">
        <v>0</v>
      </c>
      <c r="M452">
        <v>0</v>
      </c>
    </row>
    <row r="453" spans="2:13" x14ac:dyDescent="0.2">
      <c r="B453">
        <v>0</v>
      </c>
      <c r="C453">
        <v>0</v>
      </c>
      <c r="D453">
        <v>0</v>
      </c>
      <c r="E453">
        <v>0</v>
      </c>
      <c r="F453">
        <v>0</v>
      </c>
      <c r="G453">
        <v>1111111</v>
      </c>
      <c r="H453">
        <v>0</v>
      </c>
      <c r="I453">
        <v>0</v>
      </c>
      <c r="J453">
        <v>0</v>
      </c>
      <c r="K453">
        <v>0</v>
      </c>
      <c r="L453">
        <v>0</v>
      </c>
      <c r="M453">
        <v>0</v>
      </c>
    </row>
    <row r="454" spans="2:13" x14ac:dyDescent="0.2">
      <c r="B454">
        <v>0</v>
      </c>
      <c r="C454">
        <v>0</v>
      </c>
      <c r="D454">
        <v>0</v>
      </c>
      <c r="E454">
        <v>0</v>
      </c>
      <c r="F454">
        <v>0</v>
      </c>
      <c r="G454">
        <v>1111111</v>
      </c>
      <c r="H454">
        <v>0</v>
      </c>
      <c r="I454">
        <v>0</v>
      </c>
      <c r="J454">
        <v>0</v>
      </c>
      <c r="K454">
        <v>0</v>
      </c>
      <c r="L454">
        <v>0</v>
      </c>
      <c r="M454">
        <v>0</v>
      </c>
    </row>
    <row r="455" spans="2:13" x14ac:dyDescent="0.2">
      <c r="B455">
        <v>0</v>
      </c>
      <c r="C455">
        <v>0</v>
      </c>
      <c r="D455">
        <v>0</v>
      </c>
      <c r="E455">
        <v>0</v>
      </c>
      <c r="F455">
        <v>0</v>
      </c>
      <c r="G455">
        <v>1111111</v>
      </c>
      <c r="H455">
        <v>0</v>
      </c>
      <c r="I455">
        <v>0</v>
      </c>
      <c r="J455">
        <v>0</v>
      </c>
      <c r="K455">
        <v>0</v>
      </c>
      <c r="L455">
        <v>0</v>
      </c>
      <c r="M455">
        <v>0</v>
      </c>
    </row>
    <row r="456" spans="2:13" x14ac:dyDescent="0.2">
      <c r="B456">
        <v>0</v>
      </c>
      <c r="C456">
        <v>0</v>
      </c>
      <c r="D456">
        <v>0</v>
      </c>
      <c r="E456">
        <v>0</v>
      </c>
      <c r="F456">
        <v>0</v>
      </c>
      <c r="G456">
        <v>1111111</v>
      </c>
      <c r="H456">
        <v>0</v>
      </c>
      <c r="I456">
        <v>0</v>
      </c>
      <c r="J456">
        <v>0</v>
      </c>
      <c r="K456">
        <v>0</v>
      </c>
      <c r="L456">
        <v>0</v>
      </c>
      <c r="M456">
        <v>0</v>
      </c>
    </row>
    <row r="457" spans="2:13" x14ac:dyDescent="0.2">
      <c r="B457">
        <v>0</v>
      </c>
      <c r="C457">
        <v>0</v>
      </c>
      <c r="D457">
        <v>0</v>
      </c>
      <c r="E457">
        <v>0</v>
      </c>
      <c r="F457">
        <v>0</v>
      </c>
      <c r="G457">
        <v>1111111</v>
      </c>
      <c r="H457">
        <v>0</v>
      </c>
      <c r="I457">
        <v>0</v>
      </c>
      <c r="J457">
        <v>0</v>
      </c>
      <c r="K457">
        <v>0</v>
      </c>
      <c r="L457">
        <v>0</v>
      </c>
      <c r="M457">
        <v>0</v>
      </c>
    </row>
    <row r="458" spans="2:13" x14ac:dyDescent="0.2">
      <c r="B458">
        <v>0</v>
      </c>
      <c r="C458">
        <v>0</v>
      </c>
      <c r="D458">
        <v>0</v>
      </c>
      <c r="E458">
        <v>0</v>
      </c>
      <c r="F458">
        <v>0</v>
      </c>
      <c r="G458">
        <v>1111111</v>
      </c>
      <c r="H458">
        <v>0</v>
      </c>
      <c r="I458">
        <v>0</v>
      </c>
      <c r="J458">
        <v>0</v>
      </c>
      <c r="K458">
        <v>0</v>
      </c>
      <c r="L458">
        <v>0</v>
      </c>
      <c r="M458">
        <v>0</v>
      </c>
    </row>
    <row r="459" spans="2:13" x14ac:dyDescent="0.2">
      <c r="B459">
        <v>0</v>
      </c>
      <c r="C459">
        <v>0</v>
      </c>
      <c r="D459">
        <v>0</v>
      </c>
      <c r="E459">
        <v>0</v>
      </c>
      <c r="F459">
        <v>0</v>
      </c>
      <c r="G459">
        <v>1111111</v>
      </c>
      <c r="H459">
        <v>0</v>
      </c>
      <c r="I459">
        <v>0</v>
      </c>
      <c r="J459">
        <v>0</v>
      </c>
      <c r="K459">
        <v>0</v>
      </c>
      <c r="L459">
        <v>0</v>
      </c>
      <c r="M459">
        <v>0</v>
      </c>
    </row>
    <row r="460" spans="2:13" x14ac:dyDescent="0.2">
      <c r="B460">
        <v>0</v>
      </c>
      <c r="C460">
        <v>0</v>
      </c>
      <c r="D460">
        <v>0</v>
      </c>
      <c r="E460">
        <v>0</v>
      </c>
      <c r="F460">
        <v>0</v>
      </c>
      <c r="G460">
        <v>1111111</v>
      </c>
      <c r="H460">
        <v>0</v>
      </c>
      <c r="I460">
        <v>0</v>
      </c>
      <c r="J460">
        <v>0</v>
      </c>
      <c r="K460">
        <v>0</v>
      </c>
      <c r="L460">
        <v>0</v>
      </c>
      <c r="M460">
        <v>0</v>
      </c>
    </row>
    <row r="461" spans="2:13" x14ac:dyDescent="0.2">
      <c r="B461">
        <v>0</v>
      </c>
      <c r="C461">
        <v>0</v>
      </c>
      <c r="D461">
        <v>0</v>
      </c>
      <c r="E461">
        <v>0</v>
      </c>
      <c r="F461">
        <v>0</v>
      </c>
      <c r="G461">
        <v>1111111</v>
      </c>
      <c r="H461">
        <v>0</v>
      </c>
      <c r="I461">
        <v>0</v>
      </c>
      <c r="J461">
        <v>0</v>
      </c>
      <c r="K461">
        <v>0</v>
      </c>
      <c r="L461">
        <v>0</v>
      </c>
      <c r="M461">
        <v>0</v>
      </c>
    </row>
    <row r="462" spans="2:13" x14ac:dyDescent="0.2">
      <c r="B462">
        <v>0</v>
      </c>
      <c r="C462">
        <v>0</v>
      </c>
      <c r="D462">
        <v>0</v>
      </c>
      <c r="E462">
        <v>0</v>
      </c>
      <c r="F462">
        <v>0</v>
      </c>
      <c r="G462">
        <v>1111111</v>
      </c>
      <c r="H462">
        <v>0</v>
      </c>
      <c r="I462">
        <v>0</v>
      </c>
      <c r="J462">
        <v>0</v>
      </c>
      <c r="K462">
        <v>0</v>
      </c>
      <c r="L462">
        <v>0</v>
      </c>
      <c r="M462">
        <v>0</v>
      </c>
    </row>
    <row r="463" spans="2:13" x14ac:dyDescent="0.2">
      <c r="B463">
        <v>0</v>
      </c>
      <c r="C463">
        <v>0</v>
      </c>
      <c r="D463">
        <v>0</v>
      </c>
      <c r="E463">
        <v>0</v>
      </c>
      <c r="F463">
        <v>0</v>
      </c>
      <c r="G463">
        <v>1111111</v>
      </c>
      <c r="H463">
        <v>0</v>
      </c>
      <c r="I463">
        <v>0</v>
      </c>
      <c r="J463">
        <v>0</v>
      </c>
      <c r="K463">
        <v>0</v>
      </c>
      <c r="L463">
        <v>0</v>
      </c>
      <c r="M463">
        <v>0</v>
      </c>
    </row>
    <row r="464" spans="2:13" x14ac:dyDescent="0.2">
      <c r="B464">
        <v>0</v>
      </c>
      <c r="C464">
        <v>0</v>
      </c>
      <c r="D464">
        <v>0</v>
      </c>
      <c r="E464">
        <v>0</v>
      </c>
      <c r="F464">
        <v>0</v>
      </c>
      <c r="G464">
        <v>1111111</v>
      </c>
      <c r="H464">
        <v>0</v>
      </c>
      <c r="I464">
        <v>0</v>
      </c>
      <c r="J464">
        <v>0</v>
      </c>
      <c r="K464">
        <v>0</v>
      </c>
      <c r="L464">
        <v>0</v>
      </c>
      <c r="M464">
        <v>0</v>
      </c>
    </row>
    <row r="465" spans="2:13" x14ac:dyDescent="0.2">
      <c r="B465">
        <v>0</v>
      </c>
      <c r="C465">
        <v>0</v>
      </c>
      <c r="D465">
        <v>0</v>
      </c>
      <c r="E465">
        <v>0</v>
      </c>
      <c r="F465">
        <v>0</v>
      </c>
      <c r="G465">
        <v>1111111</v>
      </c>
      <c r="H465">
        <v>0</v>
      </c>
      <c r="I465">
        <v>0</v>
      </c>
      <c r="J465">
        <v>0</v>
      </c>
      <c r="K465">
        <v>0</v>
      </c>
      <c r="L465">
        <v>0</v>
      </c>
      <c r="M465">
        <v>0</v>
      </c>
    </row>
    <row r="466" spans="2:13" x14ac:dyDescent="0.2">
      <c r="B466">
        <v>0</v>
      </c>
      <c r="C466">
        <v>0</v>
      </c>
      <c r="D466">
        <v>0</v>
      </c>
      <c r="E466">
        <v>0</v>
      </c>
      <c r="F466">
        <v>0</v>
      </c>
      <c r="G466">
        <v>1111111</v>
      </c>
      <c r="H466">
        <v>0</v>
      </c>
      <c r="I466">
        <v>0</v>
      </c>
      <c r="J466">
        <v>0</v>
      </c>
      <c r="K466">
        <v>0</v>
      </c>
      <c r="L466">
        <v>0</v>
      </c>
      <c r="M466">
        <v>0</v>
      </c>
    </row>
    <row r="467" spans="2:13" x14ac:dyDescent="0.2">
      <c r="B467">
        <v>0</v>
      </c>
      <c r="C467">
        <v>0</v>
      </c>
      <c r="D467">
        <v>0</v>
      </c>
      <c r="E467">
        <v>0</v>
      </c>
      <c r="F467">
        <v>0</v>
      </c>
      <c r="G467">
        <v>1111111</v>
      </c>
      <c r="H467">
        <v>0</v>
      </c>
      <c r="I467">
        <v>0</v>
      </c>
      <c r="J467">
        <v>0</v>
      </c>
      <c r="K467">
        <v>0</v>
      </c>
      <c r="L467">
        <v>0</v>
      </c>
      <c r="M467">
        <v>0</v>
      </c>
    </row>
    <row r="468" spans="2:13" x14ac:dyDescent="0.2">
      <c r="B468">
        <v>0</v>
      </c>
      <c r="C468">
        <v>0</v>
      </c>
      <c r="D468">
        <v>0</v>
      </c>
      <c r="E468">
        <v>0</v>
      </c>
      <c r="F468">
        <v>0</v>
      </c>
      <c r="G468">
        <v>1111111</v>
      </c>
      <c r="H468">
        <v>0</v>
      </c>
      <c r="I468">
        <v>0</v>
      </c>
      <c r="J468">
        <v>0</v>
      </c>
      <c r="K468">
        <v>0</v>
      </c>
      <c r="L468">
        <v>0</v>
      </c>
      <c r="M468">
        <v>0</v>
      </c>
    </row>
    <row r="469" spans="2:13" x14ac:dyDescent="0.2">
      <c r="B469">
        <v>0</v>
      </c>
      <c r="C469">
        <v>0</v>
      </c>
      <c r="D469">
        <v>0</v>
      </c>
      <c r="E469">
        <v>0</v>
      </c>
      <c r="F469">
        <v>0</v>
      </c>
      <c r="G469">
        <v>1111111</v>
      </c>
      <c r="H469">
        <v>0</v>
      </c>
      <c r="I469">
        <v>0</v>
      </c>
      <c r="J469">
        <v>0</v>
      </c>
      <c r="K469">
        <v>0</v>
      </c>
      <c r="L469">
        <v>0</v>
      </c>
      <c r="M469">
        <v>0</v>
      </c>
    </row>
    <row r="470" spans="2:13" x14ac:dyDescent="0.2">
      <c r="B470">
        <v>0</v>
      </c>
      <c r="C470">
        <v>0</v>
      </c>
      <c r="D470">
        <v>0</v>
      </c>
      <c r="E470">
        <v>0</v>
      </c>
      <c r="F470">
        <v>0</v>
      </c>
      <c r="G470">
        <v>1111111</v>
      </c>
      <c r="H470">
        <v>0</v>
      </c>
      <c r="I470">
        <v>0</v>
      </c>
      <c r="J470">
        <v>0</v>
      </c>
      <c r="K470">
        <v>0</v>
      </c>
      <c r="L470">
        <v>0</v>
      </c>
      <c r="M470">
        <v>0</v>
      </c>
    </row>
    <row r="471" spans="2:13" x14ac:dyDescent="0.2">
      <c r="B471">
        <v>0</v>
      </c>
      <c r="C471">
        <v>0</v>
      </c>
      <c r="D471">
        <v>0</v>
      </c>
      <c r="E471">
        <v>0</v>
      </c>
      <c r="F471">
        <v>0</v>
      </c>
      <c r="G471">
        <v>1111111</v>
      </c>
      <c r="H471">
        <v>0</v>
      </c>
      <c r="I471">
        <v>0</v>
      </c>
      <c r="J471">
        <v>0</v>
      </c>
      <c r="K471">
        <v>0</v>
      </c>
      <c r="L471">
        <v>0</v>
      </c>
      <c r="M471">
        <v>0</v>
      </c>
    </row>
    <row r="472" spans="2:13" x14ac:dyDescent="0.2">
      <c r="B472">
        <v>0</v>
      </c>
      <c r="C472">
        <v>0</v>
      </c>
      <c r="D472">
        <v>0</v>
      </c>
      <c r="E472">
        <v>0</v>
      </c>
      <c r="F472">
        <v>0</v>
      </c>
      <c r="G472">
        <v>1111111</v>
      </c>
      <c r="H472">
        <v>0</v>
      </c>
      <c r="I472">
        <v>0</v>
      </c>
      <c r="J472">
        <v>0</v>
      </c>
      <c r="K472">
        <v>0</v>
      </c>
      <c r="L472">
        <v>0</v>
      </c>
      <c r="M472">
        <v>0</v>
      </c>
    </row>
    <row r="473" spans="2:13" x14ac:dyDescent="0.2">
      <c r="B473">
        <v>0</v>
      </c>
      <c r="C473">
        <v>0</v>
      </c>
      <c r="D473">
        <v>0</v>
      </c>
      <c r="E473">
        <v>0</v>
      </c>
      <c r="F473">
        <v>0</v>
      </c>
      <c r="G473">
        <v>1111111</v>
      </c>
      <c r="H473">
        <v>0</v>
      </c>
      <c r="I473">
        <v>0</v>
      </c>
      <c r="J473">
        <v>0</v>
      </c>
      <c r="K473">
        <v>0</v>
      </c>
      <c r="L473">
        <v>0</v>
      </c>
      <c r="M473">
        <v>0</v>
      </c>
    </row>
    <row r="474" spans="2:13" x14ac:dyDescent="0.2">
      <c r="B474">
        <v>0</v>
      </c>
      <c r="C474">
        <v>0</v>
      </c>
      <c r="D474">
        <v>0</v>
      </c>
      <c r="E474">
        <v>0</v>
      </c>
      <c r="F474">
        <v>0</v>
      </c>
      <c r="G474">
        <v>1111111</v>
      </c>
      <c r="H474">
        <v>0</v>
      </c>
      <c r="I474">
        <v>0</v>
      </c>
      <c r="J474">
        <v>0</v>
      </c>
      <c r="K474">
        <v>0</v>
      </c>
      <c r="L474">
        <v>0</v>
      </c>
      <c r="M474">
        <v>0</v>
      </c>
    </row>
    <row r="475" spans="2:13" x14ac:dyDescent="0.2">
      <c r="B475">
        <v>0</v>
      </c>
      <c r="C475">
        <v>0</v>
      </c>
      <c r="D475">
        <v>0</v>
      </c>
      <c r="E475">
        <v>0</v>
      </c>
      <c r="F475">
        <v>0</v>
      </c>
      <c r="G475">
        <v>1111111</v>
      </c>
      <c r="H475">
        <v>0</v>
      </c>
      <c r="I475">
        <v>0</v>
      </c>
      <c r="J475">
        <v>0</v>
      </c>
      <c r="K475">
        <v>0</v>
      </c>
      <c r="L475">
        <v>0</v>
      </c>
      <c r="M475">
        <v>0</v>
      </c>
    </row>
    <row r="476" spans="2:13" x14ac:dyDescent="0.2">
      <c r="B476">
        <v>0</v>
      </c>
      <c r="C476">
        <v>0</v>
      </c>
      <c r="D476">
        <v>0</v>
      </c>
      <c r="E476">
        <v>0</v>
      </c>
      <c r="F476">
        <v>0</v>
      </c>
      <c r="G476">
        <v>1111111</v>
      </c>
      <c r="H476">
        <v>0</v>
      </c>
      <c r="I476">
        <v>0</v>
      </c>
      <c r="J476">
        <v>0</v>
      </c>
      <c r="K476">
        <v>0</v>
      </c>
      <c r="L476">
        <v>0</v>
      </c>
      <c r="M476">
        <v>0</v>
      </c>
    </row>
    <row r="477" spans="2:13" x14ac:dyDescent="0.2">
      <c r="B477">
        <v>0</v>
      </c>
      <c r="C477">
        <v>0</v>
      </c>
      <c r="D477">
        <v>0</v>
      </c>
      <c r="E477">
        <v>0</v>
      </c>
      <c r="F477">
        <v>0</v>
      </c>
      <c r="G477">
        <v>1111111</v>
      </c>
      <c r="H477">
        <v>0</v>
      </c>
      <c r="I477">
        <v>0</v>
      </c>
      <c r="J477">
        <v>0</v>
      </c>
      <c r="K477">
        <v>0</v>
      </c>
      <c r="L477">
        <v>0</v>
      </c>
      <c r="M477">
        <v>0</v>
      </c>
    </row>
    <row r="478" spans="2:13" x14ac:dyDescent="0.2">
      <c r="B478">
        <v>0</v>
      </c>
      <c r="C478">
        <v>0</v>
      </c>
      <c r="D478">
        <v>0</v>
      </c>
      <c r="E478">
        <v>0</v>
      </c>
      <c r="F478">
        <v>0</v>
      </c>
      <c r="G478">
        <v>1111111</v>
      </c>
      <c r="H478">
        <v>0</v>
      </c>
      <c r="I478">
        <v>0</v>
      </c>
      <c r="J478">
        <v>0</v>
      </c>
      <c r="K478">
        <v>0</v>
      </c>
      <c r="L478">
        <v>0</v>
      </c>
      <c r="M478">
        <v>0</v>
      </c>
    </row>
    <row r="479" spans="2:13" x14ac:dyDescent="0.2">
      <c r="B479">
        <v>0</v>
      </c>
      <c r="C479">
        <v>0</v>
      </c>
      <c r="D479">
        <v>0</v>
      </c>
      <c r="E479">
        <v>0</v>
      </c>
      <c r="F479">
        <v>0</v>
      </c>
      <c r="G479">
        <v>1111111</v>
      </c>
      <c r="H479">
        <v>0</v>
      </c>
      <c r="I479">
        <v>0</v>
      </c>
      <c r="J479">
        <v>0</v>
      </c>
      <c r="K479">
        <v>0</v>
      </c>
      <c r="L479">
        <v>0</v>
      </c>
      <c r="M479">
        <v>0</v>
      </c>
    </row>
    <row r="480" spans="2:13" x14ac:dyDescent="0.2">
      <c r="B480">
        <v>0</v>
      </c>
      <c r="C480">
        <v>0</v>
      </c>
      <c r="D480">
        <v>0</v>
      </c>
      <c r="E480">
        <v>0</v>
      </c>
      <c r="F480">
        <v>0</v>
      </c>
      <c r="G480">
        <v>1111111</v>
      </c>
      <c r="H480">
        <v>0</v>
      </c>
      <c r="I480">
        <v>0</v>
      </c>
      <c r="J480">
        <v>0</v>
      </c>
      <c r="K480">
        <v>0</v>
      </c>
      <c r="L480">
        <v>0</v>
      </c>
      <c r="M480">
        <v>0</v>
      </c>
    </row>
    <row r="481" spans="2:13" x14ac:dyDescent="0.2">
      <c r="B481">
        <v>0</v>
      </c>
      <c r="C481">
        <v>0</v>
      </c>
      <c r="D481">
        <v>0</v>
      </c>
      <c r="E481">
        <v>0</v>
      </c>
      <c r="F481">
        <v>0</v>
      </c>
      <c r="G481">
        <v>1111111</v>
      </c>
      <c r="H481">
        <v>0</v>
      </c>
      <c r="I481">
        <v>0</v>
      </c>
      <c r="J481">
        <v>0</v>
      </c>
      <c r="K481">
        <v>0</v>
      </c>
      <c r="L481">
        <v>0</v>
      </c>
      <c r="M481">
        <v>0</v>
      </c>
    </row>
    <row r="482" spans="2:13" x14ac:dyDescent="0.2">
      <c r="B482">
        <v>0</v>
      </c>
      <c r="C482">
        <v>0</v>
      </c>
      <c r="D482">
        <v>0</v>
      </c>
      <c r="E482">
        <v>0</v>
      </c>
      <c r="F482">
        <v>0</v>
      </c>
      <c r="G482">
        <v>1111111</v>
      </c>
      <c r="H482">
        <v>0</v>
      </c>
      <c r="I482">
        <v>0</v>
      </c>
      <c r="J482">
        <v>0</v>
      </c>
      <c r="K482">
        <v>0</v>
      </c>
      <c r="L482">
        <v>0</v>
      </c>
      <c r="M482">
        <v>0</v>
      </c>
    </row>
    <row r="483" spans="2:13" x14ac:dyDescent="0.2">
      <c r="B483">
        <v>0</v>
      </c>
      <c r="C483">
        <v>0</v>
      </c>
      <c r="D483">
        <v>0</v>
      </c>
      <c r="E483">
        <v>0</v>
      </c>
      <c r="F483">
        <v>0</v>
      </c>
      <c r="G483">
        <v>1111111</v>
      </c>
      <c r="H483">
        <v>0</v>
      </c>
      <c r="I483">
        <v>0</v>
      </c>
      <c r="J483">
        <v>0</v>
      </c>
      <c r="K483">
        <v>0</v>
      </c>
      <c r="L483">
        <v>0</v>
      </c>
      <c r="M483">
        <v>0</v>
      </c>
    </row>
    <row r="484" spans="2:13" x14ac:dyDescent="0.2">
      <c r="B484">
        <v>0</v>
      </c>
      <c r="C484">
        <v>0</v>
      </c>
      <c r="D484">
        <v>0</v>
      </c>
      <c r="E484">
        <v>0</v>
      </c>
      <c r="F484">
        <v>0</v>
      </c>
      <c r="G484">
        <v>1111111</v>
      </c>
      <c r="H484">
        <v>0</v>
      </c>
      <c r="I484">
        <v>0</v>
      </c>
      <c r="J484">
        <v>0</v>
      </c>
      <c r="K484">
        <v>0</v>
      </c>
      <c r="L484">
        <v>0</v>
      </c>
      <c r="M484">
        <v>0</v>
      </c>
    </row>
    <row r="485" spans="2:13" x14ac:dyDescent="0.2">
      <c r="B485">
        <v>0</v>
      </c>
      <c r="C485">
        <v>0</v>
      </c>
      <c r="D485">
        <v>0</v>
      </c>
      <c r="E485">
        <v>0</v>
      </c>
      <c r="F485">
        <v>0</v>
      </c>
      <c r="G485">
        <v>1111111</v>
      </c>
      <c r="H485">
        <v>0</v>
      </c>
      <c r="I485">
        <v>0</v>
      </c>
      <c r="J485">
        <v>0</v>
      </c>
      <c r="K485">
        <v>0</v>
      </c>
      <c r="L485">
        <v>0</v>
      </c>
      <c r="M485">
        <v>0</v>
      </c>
    </row>
    <row r="486" spans="2:13" x14ac:dyDescent="0.2">
      <c r="B486">
        <v>0</v>
      </c>
      <c r="C486">
        <v>0</v>
      </c>
      <c r="D486">
        <v>0</v>
      </c>
      <c r="E486">
        <v>0</v>
      </c>
      <c r="F486">
        <v>0</v>
      </c>
      <c r="G486">
        <v>1111111</v>
      </c>
      <c r="H486">
        <v>0</v>
      </c>
      <c r="I486">
        <v>0</v>
      </c>
      <c r="J486">
        <v>0</v>
      </c>
      <c r="K486">
        <v>0</v>
      </c>
      <c r="L486">
        <v>0</v>
      </c>
      <c r="M486">
        <v>0</v>
      </c>
    </row>
    <row r="487" spans="2:13" x14ac:dyDescent="0.2">
      <c r="B487">
        <v>0</v>
      </c>
      <c r="C487">
        <v>0</v>
      </c>
      <c r="D487">
        <v>0</v>
      </c>
      <c r="E487">
        <v>0</v>
      </c>
      <c r="F487">
        <v>0</v>
      </c>
      <c r="G487">
        <v>1111111</v>
      </c>
      <c r="H487">
        <v>0</v>
      </c>
      <c r="I487">
        <v>0</v>
      </c>
      <c r="J487">
        <v>0</v>
      </c>
      <c r="K487">
        <v>0</v>
      </c>
      <c r="L487">
        <v>0</v>
      </c>
      <c r="M487">
        <v>0</v>
      </c>
    </row>
    <row r="488" spans="2:13" x14ac:dyDescent="0.2">
      <c r="B488">
        <v>0</v>
      </c>
      <c r="C488">
        <v>0</v>
      </c>
      <c r="D488">
        <v>0</v>
      </c>
      <c r="E488">
        <v>0</v>
      </c>
      <c r="F488">
        <v>0</v>
      </c>
      <c r="G488">
        <v>1111111</v>
      </c>
      <c r="H488">
        <v>0</v>
      </c>
      <c r="I488">
        <v>0</v>
      </c>
      <c r="J488">
        <v>0</v>
      </c>
      <c r="K488">
        <v>0</v>
      </c>
      <c r="L488">
        <v>0</v>
      </c>
      <c r="M488">
        <v>0</v>
      </c>
    </row>
    <row r="489" spans="2:13" x14ac:dyDescent="0.2">
      <c r="B489">
        <v>0</v>
      </c>
      <c r="C489">
        <v>0</v>
      </c>
      <c r="D489">
        <v>0</v>
      </c>
      <c r="E489">
        <v>0</v>
      </c>
      <c r="F489">
        <v>0</v>
      </c>
      <c r="G489">
        <v>1111111</v>
      </c>
      <c r="H489">
        <v>0</v>
      </c>
      <c r="I489">
        <v>0</v>
      </c>
      <c r="J489">
        <v>0</v>
      </c>
      <c r="K489">
        <v>0</v>
      </c>
      <c r="L489">
        <v>0</v>
      </c>
      <c r="M489">
        <v>0</v>
      </c>
    </row>
    <row r="490" spans="2:13" x14ac:dyDescent="0.2">
      <c r="B490">
        <v>0</v>
      </c>
      <c r="C490">
        <v>0</v>
      </c>
      <c r="D490">
        <v>0</v>
      </c>
      <c r="E490">
        <v>0</v>
      </c>
      <c r="F490">
        <v>0</v>
      </c>
      <c r="G490">
        <v>1111111</v>
      </c>
      <c r="H490">
        <v>0</v>
      </c>
      <c r="I490">
        <v>0</v>
      </c>
      <c r="J490">
        <v>0</v>
      </c>
      <c r="K490">
        <v>0</v>
      </c>
      <c r="L490">
        <v>0</v>
      </c>
      <c r="M490">
        <v>0</v>
      </c>
    </row>
    <row r="491" spans="2:13" x14ac:dyDescent="0.2">
      <c r="B491">
        <v>0</v>
      </c>
      <c r="C491">
        <v>0</v>
      </c>
      <c r="D491">
        <v>0</v>
      </c>
      <c r="E491">
        <v>0</v>
      </c>
      <c r="F491">
        <v>0</v>
      </c>
      <c r="G491">
        <v>1111111</v>
      </c>
      <c r="H491">
        <v>0</v>
      </c>
      <c r="I491">
        <v>0</v>
      </c>
      <c r="J491">
        <v>0</v>
      </c>
      <c r="K491">
        <v>0</v>
      </c>
      <c r="L491">
        <v>0</v>
      </c>
      <c r="M491">
        <v>0</v>
      </c>
    </row>
    <row r="492" spans="2:13" x14ac:dyDescent="0.2">
      <c r="B492">
        <v>0</v>
      </c>
      <c r="C492">
        <v>0</v>
      </c>
      <c r="D492">
        <v>0</v>
      </c>
      <c r="E492">
        <v>0</v>
      </c>
      <c r="F492">
        <v>0</v>
      </c>
      <c r="G492">
        <v>1111111</v>
      </c>
      <c r="H492">
        <v>0</v>
      </c>
      <c r="I492">
        <v>0</v>
      </c>
      <c r="J492">
        <v>0</v>
      </c>
      <c r="K492">
        <v>0</v>
      </c>
      <c r="L492">
        <v>0</v>
      </c>
      <c r="M492">
        <v>0</v>
      </c>
    </row>
    <row r="493" spans="2:13" x14ac:dyDescent="0.2">
      <c r="B493">
        <v>0</v>
      </c>
      <c r="C493">
        <v>0</v>
      </c>
      <c r="D493">
        <v>0</v>
      </c>
      <c r="E493">
        <v>0</v>
      </c>
      <c r="F493">
        <v>0</v>
      </c>
      <c r="G493">
        <v>1111111</v>
      </c>
      <c r="H493">
        <v>0</v>
      </c>
      <c r="I493">
        <v>0</v>
      </c>
      <c r="J493">
        <v>0</v>
      </c>
      <c r="K493">
        <v>0</v>
      </c>
      <c r="L493">
        <v>0</v>
      </c>
      <c r="M493">
        <v>0</v>
      </c>
    </row>
    <row r="494" spans="2:13" x14ac:dyDescent="0.2">
      <c r="B494">
        <v>0</v>
      </c>
      <c r="C494">
        <v>0</v>
      </c>
      <c r="D494">
        <v>0</v>
      </c>
      <c r="E494">
        <v>0</v>
      </c>
      <c r="F494">
        <v>0</v>
      </c>
      <c r="G494">
        <v>1111111</v>
      </c>
      <c r="H494">
        <v>0</v>
      </c>
      <c r="I494">
        <v>0</v>
      </c>
      <c r="J494">
        <v>0</v>
      </c>
      <c r="K494">
        <v>0</v>
      </c>
      <c r="L494">
        <v>0</v>
      </c>
      <c r="M494">
        <v>0</v>
      </c>
    </row>
    <row r="495" spans="2:13" x14ac:dyDescent="0.2">
      <c r="B495">
        <v>0</v>
      </c>
      <c r="C495">
        <v>0</v>
      </c>
      <c r="D495">
        <v>0</v>
      </c>
      <c r="E495">
        <v>0</v>
      </c>
      <c r="F495">
        <v>0</v>
      </c>
      <c r="G495">
        <v>1111111</v>
      </c>
      <c r="H495">
        <v>0</v>
      </c>
      <c r="I495">
        <v>0</v>
      </c>
      <c r="J495">
        <v>0</v>
      </c>
      <c r="K495">
        <v>0</v>
      </c>
      <c r="L495">
        <v>0</v>
      </c>
      <c r="M495">
        <v>0</v>
      </c>
    </row>
    <row r="496" spans="2:13" x14ac:dyDescent="0.2">
      <c r="B496">
        <v>0</v>
      </c>
      <c r="C496">
        <v>0</v>
      </c>
      <c r="D496">
        <v>0</v>
      </c>
      <c r="E496">
        <v>0</v>
      </c>
      <c r="F496">
        <v>0</v>
      </c>
      <c r="G496">
        <v>1111111</v>
      </c>
      <c r="H496">
        <v>0</v>
      </c>
      <c r="I496">
        <v>0</v>
      </c>
      <c r="J496">
        <v>0</v>
      </c>
      <c r="K496">
        <v>0</v>
      </c>
      <c r="L496">
        <v>0</v>
      </c>
      <c r="M496">
        <v>0</v>
      </c>
    </row>
    <row r="497" spans="2:13" x14ac:dyDescent="0.2">
      <c r="B497">
        <v>0</v>
      </c>
      <c r="C497">
        <v>0</v>
      </c>
      <c r="D497">
        <v>0</v>
      </c>
      <c r="E497">
        <v>0</v>
      </c>
      <c r="F497">
        <v>0</v>
      </c>
      <c r="G497">
        <v>1111111</v>
      </c>
      <c r="H497">
        <v>0</v>
      </c>
      <c r="I497">
        <v>0</v>
      </c>
      <c r="J497">
        <v>0</v>
      </c>
      <c r="K497">
        <v>0</v>
      </c>
      <c r="L497">
        <v>0</v>
      </c>
      <c r="M497">
        <v>0</v>
      </c>
    </row>
    <row r="498" spans="2:13" x14ac:dyDescent="0.2">
      <c r="B498">
        <v>0</v>
      </c>
      <c r="C498">
        <v>0</v>
      </c>
      <c r="D498">
        <v>0</v>
      </c>
      <c r="E498">
        <v>0</v>
      </c>
      <c r="F498">
        <v>0</v>
      </c>
      <c r="G498">
        <v>1111111</v>
      </c>
      <c r="H498">
        <v>0</v>
      </c>
      <c r="I498">
        <v>0</v>
      </c>
      <c r="J498">
        <v>0</v>
      </c>
      <c r="K498">
        <v>0</v>
      </c>
      <c r="L498">
        <v>0</v>
      </c>
      <c r="M498">
        <v>0</v>
      </c>
    </row>
    <row r="499" spans="2:13" x14ac:dyDescent="0.2">
      <c r="B499">
        <v>0</v>
      </c>
      <c r="C499">
        <v>0</v>
      </c>
      <c r="D499">
        <v>0</v>
      </c>
      <c r="E499">
        <v>0</v>
      </c>
      <c r="F499">
        <v>0</v>
      </c>
      <c r="G499">
        <v>1111111</v>
      </c>
      <c r="H499">
        <v>0</v>
      </c>
      <c r="I499">
        <v>0</v>
      </c>
      <c r="J499">
        <v>0</v>
      </c>
      <c r="K499">
        <v>0</v>
      </c>
      <c r="L499">
        <v>0</v>
      </c>
      <c r="M499">
        <v>0</v>
      </c>
    </row>
    <row r="500" spans="2:13" x14ac:dyDescent="0.2">
      <c r="B500">
        <v>0</v>
      </c>
      <c r="C500">
        <v>0</v>
      </c>
      <c r="D500">
        <v>0</v>
      </c>
      <c r="E500">
        <v>0</v>
      </c>
      <c r="F500">
        <v>0</v>
      </c>
      <c r="G500">
        <v>1111111</v>
      </c>
      <c r="H500">
        <v>0</v>
      </c>
      <c r="I500">
        <v>0</v>
      </c>
      <c r="J500">
        <v>0</v>
      </c>
      <c r="K500">
        <v>0</v>
      </c>
      <c r="L500">
        <v>0</v>
      </c>
      <c r="M500">
        <v>0</v>
      </c>
    </row>
    <row r="501" spans="2:13" x14ac:dyDescent="0.2">
      <c r="B501">
        <v>0</v>
      </c>
      <c r="C501">
        <v>0</v>
      </c>
      <c r="D501">
        <v>0</v>
      </c>
      <c r="E501">
        <v>0</v>
      </c>
      <c r="F501">
        <v>0</v>
      </c>
      <c r="G501">
        <v>1111111</v>
      </c>
      <c r="H501">
        <v>0</v>
      </c>
      <c r="I501">
        <v>0</v>
      </c>
      <c r="J501">
        <v>0</v>
      </c>
      <c r="K501">
        <v>0</v>
      </c>
      <c r="L501">
        <v>0</v>
      </c>
      <c r="M501">
        <v>0</v>
      </c>
    </row>
    <row r="502" spans="2:13" x14ac:dyDescent="0.2">
      <c r="B502">
        <v>0</v>
      </c>
      <c r="C502">
        <v>0</v>
      </c>
      <c r="D502">
        <v>0</v>
      </c>
      <c r="E502">
        <v>0</v>
      </c>
      <c r="F502">
        <v>0</v>
      </c>
      <c r="G502">
        <v>1111111</v>
      </c>
      <c r="H502">
        <v>0</v>
      </c>
      <c r="I502">
        <v>0</v>
      </c>
      <c r="J502">
        <v>0</v>
      </c>
      <c r="K502">
        <v>0</v>
      </c>
      <c r="L502">
        <v>0</v>
      </c>
      <c r="M502">
        <v>0</v>
      </c>
    </row>
    <row r="503" spans="2:13" x14ac:dyDescent="0.2">
      <c r="B503">
        <v>0</v>
      </c>
      <c r="C503">
        <v>0</v>
      </c>
      <c r="D503">
        <v>0</v>
      </c>
      <c r="E503">
        <v>0</v>
      </c>
      <c r="F503">
        <v>0</v>
      </c>
      <c r="G503">
        <v>1111111</v>
      </c>
      <c r="H503">
        <v>0</v>
      </c>
      <c r="I503">
        <v>0</v>
      </c>
      <c r="J503">
        <v>0</v>
      </c>
      <c r="K503">
        <v>0</v>
      </c>
      <c r="L503">
        <v>0</v>
      </c>
      <c r="M503">
        <v>0</v>
      </c>
    </row>
    <row r="504" spans="2:13" x14ac:dyDescent="0.2">
      <c r="B504">
        <v>0</v>
      </c>
      <c r="C504">
        <v>0</v>
      </c>
      <c r="D504">
        <v>0</v>
      </c>
      <c r="E504">
        <v>0</v>
      </c>
      <c r="F504">
        <v>0</v>
      </c>
      <c r="G504">
        <v>1111111</v>
      </c>
      <c r="H504">
        <v>0</v>
      </c>
      <c r="I504">
        <v>0</v>
      </c>
      <c r="J504">
        <v>0</v>
      </c>
      <c r="K504">
        <v>0</v>
      </c>
      <c r="L504">
        <v>0</v>
      </c>
      <c r="M504">
        <v>0</v>
      </c>
    </row>
    <row r="505" spans="2:13" x14ac:dyDescent="0.2">
      <c r="B505">
        <v>0</v>
      </c>
      <c r="C505">
        <v>0</v>
      </c>
      <c r="D505">
        <v>0</v>
      </c>
      <c r="E505">
        <v>0</v>
      </c>
      <c r="F505">
        <v>0</v>
      </c>
      <c r="G505">
        <v>1111111</v>
      </c>
      <c r="H505">
        <v>0</v>
      </c>
      <c r="I505">
        <v>0</v>
      </c>
      <c r="J505">
        <v>0</v>
      </c>
      <c r="K505">
        <v>0</v>
      </c>
      <c r="L505">
        <v>0</v>
      </c>
      <c r="M505">
        <v>0</v>
      </c>
    </row>
    <row r="506" spans="2:13" x14ac:dyDescent="0.2">
      <c r="B506">
        <v>0</v>
      </c>
      <c r="C506">
        <v>0</v>
      </c>
      <c r="D506">
        <v>0</v>
      </c>
      <c r="E506">
        <v>0</v>
      </c>
      <c r="F506">
        <v>0</v>
      </c>
      <c r="G506">
        <v>1111111</v>
      </c>
      <c r="H506">
        <v>0</v>
      </c>
      <c r="I506">
        <v>0</v>
      </c>
      <c r="J506">
        <v>0</v>
      </c>
      <c r="K506">
        <v>0</v>
      </c>
      <c r="L506">
        <v>0</v>
      </c>
      <c r="M506">
        <v>0</v>
      </c>
    </row>
    <row r="507" spans="2:13" x14ac:dyDescent="0.2">
      <c r="B507">
        <v>0</v>
      </c>
      <c r="C507">
        <v>0</v>
      </c>
      <c r="D507">
        <v>0</v>
      </c>
      <c r="E507">
        <v>0</v>
      </c>
      <c r="F507">
        <v>0</v>
      </c>
      <c r="G507">
        <v>1111111</v>
      </c>
      <c r="H507">
        <v>0</v>
      </c>
      <c r="I507">
        <v>0</v>
      </c>
      <c r="J507">
        <v>0</v>
      </c>
      <c r="K507">
        <v>0</v>
      </c>
      <c r="L507">
        <v>0</v>
      </c>
      <c r="M507">
        <v>0</v>
      </c>
    </row>
    <row r="508" spans="2:13" x14ac:dyDescent="0.2">
      <c r="B508">
        <v>0</v>
      </c>
      <c r="C508">
        <v>0</v>
      </c>
      <c r="D508">
        <v>0</v>
      </c>
      <c r="E508">
        <v>0</v>
      </c>
      <c r="F508">
        <v>0</v>
      </c>
      <c r="G508">
        <v>1111111</v>
      </c>
      <c r="H508">
        <v>0</v>
      </c>
      <c r="I508">
        <v>0</v>
      </c>
      <c r="J508">
        <v>0</v>
      </c>
      <c r="K508">
        <v>0</v>
      </c>
      <c r="L508">
        <v>0</v>
      </c>
      <c r="M508">
        <v>0</v>
      </c>
    </row>
    <row r="509" spans="2:13" x14ac:dyDescent="0.2">
      <c r="B509">
        <v>0</v>
      </c>
      <c r="C509">
        <v>0</v>
      </c>
      <c r="D509">
        <v>0</v>
      </c>
      <c r="E509">
        <v>0</v>
      </c>
      <c r="F509">
        <v>0</v>
      </c>
      <c r="G509">
        <v>1111111</v>
      </c>
      <c r="H509">
        <v>0</v>
      </c>
      <c r="I509">
        <v>0</v>
      </c>
      <c r="J509">
        <v>0</v>
      </c>
      <c r="K509">
        <v>0</v>
      </c>
      <c r="L509">
        <v>0</v>
      </c>
      <c r="M509">
        <v>0</v>
      </c>
    </row>
    <row r="510" spans="2:13" x14ac:dyDescent="0.2">
      <c r="B510">
        <v>0</v>
      </c>
      <c r="C510">
        <v>0</v>
      </c>
      <c r="D510">
        <v>0</v>
      </c>
      <c r="E510">
        <v>0</v>
      </c>
      <c r="F510">
        <v>0</v>
      </c>
      <c r="G510">
        <v>1111111</v>
      </c>
      <c r="H510">
        <v>0</v>
      </c>
      <c r="I510">
        <v>0</v>
      </c>
      <c r="J510">
        <v>0</v>
      </c>
      <c r="K510">
        <v>0</v>
      </c>
      <c r="L510">
        <v>0</v>
      </c>
      <c r="M510">
        <v>0</v>
      </c>
    </row>
    <row r="511" spans="2:13" x14ac:dyDescent="0.2">
      <c r="B511">
        <v>0</v>
      </c>
      <c r="C511">
        <v>0</v>
      </c>
      <c r="D511">
        <v>0</v>
      </c>
      <c r="E511">
        <v>0</v>
      </c>
      <c r="F511">
        <v>0</v>
      </c>
      <c r="G511">
        <v>1111111</v>
      </c>
      <c r="H511">
        <v>0</v>
      </c>
      <c r="I511">
        <v>0</v>
      </c>
      <c r="J511">
        <v>0</v>
      </c>
      <c r="K511">
        <v>0</v>
      </c>
      <c r="L511">
        <v>0</v>
      </c>
      <c r="M511">
        <v>0</v>
      </c>
    </row>
    <row r="512" spans="2:13" x14ac:dyDescent="0.2">
      <c r="B512">
        <v>0</v>
      </c>
      <c r="C512">
        <v>0</v>
      </c>
      <c r="D512">
        <v>0</v>
      </c>
      <c r="E512">
        <v>0</v>
      </c>
      <c r="F512">
        <v>0</v>
      </c>
      <c r="G512">
        <v>1111111</v>
      </c>
      <c r="H512">
        <v>0</v>
      </c>
      <c r="I512">
        <v>0</v>
      </c>
      <c r="J512">
        <v>0</v>
      </c>
      <c r="K512">
        <v>0</v>
      </c>
      <c r="L512">
        <v>0</v>
      </c>
      <c r="M512">
        <v>0</v>
      </c>
    </row>
    <row r="513" spans="2:13" x14ac:dyDescent="0.2">
      <c r="B513">
        <v>0</v>
      </c>
      <c r="C513">
        <v>0</v>
      </c>
      <c r="D513">
        <v>0</v>
      </c>
      <c r="E513">
        <v>0</v>
      </c>
      <c r="F513">
        <v>0</v>
      </c>
      <c r="G513">
        <v>1111111</v>
      </c>
      <c r="H513">
        <v>0</v>
      </c>
      <c r="I513">
        <v>0</v>
      </c>
      <c r="J513">
        <v>0</v>
      </c>
      <c r="K513">
        <v>0</v>
      </c>
      <c r="L513">
        <v>0</v>
      </c>
      <c r="M513">
        <v>0</v>
      </c>
    </row>
    <row r="514" spans="2:13" x14ac:dyDescent="0.2">
      <c r="B514">
        <v>0</v>
      </c>
      <c r="C514">
        <v>0</v>
      </c>
      <c r="D514">
        <v>0</v>
      </c>
      <c r="E514">
        <v>0</v>
      </c>
      <c r="F514">
        <v>0</v>
      </c>
      <c r="G514">
        <v>1111111</v>
      </c>
      <c r="H514">
        <v>0</v>
      </c>
      <c r="I514">
        <v>0</v>
      </c>
      <c r="J514">
        <v>0</v>
      </c>
      <c r="K514">
        <v>0</v>
      </c>
      <c r="L514">
        <v>0</v>
      </c>
      <c r="M514">
        <v>0</v>
      </c>
    </row>
    <row r="515" spans="2:13" x14ac:dyDescent="0.2">
      <c r="B515">
        <v>0</v>
      </c>
      <c r="C515">
        <v>0</v>
      </c>
      <c r="D515">
        <v>0</v>
      </c>
      <c r="E515">
        <v>0</v>
      </c>
      <c r="F515">
        <v>0</v>
      </c>
      <c r="G515">
        <v>1111111</v>
      </c>
      <c r="H515">
        <v>0</v>
      </c>
      <c r="I515">
        <v>0</v>
      </c>
      <c r="J515">
        <v>0</v>
      </c>
      <c r="K515">
        <v>0</v>
      </c>
      <c r="L515">
        <v>0</v>
      </c>
      <c r="M515">
        <v>0</v>
      </c>
    </row>
    <row r="516" spans="2:13" x14ac:dyDescent="0.2">
      <c r="B516">
        <v>0</v>
      </c>
      <c r="C516">
        <v>0</v>
      </c>
      <c r="D516">
        <v>0</v>
      </c>
      <c r="E516">
        <v>0</v>
      </c>
      <c r="F516">
        <v>0</v>
      </c>
      <c r="G516">
        <v>1111111</v>
      </c>
      <c r="H516">
        <v>0</v>
      </c>
      <c r="I516">
        <v>0</v>
      </c>
      <c r="J516">
        <v>0</v>
      </c>
      <c r="K516">
        <v>0</v>
      </c>
      <c r="L516">
        <v>0</v>
      </c>
      <c r="M516">
        <v>0</v>
      </c>
    </row>
    <row r="517" spans="2:13" x14ac:dyDescent="0.2">
      <c r="B517">
        <v>0</v>
      </c>
      <c r="C517">
        <v>0</v>
      </c>
      <c r="D517">
        <v>0</v>
      </c>
      <c r="E517">
        <v>0</v>
      </c>
      <c r="F517">
        <v>0</v>
      </c>
      <c r="G517">
        <v>1111111</v>
      </c>
      <c r="H517">
        <v>0</v>
      </c>
      <c r="I517">
        <v>0</v>
      </c>
      <c r="J517">
        <v>0</v>
      </c>
      <c r="K517">
        <v>0</v>
      </c>
      <c r="L517">
        <v>0</v>
      </c>
      <c r="M517">
        <v>0</v>
      </c>
    </row>
    <row r="518" spans="2:13" x14ac:dyDescent="0.2">
      <c r="B518">
        <v>0</v>
      </c>
      <c r="C518">
        <v>0</v>
      </c>
      <c r="D518">
        <v>0</v>
      </c>
      <c r="E518">
        <v>0</v>
      </c>
      <c r="F518">
        <v>0</v>
      </c>
      <c r="G518">
        <v>1111111</v>
      </c>
      <c r="H518">
        <v>0</v>
      </c>
      <c r="I518">
        <v>0</v>
      </c>
      <c r="J518">
        <v>0</v>
      </c>
      <c r="K518">
        <v>0</v>
      </c>
      <c r="L518">
        <v>0</v>
      </c>
      <c r="M518">
        <v>0</v>
      </c>
    </row>
    <row r="519" spans="2:13" x14ac:dyDescent="0.2">
      <c r="B519">
        <v>0</v>
      </c>
      <c r="C519">
        <v>0</v>
      </c>
      <c r="D519">
        <v>0</v>
      </c>
      <c r="E519">
        <v>0</v>
      </c>
      <c r="F519">
        <v>0</v>
      </c>
      <c r="G519">
        <v>1111111</v>
      </c>
      <c r="H519">
        <v>0</v>
      </c>
      <c r="I519">
        <v>0</v>
      </c>
      <c r="J519">
        <v>0</v>
      </c>
      <c r="K519">
        <v>0</v>
      </c>
      <c r="L519">
        <v>0</v>
      </c>
      <c r="M519">
        <v>0</v>
      </c>
    </row>
    <row r="520" spans="2:13" x14ac:dyDescent="0.2">
      <c r="B520">
        <v>0</v>
      </c>
      <c r="C520">
        <v>0</v>
      </c>
      <c r="D520">
        <v>0</v>
      </c>
      <c r="E520">
        <v>0</v>
      </c>
      <c r="F520">
        <v>0</v>
      </c>
      <c r="G520">
        <v>1111111</v>
      </c>
      <c r="H520">
        <v>0</v>
      </c>
      <c r="I520">
        <v>0</v>
      </c>
      <c r="J520">
        <v>0</v>
      </c>
      <c r="K520">
        <v>0</v>
      </c>
      <c r="L520">
        <v>0</v>
      </c>
      <c r="M520">
        <v>0</v>
      </c>
    </row>
    <row r="521" spans="2:13" x14ac:dyDescent="0.2">
      <c r="B521">
        <v>0</v>
      </c>
      <c r="C521">
        <v>0</v>
      </c>
      <c r="D521">
        <v>0</v>
      </c>
      <c r="E521">
        <v>0</v>
      </c>
      <c r="F521">
        <v>0</v>
      </c>
      <c r="G521">
        <v>1111111</v>
      </c>
      <c r="H521">
        <v>0</v>
      </c>
      <c r="I521">
        <v>0</v>
      </c>
      <c r="J521">
        <v>0</v>
      </c>
      <c r="K521">
        <v>0</v>
      </c>
      <c r="L521">
        <v>0</v>
      </c>
      <c r="M521">
        <v>0</v>
      </c>
    </row>
    <row r="522" spans="2:13" x14ac:dyDescent="0.2">
      <c r="B522">
        <v>0</v>
      </c>
      <c r="C522">
        <v>0</v>
      </c>
      <c r="D522">
        <v>0</v>
      </c>
      <c r="E522">
        <v>0</v>
      </c>
      <c r="F522">
        <v>0</v>
      </c>
      <c r="G522">
        <v>1111111</v>
      </c>
      <c r="H522">
        <v>0</v>
      </c>
      <c r="I522">
        <v>0</v>
      </c>
      <c r="J522">
        <v>0</v>
      </c>
      <c r="K522">
        <v>0</v>
      </c>
      <c r="L522">
        <v>0</v>
      </c>
      <c r="M522">
        <v>0</v>
      </c>
    </row>
    <row r="523" spans="2:13" x14ac:dyDescent="0.2">
      <c r="B523">
        <v>0</v>
      </c>
      <c r="C523">
        <v>0</v>
      </c>
      <c r="D523">
        <v>0</v>
      </c>
      <c r="E523">
        <v>0</v>
      </c>
      <c r="F523">
        <v>0</v>
      </c>
      <c r="G523">
        <v>1111111</v>
      </c>
      <c r="H523">
        <v>0</v>
      </c>
      <c r="I523">
        <v>0</v>
      </c>
      <c r="J523">
        <v>0</v>
      </c>
      <c r="K523">
        <v>0</v>
      </c>
      <c r="L523">
        <v>0</v>
      </c>
      <c r="M523">
        <v>0</v>
      </c>
    </row>
    <row r="524" spans="2:13" x14ac:dyDescent="0.2">
      <c r="B524">
        <v>0</v>
      </c>
      <c r="C524">
        <v>0</v>
      </c>
      <c r="D524">
        <v>0</v>
      </c>
      <c r="E524">
        <v>0</v>
      </c>
      <c r="F524">
        <v>0</v>
      </c>
      <c r="G524">
        <v>1111111</v>
      </c>
      <c r="H524">
        <v>0</v>
      </c>
      <c r="I524">
        <v>0</v>
      </c>
      <c r="J524">
        <v>0</v>
      </c>
      <c r="K524">
        <v>0</v>
      </c>
      <c r="L524">
        <v>0</v>
      </c>
      <c r="M524">
        <v>0</v>
      </c>
    </row>
    <row r="525" spans="2:13" x14ac:dyDescent="0.2">
      <c r="B525">
        <v>0</v>
      </c>
      <c r="C525">
        <v>0</v>
      </c>
      <c r="D525">
        <v>0</v>
      </c>
      <c r="E525">
        <v>0</v>
      </c>
      <c r="F525">
        <v>0</v>
      </c>
      <c r="G525">
        <v>1111111</v>
      </c>
      <c r="H525">
        <v>0</v>
      </c>
      <c r="I525">
        <v>0</v>
      </c>
      <c r="J525">
        <v>0</v>
      </c>
      <c r="K525">
        <v>0</v>
      </c>
      <c r="L525">
        <v>0</v>
      </c>
      <c r="M525">
        <v>0</v>
      </c>
    </row>
    <row r="526" spans="2:13" x14ac:dyDescent="0.2">
      <c r="B526">
        <v>0</v>
      </c>
      <c r="C526">
        <v>0</v>
      </c>
      <c r="D526">
        <v>0</v>
      </c>
      <c r="E526">
        <v>0</v>
      </c>
      <c r="F526">
        <v>0</v>
      </c>
      <c r="G526">
        <v>1111111</v>
      </c>
      <c r="H526">
        <v>0</v>
      </c>
      <c r="I526">
        <v>0</v>
      </c>
      <c r="J526">
        <v>0</v>
      </c>
      <c r="K526">
        <v>0</v>
      </c>
      <c r="L526">
        <v>0</v>
      </c>
      <c r="M526">
        <v>0</v>
      </c>
    </row>
    <row r="527" spans="2:13" x14ac:dyDescent="0.2">
      <c r="B527">
        <v>0</v>
      </c>
      <c r="C527">
        <v>0</v>
      </c>
      <c r="D527">
        <v>0</v>
      </c>
      <c r="E527">
        <v>0</v>
      </c>
      <c r="F527">
        <v>0</v>
      </c>
      <c r="G527">
        <v>1111111</v>
      </c>
      <c r="H527">
        <v>0</v>
      </c>
      <c r="I527">
        <v>0</v>
      </c>
      <c r="J527">
        <v>0</v>
      </c>
      <c r="K527">
        <v>0</v>
      </c>
      <c r="L527">
        <v>0</v>
      </c>
      <c r="M527">
        <v>0</v>
      </c>
    </row>
    <row r="528" spans="2:13" x14ac:dyDescent="0.2">
      <c r="B528">
        <v>0</v>
      </c>
      <c r="C528">
        <v>0</v>
      </c>
      <c r="D528">
        <v>0</v>
      </c>
      <c r="E528">
        <v>0</v>
      </c>
      <c r="F528">
        <v>0</v>
      </c>
      <c r="G528">
        <v>1111111</v>
      </c>
      <c r="H528">
        <v>0</v>
      </c>
      <c r="I528">
        <v>0</v>
      </c>
      <c r="J528">
        <v>0</v>
      </c>
      <c r="K528">
        <v>0</v>
      </c>
      <c r="L528">
        <v>0</v>
      </c>
      <c r="M528">
        <v>0</v>
      </c>
    </row>
    <row r="529" spans="2:13" x14ac:dyDescent="0.2">
      <c r="B529">
        <v>0</v>
      </c>
      <c r="C529">
        <v>0</v>
      </c>
      <c r="D529">
        <v>0</v>
      </c>
      <c r="E529">
        <v>0</v>
      </c>
      <c r="F529">
        <v>0</v>
      </c>
      <c r="G529">
        <v>1111111</v>
      </c>
      <c r="H529">
        <v>0</v>
      </c>
      <c r="I529">
        <v>0</v>
      </c>
      <c r="J529">
        <v>0</v>
      </c>
      <c r="K529">
        <v>0</v>
      </c>
      <c r="L529">
        <v>0</v>
      </c>
      <c r="M529">
        <v>0</v>
      </c>
    </row>
    <row r="530" spans="2:13" x14ac:dyDescent="0.2">
      <c r="B530">
        <v>0</v>
      </c>
      <c r="C530">
        <v>0</v>
      </c>
      <c r="D530">
        <v>0</v>
      </c>
      <c r="E530">
        <v>0</v>
      </c>
      <c r="F530">
        <v>0</v>
      </c>
      <c r="G530">
        <v>1111111</v>
      </c>
      <c r="H530">
        <v>0</v>
      </c>
      <c r="I530">
        <v>0</v>
      </c>
      <c r="J530">
        <v>0</v>
      </c>
      <c r="K530">
        <v>0</v>
      </c>
      <c r="L530">
        <v>0</v>
      </c>
      <c r="M530">
        <v>0</v>
      </c>
    </row>
    <row r="531" spans="2:13" x14ac:dyDescent="0.2">
      <c r="B531">
        <v>0</v>
      </c>
      <c r="C531">
        <v>0</v>
      </c>
      <c r="D531">
        <v>0</v>
      </c>
      <c r="E531">
        <v>0</v>
      </c>
      <c r="F531">
        <v>0</v>
      </c>
      <c r="G531">
        <v>1111111</v>
      </c>
      <c r="H531">
        <v>0</v>
      </c>
      <c r="I531">
        <v>0</v>
      </c>
      <c r="J531">
        <v>0</v>
      </c>
      <c r="K531">
        <v>0</v>
      </c>
      <c r="L531">
        <v>0</v>
      </c>
      <c r="M531">
        <v>0</v>
      </c>
    </row>
    <row r="532" spans="2:13" x14ac:dyDescent="0.2">
      <c r="B532">
        <v>0</v>
      </c>
      <c r="C532">
        <v>0</v>
      </c>
      <c r="D532">
        <v>0</v>
      </c>
      <c r="E532">
        <v>0</v>
      </c>
      <c r="F532">
        <v>0</v>
      </c>
      <c r="G532">
        <v>1111111</v>
      </c>
      <c r="H532">
        <v>0</v>
      </c>
      <c r="I532">
        <v>0</v>
      </c>
      <c r="J532">
        <v>0</v>
      </c>
      <c r="K532">
        <v>0</v>
      </c>
      <c r="L532">
        <v>0</v>
      </c>
      <c r="M532">
        <v>0</v>
      </c>
    </row>
    <row r="533" spans="2:13" x14ac:dyDescent="0.2">
      <c r="B533">
        <v>0</v>
      </c>
      <c r="C533">
        <v>0</v>
      </c>
      <c r="D533">
        <v>0</v>
      </c>
      <c r="E533">
        <v>0</v>
      </c>
      <c r="F533">
        <v>0</v>
      </c>
      <c r="G533">
        <v>1111111</v>
      </c>
      <c r="H533">
        <v>0</v>
      </c>
      <c r="I533">
        <v>0</v>
      </c>
      <c r="J533">
        <v>0</v>
      </c>
      <c r="K533">
        <v>0</v>
      </c>
      <c r="L533">
        <v>0</v>
      </c>
      <c r="M533">
        <v>0</v>
      </c>
    </row>
    <row r="534" spans="2:13" x14ac:dyDescent="0.2">
      <c r="B534">
        <v>0</v>
      </c>
      <c r="C534">
        <v>0</v>
      </c>
      <c r="D534">
        <v>0</v>
      </c>
      <c r="E534">
        <v>0</v>
      </c>
      <c r="F534">
        <v>0</v>
      </c>
      <c r="G534">
        <v>1111111</v>
      </c>
      <c r="H534">
        <v>0</v>
      </c>
      <c r="I534">
        <v>0</v>
      </c>
      <c r="J534">
        <v>0</v>
      </c>
      <c r="K534">
        <v>0</v>
      </c>
      <c r="L534">
        <v>0</v>
      </c>
      <c r="M534">
        <v>0</v>
      </c>
    </row>
    <row r="535" spans="2:13" x14ac:dyDescent="0.2">
      <c r="B535">
        <v>0</v>
      </c>
      <c r="C535">
        <v>0</v>
      </c>
      <c r="D535">
        <v>0</v>
      </c>
      <c r="E535">
        <v>0</v>
      </c>
      <c r="F535">
        <v>0</v>
      </c>
      <c r="G535">
        <v>1111111</v>
      </c>
      <c r="H535">
        <v>0</v>
      </c>
      <c r="I535">
        <v>0</v>
      </c>
      <c r="J535">
        <v>0</v>
      </c>
      <c r="K535">
        <v>0</v>
      </c>
      <c r="L535">
        <v>0</v>
      </c>
      <c r="M535">
        <v>0</v>
      </c>
    </row>
    <row r="536" spans="2:13" x14ac:dyDescent="0.2">
      <c r="B536">
        <v>0</v>
      </c>
      <c r="C536">
        <v>0</v>
      </c>
      <c r="D536">
        <v>0</v>
      </c>
      <c r="E536">
        <v>0</v>
      </c>
      <c r="F536">
        <v>0</v>
      </c>
      <c r="G536">
        <v>1111111</v>
      </c>
      <c r="H536">
        <v>0</v>
      </c>
      <c r="I536">
        <v>0</v>
      </c>
      <c r="J536">
        <v>0</v>
      </c>
      <c r="K536">
        <v>0</v>
      </c>
      <c r="L536">
        <v>0</v>
      </c>
      <c r="M536">
        <v>0</v>
      </c>
    </row>
    <row r="537" spans="2:13" x14ac:dyDescent="0.2">
      <c r="B537">
        <v>0</v>
      </c>
      <c r="C537">
        <v>0</v>
      </c>
      <c r="D537">
        <v>0</v>
      </c>
      <c r="E537">
        <v>0</v>
      </c>
      <c r="F537">
        <v>0</v>
      </c>
      <c r="G537">
        <v>1111111</v>
      </c>
      <c r="H537">
        <v>0</v>
      </c>
      <c r="I537">
        <v>0</v>
      </c>
      <c r="J537">
        <v>0</v>
      </c>
      <c r="K537">
        <v>0</v>
      </c>
      <c r="L537">
        <v>0</v>
      </c>
      <c r="M537">
        <v>0</v>
      </c>
    </row>
    <row r="538" spans="2:13" x14ac:dyDescent="0.2">
      <c r="B538">
        <v>0</v>
      </c>
      <c r="C538">
        <v>0</v>
      </c>
      <c r="D538">
        <v>0</v>
      </c>
      <c r="E538">
        <v>0</v>
      </c>
      <c r="F538">
        <v>0</v>
      </c>
      <c r="G538">
        <v>1111111</v>
      </c>
      <c r="H538">
        <v>0</v>
      </c>
      <c r="I538">
        <v>0</v>
      </c>
      <c r="J538">
        <v>0</v>
      </c>
      <c r="K538">
        <v>0</v>
      </c>
      <c r="L538">
        <v>0</v>
      </c>
      <c r="M538">
        <v>0</v>
      </c>
    </row>
    <row r="539" spans="2:13" x14ac:dyDescent="0.2">
      <c r="B539">
        <v>0</v>
      </c>
      <c r="C539">
        <v>0</v>
      </c>
      <c r="D539">
        <v>0</v>
      </c>
      <c r="E539">
        <v>0</v>
      </c>
      <c r="F539">
        <v>0</v>
      </c>
      <c r="G539">
        <v>1111111</v>
      </c>
      <c r="H539">
        <v>0</v>
      </c>
      <c r="I539">
        <v>0</v>
      </c>
      <c r="J539">
        <v>0</v>
      </c>
      <c r="K539">
        <v>0</v>
      </c>
      <c r="L539">
        <v>0</v>
      </c>
      <c r="M539">
        <v>0</v>
      </c>
    </row>
    <row r="540" spans="2:13" x14ac:dyDescent="0.2">
      <c r="B540">
        <v>0</v>
      </c>
      <c r="C540">
        <v>0</v>
      </c>
      <c r="D540">
        <v>0</v>
      </c>
      <c r="E540">
        <v>0</v>
      </c>
      <c r="F540">
        <v>0</v>
      </c>
      <c r="G540">
        <v>1111111</v>
      </c>
      <c r="H540">
        <v>0</v>
      </c>
      <c r="I540">
        <v>0</v>
      </c>
      <c r="J540">
        <v>0</v>
      </c>
      <c r="K540">
        <v>0</v>
      </c>
      <c r="L540">
        <v>0</v>
      </c>
      <c r="M540">
        <v>0</v>
      </c>
    </row>
    <row r="541" spans="2:13" x14ac:dyDescent="0.2">
      <c r="B541">
        <v>0</v>
      </c>
      <c r="C541">
        <v>0</v>
      </c>
      <c r="D541">
        <v>0</v>
      </c>
      <c r="E541">
        <v>0</v>
      </c>
      <c r="F541">
        <v>0</v>
      </c>
      <c r="G541">
        <v>1111111</v>
      </c>
      <c r="H541">
        <v>0</v>
      </c>
      <c r="I541">
        <v>0</v>
      </c>
      <c r="J541">
        <v>0</v>
      </c>
      <c r="K541">
        <v>0</v>
      </c>
      <c r="L541">
        <v>0</v>
      </c>
      <c r="M541">
        <v>0</v>
      </c>
    </row>
    <row r="542" spans="2:13" x14ac:dyDescent="0.2">
      <c r="B542">
        <v>0</v>
      </c>
      <c r="C542">
        <v>0</v>
      </c>
      <c r="D542">
        <v>0</v>
      </c>
      <c r="E542">
        <v>0</v>
      </c>
      <c r="F542">
        <v>0</v>
      </c>
      <c r="G542">
        <v>1111111</v>
      </c>
      <c r="H542">
        <v>0</v>
      </c>
      <c r="I542">
        <v>0</v>
      </c>
      <c r="J542">
        <v>0</v>
      </c>
      <c r="K542">
        <v>0</v>
      </c>
      <c r="L542">
        <v>0</v>
      </c>
      <c r="M542">
        <v>0</v>
      </c>
    </row>
    <row r="543" spans="2:13" x14ac:dyDescent="0.2">
      <c r="B543">
        <v>0</v>
      </c>
      <c r="C543">
        <v>0</v>
      </c>
      <c r="D543">
        <v>0</v>
      </c>
      <c r="E543">
        <v>0</v>
      </c>
      <c r="F543">
        <v>0</v>
      </c>
      <c r="G543">
        <v>1111111</v>
      </c>
      <c r="H543">
        <v>0</v>
      </c>
      <c r="I543">
        <v>0</v>
      </c>
      <c r="J543">
        <v>0</v>
      </c>
      <c r="K543">
        <v>0</v>
      </c>
      <c r="L543">
        <v>0</v>
      </c>
      <c r="M543">
        <v>0</v>
      </c>
    </row>
    <row r="544" spans="2:13" x14ac:dyDescent="0.2">
      <c r="B544">
        <v>0</v>
      </c>
      <c r="C544">
        <v>0</v>
      </c>
      <c r="D544">
        <v>0</v>
      </c>
      <c r="E544">
        <v>0</v>
      </c>
      <c r="F544">
        <v>0</v>
      </c>
      <c r="G544">
        <v>1111111</v>
      </c>
      <c r="H544">
        <v>0</v>
      </c>
      <c r="I544">
        <v>0</v>
      </c>
      <c r="J544">
        <v>0</v>
      </c>
      <c r="K544">
        <v>0</v>
      </c>
      <c r="L544">
        <v>0</v>
      </c>
      <c r="M544">
        <v>0</v>
      </c>
    </row>
    <row r="545" spans="2:13" x14ac:dyDescent="0.2">
      <c r="B545">
        <v>0</v>
      </c>
      <c r="C545">
        <v>0</v>
      </c>
      <c r="D545">
        <v>0</v>
      </c>
      <c r="E545">
        <v>0</v>
      </c>
      <c r="F545">
        <v>0</v>
      </c>
      <c r="G545">
        <v>1111111</v>
      </c>
      <c r="H545">
        <v>0</v>
      </c>
      <c r="I545">
        <v>0</v>
      </c>
      <c r="J545">
        <v>0</v>
      </c>
      <c r="K545">
        <v>0</v>
      </c>
      <c r="L545">
        <v>0</v>
      </c>
      <c r="M545">
        <v>0</v>
      </c>
    </row>
    <row r="546" spans="2:13" x14ac:dyDescent="0.2">
      <c r="B546">
        <v>0</v>
      </c>
      <c r="C546">
        <v>0</v>
      </c>
      <c r="D546">
        <v>0</v>
      </c>
      <c r="E546">
        <v>0</v>
      </c>
      <c r="F546">
        <v>0</v>
      </c>
      <c r="G546">
        <v>1111111</v>
      </c>
      <c r="H546">
        <v>0</v>
      </c>
      <c r="I546">
        <v>0</v>
      </c>
      <c r="J546">
        <v>0</v>
      </c>
      <c r="K546">
        <v>0</v>
      </c>
      <c r="L546">
        <v>0</v>
      </c>
      <c r="M546">
        <v>0</v>
      </c>
    </row>
    <row r="547" spans="2:13" x14ac:dyDescent="0.2">
      <c r="B547">
        <v>0</v>
      </c>
      <c r="C547">
        <v>0</v>
      </c>
      <c r="D547">
        <v>0</v>
      </c>
      <c r="E547">
        <v>0</v>
      </c>
      <c r="F547">
        <v>0</v>
      </c>
      <c r="G547">
        <v>1111111</v>
      </c>
      <c r="H547">
        <v>0</v>
      </c>
      <c r="I547">
        <v>0</v>
      </c>
      <c r="J547">
        <v>0</v>
      </c>
      <c r="K547">
        <v>0</v>
      </c>
      <c r="L547">
        <v>0</v>
      </c>
      <c r="M547">
        <v>0</v>
      </c>
    </row>
    <row r="548" spans="2:13" x14ac:dyDescent="0.2">
      <c r="B548">
        <v>0</v>
      </c>
      <c r="C548">
        <v>0</v>
      </c>
      <c r="D548">
        <v>0</v>
      </c>
      <c r="E548">
        <v>0</v>
      </c>
      <c r="F548">
        <v>0</v>
      </c>
      <c r="G548">
        <v>1111111</v>
      </c>
      <c r="H548">
        <v>0</v>
      </c>
      <c r="I548">
        <v>0</v>
      </c>
      <c r="J548">
        <v>0</v>
      </c>
      <c r="K548">
        <v>0</v>
      </c>
      <c r="L548">
        <v>0</v>
      </c>
      <c r="M548">
        <v>0</v>
      </c>
    </row>
    <row r="549" spans="2:13" x14ac:dyDescent="0.2">
      <c r="B549">
        <v>0</v>
      </c>
      <c r="C549">
        <v>0</v>
      </c>
      <c r="D549">
        <v>0</v>
      </c>
      <c r="E549">
        <v>0</v>
      </c>
      <c r="F549">
        <v>0</v>
      </c>
      <c r="G549">
        <v>1111111</v>
      </c>
      <c r="H549">
        <v>0</v>
      </c>
      <c r="I549">
        <v>0</v>
      </c>
      <c r="J549">
        <v>0</v>
      </c>
      <c r="K549">
        <v>0</v>
      </c>
      <c r="L549">
        <v>0</v>
      </c>
      <c r="M549">
        <v>0</v>
      </c>
    </row>
    <row r="550" spans="2:13" x14ac:dyDescent="0.2">
      <c r="B550">
        <v>0</v>
      </c>
      <c r="C550">
        <v>0</v>
      </c>
      <c r="D550">
        <v>0</v>
      </c>
      <c r="E550">
        <v>0</v>
      </c>
      <c r="F550">
        <v>0</v>
      </c>
      <c r="G550">
        <v>1111111</v>
      </c>
      <c r="H550">
        <v>0</v>
      </c>
      <c r="I550">
        <v>0</v>
      </c>
      <c r="J550">
        <v>0</v>
      </c>
      <c r="K550">
        <v>0</v>
      </c>
      <c r="L550">
        <v>0</v>
      </c>
      <c r="M550">
        <v>0</v>
      </c>
    </row>
    <row r="551" spans="2:13" x14ac:dyDescent="0.2">
      <c r="B551">
        <v>0</v>
      </c>
      <c r="C551">
        <v>0</v>
      </c>
      <c r="D551">
        <v>0</v>
      </c>
      <c r="E551">
        <v>0</v>
      </c>
      <c r="F551">
        <v>0</v>
      </c>
      <c r="G551">
        <v>1111111</v>
      </c>
      <c r="H551">
        <v>0</v>
      </c>
      <c r="I551">
        <v>0</v>
      </c>
      <c r="J551">
        <v>0</v>
      </c>
      <c r="K551">
        <v>0</v>
      </c>
      <c r="L551">
        <v>0</v>
      </c>
      <c r="M551">
        <v>0</v>
      </c>
    </row>
    <row r="552" spans="2:13" x14ac:dyDescent="0.2">
      <c r="B552">
        <v>0</v>
      </c>
      <c r="C552">
        <v>0</v>
      </c>
      <c r="D552">
        <v>0</v>
      </c>
      <c r="E552">
        <v>0</v>
      </c>
      <c r="F552">
        <v>0</v>
      </c>
      <c r="G552">
        <v>1111111</v>
      </c>
      <c r="H552">
        <v>0</v>
      </c>
      <c r="I552">
        <v>0</v>
      </c>
      <c r="J552">
        <v>0</v>
      </c>
      <c r="K552">
        <v>0</v>
      </c>
      <c r="L552">
        <v>0</v>
      </c>
      <c r="M552">
        <v>0</v>
      </c>
    </row>
    <row r="553" spans="2:13" x14ac:dyDescent="0.2">
      <c r="B553">
        <v>0</v>
      </c>
      <c r="C553">
        <v>0</v>
      </c>
      <c r="D553">
        <v>0</v>
      </c>
      <c r="E553">
        <v>0</v>
      </c>
      <c r="F553">
        <v>0</v>
      </c>
      <c r="G553">
        <v>1111111</v>
      </c>
      <c r="H553">
        <v>0</v>
      </c>
      <c r="I553">
        <v>0</v>
      </c>
      <c r="J553">
        <v>0</v>
      </c>
      <c r="K553">
        <v>0</v>
      </c>
      <c r="L553">
        <v>0</v>
      </c>
      <c r="M553">
        <v>0</v>
      </c>
    </row>
    <row r="554" spans="2:13" x14ac:dyDescent="0.2">
      <c r="B554">
        <v>0</v>
      </c>
      <c r="C554">
        <v>0</v>
      </c>
      <c r="D554">
        <v>0</v>
      </c>
      <c r="E554">
        <v>0</v>
      </c>
      <c r="F554">
        <v>0</v>
      </c>
      <c r="G554">
        <v>1111111</v>
      </c>
      <c r="H554">
        <v>0</v>
      </c>
      <c r="I554">
        <v>0</v>
      </c>
      <c r="J554">
        <v>0</v>
      </c>
      <c r="K554">
        <v>0</v>
      </c>
      <c r="L554">
        <v>0</v>
      </c>
      <c r="M554">
        <v>0</v>
      </c>
    </row>
    <row r="555" spans="2:13" x14ac:dyDescent="0.2">
      <c r="B555">
        <v>0</v>
      </c>
      <c r="C555">
        <v>0</v>
      </c>
      <c r="D555">
        <v>0</v>
      </c>
      <c r="E555">
        <v>0</v>
      </c>
      <c r="F555">
        <v>0</v>
      </c>
      <c r="G555">
        <v>1111111</v>
      </c>
      <c r="H555">
        <v>0</v>
      </c>
      <c r="I555">
        <v>0</v>
      </c>
      <c r="J555">
        <v>0</v>
      </c>
      <c r="K555">
        <v>0</v>
      </c>
      <c r="L555">
        <v>0</v>
      </c>
      <c r="M555">
        <v>0</v>
      </c>
    </row>
    <row r="556" spans="2:13" x14ac:dyDescent="0.2">
      <c r="B556">
        <v>0</v>
      </c>
      <c r="C556">
        <v>0</v>
      </c>
      <c r="D556">
        <v>0</v>
      </c>
      <c r="E556">
        <v>0</v>
      </c>
      <c r="F556">
        <v>0</v>
      </c>
      <c r="G556">
        <v>1111111</v>
      </c>
      <c r="H556">
        <v>0</v>
      </c>
      <c r="I556">
        <v>0</v>
      </c>
      <c r="J556">
        <v>0</v>
      </c>
      <c r="K556">
        <v>0</v>
      </c>
      <c r="L556">
        <v>0</v>
      </c>
      <c r="M556">
        <v>0</v>
      </c>
    </row>
    <row r="557" spans="2:13" x14ac:dyDescent="0.2">
      <c r="B557">
        <v>0</v>
      </c>
      <c r="C557">
        <v>0</v>
      </c>
      <c r="D557">
        <v>0</v>
      </c>
      <c r="E557">
        <v>0</v>
      </c>
      <c r="F557">
        <v>0</v>
      </c>
      <c r="G557">
        <v>1111111</v>
      </c>
      <c r="H557">
        <v>0</v>
      </c>
      <c r="I557">
        <v>0</v>
      </c>
      <c r="J557">
        <v>0</v>
      </c>
      <c r="K557">
        <v>0</v>
      </c>
      <c r="L557">
        <v>0</v>
      </c>
      <c r="M557">
        <v>0</v>
      </c>
    </row>
    <row r="558" spans="2:13" x14ac:dyDescent="0.2">
      <c r="B558">
        <v>0</v>
      </c>
      <c r="C558">
        <v>0</v>
      </c>
      <c r="D558">
        <v>0</v>
      </c>
      <c r="E558">
        <v>0</v>
      </c>
      <c r="F558">
        <v>0</v>
      </c>
      <c r="G558">
        <v>1111111</v>
      </c>
      <c r="H558">
        <v>0</v>
      </c>
      <c r="I558">
        <v>0</v>
      </c>
      <c r="J558">
        <v>0</v>
      </c>
      <c r="K558">
        <v>0</v>
      </c>
      <c r="L558">
        <v>0</v>
      </c>
      <c r="M558">
        <v>0</v>
      </c>
    </row>
    <row r="559" spans="2:13" x14ac:dyDescent="0.2">
      <c r="B559">
        <v>0</v>
      </c>
      <c r="C559">
        <v>0</v>
      </c>
      <c r="D559">
        <v>0</v>
      </c>
      <c r="E559">
        <v>0</v>
      </c>
      <c r="F559">
        <v>0</v>
      </c>
      <c r="G559">
        <v>1111111</v>
      </c>
      <c r="H559">
        <v>0</v>
      </c>
      <c r="I559">
        <v>0</v>
      </c>
      <c r="J559">
        <v>0</v>
      </c>
      <c r="K559">
        <v>0</v>
      </c>
      <c r="L559">
        <v>0</v>
      </c>
      <c r="M559">
        <v>0</v>
      </c>
    </row>
    <row r="560" spans="2:13" x14ac:dyDescent="0.2">
      <c r="B560">
        <v>0</v>
      </c>
      <c r="C560">
        <v>0</v>
      </c>
      <c r="D560">
        <v>0</v>
      </c>
      <c r="E560">
        <v>0</v>
      </c>
      <c r="F560">
        <v>0</v>
      </c>
      <c r="G560">
        <v>1111111</v>
      </c>
      <c r="H560">
        <v>0</v>
      </c>
      <c r="I560">
        <v>0</v>
      </c>
      <c r="J560">
        <v>0</v>
      </c>
      <c r="K560">
        <v>0</v>
      </c>
      <c r="L560">
        <v>0</v>
      </c>
      <c r="M560">
        <v>0</v>
      </c>
    </row>
    <row r="561" spans="2:13" x14ac:dyDescent="0.2">
      <c r="B561">
        <v>0</v>
      </c>
      <c r="C561">
        <v>0</v>
      </c>
      <c r="D561">
        <v>0</v>
      </c>
      <c r="E561">
        <v>0</v>
      </c>
      <c r="F561">
        <v>0</v>
      </c>
      <c r="G561">
        <v>1111111</v>
      </c>
      <c r="H561">
        <v>0</v>
      </c>
      <c r="I561">
        <v>0</v>
      </c>
      <c r="J561">
        <v>0</v>
      </c>
      <c r="K561">
        <v>0</v>
      </c>
      <c r="L561">
        <v>0</v>
      </c>
      <c r="M561">
        <v>0</v>
      </c>
    </row>
    <row r="562" spans="2:13" x14ac:dyDescent="0.2">
      <c r="B562">
        <v>0</v>
      </c>
      <c r="C562">
        <v>0</v>
      </c>
      <c r="D562">
        <v>0</v>
      </c>
      <c r="E562">
        <v>0</v>
      </c>
      <c r="F562">
        <v>0</v>
      </c>
      <c r="G562">
        <v>1111111</v>
      </c>
      <c r="H562">
        <v>0</v>
      </c>
      <c r="I562">
        <v>0</v>
      </c>
      <c r="J562">
        <v>0</v>
      </c>
      <c r="K562">
        <v>0</v>
      </c>
      <c r="L562">
        <v>0</v>
      </c>
      <c r="M562">
        <v>0</v>
      </c>
    </row>
    <row r="563" spans="2:13" x14ac:dyDescent="0.2">
      <c r="B563">
        <v>0</v>
      </c>
      <c r="C563">
        <v>0</v>
      </c>
      <c r="D563">
        <v>0</v>
      </c>
      <c r="E563">
        <v>0</v>
      </c>
      <c r="F563">
        <v>0</v>
      </c>
      <c r="G563">
        <v>1111111</v>
      </c>
      <c r="H563">
        <v>0</v>
      </c>
      <c r="I563">
        <v>0</v>
      </c>
      <c r="J563">
        <v>0</v>
      </c>
      <c r="K563">
        <v>0</v>
      </c>
      <c r="L563">
        <v>0</v>
      </c>
      <c r="M563">
        <v>0</v>
      </c>
    </row>
    <row r="564" spans="2:13" x14ac:dyDescent="0.2">
      <c r="B564">
        <v>0</v>
      </c>
      <c r="C564">
        <v>0</v>
      </c>
      <c r="D564">
        <v>0</v>
      </c>
      <c r="E564">
        <v>0</v>
      </c>
      <c r="F564">
        <v>0</v>
      </c>
      <c r="G564">
        <v>1111111</v>
      </c>
      <c r="H564">
        <v>0</v>
      </c>
      <c r="I564">
        <v>0</v>
      </c>
      <c r="J564">
        <v>0</v>
      </c>
      <c r="K564">
        <v>0</v>
      </c>
      <c r="L564">
        <v>0</v>
      </c>
      <c r="M564">
        <v>0</v>
      </c>
    </row>
    <row r="565" spans="2:13" x14ac:dyDescent="0.2">
      <c r="B565">
        <v>0</v>
      </c>
      <c r="C565">
        <v>0</v>
      </c>
      <c r="D565">
        <v>0</v>
      </c>
      <c r="E565">
        <v>0</v>
      </c>
      <c r="F565">
        <v>0</v>
      </c>
      <c r="G565">
        <v>1111111</v>
      </c>
      <c r="H565">
        <v>0</v>
      </c>
      <c r="I565">
        <v>0</v>
      </c>
      <c r="J565">
        <v>0</v>
      </c>
      <c r="K565">
        <v>0</v>
      </c>
      <c r="L565">
        <v>0</v>
      </c>
      <c r="M565">
        <v>0</v>
      </c>
    </row>
    <row r="566" spans="2:13" x14ac:dyDescent="0.2">
      <c r="B566">
        <v>0</v>
      </c>
      <c r="C566">
        <v>0</v>
      </c>
      <c r="D566">
        <v>0</v>
      </c>
      <c r="E566">
        <v>0</v>
      </c>
      <c r="F566">
        <v>0</v>
      </c>
      <c r="G566">
        <v>1111111</v>
      </c>
      <c r="H566">
        <v>0</v>
      </c>
      <c r="I566">
        <v>0</v>
      </c>
      <c r="J566">
        <v>0</v>
      </c>
      <c r="K566">
        <v>0</v>
      </c>
      <c r="L566">
        <v>0</v>
      </c>
      <c r="M566">
        <v>0</v>
      </c>
    </row>
    <row r="567" spans="2:13" x14ac:dyDescent="0.2">
      <c r="B567">
        <v>0</v>
      </c>
      <c r="C567">
        <v>0</v>
      </c>
      <c r="D567">
        <v>0</v>
      </c>
      <c r="E567">
        <v>0</v>
      </c>
      <c r="F567">
        <v>0</v>
      </c>
      <c r="G567">
        <v>1111111</v>
      </c>
      <c r="H567">
        <v>0</v>
      </c>
      <c r="I567">
        <v>0</v>
      </c>
      <c r="J567">
        <v>0</v>
      </c>
      <c r="K567">
        <v>0</v>
      </c>
      <c r="L567">
        <v>0</v>
      </c>
      <c r="M567">
        <v>0</v>
      </c>
    </row>
    <row r="568" spans="2:13" x14ac:dyDescent="0.2">
      <c r="B568">
        <v>0</v>
      </c>
      <c r="C568">
        <v>0</v>
      </c>
      <c r="D568">
        <v>0</v>
      </c>
      <c r="E568">
        <v>0</v>
      </c>
      <c r="F568">
        <v>0</v>
      </c>
      <c r="G568">
        <v>1111111</v>
      </c>
      <c r="H568">
        <v>0</v>
      </c>
      <c r="I568">
        <v>0</v>
      </c>
      <c r="J568">
        <v>0</v>
      </c>
      <c r="K568">
        <v>0</v>
      </c>
      <c r="L568">
        <v>0</v>
      </c>
      <c r="M568">
        <v>0</v>
      </c>
    </row>
    <row r="569" spans="2:13" x14ac:dyDescent="0.2">
      <c r="B569">
        <v>0</v>
      </c>
      <c r="C569">
        <v>0</v>
      </c>
      <c r="D569">
        <v>0</v>
      </c>
      <c r="E569">
        <v>0</v>
      </c>
      <c r="F569">
        <v>0</v>
      </c>
      <c r="G569">
        <v>1111111</v>
      </c>
      <c r="H569">
        <v>0</v>
      </c>
      <c r="I569">
        <v>0</v>
      </c>
      <c r="J569">
        <v>0</v>
      </c>
      <c r="K569">
        <v>0</v>
      </c>
      <c r="L569">
        <v>0</v>
      </c>
      <c r="M569">
        <v>0</v>
      </c>
    </row>
    <row r="570" spans="2:13" x14ac:dyDescent="0.2">
      <c r="B570">
        <v>0</v>
      </c>
      <c r="C570">
        <v>0</v>
      </c>
      <c r="D570">
        <v>0</v>
      </c>
      <c r="E570">
        <v>0</v>
      </c>
      <c r="F570">
        <v>0</v>
      </c>
      <c r="G570">
        <v>1111111</v>
      </c>
      <c r="H570">
        <v>0</v>
      </c>
      <c r="I570">
        <v>0</v>
      </c>
      <c r="J570">
        <v>0</v>
      </c>
      <c r="K570">
        <v>0</v>
      </c>
      <c r="L570">
        <v>0</v>
      </c>
      <c r="M570">
        <v>0</v>
      </c>
    </row>
    <row r="571" spans="2:13" x14ac:dyDescent="0.2">
      <c r="B571">
        <v>0</v>
      </c>
      <c r="C571">
        <v>0</v>
      </c>
      <c r="D571">
        <v>0</v>
      </c>
      <c r="E571">
        <v>0</v>
      </c>
      <c r="F571">
        <v>0</v>
      </c>
      <c r="G571">
        <v>1111111</v>
      </c>
      <c r="H571">
        <v>0</v>
      </c>
      <c r="I571">
        <v>0</v>
      </c>
      <c r="J571">
        <v>0</v>
      </c>
      <c r="K571">
        <v>0</v>
      </c>
      <c r="L571">
        <v>0</v>
      </c>
      <c r="M571">
        <v>0</v>
      </c>
    </row>
    <row r="572" spans="2:13" x14ac:dyDescent="0.2">
      <c r="B572">
        <v>0</v>
      </c>
      <c r="C572">
        <v>0</v>
      </c>
      <c r="D572">
        <v>0</v>
      </c>
      <c r="E572">
        <v>0</v>
      </c>
      <c r="F572">
        <v>0</v>
      </c>
      <c r="G572">
        <v>1111111</v>
      </c>
      <c r="H572">
        <v>0</v>
      </c>
      <c r="I572">
        <v>0</v>
      </c>
      <c r="J572">
        <v>0</v>
      </c>
      <c r="K572">
        <v>0</v>
      </c>
      <c r="L572">
        <v>0</v>
      </c>
      <c r="M572">
        <v>0</v>
      </c>
    </row>
    <row r="573" spans="2:13" x14ac:dyDescent="0.2">
      <c r="B573">
        <v>0</v>
      </c>
      <c r="C573">
        <v>0</v>
      </c>
      <c r="D573">
        <v>0</v>
      </c>
      <c r="E573">
        <v>0</v>
      </c>
      <c r="F573">
        <v>0</v>
      </c>
      <c r="G573">
        <v>1111111</v>
      </c>
      <c r="H573">
        <v>0</v>
      </c>
      <c r="I573">
        <v>0</v>
      </c>
      <c r="J573">
        <v>0</v>
      </c>
      <c r="K573">
        <v>0</v>
      </c>
      <c r="L573">
        <v>0</v>
      </c>
      <c r="M573">
        <v>0</v>
      </c>
    </row>
    <row r="574" spans="2:13" x14ac:dyDescent="0.2">
      <c r="B574">
        <v>0</v>
      </c>
      <c r="C574">
        <v>0</v>
      </c>
      <c r="D574">
        <v>0</v>
      </c>
      <c r="E574">
        <v>0</v>
      </c>
      <c r="F574">
        <v>0</v>
      </c>
      <c r="G574">
        <v>1111111</v>
      </c>
      <c r="H574">
        <v>0</v>
      </c>
      <c r="I574">
        <v>0</v>
      </c>
      <c r="J574">
        <v>0</v>
      </c>
      <c r="K574">
        <v>0</v>
      </c>
      <c r="L574">
        <v>0</v>
      </c>
      <c r="M574">
        <v>0</v>
      </c>
    </row>
    <row r="575" spans="2:13" x14ac:dyDescent="0.2">
      <c r="B575">
        <v>0</v>
      </c>
      <c r="C575">
        <v>0</v>
      </c>
      <c r="D575">
        <v>0</v>
      </c>
      <c r="E575">
        <v>0</v>
      </c>
      <c r="F575">
        <v>0</v>
      </c>
      <c r="G575">
        <v>1111111</v>
      </c>
      <c r="H575">
        <v>0</v>
      </c>
      <c r="I575">
        <v>0</v>
      </c>
      <c r="J575">
        <v>0</v>
      </c>
      <c r="K575">
        <v>0</v>
      </c>
      <c r="L575">
        <v>0</v>
      </c>
      <c r="M575">
        <v>0</v>
      </c>
    </row>
    <row r="576" spans="2:13" x14ac:dyDescent="0.2">
      <c r="B576">
        <v>0</v>
      </c>
      <c r="C576">
        <v>0</v>
      </c>
      <c r="D576">
        <v>0</v>
      </c>
      <c r="E576">
        <v>0</v>
      </c>
      <c r="F576">
        <v>0</v>
      </c>
      <c r="G576">
        <v>1111111</v>
      </c>
      <c r="H576">
        <v>0</v>
      </c>
      <c r="I576">
        <v>0</v>
      </c>
      <c r="J576">
        <v>0</v>
      </c>
      <c r="K576">
        <v>0</v>
      </c>
      <c r="L576">
        <v>0</v>
      </c>
      <c r="M576">
        <v>0</v>
      </c>
    </row>
    <row r="577" spans="2:13" x14ac:dyDescent="0.2">
      <c r="B577">
        <v>0</v>
      </c>
      <c r="C577">
        <v>0</v>
      </c>
      <c r="D577">
        <v>0</v>
      </c>
      <c r="E577">
        <v>0</v>
      </c>
      <c r="F577">
        <v>0</v>
      </c>
      <c r="G577">
        <v>1111111</v>
      </c>
      <c r="H577">
        <v>0</v>
      </c>
      <c r="I577">
        <v>0</v>
      </c>
      <c r="J577">
        <v>0</v>
      </c>
      <c r="K577">
        <v>0</v>
      </c>
      <c r="L577">
        <v>0</v>
      </c>
      <c r="M577">
        <v>0</v>
      </c>
    </row>
    <row r="578" spans="2:13" x14ac:dyDescent="0.2">
      <c r="B578">
        <v>0</v>
      </c>
      <c r="C578">
        <v>0</v>
      </c>
      <c r="D578">
        <v>0</v>
      </c>
      <c r="E578">
        <v>0</v>
      </c>
      <c r="F578">
        <v>0</v>
      </c>
      <c r="G578">
        <v>1111111</v>
      </c>
      <c r="H578">
        <v>0</v>
      </c>
      <c r="I578">
        <v>0</v>
      </c>
      <c r="J578">
        <v>0</v>
      </c>
      <c r="K578">
        <v>0</v>
      </c>
      <c r="L578">
        <v>0</v>
      </c>
      <c r="M578">
        <v>0</v>
      </c>
    </row>
    <row r="579" spans="2:13" x14ac:dyDescent="0.2">
      <c r="B579">
        <v>0</v>
      </c>
      <c r="C579">
        <v>0</v>
      </c>
      <c r="D579">
        <v>0</v>
      </c>
      <c r="E579">
        <v>0</v>
      </c>
      <c r="F579">
        <v>0</v>
      </c>
      <c r="G579">
        <v>1111111</v>
      </c>
      <c r="H579">
        <v>0</v>
      </c>
      <c r="I579">
        <v>0</v>
      </c>
      <c r="J579">
        <v>0</v>
      </c>
      <c r="K579">
        <v>0</v>
      </c>
      <c r="L579">
        <v>0</v>
      </c>
      <c r="M579">
        <v>0</v>
      </c>
    </row>
    <row r="580" spans="2:13" x14ac:dyDescent="0.2">
      <c r="B580">
        <v>0</v>
      </c>
      <c r="C580">
        <v>0</v>
      </c>
      <c r="D580">
        <v>0</v>
      </c>
      <c r="E580">
        <v>0</v>
      </c>
      <c r="F580">
        <v>0</v>
      </c>
      <c r="G580">
        <v>1111111</v>
      </c>
      <c r="H580">
        <v>0</v>
      </c>
      <c r="I580">
        <v>0</v>
      </c>
      <c r="J580">
        <v>0</v>
      </c>
      <c r="K580">
        <v>0</v>
      </c>
      <c r="L580">
        <v>0</v>
      </c>
      <c r="M580">
        <v>0</v>
      </c>
    </row>
    <row r="581" spans="2:13" x14ac:dyDescent="0.2">
      <c r="B581">
        <v>0</v>
      </c>
      <c r="C581">
        <v>0</v>
      </c>
      <c r="D581">
        <v>0</v>
      </c>
      <c r="E581">
        <v>0</v>
      </c>
      <c r="F581">
        <v>0</v>
      </c>
      <c r="G581">
        <v>1111111</v>
      </c>
      <c r="H581">
        <v>0</v>
      </c>
      <c r="I581">
        <v>0</v>
      </c>
      <c r="J581">
        <v>0</v>
      </c>
      <c r="K581">
        <v>0</v>
      </c>
      <c r="L581">
        <v>0</v>
      </c>
      <c r="M581">
        <v>0</v>
      </c>
    </row>
    <row r="582" spans="2:13" x14ac:dyDescent="0.2">
      <c r="B582">
        <v>0</v>
      </c>
      <c r="C582">
        <v>0</v>
      </c>
      <c r="D582">
        <v>0</v>
      </c>
      <c r="E582">
        <v>0</v>
      </c>
      <c r="F582">
        <v>0</v>
      </c>
      <c r="G582">
        <v>1111111</v>
      </c>
      <c r="H582">
        <v>0</v>
      </c>
      <c r="I582">
        <v>0</v>
      </c>
      <c r="J582">
        <v>0</v>
      </c>
      <c r="K582">
        <v>0</v>
      </c>
      <c r="L582">
        <v>0</v>
      </c>
      <c r="M582">
        <v>0</v>
      </c>
    </row>
    <row r="583" spans="2:13" x14ac:dyDescent="0.2">
      <c r="B583">
        <v>0</v>
      </c>
      <c r="C583">
        <v>0</v>
      </c>
      <c r="D583">
        <v>0</v>
      </c>
      <c r="E583">
        <v>0</v>
      </c>
      <c r="F583">
        <v>0</v>
      </c>
      <c r="G583">
        <v>1111111</v>
      </c>
      <c r="H583">
        <v>0</v>
      </c>
      <c r="I583">
        <v>0</v>
      </c>
      <c r="J583">
        <v>0</v>
      </c>
      <c r="K583">
        <v>0</v>
      </c>
      <c r="L583">
        <v>0</v>
      </c>
      <c r="M583">
        <v>0</v>
      </c>
    </row>
    <row r="584" spans="2:13" x14ac:dyDescent="0.2">
      <c r="B584">
        <v>0</v>
      </c>
      <c r="C584">
        <v>0</v>
      </c>
      <c r="D584">
        <v>0</v>
      </c>
      <c r="E584">
        <v>0</v>
      </c>
      <c r="F584">
        <v>0</v>
      </c>
      <c r="G584">
        <v>1111111</v>
      </c>
      <c r="H584">
        <v>0</v>
      </c>
      <c r="I584">
        <v>0</v>
      </c>
      <c r="J584">
        <v>0</v>
      </c>
      <c r="K584">
        <v>0</v>
      </c>
      <c r="L584">
        <v>0</v>
      </c>
      <c r="M584">
        <v>0</v>
      </c>
    </row>
    <row r="585" spans="2:13" x14ac:dyDescent="0.2">
      <c r="B585">
        <v>0</v>
      </c>
      <c r="C585">
        <v>0</v>
      </c>
      <c r="D585">
        <v>0</v>
      </c>
      <c r="E585">
        <v>0</v>
      </c>
      <c r="F585">
        <v>0</v>
      </c>
      <c r="G585">
        <v>1111111</v>
      </c>
      <c r="H585">
        <v>0</v>
      </c>
      <c r="I585">
        <v>0</v>
      </c>
      <c r="J585">
        <v>0</v>
      </c>
      <c r="K585">
        <v>0</v>
      </c>
      <c r="L585">
        <v>0</v>
      </c>
      <c r="M585">
        <v>0</v>
      </c>
    </row>
    <row r="586" spans="2:13" x14ac:dyDescent="0.2">
      <c r="B586">
        <v>0</v>
      </c>
      <c r="C586">
        <v>0</v>
      </c>
      <c r="D586">
        <v>0</v>
      </c>
      <c r="E586">
        <v>0</v>
      </c>
      <c r="F586">
        <v>0</v>
      </c>
      <c r="G586">
        <v>1111111</v>
      </c>
      <c r="H586">
        <v>0</v>
      </c>
      <c r="I586">
        <v>0</v>
      </c>
      <c r="J586">
        <v>0</v>
      </c>
      <c r="K586">
        <v>0</v>
      </c>
      <c r="L586">
        <v>0</v>
      </c>
      <c r="M586">
        <v>0</v>
      </c>
    </row>
    <row r="587" spans="2:13" x14ac:dyDescent="0.2">
      <c r="B587">
        <v>0</v>
      </c>
      <c r="C587">
        <v>0</v>
      </c>
      <c r="D587">
        <v>0</v>
      </c>
      <c r="E587">
        <v>0</v>
      </c>
      <c r="F587">
        <v>0</v>
      </c>
      <c r="G587">
        <v>1111111</v>
      </c>
      <c r="H587">
        <v>0</v>
      </c>
      <c r="I587">
        <v>0</v>
      </c>
      <c r="J587">
        <v>0</v>
      </c>
      <c r="K587">
        <v>0</v>
      </c>
      <c r="L587">
        <v>0</v>
      </c>
      <c r="M587">
        <v>0</v>
      </c>
    </row>
    <row r="588" spans="2:13" x14ac:dyDescent="0.2">
      <c r="B588">
        <v>0</v>
      </c>
      <c r="C588">
        <v>0</v>
      </c>
      <c r="D588">
        <v>0</v>
      </c>
      <c r="E588">
        <v>0</v>
      </c>
      <c r="F588">
        <v>0</v>
      </c>
      <c r="G588">
        <v>1111111</v>
      </c>
      <c r="H588">
        <v>0</v>
      </c>
      <c r="I588">
        <v>0</v>
      </c>
      <c r="J588">
        <v>0</v>
      </c>
      <c r="K588">
        <v>0</v>
      </c>
      <c r="L588">
        <v>0</v>
      </c>
      <c r="M588">
        <v>0</v>
      </c>
    </row>
    <row r="589" spans="2:13" x14ac:dyDescent="0.2">
      <c r="B589">
        <v>0</v>
      </c>
      <c r="C589">
        <v>0</v>
      </c>
      <c r="D589">
        <v>0</v>
      </c>
      <c r="E589">
        <v>0</v>
      </c>
      <c r="F589">
        <v>0</v>
      </c>
      <c r="G589">
        <v>1111111</v>
      </c>
      <c r="H589">
        <v>0</v>
      </c>
      <c r="I589">
        <v>0</v>
      </c>
      <c r="J589">
        <v>0</v>
      </c>
      <c r="K589">
        <v>0</v>
      </c>
      <c r="L589">
        <v>0</v>
      </c>
      <c r="M589">
        <v>0</v>
      </c>
    </row>
    <row r="590" spans="2:13" x14ac:dyDescent="0.2">
      <c r="B590">
        <v>0</v>
      </c>
      <c r="C590">
        <v>0</v>
      </c>
      <c r="D590">
        <v>0</v>
      </c>
      <c r="E590">
        <v>0</v>
      </c>
      <c r="F590">
        <v>0</v>
      </c>
      <c r="G590">
        <v>1111111</v>
      </c>
      <c r="H590">
        <v>0</v>
      </c>
      <c r="I590">
        <v>0</v>
      </c>
      <c r="J590">
        <v>0</v>
      </c>
      <c r="K590">
        <v>0</v>
      </c>
      <c r="L590">
        <v>0</v>
      </c>
      <c r="M590">
        <v>0</v>
      </c>
    </row>
    <row r="591" spans="2:13" x14ac:dyDescent="0.2">
      <c r="B591">
        <v>0</v>
      </c>
      <c r="C591">
        <v>0</v>
      </c>
      <c r="D591">
        <v>0</v>
      </c>
      <c r="E591">
        <v>0</v>
      </c>
      <c r="F591">
        <v>0</v>
      </c>
      <c r="G591">
        <v>1111111</v>
      </c>
      <c r="H591">
        <v>0</v>
      </c>
      <c r="I591">
        <v>0</v>
      </c>
      <c r="J591">
        <v>0</v>
      </c>
      <c r="K591">
        <v>0</v>
      </c>
      <c r="L591">
        <v>0</v>
      </c>
      <c r="M591">
        <v>0</v>
      </c>
    </row>
    <row r="592" spans="2:13" x14ac:dyDescent="0.2">
      <c r="B592">
        <v>0</v>
      </c>
      <c r="C592">
        <v>0</v>
      </c>
      <c r="D592">
        <v>0</v>
      </c>
      <c r="E592">
        <v>0</v>
      </c>
      <c r="F592">
        <v>0</v>
      </c>
      <c r="G592">
        <v>1111111</v>
      </c>
      <c r="H592">
        <v>0</v>
      </c>
      <c r="I592">
        <v>0</v>
      </c>
      <c r="J592">
        <v>0</v>
      </c>
      <c r="K592">
        <v>0</v>
      </c>
      <c r="L592">
        <v>0</v>
      </c>
      <c r="M592">
        <v>0</v>
      </c>
    </row>
    <row r="593" spans="2:13" x14ac:dyDescent="0.2">
      <c r="B593">
        <v>0</v>
      </c>
      <c r="C593">
        <v>0</v>
      </c>
      <c r="D593">
        <v>0</v>
      </c>
      <c r="E593">
        <v>0</v>
      </c>
      <c r="F593">
        <v>0</v>
      </c>
      <c r="G593">
        <v>1111111</v>
      </c>
      <c r="H593">
        <v>0</v>
      </c>
      <c r="I593">
        <v>0</v>
      </c>
      <c r="J593">
        <v>0</v>
      </c>
      <c r="K593">
        <v>0</v>
      </c>
      <c r="L593">
        <v>0</v>
      </c>
      <c r="M593">
        <v>0</v>
      </c>
    </row>
    <row r="594" spans="2:13" x14ac:dyDescent="0.2">
      <c r="B594">
        <v>0</v>
      </c>
      <c r="C594">
        <v>0</v>
      </c>
      <c r="D594">
        <v>0</v>
      </c>
      <c r="E594">
        <v>0</v>
      </c>
      <c r="F594">
        <v>0</v>
      </c>
      <c r="G594">
        <v>1111111</v>
      </c>
      <c r="H594">
        <v>0</v>
      </c>
      <c r="I594">
        <v>0</v>
      </c>
      <c r="J594">
        <v>0</v>
      </c>
      <c r="K594">
        <v>0</v>
      </c>
      <c r="L594">
        <v>0</v>
      </c>
      <c r="M594">
        <v>0</v>
      </c>
    </row>
    <row r="595" spans="2:13" x14ac:dyDescent="0.2">
      <c r="B595">
        <v>0</v>
      </c>
      <c r="C595">
        <v>0</v>
      </c>
      <c r="D595">
        <v>0</v>
      </c>
      <c r="E595">
        <v>0</v>
      </c>
      <c r="F595">
        <v>0</v>
      </c>
      <c r="G595">
        <v>1111111</v>
      </c>
      <c r="H595">
        <v>0</v>
      </c>
      <c r="I595">
        <v>0</v>
      </c>
      <c r="J595">
        <v>0</v>
      </c>
      <c r="K595">
        <v>0</v>
      </c>
      <c r="L595">
        <v>0</v>
      </c>
      <c r="M595">
        <v>0</v>
      </c>
    </row>
    <row r="596" spans="2:13" x14ac:dyDescent="0.2">
      <c r="B596">
        <v>0</v>
      </c>
      <c r="C596">
        <v>0</v>
      </c>
      <c r="D596">
        <v>0</v>
      </c>
      <c r="E596">
        <v>0</v>
      </c>
      <c r="F596">
        <v>0</v>
      </c>
      <c r="G596">
        <v>1111111</v>
      </c>
      <c r="H596">
        <v>0</v>
      </c>
      <c r="I596">
        <v>0</v>
      </c>
      <c r="J596">
        <v>0</v>
      </c>
      <c r="K596">
        <v>0</v>
      </c>
      <c r="L596">
        <v>0</v>
      </c>
      <c r="M596">
        <v>0</v>
      </c>
    </row>
    <row r="597" spans="2:13" x14ac:dyDescent="0.2">
      <c r="B597">
        <v>0</v>
      </c>
      <c r="C597">
        <v>0</v>
      </c>
      <c r="D597">
        <v>0</v>
      </c>
      <c r="E597">
        <v>0</v>
      </c>
      <c r="F597">
        <v>0</v>
      </c>
      <c r="G597">
        <v>1111111</v>
      </c>
      <c r="H597">
        <v>0</v>
      </c>
      <c r="I597">
        <v>0</v>
      </c>
      <c r="J597">
        <v>0</v>
      </c>
      <c r="K597">
        <v>0</v>
      </c>
      <c r="L597">
        <v>0</v>
      </c>
      <c r="M597">
        <v>0</v>
      </c>
    </row>
    <row r="598" spans="2:13" x14ac:dyDescent="0.2">
      <c r="B598">
        <v>0</v>
      </c>
      <c r="C598">
        <v>0</v>
      </c>
      <c r="D598">
        <v>0</v>
      </c>
      <c r="E598">
        <v>0</v>
      </c>
      <c r="F598">
        <v>0</v>
      </c>
      <c r="G598">
        <v>1111111</v>
      </c>
      <c r="H598">
        <v>0</v>
      </c>
      <c r="I598">
        <v>0</v>
      </c>
      <c r="J598">
        <v>0</v>
      </c>
      <c r="K598">
        <v>0</v>
      </c>
      <c r="L598">
        <v>0</v>
      </c>
      <c r="M598">
        <v>0</v>
      </c>
    </row>
    <row r="599" spans="2:13" x14ac:dyDescent="0.2">
      <c r="B599">
        <v>0</v>
      </c>
      <c r="C599">
        <v>0</v>
      </c>
      <c r="D599">
        <v>0</v>
      </c>
      <c r="E599">
        <v>0</v>
      </c>
      <c r="F599">
        <v>0</v>
      </c>
      <c r="G599">
        <v>1111111</v>
      </c>
      <c r="H599">
        <v>0</v>
      </c>
      <c r="I599">
        <v>0</v>
      </c>
      <c r="J599">
        <v>0</v>
      </c>
      <c r="K599">
        <v>0</v>
      </c>
      <c r="L599">
        <v>0</v>
      </c>
      <c r="M599">
        <v>0</v>
      </c>
    </row>
    <row r="600" spans="2:13" x14ac:dyDescent="0.2">
      <c r="B600">
        <v>0</v>
      </c>
      <c r="C600">
        <v>0</v>
      </c>
      <c r="D600">
        <v>0</v>
      </c>
      <c r="E600">
        <v>0</v>
      </c>
      <c r="F600">
        <v>0</v>
      </c>
      <c r="G600">
        <v>1111111</v>
      </c>
      <c r="H600">
        <v>0</v>
      </c>
      <c r="I600">
        <v>0</v>
      </c>
      <c r="J600">
        <v>0</v>
      </c>
      <c r="K600">
        <v>0</v>
      </c>
      <c r="L600">
        <v>0</v>
      </c>
      <c r="M600">
        <v>0</v>
      </c>
    </row>
    <row r="601" spans="2:13" x14ac:dyDescent="0.2">
      <c r="B601">
        <v>0</v>
      </c>
      <c r="C601">
        <v>0</v>
      </c>
      <c r="D601">
        <v>0</v>
      </c>
      <c r="E601">
        <v>0</v>
      </c>
      <c r="F601">
        <v>0</v>
      </c>
      <c r="G601">
        <v>1111111</v>
      </c>
      <c r="H601">
        <v>0</v>
      </c>
      <c r="I601">
        <v>0</v>
      </c>
      <c r="J601">
        <v>0</v>
      </c>
      <c r="K601">
        <v>0</v>
      </c>
      <c r="L601">
        <v>0</v>
      </c>
      <c r="M601">
        <v>0</v>
      </c>
    </row>
    <row r="602" spans="2:13" x14ac:dyDescent="0.2">
      <c r="B602">
        <v>0</v>
      </c>
      <c r="C602">
        <v>0</v>
      </c>
      <c r="D602">
        <v>0</v>
      </c>
      <c r="E602">
        <v>0</v>
      </c>
      <c r="F602">
        <v>0</v>
      </c>
      <c r="G602">
        <v>1111111</v>
      </c>
      <c r="H602">
        <v>0</v>
      </c>
      <c r="I602">
        <v>0</v>
      </c>
      <c r="J602">
        <v>0</v>
      </c>
      <c r="K602">
        <v>0</v>
      </c>
      <c r="L602">
        <v>0</v>
      </c>
      <c r="M602">
        <v>0</v>
      </c>
    </row>
    <row r="603" spans="2:13" x14ac:dyDescent="0.2">
      <c r="B603">
        <v>0</v>
      </c>
      <c r="C603">
        <v>0</v>
      </c>
      <c r="D603">
        <v>0</v>
      </c>
      <c r="E603">
        <v>0</v>
      </c>
      <c r="F603">
        <v>0</v>
      </c>
      <c r="G603">
        <v>1111111</v>
      </c>
      <c r="H603">
        <v>0</v>
      </c>
      <c r="I603">
        <v>0</v>
      </c>
      <c r="J603">
        <v>0</v>
      </c>
      <c r="K603">
        <v>0</v>
      </c>
      <c r="L603">
        <v>0</v>
      </c>
      <c r="M603">
        <v>0</v>
      </c>
    </row>
    <row r="604" spans="2:13" x14ac:dyDescent="0.2">
      <c r="B604">
        <v>0</v>
      </c>
      <c r="C604">
        <v>0</v>
      </c>
      <c r="D604">
        <v>0</v>
      </c>
      <c r="E604">
        <v>0</v>
      </c>
      <c r="F604">
        <v>0</v>
      </c>
      <c r="G604">
        <v>1111111</v>
      </c>
      <c r="H604">
        <v>0</v>
      </c>
      <c r="I604">
        <v>0</v>
      </c>
      <c r="J604">
        <v>0</v>
      </c>
      <c r="K604">
        <v>0</v>
      </c>
      <c r="L604">
        <v>0</v>
      </c>
      <c r="M604">
        <v>0</v>
      </c>
    </row>
    <row r="605" spans="2:13" x14ac:dyDescent="0.2">
      <c r="B605">
        <v>0</v>
      </c>
      <c r="C605">
        <v>0</v>
      </c>
      <c r="D605">
        <v>0</v>
      </c>
      <c r="E605">
        <v>0</v>
      </c>
      <c r="F605">
        <v>0</v>
      </c>
      <c r="G605">
        <v>1111111</v>
      </c>
      <c r="H605">
        <v>0</v>
      </c>
      <c r="I605">
        <v>0</v>
      </c>
      <c r="J605">
        <v>0</v>
      </c>
      <c r="K605">
        <v>0</v>
      </c>
      <c r="L605">
        <v>0</v>
      </c>
      <c r="M605">
        <v>0</v>
      </c>
    </row>
    <row r="606" spans="2:13" x14ac:dyDescent="0.2">
      <c r="B606">
        <v>0</v>
      </c>
      <c r="C606">
        <v>0</v>
      </c>
      <c r="D606">
        <v>0</v>
      </c>
      <c r="E606">
        <v>0</v>
      </c>
      <c r="F606">
        <v>0</v>
      </c>
      <c r="G606">
        <v>1111111</v>
      </c>
      <c r="H606">
        <v>0</v>
      </c>
      <c r="I606">
        <v>0</v>
      </c>
      <c r="J606">
        <v>0</v>
      </c>
      <c r="K606">
        <v>0</v>
      </c>
      <c r="L606">
        <v>0</v>
      </c>
      <c r="M606">
        <v>0</v>
      </c>
    </row>
    <row r="607" spans="2:13" x14ac:dyDescent="0.2">
      <c r="B607">
        <v>0</v>
      </c>
      <c r="C607">
        <v>0</v>
      </c>
      <c r="D607">
        <v>0</v>
      </c>
      <c r="E607">
        <v>0</v>
      </c>
      <c r="F607">
        <v>0</v>
      </c>
      <c r="G607">
        <v>1111111</v>
      </c>
      <c r="H607">
        <v>0</v>
      </c>
      <c r="I607">
        <v>0</v>
      </c>
      <c r="J607">
        <v>0</v>
      </c>
      <c r="K607">
        <v>0</v>
      </c>
      <c r="L607">
        <v>0</v>
      </c>
      <c r="M607">
        <v>0</v>
      </c>
    </row>
    <row r="608" spans="2:13" x14ac:dyDescent="0.2">
      <c r="B608">
        <v>0</v>
      </c>
      <c r="C608">
        <v>0</v>
      </c>
      <c r="D608">
        <v>0</v>
      </c>
      <c r="E608">
        <v>0</v>
      </c>
      <c r="F608">
        <v>0</v>
      </c>
      <c r="G608">
        <v>1111111</v>
      </c>
      <c r="H608">
        <v>0</v>
      </c>
      <c r="I608">
        <v>0</v>
      </c>
      <c r="J608">
        <v>0</v>
      </c>
      <c r="K608">
        <v>0</v>
      </c>
      <c r="L608">
        <v>0</v>
      </c>
      <c r="M608">
        <v>0</v>
      </c>
    </row>
    <row r="609" spans="2:13" x14ac:dyDescent="0.2">
      <c r="B609">
        <v>0</v>
      </c>
      <c r="C609">
        <v>0</v>
      </c>
      <c r="D609">
        <v>0</v>
      </c>
      <c r="E609">
        <v>0</v>
      </c>
      <c r="F609">
        <v>0</v>
      </c>
      <c r="G609">
        <v>1111111</v>
      </c>
      <c r="H609">
        <v>0</v>
      </c>
      <c r="I609">
        <v>0</v>
      </c>
      <c r="J609">
        <v>0</v>
      </c>
      <c r="K609">
        <v>0</v>
      </c>
      <c r="L609">
        <v>0</v>
      </c>
      <c r="M609">
        <v>0</v>
      </c>
    </row>
    <row r="610" spans="2:13" x14ac:dyDescent="0.2">
      <c r="B610">
        <v>0</v>
      </c>
      <c r="C610">
        <v>0</v>
      </c>
      <c r="D610">
        <v>0</v>
      </c>
      <c r="E610">
        <v>0</v>
      </c>
      <c r="F610">
        <v>0</v>
      </c>
      <c r="G610">
        <v>1111111</v>
      </c>
      <c r="H610">
        <v>0</v>
      </c>
      <c r="I610">
        <v>0</v>
      </c>
      <c r="J610">
        <v>0</v>
      </c>
      <c r="K610">
        <v>0</v>
      </c>
      <c r="L610">
        <v>0</v>
      </c>
      <c r="M610">
        <v>0</v>
      </c>
    </row>
    <row r="611" spans="2:13" x14ac:dyDescent="0.2">
      <c r="B611">
        <v>0</v>
      </c>
      <c r="C611">
        <v>0</v>
      </c>
      <c r="D611">
        <v>0</v>
      </c>
      <c r="E611">
        <v>0</v>
      </c>
      <c r="F611">
        <v>0</v>
      </c>
      <c r="G611">
        <v>1111111</v>
      </c>
      <c r="H611">
        <v>0</v>
      </c>
      <c r="I611">
        <v>0</v>
      </c>
      <c r="J611">
        <v>0</v>
      </c>
      <c r="K611">
        <v>0</v>
      </c>
      <c r="L611">
        <v>0</v>
      </c>
      <c r="M611">
        <v>0</v>
      </c>
    </row>
    <row r="612" spans="2:13" x14ac:dyDescent="0.2">
      <c r="B612">
        <v>0</v>
      </c>
      <c r="C612">
        <v>0</v>
      </c>
      <c r="D612">
        <v>0</v>
      </c>
      <c r="E612">
        <v>0</v>
      </c>
      <c r="F612">
        <v>0</v>
      </c>
      <c r="G612">
        <v>1111111</v>
      </c>
      <c r="H612">
        <v>0</v>
      </c>
      <c r="I612">
        <v>0</v>
      </c>
      <c r="J612">
        <v>0</v>
      </c>
      <c r="K612">
        <v>0</v>
      </c>
      <c r="L612">
        <v>0</v>
      </c>
      <c r="M612">
        <v>0</v>
      </c>
    </row>
    <row r="613" spans="2:13" x14ac:dyDescent="0.2">
      <c r="B613">
        <v>0</v>
      </c>
      <c r="C613">
        <v>0</v>
      </c>
      <c r="D613">
        <v>0</v>
      </c>
      <c r="E613">
        <v>0</v>
      </c>
      <c r="F613">
        <v>0</v>
      </c>
      <c r="G613">
        <v>1111111</v>
      </c>
      <c r="H613">
        <v>0</v>
      </c>
      <c r="I613">
        <v>0</v>
      </c>
      <c r="J613">
        <v>0</v>
      </c>
      <c r="K613">
        <v>0</v>
      </c>
      <c r="L613">
        <v>0</v>
      </c>
      <c r="M613">
        <v>0</v>
      </c>
    </row>
    <row r="614" spans="2:13" x14ac:dyDescent="0.2">
      <c r="B614">
        <v>0</v>
      </c>
      <c r="C614">
        <v>0</v>
      </c>
      <c r="D614">
        <v>0</v>
      </c>
      <c r="E614">
        <v>0</v>
      </c>
      <c r="F614">
        <v>0</v>
      </c>
      <c r="G614">
        <v>1111111</v>
      </c>
      <c r="H614">
        <v>0</v>
      </c>
      <c r="I614">
        <v>0</v>
      </c>
      <c r="J614">
        <v>0</v>
      </c>
      <c r="K614">
        <v>0</v>
      </c>
      <c r="L614">
        <v>0</v>
      </c>
      <c r="M614">
        <v>0</v>
      </c>
    </row>
    <row r="615" spans="2:13" x14ac:dyDescent="0.2">
      <c r="B615">
        <v>0</v>
      </c>
      <c r="C615">
        <v>0</v>
      </c>
      <c r="D615">
        <v>0</v>
      </c>
      <c r="E615">
        <v>0</v>
      </c>
      <c r="F615">
        <v>0</v>
      </c>
      <c r="G615">
        <v>1111111</v>
      </c>
      <c r="H615">
        <v>0</v>
      </c>
      <c r="I615">
        <v>0</v>
      </c>
      <c r="J615">
        <v>0</v>
      </c>
      <c r="K615">
        <v>0</v>
      </c>
      <c r="L615">
        <v>0</v>
      </c>
      <c r="M615">
        <v>0</v>
      </c>
    </row>
    <row r="616" spans="2:13" x14ac:dyDescent="0.2">
      <c r="B616">
        <v>0</v>
      </c>
      <c r="C616">
        <v>0</v>
      </c>
      <c r="D616">
        <v>0</v>
      </c>
      <c r="E616">
        <v>0</v>
      </c>
      <c r="F616">
        <v>0</v>
      </c>
      <c r="G616">
        <v>1111111</v>
      </c>
      <c r="H616">
        <v>0</v>
      </c>
      <c r="I616">
        <v>0</v>
      </c>
      <c r="J616">
        <v>0</v>
      </c>
      <c r="K616">
        <v>0</v>
      </c>
      <c r="L616">
        <v>0</v>
      </c>
      <c r="M616">
        <v>0</v>
      </c>
    </row>
    <row r="617" spans="2:13" x14ac:dyDescent="0.2">
      <c r="B617">
        <v>0</v>
      </c>
      <c r="C617">
        <v>0</v>
      </c>
      <c r="D617">
        <v>0</v>
      </c>
      <c r="E617">
        <v>0</v>
      </c>
      <c r="F617">
        <v>0</v>
      </c>
      <c r="G617">
        <v>1111111</v>
      </c>
      <c r="H617">
        <v>0</v>
      </c>
      <c r="I617">
        <v>0</v>
      </c>
      <c r="J617">
        <v>0</v>
      </c>
      <c r="K617">
        <v>0</v>
      </c>
      <c r="L617">
        <v>0</v>
      </c>
      <c r="M617">
        <v>0</v>
      </c>
    </row>
    <row r="618" spans="2:13" x14ac:dyDescent="0.2">
      <c r="B618">
        <v>0</v>
      </c>
      <c r="C618">
        <v>0</v>
      </c>
      <c r="D618">
        <v>0</v>
      </c>
      <c r="E618">
        <v>0</v>
      </c>
      <c r="F618">
        <v>0</v>
      </c>
      <c r="G618">
        <v>1111111</v>
      </c>
      <c r="H618">
        <v>0</v>
      </c>
      <c r="I618">
        <v>0</v>
      </c>
      <c r="J618">
        <v>0</v>
      </c>
      <c r="K618">
        <v>0</v>
      </c>
      <c r="L618">
        <v>0</v>
      </c>
      <c r="M618">
        <v>0</v>
      </c>
    </row>
    <row r="619" spans="2:13" x14ac:dyDescent="0.2">
      <c r="B619">
        <v>0</v>
      </c>
      <c r="C619">
        <v>0</v>
      </c>
      <c r="D619">
        <v>0</v>
      </c>
      <c r="E619">
        <v>0</v>
      </c>
      <c r="F619">
        <v>0</v>
      </c>
      <c r="G619">
        <v>1111111</v>
      </c>
      <c r="H619">
        <v>0</v>
      </c>
      <c r="I619">
        <v>0</v>
      </c>
      <c r="J619">
        <v>0</v>
      </c>
      <c r="K619">
        <v>0</v>
      </c>
      <c r="L619">
        <v>0</v>
      </c>
      <c r="M619">
        <v>0</v>
      </c>
    </row>
    <row r="620" spans="2:13" x14ac:dyDescent="0.2">
      <c r="B620">
        <v>0</v>
      </c>
      <c r="C620">
        <v>0</v>
      </c>
      <c r="D620">
        <v>0</v>
      </c>
      <c r="E620">
        <v>0</v>
      </c>
      <c r="F620">
        <v>0</v>
      </c>
      <c r="G620">
        <v>1111111</v>
      </c>
      <c r="H620">
        <v>0</v>
      </c>
      <c r="I620">
        <v>0</v>
      </c>
      <c r="J620">
        <v>0</v>
      </c>
      <c r="K620">
        <v>0</v>
      </c>
      <c r="L620">
        <v>0</v>
      </c>
      <c r="M620">
        <v>0</v>
      </c>
    </row>
    <row r="621" spans="2:13" x14ac:dyDescent="0.2">
      <c r="B621">
        <v>0</v>
      </c>
      <c r="C621">
        <v>0</v>
      </c>
      <c r="D621">
        <v>0</v>
      </c>
      <c r="E621">
        <v>0</v>
      </c>
      <c r="F621">
        <v>0</v>
      </c>
      <c r="G621">
        <v>1111111</v>
      </c>
      <c r="H621">
        <v>0</v>
      </c>
      <c r="I621">
        <v>0</v>
      </c>
      <c r="J621">
        <v>0</v>
      </c>
      <c r="K621">
        <v>0</v>
      </c>
      <c r="L621">
        <v>0</v>
      </c>
      <c r="M621">
        <v>0</v>
      </c>
    </row>
    <row r="622" spans="2:13" x14ac:dyDescent="0.2">
      <c r="B622">
        <v>0</v>
      </c>
      <c r="C622">
        <v>0</v>
      </c>
      <c r="D622">
        <v>0</v>
      </c>
      <c r="E622">
        <v>0</v>
      </c>
      <c r="F622">
        <v>0</v>
      </c>
      <c r="G622">
        <v>1111111</v>
      </c>
      <c r="H622">
        <v>0</v>
      </c>
      <c r="I622">
        <v>0</v>
      </c>
      <c r="J622">
        <v>0</v>
      </c>
      <c r="K622">
        <v>0</v>
      </c>
      <c r="L622">
        <v>0</v>
      </c>
      <c r="M622">
        <v>0</v>
      </c>
    </row>
    <row r="623" spans="2:13" x14ac:dyDescent="0.2">
      <c r="B623">
        <v>0</v>
      </c>
      <c r="C623">
        <v>0</v>
      </c>
      <c r="D623">
        <v>0</v>
      </c>
      <c r="E623">
        <v>0</v>
      </c>
      <c r="F623">
        <v>0</v>
      </c>
      <c r="G623">
        <v>1111111</v>
      </c>
      <c r="H623">
        <v>0</v>
      </c>
      <c r="I623">
        <v>0</v>
      </c>
      <c r="J623">
        <v>0</v>
      </c>
      <c r="K623">
        <v>0</v>
      </c>
      <c r="L623">
        <v>0</v>
      </c>
      <c r="M623">
        <v>0</v>
      </c>
    </row>
    <row r="624" spans="2:13" x14ac:dyDescent="0.2">
      <c r="B624">
        <v>0</v>
      </c>
      <c r="C624">
        <v>0</v>
      </c>
      <c r="D624">
        <v>0</v>
      </c>
      <c r="E624">
        <v>0</v>
      </c>
      <c r="F624">
        <v>0</v>
      </c>
      <c r="G624">
        <v>1111111</v>
      </c>
      <c r="H624">
        <v>0</v>
      </c>
      <c r="I624">
        <v>0</v>
      </c>
      <c r="J624">
        <v>0</v>
      </c>
      <c r="K624">
        <v>0</v>
      </c>
      <c r="L624">
        <v>0</v>
      </c>
      <c r="M624">
        <v>0</v>
      </c>
    </row>
    <row r="625" spans="2:13" x14ac:dyDescent="0.2">
      <c r="B625">
        <v>0</v>
      </c>
      <c r="C625">
        <v>0</v>
      </c>
      <c r="D625">
        <v>0</v>
      </c>
      <c r="E625">
        <v>0</v>
      </c>
      <c r="F625">
        <v>0</v>
      </c>
      <c r="G625">
        <v>1111111</v>
      </c>
      <c r="H625">
        <v>0</v>
      </c>
      <c r="I625">
        <v>0</v>
      </c>
      <c r="J625">
        <v>0</v>
      </c>
      <c r="K625">
        <v>0</v>
      </c>
      <c r="L625">
        <v>0</v>
      </c>
      <c r="M625">
        <v>0</v>
      </c>
    </row>
    <row r="626" spans="2:13" x14ac:dyDescent="0.2">
      <c r="B626">
        <v>0</v>
      </c>
      <c r="C626">
        <v>0</v>
      </c>
      <c r="D626">
        <v>0</v>
      </c>
      <c r="E626">
        <v>0</v>
      </c>
      <c r="F626">
        <v>0</v>
      </c>
      <c r="G626">
        <v>1111111</v>
      </c>
      <c r="H626">
        <v>0</v>
      </c>
      <c r="I626">
        <v>0</v>
      </c>
      <c r="J626">
        <v>0</v>
      </c>
      <c r="K626">
        <v>0</v>
      </c>
      <c r="L626">
        <v>0</v>
      </c>
      <c r="M626">
        <v>0</v>
      </c>
    </row>
    <row r="627" spans="2:13" x14ac:dyDescent="0.2">
      <c r="B627">
        <v>0</v>
      </c>
      <c r="C627">
        <v>0</v>
      </c>
      <c r="D627">
        <v>0</v>
      </c>
      <c r="E627">
        <v>0</v>
      </c>
      <c r="F627">
        <v>0</v>
      </c>
      <c r="G627">
        <v>1111111</v>
      </c>
      <c r="H627">
        <v>0</v>
      </c>
      <c r="I627">
        <v>0</v>
      </c>
      <c r="J627">
        <v>0</v>
      </c>
      <c r="K627">
        <v>0</v>
      </c>
      <c r="L627">
        <v>0</v>
      </c>
      <c r="M627">
        <v>0</v>
      </c>
    </row>
    <row r="628" spans="2:13" x14ac:dyDescent="0.2">
      <c r="B628">
        <v>0</v>
      </c>
      <c r="C628">
        <v>0</v>
      </c>
      <c r="D628">
        <v>0</v>
      </c>
      <c r="E628">
        <v>0</v>
      </c>
      <c r="F628">
        <v>0</v>
      </c>
      <c r="G628">
        <v>1111111</v>
      </c>
      <c r="H628">
        <v>0</v>
      </c>
      <c r="I628">
        <v>0</v>
      </c>
      <c r="J628">
        <v>0</v>
      </c>
      <c r="K628">
        <v>0</v>
      </c>
      <c r="L628">
        <v>0</v>
      </c>
      <c r="M628">
        <v>0</v>
      </c>
    </row>
    <row r="629" spans="2:13" x14ac:dyDescent="0.2">
      <c r="B629">
        <v>0</v>
      </c>
      <c r="C629">
        <v>0</v>
      </c>
      <c r="D629">
        <v>0</v>
      </c>
      <c r="E629">
        <v>0</v>
      </c>
      <c r="F629">
        <v>0</v>
      </c>
      <c r="G629">
        <v>1111111</v>
      </c>
      <c r="H629">
        <v>0</v>
      </c>
      <c r="I629">
        <v>0</v>
      </c>
      <c r="J629">
        <v>0</v>
      </c>
      <c r="K629">
        <v>0</v>
      </c>
      <c r="L629">
        <v>0</v>
      </c>
      <c r="M629">
        <v>0</v>
      </c>
    </row>
    <row r="630" spans="2:13" x14ac:dyDescent="0.2">
      <c r="B630">
        <v>0</v>
      </c>
      <c r="C630">
        <v>0</v>
      </c>
      <c r="D630">
        <v>0</v>
      </c>
      <c r="E630">
        <v>0</v>
      </c>
      <c r="F630">
        <v>0</v>
      </c>
      <c r="G630">
        <v>1111111</v>
      </c>
      <c r="H630">
        <v>0</v>
      </c>
      <c r="I630">
        <v>0</v>
      </c>
      <c r="J630">
        <v>0</v>
      </c>
      <c r="K630">
        <v>0</v>
      </c>
      <c r="L630">
        <v>0</v>
      </c>
      <c r="M630">
        <v>0</v>
      </c>
    </row>
    <row r="631" spans="2:13" x14ac:dyDescent="0.2">
      <c r="B631">
        <v>0</v>
      </c>
      <c r="C631">
        <v>0</v>
      </c>
      <c r="D631">
        <v>0</v>
      </c>
      <c r="E631">
        <v>0</v>
      </c>
      <c r="F631">
        <v>0</v>
      </c>
      <c r="G631">
        <v>1111111</v>
      </c>
      <c r="H631">
        <v>0</v>
      </c>
      <c r="I631">
        <v>0</v>
      </c>
      <c r="J631">
        <v>0</v>
      </c>
      <c r="K631">
        <v>0</v>
      </c>
      <c r="L631">
        <v>0</v>
      </c>
      <c r="M631">
        <v>0</v>
      </c>
    </row>
    <row r="632" spans="2:13" x14ac:dyDescent="0.2">
      <c r="B632">
        <v>0</v>
      </c>
      <c r="C632">
        <v>0</v>
      </c>
      <c r="D632">
        <v>0</v>
      </c>
      <c r="E632">
        <v>0</v>
      </c>
      <c r="F632">
        <v>0</v>
      </c>
      <c r="G632">
        <v>1111111</v>
      </c>
      <c r="H632">
        <v>0</v>
      </c>
      <c r="I632">
        <v>0</v>
      </c>
      <c r="J632">
        <v>0</v>
      </c>
      <c r="K632">
        <v>0</v>
      </c>
      <c r="L632">
        <v>0</v>
      </c>
      <c r="M632">
        <v>0</v>
      </c>
    </row>
    <row r="633" spans="2:13" x14ac:dyDescent="0.2">
      <c r="B633">
        <v>0</v>
      </c>
      <c r="C633">
        <v>0</v>
      </c>
      <c r="D633">
        <v>0</v>
      </c>
      <c r="E633">
        <v>0</v>
      </c>
      <c r="F633">
        <v>0</v>
      </c>
      <c r="G633">
        <v>1111111</v>
      </c>
      <c r="H633">
        <v>0</v>
      </c>
      <c r="I633">
        <v>0</v>
      </c>
      <c r="J633">
        <v>0</v>
      </c>
      <c r="K633">
        <v>0</v>
      </c>
      <c r="L633">
        <v>0</v>
      </c>
      <c r="M633">
        <v>0</v>
      </c>
    </row>
    <row r="634" spans="2:13" x14ac:dyDescent="0.2">
      <c r="B634">
        <v>0</v>
      </c>
      <c r="C634">
        <v>0</v>
      </c>
      <c r="D634">
        <v>0</v>
      </c>
      <c r="E634">
        <v>0</v>
      </c>
      <c r="F634">
        <v>0</v>
      </c>
      <c r="G634">
        <v>1111111</v>
      </c>
      <c r="H634">
        <v>0</v>
      </c>
      <c r="I634">
        <v>0</v>
      </c>
      <c r="J634">
        <v>0</v>
      </c>
      <c r="K634">
        <v>0</v>
      </c>
      <c r="L634">
        <v>0</v>
      </c>
      <c r="M634">
        <v>0</v>
      </c>
    </row>
    <row r="635" spans="2:13" x14ac:dyDescent="0.2">
      <c r="B635">
        <v>0</v>
      </c>
      <c r="C635">
        <v>0</v>
      </c>
      <c r="D635">
        <v>0</v>
      </c>
      <c r="E635">
        <v>0</v>
      </c>
      <c r="F635">
        <v>0</v>
      </c>
      <c r="G635">
        <v>1111111</v>
      </c>
      <c r="H635">
        <v>0</v>
      </c>
      <c r="I635">
        <v>0</v>
      </c>
      <c r="J635">
        <v>0</v>
      </c>
      <c r="K635">
        <v>0</v>
      </c>
      <c r="L635">
        <v>0</v>
      </c>
      <c r="M635">
        <v>0</v>
      </c>
    </row>
    <row r="636" spans="2:13" x14ac:dyDescent="0.2">
      <c r="B636">
        <v>0</v>
      </c>
      <c r="C636">
        <v>0</v>
      </c>
      <c r="D636">
        <v>0</v>
      </c>
      <c r="E636">
        <v>0</v>
      </c>
      <c r="F636">
        <v>0</v>
      </c>
      <c r="G636">
        <v>1111111</v>
      </c>
      <c r="H636">
        <v>0</v>
      </c>
      <c r="I636">
        <v>0</v>
      </c>
      <c r="J636">
        <v>0</v>
      </c>
      <c r="K636">
        <v>0</v>
      </c>
      <c r="L636">
        <v>0</v>
      </c>
      <c r="M636">
        <v>0</v>
      </c>
    </row>
    <row r="637" spans="2:13" x14ac:dyDescent="0.2">
      <c r="B637">
        <v>0</v>
      </c>
      <c r="C637">
        <v>0</v>
      </c>
      <c r="D637">
        <v>0</v>
      </c>
      <c r="E637">
        <v>0</v>
      </c>
      <c r="F637">
        <v>0</v>
      </c>
      <c r="G637">
        <v>1111111</v>
      </c>
      <c r="H637">
        <v>0</v>
      </c>
      <c r="I637">
        <v>0</v>
      </c>
      <c r="J637">
        <v>0</v>
      </c>
      <c r="K637">
        <v>0</v>
      </c>
      <c r="L637">
        <v>0</v>
      </c>
      <c r="M637">
        <v>0</v>
      </c>
    </row>
    <row r="638" spans="2:13" x14ac:dyDescent="0.2">
      <c r="B638">
        <v>0</v>
      </c>
      <c r="C638">
        <v>0</v>
      </c>
      <c r="D638">
        <v>0</v>
      </c>
      <c r="E638">
        <v>0</v>
      </c>
      <c r="F638">
        <v>0</v>
      </c>
      <c r="G638">
        <v>1111111</v>
      </c>
      <c r="H638">
        <v>0</v>
      </c>
      <c r="I638">
        <v>0</v>
      </c>
      <c r="J638">
        <v>0</v>
      </c>
      <c r="K638">
        <v>0</v>
      </c>
      <c r="L638">
        <v>0</v>
      </c>
      <c r="M638">
        <v>0</v>
      </c>
    </row>
    <row r="639" spans="2:13" x14ac:dyDescent="0.2">
      <c r="B639">
        <v>0</v>
      </c>
      <c r="C639">
        <v>0</v>
      </c>
      <c r="D639">
        <v>0</v>
      </c>
      <c r="E639">
        <v>0</v>
      </c>
      <c r="F639">
        <v>0</v>
      </c>
      <c r="G639">
        <v>1111111</v>
      </c>
      <c r="H639">
        <v>0</v>
      </c>
      <c r="I639">
        <v>0</v>
      </c>
      <c r="J639">
        <v>0</v>
      </c>
      <c r="K639">
        <v>0</v>
      </c>
      <c r="L639">
        <v>0</v>
      </c>
      <c r="M639">
        <v>0</v>
      </c>
    </row>
    <row r="640" spans="2:13" x14ac:dyDescent="0.2">
      <c r="B640">
        <v>0</v>
      </c>
      <c r="C640">
        <v>0</v>
      </c>
      <c r="D640">
        <v>0</v>
      </c>
      <c r="E640">
        <v>0</v>
      </c>
      <c r="F640">
        <v>0</v>
      </c>
      <c r="G640">
        <v>1111111</v>
      </c>
      <c r="H640">
        <v>0</v>
      </c>
      <c r="I640">
        <v>0</v>
      </c>
      <c r="J640">
        <v>0</v>
      </c>
      <c r="K640">
        <v>0</v>
      </c>
      <c r="L640">
        <v>0</v>
      </c>
      <c r="M640">
        <v>0</v>
      </c>
    </row>
    <row r="641" spans="2:13" x14ac:dyDescent="0.2">
      <c r="B641">
        <v>0</v>
      </c>
      <c r="C641">
        <v>0</v>
      </c>
      <c r="D641">
        <v>0</v>
      </c>
      <c r="E641">
        <v>0</v>
      </c>
      <c r="F641">
        <v>0</v>
      </c>
      <c r="G641">
        <v>1111111</v>
      </c>
      <c r="H641">
        <v>0</v>
      </c>
      <c r="I641">
        <v>0</v>
      </c>
      <c r="J641">
        <v>0</v>
      </c>
      <c r="K641">
        <v>0</v>
      </c>
      <c r="L641">
        <v>0</v>
      </c>
      <c r="M641">
        <v>0</v>
      </c>
    </row>
    <row r="642" spans="2:13" x14ac:dyDescent="0.2">
      <c r="B642">
        <v>0</v>
      </c>
      <c r="C642">
        <v>0</v>
      </c>
      <c r="D642">
        <v>0</v>
      </c>
      <c r="E642">
        <v>0</v>
      </c>
      <c r="F642">
        <v>0</v>
      </c>
      <c r="G642">
        <v>1111111</v>
      </c>
      <c r="H642">
        <v>0</v>
      </c>
      <c r="I642">
        <v>0</v>
      </c>
      <c r="J642">
        <v>0</v>
      </c>
      <c r="K642">
        <v>0</v>
      </c>
      <c r="L642">
        <v>0</v>
      </c>
      <c r="M642">
        <v>0</v>
      </c>
    </row>
    <row r="643" spans="2:13" x14ac:dyDescent="0.2">
      <c r="B643">
        <v>0</v>
      </c>
      <c r="C643">
        <v>0</v>
      </c>
      <c r="D643">
        <v>0</v>
      </c>
      <c r="E643">
        <v>0</v>
      </c>
      <c r="F643">
        <v>0</v>
      </c>
      <c r="G643">
        <v>1111111</v>
      </c>
      <c r="H643">
        <v>0</v>
      </c>
      <c r="I643">
        <v>0</v>
      </c>
      <c r="J643">
        <v>0</v>
      </c>
      <c r="K643">
        <v>0</v>
      </c>
      <c r="L643">
        <v>0</v>
      </c>
      <c r="M643">
        <v>0</v>
      </c>
    </row>
    <row r="644" spans="2:13" x14ac:dyDescent="0.2">
      <c r="B644">
        <v>0</v>
      </c>
      <c r="C644">
        <v>0</v>
      </c>
      <c r="D644">
        <v>0</v>
      </c>
      <c r="E644">
        <v>0</v>
      </c>
      <c r="F644">
        <v>0</v>
      </c>
      <c r="G644">
        <v>1111111</v>
      </c>
      <c r="H644">
        <v>0</v>
      </c>
      <c r="I644">
        <v>0</v>
      </c>
      <c r="J644">
        <v>0</v>
      </c>
      <c r="K644">
        <v>0</v>
      </c>
      <c r="L644">
        <v>0</v>
      </c>
      <c r="M644">
        <v>0</v>
      </c>
    </row>
    <row r="645" spans="2:13" x14ac:dyDescent="0.2">
      <c r="B645">
        <v>0</v>
      </c>
      <c r="C645">
        <v>0</v>
      </c>
      <c r="D645">
        <v>0</v>
      </c>
      <c r="E645">
        <v>0</v>
      </c>
      <c r="F645">
        <v>0</v>
      </c>
      <c r="G645">
        <v>1111111</v>
      </c>
      <c r="H645">
        <v>0</v>
      </c>
      <c r="I645">
        <v>0</v>
      </c>
      <c r="J645">
        <v>0</v>
      </c>
      <c r="K645">
        <v>0</v>
      </c>
      <c r="L645">
        <v>0</v>
      </c>
      <c r="M645">
        <v>0</v>
      </c>
    </row>
    <row r="646" spans="2:13" x14ac:dyDescent="0.2">
      <c r="B646">
        <v>0</v>
      </c>
      <c r="C646">
        <v>0</v>
      </c>
      <c r="D646">
        <v>0</v>
      </c>
      <c r="E646">
        <v>0</v>
      </c>
      <c r="F646">
        <v>0</v>
      </c>
      <c r="G646">
        <v>1111111</v>
      </c>
      <c r="H646">
        <v>0</v>
      </c>
      <c r="I646">
        <v>0</v>
      </c>
      <c r="J646">
        <v>0</v>
      </c>
      <c r="K646">
        <v>0</v>
      </c>
      <c r="L646">
        <v>0</v>
      </c>
      <c r="M646">
        <v>0</v>
      </c>
    </row>
    <row r="647" spans="2:13" x14ac:dyDescent="0.2">
      <c r="B647">
        <v>0</v>
      </c>
      <c r="C647">
        <v>0</v>
      </c>
      <c r="D647">
        <v>0</v>
      </c>
      <c r="E647">
        <v>0</v>
      </c>
      <c r="F647">
        <v>0</v>
      </c>
      <c r="G647">
        <v>1111111</v>
      </c>
      <c r="H647">
        <v>0</v>
      </c>
      <c r="I647">
        <v>0</v>
      </c>
      <c r="J647">
        <v>0</v>
      </c>
      <c r="K647">
        <v>0</v>
      </c>
      <c r="L647">
        <v>0</v>
      </c>
      <c r="M647">
        <v>0</v>
      </c>
    </row>
    <row r="648" spans="2:13" x14ac:dyDescent="0.2">
      <c r="B648">
        <v>0</v>
      </c>
      <c r="C648">
        <v>0</v>
      </c>
      <c r="D648">
        <v>0</v>
      </c>
      <c r="E648">
        <v>0</v>
      </c>
      <c r="F648">
        <v>0</v>
      </c>
      <c r="G648">
        <v>1111111</v>
      </c>
      <c r="H648">
        <v>0</v>
      </c>
      <c r="I648">
        <v>0</v>
      </c>
      <c r="J648">
        <v>0</v>
      </c>
      <c r="K648">
        <v>0</v>
      </c>
      <c r="L648">
        <v>0</v>
      </c>
      <c r="M648">
        <v>0</v>
      </c>
    </row>
    <row r="649" spans="2:13" x14ac:dyDescent="0.2">
      <c r="B649">
        <v>0</v>
      </c>
      <c r="C649">
        <v>0</v>
      </c>
      <c r="D649">
        <v>0</v>
      </c>
      <c r="E649">
        <v>0</v>
      </c>
      <c r="F649">
        <v>0</v>
      </c>
      <c r="G649">
        <v>1111111</v>
      </c>
      <c r="H649">
        <v>0</v>
      </c>
      <c r="I649">
        <v>0</v>
      </c>
      <c r="J649">
        <v>0</v>
      </c>
      <c r="K649">
        <v>0</v>
      </c>
      <c r="L649">
        <v>0</v>
      </c>
      <c r="M649">
        <v>0</v>
      </c>
    </row>
    <row r="650" spans="2:13" x14ac:dyDescent="0.2">
      <c r="B650">
        <v>0</v>
      </c>
      <c r="C650">
        <v>0</v>
      </c>
      <c r="D650">
        <v>0</v>
      </c>
      <c r="E650">
        <v>0</v>
      </c>
      <c r="F650">
        <v>0</v>
      </c>
      <c r="G650">
        <v>1111111</v>
      </c>
      <c r="H650">
        <v>0</v>
      </c>
      <c r="I650">
        <v>0</v>
      </c>
      <c r="J650">
        <v>0</v>
      </c>
      <c r="K650">
        <v>0</v>
      </c>
      <c r="L650">
        <v>0</v>
      </c>
      <c r="M650">
        <v>0</v>
      </c>
    </row>
    <row r="651" spans="2:13" x14ac:dyDescent="0.2">
      <c r="B651">
        <v>0</v>
      </c>
      <c r="C651">
        <v>0</v>
      </c>
      <c r="D651">
        <v>0</v>
      </c>
      <c r="E651">
        <v>0</v>
      </c>
      <c r="F651">
        <v>0</v>
      </c>
      <c r="G651">
        <v>1111111</v>
      </c>
      <c r="H651">
        <v>0</v>
      </c>
      <c r="I651">
        <v>0</v>
      </c>
      <c r="J651">
        <v>0</v>
      </c>
      <c r="K651">
        <v>0</v>
      </c>
      <c r="L651">
        <v>0</v>
      </c>
      <c r="M651">
        <v>0</v>
      </c>
    </row>
    <row r="652" spans="2:13" x14ac:dyDescent="0.2">
      <c r="B652">
        <v>0</v>
      </c>
      <c r="C652">
        <v>0</v>
      </c>
      <c r="D652">
        <v>0</v>
      </c>
      <c r="E652">
        <v>0</v>
      </c>
      <c r="F652">
        <v>0</v>
      </c>
      <c r="G652">
        <v>1111111</v>
      </c>
      <c r="H652">
        <v>0</v>
      </c>
      <c r="I652">
        <v>0</v>
      </c>
      <c r="J652">
        <v>0</v>
      </c>
      <c r="K652">
        <v>0</v>
      </c>
      <c r="L652">
        <v>0</v>
      </c>
      <c r="M652">
        <v>0</v>
      </c>
    </row>
    <row r="653" spans="2:13" x14ac:dyDescent="0.2">
      <c r="B653">
        <v>0</v>
      </c>
      <c r="C653">
        <v>0</v>
      </c>
      <c r="D653">
        <v>0</v>
      </c>
      <c r="E653">
        <v>0</v>
      </c>
      <c r="F653">
        <v>0</v>
      </c>
      <c r="G653">
        <v>1111111</v>
      </c>
      <c r="H653">
        <v>0</v>
      </c>
      <c r="I653">
        <v>0</v>
      </c>
      <c r="J653">
        <v>0</v>
      </c>
      <c r="K653">
        <v>0</v>
      </c>
      <c r="L653">
        <v>0</v>
      </c>
      <c r="M653">
        <v>0</v>
      </c>
    </row>
    <row r="654" spans="2:13" x14ac:dyDescent="0.2">
      <c r="B654">
        <v>0</v>
      </c>
      <c r="C654">
        <v>0</v>
      </c>
      <c r="D654">
        <v>0</v>
      </c>
      <c r="E654">
        <v>0</v>
      </c>
      <c r="F654">
        <v>0</v>
      </c>
      <c r="G654">
        <v>1111111</v>
      </c>
      <c r="H654">
        <v>0</v>
      </c>
      <c r="I654">
        <v>0</v>
      </c>
      <c r="J654">
        <v>0</v>
      </c>
      <c r="K654">
        <v>0</v>
      </c>
      <c r="L654">
        <v>0</v>
      </c>
      <c r="M654">
        <v>0</v>
      </c>
    </row>
    <row r="655" spans="2:13" x14ac:dyDescent="0.2">
      <c r="B655">
        <v>0</v>
      </c>
      <c r="C655">
        <v>0</v>
      </c>
      <c r="D655">
        <v>0</v>
      </c>
      <c r="E655">
        <v>0</v>
      </c>
      <c r="F655">
        <v>0</v>
      </c>
      <c r="G655">
        <v>1111111</v>
      </c>
      <c r="H655">
        <v>0</v>
      </c>
      <c r="I655">
        <v>0</v>
      </c>
      <c r="J655">
        <v>0</v>
      </c>
      <c r="K655">
        <v>0</v>
      </c>
      <c r="L655">
        <v>0</v>
      </c>
      <c r="M655">
        <v>0</v>
      </c>
    </row>
    <row r="656" spans="2:13" x14ac:dyDescent="0.2">
      <c r="B656">
        <v>0</v>
      </c>
      <c r="C656">
        <v>0</v>
      </c>
      <c r="D656">
        <v>0</v>
      </c>
      <c r="E656">
        <v>0</v>
      </c>
      <c r="F656">
        <v>0</v>
      </c>
      <c r="G656">
        <v>1111111</v>
      </c>
      <c r="H656">
        <v>0</v>
      </c>
      <c r="I656">
        <v>0</v>
      </c>
      <c r="J656">
        <v>0</v>
      </c>
      <c r="K656">
        <v>0</v>
      </c>
      <c r="L656">
        <v>0</v>
      </c>
      <c r="M656">
        <v>0</v>
      </c>
    </row>
    <row r="657" spans="2:13" x14ac:dyDescent="0.2">
      <c r="B657">
        <v>0</v>
      </c>
      <c r="C657">
        <v>0</v>
      </c>
      <c r="D657">
        <v>0</v>
      </c>
      <c r="E657">
        <v>0</v>
      </c>
      <c r="F657">
        <v>0</v>
      </c>
      <c r="G657">
        <v>1111111</v>
      </c>
      <c r="H657">
        <v>0</v>
      </c>
      <c r="I657">
        <v>0</v>
      </c>
      <c r="J657">
        <v>0</v>
      </c>
      <c r="K657">
        <v>0</v>
      </c>
      <c r="L657">
        <v>0</v>
      </c>
      <c r="M657">
        <v>0</v>
      </c>
    </row>
    <row r="658" spans="2:13" x14ac:dyDescent="0.2">
      <c r="B658">
        <v>0</v>
      </c>
      <c r="C658">
        <v>0</v>
      </c>
      <c r="D658">
        <v>0</v>
      </c>
      <c r="E658">
        <v>0</v>
      </c>
      <c r="F658">
        <v>0</v>
      </c>
      <c r="G658">
        <v>1111111</v>
      </c>
      <c r="H658">
        <v>0</v>
      </c>
      <c r="I658">
        <v>0</v>
      </c>
      <c r="J658">
        <v>0</v>
      </c>
      <c r="K658">
        <v>0</v>
      </c>
      <c r="L658">
        <v>0</v>
      </c>
      <c r="M658">
        <v>0</v>
      </c>
    </row>
    <row r="659" spans="2:13" x14ac:dyDescent="0.2">
      <c r="B659">
        <v>0</v>
      </c>
      <c r="C659">
        <v>0</v>
      </c>
      <c r="D659">
        <v>0</v>
      </c>
      <c r="E659">
        <v>0</v>
      </c>
      <c r="F659">
        <v>0</v>
      </c>
      <c r="G659">
        <v>1111111</v>
      </c>
      <c r="H659">
        <v>0</v>
      </c>
      <c r="I659">
        <v>0</v>
      </c>
      <c r="J659">
        <v>0</v>
      </c>
      <c r="K659">
        <v>0</v>
      </c>
      <c r="L659">
        <v>0</v>
      </c>
      <c r="M659">
        <v>0</v>
      </c>
    </row>
    <row r="660" spans="2:13" x14ac:dyDescent="0.2">
      <c r="B660">
        <v>0</v>
      </c>
      <c r="C660">
        <v>0</v>
      </c>
      <c r="D660">
        <v>0</v>
      </c>
      <c r="E660">
        <v>0</v>
      </c>
      <c r="F660">
        <v>0</v>
      </c>
      <c r="G660">
        <v>1111111</v>
      </c>
      <c r="H660">
        <v>0</v>
      </c>
      <c r="I660">
        <v>0</v>
      </c>
      <c r="J660">
        <v>0</v>
      </c>
      <c r="K660">
        <v>0</v>
      </c>
      <c r="L660">
        <v>0</v>
      </c>
      <c r="M660">
        <v>0</v>
      </c>
    </row>
    <row r="661" spans="2:13" x14ac:dyDescent="0.2">
      <c r="B661">
        <v>0</v>
      </c>
      <c r="C661">
        <v>0</v>
      </c>
      <c r="D661">
        <v>0</v>
      </c>
      <c r="E661">
        <v>0</v>
      </c>
      <c r="F661">
        <v>0</v>
      </c>
      <c r="G661">
        <v>1111111</v>
      </c>
      <c r="H661">
        <v>0</v>
      </c>
      <c r="I661">
        <v>0</v>
      </c>
      <c r="J661">
        <v>0</v>
      </c>
      <c r="K661">
        <v>0</v>
      </c>
      <c r="L661">
        <v>0</v>
      </c>
      <c r="M661">
        <v>0</v>
      </c>
    </row>
    <row r="662" spans="2:13" x14ac:dyDescent="0.2">
      <c r="B662">
        <v>0</v>
      </c>
      <c r="C662">
        <v>0</v>
      </c>
      <c r="D662">
        <v>0</v>
      </c>
      <c r="E662">
        <v>0</v>
      </c>
      <c r="F662">
        <v>0</v>
      </c>
      <c r="G662">
        <v>1111111</v>
      </c>
      <c r="H662">
        <v>0</v>
      </c>
      <c r="I662">
        <v>0</v>
      </c>
      <c r="J662">
        <v>0</v>
      </c>
      <c r="K662">
        <v>0</v>
      </c>
      <c r="L662">
        <v>0</v>
      </c>
      <c r="M662">
        <v>0</v>
      </c>
    </row>
    <row r="663" spans="2:13" x14ac:dyDescent="0.2">
      <c r="B663">
        <v>0</v>
      </c>
      <c r="C663">
        <v>0</v>
      </c>
      <c r="D663">
        <v>0</v>
      </c>
      <c r="E663">
        <v>0</v>
      </c>
      <c r="F663">
        <v>0</v>
      </c>
      <c r="G663">
        <v>1111111</v>
      </c>
      <c r="H663">
        <v>0</v>
      </c>
      <c r="I663">
        <v>0</v>
      </c>
      <c r="J663">
        <v>0</v>
      </c>
      <c r="K663">
        <v>0</v>
      </c>
      <c r="L663">
        <v>0</v>
      </c>
      <c r="M663">
        <v>0</v>
      </c>
    </row>
    <row r="664" spans="2:13" x14ac:dyDescent="0.2">
      <c r="B664">
        <v>0</v>
      </c>
      <c r="C664">
        <v>0</v>
      </c>
      <c r="D664">
        <v>0</v>
      </c>
      <c r="E664">
        <v>0</v>
      </c>
      <c r="F664">
        <v>0</v>
      </c>
      <c r="G664">
        <v>1111111</v>
      </c>
      <c r="H664">
        <v>0</v>
      </c>
      <c r="I664">
        <v>0</v>
      </c>
      <c r="J664">
        <v>0</v>
      </c>
      <c r="K664">
        <v>0</v>
      </c>
      <c r="L664">
        <v>0</v>
      </c>
      <c r="M664">
        <v>0</v>
      </c>
    </row>
    <row r="665" spans="2:13" x14ac:dyDescent="0.2">
      <c r="B665">
        <v>0</v>
      </c>
      <c r="C665">
        <v>0</v>
      </c>
      <c r="D665">
        <v>0</v>
      </c>
      <c r="E665">
        <v>0</v>
      </c>
      <c r="F665">
        <v>0</v>
      </c>
      <c r="G665">
        <v>1111111</v>
      </c>
      <c r="H665">
        <v>0</v>
      </c>
      <c r="I665">
        <v>0</v>
      </c>
      <c r="J665">
        <v>0</v>
      </c>
      <c r="K665">
        <v>0</v>
      </c>
      <c r="L665">
        <v>0</v>
      </c>
      <c r="M665">
        <v>0</v>
      </c>
    </row>
    <row r="666" spans="2:13" x14ac:dyDescent="0.2">
      <c r="B666">
        <v>0</v>
      </c>
      <c r="C666">
        <v>0</v>
      </c>
      <c r="D666">
        <v>0</v>
      </c>
      <c r="E666">
        <v>0</v>
      </c>
      <c r="F666">
        <v>0</v>
      </c>
      <c r="G666">
        <v>1111111</v>
      </c>
      <c r="H666">
        <v>0</v>
      </c>
      <c r="I666">
        <v>0</v>
      </c>
      <c r="J666">
        <v>0</v>
      </c>
      <c r="K666">
        <v>0</v>
      </c>
      <c r="L666">
        <v>0</v>
      </c>
      <c r="M666">
        <v>0</v>
      </c>
    </row>
    <row r="667" spans="2:13" x14ac:dyDescent="0.2">
      <c r="B667">
        <v>0</v>
      </c>
      <c r="C667">
        <v>0</v>
      </c>
      <c r="D667">
        <v>0</v>
      </c>
      <c r="E667">
        <v>0</v>
      </c>
      <c r="F667">
        <v>0</v>
      </c>
      <c r="G667">
        <v>1111111</v>
      </c>
      <c r="H667">
        <v>0</v>
      </c>
      <c r="I667">
        <v>0</v>
      </c>
      <c r="J667">
        <v>0</v>
      </c>
      <c r="K667">
        <v>0</v>
      </c>
      <c r="L667">
        <v>0</v>
      </c>
      <c r="M667">
        <v>0</v>
      </c>
    </row>
    <row r="668" spans="2:13" x14ac:dyDescent="0.2">
      <c r="B668">
        <v>0</v>
      </c>
      <c r="C668">
        <v>0</v>
      </c>
      <c r="D668">
        <v>0</v>
      </c>
      <c r="E668">
        <v>0</v>
      </c>
      <c r="F668">
        <v>0</v>
      </c>
      <c r="G668">
        <v>1111111</v>
      </c>
      <c r="H668">
        <v>0</v>
      </c>
      <c r="I668">
        <v>0</v>
      </c>
      <c r="J668">
        <v>0</v>
      </c>
      <c r="K668">
        <v>0</v>
      </c>
      <c r="L668">
        <v>0</v>
      </c>
      <c r="M668">
        <v>0</v>
      </c>
    </row>
    <row r="669" spans="2:13" x14ac:dyDescent="0.2">
      <c r="B669">
        <v>0</v>
      </c>
      <c r="C669">
        <v>0</v>
      </c>
      <c r="D669">
        <v>0</v>
      </c>
      <c r="E669">
        <v>0</v>
      </c>
      <c r="F669">
        <v>0</v>
      </c>
      <c r="G669">
        <v>1111111</v>
      </c>
      <c r="H669">
        <v>0</v>
      </c>
      <c r="I669">
        <v>0</v>
      </c>
      <c r="J669">
        <v>0</v>
      </c>
      <c r="K669">
        <v>0</v>
      </c>
      <c r="L669">
        <v>0</v>
      </c>
      <c r="M669">
        <v>0</v>
      </c>
    </row>
    <row r="670" spans="2:13" x14ac:dyDescent="0.2">
      <c r="B670">
        <v>0</v>
      </c>
      <c r="C670">
        <v>0</v>
      </c>
      <c r="D670">
        <v>0</v>
      </c>
      <c r="E670">
        <v>0</v>
      </c>
      <c r="F670">
        <v>0</v>
      </c>
      <c r="G670">
        <v>1111111</v>
      </c>
      <c r="H670">
        <v>0</v>
      </c>
      <c r="I670">
        <v>0</v>
      </c>
      <c r="J670">
        <v>0</v>
      </c>
      <c r="K670">
        <v>0</v>
      </c>
      <c r="L670">
        <v>0</v>
      </c>
      <c r="M670">
        <v>0</v>
      </c>
    </row>
    <row r="671" spans="2:13" x14ac:dyDescent="0.2">
      <c r="B671">
        <v>0</v>
      </c>
      <c r="C671">
        <v>0</v>
      </c>
      <c r="D671">
        <v>0</v>
      </c>
      <c r="E671">
        <v>0</v>
      </c>
      <c r="F671">
        <v>0</v>
      </c>
      <c r="G671">
        <v>1111111</v>
      </c>
      <c r="H671">
        <v>0</v>
      </c>
      <c r="I671">
        <v>0</v>
      </c>
      <c r="J671">
        <v>0</v>
      </c>
      <c r="K671">
        <v>0</v>
      </c>
      <c r="L671">
        <v>0</v>
      </c>
      <c r="M671">
        <v>0</v>
      </c>
    </row>
    <row r="672" spans="2:13" x14ac:dyDescent="0.2">
      <c r="B672">
        <v>0</v>
      </c>
      <c r="C672">
        <v>0</v>
      </c>
      <c r="D672">
        <v>0</v>
      </c>
      <c r="E672">
        <v>0</v>
      </c>
      <c r="F672">
        <v>0</v>
      </c>
      <c r="G672">
        <v>1111111</v>
      </c>
      <c r="H672">
        <v>0</v>
      </c>
      <c r="I672">
        <v>0</v>
      </c>
      <c r="J672">
        <v>0</v>
      </c>
      <c r="K672">
        <v>0</v>
      </c>
      <c r="L672">
        <v>0</v>
      </c>
      <c r="M672">
        <v>0</v>
      </c>
    </row>
    <row r="673" spans="2:13" x14ac:dyDescent="0.2">
      <c r="B673">
        <v>0</v>
      </c>
      <c r="C673">
        <v>0</v>
      </c>
      <c r="D673">
        <v>0</v>
      </c>
      <c r="E673">
        <v>0</v>
      </c>
      <c r="F673">
        <v>0</v>
      </c>
      <c r="G673">
        <v>1111111</v>
      </c>
      <c r="H673">
        <v>0</v>
      </c>
      <c r="I673">
        <v>0</v>
      </c>
      <c r="J673">
        <v>0</v>
      </c>
      <c r="K673">
        <v>0</v>
      </c>
      <c r="L673">
        <v>0</v>
      </c>
      <c r="M673">
        <v>0</v>
      </c>
    </row>
    <row r="674" spans="2:13" x14ac:dyDescent="0.2">
      <c r="B674">
        <v>0</v>
      </c>
      <c r="C674">
        <v>0</v>
      </c>
      <c r="D674">
        <v>0</v>
      </c>
      <c r="E674">
        <v>0</v>
      </c>
      <c r="F674">
        <v>0</v>
      </c>
      <c r="G674">
        <v>1111111</v>
      </c>
      <c r="H674">
        <v>0</v>
      </c>
      <c r="I674">
        <v>0</v>
      </c>
      <c r="J674">
        <v>0</v>
      </c>
      <c r="K674">
        <v>0</v>
      </c>
      <c r="L674">
        <v>0</v>
      </c>
      <c r="M674">
        <v>0</v>
      </c>
    </row>
    <row r="675" spans="2:13" x14ac:dyDescent="0.2">
      <c r="B675">
        <v>0</v>
      </c>
      <c r="C675">
        <v>0</v>
      </c>
      <c r="D675">
        <v>0</v>
      </c>
      <c r="E675">
        <v>0</v>
      </c>
      <c r="F675">
        <v>0</v>
      </c>
      <c r="G675">
        <v>1111111</v>
      </c>
      <c r="H675">
        <v>0</v>
      </c>
      <c r="I675">
        <v>0</v>
      </c>
      <c r="J675">
        <v>0</v>
      </c>
      <c r="K675">
        <v>0</v>
      </c>
      <c r="L675">
        <v>0</v>
      </c>
      <c r="M675">
        <v>0</v>
      </c>
    </row>
    <row r="676" spans="2:13" x14ac:dyDescent="0.2">
      <c r="B676">
        <v>0</v>
      </c>
      <c r="C676">
        <v>0</v>
      </c>
      <c r="D676">
        <v>0</v>
      </c>
      <c r="E676">
        <v>0</v>
      </c>
      <c r="F676">
        <v>0</v>
      </c>
      <c r="G676">
        <v>1111111</v>
      </c>
      <c r="H676">
        <v>0</v>
      </c>
      <c r="I676">
        <v>0</v>
      </c>
      <c r="J676">
        <v>0</v>
      </c>
      <c r="K676">
        <v>0</v>
      </c>
      <c r="L676">
        <v>0</v>
      </c>
      <c r="M676">
        <v>0</v>
      </c>
    </row>
    <row r="677" spans="2:13" x14ac:dyDescent="0.2">
      <c r="B677">
        <v>0</v>
      </c>
      <c r="C677">
        <v>0</v>
      </c>
      <c r="D677">
        <v>0</v>
      </c>
      <c r="E677">
        <v>0</v>
      </c>
      <c r="F677">
        <v>0</v>
      </c>
      <c r="G677">
        <v>1111111</v>
      </c>
      <c r="H677">
        <v>0</v>
      </c>
      <c r="I677">
        <v>0</v>
      </c>
      <c r="J677">
        <v>0</v>
      </c>
      <c r="K677">
        <v>0</v>
      </c>
      <c r="L677">
        <v>0</v>
      </c>
      <c r="M677">
        <v>0</v>
      </c>
    </row>
    <row r="678" spans="2:13" x14ac:dyDescent="0.2">
      <c r="B678">
        <v>0</v>
      </c>
      <c r="C678">
        <v>0</v>
      </c>
      <c r="D678">
        <v>0</v>
      </c>
      <c r="E678">
        <v>0</v>
      </c>
      <c r="F678">
        <v>0</v>
      </c>
      <c r="G678">
        <v>1111111</v>
      </c>
      <c r="H678">
        <v>0</v>
      </c>
      <c r="I678">
        <v>0</v>
      </c>
      <c r="J678">
        <v>0</v>
      </c>
      <c r="K678">
        <v>0</v>
      </c>
      <c r="L678">
        <v>0</v>
      </c>
      <c r="M678">
        <v>0</v>
      </c>
    </row>
    <row r="679" spans="2:13" x14ac:dyDescent="0.2">
      <c r="B679">
        <v>0</v>
      </c>
      <c r="C679">
        <v>0</v>
      </c>
      <c r="D679">
        <v>0</v>
      </c>
      <c r="E679">
        <v>0</v>
      </c>
      <c r="F679">
        <v>0</v>
      </c>
      <c r="G679">
        <v>1111111</v>
      </c>
      <c r="H679">
        <v>0</v>
      </c>
      <c r="I679">
        <v>0</v>
      </c>
      <c r="J679">
        <v>0</v>
      </c>
      <c r="K679">
        <v>0</v>
      </c>
      <c r="L679">
        <v>0</v>
      </c>
      <c r="M679">
        <v>0</v>
      </c>
    </row>
    <row r="680" spans="2:13" x14ac:dyDescent="0.2">
      <c r="B680">
        <v>0</v>
      </c>
      <c r="C680">
        <v>0</v>
      </c>
      <c r="D680">
        <v>0</v>
      </c>
      <c r="E680">
        <v>0</v>
      </c>
      <c r="F680">
        <v>0</v>
      </c>
      <c r="G680">
        <v>1111111</v>
      </c>
      <c r="H680">
        <v>0</v>
      </c>
      <c r="I680">
        <v>0</v>
      </c>
      <c r="J680">
        <v>0</v>
      </c>
      <c r="K680">
        <v>0</v>
      </c>
      <c r="L680">
        <v>0</v>
      </c>
      <c r="M680">
        <v>0</v>
      </c>
    </row>
    <row r="681" spans="2:13" x14ac:dyDescent="0.2">
      <c r="B681">
        <v>0</v>
      </c>
      <c r="C681">
        <v>0</v>
      </c>
      <c r="D681">
        <v>0</v>
      </c>
      <c r="E681">
        <v>0</v>
      </c>
      <c r="F681">
        <v>0</v>
      </c>
      <c r="G681">
        <v>1111111</v>
      </c>
      <c r="H681">
        <v>0</v>
      </c>
      <c r="I681">
        <v>0</v>
      </c>
      <c r="J681">
        <v>0</v>
      </c>
      <c r="K681">
        <v>0</v>
      </c>
      <c r="L681">
        <v>0</v>
      </c>
      <c r="M681">
        <v>0</v>
      </c>
    </row>
    <row r="682" spans="2:13" x14ac:dyDescent="0.2">
      <c r="B682">
        <v>0</v>
      </c>
      <c r="C682">
        <v>0</v>
      </c>
      <c r="D682">
        <v>0</v>
      </c>
      <c r="E682">
        <v>0</v>
      </c>
      <c r="F682">
        <v>0</v>
      </c>
      <c r="G682">
        <v>1111111</v>
      </c>
      <c r="H682">
        <v>0</v>
      </c>
      <c r="I682">
        <v>0</v>
      </c>
      <c r="J682">
        <v>0</v>
      </c>
      <c r="K682">
        <v>0</v>
      </c>
      <c r="L682">
        <v>0</v>
      </c>
      <c r="M682">
        <v>0</v>
      </c>
    </row>
    <row r="683" spans="2:13" x14ac:dyDescent="0.2">
      <c r="B683">
        <v>0</v>
      </c>
      <c r="C683">
        <v>0</v>
      </c>
      <c r="D683">
        <v>0</v>
      </c>
      <c r="E683">
        <v>0</v>
      </c>
      <c r="F683">
        <v>0</v>
      </c>
      <c r="G683">
        <v>1111111</v>
      </c>
      <c r="H683">
        <v>0</v>
      </c>
      <c r="I683">
        <v>0</v>
      </c>
      <c r="J683">
        <v>0</v>
      </c>
      <c r="K683">
        <v>0</v>
      </c>
      <c r="L683">
        <v>0</v>
      </c>
      <c r="M683">
        <v>0</v>
      </c>
    </row>
    <row r="684" spans="2:13" x14ac:dyDescent="0.2">
      <c r="B684">
        <v>0</v>
      </c>
      <c r="C684">
        <v>0</v>
      </c>
      <c r="D684">
        <v>0</v>
      </c>
      <c r="E684">
        <v>0</v>
      </c>
      <c r="F684">
        <v>0</v>
      </c>
      <c r="G684">
        <v>1111111</v>
      </c>
      <c r="H684">
        <v>0</v>
      </c>
      <c r="I684">
        <v>0</v>
      </c>
      <c r="J684">
        <v>0</v>
      </c>
      <c r="K684">
        <v>0</v>
      </c>
      <c r="L684">
        <v>0</v>
      </c>
      <c r="M684">
        <v>0</v>
      </c>
    </row>
    <row r="685" spans="2:13" x14ac:dyDescent="0.2">
      <c r="B685">
        <v>0</v>
      </c>
      <c r="C685">
        <v>0</v>
      </c>
      <c r="D685">
        <v>0</v>
      </c>
      <c r="E685">
        <v>0</v>
      </c>
      <c r="F685">
        <v>0</v>
      </c>
      <c r="G685">
        <v>1111111</v>
      </c>
      <c r="H685">
        <v>0</v>
      </c>
      <c r="I685">
        <v>0</v>
      </c>
      <c r="J685">
        <v>0</v>
      </c>
      <c r="K685">
        <v>0</v>
      </c>
      <c r="L685">
        <v>0</v>
      </c>
      <c r="M685">
        <v>0</v>
      </c>
    </row>
    <row r="686" spans="2:13" x14ac:dyDescent="0.2">
      <c r="B686">
        <v>0</v>
      </c>
      <c r="C686">
        <v>0</v>
      </c>
      <c r="D686">
        <v>0</v>
      </c>
      <c r="E686">
        <v>0</v>
      </c>
      <c r="F686">
        <v>0</v>
      </c>
      <c r="G686">
        <v>1111111</v>
      </c>
      <c r="H686">
        <v>0</v>
      </c>
      <c r="I686">
        <v>0</v>
      </c>
      <c r="J686">
        <v>0</v>
      </c>
      <c r="K686">
        <v>0</v>
      </c>
      <c r="L686">
        <v>0</v>
      </c>
      <c r="M686">
        <v>0</v>
      </c>
    </row>
    <row r="687" spans="2:13" x14ac:dyDescent="0.2">
      <c r="B687">
        <v>0</v>
      </c>
      <c r="C687">
        <v>0</v>
      </c>
      <c r="D687">
        <v>0</v>
      </c>
      <c r="E687">
        <v>0</v>
      </c>
      <c r="F687">
        <v>0</v>
      </c>
      <c r="G687">
        <v>1111111</v>
      </c>
      <c r="H687">
        <v>0</v>
      </c>
      <c r="I687">
        <v>0</v>
      </c>
      <c r="J687">
        <v>0</v>
      </c>
      <c r="K687">
        <v>0</v>
      </c>
      <c r="L687">
        <v>0</v>
      </c>
      <c r="M687">
        <v>0</v>
      </c>
    </row>
    <row r="688" spans="2:13" x14ac:dyDescent="0.2">
      <c r="B688">
        <v>0</v>
      </c>
      <c r="C688">
        <v>0</v>
      </c>
      <c r="D688">
        <v>0</v>
      </c>
      <c r="E688">
        <v>0</v>
      </c>
      <c r="F688">
        <v>0</v>
      </c>
      <c r="G688">
        <v>1111111</v>
      </c>
      <c r="H688">
        <v>0</v>
      </c>
      <c r="I688">
        <v>0</v>
      </c>
      <c r="J688">
        <v>0</v>
      </c>
      <c r="K688">
        <v>0</v>
      </c>
      <c r="L688">
        <v>0</v>
      </c>
      <c r="M688">
        <v>0</v>
      </c>
    </row>
    <row r="689" spans="2:13" x14ac:dyDescent="0.2">
      <c r="B689">
        <v>0</v>
      </c>
      <c r="C689">
        <v>0</v>
      </c>
      <c r="D689">
        <v>0</v>
      </c>
      <c r="E689">
        <v>0</v>
      </c>
      <c r="F689">
        <v>0</v>
      </c>
      <c r="G689">
        <v>1111111</v>
      </c>
      <c r="H689">
        <v>0</v>
      </c>
      <c r="I689">
        <v>0</v>
      </c>
      <c r="J689">
        <v>0</v>
      </c>
      <c r="K689">
        <v>0</v>
      </c>
      <c r="L689">
        <v>0</v>
      </c>
      <c r="M689">
        <v>0</v>
      </c>
    </row>
    <row r="690" spans="2:13" x14ac:dyDescent="0.2">
      <c r="B690">
        <v>0</v>
      </c>
      <c r="C690">
        <v>0</v>
      </c>
      <c r="D690">
        <v>0</v>
      </c>
      <c r="E690">
        <v>0</v>
      </c>
      <c r="F690">
        <v>0</v>
      </c>
      <c r="G690">
        <v>1111111</v>
      </c>
      <c r="H690">
        <v>0</v>
      </c>
      <c r="I690">
        <v>0</v>
      </c>
      <c r="J690">
        <v>0</v>
      </c>
      <c r="K690">
        <v>0</v>
      </c>
      <c r="L690">
        <v>0</v>
      </c>
      <c r="M690">
        <v>0</v>
      </c>
    </row>
    <row r="691" spans="2:13" x14ac:dyDescent="0.2">
      <c r="B691">
        <v>0</v>
      </c>
      <c r="C691">
        <v>0</v>
      </c>
      <c r="D691">
        <v>0</v>
      </c>
      <c r="E691">
        <v>0</v>
      </c>
      <c r="F691">
        <v>0</v>
      </c>
      <c r="G691">
        <v>1111111</v>
      </c>
      <c r="H691">
        <v>0</v>
      </c>
      <c r="I691">
        <v>0</v>
      </c>
      <c r="J691">
        <v>0</v>
      </c>
      <c r="K691">
        <v>0</v>
      </c>
      <c r="L691">
        <v>0</v>
      </c>
      <c r="M691">
        <v>0</v>
      </c>
    </row>
    <row r="692" spans="2:13" x14ac:dyDescent="0.2">
      <c r="B692">
        <v>0</v>
      </c>
      <c r="C692">
        <v>0</v>
      </c>
      <c r="D692">
        <v>0</v>
      </c>
      <c r="E692">
        <v>0</v>
      </c>
      <c r="F692">
        <v>0</v>
      </c>
      <c r="G692">
        <v>1111111</v>
      </c>
      <c r="H692">
        <v>0</v>
      </c>
      <c r="I692">
        <v>0</v>
      </c>
      <c r="J692">
        <v>0</v>
      </c>
      <c r="K692">
        <v>0</v>
      </c>
      <c r="L692">
        <v>0</v>
      </c>
      <c r="M692">
        <v>0</v>
      </c>
    </row>
    <row r="693" spans="2:13" x14ac:dyDescent="0.2">
      <c r="B693">
        <v>0</v>
      </c>
      <c r="C693">
        <v>0</v>
      </c>
      <c r="D693">
        <v>0</v>
      </c>
      <c r="E693">
        <v>0</v>
      </c>
      <c r="F693">
        <v>0</v>
      </c>
      <c r="G693">
        <v>1111111</v>
      </c>
      <c r="H693">
        <v>0</v>
      </c>
      <c r="I693">
        <v>0</v>
      </c>
      <c r="J693">
        <v>0</v>
      </c>
      <c r="K693">
        <v>0</v>
      </c>
      <c r="L693">
        <v>0</v>
      </c>
      <c r="M693">
        <v>0</v>
      </c>
    </row>
    <row r="694" spans="2:13" x14ac:dyDescent="0.2">
      <c r="B694">
        <v>0</v>
      </c>
      <c r="C694">
        <v>0</v>
      </c>
      <c r="D694">
        <v>0</v>
      </c>
      <c r="E694">
        <v>0</v>
      </c>
      <c r="F694">
        <v>0</v>
      </c>
      <c r="G694">
        <v>1111111</v>
      </c>
      <c r="H694">
        <v>0</v>
      </c>
      <c r="I694">
        <v>0</v>
      </c>
      <c r="J694">
        <v>0</v>
      </c>
      <c r="K694">
        <v>0</v>
      </c>
      <c r="L694">
        <v>0</v>
      </c>
      <c r="M694">
        <v>0</v>
      </c>
    </row>
    <row r="695" spans="2:13" x14ac:dyDescent="0.2">
      <c r="B695">
        <v>0</v>
      </c>
      <c r="C695">
        <v>0</v>
      </c>
      <c r="D695">
        <v>0</v>
      </c>
      <c r="E695">
        <v>0</v>
      </c>
      <c r="F695">
        <v>0</v>
      </c>
      <c r="G695">
        <v>1111111</v>
      </c>
      <c r="H695">
        <v>0</v>
      </c>
      <c r="I695">
        <v>0</v>
      </c>
      <c r="J695">
        <v>0</v>
      </c>
      <c r="K695">
        <v>0</v>
      </c>
      <c r="L695">
        <v>0</v>
      </c>
      <c r="M695">
        <v>0</v>
      </c>
    </row>
    <row r="696" spans="2:13" x14ac:dyDescent="0.2">
      <c r="B696">
        <v>0</v>
      </c>
      <c r="C696">
        <v>0</v>
      </c>
      <c r="D696">
        <v>0</v>
      </c>
      <c r="E696">
        <v>0</v>
      </c>
      <c r="F696">
        <v>0</v>
      </c>
      <c r="G696">
        <v>1111111</v>
      </c>
      <c r="H696">
        <v>0</v>
      </c>
      <c r="I696">
        <v>0</v>
      </c>
      <c r="J696">
        <v>0</v>
      </c>
      <c r="K696">
        <v>0</v>
      </c>
      <c r="L696">
        <v>0</v>
      </c>
      <c r="M696">
        <v>0</v>
      </c>
    </row>
    <row r="697" spans="2:13" x14ac:dyDescent="0.2">
      <c r="B697">
        <v>0</v>
      </c>
      <c r="C697">
        <v>0</v>
      </c>
      <c r="D697">
        <v>0</v>
      </c>
      <c r="E697">
        <v>0</v>
      </c>
      <c r="F697">
        <v>0</v>
      </c>
      <c r="G697">
        <v>1111111</v>
      </c>
      <c r="H697">
        <v>0</v>
      </c>
      <c r="I697">
        <v>0</v>
      </c>
      <c r="J697">
        <v>0</v>
      </c>
      <c r="K697">
        <v>0</v>
      </c>
      <c r="L697">
        <v>0</v>
      </c>
      <c r="M697">
        <v>0</v>
      </c>
    </row>
    <row r="698" spans="2:13" x14ac:dyDescent="0.2">
      <c r="B698">
        <v>0</v>
      </c>
      <c r="C698">
        <v>0</v>
      </c>
      <c r="D698">
        <v>0</v>
      </c>
      <c r="E698">
        <v>0</v>
      </c>
      <c r="F698">
        <v>0</v>
      </c>
      <c r="G698">
        <v>1111111</v>
      </c>
      <c r="H698">
        <v>0</v>
      </c>
      <c r="I698">
        <v>0</v>
      </c>
      <c r="J698">
        <v>0</v>
      </c>
      <c r="K698">
        <v>0</v>
      </c>
      <c r="L698">
        <v>0</v>
      </c>
      <c r="M698">
        <v>0</v>
      </c>
    </row>
    <row r="699" spans="2:13" x14ac:dyDescent="0.2">
      <c r="B699">
        <v>0</v>
      </c>
      <c r="C699">
        <v>0</v>
      </c>
      <c r="D699">
        <v>0</v>
      </c>
      <c r="E699">
        <v>0</v>
      </c>
      <c r="F699">
        <v>0</v>
      </c>
      <c r="G699">
        <v>1111111</v>
      </c>
      <c r="H699">
        <v>0</v>
      </c>
      <c r="I699">
        <v>0</v>
      </c>
      <c r="J699">
        <v>0</v>
      </c>
      <c r="K699">
        <v>0</v>
      </c>
      <c r="L699">
        <v>0</v>
      </c>
      <c r="M699">
        <v>0</v>
      </c>
    </row>
    <row r="700" spans="2:13" x14ac:dyDescent="0.2">
      <c r="B700">
        <v>0</v>
      </c>
      <c r="C700">
        <v>0</v>
      </c>
      <c r="D700">
        <v>0</v>
      </c>
      <c r="E700">
        <v>0</v>
      </c>
      <c r="F700">
        <v>0</v>
      </c>
      <c r="G700">
        <v>1111111</v>
      </c>
      <c r="H700">
        <v>0</v>
      </c>
      <c r="I700">
        <v>0</v>
      </c>
      <c r="J700">
        <v>0</v>
      </c>
      <c r="K700">
        <v>0</v>
      </c>
      <c r="L700">
        <v>0</v>
      </c>
      <c r="M700">
        <v>0</v>
      </c>
    </row>
    <row r="701" spans="2:13" x14ac:dyDescent="0.2">
      <c r="B701">
        <v>0</v>
      </c>
      <c r="C701">
        <v>0</v>
      </c>
      <c r="D701">
        <v>0</v>
      </c>
      <c r="E701">
        <v>0</v>
      </c>
      <c r="F701">
        <v>0</v>
      </c>
      <c r="G701">
        <v>1111111</v>
      </c>
      <c r="H701">
        <v>0</v>
      </c>
      <c r="I701">
        <v>0</v>
      </c>
      <c r="J701">
        <v>0</v>
      </c>
      <c r="K701">
        <v>0</v>
      </c>
      <c r="L701">
        <v>0</v>
      </c>
      <c r="M701">
        <v>0</v>
      </c>
    </row>
    <row r="702" spans="2:13" x14ac:dyDescent="0.2">
      <c r="B702">
        <v>0</v>
      </c>
      <c r="C702">
        <v>0</v>
      </c>
      <c r="D702">
        <v>0</v>
      </c>
      <c r="E702">
        <v>0</v>
      </c>
      <c r="F702">
        <v>0</v>
      </c>
      <c r="G702">
        <v>1111111</v>
      </c>
      <c r="H702">
        <v>0</v>
      </c>
      <c r="I702">
        <v>0</v>
      </c>
      <c r="J702">
        <v>0</v>
      </c>
      <c r="K702">
        <v>0</v>
      </c>
      <c r="L702">
        <v>0</v>
      </c>
      <c r="M702">
        <v>0</v>
      </c>
    </row>
    <row r="703" spans="2:13" x14ac:dyDescent="0.2">
      <c r="B703">
        <v>0</v>
      </c>
      <c r="C703">
        <v>0</v>
      </c>
      <c r="D703">
        <v>0</v>
      </c>
      <c r="E703">
        <v>0</v>
      </c>
      <c r="F703">
        <v>0</v>
      </c>
      <c r="G703">
        <v>1111111</v>
      </c>
      <c r="H703">
        <v>0</v>
      </c>
      <c r="I703">
        <v>0</v>
      </c>
      <c r="J703">
        <v>0</v>
      </c>
      <c r="K703">
        <v>0</v>
      </c>
      <c r="L703">
        <v>0</v>
      </c>
      <c r="M703">
        <v>0</v>
      </c>
    </row>
    <row r="704" spans="2:13" x14ac:dyDescent="0.2">
      <c r="B704">
        <v>0</v>
      </c>
      <c r="C704">
        <v>0</v>
      </c>
      <c r="D704">
        <v>0</v>
      </c>
      <c r="E704">
        <v>0</v>
      </c>
      <c r="F704">
        <v>0</v>
      </c>
      <c r="G704">
        <v>1111111</v>
      </c>
      <c r="H704">
        <v>0</v>
      </c>
      <c r="I704">
        <v>0</v>
      </c>
      <c r="J704">
        <v>0</v>
      </c>
      <c r="K704">
        <v>0</v>
      </c>
      <c r="L704">
        <v>0</v>
      </c>
      <c r="M704">
        <v>0</v>
      </c>
    </row>
    <row r="705" spans="2:13" x14ac:dyDescent="0.2">
      <c r="B705">
        <v>0</v>
      </c>
      <c r="C705">
        <v>0</v>
      </c>
      <c r="D705">
        <v>0</v>
      </c>
      <c r="E705">
        <v>0</v>
      </c>
      <c r="F705">
        <v>0</v>
      </c>
      <c r="G705">
        <v>1111111</v>
      </c>
      <c r="H705">
        <v>0</v>
      </c>
      <c r="I705">
        <v>0</v>
      </c>
      <c r="J705">
        <v>0</v>
      </c>
      <c r="K705">
        <v>0</v>
      </c>
      <c r="L705">
        <v>0</v>
      </c>
      <c r="M705">
        <v>0</v>
      </c>
    </row>
    <row r="706" spans="2:13" x14ac:dyDescent="0.2">
      <c r="B706">
        <v>0</v>
      </c>
      <c r="C706">
        <v>0</v>
      </c>
      <c r="D706">
        <v>0</v>
      </c>
      <c r="E706">
        <v>0</v>
      </c>
      <c r="F706">
        <v>0</v>
      </c>
      <c r="G706">
        <v>1111111</v>
      </c>
      <c r="H706">
        <v>0</v>
      </c>
      <c r="I706">
        <v>0</v>
      </c>
      <c r="J706">
        <v>0</v>
      </c>
      <c r="K706">
        <v>0</v>
      </c>
      <c r="L706">
        <v>0</v>
      </c>
      <c r="M706">
        <v>0</v>
      </c>
    </row>
    <row r="707" spans="2:13" x14ac:dyDescent="0.2">
      <c r="B707">
        <v>0</v>
      </c>
      <c r="C707">
        <v>0</v>
      </c>
      <c r="D707">
        <v>0</v>
      </c>
      <c r="E707">
        <v>0</v>
      </c>
      <c r="F707">
        <v>0</v>
      </c>
      <c r="G707">
        <v>1111111</v>
      </c>
      <c r="H707">
        <v>0</v>
      </c>
      <c r="I707">
        <v>0</v>
      </c>
      <c r="J707">
        <v>0</v>
      </c>
      <c r="K707">
        <v>0</v>
      </c>
      <c r="L707">
        <v>0</v>
      </c>
      <c r="M707">
        <v>0</v>
      </c>
    </row>
    <row r="708" spans="2:13" x14ac:dyDescent="0.2">
      <c r="B708">
        <v>0</v>
      </c>
      <c r="C708">
        <v>0</v>
      </c>
      <c r="D708">
        <v>0</v>
      </c>
      <c r="E708">
        <v>0</v>
      </c>
      <c r="F708">
        <v>0</v>
      </c>
      <c r="G708">
        <v>1111111</v>
      </c>
      <c r="H708">
        <v>0</v>
      </c>
      <c r="I708">
        <v>0</v>
      </c>
      <c r="J708">
        <v>0</v>
      </c>
      <c r="K708">
        <v>0</v>
      </c>
      <c r="L708">
        <v>0</v>
      </c>
      <c r="M708">
        <v>0</v>
      </c>
    </row>
    <row r="709" spans="2:13" x14ac:dyDescent="0.2">
      <c r="B709">
        <v>0</v>
      </c>
      <c r="C709">
        <v>0</v>
      </c>
      <c r="D709">
        <v>0</v>
      </c>
      <c r="E709">
        <v>0</v>
      </c>
      <c r="F709">
        <v>0</v>
      </c>
      <c r="G709">
        <v>1111111</v>
      </c>
      <c r="H709">
        <v>0</v>
      </c>
      <c r="I709">
        <v>0</v>
      </c>
      <c r="J709">
        <v>0</v>
      </c>
      <c r="K709">
        <v>0</v>
      </c>
      <c r="L709">
        <v>0</v>
      </c>
      <c r="M709">
        <v>0</v>
      </c>
    </row>
    <row r="710" spans="2:13" x14ac:dyDescent="0.2">
      <c r="B710">
        <v>0</v>
      </c>
      <c r="C710">
        <v>0</v>
      </c>
      <c r="D710">
        <v>0</v>
      </c>
      <c r="E710">
        <v>0</v>
      </c>
      <c r="F710">
        <v>0</v>
      </c>
      <c r="G710">
        <v>1111111</v>
      </c>
      <c r="H710">
        <v>0</v>
      </c>
      <c r="I710">
        <v>0</v>
      </c>
      <c r="J710">
        <v>0</v>
      </c>
      <c r="K710">
        <v>0</v>
      </c>
      <c r="L710">
        <v>0</v>
      </c>
      <c r="M710">
        <v>0</v>
      </c>
    </row>
    <row r="711" spans="2:13" x14ac:dyDescent="0.2">
      <c r="B711">
        <v>0</v>
      </c>
      <c r="C711">
        <v>0</v>
      </c>
      <c r="D711">
        <v>0</v>
      </c>
      <c r="E711">
        <v>0</v>
      </c>
      <c r="F711">
        <v>0</v>
      </c>
      <c r="G711">
        <v>1111111</v>
      </c>
      <c r="H711">
        <v>0</v>
      </c>
      <c r="I711">
        <v>0</v>
      </c>
      <c r="J711">
        <v>0</v>
      </c>
      <c r="K711">
        <v>0</v>
      </c>
      <c r="L711">
        <v>0</v>
      </c>
      <c r="M711">
        <v>0</v>
      </c>
    </row>
    <row r="712" spans="2:13" x14ac:dyDescent="0.2">
      <c r="B712">
        <v>0</v>
      </c>
      <c r="C712">
        <v>0</v>
      </c>
      <c r="D712">
        <v>0</v>
      </c>
      <c r="E712">
        <v>0</v>
      </c>
      <c r="F712">
        <v>0</v>
      </c>
      <c r="G712">
        <v>1111111</v>
      </c>
      <c r="H712">
        <v>0</v>
      </c>
      <c r="I712">
        <v>0</v>
      </c>
      <c r="J712">
        <v>0</v>
      </c>
      <c r="K712">
        <v>0</v>
      </c>
      <c r="L712">
        <v>0</v>
      </c>
      <c r="M712">
        <v>0</v>
      </c>
    </row>
    <row r="713" spans="2:13" x14ac:dyDescent="0.2">
      <c r="B713">
        <v>0</v>
      </c>
      <c r="C713">
        <v>0</v>
      </c>
      <c r="D713">
        <v>0</v>
      </c>
      <c r="E713">
        <v>0</v>
      </c>
      <c r="F713">
        <v>0</v>
      </c>
      <c r="G713">
        <v>1111111</v>
      </c>
      <c r="H713">
        <v>0</v>
      </c>
      <c r="I713">
        <v>0</v>
      </c>
      <c r="J713">
        <v>0</v>
      </c>
      <c r="K713">
        <v>0</v>
      </c>
      <c r="L713">
        <v>0</v>
      </c>
      <c r="M713">
        <v>0</v>
      </c>
    </row>
    <row r="714" spans="2:13" x14ac:dyDescent="0.2">
      <c r="B714">
        <v>0</v>
      </c>
      <c r="C714">
        <v>0</v>
      </c>
      <c r="D714">
        <v>0</v>
      </c>
      <c r="E714">
        <v>0</v>
      </c>
      <c r="F714">
        <v>0</v>
      </c>
      <c r="G714">
        <v>1111111</v>
      </c>
      <c r="H714">
        <v>0</v>
      </c>
      <c r="I714">
        <v>0</v>
      </c>
      <c r="J714">
        <v>0</v>
      </c>
      <c r="K714">
        <v>0</v>
      </c>
      <c r="L714">
        <v>0</v>
      </c>
      <c r="M714">
        <v>0</v>
      </c>
    </row>
    <row r="715" spans="2:13" x14ac:dyDescent="0.2">
      <c r="B715">
        <v>0</v>
      </c>
      <c r="C715">
        <v>0</v>
      </c>
      <c r="D715">
        <v>0</v>
      </c>
      <c r="E715">
        <v>0</v>
      </c>
      <c r="F715">
        <v>0</v>
      </c>
      <c r="G715">
        <v>1111111</v>
      </c>
      <c r="H715">
        <v>0</v>
      </c>
      <c r="I715">
        <v>0</v>
      </c>
      <c r="J715">
        <v>0</v>
      </c>
      <c r="K715">
        <v>0</v>
      </c>
      <c r="L715">
        <v>0</v>
      </c>
      <c r="M715">
        <v>0</v>
      </c>
    </row>
    <row r="716" spans="2:13" x14ac:dyDescent="0.2">
      <c r="B716">
        <v>0</v>
      </c>
      <c r="C716">
        <v>0</v>
      </c>
      <c r="D716">
        <v>0</v>
      </c>
      <c r="E716">
        <v>0</v>
      </c>
      <c r="F716">
        <v>0</v>
      </c>
      <c r="G716">
        <v>1111111</v>
      </c>
      <c r="H716">
        <v>0</v>
      </c>
      <c r="I716">
        <v>0</v>
      </c>
      <c r="J716">
        <v>0</v>
      </c>
      <c r="K716">
        <v>0</v>
      </c>
      <c r="L716">
        <v>0</v>
      </c>
      <c r="M716">
        <v>0</v>
      </c>
    </row>
    <row r="717" spans="2:13" x14ac:dyDescent="0.2">
      <c r="B717">
        <v>0</v>
      </c>
      <c r="C717">
        <v>0</v>
      </c>
      <c r="D717">
        <v>0</v>
      </c>
      <c r="E717">
        <v>0</v>
      </c>
      <c r="F717">
        <v>0</v>
      </c>
      <c r="G717">
        <v>1111111</v>
      </c>
      <c r="H717">
        <v>0</v>
      </c>
      <c r="I717">
        <v>0</v>
      </c>
      <c r="J717">
        <v>0</v>
      </c>
      <c r="K717">
        <v>0</v>
      </c>
      <c r="L717">
        <v>0</v>
      </c>
      <c r="M717">
        <v>0</v>
      </c>
    </row>
    <row r="718" spans="2:13" x14ac:dyDescent="0.2">
      <c r="B718">
        <v>0</v>
      </c>
      <c r="C718">
        <v>0</v>
      </c>
      <c r="D718">
        <v>0</v>
      </c>
      <c r="E718">
        <v>0</v>
      </c>
      <c r="F718">
        <v>0</v>
      </c>
      <c r="G718">
        <v>1111111</v>
      </c>
      <c r="H718">
        <v>0</v>
      </c>
      <c r="I718">
        <v>0</v>
      </c>
      <c r="J718">
        <v>0</v>
      </c>
      <c r="K718">
        <v>0</v>
      </c>
      <c r="L718">
        <v>0</v>
      </c>
      <c r="M718">
        <v>0</v>
      </c>
    </row>
    <row r="719" spans="2:13" x14ac:dyDescent="0.2">
      <c r="B719">
        <v>0</v>
      </c>
      <c r="C719">
        <v>0</v>
      </c>
      <c r="D719">
        <v>0</v>
      </c>
      <c r="E719">
        <v>0</v>
      </c>
      <c r="F719">
        <v>0</v>
      </c>
      <c r="G719">
        <v>1111111</v>
      </c>
      <c r="H719">
        <v>0</v>
      </c>
      <c r="I719">
        <v>0</v>
      </c>
      <c r="J719">
        <v>0</v>
      </c>
      <c r="K719">
        <v>0</v>
      </c>
      <c r="L719">
        <v>0</v>
      </c>
      <c r="M719">
        <v>0</v>
      </c>
    </row>
    <row r="720" spans="2:13" x14ac:dyDescent="0.2">
      <c r="B720">
        <v>0</v>
      </c>
      <c r="C720">
        <v>0</v>
      </c>
      <c r="D720">
        <v>0</v>
      </c>
      <c r="E720">
        <v>0</v>
      </c>
      <c r="F720">
        <v>0</v>
      </c>
      <c r="G720">
        <v>1111111</v>
      </c>
      <c r="H720">
        <v>0</v>
      </c>
      <c r="I720">
        <v>0</v>
      </c>
      <c r="J720">
        <v>0</v>
      </c>
      <c r="K720">
        <v>0</v>
      </c>
      <c r="L720">
        <v>0</v>
      </c>
      <c r="M720">
        <v>0</v>
      </c>
    </row>
    <row r="721" spans="2:13" x14ac:dyDescent="0.2">
      <c r="B721">
        <v>0</v>
      </c>
      <c r="C721">
        <v>0</v>
      </c>
      <c r="D721">
        <v>0</v>
      </c>
      <c r="E721">
        <v>0</v>
      </c>
      <c r="F721">
        <v>0</v>
      </c>
      <c r="G721">
        <v>1111111</v>
      </c>
      <c r="H721">
        <v>0</v>
      </c>
      <c r="I721">
        <v>0</v>
      </c>
      <c r="J721">
        <v>0</v>
      </c>
      <c r="K721">
        <v>0</v>
      </c>
      <c r="L721">
        <v>0</v>
      </c>
      <c r="M721">
        <v>0</v>
      </c>
    </row>
    <row r="722" spans="2:13" x14ac:dyDescent="0.2">
      <c r="B722">
        <v>0</v>
      </c>
      <c r="C722">
        <v>0</v>
      </c>
      <c r="D722">
        <v>0</v>
      </c>
      <c r="E722">
        <v>0</v>
      </c>
      <c r="F722">
        <v>0</v>
      </c>
      <c r="G722">
        <v>1111111</v>
      </c>
      <c r="H722">
        <v>0</v>
      </c>
      <c r="I722">
        <v>0</v>
      </c>
      <c r="J722">
        <v>0</v>
      </c>
      <c r="K722">
        <v>0</v>
      </c>
      <c r="L722">
        <v>0</v>
      </c>
      <c r="M722">
        <v>0</v>
      </c>
    </row>
    <row r="723" spans="2:13" x14ac:dyDescent="0.2">
      <c r="B723">
        <v>0</v>
      </c>
      <c r="C723">
        <v>0</v>
      </c>
      <c r="D723">
        <v>0</v>
      </c>
      <c r="E723">
        <v>0</v>
      </c>
      <c r="F723">
        <v>0</v>
      </c>
      <c r="G723">
        <v>1111111</v>
      </c>
      <c r="H723">
        <v>0</v>
      </c>
      <c r="I723">
        <v>0</v>
      </c>
      <c r="J723">
        <v>0</v>
      </c>
      <c r="K723">
        <v>0</v>
      </c>
      <c r="L723">
        <v>0</v>
      </c>
      <c r="M723">
        <v>0</v>
      </c>
    </row>
    <row r="724" spans="2:13" x14ac:dyDescent="0.2">
      <c r="B724">
        <v>0</v>
      </c>
      <c r="C724">
        <v>0</v>
      </c>
      <c r="D724">
        <v>0</v>
      </c>
      <c r="E724">
        <v>0</v>
      </c>
      <c r="F724">
        <v>0</v>
      </c>
      <c r="G724">
        <v>1111111</v>
      </c>
      <c r="H724">
        <v>0</v>
      </c>
      <c r="I724">
        <v>0</v>
      </c>
      <c r="J724">
        <v>0</v>
      </c>
      <c r="K724">
        <v>0</v>
      </c>
      <c r="L724">
        <v>0</v>
      </c>
      <c r="M724">
        <v>0</v>
      </c>
    </row>
    <row r="725" spans="2:13" x14ac:dyDescent="0.2">
      <c r="B725">
        <v>0</v>
      </c>
      <c r="C725">
        <v>0</v>
      </c>
      <c r="D725">
        <v>0</v>
      </c>
      <c r="E725">
        <v>0</v>
      </c>
      <c r="F725">
        <v>0</v>
      </c>
      <c r="G725">
        <v>1111111</v>
      </c>
      <c r="H725">
        <v>0</v>
      </c>
      <c r="I725">
        <v>0</v>
      </c>
      <c r="J725">
        <v>0</v>
      </c>
      <c r="K725">
        <v>0</v>
      </c>
      <c r="L725">
        <v>0</v>
      </c>
      <c r="M725">
        <v>0</v>
      </c>
    </row>
    <row r="726" spans="2:13" x14ac:dyDescent="0.2">
      <c r="B726">
        <v>0</v>
      </c>
      <c r="C726">
        <v>0</v>
      </c>
      <c r="D726">
        <v>0</v>
      </c>
      <c r="E726">
        <v>0</v>
      </c>
      <c r="F726">
        <v>0</v>
      </c>
      <c r="G726">
        <v>1111111</v>
      </c>
      <c r="H726">
        <v>0</v>
      </c>
      <c r="I726">
        <v>0</v>
      </c>
      <c r="J726">
        <v>0</v>
      </c>
      <c r="K726">
        <v>0</v>
      </c>
      <c r="L726">
        <v>0</v>
      </c>
      <c r="M726">
        <v>0</v>
      </c>
    </row>
    <row r="727" spans="2:13" x14ac:dyDescent="0.2">
      <c r="B727">
        <v>0</v>
      </c>
      <c r="C727">
        <v>0</v>
      </c>
      <c r="D727">
        <v>0</v>
      </c>
      <c r="E727">
        <v>0</v>
      </c>
      <c r="F727">
        <v>0</v>
      </c>
      <c r="G727">
        <v>1111111</v>
      </c>
      <c r="H727">
        <v>0</v>
      </c>
      <c r="I727">
        <v>0</v>
      </c>
      <c r="J727">
        <v>0</v>
      </c>
      <c r="K727">
        <v>0</v>
      </c>
      <c r="L727">
        <v>0</v>
      </c>
      <c r="M727">
        <v>0</v>
      </c>
    </row>
    <row r="728" spans="2:13" x14ac:dyDescent="0.2">
      <c r="B728">
        <v>0</v>
      </c>
      <c r="C728">
        <v>0</v>
      </c>
      <c r="D728">
        <v>0</v>
      </c>
      <c r="E728">
        <v>0</v>
      </c>
      <c r="F728">
        <v>0</v>
      </c>
      <c r="G728">
        <v>1111111</v>
      </c>
      <c r="H728">
        <v>0</v>
      </c>
      <c r="I728">
        <v>0</v>
      </c>
      <c r="J728">
        <v>0</v>
      </c>
      <c r="K728">
        <v>0</v>
      </c>
      <c r="L728">
        <v>0</v>
      </c>
      <c r="M728">
        <v>0</v>
      </c>
    </row>
    <row r="729" spans="2:13" x14ac:dyDescent="0.2">
      <c r="B729">
        <v>0</v>
      </c>
      <c r="C729">
        <v>0</v>
      </c>
      <c r="D729">
        <v>0</v>
      </c>
      <c r="E729">
        <v>0</v>
      </c>
      <c r="F729">
        <v>0</v>
      </c>
      <c r="G729">
        <v>1111111</v>
      </c>
      <c r="H729">
        <v>0</v>
      </c>
      <c r="I729">
        <v>0</v>
      </c>
      <c r="J729">
        <v>0</v>
      </c>
      <c r="K729">
        <v>0</v>
      </c>
      <c r="L729">
        <v>0</v>
      </c>
      <c r="M729">
        <v>0</v>
      </c>
    </row>
    <row r="730" spans="2:13" x14ac:dyDescent="0.2">
      <c r="B730">
        <v>0</v>
      </c>
      <c r="C730">
        <v>0</v>
      </c>
      <c r="D730">
        <v>0</v>
      </c>
      <c r="E730">
        <v>0</v>
      </c>
      <c r="F730">
        <v>0</v>
      </c>
      <c r="G730">
        <v>1111111</v>
      </c>
      <c r="H730">
        <v>0</v>
      </c>
      <c r="I730">
        <v>0</v>
      </c>
      <c r="J730">
        <v>0</v>
      </c>
      <c r="K730">
        <v>0</v>
      </c>
      <c r="L730">
        <v>0</v>
      </c>
      <c r="M730">
        <v>0</v>
      </c>
    </row>
    <row r="731" spans="2:13" x14ac:dyDescent="0.2">
      <c r="B731">
        <v>0</v>
      </c>
      <c r="C731">
        <v>0</v>
      </c>
      <c r="D731">
        <v>0</v>
      </c>
      <c r="E731">
        <v>0</v>
      </c>
      <c r="F731">
        <v>0</v>
      </c>
      <c r="G731">
        <v>1111111</v>
      </c>
      <c r="H731">
        <v>0</v>
      </c>
      <c r="I731">
        <v>0</v>
      </c>
      <c r="J731">
        <v>0</v>
      </c>
      <c r="K731">
        <v>0</v>
      </c>
      <c r="L731">
        <v>0</v>
      </c>
      <c r="M731">
        <v>0</v>
      </c>
    </row>
    <row r="732" spans="2:13" x14ac:dyDescent="0.2">
      <c r="B732">
        <v>0</v>
      </c>
      <c r="C732">
        <v>0</v>
      </c>
      <c r="D732">
        <v>0</v>
      </c>
      <c r="E732">
        <v>0</v>
      </c>
      <c r="F732">
        <v>0</v>
      </c>
      <c r="G732">
        <v>1111111</v>
      </c>
      <c r="H732">
        <v>0</v>
      </c>
      <c r="I732">
        <v>0</v>
      </c>
      <c r="J732">
        <v>0</v>
      </c>
      <c r="K732">
        <v>0</v>
      </c>
      <c r="L732">
        <v>0</v>
      </c>
      <c r="M732">
        <v>0</v>
      </c>
    </row>
    <row r="733" spans="2:13" x14ac:dyDescent="0.2">
      <c r="B733">
        <v>0</v>
      </c>
      <c r="C733">
        <v>0</v>
      </c>
      <c r="D733">
        <v>0</v>
      </c>
      <c r="E733">
        <v>0</v>
      </c>
      <c r="F733">
        <v>0</v>
      </c>
      <c r="G733">
        <v>1111111</v>
      </c>
      <c r="H733">
        <v>0</v>
      </c>
      <c r="I733">
        <v>0</v>
      </c>
      <c r="J733">
        <v>0</v>
      </c>
      <c r="K733">
        <v>0</v>
      </c>
      <c r="L733">
        <v>0</v>
      </c>
      <c r="M733">
        <v>0</v>
      </c>
    </row>
    <row r="734" spans="2:13" x14ac:dyDescent="0.2">
      <c r="B734">
        <v>0</v>
      </c>
      <c r="C734">
        <v>0</v>
      </c>
      <c r="D734">
        <v>0</v>
      </c>
      <c r="E734">
        <v>0</v>
      </c>
      <c r="F734">
        <v>0</v>
      </c>
      <c r="G734">
        <v>1111111</v>
      </c>
      <c r="H734">
        <v>0</v>
      </c>
      <c r="I734">
        <v>0</v>
      </c>
      <c r="J734">
        <v>0</v>
      </c>
      <c r="K734">
        <v>0</v>
      </c>
      <c r="L734">
        <v>0</v>
      </c>
      <c r="M734">
        <v>0</v>
      </c>
    </row>
    <row r="735" spans="2:13" x14ac:dyDescent="0.2">
      <c r="B735">
        <v>0</v>
      </c>
      <c r="C735">
        <v>0</v>
      </c>
      <c r="D735">
        <v>0</v>
      </c>
      <c r="E735">
        <v>0</v>
      </c>
      <c r="F735">
        <v>0</v>
      </c>
      <c r="G735">
        <v>1111111</v>
      </c>
      <c r="H735">
        <v>0</v>
      </c>
      <c r="I735">
        <v>0</v>
      </c>
      <c r="J735">
        <v>0</v>
      </c>
      <c r="K735">
        <v>0</v>
      </c>
      <c r="L735">
        <v>0</v>
      </c>
      <c r="M735">
        <v>0</v>
      </c>
    </row>
    <row r="736" spans="2:13" x14ac:dyDescent="0.2">
      <c r="B736">
        <v>0</v>
      </c>
      <c r="C736">
        <v>0</v>
      </c>
      <c r="D736">
        <v>0</v>
      </c>
      <c r="E736">
        <v>0</v>
      </c>
      <c r="F736">
        <v>0</v>
      </c>
      <c r="G736">
        <v>1111111</v>
      </c>
      <c r="H736">
        <v>0</v>
      </c>
      <c r="I736">
        <v>0</v>
      </c>
      <c r="J736">
        <v>0</v>
      </c>
      <c r="K736">
        <v>0</v>
      </c>
      <c r="L736">
        <v>0</v>
      </c>
      <c r="M736">
        <v>0</v>
      </c>
    </row>
    <row r="737" spans="2:13" x14ac:dyDescent="0.2">
      <c r="B737">
        <v>0</v>
      </c>
      <c r="C737">
        <v>0</v>
      </c>
      <c r="D737">
        <v>0</v>
      </c>
      <c r="E737">
        <v>0</v>
      </c>
      <c r="F737">
        <v>0</v>
      </c>
      <c r="G737">
        <v>1111111</v>
      </c>
      <c r="H737">
        <v>0</v>
      </c>
      <c r="I737">
        <v>0</v>
      </c>
      <c r="J737">
        <v>0</v>
      </c>
      <c r="K737">
        <v>0</v>
      </c>
      <c r="L737">
        <v>0</v>
      </c>
      <c r="M737">
        <v>0</v>
      </c>
    </row>
    <row r="738" spans="2:13" x14ac:dyDescent="0.2">
      <c r="B738">
        <v>0</v>
      </c>
      <c r="C738">
        <v>0</v>
      </c>
      <c r="D738">
        <v>0</v>
      </c>
      <c r="E738">
        <v>0</v>
      </c>
      <c r="F738">
        <v>0</v>
      </c>
      <c r="G738">
        <v>1111111</v>
      </c>
      <c r="H738">
        <v>0</v>
      </c>
      <c r="I738">
        <v>0</v>
      </c>
      <c r="J738">
        <v>0</v>
      </c>
      <c r="K738">
        <v>0</v>
      </c>
      <c r="L738">
        <v>0</v>
      </c>
      <c r="M738">
        <v>0</v>
      </c>
    </row>
    <row r="739" spans="2:13" x14ac:dyDescent="0.2">
      <c r="B739">
        <v>0</v>
      </c>
      <c r="C739">
        <v>0</v>
      </c>
      <c r="D739">
        <v>0</v>
      </c>
      <c r="E739">
        <v>0</v>
      </c>
      <c r="F739">
        <v>0</v>
      </c>
      <c r="G739">
        <v>1111111</v>
      </c>
      <c r="H739">
        <v>0</v>
      </c>
      <c r="I739">
        <v>0</v>
      </c>
      <c r="J739">
        <v>0</v>
      </c>
      <c r="K739">
        <v>0</v>
      </c>
      <c r="L739">
        <v>0</v>
      </c>
      <c r="M739">
        <v>0</v>
      </c>
    </row>
    <row r="740" spans="2:13" x14ac:dyDescent="0.2">
      <c r="B740">
        <v>0</v>
      </c>
      <c r="C740">
        <v>0</v>
      </c>
      <c r="D740">
        <v>0</v>
      </c>
      <c r="E740">
        <v>0</v>
      </c>
      <c r="F740">
        <v>0</v>
      </c>
      <c r="G740">
        <v>1111111</v>
      </c>
      <c r="H740">
        <v>0</v>
      </c>
      <c r="I740">
        <v>0</v>
      </c>
      <c r="J740">
        <v>0</v>
      </c>
      <c r="K740">
        <v>0</v>
      </c>
      <c r="L740">
        <v>0</v>
      </c>
      <c r="M740">
        <v>0</v>
      </c>
    </row>
    <row r="741" spans="2:13" x14ac:dyDescent="0.2">
      <c r="B741">
        <v>0</v>
      </c>
      <c r="C741">
        <v>0</v>
      </c>
      <c r="D741">
        <v>0</v>
      </c>
      <c r="E741">
        <v>0</v>
      </c>
      <c r="F741">
        <v>0</v>
      </c>
      <c r="G741">
        <v>1111111</v>
      </c>
      <c r="H741">
        <v>0</v>
      </c>
      <c r="I741">
        <v>0</v>
      </c>
      <c r="J741">
        <v>0</v>
      </c>
      <c r="K741">
        <v>0</v>
      </c>
      <c r="L741">
        <v>0</v>
      </c>
      <c r="M741">
        <v>0</v>
      </c>
    </row>
    <row r="742" spans="2:13" x14ac:dyDescent="0.2">
      <c r="B742">
        <v>0</v>
      </c>
      <c r="C742">
        <v>0</v>
      </c>
      <c r="D742">
        <v>0</v>
      </c>
      <c r="E742">
        <v>0</v>
      </c>
      <c r="F742">
        <v>0</v>
      </c>
      <c r="G742">
        <v>1111111</v>
      </c>
      <c r="H742">
        <v>0</v>
      </c>
      <c r="I742">
        <v>0</v>
      </c>
      <c r="J742">
        <v>0</v>
      </c>
      <c r="K742">
        <v>0</v>
      </c>
      <c r="L742">
        <v>0</v>
      </c>
      <c r="M742">
        <v>0</v>
      </c>
    </row>
    <row r="743" spans="2:13" x14ac:dyDescent="0.2">
      <c r="B743">
        <v>0</v>
      </c>
      <c r="C743">
        <v>0</v>
      </c>
      <c r="D743">
        <v>0</v>
      </c>
      <c r="E743">
        <v>0</v>
      </c>
      <c r="F743">
        <v>0</v>
      </c>
      <c r="G743">
        <v>1111111</v>
      </c>
      <c r="H743">
        <v>0</v>
      </c>
      <c r="I743">
        <v>0</v>
      </c>
      <c r="J743">
        <v>0</v>
      </c>
      <c r="K743">
        <v>0</v>
      </c>
      <c r="L743">
        <v>0</v>
      </c>
      <c r="M743">
        <v>0</v>
      </c>
    </row>
    <row r="744" spans="2:13" x14ac:dyDescent="0.2">
      <c r="B744">
        <v>0</v>
      </c>
      <c r="C744">
        <v>0</v>
      </c>
      <c r="D744">
        <v>0</v>
      </c>
      <c r="E744">
        <v>0</v>
      </c>
      <c r="F744">
        <v>0</v>
      </c>
      <c r="G744">
        <v>1111111</v>
      </c>
      <c r="H744">
        <v>0</v>
      </c>
      <c r="I744">
        <v>0</v>
      </c>
      <c r="J744">
        <v>0</v>
      </c>
      <c r="K744">
        <v>0</v>
      </c>
      <c r="L744">
        <v>0</v>
      </c>
      <c r="M744">
        <v>0</v>
      </c>
    </row>
    <row r="745" spans="2:13" x14ac:dyDescent="0.2">
      <c r="B745">
        <v>0</v>
      </c>
      <c r="C745">
        <v>0</v>
      </c>
      <c r="D745">
        <v>0</v>
      </c>
      <c r="E745">
        <v>0</v>
      </c>
      <c r="F745">
        <v>0</v>
      </c>
      <c r="G745">
        <v>1111111</v>
      </c>
      <c r="H745">
        <v>0</v>
      </c>
      <c r="I745">
        <v>0</v>
      </c>
      <c r="J745">
        <v>0</v>
      </c>
      <c r="K745">
        <v>0</v>
      </c>
      <c r="L745">
        <v>0</v>
      </c>
      <c r="M745">
        <v>0</v>
      </c>
    </row>
    <row r="746" spans="2:13" x14ac:dyDescent="0.2">
      <c r="B746">
        <v>0</v>
      </c>
      <c r="C746">
        <v>0</v>
      </c>
      <c r="D746">
        <v>0</v>
      </c>
      <c r="E746">
        <v>0</v>
      </c>
      <c r="F746">
        <v>0</v>
      </c>
      <c r="G746">
        <v>1111111</v>
      </c>
      <c r="H746">
        <v>0</v>
      </c>
      <c r="I746">
        <v>0</v>
      </c>
      <c r="J746">
        <v>0</v>
      </c>
      <c r="K746">
        <v>0</v>
      </c>
      <c r="L746">
        <v>0</v>
      </c>
      <c r="M746">
        <v>0</v>
      </c>
    </row>
    <row r="747" spans="2:13" x14ac:dyDescent="0.2">
      <c r="B747">
        <v>0</v>
      </c>
      <c r="C747">
        <v>0</v>
      </c>
      <c r="D747">
        <v>0</v>
      </c>
      <c r="E747">
        <v>0</v>
      </c>
      <c r="F747">
        <v>0</v>
      </c>
      <c r="G747">
        <v>1111111</v>
      </c>
      <c r="H747">
        <v>0</v>
      </c>
      <c r="I747">
        <v>0</v>
      </c>
      <c r="J747">
        <v>0</v>
      </c>
      <c r="K747">
        <v>0</v>
      </c>
      <c r="L747">
        <v>0</v>
      </c>
      <c r="M747">
        <v>0</v>
      </c>
    </row>
    <row r="748" spans="2:13" x14ac:dyDescent="0.2">
      <c r="B748">
        <v>0</v>
      </c>
      <c r="C748">
        <v>0</v>
      </c>
      <c r="D748">
        <v>0</v>
      </c>
      <c r="E748">
        <v>0</v>
      </c>
      <c r="F748">
        <v>0</v>
      </c>
      <c r="G748">
        <v>1111111</v>
      </c>
      <c r="H748">
        <v>0</v>
      </c>
      <c r="I748">
        <v>0</v>
      </c>
      <c r="J748">
        <v>0</v>
      </c>
      <c r="K748">
        <v>0</v>
      </c>
      <c r="L748">
        <v>0</v>
      </c>
      <c r="M748">
        <v>0</v>
      </c>
    </row>
    <row r="749" spans="2:13" x14ac:dyDescent="0.2">
      <c r="B749">
        <v>0</v>
      </c>
      <c r="C749">
        <v>0</v>
      </c>
      <c r="D749">
        <v>0</v>
      </c>
      <c r="E749">
        <v>0</v>
      </c>
      <c r="F749">
        <v>0</v>
      </c>
      <c r="G749">
        <v>1111111</v>
      </c>
      <c r="H749">
        <v>0</v>
      </c>
      <c r="I749">
        <v>0</v>
      </c>
      <c r="J749">
        <v>0</v>
      </c>
      <c r="K749">
        <v>0</v>
      </c>
      <c r="L749">
        <v>0</v>
      </c>
      <c r="M749">
        <v>0</v>
      </c>
    </row>
    <row r="750" spans="2:13" x14ac:dyDescent="0.2">
      <c r="B750">
        <v>0</v>
      </c>
      <c r="C750">
        <v>0</v>
      </c>
      <c r="D750">
        <v>0</v>
      </c>
      <c r="E750">
        <v>0</v>
      </c>
      <c r="F750">
        <v>0</v>
      </c>
      <c r="G750">
        <v>1111111</v>
      </c>
      <c r="H750">
        <v>0</v>
      </c>
      <c r="I750">
        <v>0</v>
      </c>
      <c r="J750">
        <v>0</v>
      </c>
      <c r="K750">
        <v>0</v>
      </c>
      <c r="L750">
        <v>0</v>
      </c>
      <c r="M750">
        <v>0</v>
      </c>
    </row>
    <row r="751" spans="2:13" x14ac:dyDescent="0.2">
      <c r="B751">
        <v>0</v>
      </c>
      <c r="C751">
        <v>0</v>
      </c>
      <c r="D751">
        <v>0</v>
      </c>
      <c r="E751">
        <v>0</v>
      </c>
      <c r="F751">
        <v>0</v>
      </c>
      <c r="G751">
        <v>1111111</v>
      </c>
      <c r="H751">
        <v>0</v>
      </c>
      <c r="I751">
        <v>0</v>
      </c>
      <c r="J751">
        <v>0</v>
      </c>
      <c r="K751">
        <v>0</v>
      </c>
      <c r="L751">
        <v>0</v>
      </c>
      <c r="M751">
        <v>0</v>
      </c>
    </row>
    <row r="752" spans="2:13" x14ac:dyDescent="0.2">
      <c r="B752">
        <v>0</v>
      </c>
      <c r="C752">
        <v>0</v>
      </c>
      <c r="D752">
        <v>0</v>
      </c>
      <c r="E752">
        <v>0</v>
      </c>
      <c r="F752">
        <v>0</v>
      </c>
      <c r="G752">
        <v>1111111</v>
      </c>
      <c r="H752">
        <v>0</v>
      </c>
      <c r="I752">
        <v>0</v>
      </c>
      <c r="J752">
        <v>0</v>
      </c>
      <c r="K752">
        <v>0</v>
      </c>
      <c r="L752">
        <v>0</v>
      </c>
      <c r="M752">
        <v>0</v>
      </c>
    </row>
    <row r="753" spans="2:13" x14ac:dyDescent="0.2">
      <c r="B753">
        <v>0</v>
      </c>
      <c r="C753">
        <v>0</v>
      </c>
      <c r="D753">
        <v>0</v>
      </c>
      <c r="E753">
        <v>0</v>
      </c>
      <c r="F753">
        <v>0</v>
      </c>
      <c r="G753">
        <v>1111111</v>
      </c>
      <c r="H753">
        <v>0</v>
      </c>
      <c r="I753">
        <v>0</v>
      </c>
      <c r="J753">
        <v>0</v>
      </c>
      <c r="K753">
        <v>0</v>
      </c>
      <c r="L753">
        <v>0</v>
      </c>
      <c r="M753">
        <v>0</v>
      </c>
    </row>
    <row r="754" spans="2:13" x14ac:dyDescent="0.2">
      <c r="B754">
        <v>0</v>
      </c>
      <c r="C754">
        <v>0</v>
      </c>
      <c r="D754">
        <v>0</v>
      </c>
      <c r="E754">
        <v>0</v>
      </c>
      <c r="F754">
        <v>0</v>
      </c>
      <c r="G754">
        <v>1111111</v>
      </c>
      <c r="H754">
        <v>0</v>
      </c>
      <c r="I754">
        <v>0</v>
      </c>
      <c r="J754">
        <v>0</v>
      </c>
      <c r="K754">
        <v>0</v>
      </c>
      <c r="L754">
        <v>0</v>
      </c>
      <c r="M754">
        <v>0</v>
      </c>
    </row>
    <row r="755" spans="2:13" x14ac:dyDescent="0.2">
      <c r="B755">
        <v>0</v>
      </c>
      <c r="C755">
        <v>0</v>
      </c>
      <c r="D755">
        <v>0</v>
      </c>
      <c r="E755">
        <v>0</v>
      </c>
      <c r="F755">
        <v>0</v>
      </c>
      <c r="G755">
        <v>1111111</v>
      </c>
      <c r="H755">
        <v>0</v>
      </c>
      <c r="I755">
        <v>0</v>
      </c>
      <c r="J755">
        <v>0</v>
      </c>
      <c r="K755">
        <v>0</v>
      </c>
      <c r="L755">
        <v>0</v>
      </c>
      <c r="M755">
        <v>0</v>
      </c>
    </row>
    <row r="756" spans="2:13" x14ac:dyDescent="0.2">
      <c r="B756">
        <v>0</v>
      </c>
      <c r="C756">
        <v>0</v>
      </c>
      <c r="D756">
        <v>0</v>
      </c>
      <c r="E756">
        <v>0</v>
      </c>
      <c r="F756">
        <v>0</v>
      </c>
      <c r="G756">
        <v>1111111</v>
      </c>
      <c r="H756">
        <v>0</v>
      </c>
      <c r="I756">
        <v>0</v>
      </c>
      <c r="J756">
        <v>0</v>
      </c>
      <c r="K756">
        <v>0</v>
      </c>
      <c r="L756">
        <v>0</v>
      </c>
      <c r="M756">
        <v>0</v>
      </c>
    </row>
    <row r="757" spans="2:13" x14ac:dyDescent="0.2">
      <c r="B757">
        <v>0</v>
      </c>
      <c r="C757">
        <v>0</v>
      </c>
      <c r="D757">
        <v>0</v>
      </c>
      <c r="E757">
        <v>0</v>
      </c>
      <c r="F757">
        <v>0</v>
      </c>
      <c r="G757">
        <v>1111111</v>
      </c>
      <c r="H757">
        <v>0</v>
      </c>
      <c r="I757">
        <v>0</v>
      </c>
      <c r="J757">
        <v>0</v>
      </c>
      <c r="K757">
        <v>0</v>
      </c>
      <c r="L757">
        <v>0</v>
      </c>
      <c r="M757">
        <v>0</v>
      </c>
    </row>
    <row r="758" spans="2:13" x14ac:dyDescent="0.2">
      <c r="B758">
        <v>0</v>
      </c>
      <c r="C758">
        <v>0</v>
      </c>
      <c r="D758">
        <v>0</v>
      </c>
      <c r="E758">
        <v>0</v>
      </c>
      <c r="F758">
        <v>0</v>
      </c>
      <c r="G758">
        <v>1111111</v>
      </c>
      <c r="H758">
        <v>0</v>
      </c>
      <c r="I758">
        <v>0</v>
      </c>
      <c r="J758">
        <v>0</v>
      </c>
      <c r="K758">
        <v>0</v>
      </c>
      <c r="L758">
        <v>0</v>
      </c>
      <c r="M758">
        <v>0</v>
      </c>
    </row>
    <row r="759" spans="2:13" x14ac:dyDescent="0.2">
      <c r="B759">
        <v>0</v>
      </c>
      <c r="C759">
        <v>0</v>
      </c>
      <c r="D759">
        <v>0</v>
      </c>
      <c r="E759">
        <v>0</v>
      </c>
      <c r="F759">
        <v>0</v>
      </c>
      <c r="G759">
        <v>1111111</v>
      </c>
      <c r="H759">
        <v>0</v>
      </c>
      <c r="I759">
        <v>0</v>
      </c>
      <c r="J759">
        <v>0</v>
      </c>
      <c r="K759">
        <v>0</v>
      </c>
      <c r="L759">
        <v>0</v>
      </c>
      <c r="M759">
        <v>0</v>
      </c>
    </row>
    <row r="760" spans="2:13" x14ac:dyDescent="0.2">
      <c r="B760">
        <v>0</v>
      </c>
      <c r="C760">
        <v>0</v>
      </c>
      <c r="D760">
        <v>0</v>
      </c>
      <c r="E760">
        <v>0</v>
      </c>
      <c r="F760">
        <v>0</v>
      </c>
      <c r="G760">
        <v>1111111</v>
      </c>
      <c r="H760">
        <v>0</v>
      </c>
      <c r="I760">
        <v>0</v>
      </c>
      <c r="J760">
        <v>0</v>
      </c>
      <c r="K760">
        <v>0</v>
      </c>
      <c r="L760">
        <v>0</v>
      </c>
      <c r="M760">
        <v>0</v>
      </c>
    </row>
    <row r="761" spans="2:13" x14ac:dyDescent="0.2">
      <c r="B761">
        <v>0</v>
      </c>
      <c r="C761">
        <v>0</v>
      </c>
      <c r="D761">
        <v>0</v>
      </c>
      <c r="E761">
        <v>0</v>
      </c>
      <c r="F761">
        <v>0</v>
      </c>
      <c r="G761">
        <v>1111111</v>
      </c>
      <c r="H761">
        <v>0</v>
      </c>
      <c r="I761">
        <v>0</v>
      </c>
      <c r="J761">
        <v>0</v>
      </c>
      <c r="K761">
        <v>0</v>
      </c>
      <c r="L761">
        <v>0</v>
      </c>
      <c r="M761">
        <v>0</v>
      </c>
    </row>
    <row r="762" spans="2:13" x14ac:dyDescent="0.2">
      <c r="B762">
        <v>0</v>
      </c>
      <c r="C762">
        <v>0</v>
      </c>
      <c r="D762">
        <v>0</v>
      </c>
      <c r="E762">
        <v>0</v>
      </c>
      <c r="F762">
        <v>0</v>
      </c>
      <c r="G762">
        <v>1111111</v>
      </c>
      <c r="H762">
        <v>0</v>
      </c>
      <c r="I762">
        <v>0</v>
      </c>
      <c r="J762">
        <v>0</v>
      </c>
      <c r="K762">
        <v>0</v>
      </c>
      <c r="L762">
        <v>0</v>
      </c>
      <c r="M762">
        <v>0</v>
      </c>
    </row>
    <row r="763" spans="2:13" x14ac:dyDescent="0.2">
      <c r="B763">
        <v>0</v>
      </c>
      <c r="C763">
        <v>0</v>
      </c>
      <c r="D763">
        <v>0</v>
      </c>
      <c r="E763">
        <v>0</v>
      </c>
      <c r="F763">
        <v>0</v>
      </c>
      <c r="G763">
        <v>1111111</v>
      </c>
      <c r="H763">
        <v>0</v>
      </c>
      <c r="I763">
        <v>0</v>
      </c>
      <c r="J763">
        <v>0</v>
      </c>
      <c r="K763">
        <v>0</v>
      </c>
      <c r="L763">
        <v>0</v>
      </c>
      <c r="M763">
        <v>0</v>
      </c>
    </row>
    <row r="764" spans="2:13" x14ac:dyDescent="0.2">
      <c r="B764">
        <v>0</v>
      </c>
      <c r="C764">
        <v>0</v>
      </c>
      <c r="D764">
        <v>0</v>
      </c>
      <c r="E764">
        <v>0</v>
      </c>
      <c r="F764">
        <v>0</v>
      </c>
      <c r="G764">
        <v>1111111</v>
      </c>
      <c r="H764">
        <v>0</v>
      </c>
      <c r="I764">
        <v>0</v>
      </c>
      <c r="J764">
        <v>0</v>
      </c>
      <c r="K764">
        <v>0</v>
      </c>
      <c r="L764">
        <v>0</v>
      </c>
      <c r="M764">
        <v>0</v>
      </c>
    </row>
    <row r="765" spans="2:13" x14ac:dyDescent="0.2">
      <c r="B765">
        <v>0</v>
      </c>
      <c r="C765">
        <v>0</v>
      </c>
      <c r="D765">
        <v>0</v>
      </c>
      <c r="E765">
        <v>0</v>
      </c>
      <c r="F765">
        <v>0</v>
      </c>
      <c r="G765">
        <v>1111111</v>
      </c>
      <c r="H765">
        <v>0</v>
      </c>
      <c r="I765">
        <v>0</v>
      </c>
      <c r="J765">
        <v>0</v>
      </c>
      <c r="K765">
        <v>0</v>
      </c>
      <c r="L765">
        <v>0</v>
      </c>
      <c r="M765">
        <v>0</v>
      </c>
    </row>
    <row r="766" spans="2:13" x14ac:dyDescent="0.2">
      <c r="B766">
        <v>0</v>
      </c>
      <c r="C766">
        <v>0</v>
      </c>
      <c r="D766">
        <v>0</v>
      </c>
      <c r="E766">
        <v>0</v>
      </c>
      <c r="F766">
        <v>0</v>
      </c>
      <c r="G766">
        <v>1111111</v>
      </c>
      <c r="H766">
        <v>0</v>
      </c>
      <c r="I766">
        <v>0</v>
      </c>
      <c r="J766">
        <v>0</v>
      </c>
      <c r="K766">
        <v>0</v>
      </c>
      <c r="L766">
        <v>0</v>
      </c>
      <c r="M766">
        <v>0</v>
      </c>
    </row>
    <row r="767" spans="2:13" x14ac:dyDescent="0.2">
      <c r="B767">
        <v>0</v>
      </c>
      <c r="C767">
        <v>0</v>
      </c>
      <c r="D767">
        <v>0</v>
      </c>
      <c r="E767">
        <v>0</v>
      </c>
      <c r="F767">
        <v>0</v>
      </c>
      <c r="G767">
        <v>1111111</v>
      </c>
      <c r="H767">
        <v>0</v>
      </c>
      <c r="I767">
        <v>0</v>
      </c>
      <c r="J767">
        <v>0</v>
      </c>
      <c r="K767">
        <v>0</v>
      </c>
      <c r="L767">
        <v>0</v>
      </c>
      <c r="M767">
        <v>0</v>
      </c>
    </row>
    <row r="768" spans="2:13" x14ac:dyDescent="0.2">
      <c r="B768">
        <v>0</v>
      </c>
      <c r="C768">
        <v>0</v>
      </c>
      <c r="D768">
        <v>0</v>
      </c>
      <c r="E768">
        <v>0</v>
      </c>
      <c r="F768">
        <v>0</v>
      </c>
      <c r="G768">
        <v>1111111</v>
      </c>
      <c r="H768">
        <v>0</v>
      </c>
      <c r="I768">
        <v>0</v>
      </c>
      <c r="J768">
        <v>0</v>
      </c>
      <c r="K768">
        <v>0</v>
      </c>
      <c r="L768">
        <v>0</v>
      </c>
      <c r="M768">
        <v>0</v>
      </c>
    </row>
    <row r="769" spans="2:13" x14ac:dyDescent="0.2">
      <c r="B769">
        <v>0</v>
      </c>
      <c r="C769">
        <v>0</v>
      </c>
      <c r="D769">
        <v>0</v>
      </c>
      <c r="E769">
        <v>0</v>
      </c>
      <c r="F769">
        <v>0</v>
      </c>
      <c r="G769">
        <v>1111111</v>
      </c>
      <c r="H769">
        <v>0</v>
      </c>
      <c r="I769">
        <v>0</v>
      </c>
      <c r="J769">
        <v>0</v>
      </c>
      <c r="K769">
        <v>0</v>
      </c>
      <c r="L769">
        <v>0</v>
      </c>
      <c r="M769">
        <v>0</v>
      </c>
    </row>
    <row r="770" spans="2:13" x14ac:dyDescent="0.2">
      <c r="B770">
        <v>0</v>
      </c>
      <c r="C770">
        <v>0</v>
      </c>
      <c r="D770">
        <v>0</v>
      </c>
      <c r="E770">
        <v>0</v>
      </c>
      <c r="F770">
        <v>0</v>
      </c>
      <c r="G770">
        <v>1111111</v>
      </c>
      <c r="H770">
        <v>0</v>
      </c>
      <c r="I770">
        <v>0</v>
      </c>
      <c r="J770">
        <v>0</v>
      </c>
      <c r="K770">
        <v>0</v>
      </c>
      <c r="L770">
        <v>0</v>
      </c>
      <c r="M770">
        <v>0</v>
      </c>
    </row>
    <row r="771" spans="2:13" x14ac:dyDescent="0.2">
      <c r="B771">
        <v>0</v>
      </c>
      <c r="C771">
        <v>0</v>
      </c>
      <c r="D771">
        <v>0</v>
      </c>
      <c r="E771">
        <v>0</v>
      </c>
      <c r="F771">
        <v>0</v>
      </c>
      <c r="G771">
        <v>1111111</v>
      </c>
      <c r="H771">
        <v>0</v>
      </c>
      <c r="I771">
        <v>0</v>
      </c>
      <c r="J771">
        <v>0</v>
      </c>
      <c r="K771">
        <v>0</v>
      </c>
      <c r="L771">
        <v>0</v>
      </c>
      <c r="M771">
        <v>0</v>
      </c>
    </row>
    <row r="772" spans="2:13" x14ac:dyDescent="0.2">
      <c r="B772">
        <v>0</v>
      </c>
      <c r="C772">
        <v>0</v>
      </c>
      <c r="D772">
        <v>0</v>
      </c>
      <c r="E772">
        <v>0</v>
      </c>
      <c r="F772">
        <v>0</v>
      </c>
      <c r="G772">
        <v>1111111</v>
      </c>
      <c r="H772">
        <v>0</v>
      </c>
      <c r="I772">
        <v>0</v>
      </c>
      <c r="J772">
        <v>0</v>
      </c>
      <c r="K772">
        <v>0</v>
      </c>
      <c r="L772">
        <v>0</v>
      </c>
      <c r="M772">
        <v>0</v>
      </c>
    </row>
    <row r="773" spans="2:13" x14ac:dyDescent="0.2">
      <c r="B773">
        <v>0</v>
      </c>
      <c r="C773">
        <v>0</v>
      </c>
      <c r="D773">
        <v>0</v>
      </c>
      <c r="E773">
        <v>0</v>
      </c>
      <c r="F773">
        <v>0</v>
      </c>
      <c r="G773">
        <v>1111111</v>
      </c>
      <c r="H773">
        <v>0</v>
      </c>
      <c r="I773">
        <v>0</v>
      </c>
      <c r="J773">
        <v>0</v>
      </c>
      <c r="K773">
        <v>0</v>
      </c>
      <c r="L773">
        <v>0</v>
      </c>
      <c r="M773">
        <v>0</v>
      </c>
    </row>
    <row r="774" spans="2:13" x14ac:dyDescent="0.2">
      <c r="B774">
        <v>0</v>
      </c>
      <c r="C774">
        <v>0</v>
      </c>
      <c r="D774">
        <v>0</v>
      </c>
      <c r="E774">
        <v>0</v>
      </c>
      <c r="F774">
        <v>0</v>
      </c>
      <c r="G774">
        <v>1111111</v>
      </c>
      <c r="H774">
        <v>0</v>
      </c>
      <c r="I774">
        <v>0</v>
      </c>
      <c r="J774">
        <v>0</v>
      </c>
      <c r="K774">
        <v>0</v>
      </c>
      <c r="L774">
        <v>0</v>
      </c>
      <c r="M774">
        <v>0</v>
      </c>
    </row>
    <row r="775" spans="2:13" x14ac:dyDescent="0.2">
      <c r="B775">
        <v>0</v>
      </c>
      <c r="C775">
        <v>0</v>
      </c>
      <c r="D775">
        <v>0</v>
      </c>
      <c r="E775">
        <v>0</v>
      </c>
      <c r="F775">
        <v>0</v>
      </c>
      <c r="G775">
        <v>1111111</v>
      </c>
      <c r="H775">
        <v>0</v>
      </c>
      <c r="I775">
        <v>0</v>
      </c>
      <c r="J775">
        <v>0</v>
      </c>
      <c r="K775">
        <v>0</v>
      </c>
      <c r="L775">
        <v>0</v>
      </c>
      <c r="M775">
        <v>0</v>
      </c>
    </row>
    <row r="776" spans="2:13" x14ac:dyDescent="0.2">
      <c r="B776">
        <v>0</v>
      </c>
      <c r="C776">
        <v>0</v>
      </c>
      <c r="D776">
        <v>0</v>
      </c>
      <c r="E776">
        <v>0</v>
      </c>
      <c r="F776">
        <v>0</v>
      </c>
      <c r="G776">
        <v>1111111</v>
      </c>
      <c r="H776">
        <v>0</v>
      </c>
      <c r="I776">
        <v>0</v>
      </c>
      <c r="J776">
        <v>0</v>
      </c>
      <c r="K776">
        <v>0</v>
      </c>
      <c r="L776">
        <v>0</v>
      </c>
      <c r="M776">
        <v>0</v>
      </c>
    </row>
    <row r="777" spans="2:13" x14ac:dyDescent="0.2">
      <c r="B777">
        <v>0</v>
      </c>
      <c r="C777">
        <v>0</v>
      </c>
      <c r="D777">
        <v>0</v>
      </c>
      <c r="E777">
        <v>0</v>
      </c>
      <c r="F777">
        <v>0</v>
      </c>
      <c r="G777">
        <v>1111111</v>
      </c>
      <c r="H777">
        <v>0</v>
      </c>
      <c r="I777">
        <v>0</v>
      </c>
      <c r="J777">
        <v>0</v>
      </c>
      <c r="K777">
        <v>0</v>
      </c>
      <c r="L777">
        <v>0</v>
      </c>
      <c r="M777">
        <v>0</v>
      </c>
    </row>
    <row r="778" spans="2:13" x14ac:dyDescent="0.2">
      <c r="B778">
        <v>0</v>
      </c>
      <c r="C778">
        <v>0</v>
      </c>
      <c r="D778">
        <v>0</v>
      </c>
      <c r="E778">
        <v>0</v>
      </c>
      <c r="F778">
        <v>0</v>
      </c>
      <c r="G778">
        <v>1111111</v>
      </c>
      <c r="H778">
        <v>0</v>
      </c>
      <c r="I778">
        <v>0</v>
      </c>
      <c r="J778">
        <v>0</v>
      </c>
      <c r="K778">
        <v>0</v>
      </c>
      <c r="L778">
        <v>0</v>
      </c>
      <c r="M778">
        <v>0</v>
      </c>
    </row>
    <row r="779" spans="2:13" x14ac:dyDescent="0.2">
      <c r="B779">
        <v>0</v>
      </c>
      <c r="C779">
        <v>0</v>
      </c>
      <c r="D779">
        <v>0</v>
      </c>
      <c r="E779">
        <v>0</v>
      </c>
      <c r="F779">
        <v>0</v>
      </c>
      <c r="G779">
        <v>1111111</v>
      </c>
      <c r="H779">
        <v>0</v>
      </c>
      <c r="I779">
        <v>0</v>
      </c>
      <c r="J779">
        <v>0</v>
      </c>
      <c r="K779">
        <v>0</v>
      </c>
      <c r="L779">
        <v>0</v>
      </c>
      <c r="M779">
        <v>0</v>
      </c>
    </row>
    <row r="780" spans="2:13" x14ac:dyDescent="0.2">
      <c r="B780">
        <v>0</v>
      </c>
      <c r="C780">
        <v>0</v>
      </c>
      <c r="D780">
        <v>0</v>
      </c>
      <c r="E780">
        <v>0</v>
      </c>
      <c r="F780">
        <v>0</v>
      </c>
      <c r="G780">
        <v>1111111</v>
      </c>
      <c r="H780">
        <v>0</v>
      </c>
      <c r="I780">
        <v>0</v>
      </c>
      <c r="J780">
        <v>0</v>
      </c>
      <c r="K780">
        <v>0</v>
      </c>
      <c r="L780">
        <v>0</v>
      </c>
      <c r="M780">
        <v>0</v>
      </c>
    </row>
    <row r="781" spans="2:13" x14ac:dyDescent="0.2">
      <c r="B781">
        <v>0</v>
      </c>
      <c r="C781">
        <v>0</v>
      </c>
      <c r="D781">
        <v>0</v>
      </c>
      <c r="E781">
        <v>0</v>
      </c>
      <c r="F781">
        <v>0</v>
      </c>
      <c r="G781">
        <v>1111111</v>
      </c>
      <c r="H781">
        <v>0</v>
      </c>
      <c r="I781">
        <v>0</v>
      </c>
      <c r="J781">
        <v>0</v>
      </c>
      <c r="K781">
        <v>0</v>
      </c>
      <c r="L781">
        <v>0</v>
      </c>
      <c r="M781">
        <v>0</v>
      </c>
    </row>
    <row r="782" spans="2:13" x14ac:dyDescent="0.2">
      <c r="B782">
        <v>0</v>
      </c>
      <c r="C782">
        <v>0</v>
      </c>
      <c r="D782">
        <v>0</v>
      </c>
      <c r="E782">
        <v>0</v>
      </c>
      <c r="F782">
        <v>0</v>
      </c>
      <c r="G782">
        <v>1111111</v>
      </c>
      <c r="H782">
        <v>0</v>
      </c>
      <c r="I782">
        <v>0</v>
      </c>
      <c r="J782">
        <v>0</v>
      </c>
      <c r="K782">
        <v>0</v>
      </c>
      <c r="L782">
        <v>0</v>
      </c>
      <c r="M782">
        <v>0</v>
      </c>
    </row>
    <row r="783" spans="2:13" x14ac:dyDescent="0.2">
      <c r="B783">
        <v>0</v>
      </c>
      <c r="C783">
        <v>0</v>
      </c>
      <c r="D783">
        <v>0</v>
      </c>
      <c r="E783">
        <v>0</v>
      </c>
      <c r="F783">
        <v>0</v>
      </c>
      <c r="G783">
        <v>1111111</v>
      </c>
      <c r="H783">
        <v>0</v>
      </c>
      <c r="I783">
        <v>0</v>
      </c>
      <c r="J783">
        <v>0</v>
      </c>
      <c r="K783">
        <v>0</v>
      </c>
      <c r="L783">
        <v>0</v>
      </c>
      <c r="M783">
        <v>0</v>
      </c>
    </row>
    <row r="784" spans="2:13" x14ac:dyDescent="0.2">
      <c r="B784">
        <v>0</v>
      </c>
      <c r="C784">
        <v>0</v>
      </c>
      <c r="D784">
        <v>0</v>
      </c>
      <c r="E784">
        <v>0</v>
      </c>
      <c r="F784">
        <v>0</v>
      </c>
      <c r="G784">
        <v>1111111</v>
      </c>
      <c r="H784">
        <v>0</v>
      </c>
      <c r="I784">
        <v>0</v>
      </c>
      <c r="J784">
        <v>0</v>
      </c>
      <c r="K784">
        <v>0</v>
      </c>
      <c r="L784">
        <v>0</v>
      </c>
      <c r="M784">
        <v>0</v>
      </c>
    </row>
    <row r="785" spans="2:13" x14ac:dyDescent="0.2">
      <c r="B785">
        <v>0</v>
      </c>
      <c r="C785">
        <v>0</v>
      </c>
      <c r="D785">
        <v>0</v>
      </c>
      <c r="E785">
        <v>0</v>
      </c>
      <c r="F785">
        <v>0</v>
      </c>
      <c r="G785">
        <v>1111111</v>
      </c>
      <c r="H785">
        <v>0</v>
      </c>
      <c r="I785">
        <v>0</v>
      </c>
      <c r="J785">
        <v>0</v>
      </c>
      <c r="K785">
        <v>0</v>
      </c>
      <c r="L785">
        <v>0</v>
      </c>
      <c r="M785">
        <v>0</v>
      </c>
    </row>
    <row r="786" spans="2:13" x14ac:dyDescent="0.2">
      <c r="B786">
        <v>0</v>
      </c>
      <c r="C786">
        <v>0</v>
      </c>
      <c r="D786">
        <v>0</v>
      </c>
      <c r="E786">
        <v>0</v>
      </c>
      <c r="F786">
        <v>0</v>
      </c>
      <c r="G786">
        <v>1111111</v>
      </c>
      <c r="H786">
        <v>0</v>
      </c>
      <c r="I786">
        <v>0</v>
      </c>
      <c r="J786">
        <v>0</v>
      </c>
      <c r="K786">
        <v>0</v>
      </c>
      <c r="L786">
        <v>0</v>
      </c>
      <c r="M786">
        <v>0</v>
      </c>
    </row>
    <row r="787" spans="2:13" x14ac:dyDescent="0.2">
      <c r="B787">
        <v>0</v>
      </c>
      <c r="C787">
        <v>0</v>
      </c>
      <c r="D787">
        <v>0</v>
      </c>
      <c r="E787">
        <v>0</v>
      </c>
      <c r="F787">
        <v>0</v>
      </c>
      <c r="G787">
        <v>1111111</v>
      </c>
      <c r="H787">
        <v>0</v>
      </c>
      <c r="I787">
        <v>0</v>
      </c>
      <c r="J787">
        <v>0</v>
      </c>
      <c r="K787">
        <v>0</v>
      </c>
      <c r="L787">
        <v>0</v>
      </c>
      <c r="M787">
        <v>0</v>
      </c>
    </row>
    <row r="788" spans="2:13" x14ac:dyDescent="0.2">
      <c r="B788">
        <v>0</v>
      </c>
      <c r="C788">
        <v>0</v>
      </c>
      <c r="D788">
        <v>0</v>
      </c>
      <c r="E788">
        <v>0</v>
      </c>
      <c r="F788">
        <v>0</v>
      </c>
      <c r="G788">
        <v>1111111</v>
      </c>
      <c r="H788">
        <v>0</v>
      </c>
      <c r="I788">
        <v>0</v>
      </c>
      <c r="J788">
        <v>0</v>
      </c>
      <c r="K788">
        <v>0</v>
      </c>
      <c r="L788">
        <v>0</v>
      </c>
      <c r="M788">
        <v>0</v>
      </c>
    </row>
    <row r="789" spans="2:13" x14ac:dyDescent="0.2">
      <c r="B789">
        <v>0</v>
      </c>
      <c r="C789">
        <v>0</v>
      </c>
      <c r="D789">
        <v>0</v>
      </c>
      <c r="E789">
        <v>0</v>
      </c>
      <c r="F789">
        <v>0</v>
      </c>
      <c r="G789">
        <v>1111111</v>
      </c>
      <c r="H789">
        <v>0</v>
      </c>
      <c r="I789">
        <v>0</v>
      </c>
      <c r="J789">
        <v>0</v>
      </c>
      <c r="K789">
        <v>0</v>
      </c>
      <c r="L789">
        <v>0</v>
      </c>
      <c r="M789">
        <v>0</v>
      </c>
    </row>
    <row r="790" spans="2:13" x14ac:dyDescent="0.2">
      <c r="B790">
        <v>0</v>
      </c>
      <c r="C790">
        <v>0</v>
      </c>
      <c r="D790">
        <v>0</v>
      </c>
      <c r="E790">
        <v>0</v>
      </c>
      <c r="F790">
        <v>0</v>
      </c>
      <c r="G790">
        <v>1111111</v>
      </c>
      <c r="H790">
        <v>0</v>
      </c>
      <c r="I790">
        <v>0</v>
      </c>
      <c r="J790">
        <v>0</v>
      </c>
      <c r="K790">
        <v>0</v>
      </c>
      <c r="L790">
        <v>0</v>
      </c>
      <c r="M790">
        <v>0</v>
      </c>
    </row>
    <row r="791" spans="2:13" x14ac:dyDescent="0.2">
      <c r="B791">
        <v>0</v>
      </c>
      <c r="C791">
        <v>0</v>
      </c>
      <c r="D791">
        <v>0</v>
      </c>
      <c r="E791">
        <v>0</v>
      </c>
      <c r="F791">
        <v>0</v>
      </c>
      <c r="G791">
        <v>1111111</v>
      </c>
      <c r="H791">
        <v>0</v>
      </c>
      <c r="I791">
        <v>0</v>
      </c>
      <c r="J791">
        <v>0</v>
      </c>
      <c r="K791">
        <v>0</v>
      </c>
      <c r="L791">
        <v>0</v>
      </c>
      <c r="M791">
        <v>0</v>
      </c>
    </row>
    <row r="792" spans="2:13" x14ac:dyDescent="0.2">
      <c r="B792">
        <v>0</v>
      </c>
      <c r="C792">
        <v>0</v>
      </c>
      <c r="D792">
        <v>0</v>
      </c>
      <c r="E792">
        <v>0</v>
      </c>
      <c r="F792">
        <v>0</v>
      </c>
      <c r="G792">
        <v>1111111</v>
      </c>
      <c r="H792">
        <v>0</v>
      </c>
      <c r="I792">
        <v>0</v>
      </c>
      <c r="J792">
        <v>0</v>
      </c>
      <c r="K792">
        <v>0</v>
      </c>
      <c r="L792">
        <v>0</v>
      </c>
      <c r="M792">
        <v>0</v>
      </c>
    </row>
    <row r="793" spans="2:13" x14ac:dyDescent="0.2">
      <c r="B793">
        <v>0</v>
      </c>
      <c r="C793">
        <v>0</v>
      </c>
      <c r="D793">
        <v>0</v>
      </c>
      <c r="E793">
        <v>0</v>
      </c>
      <c r="F793">
        <v>0</v>
      </c>
      <c r="G793">
        <v>1111111</v>
      </c>
      <c r="H793">
        <v>0</v>
      </c>
      <c r="I793">
        <v>0</v>
      </c>
      <c r="J793">
        <v>0</v>
      </c>
      <c r="K793">
        <v>0</v>
      </c>
      <c r="L793">
        <v>0</v>
      </c>
      <c r="M793">
        <v>0</v>
      </c>
    </row>
    <row r="794" spans="2:13" x14ac:dyDescent="0.2">
      <c r="B794">
        <v>0</v>
      </c>
      <c r="C794">
        <v>0</v>
      </c>
      <c r="D794">
        <v>0</v>
      </c>
      <c r="E794">
        <v>0</v>
      </c>
      <c r="F794">
        <v>0</v>
      </c>
      <c r="G794">
        <v>1111111</v>
      </c>
      <c r="H794">
        <v>0</v>
      </c>
      <c r="I794">
        <v>0</v>
      </c>
      <c r="J794">
        <v>0</v>
      </c>
      <c r="K794">
        <v>0</v>
      </c>
      <c r="L794">
        <v>0</v>
      </c>
      <c r="M794">
        <v>0</v>
      </c>
    </row>
    <row r="795" spans="2:13" x14ac:dyDescent="0.2">
      <c r="B795">
        <v>0</v>
      </c>
      <c r="C795">
        <v>0</v>
      </c>
      <c r="D795">
        <v>0</v>
      </c>
      <c r="E795">
        <v>0</v>
      </c>
      <c r="F795">
        <v>0</v>
      </c>
      <c r="G795">
        <v>1111111</v>
      </c>
      <c r="H795">
        <v>0</v>
      </c>
      <c r="I795">
        <v>0</v>
      </c>
      <c r="J795">
        <v>0</v>
      </c>
      <c r="K795">
        <v>0</v>
      </c>
      <c r="L795">
        <v>0</v>
      </c>
      <c r="M795">
        <v>0</v>
      </c>
    </row>
    <row r="796" spans="2:13" x14ac:dyDescent="0.2">
      <c r="B796">
        <v>0</v>
      </c>
      <c r="C796">
        <v>0</v>
      </c>
      <c r="D796">
        <v>0</v>
      </c>
      <c r="E796">
        <v>0</v>
      </c>
      <c r="F796">
        <v>0</v>
      </c>
      <c r="G796">
        <v>1111111</v>
      </c>
      <c r="H796">
        <v>0</v>
      </c>
      <c r="I796">
        <v>0</v>
      </c>
      <c r="J796">
        <v>0</v>
      </c>
      <c r="K796">
        <v>0</v>
      </c>
      <c r="L796">
        <v>0</v>
      </c>
      <c r="M796">
        <v>0</v>
      </c>
    </row>
    <row r="797" spans="2:13" x14ac:dyDescent="0.2">
      <c r="B797">
        <v>0</v>
      </c>
      <c r="C797">
        <v>0</v>
      </c>
      <c r="D797">
        <v>0</v>
      </c>
      <c r="E797">
        <v>0</v>
      </c>
      <c r="F797">
        <v>0</v>
      </c>
      <c r="G797">
        <v>1111111</v>
      </c>
      <c r="H797">
        <v>0</v>
      </c>
      <c r="I797">
        <v>0</v>
      </c>
      <c r="J797">
        <v>0</v>
      </c>
      <c r="K797">
        <v>0</v>
      </c>
      <c r="L797">
        <v>0</v>
      </c>
      <c r="M797">
        <v>0</v>
      </c>
    </row>
    <row r="798" spans="2:13" x14ac:dyDescent="0.2">
      <c r="B798">
        <v>0</v>
      </c>
      <c r="C798">
        <v>0</v>
      </c>
      <c r="D798">
        <v>0</v>
      </c>
      <c r="E798">
        <v>0</v>
      </c>
      <c r="F798">
        <v>0</v>
      </c>
      <c r="G798">
        <v>1111111</v>
      </c>
      <c r="H798">
        <v>0</v>
      </c>
      <c r="I798">
        <v>0</v>
      </c>
      <c r="J798">
        <v>0</v>
      </c>
      <c r="K798">
        <v>0</v>
      </c>
      <c r="L798">
        <v>0</v>
      </c>
      <c r="M798">
        <v>0</v>
      </c>
    </row>
    <row r="799" spans="2:13" x14ac:dyDescent="0.2">
      <c r="B799">
        <v>0</v>
      </c>
      <c r="C799">
        <v>0</v>
      </c>
      <c r="D799">
        <v>0</v>
      </c>
      <c r="E799">
        <v>0</v>
      </c>
      <c r="F799">
        <v>0</v>
      </c>
      <c r="G799">
        <v>1111111</v>
      </c>
      <c r="H799">
        <v>0</v>
      </c>
      <c r="I799">
        <v>0</v>
      </c>
      <c r="J799">
        <v>0</v>
      </c>
      <c r="K799">
        <v>0</v>
      </c>
      <c r="L799">
        <v>0</v>
      </c>
      <c r="M799">
        <v>0</v>
      </c>
    </row>
    <row r="800" spans="2:13" x14ac:dyDescent="0.2">
      <c r="B800">
        <v>0</v>
      </c>
      <c r="C800">
        <v>0</v>
      </c>
      <c r="D800">
        <v>0</v>
      </c>
      <c r="E800">
        <v>0</v>
      </c>
      <c r="F800">
        <v>0</v>
      </c>
      <c r="G800">
        <v>1111111</v>
      </c>
      <c r="H800">
        <v>0</v>
      </c>
      <c r="I800">
        <v>0</v>
      </c>
      <c r="J800">
        <v>0</v>
      </c>
      <c r="K800">
        <v>0</v>
      </c>
      <c r="L800">
        <v>0</v>
      </c>
      <c r="M800">
        <v>0</v>
      </c>
    </row>
    <row r="801" spans="2:13" x14ac:dyDescent="0.2">
      <c r="B801">
        <v>0</v>
      </c>
      <c r="C801">
        <v>0</v>
      </c>
      <c r="D801">
        <v>0</v>
      </c>
      <c r="E801">
        <v>0</v>
      </c>
      <c r="F801">
        <v>0</v>
      </c>
      <c r="G801">
        <v>1111111</v>
      </c>
      <c r="H801">
        <v>0</v>
      </c>
      <c r="I801">
        <v>0</v>
      </c>
      <c r="J801">
        <v>0</v>
      </c>
      <c r="K801">
        <v>0</v>
      </c>
      <c r="L801">
        <v>0</v>
      </c>
      <c r="M801">
        <v>0</v>
      </c>
    </row>
    <row r="802" spans="2:13" x14ac:dyDescent="0.2">
      <c r="B802">
        <v>0</v>
      </c>
      <c r="C802">
        <v>0</v>
      </c>
      <c r="D802">
        <v>0</v>
      </c>
      <c r="E802">
        <v>0</v>
      </c>
      <c r="F802">
        <v>0</v>
      </c>
      <c r="G802">
        <v>1111111</v>
      </c>
      <c r="H802">
        <v>0</v>
      </c>
      <c r="I802">
        <v>0</v>
      </c>
      <c r="J802">
        <v>0</v>
      </c>
      <c r="K802">
        <v>0</v>
      </c>
      <c r="L802">
        <v>0</v>
      </c>
      <c r="M802">
        <v>0</v>
      </c>
    </row>
    <row r="803" spans="2:13" x14ac:dyDescent="0.2">
      <c r="B803">
        <v>0</v>
      </c>
      <c r="C803">
        <v>0</v>
      </c>
      <c r="D803">
        <v>0</v>
      </c>
      <c r="E803">
        <v>0</v>
      </c>
      <c r="F803">
        <v>0</v>
      </c>
      <c r="G803">
        <v>1111111</v>
      </c>
      <c r="H803">
        <v>0</v>
      </c>
      <c r="I803">
        <v>0</v>
      </c>
      <c r="J803">
        <v>0</v>
      </c>
      <c r="K803">
        <v>0</v>
      </c>
      <c r="L803">
        <v>0</v>
      </c>
      <c r="M803">
        <v>0</v>
      </c>
    </row>
    <row r="804" spans="2:13" x14ac:dyDescent="0.2">
      <c r="B804">
        <v>0</v>
      </c>
      <c r="C804">
        <v>0</v>
      </c>
      <c r="D804">
        <v>0</v>
      </c>
      <c r="E804">
        <v>0</v>
      </c>
      <c r="F804">
        <v>0</v>
      </c>
      <c r="G804">
        <v>1111111</v>
      </c>
      <c r="H804">
        <v>0</v>
      </c>
      <c r="I804">
        <v>0</v>
      </c>
      <c r="J804">
        <v>0</v>
      </c>
      <c r="K804">
        <v>0</v>
      </c>
      <c r="L804">
        <v>0</v>
      </c>
      <c r="M804">
        <v>0</v>
      </c>
    </row>
    <row r="805" spans="2:13" x14ac:dyDescent="0.2">
      <c r="B805">
        <v>0</v>
      </c>
      <c r="C805">
        <v>0</v>
      </c>
      <c r="D805">
        <v>0</v>
      </c>
      <c r="E805">
        <v>0</v>
      </c>
      <c r="F805">
        <v>0</v>
      </c>
      <c r="G805">
        <v>1111111</v>
      </c>
      <c r="H805">
        <v>0</v>
      </c>
      <c r="I805">
        <v>0</v>
      </c>
      <c r="J805">
        <v>0</v>
      </c>
      <c r="K805">
        <v>0</v>
      </c>
      <c r="L805">
        <v>0</v>
      </c>
      <c r="M805">
        <v>0</v>
      </c>
    </row>
    <row r="806" spans="2:13" x14ac:dyDescent="0.2">
      <c r="B806">
        <v>0</v>
      </c>
      <c r="C806">
        <v>0</v>
      </c>
      <c r="D806">
        <v>0</v>
      </c>
      <c r="E806">
        <v>0</v>
      </c>
      <c r="F806">
        <v>0</v>
      </c>
      <c r="G806">
        <v>1111111</v>
      </c>
      <c r="H806">
        <v>0</v>
      </c>
      <c r="I806">
        <v>0</v>
      </c>
      <c r="J806">
        <v>0</v>
      </c>
      <c r="K806">
        <v>0</v>
      </c>
      <c r="L806">
        <v>0</v>
      </c>
      <c r="M806">
        <v>0</v>
      </c>
    </row>
    <row r="807" spans="2:13" x14ac:dyDescent="0.2">
      <c r="B807">
        <v>0</v>
      </c>
      <c r="C807">
        <v>0</v>
      </c>
      <c r="D807">
        <v>0</v>
      </c>
      <c r="E807">
        <v>0</v>
      </c>
      <c r="F807">
        <v>0</v>
      </c>
      <c r="G807">
        <v>1111111</v>
      </c>
      <c r="H807">
        <v>0</v>
      </c>
      <c r="I807">
        <v>0</v>
      </c>
      <c r="J807">
        <v>0</v>
      </c>
      <c r="K807">
        <v>0</v>
      </c>
      <c r="L807">
        <v>0</v>
      </c>
      <c r="M807">
        <v>0</v>
      </c>
    </row>
    <row r="808" spans="2:13" x14ac:dyDescent="0.2">
      <c r="B808">
        <v>0</v>
      </c>
      <c r="C808">
        <v>0</v>
      </c>
      <c r="D808">
        <v>0</v>
      </c>
      <c r="E808">
        <v>0</v>
      </c>
      <c r="F808">
        <v>0</v>
      </c>
      <c r="G808">
        <v>1111111</v>
      </c>
      <c r="H808">
        <v>0</v>
      </c>
      <c r="I808">
        <v>0</v>
      </c>
      <c r="J808">
        <v>0</v>
      </c>
      <c r="K808">
        <v>0</v>
      </c>
      <c r="L808">
        <v>0</v>
      </c>
      <c r="M808">
        <v>0</v>
      </c>
    </row>
    <row r="809" spans="2:13" x14ac:dyDescent="0.2">
      <c r="B809">
        <v>0</v>
      </c>
      <c r="C809">
        <v>0</v>
      </c>
      <c r="D809">
        <v>0</v>
      </c>
      <c r="E809">
        <v>0</v>
      </c>
      <c r="F809">
        <v>0</v>
      </c>
      <c r="G809">
        <v>1111111</v>
      </c>
      <c r="H809">
        <v>0</v>
      </c>
      <c r="I809">
        <v>0</v>
      </c>
      <c r="J809">
        <v>0</v>
      </c>
      <c r="K809">
        <v>0</v>
      </c>
      <c r="L809">
        <v>0</v>
      </c>
      <c r="M809">
        <v>0</v>
      </c>
    </row>
    <row r="810" spans="2:13" x14ac:dyDescent="0.2">
      <c r="B810">
        <v>0</v>
      </c>
      <c r="C810">
        <v>0</v>
      </c>
      <c r="D810">
        <v>0</v>
      </c>
      <c r="E810">
        <v>0</v>
      </c>
      <c r="F810">
        <v>0</v>
      </c>
      <c r="G810">
        <v>1111111</v>
      </c>
      <c r="H810">
        <v>0</v>
      </c>
      <c r="I810">
        <v>0</v>
      </c>
      <c r="J810">
        <v>0</v>
      </c>
      <c r="K810">
        <v>0</v>
      </c>
      <c r="L810">
        <v>0</v>
      </c>
      <c r="M810">
        <v>0</v>
      </c>
    </row>
    <row r="811" spans="2:13" x14ac:dyDescent="0.2">
      <c r="B811">
        <v>0</v>
      </c>
      <c r="C811">
        <v>0</v>
      </c>
      <c r="D811">
        <v>0</v>
      </c>
      <c r="E811">
        <v>0</v>
      </c>
      <c r="F811">
        <v>0</v>
      </c>
      <c r="G811">
        <v>1111111</v>
      </c>
      <c r="H811">
        <v>0</v>
      </c>
      <c r="I811">
        <v>0</v>
      </c>
      <c r="J811">
        <v>0</v>
      </c>
      <c r="K811">
        <v>0</v>
      </c>
      <c r="L811">
        <v>0</v>
      </c>
      <c r="M811">
        <v>0</v>
      </c>
    </row>
    <row r="812" spans="2:13" x14ac:dyDescent="0.2">
      <c r="B812">
        <v>0</v>
      </c>
      <c r="C812">
        <v>0</v>
      </c>
      <c r="D812">
        <v>0</v>
      </c>
      <c r="E812">
        <v>0</v>
      </c>
      <c r="F812">
        <v>0</v>
      </c>
      <c r="G812">
        <v>1111111</v>
      </c>
      <c r="H812">
        <v>0</v>
      </c>
      <c r="I812">
        <v>0</v>
      </c>
      <c r="J812">
        <v>0</v>
      </c>
      <c r="K812">
        <v>0</v>
      </c>
      <c r="L812">
        <v>0</v>
      </c>
      <c r="M812">
        <v>0</v>
      </c>
    </row>
    <row r="813" spans="2:13" x14ac:dyDescent="0.2">
      <c r="B813">
        <v>0</v>
      </c>
      <c r="C813">
        <v>0</v>
      </c>
      <c r="D813">
        <v>0</v>
      </c>
      <c r="E813">
        <v>0</v>
      </c>
      <c r="F813">
        <v>0</v>
      </c>
      <c r="G813">
        <v>1111111</v>
      </c>
      <c r="H813">
        <v>0</v>
      </c>
      <c r="I813">
        <v>0</v>
      </c>
      <c r="J813">
        <v>0</v>
      </c>
      <c r="K813">
        <v>0</v>
      </c>
      <c r="L813">
        <v>0</v>
      </c>
      <c r="M813">
        <v>0</v>
      </c>
    </row>
    <row r="814" spans="2:13" x14ac:dyDescent="0.2">
      <c r="B814">
        <v>0</v>
      </c>
      <c r="C814">
        <v>0</v>
      </c>
      <c r="D814">
        <v>0</v>
      </c>
      <c r="E814">
        <v>0</v>
      </c>
      <c r="F814">
        <v>0</v>
      </c>
      <c r="G814">
        <v>1111111</v>
      </c>
      <c r="H814">
        <v>0</v>
      </c>
      <c r="I814">
        <v>0</v>
      </c>
      <c r="J814">
        <v>0</v>
      </c>
      <c r="K814">
        <v>0</v>
      </c>
      <c r="L814">
        <v>0</v>
      </c>
      <c r="M814">
        <v>0</v>
      </c>
    </row>
    <row r="815" spans="2:13" x14ac:dyDescent="0.2">
      <c r="B815">
        <v>0</v>
      </c>
      <c r="C815">
        <v>0</v>
      </c>
      <c r="D815">
        <v>0</v>
      </c>
      <c r="E815">
        <v>0</v>
      </c>
      <c r="F815">
        <v>0</v>
      </c>
      <c r="G815">
        <v>1111111</v>
      </c>
      <c r="H815">
        <v>0</v>
      </c>
      <c r="I815">
        <v>0</v>
      </c>
      <c r="J815">
        <v>0</v>
      </c>
      <c r="K815">
        <v>0</v>
      </c>
      <c r="L815">
        <v>0</v>
      </c>
      <c r="M815">
        <v>0</v>
      </c>
    </row>
    <row r="816" spans="2:13" x14ac:dyDescent="0.2">
      <c r="B816">
        <v>0</v>
      </c>
      <c r="C816">
        <v>0</v>
      </c>
      <c r="D816">
        <v>0</v>
      </c>
      <c r="E816">
        <v>0</v>
      </c>
      <c r="F816">
        <v>0</v>
      </c>
      <c r="G816">
        <v>1111111</v>
      </c>
      <c r="H816">
        <v>0</v>
      </c>
      <c r="I816">
        <v>0</v>
      </c>
      <c r="J816">
        <v>0</v>
      </c>
      <c r="K816">
        <v>0</v>
      </c>
      <c r="L816">
        <v>0</v>
      </c>
      <c r="M816">
        <v>0</v>
      </c>
    </row>
    <row r="817" spans="2:13" x14ac:dyDescent="0.2">
      <c r="B817">
        <v>0</v>
      </c>
      <c r="C817">
        <v>0</v>
      </c>
      <c r="D817">
        <v>0</v>
      </c>
      <c r="E817">
        <v>0</v>
      </c>
      <c r="F817">
        <v>0</v>
      </c>
      <c r="G817">
        <v>1111111</v>
      </c>
      <c r="H817">
        <v>0</v>
      </c>
      <c r="I817">
        <v>0</v>
      </c>
      <c r="J817">
        <v>0</v>
      </c>
      <c r="K817">
        <v>0</v>
      </c>
      <c r="L817">
        <v>0</v>
      </c>
      <c r="M817">
        <v>0</v>
      </c>
    </row>
    <row r="818" spans="2:13" x14ac:dyDescent="0.2">
      <c r="B818">
        <v>0</v>
      </c>
      <c r="C818">
        <v>0</v>
      </c>
      <c r="D818">
        <v>0</v>
      </c>
      <c r="E818">
        <v>0</v>
      </c>
      <c r="F818">
        <v>0</v>
      </c>
      <c r="G818">
        <v>1111111</v>
      </c>
      <c r="H818">
        <v>0</v>
      </c>
      <c r="I818">
        <v>0</v>
      </c>
      <c r="J818">
        <v>0</v>
      </c>
      <c r="K818">
        <v>0</v>
      </c>
      <c r="L818">
        <v>0</v>
      </c>
      <c r="M818">
        <v>0</v>
      </c>
    </row>
    <row r="819" spans="2:13" x14ac:dyDescent="0.2">
      <c r="B819">
        <v>0</v>
      </c>
      <c r="C819">
        <v>0</v>
      </c>
      <c r="D819">
        <v>0</v>
      </c>
      <c r="E819">
        <v>0</v>
      </c>
      <c r="F819">
        <v>0</v>
      </c>
      <c r="G819">
        <v>1111111</v>
      </c>
      <c r="H819">
        <v>0</v>
      </c>
      <c r="I819">
        <v>0</v>
      </c>
      <c r="J819">
        <v>0</v>
      </c>
      <c r="K819">
        <v>0</v>
      </c>
      <c r="L819">
        <v>0</v>
      </c>
      <c r="M819">
        <v>0</v>
      </c>
    </row>
    <row r="820" spans="2:13" x14ac:dyDescent="0.2">
      <c r="B820">
        <v>0</v>
      </c>
      <c r="C820">
        <v>0</v>
      </c>
      <c r="D820">
        <v>0</v>
      </c>
      <c r="E820">
        <v>0</v>
      </c>
      <c r="F820">
        <v>0</v>
      </c>
      <c r="G820">
        <v>1111111</v>
      </c>
      <c r="H820">
        <v>0</v>
      </c>
      <c r="I820">
        <v>0</v>
      </c>
      <c r="J820">
        <v>0</v>
      </c>
      <c r="K820">
        <v>0</v>
      </c>
      <c r="L820">
        <v>0</v>
      </c>
      <c r="M820">
        <v>0</v>
      </c>
    </row>
    <row r="821" spans="2:13" x14ac:dyDescent="0.2">
      <c r="B821">
        <v>0</v>
      </c>
      <c r="C821">
        <v>0</v>
      </c>
      <c r="D821">
        <v>0</v>
      </c>
      <c r="E821">
        <v>0</v>
      </c>
      <c r="F821">
        <v>0</v>
      </c>
      <c r="G821">
        <v>1111111</v>
      </c>
      <c r="H821">
        <v>0</v>
      </c>
      <c r="I821">
        <v>0</v>
      </c>
      <c r="J821">
        <v>0</v>
      </c>
      <c r="K821">
        <v>0</v>
      </c>
      <c r="L821">
        <v>0</v>
      </c>
      <c r="M821">
        <v>0</v>
      </c>
    </row>
    <row r="822" spans="2:13" x14ac:dyDescent="0.2">
      <c r="B822">
        <v>0</v>
      </c>
      <c r="C822">
        <v>0</v>
      </c>
      <c r="D822">
        <v>0</v>
      </c>
      <c r="E822">
        <v>0</v>
      </c>
      <c r="F822">
        <v>0</v>
      </c>
      <c r="G822">
        <v>1111111</v>
      </c>
      <c r="H822">
        <v>0</v>
      </c>
      <c r="I822">
        <v>0</v>
      </c>
      <c r="J822">
        <v>0</v>
      </c>
      <c r="K822">
        <v>0</v>
      </c>
      <c r="L822">
        <v>0</v>
      </c>
      <c r="M822">
        <v>0</v>
      </c>
    </row>
    <row r="823" spans="2:13" x14ac:dyDescent="0.2">
      <c r="B823">
        <v>0</v>
      </c>
      <c r="C823">
        <v>0</v>
      </c>
      <c r="D823">
        <v>0</v>
      </c>
      <c r="E823">
        <v>0</v>
      </c>
      <c r="F823">
        <v>0</v>
      </c>
      <c r="G823">
        <v>1111111</v>
      </c>
      <c r="H823">
        <v>0</v>
      </c>
      <c r="I823">
        <v>0</v>
      </c>
      <c r="J823">
        <v>0</v>
      </c>
      <c r="K823">
        <v>0</v>
      </c>
      <c r="L823">
        <v>0</v>
      </c>
      <c r="M823">
        <v>0</v>
      </c>
    </row>
    <row r="824" spans="2:13" x14ac:dyDescent="0.2">
      <c r="B824">
        <v>0</v>
      </c>
      <c r="C824">
        <v>0</v>
      </c>
      <c r="D824">
        <v>0</v>
      </c>
      <c r="E824">
        <v>0</v>
      </c>
      <c r="F824">
        <v>0</v>
      </c>
      <c r="G824">
        <v>1111111</v>
      </c>
      <c r="H824">
        <v>0</v>
      </c>
      <c r="I824">
        <v>0</v>
      </c>
      <c r="J824">
        <v>0</v>
      </c>
      <c r="K824">
        <v>0</v>
      </c>
      <c r="L824">
        <v>0</v>
      </c>
      <c r="M824">
        <v>0</v>
      </c>
    </row>
    <row r="825" spans="2:13" x14ac:dyDescent="0.2">
      <c r="B825">
        <v>0</v>
      </c>
      <c r="C825">
        <v>0</v>
      </c>
      <c r="D825">
        <v>0</v>
      </c>
      <c r="E825">
        <v>0</v>
      </c>
      <c r="F825">
        <v>0</v>
      </c>
      <c r="G825">
        <v>1111111</v>
      </c>
      <c r="H825">
        <v>0</v>
      </c>
      <c r="I825">
        <v>0</v>
      </c>
      <c r="J825">
        <v>0</v>
      </c>
      <c r="K825">
        <v>0</v>
      </c>
      <c r="L825">
        <v>0</v>
      </c>
      <c r="M825">
        <v>0</v>
      </c>
    </row>
    <row r="826" spans="2:13" x14ac:dyDescent="0.2">
      <c r="B826">
        <v>0</v>
      </c>
      <c r="C826">
        <v>0</v>
      </c>
      <c r="D826">
        <v>0</v>
      </c>
      <c r="E826">
        <v>0</v>
      </c>
      <c r="F826">
        <v>0</v>
      </c>
      <c r="G826">
        <v>1111111</v>
      </c>
      <c r="H826">
        <v>0</v>
      </c>
      <c r="I826">
        <v>0</v>
      </c>
      <c r="J826">
        <v>0</v>
      </c>
      <c r="K826">
        <v>0</v>
      </c>
      <c r="L826">
        <v>0</v>
      </c>
      <c r="M826">
        <v>0</v>
      </c>
    </row>
    <row r="827" spans="2:13" x14ac:dyDescent="0.2">
      <c r="B827">
        <v>0</v>
      </c>
      <c r="C827">
        <v>0</v>
      </c>
      <c r="D827">
        <v>0</v>
      </c>
      <c r="E827">
        <v>0</v>
      </c>
      <c r="F827">
        <v>0</v>
      </c>
      <c r="G827">
        <v>1111111</v>
      </c>
      <c r="H827">
        <v>0</v>
      </c>
      <c r="I827">
        <v>0</v>
      </c>
      <c r="J827">
        <v>0</v>
      </c>
      <c r="K827">
        <v>0</v>
      </c>
      <c r="L827">
        <v>0</v>
      </c>
      <c r="M827">
        <v>0</v>
      </c>
    </row>
    <row r="828" spans="2:13" x14ac:dyDescent="0.2">
      <c r="B828">
        <v>0</v>
      </c>
      <c r="C828">
        <v>0</v>
      </c>
      <c r="D828">
        <v>0</v>
      </c>
      <c r="E828">
        <v>0</v>
      </c>
      <c r="F828">
        <v>0</v>
      </c>
      <c r="G828">
        <v>1111111</v>
      </c>
      <c r="H828">
        <v>0</v>
      </c>
      <c r="I828">
        <v>0</v>
      </c>
      <c r="J828">
        <v>0</v>
      </c>
      <c r="K828">
        <v>0</v>
      </c>
      <c r="L828">
        <v>0</v>
      </c>
      <c r="M828">
        <v>0</v>
      </c>
    </row>
    <row r="829" spans="2:13" x14ac:dyDescent="0.2">
      <c r="B829">
        <v>0</v>
      </c>
      <c r="C829">
        <v>0</v>
      </c>
      <c r="D829">
        <v>0</v>
      </c>
      <c r="E829">
        <v>0</v>
      </c>
      <c r="F829">
        <v>0</v>
      </c>
      <c r="G829">
        <v>1111111</v>
      </c>
      <c r="H829">
        <v>0</v>
      </c>
      <c r="I829">
        <v>0</v>
      </c>
      <c r="J829">
        <v>0</v>
      </c>
      <c r="K829">
        <v>0</v>
      </c>
      <c r="L829">
        <v>0</v>
      </c>
      <c r="M829">
        <v>0</v>
      </c>
    </row>
    <row r="830" spans="2:13" x14ac:dyDescent="0.2">
      <c r="B830">
        <v>0</v>
      </c>
      <c r="C830">
        <v>0</v>
      </c>
      <c r="D830">
        <v>0</v>
      </c>
      <c r="E830">
        <v>0</v>
      </c>
      <c r="F830">
        <v>0</v>
      </c>
      <c r="G830">
        <v>1111111</v>
      </c>
      <c r="H830">
        <v>0</v>
      </c>
      <c r="I830">
        <v>0</v>
      </c>
      <c r="J830">
        <v>0</v>
      </c>
      <c r="K830">
        <v>0</v>
      </c>
      <c r="L830">
        <v>0</v>
      </c>
      <c r="M830">
        <v>0</v>
      </c>
    </row>
    <row r="831" spans="2:13" x14ac:dyDescent="0.2">
      <c r="B831">
        <v>0</v>
      </c>
      <c r="C831">
        <v>0</v>
      </c>
      <c r="D831">
        <v>0</v>
      </c>
      <c r="E831">
        <v>0</v>
      </c>
      <c r="F831">
        <v>0</v>
      </c>
      <c r="G831">
        <v>1111111</v>
      </c>
      <c r="H831">
        <v>0</v>
      </c>
      <c r="I831">
        <v>0</v>
      </c>
      <c r="J831">
        <v>0</v>
      </c>
      <c r="K831">
        <v>0</v>
      </c>
      <c r="L831">
        <v>0</v>
      </c>
      <c r="M831">
        <v>0</v>
      </c>
    </row>
    <row r="832" spans="2:13" x14ac:dyDescent="0.2">
      <c r="B832">
        <v>0</v>
      </c>
      <c r="C832">
        <v>0</v>
      </c>
      <c r="D832">
        <v>0</v>
      </c>
      <c r="E832">
        <v>0</v>
      </c>
      <c r="F832">
        <v>0</v>
      </c>
      <c r="G832">
        <v>1111111</v>
      </c>
      <c r="H832">
        <v>0</v>
      </c>
      <c r="I832">
        <v>0</v>
      </c>
      <c r="J832">
        <v>0</v>
      </c>
      <c r="K832">
        <v>0</v>
      </c>
      <c r="L832">
        <v>0</v>
      </c>
      <c r="M832">
        <v>0</v>
      </c>
    </row>
    <row r="833" spans="2:13" x14ac:dyDescent="0.2">
      <c r="B833">
        <v>0</v>
      </c>
      <c r="C833">
        <v>0</v>
      </c>
      <c r="D833">
        <v>0</v>
      </c>
      <c r="E833">
        <v>0</v>
      </c>
      <c r="F833">
        <v>0</v>
      </c>
      <c r="G833">
        <v>1111111</v>
      </c>
      <c r="H833">
        <v>0</v>
      </c>
      <c r="I833">
        <v>0</v>
      </c>
      <c r="J833">
        <v>0</v>
      </c>
      <c r="K833">
        <v>0</v>
      </c>
      <c r="L833">
        <v>0</v>
      </c>
      <c r="M833">
        <v>0</v>
      </c>
    </row>
    <row r="834" spans="2:13" x14ac:dyDescent="0.2">
      <c r="B834">
        <v>0</v>
      </c>
      <c r="C834">
        <v>0</v>
      </c>
      <c r="D834">
        <v>0</v>
      </c>
      <c r="E834">
        <v>0</v>
      </c>
      <c r="F834">
        <v>0</v>
      </c>
      <c r="G834">
        <v>1111111</v>
      </c>
      <c r="H834">
        <v>0</v>
      </c>
      <c r="I834">
        <v>0</v>
      </c>
      <c r="J834">
        <v>0</v>
      </c>
      <c r="K834">
        <v>0</v>
      </c>
      <c r="L834">
        <v>0</v>
      </c>
      <c r="M834">
        <v>0</v>
      </c>
    </row>
    <row r="835" spans="2:13" x14ac:dyDescent="0.2">
      <c r="B835">
        <v>0</v>
      </c>
      <c r="C835">
        <v>0</v>
      </c>
      <c r="D835">
        <v>0</v>
      </c>
      <c r="E835">
        <v>0</v>
      </c>
      <c r="F835">
        <v>0</v>
      </c>
      <c r="G835">
        <v>1111111</v>
      </c>
      <c r="H835">
        <v>0</v>
      </c>
      <c r="I835">
        <v>0</v>
      </c>
      <c r="J835">
        <v>0</v>
      </c>
      <c r="K835">
        <v>0</v>
      </c>
      <c r="L835">
        <v>0</v>
      </c>
      <c r="M835">
        <v>0</v>
      </c>
    </row>
    <row r="836" spans="2:13" x14ac:dyDescent="0.2">
      <c r="B836">
        <v>0</v>
      </c>
      <c r="C836">
        <v>0</v>
      </c>
      <c r="D836">
        <v>0</v>
      </c>
      <c r="E836">
        <v>0</v>
      </c>
      <c r="F836">
        <v>0</v>
      </c>
      <c r="G836">
        <v>1111111</v>
      </c>
      <c r="H836">
        <v>0</v>
      </c>
      <c r="I836">
        <v>0</v>
      </c>
      <c r="J836">
        <v>0</v>
      </c>
      <c r="K836">
        <v>0</v>
      </c>
      <c r="L836">
        <v>0</v>
      </c>
      <c r="M836">
        <v>0</v>
      </c>
    </row>
    <row r="837" spans="2:13" x14ac:dyDescent="0.2">
      <c r="B837">
        <v>0</v>
      </c>
      <c r="C837">
        <v>0</v>
      </c>
      <c r="D837">
        <v>0</v>
      </c>
      <c r="E837">
        <v>0</v>
      </c>
      <c r="F837">
        <v>0</v>
      </c>
      <c r="G837">
        <v>1111111</v>
      </c>
      <c r="H837">
        <v>0</v>
      </c>
      <c r="I837">
        <v>0</v>
      </c>
      <c r="J837">
        <v>0</v>
      </c>
      <c r="K837">
        <v>0</v>
      </c>
      <c r="L837">
        <v>0</v>
      </c>
      <c r="M837">
        <v>0</v>
      </c>
    </row>
    <row r="838" spans="2:13" x14ac:dyDescent="0.2">
      <c r="B838">
        <v>0</v>
      </c>
      <c r="C838">
        <v>0</v>
      </c>
      <c r="D838">
        <v>0</v>
      </c>
      <c r="E838">
        <v>0</v>
      </c>
      <c r="F838">
        <v>0</v>
      </c>
      <c r="G838">
        <v>1111111</v>
      </c>
      <c r="H838">
        <v>0</v>
      </c>
      <c r="I838">
        <v>0</v>
      </c>
      <c r="J838">
        <v>0</v>
      </c>
      <c r="K838">
        <v>0</v>
      </c>
      <c r="L838">
        <v>0</v>
      </c>
      <c r="M838">
        <v>0</v>
      </c>
    </row>
    <row r="839" spans="2:13" x14ac:dyDescent="0.2">
      <c r="B839">
        <v>0</v>
      </c>
      <c r="C839">
        <v>0</v>
      </c>
      <c r="D839">
        <v>0</v>
      </c>
      <c r="E839">
        <v>0</v>
      </c>
      <c r="F839">
        <v>0</v>
      </c>
      <c r="G839">
        <v>1111111</v>
      </c>
      <c r="H839">
        <v>0</v>
      </c>
      <c r="I839">
        <v>0</v>
      </c>
      <c r="J839">
        <v>0</v>
      </c>
      <c r="K839">
        <v>0</v>
      </c>
      <c r="L839">
        <v>0</v>
      </c>
      <c r="M839">
        <v>0</v>
      </c>
    </row>
    <row r="840" spans="2:13" x14ac:dyDescent="0.2">
      <c r="B840">
        <v>0</v>
      </c>
      <c r="C840">
        <v>0</v>
      </c>
      <c r="D840">
        <v>0</v>
      </c>
      <c r="E840">
        <v>0</v>
      </c>
      <c r="F840">
        <v>0</v>
      </c>
      <c r="G840">
        <v>1111111</v>
      </c>
      <c r="H840">
        <v>0</v>
      </c>
      <c r="I840">
        <v>0</v>
      </c>
      <c r="J840">
        <v>0</v>
      </c>
      <c r="K840">
        <v>0</v>
      </c>
      <c r="L840">
        <v>0</v>
      </c>
      <c r="M840">
        <v>0</v>
      </c>
    </row>
    <row r="841" spans="2:13" x14ac:dyDescent="0.2">
      <c r="B841">
        <v>0</v>
      </c>
      <c r="C841">
        <v>0</v>
      </c>
      <c r="D841">
        <v>0</v>
      </c>
      <c r="E841">
        <v>0</v>
      </c>
      <c r="F841">
        <v>0</v>
      </c>
      <c r="G841">
        <v>1111111</v>
      </c>
      <c r="H841">
        <v>0</v>
      </c>
      <c r="I841">
        <v>0</v>
      </c>
      <c r="J841">
        <v>0</v>
      </c>
      <c r="K841">
        <v>0</v>
      </c>
      <c r="L841">
        <v>0</v>
      </c>
      <c r="M841">
        <v>0</v>
      </c>
    </row>
    <row r="842" spans="2:13" x14ac:dyDescent="0.2">
      <c r="B842">
        <v>0</v>
      </c>
      <c r="C842">
        <v>0</v>
      </c>
      <c r="D842">
        <v>0</v>
      </c>
      <c r="E842">
        <v>0</v>
      </c>
      <c r="F842">
        <v>0</v>
      </c>
      <c r="G842">
        <v>1111111</v>
      </c>
      <c r="H842">
        <v>0</v>
      </c>
      <c r="I842">
        <v>0</v>
      </c>
      <c r="J842">
        <v>0</v>
      </c>
      <c r="K842">
        <v>0</v>
      </c>
      <c r="L842">
        <v>0</v>
      </c>
      <c r="M842">
        <v>0</v>
      </c>
    </row>
    <row r="843" spans="2:13" x14ac:dyDescent="0.2">
      <c r="B843">
        <v>0</v>
      </c>
      <c r="C843">
        <v>0</v>
      </c>
      <c r="D843">
        <v>0</v>
      </c>
      <c r="E843">
        <v>0</v>
      </c>
      <c r="F843">
        <v>0</v>
      </c>
      <c r="G843">
        <v>1111111</v>
      </c>
      <c r="H843">
        <v>0</v>
      </c>
      <c r="I843">
        <v>0</v>
      </c>
      <c r="J843">
        <v>0</v>
      </c>
      <c r="K843">
        <v>0</v>
      </c>
      <c r="L843">
        <v>0</v>
      </c>
      <c r="M843">
        <v>0</v>
      </c>
    </row>
    <row r="844" spans="2:13" x14ac:dyDescent="0.2">
      <c r="B844">
        <v>0</v>
      </c>
      <c r="C844">
        <v>0</v>
      </c>
      <c r="D844">
        <v>0</v>
      </c>
      <c r="E844">
        <v>0</v>
      </c>
      <c r="F844">
        <v>0</v>
      </c>
      <c r="G844">
        <v>1111111</v>
      </c>
      <c r="H844">
        <v>0</v>
      </c>
      <c r="I844">
        <v>0</v>
      </c>
      <c r="J844">
        <v>0</v>
      </c>
      <c r="K844">
        <v>0</v>
      </c>
      <c r="L844">
        <v>0</v>
      </c>
      <c r="M844">
        <v>0</v>
      </c>
    </row>
    <row r="845" spans="2:13" x14ac:dyDescent="0.2">
      <c r="B845">
        <v>0</v>
      </c>
      <c r="C845">
        <v>0</v>
      </c>
      <c r="D845">
        <v>0</v>
      </c>
      <c r="E845">
        <v>0</v>
      </c>
      <c r="F845">
        <v>0</v>
      </c>
      <c r="G845">
        <v>1111111</v>
      </c>
      <c r="H845">
        <v>0</v>
      </c>
      <c r="I845">
        <v>0</v>
      </c>
      <c r="J845">
        <v>0</v>
      </c>
      <c r="K845">
        <v>0</v>
      </c>
      <c r="L845">
        <v>0</v>
      </c>
      <c r="M845">
        <v>0</v>
      </c>
    </row>
    <row r="846" spans="2:13" x14ac:dyDescent="0.2">
      <c r="B846">
        <v>0</v>
      </c>
      <c r="C846">
        <v>0</v>
      </c>
      <c r="D846">
        <v>0</v>
      </c>
      <c r="E846">
        <v>0</v>
      </c>
      <c r="F846">
        <v>0</v>
      </c>
      <c r="G846">
        <v>1111111</v>
      </c>
      <c r="H846">
        <v>0</v>
      </c>
      <c r="I846">
        <v>0</v>
      </c>
      <c r="J846">
        <v>0</v>
      </c>
      <c r="K846">
        <v>0</v>
      </c>
      <c r="L846">
        <v>0</v>
      </c>
      <c r="M846">
        <v>0</v>
      </c>
    </row>
    <row r="847" spans="2:13" x14ac:dyDescent="0.2">
      <c r="B847">
        <v>0</v>
      </c>
      <c r="C847">
        <v>0</v>
      </c>
      <c r="D847">
        <v>0</v>
      </c>
      <c r="E847">
        <v>0</v>
      </c>
      <c r="F847">
        <v>0</v>
      </c>
      <c r="G847">
        <v>1111111</v>
      </c>
      <c r="H847">
        <v>0</v>
      </c>
      <c r="I847">
        <v>0</v>
      </c>
      <c r="J847">
        <v>0</v>
      </c>
      <c r="K847">
        <v>0</v>
      </c>
      <c r="L847">
        <v>0</v>
      </c>
      <c r="M847">
        <v>0</v>
      </c>
    </row>
    <row r="848" spans="2:13" x14ac:dyDescent="0.2">
      <c r="B848">
        <v>0</v>
      </c>
      <c r="C848">
        <v>0</v>
      </c>
      <c r="D848">
        <v>0</v>
      </c>
      <c r="E848">
        <v>0</v>
      </c>
      <c r="F848">
        <v>0</v>
      </c>
      <c r="G848">
        <v>1111111</v>
      </c>
      <c r="H848">
        <v>0</v>
      </c>
      <c r="I848">
        <v>0</v>
      </c>
      <c r="J848">
        <v>0</v>
      </c>
      <c r="K848">
        <v>0</v>
      </c>
      <c r="L848">
        <v>0</v>
      </c>
      <c r="M848">
        <v>0</v>
      </c>
    </row>
    <row r="849" spans="2:13" x14ac:dyDescent="0.2">
      <c r="B849">
        <v>0</v>
      </c>
      <c r="C849">
        <v>0</v>
      </c>
      <c r="D849">
        <v>0</v>
      </c>
      <c r="E849">
        <v>0</v>
      </c>
      <c r="F849">
        <v>0</v>
      </c>
      <c r="G849">
        <v>1111111</v>
      </c>
      <c r="H849">
        <v>0</v>
      </c>
      <c r="I849">
        <v>0</v>
      </c>
      <c r="J849">
        <v>0</v>
      </c>
      <c r="K849">
        <v>0</v>
      </c>
      <c r="L849">
        <v>0</v>
      </c>
      <c r="M849">
        <v>0</v>
      </c>
    </row>
    <row r="850" spans="2:13" x14ac:dyDescent="0.2">
      <c r="B850">
        <v>0</v>
      </c>
      <c r="C850">
        <v>0</v>
      </c>
      <c r="D850">
        <v>0</v>
      </c>
      <c r="E850">
        <v>0</v>
      </c>
      <c r="F850">
        <v>0</v>
      </c>
      <c r="G850">
        <v>1111111</v>
      </c>
      <c r="H850">
        <v>0</v>
      </c>
      <c r="I850">
        <v>0</v>
      </c>
      <c r="J850">
        <v>0</v>
      </c>
      <c r="K850">
        <v>0</v>
      </c>
      <c r="L850">
        <v>0</v>
      </c>
      <c r="M850">
        <v>0</v>
      </c>
    </row>
    <row r="851" spans="2:13" x14ac:dyDescent="0.2">
      <c r="B851">
        <v>0</v>
      </c>
      <c r="C851">
        <v>0</v>
      </c>
      <c r="D851">
        <v>0</v>
      </c>
      <c r="E851">
        <v>0</v>
      </c>
      <c r="F851">
        <v>0</v>
      </c>
      <c r="G851">
        <v>1111111</v>
      </c>
      <c r="H851">
        <v>0</v>
      </c>
      <c r="I851">
        <v>0</v>
      </c>
      <c r="J851">
        <v>0</v>
      </c>
      <c r="K851">
        <v>0</v>
      </c>
      <c r="L851">
        <v>0</v>
      </c>
      <c r="M851">
        <v>0</v>
      </c>
    </row>
    <row r="852" spans="2:13" x14ac:dyDescent="0.2">
      <c r="B852">
        <v>0</v>
      </c>
      <c r="C852">
        <v>0</v>
      </c>
      <c r="D852">
        <v>0</v>
      </c>
      <c r="E852">
        <v>0</v>
      </c>
      <c r="F852">
        <v>0</v>
      </c>
      <c r="G852">
        <v>1111111</v>
      </c>
      <c r="H852">
        <v>0</v>
      </c>
      <c r="I852">
        <v>0</v>
      </c>
      <c r="J852">
        <v>0</v>
      </c>
      <c r="K852">
        <v>0</v>
      </c>
      <c r="L852">
        <v>0</v>
      </c>
      <c r="M852">
        <v>0</v>
      </c>
    </row>
    <row r="853" spans="2:13" x14ac:dyDescent="0.2">
      <c r="B853">
        <v>0</v>
      </c>
      <c r="C853">
        <v>0</v>
      </c>
      <c r="D853">
        <v>0</v>
      </c>
      <c r="E853">
        <v>0</v>
      </c>
      <c r="F853">
        <v>0</v>
      </c>
      <c r="G853">
        <v>1111111</v>
      </c>
      <c r="H853">
        <v>0</v>
      </c>
      <c r="I853">
        <v>0</v>
      </c>
      <c r="J853">
        <v>0</v>
      </c>
      <c r="K853">
        <v>0</v>
      </c>
      <c r="L853">
        <v>0</v>
      </c>
      <c r="M853">
        <v>0</v>
      </c>
    </row>
    <row r="854" spans="2:13" x14ac:dyDescent="0.2">
      <c r="B854">
        <v>0</v>
      </c>
      <c r="C854">
        <v>0</v>
      </c>
      <c r="D854">
        <v>0</v>
      </c>
      <c r="E854">
        <v>0</v>
      </c>
      <c r="F854">
        <v>0</v>
      </c>
      <c r="G854">
        <v>1111111</v>
      </c>
      <c r="H854">
        <v>0</v>
      </c>
      <c r="I854">
        <v>0</v>
      </c>
      <c r="J854">
        <v>0</v>
      </c>
      <c r="K854">
        <v>0</v>
      </c>
      <c r="L854">
        <v>0</v>
      </c>
      <c r="M854">
        <v>0</v>
      </c>
    </row>
    <row r="855" spans="2:13" x14ac:dyDescent="0.2">
      <c r="B855">
        <v>0</v>
      </c>
      <c r="C855">
        <v>0</v>
      </c>
      <c r="D855">
        <v>0</v>
      </c>
      <c r="E855">
        <v>0</v>
      </c>
      <c r="F855">
        <v>0</v>
      </c>
      <c r="G855">
        <v>1111111</v>
      </c>
      <c r="H855">
        <v>0</v>
      </c>
      <c r="I855">
        <v>0</v>
      </c>
      <c r="J855">
        <v>0</v>
      </c>
      <c r="K855">
        <v>0</v>
      </c>
      <c r="L855">
        <v>0</v>
      </c>
      <c r="M855">
        <v>0</v>
      </c>
    </row>
    <row r="856" spans="2:13" x14ac:dyDescent="0.2">
      <c r="B856">
        <v>0</v>
      </c>
      <c r="C856">
        <v>0</v>
      </c>
      <c r="D856">
        <v>0</v>
      </c>
      <c r="E856">
        <v>0</v>
      </c>
      <c r="F856">
        <v>0</v>
      </c>
      <c r="G856">
        <v>1111111</v>
      </c>
      <c r="H856">
        <v>0</v>
      </c>
      <c r="I856">
        <v>0</v>
      </c>
      <c r="J856">
        <v>0</v>
      </c>
      <c r="K856">
        <v>0</v>
      </c>
      <c r="L856">
        <v>0</v>
      </c>
      <c r="M856">
        <v>0</v>
      </c>
    </row>
    <row r="857" spans="2:13" x14ac:dyDescent="0.2">
      <c r="B857">
        <v>0</v>
      </c>
      <c r="C857">
        <v>0</v>
      </c>
      <c r="D857">
        <v>0</v>
      </c>
      <c r="E857">
        <v>0</v>
      </c>
      <c r="F857">
        <v>0</v>
      </c>
      <c r="G857">
        <v>1111111</v>
      </c>
      <c r="H857">
        <v>0</v>
      </c>
      <c r="I857">
        <v>0</v>
      </c>
      <c r="J857">
        <v>0</v>
      </c>
      <c r="K857">
        <v>0</v>
      </c>
      <c r="L857">
        <v>0</v>
      </c>
      <c r="M857">
        <v>0</v>
      </c>
    </row>
    <row r="858" spans="2:13" x14ac:dyDescent="0.2">
      <c r="B858">
        <v>0</v>
      </c>
      <c r="C858">
        <v>0</v>
      </c>
      <c r="D858">
        <v>0</v>
      </c>
      <c r="E858">
        <v>0</v>
      </c>
      <c r="F858">
        <v>0</v>
      </c>
      <c r="G858">
        <v>1111111</v>
      </c>
      <c r="H858">
        <v>0</v>
      </c>
      <c r="I858">
        <v>0</v>
      </c>
      <c r="J858">
        <v>0</v>
      </c>
      <c r="K858">
        <v>0</v>
      </c>
      <c r="L858">
        <v>0</v>
      </c>
      <c r="M858">
        <v>0</v>
      </c>
    </row>
    <row r="859" spans="2:13" x14ac:dyDescent="0.2">
      <c r="B859">
        <v>0</v>
      </c>
      <c r="C859">
        <v>0</v>
      </c>
      <c r="D859">
        <v>0</v>
      </c>
      <c r="E859">
        <v>0</v>
      </c>
      <c r="F859">
        <v>0</v>
      </c>
      <c r="G859">
        <v>1111111</v>
      </c>
      <c r="H859">
        <v>0</v>
      </c>
      <c r="I859">
        <v>0</v>
      </c>
      <c r="J859">
        <v>0</v>
      </c>
      <c r="K859">
        <v>0</v>
      </c>
      <c r="L859">
        <v>0</v>
      </c>
      <c r="M859">
        <v>0</v>
      </c>
    </row>
    <row r="860" spans="2:13" x14ac:dyDescent="0.2">
      <c r="B860">
        <v>0</v>
      </c>
      <c r="C860">
        <v>0</v>
      </c>
      <c r="D860">
        <v>0</v>
      </c>
      <c r="E860">
        <v>0</v>
      </c>
      <c r="F860">
        <v>0</v>
      </c>
      <c r="G860">
        <v>1111111</v>
      </c>
      <c r="H860">
        <v>0</v>
      </c>
      <c r="I860">
        <v>0</v>
      </c>
      <c r="J860">
        <v>0</v>
      </c>
      <c r="K860">
        <v>0</v>
      </c>
      <c r="L860">
        <v>0</v>
      </c>
      <c r="M860">
        <v>0</v>
      </c>
    </row>
    <row r="861" spans="2:13" x14ac:dyDescent="0.2">
      <c r="B861">
        <v>0</v>
      </c>
      <c r="C861">
        <v>0</v>
      </c>
      <c r="D861">
        <v>0</v>
      </c>
      <c r="E861">
        <v>0</v>
      </c>
      <c r="F861">
        <v>0</v>
      </c>
      <c r="G861">
        <v>1111111</v>
      </c>
      <c r="H861">
        <v>0</v>
      </c>
      <c r="I861">
        <v>0</v>
      </c>
      <c r="J861">
        <v>0</v>
      </c>
      <c r="K861">
        <v>0</v>
      </c>
      <c r="L861">
        <v>0</v>
      </c>
      <c r="M861">
        <v>0</v>
      </c>
    </row>
    <row r="862" spans="2:13" x14ac:dyDescent="0.2">
      <c r="B862">
        <v>0</v>
      </c>
      <c r="C862">
        <v>0</v>
      </c>
      <c r="D862">
        <v>0</v>
      </c>
      <c r="E862">
        <v>0</v>
      </c>
      <c r="F862">
        <v>0</v>
      </c>
      <c r="G862">
        <v>1111111</v>
      </c>
      <c r="H862">
        <v>0</v>
      </c>
      <c r="I862">
        <v>0</v>
      </c>
      <c r="J862">
        <v>0</v>
      </c>
      <c r="K862">
        <v>0</v>
      </c>
      <c r="L862">
        <v>0</v>
      </c>
      <c r="M862">
        <v>0</v>
      </c>
    </row>
    <row r="863" spans="2:13" x14ac:dyDescent="0.2">
      <c r="B863">
        <v>0</v>
      </c>
      <c r="C863">
        <v>0</v>
      </c>
      <c r="D863">
        <v>0</v>
      </c>
      <c r="E863">
        <v>0</v>
      </c>
      <c r="F863">
        <v>0</v>
      </c>
      <c r="G863">
        <v>1111111</v>
      </c>
      <c r="H863">
        <v>0</v>
      </c>
      <c r="I863">
        <v>0</v>
      </c>
      <c r="J863">
        <v>0</v>
      </c>
      <c r="K863">
        <v>0</v>
      </c>
      <c r="L863">
        <v>0</v>
      </c>
      <c r="M863">
        <v>0</v>
      </c>
    </row>
    <row r="864" spans="2:13" x14ac:dyDescent="0.2">
      <c r="B864">
        <v>0</v>
      </c>
      <c r="C864">
        <v>0</v>
      </c>
      <c r="D864">
        <v>0</v>
      </c>
      <c r="E864">
        <v>0</v>
      </c>
      <c r="F864">
        <v>0</v>
      </c>
      <c r="G864">
        <v>1111111</v>
      </c>
      <c r="H864">
        <v>0</v>
      </c>
      <c r="I864">
        <v>0</v>
      </c>
      <c r="J864">
        <v>0</v>
      </c>
      <c r="K864">
        <v>0</v>
      </c>
      <c r="L864">
        <v>0</v>
      </c>
      <c r="M864">
        <v>0</v>
      </c>
    </row>
    <row r="865" spans="2:13" x14ac:dyDescent="0.2">
      <c r="B865">
        <v>0</v>
      </c>
      <c r="C865">
        <v>0</v>
      </c>
      <c r="D865">
        <v>0</v>
      </c>
      <c r="E865">
        <v>0</v>
      </c>
      <c r="F865">
        <v>0</v>
      </c>
      <c r="G865">
        <v>1111111</v>
      </c>
      <c r="H865">
        <v>0</v>
      </c>
      <c r="I865">
        <v>0</v>
      </c>
      <c r="J865">
        <v>0</v>
      </c>
      <c r="K865">
        <v>0</v>
      </c>
      <c r="L865">
        <v>0</v>
      </c>
      <c r="M865">
        <v>0</v>
      </c>
    </row>
    <row r="866" spans="2:13" x14ac:dyDescent="0.2">
      <c r="B866">
        <v>0</v>
      </c>
      <c r="C866">
        <v>0</v>
      </c>
      <c r="D866">
        <v>0</v>
      </c>
      <c r="E866">
        <v>0</v>
      </c>
      <c r="F866">
        <v>0</v>
      </c>
      <c r="G866">
        <v>1111111</v>
      </c>
      <c r="H866">
        <v>0</v>
      </c>
      <c r="I866">
        <v>0</v>
      </c>
      <c r="J866">
        <v>0</v>
      </c>
      <c r="K866">
        <v>0</v>
      </c>
      <c r="L866">
        <v>0</v>
      </c>
      <c r="M866">
        <v>0</v>
      </c>
    </row>
    <row r="867" spans="2:13" x14ac:dyDescent="0.2">
      <c r="B867">
        <v>0</v>
      </c>
      <c r="C867">
        <v>0</v>
      </c>
      <c r="D867">
        <v>0</v>
      </c>
      <c r="E867">
        <v>0</v>
      </c>
      <c r="F867">
        <v>0</v>
      </c>
      <c r="G867">
        <v>1111111</v>
      </c>
      <c r="H867">
        <v>0</v>
      </c>
      <c r="I867">
        <v>0</v>
      </c>
      <c r="J867">
        <v>0</v>
      </c>
      <c r="K867">
        <v>0</v>
      </c>
      <c r="L867">
        <v>0</v>
      </c>
      <c r="M867">
        <v>0</v>
      </c>
    </row>
    <row r="868" spans="2:13" x14ac:dyDescent="0.2">
      <c r="B868">
        <v>0</v>
      </c>
      <c r="C868">
        <v>0</v>
      </c>
      <c r="D868">
        <v>0</v>
      </c>
      <c r="E868">
        <v>0</v>
      </c>
      <c r="F868">
        <v>0</v>
      </c>
      <c r="G868">
        <v>1111111</v>
      </c>
      <c r="H868">
        <v>0</v>
      </c>
      <c r="I868">
        <v>0</v>
      </c>
      <c r="J868">
        <v>0</v>
      </c>
      <c r="K868">
        <v>0</v>
      </c>
      <c r="L868">
        <v>0</v>
      </c>
      <c r="M868">
        <v>0</v>
      </c>
    </row>
    <row r="869" spans="2:13" x14ac:dyDescent="0.2">
      <c r="B869">
        <v>0</v>
      </c>
      <c r="C869">
        <v>0</v>
      </c>
      <c r="D869">
        <v>0</v>
      </c>
      <c r="E869">
        <v>0</v>
      </c>
      <c r="F869">
        <v>0</v>
      </c>
      <c r="G869">
        <v>1111111</v>
      </c>
      <c r="H869">
        <v>0</v>
      </c>
      <c r="I869">
        <v>0</v>
      </c>
      <c r="J869">
        <v>0</v>
      </c>
      <c r="K869">
        <v>0</v>
      </c>
      <c r="L869">
        <v>0</v>
      </c>
      <c r="M869">
        <v>0</v>
      </c>
    </row>
    <row r="870" spans="2:13" x14ac:dyDescent="0.2">
      <c r="B870">
        <v>0</v>
      </c>
      <c r="C870">
        <v>0</v>
      </c>
      <c r="D870">
        <v>0</v>
      </c>
      <c r="E870">
        <v>0</v>
      </c>
      <c r="F870">
        <v>0</v>
      </c>
      <c r="G870">
        <v>1111111</v>
      </c>
      <c r="H870">
        <v>0</v>
      </c>
      <c r="I870">
        <v>0</v>
      </c>
      <c r="J870">
        <v>0</v>
      </c>
      <c r="K870">
        <v>0</v>
      </c>
      <c r="L870">
        <v>0</v>
      </c>
      <c r="M870">
        <v>0</v>
      </c>
    </row>
    <row r="871" spans="2:13" x14ac:dyDescent="0.2">
      <c r="B871">
        <v>0</v>
      </c>
      <c r="C871">
        <v>0</v>
      </c>
      <c r="D871">
        <v>0</v>
      </c>
      <c r="E871">
        <v>0</v>
      </c>
      <c r="F871">
        <v>0</v>
      </c>
      <c r="G871">
        <v>1111111</v>
      </c>
      <c r="H871">
        <v>0</v>
      </c>
      <c r="I871">
        <v>0</v>
      </c>
      <c r="J871">
        <v>0</v>
      </c>
      <c r="K871">
        <v>0</v>
      </c>
      <c r="L871">
        <v>0</v>
      </c>
      <c r="M871">
        <v>0</v>
      </c>
    </row>
    <row r="872" spans="2:13" x14ac:dyDescent="0.2">
      <c r="B872">
        <v>0</v>
      </c>
      <c r="C872">
        <v>0</v>
      </c>
      <c r="D872">
        <v>0</v>
      </c>
      <c r="E872">
        <v>0</v>
      </c>
      <c r="F872">
        <v>0</v>
      </c>
      <c r="G872">
        <v>1111111</v>
      </c>
      <c r="H872">
        <v>0</v>
      </c>
      <c r="I872">
        <v>0</v>
      </c>
      <c r="J872">
        <v>0</v>
      </c>
      <c r="K872">
        <v>0</v>
      </c>
      <c r="L872">
        <v>0</v>
      </c>
      <c r="M872">
        <v>0</v>
      </c>
    </row>
    <row r="873" spans="2:13" x14ac:dyDescent="0.2">
      <c r="B873">
        <v>0</v>
      </c>
      <c r="C873">
        <v>0</v>
      </c>
      <c r="D873">
        <v>0</v>
      </c>
      <c r="E873">
        <v>0</v>
      </c>
      <c r="F873">
        <v>0</v>
      </c>
      <c r="G873">
        <v>1111111</v>
      </c>
      <c r="H873">
        <v>0</v>
      </c>
      <c r="I873">
        <v>0</v>
      </c>
      <c r="J873">
        <v>0</v>
      </c>
      <c r="K873">
        <v>0</v>
      </c>
      <c r="L873">
        <v>0</v>
      </c>
      <c r="M873">
        <v>0</v>
      </c>
    </row>
    <row r="874" spans="2:13" x14ac:dyDescent="0.2">
      <c r="B874">
        <v>0</v>
      </c>
      <c r="C874">
        <v>0</v>
      </c>
      <c r="D874">
        <v>0</v>
      </c>
      <c r="E874">
        <v>0</v>
      </c>
      <c r="F874">
        <v>0</v>
      </c>
      <c r="G874">
        <v>1111111</v>
      </c>
      <c r="H874">
        <v>0</v>
      </c>
      <c r="I874">
        <v>0</v>
      </c>
      <c r="J874">
        <v>0</v>
      </c>
      <c r="K874">
        <v>0</v>
      </c>
      <c r="L874">
        <v>0</v>
      </c>
      <c r="M874">
        <v>0</v>
      </c>
    </row>
    <row r="875" spans="2:13" x14ac:dyDescent="0.2">
      <c r="B875">
        <v>0</v>
      </c>
      <c r="C875">
        <v>0</v>
      </c>
      <c r="D875">
        <v>0</v>
      </c>
      <c r="E875">
        <v>0</v>
      </c>
      <c r="F875">
        <v>0</v>
      </c>
      <c r="G875">
        <v>1111111</v>
      </c>
      <c r="H875">
        <v>0</v>
      </c>
      <c r="I875">
        <v>0</v>
      </c>
      <c r="J875">
        <v>0</v>
      </c>
      <c r="K875">
        <v>0</v>
      </c>
      <c r="L875">
        <v>0</v>
      </c>
      <c r="M875">
        <v>0</v>
      </c>
    </row>
    <row r="876" spans="2:13" x14ac:dyDescent="0.2">
      <c r="B876">
        <v>0</v>
      </c>
      <c r="C876">
        <v>0</v>
      </c>
      <c r="D876">
        <v>0</v>
      </c>
      <c r="E876">
        <v>0</v>
      </c>
      <c r="F876">
        <v>0</v>
      </c>
      <c r="G876">
        <v>1111111</v>
      </c>
      <c r="H876">
        <v>0</v>
      </c>
      <c r="I876">
        <v>0</v>
      </c>
      <c r="J876">
        <v>0</v>
      </c>
      <c r="K876">
        <v>0</v>
      </c>
      <c r="L876">
        <v>0</v>
      </c>
      <c r="M876">
        <v>0</v>
      </c>
    </row>
    <row r="877" spans="2:13" x14ac:dyDescent="0.2">
      <c r="B877">
        <v>0</v>
      </c>
      <c r="C877">
        <v>0</v>
      </c>
      <c r="D877">
        <v>0</v>
      </c>
      <c r="E877">
        <v>0</v>
      </c>
      <c r="F877">
        <v>0</v>
      </c>
      <c r="G877">
        <v>1111111</v>
      </c>
      <c r="H877">
        <v>0</v>
      </c>
      <c r="I877">
        <v>0</v>
      </c>
      <c r="J877">
        <v>0</v>
      </c>
      <c r="K877">
        <v>0</v>
      </c>
      <c r="L877">
        <v>0</v>
      </c>
      <c r="M877">
        <v>0</v>
      </c>
    </row>
    <row r="878" spans="2:13" x14ac:dyDescent="0.2">
      <c r="B878">
        <v>0</v>
      </c>
      <c r="C878">
        <v>0</v>
      </c>
      <c r="D878">
        <v>0</v>
      </c>
      <c r="E878">
        <v>0</v>
      </c>
      <c r="F878">
        <v>0</v>
      </c>
      <c r="G878">
        <v>1111111</v>
      </c>
      <c r="H878">
        <v>0</v>
      </c>
      <c r="I878">
        <v>0</v>
      </c>
      <c r="J878">
        <v>0</v>
      </c>
      <c r="K878">
        <v>0</v>
      </c>
      <c r="L878">
        <v>0</v>
      </c>
      <c r="M878">
        <v>0</v>
      </c>
    </row>
    <row r="879" spans="2:13" x14ac:dyDescent="0.2">
      <c r="B879">
        <v>0</v>
      </c>
      <c r="C879">
        <v>0</v>
      </c>
      <c r="D879">
        <v>0</v>
      </c>
      <c r="E879">
        <v>0</v>
      </c>
      <c r="F879">
        <v>0</v>
      </c>
      <c r="G879">
        <v>1111111</v>
      </c>
      <c r="H879">
        <v>0</v>
      </c>
      <c r="I879">
        <v>0</v>
      </c>
      <c r="J879">
        <v>0</v>
      </c>
      <c r="K879">
        <v>0</v>
      </c>
      <c r="L879">
        <v>0</v>
      </c>
      <c r="M879">
        <v>0</v>
      </c>
    </row>
    <row r="880" spans="2:13" x14ac:dyDescent="0.2">
      <c r="B880">
        <v>0</v>
      </c>
      <c r="C880">
        <v>0</v>
      </c>
      <c r="D880">
        <v>0</v>
      </c>
      <c r="E880">
        <v>0</v>
      </c>
      <c r="F880">
        <v>0</v>
      </c>
      <c r="G880">
        <v>1111111</v>
      </c>
      <c r="H880">
        <v>0</v>
      </c>
      <c r="I880">
        <v>0</v>
      </c>
      <c r="J880">
        <v>0</v>
      </c>
      <c r="K880">
        <v>0</v>
      </c>
      <c r="L880">
        <v>0</v>
      </c>
      <c r="M880">
        <v>0</v>
      </c>
    </row>
    <row r="881" spans="2:13" x14ac:dyDescent="0.2">
      <c r="B881">
        <v>0</v>
      </c>
      <c r="C881">
        <v>0</v>
      </c>
      <c r="D881">
        <v>0</v>
      </c>
      <c r="E881">
        <v>0</v>
      </c>
      <c r="F881">
        <v>0</v>
      </c>
      <c r="G881">
        <v>1111111</v>
      </c>
      <c r="H881">
        <v>0</v>
      </c>
      <c r="I881">
        <v>0</v>
      </c>
      <c r="J881">
        <v>0</v>
      </c>
      <c r="K881">
        <v>0</v>
      </c>
      <c r="L881">
        <v>0</v>
      </c>
      <c r="M881">
        <v>0</v>
      </c>
    </row>
    <row r="882" spans="2:13" x14ac:dyDescent="0.2">
      <c r="B882">
        <v>0</v>
      </c>
      <c r="C882">
        <v>0</v>
      </c>
      <c r="D882">
        <v>0</v>
      </c>
      <c r="E882">
        <v>0</v>
      </c>
      <c r="F882">
        <v>0</v>
      </c>
      <c r="G882">
        <v>1111111</v>
      </c>
      <c r="H882">
        <v>0</v>
      </c>
      <c r="I882">
        <v>0</v>
      </c>
      <c r="J882">
        <v>0</v>
      </c>
      <c r="K882">
        <v>0</v>
      </c>
      <c r="L882">
        <v>0</v>
      </c>
      <c r="M882">
        <v>0</v>
      </c>
    </row>
    <row r="883" spans="2:13" x14ac:dyDescent="0.2">
      <c r="B883">
        <v>0</v>
      </c>
      <c r="C883">
        <v>0</v>
      </c>
      <c r="D883">
        <v>0</v>
      </c>
      <c r="E883">
        <v>0</v>
      </c>
      <c r="F883">
        <v>0</v>
      </c>
      <c r="G883">
        <v>1111111</v>
      </c>
      <c r="H883">
        <v>0</v>
      </c>
      <c r="I883">
        <v>0</v>
      </c>
      <c r="J883">
        <v>0</v>
      </c>
      <c r="K883">
        <v>0</v>
      </c>
      <c r="L883">
        <v>0</v>
      </c>
      <c r="M883">
        <v>0</v>
      </c>
    </row>
    <row r="884" spans="2:13" x14ac:dyDescent="0.2">
      <c r="B884">
        <v>0</v>
      </c>
      <c r="C884">
        <v>0</v>
      </c>
      <c r="D884">
        <v>0</v>
      </c>
      <c r="E884">
        <v>0</v>
      </c>
      <c r="F884">
        <v>0</v>
      </c>
      <c r="G884">
        <v>1111111</v>
      </c>
      <c r="H884">
        <v>0</v>
      </c>
      <c r="I884">
        <v>0</v>
      </c>
      <c r="J884">
        <v>0</v>
      </c>
      <c r="K884">
        <v>0</v>
      </c>
      <c r="L884">
        <v>0</v>
      </c>
      <c r="M884">
        <v>0</v>
      </c>
    </row>
    <row r="885" spans="2:13" x14ac:dyDescent="0.2">
      <c r="B885">
        <v>0</v>
      </c>
      <c r="C885">
        <v>0</v>
      </c>
      <c r="D885">
        <v>0</v>
      </c>
      <c r="E885">
        <v>0</v>
      </c>
      <c r="F885">
        <v>0</v>
      </c>
      <c r="G885">
        <v>1111111</v>
      </c>
      <c r="H885">
        <v>0</v>
      </c>
      <c r="I885">
        <v>0</v>
      </c>
      <c r="J885">
        <v>0</v>
      </c>
      <c r="K885">
        <v>0</v>
      </c>
      <c r="L885">
        <v>0</v>
      </c>
      <c r="M885">
        <v>0</v>
      </c>
    </row>
    <row r="886" spans="2:13" x14ac:dyDescent="0.2">
      <c r="B886">
        <v>0</v>
      </c>
      <c r="C886">
        <v>0</v>
      </c>
      <c r="D886">
        <v>0</v>
      </c>
      <c r="E886">
        <v>0</v>
      </c>
      <c r="F886">
        <v>0</v>
      </c>
      <c r="G886">
        <v>1111111</v>
      </c>
      <c r="H886">
        <v>0</v>
      </c>
      <c r="I886">
        <v>0</v>
      </c>
      <c r="J886">
        <v>0</v>
      </c>
      <c r="K886">
        <v>0</v>
      </c>
      <c r="L886">
        <v>0</v>
      </c>
      <c r="M886">
        <v>0</v>
      </c>
    </row>
    <row r="887" spans="2:13" x14ac:dyDescent="0.2">
      <c r="B887">
        <v>0</v>
      </c>
      <c r="C887">
        <v>0</v>
      </c>
      <c r="D887">
        <v>0</v>
      </c>
      <c r="E887">
        <v>0</v>
      </c>
      <c r="F887">
        <v>0</v>
      </c>
      <c r="G887">
        <v>1111111</v>
      </c>
      <c r="H887">
        <v>0</v>
      </c>
      <c r="I887">
        <v>0</v>
      </c>
      <c r="J887">
        <v>0</v>
      </c>
      <c r="K887">
        <v>0</v>
      </c>
      <c r="L887">
        <v>0</v>
      </c>
      <c r="M887">
        <v>0</v>
      </c>
    </row>
    <row r="888" spans="2:13" x14ac:dyDescent="0.2">
      <c r="B888">
        <v>0</v>
      </c>
      <c r="C888">
        <v>0</v>
      </c>
      <c r="D888">
        <v>0</v>
      </c>
      <c r="E888">
        <v>0</v>
      </c>
      <c r="F888">
        <v>0</v>
      </c>
      <c r="G888">
        <v>1111111</v>
      </c>
      <c r="H888">
        <v>0</v>
      </c>
      <c r="I888">
        <v>0</v>
      </c>
      <c r="J888">
        <v>0</v>
      </c>
      <c r="K888">
        <v>0</v>
      </c>
      <c r="L888">
        <v>0</v>
      </c>
      <c r="M888">
        <v>0</v>
      </c>
    </row>
    <row r="889" spans="2:13" x14ac:dyDescent="0.2">
      <c r="B889">
        <v>0</v>
      </c>
      <c r="C889">
        <v>0</v>
      </c>
      <c r="D889">
        <v>0</v>
      </c>
      <c r="E889">
        <v>0</v>
      </c>
      <c r="F889">
        <v>0</v>
      </c>
      <c r="G889">
        <v>1111111</v>
      </c>
      <c r="H889">
        <v>0</v>
      </c>
      <c r="I889">
        <v>0</v>
      </c>
      <c r="J889">
        <v>0</v>
      </c>
      <c r="K889">
        <v>0</v>
      </c>
      <c r="L889">
        <v>0</v>
      </c>
      <c r="M889">
        <v>0</v>
      </c>
    </row>
    <row r="890" spans="2:13" x14ac:dyDescent="0.2">
      <c r="B890">
        <v>0</v>
      </c>
      <c r="C890">
        <v>0</v>
      </c>
      <c r="D890">
        <v>0</v>
      </c>
      <c r="E890">
        <v>0</v>
      </c>
      <c r="F890">
        <v>0</v>
      </c>
      <c r="G890">
        <v>1111111</v>
      </c>
      <c r="H890">
        <v>0</v>
      </c>
      <c r="I890">
        <v>0</v>
      </c>
      <c r="J890">
        <v>0</v>
      </c>
      <c r="K890">
        <v>0</v>
      </c>
      <c r="L890">
        <v>0</v>
      </c>
      <c r="M890">
        <v>0</v>
      </c>
    </row>
    <row r="891" spans="2:13" x14ac:dyDescent="0.2">
      <c r="B891">
        <v>0</v>
      </c>
      <c r="C891">
        <v>0</v>
      </c>
      <c r="D891">
        <v>0</v>
      </c>
      <c r="E891">
        <v>0</v>
      </c>
      <c r="F891">
        <v>0</v>
      </c>
      <c r="G891">
        <v>1111111</v>
      </c>
      <c r="H891">
        <v>0</v>
      </c>
      <c r="I891">
        <v>0</v>
      </c>
      <c r="J891">
        <v>0</v>
      </c>
      <c r="K891">
        <v>0</v>
      </c>
      <c r="L891">
        <v>0</v>
      </c>
      <c r="M891">
        <v>0</v>
      </c>
    </row>
    <row r="892" spans="2:13" x14ac:dyDescent="0.2">
      <c r="B892">
        <v>0</v>
      </c>
      <c r="C892">
        <v>0</v>
      </c>
      <c r="D892">
        <v>0</v>
      </c>
      <c r="E892">
        <v>0</v>
      </c>
      <c r="F892">
        <v>0</v>
      </c>
      <c r="G892">
        <v>1111111</v>
      </c>
      <c r="H892">
        <v>0</v>
      </c>
      <c r="I892">
        <v>0</v>
      </c>
      <c r="J892">
        <v>0</v>
      </c>
      <c r="K892">
        <v>0</v>
      </c>
      <c r="L892">
        <v>0</v>
      </c>
      <c r="M892">
        <v>0</v>
      </c>
    </row>
    <row r="893" spans="2:13" x14ac:dyDescent="0.2">
      <c r="B893">
        <v>0</v>
      </c>
      <c r="C893">
        <v>0</v>
      </c>
      <c r="D893">
        <v>0</v>
      </c>
      <c r="E893">
        <v>0</v>
      </c>
      <c r="F893">
        <v>0</v>
      </c>
      <c r="G893">
        <v>1111111</v>
      </c>
      <c r="H893">
        <v>0</v>
      </c>
      <c r="I893">
        <v>0</v>
      </c>
      <c r="J893">
        <v>0</v>
      </c>
      <c r="K893">
        <v>0</v>
      </c>
      <c r="L893">
        <v>0</v>
      </c>
      <c r="M893">
        <v>0</v>
      </c>
    </row>
    <row r="894" spans="2:13" x14ac:dyDescent="0.2">
      <c r="B894">
        <v>0</v>
      </c>
      <c r="C894">
        <v>0</v>
      </c>
      <c r="D894">
        <v>0</v>
      </c>
      <c r="E894">
        <v>0</v>
      </c>
      <c r="F894">
        <v>0</v>
      </c>
      <c r="G894">
        <v>1111111</v>
      </c>
      <c r="H894">
        <v>0</v>
      </c>
      <c r="I894">
        <v>0</v>
      </c>
      <c r="J894">
        <v>0</v>
      </c>
      <c r="K894">
        <v>0</v>
      </c>
      <c r="L894">
        <v>0</v>
      </c>
      <c r="M894">
        <v>0</v>
      </c>
    </row>
    <row r="895" spans="2:13" x14ac:dyDescent="0.2">
      <c r="B895">
        <v>0</v>
      </c>
      <c r="C895">
        <v>0</v>
      </c>
      <c r="D895">
        <v>0</v>
      </c>
      <c r="E895">
        <v>0</v>
      </c>
      <c r="F895">
        <v>0</v>
      </c>
      <c r="G895">
        <v>1111111</v>
      </c>
      <c r="H895">
        <v>0</v>
      </c>
      <c r="I895">
        <v>0</v>
      </c>
      <c r="J895">
        <v>0</v>
      </c>
      <c r="K895">
        <v>0</v>
      </c>
      <c r="L895">
        <v>0</v>
      </c>
      <c r="M895">
        <v>0</v>
      </c>
    </row>
    <row r="896" spans="2:13" x14ac:dyDescent="0.2">
      <c r="B896">
        <v>0</v>
      </c>
      <c r="C896">
        <v>0</v>
      </c>
      <c r="D896">
        <v>0</v>
      </c>
      <c r="E896">
        <v>0</v>
      </c>
      <c r="F896">
        <v>0</v>
      </c>
      <c r="G896">
        <v>1111111</v>
      </c>
      <c r="H896">
        <v>0</v>
      </c>
      <c r="I896">
        <v>0</v>
      </c>
      <c r="J896">
        <v>0</v>
      </c>
      <c r="K896">
        <v>0</v>
      </c>
      <c r="L896">
        <v>0</v>
      </c>
      <c r="M896">
        <v>0</v>
      </c>
    </row>
    <row r="897" spans="2:13" x14ac:dyDescent="0.2">
      <c r="B897">
        <v>0</v>
      </c>
      <c r="C897">
        <v>0</v>
      </c>
      <c r="D897">
        <v>0</v>
      </c>
      <c r="E897">
        <v>0</v>
      </c>
      <c r="F897">
        <v>0</v>
      </c>
      <c r="G897">
        <v>1111111</v>
      </c>
      <c r="H897">
        <v>0</v>
      </c>
      <c r="I897">
        <v>0</v>
      </c>
      <c r="J897">
        <v>0</v>
      </c>
      <c r="K897">
        <v>0</v>
      </c>
      <c r="L897">
        <v>0</v>
      </c>
      <c r="M897">
        <v>0</v>
      </c>
    </row>
    <row r="898" spans="2:13" x14ac:dyDescent="0.2">
      <c r="B898">
        <v>0</v>
      </c>
      <c r="C898">
        <v>0</v>
      </c>
      <c r="D898">
        <v>0</v>
      </c>
      <c r="E898">
        <v>0</v>
      </c>
      <c r="F898">
        <v>0</v>
      </c>
      <c r="G898">
        <v>1111111</v>
      </c>
      <c r="H898">
        <v>0</v>
      </c>
      <c r="I898">
        <v>0</v>
      </c>
      <c r="J898">
        <v>0</v>
      </c>
      <c r="K898">
        <v>0</v>
      </c>
      <c r="L898">
        <v>0</v>
      </c>
      <c r="M898">
        <v>0</v>
      </c>
    </row>
    <row r="899" spans="2:13" x14ac:dyDescent="0.2">
      <c r="B899">
        <v>0</v>
      </c>
      <c r="C899">
        <v>0</v>
      </c>
      <c r="D899">
        <v>0</v>
      </c>
      <c r="E899">
        <v>0</v>
      </c>
      <c r="F899">
        <v>0</v>
      </c>
      <c r="G899">
        <v>1111111</v>
      </c>
      <c r="H899">
        <v>0</v>
      </c>
      <c r="I899">
        <v>0</v>
      </c>
      <c r="J899">
        <v>0</v>
      </c>
      <c r="K899">
        <v>0</v>
      </c>
      <c r="L899">
        <v>0</v>
      </c>
      <c r="M899">
        <v>0</v>
      </c>
    </row>
    <row r="900" spans="2:13" x14ac:dyDescent="0.2">
      <c r="B900">
        <v>0</v>
      </c>
      <c r="C900">
        <v>0</v>
      </c>
      <c r="D900">
        <v>0</v>
      </c>
      <c r="E900">
        <v>0</v>
      </c>
      <c r="F900">
        <v>0</v>
      </c>
      <c r="G900">
        <v>1111111</v>
      </c>
      <c r="H900">
        <v>0</v>
      </c>
      <c r="I900">
        <v>0</v>
      </c>
      <c r="J900">
        <v>0</v>
      </c>
      <c r="K900">
        <v>0</v>
      </c>
      <c r="L900">
        <v>0</v>
      </c>
      <c r="M900">
        <v>0</v>
      </c>
    </row>
    <row r="901" spans="2:13" x14ac:dyDescent="0.2">
      <c r="B901">
        <v>0</v>
      </c>
      <c r="C901">
        <v>0</v>
      </c>
      <c r="D901">
        <v>0</v>
      </c>
      <c r="E901">
        <v>0</v>
      </c>
      <c r="F901">
        <v>0</v>
      </c>
      <c r="G901">
        <v>1111111</v>
      </c>
      <c r="H901">
        <v>0</v>
      </c>
      <c r="I901">
        <v>0</v>
      </c>
      <c r="J901">
        <v>0</v>
      </c>
      <c r="K901">
        <v>0</v>
      </c>
      <c r="L901">
        <v>0</v>
      </c>
      <c r="M901">
        <v>0</v>
      </c>
    </row>
    <row r="902" spans="2:13" x14ac:dyDescent="0.2">
      <c r="B902">
        <v>0</v>
      </c>
      <c r="C902">
        <v>0</v>
      </c>
      <c r="D902">
        <v>0</v>
      </c>
      <c r="E902">
        <v>0</v>
      </c>
      <c r="F902">
        <v>0</v>
      </c>
      <c r="G902">
        <v>1111111</v>
      </c>
      <c r="H902">
        <v>0</v>
      </c>
      <c r="I902">
        <v>0</v>
      </c>
      <c r="J902">
        <v>0</v>
      </c>
      <c r="K902">
        <v>0</v>
      </c>
      <c r="L902">
        <v>0</v>
      </c>
      <c r="M902">
        <v>0</v>
      </c>
    </row>
    <row r="903" spans="2:13" x14ac:dyDescent="0.2">
      <c r="B903">
        <v>0</v>
      </c>
      <c r="C903">
        <v>0</v>
      </c>
      <c r="D903">
        <v>0</v>
      </c>
      <c r="E903">
        <v>0</v>
      </c>
      <c r="F903">
        <v>0</v>
      </c>
      <c r="G903">
        <v>1111111</v>
      </c>
      <c r="H903">
        <v>0</v>
      </c>
      <c r="I903">
        <v>0</v>
      </c>
      <c r="J903">
        <v>0</v>
      </c>
      <c r="K903">
        <v>0</v>
      </c>
      <c r="L903">
        <v>0</v>
      </c>
      <c r="M903">
        <v>0</v>
      </c>
    </row>
    <row r="904" spans="2:13" x14ac:dyDescent="0.2">
      <c r="B904">
        <v>0</v>
      </c>
      <c r="C904">
        <v>0</v>
      </c>
      <c r="D904">
        <v>0</v>
      </c>
      <c r="E904">
        <v>0</v>
      </c>
      <c r="F904">
        <v>0</v>
      </c>
      <c r="G904">
        <v>1111111</v>
      </c>
      <c r="H904">
        <v>0</v>
      </c>
      <c r="I904">
        <v>0</v>
      </c>
      <c r="J904">
        <v>0</v>
      </c>
      <c r="K904">
        <v>0</v>
      </c>
      <c r="L904">
        <v>0</v>
      </c>
      <c r="M904">
        <v>0</v>
      </c>
    </row>
    <row r="905" spans="2:13" x14ac:dyDescent="0.2">
      <c r="B905">
        <v>0</v>
      </c>
      <c r="C905">
        <v>0</v>
      </c>
      <c r="D905">
        <v>0</v>
      </c>
      <c r="E905">
        <v>0</v>
      </c>
      <c r="F905">
        <v>0</v>
      </c>
      <c r="G905">
        <v>1111111</v>
      </c>
      <c r="H905">
        <v>0</v>
      </c>
      <c r="I905">
        <v>0</v>
      </c>
      <c r="J905">
        <v>0</v>
      </c>
      <c r="K905">
        <v>0</v>
      </c>
      <c r="L905">
        <v>0</v>
      </c>
      <c r="M905">
        <v>0</v>
      </c>
    </row>
    <row r="906" spans="2:13" x14ac:dyDescent="0.2">
      <c r="B906">
        <v>0</v>
      </c>
      <c r="C906">
        <v>0</v>
      </c>
      <c r="D906">
        <v>0</v>
      </c>
      <c r="E906">
        <v>0</v>
      </c>
      <c r="F906">
        <v>0</v>
      </c>
      <c r="G906">
        <v>1111111</v>
      </c>
      <c r="H906">
        <v>0</v>
      </c>
      <c r="I906">
        <v>0</v>
      </c>
      <c r="J906">
        <v>0</v>
      </c>
      <c r="K906">
        <v>0</v>
      </c>
      <c r="L906">
        <v>0</v>
      </c>
      <c r="M906">
        <v>0</v>
      </c>
    </row>
    <row r="907" spans="2:13" x14ac:dyDescent="0.2">
      <c r="B907">
        <v>0</v>
      </c>
      <c r="C907">
        <v>0</v>
      </c>
      <c r="D907">
        <v>0</v>
      </c>
      <c r="E907">
        <v>0</v>
      </c>
      <c r="F907">
        <v>0</v>
      </c>
      <c r="G907">
        <v>1111111</v>
      </c>
      <c r="H907">
        <v>0</v>
      </c>
      <c r="I907">
        <v>0</v>
      </c>
      <c r="J907">
        <v>0</v>
      </c>
      <c r="K907">
        <v>0</v>
      </c>
      <c r="L907">
        <v>0</v>
      </c>
      <c r="M907">
        <v>0</v>
      </c>
    </row>
    <row r="908" spans="2:13" x14ac:dyDescent="0.2">
      <c r="B908">
        <v>0</v>
      </c>
      <c r="C908">
        <v>0</v>
      </c>
      <c r="D908">
        <v>0</v>
      </c>
      <c r="E908">
        <v>0</v>
      </c>
      <c r="F908">
        <v>0</v>
      </c>
      <c r="G908">
        <v>1111111</v>
      </c>
      <c r="H908">
        <v>0</v>
      </c>
      <c r="I908">
        <v>0</v>
      </c>
      <c r="J908">
        <v>0</v>
      </c>
      <c r="K908">
        <v>0</v>
      </c>
      <c r="L908">
        <v>0</v>
      </c>
      <c r="M908">
        <v>0</v>
      </c>
    </row>
    <row r="909" spans="2:13" x14ac:dyDescent="0.2">
      <c r="B909">
        <v>0</v>
      </c>
      <c r="C909">
        <v>0</v>
      </c>
      <c r="D909">
        <v>0</v>
      </c>
      <c r="E909">
        <v>0</v>
      </c>
      <c r="F909">
        <v>0</v>
      </c>
      <c r="G909">
        <v>1111111</v>
      </c>
      <c r="H909">
        <v>0</v>
      </c>
      <c r="I909">
        <v>0</v>
      </c>
      <c r="J909">
        <v>0</v>
      </c>
      <c r="K909">
        <v>0</v>
      </c>
      <c r="L909">
        <v>0</v>
      </c>
      <c r="M909">
        <v>0</v>
      </c>
    </row>
    <row r="910" spans="2:13" x14ac:dyDescent="0.2">
      <c r="B910">
        <v>0</v>
      </c>
      <c r="C910">
        <v>0</v>
      </c>
      <c r="D910">
        <v>0</v>
      </c>
      <c r="E910">
        <v>0</v>
      </c>
      <c r="F910">
        <v>0</v>
      </c>
      <c r="G910">
        <v>1111111</v>
      </c>
      <c r="H910">
        <v>0</v>
      </c>
      <c r="I910">
        <v>0</v>
      </c>
      <c r="J910">
        <v>0</v>
      </c>
      <c r="K910">
        <v>0</v>
      </c>
      <c r="L910">
        <v>0</v>
      </c>
      <c r="M910">
        <v>0</v>
      </c>
    </row>
    <row r="911" spans="2:13" x14ac:dyDescent="0.2">
      <c r="B911">
        <v>0</v>
      </c>
      <c r="C911">
        <v>0</v>
      </c>
      <c r="D911">
        <v>0</v>
      </c>
      <c r="E911">
        <v>0</v>
      </c>
      <c r="F911">
        <v>0</v>
      </c>
      <c r="G911">
        <v>1111111</v>
      </c>
      <c r="H911">
        <v>0</v>
      </c>
      <c r="I911">
        <v>0</v>
      </c>
      <c r="J911">
        <v>0</v>
      </c>
      <c r="K911">
        <v>0</v>
      </c>
      <c r="L911">
        <v>0</v>
      </c>
      <c r="M911">
        <v>0</v>
      </c>
    </row>
    <row r="912" spans="2:13" x14ac:dyDescent="0.2">
      <c r="B912">
        <v>0</v>
      </c>
      <c r="C912">
        <v>0</v>
      </c>
      <c r="D912">
        <v>0</v>
      </c>
      <c r="E912">
        <v>0</v>
      </c>
      <c r="F912">
        <v>0</v>
      </c>
      <c r="G912">
        <v>1111111</v>
      </c>
      <c r="H912">
        <v>0</v>
      </c>
      <c r="I912">
        <v>0</v>
      </c>
      <c r="J912">
        <v>0</v>
      </c>
      <c r="K912">
        <v>0</v>
      </c>
      <c r="L912">
        <v>0</v>
      </c>
      <c r="M912">
        <v>0</v>
      </c>
    </row>
    <row r="913" spans="2:13" x14ac:dyDescent="0.2">
      <c r="B913">
        <v>0</v>
      </c>
      <c r="C913">
        <v>0</v>
      </c>
      <c r="D913">
        <v>0</v>
      </c>
      <c r="E913">
        <v>0</v>
      </c>
      <c r="F913">
        <v>0</v>
      </c>
      <c r="G913">
        <v>1111111</v>
      </c>
      <c r="H913">
        <v>0</v>
      </c>
      <c r="I913">
        <v>0</v>
      </c>
      <c r="J913">
        <v>0</v>
      </c>
      <c r="K913">
        <v>0</v>
      </c>
      <c r="L913">
        <v>0</v>
      </c>
      <c r="M913">
        <v>0</v>
      </c>
    </row>
    <row r="914" spans="2:13" x14ac:dyDescent="0.2">
      <c r="B914">
        <v>0</v>
      </c>
      <c r="C914">
        <v>0</v>
      </c>
      <c r="D914">
        <v>0</v>
      </c>
      <c r="E914">
        <v>0</v>
      </c>
      <c r="F914">
        <v>0</v>
      </c>
      <c r="G914">
        <v>1111111</v>
      </c>
      <c r="H914">
        <v>0</v>
      </c>
      <c r="I914">
        <v>0</v>
      </c>
      <c r="J914">
        <v>0</v>
      </c>
      <c r="K914">
        <v>0</v>
      </c>
      <c r="L914">
        <v>0</v>
      </c>
      <c r="M914">
        <v>0</v>
      </c>
    </row>
    <row r="915" spans="2:13" x14ac:dyDescent="0.2">
      <c r="B915">
        <v>0</v>
      </c>
      <c r="C915">
        <v>0</v>
      </c>
      <c r="D915">
        <v>0</v>
      </c>
      <c r="E915">
        <v>0</v>
      </c>
      <c r="F915">
        <v>0</v>
      </c>
      <c r="G915">
        <v>1111111</v>
      </c>
      <c r="H915">
        <v>0</v>
      </c>
      <c r="I915">
        <v>0</v>
      </c>
      <c r="J915">
        <v>0</v>
      </c>
      <c r="K915">
        <v>0</v>
      </c>
      <c r="L915">
        <v>0</v>
      </c>
      <c r="M915">
        <v>0</v>
      </c>
    </row>
    <row r="916" spans="2:13" x14ac:dyDescent="0.2">
      <c r="B916">
        <v>0</v>
      </c>
      <c r="C916">
        <v>0</v>
      </c>
      <c r="D916">
        <v>0</v>
      </c>
      <c r="E916">
        <v>0</v>
      </c>
      <c r="F916">
        <v>0</v>
      </c>
      <c r="G916">
        <v>1111111</v>
      </c>
      <c r="H916">
        <v>0</v>
      </c>
      <c r="I916">
        <v>0</v>
      </c>
      <c r="J916">
        <v>0</v>
      </c>
      <c r="K916">
        <v>0</v>
      </c>
      <c r="L916">
        <v>0</v>
      </c>
      <c r="M916">
        <v>0</v>
      </c>
    </row>
    <row r="917" spans="2:13" x14ac:dyDescent="0.2">
      <c r="B917">
        <v>0</v>
      </c>
      <c r="C917">
        <v>0</v>
      </c>
      <c r="D917">
        <v>0</v>
      </c>
      <c r="E917">
        <v>0</v>
      </c>
      <c r="F917">
        <v>0</v>
      </c>
      <c r="G917">
        <v>1111111</v>
      </c>
      <c r="H917">
        <v>0</v>
      </c>
      <c r="I917">
        <v>0</v>
      </c>
      <c r="J917">
        <v>0</v>
      </c>
      <c r="K917">
        <v>0</v>
      </c>
      <c r="L917">
        <v>0</v>
      </c>
      <c r="M917">
        <v>0</v>
      </c>
    </row>
    <row r="918" spans="2:13" x14ac:dyDescent="0.2">
      <c r="B918">
        <v>0</v>
      </c>
      <c r="C918">
        <v>0</v>
      </c>
      <c r="D918">
        <v>0</v>
      </c>
      <c r="E918">
        <v>0</v>
      </c>
      <c r="F918">
        <v>0</v>
      </c>
      <c r="G918">
        <v>1111111</v>
      </c>
      <c r="H918">
        <v>0</v>
      </c>
      <c r="I918">
        <v>0</v>
      </c>
      <c r="J918">
        <v>0</v>
      </c>
      <c r="K918">
        <v>0</v>
      </c>
      <c r="L918">
        <v>0</v>
      </c>
      <c r="M918">
        <v>0</v>
      </c>
    </row>
    <row r="919" spans="2:13" x14ac:dyDescent="0.2">
      <c r="B919">
        <v>0</v>
      </c>
      <c r="C919">
        <v>0</v>
      </c>
      <c r="D919">
        <v>0</v>
      </c>
      <c r="E919">
        <v>0</v>
      </c>
      <c r="F919">
        <v>0</v>
      </c>
      <c r="G919">
        <v>1111111</v>
      </c>
      <c r="H919">
        <v>0</v>
      </c>
      <c r="I919">
        <v>0</v>
      </c>
      <c r="J919">
        <v>0</v>
      </c>
      <c r="K919">
        <v>0</v>
      </c>
      <c r="L919">
        <v>0</v>
      </c>
      <c r="M919">
        <v>0</v>
      </c>
    </row>
    <row r="920" spans="2:13" x14ac:dyDescent="0.2">
      <c r="B920">
        <v>0</v>
      </c>
      <c r="C920">
        <v>0</v>
      </c>
      <c r="D920">
        <v>0</v>
      </c>
      <c r="E920">
        <v>0</v>
      </c>
      <c r="F920">
        <v>0</v>
      </c>
      <c r="G920">
        <v>1111111</v>
      </c>
      <c r="H920">
        <v>0</v>
      </c>
      <c r="I920">
        <v>0</v>
      </c>
      <c r="J920">
        <v>0</v>
      </c>
      <c r="K920">
        <v>0</v>
      </c>
      <c r="L920">
        <v>0</v>
      </c>
      <c r="M920">
        <v>0</v>
      </c>
    </row>
    <row r="921" spans="2:13" x14ac:dyDescent="0.2">
      <c r="B921">
        <v>0</v>
      </c>
      <c r="C921">
        <v>0</v>
      </c>
      <c r="D921">
        <v>0</v>
      </c>
      <c r="E921">
        <v>0</v>
      </c>
      <c r="F921">
        <v>0</v>
      </c>
      <c r="G921">
        <v>1111111</v>
      </c>
      <c r="H921">
        <v>0</v>
      </c>
      <c r="I921">
        <v>0</v>
      </c>
      <c r="J921">
        <v>0</v>
      </c>
      <c r="K921">
        <v>0</v>
      </c>
      <c r="L921">
        <v>0</v>
      </c>
      <c r="M921">
        <v>0</v>
      </c>
    </row>
    <row r="922" spans="2:13" x14ac:dyDescent="0.2">
      <c r="B922">
        <v>0</v>
      </c>
      <c r="C922">
        <v>0</v>
      </c>
      <c r="D922">
        <v>0</v>
      </c>
      <c r="E922">
        <v>0</v>
      </c>
      <c r="F922">
        <v>0</v>
      </c>
      <c r="G922">
        <v>1111111</v>
      </c>
      <c r="H922">
        <v>0</v>
      </c>
      <c r="I922">
        <v>0</v>
      </c>
      <c r="J922">
        <v>0</v>
      </c>
      <c r="K922">
        <v>0</v>
      </c>
      <c r="L922">
        <v>0</v>
      </c>
      <c r="M922">
        <v>0</v>
      </c>
    </row>
    <row r="923" spans="2:13" x14ac:dyDescent="0.2">
      <c r="B923">
        <v>0</v>
      </c>
      <c r="C923">
        <v>0</v>
      </c>
      <c r="D923">
        <v>0</v>
      </c>
      <c r="E923">
        <v>0</v>
      </c>
      <c r="F923">
        <v>0</v>
      </c>
      <c r="G923">
        <v>1111111</v>
      </c>
      <c r="H923">
        <v>0</v>
      </c>
      <c r="I923">
        <v>0</v>
      </c>
      <c r="J923">
        <v>0</v>
      </c>
      <c r="K923">
        <v>0</v>
      </c>
      <c r="L923">
        <v>0</v>
      </c>
      <c r="M923">
        <v>0</v>
      </c>
    </row>
    <row r="924" spans="2:13" x14ac:dyDescent="0.2">
      <c r="B924">
        <v>0</v>
      </c>
      <c r="C924">
        <v>0</v>
      </c>
      <c r="D924">
        <v>0</v>
      </c>
      <c r="E924">
        <v>0</v>
      </c>
      <c r="F924">
        <v>0</v>
      </c>
      <c r="G924">
        <v>1111111</v>
      </c>
      <c r="H924">
        <v>0</v>
      </c>
      <c r="I924">
        <v>0</v>
      </c>
      <c r="J924">
        <v>0</v>
      </c>
      <c r="K924">
        <v>0</v>
      </c>
      <c r="L924">
        <v>0</v>
      </c>
      <c r="M924">
        <v>0</v>
      </c>
    </row>
    <row r="925" spans="2:13" x14ac:dyDescent="0.2">
      <c r="B925">
        <v>0</v>
      </c>
      <c r="C925">
        <v>0</v>
      </c>
      <c r="D925">
        <v>0</v>
      </c>
      <c r="E925">
        <v>0</v>
      </c>
      <c r="F925">
        <v>0</v>
      </c>
      <c r="G925">
        <v>1111111</v>
      </c>
      <c r="H925">
        <v>0</v>
      </c>
      <c r="I925">
        <v>0</v>
      </c>
      <c r="J925">
        <v>0</v>
      </c>
      <c r="K925">
        <v>0</v>
      </c>
      <c r="L925">
        <v>0</v>
      </c>
      <c r="M925">
        <v>0</v>
      </c>
    </row>
    <row r="926" spans="2:13" x14ac:dyDescent="0.2">
      <c r="B926">
        <v>0</v>
      </c>
      <c r="C926">
        <v>0</v>
      </c>
      <c r="D926">
        <v>0</v>
      </c>
      <c r="E926">
        <v>0</v>
      </c>
      <c r="F926">
        <v>0</v>
      </c>
      <c r="G926">
        <v>1111111</v>
      </c>
      <c r="H926">
        <v>0</v>
      </c>
      <c r="I926">
        <v>0</v>
      </c>
      <c r="J926">
        <v>0</v>
      </c>
      <c r="K926">
        <v>0</v>
      </c>
      <c r="L926">
        <v>0</v>
      </c>
      <c r="M926">
        <v>0</v>
      </c>
    </row>
    <row r="927" spans="2:13" x14ac:dyDescent="0.2">
      <c r="B927">
        <v>0</v>
      </c>
      <c r="C927">
        <v>0</v>
      </c>
      <c r="D927">
        <v>0</v>
      </c>
      <c r="E927">
        <v>0</v>
      </c>
      <c r="F927">
        <v>0</v>
      </c>
      <c r="G927">
        <v>1111111</v>
      </c>
      <c r="H927">
        <v>0</v>
      </c>
      <c r="I927">
        <v>0</v>
      </c>
      <c r="J927">
        <v>0</v>
      </c>
      <c r="K927">
        <v>0</v>
      </c>
      <c r="L927">
        <v>0</v>
      </c>
      <c r="M927">
        <v>0</v>
      </c>
    </row>
    <row r="928" spans="2:13" x14ac:dyDescent="0.2">
      <c r="B928">
        <v>0</v>
      </c>
      <c r="C928">
        <v>0</v>
      </c>
      <c r="D928">
        <v>0</v>
      </c>
      <c r="E928">
        <v>0</v>
      </c>
      <c r="F928">
        <v>0</v>
      </c>
      <c r="G928">
        <v>1111111</v>
      </c>
      <c r="H928">
        <v>0</v>
      </c>
      <c r="I928">
        <v>0</v>
      </c>
      <c r="J928">
        <v>0</v>
      </c>
      <c r="K928">
        <v>0</v>
      </c>
      <c r="L928">
        <v>0</v>
      </c>
      <c r="M928">
        <v>0</v>
      </c>
    </row>
    <row r="929" spans="2:13" x14ac:dyDescent="0.2">
      <c r="B929">
        <v>0</v>
      </c>
      <c r="C929">
        <v>0</v>
      </c>
      <c r="D929">
        <v>0</v>
      </c>
      <c r="E929">
        <v>0</v>
      </c>
      <c r="F929">
        <v>0</v>
      </c>
      <c r="G929">
        <v>1111111</v>
      </c>
      <c r="H929">
        <v>0</v>
      </c>
      <c r="I929">
        <v>0</v>
      </c>
      <c r="J929">
        <v>0</v>
      </c>
      <c r="K929">
        <v>0</v>
      </c>
      <c r="L929">
        <v>0</v>
      </c>
      <c r="M929">
        <v>0</v>
      </c>
    </row>
    <row r="930" spans="2:13" x14ac:dyDescent="0.2">
      <c r="B930">
        <v>0</v>
      </c>
      <c r="C930">
        <v>0</v>
      </c>
      <c r="D930">
        <v>0</v>
      </c>
      <c r="E930">
        <v>0</v>
      </c>
      <c r="F930">
        <v>0</v>
      </c>
      <c r="G930">
        <v>1111111</v>
      </c>
      <c r="H930">
        <v>0</v>
      </c>
      <c r="I930">
        <v>0</v>
      </c>
      <c r="J930">
        <v>0</v>
      </c>
      <c r="K930">
        <v>0</v>
      </c>
      <c r="L930">
        <v>0</v>
      </c>
      <c r="M930">
        <v>0</v>
      </c>
    </row>
    <row r="931" spans="2:13" x14ac:dyDescent="0.2">
      <c r="B931">
        <v>0</v>
      </c>
      <c r="C931">
        <v>0</v>
      </c>
      <c r="D931">
        <v>0</v>
      </c>
      <c r="E931">
        <v>0</v>
      </c>
      <c r="F931">
        <v>0</v>
      </c>
      <c r="G931">
        <v>1111111</v>
      </c>
      <c r="H931">
        <v>0</v>
      </c>
      <c r="I931">
        <v>0</v>
      </c>
      <c r="J931">
        <v>0</v>
      </c>
      <c r="K931">
        <v>0</v>
      </c>
      <c r="L931">
        <v>0</v>
      </c>
      <c r="M931">
        <v>0</v>
      </c>
    </row>
    <row r="932" spans="2:13" x14ac:dyDescent="0.2">
      <c r="B932">
        <v>0</v>
      </c>
      <c r="C932">
        <v>0</v>
      </c>
      <c r="D932">
        <v>0</v>
      </c>
      <c r="E932">
        <v>0</v>
      </c>
      <c r="F932">
        <v>0</v>
      </c>
      <c r="G932">
        <v>1111111</v>
      </c>
      <c r="H932">
        <v>0</v>
      </c>
      <c r="I932">
        <v>0</v>
      </c>
      <c r="J932">
        <v>0</v>
      </c>
      <c r="K932">
        <v>0</v>
      </c>
      <c r="L932">
        <v>0</v>
      </c>
      <c r="M932">
        <v>0</v>
      </c>
    </row>
    <row r="933" spans="2:13" x14ac:dyDescent="0.2">
      <c r="B933">
        <v>0</v>
      </c>
      <c r="C933">
        <v>0</v>
      </c>
      <c r="D933">
        <v>0</v>
      </c>
      <c r="E933">
        <v>0</v>
      </c>
      <c r="F933">
        <v>0</v>
      </c>
      <c r="G933">
        <v>1111111</v>
      </c>
      <c r="H933">
        <v>0</v>
      </c>
      <c r="I933">
        <v>0</v>
      </c>
      <c r="J933">
        <v>0</v>
      </c>
      <c r="K933">
        <v>0</v>
      </c>
      <c r="L933">
        <v>0</v>
      </c>
      <c r="M933">
        <v>0</v>
      </c>
    </row>
    <row r="934" spans="2:13" x14ac:dyDescent="0.2">
      <c r="B934">
        <v>0</v>
      </c>
      <c r="C934">
        <v>0</v>
      </c>
      <c r="D934">
        <v>0</v>
      </c>
      <c r="E934">
        <v>0</v>
      </c>
      <c r="F934">
        <v>0</v>
      </c>
      <c r="G934">
        <v>1111111</v>
      </c>
      <c r="H934">
        <v>0</v>
      </c>
      <c r="I934">
        <v>0</v>
      </c>
      <c r="J934">
        <v>0</v>
      </c>
      <c r="K934">
        <v>0</v>
      </c>
      <c r="L934">
        <v>0</v>
      </c>
      <c r="M934">
        <v>0</v>
      </c>
    </row>
    <row r="935" spans="2:13" x14ac:dyDescent="0.2">
      <c r="B935">
        <v>0</v>
      </c>
      <c r="C935">
        <v>0</v>
      </c>
      <c r="D935">
        <v>0</v>
      </c>
      <c r="E935">
        <v>0</v>
      </c>
      <c r="F935">
        <v>0</v>
      </c>
      <c r="G935">
        <v>1111111</v>
      </c>
      <c r="H935">
        <v>0</v>
      </c>
      <c r="I935">
        <v>0</v>
      </c>
      <c r="J935">
        <v>0</v>
      </c>
      <c r="K935">
        <v>0</v>
      </c>
      <c r="L935">
        <v>0</v>
      </c>
      <c r="M935">
        <v>0</v>
      </c>
    </row>
    <row r="936" spans="2:13" x14ac:dyDescent="0.2">
      <c r="B936">
        <v>0</v>
      </c>
      <c r="C936">
        <v>0</v>
      </c>
      <c r="D936">
        <v>0</v>
      </c>
      <c r="E936">
        <v>0</v>
      </c>
      <c r="F936">
        <v>0</v>
      </c>
      <c r="G936">
        <v>1111111</v>
      </c>
      <c r="H936">
        <v>0</v>
      </c>
      <c r="I936">
        <v>0</v>
      </c>
      <c r="J936">
        <v>0</v>
      </c>
      <c r="K936">
        <v>0</v>
      </c>
      <c r="L936">
        <v>0</v>
      </c>
      <c r="M936">
        <v>0</v>
      </c>
    </row>
    <row r="937" spans="2:13" x14ac:dyDescent="0.2">
      <c r="B937">
        <v>0</v>
      </c>
      <c r="C937">
        <v>0</v>
      </c>
      <c r="D937">
        <v>0</v>
      </c>
      <c r="E937">
        <v>0</v>
      </c>
      <c r="F937">
        <v>0</v>
      </c>
      <c r="G937">
        <v>1111111</v>
      </c>
      <c r="H937">
        <v>0</v>
      </c>
      <c r="I937">
        <v>0</v>
      </c>
      <c r="J937">
        <v>0</v>
      </c>
      <c r="K937">
        <v>0</v>
      </c>
      <c r="L937">
        <v>0</v>
      </c>
      <c r="M937">
        <v>0</v>
      </c>
    </row>
    <row r="938" spans="2:13" x14ac:dyDescent="0.2">
      <c r="B938">
        <v>0</v>
      </c>
      <c r="C938">
        <v>0</v>
      </c>
      <c r="D938">
        <v>0</v>
      </c>
      <c r="E938">
        <v>0</v>
      </c>
      <c r="F938">
        <v>0</v>
      </c>
      <c r="G938">
        <v>1111111</v>
      </c>
      <c r="H938">
        <v>0</v>
      </c>
      <c r="I938">
        <v>0</v>
      </c>
      <c r="J938">
        <v>0</v>
      </c>
      <c r="K938">
        <v>0</v>
      </c>
      <c r="L938">
        <v>0</v>
      </c>
      <c r="M938">
        <v>0</v>
      </c>
    </row>
    <row r="939" spans="2:13" x14ac:dyDescent="0.2">
      <c r="B939">
        <v>0</v>
      </c>
      <c r="C939">
        <v>0</v>
      </c>
      <c r="D939">
        <v>0</v>
      </c>
      <c r="E939">
        <v>0</v>
      </c>
      <c r="F939">
        <v>0</v>
      </c>
      <c r="G939">
        <v>1111111</v>
      </c>
      <c r="H939">
        <v>0</v>
      </c>
      <c r="I939">
        <v>0</v>
      </c>
      <c r="J939">
        <v>0</v>
      </c>
      <c r="K939">
        <v>0</v>
      </c>
      <c r="L939">
        <v>0</v>
      </c>
      <c r="M939">
        <v>0</v>
      </c>
    </row>
    <row r="940" spans="2:13" x14ac:dyDescent="0.2">
      <c r="B940">
        <v>0</v>
      </c>
      <c r="C940">
        <v>0</v>
      </c>
      <c r="D940">
        <v>0</v>
      </c>
      <c r="E940">
        <v>0</v>
      </c>
      <c r="F940">
        <v>0</v>
      </c>
      <c r="G940">
        <v>1111111</v>
      </c>
      <c r="H940">
        <v>0</v>
      </c>
      <c r="I940">
        <v>0</v>
      </c>
      <c r="J940">
        <v>0</v>
      </c>
      <c r="K940">
        <v>0</v>
      </c>
      <c r="L940">
        <v>0</v>
      </c>
      <c r="M940">
        <v>0</v>
      </c>
    </row>
    <row r="941" spans="2:13" x14ac:dyDescent="0.2">
      <c r="B941">
        <v>0</v>
      </c>
      <c r="C941">
        <v>0</v>
      </c>
      <c r="D941">
        <v>0</v>
      </c>
      <c r="E941">
        <v>0</v>
      </c>
      <c r="F941">
        <v>0</v>
      </c>
      <c r="G941">
        <v>1111111</v>
      </c>
      <c r="H941">
        <v>0</v>
      </c>
      <c r="I941">
        <v>0</v>
      </c>
      <c r="J941">
        <v>0</v>
      </c>
      <c r="K941">
        <v>0</v>
      </c>
      <c r="L941">
        <v>0</v>
      </c>
      <c r="M941">
        <v>0</v>
      </c>
    </row>
    <row r="942" spans="2:13" x14ac:dyDescent="0.2">
      <c r="B942">
        <v>0</v>
      </c>
      <c r="C942">
        <v>0</v>
      </c>
      <c r="D942">
        <v>0</v>
      </c>
      <c r="E942">
        <v>0</v>
      </c>
      <c r="F942">
        <v>0</v>
      </c>
      <c r="G942">
        <v>1111111</v>
      </c>
      <c r="H942">
        <v>0</v>
      </c>
      <c r="I942">
        <v>0</v>
      </c>
      <c r="J942">
        <v>0</v>
      </c>
      <c r="K942">
        <v>0</v>
      </c>
      <c r="L942">
        <v>0</v>
      </c>
      <c r="M942">
        <v>0</v>
      </c>
    </row>
    <row r="943" spans="2:13" x14ac:dyDescent="0.2">
      <c r="B943">
        <v>0</v>
      </c>
      <c r="C943">
        <v>0</v>
      </c>
      <c r="D943">
        <v>0</v>
      </c>
      <c r="E943">
        <v>0</v>
      </c>
      <c r="F943">
        <v>0</v>
      </c>
      <c r="G943">
        <v>1111111</v>
      </c>
      <c r="H943">
        <v>0</v>
      </c>
      <c r="I943">
        <v>0</v>
      </c>
      <c r="J943">
        <v>0</v>
      </c>
      <c r="K943">
        <v>0</v>
      </c>
      <c r="L943">
        <v>0</v>
      </c>
      <c r="M943">
        <v>0</v>
      </c>
    </row>
    <row r="944" spans="2:13" x14ac:dyDescent="0.2">
      <c r="B944">
        <v>0</v>
      </c>
      <c r="C944">
        <v>0</v>
      </c>
      <c r="D944">
        <v>0</v>
      </c>
      <c r="E944">
        <v>0</v>
      </c>
      <c r="F944">
        <v>0</v>
      </c>
      <c r="G944">
        <v>1111111</v>
      </c>
      <c r="H944">
        <v>0</v>
      </c>
      <c r="I944">
        <v>0</v>
      </c>
      <c r="J944">
        <v>0</v>
      </c>
      <c r="K944">
        <v>0</v>
      </c>
      <c r="L944">
        <v>0</v>
      </c>
      <c r="M944">
        <v>0</v>
      </c>
    </row>
    <row r="945" spans="2:13" x14ac:dyDescent="0.2">
      <c r="B945">
        <v>0</v>
      </c>
      <c r="C945">
        <v>0</v>
      </c>
      <c r="D945">
        <v>0</v>
      </c>
      <c r="E945">
        <v>0</v>
      </c>
      <c r="F945">
        <v>0</v>
      </c>
      <c r="G945">
        <v>1111111</v>
      </c>
      <c r="H945">
        <v>0</v>
      </c>
      <c r="I945">
        <v>0</v>
      </c>
      <c r="J945">
        <v>0</v>
      </c>
      <c r="K945">
        <v>0</v>
      </c>
      <c r="L945">
        <v>0</v>
      </c>
      <c r="M945">
        <v>0</v>
      </c>
    </row>
    <row r="946" spans="2:13" x14ac:dyDescent="0.2">
      <c r="B946">
        <v>0</v>
      </c>
      <c r="C946">
        <v>0</v>
      </c>
      <c r="D946">
        <v>0</v>
      </c>
      <c r="E946">
        <v>0</v>
      </c>
      <c r="F946">
        <v>0</v>
      </c>
      <c r="G946">
        <v>1111111</v>
      </c>
      <c r="H946">
        <v>0</v>
      </c>
      <c r="I946">
        <v>0</v>
      </c>
      <c r="J946">
        <v>0</v>
      </c>
      <c r="K946">
        <v>0</v>
      </c>
      <c r="L946">
        <v>0</v>
      </c>
      <c r="M946">
        <v>0</v>
      </c>
    </row>
    <row r="947" spans="2:13" x14ac:dyDescent="0.2">
      <c r="B947">
        <v>0</v>
      </c>
      <c r="C947">
        <v>0</v>
      </c>
      <c r="D947">
        <v>0</v>
      </c>
      <c r="E947">
        <v>0</v>
      </c>
      <c r="F947">
        <v>0</v>
      </c>
      <c r="G947">
        <v>1111111</v>
      </c>
      <c r="H947">
        <v>0</v>
      </c>
      <c r="I947">
        <v>0</v>
      </c>
      <c r="J947">
        <v>0</v>
      </c>
      <c r="K947">
        <v>0</v>
      </c>
      <c r="L947">
        <v>0</v>
      </c>
      <c r="M947">
        <v>0</v>
      </c>
    </row>
    <row r="948" spans="2:13" x14ac:dyDescent="0.2">
      <c r="B948">
        <v>0</v>
      </c>
      <c r="C948">
        <v>0</v>
      </c>
      <c r="D948">
        <v>0</v>
      </c>
      <c r="E948">
        <v>0</v>
      </c>
      <c r="F948">
        <v>0</v>
      </c>
      <c r="G948">
        <v>1111111</v>
      </c>
      <c r="H948">
        <v>0</v>
      </c>
      <c r="I948">
        <v>0</v>
      </c>
      <c r="J948">
        <v>0</v>
      </c>
      <c r="K948">
        <v>0</v>
      </c>
      <c r="L948">
        <v>0</v>
      </c>
      <c r="M948">
        <v>0</v>
      </c>
    </row>
    <row r="949" spans="2:13" x14ac:dyDescent="0.2">
      <c r="B949">
        <v>0</v>
      </c>
      <c r="C949">
        <v>0</v>
      </c>
      <c r="D949">
        <v>0</v>
      </c>
      <c r="E949">
        <v>0</v>
      </c>
      <c r="F949">
        <v>0</v>
      </c>
      <c r="G949">
        <v>1111111</v>
      </c>
      <c r="H949">
        <v>0</v>
      </c>
      <c r="I949">
        <v>0</v>
      </c>
      <c r="J949">
        <v>0</v>
      </c>
      <c r="K949">
        <v>0</v>
      </c>
      <c r="L949">
        <v>0</v>
      </c>
      <c r="M949">
        <v>0</v>
      </c>
    </row>
    <row r="950" spans="2:13" x14ac:dyDescent="0.2">
      <c r="B950">
        <v>0</v>
      </c>
      <c r="C950">
        <v>0</v>
      </c>
      <c r="D950">
        <v>0</v>
      </c>
      <c r="E950">
        <v>0</v>
      </c>
      <c r="F950">
        <v>0</v>
      </c>
      <c r="G950">
        <v>1111111</v>
      </c>
      <c r="H950">
        <v>0</v>
      </c>
      <c r="I950">
        <v>0</v>
      </c>
      <c r="J950">
        <v>0</v>
      </c>
      <c r="K950">
        <v>0</v>
      </c>
      <c r="L950">
        <v>0</v>
      </c>
      <c r="M950">
        <v>0</v>
      </c>
    </row>
    <row r="951" spans="2:13" x14ac:dyDescent="0.2">
      <c r="B951">
        <v>0</v>
      </c>
      <c r="C951">
        <v>0</v>
      </c>
      <c r="D951">
        <v>0</v>
      </c>
      <c r="E951">
        <v>0</v>
      </c>
      <c r="F951">
        <v>0</v>
      </c>
      <c r="G951">
        <v>1111111</v>
      </c>
      <c r="H951">
        <v>0</v>
      </c>
      <c r="I951">
        <v>0</v>
      </c>
      <c r="J951">
        <v>0</v>
      </c>
      <c r="K951">
        <v>0</v>
      </c>
      <c r="L951">
        <v>0</v>
      </c>
      <c r="M951">
        <v>0</v>
      </c>
    </row>
    <row r="952" spans="2:13" x14ac:dyDescent="0.2">
      <c r="B952">
        <v>0</v>
      </c>
      <c r="C952">
        <v>0</v>
      </c>
      <c r="D952">
        <v>0</v>
      </c>
      <c r="E952">
        <v>0</v>
      </c>
      <c r="F952">
        <v>0</v>
      </c>
      <c r="G952">
        <v>1111111</v>
      </c>
      <c r="H952">
        <v>0</v>
      </c>
      <c r="I952">
        <v>0</v>
      </c>
      <c r="J952">
        <v>0</v>
      </c>
      <c r="K952">
        <v>0</v>
      </c>
      <c r="L952">
        <v>0</v>
      </c>
      <c r="M952">
        <v>0</v>
      </c>
    </row>
    <row r="953" spans="2:13" x14ac:dyDescent="0.2">
      <c r="B953">
        <v>0</v>
      </c>
      <c r="C953">
        <v>0</v>
      </c>
      <c r="D953">
        <v>0</v>
      </c>
      <c r="E953">
        <v>0</v>
      </c>
      <c r="F953">
        <v>0</v>
      </c>
      <c r="G953">
        <v>1111111</v>
      </c>
      <c r="H953">
        <v>0</v>
      </c>
      <c r="I953">
        <v>0</v>
      </c>
      <c r="J953">
        <v>0</v>
      </c>
      <c r="K953">
        <v>0</v>
      </c>
      <c r="L953">
        <v>0</v>
      </c>
      <c r="M953">
        <v>0</v>
      </c>
    </row>
    <row r="954" spans="2:13" x14ac:dyDescent="0.2">
      <c r="B954">
        <v>0</v>
      </c>
      <c r="C954">
        <v>0</v>
      </c>
      <c r="D954">
        <v>0</v>
      </c>
      <c r="E954">
        <v>0</v>
      </c>
      <c r="F954">
        <v>0</v>
      </c>
      <c r="G954">
        <v>1111111</v>
      </c>
      <c r="H954">
        <v>0</v>
      </c>
      <c r="I954">
        <v>0</v>
      </c>
      <c r="J954">
        <v>0</v>
      </c>
      <c r="K954">
        <v>0</v>
      </c>
      <c r="L954">
        <v>0</v>
      </c>
      <c r="M954">
        <v>0</v>
      </c>
    </row>
    <row r="955" spans="2:13" x14ac:dyDescent="0.2">
      <c r="B955">
        <v>0</v>
      </c>
      <c r="C955">
        <v>0</v>
      </c>
      <c r="D955">
        <v>0</v>
      </c>
      <c r="E955">
        <v>0</v>
      </c>
      <c r="F955">
        <v>0</v>
      </c>
      <c r="G955">
        <v>1111111</v>
      </c>
      <c r="H955">
        <v>0</v>
      </c>
      <c r="I955">
        <v>0</v>
      </c>
      <c r="J955">
        <v>0</v>
      </c>
      <c r="K955">
        <v>0</v>
      </c>
      <c r="L955">
        <v>0</v>
      </c>
      <c r="M955">
        <v>0</v>
      </c>
    </row>
    <row r="956" spans="2:13" x14ac:dyDescent="0.2">
      <c r="B956">
        <v>0</v>
      </c>
      <c r="C956">
        <v>0</v>
      </c>
      <c r="D956">
        <v>0</v>
      </c>
      <c r="E956">
        <v>0</v>
      </c>
      <c r="F956">
        <v>0</v>
      </c>
      <c r="G956">
        <v>1111111</v>
      </c>
      <c r="H956">
        <v>0</v>
      </c>
      <c r="I956">
        <v>0</v>
      </c>
      <c r="J956">
        <v>0</v>
      </c>
      <c r="K956">
        <v>0</v>
      </c>
      <c r="L956">
        <v>0</v>
      </c>
      <c r="M956">
        <v>0</v>
      </c>
    </row>
    <row r="957" spans="2:13" x14ac:dyDescent="0.2">
      <c r="B957">
        <v>0</v>
      </c>
      <c r="C957">
        <v>0</v>
      </c>
      <c r="D957">
        <v>0</v>
      </c>
      <c r="E957">
        <v>0</v>
      </c>
      <c r="F957">
        <v>0</v>
      </c>
      <c r="G957">
        <v>1111111</v>
      </c>
      <c r="H957">
        <v>0</v>
      </c>
      <c r="I957">
        <v>0</v>
      </c>
      <c r="J957">
        <v>0</v>
      </c>
      <c r="K957">
        <v>0</v>
      </c>
      <c r="L957">
        <v>0</v>
      </c>
      <c r="M957">
        <v>0</v>
      </c>
    </row>
    <row r="958" spans="2:13" x14ac:dyDescent="0.2">
      <c r="B958">
        <v>0</v>
      </c>
      <c r="C958">
        <v>0</v>
      </c>
      <c r="D958">
        <v>0</v>
      </c>
      <c r="E958">
        <v>0</v>
      </c>
      <c r="F958">
        <v>0</v>
      </c>
      <c r="G958">
        <v>1111111</v>
      </c>
      <c r="H958">
        <v>0</v>
      </c>
      <c r="I958">
        <v>0</v>
      </c>
      <c r="J958">
        <v>0</v>
      </c>
      <c r="K958">
        <v>0</v>
      </c>
      <c r="L958">
        <v>0</v>
      </c>
      <c r="M958">
        <v>0</v>
      </c>
    </row>
    <row r="959" spans="2:13" x14ac:dyDescent="0.2">
      <c r="B959">
        <v>0</v>
      </c>
      <c r="C959">
        <v>0</v>
      </c>
      <c r="D959">
        <v>0</v>
      </c>
      <c r="E959">
        <v>0</v>
      </c>
      <c r="F959">
        <v>0</v>
      </c>
      <c r="G959">
        <v>1111111</v>
      </c>
      <c r="H959">
        <v>0</v>
      </c>
      <c r="I959">
        <v>0</v>
      </c>
      <c r="J959">
        <v>0</v>
      </c>
      <c r="K959">
        <v>0</v>
      </c>
      <c r="L959">
        <v>0</v>
      </c>
      <c r="M959">
        <v>0</v>
      </c>
    </row>
    <row r="960" spans="2:13" x14ac:dyDescent="0.2">
      <c r="B960">
        <v>0</v>
      </c>
      <c r="C960">
        <v>0</v>
      </c>
      <c r="D960">
        <v>0</v>
      </c>
      <c r="E960">
        <v>0</v>
      </c>
      <c r="F960">
        <v>0</v>
      </c>
      <c r="G960">
        <v>1111111</v>
      </c>
      <c r="H960">
        <v>0</v>
      </c>
      <c r="I960">
        <v>0</v>
      </c>
      <c r="J960">
        <v>0</v>
      </c>
      <c r="K960">
        <v>0</v>
      </c>
      <c r="L960">
        <v>0</v>
      </c>
      <c r="M960">
        <v>0</v>
      </c>
    </row>
    <row r="961" spans="2:13" x14ac:dyDescent="0.2">
      <c r="B961">
        <v>0</v>
      </c>
      <c r="C961">
        <v>0</v>
      </c>
      <c r="D961">
        <v>0</v>
      </c>
      <c r="E961">
        <v>0</v>
      </c>
      <c r="F961">
        <v>0</v>
      </c>
      <c r="G961">
        <v>1111111</v>
      </c>
      <c r="H961">
        <v>0</v>
      </c>
      <c r="I961">
        <v>0</v>
      </c>
      <c r="J961">
        <v>0</v>
      </c>
      <c r="K961">
        <v>0</v>
      </c>
      <c r="L961">
        <v>0</v>
      </c>
      <c r="M961">
        <v>0</v>
      </c>
    </row>
    <row r="962" spans="2:13" x14ac:dyDescent="0.2">
      <c r="B962">
        <v>0</v>
      </c>
      <c r="C962">
        <v>0</v>
      </c>
      <c r="D962">
        <v>0</v>
      </c>
      <c r="E962">
        <v>0</v>
      </c>
      <c r="F962">
        <v>0</v>
      </c>
      <c r="G962">
        <v>1111111</v>
      </c>
      <c r="H962">
        <v>0</v>
      </c>
      <c r="I962">
        <v>0</v>
      </c>
      <c r="J962">
        <v>0</v>
      </c>
      <c r="K962">
        <v>0</v>
      </c>
      <c r="L962">
        <v>0</v>
      </c>
      <c r="M962">
        <v>0</v>
      </c>
    </row>
    <row r="963" spans="2:13" x14ac:dyDescent="0.2">
      <c r="B963">
        <v>0</v>
      </c>
      <c r="C963">
        <v>0</v>
      </c>
      <c r="D963">
        <v>0</v>
      </c>
      <c r="E963">
        <v>0</v>
      </c>
      <c r="F963">
        <v>0</v>
      </c>
      <c r="G963">
        <v>1111111</v>
      </c>
      <c r="H963">
        <v>0</v>
      </c>
      <c r="I963">
        <v>0</v>
      </c>
      <c r="J963">
        <v>0</v>
      </c>
      <c r="K963">
        <v>0</v>
      </c>
      <c r="L963">
        <v>0</v>
      </c>
      <c r="M963">
        <v>0</v>
      </c>
    </row>
    <row r="964" spans="2:13" x14ac:dyDescent="0.2">
      <c r="B964">
        <v>0</v>
      </c>
      <c r="C964">
        <v>0</v>
      </c>
      <c r="D964">
        <v>0</v>
      </c>
      <c r="E964">
        <v>0</v>
      </c>
      <c r="F964">
        <v>0</v>
      </c>
      <c r="G964">
        <v>1111111</v>
      </c>
      <c r="H964">
        <v>0</v>
      </c>
      <c r="I964">
        <v>0</v>
      </c>
      <c r="J964">
        <v>0</v>
      </c>
      <c r="K964">
        <v>0</v>
      </c>
      <c r="L964">
        <v>0</v>
      </c>
      <c r="M964">
        <v>0</v>
      </c>
    </row>
    <row r="965" spans="2:13" x14ac:dyDescent="0.2">
      <c r="B965">
        <v>0</v>
      </c>
      <c r="C965">
        <v>0</v>
      </c>
      <c r="D965">
        <v>0</v>
      </c>
      <c r="E965">
        <v>0</v>
      </c>
      <c r="F965">
        <v>0</v>
      </c>
      <c r="G965">
        <v>1111111</v>
      </c>
      <c r="H965">
        <v>0</v>
      </c>
      <c r="I965">
        <v>0</v>
      </c>
      <c r="J965">
        <v>0</v>
      </c>
      <c r="K965">
        <v>0</v>
      </c>
      <c r="L965">
        <v>0</v>
      </c>
      <c r="M965">
        <v>0</v>
      </c>
    </row>
    <row r="966" spans="2:13" x14ac:dyDescent="0.2">
      <c r="B966">
        <v>0</v>
      </c>
      <c r="C966">
        <v>0</v>
      </c>
      <c r="D966">
        <v>0</v>
      </c>
      <c r="E966">
        <v>0</v>
      </c>
      <c r="F966">
        <v>0</v>
      </c>
      <c r="G966">
        <v>1111111</v>
      </c>
      <c r="H966">
        <v>0</v>
      </c>
      <c r="I966">
        <v>0</v>
      </c>
      <c r="J966">
        <v>0</v>
      </c>
      <c r="K966">
        <v>0</v>
      </c>
      <c r="L966">
        <v>0</v>
      </c>
      <c r="M966">
        <v>0</v>
      </c>
    </row>
    <row r="967" spans="2:13" x14ac:dyDescent="0.2">
      <c r="B967">
        <v>0</v>
      </c>
      <c r="C967">
        <v>0</v>
      </c>
      <c r="D967">
        <v>0</v>
      </c>
      <c r="E967">
        <v>0</v>
      </c>
      <c r="F967">
        <v>0</v>
      </c>
      <c r="G967">
        <v>1111111</v>
      </c>
      <c r="H967">
        <v>0</v>
      </c>
      <c r="I967">
        <v>0</v>
      </c>
      <c r="J967">
        <v>0</v>
      </c>
      <c r="K967">
        <v>0</v>
      </c>
      <c r="L967">
        <v>0</v>
      </c>
      <c r="M967">
        <v>0</v>
      </c>
    </row>
    <row r="968" spans="2:13" x14ac:dyDescent="0.2">
      <c r="B968">
        <v>0</v>
      </c>
      <c r="C968">
        <v>0</v>
      </c>
      <c r="D968">
        <v>0</v>
      </c>
      <c r="E968">
        <v>0</v>
      </c>
      <c r="F968">
        <v>0</v>
      </c>
      <c r="G968">
        <v>1111111</v>
      </c>
      <c r="H968">
        <v>0</v>
      </c>
      <c r="I968">
        <v>0</v>
      </c>
      <c r="J968">
        <v>0</v>
      </c>
      <c r="K968">
        <v>0</v>
      </c>
      <c r="L968">
        <v>0</v>
      </c>
      <c r="M968">
        <v>0</v>
      </c>
    </row>
    <row r="969" spans="2:13" x14ac:dyDescent="0.2">
      <c r="B969">
        <v>0</v>
      </c>
      <c r="C969">
        <v>0</v>
      </c>
      <c r="D969">
        <v>0</v>
      </c>
      <c r="E969">
        <v>0</v>
      </c>
      <c r="F969">
        <v>0</v>
      </c>
      <c r="G969">
        <v>1111111</v>
      </c>
      <c r="H969">
        <v>0</v>
      </c>
      <c r="I969">
        <v>0</v>
      </c>
      <c r="J969">
        <v>0</v>
      </c>
      <c r="K969">
        <v>0</v>
      </c>
      <c r="L969">
        <v>0</v>
      </c>
      <c r="M969">
        <v>0</v>
      </c>
    </row>
    <row r="970" spans="2:13" x14ac:dyDescent="0.2">
      <c r="B970">
        <v>0</v>
      </c>
      <c r="C970">
        <v>0</v>
      </c>
      <c r="D970">
        <v>0</v>
      </c>
      <c r="E970">
        <v>0</v>
      </c>
      <c r="F970">
        <v>0</v>
      </c>
      <c r="G970">
        <v>1111111</v>
      </c>
      <c r="H970">
        <v>0</v>
      </c>
      <c r="I970">
        <v>0</v>
      </c>
      <c r="J970">
        <v>0</v>
      </c>
      <c r="K970">
        <v>0</v>
      </c>
      <c r="L970">
        <v>0</v>
      </c>
      <c r="M970">
        <v>0</v>
      </c>
    </row>
    <row r="971" spans="2:13" x14ac:dyDescent="0.2">
      <c r="B971">
        <v>0</v>
      </c>
      <c r="C971">
        <v>0</v>
      </c>
      <c r="D971">
        <v>0</v>
      </c>
      <c r="E971">
        <v>0</v>
      </c>
      <c r="F971">
        <v>0</v>
      </c>
      <c r="G971">
        <v>1111111</v>
      </c>
      <c r="H971">
        <v>0</v>
      </c>
      <c r="I971">
        <v>0</v>
      </c>
      <c r="J971">
        <v>0</v>
      </c>
      <c r="K971">
        <v>0</v>
      </c>
      <c r="L971">
        <v>0</v>
      </c>
      <c r="M971">
        <v>0</v>
      </c>
    </row>
    <row r="972" spans="2:13" x14ac:dyDescent="0.2">
      <c r="B972">
        <v>0</v>
      </c>
      <c r="C972">
        <v>0</v>
      </c>
      <c r="D972">
        <v>0</v>
      </c>
      <c r="E972">
        <v>0</v>
      </c>
      <c r="F972">
        <v>0</v>
      </c>
      <c r="G972">
        <v>1111111</v>
      </c>
      <c r="H972">
        <v>0</v>
      </c>
      <c r="I972">
        <v>0</v>
      </c>
      <c r="J972">
        <v>0</v>
      </c>
      <c r="K972">
        <v>0</v>
      </c>
      <c r="L972">
        <v>0</v>
      </c>
      <c r="M972">
        <v>0</v>
      </c>
    </row>
    <row r="973" spans="2:13" x14ac:dyDescent="0.2">
      <c r="B973">
        <v>0</v>
      </c>
      <c r="C973">
        <v>0</v>
      </c>
      <c r="D973">
        <v>0</v>
      </c>
      <c r="E973">
        <v>0</v>
      </c>
      <c r="F973">
        <v>0</v>
      </c>
      <c r="G973">
        <v>1111111</v>
      </c>
      <c r="H973">
        <v>0</v>
      </c>
      <c r="I973">
        <v>0</v>
      </c>
      <c r="J973">
        <v>0</v>
      </c>
      <c r="K973">
        <v>0</v>
      </c>
      <c r="L973">
        <v>0</v>
      </c>
      <c r="M973">
        <v>0</v>
      </c>
    </row>
    <row r="974" spans="2:13" x14ac:dyDescent="0.2">
      <c r="B974">
        <v>0</v>
      </c>
      <c r="C974">
        <v>0</v>
      </c>
      <c r="D974">
        <v>0</v>
      </c>
      <c r="E974">
        <v>0</v>
      </c>
      <c r="F974">
        <v>0</v>
      </c>
      <c r="G974">
        <v>1111111</v>
      </c>
      <c r="H974">
        <v>0</v>
      </c>
      <c r="I974">
        <v>0</v>
      </c>
      <c r="J974">
        <v>0</v>
      </c>
      <c r="K974">
        <v>0</v>
      </c>
      <c r="L974">
        <v>0</v>
      </c>
      <c r="M974">
        <v>0</v>
      </c>
    </row>
    <row r="975" spans="2:13" x14ac:dyDescent="0.2">
      <c r="B975">
        <v>0</v>
      </c>
      <c r="C975">
        <v>0</v>
      </c>
      <c r="D975">
        <v>0</v>
      </c>
      <c r="E975">
        <v>0</v>
      </c>
      <c r="F975">
        <v>0</v>
      </c>
      <c r="G975">
        <v>1111111</v>
      </c>
      <c r="H975">
        <v>0</v>
      </c>
      <c r="I975">
        <v>0</v>
      </c>
      <c r="J975">
        <v>0</v>
      </c>
      <c r="K975">
        <v>0</v>
      </c>
      <c r="L975">
        <v>0</v>
      </c>
      <c r="M975">
        <v>0</v>
      </c>
    </row>
    <row r="976" spans="2:13" x14ac:dyDescent="0.2">
      <c r="B976">
        <v>0</v>
      </c>
      <c r="C976">
        <v>0</v>
      </c>
      <c r="D976">
        <v>0</v>
      </c>
      <c r="E976">
        <v>0</v>
      </c>
      <c r="F976">
        <v>0</v>
      </c>
      <c r="G976">
        <v>1111111</v>
      </c>
      <c r="H976">
        <v>0</v>
      </c>
      <c r="I976">
        <v>0</v>
      </c>
      <c r="J976">
        <v>0</v>
      </c>
      <c r="K976">
        <v>0</v>
      </c>
      <c r="L976">
        <v>0</v>
      </c>
      <c r="M976">
        <v>0</v>
      </c>
    </row>
    <row r="977" spans="2:13" x14ac:dyDescent="0.2">
      <c r="B977">
        <v>0</v>
      </c>
      <c r="C977">
        <v>0</v>
      </c>
      <c r="D977">
        <v>0</v>
      </c>
      <c r="E977">
        <v>0</v>
      </c>
      <c r="F977">
        <v>0</v>
      </c>
      <c r="G977">
        <v>1111111</v>
      </c>
      <c r="H977">
        <v>0</v>
      </c>
      <c r="I977">
        <v>0</v>
      </c>
      <c r="J977">
        <v>0</v>
      </c>
      <c r="K977">
        <v>0</v>
      </c>
      <c r="L977">
        <v>0</v>
      </c>
      <c r="M977">
        <v>0</v>
      </c>
    </row>
    <row r="978" spans="2:13" x14ac:dyDescent="0.2">
      <c r="B978">
        <v>0</v>
      </c>
      <c r="C978">
        <v>0</v>
      </c>
      <c r="D978">
        <v>0</v>
      </c>
      <c r="E978">
        <v>0</v>
      </c>
      <c r="F978">
        <v>0</v>
      </c>
      <c r="G978">
        <v>1111111</v>
      </c>
      <c r="H978">
        <v>0</v>
      </c>
      <c r="I978">
        <v>0</v>
      </c>
      <c r="J978">
        <v>0</v>
      </c>
      <c r="K978">
        <v>0</v>
      </c>
      <c r="L978">
        <v>0</v>
      </c>
      <c r="M978">
        <v>0</v>
      </c>
    </row>
    <row r="979" spans="2:13" x14ac:dyDescent="0.2">
      <c r="B979">
        <v>0</v>
      </c>
      <c r="C979">
        <v>0</v>
      </c>
      <c r="D979">
        <v>0</v>
      </c>
      <c r="E979">
        <v>0</v>
      </c>
      <c r="F979">
        <v>0</v>
      </c>
      <c r="G979">
        <v>1111111</v>
      </c>
      <c r="H979">
        <v>0</v>
      </c>
      <c r="I979">
        <v>0</v>
      </c>
      <c r="J979">
        <v>0</v>
      </c>
      <c r="K979">
        <v>0</v>
      </c>
      <c r="L979">
        <v>0</v>
      </c>
      <c r="M979">
        <v>0</v>
      </c>
    </row>
    <row r="980" spans="2:13" x14ac:dyDescent="0.2">
      <c r="B980">
        <v>0</v>
      </c>
      <c r="C980">
        <v>0</v>
      </c>
      <c r="D980">
        <v>0</v>
      </c>
      <c r="E980">
        <v>0</v>
      </c>
      <c r="F980">
        <v>0</v>
      </c>
      <c r="G980">
        <v>1111111</v>
      </c>
      <c r="H980">
        <v>0</v>
      </c>
      <c r="I980">
        <v>0</v>
      </c>
      <c r="J980">
        <v>0</v>
      </c>
      <c r="K980">
        <v>0</v>
      </c>
      <c r="L980">
        <v>0</v>
      </c>
      <c r="M980">
        <v>0</v>
      </c>
    </row>
    <row r="981" spans="2:13" x14ac:dyDescent="0.2">
      <c r="B981">
        <v>0</v>
      </c>
      <c r="C981">
        <v>0</v>
      </c>
      <c r="D981">
        <v>0</v>
      </c>
      <c r="E981">
        <v>0</v>
      </c>
      <c r="F981">
        <v>0</v>
      </c>
      <c r="G981">
        <v>1111111</v>
      </c>
      <c r="H981">
        <v>0</v>
      </c>
      <c r="I981">
        <v>0</v>
      </c>
      <c r="J981">
        <v>0</v>
      </c>
      <c r="K981">
        <v>0</v>
      </c>
      <c r="L981">
        <v>0</v>
      </c>
      <c r="M981">
        <v>0</v>
      </c>
    </row>
    <row r="982" spans="2:13" x14ac:dyDescent="0.2">
      <c r="B982">
        <v>0</v>
      </c>
      <c r="C982">
        <v>0</v>
      </c>
      <c r="D982">
        <v>0</v>
      </c>
      <c r="E982">
        <v>0</v>
      </c>
      <c r="F982">
        <v>0</v>
      </c>
      <c r="G982">
        <v>1111111</v>
      </c>
      <c r="H982">
        <v>0</v>
      </c>
      <c r="I982">
        <v>0</v>
      </c>
      <c r="J982">
        <v>0</v>
      </c>
      <c r="K982">
        <v>0</v>
      </c>
      <c r="L982">
        <v>0</v>
      </c>
      <c r="M982">
        <v>0</v>
      </c>
    </row>
    <row r="983" spans="2:13" x14ac:dyDescent="0.2">
      <c r="B983">
        <v>0</v>
      </c>
      <c r="C983">
        <v>0</v>
      </c>
      <c r="D983">
        <v>0</v>
      </c>
      <c r="E983">
        <v>0</v>
      </c>
      <c r="F983">
        <v>0</v>
      </c>
      <c r="G983">
        <v>1111111</v>
      </c>
      <c r="H983">
        <v>0</v>
      </c>
      <c r="I983">
        <v>0</v>
      </c>
      <c r="J983">
        <v>0</v>
      </c>
      <c r="K983">
        <v>0</v>
      </c>
      <c r="L983">
        <v>0</v>
      </c>
      <c r="M983">
        <v>0</v>
      </c>
    </row>
    <row r="984" spans="2:13" x14ac:dyDescent="0.2">
      <c r="B984">
        <v>0</v>
      </c>
      <c r="C984">
        <v>0</v>
      </c>
      <c r="D984">
        <v>0</v>
      </c>
      <c r="E984">
        <v>0</v>
      </c>
      <c r="F984">
        <v>0</v>
      </c>
      <c r="G984">
        <v>1111111</v>
      </c>
      <c r="H984">
        <v>0</v>
      </c>
      <c r="I984">
        <v>0</v>
      </c>
      <c r="J984">
        <v>0</v>
      </c>
      <c r="K984">
        <v>0</v>
      </c>
      <c r="L984">
        <v>0</v>
      </c>
      <c r="M984">
        <v>0</v>
      </c>
    </row>
    <row r="985" spans="2:13" x14ac:dyDescent="0.2">
      <c r="B985">
        <v>0</v>
      </c>
      <c r="C985">
        <v>0</v>
      </c>
      <c r="D985">
        <v>0</v>
      </c>
      <c r="E985">
        <v>0</v>
      </c>
      <c r="F985">
        <v>0</v>
      </c>
      <c r="G985">
        <v>1111111</v>
      </c>
      <c r="H985">
        <v>0</v>
      </c>
      <c r="I985">
        <v>0</v>
      </c>
      <c r="J985">
        <v>0</v>
      </c>
      <c r="K985">
        <v>0</v>
      </c>
      <c r="L985">
        <v>0</v>
      </c>
      <c r="M985">
        <v>0</v>
      </c>
    </row>
    <row r="986" spans="2:13" x14ac:dyDescent="0.2">
      <c r="B986">
        <v>0</v>
      </c>
      <c r="C986">
        <v>0</v>
      </c>
      <c r="D986">
        <v>0</v>
      </c>
      <c r="E986">
        <v>0</v>
      </c>
      <c r="F986">
        <v>0</v>
      </c>
      <c r="G986">
        <v>1111111</v>
      </c>
      <c r="H986">
        <v>0</v>
      </c>
      <c r="I986">
        <v>0</v>
      </c>
      <c r="J986">
        <v>0</v>
      </c>
      <c r="K986">
        <v>0</v>
      </c>
      <c r="L986">
        <v>0</v>
      </c>
      <c r="M986">
        <v>0</v>
      </c>
    </row>
    <row r="987" spans="2:13" x14ac:dyDescent="0.2">
      <c r="B987">
        <v>0</v>
      </c>
      <c r="C987">
        <v>0</v>
      </c>
      <c r="D987">
        <v>0</v>
      </c>
      <c r="E987">
        <v>0</v>
      </c>
      <c r="F987">
        <v>0</v>
      </c>
      <c r="G987">
        <v>1111111</v>
      </c>
      <c r="H987">
        <v>0</v>
      </c>
      <c r="I987">
        <v>0</v>
      </c>
      <c r="J987">
        <v>0</v>
      </c>
      <c r="K987">
        <v>0</v>
      </c>
      <c r="L987">
        <v>0</v>
      </c>
      <c r="M987">
        <v>0</v>
      </c>
    </row>
    <row r="988" spans="2:13" x14ac:dyDescent="0.2">
      <c r="B988">
        <v>0</v>
      </c>
      <c r="C988">
        <v>0</v>
      </c>
      <c r="D988">
        <v>0</v>
      </c>
      <c r="E988">
        <v>0</v>
      </c>
      <c r="F988">
        <v>0</v>
      </c>
      <c r="G988">
        <v>1111111</v>
      </c>
      <c r="H988">
        <v>0</v>
      </c>
      <c r="I988">
        <v>0</v>
      </c>
      <c r="J988">
        <v>0</v>
      </c>
      <c r="K988">
        <v>0</v>
      </c>
      <c r="L988">
        <v>0</v>
      </c>
      <c r="M988">
        <v>0</v>
      </c>
    </row>
    <row r="989" spans="2:13" x14ac:dyDescent="0.2">
      <c r="B989">
        <v>0</v>
      </c>
      <c r="C989">
        <v>0</v>
      </c>
      <c r="D989">
        <v>0</v>
      </c>
      <c r="E989">
        <v>0</v>
      </c>
      <c r="F989">
        <v>0</v>
      </c>
      <c r="G989">
        <v>1111111</v>
      </c>
      <c r="H989">
        <v>0</v>
      </c>
      <c r="I989">
        <v>0</v>
      </c>
      <c r="J989">
        <v>0</v>
      </c>
      <c r="K989">
        <v>0</v>
      </c>
      <c r="L989">
        <v>0</v>
      </c>
      <c r="M989">
        <v>0</v>
      </c>
    </row>
    <row r="990" spans="2:13" x14ac:dyDescent="0.2">
      <c r="B990">
        <v>0</v>
      </c>
      <c r="C990">
        <v>0</v>
      </c>
      <c r="D990">
        <v>0</v>
      </c>
      <c r="E990">
        <v>0</v>
      </c>
      <c r="F990">
        <v>0</v>
      </c>
      <c r="G990">
        <v>1111111</v>
      </c>
      <c r="H990">
        <v>0</v>
      </c>
      <c r="I990">
        <v>0</v>
      </c>
      <c r="J990">
        <v>0</v>
      </c>
      <c r="K990">
        <v>0</v>
      </c>
      <c r="L990">
        <v>0</v>
      </c>
      <c r="M990">
        <v>0</v>
      </c>
    </row>
    <row r="991" spans="2:13" x14ac:dyDescent="0.2">
      <c r="B991">
        <v>0</v>
      </c>
      <c r="C991">
        <v>0</v>
      </c>
      <c r="D991">
        <v>0</v>
      </c>
      <c r="E991">
        <v>0</v>
      </c>
      <c r="F991">
        <v>0</v>
      </c>
      <c r="G991">
        <v>1111111</v>
      </c>
      <c r="H991">
        <v>0</v>
      </c>
      <c r="I991">
        <v>0</v>
      </c>
      <c r="J991">
        <v>0</v>
      </c>
      <c r="K991">
        <v>0</v>
      </c>
      <c r="L991">
        <v>0</v>
      </c>
      <c r="M991">
        <v>0</v>
      </c>
    </row>
    <row r="992" spans="2:13" x14ac:dyDescent="0.2">
      <c r="B992">
        <v>0</v>
      </c>
      <c r="C992">
        <v>0</v>
      </c>
      <c r="D992">
        <v>0</v>
      </c>
      <c r="E992">
        <v>0</v>
      </c>
      <c r="F992">
        <v>0</v>
      </c>
      <c r="G992">
        <v>1111111</v>
      </c>
      <c r="H992">
        <v>0</v>
      </c>
      <c r="I992">
        <v>0</v>
      </c>
      <c r="J992">
        <v>0</v>
      </c>
      <c r="K992">
        <v>0</v>
      </c>
      <c r="L992">
        <v>0</v>
      </c>
      <c r="M992">
        <v>0</v>
      </c>
    </row>
    <row r="993" spans="2:13" x14ac:dyDescent="0.2">
      <c r="B993">
        <v>0</v>
      </c>
      <c r="C993">
        <v>0</v>
      </c>
      <c r="D993">
        <v>0</v>
      </c>
      <c r="E993">
        <v>0</v>
      </c>
      <c r="F993">
        <v>0</v>
      </c>
      <c r="G993">
        <v>1111111</v>
      </c>
      <c r="H993">
        <v>0</v>
      </c>
      <c r="I993">
        <v>0</v>
      </c>
      <c r="J993">
        <v>0</v>
      </c>
      <c r="K993">
        <v>0</v>
      </c>
      <c r="L993">
        <v>0</v>
      </c>
      <c r="M993">
        <v>0</v>
      </c>
    </row>
    <row r="994" spans="2:13" x14ac:dyDescent="0.2">
      <c r="B994">
        <v>0</v>
      </c>
      <c r="C994">
        <v>0</v>
      </c>
      <c r="D994">
        <v>0</v>
      </c>
      <c r="E994">
        <v>0</v>
      </c>
      <c r="F994">
        <v>0</v>
      </c>
      <c r="G994">
        <v>1111111</v>
      </c>
      <c r="H994">
        <v>0</v>
      </c>
      <c r="I994">
        <v>0</v>
      </c>
      <c r="J994">
        <v>0</v>
      </c>
      <c r="K994">
        <v>0</v>
      </c>
      <c r="L994">
        <v>0</v>
      </c>
      <c r="M994">
        <v>0</v>
      </c>
    </row>
    <row r="995" spans="2:13" x14ac:dyDescent="0.2">
      <c r="B995">
        <v>0</v>
      </c>
      <c r="C995">
        <v>0</v>
      </c>
      <c r="D995">
        <v>0</v>
      </c>
      <c r="E995">
        <v>0</v>
      </c>
      <c r="F995">
        <v>0</v>
      </c>
      <c r="G995">
        <v>1111111</v>
      </c>
      <c r="H995">
        <v>0</v>
      </c>
      <c r="I995">
        <v>0</v>
      </c>
      <c r="J995">
        <v>0</v>
      </c>
      <c r="K995">
        <v>0</v>
      </c>
      <c r="L995">
        <v>0</v>
      </c>
      <c r="M995">
        <v>0</v>
      </c>
    </row>
    <row r="996" spans="2:13" x14ac:dyDescent="0.2">
      <c r="B996">
        <v>0</v>
      </c>
      <c r="C996">
        <v>0</v>
      </c>
      <c r="D996">
        <v>0</v>
      </c>
      <c r="E996">
        <v>0</v>
      </c>
      <c r="F996">
        <v>0</v>
      </c>
      <c r="G996">
        <v>1111111</v>
      </c>
      <c r="H996">
        <v>0</v>
      </c>
      <c r="I996">
        <v>0</v>
      </c>
      <c r="J996">
        <v>0</v>
      </c>
      <c r="K996">
        <v>0</v>
      </c>
      <c r="L996">
        <v>0</v>
      </c>
      <c r="M996">
        <v>0</v>
      </c>
    </row>
    <row r="997" spans="2:13" x14ac:dyDescent="0.2">
      <c r="B997">
        <v>0</v>
      </c>
      <c r="C997">
        <v>0</v>
      </c>
      <c r="D997">
        <v>0</v>
      </c>
      <c r="E997">
        <v>0</v>
      </c>
      <c r="F997">
        <v>0</v>
      </c>
      <c r="G997">
        <v>1111111</v>
      </c>
      <c r="H997">
        <v>0</v>
      </c>
      <c r="I997">
        <v>0</v>
      </c>
      <c r="J997">
        <v>0</v>
      </c>
      <c r="K997">
        <v>0</v>
      </c>
      <c r="L997">
        <v>0</v>
      </c>
      <c r="M997">
        <v>0</v>
      </c>
    </row>
    <row r="998" spans="2:13" x14ac:dyDescent="0.2">
      <c r="B998">
        <v>0</v>
      </c>
      <c r="C998">
        <v>0</v>
      </c>
      <c r="D998">
        <v>0</v>
      </c>
      <c r="E998">
        <v>0</v>
      </c>
      <c r="F998">
        <v>0</v>
      </c>
      <c r="G998">
        <v>1111111</v>
      </c>
      <c r="H998">
        <v>0</v>
      </c>
      <c r="I998">
        <v>0</v>
      </c>
      <c r="J998">
        <v>0</v>
      </c>
      <c r="K998">
        <v>0</v>
      </c>
      <c r="L998">
        <v>0</v>
      </c>
      <c r="M998">
        <v>0</v>
      </c>
    </row>
    <row r="999" spans="2:13" x14ac:dyDescent="0.2">
      <c r="B999">
        <v>0</v>
      </c>
      <c r="C999">
        <v>0</v>
      </c>
      <c r="D999">
        <v>0</v>
      </c>
      <c r="E999">
        <v>0</v>
      </c>
      <c r="F999">
        <v>0</v>
      </c>
      <c r="G999">
        <v>1111111</v>
      </c>
      <c r="H999">
        <v>0</v>
      </c>
      <c r="I999">
        <v>0</v>
      </c>
      <c r="J999">
        <v>0</v>
      </c>
      <c r="K999">
        <v>0</v>
      </c>
      <c r="L999">
        <v>0</v>
      </c>
      <c r="M999">
        <v>0</v>
      </c>
    </row>
    <row r="1000" spans="2:13" x14ac:dyDescent="0.2">
      <c r="B1000">
        <v>0</v>
      </c>
      <c r="C1000">
        <v>0</v>
      </c>
      <c r="D1000">
        <v>0</v>
      </c>
      <c r="E1000">
        <v>0</v>
      </c>
      <c r="F1000">
        <v>0</v>
      </c>
      <c r="G1000">
        <v>1111111</v>
      </c>
      <c r="H1000">
        <v>0</v>
      </c>
      <c r="I1000">
        <v>0</v>
      </c>
      <c r="J1000">
        <v>0</v>
      </c>
      <c r="K1000">
        <v>0</v>
      </c>
      <c r="L1000">
        <v>0</v>
      </c>
      <c r="M1000">
        <v>0</v>
      </c>
    </row>
    <row r="1001" spans="2:13" x14ac:dyDescent="0.2">
      <c r="B1001">
        <v>0</v>
      </c>
      <c r="C1001">
        <v>0</v>
      </c>
      <c r="D1001">
        <v>0</v>
      </c>
      <c r="E1001">
        <v>0</v>
      </c>
      <c r="F1001">
        <v>0</v>
      </c>
      <c r="G1001">
        <v>1111111</v>
      </c>
      <c r="H1001">
        <v>0</v>
      </c>
      <c r="I1001">
        <v>0</v>
      </c>
      <c r="J1001">
        <v>0</v>
      </c>
      <c r="K1001">
        <v>0</v>
      </c>
      <c r="L1001">
        <v>0</v>
      </c>
      <c r="M1001">
        <v>0</v>
      </c>
    </row>
    <row r="1002" spans="2:13" x14ac:dyDescent="0.2">
      <c r="B1002">
        <v>0</v>
      </c>
      <c r="C1002">
        <v>0</v>
      </c>
      <c r="D1002">
        <v>0</v>
      </c>
      <c r="E1002">
        <v>0</v>
      </c>
      <c r="F1002">
        <v>0</v>
      </c>
      <c r="G1002">
        <v>1111111</v>
      </c>
      <c r="H1002">
        <v>0</v>
      </c>
      <c r="I1002">
        <v>0</v>
      </c>
      <c r="J1002">
        <v>0</v>
      </c>
      <c r="K1002">
        <v>0</v>
      </c>
      <c r="L1002">
        <v>0</v>
      </c>
      <c r="M1002">
        <v>0</v>
      </c>
    </row>
    <row r="1003" spans="2:13" x14ac:dyDescent="0.2">
      <c r="B1003">
        <v>0</v>
      </c>
      <c r="C1003">
        <v>0</v>
      </c>
      <c r="D1003">
        <v>0</v>
      </c>
      <c r="E1003">
        <v>0</v>
      </c>
      <c r="F1003">
        <v>0</v>
      </c>
      <c r="G1003">
        <v>1111111</v>
      </c>
      <c r="H1003">
        <v>0</v>
      </c>
      <c r="I1003">
        <v>0</v>
      </c>
      <c r="J1003">
        <v>0</v>
      </c>
      <c r="K1003">
        <v>0</v>
      </c>
      <c r="L1003">
        <v>0</v>
      </c>
      <c r="M1003">
        <v>0</v>
      </c>
    </row>
    <row r="1004" spans="2:13" x14ac:dyDescent="0.2">
      <c r="B1004">
        <v>0</v>
      </c>
      <c r="C1004">
        <v>0</v>
      </c>
      <c r="D1004">
        <v>0</v>
      </c>
      <c r="E1004">
        <v>0</v>
      </c>
      <c r="F1004">
        <v>0</v>
      </c>
      <c r="G1004">
        <v>1111111</v>
      </c>
      <c r="H1004">
        <v>0</v>
      </c>
      <c r="I1004">
        <v>0</v>
      </c>
      <c r="J1004">
        <v>0</v>
      </c>
      <c r="K1004">
        <v>0</v>
      </c>
      <c r="L1004">
        <v>0</v>
      </c>
      <c r="M1004">
        <v>0</v>
      </c>
    </row>
    <row r="1005" spans="2:13" x14ac:dyDescent="0.2">
      <c r="B1005">
        <v>0</v>
      </c>
      <c r="C1005">
        <v>0</v>
      </c>
      <c r="D1005">
        <v>0</v>
      </c>
      <c r="E1005">
        <v>0</v>
      </c>
      <c r="F1005">
        <v>0</v>
      </c>
      <c r="G1005">
        <v>1111111</v>
      </c>
      <c r="H1005">
        <v>0</v>
      </c>
      <c r="I1005">
        <v>0</v>
      </c>
      <c r="J1005">
        <v>0</v>
      </c>
      <c r="K1005">
        <v>0</v>
      </c>
      <c r="L1005">
        <v>0</v>
      </c>
      <c r="M1005">
        <v>0</v>
      </c>
    </row>
    <row r="1006" spans="2:13" x14ac:dyDescent="0.2">
      <c r="B1006">
        <v>0</v>
      </c>
      <c r="C1006">
        <v>0</v>
      </c>
      <c r="D1006">
        <v>0</v>
      </c>
      <c r="E1006">
        <v>0</v>
      </c>
      <c r="F1006">
        <v>0</v>
      </c>
      <c r="G1006">
        <v>1111111</v>
      </c>
      <c r="H1006">
        <v>0</v>
      </c>
      <c r="I1006">
        <v>0</v>
      </c>
      <c r="J1006">
        <v>0</v>
      </c>
      <c r="K1006">
        <v>0</v>
      </c>
      <c r="L1006">
        <v>0</v>
      </c>
      <c r="M1006">
        <v>0</v>
      </c>
    </row>
    <row r="1007" spans="2:13" x14ac:dyDescent="0.2">
      <c r="B1007">
        <v>0</v>
      </c>
      <c r="C1007">
        <v>0</v>
      </c>
      <c r="D1007">
        <v>0</v>
      </c>
      <c r="E1007">
        <v>0</v>
      </c>
      <c r="F1007">
        <v>0</v>
      </c>
      <c r="G1007">
        <v>1111111</v>
      </c>
      <c r="H1007">
        <v>0</v>
      </c>
      <c r="I1007">
        <v>0</v>
      </c>
      <c r="J1007">
        <v>0</v>
      </c>
      <c r="K1007">
        <v>0</v>
      </c>
      <c r="L1007">
        <v>0</v>
      </c>
      <c r="M1007">
        <v>0</v>
      </c>
    </row>
    <row r="1008" spans="2:13" x14ac:dyDescent="0.2">
      <c r="B1008">
        <v>0</v>
      </c>
      <c r="C1008">
        <v>0</v>
      </c>
      <c r="D1008">
        <v>0</v>
      </c>
      <c r="E1008">
        <v>0</v>
      </c>
      <c r="F1008">
        <v>0</v>
      </c>
      <c r="G1008">
        <v>1111111</v>
      </c>
      <c r="H1008">
        <v>0</v>
      </c>
      <c r="I1008">
        <v>0</v>
      </c>
      <c r="J1008">
        <v>0</v>
      </c>
      <c r="K1008">
        <v>0</v>
      </c>
      <c r="L1008">
        <v>0</v>
      </c>
      <c r="M1008">
        <v>0</v>
      </c>
    </row>
    <row r="1009" spans="2:13" x14ac:dyDescent="0.2">
      <c r="B1009">
        <v>0</v>
      </c>
      <c r="C1009">
        <v>0</v>
      </c>
      <c r="D1009">
        <v>0</v>
      </c>
      <c r="E1009">
        <v>0</v>
      </c>
      <c r="F1009">
        <v>0</v>
      </c>
      <c r="G1009">
        <v>1111111</v>
      </c>
      <c r="H1009">
        <v>0</v>
      </c>
      <c r="I1009">
        <v>0</v>
      </c>
      <c r="J1009">
        <v>0</v>
      </c>
      <c r="K1009">
        <v>0</v>
      </c>
      <c r="L1009">
        <v>0</v>
      </c>
      <c r="M1009">
        <v>0</v>
      </c>
    </row>
    <row r="1010" spans="2:13" x14ac:dyDescent="0.2">
      <c r="B1010">
        <v>0</v>
      </c>
      <c r="C1010">
        <v>0</v>
      </c>
      <c r="D1010">
        <v>0</v>
      </c>
      <c r="E1010">
        <v>0</v>
      </c>
      <c r="F1010">
        <v>0</v>
      </c>
      <c r="G1010">
        <v>1111111</v>
      </c>
      <c r="H1010">
        <v>0</v>
      </c>
      <c r="I1010">
        <v>0</v>
      </c>
      <c r="J1010">
        <v>0</v>
      </c>
      <c r="K1010">
        <v>0</v>
      </c>
      <c r="L1010">
        <v>0</v>
      </c>
      <c r="M1010">
        <v>0</v>
      </c>
    </row>
    <row r="1011" spans="2:13" x14ac:dyDescent="0.2">
      <c r="B1011">
        <v>0</v>
      </c>
      <c r="C1011">
        <v>0</v>
      </c>
      <c r="D1011">
        <v>0</v>
      </c>
      <c r="E1011">
        <v>0</v>
      </c>
      <c r="F1011">
        <v>0</v>
      </c>
      <c r="G1011">
        <v>1111111</v>
      </c>
      <c r="H1011">
        <v>0</v>
      </c>
      <c r="I1011">
        <v>0</v>
      </c>
      <c r="J1011">
        <v>0</v>
      </c>
      <c r="K1011">
        <v>0</v>
      </c>
      <c r="L1011">
        <v>0</v>
      </c>
      <c r="M1011">
        <v>0</v>
      </c>
    </row>
    <row r="1012" spans="2:13" x14ac:dyDescent="0.2">
      <c r="B1012">
        <v>0</v>
      </c>
      <c r="C1012">
        <v>0</v>
      </c>
      <c r="D1012">
        <v>0</v>
      </c>
      <c r="E1012">
        <v>0</v>
      </c>
      <c r="F1012">
        <v>0</v>
      </c>
      <c r="G1012">
        <v>1111111</v>
      </c>
      <c r="H1012">
        <v>0</v>
      </c>
      <c r="I1012">
        <v>0</v>
      </c>
      <c r="J1012">
        <v>0</v>
      </c>
      <c r="K1012">
        <v>0</v>
      </c>
      <c r="L1012">
        <v>0</v>
      </c>
      <c r="M1012">
        <v>0</v>
      </c>
    </row>
    <row r="1013" spans="2:13" x14ac:dyDescent="0.2">
      <c r="B1013">
        <v>0</v>
      </c>
      <c r="C1013">
        <v>0</v>
      </c>
      <c r="D1013">
        <v>0</v>
      </c>
      <c r="E1013">
        <v>0</v>
      </c>
      <c r="F1013">
        <v>0</v>
      </c>
      <c r="G1013">
        <v>1111111</v>
      </c>
      <c r="H1013">
        <v>0</v>
      </c>
      <c r="I1013">
        <v>0</v>
      </c>
      <c r="J1013">
        <v>0</v>
      </c>
      <c r="K1013">
        <v>0</v>
      </c>
      <c r="L1013">
        <v>0</v>
      </c>
      <c r="M1013">
        <v>0</v>
      </c>
    </row>
    <row r="1014" spans="2:13" x14ac:dyDescent="0.2">
      <c r="B1014">
        <v>0</v>
      </c>
      <c r="C1014">
        <v>0</v>
      </c>
      <c r="D1014">
        <v>0</v>
      </c>
      <c r="E1014">
        <v>0</v>
      </c>
      <c r="F1014">
        <v>0</v>
      </c>
      <c r="G1014">
        <v>1111111</v>
      </c>
      <c r="H1014">
        <v>0</v>
      </c>
      <c r="I1014">
        <v>0</v>
      </c>
      <c r="J1014">
        <v>0</v>
      </c>
      <c r="K1014">
        <v>0</v>
      </c>
      <c r="L1014">
        <v>0</v>
      </c>
      <c r="M1014">
        <v>0</v>
      </c>
    </row>
    <row r="1015" spans="2:13" x14ac:dyDescent="0.2">
      <c r="B1015">
        <v>0</v>
      </c>
      <c r="C1015">
        <v>0</v>
      </c>
      <c r="D1015">
        <v>0</v>
      </c>
      <c r="E1015">
        <v>0</v>
      </c>
      <c r="F1015">
        <v>0</v>
      </c>
      <c r="G1015">
        <v>1111111</v>
      </c>
      <c r="H1015">
        <v>0</v>
      </c>
      <c r="I1015">
        <v>0</v>
      </c>
      <c r="J1015">
        <v>0</v>
      </c>
      <c r="K1015">
        <v>0</v>
      </c>
      <c r="L1015">
        <v>0</v>
      </c>
      <c r="M1015">
        <v>0</v>
      </c>
    </row>
    <row r="1016" spans="2:13" x14ac:dyDescent="0.2">
      <c r="B1016">
        <v>0</v>
      </c>
      <c r="C1016">
        <v>0</v>
      </c>
      <c r="D1016">
        <v>0</v>
      </c>
      <c r="E1016">
        <v>0</v>
      </c>
      <c r="F1016">
        <v>0</v>
      </c>
      <c r="G1016">
        <v>1111111</v>
      </c>
      <c r="H1016">
        <v>0</v>
      </c>
      <c r="I1016">
        <v>0</v>
      </c>
      <c r="J1016">
        <v>0</v>
      </c>
      <c r="K1016">
        <v>0</v>
      </c>
      <c r="L1016">
        <v>0</v>
      </c>
      <c r="M1016">
        <v>0</v>
      </c>
    </row>
    <row r="1017" spans="2:13" x14ac:dyDescent="0.2">
      <c r="B1017">
        <v>0</v>
      </c>
      <c r="C1017">
        <v>0</v>
      </c>
      <c r="D1017">
        <v>0</v>
      </c>
      <c r="E1017">
        <v>0</v>
      </c>
      <c r="F1017">
        <v>0</v>
      </c>
      <c r="G1017">
        <v>1111111</v>
      </c>
      <c r="H1017">
        <v>0</v>
      </c>
      <c r="I1017">
        <v>0</v>
      </c>
      <c r="J1017">
        <v>0</v>
      </c>
      <c r="K1017">
        <v>0</v>
      </c>
      <c r="L1017">
        <v>0</v>
      </c>
      <c r="M1017">
        <v>0</v>
      </c>
    </row>
    <row r="1018" spans="2:13" x14ac:dyDescent="0.2">
      <c r="B1018">
        <v>0</v>
      </c>
      <c r="C1018">
        <v>0</v>
      </c>
      <c r="D1018">
        <v>0</v>
      </c>
      <c r="E1018">
        <v>0</v>
      </c>
      <c r="F1018">
        <v>0</v>
      </c>
      <c r="G1018">
        <v>1111111</v>
      </c>
      <c r="H1018">
        <v>0</v>
      </c>
      <c r="I1018">
        <v>0</v>
      </c>
      <c r="J1018">
        <v>0</v>
      </c>
      <c r="K1018">
        <v>0</v>
      </c>
      <c r="L1018">
        <v>0</v>
      </c>
      <c r="M1018">
        <v>0</v>
      </c>
    </row>
    <row r="1019" spans="2:13" x14ac:dyDescent="0.2">
      <c r="B1019">
        <v>0</v>
      </c>
      <c r="C1019">
        <v>0</v>
      </c>
      <c r="D1019">
        <v>0</v>
      </c>
      <c r="E1019">
        <v>0</v>
      </c>
      <c r="F1019">
        <v>0</v>
      </c>
      <c r="G1019">
        <v>1111111</v>
      </c>
      <c r="H1019">
        <v>0</v>
      </c>
      <c r="I1019">
        <v>0</v>
      </c>
      <c r="J1019">
        <v>0</v>
      </c>
      <c r="K1019">
        <v>0</v>
      </c>
      <c r="L1019">
        <v>0</v>
      </c>
      <c r="M1019">
        <v>0</v>
      </c>
    </row>
    <row r="1020" spans="2:13" x14ac:dyDescent="0.2">
      <c r="B1020">
        <v>0</v>
      </c>
      <c r="C1020">
        <v>0</v>
      </c>
      <c r="D1020">
        <v>0</v>
      </c>
      <c r="E1020">
        <v>0</v>
      </c>
      <c r="F1020">
        <v>0</v>
      </c>
      <c r="G1020">
        <v>1111111</v>
      </c>
      <c r="H1020">
        <v>0</v>
      </c>
      <c r="I1020">
        <v>0</v>
      </c>
      <c r="J1020">
        <v>0</v>
      </c>
      <c r="K1020">
        <v>0</v>
      </c>
      <c r="L1020">
        <v>0</v>
      </c>
      <c r="M1020">
        <v>0</v>
      </c>
    </row>
    <row r="1021" spans="2:13" x14ac:dyDescent="0.2">
      <c r="B1021">
        <v>0</v>
      </c>
      <c r="C1021">
        <v>0</v>
      </c>
      <c r="D1021">
        <v>0</v>
      </c>
      <c r="E1021">
        <v>0</v>
      </c>
      <c r="F1021">
        <v>0</v>
      </c>
      <c r="G1021">
        <v>1111111</v>
      </c>
      <c r="H1021">
        <v>0</v>
      </c>
      <c r="I1021">
        <v>0</v>
      </c>
      <c r="J1021">
        <v>0</v>
      </c>
      <c r="K1021">
        <v>0</v>
      </c>
      <c r="L1021">
        <v>0</v>
      </c>
      <c r="M1021">
        <v>0</v>
      </c>
    </row>
    <row r="1022" spans="2:13" x14ac:dyDescent="0.2">
      <c r="B1022">
        <v>0</v>
      </c>
      <c r="C1022">
        <v>0</v>
      </c>
      <c r="D1022">
        <v>0</v>
      </c>
      <c r="E1022">
        <v>0</v>
      </c>
      <c r="F1022">
        <v>0</v>
      </c>
      <c r="G1022">
        <v>1111111</v>
      </c>
      <c r="H1022">
        <v>0</v>
      </c>
      <c r="I1022">
        <v>0</v>
      </c>
      <c r="J1022">
        <v>0</v>
      </c>
      <c r="K1022">
        <v>0</v>
      </c>
      <c r="L1022">
        <v>0</v>
      </c>
      <c r="M1022">
        <v>0</v>
      </c>
    </row>
    <row r="1023" spans="2:13" x14ac:dyDescent="0.2">
      <c r="B1023">
        <v>0</v>
      </c>
      <c r="C1023">
        <v>0</v>
      </c>
      <c r="D1023">
        <v>0</v>
      </c>
      <c r="E1023">
        <v>0</v>
      </c>
      <c r="F1023">
        <v>0</v>
      </c>
      <c r="G1023">
        <v>1111111</v>
      </c>
      <c r="H1023">
        <v>0</v>
      </c>
      <c r="I1023">
        <v>0</v>
      </c>
      <c r="J1023">
        <v>0</v>
      </c>
      <c r="K1023">
        <v>0</v>
      </c>
      <c r="L1023">
        <v>0</v>
      </c>
      <c r="M1023">
        <v>0</v>
      </c>
    </row>
    <row r="1024" spans="2:13" x14ac:dyDescent="0.2">
      <c r="B1024">
        <v>0</v>
      </c>
      <c r="C1024">
        <v>0</v>
      </c>
      <c r="D1024">
        <v>0</v>
      </c>
      <c r="E1024">
        <v>0</v>
      </c>
      <c r="F1024">
        <v>0</v>
      </c>
      <c r="G1024">
        <v>1111111</v>
      </c>
      <c r="H1024">
        <v>0</v>
      </c>
      <c r="I1024">
        <v>0</v>
      </c>
      <c r="J1024">
        <v>0</v>
      </c>
      <c r="K1024">
        <v>0</v>
      </c>
      <c r="L1024">
        <v>0</v>
      </c>
      <c r="M1024">
        <v>0</v>
      </c>
    </row>
    <row r="1025" spans="2:13" x14ac:dyDescent="0.2">
      <c r="B1025">
        <v>0</v>
      </c>
      <c r="C1025">
        <v>0</v>
      </c>
      <c r="D1025">
        <v>0</v>
      </c>
      <c r="E1025">
        <v>0</v>
      </c>
      <c r="F1025">
        <v>0</v>
      </c>
      <c r="G1025">
        <v>1111111</v>
      </c>
      <c r="H1025">
        <v>0</v>
      </c>
      <c r="I1025">
        <v>0</v>
      </c>
      <c r="J1025">
        <v>0</v>
      </c>
      <c r="K1025">
        <v>0</v>
      </c>
      <c r="L1025">
        <v>0</v>
      </c>
      <c r="M1025">
        <v>0</v>
      </c>
    </row>
    <row r="1026" spans="2:13" x14ac:dyDescent="0.2">
      <c r="B1026">
        <v>0</v>
      </c>
      <c r="C1026">
        <v>0</v>
      </c>
      <c r="D1026">
        <v>0</v>
      </c>
      <c r="E1026">
        <v>0</v>
      </c>
      <c r="F1026">
        <v>0</v>
      </c>
      <c r="G1026">
        <v>1111111</v>
      </c>
      <c r="H1026">
        <v>0</v>
      </c>
      <c r="I1026">
        <v>0</v>
      </c>
      <c r="J1026">
        <v>0</v>
      </c>
      <c r="K1026">
        <v>0</v>
      </c>
      <c r="L1026">
        <v>0</v>
      </c>
      <c r="M1026">
        <v>0</v>
      </c>
    </row>
    <row r="1027" spans="2:13" x14ac:dyDescent="0.2">
      <c r="B1027">
        <v>0</v>
      </c>
      <c r="C1027">
        <v>0</v>
      </c>
      <c r="D1027">
        <v>0</v>
      </c>
      <c r="E1027">
        <v>0</v>
      </c>
      <c r="F1027">
        <v>0</v>
      </c>
      <c r="G1027">
        <v>1111111</v>
      </c>
      <c r="H1027">
        <v>0</v>
      </c>
      <c r="I1027">
        <v>0</v>
      </c>
      <c r="J1027">
        <v>0</v>
      </c>
      <c r="K1027">
        <v>0</v>
      </c>
      <c r="L1027">
        <v>0</v>
      </c>
      <c r="M1027">
        <v>0</v>
      </c>
    </row>
    <row r="1028" spans="2:13" x14ac:dyDescent="0.2">
      <c r="B1028">
        <v>0</v>
      </c>
      <c r="C1028">
        <v>0</v>
      </c>
      <c r="D1028">
        <v>0</v>
      </c>
      <c r="E1028">
        <v>0</v>
      </c>
      <c r="F1028">
        <v>0</v>
      </c>
      <c r="G1028">
        <v>1111111</v>
      </c>
      <c r="H1028">
        <v>0</v>
      </c>
      <c r="I1028">
        <v>0</v>
      </c>
      <c r="J1028">
        <v>0</v>
      </c>
      <c r="K1028">
        <v>0</v>
      </c>
      <c r="L1028">
        <v>0</v>
      </c>
      <c r="M1028">
        <v>0</v>
      </c>
    </row>
    <row r="1029" spans="2:13" x14ac:dyDescent="0.2">
      <c r="B1029">
        <v>0</v>
      </c>
      <c r="C1029">
        <v>0</v>
      </c>
      <c r="D1029">
        <v>0</v>
      </c>
      <c r="E1029">
        <v>0</v>
      </c>
      <c r="F1029">
        <v>0</v>
      </c>
      <c r="G1029">
        <v>1111111</v>
      </c>
      <c r="H1029">
        <v>0</v>
      </c>
      <c r="I1029">
        <v>0</v>
      </c>
      <c r="J1029">
        <v>0</v>
      </c>
      <c r="K1029">
        <v>0</v>
      </c>
      <c r="L1029">
        <v>0</v>
      </c>
      <c r="M1029">
        <v>0</v>
      </c>
    </row>
    <row r="1030" spans="2:13" x14ac:dyDescent="0.2">
      <c r="B1030">
        <v>0</v>
      </c>
      <c r="C1030">
        <v>0</v>
      </c>
      <c r="D1030">
        <v>0</v>
      </c>
      <c r="E1030">
        <v>0</v>
      </c>
      <c r="F1030">
        <v>0</v>
      </c>
      <c r="G1030">
        <v>1111111</v>
      </c>
      <c r="H1030">
        <v>0</v>
      </c>
      <c r="I1030">
        <v>0</v>
      </c>
      <c r="J1030">
        <v>0</v>
      </c>
      <c r="K1030">
        <v>0</v>
      </c>
      <c r="L1030">
        <v>0</v>
      </c>
      <c r="M1030">
        <v>0</v>
      </c>
    </row>
    <row r="1031" spans="2:13" x14ac:dyDescent="0.2">
      <c r="B1031">
        <v>0</v>
      </c>
      <c r="C1031">
        <v>0</v>
      </c>
      <c r="D1031">
        <v>0</v>
      </c>
      <c r="E1031">
        <v>0</v>
      </c>
      <c r="F1031">
        <v>0</v>
      </c>
      <c r="G1031">
        <v>1111111</v>
      </c>
      <c r="H1031">
        <v>0</v>
      </c>
      <c r="I1031">
        <v>0</v>
      </c>
      <c r="J1031">
        <v>0</v>
      </c>
      <c r="K1031">
        <v>0</v>
      </c>
      <c r="L1031">
        <v>0</v>
      </c>
      <c r="M1031">
        <v>0</v>
      </c>
    </row>
    <row r="1032" spans="2:13" x14ac:dyDescent="0.2">
      <c r="B1032">
        <v>0</v>
      </c>
      <c r="C1032">
        <v>0</v>
      </c>
      <c r="D1032">
        <v>0</v>
      </c>
      <c r="E1032">
        <v>0</v>
      </c>
      <c r="F1032">
        <v>0</v>
      </c>
      <c r="G1032">
        <v>1111111</v>
      </c>
      <c r="H1032">
        <v>0</v>
      </c>
      <c r="I1032">
        <v>0</v>
      </c>
      <c r="J1032">
        <v>0</v>
      </c>
      <c r="K1032">
        <v>0</v>
      </c>
      <c r="L1032">
        <v>0</v>
      </c>
      <c r="M1032">
        <v>0</v>
      </c>
    </row>
    <row r="1033" spans="2:13" x14ac:dyDescent="0.2">
      <c r="B1033">
        <v>0</v>
      </c>
      <c r="C1033">
        <v>0</v>
      </c>
      <c r="D1033">
        <v>0</v>
      </c>
      <c r="E1033">
        <v>0</v>
      </c>
      <c r="F1033">
        <v>0</v>
      </c>
      <c r="G1033">
        <v>1111111</v>
      </c>
      <c r="H1033">
        <v>0</v>
      </c>
      <c r="I1033">
        <v>0</v>
      </c>
      <c r="J1033">
        <v>0</v>
      </c>
      <c r="K1033">
        <v>0</v>
      </c>
      <c r="L1033">
        <v>0</v>
      </c>
      <c r="M1033">
        <v>0</v>
      </c>
    </row>
    <row r="1034" spans="2:13" x14ac:dyDescent="0.2">
      <c r="B1034">
        <v>0</v>
      </c>
      <c r="C1034">
        <v>0</v>
      </c>
      <c r="D1034">
        <v>0</v>
      </c>
      <c r="E1034">
        <v>0</v>
      </c>
      <c r="F1034">
        <v>0</v>
      </c>
      <c r="G1034">
        <v>1111111</v>
      </c>
      <c r="H1034">
        <v>0</v>
      </c>
      <c r="I1034">
        <v>0</v>
      </c>
      <c r="J1034">
        <v>0</v>
      </c>
      <c r="K1034">
        <v>0</v>
      </c>
      <c r="L1034">
        <v>0</v>
      </c>
      <c r="M1034">
        <v>0</v>
      </c>
    </row>
    <row r="1035" spans="2:13" x14ac:dyDescent="0.2">
      <c r="B1035">
        <v>0</v>
      </c>
      <c r="C1035">
        <v>0</v>
      </c>
      <c r="D1035">
        <v>0</v>
      </c>
      <c r="E1035">
        <v>0</v>
      </c>
      <c r="F1035">
        <v>0</v>
      </c>
      <c r="G1035">
        <v>1111111</v>
      </c>
      <c r="H1035">
        <v>0</v>
      </c>
      <c r="I1035">
        <v>0</v>
      </c>
      <c r="J1035">
        <v>0</v>
      </c>
      <c r="K1035">
        <v>0</v>
      </c>
      <c r="L1035">
        <v>0</v>
      </c>
      <c r="M1035">
        <v>0</v>
      </c>
    </row>
    <row r="1036" spans="2:13" x14ac:dyDescent="0.2">
      <c r="B1036">
        <v>0</v>
      </c>
      <c r="C1036">
        <v>0</v>
      </c>
      <c r="D1036">
        <v>0</v>
      </c>
      <c r="E1036">
        <v>0</v>
      </c>
      <c r="F1036">
        <v>0</v>
      </c>
      <c r="G1036">
        <v>1111111</v>
      </c>
      <c r="H1036">
        <v>0</v>
      </c>
      <c r="I1036">
        <v>0</v>
      </c>
      <c r="J1036">
        <v>0</v>
      </c>
      <c r="K1036">
        <v>0</v>
      </c>
      <c r="L1036">
        <v>0</v>
      </c>
      <c r="M1036">
        <v>0</v>
      </c>
    </row>
    <row r="1037" spans="2:13" x14ac:dyDescent="0.2">
      <c r="B1037">
        <v>0</v>
      </c>
      <c r="C1037">
        <v>0</v>
      </c>
      <c r="D1037">
        <v>0</v>
      </c>
      <c r="E1037">
        <v>0</v>
      </c>
      <c r="F1037">
        <v>0</v>
      </c>
      <c r="G1037">
        <v>1111111</v>
      </c>
      <c r="H1037">
        <v>0</v>
      </c>
      <c r="I1037">
        <v>0</v>
      </c>
      <c r="J1037">
        <v>0</v>
      </c>
      <c r="K1037">
        <v>0</v>
      </c>
      <c r="L1037">
        <v>0</v>
      </c>
      <c r="M1037">
        <v>0</v>
      </c>
    </row>
    <row r="1038" spans="2:13" x14ac:dyDescent="0.2">
      <c r="B1038">
        <v>0</v>
      </c>
      <c r="C1038">
        <v>0</v>
      </c>
      <c r="D1038">
        <v>0</v>
      </c>
      <c r="E1038">
        <v>0</v>
      </c>
      <c r="F1038">
        <v>0</v>
      </c>
      <c r="G1038">
        <v>1111111</v>
      </c>
      <c r="H1038">
        <v>0</v>
      </c>
      <c r="I1038">
        <v>0</v>
      </c>
      <c r="J1038">
        <v>0</v>
      </c>
      <c r="K1038">
        <v>0</v>
      </c>
      <c r="L1038">
        <v>0</v>
      </c>
      <c r="M1038">
        <v>0</v>
      </c>
    </row>
    <row r="1039" spans="2:13" x14ac:dyDescent="0.2">
      <c r="B1039">
        <v>0</v>
      </c>
      <c r="C1039">
        <v>0</v>
      </c>
      <c r="D1039">
        <v>0</v>
      </c>
      <c r="E1039">
        <v>0</v>
      </c>
      <c r="F1039">
        <v>0</v>
      </c>
      <c r="G1039">
        <v>1111111</v>
      </c>
      <c r="H1039">
        <v>0</v>
      </c>
      <c r="I1039">
        <v>0</v>
      </c>
      <c r="J1039">
        <v>0</v>
      </c>
      <c r="K1039">
        <v>0</v>
      </c>
      <c r="L1039">
        <v>0</v>
      </c>
      <c r="M1039">
        <v>0</v>
      </c>
    </row>
    <row r="1040" spans="2:13" x14ac:dyDescent="0.2">
      <c r="B1040">
        <v>0</v>
      </c>
      <c r="C1040">
        <v>0</v>
      </c>
      <c r="D1040">
        <v>0</v>
      </c>
      <c r="E1040">
        <v>0</v>
      </c>
      <c r="F1040">
        <v>0</v>
      </c>
      <c r="G1040">
        <v>1111111</v>
      </c>
      <c r="H1040">
        <v>0</v>
      </c>
      <c r="I1040">
        <v>0</v>
      </c>
      <c r="J1040">
        <v>0</v>
      </c>
      <c r="K1040">
        <v>0</v>
      </c>
      <c r="L1040">
        <v>0</v>
      </c>
      <c r="M1040">
        <v>0</v>
      </c>
    </row>
    <row r="1041" spans="2:13" x14ac:dyDescent="0.2">
      <c r="B1041">
        <v>0</v>
      </c>
      <c r="C1041">
        <v>0</v>
      </c>
      <c r="D1041">
        <v>0</v>
      </c>
      <c r="E1041">
        <v>0</v>
      </c>
      <c r="F1041">
        <v>0</v>
      </c>
      <c r="G1041">
        <v>1111111</v>
      </c>
      <c r="H1041">
        <v>0</v>
      </c>
      <c r="I1041">
        <v>0</v>
      </c>
      <c r="J1041">
        <v>0</v>
      </c>
      <c r="K1041">
        <v>0</v>
      </c>
      <c r="L1041">
        <v>0</v>
      </c>
      <c r="M1041">
        <v>0</v>
      </c>
    </row>
    <row r="1042" spans="2:13" x14ac:dyDescent="0.2">
      <c r="B1042">
        <v>0</v>
      </c>
      <c r="C1042">
        <v>0</v>
      </c>
      <c r="D1042">
        <v>0</v>
      </c>
      <c r="E1042">
        <v>0</v>
      </c>
      <c r="F1042">
        <v>0</v>
      </c>
      <c r="G1042">
        <v>1111111</v>
      </c>
      <c r="H1042">
        <v>0</v>
      </c>
      <c r="I1042">
        <v>0</v>
      </c>
      <c r="J1042">
        <v>0</v>
      </c>
      <c r="K1042">
        <v>0</v>
      </c>
      <c r="L1042">
        <v>0</v>
      </c>
      <c r="M1042">
        <v>0</v>
      </c>
    </row>
    <row r="1043" spans="2:13" x14ac:dyDescent="0.2">
      <c r="B1043">
        <v>0</v>
      </c>
      <c r="C1043">
        <v>0</v>
      </c>
      <c r="D1043">
        <v>0</v>
      </c>
      <c r="E1043">
        <v>0</v>
      </c>
      <c r="F1043">
        <v>0</v>
      </c>
      <c r="G1043">
        <v>1111111</v>
      </c>
      <c r="H1043">
        <v>0</v>
      </c>
      <c r="I1043">
        <v>0</v>
      </c>
      <c r="J1043">
        <v>0</v>
      </c>
      <c r="K1043">
        <v>0</v>
      </c>
      <c r="L1043">
        <v>0</v>
      </c>
      <c r="M1043">
        <v>0</v>
      </c>
    </row>
    <row r="1044" spans="2:13" x14ac:dyDescent="0.2">
      <c r="B1044">
        <v>0</v>
      </c>
      <c r="C1044">
        <v>0</v>
      </c>
      <c r="D1044">
        <v>0</v>
      </c>
      <c r="E1044">
        <v>0</v>
      </c>
      <c r="F1044">
        <v>0</v>
      </c>
      <c r="G1044">
        <v>1111111</v>
      </c>
      <c r="H1044">
        <v>0</v>
      </c>
      <c r="I1044">
        <v>0</v>
      </c>
      <c r="J1044">
        <v>0</v>
      </c>
      <c r="K1044">
        <v>0</v>
      </c>
      <c r="L1044">
        <v>0</v>
      </c>
      <c r="M1044">
        <v>0</v>
      </c>
    </row>
    <row r="1045" spans="2:13" x14ac:dyDescent="0.2">
      <c r="B1045">
        <v>0</v>
      </c>
      <c r="C1045">
        <v>0</v>
      </c>
      <c r="D1045">
        <v>0</v>
      </c>
      <c r="E1045">
        <v>0</v>
      </c>
      <c r="F1045">
        <v>0</v>
      </c>
      <c r="G1045">
        <v>1111111</v>
      </c>
      <c r="H1045">
        <v>0</v>
      </c>
      <c r="I1045">
        <v>0</v>
      </c>
      <c r="J1045">
        <v>0</v>
      </c>
      <c r="K1045">
        <v>0</v>
      </c>
      <c r="L1045">
        <v>0</v>
      </c>
      <c r="M1045">
        <v>0</v>
      </c>
    </row>
    <row r="1046" spans="2:13" x14ac:dyDescent="0.2">
      <c r="B1046">
        <v>0</v>
      </c>
      <c r="C1046">
        <v>0</v>
      </c>
      <c r="D1046">
        <v>0</v>
      </c>
      <c r="E1046">
        <v>0</v>
      </c>
      <c r="F1046">
        <v>0</v>
      </c>
      <c r="G1046">
        <v>1111111</v>
      </c>
      <c r="H1046">
        <v>0</v>
      </c>
      <c r="I1046">
        <v>0</v>
      </c>
      <c r="J1046">
        <v>0</v>
      </c>
      <c r="K1046">
        <v>0</v>
      </c>
      <c r="L1046">
        <v>0</v>
      </c>
      <c r="M1046">
        <v>0</v>
      </c>
    </row>
    <row r="1047" spans="2:13" x14ac:dyDescent="0.2">
      <c r="B1047">
        <v>0</v>
      </c>
      <c r="C1047">
        <v>0</v>
      </c>
      <c r="D1047">
        <v>0</v>
      </c>
      <c r="E1047">
        <v>0</v>
      </c>
      <c r="F1047">
        <v>0</v>
      </c>
      <c r="G1047">
        <v>1111111</v>
      </c>
      <c r="H1047">
        <v>0</v>
      </c>
      <c r="I1047">
        <v>0</v>
      </c>
      <c r="J1047">
        <v>0</v>
      </c>
      <c r="K1047">
        <v>0</v>
      </c>
      <c r="L1047">
        <v>0</v>
      </c>
      <c r="M1047">
        <v>0</v>
      </c>
    </row>
    <row r="1048" spans="2:13" x14ac:dyDescent="0.2">
      <c r="B1048">
        <v>0</v>
      </c>
      <c r="C1048">
        <v>0</v>
      </c>
      <c r="D1048">
        <v>0</v>
      </c>
      <c r="E1048">
        <v>0</v>
      </c>
      <c r="F1048">
        <v>0</v>
      </c>
      <c r="G1048">
        <v>1111111</v>
      </c>
      <c r="H1048">
        <v>0</v>
      </c>
      <c r="I1048">
        <v>0</v>
      </c>
      <c r="J1048">
        <v>0</v>
      </c>
      <c r="K1048">
        <v>0</v>
      </c>
      <c r="L1048">
        <v>0</v>
      </c>
      <c r="M1048">
        <v>0</v>
      </c>
    </row>
    <row r="1049" spans="2:13" x14ac:dyDescent="0.2">
      <c r="B1049">
        <v>0</v>
      </c>
      <c r="C1049">
        <v>0</v>
      </c>
      <c r="D1049">
        <v>0</v>
      </c>
      <c r="E1049">
        <v>0</v>
      </c>
      <c r="F1049">
        <v>0</v>
      </c>
      <c r="G1049">
        <v>1111111</v>
      </c>
      <c r="H1049">
        <v>0</v>
      </c>
      <c r="I1049">
        <v>0</v>
      </c>
      <c r="J1049">
        <v>0</v>
      </c>
      <c r="K1049">
        <v>0</v>
      </c>
      <c r="L1049">
        <v>0</v>
      </c>
      <c r="M1049">
        <v>0</v>
      </c>
    </row>
    <row r="1050" spans="2:13" x14ac:dyDescent="0.2">
      <c r="B1050">
        <v>0</v>
      </c>
      <c r="C1050">
        <v>0</v>
      </c>
      <c r="D1050">
        <v>0</v>
      </c>
      <c r="E1050">
        <v>0</v>
      </c>
      <c r="F1050">
        <v>0</v>
      </c>
      <c r="G1050">
        <v>1111111</v>
      </c>
      <c r="H1050">
        <v>0</v>
      </c>
      <c r="I1050">
        <v>0</v>
      </c>
      <c r="J1050">
        <v>0</v>
      </c>
      <c r="K1050">
        <v>0</v>
      </c>
      <c r="L1050">
        <v>0</v>
      </c>
      <c r="M1050">
        <v>0</v>
      </c>
    </row>
    <row r="1051" spans="2:13" x14ac:dyDescent="0.2">
      <c r="B1051">
        <v>0</v>
      </c>
      <c r="C1051">
        <v>0</v>
      </c>
      <c r="D1051">
        <v>0</v>
      </c>
      <c r="E1051">
        <v>0</v>
      </c>
      <c r="F1051">
        <v>0</v>
      </c>
      <c r="G1051">
        <v>1111111</v>
      </c>
      <c r="H1051">
        <v>0</v>
      </c>
      <c r="I1051">
        <v>0</v>
      </c>
      <c r="J1051">
        <v>0</v>
      </c>
      <c r="K1051">
        <v>0</v>
      </c>
      <c r="L1051">
        <v>0</v>
      </c>
      <c r="M1051">
        <v>0</v>
      </c>
    </row>
    <row r="1052" spans="2:13" x14ac:dyDescent="0.2">
      <c r="B1052">
        <v>0</v>
      </c>
      <c r="C1052">
        <v>0</v>
      </c>
      <c r="D1052">
        <v>0</v>
      </c>
      <c r="E1052">
        <v>0</v>
      </c>
      <c r="F1052">
        <v>0</v>
      </c>
      <c r="G1052">
        <v>1111111</v>
      </c>
      <c r="H1052">
        <v>0</v>
      </c>
      <c r="I1052">
        <v>0</v>
      </c>
      <c r="J1052">
        <v>0</v>
      </c>
      <c r="K1052">
        <v>0</v>
      </c>
      <c r="L1052">
        <v>0</v>
      </c>
      <c r="M1052">
        <v>0</v>
      </c>
    </row>
    <row r="1053" spans="2:13" x14ac:dyDescent="0.2">
      <c r="B1053">
        <v>0</v>
      </c>
      <c r="C1053">
        <v>0</v>
      </c>
      <c r="D1053">
        <v>0</v>
      </c>
      <c r="E1053">
        <v>0</v>
      </c>
      <c r="F1053">
        <v>0</v>
      </c>
      <c r="G1053">
        <v>1111111</v>
      </c>
      <c r="H1053">
        <v>0</v>
      </c>
      <c r="I1053">
        <v>0</v>
      </c>
      <c r="J1053">
        <v>0</v>
      </c>
      <c r="K1053">
        <v>0</v>
      </c>
      <c r="L1053">
        <v>0</v>
      </c>
      <c r="M1053">
        <v>0</v>
      </c>
    </row>
    <row r="1054" spans="2:13" x14ac:dyDescent="0.2">
      <c r="B1054">
        <v>0</v>
      </c>
      <c r="C1054">
        <v>0</v>
      </c>
      <c r="D1054">
        <v>0</v>
      </c>
      <c r="E1054">
        <v>0</v>
      </c>
      <c r="F1054">
        <v>0</v>
      </c>
      <c r="G1054">
        <v>1111111</v>
      </c>
      <c r="H1054">
        <v>0</v>
      </c>
      <c r="I1054">
        <v>0</v>
      </c>
      <c r="J1054">
        <v>0</v>
      </c>
      <c r="K1054">
        <v>0</v>
      </c>
      <c r="L1054">
        <v>0</v>
      </c>
      <c r="M1054">
        <v>0</v>
      </c>
    </row>
    <row r="1055" spans="2:13" x14ac:dyDescent="0.2">
      <c r="B1055">
        <v>0</v>
      </c>
      <c r="C1055">
        <v>0</v>
      </c>
      <c r="D1055">
        <v>0</v>
      </c>
      <c r="E1055">
        <v>0</v>
      </c>
      <c r="F1055">
        <v>0</v>
      </c>
      <c r="G1055">
        <v>1111111</v>
      </c>
      <c r="H1055">
        <v>0</v>
      </c>
      <c r="I1055">
        <v>0</v>
      </c>
      <c r="J1055">
        <v>0</v>
      </c>
      <c r="K1055">
        <v>0</v>
      </c>
      <c r="L1055">
        <v>0</v>
      </c>
      <c r="M1055">
        <v>0</v>
      </c>
    </row>
    <row r="1056" spans="2:13" x14ac:dyDescent="0.2">
      <c r="B1056">
        <v>0</v>
      </c>
      <c r="C1056">
        <v>0</v>
      </c>
      <c r="D1056">
        <v>0</v>
      </c>
      <c r="E1056">
        <v>0</v>
      </c>
      <c r="F1056">
        <v>0</v>
      </c>
      <c r="G1056">
        <v>1111111</v>
      </c>
      <c r="H1056">
        <v>0</v>
      </c>
      <c r="I1056">
        <v>0</v>
      </c>
      <c r="J1056">
        <v>0</v>
      </c>
      <c r="K1056">
        <v>0</v>
      </c>
      <c r="L1056">
        <v>0</v>
      </c>
      <c r="M1056">
        <v>0</v>
      </c>
    </row>
    <row r="1057" spans="2:13" x14ac:dyDescent="0.2">
      <c r="B1057">
        <v>0</v>
      </c>
      <c r="C1057">
        <v>0</v>
      </c>
      <c r="D1057">
        <v>0</v>
      </c>
      <c r="E1057">
        <v>0</v>
      </c>
      <c r="F1057">
        <v>0</v>
      </c>
      <c r="G1057">
        <v>1111111</v>
      </c>
      <c r="H1057">
        <v>0</v>
      </c>
      <c r="I1057">
        <v>0</v>
      </c>
      <c r="J1057">
        <v>0</v>
      </c>
      <c r="K1057">
        <v>0</v>
      </c>
      <c r="L1057">
        <v>0</v>
      </c>
      <c r="M1057">
        <v>0</v>
      </c>
    </row>
    <row r="1058" spans="2:13" x14ac:dyDescent="0.2">
      <c r="B1058">
        <v>0</v>
      </c>
      <c r="C1058">
        <v>0</v>
      </c>
      <c r="D1058">
        <v>0</v>
      </c>
      <c r="E1058">
        <v>0</v>
      </c>
      <c r="F1058">
        <v>0</v>
      </c>
      <c r="G1058">
        <v>1111111</v>
      </c>
      <c r="H1058">
        <v>0</v>
      </c>
      <c r="I1058">
        <v>0</v>
      </c>
      <c r="J1058">
        <v>0</v>
      </c>
      <c r="K1058">
        <v>0</v>
      </c>
      <c r="L1058">
        <v>0</v>
      </c>
      <c r="M1058">
        <v>0</v>
      </c>
    </row>
    <row r="1059" spans="2:13" x14ac:dyDescent="0.2">
      <c r="B1059">
        <v>0</v>
      </c>
      <c r="C1059">
        <v>0</v>
      </c>
      <c r="D1059">
        <v>0</v>
      </c>
      <c r="E1059">
        <v>0</v>
      </c>
      <c r="F1059">
        <v>0</v>
      </c>
      <c r="G1059">
        <v>1111111</v>
      </c>
      <c r="H1059">
        <v>0</v>
      </c>
      <c r="I1059">
        <v>0</v>
      </c>
      <c r="J1059">
        <v>0</v>
      </c>
      <c r="K1059">
        <v>0</v>
      </c>
      <c r="L1059">
        <v>0</v>
      </c>
      <c r="M1059">
        <v>0</v>
      </c>
    </row>
    <row r="1060" spans="2:13" x14ac:dyDescent="0.2">
      <c r="B1060">
        <v>0</v>
      </c>
      <c r="C1060">
        <v>0</v>
      </c>
      <c r="D1060">
        <v>0</v>
      </c>
      <c r="E1060">
        <v>0</v>
      </c>
      <c r="F1060">
        <v>0</v>
      </c>
      <c r="G1060">
        <v>1111111</v>
      </c>
      <c r="H1060">
        <v>0</v>
      </c>
      <c r="I1060">
        <v>0</v>
      </c>
      <c r="J1060">
        <v>0</v>
      </c>
      <c r="K1060">
        <v>0</v>
      </c>
      <c r="L1060">
        <v>0</v>
      </c>
      <c r="M1060">
        <v>0</v>
      </c>
    </row>
    <row r="1061" spans="2:13" x14ac:dyDescent="0.2">
      <c r="B1061">
        <v>0</v>
      </c>
      <c r="C1061">
        <v>0</v>
      </c>
      <c r="D1061">
        <v>0</v>
      </c>
      <c r="E1061">
        <v>0</v>
      </c>
      <c r="F1061">
        <v>0</v>
      </c>
      <c r="G1061">
        <v>1111111</v>
      </c>
      <c r="H1061">
        <v>0</v>
      </c>
      <c r="I1061">
        <v>0</v>
      </c>
      <c r="J1061">
        <v>0</v>
      </c>
      <c r="K1061">
        <v>0</v>
      </c>
      <c r="L1061">
        <v>0</v>
      </c>
      <c r="M1061">
        <v>0</v>
      </c>
    </row>
    <row r="1062" spans="2:13" x14ac:dyDescent="0.2">
      <c r="B1062">
        <v>0</v>
      </c>
      <c r="C1062">
        <v>0</v>
      </c>
      <c r="D1062">
        <v>0</v>
      </c>
      <c r="E1062">
        <v>0</v>
      </c>
      <c r="F1062">
        <v>0</v>
      </c>
      <c r="G1062">
        <v>1111111</v>
      </c>
      <c r="H1062">
        <v>0</v>
      </c>
      <c r="I1062">
        <v>0</v>
      </c>
      <c r="J1062">
        <v>0</v>
      </c>
      <c r="K1062">
        <v>0</v>
      </c>
      <c r="L1062">
        <v>0</v>
      </c>
      <c r="M1062">
        <v>0</v>
      </c>
    </row>
    <row r="1063" spans="2:13" x14ac:dyDescent="0.2">
      <c r="B1063">
        <v>0</v>
      </c>
      <c r="C1063">
        <v>0</v>
      </c>
      <c r="D1063">
        <v>0</v>
      </c>
      <c r="E1063">
        <v>0</v>
      </c>
      <c r="F1063">
        <v>0</v>
      </c>
      <c r="G1063">
        <v>1111111</v>
      </c>
      <c r="H1063">
        <v>0</v>
      </c>
      <c r="I1063">
        <v>0</v>
      </c>
      <c r="J1063">
        <v>0</v>
      </c>
      <c r="K1063">
        <v>0</v>
      </c>
      <c r="L1063">
        <v>0</v>
      </c>
      <c r="M1063">
        <v>0</v>
      </c>
    </row>
    <row r="1064" spans="2:13" x14ac:dyDescent="0.2">
      <c r="B1064">
        <v>0</v>
      </c>
      <c r="C1064">
        <v>0</v>
      </c>
      <c r="D1064">
        <v>0</v>
      </c>
      <c r="E1064">
        <v>0</v>
      </c>
      <c r="F1064">
        <v>0</v>
      </c>
      <c r="G1064">
        <v>1111111</v>
      </c>
      <c r="H1064">
        <v>0</v>
      </c>
      <c r="I1064">
        <v>0</v>
      </c>
      <c r="J1064">
        <v>0</v>
      </c>
      <c r="K1064">
        <v>0</v>
      </c>
      <c r="L1064">
        <v>0</v>
      </c>
      <c r="M1064">
        <v>0</v>
      </c>
    </row>
    <row r="1065" spans="2:13" x14ac:dyDescent="0.2">
      <c r="B1065">
        <v>0</v>
      </c>
      <c r="C1065">
        <v>0</v>
      </c>
      <c r="D1065">
        <v>0</v>
      </c>
      <c r="E1065">
        <v>0</v>
      </c>
      <c r="F1065">
        <v>0</v>
      </c>
      <c r="G1065">
        <v>1111111</v>
      </c>
      <c r="H1065">
        <v>0</v>
      </c>
      <c r="I1065">
        <v>0</v>
      </c>
      <c r="J1065">
        <v>0</v>
      </c>
      <c r="K1065">
        <v>0</v>
      </c>
      <c r="L1065">
        <v>0</v>
      </c>
      <c r="M1065">
        <v>0</v>
      </c>
    </row>
    <row r="1066" spans="2:13" x14ac:dyDescent="0.2">
      <c r="B1066">
        <v>0</v>
      </c>
      <c r="C1066">
        <v>0</v>
      </c>
      <c r="D1066">
        <v>0</v>
      </c>
      <c r="E1066">
        <v>0</v>
      </c>
      <c r="F1066">
        <v>0</v>
      </c>
      <c r="G1066">
        <v>1111111</v>
      </c>
      <c r="H1066">
        <v>0</v>
      </c>
      <c r="I1066">
        <v>0</v>
      </c>
      <c r="J1066">
        <v>0</v>
      </c>
      <c r="K1066">
        <v>0</v>
      </c>
      <c r="L1066">
        <v>0</v>
      </c>
      <c r="M1066">
        <v>0</v>
      </c>
    </row>
    <row r="1067" spans="2:13" x14ac:dyDescent="0.2">
      <c r="B1067">
        <v>0</v>
      </c>
      <c r="C1067">
        <v>0</v>
      </c>
      <c r="D1067">
        <v>0</v>
      </c>
      <c r="E1067">
        <v>0</v>
      </c>
      <c r="F1067">
        <v>0</v>
      </c>
      <c r="G1067">
        <v>1111111</v>
      </c>
      <c r="H1067">
        <v>0</v>
      </c>
      <c r="I1067">
        <v>0</v>
      </c>
      <c r="J1067">
        <v>0</v>
      </c>
      <c r="K1067">
        <v>0</v>
      </c>
      <c r="L1067">
        <v>0</v>
      </c>
      <c r="M1067">
        <v>0</v>
      </c>
    </row>
    <row r="1068" spans="2:13" x14ac:dyDescent="0.2">
      <c r="B1068">
        <v>0</v>
      </c>
      <c r="C1068">
        <v>0</v>
      </c>
      <c r="D1068">
        <v>0</v>
      </c>
      <c r="E1068">
        <v>0</v>
      </c>
      <c r="F1068">
        <v>0</v>
      </c>
      <c r="G1068">
        <v>1111111</v>
      </c>
      <c r="H1068">
        <v>0</v>
      </c>
      <c r="I1068">
        <v>0</v>
      </c>
      <c r="J1068">
        <v>0</v>
      </c>
      <c r="K1068">
        <v>0</v>
      </c>
      <c r="L1068">
        <v>0</v>
      </c>
      <c r="M1068">
        <v>0</v>
      </c>
    </row>
    <row r="1069" spans="2:13" x14ac:dyDescent="0.2">
      <c r="B1069">
        <v>0</v>
      </c>
      <c r="C1069">
        <v>0</v>
      </c>
      <c r="D1069">
        <v>0</v>
      </c>
      <c r="E1069">
        <v>0</v>
      </c>
      <c r="F1069">
        <v>0</v>
      </c>
      <c r="G1069">
        <v>1111111</v>
      </c>
      <c r="H1069">
        <v>0</v>
      </c>
      <c r="I1069">
        <v>0</v>
      </c>
      <c r="J1069">
        <v>0</v>
      </c>
      <c r="K1069">
        <v>0</v>
      </c>
      <c r="L1069">
        <v>0</v>
      </c>
      <c r="M1069">
        <v>0</v>
      </c>
    </row>
    <row r="1070" spans="2:13" x14ac:dyDescent="0.2">
      <c r="B1070">
        <v>0</v>
      </c>
      <c r="C1070">
        <v>0</v>
      </c>
      <c r="D1070">
        <v>0</v>
      </c>
      <c r="E1070">
        <v>0</v>
      </c>
      <c r="F1070">
        <v>0</v>
      </c>
      <c r="G1070">
        <v>1111111</v>
      </c>
      <c r="H1070">
        <v>0</v>
      </c>
      <c r="I1070">
        <v>0</v>
      </c>
      <c r="J1070">
        <v>0</v>
      </c>
      <c r="K1070">
        <v>0</v>
      </c>
      <c r="L1070">
        <v>0</v>
      </c>
      <c r="M1070">
        <v>0</v>
      </c>
    </row>
    <row r="1071" spans="2:13" x14ac:dyDescent="0.2">
      <c r="B1071">
        <v>0</v>
      </c>
      <c r="C1071">
        <v>0</v>
      </c>
      <c r="D1071">
        <v>0</v>
      </c>
      <c r="E1071">
        <v>0</v>
      </c>
      <c r="F1071">
        <v>0</v>
      </c>
      <c r="G1071">
        <v>1111111</v>
      </c>
      <c r="H1071">
        <v>0</v>
      </c>
      <c r="I1071">
        <v>0</v>
      </c>
      <c r="J1071">
        <v>0</v>
      </c>
      <c r="K1071">
        <v>0</v>
      </c>
      <c r="L1071">
        <v>0</v>
      </c>
      <c r="M1071">
        <v>0</v>
      </c>
    </row>
    <row r="1072" spans="2:13" x14ac:dyDescent="0.2">
      <c r="B1072">
        <v>0</v>
      </c>
      <c r="C1072">
        <v>0</v>
      </c>
      <c r="D1072">
        <v>0</v>
      </c>
      <c r="E1072">
        <v>0</v>
      </c>
      <c r="F1072">
        <v>0</v>
      </c>
      <c r="G1072">
        <v>1111111</v>
      </c>
      <c r="H1072">
        <v>0</v>
      </c>
      <c r="I1072">
        <v>0</v>
      </c>
      <c r="J1072">
        <v>0</v>
      </c>
      <c r="K1072">
        <v>0</v>
      </c>
      <c r="L1072">
        <v>0</v>
      </c>
      <c r="M1072">
        <v>0</v>
      </c>
    </row>
    <row r="1073" spans="2:13" x14ac:dyDescent="0.2">
      <c r="B1073">
        <v>0</v>
      </c>
      <c r="C1073">
        <v>0</v>
      </c>
      <c r="D1073">
        <v>0</v>
      </c>
      <c r="E1073">
        <v>0</v>
      </c>
      <c r="F1073">
        <v>0</v>
      </c>
      <c r="G1073">
        <v>1111111</v>
      </c>
      <c r="H1073">
        <v>0</v>
      </c>
      <c r="I1073">
        <v>0</v>
      </c>
      <c r="J1073">
        <v>0</v>
      </c>
      <c r="K1073">
        <v>0</v>
      </c>
      <c r="L1073">
        <v>0</v>
      </c>
      <c r="M1073">
        <v>0</v>
      </c>
    </row>
    <row r="1074" spans="2:13" x14ac:dyDescent="0.2">
      <c r="B1074">
        <v>0</v>
      </c>
      <c r="C1074">
        <v>0</v>
      </c>
      <c r="D1074">
        <v>0</v>
      </c>
      <c r="E1074">
        <v>0</v>
      </c>
      <c r="F1074">
        <v>0</v>
      </c>
      <c r="G1074">
        <v>1111111</v>
      </c>
      <c r="H1074">
        <v>0</v>
      </c>
      <c r="I1074">
        <v>0</v>
      </c>
      <c r="J1074">
        <v>0</v>
      </c>
      <c r="K1074">
        <v>0</v>
      </c>
      <c r="L1074">
        <v>0</v>
      </c>
      <c r="M1074">
        <v>0</v>
      </c>
    </row>
    <row r="1075" spans="2:13" x14ac:dyDescent="0.2">
      <c r="B1075">
        <v>0</v>
      </c>
      <c r="C1075">
        <v>0</v>
      </c>
      <c r="D1075">
        <v>0</v>
      </c>
      <c r="E1075">
        <v>0</v>
      </c>
      <c r="F1075">
        <v>0</v>
      </c>
      <c r="G1075">
        <v>1111111</v>
      </c>
      <c r="H1075">
        <v>0</v>
      </c>
      <c r="I1075">
        <v>0</v>
      </c>
      <c r="J1075">
        <v>0</v>
      </c>
      <c r="K1075">
        <v>0</v>
      </c>
      <c r="L1075">
        <v>0</v>
      </c>
      <c r="M1075">
        <v>0</v>
      </c>
    </row>
    <row r="1076" spans="2:13" x14ac:dyDescent="0.2">
      <c r="B1076">
        <v>0</v>
      </c>
      <c r="C1076">
        <v>0</v>
      </c>
      <c r="D1076">
        <v>0</v>
      </c>
      <c r="E1076">
        <v>0</v>
      </c>
      <c r="F1076">
        <v>0</v>
      </c>
      <c r="G1076">
        <v>1111111</v>
      </c>
      <c r="H1076">
        <v>0</v>
      </c>
      <c r="I1076">
        <v>0</v>
      </c>
      <c r="J1076">
        <v>0</v>
      </c>
      <c r="K1076">
        <v>0</v>
      </c>
      <c r="L1076">
        <v>0</v>
      </c>
      <c r="M1076">
        <v>0</v>
      </c>
    </row>
    <row r="1077" spans="2:13" x14ac:dyDescent="0.2">
      <c r="B1077">
        <v>0</v>
      </c>
      <c r="C1077">
        <v>0</v>
      </c>
      <c r="D1077">
        <v>0</v>
      </c>
      <c r="E1077">
        <v>0</v>
      </c>
      <c r="F1077">
        <v>0</v>
      </c>
      <c r="G1077">
        <v>1111111</v>
      </c>
      <c r="H1077">
        <v>0</v>
      </c>
      <c r="I1077">
        <v>0</v>
      </c>
      <c r="J1077">
        <v>0</v>
      </c>
      <c r="K1077">
        <v>0</v>
      </c>
      <c r="L1077">
        <v>0</v>
      </c>
      <c r="M1077">
        <v>0</v>
      </c>
    </row>
    <row r="1078" spans="2:13" x14ac:dyDescent="0.2">
      <c r="B1078">
        <v>0</v>
      </c>
      <c r="C1078">
        <v>0</v>
      </c>
      <c r="D1078">
        <v>0</v>
      </c>
      <c r="E1078">
        <v>0</v>
      </c>
      <c r="F1078">
        <v>0</v>
      </c>
      <c r="G1078">
        <v>1111111</v>
      </c>
      <c r="H1078">
        <v>0</v>
      </c>
      <c r="I1078">
        <v>0</v>
      </c>
      <c r="J1078">
        <v>0</v>
      </c>
      <c r="K1078">
        <v>0</v>
      </c>
      <c r="L1078">
        <v>0</v>
      </c>
      <c r="M1078">
        <v>0</v>
      </c>
    </row>
    <row r="1079" spans="2:13" x14ac:dyDescent="0.2">
      <c r="B1079">
        <v>0</v>
      </c>
      <c r="C1079">
        <v>0</v>
      </c>
      <c r="D1079">
        <v>0</v>
      </c>
      <c r="E1079">
        <v>0</v>
      </c>
      <c r="F1079">
        <v>0</v>
      </c>
      <c r="G1079">
        <v>1111111</v>
      </c>
      <c r="H1079">
        <v>0</v>
      </c>
      <c r="I1079">
        <v>0</v>
      </c>
      <c r="J1079">
        <v>0</v>
      </c>
      <c r="K1079">
        <v>0</v>
      </c>
      <c r="L1079">
        <v>0</v>
      </c>
      <c r="M1079">
        <v>0</v>
      </c>
    </row>
    <row r="1080" spans="2:13" x14ac:dyDescent="0.2">
      <c r="B1080">
        <v>0</v>
      </c>
      <c r="C1080">
        <v>0</v>
      </c>
      <c r="D1080">
        <v>0</v>
      </c>
      <c r="E1080">
        <v>0</v>
      </c>
      <c r="F1080">
        <v>0</v>
      </c>
      <c r="G1080">
        <v>1111111</v>
      </c>
      <c r="H1080">
        <v>0</v>
      </c>
      <c r="I1080">
        <v>0</v>
      </c>
      <c r="J1080">
        <v>0</v>
      </c>
      <c r="K1080">
        <v>0</v>
      </c>
      <c r="L1080">
        <v>0</v>
      </c>
      <c r="M1080">
        <v>0</v>
      </c>
    </row>
    <row r="1081" spans="2:13" x14ac:dyDescent="0.2">
      <c r="B1081">
        <v>0</v>
      </c>
      <c r="C1081">
        <v>0</v>
      </c>
      <c r="D1081">
        <v>0</v>
      </c>
      <c r="E1081">
        <v>0</v>
      </c>
      <c r="F1081">
        <v>0</v>
      </c>
      <c r="G1081">
        <v>1111111</v>
      </c>
      <c r="H1081">
        <v>0</v>
      </c>
      <c r="I1081">
        <v>0</v>
      </c>
      <c r="J1081">
        <v>0</v>
      </c>
      <c r="K1081">
        <v>0</v>
      </c>
      <c r="L1081">
        <v>0</v>
      </c>
      <c r="M1081">
        <v>0</v>
      </c>
    </row>
    <row r="1082" spans="2:13" x14ac:dyDescent="0.2">
      <c r="B1082">
        <v>0</v>
      </c>
      <c r="C1082">
        <v>0</v>
      </c>
      <c r="D1082">
        <v>0</v>
      </c>
      <c r="E1082">
        <v>0</v>
      </c>
      <c r="F1082">
        <v>0</v>
      </c>
      <c r="G1082">
        <v>1111111</v>
      </c>
      <c r="H1082">
        <v>0</v>
      </c>
      <c r="I1082">
        <v>0</v>
      </c>
      <c r="J1082">
        <v>0</v>
      </c>
      <c r="K1082">
        <v>0</v>
      </c>
      <c r="L1082">
        <v>0</v>
      </c>
      <c r="M1082">
        <v>0</v>
      </c>
    </row>
    <row r="1083" spans="2:13" x14ac:dyDescent="0.2">
      <c r="B1083">
        <v>0</v>
      </c>
      <c r="C1083">
        <v>0</v>
      </c>
      <c r="D1083">
        <v>0</v>
      </c>
      <c r="E1083">
        <v>0</v>
      </c>
      <c r="F1083">
        <v>0</v>
      </c>
      <c r="G1083">
        <v>1111111</v>
      </c>
      <c r="H1083">
        <v>0</v>
      </c>
      <c r="I1083">
        <v>0</v>
      </c>
      <c r="J1083">
        <v>0</v>
      </c>
      <c r="K1083">
        <v>0</v>
      </c>
      <c r="L1083">
        <v>0</v>
      </c>
      <c r="M1083">
        <v>0</v>
      </c>
    </row>
    <row r="1084" spans="2:13" x14ac:dyDescent="0.2">
      <c r="B1084">
        <v>0</v>
      </c>
      <c r="C1084">
        <v>0</v>
      </c>
      <c r="D1084">
        <v>0</v>
      </c>
      <c r="E1084">
        <v>0</v>
      </c>
      <c r="F1084">
        <v>0</v>
      </c>
      <c r="G1084">
        <v>1111111</v>
      </c>
      <c r="H1084">
        <v>0</v>
      </c>
      <c r="I1084">
        <v>0</v>
      </c>
      <c r="J1084">
        <v>0</v>
      </c>
      <c r="K1084">
        <v>0</v>
      </c>
      <c r="L1084">
        <v>0</v>
      </c>
      <c r="M1084">
        <v>0</v>
      </c>
    </row>
    <row r="1085" spans="2:13" x14ac:dyDescent="0.2">
      <c r="B1085">
        <v>0</v>
      </c>
      <c r="C1085">
        <v>0</v>
      </c>
      <c r="D1085">
        <v>0</v>
      </c>
      <c r="E1085">
        <v>0</v>
      </c>
      <c r="F1085">
        <v>0</v>
      </c>
      <c r="G1085">
        <v>1111111</v>
      </c>
      <c r="H1085">
        <v>0</v>
      </c>
      <c r="I1085">
        <v>0</v>
      </c>
      <c r="J1085">
        <v>0</v>
      </c>
      <c r="K1085">
        <v>0</v>
      </c>
      <c r="L1085">
        <v>0</v>
      </c>
      <c r="M1085">
        <v>0</v>
      </c>
    </row>
    <row r="1086" spans="2:13" x14ac:dyDescent="0.2">
      <c r="B1086">
        <v>0</v>
      </c>
      <c r="C1086">
        <v>0</v>
      </c>
      <c r="D1086">
        <v>0</v>
      </c>
      <c r="E1086">
        <v>0</v>
      </c>
      <c r="F1086">
        <v>0</v>
      </c>
      <c r="G1086">
        <v>1111111</v>
      </c>
      <c r="H1086">
        <v>0</v>
      </c>
      <c r="I1086">
        <v>0</v>
      </c>
      <c r="J1086">
        <v>0</v>
      </c>
      <c r="K1086">
        <v>0</v>
      </c>
      <c r="L1086">
        <v>0</v>
      </c>
      <c r="M1086">
        <v>0</v>
      </c>
    </row>
    <row r="1087" spans="2:13" x14ac:dyDescent="0.2">
      <c r="B1087">
        <v>0</v>
      </c>
      <c r="C1087">
        <v>0</v>
      </c>
      <c r="D1087">
        <v>0</v>
      </c>
      <c r="E1087">
        <v>0</v>
      </c>
      <c r="F1087">
        <v>0</v>
      </c>
      <c r="G1087">
        <v>1111111</v>
      </c>
      <c r="H1087">
        <v>0</v>
      </c>
      <c r="I1087">
        <v>0</v>
      </c>
      <c r="J1087">
        <v>0</v>
      </c>
      <c r="K1087">
        <v>0</v>
      </c>
      <c r="L1087">
        <v>0</v>
      </c>
      <c r="M1087">
        <v>0</v>
      </c>
    </row>
    <row r="1088" spans="2:13" x14ac:dyDescent="0.2">
      <c r="B1088">
        <v>0</v>
      </c>
      <c r="C1088">
        <v>0</v>
      </c>
      <c r="D1088">
        <v>0</v>
      </c>
      <c r="E1088">
        <v>0</v>
      </c>
      <c r="F1088">
        <v>0</v>
      </c>
      <c r="G1088">
        <v>1111111</v>
      </c>
      <c r="H1088">
        <v>0</v>
      </c>
      <c r="I1088">
        <v>0</v>
      </c>
      <c r="J1088">
        <v>0</v>
      </c>
      <c r="K1088">
        <v>0</v>
      </c>
      <c r="L1088">
        <v>0</v>
      </c>
      <c r="M1088">
        <v>0</v>
      </c>
    </row>
    <row r="1089" spans="2:13" x14ac:dyDescent="0.2">
      <c r="B1089">
        <v>0</v>
      </c>
      <c r="C1089">
        <v>0</v>
      </c>
      <c r="D1089">
        <v>0</v>
      </c>
      <c r="E1089">
        <v>0</v>
      </c>
      <c r="F1089">
        <v>0</v>
      </c>
      <c r="G1089">
        <v>1111111</v>
      </c>
      <c r="H1089">
        <v>0</v>
      </c>
      <c r="I1089">
        <v>0</v>
      </c>
      <c r="J1089">
        <v>0</v>
      </c>
      <c r="K1089">
        <v>0</v>
      </c>
      <c r="L1089">
        <v>0</v>
      </c>
      <c r="M1089">
        <v>0</v>
      </c>
    </row>
    <row r="1090" spans="2:13" x14ac:dyDescent="0.2">
      <c r="B1090">
        <v>0</v>
      </c>
      <c r="C1090">
        <v>0</v>
      </c>
      <c r="D1090">
        <v>0</v>
      </c>
      <c r="E1090">
        <v>0</v>
      </c>
      <c r="F1090">
        <v>0</v>
      </c>
      <c r="G1090">
        <v>1111111</v>
      </c>
      <c r="H1090">
        <v>0</v>
      </c>
      <c r="I1090">
        <v>0</v>
      </c>
      <c r="J1090">
        <v>0</v>
      </c>
      <c r="K1090">
        <v>0</v>
      </c>
      <c r="L1090">
        <v>0</v>
      </c>
      <c r="M1090">
        <v>0</v>
      </c>
    </row>
    <row r="1091" spans="2:13" x14ac:dyDescent="0.2">
      <c r="B1091">
        <v>0</v>
      </c>
      <c r="C1091">
        <v>0</v>
      </c>
      <c r="D1091">
        <v>0</v>
      </c>
      <c r="E1091">
        <v>0</v>
      </c>
      <c r="F1091">
        <v>0</v>
      </c>
      <c r="G1091">
        <v>1111111</v>
      </c>
      <c r="H1091">
        <v>0</v>
      </c>
      <c r="I1091">
        <v>0</v>
      </c>
      <c r="J1091">
        <v>0</v>
      </c>
      <c r="K1091">
        <v>0</v>
      </c>
      <c r="L1091">
        <v>0</v>
      </c>
      <c r="M1091">
        <v>0</v>
      </c>
    </row>
    <row r="1092" spans="2:13" x14ac:dyDescent="0.2">
      <c r="B1092">
        <v>0</v>
      </c>
      <c r="C1092">
        <v>0</v>
      </c>
      <c r="D1092">
        <v>0</v>
      </c>
      <c r="E1092">
        <v>0</v>
      </c>
      <c r="F1092">
        <v>0</v>
      </c>
      <c r="G1092">
        <v>1111111</v>
      </c>
      <c r="H1092">
        <v>0</v>
      </c>
      <c r="I1092">
        <v>0</v>
      </c>
      <c r="J1092">
        <v>0</v>
      </c>
      <c r="K1092">
        <v>0</v>
      </c>
      <c r="L1092">
        <v>0</v>
      </c>
      <c r="M1092">
        <v>0</v>
      </c>
    </row>
    <row r="1093" spans="2:13" x14ac:dyDescent="0.2">
      <c r="B1093">
        <v>0</v>
      </c>
      <c r="C1093">
        <v>0</v>
      </c>
      <c r="D1093">
        <v>0</v>
      </c>
      <c r="E1093">
        <v>0</v>
      </c>
      <c r="F1093">
        <v>0</v>
      </c>
      <c r="G1093">
        <v>1111111</v>
      </c>
      <c r="H1093">
        <v>0</v>
      </c>
      <c r="I1093">
        <v>0</v>
      </c>
      <c r="J1093">
        <v>0</v>
      </c>
      <c r="K1093">
        <v>0</v>
      </c>
      <c r="L1093">
        <v>0</v>
      </c>
      <c r="M1093">
        <v>0</v>
      </c>
    </row>
    <row r="1094" spans="2:13" x14ac:dyDescent="0.2">
      <c r="B1094">
        <v>0</v>
      </c>
      <c r="C1094">
        <v>0</v>
      </c>
      <c r="D1094">
        <v>0</v>
      </c>
      <c r="E1094">
        <v>0</v>
      </c>
      <c r="F1094">
        <v>0</v>
      </c>
      <c r="G1094">
        <v>1111111</v>
      </c>
      <c r="H1094">
        <v>0</v>
      </c>
      <c r="I1094">
        <v>0</v>
      </c>
      <c r="J1094">
        <v>0</v>
      </c>
      <c r="K1094">
        <v>0</v>
      </c>
      <c r="L1094">
        <v>0</v>
      </c>
      <c r="M1094">
        <v>0</v>
      </c>
    </row>
    <row r="1095" spans="2:13" x14ac:dyDescent="0.2">
      <c r="B1095">
        <v>0</v>
      </c>
      <c r="C1095">
        <v>0</v>
      </c>
      <c r="D1095">
        <v>0</v>
      </c>
      <c r="E1095">
        <v>0</v>
      </c>
      <c r="F1095">
        <v>0</v>
      </c>
      <c r="G1095">
        <v>1111111</v>
      </c>
      <c r="H1095">
        <v>0</v>
      </c>
      <c r="I1095">
        <v>0</v>
      </c>
      <c r="J1095">
        <v>0</v>
      </c>
      <c r="K1095">
        <v>0</v>
      </c>
      <c r="L1095">
        <v>0</v>
      </c>
      <c r="M1095">
        <v>0</v>
      </c>
    </row>
    <row r="1096" spans="2:13" x14ac:dyDescent="0.2">
      <c r="B1096">
        <v>0</v>
      </c>
      <c r="C1096">
        <v>0</v>
      </c>
      <c r="D1096">
        <v>0</v>
      </c>
      <c r="E1096">
        <v>0</v>
      </c>
      <c r="F1096">
        <v>0</v>
      </c>
      <c r="G1096">
        <v>1111111</v>
      </c>
      <c r="H1096">
        <v>0</v>
      </c>
      <c r="I1096">
        <v>0</v>
      </c>
      <c r="J1096">
        <v>0</v>
      </c>
      <c r="K1096">
        <v>0</v>
      </c>
      <c r="L1096">
        <v>0</v>
      </c>
      <c r="M1096">
        <v>0</v>
      </c>
    </row>
    <row r="1097" spans="2:13" x14ac:dyDescent="0.2">
      <c r="B1097">
        <v>0</v>
      </c>
      <c r="C1097">
        <v>0</v>
      </c>
      <c r="D1097">
        <v>0</v>
      </c>
      <c r="E1097">
        <v>0</v>
      </c>
      <c r="F1097">
        <v>0</v>
      </c>
      <c r="G1097">
        <v>1111111</v>
      </c>
      <c r="H1097">
        <v>0</v>
      </c>
      <c r="I1097">
        <v>0</v>
      </c>
      <c r="J1097">
        <v>0</v>
      </c>
      <c r="K1097">
        <v>0</v>
      </c>
      <c r="L1097">
        <v>0</v>
      </c>
      <c r="M1097">
        <v>0</v>
      </c>
    </row>
    <row r="1098" spans="2:13" x14ac:dyDescent="0.2">
      <c r="B1098">
        <v>0</v>
      </c>
      <c r="C1098">
        <v>0</v>
      </c>
      <c r="D1098">
        <v>0</v>
      </c>
      <c r="E1098">
        <v>0</v>
      </c>
      <c r="F1098">
        <v>0</v>
      </c>
      <c r="G1098">
        <v>1111111</v>
      </c>
      <c r="H1098">
        <v>0</v>
      </c>
      <c r="I1098">
        <v>0</v>
      </c>
      <c r="J1098">
        <v>0</v>
      </c>
      <c r="K1098">
        <v>0</v>
      </c>
      <c r="L1098">
        <v>0</v>
      </c>
      <c r="M1098">
        <v>0</v>
      </c>
    </row>
    <row r="1099" spans="2:13" x14ac:dyDescent="0.2">
      <c r="B1099">
        <v>0</v>
      </c>
      <c r="C1099">
        <v>0</v>
      </c>
      <c r="D1099">
        <v>0</v>
      </c>
      <c r="E1099">
        <v>0</v>
      </c>
      <c r="F1099">
        <v>0</v>
      </c>
      <c r="G1099">
        <v>1111111</v>
      </c>
      <c r="H1099">
        <v>0</v>
      </c>
      <c r="I1099">
        <v>0</v>
      </c>
      <c r="J1099">
        <v>0</v>
      </c>
      <c r="K1099">
        <v>0</v>
      </c>
      <c r="L1099">
        <v>0</v>
      </c>
      <c r="M1099">
        <v>0</v>
      </c>
    </row>
    <row r="1100" spans="2:13" x14ac:dyDescent="0.2">
      <c r="B1100">
        <v>0</v>
      </c>
      <c r="C1100">
        <v>0</v>
      </c>
      <c r="D1100">
        <v>0</v>
      </c>
      <c r="E1100">
        <v>0</v>
      </c>
      <c r="F1100">
        <v>0</v>
      </c>
      <c r="G1100">
        <v>1111111</v>
      </c>
      <c r="H1100">
        <v>0</v>
      </c>
      <c r="I1100">
        <v>0</v>
      </c>
      <c r="J1100">
        <v>0</v>
      </c>
      <c r="K1100">
        <v>0</v>
      </c>
      <c r="L1100">
        <v>0</v>
      </c>
      <c r="M1100">
        <v>0</v>
      </c>
    </row>
    <row r="1101" spans="2:13" x14ac:dyDescent="0.2">
      <c r="B1101">
        <v>0</v>
      </c>
      <c r="C1101">
        <v>0</v>
      </c>
      <c r="D1101">
        <v>0</v>
      </c>
      <c r="E1101">
        <v>0</v>
      </c>
      <c r="F1101">
        <v>0</v>
      </c>
      <c r="G1101">
        <v>1111111</v>
      </c>
      <c r="H1101">
        <v>0</v>
      </c>
      <c r="I1101">
        <v>0</v>
      </c>
      <c r="J1101">
        <v>0</v>
      </c>
      <c r="K1101">
        <v>0</v>
      </c>
      <c r="L1101">
        <v>0</v>
      </c>
      <c r="M1101">
        <v>0</v>
      </c>
    </row>
    <row r="1102" spans="2:13" x14ac:dyDescent="0.2">
      <c r="B1102">
        <v>0</v>
      </c>
      <c r="C1102">
        <v>0</v>
      </c>
      <c r="D1102">
        <v>0</v>
      </c>
      <c r="E1102">
        <v>0</v>
      </c>
      <c r="F1102">
        <v>0</v>
      </c>
      <c r="G1102">
        <v>1111111</v>
      </c>
      <c r="H1102">
        <v>0</v>
      </c>
      <c r="I1102">
        <v>0</v>
      </c>
      <c r="J1102">
        <v>0</v>
      </c>
      <c r="K1102">
        <v>0</v>
      </c>
      <c r="L1102">
        <v>0</v>
      </c>
      <c r="M1102">
        <v>0</v>
      </c>
    </row>
    <row r="1103" spans="2:13" x14ac:dyDescent="0.2">
      <c r="B1103">
        <v>0</v>
      </c>
      <c r="C1103">
        <v>0</v>
      </c>
      <c r="D1103">
        <v>0</v>
      </c>
      <c r="E1103">
        <v>0</v>
      </c>
      <c r="F1103">
        <v>0</v>
      </c>
      <c r="G1103">
        <v>1111111</v>
      </c>
      <c r="H1103">
        <v>0</v>
      </c>
      <c r="I1103">
        <v>0</v>
      </c>
      <c r="J1103">
        <v>0</v>
      </c>
      <c r="K1103">
        <v>0</v>
      </c>
      <c r="L1103">
        <v>0</v>
      </c>
      <c r="M1103">
        <v>0</v>
      </c>
    </row>
    <row r="1104" spans="2:13" x14ac:dyDescent="0.2">
      <c r="B1104">
        <v>0</v>
      </c>
      <c r="C1104">
        <v>0</v>
      </c>
      <c r="D1104">
        <v>0</v>
      </c>
      <c r="E1104">
        <v>0</v>
      </c>
      <c r="F1104">
        <v>0</v>
      </c>
      <c r="G1104">
        <v>1111111</v>
      </c>
      <c r="H1104">
        <v>0</v>
      </c>
      <c r="I1104">
        <v>0</v>
      </c>
      <c r="J1104">
        <v>0</v>
      </c>
      <c r="K1104">
        <v>0</v>
      </c>
      <c r="L1104">
        <v>0</v>
      </c>
      <c r="M1104">
        <v>0</v>
      </c>
    </row>
    <row r="1105" spans="2:13" x14ac:dyDescent="0.2">
      <c r="B1105">
        <v>0</v>
      </c>
      <c r="C1105">
        <v>0</v>
      </c>
      <c r="D1105">
        <v>0</v>
      </c>
      <c r="E1105">
        <v>0</v>
      </c>
      <c r="F1105">
        <v>0</v>
      </c>
      <c r="G1105">
        <v>1111111</v>
      </c>
      <c r="H1105">
        <v>0</v>
      </c>
      <c r="I1105">
        <v>0</v>
      </c>
      <c r="J1105">
        <v>0</v>
      </c>
      <c r="K1105">
        <v>0</v>
      </c>
      <c r="L1105">
        <v>0</v>
      </c>
      <c r="M1105">
        <v>0</v>
      </c>
    </row>
    <row r="1106" spans="2:13" x14ac:dyDescent="0.2">
      <c r="B1106">
        <v>0</v>
      </c>
      <c r="C1106">
        <v>0</v>
      </c>
      <c r="D1106">
        <v>0</v>
      </c>
      <c r="E1106">
        <v>0</v>
      </c>
      <c r="F1106">
        <v>0</v>
      </c>
      <c r="G1106">
        <v>1111111</v>
      </c>
      <c r="H1106">
        <v>0</v>
      </c>
      <c r="I1106">
        <v>0</v>
      </c>
      <c r="J1106">
        <v>0</v>
      </c>
      <c r="K1106">
        <v>0</v>
      </c>
      <c r="L1106">
        <v>0</v>
      </c>
      <c r="M1106">
        <v>0</v>
      </c>
    </row>
    <row r="1107" spans="2:13" x14ac:dyDescent="0.2">
      <c r="B1107">
        <v>0</v>
      </c>
      <c r="C1107">
        <v>0</v>
      </c>
      <c r="D1107">
        <v>0</v>
      </c>
      <c r="E1107">
        <v>0</v>
      </c>
      <c r="F1107">
        <v>0</v>
      </c>
      <c r="G1107">
        <v>1111111</v>
      </c>
      <c r="H1107">
        <v>0</v>
      </c>
      <c r="I1107">
        <v>0</v>
      </c>
      <c r="J1107">
        <v>0</v>
      </c>
      <c r="K1107">
        <v>0</v>
      </c>
      <c r="L1107">
        <v>0</v>
      </c>
      <c r="M1107">
        <v>0</v>
      </c>
    </row>
    <row r="1108" spans="2:13" x14ac:dyDescent="0.2">
      <c r="B1108">
        <v>0</v>
      </c>
      <c r="C1108">
        <v>0</v>
      </c>
      <c r="D1108">
        <v>0</v>
      </c>
      <c r="E1108">
        <v>0</v>
      </c>
      <c r="F1108">
        <v>0</v>
      </c>
      <c r="G1108">
        <v>1111111</v>
      </c>
      <c r="H1108">
        <v>0</v>
      </c>
      <c r="I1108">
        <v>0</v>
      </c>
      <c r="J1108">
        <v>0</v>
      </c>
      <c r="K1108">
        <v>0</v>
      </c>
      <c r="L1108">
        <v>0</v>
      </c>
      <c r="M1108">
        <v>0</v>
      </c>
    </row>
    <row r="1109" spans="2:13" x14ac:dyDescent="0.2">
      <c r="B1109">
        <v>0</v>
      </c>
      <c r="C1109">
        <v>0</v>
      </c>
      <c r="D1109">
        <v>0</v>
      </c>
      <c r="E1109">
        <v>0</v>
      </c>
      <c r="F1109">
        <v>0</v>
      </c>
      <c r="G1109">
        <v>1111111</v>
      </c>
      <c r="H1109">
        <v>0</v>
      </c>
      <c r="I1109">
        <v>0</v>
      </c>
      <c r="J1109">
        <v>0</v>
      </c>
      <c r="K1109">
        <v>0</v>
      </c>
      <c r="L1109">
        <v>0</v>
      </c>
      <c r="M1109">
        <v>0</v>
      </c>
    </row>
    <row r="1110" spans="2:13" x14ac:dyDescent="0.2">
      <c r="B1110">
        <v>0</v>
      </c>
      <c r="C1110">
        <v>0</v>
      </c>
      <c r="D1110">
        <v>0</v>
      </c>
      <c r="E1110">
        <v>0</v>
      </c>
      <c r="F1110">
        <v>0</v>
      </c>
      <c r="G1110">
        <v>1111111</v>
      </c>
      <c r="H1110">
        <v>0</v>
      </c>
      <c r="I1110">
        <v>0</v>
      </c>
      <c r="J1110">
        <v>0</v>
      </c>
      <c r="K1110">
        <v>0</v>
      </c>
      <c r="L1110">
        <v>0</v>
      </c>
      <c r="M1110">
        <v>0</v>
      </c>
    </row>
    <row r="1111" spans="2:13" x14ac:dyDescent="0.2">
      <c r="B1111">
        <v>0</v>
      </c>
      <c r="C1111">
        <v>0</v>
      </c>
      <c r="D1111">
        <v>0</v>
      </c>
      <c r="E1111">
        <v>0</v>
      </c>
      <c r="F1111">
        <v>0</v>
      </c>
      <c r="G1111">
        <v>1111111</v>
      </c>
      <c r="H1111">
        <v>0</v>
      </c>
      <c r="I1111">
        <v>0</v>
      </c>
      <c r="J1111">
        <v>0</v>
      </c>
      <c r="K1111">
        <v>0</v>
      </c>
      <c r="L1111">
        <v>0</v>
      </c>
      <c r="M1111">
        <v>0</v>
      </c>
    </row>
    <row r="1112" spans="2:13" x14ac:dyDescent="0.2">
      <c r="B1112">
        <v>0</v>
      </c>
      <c r="C1112">
        <v>0</v>
      </c>
      <c r="D1112">
        <v>0</v>
      </c>
      <c r="E1112">
        <v>0</v>
      </c>
      <c r="F1112">
        <v>0</v>
      </c>
      <c r="G1112">
        <v>1111111</v>
      </c>
      <c r="H1112">
        <v>0</v>
      </c>
      <c r="I1112">
        <v>0</v>
      </c>
      <c r="J1112">
        <v>0</v>
      </c>
      <c r="K1112">
        <v>0</v>
      </c>
      <c r="L1112">
        <v>0</v>
      </c>
      <c r="M1112">
        <v>0</v>
      </c>
    </row>
    <row r="1113" spans="2:13" x14ac:dyDescent="0.2">
      <c r="B1113">
        <v>0</v>
      </c>
      <c r="C1113">
        <v>0</v>
      </c>
      <c r="D1113">
        <v>0</v>
      </c>
      <c r="E1113">
        <v>0</v>
      </c>
      <c r="F1113">
        <v>0</v>
      </c>
      <c r="G1113">
        <v>1111111</v>
      </c>
      <c r="H1113">
        <v>0</v>
      </c>
      <c r="I1113">
        <v>0</v>
      </c>
      <c r="J1113">
        <v>0</v>
      </c>
      <c r="K1113">
        <v>0</v>
      </c>
      <c r="L1113">
        <v>0</v>
      </c>
      <c r="M1113">
        <v>0</v>
      </c>
    </row>
    <row r="1114" spans="2:13" x14ac:dyDescent="0.2">
      <c r="B1114">
        <v>0</v>
      </c>
      <c r="C1114">
        <v>0</v>
      </c>
      <c r="D1114">
        <v>0</v>
      </c>
      <c r="E1114">
        <v>0</v>
      </c>
      <c r="F1114">
        <v>0</v>
      </c>
      <c r="G1114">
        <v>1111111</v>
      </c>
      <c r="H1114">
        <v>0</v>
      </c>
      <c r="I1114">
        <v>0</v>
      </c>
      <c r="J1114">
        <v>0</v>
      </c>
      <c r="K1114">
        <v>0</v>
      </c>
      <c r="L1114">
        <v>0</v>
      </c>
      <c r="M1114">
        <v>0</v>
      </c>
    </row>
    <row r="1115" spans="2:13" x14ac:dyDescent="0.2">
      <c r="B1115">
        <v>0</v>
      </c>
      <c r="C1115">
        <v>0</v>
      </c>
      <c r="D1115">
        <v>0</v>
      </c>
      <c r="E1115">
        <v>0</v>
      </c>
      <c r="F1115">
        <v>0</v>
      </c>
      <c r="G1115">
        <v>1111111</v>
      </c>
      <c r="H1115">
        <v>0</v>
      </c>
      <c r="I1115">
        <v>0</v>
      </c>
      <c r="J1115">
        <v>0</v>
      </c>
      <c r="K1115">
        <v>0</v>
      </c>
      <c r="L1115">
        <v>0</v>
      </c>
      <c r="M1115">
        <v>0</v>
      </c>
    </row>
    <row r="1116" spans="2:13" x14ac:dyDescent="0.2">
      <c r="B1116">
        <v>0</v>
      </c>
      <c r="C1116">
        <v>0</v>
      </c>
      <c r="D1116">
        <v>0</v>
      </c>
      <c r="E1116">
        <v>0</v>
      </c>
      <c r="F1116">
        <v>0</v>
      </c>
      <c r="G1116">
        <v>1111111</v>
      </c>
      <c r="H1116">
        <v>0</v>
      </c>
      <c r="I1116">
        <v>0</v>
      </c>
      <c r="J1116">
        <v>0</v>
      </c>
      <c r="K1116">
        <v>0</v>
      </c>
      <c r="L1116">
        <v>0</v>
      </c>
      <c r="M1116">
        <v>0</v>
      </c>
    </row>
    <row r="1117" spans="2:13" x14ac:dyDescent="0.2">
      <c r="B1117">
        <v>0</v>
      </c>
      <c r="C1117">
        <v>0</v>
      </c>
      <c r="D1117">
        <v>0</v>
      </c>
      <c r="E1117">
        <v>0</v>
      </c>
      <c r="F1117">
        <v>0</v>
      </c>
      <c r="G1117">
        <v>1111111</v>
      </c>
      <c r="H1117">
        <v>0</v>
      </c>
      <c r="I1117">
        <v>0</v>
      </c>
      <c r="J1117">
        <v>0</v>
      </c>
      <c r="K1117">
        <v>0</v>
      </c>
      <c r="L1117">
        <v>0</v>
      </c>
      <c r="M1117">
        <v>0</v>
      </c>
    </row>
    <row r="1118" spans="2:13" x14ac:dyDescent="0.2">
      <c r="B1118">
        <v>0</v>
      </c>
      <c r="C1118">
        <v>0</v>
      </c>
      <c r="D1118">
        <v>0</v>
      </c>
      <c r="E1118">
        <v>0</v>
      </c>
      <c r="F1118">
        <v>0</v>
      </c>
      <c r="G1118">
        <v>1111111</v>
      </c>
      <c r="H1118">
        <v>0</v>
      </c>
      <c r="I1118">
        <v>0</v>
      </c>
      <c r="J1118">
        <v>0</v>
      </c>
      <c r="K1118">
        <v>0</v>
      </c>
      <c r="L1118">
        <v>0</v>
      </c>
      <c r="M1118">
        <v>0</v>
      </c>
    </row>
    <row r="1119" spans="2:13" x14ac:dyDescent="0.2">
      <c r="B1119">
        <v>0</v>
      </c>
      <c r="C1119">
        <v>0</v>
      </c>
      <c r="D1119">
        <v>0</v>
      </c>
      <c r="E1119">
        <v>0</v>
      </c>
      <c r="F1119">
        <v>0</v>
      </c>
      <c r="G1119">
        <v>1111111</v>
      </c>
      <c r="H1119">
        <v>0</v>
      </c>
      <c r="I1119">
        <v>0</v>
      </c>
      <c r="J1119">
        <v>0</v>
      </c>
      <c r="K1119">
        <v>0</v>
      </c>
      <c r="L1119">
        <v>0</v>
      </c>
      <c r="M1119">
        <v>0</v>
      </c>
    </row>
    <row r="1120" spans="2:13" x14ac:dyDescent="0.2">
      <c r="B1120">
        <v>0</v>
      </c>
      <c r="C1120">
        <v>0</v>
      </c>
      <c r="D1120">
        <v>0</v>
      </c>
      <c r="E1120">
        <v>0</v>
      </c>
      <c r="F1120">
        <v>0</v>
      </c>
      <c r="G1120">
        <v>1111111</v>
      </c>
      <c r="H1120">
        <v>0</v>
      </c>
      <c r="I1120">
        <v>0</v>
      </c>
      <c r="J1120">
        <v>0</v>
      </c>
      <c r="K1120">
        <v>0</v>
      </c>
      <c r="L1120">
        <v>0</v>
      </c>
      <c r="M1120">
        <v>0</v>
      </c>
    </row>
    <row r="1121" spans="2:13" x14ac:dyDescent="0.2">
      <c r="B1121">
        <v>0</v>
      </c>
      <c r="C1121">
        <v>0</v>
      </c>
      <c r="D1121">
        <v>0</v>
      </c>
      <c r="E1121">
        <v>0</v>
      </c>
      <c r="F1121">
        <v>0</v>
      </c>
      <c r="G1121">
        <v>1111111</v>
      </c>
      <c r="H1121">
        <v>0</v>
      </c>
      <c r="I1121">
        <v>0</v>
      </c>
      <c r="J1121">
        <v>0</v>
      </c>
      <c r="K1121">
        <v>0</v>
      </c>
      <c r="L1121">
        <v>0</v>
      </c>
      <c r="M1121">
        <v>0</v>
      </c>
    </row>
    <row r="1122" spans="2:13" x14ac:dyDescent="0.2">
      <c r="B1122">
        <v>0</v>
      </c>
      <c r="C1122">
        <v>0</v>
      </c>
      <c r="D1122">
        <v>0</v>
      </c>
      <c r="E1122">
        <v>0</v>
      </c>
      <c r="F1122">
        <v>0</v>
      </c>
      <c r="G1122">
        <v>1111111</v>
      </c>
      <c r="H1122">
        <v>0</v>
      </c>
      <c r="I1122">
        <v>0</v>
      </c>
      <c r="J1122">
        <v>0</v>
      </c>
      <c r="K1122">
        <v>0</v>
      </c>
      <c r="L1122">
        <v>0</v>
      </c>
      <c r="M1122">
        <v>0</v>
      </c>
    </row>
    <row r="1123" spans="2:13" x14ac:dyDescent="0.2">
      <c r="B1123">
        <v>0</v>
      </c>
      <c r="C1123">
        <v>0</v>
      </c>
      <c r="D1123">
        <v>0</v>
      </c>
      <c r="E1123">
        <v>0</v>
      </c>
      <c r="F1123">
        <v>0</v>
      </c>
      <c r="G1123">
        <v>1111111</v>
      </c>
      <c r="H1123">
        <v>0</v>
      </c>
      <c r="I1123">
        <v>0</v>
      </c>
      <c r="J1123">
        <v>0</v>
      </c>
      <c r="K1123">
        <v>0</v>
      </c>
      <c r="L1123">
        <v>0</v>
      </c>
      <c r="M1123">
        <v>0</v>
      </c>
    </row>
    <row r="1124" spans="2:13" x14ac:dyDescent="0.2">
      <c r="B1124">
        <v>0</v>
      </c>
      <c r="C1124">
        <v>0</v>
      </c>
      <c r="D1124">
        <v>0</v>
      </c>
      <c r="E1124">
        <v>0</v>
      </c>
      <c r="F1124">
        <v>0</v>
      </c>
      <c r="G1124">
        <v>1111111</v>
      </c>
      <c r="H1124">
        <v>0</v>
      </c>
      <c r="I1124">
        <v>0</v>
      </c>
      <c r="J1124">
        <v>0</v>
      </c>
      <c r="K1124">
        <v>0</v>
      </c>
      <c r="L1124">
        <v>0</v>
      </c>
      <c r="M1124">
        <v>0</v>
      </c>
    </row>
    <row r="1125" spans="2:13" x14ac:dyDescent="0.2">
      <c r="B1125">
        <v>0</v>
      </c>
      <c r="C1125">
        <v>0</v>
      </c>
      <c r="D1125">
        <v>0</v>
      </c>
      <c r="E1125">
        <v>0</v>
      </c>
      <c r="F1125">
        <v>0</v>
      </c>
      <c r="G1125">
        <v>1111111</v>
      </c>
      <c r="H1125">
        <v>0</v>
      </c>
      <c r="I1125">
        <v>0</v>
      </c>
      <c r="J1125">
        <v>0</v>
      </c>
      <c r="K1125">
        <v>0</v>
      </c>
      <c r="L1125">
        <v>0</v>
      </c>
      <c r="M1125">
        <v>0</v>
      </c>
    </row>
    <row r="1126" spans="2:13" x14ac:dyDescent="0.2">
      <c r="B1126">
        <v>0</v>
      </c>
      <c r="C1126">
        <v>0</v>
      </c>
      <c r="D1126">
        <v>0</v>
      </c>
      <c r="E1126">
        <v>0</v>
      </c>
      <c r="F1126">
        <v>0</v>
      </c>
      <c r="G1126">
        <v>1111111</v>
      </c>
      <c r="H1126">
        <v>0</v>
      </c>
      <c r="I1126">
        <v>0</v>
      </c>
      <c r="J1126">
        <v>0</v>
      </c>
      <c r="K1126">
        <v>0</v>
      </c>
      <c r="L1126">
        <v>0</v>
      </c>
      <c r="M1126">
        <v>0</v>
      </c>
    </row>
    <row r="1127" spans="2:13" x14ac:dyDescent="0.2">
      <c r="B1127">
        <v>0</v>
      </c>
      <c r="C1127">
        <v>0</v>
      </c>
      <c r="D1127">
        <v>0</v>
      </c>
      <c r="E1127">
        <v>0</v>
      </c>
      <c r="F1127">
        <v>0</v>
      </c>
      <c r="G1127">
        <v>1111111</v>
      </c>
      <c r="H1127">
        <v>0</v>
      </c>
      <c r="I1127">
        <v>0</v>
      </c>
      <c r="J1127">
        <v>0</v>
      </c>
      <c r="K1127">
        <v>0</v>
      </c>
      <c r="L1127">
        <v>0</v>
      </c>
      <c r="M1127">
        <v>0</v>
      </c>
    </row>
    <row r="1128" spans="2:13" x14ac:dyDescent="0.2">
      <c r="B1128">
        <v>0</v>
      </c>
      <c r="C1128">
        <v>0</v>
      </c>
      <c r="D1128">
        <v>0</v>
      </c>
      <c r="E1128">
        <v>0</v>
      </c>
      <c r="F1128">
        <v>0</v>
      </c>
      <c r="G1128">
        <v>1111111</v>
      </c>
      <c r="H1128">
        <v>0</v>
      </c>
      <c r="I1128">
        <v>0</v>
      </c>
      <c r="J1128">
        <v>0</v>
      </c>
      <c r="K1128">
        <v>0</v>
      </c>
      <c r="L1128">
        <v>0</v>
      </c>
      <c r="M1128">
        <v>0</v>
      </c>
    </row>
    <row r="1129" spans="2:13" x14ac:dyDescent="0.2">
      <c r="B1129">
        <v>0</v>
      </c>
      <c r="C1129">
        <v>0</v>
      </c>
      <c r="D1129">
        <v>0</v>
      </c>
      <c r="E1129">
        <v>0</v>
      </c>
      <c r="F1129">
        <v>0</v>
      </c>
      <c r="G1129">
        <v>1111111</v>
      </c>
      <c r="H1129">
        <v>0</v>
      </c>
      <c r="I1129">
        <v>0</v>
      </c>
      <c r="J1129">
        <v>0</v>
      </c>
      <c r="K1129">
        <v>0</v>
      </c>
      <c r="L1129">
        <v>0</v>
      </c>
      <c r="M1129">
        <v>0</v>
      </c>
    </row>
    <row r="1130" spans="2:13" x14ac:dyDescent="0.2">
      <c r="B1130">
        <v>0</v>
      </c>
      <c r="C1130">
        <v>0</v>
      </c>
      <c r="D1130">
        <v>0</v>
      </c>
      <c r="E1130">
        <v>0</v>
      </c>
      <c r="F1130">
        <v>0</v>
      </c>
      <c r="G1130">
        <v>1111111</v>
      </c>
      <c r="H1130">
        <v>0</v>
      </c>
      <c r="I1130">
        <v>0</v>
      </c>
      <c r="J1130">
        <v>0</v>
      </c>
      <c r="K1130">
        <v>0</v>
      </c>
      <c r="L1130">
        <v>0</v>
      </c>
      <c r="M1130">
        <v>0</v>
      </c>
    </row>
    <row r="1131" spans="2:13" x14ac:dyDescent="0.2">
      <c r="B1131">
        <v>0</v>
      </c>
      <c r="C1131">
        <v>0</v>
      </c>
      <c r="D1131">
        <v>0</v>
      </c>
      <c r="E1131">
        <v>0</v>
      </c>
      <c r="F1131">
        <v>0</v>
      </c>
      <c r="G1131">
        <v>1111111</v>
      </c>
      <c r="H1131">
        <v>0</v>
      </c>
      <c r="I1131">
        <v>0</v>
      </c>
      <c r="J1131">
        <v>0</v>
      </c>
      <c r="K1131">
        <v>0</v>
      </c>
      <c r="L1131">
        <v>0</v>
      </c>
      <c r="M1131">
        <v>0</v>
      </c>
    </row>
    <row r="1132" spans="2:13" x14ac:dyDescent="0.2">
      <c r="B1132">
        <v>0</v>
      </c>
      <c r="C1132">
        <v>0</v>
      </c>
      <c r="D1132">
        <v>0</v>
      </c>
      <c r="E1132">
        <v>0</v>
      </c>
      <c r="F1132">
        <v>0</v>
      </c>
      <c r="G1132">
        <v>1111111</v>
      </c>
      <c r="H1132">
        <v>0</v>
      </c>
      <c r="I1132">
        <v>0</v>
      </c>
      <c r="J1132">
        <v>0</v>
      </c>
      <c r="K1132">
        <v>0</v>
      </c>
      <c r="L1132">
        <v>0</v>
      </c>
      <c r="M1132">
        <v>0</v>
      </c>
    </row>
    <row r="1133" spans="2:13" x14ac:dyDescent="0.2">
      <c r="B1133">
        <v>0</v>
      </c>
      <c r="C1133">
        <v>0</v>
      </c>
      <c r="D1133">
        <v>0</v>
      </c>
      <c r="E1133">
        <v>0</v>
      </c>
      <c r="F1133">
        <v>0</v>
      </c>
      <c r="G1133">
        <v>1111111</v>
      </c>
      <c r="H1133">
        <v>0</v>
      </c>
      <c r="I1133">
        <v>0</v>
      </c>
      <c r="J1133">
        <v>0</v>
      </c>
      <c r="K1133">
        <v>0</v>
      </c>
      <c r="L1133">
        <v>0</v>
      </c>
      <c r="M1133">
        <v>0</v>
      </c>
    </row>
    <row r="1134" spans="2:13" x14ac:dyDescent="0.2">
      <c r="B1134">
        <v>0</v>
      </c>
      <c r="C1134">
        <v>0</v>
      </c>
      <c r="D1134">
        <v>0</v>
      </c>
      <c r="E1134">
        <v>0</v>
      </c>
      <c r="F1134">
        <v>0</v>
      </c>
      <c r="G1134">
        <v>1111111</v>
      </c>
      <c r="H1134">
        <v>0</v>
      </c>
      <c r="I1134">
        <v>0</v>
      </c>
      <c r="J1134">
        <v>0</v>
      </c>
      <c r="K1134">
        <v>0</v>
      </c>
      <c r="L1134">
        <v>0</v>
      </c>
      <c r="M1134">
        <v>0</v>
      </c>
    </row>
    <row r="1135" spans="2:13" x14ac:dyDescent="0.2">
      <c r="B1135">
        <v>0</v>
      </c>
      <c r="C1135">
        <v>0</v>
      </c>
      <c r="D1135">
        <v>0</v>
      </c>
      <c r="E1135">
        <v>0</v>
      </c>
      <c r="F1135">
        <v>0</v>
      </c>
      <c r="G1135">
        <v>1111111</v>
      </c>
      <c r="H1135">
        <v>0</v>
      </c>
      <c r="I1135">
        <v>0</v>
      </c>
      <c r="J1135">
        <v>0</v>
      </c>
      <c r="K1135">
        <v>0</v>
      </c>
      <c r="L1135">
        <v>0</v>
      </c>
      <c r="M1135">
        <v>0</v>
      </c>
    </row>
    <row r="1136" spans="2:13" x14ac:dyDescent="0.2">
      <c r="B1136">
        <v>0</v>
      </c>
      <c r="C1136">
        <v>0</v>
      </c>
      <c r="D1136">
        <v>0</v>
      </c>
      <c r="E1136">
        <v>0</v>
      </c>
      <c r="F1136">
        <v>0</v>
      </c>
      <c r="G1136">
        <v>1111111</v>
      </c>
      <c r="H1136">
        <v>0</v>
      </c>
      <c r="I1136">
        <v>0</v>
      </c>
      <c r="J1136">
        <v>0</v>
      </c>
      <c r="K1136">
        <v>0</v>
      </c>
      <c r="L1136">
        <v>0</v>
      </c>
      <c r="M1136">
        <v>0</v>
      </c>
    </row>
    <row r="1137" spans="2:13" x14ac:dyDescent="0.2">
      <c r="B1137">
        <v>0</v>
      </c>
      <c r="C1137">
        <v>0</v>
      </c>
      <c r="D1137">
        <v>0</v>
      </c>
      <c r="E1137">
        <v>0</v>
      </c>
      <c r="F1137">
        <v>0</v>
      </c>
      <c r="G1137">
        <v>1111111</v>
      </c>
      <c r="H1137">
        <v>0</v>
      </c>
      <c r="I1137">
        <v>0</v>
      </c>
      <c r="J1137">
        <v>0</v>
      </c>
      <c r="K1137">
        <v>0</v>
      </c>
      <c r="L1137">
        <v>0</v>
      </c>
      <c r="M1137">
        <v>0</v>
      </c>
    </row>
    <row r="1138" spans="2:13" x14ac:dyDescent="0.2">
      <c r="B1138">
        <v>0</v>
      </c>
      <c r="C1138">
        <v>0</v>
      </c>
      <c r="D1138">
        <v>0</v>
      </c>
      <c r="E1138">
        <v>0</v>
      </c>
      <c r="F1138">
        <v>0</v>
      </c>
      <c r="G1138">
        <v>1111111</v>
      </c>
      <c r="H1138">
        <v>0</v>
      </c>
      <c r="I1138">
        <v>0</v>
      </c>
      <c r="J1138">
        <v>0</v>
      </c>
      <c r="K1138">
        <v>0</v>
      </c>
      <c r="L1138">
        <v>0</v>
      </c>
      <c r="M1138">
        <v>0</v>
      </c>
    </row>
    <row r="1139" spans="2:13" x14ac:dyDescent="0.2">
      <c r="B1139">
        <v>0</v>
      </c>
      <c r="C1139">
        <v>0</v>
      </c>
      <c r="D1139">
        <v>0</v>
      </c>
      <c r="E1139">
        <v>0</v>
      </c>
      <c r="F1139">
        <v>0</v>
      </c>
      <c r="G1139">
        <v>1111111</v>
      </c>
      <c r="H1139">
        <v>0</v>
      </c>
      <c r="I1139">
        <v>0</v>
      </c>
      <c r="J1139">
        <v>0</v>
      </c>
      <c r="K1139">
        <v>0</v>
      </c>
      <c r="L1139">
        <v>0</v>
      </c>
      <c r="M1139">
        <v>0</v>
      </c>
    </row>
    <row r="1140" spans="2:13" x14ac:dyDescent="0.2">
      <c r="B1140">
        <v>0</v>
      </c>
      <c r="C1140">
        <v>0</v>
      </c>
      <c r="D1140">
        <v>0</v>
      </c>
      <c r="E1140">
        <v>0</v>
      </c>
      <c r="F1140">
        <v>0</v>
      </c>
      <c r="G1140">
        <v>1111111</v>
      </c>
      <c r="H1140">
        <v>0</v>
      </c>
      <c r="I1140">
        <v>0</v>
      </c>
      <c r="J1140">
        <v>0</v>
      </c>
      <c r="K1140">
        <v>0</v>
      </c>
      <c r="L1140">
        <v>0</v>
      </c>
      <c r="M1140">
        <v>0</v>
      </c>
    </row>
    <row r="1141" spans="2:13" x14ac:dyDescent="0.2">
      <c r="B1141">
        <v>0</v>
      </c>
      <c r="C1141">
        <v>0</v>
      </c>
      <c r="D1141">
        <v>0</v>
      </c>
      <c r="E1141">
        <v>0</v>
      </c>
      <c r="F1141">
        <v>0</v>
      </c>
      <c r="G1141">
        <v>1111111</v>
      </c>
      <c r="H1141">
        <v>0</v>
      </c>
      <c r="I1141">
        <v>0</v>
      </c>
      <c r="J1141">
        <v>0</v>
      </c>
      <c r="K1141">
        <v>0</v>
      </c>
      <c r="L1141">
        <v>0</v>
      </c>
      <c r="M1141">
        <v>0</v>
      </c>
    </row>
    <row r="1142" spans="2:13" x14ac:dyDescent="0.2">
      <c r="B1142">
        <v>0</v>
      </c>
      <c r="C1142">
        <v>0</v>
      </c>
      <c r="D1142">
        <v>0</v>
      </c>
      <c r="E1142">
        <v>0</v>
      </c>
      <c r="F1142">
        <v>0</v>
      </c>
      <c r="G1142">
        <v>1111111</v>
      </c>
      <c r="H1142">
        <v>0</v>
      </c>
      <c r="I1142">
        <v>0</v>
      </c>
      <c r="J1142">
        <v>0</v>
      </c>
      <c r="K1142">
        <v>0</v>
      </c>
      <c r="L1142">
        <v>0</v>
      </c>
      <c r="M1142">
        <v>0</v>
      </c>
    </row>
    <row r="1143" spans="2:13" x14ac:dyDescent="0.2">
      <c r="B1143">
        <v>0</v>
      </c>
      <c r="C1143">
        <v>0</v>
      </c>
      <c r="D1143">
        <v>0</v>
      </c>
      <c r="E1143">
        <v>0</v>
      </c>
      <c r="F1143">
        <v>0</v>
      </c>
      <c r="G1143">
        <v>1111111</v>
      </c>
      <c r="H1143">
        <v>0</v>
      </c>
      <c r="I1143">
        <v>0</v>
      </c>
      <c r="J1143">
        <v>0</v>
      </c>
      <c r="K1143">
        <v>0</v>
      </c>
      <c r="L1143">
        <v>0</v>
      </c>
      <c r="M1143">
        <v>0</v>
      </c>
    </row>
    <row r="1144" spans="2:13" x14ac:dyDescent="0.2">
      <c r="B1144">
        <v>0</v>
      </c>
      <c r="C1144">
        <v>0</v>
      </c>
      <c r="D1144">
        <v>0</v>
      </c>
      <c r="E1144">
        <v>0</v>
      </c>
      <c r="F1144">
        <v>0</v>
      </c>
      <c r="G1144">
        <v>1111111</v>
      </c>
      <c r="H1144">
        <v>0</v>
      </c>
      <c r="I1144">
        <v>0</v>
      </c>
      <c r="J1144">
        <v>0</v>
      </c>
      <c r="K1144">
        <v>0</v>
      </c>
      <c r="L1144">
        <v>0</v>
      </c>
      <c r="M1144">
        <v>0</v>
      </c>
    </row>
    <row r="1145" spans="2:13" x14ac:dyDescent="0.2">
      <c r="B1145">
        <v>0</v>
      </c>
      <c r="C1145">
        <v>0</v>
      </c>
      <c r="D1145">
        <v>0</v>
      </c>
      <c r="E1145">
        <v>0</v>
      </c>
      <c r="F1145">
        <v>0</v>
      </c>
      <c r="G1145">
        <v>1111111</v>
      </c>
      <c r="H1145">
        <v>0</v>
      </c>
      <c r="I1145">
        <v>0</v>
      </c>
      <c r="J1145">
        <v>0</v>
      </c>
      <c r="K1145">
        <v>0</v>
      </c>
      <c r="L1145">
        <v>0</v>
      </c>
      <c r="M1145">
        <v>0</v>
      </c>
    </row>
    <row r="1146" spans="2:13" x14ac:dyDescent="0.2">
      <c r="B1146">
        <v>0</v>
      </c>
      <c r="C1146">
        <v>0</v>
      </c>
      <c r="D1146">
        <v>0</v>
      </c>
      <c r="E1146">
        <v>0</v>
      </c>
      <c r="F1146">
        <v>0</v>
      </c>
      <c r="G1146">
        <v>1111111</v>
      </c>
      <c r="H1146">
        <v>0</v>
      </c>
      <c r="I1146">
        <v>0</v>
      </c>
      <c r="J1146">
        <v>0</v>
      </c>
      <c r="K1146">
        <v>0</v>
      </c>
      <c r="L1146">
        <v>0</v>
      </c>
      <c r="M1146">
        <v>0</v>
      </c>
    </row>
    <row r="1147" spans="2:13" x14ac:dyDescent="0.2">
      <c r="B1147">
        <v>0</v>
      </c>
      <c r="C1147">
        <v>0</v>
      </c>
      <c r="D1147">
        <v>0</v>
      </c>
      <c r="E1147">
        <v>0</v>
      </c>
      <c r="F1147">
        <v>0</v>
      </c>
      <c r="G1147">
        <v>1111111</v>
      </c>
      <c r="H1147">
        <v>0</v>
      </c>
      <c r="I1147">
        <v>0</v>
      </c>
      <c r="J1147">
        <v>0</v>
      </c>
      <c r="K1147">
        <v>0</v>
      </c>
      <c r="L1147">
        <v>0</v>
      </c>
      <c r="M1147">
        <v>0</v>
      </c>
    </row>
    <row r="1148" spans="2:13" x14ac:dyDescent="0.2">
      <c r="B1148">
        <v>0</v>
      </c>
      <c r="C1148">
        <v>0</v>
      </c>
      <c r="D1148">
        <v>0</v>
      </c>
      <c r="E1148">
        <v>0</v>
      </c>
      <c r="F1148">
        <v>0</v>
      </c>
      <c r="G1148">
        <v>1111111</v>
      </c>
      <c r="H1148">
        <v>0</v>
      </c>
      <c r="I1148">
        <v>0</v>
      </c>
      <c r="J1148">
        <v>0</v>
      </c>
      <c r="K1148">
        <v>0</v>
      </c>
      <c r="L1148">
        <v>0</v>
      </c>
      <c r="M1148">
        <v>0</v>
      </c>
    </row>
    <row r="1149" spans="2:13" x14ac:dyDescent="0.2">
      <c r="B1149">
        <v>0</v>
      </c>
      <c r="C1149">
        <v>0</v>
      </c>
      <c r="D1149">
        <v>0</v>
      </c>
      <c r="E1149">
        <v>0</v>
      </c>
      <c r="F1149">
        <v>0</v>
      </c>
      <c r="G1149">
        <v>1111111</v>
      </c>
      <c r="H1149">
        <v>0</v>
      </c>
      <c r="I1149">
        <v>0</v>
      </c>
      <c r="J1149">
        <v>0</v>
      </c>
      <c r="K1149">
        <v>0</v>
      </c>
      <c r="L1149">
        <v>0</v>
      </c>
      <c r="M1149">
        <v>0</v>
      </c>
    </row>
    <row r="1150" spans="2:13" x14ac:dyDescent="0.2">
      <c r="B1150">
        <v>0</v>
      </c>
      <c r="C1150">
        <v>0</v>
      </c>
      <c r="D1150">
        <v>0</v>
      </c>
      <c r="E1150">
        <v>0</v>
      </c>
      <c r="F1150">
        <v>0</v>
      </c>
      <c r="G1150">
        <v>1111111</v>
      </c>
      <c r="H1150">
        <v>0</v>
      </c>
      <c r="I1150">
        <v>0</v>
      </c>
      <c r="J1150">
        <v>0</v>
      </c>
      <c r="K1150">
        <v>0</v>
      </c>
      <c r="L1150">
        <v>0</v>
      </c>
      <c r="M1150">
        <v>0</v>
      </c>
    </row>
    <row r="1151" spans="2:13" x14ac:dyDescent="0.2">
      <c r="B1151">
        <v>0</v>
      </c>
      <c r="C1151">
        <v>0</v>
      </c>
      <c r="D1151">
        <v>0</v>
      </c>
      <c r="E1151">
        <v>0</v>
      </c>
      <c r="F1151">
        <v>0</v>
      </c>
      <c r="G1151">
        <v>1111111</v>
      </c>
      <c r="H1151">
        <v>0</v>
      </c>
      <c r="I1151">
        <v>0</v>
      </c>
      <c r="J1151">
        <v>0</v>
      </c>
      <c r="K1151">
        <v>0</v>
      </c>
      <c r="L1151">
        <v>0</v>
      </c>
      <c r="M1151">
        <v>0</v>
      </c>
    </row>
    <row r="1152" spans="2:13" x14ac:dyDescent="0.2">
      <c r="B1152">
        <v>0</v>
      </c>
      <c r="C1152">
        <v>0</v>
      </c>
      <c r="D1152">
        <v>0</v>
      </c>
      <c r="E1152">
        <v>0</v>
      </c>
      <c r="F1152">
        <v>0</v>
      </c>
      <c r="G1152">
        <v>1111111</v>
      </c>
      <c r="H1152">
        <v>0</v>
      </c>
      <c r="I1152">
        <v>0</v>
      </c>
      <c r="J1152">
        <v>0</v>
      </c>
      <c r="K1152">
        <v>0</v>
      </c>
      <c r="L1152">
        <v>0</v>
      </c>
      <c r="M1152">
        <v>0</v>
      </c>
    </row>
    <row r="1153" spans="2:13" x14ac:dyDescent="0.2">
      <c r="B1153">
        <v>0</v>
      </c>
      <c r="C1153">
        <v>0</v>
      </c>
      <c r="D1153">
        <v>0</v>
      </c>
      <c r="E1153">
        <v>0</v>
      </c>
      <c r="F1153">
        <v>0</v>
      </c>
      <c r="G1153">
        <v>1111111</v>
      </c>
      <c r="H1153">
        <v>0</v>
      </c>
      <c r="I1153">
        <v>0</v>
      </c>
      <c r="J1153">
        <v>0</v>
      </c>
      <c r="K1153">
        <v>0</v>
      </c>
      <c r="L1153">
        <v>0</v>
      </c>
      <c r="M1153">
        <v>0</v>
      </c>
    </row>
    <row r="1154" spans="2:13" x14ac:dyDescent="0.2">
      <c r="B1154">
        <v>0</v>
      </c>
      <c r="C1154">
        <v>0</v>
      </c>
      <c r="D1154">
        <v>0</v>
      </c>
      <c r="E1154">
        <v>0</v>
      </c>
      <c r="F1154">
        <v>0</v>
      </c>
      <c r="G1154">
        <v>1111111</v>
      </c>
      <c r="H1154">
        <v>0</v>
      </c>
      <c r="I1154">
        <v>0</v>
      </c>
      <c r="J1154">
        <v>0</v>
      </c>
      <c r="K1154">
        <v>0</v>
      </c>
      <c r="L1154">
        <v>0</v>
      </c>
      <c r="M1154">
        <v>0</v>
      </c>
    </row>
    <row r="1155" spans="2:13" x14ac:dyDescent="0.2">
      <c r="B1155">
        <v>0</v>
      </c>
      <c r="C1155">
        <v>0</v>
      </c>
      <c r="D1155">
        <v>0</v>
      </c>
      <c r="E1155">
        <v>0</v>
      </c>
      <c r="F1155">
        <v>0</v>
      </c>
      <c r="G1155">
        <v>1111111</v>
      </c>
      <c r="H1155">
        <v>0</v>
      </c>
      <c r="I1155">
        <v>0</v>
      </c>
      <c r="J1155">
        <v>0</v>
      </c>
      <c r="K1155">
        <v>0</v>
      </c>
      <c r="L1155">
        <v>0</v>
      </c>
      <c r="M1155">
        <v>0</v>
      </c>
    </row>
    <row r="1156" spans="2:13" x14ac:dyDescent="0.2">
      <c r="B1156">
        <v>0</v>
      </c>
      <c r="C1156">
        <v>0</v>
      </c>
      <c r="D1156">
        <v>0</v>
      </c>
      <c r="E1156">
        <v>0</v>
      </c>
      <c r="F1156">
        <v>0</v>
      </c>
      <c r="G1156">
        <v>1111111</v>
      </c>
      <c r="H1156">
        <v>0</v>
      </c>
      <c r="I1156">
        <v>0</v>
      </c>
      <c r="J1156">
        <v>0</v>
      </c>
      <c r="K1156">
        <v>0</v>
      </c>
      <c r="L1156">
        <v>0</v>
      </c>
      <c r="M1156">
        <v>0</v>
      </c>
    </row>
    <row r="1157" spans="2:13" x14ac:dyDescent="0.2">
      <c r="B1157">
        <v>0</v>
      </c>
      <c r="C1157">
        <v>0</v>
      </c>
      <c r="D1157">
        <v>0</v>
      </c>
      <c r="E1157">
        <v>0</v>
      </c>
      <c r="F1157">
        <v>0</v>
      </c>
      <c r="G1157">
        <v>1111111</v>
      </c>
      <c r="H1157">
        <v>0</v>
      </c>
      <c r="I1157">
        <v>0</v>
      </c>
      <c r="J1157">
        <v>0</v>
      </c>
      <c r="K1157">
        <v>0</v>
      </c>
      <c r="L1157">
        <v>0</v>
      </c>
      <c r="M1157">
        <v>0</v>
      </c>
    </row>
    <row r="1158" spans="2:13" x14ac:dyDescent="0.2">
      <c r="B1158">
        <v>0</v>
      </c>
      <c r="C1158">
        <v>0</v>
      </c>
      <c r="D1158">
        <v>0</v>
      </c>
      <c r="E1158">
        <v>0</v>
      </c>
      <c r="F1158">
        <v>0</v>
      </c>
      <c r="G1158">
        <v>1111111</v>
      </c>
      <c r="H1158">
        <v>0</v>
      </c>
      <c r="I1158">
        <v>0</v>
      </c>
      <c r="J1158">
        <v>0</v>
      </c>
      <c r="K1158">
        <v>0</v>
      </c>
      <c r="L1158">
        <v>0</v>
      </c>
      <c r="M1158">
        <v>0</v>
      </c>
    </row>
    <row r="1159" spans="2:13" x14ac:dyDescent="0.2">
      <c r="B1159">
        <v>0</v>
      </c>
      <c r="C1159">
        <v>0</v>
      </c>
      <c r="D1159">
        <v>0</v>
      </c>
      <c r="E1159">
        <v>0</v>
      </c>
      <c r="F1159">
        <v>0</v>
      </c>
      <c r="G1159">
        <v>1111111</v>
      </c>
      <c r="H1159">
        <v>0</v>
      </c>
      <c r="I1159">
        <v>0</v>
      </c>
      <c r="J1159">
        <v>0</v>
      </c>
      <c r="K1159">
        <v>0</v>
      </c>
      <c r="L1159">
        <v>0</v>
      </c>
      <c r="M1159">
        <v>0</v>
      </c>
    </row>
    <row r="1160" spans="2:13" x14ac:dyDescent="0.2">
      <c r="B1160">
        <v>0</v>
      </c>
      <c r="C1160">
        <v>0</v>
      </c>
      <c r="D1160">
        <v>0</v>
      </c>
      <c r="E1160">
        <v>0</v>
      </c>
      <c r="F1160">
        <v>0</v>
      </c>
      <c r="G1160">
        <v>1111111</v>
      </c>
      <c r="H1160">
        <v>0</v>
      </c>
      <c r="I1160">
        <v>0</v>
      </c>
      <c r="J1160">
        <v>0</v>
      </c>
      <c r="K1160">
        <v>0</v>
      </c>
      <c r="L1160">
        <v>0</v>
      </c>
      <c r="M1160">
        <v>0</v>
      </c>
    </row>
    <row r="1161" spans="2:13" x14ac:dyDescent="0.2">
      <c r="B1161">
        <v>0</v>
      </c>
      <c r="C1161">
        <v>0</v>
      </c>
      <c r="D1161">
        <v>0</v>
      </c>
      <c r="E1161">
        <v>0</v>
      </c>
      <c r="F1161">
        <v>0</v>
      </c>
      <c r="G1161">
        <v>1111111</v>
      </c>
      <c r="H1161">
        <v>0</v>
      </c>
      <c r="I1161">
        <v>0</v>
      </c>
      <c r="J1161">
        <v>0</v>
      </c>
      <c r="K1161">
        <v>0</v>
      </c>
      <c r="L1161">
        <v>0</v>
      </c>
      <c r="M1161">
        <v>0</v>
      </c>
    </row>
    <row r="1162" spans="2:13" x14ac:dyDescent="0.2">
      <c r="B1162">
        <v>0</v>
      </c>
      <c r="C1162">
        <v>0</v>
      </c>
      <c r="D1162">
        <v>0</v>
      </c>
      <c r="E1162">
        <v>0</v>
      </c>
      <c r="F1162">
        <v>0</v>
      </c>
      <c r="G1162">
        <v>1111111</v>
      </c>
      <c r="H1162">
        <v>0</v>
      </c>
      <c r="I1162">
        <v>0</v>
      </c>
      <c r="J1162">
        <v>0</v>
      </c>
      <c r="K1162">
        <v>0</v>
      </c>
      <c r="L1162">
        <v>0</v>
      </c>
      <c r="M1162">
        <v>0</v>
      </c>
    </row>
    <row r="1163" spans="2:13" x14ac:dyDescent="0.2">
      <c r="B1163">
        <v>0</v>
      </c>
      <c r="C1163">
        <v>0</v>
      </c>
      <c r="D1163">
        <v>0</v>
      </c>
      <c r="E1163">
        <v>0</v>
      </c>
      <c r="F1163">
        <v>0</v>
      </c>
      <c r="G1163">
        <v>1111111</v>
      </c>
      <c r="H1163">
        <v>0</v>
      </c>
      <c r="I1163">
        <v>0</v>
      </c>
      <c r="J1163">
        <v>0</v>
      </c>
      <c r="K1163">
        <v>0</v>
      </c>
      <c r="L1163">
        <v>0</v>
      </c>
      <c r="M1163">
        <v>0</v>
      </c>
    </row>
    <row r="1164" spans="2:13" x14ac:dyDescent="0.2">
      <c r="B1164">
        <v>0</v>
      </c>
      <c r="C1164">
        <v>0</v>
      </c>
      <c r="D1164">
        <v>0</v>
      </c>
      <c r="E1164">
        <v>0</v>
      </c>
      <c r="F1164">
        <v>0</v>
      </c>
      <c r="G1164">
        <v>1111111</v>
      </c>
      <c r="H1164">
        <v>0</v>
      </c>
      <c r="I1164">
        <v>0</v>
      </c>
      <c r="J1164">
        <v>0</v>
      </c>
      <c r="K1164">
        <v>0</v>
      </c>
      <c r="L1164">
        <v>0</v>
      </c>
      <c r="M1164">
        <v>0</v>
      </c>
    </row>
    <row r="1165" spans="2:13" x14ac:dyDescent="0.2">
      <c r="B1165">
        <v>0</v>
      </c>
      <c r="C1165">
        <v>0</v>
      </c>
      <c r="D1165">
        <v>0</v>
      </c>
      <c r="E1165">
        <v>0</v>
      </c>
      <c r="F1165">
        <v>0</v>
      </c>
      <c r="G1165">
        <v>1111111</v>
      </c>
      <c r="H1165">
        <v>0</v>
      </c>
      <c r="I1165">
        <v>0</v>
      </c>
      <c r="J1165">
        <v>0</v>
      </c>
      <c r="K1165">
        <v>0</v>
      </c>
      <c r="L1165">
        <v>0</v>
      </c>
      <c r="M1165">
        <v>0</v>
      </c>
    </row>
    <row r="1166" spans="2:13" x14ac:dyDescent="0.2">
      <c r="B1166">
        <v>0</v>
      </c>
      <c r="C1166">
        <v>0</v>
      </c>
      <c r="D1166">
        <v>0</v>
      </c>
      <c r="E1166">
        <v>0</v>
      </c>
      <c r="F1166">
        <v>0</v>
      </c>
      <c r="G1166">
        <v>1111111</v>
      </c>
      <c r="H1166">
        <v>0</v>
      </c>
      <c r="I1166">
        <v>0</v>
      </c>
      <c r="J1166">
        <v>0</v>
      </c>
      <c r="K1166">
        <v>0</v>
      </c>
      <c r="L1166">
        <v>0</v>
      </c>
      <c r="M1166">
        <v>0</v>
      </c>
    </row>
    <row r="1167" spans="2:13" x14ac:dyDescent="0.2">
      <c r="B1167">
        <v>0</v>
      </c>
      <c r="C1167">
        <v>0</v>
      </c>
      <c r="D1167">
        <v>0</v>
      </c>
      <c r="E1167">
        <v>0</v>
      </c>
      <c r="F1167">
        <v>0</v>
      </c>
      <c r="G1167">
        <v>1111111</v>
      </c>
      <c r="H1167">
        <v>0</v>
      </c>
      <c r="I1167">
        <v>0</v>
      </c>
      <c r="J1167">
        <v>0</v>
      </c>
      <c r="K1167">
        <v>0</v>
      </c>
      <c r="L1167">
        <v>0</v>
      </c>
      <c r="M1167">
        <v>0</v>
      </c>
    </row>
    <row r="1168" spans="2:13" x14ac:dyDescent="0.2">
      <c r="B1168">
        <v>0</v>
      </c>
      <c r="C1168">
        <v>0</v>
      </c>
      <c r="D1168">
        <v>0</v>
      </c>
      <c r="E1168">
        <v>0</v>
      </c>
      <c r="F1168">
        <v>0</v>
      </c>
      <c r="G1168">
        <v>1111111</v>
      </c>
      <c r="H1168">
        <v>0</v>
      </c>
      <c r="I1168">
        <v>0</v>
      </c>
      <c r="J1168">
        <v>0</v>
      </c>
      <c r="K1168">
        <v>0</v>
      </c>
      <c r="L1168">
        <v>0</v>
      </c>
      <c r="M1168">
        <v>0</v>
      </c>
    </row>
    <row r="1169" spans="2:13" x14ac:dyDescent="0.2">
      <c r="B1169">
        <v>0</v>
      </c>
      <c r="C1169">
        <v>0</v>
      </c>
      <c r="D1169">
        <v>0</v>
      </c>
      <c r="E1169">
        <v>0</v>
      </c>
      <c r="F1169">
        <v>0</v>
      </c>
      <c r="G1169">
        <v>1111111</v>
      </c>
      <c r="H1169">
        <v>0</v>
      </c>
      <c r="I1169">
        <v>0</v>
      </c>
      <c r="J1169">
        <v>0</v>
      </c>
      <c r="K1169">
        <v>0</v>
      </c>
      <c r="L1169">
        <v>0</v>
      </c>
      <c r="M1169">
        <v>0</v>
      </c>
    </row>
    <row r="1170" spans="2:13" x14ac:dyDescent="0.2">
      <c r="B1170">
        <v>0</v>
      </c>
      <c r="C1170">
        <v>0</v>
      </c>
      <c r="D1170">
        <v>0</v>
      </c>
      <c r="E1170">
        <v>0</v>
      </c>
      <c r="F1170">
        <v>0</v>
      </c>
      <c r="G1170">
        <v>1111111</v>
      </c>
      <c r="H1170">
        <v>0</v>
      </c>
      <c r="I1170">
        <v>0</v>
      </c>
      <c r="J1170">
        <v>0</v>
      </c>
      <c r="K1170">
        <v>0</v>
      </c>
      <c r="L1170">
        <v>0</v>
      </c>
      <c r="M1170">
        <v>0</v>
      </c>
    </row>
    <row r="1171" spans="2:13" x14ac:dyDescent="0.2">
      <c r="B1171">
        <v>0</v>
      </c>
      <c r="C1171">
        <v>0</v>
      </c>
      <c r="D1171">
        <v>0</v>
      </c>
      <c r="E1171">
        <v>0</v>
      </c>
      <c r="F1171">
        <v>0</v>
      </c>
      <c r="G1171">
        <v>1111111</v>
      </c>
      <c r="H1171">
        <v>0</v>
      </c>
      <c r="I1171">
        <v>0</v>
      </c>
      <c r="J1171">
        <v>0</v>
      </c>
      <c r="K1171">
        <v>0</v>
      </c>
      <c r="L1171">
        <v>0</v>
      </c>
      <c r="M1171">
        <v>0</v>
      </c>
    </row>
    <row r="1172" spans="2:13" x14ac:dyDescent="0.2">
      <c r="B1172">
        <v>0</v>
      </c>
      <c r="C1172">
        <v>0</v>
      </c>
      <c r="D1172">
        <v>0</v>
      </c>
      <c r="E1172">
        <v>0</v>
      </c>
      <c r="F1172">
        <v>0</v>
      </c>
      <c r="G1172">
        <v>1111111</v>
      </c>
      <c r="H1172">
        <v>0</v>
      </c>
      <c r="I1172">
        <v>0</v>
      </c>
      <c r="J1172">
        <v>0</v>
      </c>
      <c r="K1172">
        <v>0</v>
      </c>
      <c r="L1172">
        <v>0</v>
      </c>
      <c r="M1172">
        <v>0</v>
      </c>
    </row>
    <row r="1173" spans="2:13" x14ac:dyDescent="0.2">
      <c r="B1173">
        <v>0</v>
      </c>
      <c r="C1173">
        <v>0</v>
      </c>
      <c r="D1173">
        <v>0</v>
      </c>
      <c r="E1173">
        <v>0</v>
      </c>
      <c r="F1173">
        <v>0</v>
      </c>
      <c r="G1173">
        <v>1111111</v>
      </c>
      <c r="H1173">
        <v>0</v>
      </c>
      <c r="I1173">
        <v>0</v>
      </c>
      <c r="J1173">
        <v>0</v>
      </c>
      <c r="K1173">
        <v>0</v>
      </c>
      <c r="L1173">
        <v>0</v>
      </c>
      <c r="M1173">
        <v>0</v>
      </c>
    </row>
    <row r="1174" spans="2:13" x14ac:dyDescent="0.2">
      <c r="B1174">
        <v>0</v>
      </c>
      <c r="C1174">
        <v>0</v>
      </c>
      <c r="D1174">
        <v>0</v>
      </c>
      <c r="E1174">
        <v>0</v>
      </c>
      <c r="F1174">
        <v>0</v>
      </c>
      <c r="G1174">
        <v>1111111</v>
      </c>
      <c r="H1174">
        <v>0</v>
      </c>
      <c r="I1174">
        <v>0</v>
      </c>
      <c r="J1174">
        <v>0</v>
      </c>
      <c r="K1174">
        <v>0</v>
      </c>
      <c r="L1174">
        <v>0</v>
      </c>
      <c r="M1174">
        <v>0</v>
      </c>
    </row>
    <row r="1175" spans="2:13" x14ac:dyDescent="0.2">
      <c r="B1175">
        <v>0</v>
      </c>
      <c r="C1175">
        <v>0</v>
      </c>
      <c r="D1175">
        <v>0</v>
      </c>
      <c r="E1175">
        <v>0</v>
      </c>
      <c r="F1175">
        <v>0</v>
      </c>
      <c r="G1175">
        <v>1111111</v>
      </c>
      <c r="H1175">
        <v>0</v>
      </c>
      <c r="I1175">
        <v>0</v>
      </c>
      <c r="J1175">
        <v>0</v>
      </c>
      <c r="K1175">
        <v>0</v>
      </c>
      <c r="L1175">
        <v>0</v>
      </c>
      <c r="M1175">
        <v>0</v>
      </c>
    </row>
    <row r="1176" spans="2:13" x14ac:dyDescent="0.2">
      <c r="B1176">
        <v>0</v>
      </c>
      <c r="C1176">
        <v>0</v>
      </c>
      <c r="D1176">
        <v>0</v>
      </c>
      <c r="E1176">
        <v>0</v>
      </c>
      <c r="F1176">
        <v>0</v>
      </c>
      <c r="G1176">
        <v>1111111</v>
      </c>
      <c r="H1176">
        <v>0</v>
      </c>
      <c r="I1176">
        <v>0</v>
      </c>
      <c r="J1176">
        <v>0</v>
      </c>
      <c r="K1176">
        <v>0</v>
      </c>
      <c r="L1176">
        <v>0</v>
      </c>
      <c r="M1176">
        <v>0</v>
      </c>
    </row>
    <row r="1177" spans="2:13" x14ac:dyDescent="0.2">
      <c r="B1177">
        <v>0</v>
      </c>
      <c r="C1177">
        <v>0</v>
      </c>
      <c r="D1177">
        <v>0</v>
      </c>
      <c r="E1177">
        <v>0</v>
      </c>
      <c r="F1177">
        <v>0</v>
      </c>
      <c r="G1177">
        <v>1111111</v>
      </c>
      <c r="H1177">
        <v>0</v>
      </c>
      <c r="I1177">
        <v>0</v>
      </c>
      <c r="J1177">
        <v>0</v>
      </c>
      <c r="K1177">
        <v>0</v>
      </c>
      <c r="L1177">
        <v>0</v>
      </c>
      <c r="M1177">
        <v>0</v>
      </c>
    </row>
    <row r="1178" spans="2:13" x14ac:dyDescent="0.2">
      <c r="B1178">
        <v>0</v>
      </c>
      <c r="C1178">
        <v>0</v>
      </c>
      <c r="D1178">
        <v>0</v>
      </c>
      <c r="E1178">
        <v>0</v>
      </c>
      <c r="F1178">
        <v>0</v>
      </c>
      <c r="G1178">
        <v>1111111</v>
      </c>
      <c r="H1178">
        <v>0</v>
      </c>
      <c r="I1178">
        <v>0</v>
      </c>
      <c r="J1178">
        <v>0</v>
      </c>
      <c r="K1178">
        <v>0</v>
      </c>
      <c r="L1178">
        <v>0</v>
      </c>
      <c r="M1178">
        <v>0</v>
      </c>
    </row>
    <row r="1179" spans="2:13" x14ac:dyDescent="0.2">
      <c r="B1179">
        <v>0</v>
      </c>
      <c r="C1179">
        <v>0</v>
      </c>
      <c r="D1179">
        <v>0</v>
      </c>
      <c r="E1179">
        <v>0</v>
      </c>
      <c r="F1179">
        <v>0</v>
      </c>
      <c r="G1179">
        <v>1111111</v>
      </c>
      <c r="H1179">
        <v>0</v>
      </c>
      <c r="I1179">
        <v>0</v>
      </c>
      <c r="J1179">
        <v>0</v>
      </c>
      <c r="K1179">
        <v>0</v>
      </c>
      <c r="L1179">
        <v>0</v>
      </c>
      <c r="M1179">
        <v>0</v>
      </c>
    </row>
    <row r="1180" spans="2:13" x14ac:dyDescent="0.2">
      <c r="B1180">
        <v>0</v>
      </c>
      <c r="C1180">
        <v>0</v>
      </c>
      <c r="D1180">
        <v>0</v>
      </c>
      <c r="E1180">
        <v>0</v>
      </c>
      <c r="F1180">
        <v>0</v>
      </c>
      <c r="G1180">
        <v>1111111</v>
      </c>
      <c r="H1180">
        <v>0</v>
      </c>
      <c r="I1180">
        <v>0</v>
      </c>
      <c r="J1180">
        <v>0</v>
      </c>
      <c r="K1180">
        <v>0</v>
      </c>
      <c r="L1180">
        <v>0</v>
      </c>
      <c r="M1180">
        <v>0</v>
      </c>
    </row>
    <row r="1181" spans="2:13" x14ac:dyDescent="0.2">
      <c r="B1181">
        <v>0</v>
      </c>
      <c r="C1181">
        <v>0</v>
      </c>
      <c r="D1181">
        <v>0</v>
      </c>
      <c r="E1181">
        <v>0</v>
      </c>
      <c r="F1181">
        <v>0</v>
      </c>
      <c r="G1181">
        <v>1111111</v>
      </c>
      <c r="H1181">
        <v>0</v>
      </c>
      <c r="I1181">
        <v>0</v>
      </c>
      <c r="J1181">
        <v>0</v>
      </c>
      <c r="K1181">
        <v>0</v>
      </c>
      <c r="L1181">
        <v>0</v>
      </c>
      <c r="M1181">
        <v>0</v>
      </c>
    </row>
    <row r="1182" spans="2:13" x14ac:dyDescent="0.2">
      <c r="B1182">
        <v>0</v>
      </c>
      <c r="C1182">
        <v>0</v>
      </c>
      <c r="D1182">
        <v>0</v>
      </c>
      <c r="E1182">
        <v>0</v>
      </c>
      <c r="F1182">
        <v>0</v>
      </c>
      <c r="G1182">
        <v>1111111</v>
      </c>
      <c r="H1182">
        <v>0</v>
      </c>
      <c r="I1182">
        <v>0</v>
      </c>
      <c r="J1182">
        <v>0</v>
      </c>
      <c r="K1182">
        <v>0</v>
      </c>
      <c r="L1182">
        <v>0</v>
      </c>
      <c r="M1182">
        <v>0</v>
      </c>
    </row>
    <row r="1183" spans="2:13" x14ac:dyDescent="0.2">
      <c r="B1183">
        <v>0</v>
      </c>
      <c r="C1183">
        <v>0</v>
      </c>
      <c r="D1183">
        <v>0</v>
      </c>
      <c r="E1183">
        <v>0</v>
      </c>
      <c r="F1183">
        <v>0</v>
      </c>
      <c r="G1183">
        <v>1111111</v>
      </c>
      <c r="H1183">
        <v>0</v>
      </c>
      <c r="I1183">
        <v>0</v>
      </c>
      <c r="J1183">
        <v>0</v>
      </c>
      <c r="K1183">
        <v>0</v>
      </c>
      <c r="L1183">
        <v>0</v>
      </c>
      <c r="M1183">
        <v>0</v>
      </c>
    </row>
    <row r="1184" spans="2:13" x14ac:dyDescent="0.2">
      <c r="B1184">
        <v>0</v>
      </c>
      <c r="C1184">
        <v>0</v>
      </c>
      <c r="D1184">
        <v>0</v>
      </c>
      <c r="E1184">
        <v>0</v>
      </c>
      <c r="F1184">
        <v>0</v>
      </c>
      <c r="G1184">
        <v>1111111</v>
      </c>
      <c r="H1184">
        <v>0</v>
      </c>
      <c r="I1184">
        <v>0</v>
      </c>
      <c r="J1184">
        <v>0</v>
      </c>
      <c r="K1184">
        <v>0</v>
      </c>
      <c r="L1184">
        <v>0</v>
      </c>
      <c r="M1184">
        <v>0</v>
      </c>
    </row>
    <row r="1185" spans="2:13" x14ac:dyDescent="0.2">
      <c r="B1185">
        <v>0</v>
      </c>
      <c r="C1185">
        <v>0</v>
      </c>
      <c r="D1185">
        <v>0</v>
      </c>
      <c r="E1185">
        <v>0</v>
      </c>
      <c r="F1185">
        <v>0</v>
      </c>
      <c r="G1185">
        <v>1111111</v>
      </c>
      <c r="H1185">
        <v>0</v>
      </c>
      <c r="I1185">
        <v>0</v>
      </c>
      <c r="J1185">
        <v>0</v>
      </c>
      <c r="K1185">
        <v>0</v>
      </c>
      <c r="L1185">
        <v>0</v>
      </c>
      <c r="M1185">
        <v>0</v>
      </c>
    </row>
    <row r="1186" spans="2:13" x14ac:dyDescent="0.2">
      <c r="B1186">
        <v>0</v>
      </c>
      <c r="C1186">
        <v>0</v>
      </c>
      <c r="D1186">
        <v>0</v>
      </c>
      <c r="E1186">
        <v>0</v>
      </c>
      <c r="F1186">
        <v>0</v>
      </c>
      <c r="G1186">
        <v>1111111</v>
      </c>
      <c r="H1186">
        <v>0</v>
      </c>
      <c r="I1186">
        <v>0</v>
      </c>
      <c r="J1186">
        <v>0</v>
      </c>
      <c r="K1186">
        <v>0</v>
      </c>
      <c r="L1186">
        <v>0</v>
      </c>
      <c r="M1186">
        <v>0</v>
      </c>
    </row>
    <row r="1187" spans="2:13" x14ac:dyDescent="0.2">
      <c r="B1187">
        <v>0</v>
      </c>
      <c r="C1187">
        <v>0</v>
      </c>
      <c r="D1187">
        <v>0</v>
      </c>
      <c r="E1187">
        <v>0</v>
      </c>
      <c r="F1187">
        <v>0</v>
      </c>
      <c r="G1187">
        <v>1111111</v>
      </c>
      <c r="H1187">
        <v>0</v>
      </c>
      <c r="I1187">
        <v>0</v>
      </c>
      <c r="J1187">
        <v>0</v>
      </c>
      <c r="K1187">
        <v>0</v>
      </c>
      <c r="L1187">
        <v>0</v>
      </c>
      <c r="M1187">
        <v>0</v>
      </c>
    </row>
    <row r="1188" spans="2:13" x14ac:dyDescent="0.2">
      <c r="B1188">
        <v>0</v>
      </c>
      <c r="C1188">
        <v>0</v>
      </c>
      <c r="D1188">
        <v>0</v>
      </c>
      <c r="E1188">
        <v>0</v>
      </c>
      <c r="F1188">
        <v>0</v>
      </c>
      <c r="G1188">
        <v>1111111</v>
      </c>
      <c r="H1188">
        <v>0</v>
      </c>
      <c r="I1188">
        <v>0</v>
      </c>
      <c r="J1188">
        <v>0</v>
      </c>
      <c r="K1188">
        <v>0</v>
      </c>
      <c r="L1188">
        <v>0</v>
      </c>
      <c r="M1188">
        <v>0</v>
      </c>
    </row>
    <row r="1189" spans="2:13" x14ac:dyDescent="0.2">
      <c r="B1189">
        <v>0</v>
      </c>
      <c r="C1189">
        <v>0</v>
      </c>
      <c r="D1189">
        <v>0</v>
      </c>
      <c r="E1189">
        <v>0</v>
      </c>
      <c r="F1189">
        <v>0</v>
      </c>
      <c r="G1189">
        <v>1111111</v>
      </c>
      <c r="H1189">
        <v>0</v>
      </c>
      <c r="I1189">
        <v>0</v>
      </c>
      <c r="J1189">
        <v>0</v>
      </c>
      <c r="K1189">
        <v>0</v>
      </c>
      <c r="L1189">
        <v>0</v>
      </c>
      <c r="M1189">
        <v>0</v>
      </c>
    </row>
    <row r="1190" spans="2:13" x14ac:dyDescent="0.2">
      <c r="B1190">
        <v>0</v>
      </c>
      <c r="C1190">
        <v>0</v>
      </c>
      <c r="D1190">
        <v>0</v>
      </c>
      <c r="E1190">
        <v>0</v>
      </c>
      <c r="F1190">
        <v>0</v>
      </c>
      <c r="G1190">
        <v>1111111</v>
      </c>
      <c r="H1190">
        <v>0</v>
      </c>
      <c r="I1190">
        <v>0</v>
      </c>
      <c r="J1190">
        <v>0</v>
      </c>
      <c r="K1190">
        <v>0</v>
      </c>
      <c r="L1190">
        <v>0</v>
      </c>
      <c r="M1190">
        <v>0</v>
      </c>
    </row>
    <row r="1191" spans="2:13" x14ac:dyDescent="0.2">
      <c r="B1191">
        <v>0</v>
      </c>
      <c r="C1191">
        <v>0</v>
      </c>
      <c r="D1191">
        <v>0</v>
      </c>
      <c r="E1191">
        <v>0</v>
      </c>
      <c r="F1191">
        <v>0</v>
      </c>
      <c r="G1191">
        <v>1111111</v>
      </c>
      <c r="H1191">
        <v>0</v>
      </c>
      <c r="I1191">
        <v>0</v>
      </c>
      <c r="J1191">
        <v>0</v>
      </c>
      <c r="K1191">
        <v>0</v>
      </c>
      <c r="L1191">
        <v>0</v>
      </c>
      <c r="M1191">
        <v>0</v>
      </c>
    </row>
    <row r="1192" spans="2:13" x14ac:dyDescent="0.2">
      <c r="B1192">
        <v>0</v>
      </c>
      <c r="C1192">
        <v>0</v>
      </c>
      <c r="D1192">
        <v>0</v>
      </c>
      <c r="E1192">
        <v>0</v>
      </c>
      <c r="F1192">
        <v>0</v>
      </c>
      <c r="G1192">
        <v>1111111</v>
      </c>
      <c r="H1192">
        <v>0</v>
      </c>
      <c r="I1192">
        <v>0</v>
      </c>
      <c r="J1192">
        <v>0</v>
      </c>
      <c r="K1192">
        <v>0</v>
      </c>
      <c r="L1192">
        <v>0</v>
      </c>
      <c r="M1192">
        <v>0</v>
      </c>
    </row>
    <row r="1193" spans="2:13" x14ac:dyDescent="0.2">
      <c r="B1193">
        <v>0</v>
      </c>
      <c r="C1193">
        <v>0</v>
      </c>
      <c r="D1193">
        <v>0</v>
      </c>
      <c r="E1193">
        <v>0</v>
      </c>
      <c r="F1193">
        <v>0</v>
      </c>
      <c r="G1193">
        <v>1111111</v>
      </c>
      <c r="H1193">
        <v>0</v>
      </c>
      <c r="I1193">
        <v>0</v>
      </c>
      <c r="J1193">
        <v>0</v>
      </c>
      <c r="K1193">
        <v>0</v>
      </c>
      <c r="L1193">
        <v>0</v>
      </c>
      <c r="M1193">
        <v>0</v>
      </c>
    </row>
    <row r="1194" spans="2:13" x14ac:dyDescent="0.2">
      <c r="B1194">
        <v>0</v>
      </c>
      <c r="C1194">
        <v>0</v>
      </c>
      <c r="D1194">
        <v>0</v>
      </c>
      <c r="E1194">
        <v>0</v>
      </c>
      <c r="F1194">
        <v>0</v>
      </c>
      <c r="G1194">
        <v>1111111</v>
      </c>
      <c r="H1194">
        <v>0</v>
      </c>
      <c r="I1194">
        <v>0</v>
      </c>
      <c r="J1194">
        <v>0</v>
      </c>
      <c r="K1194">
        <v>0</v>
      </c>
      <c r="L1194">
        <v>0</v>
      </c>
      <c r="M1194">
        <v>0</v>
      </c>
    </row>
    <row r="1195" spans="2:13" x14ac:dyDescent="0.2">
      <c r="B1195">
        <v>0</v>
      </c>
      <c r="C1195">
        <v>0</v>
      </c>
      <c r="D1195">
        <v>0</v>
      </c>
      <c r="E1195">
        <v>0</v>
      </c>
      <c r="F1195">
        <v>0</v>
      </c>
      <c r="G1195">
        <v>1111111</v>
      </c>
      <c r="H1195">
        <v>0</v>
      </c>
      <c r="I1195">
        <v>0</v>
      </c>
      <c r="J1195">
        <v>0</v>
      </c>
      <c r="K1195">
        <v>0</v>
      </c>
      <c r="L1195">
        <v>0</v>
      </c>
      <c r="M1195">
        <v>0</v>
      </c>
    </row>
    <row r="1196" spans="2:13" x14ac:dyDescent="0.2">
      <c r="B1196">
        <v>0</v>
      </c>
      <c r="C1196">
        <v>0</v>
      </c>
      <c r="D1196">
        <v>0</v>
      </c>
      <c r="E1196">
        <v>0</v>
      </c>
      <c r="F1196">
        <v>0</v>
      </c>
      <c r="G1196">
        <v>1111111</v>
      </c>
      <c r="H1196">
        <v>0</v>
      </c>
      <c r="I1196">
        <v>0</v>
      </c>
      <c r="J1196">
        <v>0</v>
      </c>
      <c r="K1196">
        <v>0</v>
      </c>
      <c r="L1196">
        <v>0</v>
      </c>
      <c r="M1196">
        <v>0</v>
      </c>
    </row>
    <row r="1197" spans="2:13" x14ac:dyDescent="0.2">
      <c r="B1197">
        <v>0</v>
      </c>
      <c r="C1197">
        <v>0</v>
      </c>
      <c r="D1197">
        <v>0</v>
      </c>
      <c r="E1197">
        <v>0</v>
      </c>
      <c r="F1197">
        <v>0</v>
      </c>
      <c r="G1197">
        <v>1111111</v>
      </c>
      <c r="H1197">
        <v>0</v>
      </c>
      <c r="I1197">
        <v>0</v>
      </c>
      <c r="J1197">
        <v>0</v>
      </c>
      <c r="K1197">
        <v>0</v>
      </c>
      <c r="L1197">
        <v>0</v>
      </c>
      <c r="M1197">
        <v>0</v>
      </c>
    </row>
    <row r="1198" spans="2:13" x14ac:dyDescent="0.2">
      <c r="B1198">
        <v>0</v>
      </c>
      <c r="C1198">
        <v>0</v>
      </c>
      <c r="D1198">
        <v>0</v>
      </c>
      <c r="E1198">
        <v>0</v>
      </c>
      <c r="F1198">
        <v>0</v>
      </c>
      <c r="G1198">
        <v>1111111</v>
      </c>
      <c r="H1198">
        <v>0</v>
      </c>
      <c r="I1198">
        <v>0</v>
      </c>
      <c r="J1198">
        <v>0</v>
      </c>
      <c r="K1198">
        <v>0</v>
      </c>
      <c r="L1198">
        <v>0</v>
      </c>
      <c r="M1198">
        <v>0</v>
      </c>
    </row>
    <row r="1199" spans="2:13" x14ac:dyDescent="0.2">
      <c r="B1199">
        <v>0</v>
      </c>
      <c r="C1199">
        <v>0</v>
      </c>
      <c r="D1199">
        <v>0</v>
      </c>
      <c r="E1199">
        <v>0</v>
      </c>
      <c r="F1199">
        <v>0</v>
      </c>
      <c r="G1199">
        <v>1111111</v>
      </c>
      <c r="H1199">
        <v>0</v>
      </c>
      <c r="I1199">
        <v>0</v>
      </c>
      <c r="J1199">
        <v>0</v>
      </c>
      <c r="K1199">
        <v>0</v>
      </c>
      <c r="L1199">
        <v>0</v>
      </c>
      <c r="M1199">
        <v>0</v>
      </c>
    </row>
    <row r="1200" spans="2:13" x14ac:dyDescent="0.2">
      <c r="B1200">
        <v>0</v>
      </c>
      <c r="C1200">
        <v>0</v>
      </c>
      <c r="D1200">
        <v>0</v>
      </c>
      <c r="E1200">
        <v>0</v>
      </c>
      <c r="F1200">
        <v>0</v>
      </c>
      <c r="G1200">
        <v>1111111</v>
      </c>
      <c r="H1200">
        <v>0</v>
      </c>
      <c r="I1200">
        <v>0</v>
      </c>
      <c r="J1200">
        <v>0</v>
      </c>
      <c r="K1200">
        <v>0</v>
      </c>
      <c r="L1200">
        <v>0</v>
      </c>
      <c r="M1200">
        <v>0</v>
      </c>
    </row>
    <row r="1201" spans="2:13" x14ac:dyDescent="0.2">
      <c r="B1201">
        <v>0</v>
      </c>
      <c r="C1201">
        <v>0</v>
      </c>
      <c r="D1201">
        <v>0</v>
      </c>
      <c r="E1201">
        <v>0</v>
      </c>
      <c r="F1201">
        <v>0</v>
      </c>
      <c r="G1201">
        <v>1111111</v>
      </c>
      <c r="H1201">
        <v>0</v>
      </c>
      <c r="I1201">
        <v>0</v>
      </c>
      <c r="J1201">
        <v>0</v>
      </c>
      <c r="K1201">
        <v>0</v>
      </c>
      <c r="L1201">
        <v>0</v>
      </c>
      <c r="M1201">
        <v>0</v>
      </c>
    </row>
    <row r="1202" spans="2:13" x14ac:dyDescent="0.2">
      <c r="B1202">
        <v>0</v>
      </c>
      <c r="C1202">
        <v>0</v>
      </c>
      <c r="D1202">
        <v>0</v>
      </c>
      <c r="E1202">
        <v>0</v>
      </c>
      <c r="F1202">
        <v>0</v>
      </c>
      <c r="G1202">
        <v>1111111</v>
      </c>
      <c r="H1202">
        <v>0</v>
      </c>
      <c r="I1202">
        <v>0</v>
      </c>
      <c r="J1202">
        <v>0</v>
      </c>
      <c r="K1202">
        <v>0</v>
      </c>
      <c r="L1202">
        <v>0</v>
      </c>
      <c r="M1202">
        <v>0</v>
      </c>
    </row>
    <row r="1203" spans="2:13" x14ac:dyDescent="0.2">
      <c r="B1203">
        <v>0</v>
      </c>
      <c r="C1203">
        <v>0</v>
      </c>
      <c r="D1203">
        <v>0</v>
      </c>
      <c r="E1203">
        <v>0</v>
      </c>
      <c r="F1203">
        <v>0</v>
      </c>
      <c r="G1203">
        <v>1111111</v>
      </c>
      <c r="H1203">
        <v>0</v>
      </c>
      <c r="I1203">
        <v>0</v>
      </c>
      <c r="J1203">
        <v>0</v>
      </c>
      <c r="K1203">
        <v>0</v>
      </c>
      <c r="L1203">
        <v>0</v>
      </c>
      <c r="M1203">
        <v>0</v>
      </c>
    </row>
    <row r="1204" spans="2:13" x14ac:dyDescent="0.2">
      <c r="B1204">
        <v>0</v>
      </c>
      <c r="C1204">
        <v>0</v>
      </c>
      <c r="D1204">
        <v>0</v>
      </c>
      <c r="E1204">
        <v>0</v>
      </c>
      <c r="F1204">
        <v>0</v>
      </c>
      <c r="G1204">
        <v>1111111</v>
      </c>
      <c r="H1204">
        <v>0</v>
      </c>
      <c r="I1204">
        <v>0</v>
      </c>
      <c r="J1204">
        <v>0</v>
      </c>
      <c r="K1204">
        <v>0</v>
      </c>
      <c r="L1204">
        <v>0</v>
      </c>
      <c r="M1204">
        <v>0</v>
      </c>
    </row>
    <row r="1205" spans="2:13" x14ac:dyDescent="0.2">
      <c r="B1205">
        <v>0</v>
      </c>
      <c r="C1205">
        <v>0</v>
      </c>
      <c r="D1205">
        <v>0</v>
      </c>
      <c r="E1205">
        <v>0</v>
      </c>
      <c r="F1205">
        <v>0</v>
      </c>
      <c r="G1205">
        <v>1111111</v>
      </c>
      <c r="H1205">
        <v>0</v>
      </c>
      <c r="I1205">
        <v>0</v>
      </c>
      <c r="J1205">
        <v>0</v>
      </c>
      <c r="K1205">
        <v>0</v>
      </c>
      <c r="L1205">
        <v>0</v>
      </c>
      <c r="M1205">
        <v>0</v>
      </c>
    </row>
    <row r="1206" spans="2:13" x14ac:dyDescent="0.2">
      <c r="B1206">
        <v>0</v>
      </c>
      <c r="C1206">
        <v>0</v>
      </c>
      <c r="D1206">
        <v>0</v>
      </c>
      <c r="E1206">
        <v>0</v>
      </c>
      <c r="F1206">
        <v>0</v>
      </c>
      <c r="G1206">
        <v>1111111</v>
      </c>
      <c r="H1206">
        <v>0</v>
      </c>
      <c r="I1206">
        <v>0</v>
      </c>
      <c r="J1206">
        <v>0</v>
      </c>
      <c r="K1206">
        <v>0</v>
      </c>
      <c r="L1206">
        <v>0</v>
      </c>
      <c r="M1206">
        <v>0</v>
      </c>
    </row>
    <row r="1207" spans="2:13" x14ac:dyDescent="0.2">
      <c r="B1207">
        <v>0</v>
      </c>
      <c r="C1207">
        <v>0</v>
      </c>
      <c r="D1207">
        <v>0</v>
      </c>
      <c r="E1207">
        <v>0</v>
      </c>
      <c r="F1207">
        <v>0</v>
      </c>
      <c r="G1207">
        <v>1111111</v>
      </c>
      <c r="H1207">
        <v>0</v>
      </c>
      <c r="I1207">
        <v>0</v>
      </c>
      <c r="J1207">
        <v>0</v>
      </c>
      <c r="K1207">
        <v>0</v>
      </c>
      <c r="L1207">
        <v>0</v>
      </c>
      <c r="M1207">
        <v>0</v>
      </c>
    </row>
    <row r="1208" spans="2:13" x14ac:dyDescent="0.2">
      <c r="B1208">
        <v>0</v>
      </c>
      <c r="C1208">
        <v>0</v>
      </c>
      <c r="D1208">
        <v>0</v>
      </c>
      <c r="E1208">
        <v>0</v>
      </c>
      <c r="F1208">
        <v>0</v>
      </c>
      <c r="G1208">
        <v>1111111</v>
      </c>
      <c r="H1208">
        <v>0</v>
      </c>
      <c r="I1208">
        <v>0</v>
      </c>
      <c r="J1208">
        <v>0</v>
      </c>
      <c r="K1208">
        <v>0</v>
      </c>
      <c r="L1208">
        <v>0</v>
      </c>
      <c r="M1208">
        <v>0</v>
      </c>
    </row>
    <row r="1209" spans="2:13" x14ac:dyDescent="0.2">
      <c r="B1209">
        <v>0</v>
      </c>
      <c r="C1209">
        <v>0</v>
      </c>
      <c r="D1209">
        <v>0</v>
      </c>
      <c r="E1209">
        <v>0</v>
      </c>
      <c r="F1209">
        <v>0</v>
      </c>
      <c r="G1209">
        <v>1111111</v>
      </c>
      <c r="H1209">
        <v>0</v>
      </c>
      <c r="I1209">
        <v>0</v>
      </c>
      <c r="J1209">
        <v>0</v>
      </c>
      <c r="K1209">
        <v>0</v>
      </c>
      <c r="L1209">
        <v>0</v>
      </c>
      <c r="M1209">
        <v>0</v>
      </c>
    </row>
    <row r="1210" spans="2:13" x14ac:dyDescent="0.2">
      <c r="B1210">
        <v>0</v>
      </c>
      <c r="C1210">
        <v>0</v>
      </c>
      <c r="D1210">
        <v>0</v>
      </c>
      <c r="E1210">
        <v>0</v>
      </c>
      <c r="F1210">
        <v>0</v>
      </c>
      <c r="G1210">
        <v>1111111</v>
      </c>
      <c r="H1210">
        <v>0</v>
      </c>
      <c r="I1210">
        <v>0</v>
      </c>
      <c r="J1210">
        <v>0</v>
      </c>
      <c r="K1210">
        <v>0</v>
      </c>
      <c r="L1210">
        <v>0</v>
      </c>
      <c r="M1210">
        <v>0</v>
      </c>
    </row>
    <row r="1211" spans="2:13" x14ac:dyDescent="0.2">
      <c r="B1211">
        <v>0</v>
      </c>
      <c r="C1211">
        <v>0</v>
      </c>
      <c r="D1211">
        <v>0</v>
      </c>
      <c r="E1211">
        <v>0</v>
      </c>
      <c r="F1211">
        <v>0</v>
      </c>
      <c r="G1211">
        <v>1111111</v>
      </c>
      <c r="H1211">
        <v>0</v>
      </c>
      <c r="I1211">
        <v>0</v>
      </c>
      <c r="J1211">
        <v>0</v>
      </c>
      <c r="K1211">
        <v>0</v>
      </c>
      <c r="L1211">
        <v>0</v>
      </c>
      <c r="M1211">
        <v>0</v>
      </c>
    </row>
    <row r="1212" spans="2:13" x14ac:dyDescent="0.2">
      <c r="B1212">
        <v>0</v>
      </c>
      <c r="C1212">
        <v>0</v>
      </c>
      <c r="D1212">
        <v>0</v>
      </c>
      <c r="E1212">
        <v>0</v>
      </c>
      <c r="F1212">
        <v>0</v>
      </c>
      <c r="G1212">
        <v>1111111</v>
      </c>
      <c r="H1212">
        <v>0</v>
      </c>
      <c r="I1212">
        <v>0</v>
      </c>
      <c r="J1212">
        <v>0</v>
      </c>
      <c r="K1212">
        <v>0</v>
      </c>
      <c r="L1212">
        <v>0</v>
      </c>
      <c r="M1212">
        <v>0</v>
      </c>
    </row>
    <row r="1213" spans="2:13" x14ac:dyDescent="0.2">
      <c r="B1213">
        <v>0</v>
      </c>
      <c r="C1213">
        <v>0</v>
      </c>
      <c r="D1213">
        <v>0</v>
      </c>
      <c r="E1213">
        <v>0</v>
      </c>
      <c r="F1213">
        <v>0</v>
      </c>
      <c r="G1213">
        <v>1111111</v>
      </c>
      <c r="H1213">
        <v>0</v>
      </c>
      <c r="I1213">
        <v>0</v>
      </c>
      <c r="J1213">
        <v>0</v>
      </c>
      <c r="K1213">
        <v>0</v>
      </c>
      <c r="L1213">
        <v>0</v>
      </c>
      <c r="M1213">
        <v>0</v>
      </c>
    </row>
    <row r="1214" spans="2:13" x14ac:dyDescent="0.2">
      <c r="B1214">
        <v>0</v>
      </c>
      <c r="C1214">
        <v>0</v>
      </c>
      <c r="D1214">
        <v>0</v>
      </c>
      <c r="E1214">
        <v>0</v>
      </c>
      <c r="F1214">
        <v>0</v>
      </c>
      <c r="G1214">
        <v>1111111</v>
      </c>
      <c r="H1214">
        <v>0</v>
      </c>
      <c r="I1214">
        <v>0</v>
      </c>
      <c r="J1214">
        <v>0</v>
      </c>
      <c r="K1214">
        <v>0</v>
      </c>
      <c r="L1214">
        <v>0</v>
      </c>
      <c r="M1214">
        <v>0</v>
      </c>
    </row>
    <row r="1215" spans="2:13" x14ac:dyDescent="0.2">
      <c r="B1215">
        <v>0</v>
      </c>
      <c r="C1215">
        <v>0</v>
      </c>
      <c r="D1215">
        <v>0</v>
      </c>
      <c r="E1215">
        <v>0</v>
      </c>
      <c r="F1215">
        <v>0</v>
      </c>
      <c r="G1215">
        <v>1111111</v>
      </c>
      <c r="H1215">
        <v>0</v>
      </c>
      <c r="I1215">
        <v>0</v>
      </c>
      <c r="J1215">
        <v>0</v>
      </c>
      <c r="K1215">
        <v>0</v>
      </c>
      <c r="L1215">
        <v>0</v>
      </c>
      <c r="M1215">
        <v>0</v>
      </c>
    </row>
    <row r="1216" spans="2:13" x14ac:dyDescent="0.2">
      <c r="B1216">
        <v>0</v>
      </c>
      <c r="C1216">
        <v>0</v>
      </c>
      <c r="D1216">
        <v>0</v>
      </c>
      <c r="E1216">
        <v>0</v>
      </c>
      <c r="F1216">
        <v>0</v>
      </c>
      <c r="G1216">
        <v>1111111</v>
      </c>
      <c r="H1216">
        <v>0</v>
      </c>
      <c r="I1216">
        <v>0</v>
      </c>
      <c r="J1216">
        <v>0</v>
      </c>
      <c r="K1216">
        <v>0</v>
      </c>
      <c r="L1216">
        <v>0</v>
      </c>
      <c r="M1216">
        <v>0</v>
      </c>
    </row>
    <row r="1217" spans="2:13" x14ac:dyDescent="0.2">
      <c r="B1217">
        <v>0</v>
      </c>
      <c r="C1217">
        <v>0</v>
      </c>
      <c r="D1217">
        <v>0</v>
      </c>
      <c r="E1217">
        <v>0</v>
      </c>
      <c r="F1217">
        <v>0</v>
      </c>
      <c r="G1217">
        <v>1111111</v>
      </c>
      <c r="H1217">
        <v>0</v>
      </c>
      <c r="I1217">
        <v>0</v>
      </c>
      <c r="J1217">
        <v>0</v>
      </c>
      <c r="K1217">
        <v>0</v>
      </c>
      <c r="L1217">
        <v>0</v>
      </c>
      <c r="M1217">
        <v>0</v>
      </c>
    </row>
    <row r="1218" spans="2:13" x14ac:dyDescent="0.2">
      <c r="B1218">
        <v>0</v>
      </c>
      <c r="C1218">
        <v>0</v>
      </c>
      <c r="D1218">
        <v>0</v>
      </c>
      <c r="E1218">
        <v>0</v>
      </c>
      <c r="F1218">
        <v>0</v>
      </c>
      <c r="G1218">
        <v>1111111</v>
      </c>
      <c r="H1218">
        <v>0</v>
      </c>
      <c r="I1218">
        <v>0</v>
      </c>
      <c r="J1218">
        <v>0</v>
      </c>
      <c r="K1218">
        <v>0</v>
      </c>
      <c r="L1218">
        <v>0</v>
      </c>
      <c r="M1218">
        <v>0</v>
      </c>
    </row>
    <row r="1219" spans="2:13" x14ac:dyDescent="0.2">
      <c r="B1219">
        <v>0</v>
      </c>
      <c r="C1219">
        <v>0</v>
      </c>
      <c r="D1219">
        <v>0</v>
      </c>
      <c r="E1219">
        <v>0</v>
      </c>
      <c r="F1219">
        <v>0</v>
      </c>
      <c r="G1219">
        <v>1111111</v>
      </c>
      <c r="H1219">
        <v>0</v>
      </c>
      <c r="I1219">
        <v>0</v>
      </c>
      <c r="J1219">
        <v>0</v>
      </c>
      <c r="K1219">
        <v>0</v>
      </c>
      <c r="L1219">
        <v>0</v>
      </c>
      <c r="M1219">
        <v>0</v>
      </c>
    </row>
    <row r="1220" spans="2:13" x14ac:dyDescent="0.2">
      <c r="B1220">
        <v>0</v>
      </c>
      <c r="C1220">
        <v>0</v>
      </c>
      <c r="D1220">
        <v>0</v>
      </c>
      <c r="E1220">
        <v>0</v>
      </c>
      <c r="F1220">
        <v>0</v>
      </c>
      <c r="G1220">
        <v>1111111</v>
      </c>
      <c r="H1220">
        <v>0</v>
      </c>
      <c r="I1220">
        <v>0</v>
      </c>
      <c r="J1220">
        <v>0</v>
      </c>
      <c r="K1220">
        <v>0</v>
      </c>
      <c r="L1220">
        <v>0</v>
      </c>
      <c r="M1220">
        <v>0</v>
      </c>
    </row>
    <row r="1221" spans="2:13" x14ac:dyDescent="0.2">
      <c r="B1221">
        <v>0</v>
      </c>
      <c r="C1221">
        <v>0</v>
      </c>
      <c r="D1221">
        <v>0</v>
      </c>
      <c r="E1221">
        <v>0</v>
      </c>
      <c r="F1221">
        <v>0</v>
      </c>
      <c r="G1221">
        <v>1111111</v>
      </c>
      <c r="H1221">
        <v>0</v>
      </c>
      <c r="I1221">
        <v>0</v>
      </c>
      <c r="J1221">
        <v>0</v>
      </c>
      <c r="K1221">
        <v>0</v>
      </c>
      <c r="L1221">
        <v>0</v>
      </c>
      <c r="M1221">
        <v>0</v>
      </c>
    </row>
    <row r="1222" spans="2:13" x14ac:dyDescent="0.2">
      <c r="B1222">
        <v>0</v>
      </c>
      <c r="C1222">
        <v>0</v>
      </c>
      <c r="D1222">
        <v>0</v>
      </c>
      <c r="E1222">
        <v>0</v>
      </c>
      <c r="F1222">
        <v>0</v>
      </c>
      <c r="G1222">
        <v>1111111</v>
      </c>
      <c r="H1222">
        <v>0</v>
      </c>
      <c r="I1222">
        <v>0</v>
      </c>
      <c r="J1222">
        <v>0</v>
      </c>
      <c r="K1222">
        <v>0</v>
      </c>
      <c r="L1222">
        <v>0</v>
      </c>
      <c r="M1222">
        <v>0</v>
      </c>
    </row>
    <row r="1223" spans="2:13" x14ac:dyDescent="0.2">
      <c r="B1223">
        <v>0</v>
      </c>
      <c r="C1223">
        <v>0</v>
      </c>
      <c r="D1223">
        <v>0</v>
      </c>
      <c r="E1223">
        <v>0</v>
      </c>
      <c r="F1223">
        <v>0</v>
      </c>
      <c r="G1223">
        <v>1111111</v>
      </c>
      <c r="H1223">
        <v>0</v>
      </c>
      <c r="I1223">
        <v>0</v>
      </c>
      <c r="J1223">
        <v>0</v>
      </c>
      <c r="K1223">
        <v>0</v>
      </c>
      <c r="L1223">
        <v>0</v>
      </c>
      <c r="M1223">
        <v>0</v>
      </c>
    </row>
    <row r="1224" spans="2:13" x14ac:dyDescent="0.2">
      <c r="B1224">
        <v>0</v>
      </c>
      <c r="C1224">
        <v>0</v>
      </c>
      <c r="D1224">
        <v>0</v>
      </c>
      <c r="E1224">
        <v>0</v>
      </c>
      <c r="F1224">
        <v>0</v>
      </c>
      <c r="G1224">
        <v>1111111</v>
      </c>
      <c r="H1224">
        <v>0</v>
      </c>
      <c r="I1224">
        <v>0</v>
      </c>
      <c r="J1224">
        <v>0</v>
      </c>
      <c r="K1224">
        <v>0</v>
      </c>
      <c r="L1224">
        <v>0</v>
      </c>
      <c r="M1224">
        <v>0</v>
      </c>
    </row>
    <row r="1225" spans="2:13" x14ac:dyDescent="0.2">
      <c r="B1225">
        <v>0</v>
      </c>
      <c r="C1225">
        <v>0</v>
      </c>
      <c r="D1225">
        <v>0</v>
      </c>
      <c r="E1225">
        <v>0</v>
      </c>
      <c r="F1225">
        <v>0</v>
      </c>
      <c r="G1225">
        <v>1111111</v>
      </c>
      <c r="H1225">
        <v>0</v>
      </c>
      <c r="I1225">
        <v>0</v>
      </c>
      <c r="J1225">
        <v>0</v>
      </c>
      <c r="K1225">
        <v>0</v>
      </c>
      <c r="L1225">
        <v>0</v>
      </c>
      <c r="M1225">
        <v>0</v>
      </c>
    </row>
    <row r="1226" spans="2:13" x14ac:dyDescent="0.2">
      <c r="B1226">
        <v>0</v>
      </c>
      <c r="C1226">
        <v>0</v>
      </c>
      <c r="D1226">
        <v>0</v>
      </c>
      <c r="E1226">
        <v>0</v>
      </c>
      <c r="F1226">
        <v>0</v>
      </c>
      <c r="G1226">
        <v>1111111</v>
      </c>
      <c r="H1226">
        <v>0</v>
      </c>
      <c r="I1226">
        <v>0</v>
      </c>
      <c r="J1226">
        <v>0</v>
      </c>
      <c r="K1226">
        <v>0</v>
      </c>
      <c r="L1226">
        <v>0</v>
      </c>
      <c r="M1226">
        <v>0</v>
      </c>
    </row>
    <row r="1227" spans="2:13" x14ac:dyDescent="0.2">
      <c r="B1227">
        <v>0</v>
      </c>
      <c r="C1227">
        <v>0</v>
      </c>
      <c r="D1227">
        <v>0</v>
      </c>
      <c r="E1227">
        <v>0</v>
      </c>
      <c r="F1227">
        <v>0</v>
      </c>
      <c r="G1227">
        <v>1111111</v>
      </c>
      <c r="H1227">
        <v>0</v>
      </c>
      <c r="I1227">
        <v>0</v>
      </c>
      <c r="J1227">
        <v>0</v>
      </c>
      <c r="K1227">
        <v>0</v>
      </c>
      <c r="L1227">
        <v>0</v>
      </c>
      <c r="M1227">
        <v>0</v>
      </c>
    </row>
    <row r="1228" spans="2:13" x14ac:dyDescent="0.2">
      <c r="B1228">
        <v>0</v>
      </c>
      <c r="C1228">
        <v>0</v>
      </c>
      <c r="D1228">
        <v>0</v>
      </c>
      <c r="E1228">
        <v>0</v>
      </c>
      <c r="F1228">
        <v>0</v>
      </c>
      <c r="G1228">
        <v>1111111</v>
      </c>
      <c r="H1228">
        <v>0</v>
      </c>
      <c r="I1228">
        <v>0</v>
      </c>
      <c r="J1228">
        <v>0</v>
      </c>
      <c r="K1228">
        <v>0</v>
      </c>
      <c r="L1228">
        <v>0</v>
      </c>
      <c r="M1228">
        <v>0</v>
      </c>
    </row>
    <row r="1229" spans="2:13" x14ac:dyDescent="0.2">
      <c r="B1229">
        <v>0</v>
      </c>
      <c r="C1229">
        <v>0</v>
      </c>
      <c r="D1229">
        <v>0</v>
      </c>
      <c r="E1229">
        <v>0</v>
      </c>
      <c r="F1229">
        <v>0</v>
      </c>
      <c r="G1229">
        <v>1111111</v>
      </c>
      <c r="H1229">
        <v>0</v>
      </c>
      <c r="I1229">
        <v>0</v>
      </c>
      <c r="J1229">
        <v>0</v>
      </c>
      <c r="K1229">
        <v>0</v>
      </c>
      <c r="L1229">
        <v>0</v>
      </c>
      <c r="M1229">
        <v>0</v>
      </c>
    </row>
    <row r="1230" spans="2:13" x14ac:dyDescent="0.2">
      <c r="B1230">
        <v>0</v>
      </c>
      <c r="C1230">
        <v>0</v>
      </c>
      <c r="D1230">
        <v>0</v>
      </c>
      <c r="E1230">
        <v>0</v>
      </c>
      <c r="F1230">
        <v>0</v>
      </c>
      <c r="G1230">
        <v>1111111</v>
      </c>
      <c r="H1230">
        <v>0</v>
      </c>
      <c r="I1230">
        <v>0</v>
      </c>
      <c r="J1230">
        <v>0</v>
      </c>
      <c r="K1230">
        <v>0</v>
      </c>
      <c r="L1230">
        <v>0</v>
      </c>
      <c r="M1230">
        <v>0</v>
      </c>
    </row>
    <row r="1231" spans="2:13" x14ac:dyDescent="0.2">
      <c r="B1231">
        <v>0</v>
      </c>
      <c r="C1231">
        <v>0</v>
      </c>
      <c r="D1231">
        <v>0</v>
      </c>
      <c r="E1231">
        <v>0</v>
      </c>
      <c r="F1231">
        <v>0</v>
      </c>
      <c r="G1231">
        <v>1111111</v>
      </c>
      <c r="H1231">
        <v>0</v>
      </c>
      <c r="I1231">
        <v>0</v>
      </c>
      <c r="J1231">
        <v>0</v>
      </c>
      <c r="K1231">
        <v>0</v>
      </c>
      <c r="L1231">
        <v>0</v>
      </c>
      <c r="M1231">
        <v>0</v>
      </c>
    </row>
    <row r="1232" spans="2:13" x14ac:dyDescent="0.2">
      <c r="B1232">
        <v>0</v>
      </c>
      <c r="C1232">
        <v>0</v>
      </c>
      <c r="D1232">
        <v>0</v>
      </c>
      <c r="E1232">
        <v>0</v>
      </c>
      <c r="F1232">
        <v>0</v>
      </c>
      <c r="G1232">
        <v>1111111</v>
      </c>
      <c r="H1232">
        <v>0</v>
      </c>
      <c r="I1232">
        <v>0</v>
      </c>
      <c r="J1232">
        <v>0</v>
      </c>
      <c r="K1232">
        <v>0</v>
      </c>
      <c r="L1232">
        <v>0</v>
      </c>
      <c r="M1232">
        <v>0</v>
      </c>
    </row>
    <row r="1233" spans="2:13" x14ac:dyDescent="0.2">
      <c r="B1233">
        <v>0</v>
      </c>
      <c r="C1233">
        <v>0</v>
      </c>
      <c r="D1233">
        <v>0</v>
      </c>
      <c r="E1233">
        <v>0</v>
      </c>
      <c r="F1233">
        <v>0</v>
      </c>
      <c r="G1233">
        <v>1111111</v>
      </c>
      <c r="H1233">
        <v>0</v>
      </c>
      <c r="I1233">
        <v>0</v>
      </c>
      <c r="J1233">
        <v>0</v>
      </c>
      <c r="K1233">
        <v>0</v>
      </c>
      <c r="L1233">
        <v>0</v>
      </c>
      <c r="M1233">
        <v>0</v>
      </c>
    </row>
    <row r="1234" spans="2:13" x14ac:dyDescent="0.2">
      <c r="B1234">
        <v>0</v>
      </c>
      <c r="C1234">
        <v>0</v>
      </c>
      <c r="D1234">
        <v>0</v>
      </c>
      <c r="E1234">
        <v>0</v>
      </c>
      <c r="F1234">
        <v>0</v>
      </c>
      <c r="G1234">
        <v>1111111</v>
      </c>
      <c r="H1234">
        <v>0</v>
      </c>
      <c r="I1234">
        <v>0</v>
      </c>
      <c r="J1234">
        <v>0</v>
      </c>
      <c r="K1234">
        <v>0</v>
      </c>
      <c r="L1234">
        <v>0</v>
      </c>
      <c r="M1234">
        <v>0</v>
      </c>
    </row>
    <row r="1235" spans="2:13" x14ac:dyDescent="0.2">
      <c r="B1235">
        <v>0</v>
      </c>
      <c r="C1235">
        <v>0</v>
      </c>
      <c r="D1235">
        <v>0</v>
      </c>
      <c r="E1235">
        <v>0</v>
      </c>
      <c r="F1235">
        <v>0</v>
      </c>
      <c r="G1235">
        <v>1111111</v>
      </c>
      <c r="H1235">
        <v>0</v>
      </c>
      <c r="I1235">
        <v>0</v>
      </c>
      <c r="J1235">
        <v>0</v>
      </c>
      <c r="K1235">
        <v>0</v>
      </c>
      <c r="L1235">
        <v>0</v>
      </c>
      <c r="M1235">
        <v>0</v>
      </c>
    </row>
    <row r="1236" spans="2:13" x14ac:dyDescent="0.2">
      <c r="B1236">
        <v>0</v>
      </c>
      <c r="C1236">
        <v>0</v>
      </c>
      <c r="D1236">
        <v>0</v>
      </c>
      <c r="E1236">
        <v>0</v>
      </c>
      <c r="F1236">
        <v>0</v>
      </c>
      <c r="G1236">
        <v>1111111</v>
      </c>
      <c r="H1236">
        <v>0</v>
      </c>
      <c r="I1236">
        <v>0</v>
      </c>
      <c r="J1236">
        <v>0</v>
      </c>
      <c r="K1236">
        <v>0</v>
      </c>
      <c r="L1236">
        <v>0</v>
      </c>
      <c r="M1236">
        <v>0</v>
      </c>
    </row>
    <row r="1237" spans="2:13" x14ac:dyDescent="0.2">
      <c r="B1237">
        <v>0</v>
      </c>
      <c r="C1237">
        <v>0</v>
      </c>
      <c r="D1237">
        <v>0</v>
      </c>
      <c r="E1237">
        <v>0</v>
      </c>
      <c r="F1237">
        <v>0</v>
      </c>
      <c r="G1237">
        <v>1111111</v>
      </c>
      <c r="H1237">
        <v>0</v>
      </c>
      <c r="I1237">
        <v>0</v>
      </c>
      <c r="J1237">
        <v>0</v>
      </c>
      <c r="K1237">
        <v>0</v>
      </c>
      <c r="L1237">
        <v>0</v>
      </c>
      <c r="M1237">
        <v>0</v>
      </c>
    </row>
    <row r="1238" spans="2:13" x14ac:dyDescent="0.2">
      <c r="B1238">
        <v>0</v>
      </c>
      <c r="C1238">
        <v>0</v>
      </c>
      <c r="D1238">
        <v>0</v>
      </c>
      <c r="E1238">
        <v>0</v>
      </c>
      <c r="F1238">
        <v>0</v>
      </c>
      <c r="G1238">
        <v>1111111</v>
      </c>
      <c r="H1238">
        <v>0</v>
      </c>
      <c r="I1238">
        <v>0</v>
      </c>
      <c r="J1238">
        <v>0</v>
      </c>
      <c r="K1238">
        <v>0</v>
      </c>
      <c r="L1238">
        <v>0</v>
      </c>
      <c r="M1238">
        <v>0</v>
      </c>
    </row>
    <row r="1239" spans="2:13" x14ac:dyDescent="0.2">
      <c r="B1239">
        <v>0</v>
      </c>
      <c r="C1239">
        <v>0</v>
      </c>
      <c r="D1239">
        <v>0</v>
      </c>
      <c r="E1239">
        <v>0</v>
      </c>
      <c r="F1239">
        <v>0</v>
      </c>
      <c r="G1239">
        <v>1111111</v>
      </c>
      <c r="H1239">
        <v>0</v>
      </c>
      <c r="I1239">
        <v>0</v>
      </c>
      <c r="J1239">
        <v>0</v>
      </c>
      <c r="K1239">
        <v>0</v>
      </c>
      <c r="L1239">
        <v>0</v>
      </c>
      <c r="M1239">
        <v>0</v>
      </c>
    </row>
    <row r="1240" spans="2:13" x14ac:dyDescent="0.2">
      <c r="B1240">
        <v>0</v>
      </c>
      <c r="C1240">
        <v>0</v>
      </c>
      <c r="D1240">
        <v>0</v>
      </c>
      <c r="E1240">
        <v>0</v>
      </c>
      <c r="F1240">
        <v>0</v>
      </c>
      <c r="G1240">
        <v>1111111</v>
      </c>
      <c r="H1240">
        <v>0</v>
      </c>
      <c r="I1240">
        <v>0</v>
      </c>
      <c r="J1240">
        <v>0</v>
      </c>
      <c r="K1240">
        <v>0</v>
      </c>
      <c r="L1240">
        <v>0</v>
      </c>
      <c r="M1240">
        <v>0</v>
      </c>
    </row>
    <row r="1241" spans="2:13" x14ac:dyDescent="0.2">
      <c r="B1241">
        <v>0</v>
      </c>
      <c r="C1241">
        <v>0</v>
      </c>
      <c r="D1241">
        <v>0</v>
      </c>
      <c r="E1241">
        <v>0</v>
      </c>
      <c r="F1241">
        <v>0</v>
      </c>
      <c r="G1241">
        <v>1111111</v>
      </c>
      <c r="H1241">
        <v>0</v>
      </c>
      <c r="I1241">
        <v>0</v>
      </c>
      <c r="J1241">
        <v>0</v>
      </c>
      <c r="K1241">
        <v>0</v>
      </c>
      <c r="L1241">
        <v>0</v>
      </c>
      <c r="M1241">
        <v>0</v>
      </c>
    </row>
    <row r="1242" spans="2:13" x14ac:dyDescent="0.2">
      <c r="B1242">
        <v>0</v>
      </c>
      <c r="C1242">
        <v>0</v>
      </c>
      <c r="D1242">
        <v>0</v>
      </c>
      <c r="E1242">
        <v>0</v>
      </c>
      <c r="F1242">
        <v>0</v>
      </c>
      <c r="G1242">
        <v>1111111</v>
      </c>
      <c r="H1242">
        <v>0</v>
      </c>
      <c r="I1242">
        <v>0</v>
      </c>
      <c r="J1242">
        <v>0</v>
      </c>
      <c r="K1242">
        <v>0</v>
      </c>
      <c r="L1242">
        <v>0</v>
      </c>
      <c r="M1242">
        <v>0</v>
      </c>
    </row>
    <row r="1243" spans="2:13" x14ac:dyDescent="0.2">
      <c r="B1243">
        <v>0</v>
      </c>
      <c r="C1243">
        <v>0</v>
      </c>
      <c r="D1243">
        <v>0</v>
      </c>
      <c r="E1243">
        <v>0</v>
      </c>
      <c r="F1243">
        <v>0</v>
      </c>
      <c r="G1243">
        <v>1111111</v>
      </c>
      <c r="H1243">
        <v>0</v>
      </c>
      <c r="I1243">
        <v>0</v>
      </c>
      <c r="J1243">
        <v>0</v>
      </c>
      <c r="K1243">
        <v>0</v>
      </c>
      <c r="L1243">
        <v>0</v>
      </c>
      <c r="M1243">
        <v>0</v>
      </c>
    </row>
    <row r="1244" spans="2:13" x14ac:dyDescent="0.2">
      <c r="B1244">
        <v>0</v>
      </c>
      <c r="C1244">
        <v>0</v>
      </c>
      <c r="D1244">
        <v>0</v>
      </c>
      <c r="E1244">
        <v>0</v>
      </c>
      <c r="F1244">
        <v>0</v>
      </c>
      <c r="G1244">
        <v>1111111</v>
      </c>
      <c r="H1244">
        <v>0</v>
      </c>
      <c r="I1244">
        <v>0</v>
      </c>
      <c r="J1244">
        <v>0</v>
      </c>
      <c r="K1244">
        <v>0</v>
      </c>
      <c r="L1244">
        <v>0</v>
      </c>
      <c r="M1244">
        <v>0</v>
      </c>
    </row>
    <row r="1245" spans="2:13" x14ac:dyDescent="0.2">
      <c r="B1245">
        <v>0</v>
      </c>
      <c r="C1245">
        <v>0</v>
      </c>
      <c r="D1245">
        <v>0</v>
      </c>
      <c r="E1245">
        <v>0</v>
      </c>
      <c r="F1245">
        <v>0</v>
      </c>
      <c r="G1245">
        <v>1111111</v>
      </c>
      <c r="H1245">
        <v>0</v>
      </c>
      <c r="I1245">
        <v>0</v>
      </c>
      <c r="J1245">
        <v>0</v>
      </c>
      <c r="K1245">
        <v>0</v>
      </c>
      <c r="L1245">
        <v>0</v>
      </c>
      <c r="M1245">
        <v>0</v>
      </c>
    </row>
    <row r="1246" spans="2:13" x14ac:dyDescent="0.2">
      <c r="B1246">
        <v>0</v>
      </c>
      <c r="C1246">
        <v>0</v>
      </c>
      <c r="D1246">
        <v>0</v>
      </c>
      <c r="E1246">
        <v>0</v>
      </c>
      <c r="F1246">
        <v>0</v>
      </c>
      <c r="G1246">
        <v>1111111</v>
      </c>
      <c r="H1246">
        <v>0</v>
      </c>
      <c r="I1246">
        <v>0</v>
      </c>
      <c r="J1246">
        <v>0</v>
      </c>
      <c r="K1246">
        <v>0</v>
      </c>
      <c r="L1246">
        <v>0</v>
      </c>
      <c r="M1246">
        <v>0</v>
      </c>
    </row>
    <row r="1247" spans="2:13" x14ac:dyDescent="0.2">
      <c r="B1247">
        <v>0</v>
      </c>
      <c r="C1247">
        <v>0</v>
      </c>
      <c r="D1247">
        <v>0</v>
      </c>
      <c r="E1247">
        <v>0</v>
      </c>
      <c r="F1247">
        <v>0</v>
      </c>
      <c r="G1247">
        <v>1111111</v>
      </c>
      <c r="H1247">
        <v>0</v>
      </c>
      <c r="I1247">
        <v>0</v>
      </c>
      <c r="J1247">
        <v>0</v>
      </c>
      <c r="K1247">
        <v>0</v>
      </c>
      <c r="L1247">
        <v>0</v>
      </c>
      <c r="M1247">
        <v>0</v>
      </c>
    </row>
    <row r="1248" spans="2:13" x14ac:dyDescent="0.2">
      <c r="B1248">
        <v>0</v>
      </c>
      <c r="C1248">
        <v>0</v>
      </c>
      <c r="D1248">
        <v>0</v>
      </c>
      <c r="E1248">
        <v>0</v>
      </c>
      <c r="F1248">
        <v>0</v>
      </c>
      <c r="G1248">
        <v>1111111</v>
      </c>
      <c r="H1248">
        <v>0</v>
      </c>
      <c r="I1248">
        <v>0</v>
      </c>
      <c r="J1248">
        <v>0</v>
      </c>
      <c r="K1248">
        <v>0</v>
      </c>
      <c r="L1248">
        <v>0</v>
      </c>
      <c r="M1248">
        <v>0</v>
      </c>
    </row>
    <row r="1249" spans="2:13" x14ac:dyDescent="0.2">
      <c r="B1249">
        <v>0</v>
      </c>
      <c r="C1249">
        <v>0</v>
      </c>
      <c r="D1249">
        <v>0</v>
      </c>
      <c r="E1249">
        <v>0</v>
      </c>
      <c r="F1249">
        <v>0</v>
      </c>
      <c r="G1249">
        <v>1111111</v>
      </c>
      <c r="H1249">
        <v>0</v>
      </c>
      <c r="I1249">
        <v>0</v>
      </c>
      <c r="J1249">
        <v>0</v>
      </c>
      <c r="K1249">
        <v>0</v>
      </c>
      <c r="L1249">
        <v>0</v>
      </c>
      <c r="M1249">
        <v>0</v>
      </c>
    </row>
    <row r="1250" spans="2:13" x14ac:dyDescent="0.2">
      <c r="B1250">
        <v>0</v>
      </c>
      <c r="C1250">
        <v>0</v>
      </c>
      <c r="D1250">
        <v>0</v>
      </c>
      <c r="E1250">
        <v>0</v>
      </c>
      <c r="F1250">
        <v>0</v>
      </c>
      <c r="G1250">
        <v>1111111</v>
      </c>
      <c r="H1250">
        <v>0</v>
      </c>
      <c r="I1250">
        <v>0</v>
      </c>
      <c r="J1250">
        <v>0</v>
      </c>
      <c r="K1250">
        <v>0</v>
      </c>
      <c r="L1250">
        <v>0</v>
      </c>
      <c r="M1250">
        <v>0</v>
      </c>
    </row>
    <row r="1251" spans="2:13" x14ac:dyDescent="0.2">
      <c r="B1251">
        <v>0</v>
      </c>
      <c r="C1251">
        <v>0</v>
      </c>
      <c r="D1251">
        <v>0</v>
      </c>
      <c r="E1251">
        <v>0</v>
      </c>
      <c r="F1251">
        <v>0</v>
      </c>
      <c r="G1251">
        <v>1111111</v>
      </c>
      <c r="H1251">
        <v>0</v>
      </c>
      <c r="I1251">
        <v>0</v>
      </c>
      <c r="J1251">
        <v>0</v>
      </c>
      <c r="K1251">
        <v>0</v>
      </c>
      <c r="L1251">
        <v>0</v>
      </c>
      <c r="M1251">
        <v>0</v>
      </c>
    </row>
    <row r="1252" spans="2:13" x14ac:dyDescent="0.2">
      <c r="B1252">
        <v>0</v>
      </c>
      <c r="C1252">
        <v>0</v>
      </c>
      <c r="D1252">
        <v>0</v>
      </c>
      <c r="E1252">
        <v>0</v>
      </c>
      <c r="F1252">
        <v>0</v>
      </c>
      <c r="G1252">
        <v>1111111</v>
      </c>
      <c r="H1252">
        <v>0</v>
      </c>
      <c r="I1252">
        <v>0</v>
      </c>
      <c r="J1252">
        <v>0</v>
      </c>
      <c r="K1252">
        <v>0</v>
      </c>
      <c r="L1252">
        <v>0</v>
      </c>
      <c r="M1252">
        <v>0</v>
      </c>
    </row>
    <row r="1253" spans="2:13" x14ac:dyDescent="0.2">
      <c r="B1253">
        <v>0</v>
      </c>
      <c r="C1253">
        <v>0</v>
      </c>
      <c r="D1253">
        <v>0</v>
      </c>
      <c r="E1253">
        <v>0</v>
      </c>
      <c r="F1253">
        <v>0</v>
      </c>
      <c r="G1253">
        <v>1111111</v>
      </c>
      <c r="H1253">
        <v>0</v>
      </c>
      <c r="I1253">
        <v>0</v>
      </c>
      <c r="J1253">
        <v>0</v>
      </c>
      <c r="K1253">
        <v>0</v>
      </c>
      <c r="L1253">
        <v>0</v>
      </c>
      <c r="M1253">
        <v>0</v>
      </c>
    </row>
    <row r="1254" spans="2:13" x14ac:dyDescent="0.2">
      <c r="B1254">
        <v>0</v>
      </c>
      <c r="C1254">
        <v>0</v>
      </c>
      <c r="D1254">
        <v>0</v>
      </c>
      <c r="E1254">
        <v>0</v>
      </c>
      <c r="F1254">
        <v>0</v>
      </c>
      <c r="G1254">
        <v>1111111</v>
      </c>
      <c r="H1254">
        <v>0</v>
      </c>
      <c r="I1254">
        <v>0</v>
      </c>
      <c r="J1254">
        <v>0</v>
      </c>
      <c r="K1254">
        <v>0</v>
      </c>
      <c r="L1254">
        <v>0</v>
      </c>
      <c r="M1254">
        <v>0</v>
      </c>
    </row>
    <row r="1255" spans="2:13" x14ac:dyDescent="0.2">
      <c r="B1255">
        <v>0</v>
      </c>
      <c r="C1255">
        <v>0</v>
      </c>
      <c r="D1255">
        <v>0</v>
      </c>
      <c r="E1255">
        <v>0</v>
      </c>
      <c r="F1255">
        <v>0</v>
      </c>
      <c r="G1255">
        <v>1111111</v>
      </c>
      <c r="H1255">
        <v>0</v>
      </c>
      <c r="I1255">
        <v>0</v>
      </c>
      <c r="J1255">
        <v>0</v>
      </c>
      <c r="K1255">
        <v>0</v>
      </c>
      <c r="L1255">
        <v>0</v>
      </c>
      <c r="M1255">
        <v>0</v>
      </c>
    </row>
    <row r="1256" spans="2:13" x14ac:dyDescent="0.2">
      <c r="B1256">
        <v>0</v>
      </c>
      <c r="C1256">
        <v>0</v>
      </c>
      <c r="D1256">
        <v>0</v>
      </c>
      <c r="E1256">
        <v>0</v>
      </c>
      <c r="F1256">
        <v>0</v>
      </c>
      <c r="G1256">
        <v>1111111</v>
      </c>
      <c r="H1256">
        <v>0</v>
      </c>
      <c r="I1256">
        <v>0</v>
      </c>
      <c r="J1256">
        <v>0</v>
      </c>
      <c r="K1256">
        <v>0</v>
      </c>
      <c r="L1256">
        <v>0</v>
      </c>
      <c r="M1256">
        <v>0</v>
      </c>
    </row>
    <row r="1257" spans="2:13" x14ac:dyDescent="0.2">
      <c r="B1257">
        <v>0</v>
      </c>
      <c r="C1257">
        <v>0</v>
      </c>
      <c r="D1257">
        <v>0</v>
      </c>
      <c r="E1257">
        <v>0</v>
      </c>
      <c r="F1257">
        <v>0</v>
      </c>
      <c r="G1257">
        <v>1111111</v>
      </c>
      <c r="H1257">
        <v>0</v>
      </c>
      <c r="I1257">
        <v>0</v>
      </c>
      <c r="J1257">
        <v>0</v>
      </c>
      <c r="K1257">
        <v>0</v>
      </c>
      <c r="L1257">
        <v>0</v>
      </c>
      <c r="M1257">
        <v>0</v>
      </c>
    </row>
    <row r="1258" spans="2:13" x14ac:dyDescent="0.2">
      <c r="B1258">
        <v>0</v>
      </c>
      <c r="C1258">
        <v>0</v>
      </c>
      <c r="D1258">
        <v>0</v>
      </c>
      <c r="E1258">
        <v>0</v>
      </c>
      <c r="F1258">
        <v>0</v>
      </c>
      <c r="G1258">
        <v>1111111</v>
      </c>
      <c r="H1258">
        <v>0</v>
      </c>
      <c r="I1258">
        <v>0</v>
      </c>
      <c r="J1258">
        <v>0</v>
      </c>
      <c r="K1258">
        <v>0</v>
      </c>
      <c r="L1258">
        <v>0</v>
      </c>
      <c r="M1258">
        <v>0</v>
      </c>
    </row>
    <row r="1259" spans="2:13" x14ac:dyDescent="0.2">
      <c r="B1259">
        <v>0</v>
      </c>
      <c r="C1259">
        <v>0</v>
      </c>
      <c r="D1259">
        <v>0</v>
      </c>
      <c r="E1259">
        <v>0</v>
      </c>
      <c r="F1259">
        <v>0</v>
      </c>
      <c r="G1259">
        <v>1111111</v>
      </c>
      <c r="H1259">
        <v>0</v>
      </c>
      <c r="I1259">
        <v>0</v>
      </c>
      <c r="J1259">
        <v>0</v>
      </c>
      <c r="K1259">
        <v>0</v>
      </c>
      <c r="L1259">
        <v>0</v>
      </c>
      <c r="M1259">
        <v>0</v>
      </c>
    </row>
    <row r="1260" spans="2:13" x14ac:dyDescent="0.2">
      <c r="B1260">
        <v>0</v>
      </c>
      <c r="C1260">
        <v>0</v>
      </c>
      <c r="D1260">
        <v>0</v>
      </c>
      <c r="E1260">
        <v>0</v>
      </c>
      <c r="F1260">
        <v>0</v>
      </c>
      <c r="G1260">
        <v>1111111</v>
      </c>
      <c r="H1260">
        <v>0</v>
      </c>
      <c r="I1260">
        <v>0</v>
      </c>
      <c r="J1260">
        <v>0</v>
      </c>
      <c r="K1260">
        <v>0</v>
      </c>
      <c r="L1260">
        <v>0</v>
      </c>
      <c r="M1260">
        <v>0</v>
      </c>
    </row>
    <row r="1261" spans="2:13" x14ac:dyDescent="0.2">
      <c r="B1261">
        <v>0</v>
      </c>
      <c r="C1261">
        <v>0</v>
      </c>
      <c r="D1261">
        <v>0</v>
      </c>
      <c r="E1261">
        <v>0</v>
      </c>
      <c r="F1261">
        <v>0</v>
      </c>
      <c r="G1261">
        <v>1111111</v>
      </c>
      <c r="H1261">
        <v>0</v>
      </c>
      <c r="I1261">
        <v>0</v>
      </c>
      <c r="J1261">
        <v>0</v>
      </c>
      <c r="K1261">
        <v>0</v>
      </c>
      <c r="L1261">
        <v>0</v>
      </c>
      <c r="M1261">
        <v>0</v>
      </c>
    </row>
    <row r="1262" spans="2:13" x14ac:dyDescent="0.2">
      <c r="B1262">
        <v>0</v>
      </c>
      <c r="C1262">
        <v>0</v>
      </c>
      <c r="D1262">
        <v>0</v>
      </c>
      <c r="E1262">
        <v>0</v>
      </c>
      <c r="F1262">
        <v>0</v>
      </c>
      <c r="G1262">
        <v>1111111</v>
      </c>
      <c r="H1262">
        <v>0</v>
      </c>
      <c r="I1262">
        <v>0</v>
      </c>
      <c r="J1262">
        <v>0</v>
      </c>
      <c r="K1262">
        <v>0</v>
      </c>
      <c r="L1262">
        <v>0</v>
      </c>
      <c r="M1262">
        <v>0</v>
      </c>
    </row>
    <row r="1263" spans="2:13" x14ac:dyDescent="0.2">
      <c r="B1263">
        <v>0</v>
      </c>
      <c r="C1263">
        <v>0</v>
      </c>
      <c r="D1263">
        <v>0</v>
      </c>
      <c r="E1263">
        <v>0</v>
      </c>
      <c r="F1263">
        <v>0</v>
      </c>
      <c r="G1263">
        <v>1111111</v>
      </c>
      <c r="H1263">
        <v>0</v>
      </c>
      <c r="I1263">
        <v>0</v>
      </c>
      <c r="J1263">
        <v>0</v>
      </c>
      <c r="K1263">
        <v>0</v>
      </c>
      <c r="L1263">
        <v>0</v>
      </c>
      <c r="M1263">
        <v>0</v>
      </c>
    </row>
    <row r="1264" spans="2:13" x14ac:dyDescent="0.2">
      <c r="B1264">
        <v>0</v>
      </c>
      <c r="C1264">
        <v>0</v>
      </c>
      <c r="D1264">
        <v>0</v>
      </c>
      <c r="E1264">
        <v>0</v>
      </c>
      <c r="F1264">
        <v>0</v>
      </c>
      <c r="G1264">
        <v>1111111</v>
      </c>
      <c r="H1264">
        <v>0</v>
      </c>
      <c r="I1264">
        <v>0</v>
      </c>
      <c r="J1264">
        <v>0</v>
      </c>
      <c r="K1264">
        <v>0</v>
      </c>
      <c r="L1264">
        <v>0</v>
      </c>
      <c r="M1264">
        <v>0</v>
      </c>
    </row>
    <row r="1265" spans="2:13" x14ac:dyDescent="0.2">
      <c r="B1265">
        <v>0</v>
      </c>
      <c r="C1265">
        <v>0</v>
      </c>
      <c r="D1265">
        <v>0</v>
      </c>
      <c r="E1265">
        <v>0</v>
      </c>
      <c r="F1265">
        <v>0</v>
      </c>
      <c r="G1265">
        <v>1111111</v>
      </c>
      <c r="H1265">
        <v>0</v>
      </c>
      <c r="I1265">
        <v>0</v>
      </c>
      <c r="J1265">
        <v>0</v>
      </c>
      <c r="K1265">
        <v>0</v>
      </c>
      <c r="L1265">
        <v>0</v>
      </c>
      <c r="M1265">
        <v>0</v>
      </c>
    </row>
    <row r="1266" spans="2:13" x14ac:dyDescent="0.2">
      <c r="B1266">
        <v>0</v>
      </c>
      <c r="C1266">
        <v>0</v>
      </c>
      <c r="D1266">
        <v>0</v>
      </c>
      <c r="E1266">
        <v>0</v>
      </c>
      <c r="F1266">
        <v>0</v>
      </c>
      <c r="G1266">
        <v>1111111</v>
      </c>
      <c r="H1266">
        <v>0</v>
      </c>
      <c r="I1266">
        <v>0</v>
      </c>
      <c r="J1266">
        <v>0</v>
      </c>
      <c r="K1266">
        <v>0</v>
      </c>
      <c r="L1266">
        <v>0</v>
      </c>
      <c r="M1266">
        <v>0</v>
      </c>
    </row>
    <row r="1267" spans="2:13" x14ac:dyDescent="0.2">
      <c r="B1267">
        <v>0</v>
      </c>
      <c r="C1267">
        <v>0</v>
      </c>
      <c r="D1267">
        <v>0</v>
      </c>
      <c r="E1267">
        <v>0</v>
      </c>
      <c r="F1267">
        <v>0</v>
      </c>
      <c r="G1267">
        <v>1111111</v>
      </c>
      <c r="H1267">
        <v>0</v>
      </c>
      <c r="I1267">
        <v>0</v>
      </c>
      <c r="J1267">
        <v>0</v>
      </c>
      <c r="K1267">
        <v>0</v>
      </c>
      <c r="L1267">
        <v>0</v>
      </c>
      <c r="M1267">
        <v>0</v>
      </c>
    </row>
    <row r="1268" spans="2:13" x14ac:dyDescent="0.2">
      <c r="B1268">
        <v>0</v>
      </c>
      <c r="C1268">
        <v>0</v>
      </c>
      <c r="D1268">
        <v>0</v>
      </c>
      <c r="E1268">
        <v>0</v>
      </c>
      <c r="F1268">
        <v>0</v>
      </c>
      <c r="G1268">
        <v>1111111</v>
      </c>
      <c r="H1268">
        <v>0</v>
      </c>
      <c r="I1268">
        <v>0</v>
      </c>
      <c r="J1268">
        <v>0</v>
      </c>
      <c r="K1268">
        <v>0</v>
      </c>
      <c r="L1268">
        <v>0</v>
      </c>
      <c r="M1268">
        <v>0</v>
      </c>
    </row>
    <row r="1269" spans="2:13" x14ac:dyDescent="0.2">
      <c r="B1269">
        <v>0</v>
      </c>
      <c r="C1269">
        <v>0</v>
      </c>
      <c r="D1269">
        <v>0</v>
      </c>
      <c r="E1269">
        <v>0</v>
      </c>
      <c r="F1269">
        <v>0</v>
      </c>
      <c r="G1269">
        <v>1111111</v>
      </c>
      <c r="H1269">
        <v>0</v>
      </c>
      <c r="I1269">
        <v>0</v>
      </c>
      <c r="J1269">
        <v>0</v>
      </c>
      <c r="K1269">
        <v>0</v>
      </c>
      <c r="L1269">
        <v>0</v>
      </c>
      <c r="M1269">
        <v>0</v>
      </c>
    </row>
    <row r="1270" spans="2:13" x14ac:dyDescent="0.2">
      <c r="B1270">
        <v>0</v>
      </c>
      <c r="C1270">
        <v>0</v>
      </c>
      <c r="D1270">
        <v>0</v>
      </c>
      <c r="E1270">
        <v>0</v>
      </c>
      <c r="F1270">
        <v>0</v>
      </c>
      <c r="G1270">
        <v>1111111</v>
      </c>
      <c r="H1270">
        <v>0</v>
      </c>
      <c r="I1270">
        <v>0</v>
      </c>
      <c r="J1270">
        <v>0</v>
      </c>
      <c r="K1270">
        <v>0</v>
      </c>
      <c r="L1270">
        <v>0</v>
      </c>
      <c r="M1270">
        <v>0</v>
      </c>
    </row>
    <row r="1271" spans="2:13" x14ac:dyDescent="0.2">
      <c r="B1271">
        <v>0</v>
      </c>
      <c r="C1271">
        <v>0</v>
      </c>
      <c r="D1271">
        <v>0</v>
      </c>
      <c r="E1271">
        <v>0</v>
      </c>
      <c r="F1271">
        <v>0</v>
      </c>
      <c r="G1271">
        <v>1111111</v>
      </c>
      <c r="H1271">
        <v>0</v>
      </c>
      <c r="I1271">
        <v>0</v>
      </c>
      <c r="J1271">
        <v>0</v>
      </c>
      <c r="K1271">
        <v>0</v>
      </c>
      <c r="L1271">
        <v>0</v>
      </c>
      <c r="M1271">
        <v>0</v>
      </c>
    </row>
    <row r="1272" spans="2:13" x14ac:dyDescent="0.2">
      <c r="B1272">
        <v>0</v>
      </c>
      <c r="C1272">
        <v>0</v>
      </c>
      <c r="D1272">
        <v>0</v>
      </c>
      <c r="E1272">
        <v>0</v>
      </c>
      <c r="F1272">
        <v>0</v>
      </c>
      <c r="G1272">
        <v>1111111</v>
      </c>
      <c r="H1272">
        <v>0</v>
      </c>
      <c r="I1272">
        <v>0</v>
      </c>
      <c r="J1272">
        <v>0</v>
      </c>
      <c r="K1272">
        <v>0</v>
      </c>
      <c r="L1272">
        <v>0</v>
      </c>
      <c r="M1272">
        <v>0</v>
      </c>
    </row>
    <row r="1273" spans="2:13" x14ac:dyDescent="0.2">
      <c r="B1273">
        <v>0</v>
      </c>
      <c r="C1273">
        <v>0</v>
      </c>
      <c r="D1273">
        <v>0</v>
      </c>
      <c r="E1273">
        <v>0</v>
      </c>
      <c r="F1273">
        <v>0</v>
      </c>
      <c r="G1273">
        <v>1111111</v>
      </c>
      <c r="H1273">
        <v>0</v>
      </c>
      <c r="I1273">
        <v>0</v>
      </c>
      <c r="J1273">
        <v>0</v>
      </c>
      <c r="K1273">
        <v>0</v>
      </c>
      <c r="L1273">
        <v>0</v>
      </c>
      <c r="M1273">
        <v>0</v>
      </c>
    </row>
    <row r="1274" spans="2:13" x14ac:dyDescent="0.2">
      <c r="B1274">
        <v>0</v>
      </c>
      <c r="C1274">
        <v>0</v>
      </c>
      <c r="D1274">
        <v>0</v>
      </c>
      <c r="E1274">
        <v>0</v>
      </c>
      <c r="F1274">
        <v>0</v>
      </c>
      <c r="G1274">
        <v>1111111</v>
      </c>
      <c r="H1274">
        <v>0</v>
      </c>
      <c r="I1274">
        <v>0</v>
      </c>
      <c r="J1274">
        <v>0</v>
      </c>
      <c r="K1274">
        <v>0</v>
      </c>
      <c r="L1274">
        <v>0</v>
      </c>
      <c r="M1274">
        <v>0</v>
      </c>
    </row>
    <row r="1275" spans="2:13" x14ac:dyDescent="0.2">
      <c r="B1275">
        <v>0</v>
      </c>
      <c r="C1275">
        <v>0</v>
      </c>
      <c r="D1275">
        <v>0</v>
      </c>
      <c r="E1275">
        <v>0</v>
      </c>
      <c r="F1275">
        <v>0</v>
      </c>
      <c r="G1275">
        <v>1111111</v>
      </c>
      <c r="H1275">
        <v>0</v>
      </c>
      <c r="I1275">
        <v>0</v>
      </c>
      <c r="J1275">
        <v>0</v>
      </c>
      <c r="K1275">
        <v>0</v>
      </c>
      <c r="L1275">
        <v>0</v>
      </c>
      <c r="M1275">
        <v>0</v>
      </c>
    </row>
    <row r="1276" spans="2:13" x14ac:dyDescent="0.2">
      <c r="B1276">
        <v>0</v>
      </c>
      <c r="C1276">
        <v>0</v>
      </c>
      <c r="D1276">
        <v>0</v>
      </c>
      <c r="E1276">
        <v>0</v>
      </c>
      <c r="F1276">
        <v>0</v>
      </c>
      <c r="G1276">
        <v>1111111</v>
      </c>
      <c r="H1276">
        <v>0</v>
      </c>
      <c r="I1276">
        <v>0</v>
      </c>
      <c r="J1276">
        <v>0</v>
      </c>
      <c r="K1276">
        <v>0</v>
      </c>
      <c r="L1276">
        <v>0</v>
      </c>
      <c r="M1276">
        <v>0</v>
      </c>
    </row>
    <row r="1277" spans="2:13" x14ac:dyDescent="0.2">
      <c r="B1277">
        <v>0</v>
      </c>
      <c r="C1277">
        <v>0</v>
      </c>
      <c r="D1277">
        <v>0</v>
      </c>
      <c r="E1277">
        <v>0</v>
      </c>
      <c r="F1277">
        <v>0</v>
      </c>
      <c r="G1277">
        <v>1111111</v>
      </c>
      <c r="H1277">
        <v>0</v>
      </c>
      <c r="I1277">
        <v>0</v>
      </c>
      <c r="J1277">
        <v>0</v>
      </c>
      <c r="K1277">
        <v>0</v>
      </c>
      <c r="L1277">
        <v>0</v>
      </c>
      <c r="M1277">
        <v>0</v>
      </c>
    </row>
    <row r="1278" spans="2:13" x14ac:dyDescent="0.2">
      <c r="B1278">
        <v>0</v>
      </c>
      <c r="C1278">
        <v>0</v>
      </c>
      <c r="D1278">
        <v>0</v>
      </c>
      <c r="E1278">
        <v>0</v>
      </c>
      <c r="F1278">
        <v>0</v>
      </c>
      <c r="G1278">
        <v>1111111</v>
      </c>
      <c r="H1278">
        <v>0</v>
      </c>
      <c r="I1278">
        <v>0</v>
      </c>
      <c r="J1278">
        <v>0</v>
      </c>
      <c r="K1278">
        <v>0</v>
      </c>
      <c r="L1278">
        <v>0</v>
      </c>
      <c r="M1278">
        <v>0</v>
      </c>
    </row>
    <row r="1279" spans="2:13" x14ac:dyDescent="0.2">
      <c r="B1279">
        <v>0</v>
      </c>
      <c r="C1279">
        <v>0</v>
      </c>
      <c r="D1279">
        <v>0</v>
      </c>
      <c r="E1279">
        <v>0</v>
      </c>
      <c r="F1279">
        <v>0</v>
      </c>
      <c r="G1279">
        <v>1111111</v>
      </c>
      <c r="H1279">
        <v>0</v>
      </c>
      <c r="I1279">
        <v>0</v>
      </c>
      <c r="J1279">
        <v>0</v>
      </c>
      <c r="K1279">
        <v>0</v>
      </c>
      <c r="L1279">
        <v>0</v>
      </c>
      <c r="M1279">
        <v>0</v>
      </c>
    </row>
    <row r="1280" spans="2:13" x14ac:dyDescent="0.2">
      <c r="B1280">
        <v>0</v>
      </c>
      <c r="C1280">
        <v>0</v>
      </c>
      <c r="D1280">
        <v>0</v>
      </c>
      <c r="E1280">
        <v>0</v>
      </c>
      <c r="F1280">
        <v>0</v>
      </c>
      <c r="G1280">
        <v>1111111</v>
      </c>
      <c r="H1280">
        <v>0</v>
      </c>
      <c r="I1280">
        <v>0</v>
      </c>
      <c r="J1280">
        <v>0</v>
      </c>
      <c r="K1280">
        <v>0</v>
      </c>
      <c r="L1280">
        <v>0</v>
      </c>
      <c r="M1280">
        <v>0</v>
      </c>
    </row>
    <row r="1281" spans="2:13" x14ac:dyDescent="0.2">
      <c r="B1281">
        <v>0</v>
      </c>
      <c r="C1281">
        <v>0</v>
      </c>
      <c r="D1281">
        <v>0</v>
      </c>
      <c r="E1281">
        <v>0</v>
      </c>
      <c r="F1281">
        <v>0</v>
      </c>
      <c r="G1281">
        <v>1111111</v>
      </c>
      <c r="H1281">
        <v>0</v>
      </c>
      <c r="I1281">
        <v>0</v>
      </c>
      <c r="J1281">
        <v>0</v>
      </c>
      <c r="K1281">
        <v>0</v>
      </c>
      <c r="L1281">
        <v>0</v>
      </c>
      <c r="M1281">
        <v>0</v>
      </c>
    </row>
    <row r="1282" spans="2:13" x14ac:dyDescent="0.2">
      <c r="B1282">
        <v>0</v>
      </c>
      <c r="C1282">
        <v>0</v>
      </c>
      <c r="D1282">
        <v>0</v>
      </c>
      <c r="E1282">
        <v>0</v>
      </c>
      <c r="F1282">
        <v>0</v>
      </c>
      <c r="G1282">
        <v>1111111</v>
      </c>
      <c r="H1282">
        <v>0</v>
      </c>
      <c r="I1282">
        <v>0</v>
      </c>
      <c r="J1282">
        <v>0</v>
      </c>
      <c r="K1282">
        <v>0</v>
      </c>
      <c r="L1282">
        <v>0</v>
      </c>
      <c r="M1282">
        <v>0</v>
      </c>
    </row>
    <row r="1283" spans="2:13" x14ac:dyDescent="0.2">
      <c r="B1283">
        <v>0</v>
      </c>
      <c r="C1283">
        <v>0</v>
      </c>
      <c r="D1283">
        <v>0</v>
      </c>
      <c r="E1283">
        <v>0</v>
      </c>
      <c r="F1283">
        <v>0</v>
      </c>
      <c r="G1283">
        <v>1111111</v>
      </c>
      <c r="H1283">
        <v>0</v>
      </c>
      <c r="I1283">
        <v>0</v>
      </c>
      <c r="J1283">
        <v>0</v>
      </c>
      <c r="K1283">
        <v>0</v>
      </c>
      <c r="L1283">
        <v>0</v>
      </c>
      <c r="M1283">
        <v>0</v>
      </c>
    </row>
    <row r="1284" spans="2:13" x14ac:dyDescent="0.2">
      <c r="B1284">
        <v>0</v>
      </c>
      <c r="C1284">
        <v>0</v>
      </c>
      <c r="D1284">
        <v>0</v>
      </c>
      <c r="E1284">
        <v>0</v>
      </c>
      <c r="F1284">
        <v>0</v>
      </c>
      <c r="G1284">
        <v>1111111</v>
      </c>
      <c r="H1284">
        <v>0</v>
      </c>
      <c r="I1284">
        <v>0</v>
      </c>
      <c r="J1284">
        <v>0</v>
      </c>
      <c r="K1284">
        <v>0</v>
      </c>
      <c r="L1284">
        <v>0</v>
      </c>
      <c r="M1284">
        <v>0</v>
      </c>
    </row>
    <row r="1285" spans="2:13" x14ac:dyDescent="0.2">
      <c r="B1285">
        <v>0</v>
      </c>
      <c r="C1285">
        <v>0</v>
      </c>
      <c r="D1285">
        <v>0</v>
      </c>
      <c r="E1285">
        <v>0</v>
      </c>
      <c r="F1285">
        <v>0</v>
      </c>
      <c r="G1285">
        <v>1111111</v>
      </c>
      <c r="H1285">
        <v>0</v>
      </c>
      <c r="I1285">
        <v>0</v>
      </c>
      <c r="J1285">
        <v>0</v>
      </c>
      <c r="K1285">
        <v>0</v>
      </c>
      <c r="L1285">
        <v>0</v>
      </c>
      <c r="M1285">
        <v>0</v>
      </c>
    </row>
    <row r="1286" spans="2:13" x14ac:dyDescent="0.2">
      <c r="B1286">
        <v>0</v>
      </c>
      <c r="C1286">
        <v>0</v>
      </c>
      <c r="D1286">
        <v>0</v>
      </c>
      <c r="E1286">
        <v>0</v>
      </c>
      <c r="F1286">
        <v>0</v>
      </c>
      <c r="G1286">
        <v>1111111</v>
      </c>
      <c r="H1286">
        <v>0</v>
      </c>
      <c r="I1286">
        <v>0</v>
      </c>
      <c r="J1286">
        <v>0</v>
      </c>
      <c r="K1286">
        <v>0</v>
      </c>
      <c r="L1286">
        <v>0</v>
      </c>
      <c r="M1286">
        <v>0</v>
      </c>
    </row>
    <row r="1287" spans="2:13" x14ac:dyDescent="0.2">
      <c r="B1287">
        <v>0</v>
      </c>
      <c r="C1287">
        <v>0</v>
      </c>
      <c r="D1287">
        <v>0</v>
      </c>
      <c r="E1287">
        <v>0</v>
      </c>
      <c r="F1287">
        <v>0</v>
      </c>
      <c r="G1287">
        <v>1111111</v>
      </c>
      <c r="H1287">
        <v>0</v>
      </c>
      <c r="I1287">
        <v>0</v>
      </c>
      <c r="J1287">
        <v>0</v>
      </c>
      <c r="K1287">
        <v>0</v>
      </c>
      <c r="L1287">
        <v>0</v>
      </c>
      <c r="M1287">
        <v>0</v>
      </c>
    </row>
    <row r="1288" spans="2:13" x14ac:dyDescent="0.2">
      <c r="B1288">
        <v>0</v>
      </c>
      <c r="C1288">
        <v>0</v>
      </c>
      <c r="D1288">
        <v>0</v>
      </c>
      <c r="E1288">
        <v>0</v>
      </c>
      <c r="F1288">
        <v>0</v>
      </c>
      <c r="G1288">
        <v>1111111</v>
      </c>
      <c r="H1288">
        <v>0</v>
      </c>
      <c r="I1288">
        <v>0</v>
      </c>
      <c r="J1288">
        <v>0</v>
      </c>
      <c r="K1288">
        <v>0</v>
      </c>
      <c r="L1288">
        <v>0</v>
      </c>
      <c r="M1288">
        <v>0</v>
      </c>
    </row>
    <row r="1289" spans="2:13" x14ac:dyDescent="0.2">
      <c r="B1289">
        <v>0</v>
      </c>
      <c r="C1289">
        <v>0</v>
      </c>
      <c r="D1289">
        <v>0</v>
      </c>
      <c r="E1289">
        <v>0</v>
      </c>
      <c r="F1289">
        <v>0</v>
      </c>
      <c r="G1289">
        <v>1111111</v>
      </c>
      <c r="H1289">
        <v>0</v>
      </c>
      <c r="I1289">
        <v>0</v>
      </c>
      <c r="J1289">
        <v>0</v>
      </c>
      <c r="K1289">
        <v>0</v>
      </c>
      <c r="L1289">
        <v>0</v>
      </c>
      <c r="M1289">
        <v>0</v>
      </c>
    </row>
    <row r="1290" spans="2:13" x14ac:dyDescent="0.2">
      <c r="B1290">
        <v>0</v>
      </c>
      <c r="C1290">
        <v>0</v>
      </c>
      <c r="D1290">
        <v>0</v>
      </c>
      <c r="E1290">
        <v>0</v>
      </c>
      <c r="F1290">
        <v>0</v>
      </c>
      <c r="G1290">
        <v>1111111</v>
      </c>
      <c r="H1290">
        <v>0</v>
      </c>
      <c r="I1290">
        <v>0</v>
      </c>
      <c r="J1290">
        <v>0</v>
      </c>
      <c r="K1290">
        <v>0</v>
      </c>
      <c r="L1290">
        <v>0</v>
      </c>
      <c r="M1290">
        <v>0</v>
      </c>
    </row>
    <row r="1291" spans="2:13" x14ac:dyDescent="0.2">
      <c r="B1291">
        <v>0</v>
      </c>
      <c r="C1291">
        <v>0</v>
      </c>
      <c r="D1291">
        <v>0</v>
      </c>
      <c r="E1291">
        <v>0</v>
      </c>
      <c r="F1291">
        <v>0</v>
      </c>
      <c r="G1291">
        <v>1111111</v>
      </c>
      <c r="H1291">
        <v>0</v>
      </c>
      <c r="I1291">
        <v>0</v>
      </c>
      <c r="J1291">
        <v>0</v>
      </c>
      <c r="K1291">
        <v>0</v>
      </c>
      <c r="L1291">
        <v>0</v>
      </c>
      <c r="M1291">
        <v>0</v>
      </c>
    </row>
    <row r="1292" spans="2:13" x14ac:dyDescent="0.2">
      <c r="B1292">
        <v>0</v>
      </c>
      <c r="C1292">
        <v>0</v>
      </c>
      <c r="D1292">
        <v>0</v>
      </c>
      <c r="E1292">
        <v>0</v>
      </c>
      <c r="F1292">
        <v>0</v>
      </c>
      <c r="G1292">
        <v>1111111</v>
      </c>
      <c r="H1292">
        <v>0</v>
      </c>
      <c r="I1292">
        <v>0</v>
      </c>
      <c r="J1292">
        <v>0</v>
      </c>
      <c r="K1292">
        <v>0</v>
      </c>
      <c r="L1292">
        <v>0</v>
      </c>
      <c r="M1292">
        <v>0</v>
      </c>
    </row>
    <row r="1293" spans="2:13" x14ac:dyDescent="0.2">
      <c r="B1293">
        <v>0</v>
      </c>
      <c r="C1293">
        <v>0</v>
      </c>
      <c r="D1293">
        <v>0</v>
      </c>
      <c r="E1293">
        <v>0</v>
      </c>
      <c r="F1293">
        <v>0</v>
      </c>
      <c r="G1293">
        <v>1111111</v>
      </c>
      <c r="H1293">
        <v>0</v>
      </c>
      <c r="I1293">
        <v>0</v>
      </c>
      <c r="J1293">
        <v>0</v>
      </c>
      <c r="K1293">
        <v>0</v>
      </c>
      <c r="L1293">
        <v>0</v>
      </c>
      <c r="M1293">
        <v>0</v>
      </c>
    </row>
    <row r="1294" spans="2:13" x14ac:dyDescent="0.2">
      <c r="B1294">
        <v>0</v>
      </c>
      <c r="C1294">
        <v>0</v>
      </c>
      <c r="D1294">
        <v>0</v>
      </c>
      <c r="E1294">
        <v>0</v>
      </c>
      <c r="F1294">
        <v>0</v>
      </c>
      <c r="G1294">
        <v>1111111</v>
      </c>
      <c r="H1294">
        <v>0</v>
      </c>
      <c r="I1294">
        <v>0</v>
      </c>
      <c r="J1294">
        <v>0</v>
      </c>
      <c r="K1294">
        <v>0</v>
      </c>
      <c r="L1294">
        <v>0</v>
      </c>
      <c r="M1294">
        <v>0</v>
      </c>
    </row>
    <row r="1295" spans="2:13" x14ac:dyDescent="0.2">
      <c r="B1295">
        <v>0</v>
      </c>
      <c r="C1295">
        <v>0</v>
      </c>
      <c r="D1295">
        <v>0</v>
      </c>
      <c r="E1295">
        <v>0</v>
      </c>
      <c r="F1295">
        <v>0</v>
      </c>
      <c r="G1295">
        <v>1111111</v>
      </c>
      <c r="H1295">
        <v>0</v>
      </c>
      <c r="I1295">
        <v>0</v>
      </c>
      <c r="J1295">
        <v>0</v>
      </c>
      <c r="K1295">
        <v>0</v>
      </c>
      <c r="L1295">
        <v>0</v>
      </c>
      <c r="M1295">
        <v>0</v>
      </c>
    </row>
    <row r="1296" spans="2:13" x14ac:dyDescent="0.2">
      <c r="B1296">
        <v>0</v>
      </c>
      <c r="C1296">
        <v>0</v>
      </c>
      <c r="D1296">
        <v>0</v>
      </c>
      <c r="E1296">
        <v>0</v>
      </c>
      <c r="F1296">
        <v>0</v>
      </c>
      <c r="G1296">
        <v>1111111</v>
      </c>
      <c r="H1296">
        <v>0</v>
      </c>
      <c r="I1296">
        <v>0</v>
      </c>
      <c r="J1296">
        <v>0</v>
      </c>
      <c r="K1296">
        <v>0</v>
      </c>
      <c r="L1296">
        <v>0</v>
      </c>
      <c r="M1296">
        <v>0</v>
      </c>
    </row>
    <row r="1297" spans="2:13" x14ac:dyDescent="0.2">
      <c r="B1297">
        <v>0</v>
      </c>
      <c r="C1297">
        <v>0</v>
      </c>
      <c r="D1297">
        <v>0</v>
      </c>
      <c r="E1297">
        <v>0</v>
      </c>
      <c r="F1297">
        <v>0</v>
      </c>
      <c r="G1297">
        <v>1111111</v>
      </c>
      <c r="H1297">
        <v>0</v>
      </c>
      <c r="I1297">
        <v>0</v>
      </c>
      <c r="J1297">
        <v>0</v>
      </c>
      <c r="K1297">
        <v>0</v>
      </c>
      <c r="L1297">
        <v>0</v>
      </c>
      <c r="M1297">
        <v>0</v>
      </c>
    </row>
    <row r="1298" spans="2:13" x14ac:dyDescent="0.2">
      <c r="B1298">
        <v>0</v>
      </c>
      <c r="C1298">
        <v>0</v>
      </c>
      <c r="D1298">
        <v>0</v>
      </c>
      <c r="E1298">
        <v>0</v>
      </c>
      <c r="F1298">
        <v>0</v>
      </c>
      <c r="G1298">
        <v>1111111</v>
      </c>
      <c r="H1298">
        <v>0</v>
      </c>
      <c r="I1298">
        <v>0</v>
      </c>
      <c r="J1298">
        <v>0</v>
      </c>
      <c r="K1298">
        <v>0</v>
      </c>
      <c r="L1298">
        <v>0</v>
      </c>
      <c r="M1298">
        <v>0</v>
      </c>
    </row>
    <row r="1299" spans="2:13" x14ac:dyDescent="0.2">
      <c r="B1299">
        <v>0</v>
      </c>
      <c r="C1299">
        <v>0</v>
      </c>
      <c r="D1299">
        <v>0</v>
      </c>
      <c r="E1299">
        <v>0</v>
      </c>
      <c r="F1299">
        <v>0</v>
      </c>
      <c r="G1299">
        <v>1111111</v>
      </c>
      <c r="H1299">
        <v>0</v>
      </c>
      <c r="I1299">
        <v>0</v>
      </c>
      <c r="J1299">
        <v>0</v>
      </c>
      <c r="K1299">
        <v>0</v>
      </c>
      <c r="L1299">
        <v>0</v>
      </c>
      <c r="M1299">
        <v>0</v>
      </c>
    </row>
    <row r="1300" spans="2:13" x14ac:dyDescent="0.2">
      <c r="B1300">
        <v>0</v>
      </c>
      <c r="C1300">
        <v>0</v>
      </c>
      <c r="D1300">
        <v>0</v>
      </c>
      <c r="E1300">
        <v>0</v>
      </c>
      <c r="F1300">
        <v>0</v>
      </c>
      <c r="G1300">
        <v>1111111</v>
      </c>
      <c r="H1300">
        <v>0</v>
      </c>
      <c r="I1300">
        <v>0</v>
      </c>
      <c r="J1300">
        <v>0</v>
      </c>
      <c r="K1300">
        <v>0</v>
      </c>
      <c r="L1300">
        <v>0</v>
      </c>
      <c r="M1300">
        <v>0</v>
      </c>
    </row>
    <row r="1301" spans="2:13" x14ac:dyDescent="0.2">
      <c r="B1301">
        <v>0</v>
      </c>
      <c r="C1301">
        <v>0</v>
      </c>
      <c r="D1301">
        <v>0</v>
      </c>
      <c r="E1301">
        <v>0</v>
      </c>
      <c r="F1301">
        <v>0</v>
      </c>
      <c r="G1301">
        <v>1111111</v>
      </c>
      <c r="H1301">
        <v>0</v>
      </c>
      <c r="I1301">
        <v>0</v>
      </c>
      <c r="J1301">
        <v>0</v>
      </c>
      <c r="K1301">
        <v>0</v>
      </c>
      <c r="L1301">
        <v>0</v>
      </c>
      <c r="M1301">
        <v>0</v>
      </c>
    </row>
    <row r="1302" spans="2:13" x14ac:dyDescent="0.2">
      <c r="B1302">
        <v>0</v>
      </c>
      <c r="C1302">
        <v>0</v>
      </c>
      <c r="D1302">
        <v>0</v>
      </c>
      <c r="E1302">
        <v>0</v>
      </c>
      <c r="F1302">
        <v>0</v>
      </c>
      <c r="G1302">
        <v>1111111</v>
      </c>
      <c r="H1302">
        <v>0</v>
      </c>
      <c r="I1302">
        <v>0</v>
      </c>
      <c r="J1302">
        <v>0</v>
      </c>
      <c r="K1302">
        <v>0</v>
      </c>
      <c r="L1302">
        <v>0</v>
      </c>
      <c r="M1302">
        <v>0</v>
      </c>
    </row>
    <row r="1303" spans="2:13" x14ac:dyDescent="0.2">
      <c r="B1303">
        <v>0</v>
      </c>
      <c r="C1303">
        <v>0</v>
      </c>
      <c r="D1303">
        <v>0</v>
      </c>
      <c r="E1303">
        <v>0</v>
      </c>
      <c r="F1303">
        <v>0</v>
      </c>
      <c r="G1303">
        <v>1111111</v>
      </c>
      <c r="H1303">
        <v>0</v>
      </c>
      <c r="I1303">
        <v>0</v>
      </c>
      <c r="J1303">
        <v>0</v>
      </c>
      <c r="K1303">
        <v>0</v>
      </c>
      <c r="L1303">
        <v>0</v>
      </c>
      <c r="M1303">
        <v>0</v>
      </c>
    </row>
    <row r="1304" spans="2:13" x14ac:dyDescent="0.2">
      <c r="B1304">
        <v>0</v>
      </c>
      <c r="C1304">
        <v>0</v>
      </c>
      <c r="D1304">
        <v>0</v>
      </c>
      <c r="E1304">
        <v>0</v>
      </c>
      <c r="F1304">
        <v>0</v>
      </c>
      <c r="G1304">
        <v>1111111</v>
      </c>
      <c r="H1304">
        <v>0</v>
      </c>
      <c r="I1304">
        <v>0</v>
      </c>
      <c r="J1304">
        <v>0</v>
      </c>
      <c r="K1304">
        <v>0</v>
      </c>
      <c r="L1304">
        <v>0</v>
      </c>
      <c r="M1304">
        <v>0</v>
      </c>
    </row>
    <row r="1305" spans="2:13" x14ac:dyDescent="0.2">
      <c r="B1305">
        <v>0</v>
      </c>
      <c r="C1305">
        <v>0</v>
      </c>
      <c r="D1305">
        <v>0</v>
      </c>
      <c r="E1305">
        <v>0</v>
      </c>
      <c r="F1305">
        <v>0</v>
      </c>
      <c r="G1305">
        <v>1111111</v>
      </c>
      <c r="H1305">
        <v>0</v>
      </c>
      <c r="I1305">
        <v>0</v>
      </c>
      <c r="J1305">
        <v>0</v>
      </c>
      <c r="K1305">
        <v>0</v>
      </c>
      <c r="L1305">
        <v>0</v>
      </c>
      <c r="M1305">
        <v>0</v>
      </c>
    </row>
    <row r="1306" spans="2:13" x14ac:dyDescent="0.2">
      <c r="B1306">
        <v>0</v>
      </c>
      <c r="C1306">
        <v>0</v>
      </c>
      <c r="D1306">
        <v>0</v>
      </c>
      <c r="E1306">
        <v>0</v>
      </c>
      <c r="F1306">
        <v>0</v>
      </c>
      <c r="G1306">
        <v>1111111</v>
      </c>
      <c r="H1306">
        <v>0</v>
      </c>
      <c r="I1306">
        <v>0</v>
      </c>
      <c r="J1306">
        <v>0</v>
      </c>
      <c r="K1306">
        <v>0</v>
      </c>
      <c r="L1306">
        <v>0</v>
      </c>
      <c r="M1306">
        <v>0</v>
      </c>
    </row>
    <row r="1307" spans="2:13" x14ac:dyDescent="0.2">
      <c r="B1307">
        <v>0</v>
      </c>
      <c r="C1307">
        <v>0</v>
      </c>
      <c r="D1307">
        <v>0</v>
      </c>
      <c r="E1307">
        <v>0</v>
      </c>
      <c r="F1307">
        <v>0</v>
      </c>
      <c r="G1307">
        <v>1111111</v>
      </c>
      <c r="H1307">
        <v>0</v>
      </c>
      <c r="I1307">
        <v>0</v>
      </c>
      <c r="J1307">
        <v>0</v>
      </c>
      <c r="K1307">
        <v>0</v>
      </c>
      <c r="L1307">
        <v>0</v>
      </c>
      <c r="M1307">
        <v>0</v>
      </c>
    </row>
    <row r="1308" spans="2:13" x14ac:dyDescent="0.2">
      <c r="B1308">
        <v>0</v>
      </c>
      <c r="C1308">
        <v>0</v>
      </c>
      <c r="D1308">
        <v>0</v>
      </c>
      <c r="E1308">
        <v>0</v>
      </c>
      <c r="F1308">
        <v>0</v>
      </c>
      <c r="G1308">
        <v>1111111</v>
      </c>
      <c r="H1308">
        <v>0</v>
      </c>
      <c r="I1308">
        <v>0</v>
      </c>
      <c r="J1308">
        <v>0</v>
      </c>
      <c r="K1308">
        <v>0</v>
      </c>
      <c r="L1308">
        <v>0</v>
      </c>
      <c r="M1308">
        <v>0</v>
      </c>
    </row>
    <row r="1309" spans="2:13" x14ac:dyDescent="0.2">
      <c r="B1309">
        <v>0</v>
      </c>
      <c r="C1309">
        <v>0</v>
      </c>
      <c r="D1309">
        <v>0</v>
      </c>
      <c r="E1309">
        <v>0</v>
      </c>
      <c r="F1309">
        <v>0</v>
      </c>
      <c r="G1309">
        <v>1111111</v>
      </c>
      <c r="H1309">
        <v>0</v>
      </c>
      <c r="I1309">
        <v>0</v>
      </c>
      <c r="J1309">
        <v>0</v>
      </c>
      <c r="K1309">
        <v>0</v>
      </c>
      <c r="L1309">
        <v>0</v>
      </c>
      <c r="M1309">
        <v>0</v>
      </c>
    </row>
    <row r="1310" spans="2:13" x14ac:dyDescent="0.2">
      <c r="B1310">
        <v>0</v>
      </c>
      <c r="C1310">
        <v>0</v>
      </c>
      <c r="D1310">
        <v>0</v>
      </c>
      <c r="E1310">
        <v>0</v>
      </c>
      <c r="F1310">
        <v>0</v>
      </c>
      <c r="G1310">
        <v>1111111</v>
      </c>
      <c r="H1310">
        <v>0</v>
      </c>
      <c r="I1310">
        <v>0</v>
      </c>
      <c r="J1310">
        <v>0</v>
      </c>
      <c r="K1310">
        <v>0</v>
      </c>
      <c r="L1310">
        <v>0</v>
      </c>
      <c r="M1310">
        <v>0</v>
      </c>
    </row>
    <row r="1311" spans="2:13" x14ac:dyDescent="0.2">
      <c r="B1311">
        <v>0</v>
      </c>
      <c r="C1311">
        <v>0</v>
      </c>
      <c r="D1311">
        <v>0</v>
      </c>
      <c r="E1311">
        <v>0</v>
      </c>
      <c r="F1311">
        <v>0</v>
      </c>
      <c r="G1311">
        <v>1111111</v>
      </c>
      <c r="H1311">
        <v>0</v>
      </c>
      <c r="I1311">
        <v>0</v>
      </c>
      <c r="J1311">
        <v>0</v>
      </c>
      <c r="K1311">
        <v>0</v>
      </c>
      <c r="L1311">
        <v>0</v>
      </c>
      <c r="M1311">
        <v>0</v>
      </c>
    </row>
    <row r="1312" spans="2:13" x14ac:dyDescent="0.2">
      <c r="B1312">
        <v>0</v>
      </c>
      <c r="C1312">
        <v>0</v>
      </c>
      <c r="D1312">
        <v>0</v>
      </c>
      <c r="E1312">
        <v>0</v>
      </c>
      <c r="F1312">
        <v>0</v>
      </c>
      <c r="G1312">
        <v>1111111</v>
      </c>
      <c r="H1312">
        <v>0</v>
      </c>
      <c r="I1312">
        <v>0</v>
      </c>
      <c r="J1312">
        <v>0</v>
      </c>
      <c r="K1312">
        <v>0</v>
      </c>
      <c r="L1312">
        <v>0</v>
      </c>
      <c r="M1312">
        <v>0</v>
      </c>
    </row>
    <row r="1313" spans="2:13" x14ac:dyDescent="0.2">
      <c r="B1313">
        <v>0</v>
      </c>
      <c r="C1313">
        <v>0</v>
      </c>
      <c r="D1313">
        <v>0</v>
      </c>
      <c r="E1313">
        <v>0</v>
      </c>
      <c r="F1313">
        <v>0</v>
      </c>
      <c r="G1313">
        <v>1111111</v>
      </c>
      <c r="H1313">
        <v>0</v>
      </c>
      <c r="I1313">
        <v>0</v>
      </c>
      <c r="J1313">
        <v>0</v>
      </c>
      <c r="K1313">
        <v>0</v>
      </c>
      <c r="L1313">
        <v>0</v>
      </c>
      <c r="M1313">
        <v>0</v>
      </c>
    </row>
    <row r="1314" spans="2:13" x14ac:dyDescent="0.2">
      <c r="B1314">
        <v>0</v>
      </c>
      <c r="C1314">
        <v>0</v>
      </c>
      <c r="D1314">
        <v>0</v>
      </c>
      <c r="E1314">
        <v>0</v>
      </c>
      <c r="F1314">
        <v>0</v>
      </c>
      <c r="G1314">
        <v>1111111</v>
      </c>
      <c r="H1314">
        <v>0</v>
      </c>
      <c r="I1314">
        <v>0</v>
      </c>
      <c r="J1314">
        <v>0</v>
      </c>
      <c r="K1314">
        <v>0</v>
      </c>
      <c r="L1314">
        <v>0</v>
      </c>
      <c r="M1314">
        <v>0</v>
      </c>
    </row>
    <row r="1315" spans="2:13" x14ac:dyDescent="0.2">
      <c r="B1315">
        <v>0</v>
      </c>
      <c r="C1315">
        <v>0</v>
      </c>
      <c r="D1315">
        <v>0</v>
      </c>
      <c r="E1315">
        <v>0</v>
      </c>
      <c r="F1315">
        <v>0</v>
      </c>
      <c r="G1315">
        <v>1111111</v>
      </c>
      <c r="H1315">
        <v>0</v>
      </c>
      <c r="I1315">
        <v>0</v>
      </c>
      <c r="J1315">
        <v>0</v>
      </c>
      <c r="K1315">
        <v>0</v>
      </c>
      <c r="L1315">
        <v>0</v>
      </c>
      <c r="M1315">
        <v>0</v>
      </c>
    </row>
    <row r="1316" spans="2:13" x14ac:dyDescent="0.2">
      <c r="B1316">
        <v>0</v>
      </c>
      <c r="C1316">
        <v>0</v>
      </c>
      <c r="D1316">
        <v>0</v>
      </c>
      <c r="E1316">
        <v>0</v>
      </c>
      <c r="F1316">
        <v>0</v>
      </c>
      <c r="G1316">
        <v>1111111</v>
      </c>
      <c r="H1316">
        <v>0</v>
      </c>
      <c r="I1316">
        <v>0</v>
      </c>
      <c r="J1316">
        <v>0</v>
      </c>
      <c r="K1316">
        <v>0</v>
      </c>
      <c r="L1316">
        <v>0</v>
      </c>
      <c r="M1316">
        <v>0</v>
      </c>
    </row>
    <row r="1317" spans="2:13" x14ac:dyDescent="0.2">
      <c r="B1317">
        <v>0</v>
      </c>
      <c r="C1317">
        <v>0</v>
      </c>
      <c r="D1317">
        <v>0</v>
      </c>
      <c r="E1317">
        <v>0</v>
      </c>
      <c r="F1317">
        <v>0</v>
      </c>
      <c r="G1317">
        <v>1111111</v>
      </c>
      <c r="H1317">
        <v>0</v>
      </c>
      <c r="I1317">
        <v>0</v>
      </c>
      <c r="J1317">
        <v>0</v>
      </c>
      <c r="K1317">
        <v>0</v>
      </c>
      <c r="L1317">
        <v>0</v>
      </c>
      <c r="M1317">
        <v>0</v>
      </c>
    </row>
    <row r="1318" spans="2:13" x14ac:dyDescent="0.2">
      <c r="B1318">
        <v>0</v>
      </c>
      <c r="C1318">
        <v>0</v>
      </c>
      <c r="D1318">
        <v>0</v>
      </c>
      <c r="E1318">
        <v>0</v>
      </c>
      <c r="F1318">
        <v>0</v>
      </c>
      <c r="G1318">
        <v>1111111</v>
      </c>
      <c r="H1318">
        <v>0</v>
      </c>
      <c r="I1318">
        <v>0</v>
      </c>
      <c r="J1318">
        <v>0</v>
      </c>
      <c r="K1318">
        <v>0</v>
      </c>
      <c r="L1318">
        <v>0</v>
      </c>
      <c r="M1318">
        <v>0</v>
      </c>
    </row>
    <row r="1319" spans="2:13" x14ac:dyDescent="0.2">
      <c r="B1319">
        <v>0</v>
      </c>
      <c r="C1319">
        <v>0</v>
      </c>
      <c r="D1319">
        <v>0</v>
      </c>
      <c r="E1319">
        <v>0</v>
      </c>
      <c r="F1319">
        <v>0</v>
      </c>
      <c r="G1319">
        <v>1111111</v>
      </c>
      <c r="H1319">
        <v>0</v>
      </c>
      <c r="I1319">
        <v>0</v>
      </c>
      <c r="J1319">
        <v>0</v>
      </c>
      <c r="K1319">
        <v>0</v>
      </c>
      <c r="L1319">
        <v>0</v>
      </c>
      <c r="M1319">
        <v>0</v>
      </c>
    </row>
    <row r="1320" spans="2:13" x14ac:dyDescent="0.2">
      <c r="B1320">
        <v>0</v>
      </c>
      <c r="C1320">
        <v>0</v>
      </c>
      <c r="D1320">
        <v>0</v>
      </c>
      <c r="E1320">
        <v>0</v>
      </c>
      <c r="F1320">
        <v>0</v>
      </c>
      <c r="G1320">
        <v>1111111</v>
      </c>
      <c r="H1320">
        <v>0</v>
      </c>
      <c r="I1320">
        <v>0</v>
      </c>
      <c r="J1320">
        <v>0</v>
      </c>
      <c r="K1320">
        <v>0</v>
      </c>
      <c r="L1320">
        <v>0</v>
      </c>
      <c r="M1320">
        <v>0</v>
      </c>
    </row>
    <row r="1321" spans="2:13" x14ac:dyDescent="0.2">
      <c r="B1321">
        <v>0</v>
      </c>
      <c r="C1321">
        <v>0</v>
      </c>
      <c r="D1321">
        <v>0</v>
      </c>
      <c r="E1321">
        <v>0</v>
      </c>
      <c r="F1321">
        <v>0</v>
      </c>
      <c r="G1321">
        <v>1111111</v>
      </c>
      <c r="H1321">
        <v>0</v>
      </c>
      <c r="I1321">
        <v>0</v>
      </c>
      <c r="J1321">
        <v>0</v>
      </c>
      <c r="K1321">
        <v>0</v>
      </c>
      <c r="L1321">
        <v>0</v>
      </c>
      <c r="M1321">
        <v>0</v>
      </c>
    </row>
    <row r="1322" spans="2:13" x14ac:dyDescent="0.2">
      <c r="B1322">
        <v>0</v>
      </c>
      <c r="C1322">
        <v>0</v>
      </c>
      <c r="D1322">
        <v>0</v>
      </c>
      <c r="E1322">
        <v>0</v>
      </c>
      <c r="F1322">
        <v>0</v>
      </c>
      <c r="G1322">
        <v>1111111</v>
      </c>
      <c r="H1322">
        <v>0</v>
      </c>
      <c r="I1322">
        <v>0</v>
      </c>
      <c r="J1322">
        <v>0</v>
      </c>
      <c r="K1322">
        <v>0</v>
      </c>
      <c r="L1322">
        <v>0</v>
      </c>
      <c r="M1322">
        <v>0</v>
      </c>
    </row>
    <row r="1323" spans="2:13" x14ac:dyDescent="0.2">
      <c r="B1323">
        <v>0</v>
      </c>
      <c r="C1323">
        <v>0</v>
      </c>
      <c r="D1323">
        <v>0</v>
      </c>
      <c r="E1323">
        <v>0</v>
      </c>
      <c r="F1323">
        <v>0</v>
      </c>
      <c r="G1323">
        <v>1111111</v>
      </c>
      <c r="H1323">
        <v>0</v>
      </c>
      <c r="I1323">
        <v>0</v>
      </c>
      <c r="J1323">
        <v>0</v>
      </c>
      <c r="K1323">
        <v>0</v>
      </c>
      <c r="L1323">
        <v>0</v>
      </c>
      <c r="M1323">
        <v>0</v>
      </c>
    </row>
    <row r="1324" spans="2:13" x14ac:dyDescent="0.2">
      <c r="B1324">
        <v>0</v>
      </c>
      <c r="C1324">
        <v>0</v>
      </c>
      <c r="D1324">
        <v>0</v>
      </c>
      <c r="E1324">
        <v>0</v>
      </c>
      <c r="F1324">
        <v>0</v>
      </c>
      <c r="G1324">
        <v>1111111</v>
      </c>
      <c r="H1324">
        <v>0</v>
      </c>
      <c r="I1324">
        <v>0</v>
      </c>
      <c r="J1324">
        <v>0</v>
      </c>
      <c r="K1324">
        <v>0</v>
      </c>
      <c r="L1324">
        <v>0</v>
      </c>
      <c r="M1324">
        <v>0</v>
      </c>
    </row>
    <row r="1325" spans="2:13" x14ac:dyDescent="0.2">
      <c r="B1325">
        <v>0</v>
      </c>
      <c r="C1325">
        <v>0</v>
      </c>
      <c r="D1325">
        <v>0</v>
      </c>
      <c r="E1325">
        <v>0</v>
      </c>
      <c r="F1325">
        <v>0</v>
      </c>
      <c r="G1325">
        <v>1111111</v>
      </c>
      <c r="H1325">
        <v>0</v>
      </c>
      <c r="I1325">
        <v>0</v>
      </c>
      <c r="J1325">
        <v>0</v>
      </c>
      <c r="K1325">
        <v>0</v>
      </c>
      <c r="L1325">
        <v>0</v>
      </c>
      <c r="M1325">
        <v>0</v>
      </c>
    </row>
    <row r="1326" spans="2:13" x14ac:dyDescent="0.2">
      <c r="B1326">
        <v>0</v>
      </c>
      <c r="C1326">
        <v>0</v>
      </c>
      <c r="D1326">
        <v>0</v>
      </c>
      <c r="E1326">
        <v>0</v>
      </c>
      <c r="F1326">
        <v>0</v>
      </c>
      <c r="G1326">
        <v>1111111</v>
      </c>
      <c r="H1326">
        <v>0</v>
      </c>
      <c r="I1326">
        <v>0</v>
      </c>
      <c r="J1326">
        <v>0</v>
      </c>
      <c r="K1326">
        <v>0</v>
      </c>
      <c r="L1326">
        <v>0</v>
      </c>
      <c r="M1326">
        <v>0</v>
      </c>
    </row>
    <row r="1327" spans="2:13" x14ac:dyDescent="0.2">
      <c r="B1327">
        <v>0</v>
      </c>
      <c r="C1327">
        <v>0</v>
      </c>
      <c r="D1327">
        <v>0</v>
      </c>
      <c r="E1327">
        <v>0</v>
      </c>
      <c r="F1327">
        <v>0</v>
      </c>
      <c r="G1327">
        <v>1111111</v>
      </c>
      <c r="H1327">
        <v>0</v>
      </c>
      <c r="I1327">
        <v>0</v>
      </c>
      <c r="J1327">
        <v>0</v>
      </c>
      <c r="K1327">
        <v>0</v>
      </c>
      <c r="L1327">
        <v>0</v>
      </c>
      <c r="M1327">
        <v>0</v>
      </c>
    </row>
    <row r="1328" spans="2:13" x14ac:dyDescent="0.2">
      <c r="B1328">
        <v>0</v>
      </c>
      <c r="C1328">
        <v>0</v>
      </c>
      <c r="D1328">
        <v>0</v>
      </c>
      <c r="E1328">
        <v>0</v>
      </c>
      <c r="F1328">
        <v>0</v>
      </c>
      <c r="G1328">
        <v>1111111</v>
      </c>
      <c r="H1328">
        <v>0</v>
      </c>
      <c r="I1328">
        <v>0</v>
      </c>
      <c r="J1328">
        <v>0</v>
      </c>
      <c r="K1328">
        <v>0</v>
      </c>
      <c r="L1328">
        <v>0</v>
      </c>
      <c r="M1328">
        <v>0</v>
      </c>
    </row>
    <row r="1329" spans="2:13" x14ac:dyDescent="0.2">
      <c r="B1329">
        <v>0</v>
      </c>
      <c r="C1329">
        <v>0</v>
      </c>
      <c r="D1329">
        <v>0</v>
      </c>
      <c r="E1329">
        <v>0</v>
      </c>
      <c r="F1329">
        <v>0</v>
      </c>
      <c r="G1329">
        <v>1111111</v>
      </c>
      <c r="H1329">
        <v>0</v>
      </c>
      <c r="I1329">
        <v>0</v>
      </c>
      <c r="J1329">
        <v>0</v>
      </c>
      <c r="K1329">
        <v>0</v>
      </c>
      <c r="L1329">
        <v>0</v>
      </c>
      <c r="M1329">
        <v>0</v>
      </c>
    </row>
    <row r="1330" spans="2:13" x14ac:dyDescent="0.2">
      <c r="B1330">
        <v>0</v>
      </c>
      <c r="C1330">
        <v>0</v>
      </c>
      <c r="D1330">
        <v>0</v>
      </c>
      <c r="E1330">
        <v>0</v>
      </c>
      <c r="F1330">
        <v>0</v>
      </c>
      <c r="G1330">
        <v>1111111</v>
      </c>
      <c r="H1330">
        <v>0</v>
      </c>
      <c r="I1330">
        <v>0</v>
      </c>
      <c r="J1330">
        <v>0</v>
      </c>
      <c r="K1330">
        <v>0</v>
      </c>
      <c r="L1330">
        <v>0</v>
      </c>
      <c r="M1330">
        <v>0</v>
      </c>
    </row>
    <row r="1331" spans="2:13" x14ac:dyDescent="0.2">
      <c r="B1331">
        <v>0</v>
      </c>
      <c r="C1331">
        <v>0</v>
      </c>
      <c r="D1331">
        <v>0</v>
      </c>
      <c r="E1331">
        <v>0</v>
      </c>
      <c r="F1331">
        <v>0</v>
      </c>
      <c r="G1331">
        <v>1111111</v>
      </c>
      <c r="H1331">
        <v>0</v>
      </c>
      <c r="I1331">
        <v>0</v>
      </c>
      <c r="J1331">
        <v>0</v>
      </c>
      <c r="K1331">
        <v>0</v>
      </c>
      <c r="L1331">
        <v>0</v>
      </c>
      <c r="M1331">
        <v>0</v>
      </c>
    </row>
    <row r="1332" spans="2:13" x14ac:dyDescent="0.2">
      <c r="B1332">
        <v>0</v>
      </c>
      <c r="C1332">
        <v>0</v>
      </c>
      <c r="D1332">
        <v>0</v>
      </c>
      <c r="E1332">
        <v>0</v>
      </c>
      <c r="F1332">
        <v>0</v>
      </c>
      <c r="G1332">
        <v>1111111</v>
      </c>
      <c r="H1332">
        <v>0</v>
      </c>
      <c r="I1332">
        <v>0</v>
      </c>
      <c r="J1332">
        <v>0</v>
      </c>
      <c r="K1332">
        <v>0</v>
      </c>
      <c r="L1332">
        <v>0</v>
      </c>
      <c r="M1332">
        <v>0</v>
      </c>
    </row>
    <row r="1333" spans="2:13" x14ac:dyDescent="0.2">
      <c r="B1333">
        <v>0</v>
      </c>
      <c r="C1333">
        <v>0</v>
      </c>
      <c r="D1333">
        <v>0</v>
      </c>
      <c r="E1333">
        <v>0</v>
      </c>
      <c r="F1333">
        <v>0</v>
      </c>
      <c r="G1333">
        <v>1111111</v>
      </c>
      <c r="H1333">
        <v>0</v>
      </c>
      <c r="I1333">
        <v>0</v>
      </c>
      <c r="J1333">
        <v>0</v>
      </c>
      <c r="K1333">
        <v>0</v>
      </c>
      <c r="L1333">
        <v>0</v>
      </c>
      <c r="M1333">
        <v>0</v>
      </c>
    </row>
    <row r="1334" spans="2:13" x14ac:dyDescent="0.2">
      <c r="B1334">
        <v>0</v>
      </c>
      <c r="C1334">
        <v>0</v>
      </c>
      <c r="D1334">
        <v>0</v>
      </c>
      <c r="E1334">
        <v>0</v>
      </c>
      <c r="F1334">
        <v>0</v>
      </c>
      <c r="G1334">
        <v>1111111</v>
      </c>
      <c r="H1334">
        <v>0</v>
      </c>
      <c r="I1334">
        <v>0</v>
      </c>
      <c r="J1334">
        <v>0</v>
      </c>
      <c r="K1334">
        <v>0</v>
      </c>
      <c r="L1334">
        <v>0</v>
      </c>
      <c r="M1334">
        <v>0</v>
      </c>
    </row>
    <row r="1335" spans="2:13" x14ac:dyDescent="0.2">
      <c r="B1335">
        <v>0</v>
      </c>
      <c r="C1335">
        <v>0</v>
      </c>
      <c r="D1335">
        <v>0</v>
      </c>
      <c r="E1335">
        <v>0</v>
      </c>
      <c r="F1335">
        <v>0</v>
      </c>
      <c r="G1335">
        <v>1111111</v>
      </c>
      <c r="H1335">
        <v>0</v>
      </c>
      <c r="I1335">
        <v>0</v>
      </c>
      <c r="J1335">
        <v>0</v>
      </c>
      <c r="K1335">
        <v>0</v>
      </c>
      <c r="L1335">
        <v>0</v>
      </c>
      <c r="M1335">
        <v>0</v>
      </c>
    </row>
    <row r="1336" spans="2:13" x14ac:dyDescent="0.2">
      <c r="B1336">
        <v>0</v>
      </c>
      <c r="C1336">
        <v>0</v>
      </c>
      <c r="D1336">
        <v>0</v>
      </c>
      <c r="E1336">
        <v>0</v>
      </c>
      <c r="F1336">
        <v>0</v>
      </c>
      <c r="G1336">
        <v>1111111</v>
      </c>
      <c r="H1336">
        <v>0</v>
      </c>
      <c r="I1336">
        <v>0</v>
      </c>
      <c r="J1336">
        <v>0</v>
      </c>
      <c r="K1336">
        <v>0</v>
      </c>
      <c r="L1336">
        <v>0</v>
      </c>
      <c r="M1336">
        <v>0</v>
      </c>
    </row>
    <row r="1337" spans="2:13" x14ac:dyDescent="0.2">
      <c r="B1337">
        <v>0</v>
      </c>
      <c r="C1337">
        <v>0</v>
      </c>
      <c r="D1337">
        <v>0</v>
      </c>
      <c r="E1337">
        <v>0</v>
      </c>
      <c r="F1337">
        <v>0</v>
      </c>
      <c r="G1337">
        <v>1111111</v>
      </c>
      <c r="H1337">
        <v>0</v>
      </c>
      <c r="I1337">
        <v>0</v>
      </c>
      <c r="J1337">
        <v>0</v>
      </c>
      <c r="K1337">
        <v>0</v>
      </c>
      <c r="L1337">
        <v>0</v>
      </c>
      <c r="M1337">
        <v>0</v>
      </c>
    </row>
    <row r="1338" spans="2:13" x14ac:dyDescent="0.2">
      <c r="B1338">
        <v>0</v>
      </c>
      <c r="C1338">
        <v>0</v>
      </c>
      <c r="D1338">
        <v>0</v>
      </c>
      <c r="E1338">
        <v>0</v>
      </c>
      <c r="F1338">
        <v>0</v>
      </c>
      <c r="G1338">
        <v>1111111</v>
      </c>
      <c r="H1338">
        <v>0</v>
      </c>
      <c r="I1338">
        <v>0</v>
      </c>
      <c r="J1338">
        <v>0</v>
      </c>
      <c r="K1338">
        <v>0</v>
      </c>
      <c r="L1338">
        <v>0</v>
      </c>
      <c r="M1338">
        <v>0</v>
      </c>
    </row>
    <row r="1339" spans="2:13" x14ac:dyDescent="0.2">
      <c r="B1339">
        <v>0</v>
      </c>
      <c r="C1339">
        <v>0</v>
      </c>
      <c r="D1339">
        <v>0</v>
      </c>
      <c r="E1339">
        <v>0</v>
      </c>
      <c r="F1339">
        <v>0</v>
      </c>
      <c r="G1339">
        <v>1111111</v>
      </c>
      <c r="H1339">
        <v>0</v>
      </c>
      <c r="I1339">
        <v>0</v>
      </c>
      <c r="J1339">
        <v>0</v>
      </c>
      <c r="K1339">
        <v>0</v>
      </c>
      <c r="L1339">
        <v>0</v>
      </c>
      <c r="M1339">
        <v>0</v>
      </c>
    </row>
    <row r="1340" spans="2:13" x14ac:dyDescent="0.2">
      <c r="B1340">
        <v>0</v>
      </c>
      <c r="C1340">
        <v>0</v>
      </c>
      <c r="D1340">
        <v>0</v>
      </c>
      <c r="E1340">
        <v>0</v>
      </c>
      <c r="F1340">
        <v>0</v>
      </c>
      <c r="G1340">
        <v>1111111</v>
      </c>
      <c r="H1340">
        <v>0</v>
      </c>
      <c r="I1340">
        <v>0</v>
      </c>
      <c r="J1340">
        <v>0</v>
      </c>
      <c r="K1340">
        <v>0</v>
      </c>
      <c r="L1340">
        <v>0</v>
      </c>
      <c r="M1340">
        <v>0</v>
      </c>
    </row>
    <row r="1341" spans="2:13" x14ac:dyDescent="0.2">
      <c r="B1341">
        <v>0</v>
      </c>
      <c r="C1341">
        <v>0</v>
      </c>
      <c r="D1341">
        <v>0</v>
      </c>
      <c r="E1341">
        <v>0</v>
      </c>
      <c r="F1341">
        <v>0</v>
      </c>
      <c r="G1341">
        <v>1111111</v>
      </c>
      <c r="H1341">
        <v>0</v>
      </c>
      <c r="I1341">
        <v>0</v>
      </c>
      <c r="J1341">
        <v>0</v>
      </c>
      <c r="K1341">
        <v>0</v>
      </c>
      <c r="L1341">
        <v>0</v>
      </c>
      <c r="M1341">
        <v>0</v>
      </c>
    </row>
    <row r="1342" spans="2:13" x14ac:dyDescent="0.2">
      <c r="B1342">
        <v>0</v>
      </c>
      <c r="C1342">
        <v>0</v>
      </c>
      <c r="D1342">
        <v>0</v>
      </c>
      <c r="E1342">
        <v>0</v>
      </c>
      <c r="F1342">
        <v>0</v>
      </c>
      <c r="G1342">
        <v>1111111</v>
      </c>
      <c r="H1342">
        <v>0</v>
      </c>
      <c r="I1342">
        <v>0</v>
      </c>
      <c r="J1342">
        <v>0</v>
      </c>
      <c r="K1342">
        <v>0</v>
      </c>
      <c r="L1342">
        <v>0</v>
      </c>
      <c r="M1342">
        <v>0</v>
      </c>
    </row>
    <row r="1343" spans="2:13" x14ac:dyDescent="0.2">
      <c r="B1343">
        <v>0</v>
      </c>
      <c r="C1343">
        <v>0</v>
      </c>
      <c r="D1343">
        <v>0</v>
      </c>
      <c r="E1343">
        <v>0</v>
      </c>
      <c r="F1343">
        <v>0</v>
      </c>
      <c r="G1343">
        <v>1111111</v>
      </c>
      <c r="H1343">
        <v>0</v>
      </c>
      <c r="I1343">
        <v>0</v>
      </c>
      <c r="J1343">
        <v>0</v>
      </c>
      <c r="K1343">
        <v>0</v>
      </c>
      <c r="L1343">
        <v>0</v>
      </c>
      <c r="M1343">
        <v>0</v>
      </c>
    </row>
    <row r="1344" spans="2:13" x14ac:dyDescent="0.2">
      <c r="B1344">
        <v>0</v>
      </c>
      <c r="C1344">
        <v>0</v>
      </c>
      <c r="D1344">
        <v>0</v>
      </c>
      <c r="E1344">
        <v>0</v>
      </c>
      <c r="F1344">
        <v>0</v>
      </c>
      <c r="G1344">
        <v>1111111</v>
      </c>
      <c r="H1344">
        <v>0</v>
      </c>
      <c r="I1344">
        <v>0</v>
      </c>
      <c r="J1344">
        <v>0</v>
      </c>
      <c r="K1344">
        <v>0</v>
      </c>
      <c r="L1344">
        <v>0</v>
      </c>
      <c r="M1344">
        <v>0</v>
      </c>
    </row>
    <row r="1345" spans="2:13" x14ac:dyDescent="0.2">
      <c r="B1345">
        <v>0</v>
      </c>
      <c r="C1345">
        <v>0</v>
      </c>
      <c r="D1345">
        <v>0</v>
      </c>
      <c r="E1345">
        <v>0</v>
      </c>
      <c r="F1345">
        <v>0</v>
      </c>
      <c r="G1345">
        <v>1111111</v>
      </c>
      <c r="H1345">
        <v>0</v>
      </c>
      <c r="I1345">
        <v>0</v>
      </c>
      <c r="J1345">
        <v>0</v>
      </c>
      <c r="K1345">
        <v>0</v>
      </c>
      <c r="L1345">
        <v>0</v>
      </c>
      <c r="M1345">
        <v>0</v>
      </c>
    </row>
    <row r="1346" spans="2:13" x14ac:dyDescent="0.2">
      <c r="B1346">
        <v>0</v>
      </c>
      <c r="C1346">
        <v>0</v>
      </c>
      <c r="D1346">
        <v>0</v>
      </c>
      <c r="E1346">
        <v>0</v>
      </c>
      <c r="F1346">
        <v>0</v>
      </c>
      <c r="G1346">
        <v>1111111</v>
      </c>
      <c r="H1346">
        <v>0</v>
      </c>
      <c r="I1346">
        <v>0</v>
      </c>
      <c r="J1346">
        <v>0</v>
      </c>
      <c r="K1346">
        <v>0</v>
      </c>
      <c r="L1346">
        <v>0</v>
      </c>
      <c r="M1346">
        <v>0</v>
      </c>
    </row>
    <row r="1347" spans="2:13" x14ac:dyDescent="0.2">
      <c r="B1347">
        <v>0</v>
      </c>
      <c r="C1347">
        <v>0</v>
      </c>
      <c r="D1347">
        <v>0</v>
      </c>
      <c r="E1347">
        <v>0</v>
      </c>
      <c r="F1347">
        <v>0</v>
      </c>
      <c r="G1347">
        <v>1111111</v>
      </c>
      <c r="H1347">
        <v>0</v>
      </c>
      <c r="I1347">
        <v>0</v>
      </c>
      <c r="J1347">
        <v>0</v>
      </c>
      <c r="K1347">
        <v>0</v>
      </c>
      <c r="L1347">
        <v>0</v>
      </c>
      <c r="M1347">
        <v>0</v>
      </c>
    </row>
    <row r="1348" spans="2:13" x14ac:dyDescent="0.2">
      <c r="B1348">
        <v>0</v>
      </c>
      <c r="C1348">
        <v>0</v>
      </c>
      <c r="D1348">
        <v>0</v>
      </c>
      <c r="E1348">
        <v>0</v>
      </c>
      <c r="F1348">
        <v>0</v>
      </c>
      <c r="G1348">
        <v>1111111</v>
      </c>
      <c r="H1348">
        <v>0</v>
      </c>
      <c r="I1348">
        <v>0</v>
      </c>
      <c r="J1348">
        <v>0</v>
      </c>
      <c r="K1348">
        <v>0</v>
      </c>
      <c r="L1348">
        <v>0</v>
      </c>
      <c r="M1348">
        <v>0</v>
      </c>
    </row>
    <row r="1349" spans="2:13" x14ac:dyDescent="0.2">
      <c r="B1349">
        <v>0</v>
      </c>
      <c r="C1349">
        <v>0</v>
      </c>
      <c r="D1349">
        <v>0</v>
      </c>
      <c r="E1349">
        <v>0</v>
      </c>
      <c r="F1349">
        <v>0</v>
      </c>
      <c r="G1349">
        <v>1111111</v>
      </c>
      <c r="H1349">
        <v>0</v>
      </c>
      <c r="I1349">
        <v>0</v>
      </c>
      <c r="J1349">
        <v>0</v>
      </c>
      <c r="K1349">
        <v>0</v>
      </c>
      <c r="L1349">
        <v>0</v>
      </c>
      <c r="M1349">
        <v>0</v>
      </c>
    </row>
    <row r="1350" spans="2:13" x14ac:dyDescent="0.2">
      <c r="B1350">
        <v>0</v>
      </c>
      <c r="C1350">
        <v>0</v>
      </c>
      <c r="D1350">
        <v>0</v>
      </c>
      <c r="E1350">
        <v>0</v>
      </c>
      <c r="F1350">
        <v>0</v>
      </c>
      <c r="G1350">
        <v>1111111</v>
      </c>
      <c r="H1350">
        <v>0</v>
      </c>
      <c r="I1350">
        <v>0</v>
      </c>
      <c r="J1350">
        <v>0</v>
      </c>
      <c r="K1350">
        <v>0</v>
      </c>
      <c r="L1350">
        <v>0</v>
      </c>
      <c r="M1350">
        <v>0</v>
      </c>
    </row>
    <row r="1351" spans="2:13" x14ac:dyDescent="0.2">
      <c r="B1351">
        <v>0</v>
      </c>
      <c r="C1351">
        <v>0</v>
      </c>
      <c r="D1351">
        <v>0</v>
      </c>
      <c r="E1351">
        <v>0</v>
      </c>
      <c r="F1351">
        <v>0</v>
      </c>
      <c r="G1351">
        <v>1111111</v>
      </c>
      <c r="H1351">
        <v>0</v>
      </c>
      <c r="I1351">
        <v>0</v>
      </c>
      <c r="J1351">
        <v>0</v>
      </c>
      <c r="K1351">
        <v>0</v>
      </c>
      <c r="L1351">
        <v>0</v>
      </c>
      <c r="M1351">
        <v>0</v>
      </c>
    </row>
    <row r="1352" spans="2:13" x14ac:dyDescent="0.2">
      <c r="B1352">
        <v>0</v>
      </c>
      <c r="C1352">
        <v>0</v>
      </c>
      <c r="D1352">
        <v>0</v>
      </c>
      <c r="E1352">
        <v>0</v>
      </c>
      <c r="F1352">
        <v>0</v>
      </c>
      <c r="G1352">
        <v>1111111</v>
      </c>
      <c r="H1352">
        <v>0</v>
      </c>
      <c r="I1352">
        <v>0</v>
      </c>
      <c r="J1352">
        <v>0</v>
      </c>
      <c r="K1352">
        <v>0</v>
      </c>
      <c r="L1352">
        <v>0</v>
      </c>
      <c r="M1352">
        <v>0</v>
      </c>
    </row>
    <row r="1353" spans="2:13" x14ac:dyDescent="0.2">
      <c r="B1353">
        <v>0</v>
      </c>
      <c r="C1353">
        <v>0</v>
      </c>
      <c r="D1353">
        <v>0</v>
      </c>
      <c r="E1353">
        <v>0</v>
      </c>
      <c r="F1353">
        <v>0</v>
      </c>
      <c r="G1353">
        <v>1111111</v>
      </c>
      <c r="H1353">
        <v>0</v>
      </c>
      <c r="I1353">
        <v>0</v>
      </c>
      <c r="J1353">
        <v>0</v>
      </c>
      <c r="K1353">
        <v>0</v>
      </c>
      <c r="L1353">
        <v>0</v>
      </c>
      <c r="M1353">
        <v>0</v>
      </c>
    </row>
    <row r="1354" spans="2:13" x14ac:dyDescent="0.2">
      <c r="B1354">
        <v>0</v>
      </c>
      <c r="C1354">
        <v>0</v>
      </c>
      <c r="D1354">
        <v>0</v>
      </c>
      <c r="E1354">
        <v>0</v>
      </c>
      <c r="F1354">
        <v>0</v>
      </c>
      <c r="G1354">
        <v>1111111</v>
      </c>
      <c r="H1354">
        <v>0</v>
      </c>
      <c r="I1354">
        <v>0</v>
      </c>
      <c r="J1354">
        <v>0</v>
      </c>
      <c r="K1354">
        <v>0</v>
      </c>
      <c r="L1354">
        <v>0</v>
      </c>
      <c r="M1354">
        <v>0</v>
      </c>
    </row>
    <row r="1355" spans="2:13" x14ac:dyDescent="0.2">
      <c r="B1355">
        <v>0</v>
      </c>
      <c r="C1355">
        <v>0</v>
      </c>
      <c r="D1355">
        <v>0</v>
      </c>
      <c r="E1355">
        <v>0</v>
      </c>
      <c r="F1355">
        <v>0</v>
      </c>
      <c r="G1355">
        <v>1111111</v>
      </c>
      <c r="H1355">
        <v>0</v>
      </c>
      <c r="I1355">
        <v>0</v>
      </c>
      <c r="J1355">
        <v>0</v>
      </c>
      <c r="K1355">
        <v>0</v>
      </c>
      <c r="L1355">
        <v>0</v>
      </c>
      <c r="M1355">
        <v>0</v>
      </c>
    </row>
    <row r="1356" spans="2:13" x14ac:dyDescent="0.2">
      <c r="B1356">
        <v>0</v>
      </c>
      <c r="C1356">
        <v>0</v>
      </c>
      <c r="D1356">
        <v>0</v>
      </c>
      <c r="E1356">
        <v>0</v>
      </c>
      <c r="F1356">
        <v>0</v>
      </c>
      <c r="G1356">
        <v>1111111</v>
      </c>
      <c r="H1356">
        <v>0</v>
      </c>
      <c r="I1356">
        <v>0</v>
      </c>
      <c r="J1356">
        <v>0</v>
      </c>
      <c r="K1356">
        <v>0</v>
      </c>
      <c r="L1356">
        <v>0</v>
      </c>
      <c r="M1356">
        <v>0</v>
      </c>
    </row>
    <row r="1357" spans="2:13" x14ac:dyDescent="0.2">
      <c r="B1357">
        <v>0</v>
      </c>
      <c r="C1357">
        <v>0</v>
      </c>
      <c r="D1357">
        <v>0</v>
      </c>
      <c r="E1357">
        <v>0</v>
      </c>
      <c r="F1357">
        <v>0</v>
      </c>
      <c r="G1357">
        <v>1111111</v>
      </c>
      <c r="H1357">
        <v>0</v>
      </c>
      <c r="I1357">
        <v>0</v>
      </c>
      <c r="J1357">
        <v>0</v>
      </c>
      <c r="K1357">
        <v>0</v>
      </c>
      <c r="L1357">
        <v>0</v>
      </c>
      <c r="M1357">
        <v>0</v>
      </c>
    </row>
    <row r="1358" spans="2:13" x14ac:dyDescent="0.2">
      <c r="B1358">
        <v>0</v>
      </c>
      <c r="C1358">
        <v>0</v>
      </c>
      <c r="D1358">
        <v>0</v>
      </c>
      <c r="E1358">
        <v>0</v>
      </c>
      <c r="F1358">
        <v>0</v>
      </c>
      <c r="G1358">
        <v>1111111</v>
      </c>
      <c r="H1358">
        <v>0</v>
      </c>
      <c r="I1358">
        <v>0</v>
      </c>
      <c r="J1358">
        <v>0</v>
      </c>
      <c r="K1358">
        <v>0</v>
      </c>
      <c r="L1358">
        <v>0</v>
      </c>
      <c r="M1358">
        <v>0</v>
      </c>
    </row>
    <row r="1359" spans="2:13" x14ac:dyDescent="0.2">
      <c r="B1359">
        <v>0</v>
      </c>
      <c r="C1359">
        <v>0</v>
      </c>
      <c r="D1359">
        <v>0</v>
      </c>
      <c r="E1359">
        <v>0</v>
      </c>
      <c r="F1359">
        <v>0</v>
      </c>
      <c r="G1359">
        <v>1111111</v>
      </c>
      <c r="H1359">
        <v>0</v>
      </c>
      <c r="I1359">
        <v>0</v>
      </c>
      <c r="J1359">
        <v>0</v>
      </c>
      <c r="K1359">
        <v>0</v>
      </c>
      <c r="L1359">
        <v>0</v>
      </c>
      <c r="M1359">
        <v>0</v>
      </c>
    </row>
    <row r="1360" spans="2:13" x14ac:dyDescent="0.2">
      <c r="B1360">
        <v>0</v>
      </c>
      <c r="C1360">
        <v>0</v>
      </c>
      <c r="D1360">
        <v>0</v>
      </c>
      <c r="E1360">
        <v>0</v>
      </c>
      <c r="F1360">
        <v>0</v>
      </c>
      <c r="G1360">
        <v>1111111</v>
      </c>
      <c r="H1360">
        <v>0</v>
      </c>
      <c r="I1360">
        <v>0</v>
      </c>
      <c r="J1360">
        <v>0</v>
      </c>
      <c r="K1360">
        <v>0</v>
      </c>
      <c r="L1360">
        <v>0</v>
      </c>
      <c r="M1360">
        <v>0</v>
      </c>
    </row>
    <row r="1361" spans="2:13" x14ac:dyDescent="0.2">
      <c r="B1361">
        <v>0</v>
      </c>
      <c r="C1361">
        <v>0</v>
      </c>
      <c r="D1361">
        <v>0</v>
      </c>
      <c r="E1361">
        <v>0</v>
      </c>
      <c r="F1361">
        <v>0</v>
      </c>
      <c r="G1361">
        <v>1111111</v>
      </c>
      <c r="H1361">
        <v>0</v>
      </c>
      <c r="I1361">
        <v>0</v>
      </c>
      <c r="J1361">
        <v>0</v>
      </c>
      <c r="K1361">
        <v>0</v>
      </c>
      <c r="L1361">
        <v>0</v>
      </c>
      <c r="M1361">
        <v>0</v>
      </c>
    </row>
    <row r="1362" spans="2:13" x14ac:dyDescent="0.2">
      <c r="B1362">
        <v>0</v>
      </c>
      <c r="C1362">
        <v>0</v>
      </c>
      <c r="D1362">
        <v>0</v>
      </c>
      <c r="E1362">
        <v>0</v>
      </c>
      <c r="F1362">
        <v>0</v>
      </c>
      <c r="G1362">
        <v>1111111</v>
      </c>
      <c r="H1362">
        <v>0</v>
      </c>
      <c r="I1362">
        <v>0</v>
      </c>
      <c r="J1362">
        <v>0</v>
      </c>
      <c r="K1362">
        <v>0</v>
      </c>
      <c r="L1362">
        <v>0</v>
      </c>
      <c r="M1362">
        <v>0</v>
      </c>
    </row>
    <row r="1363" spans="2:13" x14ac:dyDescent="0.2">
      <c r="B1363">
        <v>0</v>
      </c>
      <c r="C1363">
        <v>0</v>
      </c>
      <c r="D1363">
        <v>0</v>
      </c>
      <c r="E1363">
        <v>0</v>
      </c>
      <c r="F1363">
        <v>0</v>
      </c>
      <c r="G1363">
        <v>1111111</v>
      </c>
      <c r="H1363">
        <v>0</v>
      </c>
      <c r="I1363">
        <v>0</v>
      </c>
      <c r="J1363">
        <v>0</v>
      </c>
      <c r="K1363">
        <v>0</v>
      </c>
      <c r="L1363">
        <v>0</v>
      </c>
      <c r="M1363">
        <v>0</v>
      </c>
    </row>
    <row r="1364" spans="2:13" x14ac:dyDescent="0.2">
      <c r="B1364">
        <v>0</v>
      </c>
      <c r="C1364">
        <v>0</v>
      </c>
      <c r="D1364">
        <v>0</v>
      </c>
      <c r="E1364">
        <v>0</v>
      </c>
      <c r="F1364">
        <v>0</v>
      </c>
      <c r="G1364">
        <v>1111111</v>
      </c>
      <c r="H1364">
        <v>0</v>
      </c>
      <c r="I1364">
        <v>0</v>
      </c>
      <c r="J1364">
        <v>0</v>
      </c>
      <c r="K1364">
        <v>0</v>
      </c>
      <c r="L1364">
        <v>0</v>
      </c>
      <c r="M1364">
        <v>0</v>
      </c>
    </row>
    <row r="1365" spans="2:13" x14ac:dyDescent="0.2">
      <c r="B1365">
        <v>0</v>
      </c>
      <c r="C1365">
        <v>0</v>
      </c>
      <c r="D1365">
        <v>0</v>
      </c>
      <c r="E1365">
        <v>0</v>
      </c>
      <c r="F1365">
        <v>0</v>
      </c>
      <c r="G1365">
        <v>1111111</v>
      </c>
      <c r="H1365">
        <v>0</v>
      </c>
      <c r="I1365">
        <v>0</v>
      </c>
      <c r="J1365">
        <v>0</v>
      </c>
      <c r="K1365">
        <v>0</v>
      </c>
      <c r="L1365">
        <v>0</v>
      </c>
      <c r="M1365">
        <v>0</v>
      </c>
    </row>
    <row r="1366" spans="2:13" x14ac:dyDescent="0.2">
      <c r="B1366">
        <v>0</v>
      </c>
      <c r="C1366">
        <v>0</v>
      </c>
      <c r="D1366">
        <v>0</v>
      </c>
      <c r="E1366">
        <v>0</v>
      </c>
      <c r="F1366">
        <v>0</v>
      </c>
      <c r="G1366">
        <v>1111111</v>
      </c>
      <c r="H1366">
        <v>0</v>
      </c>
      <c r="I1366">
        <v>0</v>
      </c>
      <c r="J1366">
        <v>0</v>
      </c>
      <c r="K1366">
        <v>0</v>
      </c>
      <c r="L1366">
        <v>0</v>
      </c>
      <c r="M1366">
        <v>0</v>
      </c>
    </row>
    <row r="1367" spans="2:13" x14ac:dyDescent="0.2">
      <c r="B1367">
        <v>0</v>
      </c>
      <c r="C1367">
        <v>0</v>
      </c>
      <c r="D1367">
        <v>0</v>
      </c>
      <c r="E1367">
        <v>0</v>
      </c>
      <c r="F1367">
        <v>0</v>
      </c>
      <c r="G1367">
        <v>1111111</v>
      </c>
      <c r="H1367">
        <v>0</v>
      </c>
      <c r="I1367">
        <v>0</v>
      </c>
      <c r="J1367">
        <v>0</v>
      </c>
      <c r="K1367">
        <v>0</v>
      </c>
      <c r="L1367">
        <v>0</v>
      </c>
      <c r="M1367">
        <v>0</v>
      </c>
    </row>
    <row r="1368" spans="2:13" x14ac:dyDescent="0.2">
      <c r="B1368">
        <v>0</v>
      </c>
      <c r="C1368">
        <v>0</v>
      </c>
      <c r="D1368">
        <v>0</v>
      </c>
      <c r="E1368">
        <v>0</v>
      </c>
      <c r="F1368">
        <v>0</v>
      </c>
      <c r="G1368">
        <v>1111111</v>
      </c>
      <c r="H1368">
        <v>0</v>
      </c>
      <c r="I1368">
        <v>0</v>
      </c>
      <c r="J1368">
        <v>0</v>
      </c>
      <c r="K1368">
        <v>0</v>
      </c>
      <c r="L1368">
        <v>0</v>
      </c>
      <c r="M1368">
        <v>0</v>
      </c>
    </row>
    <row r="1369" spans="2:13" x14ac:dyDescent="0.2">
      <c r="B1369">
        <v>0</v>
      </c>
      <c r="C1369">
        <v>0</v>
      </c>
      <c r="D1369">
        <v>0</v>
      </c>
      <c r="E1369">
        <v>0</v>
      </c>
      <c r="F1369">
        <v>0</v>
      </c>
      <c r="G1369">
        <v>1111111</v>
      </c>
      <c r="H1369">
        <v>0</v>
      </c>
      <c r="I1369">
        <v>0</v>
      </c>
      <c r="J1369">
        <v>0</v>
      </c>
      <c r="K1369">
        <v>0</v>
      </c>
      <c r="L1369">
        <v>0</v>
      </c>
      <c r="M1369">
        <v>0</v>
      </c>
    </row>
    <row r="1370" spans="2:13" x14ac:dyDescent="0.2">
      <c r="B1370">
        <v>0</v>
      </c>
      <c r="C1370">
        <v>0</v>
      </c>
      <c r="D1370">
        <v>0</v>
      </c>
      <c r="E1370">
        <v>0</v>
      </c>
      <c r="F1370">
        <v>0</v>
      </c>
      <c r="G1370">
        <v>1111111</v>
      </c>
      <c r="H1370">
        <v>0</v>
      </c>
      <c r="I1370">
        <v>0</v>
      </c>
      <c r="J1370">
        <v>0</v>
      </c>
      <c r="K1370">
        <v>0</v>
      </c>
      <c r="L1370">
        <v>0</v>
      </c>
      <c r="M1370">
        <v>0</v>
      </c>
    </row>
    <row r="1371" spans="2:13" x14ac:dyDescent="0.2">
      <c r="B1371">
        <v>0</v>
      </c>
      <c r="C1371">
        <v>0</v>
      </c>
      <c r="D1371">
        <v>0</v>
      </c>
      <c r="E1371">
        <v>0</v>
      </c>
      <c r="F1371">
        <v>0</v>
      </c>
      <c r="G1371">
        <v>1111111</v>
      </c>
      <c r="H1371">
        <v>0</v>
      </c>
      <c r="I1371">
        <v>0</v>
      </c>
      <c r="J1371">
        <v>0</v>
      </c>
      <c r="K1371">
        <v>0</v>
      </c>
      <c r="L1371">
        <v>0</v>
      </c>
      <c r="M1371">
        <v>0</v>
      </c>
    </row>
    <row r="1372" spans="2:13" x14ac:dyDescent="0.2">
      <c r="B1372">
        <v>0</v>
      </c>
      <c r="C1372">
        <v>0</v>
      </c>
      <c r="D1372">
        <v>0</v>
      </c>
      <c r="E1372">
        <v>0</v>
      </c>
      <c r="F1372">
        <v>0</v>
      </c>
      <c r="G1372">
        <v>1111111</v>
      </c>
      <c r="H1372">
        <v>0</v>
      </c>
      <c r="I1372">
        <v>0</v>
      </c>
      <c r="J1372">
        <v>0</v>
      </c>
      <c r="K1372">
        <v>0</v>
      </c>
      <c r="L1372">
        <v>0</v>
      </c>
      <c r="M1372">
        <v>0</v>
      </c>
    </row>
    <row r="1373" spans="2:13" x14ac:dyDescent="0.2">
      <c r="B1373">
        <v>0</v>
      </c>
      <c r="C1373">
        <v>0</v>
      </c>
      <c r="D1373">
        <v>0</v>
      </c>
      <c r="E1373">
        <v>0</v>
      </c>
      <c r="F1373">
        <v>0</v>
      </c>
      <c r="G1373">
        <v>1111111</v>
      </c>
      <c r="H1373">
        <v>0</v>
      </c>
      <c r="I1373">
        <v>0</v>
      </c>
      <c r="J1373">
        <v>0</v>
      </c>
      <c r="K1373">
        <v>0</v>
      </c>
      <c r="L1373">
        <v>0</v>
      </c>
      <c r="M1373">
        <v>0</v>
      </c>
    </row>
    <row r="1374" spans="2:13" x14ac:dyDescent="0.2">
      <c r="B1374">
        <v>0</v>
      </c>
      <c r="C1374">
        <v>0</v>
      </c>
      <c r="D1374">
        <v>0</v>
      </c>
      <c r="E1374">
        <v>0</v>
      </c>
      <c r="F1374">
        <v>0</v>
      </c>
      <c r="G1374">
        <v>1111111</v>
      </c>
      <c r="H1374">
        <v>0</v>
      </c>
      <c r="I1374">
        <v>0</v>
      </c>
      <c r="J1374">
        <v>0</v>
      </c>
      <c r="K1374">
        <v>0</v>
      </c>
      <c r="L1374">
        <v>0</v>
      </c>
      <c r="M1374">
        <v>0</v>
      </c>
    </row>
    <row r="1375" spans="2:13" x14ac:dyDescent="0.2">
      <c r="B1375">
        <v>0</v>
      </c>
      <c r="C1375">
        <v>0</v>
      </c>
      <c r="D1375">
        <v>0</v>
      </c>
      <c r="E1375">
        <v>0</v>
      </c>
      <c r="F1375">
        <v>0</v>
      </c>
      <c r="G1375">
        <v>1111111</v>
      </c>
      <c r="H1375">
        <v>0</v>
      </c>
      <c r="I1375">
        <v>0</v>
      </c>
      <c r="J1375">
        <v>0</v>
      </c>
      <c r="K1375">
        <v>0</v>
      </c>
      <c r="L1375">
        <v>0</v>
      </c>
      <c r="M1375">
        <v>0</v>
      </c>
    </row>
    <row r="1376" spans="2:13" x14ac:dyDescent="0.2">
      <c r="B1376">
        <v>0</v>
      </c>
      <c r="C1376">
        <v>0</v>
      </c>
      <c r="D1376">
        <v>0</v>
      </c>
      <c r="E1376">
        <v>0</v>
      </c>
      <c r="F1376">
        <v>0</v>
      </c>
      <c r="G1376">
        <v>1111111</v>
      </c>
      <c r="H1376">
        <v>0</v>
      </c>
      <c r="I1376">
        <v>0</v>
      </c>
      <c r="J1376">
        <v>0</v>
      </c>
      <c r="K1376">
        <v>0</v>
      </c>
      <c r="L1376">
        <v>0</v>
      </c>
      <c r="M1376">
        <v>0</v>
      </c>
    </row>
    <row r="1377" spans="2:13" x14ac:dyDescent="0.2">
      <c r="B1377">
        <v>0</v>
      </c>
      <c r="C1377">
        <v>0</v>
      </c>
      <c r="D1377">
        <v>0</v>
      </c>
      <c r="E1377">
        <v>0</v>
      </c>
      <c r="F1377">
        <v>0</v>
      </c>
      <c r="G1377">
        <v>1111111</v>
      </c>
      <c r="H1377">
        <v>0</v>
      </c>
      <c r="I1377">
        <v>0</v>
      </c>
      <c r="J1377">
        <v>0</v>
      </c>
      <c r="K1377">
        <v>0</v>
      </c>
      <c r="L1377">
        <v>0</v>
      </c>
      <c r="M1377">
        <v>0</v>
      </c>
    </row>
    <row r="1378" spans="2:13" x14ac:dyDescent="0.2">
      <c r="B1378">
        <v>0</v>
      </c>
      <c r="C1378">
        <v>0</v>
      </c>
      <c r="D1378">
        <v>0</v>
      </c>
      <c r="E1378">
        <v>0</v>
      </c>
      <c r="F1378">
        <v>0</v>
      </c>
      <c r="G1378">
        <v>1111111</v>
      </c>
      <c r="H1378">
        <v>0</v>
      </c>
      <c r="I1378">
        <v>0</v>
      </c>
      <c r="J1378">
        <v>0</v>
      </c>
      <c r="K1378">
        <v>0</v>
      </c>
      <c r="L1378">
        <v>0</v>
      </c>
      <c r="M1378">
        <v>0</v>
      </c>
    </row>
    <row r="1379" spans="2:13" x14ac:dyDescent="0.2">
      <c r="B1379">
        <v>0</v>
      </c>
      <c r="C1379">
        <v>0</v>
      </c>
      <c r="D1379">
        <v>0</v>
      </c>
      <c r="E1379">
        <v>0</v>
      </c>
      <c r="F1379">
        <v>0</v>
      </c>
      <c r="G1379">
        <v>1111111</v>
      </c>
      <c r="H1379">
        <v>0</v>
      </c>
      <c r="I1379">
        <v>0</v>
      </c>
      <c r="J1379">
        <v>0</v>
      </c>
      <c r="K1379">
        <v>0</v>
      </c>
      <c r="L1379">
        <v>0</v>
      </c>
      <c r="M1379">
        <v>0</v>
      </c>
    </row>
    <row r="1380" spans="2:13" x14ac:dyDescent="0.2">
      <c r="B1380">
        <v>0</v>
      </c>
      <c r="C1380">
        <v>0</v>
      </c>
      <c r="D1380">
        <v>0</v>
      </c>
      <c r="E1380">
        <v>0</v>
      </c>
      <c r="F1380">
        <v>0</v>
      </c>
      <c r="G1380">
        <v>1111111</v>
      </c>
      <c r="H1380">
        <v>0</v>
      </c>
      <c r="I1380">
        <v>0</v>
      </c>
      <c r="J1380">
        <v>0</v>
      </c>
      <c r="K1380">
        <v>0</v>
      </c>
      <c r="L1380">
        <v>0</v>
      </c>
      <c r="M1380">
        <v>0</v>
      </c>
    </row>
    <row r="1381" spans="2:13" x14ac:dyDescent="0.2">
      <c r="B1381">
        <v>0</v>
      </c>
      <c r="C1381">
        <v>0</v>
      </c>
      <c r="D1381">
        <v>0</v>
      </c>
      <c r="E1381">
        <v>0</v>
      </c>
      <c r="F1381">
        <v>0</v>
      </c>
      <c r="G1381">
        <v>1111111</v>
      </c>
      <c r="H1381">
        <v>0</v>
      </c>
      <c r="I1381">
        <v>0</v>
      </c>
      <c r="J1381">
        <v>0</v>
      </c>
      <c r="K1381">
        <v>0</v>
      </c>
      <c r="L1381">
        <v>0</v>
      </c>
      <c r="M1381">
        <v>0</v>
      </c>
    </row>
    <row r="1382" spans="2:13" x14ac:dyDescent="0.2">
      <c r="B1382">
        <v>0</v>
      </c>
      <c r="C1382">
        <v>0</v>
      </c>
      <c r="D1382">
        <v>0</v>
      </c>
      <c r="E1382">
        <v>0</v>
      </c>
      <c r="F1382">
        <v>0</v>
      </c>
      <c r="G1382">
        <v>1111111</v>
      </c>
      <c r="H1382">
        <v>0</v>
      </c>
      <c r="I1382">
        <v>0</v>
      </c>
      <c r="J1382">
        <v>0</v>
      </c>
      <c r="K1382">
        <v>0</v>
      </c>
      <c r="L1382">
        <v>0</v>
      </c>
      <c r="M1382">
        <v>0</v>
      </c>
    </row>
    <row r="1383" spans="2:13" x14ac:dyDescent="0.2">
      <c r="B1383">
        <v>0</v>
      </c>
      <c r="C1383">
        <v>0</v>
      </c>
      <c r="D1383">
        <v>0</v>
      </c>
      <c r="E1383">
        <v>0</v>
      </c>
      <c r="F1383">
        <v>0</v>
      </c>
      <c r="G1383">
        <v>1111111</v>
      </c>
      <c r="H1383">
        <v>0</v>
      </c>
      <c r="I1383">
        <v>0</v>
      </c>
      <c r="J1383">
        <v>0</v>
      </c>
      <c r="K1383">
        <v>0</v>
      </c>
      <c r="L1383">
        <v>0</v>
      </c>
      <c r="M1383">
        <v>0</v>
      </c>
    </row>
    <row r="1384" spans="2:13" x14ac:dyDescent="0.2">
      <c r="B1384">
        <v>0</v>
      </c>
      <c r="C1384">
        <v>0</v>
      </c>
      <c r="D1384">
        <v>0</v>
      </c>
      <c r="E1384">
        <v>0</v>
      </c>
      <c r="F1384">
        <v>0</v>
      </c>
      <c r="G1384">
        <v>1111111</v>
      </c>
      <c r="H1384">
        <v>0</v>
      </c>
      <c r="I1384">
        <v>0</v>
      </c>
      <c r="J1384">
        <v>0</v>
      </c>
      <c r="K1384">
        <v>0</v>
      </c>
      <c r="L1384">
        <v>0</v>
      </c>
      <c r="M1384">
        <v>0</v>
      </c>
    </row>
    <row r="1385" spans="2:13" x14ac:dyDescent="0.2">
      <c r="B1385">
        <v>0</v>
      </c>
      <c r="C1385">
        <v>0</v>
      </c>
      <c r="D1385">
        <v>0</v>
      </c>
      <c r="E1385">
        <v>0</v>
      </c>
      <c r="F1385">
        <v>0</v>
      </c>
      <c r="G1385">
        <v>1111111</v>
      </c>
      <c r="H1385">
        <v>0</v>
      </c>
      <c r="I1385">
        <v>0</v>
      </c>
      <c r="J1385">
        <v>0</v>
      </c>
      <c r="K1385">
        <v>0</v>
      </c>
      <c r="L1385">
        <v>0</v>
      </c>
      <c r="M1385">
        <v>0</v>
      </c>
    </row>
    <row r="1386" spans="2:13" x14ac:dyDescent="0.2">
      <c r="B1386">
        <v>0</v>
      </c>
      <c r="C1386">
        <v>0</v>
      </c>
      <c r="D1386">
        <v>0</v>
      </c>
      <c r="E1386">
        <v>0</v>
      </c>
      <c r="F1386">
        <v>0</v>
      </c>
      <c r="G1386">
        <v>1111111</v>
      </c>
      <c r="H1386">
        <v>0</v>
      </c>
      <c r="I1386">
        <v>0</v>
      </c>
      <c r="J1386">
        <v>0</v>
      </c>
      <c r="K1386">
        <v>0</v>
      </c>
      <c r="L1386">
        <v>0</v>
      </c>
      <c r="M1386">
        <v>0</v>
      </c>
    </row>
    <row r="1387" spans="2:13" x14ac:dyDescent="0.2">
      <c r="B1387">
        <v>0</v>
      </c>
      <c r="C1387">
        <v>0</v>
      </c>
      <c r="D1387">
        <v>0</v>
      </c>
      <c r="E1387">
        <v>0</v>
      </c>
      <c r="F1387">
        <v>0</v>
      </c>
      <c r="G1387">
        <v>1111111</v>
      </c>
      <c r="H1387">
        <v>0</v>
      </c>
      <c r="I1387">
        <v>0</v>
      </c>
      <c r="J1387">
        <v>0</v>
      </c>
      <c r="K1387">
        <v>0</v>
      </c>
      <c r="L1387">
        <v>0</v>
      </c>
      <c r="M1387">
        <v>0</v>
      </c>
    </row>
    <row r="1388" spans="2:13" x14ac:dyDescent="0.2">
      <c r="B1388">
        <v>0</v>
      </c>
      <c r="C1388">
        <v>0</v>
      </c>
      <c r="D1388">
        <v>0</v>
      </c>
      <c r="E1388">
        <v>0</v>
      </c>
      <c r="F1388">
        <v>0</v>
      </c>
      <c r="G1388">
        <v>1111111</v>
      </c>
      <c r="H1388">
        <v>0</v>
      </c>
      <c r="I1388">
        <v>0</v>
      </c>
      <c r="J1388">
        <v>0</v>
      </c>
      <c r="K1388">
        <v>0</v>
      </c>
      <c r="L1388">
        <v>0</v>
      </c>
      <c r="M1388">
        <v>0</v>
      </c>
    </row>
    <row r="1389" spans="2:13" x14ac:dyDescent="0.2">
      <c r="B1389">
        <v>0</v>
      </c>
      <c r="C1389">
        <v>0</v>
      </c>
      <c r="D1389">
        <v>0</v>
      </c>
      <c r="E1389">
        <v>0</v>
      </c>
      <c r="F1389">
        <v>0</v>
      </c>
      <c r="G1389">
        <v>1111111</v>
      </c>
      <c r="H1389">
        <v>0</v>
      </c>
      <c r="I1389">
        <v>0</v>
      </c>
      <c r="J1389">
        <v>0</v>
      </c>
      <c r="K1389">
        <v>0</v>
      </c>
      <c r="L1389">
        <v>0</v>
      </c>
      <c r="M1389">
        <v>0</v>
      </c>
    </row>
    <row r="1390" spans="2:13" x14ac:dyDescent="0.2">
      <c r="B1390">
        <v>0</v>
      </c>
      <c r="C1390">
        <v>0</v>
      </c>
      <c r="D1390">
        <v>0</v>
      </c>
      <c r="E1390">
        <v>0</v>
      </c>
      <c r="F1390">
        <v>0</v>
      </c>
      <c r="G1390">
        <v>1111111</v>
      </c>
      <c r="H1390">
        <v>0</v>
      </c>
      <c r="I1390">
        <v>0</v>
      </c>
      <c r="J1390">
        <v>0</v>
      </c>
      <c r="K1390">
        <v>0</v>
      </c>
      <c r="L1390">
        <v>0</v>
      </c>
      <c r="M1390">
        <v>0</v>
      </c>
    </row>
    <row r="1391" spans="2:13" x14ac:dyDescent="0.2">
      <c r="B1391">
        <v>0</v>
      </c>
      <c r="C1391">
        <v>0</v>
      </c>
      <c r="D1391">
        <v>0</v>
      </c>
      <c r="E1391">
        <v>0</v>
      </c>
      <c r="F1391">
        <v>0</v>
      </c>
      <c r="G1391">
        <v>1111111</v>
      </c>
      <c r="H1391">
        <v>0</v>
      </c>
      <c r="I1391">
        <v>0</v>
      </c>
      <c r="J1391">
        <v>0</v>
      </c>
      <c r="K1391">
        <v>0</v>
      </c>
      <c r="L1391">
        <v>0</v>
      </c>
      <c r="M1391">
        <v>0</v>
      </c>
    </row>
    <row r="1392" spans="2:13" x14ac:dyDescent="0.2">
      <c r="B1392">
        <v>0</v>
      </c>
      <c r="C1392">
        <v>0</v>
      </c>
      <c r="D1392">
        <v>0</v>
      </c>
      <c r="E1392">
        <v>0</v>
      </c>
      <c r="F1392">
        <v>0</v>
      </c>
      <c r="G1392">
        <v>1111111</v>
      </c>
      <c r="H1392">
        <v>0</v>
      </c>
      <c r="I1392">
        <v>0</v>
      </c>
      <c r="J1392">
        <v>0</v>
      </c>
      <c r="K1392">
        <v>0</v>
      </c>
      <c r="L1392">
        <v>0</v>
      </c>
      <c r="M1392">
        <v>0</v>
      </c>
    </row>
    <row r="1393" spans="2:13" x14ac:dyDescent="0.2">
      <c r="B1393">
        <v>0</v>
      </c>
      <c r="C1393">
        <v>0</v>
      </c>
      <c r="D1393">
        <v>0</v>
      </c>
      <c r="E1393">
        <v>0</v>
      </c>
      <c r="F1393">
        <v>0</v>
      </c>
      <c r="G1393">
        <v>1111111</v>
      </c>
      <c r="H1393">
        <v>0</v>
      </c>
      <c r="I1393">
        <v>0</v>
      </c>
      <c r="J1393">
        <v>0</v>
      </c>
      <c r="K1393">
        <v>0</v>
      </c>
      <c r="L1393">
        <v>0</v>
      </c>
      <c r="M1393">
        <v>0</v>
      </c>
    </row>
    <row r="1394" spans="2:13" x14ac:dyDescent="0.2">
      <c r="B1394">
        <v>0</v>
      </c>
      <c r="C1394">
        <v>0</v>
      </c>
      <c r="D1394">
        <v>0</v>
      </c>
      <c r="E1394">
        <v>0</v>
      </c>
      <c r="F1394">
        <v>0</v>
      </c>
      <c r="G1394">
        <v>1111111</v>
      </c>
      <c r="H1394">
        <v>0</v>
      </c>
      <c r="I1394">
        <v>0</v>
      </c>
      <c r="J1394">
        <v>0</v>
      </c>
      <c r="K1394">
        <v>0</v>
      </c>
      <c r="L1394">
        <v>0</v>
      </c>
      <c r="M1394">
        <v>0</v>
      </c>
    </row>
    <row r="1395" spans="2:13" x14ac:dyDescent="0.2">
      <c r="B1395">
        <v>0</v>
      </c>
      <c r="C1395">
        <v>0</v>
      </c>
      <c r="D1395">
        <v>0</v>
      </c>
      <c r="E1395">
        <v>0</v>
      </c>
      <c r="F1395">
        <v>0</v>
      </c>
      <c r="G1395">
        <v>1111111</v>
      </c>
      <c r="H1395">
        <v>0</v>
      </c>
      <c r="I1395">
        <v>0</v>
      </c>
      <c r="J1395">
        <v>0</v>
      </c>
      <c r="K1395">
        <v>0</v>
      </c>
      <c r="L1395">
        <v>0</v>
      </c>
      <c r="M1395">
        <v>0</v>
      </c>
    </row>
    <row r="1396" spans="2:13" x14ac:dyDescent="0.2">
      <c r="B1396">
        <v>0</v>
      </c>
      <c r="C1396">
        <v>0</v>
      </c>
      <c r="D1396">
        <v>0</v>
      </c>
      <c r="E1396">
        <v>0</v>
      </c>
      <c r="F1396">
        <v>0</v>
      </c>
      <c r="G1396">
        <v>1111111</v>
      </c>
      <c r="H1396">
        <v>0</v>
      </c>
      <c r="I1396">
        <v>0</v>
      </c>
      <c r="J1396">
        <v>0</v>
      </c>
      <c r="K1396">
        <v>0</v>
      </c>
      <c r="L1396">
        <v>0</v>
      </c>
      <c r="M1396">
        <v>0</v>
      </c>
    </row>
    <row r="1397" spans="2:13" x14ac:dyDescent="0.2">
      <c r="B1397">
        <v>0</v>
      </c>
      <c r="C1397">
        <v>0</v>
      </c>
      <c r="D1397">
        <v>0</v>
      </c>
      <c r="E1397">
        <v>0</v>
      </c>
      <c r="F1397">
        <v>0</v>
      </c>
      <c r="G1397">
        <v>1111111</v>
      </c>
      <c r="H1397">
        <v>0</v>
      </c>
      <c r="I1397">
        <v>0</v>
      </c>
      <c r="J1397">
        <v>0</v>
      </c>
      <c r="K1397">
        <v>0</v>
      </c>
      <c r="L1397">
        <v>0</v>
      </c>
      <c r="M1397">
        <v>0</v>
      </c>
    </row>
    <row r="1398" spans="2:13" x14ac:dyDescent="0.2">
      <c r="B1398">
        <v>0</v>
      </c>
      <c r="C1398">
        <v>0</v>
      </c>
      <c r="D1398">
        <v>0</v>
      </c>
      <c r="E1398">
        <v>0</v>
      </c>
      <c r="F1398">
        <v>0</v>
      </c>
      <c r="G1398">
        <v>1111111</v>
      </c>
      <c r="H1398">
        <v>0</v>
      </c>
      <c r="I1398">
        <v>0</v>
      </c>
      <c r="J1398">
        <v>0</v>
      </c>
      <c r="K1398">
        <v>0</v>
      </c>
      <c r="L1398">
        <v>0</v>
      </c>
      <c r="M1398">
        <v>0</v>
      </c>
    </row>
    <row r="1399" spans="2:13" x14ac:dyDescent="0.2">
      <c r="B1399">
        <v>0</v>
      </c>
      <c r="C1399">
        <v>0</v>
      </c>
      <c r="D1399">
        <v>0</v>
      </c>
      <c r="E1399">
        <v>0</v>
      </c>
      <c r="F1399">
        <v>0</v>
      </c>
      <c r="G1399">
        <v>1111111</v>
      </c>
      <c r="H1399">
        <v>0</v>
      </c>
      <c r="I1399">
        <v>0</v>
      </c>
      <c r="J1399">
        <v>0</v>
      </c>
      <c r="K1399">
        <v>0</v>
      </c>
      <c r="L1399">
        <v>0</v>
      </c>
      <c r="M1399">
        <v>0</v>
      </c>
    </row>
    <row r="1400" spans="2:13" x14ac:dyDescent="0.2">
      <c r="B1400">
        <v>0</v>
      </c>
      <c r="C1400">
        <v>0</v>
      </c>
      <c r="D1400">
        <v>0</v>
      </c>
      <c r="E1400">
        <v>0</v>
      </c>
      <c r="F1400">
        <v>0</v>
      </c>
      <c r="G1400">
        <v>1111111</v>
      </c>
      <c r="H1400">
        <v>0</v>
      </c>
      <c r="I1400">
        <v>0</v>
      </c>
      <c r="J1400">
        <v>0</v>
      </c>
      <c r="K1400">
        <v>0</v>
      </c>
      <c r="L1400">
        <v>0</v>
      </c>
      <c r="M1400">
        <v>0</v>
      </c>
    </row>
    <row r="1401" spans="2:13" x14ac:dyDescent="0.2">
      <c r="B1401">
        <v>0</v>
      </c>
      <c r="C1401">
        <v>0</v>
      </c>
      <c r="D1401">
        <v>0</v>
      </c>
      <c r="E1401">
        <v>0</v>
      </c>
      <c r="F1401">
        <v>0</v>
      </c>
      <c r="G1401">
        <v>1111111</v>
      </c>
      <c r="H1401">
        <v>0</v>
      </c>
      <c r="I1401">
        <v>0</v>
      </c>
      <c r="J1401">
        <v>0</v>
      </c>
      <c r="K1401">
        <v>0</v>
      </c>
      <c r="L1401">
        <v>0</v>
      </c>
      <c r="M1401">
        <v>0</v>
      </c>
    </row>
    <row r="1402" spans="2:13" x14ac:dyDescent="0.2">
      <c r="B1402">
        <v>0</v>
      </c>
      <c r="C1402">
        <v>0</v>
      </c>
      <c r="D1402">
        <v>0</v>
      </c>
      <c r="E1402">
        <v>0</v>
      </c>
      <c r="F1402">
        <v>0</v>
      </c>
      <c r="G1402">
        <v>1111111</v>
      </c>
      <c r="H1402">
        <v>0</v>
      </c>
      <c r="I1402">
        <v>0</v>
      </c>
      <c r="J1402">
        <v>0</v>
      </c>
      <c r="K1402">
        <v>0</v>
      </c>
      <c r="L1402">
        <v>0</v>
      </c>
      <c r="M1402">
        <v>0</v>
      </c>
    </row>
    <row r="1403" spans="2:13" x14ac:dyDescent="0.2">
      <c r="B1403">
        <v>0</v>
      </c>
      <c r="C1403">
        <v>0</v>
      </c>
      <c r="D1403">
        <v>0</v>
      </c>
      <c r="E1403">
        <v>0</v>
      </c>
      <c r="F1403">
        <v>0</v>
      </c>
      <c r="G1403">
        <v>1111111</v>
      </c>
      <c r="H1403">
        <v>0</v>
      </c>
      <c r="I1403">
        <v>0</v>
      </c>
      <c r="J1403">
        <v>0</v>
      </c>
      <c r="K1403">
        <v>0</v>
      </c>
      <c r="L1403">
        <v>0</v>
      </c>
      <c r="M1403">
        <v>0</v>
      </c>
    </row>
    <row r="1404" spans="2:13" x14ac:dyDescent="0.2">
      <c r="B1404">
        <v>0</v>
      </c>
      <c r="C1404">
        <v>0</v>
      </c>
      <c r="D1404">
        <v>0</v>
      </c>
      <c r="E1404">
        <v>0</v>
      </c>
      <c r="F1404">
        <v>0</v>
      </c>
      <c r="G1404">
        <v>1111111</v>
      </c>
      <c r="H1404">
        <v>0</v>
      </c>
      <c r="I1404">
        <v>0</v>
      </c>
      <c r="J1404">
        <v>0</v>
      </c>
      <c r="K1404">
        <v>0</v>
      </c>
      <c r="L1404">
        <v>0</v>
      </c>
      <c r="M1404">
        <v>0</v>
      </c>
    </row>
    <row r="1405" spans="2:13" x14ac:dyDescent="0.2">
      <c r="B1405">
        <v>0</v>
      </c>
      <c r="C1405">
        <v>0</v>
      </c>
      <c r="D1405">
        <v>0</v>
      </c>
      <c r="E1405">
        <v>0</v>
      </c>
      <c r="F1405">
        <v>0</v>
      </c>
      <c r="G1405">
        <v>1111111</v>
      </c>
      <c r="H1405">
        <v>0</v>
      </c>
      <c r="I1405">
        <v>0</v>
      </c>
      <c r="J1405">
        <v>0</v>
      </c>
      <c r="K1405">
        <v>0</v>
      </c>
      <c r="L1405">
        <v>0</v>
      </c>
      <c r="M1405">
        <v>0</v>
      </c>
    </row>
    <row r="1406" spans="2:13" x14ac:dyDescent="0.2">
      <c r="B1406">
        <v>0</v>
      </c>
      <c r="C1406">
        <v>0</v>
      </c>
      <c r="D1406">
        <v>0</v>
      </c>
      <c r="E1406">
        <v>0</v>
      </c>
      <c r="F1406">
        <v>0</v>
      </c>
      <c r="G1406">
        <v>1111111</v>
      </c>
      <c r="H1406">
        <v>0</v>
      </c>
      <c r="I1406">
        <v>0</v>
      </c>
      <c r="J1406">
        <v>0</v>
      </c>
      <c r="K1406">
        <v>0</v>
      </c>
      <c r="L1406">
        <v>0</v>
      </c>
      <c r="M1406">
        <v>0</v>
      </c>
    </row>
    <row r="1407" spans="2:13" x14ac:dyDescent="0.2">
      <c r="B1407">
        <v>0</v>
      </c>
      <c r="C1407">
        <v>0</v>
      </c>
      <c r="D1407">
        <v>0</v>
      </c>
      <c r="E1407">
        <v>0</v>
      </c>
      <c r="F1407">
        <v>0</v>
      </c>
      <c r="G1407">
        <v>1111111</v>
      </c>
      <c r="H1407">
        <v>0</v>
      </c>
      <c r="I1407">
        <v>0</v>
      </c>
      <c r="J1407">
        <v>0</v>
      </c>
      <c r="K1407">
        <v>0</v>
      </c>
      <c r="L1407">
        <v>0</v>
      </c>
      <c r="M1407">
        <v>0</v>
      </c>
    </row>
    <row r="1408" spans="2:13" x14ac:dyDescent="0.2">
      <c r="B1408">
        <v>0</v>
      </c>
      <c r="C1408">
        <v>0</v>
      </c>
      <c r="D1408">
        <v>0</v>
      </c>
      <c r="E1408">
        <v>0</v>
      </c>
      <c r="F1408">
        <v>0</v>
      </c>
      <c r="G1408">
        <v>1111111</v>
      </c>
      <c r="H1408">
        <v>0</v>
      </c>
      <c r="I1408">
        <v>0</v>
      </c>
      <c r="J1408">
        <v>0</v>
      </c>
      <c r="K1408">
        <v>0</v>
      </c>
      <c r="L1408">
        <v>0</v>
      </c>
      <c r="M1408">
        <v>0</v>
      </c>
    </row>
    <row r="1409" spans="2:13" x14ac:dyDescent="0.2">
      <c r="B1409">
        <v>0</v>
      </c>
      <c r="C1409">
        <v>0</v>
      </c>
      <c r="D1409">
        <v>0</v>
      </c>
      <c r="E1409">
        <v>0</v>
      </c>
      <c r="F1409">
        <v>0</v>
      </c>
      <c r="G1409">
        <v>1111111</v>
      </c>
      <c r="H1409">
        <v>0</v>
      </c>
      <c r="I1409">
        <v>0</v>
      </c>
      <c r="J1409">
        <v>0</v>
      </c>
      <c r="K1409">
        <v>0</v>
      </c>
      <c r="L1409">
        <v>0</v>
      </c>
      <c r="M1409">
        <v>0</v>
      </c>
    </row>
    <row r="1410" spans="2:13" x14ac:dyDescent="0.2">
      <c r="B1410">
        <v>0</v>
      </c>
      <c r="C1410">
        <v>0</v>
      </c>
      <c r="D1410">
        <v>0</v>
      </c>
      <c r="E1410">
        <v>0</v>
      </c>
      <c r="F1410">
        <v>0</v>
      </c>
      <c r="G1410">
        <v>1111111</v>
      </c>
      <c r="H1410">
        <v>0</v>
      </c>
      <c r="I1410">
        <v>0</v>
      </c>
      <c r="J1410">
        <v>0</v>
      </c>
      <c r="K1410">
        <v>0</v>
      </c>
      <c r="L1410">
        <v>0</v>
      </c>
      <c r="M1410">
        <v>0</v>
      </c>
    </row>
    <row r="1411" spans="2:13" x14ac:dyDescent="0.2">
      <c r="B1411">
        <v>0</v>
      </c>
      <c r="C1411">
        <v>0</v>
      </c>
      <c r="D1411">
        <v>0</v>
      </c>
      <c r="E1411">
        <v>0</v>
      </c>
      <c r="F1411">
        <v>0</v>
      </c>
      <c r="G1411">
        <v>1111111</v>
      </c>
      <c r="H1411">
        <v>0</v>
      </c>
      <c r="I1411">
        <v>0</v>
      </c>
      <c r="J1411">
        <v>0</v>
      </c>
      <c r="K1411">
        <v>0</v>
      </c>
      <c r="L1411">
        <v>0</v>
      </c>
      <c r="M1411">
        <v>0</v>
      </c>
    </row>
    <row r="1412" spans="2:13" x14ac:dyDescent="0.2">
      <c r="B1412">
        <v>0</v>
      </c>
      <c r="C1412">
        <v>0</v>
      </c>
      <c r="D1412">
        <v>0</v>
      </c>
      <c r="E1412">
        <v>0</v>
      </c>
      <c r="F1412">
        <v>0</v>
      </c>
      <c r="G1412">
        <v>1111111</v>
      </c>
      <c r="H1412">
        <v>0</v>
      </c>
      <c r="I1412">
        <v>0</v>
      </c>
      <c r="J1412">
        <v>0</v>
      </c>
      <c r="K1412">
        <v>0</v>
      </c>
      <c r="L1412">
        <v>0</v>
      </c>
      <c r="M1412">
        <v>0</v>
      </c>
    </row>
    <row r="1413" spans="2:13" x14ac:dyDescent="0.2">
      <c r="B1413">
        <v>0</v>
      </c>
      <c r="C1413">
        <v>0</v>
      </c>
      <c r="D1413">
        <v>0</v>
      </c>
      <c r="E1413">
        <v>0</v>
      </c>
      <c r="F1413">
        <v>0</v>
      </c>
      <c r="G1413">
        <v>1111111</v>
      </c>
      <c r="H1413">
        <v>0</v>
      </c>
      <c r="I1413">
        <v>0</v>
      </c>
      <c r="J1413">
        <v>0</v>
      </c>
      <c r="K1413">
        <v>0</v>
      </c>
      <c r="L1413">
        <v>0</v>
      </c>
      <c r="M1413">
        <v>0</v>
      </c>
    </row>
    <row r="1414" spans="2:13" x14ac:dyDescent="0.2">
      <c r="B1414">
        <v>0</v>
      </c>
      <c r="C1414">
        <v>0</v>
      </c>
      <c r="D1414">
        <v>0</v>
      </c>
      <c r="E1414">
        <v>0</v>
      </c>
      <c r="F1414">
        <v>0</v>
      </c>
      <c r="G1414">
        <v>1111111</v>
      </c>
      <c r="H1414">
        <v>0</v>
      </c>
      <c r="I1414">
        <v>0</v>
      </c>
      <c r="J1414">
        <v>0</v>
      </c>
      <c r="K1414">
        <v>0</v>
      </c>
      <c r="L1414">
        <v>0</v>
      </c>
      <c r="M1414">
        <v>0</v>
      </c>
    </row>
    <row r="1415" spans="2:13" x14ac:dyDescent="0.2">
      <c r="B1415">
        <v>0</v>
      </c>
      <c r="C1415">
        <v>0</v>
      </c>
      <c r="D1415">
        <v>0</v>
      </c>
      <c r="E1415">
        <v>0</v>
      </c>
      <c r="F1415">
        <v>0</v>
      </c>
      <c r="G1415">
        <v>1111111</v>
      </c>
      <c r="H1415">
        <v>0</v>
      </c>
      <c r="I1415">
        <v>0</v>
      </c>
      <c r="J1415">
        <v>0</v>
      </c>
      <c r="K1415">
        <v>0</v>
      </c>
      <c r="L1415">
        <v>0</v>
      </c>
      <c r="M1415">
        <v>0</v>
      </c>
    </row>
    <row r="1416" spans="2:13" x14ac:dyDescent="0.2">
      <c r="B1416">
        <v>0</v>
      </c>
      <c r="C1416">
        <v>0</v>
      </c>
      <c r="D1416">
        <v>0</v>
      </c>
      <c r="E1416">
        <v>0</v>
      </c>
      <c r="F1416">
        <v>0</v>
      </c>
      <c r="G1416">
        <v>1111111</v>
      </c>
      <c r="H1416">
        <v>0</v>
      </c>
      <c r="I1416">
        <v>0</v>
      </c>
      <c r="J1416">
        <v>0</v>
      </c>
      <c r="K1416">
        <v>0</v>
      </c>
      <c r="L1416">
        <v>0</v>
      </c>
      <c r="M1416">
        <v>0</v>
      </c>
    </row>
    <row r="1417" spans="2:13" x14ac:dyDescent="0.2">
      <c r="B1417">
        <v>0</v>
      </c>
      <c r="C1417">
        <v>0</v>
      </c>
      <c r="D1417">
        <v>0</v>
      </c>
      <c r="E1417">
        <v>0</v>
      </c>
      <c r="F1417">
        <v>0</v>
      </c>
      <c r="G1417">
        <v>1111111</v>
      </c>
      <c r="H1417">
        <v>0</v>
      </c>
      <c r="I1417">
        <v>0</v>
      </c>
      <c r="J1417">
        <v>0</v>
      </c>
      <c r="K1417">
        <v>0</v>
      </c>
      <c r="L1417">
        <v>0</v>
      </c>
      <c r="M1417">
        <v>0</v>
      </c>
    </row>
    <row r="1418" spans="2:13" x14ac:dyDescent="0.2">
      <c r="B1418">
        <v>0</v>
      </c>
      <c r="C1418">
        <v>0</v>
      </c>
      <c r="D1418">
        <v>0</v>
      </c>
      <c r="E1418">
        <v>0</v>
      </c>
      <c r="F1418">
        <v>0</v>
      </c>
      <c r="G1418">
        <v>1111111</v>
      </c>
      <c r="H1418">
        <v>0</v>
      </c>
      <c r="I1418">
        <v>0</v>
      </c>
      <c r="J1418">
        <v>0</v>
      </c>
      <c r="K1418">
        <v>0</v>
      </c>
      <c r="L1418">
        <v>0</v>
      </c>
      <c r="M1418">
        <v>0</v>
      </c>
    </row>
    <row r="1419" spans="2:13" x14ac:dyDescent="0.2">
      <c r="B1419">
        <v>0</v>
      </c>
      <c r="C1419">
        <v>0</v>
      </c>
      <c r="D1419">
        <v>0</v>
      </c>
      <c r="E1419">
        <v>0</v>
      </c>
      <c r="F1419">
        <v>0</v>
      </c>
      <c r="G1419">
        <v>1111111</v>
      </c>
      <c r="H1419">
        <v>0</v>
      </c>
      <c r="I1419">
        <v>0</v>
      </c>
      <c r="J1419">
        <v>0</v>
      </c>
      <c r="K1419">
        <v>0</v>
      </c>
      <c r="L1419">
        <v>0</v>
      </c>
      <c r="M1419">
        <v>0</v>
      </c>
    </row>
    <row r="1420" spans="2:13" x14ac:dyDescent="0.2">
      <c r="B1420">
        <v>0</v>
      </c>
      <c r="C1420">
        <v>0</v>
      </c>
      <c r="D1420">
        <v>0</v>
      </c>
      <c r="E1420">
        <v>0</v>
      </c>
      <c r="F1420">
        <v>0</v>
      </c>
      <c r="G1420">
        <v>1111111</v>
      </c>
      <c r="H1420">
        <v>0</v>
      </c>
      <c r="I1420">
        <v>0</v>
      </c>
      <c r="J1420">
        <v>0</v>
      </c>
      <c r="K1420">
        <v>0</v>
      </c>
      <c r="L1420">
        <v>0</v>
      </c>
      <c r="M1420">
        <v>0</v>
      </c>
    </row>
    <row r="1421" spans="2:13" x14ac:dyDescent="0.2">
      <c r="B1421">
        <v>0</v>
      </c>
      <c r="C1421">
        <v>0</v>
      </c>
      <c r="D1421">
        <v>0</v>
      </c>
      <c r="E1421">
        <v>0</v>
      </c>
      <c r="F1421">
        <v>0</v>
      </c>
      <c r="G1421">
        <v>1111111</v>
      </c>
      <c r="H1421">
        <v>0</v>
      </c>
      <c r="I1421">
        <v>0</v>
      </c>
      <c r="J1421">
        <v>0</v>
      </c>
      <c r="K1421">
        <v>0</v>
      </c>
      <c r="L1421">
        <v>0</v>
      </c>
      <c r="M1421">
        <v>0</v>
      </c>
    </row>
    <row r="1422" spans="2:13" x14ac:dyDescent="0.2">
      <c r="B1422">
        <v>0</v>
      </c>
      <c r="C1422">
        <v>0</v>
      </c>
      <c r="D1422">
        <v>0</v>
      </c>
      <c r="E1422">
        <v>0</v>
      </c>
      <c r="F1422">
        <v>0</v>
      </c>
      <c r="G1422">
        <v>1111111</v>
      </c>
      <c r="H1422">
        <v>0</v>
      </c>
      <c r="I1422">
        <v>0</v>
      </c>
      <c r="J1422">
        <v>0</v>
      </c>
      <c r="K1422">
        <v>0</v>
      </c>
      <c r="L1422">
        <v>0</v>
      </c>
      <c r="M1422">
        <v>0</v>
      </c>
    </row>
    <row r="1423" spans="2:13" x14ac:dyDescent="0.2">
      <c r="B1423">
        <v>0</v>
      </c>
      <c r="C1423">
        <v>0</v>
      </c>
      <c r="D1423">
        <v>0</v>
      </c>
      <c r="E1423">
        <v>0</v>
      </c>
      <c r="F1423">
        <v>0</v>
      </c>
      <c r="G1423">
        <v>1111111</v>
      </c>
      <c r="H1423">
        <v>0</v>
      </c>
      <c r="I1423">
        <v>0</v>
      </c>
      <c r="J1423">
        <v>0</v>
      </c>
      <c r="K1423">
        <v>0</v>
      </c>
      <c r="L1423">
        <v>0</v>
      </c>
      <c r="M1423">
        <v>0</v>
      </c>
    </row>
    <row r="1424" spans="2:13" x14ac:dyDescent="0.2">
      <c r="B1424">
        <v>0</v>
      </c>
      <c r="C1424">
        <v>0</v>
      </c>
      <c r="D1424">
        <v>0</v>
      </c>
      <c r="E1424">
        <v>0</v>
      </c>
      <c r="F1424">
        <v>0</v>
      </c>
      <c r="G1424">
        <v>1111111</v>
      </c>
      <c r="H1424">
        <v>0</v>
      </c>
      <c r="I1424">
        <v>0</v>
      </c>
      <c r="J1424">
        <v>0</v>
      </c>
      <c r="K1424">
        <v>0</v>
      </c>
      <c r="L1424">
        <v>0</v>
      </c>
      <c r="M1424">
        <v>0</v>
      </c>
    </row>
    <row r="1425" spans="2:13" x14ac:dyDescent="0.2">
      <c r="B1425">
        <v>0</v>
      </c>
      <c r="C1425">
        <v>0</v>
      </c>
      <c r="D1425">
        <v>0</v>
      </c>
      <c r="E1425">
        <v>0</v>
      </c>
      <c r="F1425">
        <v>0</v>
      </c>
      <c r="G1425">
        <v>1111111</v>
      </c>
      <c r="H1425">
        <v>0</v>
      </c>
      <c r="I1425">
        <v>0</v>
      </c>
      <c r="J1425">
        <v>0</v>
      </c>
      <c r="K1425">
        <v>0</v>
      </c>
      <c r="L1425">
        <v>0</v>
      </c>
      <c r="M1425">
        <v>0</v>
      </c>
    </row>
    <row r="1426" spans="2:13" x14ac:dyDescent="0.2">
      <c r="B1426">
        <v>0</v>
      </c>
      <c r="C1426">
        <v>0</v>
      </c>
      <c r="D1426">
        <v>0</v>
      </c>
      <c r="E1426">
        <v>0</v>
      </c>
      <c r="F1426">
        <v>0</v>
      </c>
      <c r="G1426">
        <v>1111111</v>
      </c>
      <c r="H1426">
        <v>0</v>
      </c>
      <c r="I1426">
        <v>0</v>
      </c>
      <c r="J1426">
        <v>0</v>
      </c>
      <c r="K1426">
        <v>0</v>
      </c>
      <c r="L1426">
        <v>0</v>
      </c>
      <c r="M1426">
        <v>0</v>
      </c>
    </row>
    <row r="1427" spans="2:13" x14ac:dyDescent="0.2">
      <c r="B1427">
        <v>0</v>
      </c>
      <c r="C1427">
        <v>0</v>
      </c>
      <c r="D1427">
        <v>0</v>
      </c>
      <c r="E1427">
        <v>0</v>
      </c>
      <c r="F1427">
        <v>0</v>
      </c>
      <c r="G1427">
        <v>1111111</v>
      </c>
      <c r="H1427">
        <v>0</v>
      </c>
      <c r="I1427">
        <v>0</v>
      </c>
      <c r="J1427">
        <v>0</v>
      </c>
      <c r="K1427">
        <v>0</v>
      </c>
      <c r="L1427">
        <v>0</v>
      </c>
      <c r="M1427">
        <v>0</v>
      </c>
    </row>
    <row r="1428" spans="2:13" x14ac:dyDescent="0.2">
      <c r="B1428">
        <v>0</v>
      </c>
      <c r="C1428">
        <v>0</v>
      </c>
      <c r="D1428">
        <v>0</v>
      </c>
      <c r="E1428">
        <v>0</v>
      </c>
      <c r="F1428">
        <v>0</v>
      </c>
      <c r="G1428">
        <v>1111111</v>
      </c>
      <c r="H1428">
        <v>0</v>
      </c>
      <c r="I1428">
        <v>0</v>
      </c>
      <c r="J1428">
        <v>0</v>
      </c>
      <c r="K1428">
        <v>0</v>
      </c>
      <c r="L1428">
        <v>0</v>
      </c>
      <c r="M1428">
        <v>0</v>
      </c>
    </row>
    <row r="1429" spans="2:13" x14ac:dyDescent="0.2">
      <c r="B1429">
        <v>0</v>
      </c>
      <c r="C1429">
        <v>0</v>
      </c>
      <c r="D1429">
        <v>0</v>
      </c>
      <c r="E1429">
        <v>0</v>
      </c>
      <c r="F1429">
        <v>0</v>
      </c>
      <c r="G1429">
        <v>1111111</v>
      </c>
      <c r="H1429">
        <v>0</v>
      </c>
      <c r="I1429">
        <v>0</v>
      </c>
      <c r="J1429">
        <v>0</v>
      </c>
      <c r="K1429">
        <v>0</v>
      </c>
      <c r="L1429">
        <v>0</v>
      </c>
      <c r="M1429">
        <v>0</v>
      </c>
    </row>
    <row r="1430" spans="2:13" x14ac:dyDescent="0.2">
      <c r="B1430">
        <v>0</v>
      </c>
      <c r="C1430">
        <v>0</v>
      </c>
      <c r="D1430">
        <v>0</v>
      </c>
      <c r="E1430">
        <v>0</v>
      </c>
      <c r="F1430">
        <v>0</v>
      </c>
      <c r="G1430">
        <v>1111111</v>
      </c>
      <c r="H1430">
        <v>0</v>
      </c>
      <c r="I1430">
        <v>0</v>
      </c>
      <c r="J1430">
        <v>0</v>
      </c>
      <c r="K1430">
        <v>0</v>
      </c>
      <c r="L1430">
        <v>0</v>
      </c>
      <c r="M1430">
        <v>0</v>
      </c>
    </row>
    <row r="1431" spans="2:13" x14ac:dyDescent="0.2">
      <c r="B1431">
        <v>0</v>
      </c>
      <c r="C1431">
        <v>0</v>
      </c>
      <c r="D1431">
        <v>0</v>
      </c>
      <c r="E1431">
        <v>0</v>
      </c>
      <c r="F1431">
        <v>0</v>
      </c>
      <c r="G1431">
        <v>1111111</v>
      </c>
      <c r="H1431">
        <v>0</v>
      </c>
      <c r="I1431">
        <v>0</v>
      </c>
      <c r="J1431">
        <v>0</v>
      </c>
      <c r="K1431">
        <v>0</v>
      </c>
      <c r="L1431">
        <v>0</v>
      </c>
      <c r="M1431">
        <v>0</v>
      </c>
    </row>
    <row r="1432" spans="2:13" x14ac:dyDescent="0.2">
      <c r="B1432">
        <v>0</v>
      </c>
      <c r="C1432">
        <v>0</v>
      </c>
      <c r="D1432">
        <v>0</v>
      </c>
      <c r="E1432">
        <v>0</v>
      </c>
      <c r="F1432">
        <v>0</v>
      </c>
      <c r="G1432">
        <v>1111111</v>
      </c>
      <c r="H1432">
        <v>0</v>
      </c>
      <c r="I1432">
        <v>0</v>
      </c>
      <c r="J1432">
        <v>0</v>
      </c>
      <c r="K1432">
        <v>0</v>
      </c>
      <c r="L1432">
        <v>0</v>
      </c>
      <c r="M1432">
        <v>0</v>
      </c>
    </row>
    <row r="1433" spans="2:13" x14ac:dyDescent="0.2">
      <c r="B1433">
        <v>0</v>
      </c>
      <c r="C1433">
        <v>0</v>
      </c>
      <c r="D1433">
        <v>0</v>
      </c>
      <c r="E1433">
        <v>0</v>
      </c>
      <c r="F1433">
        <v>0</v>
      </c>
      <c r="G1433">
        <v>1111111</v>
      </c>
      <c r="H1433">
        <v>0</v>
      </c>
      <c r="I1433">
        <v>0</v>
      </c>
      <c r="J1433">
        <v>0</v>
      </c>
      <c r="K1433">
        <v>0</v>
      </c>
      <c r="L1433">
        <v>0</v>
      </c>
      <c r="M1433">
        <v>0</v>
      </c>
    </row>
    <row r="1434" spans="2:13" x14ac:dyDescent="0.2">
      <c r="B1434">
        <v>0</v>
      </c>
      <c r="C1434">
        <v>0</v>
      </c>
      <c r="D1434">
        <v>0</v>
      </c>
      <c r="E1434">
        <v>0</v>
      </c>
      <c r="F1434">
        <v>0</v>
      </c>
      <c r="G1434">
        <v>1111111</v>
      </c>
      <c r="H1434">
        <v>0</v>
      </c>
      <c r="I1434">
        <v>0</v>
      </c>
      <c r="J1434">
        <v>0</v>
      </c>
      <c r="K1434">
        <v>0</v>
      </c>
      <c r="L1434">
        <v>0</v>
      </c>
      <c r="M1434">
        <v>0</v>
      </c>
    </row>
    <row r="1435" spans="2:13" x14ac:dyDescent="0.2">
      <c r="B1435">
        <v>0</v>
      </c>
      <c r="C1435">
        <v>0</v>
      </c>
      <c r="D1435">
        <v>0</v>
      </c>
      <c r="E1435">
        <v>0</v>
      </c>
      <c r="F1435">
        <v>0</v>
      </c>
      <c r="G1435">
        <v>1111111</v>
      </c>
      <c r="H1435">
        <v>0</v>
      </c>
      <c r="I1435">
        <v>0</v>
      </c>
      <c r="J1435">
        <v>0</v>
      </c>
      <c r="K1435">
        <v>0</v>
      </c>
      <c r="L1435">
        <v>0</v>
      </c>
      <c r="M1435">
        <v>0</v>
      </c>
    </row>
    <row r="1436" spans="2:13" x14ac:dyDescent="0.2">
      <c r="B1436">
        <v>0</v>
      </c>
      <c r="C1436">
        <v>0</v>
      </c>
      <c r="D1436">
        <v>0</v>
      </c>
      <c r="E1436">
        <v>0</v>
      </c>
      <c r="F1436">
        <v>0</v>
      </c>
      <c r="G1436">
        <v>1111111</v>
      </c>
      <c r="H1436">
        <v>0</v>
      </c>
      <c r="I1436">
        <v>0</v>
      </c>
      <c r="J1436">
        <v>0</v>
      </c>
      <c r="K1436">
        <v>0</v>
      </c>
      <c r="L1436">
        <v>0</v>
      </c>
      <c r="M1436">
        <v>0</v>
      </c>
    </row>
    <row r="1437" spans="2:13" x14ac:dyDescent="0.2">
      <c r="B1437">
        <v>0</v>
      </c>
      <c r="C1437">
        <v>0</v>
      </c>
      <c r="D1437">
        <v>0</v>
      </c>
      <c r="E1437">
        <v>0</v>
      </c>
      <c r="F1437">
        <v>0</v>
      </c>
      <c r="G1437">
        <v>1111111</v>
      </c>
      <c r="H1437">
        <v>0</v>
      </c>
      <c r="I1437">
        <v>0</v>
      </c>
      <c r="J1437">
        <v>0</v>
      </c>
      <c r="K1437">
        <v>0</v>
      </c>
      <c r="L1437">
        <v>0</v>
      </c>
      <c r="M1437">
        <v>0</v>
      </c>
    </row>
    <row r="1438" spans="2:13" x14ac:dyDescent="0.2">
      <c r="B1438">
        <v>0</v>
      </c>
      <c r="C1438">
        <v>0</v>
      </c>
      <c r="D1438">
        <v>0</v>
      </c>
      <c r="E1438">
        <v>0</v>
      </c>
      <c r="F1438">
        <v>0</v>
      </c>
      <c r="G1438">
        <v>1111111</v>
      </c>
      <c r="H1438">
        <v>0</v>
      </c>
      <c r="I1438">
        <v>0</v>
      </c>
      <c r="J1438">
        <v>0</v>
      </c>
      <c r="K1438">
        <v>0</v>
      </c>
      <c r="L1438">
        <v>0</v>
      </c>
      <c r="M1438">
        <v>0</v>
      </c>
    </row>
    <row r="1439" spans="2:13" x14ac:dyDescent="0.2">
      <c r="B1439">
        <v>0</v>
      </c>
      <c r="C1439">
        <v>0</v>
      </c>
      <c r="D1439">
        <v>0</v>
      </c>
      <c r="E1439">
        <v>0</v>
      </c>
      <c r="F1439">
        <v>0</v>
      </c>
      <c r="G1439">
        <v>1111111</v>
      </c>
      <c r="H1439">
        <v>0</v>
      </c>
      <c r="I1439">
        <v>0</v>
      </c>
      <c r="J1439">
        <v>0</v>
      </c>
      <c r="K1439">
        <v>0</v>
      </c>
      <c r="L1439">
        <v>0</v>
      </c>
      <c r="M1439">
        <v>0</v>
      </c>
    </row>
    <row r="1440" spans="2:13" x14ac:dyDescent="0.2">
      <c r="B1440">
        <v>0</v>
      </c>
      <c r="C1440">
        <v>0</v>
      </c>
      <c r="D1440">
        <v>0</v>
      </c>
      <c r="E1440">
        <v>0</v>
      </c>
      <c r="F1440">
        <v>0</v>
      </c>
      <c r="G1440">
        <v>1111111</v>
      </c>
      <c r="H1440">
        <v>0</v>
      </c>
      <c r="I1440">
        <v>0</v>
      </c>
      <c r="J1440">
        <v>0</v>
      </c>
      <c r="K1440">
        <v>0</v>
      </c>
      <c r="L1440">
        <v>0</v>
      </c>
      <c r="M1440">
        <v>0</v>
      </c>
    </row>
    <row r="1441" spans="2:13" x14ac:dyDescent="0.2">
      <c r="B1441">
        <v>0</v>
      </c>
      <c r="C1441">
        <v>0</v>
      </c>
      <c r="D1441">
        <v>0</v>
      </c>
      <c r="E1441">
        <v>0</v>
      </c>
      <c r="F1441">
        <v>0</v>
      </c>
      <c r="G1441">
        <v>1111111</v>
      </c>
      <c r="H1441">
        <v>0</v>
      </c>
      <c r="I1441">
        <v>0</v>
      </c>
      <c r="J1441">
        <v>0</v>
      </c>
      <c r="K1441">
        <v>0</v>
      </c>
      <c r="L1441">
        <v>0</v>
      </c>
      <c r="M1441">
        <v>0</v>
      </c>
    </row>
    <row r="1442" spans="2:13" x14ac:dyDescent="0.2">
      <c r="B1442">
        <v>0</v>
      </c>
      <c r="C1442">
        <v>0</v>
      </c>
      <c r="D1442">
        <v>0</v>
      </c>
      <c r="E1442">
        <v>0</v>
      </c>
      <c r="F1442">
        <v>0</v>
      </c>
      <c r="G1442">
        <v>1111111</v>
      </c>
      <c r="H1442">
        <v>0</v>
      </c>
      <c r="I1442">
        <v>0</v>
      </c>
      <c r="J1442">
        <v>0</v>
      </c>
      <c r="K1442">
        <v>0</v>
      </c>
      <c r="L1442">
        <v>0</v>
      </c>
      <c r="M1442">
        <v>0</v>
      </c>
    </row>
    <row r="1443" spans="2:13" x14ac:dyDescent="0.2">
      <c r="B1443">
        <v>0</v>
      </c>
      <c r="C1443">
        <v>0</v>
      </c>
      <c r="D1443">
        <v>0</v>
      </c>
      <c r="E1443">
        <v>0</v>
      </c>
      <c r="F1443">
        <v>0</v>
      </c>
      <c r="G1443">
        <v>1111111</v>
      </c>
      <c r="H1443">
        <v>0</v>
      </c>
      <c r="I1443">
        <v>0</v>
      </c>
      <c r="J1443">
        <v>0</v>
      </c>
      <c r="K1443">
        <v>0</v>
      </c>
      <c r="L1443">
        <v>0</v>
      </c>
      <c r="M1443">
        <v>0</v>
      </c>
    </row>
    <row r="1444" spans="2:13" x14ac:dyDescent="0.2">
      <c r="B1444">
        <v>0</v>
      </c>
      <c r="C1444">
        <v>0</v>
      </c>
      <c r="D1444">
        <v>0</v>
      </c>
      <c r="E1444">
        <v>0</v>
      </c>
      <c r="F1444">
        <v>0</v>
      </c>
      <c r="G1444">
        <v>1111111</v>
      </c>
      <c r="H1444">
        <v>0</v>
      </c>
      <c r="I1444">
        <v>0</v>
      </c>
      <c r="J1444">
        <v>0</v>
      </c>
      <c r="K1444">
        <v>0</v>
      </c>
      <c r="L1444">
        <v>0</v>
      </c>
      <c r="M1444">
        <v>0</v>
      </c>
    </row>
    <row r="1445" spans="2:13" x14ac:dyDescent="0.2">
      <c r="B1445">
        <v>0</v>
      </c>
      <c r="C1445">
        <v>0</v>
      </c>
      <c r="D1445">
        <v>0</v>
      </c>
      <c r="E1445">
        <v>0</v>
      </c>
      <c r="F1445">
        <v>0</v>
      </c>
      <c r="G1445">
        <v>1111111</v>
      </c>
      <c r="H1445">
        <v>0</v>
      </c>
      <c r="I1445">
        <v>0</v>
      </c>
      <c r="J1445">
        <v>0</v>
      </c>
      <c r="K1445">
        <v>0</v>
      </c>
      <c r="L1445">
        <v>0</v>
      </c>
      <c r="M1445">
        <v>0</v>
      </c>
    </row>
    <row r="1446" spans="2:13" x14ac:dyDescent="0.2">
      <c r="B1446">
        <v>0</v>
      </c>
      <c r="C1446">
        <v>0</v>
      </c>
      <c r="D1446">
        <v>0</v>
      </c>
      <c r="E1446">
        <v>0</v>
      </c>
      <c r="F1446">
        <v>0</v>
      </c>
      <c r="G1446">
        <v>1111111</v>
      </c>
      <c r="H1446">
        <v>0</v>
      </c>
      <c r="I1446">
        <v>0</v>
      </c>
      <c r="J1446">
        <v>0</v>
      </c>
      <c r="K1446">
        <v>0</v>
      </c>
      <c r="L1446">
        <v>0</v>
      </c>
      <c r="M1446">
        <v>0</v>
      </c>
    </row>
    <row r="1447" spans="2:13" x14ac:dyDescent="0.2">
      <c r="B1447">
        <v>0</v>
      </c>
      <c r="C1447">
        <v>0</v>
      </c>
      <c r="D1447">
        <v>0</v>
      </c>
      <c r="E1447">
        <v>0</v>
      </c>
      <c r="F1447">
        <v>0</v>
      </c>
      <c r="G1447">
        <v>1111111</v>
      </c>
      <c r="H1447">
        <v>0</v>
      </c>
      <c r="I1447">
        <v>0</v>
      </c>
      <c r="J1447">
        <v>0</v>
      </c>
      <c r="K1447">
        <v>0</v>
      </c>
      <c r="L1447">
        <v>0</v>
      </c>
      <c r="M1447">
        <v>0</v>
      </c>
    </row>
    <row r="1448" spans="2:13" x14ac:dyDescent="0.2">
      <c r="B1448">
        <v>0</v>
      </c>
      <c r="C1448">
        <v>0</v>
      </c>
      <c r="D1448">
        <v>0</v>
      </c>
      <c r="E1448">
        <v>0</v>
      </c>
      <c r="F1448">
        <v>0</v>
      </c>
      <c r="G1448">
        <v>1111111</v>
      </c>
      <c r="H1448">
        <v>0</v>
      </c>
      <c r="I1448">
        <v>0</v>
      </c>
      <c r="J1448">
        <v>0</v>
      </c>
      <c r="K1448">
        <v>0</v>
      </c>
      <c r="L1448">
        <v>0</v>
      </c>
      <c r="M1448">
        <v>0</v>
      </c>
    </row>
    <row r="1449" spans="2:13" x14ac:dyDescent="0.2">
      <c r="B1449">
        <v>0</v>
      </c>
      <c r="C1449">
        <v>0</v>
      </c>
      <c r="D1449">
        <v>0</v>
      </c>
      <c r="E1449">
        <v>0</v>
      </c>
      <c r="F1449">
        <v>0</v>
      </c>
      <c r="G1449">
        <v>1111111</v>
      </c>
      <c r="H1449">
        <v>0</v>
      </c>
      <c r="I1449">
        <v>0</v>
      </c>
      <c r="J1449">
        <v>0</v>
      </c>
      <c r="K1449">
        <v>0</v>
      </c>
      <c r="L1449">
        <v>0</v>
      </c>
      <c r="M1449">
        <v>0</v>
      </c>
    </row>
    <row r="1450" spans="2:13" x14ac:dyDescent="0.2">
      <c r="B1450">
        <v>0</v>
      </c>
      <c r="C1450">
        <v>0</v>
      </c>
      <c r="D1450">
        <v>0</v>
      </c>
      <c r="E1450">
        <v>0</v>
      </c>
      <c r="F1450">
        <v>0</v>
      </c>
      <c r="G1450">
        <v>1111111</v>
      </c>
      <c r="H1450">
        <v>0</v>
      </c>
      <c r="I1450">
        <v>0</v>
      </c>
      <c r="J1450">
        <v>0</v>
      </c>
      <c r="K1450">
        <v>0</v>
      </c>
      <c r="L1450">
        <v>0</v>
      </c>
      <c r="M1450">
        <v>0</v>
      </c>
    </row>
    <row r="1451" spans="2:13" x14ac:dyDescent="0.2">
      <c r="B1451">
        <v>0</v>
      </c>
      <c r="C1451">
        <v>0</v>
      </c>
      <c r="D1451">
        <v>0</v>
      </c>
      <c r="E1451">
        <v>0</v>
      </c>
      <c r="F1451">
        <v>0</v>
      </c>
      <c r="G1451">
        <v>1111111</v>
      </c>
      <c r="H1451">
        <v>0</v>
      </c>
      <c r="I1451">
        <v>0</v>
      </c>
      <c r="J1451">
        <v>0</v>
      </c>
      <c r="K1451">
        <v>0</v>
      </c>
      <c r="L1451">
        <v>0</v>
      </c>
      <c r="M1451">
        <v>0</v>
      </c>
    </row>
    <row r="1452" spans="2:13" x14ac:dyDescent="0.2">
      <c r="B1452">
        <v>0</v>
      </c>
      <c r="C1452">
        <v>0</v>
      </c>
      <c r="D1452">
        <v>0</v>
      </c>
      <c r="E1452">
        <v>0</v>
      </c>
      <c r="F1452">
        <v>0</v>
      </c>
      <c r="G1452">
        <v>1111111</v>
      </c>
      <c r="H1452">
        <v>0</v>
      </c>
      <c r="I1452">
        <v>0</v>
      </c>
      <c r="J1452">
        <v>0</v>
      </c>
      <c r="K1452">
        <v>0</v>
      </c>
      <c r="L1452">
        <v>0</v>
      </c>
      <c r="M1452">
        <v>0</v>
      </c>
    </row>
    <row r="1453" spans="2:13" x14ac:dyDescent="0.2">
      <c r="B1453">
        <v>0</v>
      </c>
      <c r="C1453">
        <v>0</v>
      </c>
      <c r="D1453">
        <v>0</v>
      </c>
      <c r="E1453">
        <v>0</v>
      </c>
      <c r="F1453">
        <v>0</v>
      </c>
      <c r="G1453">
        <v>1111111</v>
      </c>
      <c r="H1453">
        <v>0</v>
      </c>
      <c r="I1453">
        <v>0</v>
      </c>
      <c r="J1453">
        <v>0</v>
      </c>
      <c r="K1453">
        <v>0</v>
      </c>
      <c r="L1453">
        <v>0</v>
      </c>
      <c r="M1453">
        <v>0</v>
      </c>
    </row>
    <row r="1454" spans="2:13" x14ac:dyDescent="0.2">
      <c r="B1454">
        <v>0</v>
      </c>
      <c r="C1454">
        <v>0</v>
      </c>
      <c r="D1454">
        <v>0</v>
      </c>
      <c r="E1454">
        <v>0</v>
      </c>
      <c r="F1454">
        <v>0</v>
      </c>
      <c r="G1454">
        <v>1111111</v>
      </c>
      <c r="H1454">
        <v>0</v>
      </c>
      <c r="I1454">
        <v>0</v>
      </c>
      <c r="J1454">
        <v>0</v>
      </c>
      <c r="K1454">
        <v>0</v>
      </c>
      <c r="L1454">
        <v>0</v>
      </c>
      <c r="M1454">
        <v>0</v>
      </c>
    </row>
    <row r="1455" spans="2:13" x14ac:dyDescent="0.2">
      <c r="B1455">
        <v>0</v>
      </c>
      <c r="C1455">
        <v>0</v>
      </c>
      <c r="D1455">
        <v>0</v>
      </c>
      <c r="E1455">
        <v>0</v>
      </c>
      <c r="F1455">
        <v>0</v>
      </c>
      <c r="G1455">
        <v>1111111</v>
      </c>
      <c r="H1455">
        <v>0</v>
      </c>
      <c r="I1455">
        <v>0</v>
      </c>
      <c r="J1455">
        <v>0</v>
      </c>
      <c r="K1455">
        <v>0</v>
      </c>
      <c r="L1455">
        <v>0</v>
      </c>
      <c r="M1455">
        <v>0</v>
      </c>
    </row>
    <row r="1456" spans="2:13" x14ac:dyDescent="0.2">
      <c r="B1456">
        <v>0</v>
      </c>
      <c r="C1456">
        <v>0</v>
      </c>
      <c r="D1456">
        <v>0</v>
      </c>
      <c r="E1456">
        <v>0</v>
      </c>
      <c r="F1456">
        <v>0</v>
      </c>
      <c r="G1456">
        <v>1111111</v>
      </c>
      <c r="H1456">
        <v>0</v>
      </c>
      <c r="I1456">
        <v>0</v>
      </c>
      <c r="J1456">
        <v>0</v>
      </c>
      <c r="K1456">
        <v>0</v>
      </c>
      <c r="L1456">
        <v>0</v>
      </c>
      <c r="M1456">
        <v>0</v>
      </c>
    </row>
    <row r="1457" spans="2:13" x14ac:dyDescent="0.2">
      <c r="B1457">
        <v>0</v>
      </c>
      <c r="C1457">
        <v>0</v>
      </c>
      <c r="D1457">
        <v>0</v>
      </c>
      <c r="E1457">
        <v>0</v>
      </c>
      <c r="F1457">
        <v>0</v>
      </c>
      <c r="G1457">
        <v>1111111</v>
      </c>
      <c r="H1457">
        <v>0</v>
      </c>
      <c r="I1457">
        <v>0</v>
      </c>
      <c r="J1457">
        <v>0</v>
      </c>
      <c r="K1457">
        <v>0</v>
      </c>
      <c r="L1457">
        <v>0</v>
      </c>
      <c r="M1457">
        <v>0</v>
      </c>
    </row>
    <row r="1458" spans="2:13" x14ac:dyDescent="0.2">
      <c r="B1458">
        <v>0</v>
      </c>
      <c r="C1458">
        <v>0</v>
      </c>
      <c r="D1458">
        <v>0</v>
      </c>
      <c r="E1458">
        <v>0</v>
      </c>
      <c r="F1458">
        <v>0</v>
      </c>
      <c r="G1458">
        <v>1111111</v>
      </c>
      <c r="H1458">
        <v>0</v>
      </c>
      <c r="I1458">
        <v>0</v>
      </c>
      <c r="J1458">
        <v>0</v>
      </c>
      <c r="K1458">
        <v>0</v>
      </c>
      <c r="L1458">
        <v>0</v>
      </c>
      <c r="M1458">
        <v>0</v>
      </c>
    </row>
    <row r="1459" spans="2:13" x14ac:dyDescent="0.2">
      <c r="B1459">
        <v>0</v>
      </c>
      <c r="C1459">
        <v>0</v>
      </c>
      <c r="D1459">
        <v>0</v>
      </c>
      <c r="E1459">
        <v>0</v>
      </c>
      <c r="F1459">
        <v>0</v>
      </c>
      <c r="G1459">
        <v>1111111</v>
      </c>
      <c r="H1459">
        <v>0</v>
      </c>
      <c r="I1459">
        <v>0</v>
      </c>
      <c r="J1459">
        <v>0</v>
      </c>
      <c r="K1459">
        <v>0</v>
      </c>
      <c r="L1459">
        <v>0</v>
      </c>
      <c r="M1459">
        <v>0</v>
      </c>
    </row>
    <row r="1460" spans="2:13" x14ac:dyDescent="0.2">
      <c r="B1460">
        <v>0</v>
      </c>
      <c r="C1460">
        <v>0</v>
      </c>
      <c r="D1460">
        <v>0</v>
      </c>
      <c r="E1460">
        <v>0</v>
      </c>
      <c r="F1460">
        <v>0</v>
      </c>
      <c r="G1460">
        <v>1111111</v>
      </c>
      <c r="H1460">
        <v>0</v>
      </c>
      <c r="I1460">
        <v>0</v>
      </c>
      <c r="J1460">
        <v>0</v>
      </c>
      <c r="K1460">
        <v>0</v>
      </c>
      <c r="L1460">
        <v>0</v>
      </c>
      <c r="M1460">
        <v>0</v>
      </c>
    </row>
    <row r="1461" spans="2:13" x14ac:dyDescent="0.2">
      <c r="B1461">
        <v>0</v>
      </c>
      <c r="C1461">
        <v>0</v>
      </c>
      <c r="D1461">
        <v>0</v>
      </c>
      <c r="E1461">
        <v>0</v>
      </c>
      <c r="F1461">
        <v>0</v>
      </c>
      <c r="G1461">
        <v>1111111</v>
      </c>
      <c r="H1461">
        <v>0</v>
      </c>
      <c r="I1461">
        <v>0</v>
      </c>
      <c r="J1461">
        <v>0</v>
      </c>
      <c r="K1461">
        <v>0</v>
      </c>
      <c r="L1461">
        <v>0</v>
      </c>
      <c r="M1461">
        <v>0</v>
      </c>
    </row>
    <row r="1462" spans="2:13" x14ac:dyDescent="0.2">
      <c r="B1462">
        <v>0</v>
      </c>
      <c r="C1462">
        <v>0</v>
      </c>
      <c r="D1462">
        <v>0</v>
      </c>
      <c r="E1462">
        <v>0</v>
      </c>
      <c r="F1462">
        <v>0</v>
      </c>
      <c r="G1462">
        <v>1111111</v>
      </c>
      <c r="H1462">
        <v>0</v>
      </c>
      <c r="I1462">
        <v>0</v>
      </c>
      <c r="J1462">
        <v>0</v>
      </c>
      <c r="K1462">
        <v>0</v>
      </c>
      <c r="L1462">
        <v>0</v>
      </c>
      <c r="M1462">
        <v>0</v>
      </c>
    </row>
    <row r="1463" spans="2:13" x14ac:dyDescent="0.2">
      <c r="B1463">
        <v>0</v>
      </c>
      <c r="C1463">
        <v>0</v>
      </c>
      <c r="D1463">
        <v>0</v>
      </c>
      <c r="E1463">
        <v>0</v>
      </c>
      <c r="F1463">
        <v>0</v>
      </c>
      <c r="G1463">
        <v>1111111</v>
      </c>
      <c r="H1463">
        <v>0</v>
      </c>
      <c r="I1463">
        <v>0</v>
      </c>
      <c r="J1463">
        <v>0</v>
      </c>
      <c r="K1463">
        <v>0</v>
      </c>
      <c r="L1463">
        <v>0</v>
      </c>
      <c r="M1463">
        <v>0</v>
      </c>
    </row>
    <row r="1464" spans="2:13" x14ac:dyDescent="0.2">
      <c r="B1464">
        <v>0</v>
      </c>
      <c r="C1464">
        <v>0</v>
      </c>
      <c r="D1464">
        <v>0</v>
      </c>
      <c r="E1464">
        <v>0</v>
      </c>
      <c r="F1464">
        <v>0</v>
      </c>
      <c r="G1464">
        <v>1111111</v>
      </c>
      <c r="H1464">
        <v>0</v>
      </c>
      <c r="I1464">
        <v>0</v>
      </c>
      <c r="J1464">
        <v>0</v>
      </c>
      <c r="K1464">
        <v>0</v>
      </c>
      <c r="L1464">
        <v>0</v>
      </c>
      <c r="M1464">
        <v>0</v>
      </c>
    </row>
    <row r="1465" spans="2:13" x14ac:dyDescent="0.2">
      <c r="B1465">
        <v>0</v>
      </c>
      <c r="C1465">
        <v>0</v>
      </c>
      <c r="D1465">
        <v>0</v>
      </c>
      <c r="E1465">
        <v>0</v>
      </c>
      <c r="F1465">
        <v>0</v>
      </c>
      <c r="G1465">
        <v>1111111</v>
      </c>
      <c r="H1465">
        <v>0</v>
      </c>
      <c r="I1465">
        <v>0</v>
      </c>
      <c r="J1465">
        <v>0</v>
      </c>
      <c r="K1465">
        <v>0</v>
      </c>
      <c r="L1465">
        <v>0</v>
      </c>
      <c r="M1465">
        <v>0</v>
      </c>
    </row>
    <row r="1466" spans="2:13" x14ac:dyDescent="0.2">
      <c r="B1466">
        <v>0</v>
      </c>
      <c r="C1466">
        <v>0</v>
      </c>
      <c r="D1466">
        <v>0</v>
      </c>
      <c r="E1466">
        <v>0</v>
      </c>
      <c r="F1466">
        <v>0</v>
      </c>
      <c r="G1466">
        <v>1111111</v>
      </c>
      <c r="H1466">
        <v>0</v>
      </c>
      <c r="I1466">
        <v>0</v>
      </c>
      <c r="J1466">
        <v>0</v>
      </c>
      <c r="K1466">
        <v>0</v>
      </c>
      <c r="L1466">
        <v>0</v>
      </c>
      <c r="M1466">
        <v>0</v>
      </c>
    </row>
    <row r="1467" spans="2:13" x14ac:dyDescent="0.2">
      <c r="B1467">
        <v>0</v>
      </c>
      <c r="C1467">
        <v>0</v>
      </c>
      <c r="D1467">
        <v>0</v>
      </c>
      <c r="E1467">
        <v>0</v>
      </c>
      <c r="F1467">
        <v>0</v>
      </c>
      <c r="G1467">
        <v>1111111</v>
      </c>
      <c r="H1467">
        <v>0</v>
      </c>
      <c r="I1467">
        <v>0</v>
      </c>
      <c r="J1467">
        <v>0</v>
      </c>
      <c r="K1467">
        <v>0</v>
      </c>
      <c r="L1467">
        <v>0</v>
      </c>
      <c r="M1467">
        <v>0</v>
      </c>
    </row>
    <row r="1468" spans="2:13" x14ac:dyDescent="0.2">
      <c r="B1468">
        <v>0</v>
      </c>
      <c r="C1468">
        <v>0</v>
      </c>
      <c r="D1468">
        <v>0</v>
      </c>
      <c r="E1468">
        <v>0</v>
      </c>
      <c r="F1468">
        <v>0</v>
      </c>
      <c r="G1468">
        <v>1111111</v>
      </c>
      <c r="H1468">
        <v>0</v>
      </c>
      <c r="I1468">
        <v>0</v>
      </c>
      <c r="J1468">
        <v>0</v>
      </c>
      <c r="K1468">
        <v>0</v>
      </c>
      <c r="L1468">
        <v>0</v>
      </c>
      <c r="M1468">
        <v>0</v>
      </c>
    </row>
    <row r="1469" spans="2:13" x14ac:dyDescent="0.2">
      <c r="B1469">
        <v>0</v>
      </c>
      <c r="C1469">
        <v>0</v>
      </c>
      <c r="D1469">
        <v>0</v>
      </c>
      <c r="E1469">
        <v>0</v>
      </c>
      <c r="F1469">
        <v>0</v>
      </c>
      <c r="G1469">
        <v>1111111</v>
      </c>
      <c r="H1469">
        <v>0</v>
      </c>
      <c r="I1469">
        <v>0</v>
      </c>
      <c r="J1469">
        <v>0</v>
      </c>
      <c r="K1469">
        <v>0</v>
      </c>
      <c r="L1469">
        <v>0</v>
      </c>
      <c r="M1469">
        <v>0</v>
      </c>
    </row>
    <row r="1470" spans="2:13" x14ac:dyDescent="0.2">
      <c r="B1470">
        <v>0</v>
      </c>
      <c r="C1470">
        <v>0</v>
      </c>
      <c r="D1470">
        <v>0</v>
      </c>
      <c r="E1470">
        <v>0</v>
      </c>
      <c r="F1470">
        <v>0</v>
      </c>
      <c r="G1470">
        <v>1111111</v>
      </c>
      <c r="H1470">
        <v>0</v>
      </c>
      <c r="I1470">
        <v>0</v>
      </c>
      <c r="J1470">
        <v>0</v>
      </c>
      <c r="K1470">
        <v>0</v>
      </c>
      <c r="L1470">
        <v>0</v>
      </c>
      <c r="M1470">
        <v>0</v>
      </c>
    </row>
    <row r="1471" spans="2:13" x14ac:dyDescent="0.2">
      <c r="B1471">
        <v>0</v>
      </c>
      <c r="C1471">
        <v>0</v>
      </c>
      <c r="D1471">
        <v>0</v>
      </c>
      <c r="E1471">
        <v>0</v>
      </c>
      <c r="F1471">
        <v>0</v>
      </c>
      <c r="G1471">
        <v>1111111</v>
      </c>
      <c r="H1471">
        <v>0</v>
      </c>
      <c r="I1471">
        <v>0</v>
      </c>
      <c r="J1471">
        <v>0</v>
      </c>
      <c r="K1471">
        <v>0</v>
      </c>
      <c r="L1471">
        <v>0</v>
      </c>
      <c r="M1471">
        <v>0</v>
      </c>
    </row>
    <row r="1472" spans="2:13" x14ac:dyDescent="0.2">
      <c r="B1472">
        <v>0</v>
      </c>
      <c r="C1472">
        <v>0</v>
      </c>
      <c r="D1472">
        <v>0</v>
      </c>
      <c r="E1472">
        <v>0</v>
      </c>
      <c r="F1472">
        <v>0</v>
      </c>
      <c r="G1472">
        <v>1111111</v>
      </c>
      <c r="H1472">
        <v>0</v>
      </c>
      <c r="I1472">
        <v>0</v>
      </c>
      <c r="J1472">
        <v>0</v>
      </c>
      <c r="K1472">
        <v>0</v>
      </c>
      <c r="L1472">
        <v>0</v>
      </c>
      <c r="M1472">
        <v>0</v>
      </c>
    </row>
    <row r="1473" spans="2:13" x14ac:dyDescent="0.2">
      <c r="B1473">
        <v>0</v>
      </c>
      <c r="C1473">
        <v>0</v>
      </c>
      <c r="D1473">
        <v>0</v>
      </c>
      <c r="E1473">
        <v>0</v>
      </c>
      <c r="F1473">
        <v>0</v>
      </c>
      <c r="G1473">
        <v>1111111</v>
      </c>
      <c r="H1473">
        <v>0</v>
      </c>
      <c r="I1473">
        <v>0</v>
      </c>
      <c r="J1473">
        <v>0</v>
      </c>
      <c r="K1473">
        <v>0</v>
      </c>
      <c r="L1473">
        <v>0</v>
      </c>
      <c r="M1473">
        <v>0</v>
      </c>
    </row>
    <row r="1474" spans="2:13" x14ac:dyDescent="0.2">
      <c r="B1474">
        <v>0</v>
      </c>
      <c r="C1474">
        <v>0</v>
      </c>
      <c r="D1474">
        <v>0</v>
      </c>
      <c r="E1474">
        <v>0</v>
      </c>
      <c r="F1474">
        <v>0</v>
      </c>
      <c r="G1474">
        <v>1111111</v>
      </c>
      <c r="H1474">
        <v>0</v>
      </c>
      <c r="I1474">
        <v>0</v>
      </c>
      <c r="J1474">
        <v>0</v>
      </c>
      <c r="K1474">
        <v>0</v>
      </c>
      <c r="L1474">
        <v>0</v>
      </c>
      <c r="M1474">
        <v>0</v>
      </c>
    </row>
    <row r="1475" spans="2:13" x14ac:dyDescent="0.2">
      <c r="B1475">
        <v>0</v>
      </c>
      <c r="C1475">
        <v>0</v>
      </c>
      <c r="D1475">
        <v>0</v>
      </c>
      <c r="E1475">
        <v>0</v>
      </c>
      <c r="F1475">
        <v>0</v>
      </c>
      <c r="G1475">
        <v>1111111</v>
      </c>
      <c r="H1475">
        <v>0</v>
      </c>
      <c r="I1475">
        <v>0</v>
      </c>
      <c r="J1475">
        <v>0</v>
      </c>
      <c r="K1475">
        <v>0</v>
      </c>
      <c r="L1475">
        <v>0</v>
      </c>
      <c r="M1475">
        <v>0</v>
      </c>
    </row>
    <row r="1476" spans="2:13" x14ac:dyDescent="0.2">
      <c r="B1476">
        <v>0</v>
      </c>
      <c r="C1476">
        <v>0</v>
      </c>
      <c r="D1476">
        <v>0</v>
      </c>
      <c r="E1476">
        <v>0</v>
      </c>
      <c r="F1476">
        <v>0</v>
      </c>
      <c r="G1476">
        <v>1111111</v>
      </c>
      <c r="H1476">
        <v>0</v>
      </c>
      <c r="I1476">
        <v>0</v>
      </c>
      <c r="J1476">
        <v>0</v>
      </c>
      <c r="K1476">
        <v>0</v>
      </c>
      <c r="L1476">
        <v>0</v>
      </c>
      <c r="M1476">
        <v>0</v>
      </c>
    </row>
    <row r="1477" spans="2:13" x14ac:dyDescent="0.2">
      <c r="B1477">
        <v>0</v>
      </c>
      <c r="C1477">
        <v>0</v>
      </c>
      <c r="D1477">
        <v>0</v>
      </c>
      <c r="E1477">
        <v>0</v>
      </c>
      <c r="F1477">
        <v>0</v>
      </c>
      <c r="G1477">
        <v>1111111</v>
      </c>
      <c r="H1477">
        <v>0</v>
      </c>
      <c r="I1477">
        <v>0</v>
      </c>
      <c r="J1477">
        <v>0</v>
      </c>
      <c r="K1477">
        <v>0</v>
      </c>
      <c r="L1477">
        <v>0</v>
      </c>
      <c r="M1477">
        <v>0</v>
      </c>
    </row>
    <row r="1478" spans="2:13" x14ac:dyDescent="0.2">
      <c r="B1478">
        <v>0</v>
      </c>
      <c r="C1478">
        <v>0</v>
      </c>
      <c r="D1478">
        <v>0</v>
      </c>
      <c r="E1478">
        <v>0</v>
      </c>
      <c r="F1478">
        <v>0</v>
      </c>
      <c r="G1478">
        <v>1111111</v>
      </c>
      <c r="H1478">
        <v>0</v>
      </c>
      <c r="I1478">
        <v>0</v>
      </c>
      <c r="J1478">
        <v>0</v>
      </c>
      <c r="K1478">
        <v>0</v>
      </c>
      <c r="L1478">
        <v>0</v>
      </c>
      <c r="M1478">
        <v>0</v>
      </c>
    </row>
    <row r="1479" spans="2:13" x14ac:dyDescent="0.2">
      <c r="B1479">
        <v>0</v>
      </c>
      <c r="C1479">
        <v>0</v>
      </c>
      <c r="D1479">
        <v>0</v>
      </c>
      <c r="E1479">
        <v>0</v>
      </c>
      <c r="F1479">
        <v>0</v>
      </c>
      <c r="G1479">
        <v>1111111</v>
      </c>
      <c r="H1479">
        <v>0</v>
      </c>
      <c r="I1479">
        <v>0</v>
      </c>
      <c r="J1479">
        <v>0</v>
      </c>
      <c r="K1479">
        <v>0</v>
      </c>
      <c r="L1479">
        <v>0</v>
      </c>
      <c r="M1479">
        <v>0</v>
      </c>
    </row>
    <row r="1480" spans="2:13" x14ac:dyDescent="0.2">
      <c r="B1480">
        <v>0</v>
      </c>
      <c r="C1480">
        <v>0</v>
      </c>
      <c r="D1480">
        <v>0</v>
      </c>
      <c r="E1480">
        <v>0</v>
      </c>
      <c r="F1480">
        <v>0</v>
      </c>
      <c r="G1480">
        <v>1111111</v>
      </c>
      <c r="H1480">
        <v>0</v>
      </c>
      <c r="I1480">
        <v>0</v>
      </c>
      <c r="J1480">
        <v>0</v>
      </c>
      <c r="K1480">
        <v>0</v>
      </c>
      <c r="L1480">
        <v>0</v>
      </c>
      <c r="M1480">
        <v>0</v>
      </c>
    </row>
    <row r="1481" spans="2:13" x14ac:dyDescent="0.2">
      <c r="B1481">
        <v>0</v>
      </c>
      <c r="C1481">
        <v>0</v>
      </c>
      <c r="D1481">
        <v>0</v>
      </c>
      <c r="E1481">
        <v>0</v>
      </c>
      <c r="F1481">
        <v>0</v>
      </c>
      <c r="G1481">
        <v>1111111</v>
      </c>
      <c r="H1481">
        <v>0</v>
      </c>
      <c r="I1481">
        <v>0</v>
      </c>
      <c r="J1481">
        <v>0</v>
      </c>
      <c r="K1481">
        <v>0</v>
      </c>
      <c r="L1481">
        <v>0</v>
      </c>
      <c r="M1481">
        <v>0</v>
      </c>
    </row>
    <row r="1482" spans="2:13" x14ac:dyDescent="0.2">
      <c r="B1482">
        <v>0</v>
      </c>
      <c r="C1482">
        <v>0</v>
      </c>
      <c r="D1482">
        <v>0</v>
      </c>
      <c r="E1482">
        <v>0</v>
      </c>
      <c r="F1482">
        <v>0</v>
      </c>
      <c r="G1482">
        <v>1111111</v>
      </c>
      <c r="H1482">
        <v>0</v>
      </c>
      <c r="I1482">
        <v>0</v>
      </c>
      <c r="J1482">
        <v>0</v>
      </c>
      <c r="K1482">
        <v>0</v>
      </c>
      <c r="L1482">
        <v>0</v>
      </c>
      <c r="M1482">
        <v>0</v>
      </c>
    </row>
    <row r="1483" spans="2:13" x14ac:dyDescent="0.2">
      <c r="B1483">
        <v>0</v>
      </c>
      <c r="C1483">
        <v>0</v>
      </c>
      <c r="D1483">
        <v>0</v>
      </c>
      <c r="E1483">
        <v>0</v>
      </c>
      <c r="F1483">
        <v>0</v>
      </c>
      <c r="G1483">
        <v>1111111</v>
      </c>
      <c r="H1483">
        <v>0</v>
      </c>
      <c r="I1483">
        <v>0</v>
      </c>
      <c r="J1483">
        <v>0</v>
      </c>
      <c r="K1483">
        <v>0</v>
      </c>
      <c r="L1483">
        <v>0</v>
      </c>
      <c r="M1483">
        <v>0</v>
      </c>
    </row>
    <row r="1484" spans="2:13" x14ac:dyDescent="0.2">
      <c r="B1484">
        <v>0</v>
      </c>
      <c r="C1484">
        <v>0</v>
      </c>
      <c r="D1484">
        <v>0</v>
      </c>
      <c r="E1484">
        <v>0</v>
      </c>
      <c r="F1484">
        <v>0</v>
      </c>
      <c r="G1484">
        <v>1111111</v>
      </c>
      <c r="H1484">
        <v>0</v>
      </c>
      <c r="I1484">
        <v>0</v>
      </c>
      <c r="J1484">
        <v>0</v>
      </c>
      <c r="K1484">
        <v>0</v>
      </c>
      <c r="L1484">
        <v>0</v>
      </c>
      <c r="M1484">
        <v>0</v>
      </c>
    </row>
    <row r="1485" spans="2:13" x14ac:dyDescent="0.2">
      <c r="B1485">
        <v>0</v>
      </c>
      <c r="C1485">
        <v>0</v>
      </c>
      <c r="D1485">
        <v>0</v>
      </c>
      <c r="E1485">
        <v>0</v>
      </c>
      <c r="F1485">
        <v>0</v>
      </c>
      <c r="G1485">
        <v>1111111</v>
      </c>
      <c r="H1485">
        <v>0</v>
      </c>
      <c r="I1485">
        <v>0</v>
      </c>
      <c r="J1485">
        <v>0</v>
      </c>
      <c r="K1485">
        <v>0</v>
      </c>
      <c r="L1485">
        <v>0</v>
      </c>
      <c r="M1485">
        <v>0</v>
      </c>
    </row>
    <row r="1486" spans="2:13" x14ac:dyDescent="0.2">
      <c r="B1486">
        <v>0</v>
      </c>
      <c r="C1486">
        <v>0</v>
      </c>
      <c r="D1486">
        <v>0</v>
      </c>
      <c r="E1486">
        <v>0</v>
      </c>
      <c r="F1486">
        <v>0</v>
      </c>
      <c r="G1486">
        <v>1111111</v>
      </c>
      <c r="H1486">
        <v>0</v>
      </c>
      <c r="I1486">
        <v>0</v>
      </c>
      <c r="J1486">
        <v>0</v>
      </c>
      <c r="K1486">
        <v>0</v>
      </c>
      <c r="L1486">
        <v>0</v>
      </c>
      <c r="M1486">
        <v>0</v>
      </c>
    </row>
    <row r="1487" spans="2:13" x14ac:dyDescent="0.2">
      <c r="B1487">
        <v>0</v>
      </c>
      <c r="C1487">
        <v>0</v>
      </c>
      <c r="D1487">
        <v>0</v>
      </c>
      <c r="E1487">
        <v>0</v>
      </c>
      <c r="F1487">
        <v>0</v>
      </c>
      <c r="G1487">
        <v>1111111</v>
      </c>
      <c r="H1487">
        <v>0</v>
      </c>
      <c r="I1487">
        <v>0</v>
      </c>
      <c r="J1487">
        <v>0</v>
      </c>
      <c r="K1487">
        <v>0</v>
      </c>
      <c r="L1487">
        <v>0</v>
      </c>
      <c r="M1487">
        <v>0</v>
      </c>
    </row>
    <row r="1488" spans="2:13" x14ac:dyDescent="0.2">
      <c r="B1488">
        <v>0</v>
      </c>
      <c r="C1488">
        <v>0</v>
      </c>
      <c r="D1488">
        <v>0</v>
      </c>
      <c r="E1488">
        <v>0</v>
      </c>
      <c r="F1488">
        <v>0</v>
      </c>
      <c r="G1488">
        <v>1111111</v>
      </c>
      <c r="H1488">
        <v>0</v>
      </c>
      <c r="I1488">
        <v>0</v>
      </c>
      <c r="J1488">
        <v>0</v>
      </c>
      <c r="K1488">
        <v>0</v>
      </c>
      <c r="L1488">
        <v>0</v>
      </c>
      <c r="M1488">
        <v>0</v>
      </c>
    </row>
    <row r="1489" spans="2:13" x14ac:dyDescent="0.2">
      <c r="B1489">
        <v>0</v>
      </c>
      <c r="C1489">
        <v>0</v>
      </c>
      <c r="D1489">
        <v>0</v>
      </c>
      <c r="E1489">
        <v>0</v>
      </c>
      <c r="F1489">
        <v>0</v>
      </c>
      <c r="G1489">
        <v>1111111</v>
      </c>
      <c r="H1489">
        <v>0</v>
      </c>
      <c r="I1489">
        <v>0</v>
      </c>
      <c r="J1489">
        <v>0</v>
      </c>
      <c r="K1489">
        <v>0</v>
      </c>
      <c r="L1489">
        <v>0</v>
      </c>
      <c r="M1489">
        <v>0</v>
      </c>
    </row>
    <row r="1490" spans="2:13" x14ac:dyDescent="0.2">
      <c r="B1490">
        <v>0</v>
      </c>
      <c r="C1490">
        <v>0</v>
      </c>
      <c r="D1490">
        <v>0</v>
      </c>
      <c r="E1490">
        <v>0</v>
      </c>
      <c r="F1490">
        <v>0</v>
      </c>
      <c r="G1490">
        <v>1111111</v>
      </c>
      <c r="H1490">
        <v>0</v>
      </c>
      <c r="I1490">
        <v>0</v>
      </c>
      <c r="J1490">
        <v>0</v>
      </c>
      <c r="K1490">
        <v>0</v>
      </c>
      <c r="L1490">
        <v>0</v>
      </c>
      <c r="M1490">
        <v>0</v>
      </c>
    </row>
    <row r="1491" spans="2:13" x14ac:dyDescent="0.2">
      <c r="B1491">
        <v>0</v>
      </c>
      <c r="C1491">
        <v>0</v>
      </c>
      <c r="D1491">
        <v>0</v>
      </c>
      <c r="E1491">
        <v>0</v>
      </c>
      <c r="F1491">
        <v>0</v>
      </c>
      <c r="G1491">
        <v>1111111</v>
      </c>
      <c r="H1491">
        <v>0</v>
      </c>
      <c r="I1491">
        <v>0</v>
      </c>
      <c r="J1491">
        <v>0</v>
      </c>
      <c r="K1491">
        <v>0</v>
      </c>
      <c r="L1491">
        <v>0</v>
      </c>
      <c r="M1491">
        <v>0</v>
      </c>
    </row>
    <row r="1492" spans="2:13" x14ac:dyDescent="0.2">
      <c r="B1492">
        <v>0</v>
      </c>
      <c r="C1492">
        <v>0</v>
      </c>
      <c r="D1492">
        <v>0</v>
      </c>
      <c r="E1492">
        <v>0</v>
      </c>
      <c r="F1492">
        <v>0</v>
      </c>
      <c r="G1492">
        <v>1111111</v>
      </c>
      <c r="H1492">
        <v>0</v>
      </c>
      <c r="I1492">
        <v>0</v>
      </c>
      <c r="J1492">
        <v>0</v>
      </c>
      <c r="K1492">
        <v>0</v>
      </c>
      <c r="L1492">
        <v>0</v>
      </c>
      <c r="M1492">
        <v>0</v>
      </c>
    </row>
    <row r="1493" spans="2:13" x14ac:dyDescent="0.2">
      <c r="B1493">
        <v>0</v>
      </c>
      <c r="C1493">
        <v>0</v>
      </c>
      <c r="D1493">
        <v>0</v>
      </c>
      <c r="E1493">
        <v>0</v>
      </c>
      <c r="F1493">
        <v>0</v>
      </c>
      <c r="G1493">
        <v>1111111</v>
      </c>
      <c r="H1493">
        <v>0</v>
      </c>
      <c r="I1493">
        <v>0</v>
      </c>
      <c r="J1493">
        <v>0</v>
      </c>
      <c r="K1493">
        <v>0</v>
      </c>
      <c r="L1493">
        <v>0</v>
      </c>
      <c r="M1493">
        <v>0</v>
      </c>
    </row>
    <row r="1494" spans="2:13" x14ac:dyDescent="0.2">
      <c r="B1494">
        <v>0</v>
      </c>
      <c r="C1494">
        <v>0</v>
      </c>
      <c r="D1494">
        <v>0</v>
      </c>
      <c r="E1494">
        <v>0</v>
      </c>
      <c r="F1494">
        <v>0</v>
      </c>
      <c r="G1494">
        <v>1111111</v>
      </c>
      <c r="H1494">
        <v>0</v>
      </c>
      <c r="I1494">
        <v>0</v>
      </c>
      <c r="J1494">
        <v>0</v>
      </c>
      <c r="K1494">
        <v>0</v>
      </c>
      <c r="L1494">
        <v>0</v>
      </c>
      <c r="M1494">
        <v>0</v>
      </c>
    </row>
    <row r="1495" spans="2:13" x14ac:dyDescent="0.2">
      <c r="B1495">
        <v>0</v>
      </c>
      <c r="C1495">
        <v>0</v>
      </c>
      <c r="D1495">
        <v>0</v>
      </c>
      <c r="E1495">
        <v>0</v>
      </c>
      <c r="F1495">
        <v>0</v>
      </c>
      <c r="G1495">
        <v>1111111</v>
      </c>
      <c r="H1495">
        <v>0</v>
      </c>
      <c r="I1495">
        <v>0</v>
      </c>
      <c r="J1495">
        <v>0</v>
      </c>
      <c r="K1495">
        <v>0</v>
      </c>
      <c r="L1495">
        <v>0</v>
      </c>
      <c r="M1495">
        <v>0</v>
      </c>
    </row>
    <row r="1496" spans="2:13" x14ac:dyDescent="0.2">
      <c r="B1496">
        <v>0</v>
      </c>
      <c r="C1496">
        <v>0</v>
      </c>
      <c r="D1496">
        <v>0</v>
      </c>
      <c r="E1496">
        <v>0</v>
      </c>
      <c r="F1496">
        <v>0</v>
      </c>
      <c r="G1496">
        <v>1111111</v>
      </c>
      <c r="H1496">
        <v>0</v>
      </c>
      <c r="I1496">
        <v>0</v>
      </c>
      <c r="J1496">
        <v>0</v>
      </c>
      <c r="K1496">
        <v>0</v>
      </c>
      <c r="L1496">
        <v>0</v>
      </c>
      <c r="M1496">
        <v>0</v>
      </c>
    </row>
    <row r="1497" spans="2:13" x14ac:dyDescent="0.2">
      <c r="B1497">
        <v>0</v>
      </c>
      <c r="C1497">
        <v>0</v>
      </c>
      <c r="D1497">
        <v>0</v>
      </c>
      <c r="E1497">
        <v>0</v>
      </c>
      <c r="F1497">
        <v>0</v>
      </c>
      <c r="G1497">
        <v>1111111</v>
      </c>
      <c r="H1497">
        <v>0</v>
      </c>
      <c r="I1497">
        <v>0</v>
      </c>
      <c r="J1497">
        <v>0</v>
      </c>
      <c r="K1497">
        <v>0</v>
      </c>
      <c r="L1497">
        <v>0</v>
      </c>
      <c r="M1497">
        <v>0</v>
      </c>
    </row>
    <row r="1498" spans="2:13" x14ac:dyDescent="0.2">
      <c r="B1498">
        <v>0</v>
      </c>
      <c r="C1498" t="str">
        <v>Opening Balance</v>
      </c>
      <c r="D1498">
        <v>0</v>
      </c>
      <c r="E1498">
        <v>0</v>
      </c>
      <c r="F1498">
        <v>0</v>
      </c>
      <c r="G1498">
        <v>0</v>
      </c>
      <c r="H1498">
        <v>0</v>
      </c>
      <c r="I1498">
        <v>0</v>
      </c>
      <c r="J1498">
        <v>0</v>
      </c>
      <c r="K1498">
        <v>0</v>
      </c>
      <c r="L1498">
        <v>0</v>
      </c>
      <c r="M1498">
        <v>0</v>
      </c>
    </row>
    <row r="1499" spans="2:13" x14ac:dyDescent="0.2">
      <c r="B1499">
        <v>0</v>
      </c>
      <c r="C1499" t="str">
        <v>Please ignore this</v>
      </c>
      <c r="D1499" t="str">
        <v>999 Uncategorized expenses</v>
      </c>
      <c r="E1499" t="str">
        <v>999 Uncategorized expenses</v>
      </c>
      <c r="F1499">
        <v>0</v>
      </c>
      <c r="G1499">
        <v>2222222</v>
      </c>
      <c r="H1499">
        <v>0</v>
      </c>
      <c r="I1499">
        <v>0</v>
      </c>
      <c r="J1499">
        <v>0</v>
      </c>
      <c r="K1499">
        <v>0</v>
      </c>
      <c r="L1499">
        <v>0</v>
      </c>
      <c r="M1499">
        <v>0</v>
      </c>
    </row>
    <row r="1500" spans="2:13" x14ac:dyDescent="0.2">
      <c r="B1500">
        <v>0</v>
      </c>
      <c r="C1500">
        <v>0</v>
      </c>
      <c r="D1500">
        <v>0</v>
      </c>
      <c r="E1500">
        <v>0</v>
      </c>
      <c r="F1500">
        <v>0</v>
      </c>
      <c r="G1500">
        <v>2222222</v>
      </c>
      <c r="H1500">
        <v>0</v>
      </c>
      <c r="I1500">
        <v>0</v>
      </c>
      <c r="J1500">
        <v>0</v>
      </c>
      <c r="K1500">
        <v>0</v>
      </c>
      <c r="L1500">
        <v>0</v>
      </c>
      <c r="M1500">
        <v>0</v>
      </c>
    </row>
    <row r="1501" spans="2:13" x14ac:dyDescent="0.2">
      <c r="B1501">
        <v>0</v>
      </c>
      <c r="C1501">
        <v>0</v>
      </c>
      <c r="D1501">
        <v>0</v>
      </c>
      <c r="E1501">
        <v>0</v>
      </c>
      <c r="F1501">
        <v>0</v>
      </c>
      <c r="G1501">
        <v>2222222</v>
      </c>
      <c r="H1501">
        <v>0</v>
      </c>
      <c r="I1501">
        <v>0</v>
      </c>
      <c r="J1501">
        <v>0</v>
      </c>
      <c r="K1501">
        <v>0</v>
      </c>
      <c r="L1501">
        <v>0</v>
      </c>
      <c r="M1501">
        <v>0</v>
      </c>
    </row>
    <row r="1502" spans="2:13" x14ac:dyDescent="0.2">
      <c r="B1502">
        <v>0</v>
      </c>
      <c r="C1502">
        <v>0</v>
      </c>
      <c r="D1502">
        <v>0</v>
      </c>
      <c r="E1502">
        <v>0</v>
      </c>
      <c r="F1502">
        <v>0</v>
      </c>
      <c r="G1502">
        <v>2222222</v>
      </c>
      <c r="H1502">
        <v>0</v>
      </c>
      <c r="I1502">
        <v>0</v>
      </c>
      <c r="J1502">
        <v>0</v>
      </c>
      <c r="K1502">
        <v>0</v>
      </c>
      <c r="L1502">
        <v>0</v>
      </c>
      <c r="M1502">
        <v>0</v>
      </c>
    </row>
    <row r="1503" spans="2:13" x14ac:dyDescent="0.2">
      <c r="B1503">
        <v>0</v>
      </c>
      <c r="C1503">
        <v>0</v>
      </c>
      <c r="D1503">
        <v>0</v>
      </c>
      <c r="E1503">
        <v>0</v>
      </c>
      <c r="F1503">
        <v>0</v>
      </c>
      <c r="G1503">
        <v>2222222</v>
      </c>
      <c r="H1503">
        <v>0</v>
      </c>
      <c r="I1503">
        <v>0</v>
      </c>
      <c r="J1503">
        <v>0</v>
      </c>
      <c r="K1503">
        <v>0</v>
      </c>
      <c r="L1503">
        <v>0</v>
      </c>
      <c r="M1503">
        <v>0</v>
      </c>
    </row>
    <row r="1504" spans="2:13" x14ac:dyDescent="0.2">
      <c r="B1504">
        <v>0</v>
      </c>
      <c r="C1504">
        <v>0</v>
      </c>
      <c r="D1504">
        <v>0</v>
      </c>
      <c r="E1504">
        <v>0</v>
      </c>
      <c r="F1504">
        <v>0</v>
      </c>
      <c r="G1504">
        <v>2222222</v>
      </c>
      <c r="H1504">
        <v>0</v>
      </c>
      <c r="I1504">
        <v>0</v>
      </c>
      <c r="J1504">
        <v>0</v>
      </c>
      <c r="K1504">
        <v>0</v>
      </c>
      <c r="L1504">
        <v>0</v>
      </c>
      <c r="M1504">
        <v>0</v>
      </c>
    </row>
    <row r="1505" spans="2:13" x14ac:dyDescent="0.2">
      <c r="B1505">
        <v>0</v>
      </c>
      <c r="C1505">
        <v>0</v>
      </c>
      <c r="D1505">
        <v>0</v>
      </c>
      <c r="E1505">
        <v>0</v>
      </c>
      <c r="F1505">
        <v>0</v>
      </c>
      <c r="G1505">
        <v>2222222</v>
      </c>
      <c r="H1505">
        <v>0</v>
      </c>
      <c r="I1505">
        <v>0</v>
      </c>
      <c r="J1505">
        <v>0</v>
      </c>
      <c r="K1505">
        <v>0</v>
      </c>
      <c r="L1505">
        <v>0</v>
      </c>
      <c r="M1505">
        <v>0</v>
      </c>
    </row>
    <row r="1506" spans="2:13" x14ac:dyDescent="0.2">
      <c r="B1506">
        <v>0</v>
      </c>
      <c r="C1506">
        <v>0</v>
      </c>
      <c r="D1506">
        <v>0</v>
      </c>
      <c r="E1506">
        <v>0</v>
      </c>
      <c r="F1506">
        <v>0</v>
      </c>
      <c r="G1506">
        <v>2222222</v>
      </c>
      <c r="H1506">
        <v>0</v>
      </c>
      <c r="I1506">
        <v>0</v>
      </c>
      <c r="J1506">
        <v>0</v>
      </c>
      <c r="K1506">
        <v>0</v>
      </c>
      <c r="L1506">
        <v>0</v>
      </c>
      <c r="M1506">
        <v>0</v>
      </c>
    </row>
    <row r="1507" spans="2:13" x14ac:dyDescent="0.2">
      <c r="B1507">
        <v>0</v>
      </c>
      <c r="C1507">
        <v>0</v>
      </c>
      <c r="D1507">
        <v>0</v>
      </c>
      <c r="E1507">
        <v>0</v>
      </c>
      <c r="F1507">
        <v>0</v>
      </c>
      <c r="G1507">
        <v>2222222</v>
      </c>
      <c r="H1507">
        <v>0</v>
      </c>
      <c r="I1507">
        <v>0</v>
      </c>
      <c r="J1507">
        <v>0</v>
      </c>
      <c r="K1507">
        <v>0</v>
      </c>
      <c r="L1507">
        <v>0</v>
      </c>
      <c r="M1507">
        <v>0</v>
      </c>
    </row>
    <row r="1508" spans="2:13" x14ac:dyDescent="0.2">
      <c r="B1508">
        <v>0</v>
      </c>
      <c r="C1508">
        <v>0</v>
      </c>
      <c r="D1508">
        <v>0</v>
      </c>
      <c r="E1508">
        <v>0</v>
      </c>
      <c r="F1508">
        <v>0</v>
      </c>
      <c r="G1508">
        <v>2222222</v>
      </c>
      <c r="H1508">
        <v>0</v>
      </c>
      <c r="I1508">
        <v>0</v>
      </c>
      <c r="J1508">
        <v>0</v>
      </c>
      <c r="K1508">
        <v>0</v>
      </c>
      <c r="L1508">
        <v>0</v>
      </c>
      <c r="M1508">
        <v>0</v>
      </c>
    </row>
    <row r="1509" spans="2:13" x14ac:dyDescent="0.2">
      <c r="B1509">
        <v>0</v>
      </c>
      <c r="C1509">
        <v>0</v>
      </c>
      <c r="D1509">
        <v>0</v>
      </c>
      <c r="E1509">
        <v>0</v>
      </c>
      <c r="F1509">
        <v>0</v>
      </c>
      <c r="G1509">
        <v>2222222</v>
      </c>
      <c r="H1509">
        <v>0</v>
      </c>
      <c r="I1509">
        <v>0</v>
      </c>
      <c r="J1509">
        <v>0</v>
      </c>
      <c r="K1509">
        <v>0</v>
      </c>
      <c r="L1509">
        <v>0</v>
      </c>
      <c r="M1509">
        <v>0</v>
      </c>
    </row>
    <row r="1510" spans="2:13" x14ac:dyDescent="0.2">
      <c r="B1510">
        <v>0</v>
      </c>
      <c r="C1510">
        <v>0</v>
      </c>
      <c r="D1510">
        <v>0</v>
      </c>
      <c r="E1510">
        <v>0</v>
      </c>
      <c r="F1510">
        <v>0</v>
      </c>
      <c r="G1510">
        <v>2222222</v>
      </c>
      <c r="H1510">
        <v>0</v>
      </c>
      <c r="I1510">
        <v>0</v>
      </c>
      <c r="J1510">
        <v>0</v>
      </c>
      <c r="K1510">
        <v>0</v>
      </c>
      <c r="L1510">
        <v>0</v>
      </c>
      <c r="M1510">
        <v>0</v>
      </c>
    </row>
    <row r="1511" spans="2:13" x14ac:dyDescent="0.2">
      <c r="B1511">
        <v>0</v>
      </c>
      <c r="C1511">
        <v>0</v>
      </c>
      <c r="D1511">
        <v>0</v>
      </c>
      <c r="E1511">
        <v>0</v>
      </c>
      <c r="F1511">
        <v>0</v>
      </c>
      <c r="G1511">
        <v>2222222</v>
      </c>
      <c r="H1511">
        <v>0</v>
      </c>
      <c r="I1511">
        <v>0</v>
      </c>
      <c r="J1511">
        <v>0</v>
      </c>
      <c r="K1511">
        <v>0</v>
      </c>
      <c r="L1511">
        <v>0</v>
      </c>
      <c r="M1511">
        <v>0</v>
      </c>
    </row>
    <row r="1512" spans="2:13" x14ac:dyDescent="0.2">
      <c r="B1512">
        <v>0</v>
      </c>
      <c r="C1512">
        <v>0</v>
      </c>
      <c r="D1512">
        <v>0</v>
      </c>
      <c r="E1512">
        <v>0</v>
      </c>
      <c r="F1512">
        <v>0</v>
      </c>
      <c r="G1512">
        <v>2222222</v>
      </c>
      <c r="H1512">
        <v>0</v>
      </c>
      <c r="I1512">
        <v>0</v>
      </c>
      <c r="J1512">
        <v>0</v>
      </c>
      <c r="K1512">
        <v>0</v>
      </c>
      <c r="L1512">
        <v>0</v>
      </c>
      <c r="M1512">
        <v>0</v>
      </c>
    </row>
    <row r="1513" spans="2:13" x14ac:dyDescent="0.2">
      <c r="B1513">
        <v>0</v>
      </c>
      <c r="C1513">
        <v>0</v>
      </c>
      <c r="D1513">
        <v>0</v>
      </c>
      <c r="E1513">
        <v>0</v>
      </c>
      <c r="F1513">
        <v>0</v>
      </c>
      <c r="G1513">
        <v>2222222</v>
      </c>
      <c r="H1513">
        <v>0</v>
      </c>
      <c r="I1513">
        <v>0</v>
      </c>
      <c r="J1513">
        <v>0</v>
      </c>
      <c r="K1513">
        <v>0</v>
      </c>
      <c r="L1513">
        <v>0</v>
      </c>
      <c r="M1513">
        <v>0</v>
      </c>
    </row>
    <row r="1514" spans="2:13" x14ac:dyDescent="0.2">
      <c r="B1514">
        <v>0</v>
      </c>
      <c r="C1514">
        <v>0</v>
      </c>
      <c r="D1514">
        <v>0</v>
      </c>
      <c r="E1514">
        <v>0</v>
      </c>
      <c r="F1514">
        <v>0</v>
      </c>
      <c r="G1514">
        <v>2222222</v>
      </c>
      <c r="H1514">
        <v>0</v>
      </c>
      <c r="I1514">
        <v>0</v>
      </c>
      <c r="J1514">
        <v>0</v>
      </c>
      <c r="K1514">
        <v>0</v>
      </c>
      <c r="L1514">
        <v>0</v>
      </c>
      <c r="M1514">
        <v>0</v>
      </c>
    </row>
    <row r="1515" spans="2:13" x14ac:dyDescent="0.2">
      <c r="B1515">
        <v>0</v>
      </c>
      <c r="C1515">
        <v>0</v>
      </c>
      <c r="D1515">
        <v>0</v>
      </c>
      <c r="E1515">
        <v>0</v>
      </c>
      <c r="F1515">
        <v>0</v>
      </c>
      <c r="G1515">
        <v>2222222</v>
      </c>
      <c r="H1515">
        <v>0</v>
      </c>
      <c r="I1515">
        <v>0</v>
      </c>
      <c r="J1515">
        <v>0</v>
      </c>
      <c r="K1515">
        <v>0</v>
      </c>
      <c r="L1515">
        <v>0</v>
      </c>
      <c r="M1515">
        <v>0</v>
      </c>
    </row>
    <row r="1516" spans="2:13" x14ac:dyDescent="0.2">
      <c r="B1516">
        <v>0</v>
      </c>
      <c r="C1516">
        <v>0</v>
      </c>
      <c r="D1516">
        <v>0</v>
      </c>
      <c r="E1516">
        <v>0</v>
      </c>
      <c r="F1516">
        <v>0</v>
      </c>
      <c r="G1516">
        <v>2222222</v>
      </c>
      <c r="H1516">
        <v>0</v>
      </c>
      <c r="I1516">
        <v>0</v>
      </c>
      <c r="J1516">
        <v>0</v>
      </c>
      <c r="K1516">
        <v>0</v>
      </c>
      <c r="L1516">
        <v>0</v>
      </c>
      <c r="M1516">
        <v>0</v>
      </c>
    </row>
    <row r="1517" spans="2:13" x14ac:dyDescent="0.2">
      <c r="B1517">
        <v>0</v>
      </c>
      <c r="C1517">
        <v>0</v>
      </c>
      <c r="D1517">
        <v>0</v>
      </c>
      <c r="E1517">
        <v>0</v>
      </c>
      <c r="F1517">
        <v>0</v>
      </c>
      <c r="G1517">
        <v>2222222</v>
      </c>
      <c r="H1517">
        <v>0</v>
      </c>
      <c r="I1517">
        <v>0</v>
      </c>
      <c r="J1517">
        <v>0</v>
      </c>
      <c r="K1517">
        <v>0</v>
      </c>
      <c r="L1517">
        <v>0</v>
      </c>
      <c r="M1517">
        <v>0</v>
      </c>
    </row>
    <row r="1518" spans="2:13" x14ac:dyDescent="0.2">
      <c r="B1518">
        <v>0</v>
      </c>
      <c r="C1518">
        <v>0</v>
      </c>
      <c r="D1518">
        <v>0</v>
      </c>
      <c r="E1518">
        <v>0</v>
      </c>
      <c r="F1518">
        <v>0</v>
      </c>
      <c r="G1518">
        <v>2222222</v>
      </c>
      <c r="H1518">
        <v>0</v>
      </c>
      <c r="I1518">
        <v>0</v>
      </c>
      <c r="J1518">
        <v>0</v>
      </c>
      <c r="K1518">
        <v>0</v>
      </c>
      <c r="L1518">
        <v>0</v>
      </c>
      <c r="M1518">
        <v>0</v>
      </c>
    </row>
    <row r="1519" spans="2:13" x14ac:dyDescent="0.2">
      <c r="B1519">
        <v>0</v>
      </c>
      <c r="C1519">
        <v>0</v>
      </c>
      <c r="D1519">
        <v>0</v>
      </c>
      <c r="E1519">
        <v>0</v>
      </c>
      <c r="F1519">
        <v>0</v>
      </c>
      <c r="G1519">
        <v>2222222</v>
      </c>
      <c r="H1519">
        <v>0</v>
      </c>
      <c r="I1519">
        <v>0</v>
      </c>
      <c r="J1519">
        <v>0</v>
      </c>
      <c r="K1519">
        <v>0</v>
      </c>
      <c r="L1519">
        <v>0</v>
      </c>
      <c r="M1519">
        <v>0</v>
      </c>
    </row>
    <row r="1520" spans="2:13" x14ac:dyDescent="0.2">
      <c r="B1520">
        <v>0</v>
      </c>
      <c r="C1520">
        <v>0</v>
      </c>
      <c r="D1520">
        <v>0</v>
      </c>
      <c r="E1520">
        <v>0</v>
      </c>
      <c r="F1520">
        <v>0</v>
      </c>
      <c r="G1520">
        <v>2222222</v>
      </c>
      <c r="H1520">
        <v>0</v>
      </c>
      <c r="I1520">
        <v>0</v>
      </c>
      <c r="J1520">
        <v>0</v>
      </c>
      <c r="K1520">
        <v>0</v>
      </c>
      <c r="L1520">
        <v>0</v>
      </c>
      <c r="M1520">
        <v>0</v>
      </c>
    </row>
    <row r="1521" spans="2:13" x14ac:dyDescent="0.2">
      <c r="B1521">
        <v>0</v>
      </c>
      <c r="C1521">
        <v>0</v>
      </c>
      <c r="D1521">
        <v>0</v>
      </c>
      <c r="E1521">
        <v>0</v>
      </c>
      <c r="F1521">
        <v>0</v>
      </c>
      <c r="G1521">
        <v>2222222</v>
      </c>
      <c r="H1521">
        <v>0</v>
      </c>
      <c r="I1521">
        <v>0</v>
      </c>
      <c r="J1521">
        <v>0</v>
      </c>
      <c r="K1521">
        <v>0</v>
      </c>
      <c r="L1521">
        <v>0</v>
      </c>
      <c r="M1521">
        <v>0</v>
      </c>
    </row>
    <row r="1522" spans="2:13" x14ac:dyDescent="0.2">
      <c r="B1522">
        <v>0</v>
      </c>
      <c r="C1522">
        <v>0</v>
      </c>
      <c r="D1522">
        <v>0</v>
      </c>
      <c r="E1522">
        <v>0</v>
      </c>
      <c r="F1522">
        <v>0</v>
      </c>
      <c r="G1522">
        <v>2222222</v>
      </c>
      <c r="H1522">
        <v>0</v>
      </c>
      <c r="I1522">
        <v>0</v>
      </c>
      <c r="J1522">
        <v>0</v>
      </c>
      <c r="K1522">
        <v>0</v>
      </c>
      <c r="L1522">
        <v>0</v>
      </c>
      <c r="M1522">
        <v>0</v>
      </c>
    </row>
    <row r="1523" spans="2:13" x14ac:dyDescent="0.2">
      <c r="B1523">
        <v>0</v>
      </c>
      <c r="C1523">
        <v>0</v>
      </c>
      <c r="D1523">
        <v>0</v>
      </c>
      <c r="E1523">
        <v>0</v>
      </c>
      <c r="F1523">
        <v>0</v>
      </c>
      <c r="G1523">
        <v>2222222</v>
      </c>
      <c r="H1523">
        <v>0</v>
      </c>
      <c r="I1523">
        <v>0</v>
      </c>
      <c r="J1523">
        <v>0</v>
      </c>
      <c r="K1523">
        <v>0</v>
      </c>
      <c r="L1523">
        <v>0</v>
      </c>
      <c r="M1523">
        <v>0</v>
      </c>
    </row>
    <row r="1524" spans="2:13" x14ac:dyDescent="0.2">
      <c r="B1524">
        <v>0</v>
      </c>
      <c r="C1524">
        <v>0</v>
      </c>
      <c r="D1524">
        <v>0</v>
      </c>
      <c r="E1524">
        <v>0</v>
      </c>
      <c r="F1524">
        <v>0</v>
      </c>
      <c r="G1524">
        <v>2222222</v>
      </c>
      <c r="H1524">
        <v>0</v>
      </c>
      <c r="I1524">
        <v>0</v>
      </c>
      <c r="J1524">
        <v>0</v>
      </c>
      <c r="K1524">
        <v>0</v>
      </c>
      <c r="L1524">
        <v>0</v>
      </c>
      <c r="M1524">
        <v>0</v>
      </c>
    </row>
    <row r="1525" spans="2:13" x14ac:dyDescent="0.2">
      <c r="B1525">
        <v>0</v>
      </c>
      <c r="C1525">
        <v>0</v>
      </c>
      <c r="D1525">
        <v>0</v>
      </c>
      <c r="E1525">
        <v>0</v>
      </c>
      <c r="F1525">
        <v>0</v>
      </c>
      <c r="G1525">
        <v>2222222</v>
      </c>
      <c r="H1525">
        <v>0</v>
      </c>
      <c r="I1525">
        <v>0</v>
      </c>
      <c r="J1525">
        <v>0</v>
      </c>
      <c r="K1525">
        <v>0</v>
      </c>
      <c r="L1525">
        <v>0</v>
      </c>
      <c r="M1525">
        <v>0</v>
      </c>
    </row>
    <row r="1526" spans="2:13" x14ac:dyDescent="0.2">
      <c r="B1526">
        <v>0</v>
      </c>
      <c r="C1526">
        <v>0</v>
      </c>
      <c r="D1526">
        <v>0</v>
      </c>
      <c r="E1526">
        <v>0</v>
      </c>
      <c r="F1526">
        <v>0</v>
      </c>
      <c r="G1526">
        <v>2222222</v>
      </c>
      <c r="H1526">
        <v>0</v>
      </c>
      <c r="I1526">
        <v>0</v>
      </c>
      <c r="J1526">
        <v>0</v>
      </c>
      <c r="K1526">
        <v>0</v>
      </c>
      <c r="L1526">
        <v>0</v>
      </c>
      <c r="M1526">
        <v>0</v>
      </c>
    </row>
    <row r="1527" spans="2:13" x14ac:dyDescent="0.2">
      <c r="B1527">
        <v>0</v>
      </c>
      <c r="C1527">
        <v>0</v>
      </c>
      <c r="D1527">
        <v>0</v>
      </c>
      <c r="E1527">
        <v>0</v>
      </c>
      <c r="F1527">
        <v>0</v>
      </c>
      <c r="G1527">
        <v>2222222</v>
      </c>
      <c r="H1527">
        <v>0</v>
      </c>
      <c r="I1527">
        <v>0</v>
      </c>
      <c r="J1527">
        <v>0</v>
      </c>
      <c r="K1527">
        <v>0</v>
      </c>
      <c r="L1527">
        <v>0</v>
      </c>
      <c r="M1527">
        <v>0</v>
      </c>
    </row>
    <row r="1528" spans="2:13" x14ac:dyDescent="0.2">
      <c r="B1528">
        <v>0</v>
      </c>
      <c r="C1528">
        <v>0</v>
      </c>
      <c r="D1528">
        <v>0</v>
      </c>
      <c r="E1528">
        <v>0</v>
      </c>
      <c r="F1528">
        <v>0</v>
      </c>
      <c r="G1528">
        <v>2222222</v>
      </c>
      <c r="H1528">
        <v>0</v>
      </c>
      <c r="I1528">
        <v>0</v>
      </c>
      <c r="J1528">
        <v>0</v>
      </c>
      <c r="K1528">
        <v>0</v>
      </c>
      <c r="L1528">
        <v>0</v>
      </c>
      <c r="M1528">
        <v>0</v>
      </c>
    </row>
    <row r="1529" spans="2:13" x14ac:dyDescent="0.2">
      <c r="B1529">
        <v>0</v>
      </c>
      <c r="C1529">
        <v>0</v>
      </c>
      <c r="D1529">
        <v>0</v>
      </c>
      <c r="E1529">
        <v>0</v>
      </c>
      <c r="F1529">
        <v>0</v>
      </c>
      <c r="G1529">
        <v>2222222</v>
      </c>
      <c r="H1529">
        <v>0</v>
      </c>
      <c r="I1529">
        <v>0</v>
      </c>
      <c r="J1529">
        <v>0</v>
      </c>
      <c r="K1529">
        <v>0</v>
      </c>
      <c r="L1529">
        <v>0</v>
      </c>
      <c r="M1529">
        <v>0</v>
      </c>
    </row>
    <row r="1530" spans="2:13" x14ac:dyDescent="0.2">
      <c r="B1530">
        <v>0</v>
      </c>
      <c r="C1530">
        <v>0</v>
      </c>
      <c r="D1530">
        <v>0</v>
      </c>
      <c r="E1530">
        <v>0</v>
      </c>
      <c r="F1530">
        <v>0</v>
      </c>
      <c r="G1530">
        <v>2222222</v>
      </c>
      <c r="H1530">
        <v>0</v>
      </c>
      <c r="I1530">
        <v>0</v>
      </c>
      <c r="J1530">
        <v>0</v>
      </c>
      <c r="K1530">
        <v>0</v>
      </c>
      <c r="L1530">
        <v>0</v>
      </c>
      <c r="M1530">
        <v>0</v>
      </c>
    </row>
    <row r="1531" spans="2:13" x14ac:dyDescent="0.2">
      <c r="B1531">
        <v>0</v>
      </c>
      <c r="C1531">
        <v>0</v>
      </c>
      <c r="D1531">
        <v>0</v>
      </c>
      <c r="E1531">
        <v>0</v>
      </c>
      <c r="F1531">
        <v>0</v>
      </c>
      <c r="G1531">
        <v>2222222</v>
      </c>
      <c r="H1531">
        <v>0</v>
      </c>
      <c r="I1531">
        <v>0</v>
      </c>
      <c r="J1531">
        <v>0</v>
      </c>
      <c r="K1531">
        <v>0</v>
      </c>
      <c r="L1531">
        <v>0</v>
      </c>
      <c r="M1531">
        <v>0</v>
      </c>
    </row>
    <row r="1532" spans="2:13" x14ac:dyDescent="0.2">
      <c r="B1532">
        <v>0</v>
      </c>
      <c r="C1532">
        <v>0</v>
      </c>
      <c r="D1532">
        <v>0</v>
      </c>
      <c r="E1532">
        <v>0</v>
      </c>
      <c r="F1532">
        <v>0</v>
      </c>
      <c r="G1532">
        <v>2222222</v>
      </c>
      <c r="H1532">
        <v>0</v>
      </c>
      <c r="I1532">
        <v>0</v>
      </c>
      <c r="J1532">
        <v>0</v>
      </c>
      <c r="K1532">
        <v>0</v>
      </c>
      <c r="L1532">
        <v>0</v>
      </c>
      <c r="M1532">
        <v>0</v>
      </c>
    </row>
    <row r="1533" spans="2:13" x14ac:dyDescent="0.2">
      <c r="B1533">
        <v>0</v>
      </c>
      <c r="C1533">
        <v>0</v>
      </c>
      <c r="D1533">
        <v>0</v>
      </c>
      <c r="E1533">
        <v>0</v>
      </c>
      <c r="F1533">
        <v>0</v>
      </c>
      <c r="G1533">
        <v>2222222</v>
      </c>
      <c r="H1533">
        <v>0</v>
      </c>
      <c r="I1533">
        <v>0</v>
      </c>
      <c r="J1533">
        <v>0</v>
      </c>
      <c r="K1533">
        <v>0</v>
      </c>
      <c r="L1533">
        <v>0</v>
      </c>
      <c r="M1533">
        <v>0</v>
      </c>
    </row>
    <row r="1534" spans="2:13" x14ac:dyDescent="0.2">
      <c r="B1534">
        <v>0</v>
      </c>
      <c r="C1534">
        <v>0</v>
      </c>
      <c r="D1534">
        <v>0</v>
      </c>
      <c r="E1534">
        <v>0</v>
      </c>
      <c r="F1534">
        <v>0</v>
      </c>
      <c r="G1534">
        <v>2222222</v>
      </c>
      <c r="H1534">
        <v>0</v>
      </c>
      <c r="I1534">
        <v>0</v>
      </c>
      <c r="J1534">
        <v>0</v>
      </c>
      <c r="K1534">
        <v>0</v>
      </c>
      <c r="L1534">
        <v>0</v>
      </c>
      <c r="M1534">
        <v>0</v>
      </c>
    </row>
    <row r="1535" spans="2:13" x14ac:dyDescent="0.2">
      <c r="B1535">
        <v>0</v>
      </c>
      <c r="C1535">
        <v>0</v>
      </c>
      <c r="D1535">
        <v>0</v>
      </c>
      <c r="E1535">
        <v>0</v>
      </c>
      <c r="F1535">
        <v>0</v>
      </c>
      <c r="G1535">
        <v>2222222</v>
      </c>
      <c r="H1535">
        <v>0</v>
      </c>
      <c r="I1535">
        <v>0</v>
      </c>
      <c r="J1535">
        <v>0</v>
      </c>
      <c r="K1535">
        <v>0</v>
      </c>
      <c r="L1535">
        <v>0</v>
      </c>
      <c r="M1535">
        <v>0</v>
      </c>
    </row>
    <row r="1536" spans="2:13" x14ac:dyDescent="0.2">
      <c r="B1536">
        <v>0</v>
      </c>
      <c r="C1536">
        <v>0</v>
      </c>
      <c r="D1536">
        <v>0</v>
      </c>
      <c r="E1536">
        <v>0</v>
      </c>
      <c r="F1536">
        <v>0</v>
      </c>
      <c r="G1536">
        <v>2222222</v>
      </c>
      <c r="H1536">
        <v>0</v>
      </c>
      <c r="I1536">
        <v>0</v>
      </c>
      <c r="J1536">
        <v>0</v>
      </c>
      <c r="K1536">
        <v>0</v>
      </c>
      <c r="L1536">
        <v>0</v>
      </c>
      <c r="M1536">
        <v>0</v>
      </c>
    </row>
    <row r="1537" spans="2:13" x14ac:dyDescent="0.2">
      <c r="B1537">
        <v>0</v>
      </c>
      <c r="C1537">
        <v>0</v>
      </c>
      <c r="D1537">
        <v>0</v>
      </c>
      <c r="E1537">
        <v>0</v>
      </c>
      <c r="F1537">
        <v>0</v>
      </c>
      <c r="G1537">
        <v>2222222</v>
      </c>
      <c r="H1537">
        <v>0</v>
      </c>
      <c r="I1537">
        <v>0</v>
      </c>
      <c r="J1537">
        <v>0</v>
      </c>
      <c r="K1537">
        <v>0</v>
      </c>
      <c r="L1537">
        <v>0</v>
      </c>
      <c r="M1537">
        <v>0</v>
      </c>
    </row>
    <row r="1538" spans="2:13" x14ac:dyDescent="0.2">
      <c r="B1538">
        <v>0</v>
      </c>
      <c r="C1538">
        <v>0</v>
      </c>
      <c r="D1538">
        <v>0</v>
      </c>
      <c r="E1538">
        <v>0</v>
      </c>
      <c r="F1538">
        <v>0</v>
      </c>
      <c r="G1538">
        <v>2222222</v>
      </c>
      <c r="H1538">
        <v>0</v>
      </c>
      <c r="I1538">
        <v>0</v>
      </c>
      <c r="J1538">
        <v>0</v>
      </c>
      <c r="K1538">
        <v>0</v>
      </c>
      <c r="L1538">
        <v>0</v>
      </c>
      <c r="M1538">
        <v>0</v>
      </c>
    </row>
    <row r="1539" spans="2:13" x14ac:dyDescent="0.2">
      <c r="B1539">
        <v>0</v>
      </c>
      <c r="C1539">
        <v>0</v>
      </c>
      <c r="D1539">
        <v>0</v>
      </c>
      <c r="E1539">
        <v>0</v>
      </c>
      <c r="F1539">
        <v>0</v>
      </c>
      <c r="G1539">
        <v>2222222</v>
      </c>
      <c r="H1539">
        <v>0</v>
      </c>
      <c r="I1539">
        <v>0</v>
      </c>
      <c r="J1539">
        <v>0</v>
      </c>
      <c r="K1539">
        <v>0</v>
      </c>
      <c r="L1539">
        <v>0</v>
      </c>
      <c r="M1539">
        <v>0</v>
      </c>
    </row>
    <row r="1540" spans="2:13" x14ac:dyDescent="0.2">
      <c r="B1540">
        <v>0</v>
      </c>
      <c r="C1540">
        <v>0</v>
      </c>
      <c r="D1540">
        <v>0</v>
      </c>
      <c r="E1540">
        <v>0</v>
      </c>
      <c r="F1540">
        <v>0</v>
      </c>
      <c r="G1540">
        <v>2222222</v>
      </c>
      <c r="H1540">
        <v>0</v>
      </c>
      <c r="I1540">
        <v>0</v>
      </c>
      <c r="J1540">
        <v>0</v>
      </c>
      <c r="K1540">
        <v>0</v>
      </c>
      <c r="L1540">
        <v>0</v>
      </c>
      <c r="M1540">
        <v>0</v>
      </c>
    </row>
    <row r="1541" spans="2:13" x14ac:dyDescent="0.2">
      <c r="B1541">
        <v>0</v>
      </c>
      <c r="C1541">
        <v>0</v>
      </c>
      <c r="D1541">
        <v>0</v>
      </c>
      <c r="E1541">
        <v>0</v>
      </c>
      <c r="F1541">
        <v>0</v>
      </c>
      <c r="G1541">
        <v>2222222</v>
      </c>
      <c r="H1541">
        <v>0</v>
      </c>
      <c r="I1541">
        <v>0</v>
      </c>
      <c r="J1541">
        <v>0</v>
      </c>
      <c r="K1541">
        <v>0</v>
      </c>
      <c r="L1541">
        <v>0</v>
      </c>
      <c r="M1541">
        <v>0</v>
      </c>
    </row>
    <row r="1542" spans="2:13" x14ac:dyDescent="0.2">
      <c r="B1542">
        <v>0</v>
      </c>
      <c r="C1542">
        <v>0</v>
      </c>
      <c r="D1542">
        <v>0</v>
      </c>
      <c r="E1542">
        <v>0</v>
      </c>
      <c r="F1542">
        <v>0</v>
      </c>
      <c r="G1542">
        <v>2222222</v>
      </c>
      <c r="H1542">
        <v>0</v>
      </c>
      <c r="I1542">
        <v>0</v>
      </c>
      <c r="J1542">
        <v>0</v>
      </c>
      <c r="K1542">
        <v>0</v>
      </c>
      <c r="L1542">
        <v>0</v>
      </c>
      <c r="M1542">
        <v>0</v>
      </c>
    </row>
    <row r="1543" spans="2:13" x14ac:dyDescent="0.2">
      <c r="B1543">
        <v>0</v>
      </c>
      <c r="C1543">
        <v>0</v>
      </c>
      <c r="D1543">
        <v>0</v>
      </c>
      <c r="E1543">
        <v>0</v>
      </c>
      <c r="F1543">
        <v>0</v>
      </c>
      <c r="G1543">
        <v>2222222</v>
      </c>
      <c r="H1543">
        <v>0</v>
      </c>
      <c r="I1543">
        <v>0</v>
      </c>
      <c r="J1543">
        <v>0</v>
      </c>
      <c r="K1543">
        <v>0</v>
      </c>
      <c r="L1543">
        <v>0</v>
      </c>
      <c r="M1543">
        <v>0</v>
      </c>
    </row>
    <row r="1544" spans="2:13" x14ac:dyDescent="0.2">
      <c r="B1544">
        <v>0</v>
      </c>
      <c r="C1544">
        <v>0</v>
      </c>
      <c r="D1544">
        <v>0</v>
      </c>
      <c r="E1544">
        <v>0</v>
      </c>
      <c r="F1544">
        <v>0</v>
      </c>
      <c r="G1544">
        <v>2222222</v>
      </c>
      <c r="H1544">
        <v>0</v>
      </c>
      <c r="I1544">
        <v>0</v>
      </c>
      <c r="J1544">
        <v>0</v>
      </c>
      <c r="K1544">
        <v>0</v>
      </c>
      <c r="L1544">
        <v>0</v>
      </c>
      <c r="M1544">
        <v>0</v>
      </c>
    </row>
    <row r="1545" spans="2:13" x14ac:dyDescent="0.2">
      <c r="B1545">
        <v>0</v>
      </c>
      <c r="C1545">
        <v>0</v>
      </c>
      <c r="D1545">
        <v>0</v>
      </c>
      <c r="E1545">
        <v>0</v>
      </c>
      <c r="F1545">
        <v>0</v>
      </c>
      <c r="G1545">
        <v>2222222</v>
      </c>
      <c r="H1545">
        <v>0</v>
      </c>
      <c r="I1545">
        <v>0</v>
      </c>
      <c r="J1545">
        <v>0</v>
      </c>
      <c r="K1545">
        <v>0</v>
      </c>
      <c r="L1545">
        <v>0</v>
      </c>
      <c r="M1545">
        <v>0</v>
      </c>
    </row>
    <row r="1546" spans="2:13" x14ac:dyDescent="0.2">
      <c r="B1546">
        <v>0</v>
      </c>
      <c r="C1546">
        <v>0</v>
      </c>
      <c r="D1546">
        <v>0</v>
      </c>
      <c r="E1546">
        <v>0</v>
      </c>
      <c r="F1546">
        <v>0</v>
      </c>
      <c r="G1546">
        <v>2222222</v>
      </c>
      <c r="H1546">
        <v>0</v>
      </c>
      <c r="I1546">
        <v>0</v>
      </c>
      <c r="J1546">
        <v>0</v>
      </c>
      <c r="K1546">
        <v>0</v>
      </c>
      <c r="L1546">
        <v>0</v>
      </c>
      <c r="M1546">
        <v>0</v>
      </c>
    </row>
    <row r="1547" spans="2:13" x14ac:dyDescent="0.2">
      <c r="B1547">
        <v>0</v>
      </c>
      <c r="C1547">
        <v>0</v>
      </c>
      <c r="D1547">
        <v>0</v>
      </c>
      <c r="E1547">
        <v>0</v>
      </c>
      <c r="F1547">
        <v>0</v>
      </c>
      <c r="G1547">
        <v>2222222</v>
      </c>
      <c r="H1547">
        <v>0</v>
      </c>
      <c r="I1547">
        <v>0</v>
      </c>
      <c r="J1547">
        <v>0</v>
      </c>
      <c r="K1547">
        <v>0</v>
      </c>
      <c r="L1547">
        <v>0</v>
      </c>
      <c r="M1547">
        <v>0</v>
      </c>
    </row>
    <row r="1548" spans="2:13" x14ac:dyDescent="0.2">
      <c r="B1548">
        <v>0</v>
      </c>
      <c r="C1548">
        <v>0</v>
      </c>
      <c r="D1548">
        <v>0</v>
      </c>
      <c r="E1548">
        <v>0</v>
      </c>
      <c r="F1548">
        <v>0</v>
      </c>
      <c r="G1548">
        <v>2222222</v>
      </c>
      <c r="H1548">
        <v>0</v>
      </c>
      <c r="I1548">
        <v>0</v>
      </c>
      <c r="J1548">
        <v>0</v>
      </c>
      <c r="K1548">
        <v>0</v>
      </c>
      <c r="L1548">
        <v>0</v>
      </c>
      <c r="M1548">
        <v>0</v>
      </c>
    </row>
    <row r="1549" spans="2:13" x14ac:dyDescent="0.2">
      <c r="B1549">
        <v>0</v>
      </c>
      <c r="C1549">
        <v>0</v>
      </c>
      <c r="D1549">
        <v>0</v>
      </c>
      <c r="E1549">
        <v>0</v>
      </c>
      <c r="F1549">
        <v>0</v>
      </c>
      <c r="G1549">
        <v>2222222</v>
      </c>
      <c r="H1549">
        <v>0</v>
      </c>
      <c r="I1549">
        <v>0</v>
      </c>
      <c r="J1549">
        <v>0</v>
      </c>
      <c r="K1549">
        <v>0</v>
      </c>
      <c r="L1549">
        <v>0</v>
      </c>
      <c r="M1549">
        <v>0</v>
      </c>
    </row>
    <row r="1550" spans="2:13" x14ac:dyDescent="0.2">
      <c r="B1550">
        <v>0</v>
      </c>
      <c r="C1550">
        <v>0</v>
      </c>
      <c r="D1550">
        <v>0</v>
      </c>
      <c r="E1550">
        <v>0</v>
      </c>
      <c r="F1550">
        <v>0</v>
      </c>
      <c r="G1550">
        <v>2222222</v>
      </c>
      <c r="H1550">
        <v>0</v>
      </c>
      <c r="I1550">
        <v>0</v>
      </c>
      <c r="J1550">
        <v>0</v>
      </c>
      <c r="K1550">
        <v>0</v>
      </c>
      <c r="L1550">
        <v>0</v>
      </c>
      <c r="M1550">
        <v>0</v>
      </c>
    </row>
    <row r="1551" spans="2:13" x14ac:dyDescent="0.2">
      <c r="B1551">
        <v>0</v>
      </c>
      <c r="C1551">
        <v>0</v>
      </c>
      <c r="D1551">
        <v>0</v>
      </c>
      <c r="E1551">
        <v>0</v>
      </c>
      <c r="F1551">
        <v>0</v>
      </c>
      <c r="G1551">
        <v>2222222</v>
      </c>
      <c r="H1551">
        <v>0</v>
      </c>
      <c r="I1551">
        <v>0</v>
      </c>
      <c r="J1551">
        <v>0</v>
      </c>
      <c r="K1551">
        <v>0</v>
      </c>
      <c r="L1551">
        <v>0</v>
      </c>
      <c r="M1551">
        <v>0</v>
      </c>
    </row>
    <row r="1552" spans="2:13" x14ac:dyDescent="0.2">
      <c r="B1552">
        <v>0</v>
      </c>
      <c r="C1552">
        <v>0</v>
      </c>
      <c r="D1552">
        <v>0</v>
      </c>
      <c r="E1552">
        <v>0</v>
      </c>
      <c r="F1552">
        <v>0</v>
      </c>
      <c r="G1552">
        <v>2222222</v>
      </c>
      <c r="H1552">
        <v>0</v>
      </c>
      <c r="I1552">
        <v>0</v>
      </c>
      <c r="J1552">
        <v>0</v>
      </c>
      <c r="K1552">
        <v>0</v>
      </c>
      <c r="L1552">
        <v>0</v>
      </c>
      <c r="M1552">
        <v>0</v>
      </c>
    </row>
    <row r="1553" spans="2:13" x14ac:dyDescent="0.2">
      <c r="B1553">
        <v>0</v>
      </c>
      <c r="C1553">
        <v>0</v>
      </c>
      <c r="D1553">
        <v>0</v>
      </c>
      <c r="E1553">
        <v>0</v>
      </c>
      <c r="F1553">
        <v>0</v>
      </c>
      <c r="G1553">
        <v>2222222</v>
      </c>
      <c r="H1553">
        <v>0</v>
      </c>
      <c r="I1553">
        <v>0</v>
      </c>
      <c r="J1553">
        <v>0</v>
      </c>
      <c r="K1553">
        <v>0</v>
      </c>
      <c r="L1553">
        <v>0</v>
      </c>
      <c r="M1553">
        <v>0</v>
      </c>
    </row>
    <row r="1554" spans="2:13" x14ac:dyDescent="0.2">
      <c r="B1554">
        <v>0</v>
      </c>
      <c r="C1554">
        <v>0</v>
      </c>
      <c r="D1554">
        <v>0</v>
      </c>
      <c r="E1554">
        <v>0</v>
      </c>
      <c r="F1554">
        <v>0</v>
      </c>
      <c r="G1554">
        <v>2222222</v>
      </c>
      <c r="H1554">
        <v>0</v>
      </c>
      <c r="I1554">
        <v>0</v>
      </c>
      <c r="J1554">
        <v>0</v>
      </c>
      <c r="K1554">
        <v>0</v>
      </c>
      <c r="L1554">
        <v>0</v>
      </c>
      <c r="M1554">
        <v>0</v>
      </c>
    </row>
    <row r="1555" spans="2:13" x14ac:dyDescent="0.2">
      <c r="B1555">
        <v>0</v>
      </c>
      <c r="C1555">
        <v>0</v>
      </c>
      <c r="D1555">
        <v>0</v>
      </c>
      <c r="E1555">
        <v>0</v>
      </c>
      <c r="F1555">
        <v>0</v>
      </c>
      <c r="G1555">
        <v>2222222</v>
      </c>
      <c r="H1555">
        <v>0</v>
      </c>
      <c r="I1555">
        <v>0</v>
      </c>
      <c r="J1555">
        <v>0</v>
      </c>
      <c r="K1555">
        <v>0</v>
      </c>
      <c r="L1555">
        <v>0</v>
      </c>
      <c r="M1555">
        <v>0</v>
      </c>
    </row>
    <row r="1556" spans="2:13" x14ac:dyDescent="0.2">
      <c r="B1556">
        <v>0</v>
      </c>
      <c r="C1556">
        <v>0</v>
      </c>
      <c r="D1556">
        <v>0</v>
      </c>
      <c r="E1556">
        <v>0</v>
      </c>
      <c r="F1556">
        <v>0</v>
      </c>
      <c r="G1556">
        <v>2222222</v>
      </c>
      <c r="H1556">
        <v>0</v>
      </c>
      <c r="I1556">
        <v>0</v>
      </c>
      <c r="J1556">
        <v>0</v>
      </c>
      <c r="K1556">
        <v>0</v>
      </c>
      <c r="L1556">
        <v>0</v>
      </c>
      <c r="M1556">
        <v>0</v>
      </c>
    </row>
    <row r="1557" spans="2:13" x14ac:dyDescent="0.2">
      <c r="B1557">
        <v>0</v>
      </c>
      <c r="C1557">
        <v>0</v>
      </c>
      <c r="D1557">
        <v>0</v>
      </c>
      <c r="E1557">
        <v>0</v>
      </c>
      <c r="F1557">
        <v>0</v>
      </c>
      <c r="G1557">
        <v>2222222</v>
      </c>
      <c r="H1557">
        <v>0</v>
      </c>
      <c r="I1557">
        <v>0</v>
      </c>
      <c r="J1557">
        <v>0</v>
      </c>
      <c r="K1557">
        <v>0</v>
      </c>
      <c r="L1557">
        <v>0</v>
      </c>
      <c r="M1557">
        <v>0</v>
      </c>
    </row>
    <row r="1558" spans="2:13" x14ac:dyDescent="0.2">
      <c r="B1558">
        <v>0</v>
      </c>
      <c r="C1558">
        <v>0</v>
      </c>
      <c r="D1558">
        <v>0</v>
      </c>
      <c r="E1558">
        <v>0</v>
      </c>
      <c r="F1558">
        <v>0</v>
      </c>
      <c r="G1558">
        <v>2222222</v>
      </c>
      <c r="H1558">
        <v>0</v>
      </c>
      <c r="I1558">
        <v>0</v>
      </c>
      <c r="J1558">
        <v>0</v>
      </c>
      <c r="K1558">
        <v>0</v>
      </c>
      <c r="L1558">
        <v>0</v>
      </c>
      <c r="M1558">
        <v>0</v>
      </c>
    </row>
    <row r="1559" spans="2:13" x14ac:dyDescent="0.2">
      <c r="B1559">
        <v>0</v>
      </c>
      <c r="C1559">
        <v>0</v>
      </c>
      <c r="D1559">
        <v>0</v>
      </c>
      <c r="E1559">
        <v>0</v>
      </c>
      <c r="F1559">
        <v>0</v>
      </c>
      <c r="G1559">
        <v>2222222</v>
      </c>
      <c r="H1559">
        <v>0</v>
      </c>
      <c r="I1559">
        <v>0</v>
      </c>
      <c r="J1559">
        <v>0</v>
      </c>
      <c r="K1559">
        <v>0</v>
      </c>
      <c r="L1559">
        <v>0</v>
      </c>
      <c r="M1559">
        <v>0</v>
      </c>
    </row>
    <row r="1560" spans="2:13" x14ac:dyDescent="0.2">
      <c r="B1560">
        <v>0</v>
      </c>
      <c r="C1560">
        <v>0</v>
      </c>
      <c r="D1560">
        <v>0</v>
      </c>
      <c r="E1560">
        <v>0</v>
      </c>
      <c r="F1560">
        <v>0</v>
      </c>
      <c r="G1560">
        <v>2222222</v>
      </c>
      <c r="H1560">
        <v>0</v>
      </c>
      <c r="I1560">
        <v>0</v>
      </c>
      <c r="J1560">
        <v>0</v>
      </c>
      <c r="K1560">
        <v>0</v>
      </c>
      <c r="L1560">
        <v>0</v>
      </c>
      <c r="M1560">
        <v>0</v>
      </c>
    </row>
    <row r="1561" spans="2:13" x14ac:dyDescent="0.2">
      <c r="B1561">
        <v>0</v>
      </c>
      <c r="C1561">
        <v>0</v>
      </c>
      <c r="D1561">
        <v>0</v>
      </c>
      <c r="E1561">
        <v>0</v>
      </c>
      <c r="F1561">
        <v>0</v>
      </c>
      <c r="G1561">
        <v>2222222</v>
      </c>
      <c r="H1561">
        <v>0</v>
      </c>
      <c r="I1561">
        <v>0</v>
      </c>
      <c r="J1561">
        <v>0</v>
      </c>
      <c r="K1561">
        <v>0</v>
      </c>
      <c r="L1561">
        <v>0</v>
      </c>
      <c r="M1561">
        <v>0</v>
      </c>
    </row>
    <row r="1562" spans="2:13" x14ac:dyDescent="0.2">
      <c r="B1562">
        <v>0</v>
      </c>
      <c r="C1562">
        <v>0</v>
      </c>
      <c r="D1562">
        <v>0</v>
      </c>
      <c r="E1562">
        <v>0</v>
      </c>
      <c r="F1562">
        <v>0</v>
      </c>
      <c r="G1562">
        <v>2222222</v>
      </c>
      <c r="H1562">
        <v>0</v>
      </c>
      <c r="I1562">
        <v>0</v>
      </c>
      <c r="J1562">
        <v>0</v>
      </c>
      <c r="K1562">
        <v>0</v>
      </c>
      <c r="L1562">
        <v>0</v>
      </c>
      <c r="M1562">
        <v>0</v>
      </c>
    </row>
    <row r="1563" spans="2:13" x14ac:dyDescent="0.2">
      <c r="B1563">
        <v>0</v>
      </c>
      <c r="C1563">
        <v>0</v>
      </c>
      <c r="D1563">
        <v>0</v>
      </c>
      <c r="E1563">
        <v>0</v>
      </c>
      <c r="F1563">
        <v>0</v>
      </c>
      <c r="G1563">
        <v>2222222</v>
      </c>
      <c r="H1563">
        <v>0</v>
      </c>
      <c r="I1563">
        <v>0</v>
      </c>
      <c r="J1563">
        <v>0</v>
      </c>
      <c r="K1563">
        <v>0</v>
      </c>
      <c r="L1563">
        <v>0</v>
      </c>
      <c r="M1563">
        <v>0</v>
      </c>
    </row>
    <row r="1564" spans="2:13" x14ac:dyDescent="0.2">
      <c r="B1564">
        <v>0</v>
      </c>
      <c r="C1564">
        <v>0</v>
      </c>
      <c r="D1564">
        <v>0</v>
      </c>
      <c r="E1564">
        <v>0</v>
      </c>
      <c r="F1564">
        <v>0</v>
      </c>
      <c r="G1564">
        <v>2222222</v>
      </c>
      <c r="H1564">
        <v>0</v>
      </c>
      <c r="I1564">
        <v>0</v>
      </c>
      <c r="J1564">
        <v>0</v>
      </c>
      <c r="K1564">
        <v>0</v>
      </c>
      <c r="L1564">
        <v>0</v>
      </c>
      <c r="M1564">
        <v>0</v>
      </c>
    </row>
    <row r="1565" spans="2:13" x14ac:dyDescent="0.2">
      <c r="B1565">
        <v>0</v>
      </c>
      <c r="C1565">
        <v>0</v>
      </c>
      <c r="D1565">
        <v>0</v>
      </c>
      <c r="E1565">
        <v>0</v>
      </c>
      <c r="F1565">
        <v>0</v>
      </c>
      <c r="G1565">
        <v>2222222</v>
      </c>
      <c r="H1565">
        <v>0</v>
      </c>
      <c r="I1565">
        <v>0</v>
      </c>
      <c r="J1565">
        <v>0</v>
      </c>
      <c r="K1565">
        <v>0</v>
      </c>
      <c r="L1565">
        <v>0</v>
      </c>
      <c r="M1565">
        <v>0</v>
      </c>
    </row>
    <row r="1566" spans="2:13" x14ac:dyDescent="0.2">
      <c r="B1566">
        <v>0</v>
      </c>
      <c r="C1566">
        <v>0</v>
      </c>
      <c r="D1566">
        <v>0</v>
      </c>
      <c r="E1566">
        <v>0</v>
      </c>
      <c r="F1566">
        <v>0</v>
      </c>
      <c r="G1566">
        <v>2222222</v>
      </c>
      <c r="H1566">
        <v>0</v>
      </c>
      <c r="I1566">
        <v>0</v>
      </c>
      <c r="J1566">
        <v>0</v>
      </c>
      <c r="K1566">
        <v>0</v>
      </c>
      <c r="L1566">
        <v>0</v>
      </c>
      <c r="M1566">
        <v>0</v>
      </c>
    </row>
    <row r="1567" spans="2:13" x14ac:dyDescent="0.2">
      <c r="B1567">
        <v>0</v>
      </c>
      <c r="C1567">
        <v>0</v>
      </c>
      <c r="D1567">
        <v>0</v>
      </c>
      <c r="E1567">
        <v>0</v>
      </c>
      <c r="F1567">
        <v>0</v>
      </c>
      <c r="G1567">
        <v>2222222</v>
      </c>
      <c r="H1567">
        <v>0</v>
      </c>
      <c r="I1567">
        <v>0</v>
      </c>
      <c r="J1567">
        <v>0</v>
      </c>
      <c r="K1567">
        <v>0</v>
      </c>
      <c r="L1567">
        <v>0</v>
      </c>
      <c r="M1567">
        <v>0</v>
      </c>
    </row>
    <row r="1568" spans="2:13" x14ac:dyDescent="0.2">
      <c r="B1568">
        <v>0</v>
      </c>
      <c r="C1568">
        <v>0</v>
      </c>
      <c r="D1568">
        <v>0</v>
      </c>
      <c r="E1568">
        <v>0</v>
      </c>
      <c r="F1568">
        <v>0</v>
      </c>
      <c r="G1568">
        <v>2222222</v>
      </c>
      <c r="H1568">
        <v>0</v>
      </c>
      <c r="I1568">
        <v>0</v>
      </c>
      <c r="J1568">
        <v>0</v>
      </c>
      <c r="K1568">
        <v>0</v>
      </c>
      <c r="L1568">
        <v>0</v>
      </c>
      <c r="M1568">
        <v>0</v>
      </c>
    </row>
    <row r="1569" spans="2:13" x14ac:dyDescent="0.2">
      <c r="B1569">
        <v>0</v>
      </c>
      <c r="C1569">
        <v>0</v>
      </c>
      <c r="D1569">
        <v>0</v>
      </c>
      <c r="E1569">
        <v>0</v>
      </c>
      <c r="F1569">
        <v>0</v>
      </c>
      <c r="G1569">
        <v>2222222</v>
      </c>
      <c r="H1569">
        <v>0</v>
      </c>
      <c r="I1569">
        <v>0</v>
      </c>
      <c r="J1569">
        <v>0</v>
      </c>
      <c r="K1569">
        <v>0</v>
      </c>
      <c r="L1569">
        <v>0</v>
      </c>
      <c r="M1569">
        <v>0</v>
      </c>
    </row>
    <row r="1570" spans="2:13" x14ac:dyDescent="0.2">
      <c r="B1570">
        <v>0</v>
      </c>
      <c r="C1570">
        <v>0</v>
      </c>
      <c r="D1570">
        <v>0</v>
      </c>
      <c r="E1570">
        <v>0</v>
      </c>
      <c r="F1570">
        <v>0</v>
      </c>
      <c r="G1570">
        <v>2222222</v>
      </c>
      <c r="H1570">
        <v>0</v>
      </c>
      <c r="I1570">
        <v>0</v>
      </c>
      <c r="J1570">
        <v>0</v>
      </c>
      <c r="K1570">
        <v>0</v>
      </c>
      <c r="L1570">
        <v>0</v>
      </c>
      <c r="M1570">
        <v>0</v>
      </c>
    </row>
    <row r="1571" spans="2:13" x14ac:dyDescent="0.2">
      <c r="B1571">
        <v>0</v>
      </c>
      <c r="C1571">
        <v>0</v>
      </c>
      <c r="D1571">
        <v>0</v>
      </c>
      <c r="E1571">
        <v>0</v>
      </c>
      <c r="F1571">
        <v>0</v>
      </c>
      <c r="G1571">
        <v>2222222</v>
      </c>
      <c r="H1571">
        <v>0</v>
      </c>
      <c r="I1571">
        <v>0</v>
      </c>
      <c r="J1571">
        <v>0</v>
      </c>
      <c r="K1571">
        <v>0</v>
      </c>
      <c r="L1571">
        <v>0</v>
      </c>
      <c r="M1571">
        <v>0</v>
      </c>
    </row>
    <row r="1572" spans="2:13" x14ac:dyDescent="0.2">
      <c r="B1572">
        <v>0</v>
      </c>
      <c r="C1572">
        <v>0</v>
      </c>
      <c r="D1572">
        <v>0</v>
      </c>
      <c r="E1572">
        <v>0</v>
      </c>
      <c r="F1572">
        <v>0</v>
      </c>
      <c r="G1572">
        <v>2222222</v>
      </c>
      <c r="H1572">
        <v>0</v>
      </c>
      <c r="I1572">
        <v>0</v>
      </c>
      <c r="J1572">
        <v>0</v>
      </c>
      <c r="K1572">
        <v>0</v>
      </c>
      <c r="L1572">
        <v>0</v>
      </c>
      <c r="M1572">
        <v>0</v>
      </c>
    </row>
    <row r="1573" spans="2:13" x14ac:dyDescent="0.2">
      <c r="B1573">
        <v>0</v>
      </c>
      <c r="C1573">
        <v>0</v>
      </c>
      <c r="D1573">
        <v>0</v>
      </c>
      <c r="E1573">
        <v>0</v>
      </c>
      <c r="F1573">
        <v>0</v>
      </c>
      <c r="G1573">
        <v>2222222</v>
      </c>
      <c r="H1573">
        <v>0</v>
      </c>
      <c r="I1573">
        <v>0</v>
      </c>
      <c r="J1573">
        <v>0</v>
      </c>
      <c r="K1573">
        <v>0</v>
      </c>
      <c r="L1573">
        <v>0</v>
      </c>
      <c r="M1573">
        <v>0</v>
      </c>
    </row>
    <row r="1574" spans="2:13" x14ac:dyDescent="0.2">
      <c r="B1574">
        <v>0</v>
      </c>
      <c r="C1574">
        <v>0</v>
      </c>
      <c r="D1574">
        <v>0</v>
      </c>
      <c r="E1574">
        <v>0</v>
      </c>
      <c r="F1574">
        <v>0</v>
      </c>
      <c r="G1574">
        <v>2222222</v>
      </c>
      <c r="H1574">
        <v>0</v>
      </c>
      <c r="I1574">
        <v>0</v>
      </c>
      <c r="J1574">
        <v>0</v>
      </c>
      <c r="K1574">
        <v>0</v>
      </c>
      <c r="L1574">
        <v>0</v>
      </c>
      <c r="M1574">
        <v>0</v>
      </c>
    </row>
    <row r="1575" spans="2:13" x14ac:dyDescent="0.2">
      <c r="B1575">
        <v>0</v>
      </c>
      <c r="C1575">
        <v>0</v>
      </c>
      <c r="D1575">
        <v>0</v>
      </c>
      <c r="E1575">
        <v>0</v>
      </c>
      <c r="F1575">
        <v>0</v>
      </c>
      <c r="G1575">
        <v>2222222</v>
      </c>
      <c r="H1575">
        <v>0</v>
      </c>
      <c r="I1575">
        <v>0</v>
      </c>
      <c r="J1575">
        <v>0</v>
      </c>
      <c r="K1575">
        <v>0</v>
      </c>
      <c r="L1575">
        <v>0</v>
      </c>
      <c r="M1575">
        <v>0</v>
      </c>
    </row>
    <row r="1576" spans="2:13" x14ac:dyDescent="0.2">
      <c r="B1576">
        <v>0</v>
      </c>
      <c r="C1576">
        <v>0</v>
      </c>
      <c r="D1576">
        <v>0</v>
      </c>
      <c r="E1576">
        <v>0</v>
      </c>
      <c r="F1576">
        <v>0</v>
      </c>
      <c r="G1576">
        <v>2222222</v>
      </c>
      <c r="H1576">
        <v>0</v>
      </c>
      <c r="I1576">
        <v>0</v>
      </c>
      <c r="J1576">
        <v>0</v>
      </c>
      <c r="K1576">
        <v>0</v>
      </c>
      <c r="L1576">
        <v>0</v>
      </c>
      <c r="M1576">
        <v>0</v>
      </c>
    </row>
    <row r="1577" spans="2:13" x14ac:dyDescent="0.2">
      <c r="B1577">
        <v>0</v>
      </c>
      <c r="C1577">
        <v>0</v>
      </c>
      <c r="D1577">
        <v>0</v>
      </c>
      <c r="E1577">
        <v>0</v>
      </c>
      <c r="F1577">
        <v>0</v>
      </c>
      <c r="G1577">
        <v>2222222</v>
      </c>
      <c r="H1577">
        <v>0</v>
      </c>
      <c r="I1577">
        <v>0</v>
      </c>
      <c r="J1577">
        <v>0</v>
      </c>
      <c r="K1577">
        <v>0</v>
      </c>
      <c r="L1577">
        <v>0</v>
      </c>
      <c r="M1577">
        <v>0</v>
      </c>
    </row>
    <row r="1578" spans="2:13" x14ac:dyDescent="0.2">
      <c r="B1578">
        <v>0</v>
      </c>
      <c r="C1578">
        <v>0</v>
      </c>
      <c r="D1578">
        <v>0</v>
      </c>
      <c r="E1578">
        <v>0</v>
      </c>
      <c r="F1578">
        <v>0</v>
      </c>
      <c r="G1578">
        <v>2222222</v>
      </c>
      <c r="H1578">
        <v>0</v>
      </c>
      <c r="I1578">
        <v>0</v>
      </c>
      <c r="J1578">
        <v>0</v>
      </c>
      <c r="K1578">
        <v>0</v>
      </c>
      <c r="L1578">
        <v>0</v>
      </c>
      <c r="M1578">
        <v>0</v>
      </c>
    </row>
    <row r="1579" spans="2:13" x14ac:dyDescent="0.2">
      <c r="B1579">
        <v>0</v>
      </c>
      <c r="C1579">
        <v>0</v>
      </c>
      <c r="D1579">
        <v>0</v>
      </c>
      <c r="E1579">
        <v>0</v>
      </c>
      <c r="F1579">
        <v>0</v>
      </c>
      <c r="G1579">
        <v>2222222</v>
      </c>
      <c r="H1579">
        <v>0</v>
      </c>
      <c r="I1579">
        <v>0</v>
      </c>
      <c r="J1579">
        <v>0</v>
      </c>
      <c r="K1579">
        <v>0</v>
      </c>
      <c r="L1579">
        <v>0</v>
      </c>
      <c r="M1579">
        <v>0</v>
      </c>
    </row>
    <row r="1580" spans="2:13" x14ac:dyDescent="0.2">
      <c r="B1580">
        <v>0</v>
      </c>
      <c r="C1580">
        <v>0</v>
      </c>
      <c r="D1580">
        <v>0</v>
      </c>
      <c r="E1580">
        <v>0</v>
      </c>
      <c r="F1580">
        <v>0</v>
      </c>
      <c r="G1580">
        <v>2222222</v>
      </c>
      <c r="H1580">
        <v>0</v>
      </c>
      <c r="I1580">
        <v>0</v>
      </c>
      <c r="J1580">
        <v>0</v>
      </c>
      <c r="K1580">
        <v>0</v>
      </c>
      <c r="L1580">
        <v>0</v>
      </c>
      <c r="M1580">
        <v>0</v>
      </c>
    </row>
    <row r="1581" spans="2:13" x14ac:dyDescent="0.2">
      <c r="B1581">
        <v>0</v>
      </c>
      <c r="C1581">
        <v>0</v>
      </c>
      <c r="D1581">
        <v>0</v>
      </c>
      <c r="E1581">
        <v>0</v>
      </c>
      <c r="F1581">
        <v>0</v>
      </c>
      <c r="G1581">
        <v>2222222</v>
      </c>
      <c r="H1581">
        <v>0</v>
      </c>
      <c r="I1581">
        <v>0</v>
      </c>
      <c r="J1581">
        <v>0</v>
      </c>
      <c r="K1581">
        <v>0</v>
      </c>
      <c r="L1581">
        <v>0</v>
      </c>
      <c r="M1581">
        <v>0</v>
      </c>
    </row>
    <row r="1582" spans="2:13" x14ac:dyDescent="0.2">
      <c r="B1582">
        <v>0</v>
      </c>
      <c r="C1582">
        <v>0</v>
      </c>
      <c r="D1582">
        <v>0</v>
      </c>
      <c r="E1582">
        <v>0</v>
      </c>
      <c r="F1582">
        <v>0</v>
      </c>
      <c r="G1582">
        <v>2222222</v>
      </c>
      <c r="H1582">
        <v>0</v>
      </c>
      <c r="I1582">
        <v>0</v>
      </c>
      <c r="J1582">
        <v>0</v>
      </c>
      <c r="K1582">
        <v>0</v>
      </c>
      <c r="L1582">
        <v>0</v>
      </c>
      <c r="M1582">
        <v>0</v>
      </c>
    </row>
    <row r="1583" spans="2:13" x14ac:dyDescent="0.2">
      <c r="B1583">
        <v>0</v>
      </c>
      <c r="C1583">
        <v>0</v>
      </c>
      <c r="D1583">
        <v>0</v>
      </c>
      <c r="E1583">
        <v>0</v>
      </c>
      <c r="F1583">
        <v>0</v>
      </c>
      <c r="G1583">
        <v>2222222</v>
      </c>
      <c r="H1583">
        <v>0</v>
      </c>
      <c r="I1583">
        <v>0</v>
      </c>
      <c r="J1583">
        <v>0</v>
      </c>
      <c r="K1583">
        <v>0</v>
      </c>
      <c r="L1583">
        <v>0</v>
      </c>
      <c r="M1583">
        <v>0</v>
      </c>
    </row>
    <row r="1584" spans="2:13" x14ac:dyDescent="0.2">
      <c r="B1584">
        <v>0</v>
      </c>
      <c r="C1584">
        <v>0</v>
      </c>
      <c r="D1584">
        <v>0</v>
      </c>
      <c r="E1584">
        <v>0</v>
      </c>
      <c r="F1584">
        <v>0</v>
      </c>
      <c r="G1584">
        <v>2222222</v>
      </c>
      <c r="H1584">
        <v>0</v>
      </c>
      <c r="I1584">
        <v>0</v>
      </c>
      <c r="J1584">
        <v>0</v>
      </c>
      <c r="K1584">
        <v>0</v>
      </c>
      <c r="L1584">
        <v>0</v>
      </c>
      <c r="M1584">
        <v>0</v>
      </c>
    </row>
    <row r="1585" spans="2:13" x14ac:dyDescent="0.2">
      <c r="B1585">
        <v>0</v>
      </c>
      <c r="C1585">
        <v>0</v>
      </c>
      <c r="D1585">
        <v>0</v>
      </c>
      <c r="E1585">
        <v>0</v>
      </c>
      <c r="F1585">
        <v>0</v>
      </c>
      <c r="G1585">
        <v>2222222</v>
      </c>
      <c r="H1585">
        <v>0</v>
      </c>
      <c r="I1585">
        <v>0</v>
      </c>
      <c r="J1585">
        <v>0</v>
      </c>
      <c r="K1585">
        <v>0</v>
      </c>
      <c r="L1585">
        <v>0</v>
      </c>
      <c r="M1585">
        <v>0</v>
      </c>
    </row>
    <row r="1586" spans="2:13" x14ac:dyDescent="0.2">
      <c r="B1586">
        <v>0</v>
      </c>
      <c r="C1586">
        <v>0</v>
      </c>
      <c r="D1586">
        <v>0</v>
      </c>
      <c r="E1586">
        <v>0</v>
      </c>
      <c r="F1586">
        <v>0</v>
      </c>
      <c r="G1586">
        <v>2222222</v>
      </c>
      <c r="H1586">
        <v>0</v>
      </c>
      <c r="I1586">
        <v>0</v>
      </c>
      <c r="J1586">
        <v>0</v>
      </c>
      <c r="K1586">
        <v>0</v>
      </c>
      <c r="L1586">
        <v>0</v>
      </c>
      <c r="M1586">
        <v>0</v>
      </c>
    </row>
    <row r="1587" spans="2:13" x14ac:dyDescent="0.2">
      <c r="B1587">
        <v>0</v>
      </c>
      <c r="C1587">
        <v>0</v>
      </c>
      <c r="D1587">
        <v>0</v>
      </c>
      <c r="E1587">
        <v>0</v>
      </c>
      <c r="F1587">
        <v>0</v>
      </c>
      <c r="G1587">
        <v>2222222</v>
      </c>
      <c r="H1587">
        <v>0</v>
      </c>
      <c r="I1587">
        <v>0</v>
      </c>
      <c r="J1587">
        <v>0</v>
      </c>
      <c r="K1587">
        <v>0</v>
      </c>
      <c r="L1587">
        <v>0</v>
      </c>
      <c r="M1587">
        <v>0</v>
      </c>
    </row>
    <row r="1588" spans="2:13" x14ac:dyDescent="0.2">
      <c r="B1588">
        <v>0</v>
      </c>
      <c r="C1588">
        <v>0</v>
      </c>
      <c r="D1588">
        <v>0</v>
      </c>
      <c r="E1588">
        <v>0</v>
      </c>
      <c r="F1588">
        <v>0</v>
      </c>
      <c r="G1588">
        <v>2222222</v>
      </c>
      <c r="H1588">
        <v>0</v>
      </c>
      <c r="I1588">
        <v>0</v>
      </c>
      <c r="J1588">
        <v>0</v>
      </c>
      <c r="K1588">
        <v>0</v>
      </c>
      <c r="L1588">
        <v>0</v>
      </c>
      <c r="M1588">
        <v>0</v>
      </c>
    </row>
    <row r="1589" spans="2:13" x14ac:dyDescent="0.2">
      <c r="B1589">
        <v>0</v>
      </c>
      <c r="C1589">
        <v>0</v>
      </c>
      <c r="D1589">
        <v>0</v>
      </c>
      <c r="E1589">
        <v>0</v>
      </c>
      <c r="F1589">
        <v>0</v>
      </c>
      <c r="G1589">
        <v>2222222</v>
      </c>
      <c r="H1589">
        <v>0</v>
      </c>
      <c r="I1589">
        <v>0</v>
      </c>
      <c r="J1589">
        <v>0</v>
      </c>
      <c r="K1589">
        <v>0</v>
      </c>
      <c r="L1589">
        <v>0</v>
      </c>
      <c r="M1589">
        <v>0</v>
      </c>
    </row>
    <row r="1590" spans="2:13" x14ac:dyDescent="0.2">
      <c r="B1590">
        <v>0</v>
      </c>
      <c r="C1590">
        <v>0</v>
      </c>
      <c r="D1590">
        <v>0</v>
      </c>
      <c r="E1590">
        <v>0</v>
      </c>
      <c r="F1590">
        <v>0</v>
      </c>
      <c r="G1590">
        <v>2222222</v>
      </c>
      <c r="H1590">
        <v>0</v>
      </c>
      <c r="I1590">
        <v>0</v>
      </c>
      <c r="J1590">
        <v>0</v>
      </c>
      <c r="K1590">
        <v>0</v>
      </c>
      <c r="L1590">
        <v>0</v>
      </c>
      <c r="M1590">
        <v>0</v>
      </c>
    </row>
    <row r="1591" spans="2:13" x14ac:dyDescent="0.2">
      <c r="B1591">
        <v>0</v>
      </c>
      <c r="C1591">
        <v>0</v>
      </c>
      <c r="D1591">
        <v>0</v>
      </c>
      <c r="E1591">
        <v>0</v>
      </c>
      <c r="F1591">
        <v>0</v>
      </c>
      <c r="G1591">
        <v>2222222</v>
      </c>
      <c r="H1591">
        <v>0</v>
      </c>
      <c r="I1591">
        <v>0</v>
      </c>
      <c r="J1591">
        <v>0</v>
      </c>
      <c r="K1591">
        <v>0</v>
      </c>
      <c r="L1591">
        <v>0</v>
      </c>
      <c r="M1591">
        <v>0</v>
      </c>
    </row>
    <row r="1592" spans="2:13" x14ac:dyDescent="0.2">
      <c r="B1592">
        <v>0</v>
      </c>
      <c r="C1592">
        <v>0</v>
      </c>
      <c r="D1592">
        <v>0</v>
      </c>
      <c r="E1592">
        <v>0</v>
      </c>
      <c r="F1592">
        <v>0</v>
      </c>
      <c r="G1592">
        <v>2222222</v>
      </c>
      <c r="H1592">
        <v>0</v>
      </c>
      <c r="I1592">
        <v>0</v>
      </c>
      <c r="J1592">
        <v>0</v>
      </c>
      <c r="K1592">
        <v>0</v>
      </c>
      <c r="L1592">
        <v>0</v>
      </c>
      <c r="M1592">
        <v>0</v>
      </c>
    </row>
    <row r="1593" spans="2:13" x14ac:dyDescent="0.2">
      <c r="B1593">
        <v>0</v>
      </c>
      <c r="C1593">
        <v>0</v>
      </c>
      <c r="D1593">
        <v>0</v>
      </c>
      <c r="E1593">
        <v>0</v>
      </c>
      <c r="F1593">
        <v>0</v>
      </c>
      <c r="G1593">
        <v>2222222</v>
      </c>
      <c r="H1593">
        <v>0</v>
      </c>
      <c r="I1593">
        <v>0</v>
      </c>
      <c r="J1593">
        <v>0</v>
      </c>
      <c r="K1593">
        <v>0</v>
      </c>
      <c r="L1593">
        <v>0</v>
      </c>
      <c r="M1593">
        <v>0</v>
      </c>
    </row>
    <row r="1594" spans="2:13" x14ac:dyDescent="0.2">
      <c r="B1594">
        <v>0</v>
      </c>
      <c r="C1594">
        <v>0</v>
      </c>
      <c r="D1594">
        <v>0</v>
      </c>
      <c r="E1594">
        <v>0</v>
      </c>
      <c r="F1594">
        <v>0</v>
      </c>
      <c r="G1594">
        <v>2222222</v>
      </c>
      <c r="H1594">
        <v>0</v>
      </c>
      <c r="I1594">
        <v>0</v>
      </c>
      <c r="J1594">
        <v>0</v>
      </c>
      <c r="K1594">
        <v>0</v>
      </c>
      <c r="L1594">
        <v>0</v>
      </c>
      <c r="M1594">
        <v>0</v>
      </c>
    </row>
    <row r="1595" spans="2:13" x14ac:dyDescent="0.2">
      <c r="B1595">
        <v>0</v>
      </c>
      <c r="C1595">
        <v>0</v>
      </c>
      <c r="D1595">
        <v>0</v>
      </c>
      <c r="E1595">
        <v>0</v>
      </c>
      <c r="F1595">
        <v>0</v>
      </c>
      <c r="G1595">
        <v>2222222</v>
      </c>
      <c r="H1595">
        <v>0</v>
      </c>
      <c r="I1595">
        <v>0</v>
      </c>
      <c r="J1595">
        <v>0</v>
      </c>
      <c r="K1595">
        <v>0</v>
      </c>
      <c r="L1595">
        <v>0</v>
      </c>
      <c r="M1595">
        <v>0</v>
      </c>
    </row>
    <row r="1596" spans="2:13" x14ac:dyDescent="0.2">
      <c r="B1596">
        <v>0</v>
      </c>
      <c r="C1596">
        <v>0</v>
      </c>
      <c r="D1596">
        <v>0</v>
      </c>
      <c r="E1596">
        <v>0</v>
      </c>
      <c r="F1596">
        <v>0</v>
      </c>
      <c r="G1596">
        <v>2222222</v>
      </c>
      <c r="H1596">
        <v>0</v>
      </c>
      <c r="I1596">
        <v>0</v>
      </c>
      <c r="J1596">
        <v>0</v>
      </c>
      <c r="K1596">
        <v>0</v>
      </c>
      <c r="L1596">
        <v>0</v>
      </c>
      <c r="M1596">
        <v>0</v>
      </c>
    </row>
    <row r="1597" spans="2:13" x14ac:dyDescent="0.2">
      <c r="B1597">
        <v>0</v>
      </c>
      <c r="C1597">
        <v>0</v>
      </c>
      <c r="D1597">
        <v>0</v>
      </c>
      <c r="E1597">
        <v>0</v>
      </c>
      <c r="F1597">
        <v>0</v>
      </c>
      <c r="G1597">
        <v>2222222</v>
      </c>
      <c r="H1597">
        <v>0</v>
      </c>
      <c r="I1597">
        <v>0</v>
      </c>
      <c r="J1597">
        <v>0</v>
      </c>
      <c r="K1597">
        <v>0</v>
      </c>
      <c r="L1597">
        <v>0</v>
      </c>
      <c r="M1597">
        <v>0</v>
      </c>
    </row>
    <row r="1598" spans="2:13" x14ac:dyDescent="0.2">
      <c r="B1598">
        <v>0</v>
      </c>
      <c r="C1598">
        <v>0</v>
      </c>
      <c r="D1598">
        <v>0</v>
      </c>
      <c r="E1598">
        <v>0</v>
      </c>
      <c r="F1598">
        <v>0</v>
      </c>
      <c r="G1598">
        <v>2222222</v>
      </c>
      <c r="H1598">
        <v>0</v>
      </c>
      <c r="I1598">
        <v>0</v>
      </c>
      <c r="J1598">
        <v>0</v>
      </c>
      <c r="K1598">
        <v>0</v>
      </c>
      <c r="L1598">
        <v>0</v>
      </c>
      <c r="M1598">
        <v>0</v>
      </c>
    </row>
    <row r="1599" spans="2:13" x14ac:dyDescent="0.2">
      <c r="B1599">
        <v>0</v>
      </c>
      <c r="C1599">
        <v>0</v>
      </c>
      <c r="D1599">
        <v>0</v>
      </c>
      <c r="E1599">
        <v>0</v>
      </c>
      <c r="F1599">
        <v>0</v>
      </c>
      <c r="G1599">
        <v>2222222</v>
      </c>
      <c r="H1599">
        <v>0</v>
      </c>
      <c r="I1599">
        <v>0</v>
      </c>
      <c r="J1599">
        <v>0</v>
      </c>
      <c r="K1599">
        <v>0</v>
      </c>
      <c r="L1599">
        <v>0</v>
      </c>
      <c r="M1599">
        <v>0</v>
      </c>
    </row>
    <row r="1600" spans="2:13" x14ac:dyDescent="0.2">
      <c r="B1600">
        <v>0</v>
      </c>
      <c r="C1600">
        <v>0</v>
      </c>
      <c r="D1600">
        <v>0</v>
      </c>
      <c r="E1600">
        <v>0</v>
      </c>
      <c r="F1600">
        <v>0</v>
      </c>
      <c r="G1600">
        <v>2222222</v>
      </c>
      <c r="H1600">
        <v>0</v>
      </c>
      <c r="I1600">
        <v>0</v>
      </c>
      <c r="J1600">
        <v>0</v>
      </c>
      <c r="K1600">
        <v>0</v>
      </c>
      <c r="L1600">
        <v>0</v>
      </c>
      <c r="M1600">
        <v>0</v>
      </c>
    </row>
    <row r="1601" spans="2:13" x14ac:dyDescent="0.2">
      <c r="B1601">
        <v>0</v>
      </c>
      <c r="C1601">
        <v>0</v>
      </c>
      <c r="D1601">
        <v>0</v>
      </c>
      <c r="E1601">
        <v>0</v>
      </c>
      <c r="F1601">
        <v>0</v>
      </c>
      <c r="G1601">
        <v>2222222</v>
      </c>
      <c r="H1601">
        <v>0</v>
      </c>
      <c r="I1601">
        <v>0</v>
      </c>
      <c r="J1601">
        <v>0</v>
      </c>
      <c r="K1601">
        <v>0</v>
      </c>
      <c r="L1601">
        <v>0</v>
      </c>
      <c r="M1601">
        <v>0</v>
      </c>
    </row>
    <row r="1602" spans="2:13" x14ac:dyDescent="0.2">
      <c r="B1602">
        <v>0</v>
      </c>
      <c r="C1602">
        <v>0</v>
      </c>
      <c r="D1602">
        <v>0</v>
      </c>
      <c r="E1602">
        <v>0</v>
      </c>
      <c r="F1602">
        <v>0</v>
      </c>
      <c r="G1602">
        <v>2222222</v>
      </c>
      <c r="H1602">
        <v>0</v>
      </c>
      <c r="I1602">
        <v>0</v>
      </c>
      <c r="J1602">
        <v>0</v>
      </c>
      <c r="K1602">
        <v>0</v>
      </c>
      <c r="L1602">
        <v>0</v>
      </c>
      <c r="M1602">
        <v>0</v>
      </c>
    </row>
    <row r="1603" spans="2:13" x14ac:dyDescent="0.2">
      <c r="B1603">
        <v>0</v>
      </c>
      <c r="C1603">
        <v>0</v>
      </c>
      <c r="D1603">
        <v>0</v>
      </c>
      <c r="E1603">
        <v>0</v>
      </c>
      <c r="F1603">
        <v>0</v>
      </c>
      <c r="G1603">
        <v>2222222</v>
      </c>
      <c r="H1603">
        <v>0</v>
      </c>
      <c r="I1603">
        <v>0</v>
      </c>
      <c r="J1603">
        <v>0</v>
      </c>
      <c r="K1603">
        <v>0</v>
      </c>
      <c r="L1603">
        <v>0</v>
      </c>
      <c r="M1603">
        <v>0</v>
      </c>
    </row>
    <row r="1604" spans="2:13" x14ac:dyDescent="0.2">
      <c r="B1604">
        <v>0</v>
      </c>
      <c r="C1604">
        <v>0</v>
      </c>
      <c r="D1604">
        <v>0</v>
      </c>
      <c r="E1604">
        <v>0</v>
      </c>
      <c r="F1604">
        <v>0</v>
      </c>
      <c r="G1604">
        <v>2222222</v>
      </c>
      <c r="H1604">
        <v>0</v>
      </c>
      <c r="I1604">
        <v>0</v>
      </c>
      <c r="J1604">
        <v>0</v>
      </c>
      <c r="K1604">
        <v>0</v>
      </c>
      <c r="L1604">
        <v>0</v>
      </c>
      <c r="M1604">
        <v>0</v>
      </c>
    </row>
    <row r="1605" spans="2:13" x14ac:dyDescent="0.2">
      <c r="B1605">
        <v>0</v>
      </c>
      <c r="C1605">
        <v>0</v>
      </c>
      <c r="D1605">
        <v>0</v>
      </c>
      <c r="E1605">
        <v>0</v>
      </c>
      <c r="F1605">
        <v>0</v>
      </c>
      <c r="G1605">
        <v>2222222</v>
      </c>
      <c r="H1605">
        <v>0</v>
      </c>
      <c r="I1605">
        <v>0</v>
      </c>
      <c r="J1605">
        <v>0</v>
      </c>
      <c r="K1605">
        <v>0</v>
      </c>
      <c r="L1605">
        <v>0</v>
      </c>
      <c r="M1605">
        <v>0</v>
      </c>
    </row>
    <row r="1606" spans="2:13" x14ac:dyDescent="0.2">
      <c r="B1606">
        <v>0</v>
      </c>
      <c r="C1606">
        <v>0</v>
      </c>
      <c r="D1606">
        <v>0</v>
      </c>
      <c r="E1606">
        <v>0</v>
      </c>
      <c r="F1606">
        <v>0</v>
      </c>
      <c r="G1606">
        <v>2222222</v>
      </c>
      <c r="H1606">
        <v>0</v>
      </c>
      <c r="I1606">
        <v>0</v>
      </c>
      <c r="J1606">
        <v>0</v>
      </c>
      <c r="K1606">
        <v>0</v>
      </c>
      <c r="L1606">
        <v>0</v>
      </c>
      <c r="M1606">
        <v>0</v>
      </c>
    </row>
    <row r="1607" spans="2:13" x14ac:dyDescent="0.2">
      <c r="B1607">
        <v>0</v>
      </c>
      <c r="C1607">
        <v>0</v>
      </c>
      <c r="D1607">
        <v>0</v>
      </c>
      <c r="E1607">
        <v>0</v>
      </c>
      <c r="F1607">
        <v>0</v>
      </c>
      <c r="G1607">
        <v>2222222</v>
      </c>
      <c r="H1607">
        <v>0</v>
      </c>
      <c r="I1607">
        <v>0</v>
      </c>
      <c r="J1607">
        <v>0</v>
      </c>
      <c r="K1607">
        <v>0</v>
      </c>
      <c r="L1607">
        <v>0</v>
      </c>
      <c r="M1607">
        <v>0</v>
      </c>
    </row>
    <row r="1608" spans="2:13" x14ac:dyDescent="0.2">
      <c r="B1608">
        <v>0</v>
      </c>
      <c r="C1608">
        <v>0</v>
      </c>
      <c r="D1608">
        <v>0</v>
      </c>
      <c r="E1608">
        <v>0</v>
      </c>
      <c r="F1608">
        <v>0</v>
      </c>
      <c r="G1608">
        <v>2222222</v>
      </c>
      <c r="H1608">
        <v>0</v>
      </c>
      <c r="I1608">
        <v>0</v>
      </c>
      <c r="J1608">
        <v>0</v>
      </c>
      <c r="K1608">
        <v>0</v>
      </c>
      <c r="L1608">
        <v>0</v>
      </c>
      <c r="M1608">
        <v>0</v>
      </c>
    </row>
    <row r="1609" spans="2:13" x14ac:dyDescent="0.2">
      <c r="B1609">
        <v>0</v>
      </c>
      <c r="C1609">
        <v>0</v>
      </c>
      <c r="D1609">
        <v>0</v>
      </c>
      <c r="E1609">
        <v>0</v>
      </c>
      <c r="F1609">
        <v>0</v>
      </c>
      <c r="G1609">
        <v>2222222</v>
      </c>
      <c r="H1609">
        <v>0</v>
      </c>
      <c r="I1609">
        <v>0</v>
      </c>
      <c r="J1609">
        <v>0</v>
      </c>
      <c r="K1609">
        <v>0</v>
      </c>
      <c r="L1609">
        <v>0</v>
      </c>
      <c r="M1609">
        <v>0</v>
      </c>
    </row>
    <row r="1610" spans="2:13" x14ac:dyDescent="0.2">
      <c r="B1610">
        <v>0</v>
      </c>
      <c r="C1610">
        <v>0</v>
      </c>
      <c r="D1610">
        <v>0</v>
      </c>
      <c r="E1610">
        <v>0</v>
      </c>
      <c r="F1610">
        <v>0</v>
      </c>
      <c r="G1610">
        <v>2222222</v>
      </c>
      <c r="H1610">
        <v>0</v>
      </c>
      <c r="I1610">
        <v>0</v>
      </c>
      <c r="J1610">
        <v>0</v>
      </c>
      <c r="K1610">
        <v>0</v>
      </c>
      <c r="L1610">
        <v>0</v>
      </c>
      <c r="M1610">
        <v>0</v>
      </c>
    </row>
    <row r="1611" spans="2:13" x14ac:dyDescent="0.2">
      <c r="B1611">
        <v>0</v>
      </c>
      <c r="C1611">
        <v>0</v>
      </c>
      <c r="D1611">
        <v>0</v>
      </c>
      <c r="E1611">
        <v>0</v>
      </c>
      <c r="F1611">
        <v>0</v>
      </c>
      <c r="G1611">
        <v>2222222</v>
      </c>
      <c r="H1611">
        <v>0</v>
      </c>
      <c r="I1611">
        <v>0</v>
      </c>
      <c r="J1611">
        <v>0</v>
      </c>
      <c r="K1611">
        <v>0</v>
      </c>
      <c r="L1611">
        <v>0</v>
      </c>
      <c r="M1611">
        <v>0</v>
      </c>
    </row>
    <row r="1612" spans="2:13" x14ac:dyDescent="0.2">
      <c r="B1612">
        <v>0</v>
      </c>
      <c r="C1612">
        <v>0</v>
      </c>
      <c r="D1612">
        <v>0</v>
      </c>
      <c r="E1612">
        <v>0</v>
      </c>
      <c r="F1612">
        <v>0</v>
      </c>
      <c r="G1612">
        <v>2222222</v>
      </c>
      <c r="H1612">
        <v>0</v>
      </c>
      <c r="I1612">
        <v>0</v>
      </c>
      <c r="J1612">
        <v>0</v>
      </c>
      <c r="K1612">
        <v>0</v>
      </c>
      <c r="L1612">
        <v>0</v>
      </c>
      <c r="M1612">
        <v>0</v>
      </c>
    </row>
    <row r="1613" spans="2:13" x14ac:dyDescent="0.2">
      <c r="B1613">
        <v>0</v>
      </c>
      <c r="C1613">
        <v>0</v>
      </c>
      <c r="D1613">
        <v>0</v>
      </c>
      <c r="E1613">
        <v>0</v>
      </c>
      <c r="F1613">
        <v>0</v>
      </c>
      <c r="G1613">
        <v>2222222</v>
      </c>
      <c r="H1613">
        <v>0</v>
      </c>
      <c r="I1613">
        <v>0</v>
      </c>
      <c r="J1613">
        <v>0</v>
      </c>
      <c r="K1613">
        <v>0</v>
      </c>
      <c r="L1613">
        <v>0</v>
      </c>
      <c r="M1613">
        <v>0</v>
      </c>
    </row>
    <row r="1614" spans="2:13" x14ac:dyDescent="0.2">
      <c r="B1614">
        <v>0</v>
      </c>
      <c r="C1614">
        <v>0</v>
      </c>
      <c r="D1614">
        <v>0</v>
      </c>
      <c r="E1614">
        <v>0</v>
      </c>
      <c r="F1614">
        <v>0</v>
      </c>
      <c r="G1614">
        <v>2222222</v>
      </c>
      <c r="H1614">
        <v>0</v>
      </c>
      <c r="I1614">
        <v>0</v>
      </c>
      <c r="J1614">
        <v>0</v>
      </c>
      <c r="K1614">
        <v>0</v>
      </c>
      <c r="L1614">
        <v>0</v>
      </c>
      <c r="M1614">
        <v>0</v>
      </c>
    </row>
    <row r="1615" spans="2:13" x14ac:dyDescent="0.2">
      <c r="B1615">
        <v>0</v>
      </c>
      <c r="C1615">
        <v>0</v>
      </c>
      <c r="D1615">
        <v>0</v>
      </c>
      <c r="E1615">
        <v>0</v>
      </c>
      <c r="F1615">
        <v>0</v>
      </c>
      <c r="G1615">
        <v>2222222</v>
      </c>
      <c r="H1615">
        <v>0</v>
      </c>
      <c r="I1615">
        <v>0</v>
      </c>
      <c r="J1615">
        <v>0</v>
      </c>
      <c r="K1615">
        <v>0</v>
      </c>
      <c r="L1615">
        <v>0</v>
      </c>
      <c r="M1615">
        <v>0</v>
      </c>
    </row>
    <row r="1616" spans="2:13" x14ac:dyDescent="0.2">
      <c r="B1616">
        <v>0</v>
      </c>
      <c r="C1616">
        <v>0</v>
      </c>
      <c r="D1616">
        <v>0</v>
      </c>
      <c r="E1616">
        <v>0</v>
      </c>
      <c r="F1616">
        <v>0</v>
      </c>
      <c r="G1616">
        <v>2222222</v>
      </c>
      <c r="H1616">
        <v>0</v>
      </c>
      <c r="I1616">
        <v>0</v>
      </c>
      <c r="J1616">
        <v>0</v>
      </c>
      <c r="K1616">
        <v>0</v>
      </c>
      <c r="L1616">
        <v>0</v>
      </c>
      <c r="M1616">
        <v>0</v>
      </c>
    </row>
    <row r="1617" spans="2:13" x14ac:dyDescent="0.2">
      <c r="B1617">
        <v>0</v>
      </c>
      <c r="C1617">
        <v>0</v>
      </c>
      <c r="D1617">
        <v>0</v>
      </c>
      <c r="E1617">
        <v>0</v>
      </c>
      <c r="F1617">
        <v>0</v>
      </c>
      <c r="G1617">
        <v>2222222</v>
      </c>
      <c r="H1617">
        <v>0</v>
      </c>
      <c r="I1617">
        <v>0</v>
      </c>
      <c r="J1617">
        <v>0</v>
      </c>
      <c r="K1617">
        <v>0</v>
      </c>
      <c r="L1617">
        <v>0</v>
      </c>
      <c r="M1617">
        <v>0</v>
      </c>
    </row>
    <row r="1618" spans="2:13" x14ac:dyDescent="0.2">
      <c r="B1618">
        <v>0</v>
      </c>
      <c r="C1618">
        <v>0</v>
      </c>
      <c r="D1618">
        <v>0</v>
      </c>
      <c r="E1618">
        <v>0</v>
      </c>
      <c r="F1618">
        <v>0</v>
      </c>
      <c r="G1618">
        <v>2222222</v>
      </c>
      <c r="H1618">
        <v>0</v>
      </c>
      <c r="I1618">
        <v>0</v>
      </c>
      <c r="J1618">
        <v>0</v>
      </c>
      <c r="K1618">
        <v>0</v>
      </c>
      <c r="L1618">
        <v>0</v>
      </c>
      <c r="M1618">
        <v>0</v>
      </c>
    </row>
    <row r="1619" spans="2:13" x14ac:dyDescent="0.2">
      <c r="B1619">
        <v>0</v>
      </c>
      <c r="C1619">
        <v>0</v>
      </c>
      <c r="D1619">
        <v>0</v>
      </c>
      <c r="E1619">
        <v>0</v>
      </c>
      <c r="F1619">
        <v>0</v>
      </c>
      <c r="G1619">
        <v>2222222</v>
      </c>
      <c r="H1619">
        <v>0</v>
      </c>
      <c r="I1619">
        <v>0</v>
      </c>
      <c r="J1619">
        <v>0</v>
      </c>
      <c r="K1619">
        <v>0</v>
      </c>
      <c r="L1619">
        <v>0</v>
      </c>
      <c r="M1619">
        <v>0</v>
      </c>
    </row>
    <row r="1620" spans="2:13" x14ac:dyDescent="0.2">
      <c r="B1620">
        <v>0</v>
      </c>
      <c r="C1620">
        <v>0</v>
      </c>
      <c r="D1620">
        <v>0</v>
      </c>
      <c r="E1620">
        <v>0</v>
      </c>
      <c r="F1620">
        <v>0</v>
      </c>
      <c r="G1620">
        <v>2222222</v>
      </c>
      <c r="H1620">
        <v>0</v>
      </c>
      <c r="I1620">
        <v>0</v>
      </c>
      <c r="J1620">
        <v>0</v>
      </c>
      <c r="K1620">
        <v>0</v>
      </c>
      <c r="L1620">
        <v>0</v>
      </c>
      <c r="M1620">
        <v>0</v>
      </c>
    </row>
    <row r="1621" spans="2:13" x14ac:dyDescent="0.2">
      <c r="B1621">
        <v>0</v>
      </c>
      <c r="C1621">
        <v>0</v>
      </c>
      <c r="D1621">
        <v>0</v>
      </c>
      <c r="E1621">
        <v>0</v>
      </c>
      <c r="F1621">
        <v>0</v>
      </c>
      <c r="G1621">
        <v>2222222</v>
      </c>
      <c r="H1621">
        <v>0</v>
      </c>
      <c r="I1621">
        <v>0</v>
      </c>
      <c r="J1621">
        <v>0</v>
      </c>
      <c r="K1621">
        <v>0</v>
      </c>
      <c r="L1621">
        <v>0</v>
      </c>
      <c r="M1621">
        <v>0</v>
      </c>
    </row>
    <row r="1622" spans="2:13" x14ac:dyDescent="0.2">
      <c r="B1622">
        <v>0</v>
      </c>
      <c r="C1622">
        <v>0</v>
      </c>
      <c r="D1622">
        <v>0</v>
      </c>
      <c r="E1622">
        <v>0</v>
      </c>
      <c r="F1622">
        <v>0</v>
      </c>
      <c r="G1622">
        <v>2222222</v>
      </c>
      <c r="H1622">
        <v>0</v>
      </c>
      <c r="I1622">
        <v>0</v>
      </c>
      <c r="J1622">
        <v>0</v>
      </c>
      <c r="K1622">
        <v>0</v>
      </c>
      <c r="L1622">
        <v>0</v>
      </c>
      <c r="M1622">
        <v>0</v>
      </c>
    </row>
    <row r="1623" spans="2:13" x14ac:dyDescent="0.2">
      <c r="B1623">
        <v>0</v>
      </c>
      <c r="C1623">
        <v>0</v>
      </c>
      <c r="D1623">
        <v>0</v>
      </c>
      <c r="E1623">
        <v>0</v>
      </c>
      <c r="F1623">
        <v>0</v>
      </c>
      <c r="G1623">
        <v>2222222</v>
      </c>
      <c r="H1623">
        <v>0</v>
      </c>
      <c r="I1623">
        <v>0</v>
      </c>
      <c r="J1623">
        <v>0</v>
      </c>
      <c r="K1623">
        <v>0</v>
      </c>
      <c r="L1623">
        <v>0</v>
      </c>
      <c r="M1623">
        <v>0</v>
      </c>
    </row>
    <row r="1624" spans="2:13" x14ac:dyDescent="0.2">
      <c r="B1624">
        <v>0</v>
      </c>
      <c r="C1624">
        <v>0</v>
      </c>
      <c r="D1624">
        <v>0</v>
      </c>
      <c r="E1624">
        <v>0</v>
      </c>
      <c r="F1624">
        <v>0</v>
      </c>
      <c r="G1624">
        <v>2222222</v>
      </c>
      <c r="H1624">
        <v>0</v>
      </c>
      <c r="I1624">
        <v>0</v>
      </c>
      <c r="J1624">
        <v>0</v>
      </c>
      <c r="K1624">
        <v>0</v>
      </c>
      <c r="L1624">
        <v>0</v>
      </c>
      <c r="M1624">
        <v>0</v>
      </c>
    </row>
    <row r="1625" spans="2:13" x14ac:dyDescent="0.2">
      <c r="B1625">
        <v>0</v>
      </c>
      <c r="C1625">
        <v>0</v>
      </c>
      <c r="D1625">
        <v>0</v>
      </c>
      <c r="E1625">
        <v>0</v>
      </c>
      <c r="F1625">
        <v>0</v>
      </c>
      <c r="G1625">
        <v>2222222</v>
      </c>
      <c r="H1625">
        <v>0</v>
      </c>
      <c r="I1625">
        <v>0</v>
      </c>
      <c r="J1625">
        <v>0</v>
      </c>
      <c r="K1625">
        <v>0</v>
      </c>
      <c r="L1625">
        <v>0</v>
      </c>
      <c r="M1625">
        <v>0</v>
      </c>
    </row>
    <row r="1626" spans="2:13" x14ac:dyDescent="0.2">
      <c r="B1626">
        <v>0</v>
      </c>
      <c r="C1626">
        <v>0</v>
      </c>
      <c r="D1626">
        <v>0</v>
      </c>
      <c r="E1626">
        <v>0</v>
      </c>
      <c r="F1626">
        <v>0</v>
      </c>
      <c r="G1626">
        <v>2222222</v>
      </c>
      <c r="H1626">
        <v>0</v>
      </c>
      <c r="I1626">
        <v>0</v>
      </c>
      <c r="J1626">
        <v>0</v>
      </c>
      <c r="K1626">
        <v>0</v>
      </c>
      <c r="L1626">
        <v>0</v>
      </c>
      <c r="M1626">
        <v>0</v>
      </c>
    </row>
    <row r="1627" spans="2:13" x14ac:dyDescent="0.2">
      <c r="B1627">
        <v>0</v>
      </c>
      <c r="C1627">
        <v>0</v>
      </c>
      <c r="D1627">
        <v>0</v>
      </c>
      <c r="E1627">
        <v>0</v>
      </c>
      <c r="F1627">
        <v>0</v>
      </c>
      <c r="G1627">
        <v>2222222</v>
      </c>
      <c r="H1627">
        <v>0</v>
      </c>
      <c r="I1627">
        <v>0</v>
      </c>
      <c r="J1627">
        <v>0</v>
      </c>
      <c r="K1627">
        <v>0</v>
      </c>
      <c r="L1627">
        <v>0</v>
      </c>
      <c r="M1627">
        <v>0</v>
      </c>
    </row>
    <row r="1628" spans="2:13" x14ac:dyDescent="0.2">
      <c r="B1628">
        <v>0</v>
      </c>
      <c r="C1628">
        <v>0</v>
      </c>
      <c r="D1628">
        <v>0</v>
      </c>
      <c r="E1628">
        <v>0</v>
      </c>
      <c r="F1628">
        <v>0</v>
      </c>
      <c r="G1628">
        <v>2222222</v>
      </c>
      <c r="H1628">
        <v>0</v>
      </c>
      <c r="I1628">
        <v>0</v>
      </c>
      <c r="J1628">
        <v>0</v>
      </c>
      <c r="K1628">
        <v>0</v>
      </c>
      <c r="L1628">
        <v>0</v>
      </c>
      <c r="M1628">
        <v>0</v>
      </c>
    </row>
    <row r="1629" spans="2:13" x14ac:dyDescent="0.2">
      <c r="B1629">
        <v>0</v>
      </c>
      <c r="C1629">
        <v>0</v>
      </c>
      <c r="D1629">
        <v>0</v>
      </c>
      <c r="E1629">
        <v>0</v>
      </c>
      <c r="F1629">
        <v>0</v>
      </c>
      <c r="G1629">
        <v>2222222</v>
      </c>
      <c r="H1629">
        <v>0</v>
      </c>
      <c r="I1629">
        <v>0</v>
      </c>
      <c r="J1629">
        <v>0</v>
      </c>
      <c r="K1629">
        <v>0</v>
      </c>
      <c r="L1629">
        <v>0</v>
      </c>
      <c r="M1629">
        <v>0</v>
      </c>
    </row>
    <row r="1630" spans="2:13" x14ac:dyDescent="0.2">
      <c r="B1630">
        <v>0</v>
      </c>
      <c r="C1630">
        <v>0</v>
      </c>
      <c r="D1630">
        <v>0</v>
      </c>
      <c r="E1630">
        <v>0</v>
      </c>
      <c r="F1630">
        <v>0</v>
      </c>
      <c r="G1630">
        <v>2222222</v>
      </c>
      <c r="H1630">
        <v>0</v>
      </c>
      <c r="I1630">
        <v>0</v>
      </c>
      <c r="J1630">
        <v>0</v>
      </c>
      <c r="K1630">
        <v>0</v>
      </c>
      <c r="L1630">
        <v>0</v>
      </c>
      <c r="M1630">
        <v>0</v>
      </c>
    </row>
    <row r="1631" spans="2:13" x14ac:dyDescent="0.2">
      <c r="B1631">
        <v>0</v>
      </c>
      <c r="C1631">
        <v>0</v>
      </c>
      <c r="D1631">
        <v>0</v>
      </c>
      <c r="E1631">
        <v>0</v>
      </c>
      <c r="F1631">
        <v>0</v>
      </c>
      <c r="G1631">
        <v>2222222</v>
      </c>
      <c r="H1631">
        <v>0</v>
      </c>
      <c r="I1631">
        <v>0</v>
      </c>
      <c r="J1631">
        <v>0</v>
      </c>
      <c r="K1631">
        <v>0</v>
      </c>
      <c r="L1631">
        <v>0</v>
      </c>
      <c r="M1631">
        <v>0</v>
      </c>
    </row>
    <row r="1632" spans="2:13" x14ac:dyDescent="0.2">
      <c r="B1632">
        <v>0</v>
      </c>
      <c r="C1632">
        <v>0</v>
      </c>
      <c r="D1632">
        <v>0</v>
      </c>
      <c r="E1632">
        <v>0</v>
      </c>
      <c r="F1632">
        <v>0</v>
      </c>
      <c r="G1632">
        <v>2222222</v>
      </c>
      <c r="H1632">
        <v>0</v>
      </c>
      <c r="I1632">
        <v>0</v>
      </c>
      <c r="J1632">
        <v>0</v>
      </c>
      <c r="K1632">
        <v>0</v>
      </c>
      <c r="L1632">
        <v>0</v>
      </c>
      <c r="M1632">
        <v>0</v>
      </c>
    </row>
    <row r="1633" spans="2:13" x14ac:dyDescent="0.2">
      <c r="B1633">
        <v>0</v>
      </c>
      <c r="C1633">
        <v>0</v>
      </c>
      <c r="D1633">
        <v>0</v>
      </c>
      <c r="E1633">
        <v>0</v>
      </c>
      <c r="F1633">
        <v>0</v>
      </c>
      <c r="G1633">
        <v>2222222</v>
      </c>
      <c r="H1633">
        <v>0</v>
      </c>
      <c r="I1633">
        <v>0</v>
      </c>
      <c r="J1633">
        <v>0</v>
      </c>
      <c r="K1633">
        <v>0</v>
      </c>
      <c r="L1633">
        <v>0</v>
      </c>
      <c r="M1633">
        <v>0</v>
      </c>
    </row>
    <row r="1634" spans="2:13" x14ac:dyDescent="0.2">
      <c r="B1634">
        <v>0</v>
      </c>
      <c r="C1634">
        <v>0</v>
      </c>
      <c r="D1634">
        <v>0</v>
      </c>
      <c r="E1634">
        <v>0</v>
      </c>
      <c r="F1634">
        <v>0</v>
      </c>
      <c r="G1634">
        <v>2222222</v>
      </c>
      <c r="H1634">
        <v>0</v>
      </c>
      <c r="I1634">
        <v>0</v>
      </c>
      <c r="J1634">
        <v>0</v>
      </c>
      <c r="K1634">
        <v>0</v>
      </c>
      <c r="L1634">
        <v>0</v>
      </c>
      <c r="M1634">
        <v>0</v>
      </c>
    </row>
    <row r="1635" spans="2:13" x14ac:dyDescent="0.2">
      <c r="B1635">
        <v>0</v>
      </c>
      <c r="C1635">
        <v>0</v>
      </c>
      <c r="D1635">
        <v>0</v>
      </c>
      <c r="E1635">
        <v>0</v>
      </c>
      <c r="F1635">
        <v>0</v>
      </c>
      <c r="G1635">
        <v>2222222</v>
      </c>
      <c r="H1635">
        <v>0</v>
      </c>
      <c r="I1635">
        <v>0</v>
      </c>
      <c r="J1635">
        <v>0</v>
      </c>
      <c r="K1635">
        <v>0</v>
      </c>
      <c r="L1635">
        <v>0</v>
      </c>
      <c r="M1635">
        <v>0</v>
      </c>
    </row>
    <row r="1636" spans="2:13" x14ac:dyDescent="0.2">
      <c r="B1636">
        <v>0</v>
      </c>
      <c r="C1636">
        <v>0</v>
      </c>
      <c r="D1636">
        <v>0</v>
      </c>
      <c r="E1636">
        <v>0</v>
      </c>
      <c r="F1636">
        <v>0</v>
      </c>
      <c r="G1636">
        <v>2222222</v>
      </c>
      <c r="H1636">
        <v>0</v>
      </c>
      <c r="I1636">
        <v>0</v>
      </c>
      <c r="J1636">
        <v>0</v>
      </c>
      <c r="K1636">
        <v>0</v>
      </c>
      <c r="L1636">
        <v>0</v>
      </c>
      <c r="M1636">
        <v>0</v>
      </c>
    </row>
    <row r="1637" spans="2:13" x14ac:dyDescent="0.2">
      <c r="B1637">
        <v>0</v>
      </c>
      <c r="C1637">
        <v>0</v>
      </c>
      <c r="D1637">
        <v>0</v>
      </c>
      <c r="E1637">
        <v>0</v>
      </c>
      <c r="F1637">
        <v>0</v>
      </c>
      <c r="G1637">
        <v>2222222</v>
      </c>
      <c r="H1637">
        <v>0</v>
      </c>
      <c r="I1637">
        <v>0</v>
      </c>
      <c r="J1637">
        <v>0</v>
      </c>
      <c r="K1637">
        <v>0</v>
      </c>
      <c r="L1637">
        <v>0</v>
      </c>
      <c r="M1637">
        <v>0</v>
      </c>
    </row>
    <row r="1638" spans="2:13" x14ac:dyDescent="0.2">
      <c r="B1638">
        <v>0</v>
      </c>
      <c r="C1638">
        <v>0</v>
      </c>
      <c r="D1638">
        <v>0</v>
      </c>
      <c r="E1638">
        <v>0</v>
      </c>
      <c r="F1638">
        <v>0</v>
      </c>
      <c r="G1638">
        <v>2222222</v>
      </c>
      <c r="H1638">
        <v>0</v>
      </c>
      <c r="I1638">
        <v>0</v>
      </c>
      <c r="J1638">
        <v>0</v>
      </c>
      <c r="K1638">
        <v>0</v>
      </c>
      <c r="L1638">
        <v>0</v>
      </c>
      <c r="M1638">
        <v>0</v>
      </c>
    </row>
    <row r="1639" spans="2:13" x14ac:dyDescent="0.2">
      <c r="B1639">
        <v>0</v>
      </c>
      <c r="C1639">
        <v>0</v>
      </c>
      <c r="D1639">
        <v>0</v>
      </c>
      <c r="E1639">
        <v>0</v>
      </c>
      <c r="F1639">
        <v>0</v>
      </c>
      <c r="G1639">
        <v>2222222</v>
      </c>
      <c r="H1639">
        <v>0</v>
      </c>
      <c r="I1639">
        <v>0</v>
      </c>
      <c r="J1639">
        <v>0</v>
      </c>
      <c r="K1639">
        <v>0</v>
      </c>
      <c r="L1639">
        <v>0</v>
      </c>
      <c r="M1639">
        <v>0</v>
      </c>
    </row>
    <row r="1640" spans="2:13" x14ac:dyDescent="0.2">
      <c r="B1640">
        <v>0</v>
      </c>
      <c r="C1640">
        <v>0</v>
      </c>
      <c r="D1640">
        <v>0</v>
      </c>
      <c r="E1640">
        <v>0</v>
      </c>
      <c r="F1640">
        <v>0</v>
      </c>
      <c r="G1640">
        <v>2222222</v>
      </c>
      <c r="H1640">
        <v>0</v>
      </c>
      <c r="I1640">
        <v>0</v>
      </c>
      <c r="J1640">
        <v>0</v>
      </c>
      <c r="K1640">
        <v>0</v>
      </c>
      <c r="L1640">
        <v>0</v>
      </c>
      <c r="M1640">
        <v>0</v>
      </c>
    </row>
    <row r="1641" spans="2:13" x14ac:dyDescent="0.2">
      <c r="B1641">
        <v>0</v>
      </c>
      <c r="C1641">
        <v>0</v>
      </c>
      <c r="D1641">
        <v>0</v>
      </c>
      <c r="E1641">
        <v>0</v>
      </c>
      <c r="F1641">
        <v>0</v>
      </c>
      <c r="G1641">
        <v>2222222</v>
      </c>
      <c r="H1641">
        <v>0</v>
      </c>
      <c r="I1641">
        <v>0</v>
      </c>
      <c r="J1641">
        <v>0</v>
      </c>
      <c r="K1641">
        <v>0</v>
      </c>
      <c r="L1641">
        <v>0</v>
      </c>
      <c r="M1641">
        <v>0</v>
      </c>
    </row>
    <row r="1642" spans="2:13" x14ac:dyDescent="0.2">
      <c r="B1642">
        <v>0</v>
      </c>
      <c r="C1642">
        <v>0</v>
      </c>
      <c r="D1642">
        <v>0</v>
      </c>
      <c r="E1642">
        <v>0</v>
      </c>
      <c r="F1642">
        <v>0</v>
      </c>
      <c r="G1642">
        <v>2222222</v>
      </c>
      <c r="H1642">
        <v>0</v>
      </c>
      <c r="I1642">
        <v>0</v>
      </c>
      <c r="J1642">
        <v>0</v>
      </c>
      <c r="K1642">
        <v>0</v>
      </c>
      <c r="L1642">
        <v>0</v>
      </c>
      <c r="M1642">
        <v>0</v>
      </c>
    </row>
    <row r="1643" spans="2:13" x14ac:dyDescent="0.2">
      <c r="B1643">
        <v>0</v>
      </c>
      <c r="C1643">
        <v>0</v>
      </c>
      <c r="D1643">
        <v>0</v>
      </c>
      <c r="E1643">
        <v>0</v>
      </c>
      <c r="F1643">
        <v>0</v>
      </c>
      <c r="G1643">
        <v>2222222</v>
      </c>
      <c r="H1643">
        <v>0</v>
      </c>
      <c r="I1643">
        <v>0</v>
      </c>
      <c r="J1643">
        <v>0</v>
      </c>
      <c r="K1643">
        <v>0</v>
      </c>
      <c r="L1643">
        <v>0</v>
      </c>
      <c r="M1643">
        <v>0</v>
      </c>
    </row>
    <row r="1644" spans="2:13" x14ac:dyDescent="0.2">
      <c r="B1644">
        <v>0</v>
      </c>
      <c r="C1644">
        <v>0</v>
      </c>
      <c r="D1644">
        <v>0</v>
      </c>
      <c r="E1644">
        <v>0</v>
      </c>
      <c r="F1644">
        <v>0</v>
      </c>
      <c r="G1644">
        <v>2222222</v>
      </c>
      <c r="H1644">
        <v>0</v>
      </c>
      <c r="I1644">
        <v>0</v>
      </c>
      <c r="J1644">
        <v>0</v>
      </c>
      <c r="K1644">
        <v>0</v>
      </c>
      <c r="L1644">
        <v>0</v>
      </c>
      <c r="M1644">
        <v>0</v>
      </c>
    </row>
    <row r="1645" spans="2:13" x14ac:dyDescent="0.2">
      <c r="B1645">
        <v>0</v>
      </c>
      <c r="C1645">
        <v>0</v>
      </c>
      <c r="D1645">
        <v>0</v>
      </c>
      <c r="E1645">
        <v>0</v>
      </c>
      <c r="F1645">
        <v>0</v>
      </c>
      <c r="G1645">
        <v>2222222</v>
      </c>
      <c r="H1645">
        <v>0</v>
      </c>
      <c r="I1645">
        <v>0</v>
      </c>
      <c r="J1645">
        <v>0</v>
      </c>
      <c r="K1645">
        <v>0</v>
      </c>
      <c r="L1645">
        <v>0</v>
      </c>
      <c r="M1645">
        <v>0</v>
      </c>
    </row>
    <row r="1646" spans="2:13" x14ac:dyDescent="0.2">
      <c r="B1646">
        <v>0</v>
      </c>
      <c r="C1646">
        <v>0</v>
      </c>
      <c r="D1646">
        <v>0</v>
      </c>
      <c r="E1646">
        <v>0</v>
      </c>
      <c r="F1646">
        <v>0</v>
      </c>
      <c r="G1646">
        <v>2222222</v>
      </c>
      <c r="H1646">
        <v>0</v>
      </c>
      <c r="I1646">
        <v>0</v>
      </c>
      <c r="J1646">
        <v>0</v>
      </c>
      <c r="K1646">
        <v>0</v>
      </c>
      <c r="L1646">
        <v>0</v>
      </c>
      <c r="M1646">
        <v>0</v>
      </c>
    </row>
    <row r="1647" spans="2:13" x14ac:dyDescent="0.2">
      <c r="B1647">
        <v>0</v>
      </c>
      <c r="C1647">
        <v>0</v>
      </c>
      <c r="D1647">
        <v>0</v>
      </c>
      <c r="E1647">
        <v>0</v>
      </c>
      <c r="F1647">
        <v>0</v>
      </c>
      <c r="G1647">
        <v>2222222</v>
      </c>
      <c r="H1647">
        <v>0</v>
      </c>
      <c r="I1647">
        <v>0</v>
      </c>
      <c r="J1647">
        <v>0</v>
      </c>
      <c r="K1647">
        <v>0</v>
      </c>
      <c r="L1647">
        <v>0</v>
      </c>
      <c r="M1647">
        <v>0</v>
      </c>
    </row>
    <row r="1648" spans="2:13" x14ac:dyDescent="0.2">
      <c r="B1648">
        <v>0</v>
      </c>
      <c r="C1648">
        <v>0</v>
      </c>
      <c r="D1648">
        <v>0</v>
      </c>
      <c r="E1648">
        <v>0</v>
      </c>
      <c r="F1648">
        <v>0</v>
      </c>
      <c r="G1648">
        <v>2222222</v>
      </c>
      <c r="H1648">
        <v>0</v>
      </c>
      <c r="I1648">
        <v>0</v>
      </c>
      <c r="J1648">
        <v>0</v>
      </c>
      <c r="K1648">
        <v>0</v>
      </c>
      <c r="L1648">
        <v>0</v>
      </c>
      <c r="M1648">
        <v>0</v>
      </c>
    </row>
    <row r="1649" spans="2:13" x14ac:dyDescent="0.2">
      <c r="B1649">
        <v>0</v>
      </c>
      <c r="C1649">
        <v>0</v>
      </c>
      <c r="D1649">
        <v>0</v>
      </c>
      <c r="E1649">
        <v>0</v>
      </c>
      <c r="F1649">
        <v>0</v>
      </c>
      <c r="G1649">
        <v>2222222</v>
      </c>
      <c r="H1649">
        <v>0</v>
      </c>
      <c r="I1649">
        <v>0</v>
      </c>
      <c r="J1649">
        <v>0</v>
      </c>
      <c r="K1649">
        <v>0</v>
      </c>
      <c r="L1649">
        <v>0</v>
      </c>
      <c r="M1649">
        <v>0</v>
      </c>
    </row>
    <row r="1650" spans="2:13" x14ac:dyDescent="0.2">
      <c r="B1650">
        <v>0</v>
      </c>
      <c r="C1650">
        <v>0</v>
      </c>
      <c r="D1650">
        <v>0</v>
      </c>
      <c r="E1650">
        <v>0</v>
      </c>
      <c r="F1650">
        <v>0</v>
      </c>
      <c r="G1650">
        <v>2222222</v>
      </c>
      <c r="H1650">
        <v>0</v>
      </c>
      <c r="I1650">
        <v>0</v>
      </c>
      <c r="J1650">
        <v>0</v>
      </c>
      <c r="K1650">
        <v>0</v>
      </c>
      <c r="L1650">
        <v>0</v>
      </c>
      <c r="M1650">
        <v>0</v>
      </c>
    </row>
    <row r="1651" spans="2:13" x14ac:dyDescent="0.2">
      <c r="B1651">
        <v>0</v>
      </c>
      <c r="C1651">
        <v>0</v>
      </c>
      <c r="D1651">
        <v>0</v>
      </c>
      <c r="E1651">
        <v>0</v>
      </c>
      <c r="F1651">
        <v>0</v>
      </c>
      <c r="G1651">
        <v>2222222</v>
      </c>
      <c r="H1651">
        <v>0</v>
      </c>
      <c r="I1651">
        <v>0</v>
      </c>
      <c r="J1651">
        <v>0</v>
      </c>
      <c r="K1651">
        <v>0</v>
      </c>
      <c r="L1651">
        <v>0</v>
      </c>
      <c r="M1651">
        <v>0</v>
      </c>
    </row>
    <row r="1652" spans="2:13" x14ac:dyDescent="0.2">
      <c r="B1652">
        <v>0</v>
      </c>
      <c r="C1652">
        <v>0</v>
      </c>
      <c r="D1652">
        <v>0</v>
      </c>
      <c r="E1652">
        <v>0</v>
      </c>
      <c r="F1652">
        <v>0</v>
      </c>
      <c r="G1652">
        <v>2222222</v>
      </c>
      <c r="H1652">
        <v>0</v>
      </c>
      <c r="I1652">
        <v>0</v>
      </c>
      <c r="J1652">
        <v>0</v>
      </c>
      <c r="K1652">
        <v>0</v>
      </c>
      <c r="L1652">
        <v>0</v>
      </c>
      <c r="M1652">
        <v>0</v>
      </c>
    </row>
    <row r="1653" spans="2:13" x14ac:dyDescent="0.2">
      <c r="B1653">
        <v>0</v>
      </c>
      <c r="C1653">
        <v>0</v>
      </c>
      <c r="D1653">
        <v>0</v>
      </c>
      <c r="E1653">
        <v>0</v>
      </c>
      <c r="F1653">
        <v>0</v>
      </c>
      <c r="G1653">
        <v>2222222</v>
      </c>
      <c r="H1653">
        <v>0</v>
      </c>
      <c r="I1653">
        <v>0</v>
      </c>
      <c r="J1653">
        <v>0</v>
      </c>
      <c r="K1653">
        <v>0</v>
      </c>
      <c r="L1653">
        <v>0</v>
      </c>
      <c r="M1653">
        <v>0</v>
      </c>
    </row>
    <row r="1654" spans="2:13" x14ac:dyDescent="0.2">
      <c r="B1654">
        <v>0</v>
      </c>
      <c r="C1654">
        <v>0</v>
      </c>
      <c r="D1654">
        <v>0</v>
      </c>
      <c r="E1654">
        <v>0</v>
      </c>
      <c r="F1654">
        <v>0</v>
      </c>
      <c r="G1654">
        <v>2222222</v>
      </c>
      <c r="H1654">
        <v>0</v>
      </c>
      <c r="I1654">
        <v>0</v>
      </c>
      <c r="J1654">
        <v>0</v>
      </c>
      <c r="K1654">
        <v>0</v>
      </c>
      <c r="L1654">
        <v>0</v>
      </c>
      <c r="M1654">
        <v>0</v>
      </c>
    </row>
    <row r="1655" spans="2:13" x14ac:dyDescent="0.2">
      <c r="B1655">
        <v>0</v>
      </c>
      <c r="C1655">
        <v>0</v>
      </c>
      <c r="D1655">
        <v>0</v>
      </c>
      <c r="E1655">
        <v>0</v>
      </c>
      <c r="F1655">
        <v>0</v>
      </c>
      <c r="G1655">
        <v>2222222</v>
      </c>
      <c r="H1655">
        <v>0</v>
      </c>
      <c r="I1655">
        <v>0</v>
      </c>
      <c r="J1655">
        <v>0</v>
      </c>
      <c r="K1655">
        <v>0</v>
      </c>
      <c r="L1655">
        <v>0</v>
      </c>
      <c r="M1655">
        <v>0</v>
      </c>
    </row>
    <row r="1656" spans="2:13" x14ac:dyDescent="0.2">
      <c r="B1656">
        <v>0</v>
      </c>
      <c r="C1656">
        <v>0</v>
      </c>
      <c r="D1656">
        <v>0</v>
      </c>
      <c r="E1656">
        <v>0</v>
      </c>
      <c r="F1656">
        <v>0</v>
      </c>
      <c r="G1656">
        <v>2222222</v>
      </c>
      <c r="H1656">
        <v>0</v>
      </c>
      <c r="I1656">
        <v>0</v>
      </c>
      <c r="J1656">
        <v>0</v>
      </c>
      <c r="K1656">
        <v>0</v>
      </c>
      <c r="L1656">
        <v>0</v>
      </c>
      <c r="M1656">
        <v>0</v>
      </c>
    </row>
    <row r="1657" spans="2:13" x14ac:dyDescent="0.2">
      <c r="B1657">
        <v>0</v>
      </c>
      <c r="C1657">
        <v>0</v>
      </c>
      <c r="D1657">
        <v>0</v>
      </c>
      <c r="E1657">
        <v>0</v>
      </c>
      <c r="F1657">
        <v>0</v>
      </c>
      <c r="G1657">
        <v>2222222</v>
      </c>
      <c r="H1657">
        <v>0</v>
      </c>
      <c r="I1657">
        <v>0</v>
      </c>
      <c r="J1657">
        <v>0</v>
      </c>
      <c r="K1657">
        <v>0</v>
      </c>
      <c r="L1657">
        <v>0</v>
      </c>
      <c r="M1657">
        <v>0</v>
      </c>
    </row>
    <row r="1658" spans="2:13" x14ac:dyDescent="0.2">
      <c r="B1658">
        <v>0</v>
      </c>
      <c r="C1658">
        <v>0</v>
      </c>
      <c r="D1658">
        <v>0</v>
      </c>
      <c r="E1658">
        <v>0</v>
      </c>
      <c r="F1658">
        <v>0</v>
      </c>
      <c r="G1658">
        <v>2222222</v>
      </c>
      <c r="H1658">
        <v>0</v>
      </c>
      <c r="I1658">
        <v>0</v>
      </c>
      <c r="J1658">
        <v>0</v>
      </c>
      <c r="K1658">
        <v>0</v>
      </c>
      <c r="L1658">
        <v>0</v>
      </c>
      <c r="M1658">
        <v>0</v>
      </c>
    </row>
    <row r="1659" spans="2:13" x14ac:dyDescent="0.2">
      <c r="B1659">
        <v>0</v>
      </c>
      <c r="C1659">
        <v>0</v>
      </c>
      <c r="D1659">
        <v>0</v>
      </c>
      <c r="E1659">
        <v>0</v>
      </c>
      <c r="F1659">
        <v>0</v>
      </c>
      <c r="G1659">
        <v>2222222</v>
      </c>
      <c r="H1659">
        <v>0</v>
      </c>
      <c r="I1659">
        <v>0</v>
      </c>
      <c r="J1659">
        <v>0</v>
      </c>
      <c r="K1659">
        <v>0</v>
      </c>
      <c r="L1659">
        <v>0</v>
      </c>
      <c r="M1659">
        <v>0</v>
      </c>
    </row>
    <row r="1660" spans="2:13" x14ac:dyDescent="0.2">
      <c r="B1660">
        <v>0</v>
      </c>
      <c r="C1660">
        <v>0</v>
      </c>
      <c r="D1660">
        <v>0</v>
      </c>
      <c r="E1660">
        <v>0</v>
      </c>
      <c r="F1660">
        <v>0</v>
      </c>
      <c r="G1660">
        <v>2222222</v>
      </c>
      <c r="H1660">
        <v>0</v>
      </c>
      <c r="I1660">
        <v>0</v>
      </c>
      <c r="J1660">
        <v>0</v>
      </c>
      <c r="K1660">
        <v>0</v>
      </c>
      <c r="L1660">
        <v>0</v>
      </c>
      <c r="M1660">
        <v>0</v>
      </c>
    </row>
    <row r="1661" spans="2:13" x14ac:dyDescent="0.2">
      <c r="B1661">
        <v>0</v>
      </c>
      <c r="C1661">
        <v>0</v>
      </c>
      <c r="D1661">
        <v>0</v>
      </c>
      <c r="E1661">
        <v>0</v>
      </c>
      <c r="F1661">
        <v>0</v>
      </c>
      <c r="G1661">
        <v>2222222</v>
      </c>
      <c r="H1661">
        <v>0</v>
      </c>
      <c r="I1661">
        <v>0</v>
      </c>
      <c r="J1661">
        <v>0</v>
      </c>
      <c r="K1661">
        <v>0</v>
      </c>
      <c r="L1661">
        <v>0</v>
      </c>
      <c r="M1661">
        <v>0</v>
      </c>
    </row>
    <row r="1662" spans="2:13" x14ac:dyDescent="0.2">
      <c r="B1662">
        <v>0</v>
      </c>
      <c r="C1662">
        <v>0</v>
      </c>
      <c r="D1662">
        <v>0</v>
      </c>
      <c r="E1662">
        <v>0</v>
      </c>
      <c r="F1662">
        <v>0</v>
      </c>
      <c r="G1662">
        <v>2222222</v>
      </c>
      <c r="H1662">
        <v>0</v>
      </c>
      <c r="I1662">
        <v>0</v>
      </c>
      <c r="J1662">
        <v>0</v>
      </c>
      <c r="K1662">
        <v>0</v>
      </c>
      <c r="L1662">
        <v>0</v>
      </c>
      <c r="M1662">
        <v>0</v>
      </c>
    </row>
    <row r="1663" spans="2:13" x14ac:dyDescent="0.2">
      <c r="B1663">
        <v>0</v>
      </c>
      <c r="C1663">
        <v>0</v>
      </c>
      <c r="D1663">
        <v>0</v>
      </c>
      <c r="E1663">
        <v>0</v>
      </c>
      <c r="F1663">
        <v>0</v>
      </c>
      <c r="G1663">
        <v>2222222</v>
      </c>
      <c r="H1663">
        <v>0</v>
      </c>
      <c r="I1663">
        <v>0</v>
      </c>
      <c r="J1663">
        <v>0</v>
      </c>
      <c r="K1663">
        <v>0</v>
      </c>
      <c r="L1663">
        <v>0</v>
      </c>
      <c r="M1663">
        <v>0</v>
      </c>
    </row>
    <row r="1664" spans="2:13" x14ac:dyDescent="0.2">
      <c r="B1664">
        <v>0</v>
      </c>
      <c r="C1664">
        <v>0</v>
      </c>
      <c r="D1664">
        <v>0</v>
      </c>
      <c r="E1664">
        <v>0</v>
      </c>
      <c r="F1664">
        <v>0</v>
      </c>
      <c r="G1664">
        <v>2222222</v>
      </c>
      <c r="H1664">
        <v>0</v>
      </c>
      <c r="I1664">
        <v>0</v>
      </c>
      <c r="J1664">
        <v>0</v>
      </c>
      <c r="K1664">
        <v>0</v>
      </c>
      <c r="L1664">
        <v>0</v>
      </c>
      <c r="M1664">
        <v>0</v>
      </c>
    </row>
    <row r="1665" spans="2:13" x14ac:dyDescent="0.2">
      <c r="B1665">
        <v>0</v>
      </c>
      <c r="C1665">
        <v>0</v>
      </c>
      <c r="D1665">
        <v>0</v>
      </c>
      <c r="E1665">
        <v>0</v>
      </c>
      <c r="F1665">
        <v>0</v>
      </c>
      <c r="G1665">
        <v>2222222</v>
      </c>
      <c r="H1665">
        <v>0</v>
      </c>
      <c r="I1665">
        <v>0</v>
      </c>
      <c r="J1665">
        <v>0</v>
      </c>
      <c r="K1665">
        <v>0</v>
      </c>
      <c r="L1665">
        <v>0</v>
      </c>
      <c r="M1665">
        <v>0</v>
      </c>
    </row>
    <row r="1666" spans="2:13" x14ac:dyDescent="0.2">
      <c r="B1666">
        <v>0</v>
      </c>
      <c r="C1666">
        <v>0</v>
      </c>
      <c r="D1666">
        <v>0</v>
      </c>
      <c r="E1666">
        <v>0</v>
      </c>
      <c r="F1666">
        <v>0</v>
      </c>
      <c r="G1666">
        <v>2222222</v>
      </c>
      <c r="H1666">
        <v>0</v>
      </c>
      <c r="I1666">
        <v>0</v>
      </c>
      <c r="J1666">
        <v>0</v>
      </c>
      <c r="K1666">
        <v>0</v>
      </c>
      <c r="L1666">
        <v>0</v>
      </c>
      <c r="M1666">
        <v>0</v>
      </c>
    </row>
    <row r="1667" spans="2:13" x14ac:dyDescent="0.2">
      <c r="B1667">
        <v>0</v>
      </c>
      <c r="C1667">
        <v>0</v>
      </c>
      <c r="D1667">
        <v>0</v>
      </c>
      <c r="E1667">
        <v>0</v>
      </c>
      <c r="F1667">
        <v>0</v>
      </c>
      <c r="G1667">
        <v>2222222</v>
      </c>
      <c r="H1667">
        <v>0</v>
      </c>
      <c r="I1667">
        <v>0</v>
      </c>
      <c r="J1667">
        <v>0</v>
      </c>
      <c r="K1667">
        <v>0</v>
      </c>
      <c r="L1667">
        <v>0</v>
      </c>
      <c r="M1667">
        <v>0</v>
      </c>
    </row>
    <row r="1668" spans="2:13" x14ac:dyDescent="0.2">
      <c r="B1668">
        <v>0</v>
      </c>
      <c r="C1668">
        <v>0</v>
      </c>
      <c r="D1668">
        <v>0</v>
      </c>
      <c r="E1668">
        <v>0</v>
      </c>
      <c r="F1668">
        <v>0</v>
      </c>
      <c r="G1668">
        <v>2222222</v>
      </c>
      <c r="H1668">
        <v>0</v>
      </c>
      <c r="I1668">
        <v>0</v>
      </c>
      <c r="J1668">
        <v>0</v>
      </c>
      <c r="K1668">
        <v>0</v>
      </c>
      <c r="L1668">
        <v>0</v>
      </c>
      <c r="M1668">
        <v>0</v>
      </c>
    </row>
    <row r="1669" spans="2:13" x14ac:dyDescent="0.2">
      <c r="B1669">
        <v>0</v>
      </c>
      <c r="C1669">
        <v>0</v>
      </c>
      <c r="D1669">
        <v>0</v>
      </c>
      <c r="E1669">
        <v>0</v>
      </c>
      <c r="F1669">
        <v>0</v>
      </c>
      <c r="G1669">
        <v>2222222</v>
      </c>
      <c r="H1669">
        <v>0</v>
      </c>
      <c r="I1669">
        <v>0</v>
      </c>
      <c r="J1669">
        <v>0</v>
      </c>
      <c r="K1669">
        <v>0</v>
      </c>
      <c r="L1669">
        <v>0</v>
      </c>
      <c r="M1669">
        <v>0</v>
      </c>
    </row>
    <row r="1670" spans="2:13" x14ac:dyDescent="0.2">
      <c r="B1670">
        <v>0</v>
      </c>
      <c r="C1670">
        <v>0</v>
      </c>
      <c r="D1670">
        <v>0</v>
      </c>
      <c r="E1670">
        <v>0</v>
      </c>
      <c r="F1670">
        <v>0</v>
      </c>
      <c r="G1670">
        <v>2222222</v>
      </c>
      <c r="H1670">
        <v>0</v>
      </c>
      <c r="I1670">
        <v>0</v>
      </c>
      <c r="J1670">
        <v>0</v>
      </c>
      <c r="K1670">
        <v>0</v>
      </c>
      <c r="L1670">
        <v>0</v>
      </c>
      <c r="M1670">
        <v>0</v>
      </c>
    </row>
    <row r="1671" spans="2:13" x14ac:dyDescent="0.2">
      <c r="B1671">
        <v>0</v>
      </c>
      <c r="C1671">
        <v>0</v>
      </c>
      <c r="D1671">
        <v>0</v>
      </c>
      <c r="E1671">
        <v>0</v>
      </c>
      <c r="F1671">
        <v>0</v>
      </c>
      <c r="G1671">
        <v>2222222</v>
      </c>
      <c r="H1671">
        <v>0</v>
      </c>
      <c r="I1671">
        <v>0</v>
      </c>
      <c r="J1671">
        <v>0</v>
      </c>
      <c r="K1671">
        <v>0</v>
      </c>
      <c r="L1671">
        <v>0</v>
      </c>
      <c r="M1671">
        <v>0</v>
      </c>
    </row>
    <row r="1672" spans="2:13" x14ac:dyDescent="0.2">
      <c r="B1672">
        <v>0</v>
      </c>
      <c r="C1672">
        <v>0</v>
      </c>
      <c r="D1672">
        <v>0</v>
      </c>
      <c r="E1672">
        <v>0</v>
      </c>
      <c r="F1672">
        <v>0</v>
      </c>
      <c r="G1672">
        <v>2222222</v>
      </c>
      <c r="H1672">
        <v>0</v>
      </c>
      <c r="I1672">
        <v>0</v>
      </c>
      <c r="J1672">
        <v>0</v>
      </c>
      <c r="K1672">
        <v>0</v>
      </c>
      <c r="L1672">
        <v>0</v>
      </c>
      <c r="M1672">
        <v>0</v>
      </c>
    </row>
    <row r="1673" spans="2:13" x14ac:dyDescent="0.2">
      <c r="B1673">
        <v>0</v>
      </c>
      <c r="C1673">
        <v>0</v>
      </c>
      <c r="D1673">
        <v>0</v>
      </c>
      <c r="E1673">
        <v>0</v>
      </c>
      <c r="F1673">
        <v>0</v>
      </c>
      <c r="G1673">
        <v>2222222</v>
      </c>
      <c r="H1673">
        <v>0</v>
      </c>
      <c r="I1673">
        <v>0</v>
      </c>
      <c r="J1673">
        <v>0</v>
      </c>
      <c r="K1673">
        <v>0</v>
      </c>
      <c r="L1673">
        <v>0</v>
      </c>
      <c r="M1673">
        <v>0</v>
      </c>
    </row>
    <row r="1674" spans="2:13" x14ac:dyDescent="0.2">
      <c r="B1674">
        <v>0</v>
      </c>
      <c r="C1674">
        <v>0</v>
      </c>
      <c r="D1674">
        <v>0</v>
      </c>
      <c r="E1674">
        <v>0</v>
      </c>
      <c r="F1674">
        <v>0</v>
      </c>
      <c r="G1674">
        <v>2222222</v>
      </c>
      <c r="H1674">
        <v>0</v>
      </c>
      <c r="I1674">
        <v>0</v>
      </c>
      <c r="J1674">
        <v>0</v>
      </c>
      <c r="K1674">
        <v>0</v>
      </c>
      <c r="L1674">
        <v>0</v>
      </c>
      <c r="M1674">
        <v>0</v>
      </c>
    </row>
    <row r="1675" spans="2:13" x14ac:dyDescent="0.2">
      <c r="B1675">
        <v>0</v>
      </c>
      <c r="C1675">
        <v>0</v>
      </c>
      <c r="D1675">
        <v>0</v>
      </c>
      <c r="E1675">
        <v>0</v>
      </c>
      <c r="F1675">
        <v>0</v>
      </c>
      <c r="G1675">
        <v>2222222</v>
      </c>
      <c r="H1675">
        <v>0</v>
      </c>
      <c r="I1675">
        <v>0</v>
      </c>
      <c r="J1675">
        <v>0</v>
      </c>
      <c r="K1675">
        <v>0</v>
      </c>
      <c r="L1675">
        <v>0</v>
      </c>
      <c r="M1675">
        <v>0</v>
      </c>
    </row>
    <row r="1676" spans="2:13" x14ac:dyDescent="0.2">
      <c r="B1676">
        <v>0</v>
      </c>
      <c r="C1676">
        <v>0</v>
      </c>
      <c r="D1676">
        <v>0</v>
      </c>
      <c r="E1676">
        <v>0</v>
      </c>
      <c r="F1676">
        <v>0</v>
      </c>
      <c r="G1676">
        <v>2222222</v>
      </c>
      <c r="H1676">
        <v>0</v>
      </c>
      <c r="I1676">
        <v>0</v>
      </c>
      <c r="J1676">
        <v>0</v>
      </c>
      <c r="K1676">
        <v>0</v>
      </c>
      <c r="L1676">
        <v>0</v>
      </c>
      <c r="M1676">
        <v>0</v>
      </c>
    </row>
    <row r="1677" spans="2:13" x14ac:dyDescent="0.2">
      <c r="B1677">
        <v>0</v>
      </c>
      <c r="C1677">
        <v>0</v>
      </c>
      <c r="D1677">
        <v>0</v>
      </c>
      <c r="E1677">
        <v>0</v>
      </c>
      <c r="F1677">
        <v>0</v>
      </c>
      <c r="G1677">
        <v>2222222</v>
      </c>
      <c r="H1677">
        <v>0</v>
      </c>
      <c r="I1677">
        <v>0</v>
      </c>
      <c r="J1677">
        <v>0</v>
      </c>
      <c r="K1677">
        <v>0</v>
      </c>
      <c r="L1677">
        <v>0</v>
      </c>
      <c r="M1677">
        <v>0</v>
      </c>
    </row>
    <row r="1678" spans="2:13" x14ac:dyDescent="0.2">
      <c r="B1678">
        <v>0</v>
      </c>
      <c r="C1678">
        <v>0</v>
      </c>
      <c r="D1678">
        <v>0</v>
      </c>
      <c r="E1678">
        <v>0</v>
      </c>
      <c r="F1678">
        <v>0</v>
      </c>
      <c r="G1678">
        <v>2222222</v>
      </c>
      <c r="H1678">
        <v>0</v>
      </c>
      <c r="I1678">
        <v>0</v>
      </c>
      <c r="J1678">
        <v>0</v>
      </c>
      <c r="K1678">
        <v>0</v>
      </c>
      <c r="L1678">
        <v>0</v>
      </c>
      <c r="M1678">
        <v>0</v>
      </c>
    </row>
    <row r="1679" spans="2:13" x14ac:dyDescent="0.2">
      <c r="B1679">
        <v>0</v>
      </c>
      <c r="C1679">
        <v>0</v>
      </c>
      <c r="D1679">
        <v>0</v>
      </c>
      <c r="E1679">
        <v>0</v>
      </c>
      <c r="F1679">
        <v>0</v>
      </c>
      <c r="G1679">
        <v>2222222</v>
      </c>
      <c r="H1679">
        <v>0</v>
      </c>
      <c r="I1679">
        <v>0</v>
      </c>
      <c r="J1679">
        <v>0</v>
      </c>
      <c r="K1679">
        <v>0</v>
      </c>
      <c r="L1679">
        <v>0</v>
      </c>
      <c r="M1679">
        <v>0</v>
      </c>
    </row>
    <row r="1680" spans="2:13" x14ac:dyDescent="0.2">
      <c r="B1680">
        <v>0</v>
      </c>
      <c r="C1680">
        <v>0</v>
      </c>
      <c r="D1680">
        <v>0</v>
      </c>
      <c r="E1680">
        <v>0</v>
      </c>
      <c r="F1680">
        <v>0</v>
      </c>
      <c r="G1680">
        <v>2222222</v>
      </c>
      <c r="H1680">
        <v>0</v>
      </c>
      <c r="I1680">
        <v>0</v>
      </c>
      <c r="J1680">
        <v>0</v>
      </c>
      <c r="K1680">
        <v>0</v>
      </c>
      <c r="L1680">
        <v>0</v>
      </c>
      <c r="M1680">
        <v>0</v>
      </c>
    </row>
    <row r="1681" spans="2:13" x14ac:dyDescent="0.2">
      <c r="B1681">
        <v>0</v>
      </c>
      <c r="C1681">
        <v>0</v>
      </c>
      <c r="D1681">
        <v>0</v>
      </c>
      <c r="E1681">
        <v>0</v>
      </c>
      <c r="F1681">
        <v>0</v>
      </c>
      <c r="G1681">
        <v>2222222</v>
      </c>
      <c r="H1681">
        <v>0</v>
      </c>
      <c r="I1681">
        <v>0</v>
      </c>
      <c r="J1681">
        <v>0</v>
      </c>
      <c r="K1681">
        <v>0</v>
      </c>
      <c r="L1681">
        <v>0</v>
      </c>
      <c r="M1681">
        <v>0</v>
      </c>
    </row>
    <row r="1682" spans="2:13" x14ac:dyDescent="0.2">
      <c r="B1682">
        <v>0</v>
      </c>
      <c r="C1682">
        <v>0</v>
      </c>
      <c r="D1682">
        <v>0</v>
      </c>
      <c r="E1682">
        <v>0</v>
      </c>
      <c r="F1682">
        <v>0</v>
      </c>
      <c r="G1682">
        <v>2222222</v>
      </c>
      <c r="H1682">
        <v>0</v>
      </c>
      <c r="I1682">
        <v>0</v>
      </c>
      <c r="J1682">
        <v>0</v>
      </c>
      <c r="K1682">
        <v>0</v>
      </c>
      <c r="L1682">
        <v>0</v>
      </c>
      <c r="M1682">
        <v>0</v>
      </c>
    </row>
    <row r="1683" spans="2:13" x14ac:dyDescent="0.2">
      <c r="B1683">
        <v>0</v>
      </c>
      <c r="C1683">
        <v>0</v>
      </c>
      <c r="D1683">
        <v>0</v>
      </c>
      <c r="E1683">
        <v>0</v>
      </c>
      <c r="F1683">
        <v>0</v>
      </c>
      <c r="G1683">
        <v>2222222</v>
      </c>
      <c r="H1683">
        <v>0</v>
      </c>
      <c r="I1683">
        <v>0</v>
      </c>
      <c r="J1683">
        <v>0</v>
      </c>
      <c r="K1683">
        <v>0</v>
      </c>
      <c r="L1683">
        <v>0</v>
      </c>
      <c r="M1683">
        <v>0</v>
      </c>
    </row>
    <row r="1684" spans="2:13" x14ac:dyDescent="0.2">
      <c r="B1684">
        <v>0</v>
      </c>
      <c r="C1684">
        <v>0</v>
      </c>
      <c r="D1684">
        <v>0</v>
      </c>
      <c r="E1684">
        <v>0</v>
      </c>
      <c r="F1684">
        <v>0</v>
      </c>
      <c r="G1684">
        <v>2222222</v>
      </c>
      <c r="H1684">
        <v>0</v>
      </c>
      <c r="I1684">
        <v>0</v>
      </c>
      <c r="J1684">
        <v>0</v>
      </c>
      <c r="K1684">
        <v>0</v>
      </c>
      <c r="L1684">
        <v>0</v>
      </c>
      <c r="M1684">
        <v>0</v>
      </c>
    </row>
    <row r="1685" spans="2:13" x14ac:dyDescent="0.2">
      <c r="B1685">
        <v>0</v>
      </c>
      <c r="C1685">
        <v>0</v>
      </c>
      <c r="D1685">
        <v>0</v>
      </c>
      <c r="E1685">
        <v>0</v>
      </c>
      <c r="F1685">
        <v>0</v>
      </c>
      <c r="G1685">
        <v>2222222</v>
      </c>
      <c r="H1685">
        <v>0</v>
      </c>
      <c r="I1685">
        <v>0</v>
      </c>
      <c r="J1685">
        <v>0</v>
      </c>
      <c r="K1685">
        <v>0</v>
      </c>
      <c r="L1685">
        <v>0</v>
      </c>
      <c r="M1685">
        <v>0</v>
      </c>
    </row>
    <row r="1686" spans="2:13" x14ac:dyDescent="0.2">
      <c r="B1686">
        <v>0</v>
      </c>
      <c r="C1686">
        <v>0</v>
      </c>
      <c r="D1686">
        <v>0</v>
      </c>
      <c r="E1686">
        <v>0</v>
      </c>
      <c r="F1686">
        <v>0</v>
      </c>
      <c r="G1686">
        <v>2222222</v>
      </c>
      <c r="H1686">
        <v>0</v>
      </c>
      <c r="I1686">
        <v>0</v>
      </c>
      <c r="J1686">
        <v>0</v>
      </c>
      <c r="K1686">
        <v>0</v>
      </c>
      <c r="L1686">
        <v>0</v>
      </c>
      <c r="M1686">
        <v>0</v>
      </c>
    </row>
    <row r="1687" spans="2:13" x14ac:dyDescent="0.2">
      <c r="B1687">
        <v>0</v>
      </c>
      <c r="C1687">
        <v>0</v>
      </c>
      <c r="D1687">
        <v>0</v>
      </c>
      <c r="E1687">
        <v>0</v>
      </c>
      <c r="F1687">
        <v>0</v>
      </c>
      <c r="G1687">
        <v>2222222</v>
      </c>
      <c r="H1687">
        <v>0</v>
      </c>
      <c r="I1687">
        <v>0</v>
      </c>
      <c r="J1687">
        <v>0</v>
      </c>
      <c r="K1687">
        <v>0</v>
      </c>
      <c r="L1687">
        <v>0</v>
      </c>
      <c r="M1687">
        <v>0</v>
      </c>
    </row>
    <row r="1688" spans="2:13" x14ac:dyDescent="0.2">
      <c r="B1688">
        <v>0</v>
      </c>
      <c r="C1688">
        <v>0</v>
      </c>
      <c r="D1688">
        <v>0</v>
      </c>
      <c r="E1688">
        <v>0</v>
      </c>
      <c r="F1688">
        <v>0</v>
      </c>
      <c r="G1688">
        <v>2222222</v>
      </c>
      <c r="H1688">
        <v>0</v>
      </c>
      <c r="I1688">
        <v>0</v>
      </c>
      <c r="J1688">
        <v>0</v>
      </c>
      <c r="K1688">
        <v>0</v>
      </c>
      <c r="L1688">
        <v>0</v>
      </c>
      <c r="M1688">
        <v>0</v>
      </c>
    </row>
    <row r="1689" spans="2:13" x14ac:dyDescent="0.2">
      <c r="B1689">
        <v>0</v>
      </c>
      <c r="C1689">
        <v>0</v>
      </c>
      <c r="D1689">
        <v>0</v>
      </c>
      <c r="E1689">
        <v>0</v>
      </c>
      <c r="F1689">
        <v>0</v>
      </c>
      <c r="G1689">
        <v>2222222</v>
      </c>
      <c r="H1689">
        <v>0</v>
      </c>
      <c r="I1689">
        <v>0</v>
      </c>
      <c r="J1689">
        <v>0</v>
      </c>
      <c r="K1689">
        <v>0</v>
      </c>
      <c r="L1689">
        <v>0</v>
      </c>
      <c r="M1689">
        <v>0</v>
      </c>
    </row>
    <row r="1690" spans="2:13" x14ac:dyDescent="0.2">
      <c r="B1690">
        <v>0</v>
      </c>
      <c r="C1690">
        <v>0</v>
      </c>
      <c r="D1690">
        <v>0</v>
      </c>
      <c r="E1690">
        <v>0</v>
      </c>
      <c r="F1690">
        <v>0</v>
      </c>
      <c r="G1690">
        <v>2222222</v>
      </c>
      <c r="H1690">
        <v>0</v>
      </c>
      <c r="I1690">
        <v>0</v>
      </c>
      <c r="J1690">
        <v>0</v>
      </c>
      <c r="K1690">
        <v>0</v>
      </c>
      <c r="L1690">
        <v>0</v>
      </c>
      <c r="M1690">
        <v>0</v>
      </c>
    </row>
    <row r="1691" spans="2:13" x14ac:dyDescent="0.2">
      <c r="B1691">
        <v>0</v>
      </c>
      <c r="C1691">
        <v>0</v>
      </c>
      <c r="D1691">
        <v>0</v>
      </c>
      <c r="E1691">
        <v>0</v>
      </c>
      <c r="F1691">
        <v>0</v>
      </c>
      <c r="G1691">
        <v>2222222</v>
      </c>
      <c r="H1691">
        <v>0</v>
      </c>
      <c r="I1691">
        <v>0</v>
      </c>
      <c r="J1691">
        <v>0</v>
      </c>
      <c r="K1691">
        <v>0</v>
      </c>
      <c r="L1691">
        <v>0</v>
      </c>
      <c r="M1691">
        <v>0</v>
      </c>
    </row>
    <row r="1692" spans="2:13" x14ac:dyDescent="0.2">
      <c r="B1692">
        <v>0</v>
      </c>
      <c r="C1692">
        <v>0</v>
      </c>
      <c r="D1692">
        <v>0</v>
      </c>
      <c r="E1692">
        <v>0</v>
      </c>
      <c r="F1692">
        <v>0</v>
      </c>
      <c r="G1692">
        <v>2222222</v>
      </c>
      <c r="H1692">
        <v>0</v>
      </c>
      <c r="I1692">
        <v>0</v>
      </c>
      <c r="J1692">
        <v>0</v>
      </c>
      <c r="K1692">
        <v>0</v>
      </c>
      <c r="L1692">
        <v>0</v>
      </c>
      <c r="M1692">
        <v>0</v>
      </c>
    </row>
    <row r="1693" spans="2:13" x14ac:dyDescent="0.2">
      <c r="B1693">
        <v>0</v>
      </c>
      <c r="C1693">
        <v>0</v>
      </c>
      <c r="D1693">
        <v>0</v>
      </c>
      <c r="E1693">
        <v>0</v>
      </c>
      <c r="F1693">
        <v>0</v>
      </c>
      <c r="G1693">
        <v>2222222</v>
      </c>
      <c r="H1693">
        <v>0</v>
      </c>
      <c r="I1693">
        <v>0</v>
      </c>
      <c r="J1693">
        <v>0</v>
      </c>
      <c r="K1693">
        <v>0</v>
      </c>
      <c r="L1693">
        <v>0</v>
      </c>
      <c r="M1693">
        <v>0</v>
      </c>
    </row>
    <row r="1694" spans="2:13" x14ac:dyDescent="0.2">
      <c r="B1694">
        <v>0</v>
      </c>
      <c r="C1694">
        <v>0</v>
      </c>
      <c r="D1694">
        <v>0</v>
      </c>
      <c r="E1694">
        <v>0</v>
      </c>
      <c r="F1694">
        <v>0</v>
      </c>
      <c r="G1694">
        <v>2222222</v>
      </c>
      <c r="H1694">
        <v>0</v>
      </c>
      <c r="I1694">
        <v>0</v>
      </c>
      <c r="J1694">
        <v>0</v>
      </c>
      <c r="K1694">
        <v>0</v>
      </c>
      <c r="L1694">
        <v>0</v>
      </c>
      <c r="M1694">
        <v>0</v>
      </c>
    </row>
    <row r="1695" spans="2:13" x14ac:dyDescent="0.2">
      <c r="B1695">
        <v>0</v>
      </c>
      <c r="C1695">
        <v>0</v>
      </c>
      <c r="D1695">
        <v>0</v>
      </c>
      <c r="E1695">
        <v>0</v>
      </c>
      <c r="F1695">
        <v>0</v>
      </c>
      <c r="G1695">
        <v>2222222</v>
      </c>
      <c r="H1695">
        <v>0</v>
      </c>
      <c r="I1695">
        <v>0</v>
      </c>
      <c r="J1695">
        <v>0</v>
      </c>
      <c r="K1695">
        <v>0</v>
      </c>
      <c r="L1695">
        <v>0</v>
      </c>
      <c r="M1695">
        <v>0</v>
      </c>
    </row>
    <row r="1696" spans="2:13" x14ac:dyDescent="0.2">
      <c r="B1696">
        <v>0</v>
      </c>
      <c r="C1696">
        <v>0</v>
      </c>
      <c r="D1696">
        <v>0</v>
      </c>
      <c r="E1696">
        <v>0</v>
      </c>
      <c r="F1696">
        <v>0</v>
      </c>
      <c r="G1696">
        <v>2222222</v>
      </c>
      <c r="H1696">
        <v>0</v>
      </c>
      <c r="I1696">
        <v>0</v>
      </c>
      <c r="J1696">
        <v>0</v>
      </c>
      <c r="K1696">
        <v>0</v>
      </c>
      <c r="L1696">
        <v>0</v>
      </c>
      <c r="M1696">
        <v>0</v>
      </c>
    </row>
    <row r="1697" spans="2:13" x14ac:dyDescent="0.2">
      <c r="B1697">
        <v>0</v>
      </c>
      <c r="C1697">
        <v>0</v>
      </c>
      <c r="D1697">
        <v>0</v>
      </c>
      <c r="E1697">
        <v>0</v>
      </c>
      <c r="F1697">
        <v>0</v>
      </c>
      <c r="G1697">
        <v>2222222</v>
      </c>
      <c r="H1697">
        <v>0</v>
      </c>
      <c r="I1697">
        <v>0</v>
      </c>
      <c r="J1697">
        <v>0</v>
      </c>
      <c r="K1697">
        <v>0</v>
      </c>
      <c r="L1697">
        <v>0</v>
      </c>
      <c r="M1697">
        <v>0</v>
      </c>
    </row>
    <row r="1698" spans="2:13" x14ac:dyDescent="0.2">
      <c r="B1698">
        <v>0</v>
      </c>
      <c r="C1698">
        <v>0</v>
      </c>
      <c r="D1698">
        <v>0</v>
      </c>
      <c r="E1698">
        <v>0</v>
      </c>
      <c r="F1698">
        <v>0</v>
      </c>
      <c r="G1698">
        <v>2222222</v>
      </c>
      <c r="H1698">
        <v>0</v>
      </c>
      <c r="I1698">
        <v>0</v>
      </c>
      <c r="J1698">
        <v>0</v>
      </c>
      <c r="K1698">
        <v>0</v>
      </c>
      <c r="L1698">
        <v>0</v>
      </c>
      <c r="M1698">
        <v>0</v>
      </c>
    </row>
    <row r="1699" spans="2:13" x14ac:dyDescent="0.2">
      <c r="B1699">
        <v>0</v>
      </c>
      <c r="C1699">
        <v>0</v>
      </c>
      <c r="D1699">
        <v>0</v>
      </c>
      <c r="E1699">
        <v>0</v>
      </c>
      <c r="F1699">
        <v>0</v>
      </c>
      <c r="G1699">
        <v>2222222</v>
      </c>
      <c r="H1699">
        <v>0</v>
      </c>
      <c r="I1699">
        <v>0</v>
      </c>
      <c r="J1699">
        <v>0</v>
      </c>
      <c r="K1699">
        <v>0</v>
      </c>
      <c r="L1699">
        <v>0</v>
      </c>
      <c r="M1699">
        <v>0</v>
      </c>
    </row>
    <row r="1700" spans="2:13" x14ac:dyDescent="0.2">
      <c r="B1700">
        <v>0</v>
      </c>
      <c r="C1700">
        <v>0</v>
      </c>
      <c r="D1700">
        <v>0</v>
      </c>
      <c r="E1700">
        <v>0</v>
      </c>
      <c r="F1700">
        <v>0</v>
      </c>
      <c r="G1700">
        <v>2222222</v>
      </c>
      <c r="H1700">
        <v>0</v>
      </c>
      <c r="I1700">
        <v>0</v>
      </c>
      <c r="J1700">
        <v>0</v>
      </c>
      <c r="K1700">
        <v>0</v>
      </c>
      <c r="L1700">
        <v>0</v>
      </c>
      <c r="M1700">
        <v>0</v>
      </c>
    </row>
    <row r="1701" spans="2:13" x14ac:dyDescent="0.2">
      <c r="B1701">
        <v>0</v>
      </c>
      <c r="C1701">
        <v>0</v>
      </c>
      <c r="D1701">
        <v>0</v>
      </c>
      <c r="E1701">
        <v>0</v>
      </c>
      <c r="F1701">
        <v>0</v>
      </c>
      <c r="G1701">
        <v>2222222</v>
      </c>
      <c r="H1701">
        <v>0</v>
      </c>
      <c r="I1701">
        <v>0</v>
      </c>
      <c r="J1701">
        <v>0</v>
      </c>
      <c r="K1701">
        <v>0</v>
      </c>
      <c r="L1701">
        <v>0</v>
      </c>
      <c r="M1701">
        <v>0</v>
      </c>
    </row>
    <row r="1702" spans="2:13" x14ac:dyDescent="0.2">
      <c r="B1702">
        <v>0</v>
      </c>
      <c r="C1702">
        <v>0</v>
      </c>
      <c r="D1702">
        <v>0</v>
      </c>
      <c r="E1702">
        <v>0</v>
      </c>
      <c r="F1702">
        <v>0</v>
      </c>
      <c r="G1702">
        <v>2222222</v>
      </c>
      <c r="H1702">
        <v>0</v>
      </c>
      <c r="I1702">
        <v>0</v>
      </c>
      <c r="J1702">
        <v>0</v>
      </c>
      <c r="K1702">
        <v>0</v>
      </c>
      <c r="L1702">
        <v>0</v>
      </c>
      <c r="M1702">
        <v>0</v>
      </c>
    </row>
    <row r="1703" spans="2:13" x14ac:dyDescent="0.2">
      <c r="B1703">
        <v>0</v>
      </c>
      <c r="C1703">
        <v>0</v>
      </c>
      <c r="D1703">
        <v>0</v>
      </c>
      <c r="E1703">
        <v>0</v>
      </c>
      <c r="F1703">
        <v>0</v>
      </c>
      <c r="G1703">
        <v>2222222</v>
      </c>
      <c r="H1703">
        <v>0</v>
      </c>
      <c r="I1703">
        <v>0</v>
      </c>
      <c r="J1703">
        <v>0</v>
      </c>
      <c r="K1703">
        <v>0</v>
      </c>
      <c r="L1703">
        <v>0</v>
      </c>
      <c r="M1703">
        <v>0</v>
      </c>
    </row>
    <row r="1704" spans="2:13" x14ac:dyDescent="0.2">
      <c r="B1704">
        <v>0</v>
      </c>
      <c r="C1704">
        <v>0</v>
      </c>
      <c r="D1704">
        <v>0</v>
      </c>
      <c r="E1704">
        <v>0</v>
      </c>
      <c r="F1704">
        <v>0</v>
      </c>
      <c r="G1704">
        <v>2222222</v>
      </c>
      <c r="H1704">
        <v>0</v>
      </c>
      <c r="I1704">
        <v>0</v>
      </c>
      <c r="J1704">
        <v>0</v>
      </c>
      <c r="K1704">
        <v>0</v>
      </c>
      <c r="L1704">
        <v>0</v>
      </c>
      <c r="M1704">
        <v>0</v>
      </c>
    </row>
    <row r="1705" spans="2:13" x14ac:dyDescent="0.2">
      <c r="B1705">
        <v>0</v>
      </c>
      <c r="C1705">
        <v>0</v>
      </c>
      <c r="D1705">
        <v>0</v>
      </c>
      <c r="E1705">
        <v>0</v>
      </c>
      <c r="F1705">
        <v>0</v>
      </c>
      <c r="G1705">
        <v>2222222</v>
      </c>
      <c r="H1705">
        <v>0</v>
      </c>
      <c r="I1705">
        <v>0</v>
      </c>
      <c r="J1705">
        <v>0</v>
      </c>
      <c r="K1705">
        <v>0</v>
      </c>
      <c r="L1705">
        <v>0</v>
      </c>
      <c r="M1705">
        <v>0</v>
      </c>
    </row>
    <row r="1706" spans="2:13" x14ac:dyDescent="0.2">
      <c r="B1706">
        <v>0</v>
      </c>
      <c r="C1706">
        <v>0</v>
      </c>
      <c r="D1706">
        <v>0</v>
      </c>
      <c r="E1706">
        <v>0</v>
      </c>
      <c r="F1706">
        <v>0</v>
      </c>
      <c r="G1706">
        <v>2222222</v>
      </c>
      <c r="H1706">
        <v>0</v>
      </c>
      <c r="I1706">
        <v>0</v>
      </c>
      <c r="J1706">
        <v>0</v>
      </c>
      <c r="K1706">
        <v>0</v>
      </c>
      <c r="L1706">
        <v>0</v>
      </c>
      <c r="M1706">
        <v>0</v>
      </c>
    </row>
    <row r="1707" spans="2:13" x14ac:dyDescent="0.2">
      <c r="B1707">
        <v>0</v>
      </c>
      <c r="C1707">
        <v>0</v>
      </c>
      <c r="D1707">
        <v>0</v>
      </c>
      <c r="E1707">
        <v>0</v>
      </c>
      <c r="F1707">
        <v>0</v>
      </c>
      <c r="G1707">
        <v>2222222</v>
      </c>
      <c r="H1707">
        <v>0</v>
      </c>
      <c r="I1707">
        <v>0</v>
      </c>
      <c r="J1707">
        <v>0</v>
      </c>
      <c r="K1707">
        <v>0</v>
      </c>
      <c r="L1707">
        <v>0</v>
      </c>
      <c r="M1707">
        <v>0</v>
      </c>
    </row>
    <row r="1708" spans="2:13" x14ac:dyDescent="0.2">
      <c r="B1708">
        <v>0</v>
      </c>
      <c r="C1708">
        <v>0</v>
      </c>
      <c r="D1708">
        <v>0</v>
      </c>
      <c r="E1708">
        <v>0</v>
      </c>
      <c r="F1708">
        <v>0</v>
      </c>
      <c r="G1708">
        <v>2222222</v>
      </c>
      <c r="H1708">
        <v>0</v>
      </c>
      <c r="I1708">
        <v>0</v>
      </c>
      <c r="J1708">
        <v>0</v>
      </c>
      <c r="K1708">
        <v>0</v>
      </c>
      <c r="L1708">
        <v>0</v>
      </c>
      <c r="M1708">
        <v>0</v>
      </c>
    </row>
    <row r="1709" spans="2:13" x14ac:dyDescent="0.2">
      <c r="B1709">
        <v>0</v>
      </c>
      <c r="C1709">
        <v>0</v>
      </c>
      <c r="D1709">
        <v>0</v>
      </c>
      <c r="E1709">
        <v>0</v>
      </c>
      <c r="F1709">
        <v>0</v>
      </c>
      <c r="G1709">
        <v>2222222</v>
      </c>
      <c r="H1709">
        <v>0</v>
      </c>
      <c r="I1709">
        <v>0</v>
      </c>
      <c r="J1709">
        <v>0</v>
      </c>
      <c r="K1709">
        <v>0</v>
      </c>
      <c r="L1709">
        <v>0</v>
      </c>
      <c r="M1709">
        <v>0</v>
      </c>
    </row>
    <row r="1710" spans="2:13" x14ac:dyDescent="0.2">
      <c r="B1710">
        <v>0</v>
      </c>
      <c r="C1710">
        <v>0</v>
      </c>
      <c r="D1710">
        <v>0</v>
      </c>
      <c r="E1710">
        <v>0</v>
      </c>
      <c r="F1710">
        <v>0</v>
      </c>
      <c r="G1710">
        <v>2222222</v>
      </c>
      <c r="H1710">
        <v>0</v>
      </c>
      <c r="I1710">
        <v>0</v>
      </c>
      <c r="J1710">
        <v>0</v>
      </c>
      <c r="K1710">
        <v>0</v>
      </c>
      <c r="L1710">
        <v>0</v>
      </c>
      <c r="M1710">
        <v>0</v>
      </c>
    </row>
    <row r="1711" spans="2:13" x14ac:dyDescent="0.2">
      <c r="B1711">
        <v>0</v>
      </c>
      <c r="C1711">
        <v>0</v>
      </c>
      <c r="D1711">
        <v>0</v>
      </c>
      <c r="E1711">
        <v>0</v>
      </c>
      <c r="F1711">
        <v>0</v>
      </c>
      <c r="G1711">
        <v>2222222</v>
      </c>
      <c r="H1711">
        <v>0</v>
      </c>
      <c r="I1711">
        <v>0</v>
      </c>
      <c r="J1711">
        <v>0</v>
      </c>
      <c r="K1711">
        <v>0</v>
      </c>
      <c r="L1711">
        <v>0</v>
      </c>
      <c r="M1711">
        <v>0</v>
      </c>
    </row>
    <row r="1712" spans="2:13" x14ac:dyDescent="0.2">
      <c r="B1712">
        <v>0</v>
      </c>
      <c r="C1712">
        <v>0</v>
      </c>
      <c r="D1712">
        <v>0</v>
      </c>
      <c r="E1712">
        <v>0</v>
      </c>
      <c r="F1712">
        <v>0</v>
      </c>
      <c r="G1712">
        <v>2222222</v>
      </c>
      <c r="H1712">
        <v>0</v>
      </c>
      <c r="I1712">
        <v>0</v>
      </c>
      <c r="J1712">
        <v>0</v>
      </c>
      <c r="K1712">
        <v>0</v>
      </c>
      <c r="L1712">
        <v>0</v>
      </c>
      <c r="M1712">
        <v>0</v>
      </c>
    </row>
    <row r="1713" spans="2:13" x14ac:dyDescent="0.2">
      <c r="B1713">
        <v>0</v>
      </c>
      <c r="C1713">
        <v>0</v>
      </c>
      <c r="D1713">
        <v>0</v>
      </c>
      <c r="E1713">
        <v>0</v>
      </c>
      <c r="F1713">
        <v>0</v>
      </c>
      <c r="G1713">
        <v>2222222</v>
      </c>
      <c r="H1713">
        <v>0</v>
      </c>
      <c r="I1713">
        <v>0</v>
      </c>
      <c r="J1713">
        <v>0</v>
      </c>
      <c r="K1713">
        <v>0</v>
      </c>
      <c r="L1713">
        <v>0</v>
      </c>
      <c r="M1713">
        <v>0</v>
      </c>
    </row>
    <row r="1714" spans="2:13" x14ac:dyDescent="0.2">
      <c r="B1714">
        <v>0</v>
      </c>
      <c r="C1714">
        <v>0</v>
      </c>
      <c r="D1714">
        <v>0</v>
      </c>
      <c r="E1714">
        <v>0</v>
      </c>
      <c r="F1714">
        <v>0</v>
      </c>
      <c r="G1714">
        <v>2222222</v>
      </c>
      <c r="H1714">
        <v>0</v>
      </c>
      <c r="I1714">
        <v>0</v>
      </c>
      <c r="J1714">
        <v>0</v>
      </c>
      <c r="K1714">
        <v>0</v>
      </c>
      <c r="L1714">
        <v>0</v>
      </c>
      <c r="M1714">
        <v>0</v>
      </c>
    </row>
    <row r="1715" spans="2:13" x14ac:dyDescent="0.2">
      <c r="B1715">
        <v>0</v>
      </c>
      <c r="C1715">
        <v>0</v>
      </c>
      <c r="D1715">
        <v>0</v>
      </c>
      <c r="E1715">
        <v>0</v>
      </c>
      <c r="F1715">
        <v>0</v>
      </c>
      <c r="G1715">
        <v>2222222</v>
      </c>
      <c r="H1715">
        <v>0</v>
      </c>
      <c r="I1715">
        <v>0</v>
      </c>
      <c r="J1715">
        <v>0</v>
      </c>
      <c r="K1715">
        <v>0</v>
      </c>
      <c r="L1715">
        <v>0</v>
      </c>
      <c r="M1715">
        <v>0</v>
      </c>
    </row>
    <row r="1716" spans="2:13" x14ac:dyDescent="0.2">
      <c r="B1716">
        <v>0</v>
      </c>
      <c r="C1716">
        <v>0</v>
      </c>
      <c r="D1716">
        <v>0</v>
      </c>
      <c r="E1716">
        <v>0</v>
      </c>
      <c r="F1716">
        <v>0</v>
      </c>
      <c r="G1716">
        <v>2222222</v>
      </c>
      <c r="H1716">
        <v>0</v>
      </c>
      <c r="I1716">
        <v>0</v>
      </c>
      <c r="J1716">
        <v>0</v>
      </c>
      <c r="K1716">
        <v>0</v>
      </c>
      <c r="L1716">
        <v>0</v>
      </c>
      <c r="M1716">
        <v>0</v>
      </c>
    </row>
    <row r="1717" spans="2:13" x14ac:dyDescent="0.2">
      <c r="B1717">
        <v>0</v>
      </c>
      <c r="C1717">
        <v>0</v>
      </c>
      <c r="D1717">
        <v>0</v>
      </c>
      <c r="E1717">
        <v>0</v>
      </c>
      <c r="F1717">
        <v>0</v>
      </c>
      <c r="G1717">
        <v>2222222</v>
      </c>
      <c r="H1717">
        <v>0</v>
      </c>
      <c r="I1717">
        <v>0</v>
      </c>
      <c r="J1717">
        <v>0</v>
      </c>
      <c r="K1717">
        <v>0</v>
      </c>
      <c r="L1717">
        <v>0</v>
      </c>
      <c r="M1717">
        <v>0</v>
      </c>
    </row>
    <row r="1718" spans="2:13" x14ac:dyDescent="0.2">
      <c r="B1718">
        <v>0</v>
      </c>
      <c r="C1718">
        <v>0</v>
      </c>
      <c r="D1718">
        <v>0</v>
      </c>
      <c r="E1718">
        <v>0</v>
      </c>
      <c r="F1718">
        <v>0</v>
      </c>
      <c r="G1718">
        <v>2222222</v>
      </c>
      <c r="H1718">
        <v>0</v>
      </c>
      <c r="I1718">
        <v>0</v>
      </c>
      <c r="J1718">
        <v>0</v>
      </c>
      <c r="K1718">
        <v>0</v>
      </c>
      <c r="L1718">
        <v>0</v>
      </c>
      <c r="M1718">
        <v>0</v>
      </c>
    </row>
    <row r="1719" spans="2:13" x14ac:dyDescent="0.2">
      <c r="B1719">
        <v>0</v>
      </c>
      <c r="C1719">
        <v>0</v>
      </c>
      <c r="D1719">
        <v>0</v>
      </c>
      <c r="E1719">
        <v>0</v>
      </c>
      <c r="F1719">
        <v>0</v>
      </c>
      <c r="G1719">
        <v>2222222</v>
      </c>
      <c r="H1719">
        <v>0</v>
      </c>
      <c r="I1719">
        <v>0</v>
      </c>
      <c r="J1719">
        <v>0</v>
      </c>
      <c r="K1719">
        <v>0</v>
      </c>
      <c r="L1719">
        <v>0</v>
      </c>
      <c r="M1719">
        <v>0</v>
      </c>
    </row>
    <row r="1720" spans="2:13" x14ac:dyDescent="0.2">
      <c r="B1720">
        <v>0</v>
      </c>
      <c r="C1720">
        <v>0</v>
      </c>
      <c r="D1720">
        <v>0</v>
      </c>
      <c r="E1720">
        <v>0</v>
      </c>
      <c r="F1720">
        <v>0</v>
      </c>
      <c r="G1720">
        <v>2222222</v>
      </c>
      <c r="H1720">
        <v>0</v>
      </c>
      <c r="I1720">
        <v>0</v>
      </c>
      <c r="J1720">
        <v>0</v>
      </c>
      <c r="K1720">
        <v>0</v>
      </c>
      <c r="L1720">
        <v>0</v>
      </c>
      <c r="M1720">
        <v>0</v>
      </c>
    </row>
    <row r="1721" spans="2:13" x14ac:dyDescent="0.2">
      <c r="B1721">
        <v>0</v>
      </c>
      <c r="C1721">
        <v>0</v>
      </c>
      <c r="D1721">
        <v>0</v>
      </c>
      <c r="E1721">
        <v>0</v>
      </c>
      <c r="F1721">
        <v>0</v>
      </c>
      <c r="G1721">
        <v>2222222</v>
      </c>
      <c r="H1721">
        <v>0</v>
      </c>
      <c r="I1721">
        <v>0</v>
      </c>
      <c r="J1721">
        <v>0</v>
      </c>
      <c r="K1721">
        <v>0</v>
      </c>
      <c r="L1721">
        <v>0</v>
      </c>
      <c r="M1721">
        <v>0</v>
      </c>
    </row>
    <row r="1722" spans="2:13" x14ac:dyDescent="0.2">
      <c r="B1722">
        <v>0</v>
      </c>
      <c r="C1722">
        <v>0</v>
      </c>
      <c r="D1722">
        <v>0</v>
      </c>
      <c r="E1722">
        <v>0</v>
      </c>
      <c r="F1722">
        <v>0</v>
      </c>
      <c r="G1722">
        <v>2222222</v>
      </c>
      <c r="H1722">
        <v>0</v>
      </c>
      <c r="I1722">
        <v>0</v>
      </c>
      <c r="J1722">
        <v>0</v>
      </c>
      <c r="K1722">
        <v>0</v>
      </c>
      <c r="L1722">
        <v>0</v>
      </c>
      <c r="M1722">
        <v>0</v>
      </c>
    </row>
    <row r="1723" spans="2:13" x14ac:dyDescent="0.2">
      <c r="B1723">
        <v>0</v>
      </c>
      <c r="C1723">
        <v>0</v>
      </c>
      <c r="D1723">
        <v>0</v>
      </c>
      <c r="E1723">
        <v>0</v>
      </c>
      <c r="F1723">
        <v>0</v>
      </c>
      <c r="G1723">
        <v>2222222</v>
      </c>
      <c r="H1723">
        <v>0</v>
      </c>
      <c r="I1723">
        <v>0</v>
      </c>
      <c r="J1723">
        <v>0</v>
      </c>
      <c r="K1723">
        <v>0</v>
      </c>
      <c r="L1723">
        <v>0</v>
      </c>
      <c r="M1723">
        <v>0</v>
      </c>
    </row>
    <row r="1724" spans="2:13" x14ac:dyDescent="0.2">
      <c r="B1724">
        <v>0</v>
      </c>
      <c r="C1724">
        <v>0</v>
      </c>
      <c r="D1724">
        <v>0</v>
      </c>
      <c r="E1724">
        <v>0</v>
      </c>
      <c r="F1724">
        <v>0</v>
      </c>
      <c r="G1724">
        <v>2222222</v>
      </c>
      <c r="H1724">
        <v>0</v>
      </c>
      <c r="I1724">
        <v>0</v>
      </c>
      <c r="J1724">
        <v>0</v>
      </c>
      <c r="K1724">
        <v>0</v>
      </c>
      <c r="L1724">
        <v>0</v>
      </c>
      <c r="M1724">
        <v>0</v>
      </c>
    </row>
    <row r="1725" spans="2:13" x14ac:dyDescent="0.2">
      <c r="B1725">
        <v>0</v>
      </c>
      <c r="C1725">
        <v>0</v>
      </c>
      <c r="D1725">
        <v>0</v>
      </c>
      <c r="E1725">
        <v>0</v>
      </c>
      <c r="F1725">
        <v>0</v>
      </c>
      <c r="G1725">
        <v>2222222</v>
      </c>
      <c r="H1725">
        <v>0</v>
      </c>
      <c r="I1725">
        <v>0</v>
      </c>
      <c r="J1725">
        <v>0</v>
      </c>
      <c r="K1725">
        <v>0</v>
      </c>
      <c r="L1725">
        <v>0</v>
      </c>
      <c r="M1725">
        <v>0</v>
      </c>
    </row>
    <row r="1726" spans="2:13" x14ac:dyDescent="0.2">
      <c r="B1726">
        <v>0</v>
      </c>
      <c r="C1726">
        <v>0</v>
      </c>
      <c r="D1726">
        <v>0</v>
      </c>
      <c r="E1726">
        <v>0</v>
      </c>
      <c r="F1726">
        <v>0</v>
      </c>
      <c r="G1726">
        <v>2222222</v>
      </c>
      <c r="H1726">
        <v>0</v>
      </c>
      <c r="I1726">
        <v>0</v>
      </c>
      <c r="J1726">
        <v>0</v>
      </c>
      <c r="K1726">
        <v>0</v>
      </c>
      <c r="L1726">
        <v>0</v>
      </c>
      <c r="M1726">
        <v>0</v>
      </c>
    </row>
    <row r="1727" spans="2:13" x14ac:dyDescent="0.2">
      <c r="B1727">
        <v>0</v>
      </c>
      <c r="C1727">
        <v>0</v>
      </c>
      <c r="D1727">
        <v>0</v>
      </c>
      <c r="E1727">
        <v>0</v>
      </c>
      <c r="F1727">
        <v>0</v>
      </c>
      <c r="G1727">
        <v>2222222</v>
      </c>
      <c r="H1727">
        <v>0</v>
      </c>
      <c r="I1727">
        <v>0</v>
      </c>
      <c r="J1727">
        <v>0</v>
      </c>
      <c r="K1727">
        <v>0</v>
      </c>
      <c r="L1727">
        <v>0</v>
      </c>
      <c r="M1727">
        <v>0</v>
      </c>
    </row>
    <row r="1728" spans="2:13" x14ac:dyDescent="0.2">
      <c r="B1728">
        <v>0</v>
      </c>
      <c r="C1728">
        <v>0</v>
      </c>
      <c r="D1728">
        <v>0</v>
      </c>
      <c r="E1728">
        <v>0</v>
      </c>
      <c r="F1728">
        <v>0</v>
      </c>
      <c r="G1728">
        <v>2222222</v>
      </c>
      <c r="H1728">
        <v>0</v>
      </c>
      <c r="I1728">
        <v>0</v>
      </c>
      <c r="J1728">
        <v>0</v>
      </c>
      <c r="K1728">
        <v>0</v>
      </c>
      <c r="L1728">
        <v>0</v>
      </c>
      <c r="M1728">
        <v>0</v>
      </c>
    </row>
    <row r="1729" spans="2:13" x14ac:dyDescent="0.2">
      <c r="B1729">
        <v>0</v>
      </c>
      <c r="C1729">
        <v>0</v>
      </c>
      <c r="D1729">
        <v>0</v>
      </c>
      <c r="E1729">
        <v>0</v>
      </c>
      <c r="F1729">
        <v>0</v>
      </c>
      <c r="G1729">
        <v>2222222</v>
      </c>
      <c r="H1729">
        <v>0</v>
      </c>
      <c r="I1729">
        <v>0</v>
      </c>
      <c r="J1729">
        <v>0</v>
      </c>
      <c r="K1729">
        <v>0</v>
      </c>
      <c r="L1729">
        <v>0</v>
      </c>
      <c r="M1729">
        <v>0</v>
      </c>
    </row>
    <row r="1730" spans="2:13" x14ac:dyDescent="0.2">
      <c r="B1730">
        <v>0</v>
      </c>
      <c r="C1730">
        <v>0</v>
      </c>
      <c r="D1730">
        <v>0</v>
      </c>
      <c r="E1730">
        <v>0</v>
      </c>
      <c r="F1730">
        <v>0</v>
      </c>
      <c r="G1730">
        <v>2222222</v>
      </c>
      <c r="H1730">
        <v>0</v>
      </c>
      <c r="I1730">
        <v>0</v>
      </c>
      <c r="J1730">
        <v>0</v>
      </c>
      <c r="K1730">
        <v>0</v>
      </c>
      <c r="L1730">
        <v>0</v>
      </c>
      <c r="M1730">
        <v>0</v>
      </c>
    </row>
    <row r="1731" spans="2:13" x14ac:dyDescent="0.2">
      <c r="B1731">
        <v>0</v>
      </c>
      <c r="C1731">
        <v>0</v>
      </c>
      <c r="D1731">
        <v>0</v>
      </c>
      <c r="E1731">
        <v>0</v>
      </c>
      <c r="F1731">
        <v>0</v>
      </c>
      <c r="G1731">
        <v>2222222</v>
      </c>
      <c r="H1731">
        <v>0</v>
      </c>
      <c r="I1731">
        <v>0</v>
      </c>
      <c r="J1731">
        <v>0</v>
      </c>
      <c r="K1731">
        <v>0</v>
      </c>
      <c r="L1731">
        <v>0</v>
      </c>
      <c r="M1731">
        <v>0</v>
      </c>
    </row>
    <row r="1732" spans="2:13" x14ac:dyDescent="0.2">
      <c r="B1732">
        <v>0</v>
      </c>
      <c r="C1732">
        <v>0</v>
      </c>
      <c r="D1732">
        <v>0</v>
      </c>
      <c r="E1732">
        <v>0</v>
      </c>
      <c r="F1732">
        <v>0</v>
      </c>
      <c r="G1732">
        <v>2222222</v>
      </c>
      <c r="H1732">
        <v>0</v>
      </c>
      <c r="I1732">
        <v>0</v>
      </c>
      <c r="J1732">
        <v>0</v>
      </c>
      <c r="K1732">
        <v>0</v>
      </c>
      <c r="L1732">
        <v>0</v>
      </c>
      <c r="M1732">
        <v>0</v>
      </c>
    </row>
    <row r="1733" spans="2:13" x14ac:dyDescent="0.2">
      <c r="B1733">
        <v>0</v>
      </c>
      <c r="C1733">
        <v>0</v>
      </c>
      <c r="D1733">
        <v>0</v>
      </c>
      <c r="E1733">
        <v>0</v>
      </c>
      <c r="F1733">
        <v>0</v>
      </c>
      <c r="G1733">
        <v>2222222</v>
      </c>
      <c r="H1733">
        <v>0</v>
      </c>
      <c r="I1733">
        <v>0</v>
      </c>
      <c r="J1733">
        <v>0</v>
      </c>
      <c r="K1733">
        <v>0</v>
      </c>
      <c r="L1733">
        <v>0</v>
      </c>
      <c r="M1733">
        <v>0</v>
      </c>
    </row>
    <row r="1734" spans="2:13" x14ac:dyDescent="0.2">
      <c r="B1734">
        <v>0</v>
      </c>
      <c r="C1734">
        <v>0</v>
      </c>
      <c r="D1734">
        <v>0</v>
      </c>
      <c r="E1734">
        <v>0</v>
      </c>
      <c r="F1734">
        <v>0</v>
      </c>
      <c r="G1734">
        <v>2222222</v>
      </c>
      <c r="H1734">
        <v>0</v>
      </c>
      <c r="I1734">
        <v>0</v>
      </c>
      <c r="J1734">
        <v>0</v>
      </c>
      <c r="K1734">
        <v>0</v>
      </c>
      <c r="L1734">
        <v>0</v>
      </c>
      <c r="M1734">
        <v>0</v>
      </c>
    </row>
    <row r="1735" spans="2:13" x14ac:dyDescent="0.2">
      <c r="B1735">
        <v>0</v>
      </c>
      <c r="C1735">
        <v>0</v>
      </c>
      <c r="D1735">
        <v>0</v>
      </c>
      <c r="E1735">
        <v>0</v>
      </c>
      <c r="F1735">
        <v>0</v>
      </c>
      <c r="G1735">
        <v>2222222</v>
      </c>
      <c r="H1735">
        <v>0</v>
      </c>
      <c r="I1735">
        <v>0</v>
      </c>
      <c r="J1735">
        <v>0</v>
      </c>
      <c r="K1735">
        <v>0</v>
      </c>
      <c r="L1735">
        <v>0</v>
      </c>
      <c r="M1735">
        <v>0</v>
      </c>
    </row>
    <row r="1736" spans="2:13" x14ac:dyDescent="0.2">
      <c r="B1736">
        <v>0</v>
      </c>
      <c r="C1736">
        <v>0</v>
      </c>
      <c r="D1736">
        <v>0</v>
      </c>
      <c r="E1736">
        <v>0</v>
      </c>
      <c r="F1736">
        <v>0</v>
      </c>
      <c r="G1736">
        <v>2222222</v>
      </c>
      <c r="H1736">
        <v>0</v>
      </c>
      <c r="I1736">
        <v>0</v>
      </c>
      <c r="J1736">
        <v>0</v>
      </c>
      <c r="K1736">
        <v>0</v>
      </c>
      <c r="L1736">
        <v>0</v>
      </c>
      <c r="M1736">
        <v>0</v>
      </c>
    </row>
    <row r="1737" spans="2:13" x14ac:dyDescent="0.2">
      <c r="B1737">
        <v>0</v>
      </c>
      <c r="C1737">
        <v>0</v>
      </c>
      <c r="D1737">
        <v>0</v>
      </c>
      <c r="E1737">
        <v>0</v>
      </c>
      <c r="F1737">
        <v>0</v>
      </c>
      <c r="G1737">
        <v>2222222</v>
      </c>
      <c r="H1737">
        <v>0</v>
      </c>
      <c r="I1737">
        <v>0</v>
      </c>
      <c r="J1737">
        <v>0</v>
      </c>
      <c r="K1737">
        <v>0</v>
      </c>
      <c r="L1737">
        <v>0</v>
      </c>
      <c r="M1737">
        <v>0</v>
      </c>
    </row>
    <row r="1738" spans="2:13" x14ac:dyDescent="0.2">
      <c r="B1738">
        <v>0</v>
      </c>
      <c r="C1738">
        <v>0</v>
      </c>
      <c r="D1738">
        <v>0</v>
      </c>
      <c r="E1738">
        <v>0</v>
      </c>
      <c r="F1738">
        <v>0</v>
      </c>
      <c r="G1738">
        <v>2222222</v>
      </c>
      <c r="H1738">
        <v>0</v>
      </c>
      <c r="I1738">
        <v>0</v>
      </c>
      <c r="J1738">
        <v>0</v>
      </c>
      <c r="K1738">
        <v>0</v>
      </c>
      <c r="L1738">
        <v>0</v>
      </c>
      <c r="M1738">
        <v>0</v>
      </c>
    </row>
    <row r="1739" spans="2:13" x14ac:dyDescent="0.2">
      <c r="B1739">
        <v>0</v>
      </c>
      <c r="C1739">
        <v>0</v>
      </c>
      <c r="D1739">
        <v>0</v>
      </c>
      <c r="E1739">
        <v>0</v>
      </c>
      <c r="F1739">
        <v>0</v>
      </c>
      <c r="G1739">
        <v>2222222</v>
      </c>
      <c r="H1739">
        <v>0</v>
      </c>
      <c r="I1739">
        <v>0</v>
      </c>
      <c r="J1739">
        <v>0</v>
      </c>
      <c r="K1739">
        <v>0</v>
      </c>
      <c r="L1739">
        <v>0</v>
      </c>
      <c r="M1739">
        <v>0</v>
      </c>
    </row>
    <row r="1740" spans="2:13" x14ac:dyDescent="0.2">
      <c r="B1740">
        <v>0</v>
      </c>
      <c r="C1740">
        <v>0</v>
      </c>
      <c r="D1740">
        <v>0</v>
      </c>
      <c r="E1740">
        <v>0</v>
      </c>
      <c r="F1740">
        <v>0</v>
      </c>
      <c r="G1740">
        <v>2222222</v>
      </c>
      <c r="H1740">
        <v>0</v>
      </c>
      <c r="I1740">
        <v>0</v>
      </c>
      <c r="J1740">
        <v>0</v>
      </c>
      <c r="K1740">
        <v>0</v>
      </c>
      <c r="L1740">
        <v>0</v>
      </c>
      <c r="M1740">
        <v>0</v>
      </c>
    </row>
    <row r="1741" spans="2:13" x14ac:dyDescent="0.2">
      <c r="B1741">
        <v>0</v>
      </c>
      <c r="C1741">
        <v>0</v>
      </c>
      <c r="D1741">
        <v>0</v>
      </c>
      <c r="E1741">
        <v>0</v>
      </c>
      <c r="F1741">
        <v>0</v>
      </c>
      <c r="G1741">
        <v>2222222</v>
      </c>
      <c r="H1741">
        <v>0</v>
      </c>
      <c r="I1741">
        <v>0</v>
      </c>
      <c r="J1741">
        <v>0</v>
      </c>
      <c r="K1741">
        <v>0</v>
      </c>
      <c r="L1741">
        <v>0</v>
      </c>
      <c r="M1741">
        <v>0</v>
      </c>
    </row>
    <row r="1742" spans="2:13" x14ac:dyDescent="0.2">
      <c r="B1742">
        <v>0</v>
      </c>
      <c r="C1742">
        <v>0</v>
      </c>
      <c r="D1742">
        <v>0</v>
      </c>
      <c r="E1742">
        <v>0</v>
      </c>
      <c r="F1742">
        <v>0</v>
      </c>
      <c r="G1742">
        <v>2222222</v>
      </c>
      <c r="H1742">
        <v>0</v>
      </c>
      <c r="I1742">
        <v>0</v>
      </c>
      <c r="J1742">
        <v>0</v>
      </c>
      <c r="K1742">
        <v>0</v>
      </c>
      <c r="L1742">
        <v>0</v>
      </c>
      <c r="M1742">
        <v>0</v>
      </c>
    </row>
    <row r="1743" spans="2:13" x14ac:dyDescent="0.2">
      <c r="B1743">
        <v>0</v>
      </c>
      <c r="C1743">
        <v>0</v>
      </c>
      <c r="D1743">
        <v>0</v>
      </c>
      <c r="E1743">
        <v>0</v>
      </c>
      <c r="F1743">
        <v>0</v>
      </c>
      <c r="G1743">
        <v>2222222</v>
      </c>
      <c r="H1743">
        <v>0</v>
      </c>
      <c r="I1743">
        <v>0</v>
      </c>
      <c r="J1743">
        <v>0</v>
      </c>
      <c r="K1743">
        <v>0</v>
      </c>
      <c r="L1743">
        <v>0</v>
      </c>
      <c r="M1743">
        <v>0</v>
      </c>
    </row>
    <row r="1744" spans="2:13" x14ac:dyDescent="0.2">
      <c r="B1744">
        <v>0</v>
      </c>
      <c r="C1744">
        <v>0</v>
      </c>
      <c r="D1744">
        <v>0</v>
      </c>
      <c r="E1744">
        <v>0</v>
      </c>
      <c r="F1744">
        <v>0</v>
      </c>
      <c r="G1744">
        <v>2222222</v>
      </c>
      <c r="H1744">
        <v>0</v>
      </c>
      <c r="I1744">
        <v>0</v>
      </c>
      <c r="J1744">
        <v>0</v>
      </c>
      <c r="K1744">
        <v>0</v>
      </c>
      <c r="L1744">
        <v>0</v>
      </c>
      <c r="M1744">
        <v>0</v>
      </c>
    </row>
    <row r="1745" spans="2:13" x14ac:dyDescent="0.2">
      <c r="B1745">
        <v>0</v>
      </c>
      <c r="C1745">
        <v>0</v>
      </c>
      <c r="D1745">
        <v>0</v>
      </c>
      <c r="E1745">
        <v>0</v>
      </c>
      <c r="F1745">
        <v>0</v>
      </c>
      <c r="G1745">
        <v>2222222</v>
      </c>
      <c r="H1745">
        <v>0</v>
      </c>
      <c r="I1745">
        <v>0</v>
      </c>
      <c r="J1745">
        <v>0</v>
      </c>
      <c r="K1745">
        <v>0</v>
      </c>
      <c r="L1745">
        <v>0</v>
      </c>
      <c r="M1745">
        <v>0</v>
      </c>
    </row>
    <row r="1746" spans="2:13" x14ac:dyDescent="0.2">
      <c r="B1746">
        <v>0</v>
      </c>
      <c r="C1746">
        <v>0</v>
      </c>
      <c r="D1746">
        <v>0</v>
      </c>
      <c r="E1746">
        <v>0</v>
      </c>
      <c r="F1746">
        <v>0</v>
      </c>
      <c r="G1746">
        <v>2222222</v>
      </c>
      <c r="H1746">
        <v>0</v>
      </c>
      <c r="I1746">
        <v>0</v>
      </c>
      <c r="J1746">
        <v>0</v>
      </c>
      <c r="K1746">
        <v>0</v>
      </c>
      <c r="L1746">
        <v>0</v>
      </c>
      <c r="M1746">
        <v>0</v>
      </c>
    </row>
    <row r="1747" spans="2:13" x14ac:dyDescent="0.2">
      <c r="B1747">
        <v>0</v>
      </c>
      <c r="C1747">
        <v>0</v>
      </c>
      <c r="D1747">
        <v>0</v>
      </c>
      <c r="E1747">
        <v>0</v>
      </c>
      <c r="F1747">
        <v>0</v>
      </c>
      <c r="G1747">
        <v>2222222</v>
      </c>
      <c r="H1747">
        <v>0</v>
      </c>
      <c r="I1747">
        <v>0</v>
      </c>
      <c r="J1747">
        <v>0</v>
      </c>
      <c r="K1747">
        <v>0</v>
      </c>
      <c r="L1747">
        <v>0</v>
      </c>
      <c r="M1747">
        <v>0</v>
      </c>
    </row>
    <row r="1748" spans="2:13" x14ac:dyDescent="0.2">
      <c r="B1748">
        <v>0</v>
      </c>
      <c r="C1748">
        <v>0</v>
      </c>
      <c r="D1748">
        <v>0</v>
      </c>
      <c r="E1748">
        <v>0</v>
      </c>
      <c r="F1748">
        <v>0</v>
      </c>
      <c r="G1748">
        <v>2222222</v>
      </c>
      <c r="H1748">
        <v>0</v>
      </c>
      <c r="I1748">
        <v>0</v>
      </c>
      <c r="J1748">
        <v>0</v>
      </c>
      <c r="K1748">
        <v>0</v>
      </c>
      <c r="L1748">
        <v>0</v>
      </c>
      <c r="M1748">
        <v>0</v>
      </c>
    </row>
    <row r="1749" spans="2:13" x14ac:dyDescent="0.2">
      <c r="B1749">
        <v>0</v>
      </c>
      <c r="C1749">
        <v>0</v>
      </c>
      <c r="D1749">
        <v>0</v>
      </c>
      <c r="E1749">
        <v>0</v>
      </c>
      <c r="F1749">
        <v>0</v>
      </c>
      <c r="G1749">
        <v>2222222</v>
      </c>
      <c r="H1749">
        <v>0</v>
      </c>
      <c r="I1749">
        <v>0</v>
      </c>
      <c r="J1749">
        <v>0</v>
      </c>
      <c r="K1749">
        <v>0</v>
      </c>
      <c r="L1749">
        <v>0</v>
      </c>
      <c r="M1749">
        <v>0</v>
      </c>
    </row>
    <row r="1750" spans="2:13" x14ac:dyDescent="0.2">
      <c r="B1750">
        <v>0</v>
      </c>
      <c r="C1750">
        <v>0</v>
      </c>
      <c r="D1750">
        <v>0</v>
      </c>
      <c r="E1750">
        <v>0</v>
      </c>
      <c r="F1750">
        <v>0</v>
      </c>
      <c r="G1750">
        <v>2222222</v>
      </c>
      <c r="H1750">
        <v>0</v>
      </c>
      <c r="I1750">
        <v>0</v>
      </c>
      <c r="J1750">
        <v>0</v>
      </c>
      <c r="K1750">
        <v>0</v>
      </c>
      <c r="L1750">
        <v>0</v>
      </c>
      <c r="M1750">
        <v>0</v>
      </c>
    </row>
    <row r="1751" spans="2:13" x14ac:dyDescent="0.2">
      <c r="B1751">
        <v>0</v>
      </c>
      <c r="C1751">
        <v>0</v>
      </c>
      <c r="D1751">
        <v>0</v>
      </c>
      <c r="E1751">
        <v>0</v>
      </c>
      <c r="F1751">
        <v>0</v>
      </c>
      <c r="G1751">
        <v>2222222</v>
      </c>
      <c r="H1751">
        <v>0</v>
      </c>
      <c r="I1751">
        <v>0</v>
      </c>
      <c r="J1751">
        <v>0</v>
      </c>
      <c r="K1751">
        <v>0</v>
      </c>
      <c r="L1751">
        <v>0</v>
      </c>
      <c r="M1751">
        <v>0</v>
      </c>
    </row>
    <row r="1752" spans="2:13" x14ac:dyDescent="0.2">
      <c r="B1752">
        <v>0</v>
      </c>
      <c r="C1752">
        <v>0</v>
      </c>
      <c r="D1752">
        <v>0</v>
      </c>
      <c r="E1752">
        <v>0</v>
      </c>
      <c r="F1752">
        <v>0</v>
      </c>
      <c r="G1752">
        <v>2222222</v>
      </c>
      <c r="H1752">
        <v>0</v>
      </c>
      <c r="I1752">
        <v>0</v>
      </c>
      <c r="J1752">
        <v>0</v>
      </c>
      <c r="K1752">
        <v>0</v>
      </c>
      <c r="L1752">
        <v>0</v>
      </c>
      <c r="M1752">
        <v>0</v>
      </c>
    </row>
    <row r="1753" spans="2:13" x14ac:dyDescent="0.2">
      <c r="B1753">
        <v>0</v>
      </c>
      <c r="C1753">
        <v>0</v>
      </c>
      <c r="D1753">
        <v>0</v>
      </c>
      <c r="E1753">
        <v>0</v>
      </c>
      <c r="F1753">
        <v>0</v>
      </c>
      <c r="G1753">
        <v>2222222</v>
      </c>
      <c r="H1753">
        <v>0</v>
      </c>
      <c r="I1753">
        <v>0</v>
      </c>
      <c r="J1753">
        <v>0</v>
      </c>
      <c r="K1753">
        <v>0</v>
      </c>
      <c r="L1753">
        <v>0</v>
      </c>
      <c r="M1753">
        <v>0</v>
      </c>
    </row>
    <row r="1754" spans="2:13" x14ac:dyDescent="0.2">
      <c r="B1754">
        <v>0</v>
      </c>
      <c r="C1754">
        <v>0</v>
      </c>
      <c r="D1754">
        <v>0</v>
      </c>
      <c r="E1754">
        <v>0</v>
      </c>
      <c r="F1754">
        <v>0</v>
      </c>
      <c r="G1754">
        <v>2222222</v>
      </c>
      <c r="H1754">
        <v>0</v>
      </c>
      <c r="I1754">
        <v>0</v>
      </c>
      <c r="J1754">
        <v>0</v>
      </c>
      <c r="K1754">
        <v>0</v>
      </c>
      <c r="L1754">
        <v>0</v>
      </c>
      <c r="M1754">
        <v>0</v>
      </c>
    </row>
    <row r="1755" spans="2:13" x14ac:dyDescent="0.2">
      <c r="B1755">
        <v>0</v>
      </c>
      <c r="C1755">
        <v>0</v>
      </c>
      <c r="D1755">
        <v>0</v>
      </c>
      <c r="E1755">
        <v>0</v>
      </c>
      <c r="F1755">
        <v>0</v>
      </c>
      <c r="G1755">
        <v>2222222</v>
      </c>
      <c r="H1755">
        <v>0</v>
      </c>
      <c r="I1755">
        <v>0</v>
      </c>
      <c r="J1755">
        <v>0</v>
      </c>
      <c r="K1755">
        <v>0</v>
      </c>
      <c r="L1755">
        <v>0</v>
      </c>
      <c r="M1755">
        <v>0</v>
      </c>
    </row>
    <row r="1756" spans="2:13" x14ac:dyDescent="0.2">
      <c r="B1756">
        <v>0</v>
      </c>
      <c r="C1756">
        <v>0</v>
      </c>
      <c r="D1756">
        <v>0</v>
      </c>
      <c r="E1756">
        <v>0</v>
      </c>
      <c r="F1756">
        <v>0</v>
      </c>
      <c r="G1756">
        <v>2222222</v>
      </c>
      <c r="H1756">
        <v>0</v>
      </c>
      <c r="I1756">
        <v>0</v>
      </c>
      <c r="J1756">
        <v>0</v>
      </c>
      <c r="K1756">
        <v>0</v>
      </c>
      <c r="L1756">
        <v>0</v>
      </c>
      <c r="M1756">
        <v>0</v>
      </c>
    </row>
    <row r="1757" spans="2:13" x14ac:dyDescent="0.2">
      <c r="B1757">
        <v>0</v>
      </c>
      <c r="C1757">
        <v>0</v>
      </c>
      <c r="D1757">
        <v>0</v>
      </c>
      <c r="E1757">
        <v>0</v>
      </c>
      <c r="F1757">
        <v>0</v>
      </c>
      <c r="G1757">
        <v>2222222</v>
      </c>
      <c r="H1757">
        <v>0</v>
      </c>
      <c r="I1757">
        <v>0</v>
      </c>
      <c r="J1757">
        <v>0</v>
      </c>
      <c r="K1757">
        <v>0</v>
      </c>
      <c r="L1757">
        <v>0</v>
      </c>
      <c r="M1757">
        <v>0</v>
      </c>
    </row>
    <row r="1758" spans="2:13" x14ac:dyDescent="0.2">
      <c r="B1758">
        <v>0</v>
      </c>
      <c r="C1758">
        <v>0</v>
      </c>
      <c r="D1758">
        <v>0</v>
      </c>
      <c r="E1758">
        <v>0</v>
      </c>
      <c r="F1758">
        <v>0</v>
      </c>
      <c r="G1758">
        <v>2222222</v>
      </c>
      <c r="H1758">
        <v>0</v>
      </c>
      <c r="I1758">
        <v>0</v>
      </c>
      <c r="J1758">
        <v>0</v>
      </c>
      <c r="K1758">
        <v>0</v>
      </c>
      <c r="L1758">
        <v>0</v>
      </c>
      <c r="M1758">
        <v>0</v>
      </c>
    </row>
    <row r="1759" spans="2:13" x14ac:dyDescent="0.2">
      <c r="B1759">
        <v>0</v>
      </c>
      <c r="C1759">
        <v>0</v>
      </c>
      <c r="D1759">
        <v>0</v>
      </c>
      <c r="E1759">
        <v>0</v>
      </c>
      <c r="F1759">
        <v>0</v>
      </c>
      <c r="G1759">
        <v>2222222</v>
      </c>
      <c r="H1759">
        <v>0</v>
      </c>
      <c r="I1759">
        <v>0</v>
      </c>
      <c r="J1759">
        <v>0</v>
      </c>
      <c r="K1759">
        <v>0</v>
      </c>
      <c r="L1759">
        <v>0</v>
      </c>
      <c r="M1759">
        <v>0</v>
      </c>
    </row>
    <row r="1760" spans="2:13" x14ac:dyDescent="0.2">
      <c r="B1760">
        <v>0</v>
      </c>
      <c r="C1760">
        <v>0</v>
      </c>
      <c r="D1760">
        <v>0</v>
      </c>
      <c r="E1760">
        <v>0</v>
      </c>
      <c r="F1760">
        <v>0</v>
      </c>
      <c r="G1760">
        <v>2222222</v>
      </c>
      <c r="H1760">
        <v>0</v>
      </c>
      <c r="I1760">
        <v>0</v>
      </c>
      <c r="J1760">
        <v>0</v>
      </c>
      <c r="K1760">
        <v>0</v>
      </c>
      <c r="L1760">
        <v>0</v>
      </c>
      <c r="M1760">
        <v>0</v>
      </c>
    </row>
    <row r="1761" spans="2:13" x14ac:dyDescent="0.2">
      <c r="B1761">
        <v>0</v>
      </c>
      <c r="C1761">
        <v>0</v>
      </c>
      <c r="D1761">
        <v>0</v>
      </c>
      <c r="E1761">
        <v>0</v>
      </c>
      <c r="F1761">
        <v>0</v>
      </c>
      <c r="G1761">
        <v>2222222</v>
      </c>
      <c r="H1761">
        <v>0</v>
      </c>
      <c r="I1761">
        <v>0</v>
      </c>
      <c r="J1761">
        <v>0</v>
      </c>
      <c r="K1761">
        <v>0</v>
      </c>
      <c r="L1761">
        <v>0</v>
      </c>
      <c r="M1761">
        <v>0</v>
      </c>
    </row>
    <row r="1762" spans="2:13" x14ac:dyDescent="0.2">
      <c r="B1762">
        <v>0</v>
      </c>
      <c r="C1762">
        <v>0</v>
      </c>
      <c r="D1762">
        <v>0</v>
      </c>
      <c r="E1762">
        <v>0</v>
      </c>
      <c r="F1762">
        <v>0</v>
      </c>
      <c r="G1762">
        <v>2222222</v>
      </c>
      <c r="H1762">
        <v>0</v>
      </c>
      <c r="I1762">
        <v>0</v>
      </c>
      <c r="J1762">
        <v>0</v>
      </c>
      <c r="K1762">
        <v>0</v>
      </c>
      <c r="L1762">
        <v>0</v>
      </c>
      <c r="M1762">
        <v>0</v>
      </c>
    </row>
    <row r="1763" spans="2:13" x14ac:dyDescent="0.2">
      <c r="B1763">
        <v>0</v>
      </c>
      <c r="C1763">
        <v>0</v>
      </c>
      <c r="D1763">
        <v>0</v>
      </c>
      <c r="E1763">
        <v>0</v>
      </c>
      <c r="F1763">
        <v>0</v>
      </c>
      <c r="G1763">
        <v>2222222</v>
      </c>
      <c r="H1763">
        <v>0</v>
      </c>
      <c r="I1763">
        <v>0</v>
      </c>
      <c r="J1763">
        <v>0</v>
      </c>
      <c r="K1763">
        <v>0</v>
      </c>
      <c r="L1763">
        <v>0</v>
      </c>
      <c r="M1763">
        <v>0</v>
      </c>
    </row>
    <row r="1764" spans="2:13" x14ac:dyDescent="0.2">
      <c r="B1764">
        <v>0</v>
      </c>
      <c r="C1764">
        <v>0</v>
      </c>
      <c r="D1764">
        <v>0</v>
      </c>
      <c r="E1764">
        <v>0</v>
      </c>
      <c r="F1764">
        <v>0</v>
      </c>
      <c r="G1764">
        <v>2222222</v>
      </c>
      <c r="H1764">
        <v>0</v>
      </c>
      <c r="I1764">
        <v>0</v>
      </c>
      <c r="J1764">
        <v>0</v>
      </c>
      <c r="K1764">
        <v>0</v>
      </c>
      <c r="L1764">
        <v>0</v>
      </c>
      <c r="M1764">
        <v>0</v>
      </c>
    </row>
    <row r="1765" spans="2:13" x14ac:dyDescent="0.2">
      <c r="B1765">
        <v>0</v>
      </c>
      <c r="C1765">
        <v>0</v>
      </c>
      <c r="D1765">
        <v>0</v>
      </c>
      <c r="E1765">
        <v>0</v>
      </c>
      <c r="F1765">
        <v>0</v>
      </c>
      <c r="G1765">
        <v>2222222</v>
      </c>
      <c r="H1765">
        <v>0</v>
      </c>
      <c r="I1765">
        <v>0</v>
      </c>
      <c r="J1765">
        <v>0</v>
      </c>
      <c r="K1765">
        <v>0</v>
      </c>
      <c r="L1765">
        <v>0</v>
      </c>
      <c r="M1765">
        <v>0</v>
      </c>
    </row>
    <row r="1766" spans="2:13" x14ac:dyDescent="0.2">
      <c r="B1766">
        <v>0</v>
      </c>
      <c r="C1766">
        <v>0</v>
      </c>
      <c r="D1766">
        <v>0</v>
      </c>
      <c r="E1766">
        <v>0</v>
      </c>
      <c r="F1766">
        <v>0</v>
      </c>
      <c r="G1766">
        <v>2222222</v>
      </c>
      <c r="H1766">
        <v>0</v>
      </c>
      <c r="I1766">
        <v>0</v>
      </c>
      <c r="J1766">
        <v>0</v>
      </c>
      <c r="K1766">
        <v>0</v>
      </c>
      <c r="L1766">
        <v>0</v>
      </c>
      <c r="M1766">
        <v>0</v>
      </c>
    </row>
    <row r="1767" spans="2:13" x14ac:dyDescent="0.2">
      <c r="B1767">
        <v>0</v>
      </c>
      <c r="C1767">
        <v>0</v>
      </c>
      <c r="D1767">
        <v>0</v>
      </c>
      <c r="E1767">
        <v>0</v>
      </c>
      <c r="F1767">
        <v>0</v>
      </c>
      <c r="G1767">
        <v>2222222</v>
      </c>
      <c r="H1767">
        <v>0</v>
      </c>
      <c r="I1767">
        <v>0</v>
      </c>
      <c r="J1767">
        <v>0</v>
      </c>
      <c r="K1767">
        <v>0</v>
      </c>
      <c r="L1767">
        <v>0</v>
      </c>
      <c r="M1767">
        <v>0</v>
      </c>
    </row>
    <row r="1768" spans="2:13" x14ac:dyDescent="0.2">
      <c r="B1768">
        <v>0</v>
      </c>
      <c r="C1768">
        <v>0</v>
      </c>
      <c r="D1768">
        <v>0</v>
      </c>
      <c r="E1768">
        <v>0</v>
      </c>
      <c r="F1768">
        <v>0</v>
      </c>
      <c r="G1768">
        <v>2222222</v>
      </c>
      <c r="H1768">
        <v>0</v>
      </c>
      <c r="I1768">
        <v>0</v>
      </c>
      <c r="J1768">
        <v>0</v>
      </c>
      <c r="K1768">
        <v>0</v>
      </c>
      <c r="L1768">
        <v>0</v>
      </c>
      <c r="M1768">
        <v>0</v>
      </c>
    </row>
    <row r="1769" spans="2:13" x14ac:dyDescent="0.2">
      <c r="B1769">
        <v>0</v>
      </c>
      <c r="C1769">
        <v>0</v>
      </c>
      <c r="D1769">
        <v>0</v>
      </c>
      <c r="E1769">
        <v>0</v>
      </c>
      <c r="F1769">
        <v>0</v>
      </c>
      <c r="G1769">
        <v>2222222</v>
      </c>
      <c r="H1769">
        <v>0</v>
      </c>
      <c r="I1769">
        <v>0</v>
      </c>
      <c r="J1769">
        <v>0</v>
      </c>
      <c r="K1769">
        <v>0</v>
      </c>
      <c r="L1769">
        <v>0</v>
      </c>
      <c r="M1769">
        <v>0</v>
      </c>
    </row>
    <row r="1770" spans="2:13" x14ac:dyDescent="0.2">
      <c r="B1770">
        <v>0</v>
      </c>
      <c r="C1770">
        <v>0</v>
      </c>
      <c r="D1770">
        <v>0</v>
      </c>
      <c r="E1770">
        <v>0</v>
      </c>
      <c r="F1770">
        <v>0</v>
      </c>
      <c r="G1770">
        <v>2222222</v>
      </c>
      <c r="H1770">
        <v>0</v>
      </c>
      <c r="I1770">
        <v>0</v>
      </c>
      <c r="J1770">
        <v>0</v>
      </c>
      <c r="K1770">
        <v>0</v>
      </c>
      <c r="L1770">
        <v>0</v>
      </c>
      <c r="M1770">
        <v>0</v>
      </c>
    </row>
    <row r="1771" spans="2:13" x14ac:dyDescent="0.2">
      <c r="B1771">
        <v>0</v>
      </c>
      <c r="C1771">
        <v>0</v>
      </c>
      <c r="D1771">
        <v>0</v>
      </c>
      <c r="E1771">
        <v>0</v>
      </c>
      <c r="F1771">
        <v>0</v>
      </c>
      <c r="G1771">
        <v>2222222</v>
      </c>
      <c r="H1771">
        <v>0</v>
      </c>
      <c r="I1771">
        <v>0</v>
      </c>
      <c r="J1771">
        <v>0</v>
      </c>
      <c r="K1771">
        <v>0</v>
      </c>
      <c r="L1771">
        <v>0</v>
      </c>
      <c r="M1771">
        <v>0</v>
      </c>
    </row>
    <row r="1772" spans="2:13" x14ac:dyDescent="0.2">
      <c r="B1772">
        <v>0</v>
      </c>
      <c r="C1772">
        <v>0</v>
      </c>
      <c r="D1772">
        <v>0</v>
      </c>
      <c r="E1772">
        <v>0</v>
      </c>
      <c r="F1772">
        <v>0</v>
      </c>
      <c r="G1772">
        <v>2222222</v>
      </c>
      <c r="H1772">
        <v>0</v>
      </c>
      <c r="I1772">
        <v>0</v>
      </c>
      <c r="J1772">
        <v>0</v>
      </c>
      <c r="K1772">
        <v>0</v>
      </c>
      <c r="L1772">
        <v>0</v>
      </c>
      <c r="M1772">
        <v>0</v>
      </c>
    </row>
    <row r="1773" spans="2:13" x14ac:dyDescent="0.2">
      <c r="B1773">
        <v>0</v>
      </c>
      <c r="C1773">
        <v>0</v>
      </c>
      <c r="D1773">
        <v>0</v>
      </c>
      <c r="E1773">
        <v>0</v>
      </c>
      <c r="F1773">
        <v>0</v>
      </c>
      <c r="G1773">
        <v>2222222</v>
      </c>
      <c r="H1773">
        <v>0</v>
      </c>
      <c r="I1773">
        <v>0</v>
      </c>
      <c r="J1773">
        <v>0</v>
      </c>
      <c r="K1773">
        <v>0</v>
      </c>
      <c r="L1773">
        <v>0</v>
      </c>
      <c r="M1773">
        <v>0</v>
      </c>
    </row>
    <row r="1774" spans="2:13" x14ac:dyDescent="0.2">
      <c r="B1774">
        <v>0</v>
      </c>
      <c r="C1774">
        <v>0</v>
      </c>
      <c r="D1774">
        <v>0</v>
      </c>
      <c r="E1774">
        <v>0</v>
      </c>
      <c r="F1774">
        <v>0</v>
      </c>
      <c r="G1774">
        <v>2222222</v>
      </c>
      <c r="H1774">
        <v>0</v>
      </c>
      <c r="I1774">
        <v>0</v>
      </c>
      <c r="J1774">
        <v>0</v>
      </c>
      <c r="K1774">
        <v>0</v>
      </c>
      <c r="L1774">
        <v>0</v>
      </c>
      <c r="M1774">
        <v>0</v>
      </c>
    </row>
    <row r="1775" spans="2:13" x14ac:dyDescent="0.2">
      <c r="B1775">
        <v>0</v>
      </c>
      <c r="C1775">
        <v>0</v>
      </c>
      <c r="D1775">
        <v>0</v>
      </c>
      <c r="E1775">
        <v>0</v>
      </c>
      <c r="F1775">
        <v>0</v>
      </c>
      <c r="G1775">
        <v>2222222</v>
      </c>
      <c r="H1775">
        <v>0</v>
      </c>
      <c r="I1775">
        <v>0</v>
      </c>
      <c r="J1775">
        <v>0</v>
      </c>
      <c r="K1775">
        <v>0</v>
      </c>
      <c r="L1775">
        <v>0</v>
      </c>
      <c r="M1775">
        <v>0</v>
      </c>
    </row>
    <row r="1776" spans="2:13" x14ac:dyDescent="0.2">
      <c r="B1776">
        <v>0</v>
      </c>
      <c r="C1776">
        <v>0</v>
      </c>
      <c r="D1776">
        <v>0</v>
      </c>
      <c r="E1776">
        <v>0</v>
      </c>
      <c r="F1776">
        <v>0</v>
      </c>
      <c r="G1776">
        <v>2222222</v>
      </c>
      <c r="H1776">
        <v>0</v>
      </c>
      <c r="I1776">
        <v>0</v>
      </c>
      <c r="J1776">
        <v>0</v>
      </c>
      <c r="K1776">
        <v>0</v>
      </c>
      <c r="L1776">
        <v>0</v>
      </c>
      <c r="M1776">
        <v>0</v>
      </c>
    </row>
    <row r="1777" spans="2:13" x14ac:dyDescent="0.2">
      <c r="B1777">
        <v>0</v>
      </c>
      <c r="C1777">
        <v>0</v>
      </c>
      <c r="D1777">
        <v>0</v>
      </c>
      <c r="E1777">
        <v>0</v>
      </c>
      <c r="F1777">
        <v>0</v>
      </c>
      <c r="G1777">
        <v>2222222</v>
      </c>
      <c r="H1777">
        <v>0</v>
      </c>
      <c r="I1777">
        <v>0</v>
      </c>
      <c r="J1777">
        <v>0</v>
      </c>
      <c r="K1777">
        <v>0</v>
      </c>
      <c r="L1777">
        <v>0</v>
      </c>
      <c r="M1777">
        <v>0</v>
      </c>
    </row>
    <row r="1778" spans="2:13" x14ac:dyDescent="0.2">
      <c r="B1778">
        <v>0</v>
      </c>
      <c r="C1778">
        <v>0</v>
      </c>
      <c r="D1778">
        <v>0</v>
      </c>
      <c r="E1778">
        <v>0</v>
      </c>
      <c r="F1778">
        <v>0</v>
      </c>
      <c r="G1778">
        <v>2222222</v>
      </c>
      <c r="H1778">
        <v>0</v>
      </c>
      <c r="I1778">
        <v>0</v>
      </c>
      <c r="J1778">
        <v>0</v>
      </c>
      <c r="K1778">
        <v>0</v>
      </c>
      <c r="L1778">
        <v>0</v>
      </c>
      <c r="M1778">
        <v>0</v>
      </c>
    </row>
    <row r="1779" spans="2:13" x14ac:dyDescent="0.2">
      <c r="B1779">
        <v>0</v>
      </c>
      <c r="C1779">
        <v>0</v>
      </c>
      <c r="D1779">
        <v>0</v>
      </c>
      <c r="E1779">
        <v>0</v>
      </c>
      <c r="F1779">
        <v>0</v>
      </c>
      <c r="G1779">
        <v>2222222</v>
      </c>
      <c r="H1779">
        <v>0</v>
      </c>
      <c r="I1779">
        <v>0</v>
      </c>
      <c r="J1779">
        <v>0</v>
      </c>
      <c r="K1779">
        <v>0</v>
      </c>
      <c r="L1779">
        <v>0</v>
      </c>
      <c r="M1779">
        <v>0</v>
      </c>
    </row>
    <row r="1780" spans="2:13" x14ac:dyDescent="0.2">
      <c r="B1780">
        <v>0</v>
      </c>
      <c r="C1780">
        <v>0</v>
      </c>
      <c r="D1780">
        <v>0</v>
      </c>
      <c r="E1780">
        <v>0</v>
      </c>
      <c r="F1780">
        <v>0</v>
      </c>
      <c r="G1780">
        <v>2222222</v>
      </c>
      <c r="H1780">
        <v>0</v>
      </c>
      <c r="I1780">
        <v>0</v>
      </c>
      <c r="J1780">
        <v>0</v>
      </c>
      <c r="K1780">
        <v>0</v>
      </c>
      <c r="L1780">
        <v>0</v>
      </c>
      <c r="M1780">
        <v>0</v>
      </c>
    </row>
    <row r="1781" spans="2:13" x14ac:dyDescent="0.2">
      <c r="B1781">
        <v>0</v>
      </c>
      <c r="C1781">
        <v>0</v>
      </c>
      <c r="D1781">
        <v>0</v>
      </c>
      <c r="E1781">
        <v>0</v>
      </c>
      <c r="F1781">
        <v>0</v>
      </c>
      <c r="G1781">
        <v>2222222</v>
      </c>
      <c r="H1781">
        <v>0</v>
      </c>
      <c r="I1781">
        <v>0</v>
      </c>
      <c r="J1781">
        <v>0</v>
      </c>
      <c r="K1781">
        <v>0</v>
      </c>
      <c r="L1781">
        <v>0</v>
      </c>
      <c r="M1781">
        <v>0</v>
      </c>
    </row>
    <row r="1782" spans="2:13" x14ac:dyDescent="0.2">
      <c r="B1782">
        <v>0</v>
      </c>
      <c r="C1782">
        <v>0</v>
      </c>
      <c r="D1782">
        <v>0</v>
      </c>
      <c r="E1782">
        <v>0</v>
      </c>
      <c r="F1782">
        <v>0</v>
      </c>
      <c r="G1782">
        <v>2222222</v>
      </c>
      <c r="H1782">
        <v>0</v>
      </c>
      <c r="I1782">
        <v>0</v>
      </c>
      <c r="J1782">
        <v>0</v>
      </c>
      <c r="K1782">
        <v>0</v>
      </c>
      <c r="L1782">
        <v>0</v>
      </c>
      <c r="M1782">
        <v>0</v>
      </c>
    </row>
    <row r="1783" spans="2:13" x14ac:dyDescent="0.2">
      <c r="B1783">
        <v>0</v>
      </c>
      <c r="C1783">
        <v>0</v>
      </c>
      <c r="D1783">
        <v>0</v>
      </c>
      <c r="E1783">
        <v>0</v>
      </c>
      <c r="F1783">
        <v>0</v>
      </c>
      <c r="G1783">
        <v>2222222</v>
      </c>
      <c r="H1783">
        <v>0</v>
      </c>
      <c r="I1783">
        <v>0</v>
      </c>
      <c r="J1783">
        <v>0</v>
      </c>
      <c r="K1783">
        <v>0</v>
      </c>
      <c r="L1783">
        <v>0</v>
      </c>
      <c r="M1783">
        <v>0</v>
      </c>
    </row>
    <row r="1784" spans="2:13" x14ac:dyDescent="0.2">
      <c r="B1784">
        <v>0</v>
      </c>
      <c r="C1784">
        <v>0</v>
      </c>
      <c r="D1784">
        <v>0</v>
      </c>
      <c r="E1784">
        <v>0</v>
      </c>
      <c r="F1784">
        <v>0</v>
      </c>
      <c r="G1784">
        <v>2222222</v>
      </c>
      <c r="H1784">
        <v>0</v>
      </c>
      <c r="I1784">
        <v>0</v>
      </c>
      <c r="J1784">
        <v>0</v>
      </c>
      <c r="K1784">
        <v>0</v>
      </c>
      <c r="L1784">
        <v>0</v>
      </c>
      <c r="M1784">
        <v>0</v>
      </c>
    </row>
    <row r="1785" spans="2:13" x14ac:dyDescent="0.2">
      <c r="B1785">
        <v>0</v>
      </c>
      <c r="C1785">
        <v>0</v>
      </c>
      <c r="D1785">
        <v>0</v>
      </c>
      <c r="E1785">
        <v>0</v>
      </c>
      <c r="F1785">
        <v>0</v>
      </c>
      <c r="G1785">
        <v>2222222</v>
      </c>
      <c r="H1785">
        <v>0</v>
      </c>
      <c r="I1785">
        <v>0</v>
      </c>
      <c r="J1785">
        <v>0</v>
      </c>
      <c r="K1785">
        <v>0</v>
      </c>
      <c r="L1785">
        <v>0</v>
      </c>
      <c r="M1785">
        <v>0</v>
      </c>
    </row>
    <row r="1786" spans="2:13" x14ac:dyDescent="0.2">
      <c r="B1786">
        <v>0</v>
      </c>
      <c r="C1786">
        <v>0</v>
      </c>
      <c r="D1786">
        <v>0</v>
      </c>
      <c r="E1786">
        <v>0</v>
      </c>
      <c r="F1786">
        <v>0</v>
      </c>
      <c r="G1786">
        <v>2222222</v>
      </c>
      <c r="H1786">
        <v>0</v>
      </c>
      <c r="I1786">
        <v>0</v>
      </c>
      <c r="J1786">
        <v>0</v>
      </c>
      <c r="K1786">
        <v>0</v>
      </c>
      <c r="L1786">
        <v>0</v>
      </c>
      <c r="M1786">
        <v>0</v>
      </c>
    </row>
    <row r="1787" spans="2:13" x14ac:dyDescent="0.2">
      <c r="B1787">
        <v>0</v>
      </c>
      <c r="C1787">
        <v>0</v>
      </c>
      <c r="D1787">
        <v>0</v>
      </c>
      <c r="E1787">
        <v>0</v>
      </c>
      <c r="F1787">
        <v>0</v>
      </c>
      <c r="G1787">
        <v>2222222</v>
      </c>
      <c r="H1787">
        <v>0</v>
      </c>
      <c r="I1787">
        <v>0</v>
      </c>
      <c r="J1787">
        <v>0</v>
      </c>
      <c r="K1787">
        <v>0</v>
      </c>
      <c r="L1787">
        <v>0</v>
      </c>
      <c r="M1787">
        <v>0</v>
      </c>
    </row>
    <row r="1788" spans="2:13" x14ac:dyDescent="0.2">
      <c r="B1788">
        <v>0</v>
      </c>
      <c r="C1788">
        <v>0</v>
      </c>
      <c r="D1788">
        <v>0</v>
      </c>
      <c r="E1788">
        <v>0</v>
      </c>
      <c r="F1788">
        <v>0</v>
      </c>
      <c r="G1788">
        <v>2222222</v>
      </c>
      <c r="H1788">
        <v>0</v>
      </c>
      <c r="I1788">
        <v>0</v>
      </c>
      <c r="J1788">
        <v>0</v>
      </c>
      <c r="K1788">
        <v>0</v>
      </c>
      <c r="L1788">
        <v>0</v>
      </c>
      <c r="M1788">
        <v>0</v>
      </c>
    </row>
    <row r="1789" spans="2:13" x14ac:dyDescent="0.2">
      <c r="B1789">
        <v>0</v>
      </c>
      <c r="C1789">
        <v>0</v>
      </c>
      <c r="D1789">
        <v>0</v>
      </c>
      <c r="E1789">
        <v>0</v>
      </c>
      <c r="F1789">
        <v>0</v>
      </c>
      <c r="G1789">
        <v>2222222</v>
      </c>
      <c r="H1789">
        <v>0</v>
      </c>
      <c r="I1789">
        <v>0</v>
      </c>
      <c r="J1789">
        <v>0</v>
      </c>
      <c r="K1789">
        <v>0</v>
      </c>
      <c r="L1789">
        <v>0</v>
      </c>
      <c r="M1789">
        <v>0</v>
      </c>
    </row>
    <row r="1790" spans="2:13" x14ac:dyDescent="0.2">
      <c r="B1790">
        <v>0</v>
      </c>
      <c r="C1790">
        <v>0</v>
      </c>
      <c r="D1790">
        <v>0</v>
      </c>
      <c r="E1790">
        <v>0</v>
      </c>
      <c r="F1790">
        <v>0</v>
      </c>
      <c r="G1790">
        <v>2222222</v>
      </c>
      <c r="H1790">
        <v>0</v>
      </c>
      <c r="I1790">
        <v>0</v>
      </c>
      <c r="J1790">
        <v>0</v>
      </c>
      <c r="K1790">
        <v>0</v>
      </c>
      <c r="L1790">
        <v>0</v>
      </c>
      <c r="M1790">
        <v>0</v>
      </c>
    </row>
    <row r="1791" spans="2:13" x14ac:dyDescent="0.2">
      <c r="B1791">
        <v>0</v>
      </c>
      <c r="C1791">
        <v>0</v>
      </c>
      <c r="D1791">
        <v>0</v>
      </c>
      <c r="E1791">
        <v>0</v>
      </c>
      <c r="F1791">
        <v>0</v>
      </c>
      <c r="G1791">
        <v>2222222</v>
      </c>
      <c r="H1791">
        <v>0</v>
      </c>
      <c r="I1791">
        <v>0</v>
      </c>
      <c r="J1791">
        <v>0</v>
      </c>
      <c r="K1791">
        <v>0</v>
      </c>
      <c r="L1791">
        <v>0</v>
      </c>
      <c r="M1791">
        <v>0</v>
      </c>
    </row>
    <row r="1792" spans="2:13" x14ac:dyDescent="0.2">
      <c r="B1792">
        <v>0</v>
      </c>
      <c r="C1792">
        <v>0</v>
      </c>
      <c r="D1792">
        <v>0</v>
      </c>
      <c r="E1792">
        <v>0</v>
      </c>
      <c r="F1792">
        <v>0</v>
      </c>
      <c r="G1792">
        <v>2222222</v>
      </c>
      <c r="H1792">
        <v>0</v>
      </c>
      <c r="I1792">
        <v>0</v>
      </c>
      <c r="J1792">
        <v>0</v>
      </c>
      <c r="K1792">
        <v>0</v>
      </c>
      <c r="L1792">
        <v>0</v>
      </c>
      <c r="M1792">
        <v>0</v>
      </c>
    </row>
    <row r="1793" spans="2:13" x14ac:dyDescent="0.2">
      <c r="B1793">
        <v>0</v>
      </c>
      <c r="C1793">
        <v>0</v>
      </c>
      <c r="D1793">
        <v>0</v>
      </c>
      <c r="E1793">
        <v>0</v>
      </c>
      <c r="F1793">
        <v>0</v>
      </c>
      <c r="G1793">
        <v>2222222</v>
      </c>
      <c r="H1793">
        <v>0</v>
      </c>
      <c r="I1793">
        <v>0</v>
      </c>
      <c r="J1793">
        <v>0</v>
      </c>
      <c r="K1793">
        <v>0</v>
      </c>
      <c r="L1793">
        <v>0</v>
      </c>
      <c r="M1793">
        <v>0</v>
      </c>
    </row>
    <row r="1794" spans="2:13" x14ac:dyDescent="0.2">
      <c r="B1794">
        <v>0</v>
      </c>
      <c r="C1794">
        <v>0</v>
      </c>
      <c r="D1794">
        <v>0</v>
      </c>
      <c r="E1794">
        <v>0</v>
      </c>
      <c r="F1794">
        <v>0</v>
      </c>
      <c r="G1794">
        <v>2222222</v>
      </c>
      <c r="H1794">
        <v>0</v>
      </c>
      <c r="I1794">
        <v>0</v>
      </c>
      <c r="J1794">
        <v>0</v>
      </c>
      <c r="K1794">
        <v>0</v>
      </c>
      <c r="L1794">
        <v>0</v>
      </c>
      <c r="M1794">
        <v>0</v>
      </c>
    </row>
    <row r="1795" spans="2:13" x14ac:dyDescent="0.2">
      <c r="B1795">
        <v>0</v>
      </c>
      <c r="C1795">
        <v>0</v>
      </c>
      <c r="D1795">
        <v>0</v>
      </c>
      <c r="E1795">
        <v>0</v>
      </c>
      <c r="F1795">
        <v>0</v>
      </c>
      <c r="G1795">
        <v>2222222</v>
      </c>
      <c r="H1795">
        <v>0</v>
      </c>
      <c r="I1795">
        <v>0</v>
      </c>
      <c r="J1795">
        <v>0</v>
      </c>
      <c r="K1795">
        <v>0</v>
      </c>
      <c r="L1795">
        <v>0</v>
      </c>
      <c r="M1795">
        <v>0</v>
      </c>
    </row>
    <row r="1796" spans="2:13" x14ac:dyDescent="0.2">
      <c r="B1796">
        <v>0</v>
      </c>
      <c r="C1796">
        <v>0</v>
      </c>
      <c r="D1796">
        <v>0</v>
      </c>
      <c r="E1796">
        <v>0</v>
      </c>
      <c r="F1796">
        <v>0</v>
      </c>
      <c r="G1796">
        <v>2222222</v>
      </c>
      <c r="H1796">
        <v>0</v>
      </c>
      <c r="I1796">
        <v>0</v>
      </c>
      <c r="J1796">
        <v>0</v>
      </c>
      <c r="K1796">
        <v>0</v>
      </c>
      <c r="L1796">
        <v>0</v>
      </c>
      <c r="M1796">
        <v>0</v>
      </c>
    </row>
    <row r="1797" spans="2:13" x14ac:dyDescent="0.2">
      <c r="B1797">
        <v>0</v>
      </c>
      <c r="C1797">
        <v>0</v>
      </c>
      <c r="D1797">
        <v>0</v>
      </c>
      <c r="E1797">
        <v>0</v>
      </c>
      <c r="F1797">
        <v>0</v>
      </c>
      <c r="G1797">
        <v>2222222</v>
      </c>
      <c r="H1797">
        <v>0</v>
      </c>
      <c r="I1797">
        <v>0</v>
      </c>
      <c r="J1797">
        <v>0</v>
      </c>
      <c r="K1797">
        <v>0</v>
      </c>
      <c r="L1797">
        <v>0</v>
      </c>
      <c r="M1797">
        <v>0</v>
      </c>
    </row>
    <row r="1798" spans="2:13" x14ac:dyDescent="0.2">
      <c r="B1798">
        <v>0</v>
      </c>
      <c r="C1798">
        <v>0</v>
      </c>
      <c r="D1798">
        <v>0</v>
      </c>
      <c r="E1798">
        <v>0</v>
      </c>
      <c r="F1798">
        <v>0</v>
      </c>
      <c r="G1798">
        <v>2222222</v>
      </c>
      <c r="H1798">
        <v>0</v>
      </c>
      <c r="I1798">
        <v>0</v>
      </c>
      <c r="J1798">
        <v>0</v>
      </c>
      <c r="K1798">
        <v>0</v>
      </c>
      <c r="L1798">
        <v>0</v>
      </c>
      <c r="M1798">
        <v>0</v>
      </c>
    </row>
    <row r="1799" spans="2:13" x14ac:dyDescent="0.2">
      <c r="B1799">
        <v>0</v>
      </c>
      <c r="C1799">
        <v>0</v>
      </c>
      <c r="D1799">
        <v>0</v>
      </c>
      <c r="E1799">
        <v>0</v>
      </c>
      <c r="F1799">
        <v>0</v>
      </c>
      <c r="G1799">
        <v>2222222</v>
      </c>
      <c r="H1799">
        <v>0</v>
      </c>
      <c r="I1799">
        <v>0</v>
      </c>
      <c r="J1799">
        <v>0</v>
      </c>
      <c r="K1799">
        <v>0</v>
      </c>
      <c r="L1799">
        <v>0</v>
      </c>
      <c r="M1799">
        <v>0</v>
      </c>
    </row>
    <row r="1800" spans="2:13" x14ac:dyDescent="0.2">
      <c r="B1800">
        <v>0</v>
      </c>
      <c r="C1800">
        <v>0</v>
      </c>
      <c r="D1800">
        <v>0</v>
      </c>
      <c r="E1800">
        <v>0</v>
      </c>
      <c r="F1800">
        <v>0</v>
      </c>
      <c r="G1800">
        <v>2222222</v>
      </c>
      <c r="H1800">
        <v>0</v>
      </c>
      <c r="I1800">
        <v>0</v>
      </c>
      <c r="J1800">
        <v>0</v>
      </c>
      <c r="K1800">
        <v>0</v>
      </c>
      <c r="L1800">
        <v>0</v>
      </c>
      <c r="M1800">
        <v>0</v>
      </c>
    </row>
    <row r="1801" spans="2:13" x14ac:dyDescent="0.2">
      <c r="B1801">
        <v>0</v>
      </c>
      <c r="C1801">
        <v>0</v>
      </c>
      <c r="D1801">
        <v>0</v>
      </c>
      <c r="E1801">
        <v>0</v>
      </c>
      <c r="F1801">
        <v>0</v>
      </c>
      <c r="G1801">
        <v>2222222</v>
      </c>
      <c r="H1801">
        <v>0</v>
      </c>
      <c r="I1801">
        <v>0</v>
      </c>
      <c r="J1801">
        <v>0</v>
      </c>
      <c r="K1801">
        <v>0</v>
      </c>
      <c r="L1801">
        <v>0</v>
      </c>
      <c r="M1801">
        <v>0</v>
      </c>
    </row>
    <row r="1802" spans="2:13" x14ac:dyDescent="0.2">
      <c r="B1802">
        <v>0</v>
      </c>
      <c r="C1802">
        <v>0</v>
      </c>
      <c r="D1802">
        <v>0</v>
      </c>
      <c r="E1802">
        <v>0</v>
      </c>
      <c r="F1802">
        <v>0</v>
      </c>
      <c r="G1802">
        <v>2222222</v>
      </c>
      <c r="H1802">
        <v>0</v>
      </c>
      <c r="I1802">
        <v>0</v>
      </c>
      <c r="J1802">
        <v>0</v>
      </c>
      <c r="K1802">
        <v>0</v>
      </c>
      <c r="L1802">
        <v>0</v>
      </c>
      <c r="M1802">
        <v>0</v>
      </c>
    </row>
    <row r="1803" spans="2:13" x14ac:dyDescent="0.2">
      <c r="B1803">
        <v>0</v>
      </c>
      <c r="C1803">
        <v>0</v>
      </c>
      <c r="D1803">
        <v>0</v>
      </c>
      <c r="E1803">
        <v>0</v>
      </c>
      <c r="F1803">
        <v>0</v>
      </c>
      <c r="G1803">
        <v>2222222</v>
      </c>
      <c r="H1803">
        <v>0</v>
      </c>
      <c r="I1803">
        <v>0</v>
      </c>
      <c r="J1803">
        <v>0</v>
      </c>
      <c r="K1803">
        <v>0</v>
      </c>
      <c r="L1803">
        <v>0</v>
      </c>
      <c r="M1803">
        <v>0</v>
      </c>
    </row>
    <row r="1804" spans="2:13" x14ac:dyDescent="0.2">
      <c r="B1804">
        <v>0</v>
      </c>
      <c r="C1804">
        <v>0</v>
      </c>
      <c r="D1804">
        <v>0</v>
      </c>
      <c r="E1804">
        <v>0</v>
      </c>
      <c r="F1804">
        <v>0</v>
      </c>
      <c r="G1804">
        <v>2222222</v>
      </c>
      <c r="H1804">
        <v>0</v>
      </c>
      <c r="I1804">
        <v>0</v>
      </c>
      <c r="J1804">
        <v>0</v>
      </c>
      <c r="K1804">
        <v>0</v>
      </c>
      <c r="L1804">
        <v>0</v>
      </c>
      <c r="M1804">
        <v>0</v>
      </c>
    </row>
    <row r="1805" spans="2:13" x14ac:dyDescent="0.2">
      <c r="B1805">
        <v>0</v>
      </c>
      <c r="C1805">
        <v>0</v>
      </c>
      <c r="D1805">
        <v>0</v>
      </c>
      <c r="E1805">
        <v>0</v>
      </c>
      <c r="F1805">
        <v>0</v>
      </c>
      <c r="G1805">
        <v>2222222</v>
      </c>
      <c r="H1805">
        <v>0</v>
      </c>
      <c r="I1805">
        <v>0</v>
      </c>
      <c r="J1805">
        <v>0</v>
      </c>
      <c r="K1805">
        <v>0</v>
      </c>
      <c r="L1805">
        <v>0</v>
      </c>
      <c r="M1805">
        <v>0</v>
      </c>
    </row>
    <row r="1806" spans="2:13" x14ac:dyDescent="0.2">
      <c r="B1806">
        <v>0</v>
      </c>
      <c r="C1806">
        <v>0</v>
      </c>
      <c r="D1806">
        <v>0</v>
      </c>
      <c r="E1806">
        <v>0</v>
      </c>
      <c r="F1806">
        <v>0</v>
      </c>
      <c r="G1806">
        <v>2222222</v>
      </c>
      <c r="H1806">
        <v>0</v>
      </c>
      <c r="I1806">
        <v>0</v>
      </c>
      <c r="J1806">
        <v>0</v>
      </c>
      <c r="K1806">
        <v>0</v>
      </c>
      <c r="L1806">
        <v>0</v>
      </c>
      <c r="M1806">
        <v>0</v>
      </c>
    </row>
    <row r="1807" spans="2:13" x14ac:dyDescent="0.2">
      <c r="B1807">
        <v>0</v>
      </c>
      <c r="C1807">
        <v>0</v>
      </c>
      <c r="D1807">
        <v>0</v>
      </c>
      <c r="E1807">
        <v>0</v>
      </c>
      <c r="F1807">
        <v>0</v>
      </c>
      <c r="G1807">
        <v>2222222</v>
      </c>
      <c r="H1807">
        <v>0</v>
      </c>
      <c r="I1807">
        <v>0</v>
      </c>
      <c r="J1807">
        <v>0</v>
      </c>
      <c r="K1807">
        <v>0</v>
      </c>
      <c r="L1807">
        <v>0</v>
      </c>
      <c r="M1807">
        <v>0</v>
      </c>
    </row>
    <row r="1808" spans="2:13" x14ac:dyDescent="0.2">
      <c r="B1808">
        <v>0</v>
      </c>
      <c r="C1808">
        <v>0</v>
      </c>
      <c r="D1808">
        <v>0</v>
      </c>
      <c r="E1808">
        <v>0</v>
      </c>
      <c r="F1808">
        <v>0</v>
      </c>
      <c r="G1808">
        <v>2222222</v>
      </c>
      <c r="H1808">
        <v>0</v>
      </c>
      <c r="I1808">
        <v>0</v>
      </c>
      <c r="J1808">
        <v>0</v>
      </c>
      <c r="K1808">
        <v>0</v>
      </c>
      <c r="L1808">
        <v>0</v>
      </c>
      <c r="M1808">
        <v>0</v>
      </c>
    </row>
    <row r="1809" spans="2:13" x14ac:dyDescent="0.2">
      <c r="B1809">
        <v>0</v>
      </c>
      <c r="C1809">
        <v>0</v>
      </c>
      <c r="D1809">
        <v>0</v>
      </c>
      <c r="E1809">
        <v>0</v>
      </c>
      <c r="F1809">
        <v>0</v>
      </c>
      <c r="G1809">
        <v>2222222</v>
      </c>
      <c r="H1809">
        <v>0</v>
      </c>
      <c r="I1809">
        <v>0</v>
      </c>
      <c r="J1809">
        <v>0</v>
      </c>
      <c r="K1809">
        <v>0</v>
      </c>
      <c r="L1809">
        <v>0</v>
      </c>
      <c r="M1809">
        <v>0</v>
      </c>
    </row>
    <row r="1810" spans="2:13" x14ac:dyDescent="0.2">
      <c r="B1810">
        <v>0</v>
      </c>
      <c r="C1810">
        <v>0</v>
      </c>
      <c r="D1810">
        <v>0</v>
      </c>
      <c r="E1810">
        <v>0</v>
      </c>
      <c r="F1810">
        <v>0</v>
      </c>
      <c r="G1810">
        <v>2222222</v>
      </c>
      <c r="H1810">
        <v>0</v>
      </c>
      <c r="I1810">
        <v>0</v>
      </c>
      <c r="J1810">
        <v>0</v>
      </c>
      <c r="K1810">
        <v>0</v>
      </c>
      <c r="L1810">
        <v>0</v>
      </c>
      <c r="M1810">
        <v>0</v>
      </c>
    </row>
    <row r="1811" spans="2:13" x14ac:dyDescent="0.2">
      <c r="B1811">
        <v>0</v>
      </c>
      <c r="C1811">
        <v>0</v>
      </c>
      <c r="D1811">
        <v>0</v>
      </c>
      <c r="E1811">
        <v>0</v>
      </c>
      <c r="F1811">
        <v>0</v>
      </c>
      <c r="G1811">
        <v>2222222</v>
      </c>
      <c r="H1811">
        <v>0</v>
      </c>
      <c r="I1811">
        <v>0</v>
      </c>
      <c r="J1811">
        <v>0</v>
      </c>
      <c r="K1811">
        <v>0</v>
      </c>
      <c r="L1811">
        <v>0</v>
      </c>
      <c r="M1811">
        <v>0</v>
      </c>
    </row>
    <row r="1812" spans="2:13" x14ac:dyDescent="0.2">
      <c r="B1812">
        <v>0</v>
      </c>
      <c r="C1812">
        <v>0</v>
      </c>
      <c r="D1812">
        <v>0</v>
      </c>
      <c r="E1812">
        <v>0</v>
      </c>
      <c r="F1812">
        <v>0</v>
      </c>
      <c r="G1812">
        <v>2222222</v>
      </c>
      <c r="H1812">
        <v>0</v>
      </c>
      <c r="I1812">
        <v>0</v>
      </c>
      <c r="J1812">
        <v>0</v>
      </c>
      <c r="K1812">
        <v>0</v>
      </c>
      <c r="L1812">
        <v>0</v>
      </c>
      <c r="M1812">
        <v>0</v>
      </c>
    </row>
    <row r="1813" spans="2:13" x14ac:dyDescent="0.2">
      <c r="B1813">
        <v>0</v>
      </c>
      <c r="C1813">
        <v>0</v>
      </c>
      <c r="D1813">
        <v>0</v>
      </c>
      <c r="E1813">
        <v>0</v>
      </c>
      <c r="F1813">
        <v>0</v>
      </c>
      <c r="G1813">
        <v>2222222</v>
      </c>
      <c r="H1813">
        <v>0</v>
      </c>
      <c r="I1813">
        <v>0</v>
      </c>
      <c r="J1813">
        <v>0</v>
      </c>
      <c r="K1813">
        <v>0</v>
      </c>
      <c r="L1813">
        <v>0</v>
      </c>
      <c r="M1813">
        <v>0</v>
      </c>
    </row>
    <row r="1814" spans="2:13" x14ac:dyDescent="0.2">
      <c r="B1814">
        <v>0</v>
      </c>
      <c r="C1814">
        <v>0</v>
      </c>
      <c r="D1814">
        <v>0</v>
      </c>
      <c r="E1814">
        <v>0</v>
      </c>
      <c r="F1814">
        <v>0</v>
      </c>
      <c r="G1814">
        <v>2222222</v>
      </c>
      <c r="H1814">
        <v>0</v>
      </c>
      <c r="I1814">
        <v>0</v>
      </c>
      <c r="J1814">
        <v>0</v>
      </c>
      <c r="K1814">
        <v>0</v>
      </c>
      <c r="L1814">
        <v>0</v>
      </c>
      <c r="M1814">
        <v>0</v>
      </c>
    </row>
    <row r="1815" spans="2:13" x14ac:dyDescent="0.2">
      <c r="B1815">
        <v>0</v>
      </c>
      <c r="C1815">
        <v>0</v>
      </c>
      <c r="D1815">
        <v>0</v>
      </c>
      <c r="E1815">
        <v>0</v>
      </c>
      <c r="F1815">
        <v>0</v>
      </c>
      <c r="G1815">
        <v>2222222</v>
      </c>
      <c r="H1815">
        <v>0</v>
      </c>
      <c r="I1815">
        <v>0</v>
      </c>
      <c r="J1815">
        <v>0</v>
      </c>
      <c r="K1815">
        <v>0</v>
      </c>
      <c r="L1815">
        <v>0</v>
      </c>
      <c r="M1815">
        <v>0</v>
      </c>
    </row>
    <row r="1816" spans="2:13" x14ac:dyDescent="0.2">
      <c r="B1816">
        <v>0</v>
      </c>
      <c r="C1816">
        <v>0</v>
      </c>
      <c r="D1816">
        <v>0</v>
      </c>
      <c r="E1816">
        <v>0</v>
      </c>
      <c r="F1816">
        <v>0</v>
      </c>
      <c r="G1816">
        <v>2222222</v>
      </c>
      <c r="H1816">
        <v>0</v>
      </c>
      <c r="I1816">
        <v>0</v>
      </c>
      <c r="J1816">
        <v>0</v>
      </c>
      <c r="K1816">
        <v>0</v>
      </c>
      <c r="L1816">
        <v>0</v>
      </c>
      <c r="M1816">
        <v>0</v>
      </c>
    </row>
    <row r="1817" spans="2:13" x14ac:dyDescent="0.2">
      <c r="B1817">
        <v>0</v>
      </c>
      <c r="C1817">
        <v>0</v>
      </c>
      <c r="D1817">
        <v>0</v>
      </c>
      <c r="E1817">
        <v>0</v>
      </c>
      <c r="F1817">
        <v>0</v>
      </c>
      <c r="G1817">
        <v>2222222</v>
      </c>
      <c r="H1817">
        <v>0</v>
      </c>
      <c r="I1817">
        <v>0</v>
      </c>
      <c r="J1817">
        <v>0</v>
      </c>
      <c r="K1817">
        <v>0</v>
      </c>
      <c r="L1817">
        <v>0</v>
      </c>
      <c r="M1817">
        <v>0</v>
      </c>
    </row>
    <row r="1818" spans="2:13" x14ac:dyDescent="0.2">
      <c r="B1818">
        <v>0</v>
      </c>
      <c r="C1818">
        <v>0</v>
      </c>
      <c r="D1818">
        <v>0</v>
      </c>
      <c r="E1818">
        <v>0</v>
      </c>
      <c r="F1818">
        <v>0</v>
      </c>
      <c r="G1818">
        <v>2222222</v>
      </c>
      <c r="H1818">
        <v>0</v>
      </c>
      <c r="I1818">
        <v>0</v>
      </c>
      <c r="J1818">
        <v>0</v>
      </c>
      <c r="K1818">
        <v>0</v>
      </c>
      <c r="L1818">
        <v>0</v>
      </c>
      <c r="M1818">
        <v>0</v>
      </c>
    </row>
    <row r="1819" spans="2:13" x14ac:dyDescent="0.2">
      <c r="B1819">
        <v>0</v>
      </c>
      <c r="C1819">
        <v>0</v>
      </c>
      <c r="D1819">
        <v>0</v>
      </c>
      <c r="E1819">
        <v>0</v>
      </c>
      <c r="F1819">
        <v>0</v>
      </c>
      <c r="G1819">
        <v>2222222</v>
      </c>
      <c r="H1819">
        <v>0</v>
      </c>
      <c r="I1819">
        <v>0</v>
      </c>
      <c r="J1819">
        <v>0</v>
      </c>
      <c r="K1819">
        <v>0</v>
      </c>
      <c r="L1819">
        <v>0</v>
      </c>
      <c r="M1819">
        <v>0</v>
      </c>
    </row>
    <row r="1820" spans="2:13" x14ac:dyDescent="0.2">
      <c r="B1820">
        <v>0</v>
      </c>
      <c r="C1820">
        <v>0</v>
      </c>
      <c r="D1820">
        <v>0</v>
      </c>
      <c r="E1820">
        <v>0</v>
      </c>
      <c r="F1820">
        <v>0</v>
      </c>
      <c r="G1820">
        <v>2222222</v>
      </c>
      <c r="H1820">
        <v>0</v>
      </c>
      <c r="I1820">
        <v>0</v>
      </c>
      <c r="J1820">
        <v>0</v>
      </c>
      <c r="K1820">
        <v>0</v>
      </c>
      <c r="L1820">
        <v>0</v>
      </c>
      <c r="M1820">
        <v>0</v>
      </c>
    </row>
    <row r="1821" spans="2:13" x14ac:dyDescent="0.2">
      <c r="B1821">
        <v>0</v>
      </c>
      <c r="C1821">
        <v>0</v>
      </c>
      <c r="D1821">
        <v>0</v>
      </c>
      <c r="E1821">
        <v>0</v>
      </c>
      <c r="F1821">
        <v>0</v>
      </c>
      <c r="G1821">
        <v>2222222</v>
      </c>
      <c r="H1821">
        <v>0</v>
      </c>
      <c r="I1821">
        <v>0</v>
      </c>
      <c r="J1821">
        <v>0</v>
      </c>
      <c r="K1821">
        <v>0</v>
      </c>
      <c r="L1821">
        <v>0</v>
      </c>
      <c r="M1821">
        <v>0</v>
      </c>
    </row>
    <row r="1822" spans="2:13" x14ac:dyDescent="0.2">
      <c r="B1822">
        <v>0</v>
      </c>
      <c r="C1822">
        <v>0</v>
      </c>
      <c r="D1822">
        <v>0</v>
      </c>
      <c r="E1822">
        <v>0</v>
      </c>
      <c r="F1822">
        <v>0</v>
      </c>
      <c r="G1822">
        <v>2222222</v>
      </c>
      <c r="H1822">
        <v>0</v>
      </c>
      <c r="I1822">
        <v>0</v>
      </c>
      <c r="J1822">
        <v>0</v>
      </c>
      <c r="K1822">
        <v>0</v>
      </c>
      <c r="L1822">
        <v>0</v>
      </c>
      <c r="M1822">
        <v>0</v>
      </c>
    </row>
    <row r="1823" spans="2:13" x14ac:dyDescent="0.2">
      <c r="B1823">
        <v>0</v>
      </c>
      <c r="C1823">
        <v>0</v>
      </c>
      <c r="D1823">
        <v>0</v>
      </c>
      <c r="E1823">
        <v>0</v>
      </c>
      <c r="F1823">
        <v>0</v>
      </c>
      <c r="G1823">
        <v>2222222</v>
      </c>
      <c r="H1823">
        <v>0</v>
      </c>
      <c r="I1823">
        <v>0</v>
      </c>
      <c r="J1823">
        <v>0</v>
      </c>
      <c r="K1823">
        <v>0</v>
      </c>
      <c r="L1823">
        <v>0</v>
      </c>
      <c r="M1823">
        <v>0</v>
      </c>
    </row>
    <row r="1824" spans="2:13" x14ac:dyDescent="0.2">
      <c r="B1824">
        <v>0</v>
      </c>
      <c r="C1824">
        <v>0</v>
      </c>
      <c r="D1824">
        <v>0</v>
      </c>
      <c r="E1824">
        <v>0</v>
      </c>
      <c r="F1824">
        <v>0</v>
      </c>
      <c r="G1824">
        <v>2222222</v>
      </c>
      <c r="H1824">
        <v>0</v>
      </c>
      <c r="I1824">
        <v>0</v>
      </c>
      <c r="J1824">
        <v>0</v>
      </c>
      <c r="K1824">
        <v>0</v>
      </c>
      <c r="L1824">
        <v>0</v>
      </c>
      <c r="M1824">
        <v>0</v>
      </c>
    </row>
    <row r="1825" spans="2:13" x14ac:dyDescent="0.2">
      <c r="B1825">
        <v>0</v>
      </c>
      <c r="C1825">
        <v>0</v>
      </c>
      <c r="D1825">
        <v>0</v>
      </c>
      <c r="E1825">
        <v>0</v>
      </c>
      <c r="F1825">
        <v>0</v>
      </c>
      <c r="G1825">
        <v>2222222</v>
      </c>
      <c r="H1825">
        <v>0</v>
      </c>
      <c r="I1825">
        <v>0</v>
      </c>
      <c r="J1825">
        <v>0</v>
      </c>
      <c r="K1825">
        <v>0</v>
      </c>
      <c r="L1825">
        <v>0</v>
      </c>
      <c r="M1825">
        <v>0</v>
      </c>
    </row>
    <row r="1826" spans="2:13" x14ac:dyDescent="0.2">
      <c r="B1826">
        <v>0</v>
      </c>
      <c r="C1826">
        <v>0</v>
      </c>
      <c r="D1826">
        <v>0</v>
      </c>
      <c r="E1826">
        <v>0</v>
      </c>
      <c r="F1826">
        <v>0</v>
      </c>
      <c r="G1826">
        <v>2222222</v>
      </c>
      <c r="H1826">
        <v>0</v>
      </c>
      <c r="I1826">
        <v>0</v>
      </c>
      <c r="J1826">
        <v>0</v>
      </c>
      <c r="K1826">
        <v>0</v>
      </c>
      <c r="L1826">
        <v>0</v>
      </c>
      <c r="M1826">
        <v>0</v>
      </c>
    </row>
    <row r="1827" spans="2:13" x14ac:dyDescent="0.2">
      <c r="B1827">
        <v>0</v>
      </c>
      <c r="C1827">
        <v>0</v>
      </c>
      <c r="D1827">
        <v>0</v>
      </c>
      <c r="E1827">
        <v>0</v>
      </c>
      <c r="F1827">
        <v>0</v>
      </c>
      <c r="G1827">
        <v>2222222</v>
      </c>
      <c r="H1827">
        <v>0</v>
      </c>
      <c r="I1827">
        <v>0</v>
      </c>
      <c r="J1827">
        <v>0</v>
      </c>
      <c r="K1827">
        <v>0</v>
      </c>
      <c r="L1827">
        <v>0</v>
      </c>
      <c r="M1827">
        <v>0</v>
      </c>
    </row>
    <row r="1828" spans="2:13" x14ac:dyDescent="0.2">
      <c r="B1828">
        <v>0</v>
      </c>
      <c r="C1828">
        <v>0</v>
      </c>
      <c r="D1828">
        <v>0</v>
      </c>
      <c r="E1828">
        <v>0</v>
      </c>
      <c r="F1828">
        <v>0</v>
      </c>
      <c r="G1828">
        <v>2222222</v>
      </c>
      <c r="H1828">
        <v>0</v>
      </c>
      <c r="I1828">
        <v>0</v>
      </c>
      <c r="J1828">
        <v>0</v>
      </c>
      <c r="K1828">
        <v>0</v>
      </c>
      <c r="L1828">
        <v>0</v>
      </c>
      <c r="M1828">
        <v>0</v>
      </c>
    </row>
    <row r="1829" spans="2:13" x14ac:dyDescent="0.2">
      <c r="B1829">
        <v>0</v>
      </c>
      <c r="C1829">
        <v>0</v>
      </c>
      <c r="D1829">
        <v>0</v>
      </c>
      <c r="E1829">
        <v>0</v>
      </c>
      <c r="F1829">
        <v>0</v>
      </c>
      <c r="G1829">
        <v>2222222</v>
      </c>
      <c r="H1829">
        <v>0</v>
      </c>
      <c r="I1829">
        <v>0</v>
      </c>
      <c r="J1829">
        <v>0</v>
      </c>
      <c r="K1829">
        <v>0</v>
      </c>
      <c r="L1829">
        <v>0</v>
      </c>
      <c r="M1829">
        <v>0</v>
      </c>
    </row>
    <row r="1830" spans="2:13" x14ac:dyDescent="0.2">
      <c r="B1830">
        <v>0</v>
      </c>
      <c r="C1830">
        <v>0</v>
      </c>
      <c r="D1830">
        <v>0</v>
      </c>
      <c r="E1830">
        <v>0</v>
      </c>
      <c r="F1830">
        <v>0</v>
      </c>
      <c r="G1830">
        <v>2222222</v>
      </c>
      <c r="H1830">
        <v>0</v>
      </c>
      <c r="I1830">
        <v>0</v>
      </c>
      <c r="J1830">
        <v>0</v>
      </c>
      <c r="K1830">
        <v>0</v>
      </c>
      <c r="L1830">
        <v>0</v>
      </c>
      <c r="M1830">
        <v>0</v>
      </c>
    </row>
    <row r="1831" spans="2:13" x14ac:dyDescent="0.2">
      <c r="B1831">
        <v>0</v>
      </c>
      <c r="C1831">
        <v>0</v>
      </c>
      <c r="D1831">
        <v>0</v>
      </c>
      <c r="E1831">
        <v>0</v>
      </c>
      <c r="F1831">
        <v>0</v>
      </c>
      <c r="G1831">
        <v>2222222</v>
      </c>
      <c r="H1831">
        <v>0</v>
      </c>
      <c r="I1831">
        <v>0</v>
      </c>
      <c r="J1831">
        <v>0</v>
      </c>
      <c r="K1831">
        <v>0</v>
      </c>
      <c r="L1831">
        <v>0</v>
      </c>
      <c r="M1831">
        <v>0</v>
      </c>
    </row>
    <row r="1832" spans="2:13" x14ac:dyDescent="0.2">
      <c r="B1832">
        <v>0</v>
      </c>
      <c r="C1832">
        <v>0</v>
      </c>
      <c r="D1832">
        <v>0</v>
      </c>
      <c r="E1832">
        <v>0</v>
      </c>
      <c r="F1832">
        <v>0</v>
      </c>
      <c r="G1832">
        <v>2222222</v>
      </c>
      <c r="H1832">
        <v>0</v>
      </c>
      <c r="I1832">
        <v>0</v>
      </c>
      <c r="J1832">
        <v>0</v>
      </c>
      <c r="K1832">
        <v>0</v>
      </c>
      <c r="L1832">
        <v>0</v>
      </c>
      <c r="M1832">
        <v>0</v>
      </c>
    </row>
    <row r="1833" spans="2:13" x14ac:dyDescent="0.2">
      <c r="B1833">
        <v>0</v>
      </c>
      <c r="C1833">
        <v>0</v>
      </c>
      <c r="D1833">
        <v>0</v>
      </c>
      <c r="E1833">
        <v>0</v>
      </c>
      <c r="F1833">
        <v>0</v>
      </c>
      <c r="G1833">
        <v>2222222</v>
      </c>
      <c r="H1833">
        <v>0</v>
      </c>
      <c r="I1833">
        <v>0</v>
      </c>
      <c r="J1833">
        <v>0</v>
      </c>
      <c r="K1833">
        <v>0</v>
      </c>
      <c r="L1833">
        <v>0</v>
      </c>
      <c r="M1833">
        <v>0</v>
      </c>
    </row>
    <row r="1834" spans="2:13" x14ac:dyDescent="0.2">
      <c r="B1834">
        <v>0</v>
      </c>
      <c r="C1834">
        <v>0</v>
      </c>
      <c r="D1834">
        <v>0</v>
      </c>
      <c r="E1834">
        <v>0</v>
      </c>
      <c r="F1834">
        <v>0</v>
      </c>
      <c r="G1834">
        <v>2222222</v>
      </c>
      <c r="H1834">
        <v>0</v>
      </c>
      <c r="I1834">
        <v>0</v>
      </c>
      <c r="J1834">
        <v>0</v>
      </c>
      <c r="K1834">
        <v>0</v>
      </c>
      <c r="L1834">
        <v>0</v>
      </c>
      <c r="M1834">
        <v>0</v>
      </c>
    </row>
    <row r="1835" spans="2:13" x14ac:dyDescent="0.2">
      <c r="B1835">
        <v>0</v>
      </c>
      <c r="C1835">
        <v>0</v>
      </c>
      <c r="D1835">
        <v>0</v>
      </c>
      <c r="E1835">
        <v>0</v>
      </c>
      <c r="F1835">
        <v>0</v>
      </c>
      <c r="G1835">
        <v>2222222</v>
      </c>
      <c r="H1835">
        <v>0</v>
      </c>
      <c r="I1835">
        <v>0</v>
      </c>
      <c r="J1835">
        <v>0</v>
      </c>
      <c r="K1835">
        <v>0</v>
      </c>
      <c r="L1835">
        <v>0</v>
      </c>
      <c r="M1835">
        <v>0</v>
      </c>
    </row>
    <row r="1836" spans="2:13" x14ac:dyDescent="0.2">
      <c r="B1836">
        <v>0</v>
      </c>
      <c r="C1836">
        <v>0</v>
      </c>
      <c r="D1836">
        <v>0</v>
      </c>
      <c r="E1836">
        <v>0</v>
      </c>
      <c r="F1836">
        <v>0</v>
      </c>
      <c r="G1836">
        <v>2222222</v>
      </c>
      <c r="H1836">
        <v>0</v>
      </c>
      <c r="I1836">
        <v>0</v>
      </c>
      <c r="J1836">
        <v>0</v>
      </c>
      <c r="K1836">
        <v>0</v>
      </c>
      <c r="L1836">
        <v>0</v>
      </c>
      <c r="M1836">
        <v>0</v>
      </c>
    </row>
    <row r="1837" spans="2:13" x14ac:dyDescent="0.2">
      <c r="B1837">
        <v>0</v>
      </c>
      <c r="C1837">
        <v>0</v>
      </c>
      <c r="D1837">
        <v>0</v>
      </c>
      <c r="E1837">
        <v>0</v>
      </c>
      <c r="F1837">
        <v>0</v>
      </c>
      <c r="G1837">
        <v>2222222</v>
      </c>
      <c r="H1837">
        <v>0</v>
      </c>
      <c r="I1837">
        <v>0</v>
      </c>
      <c r="J1837">
        <v>0</v>
      </c>
      <c r="K1837">
        <v>0</v>
      </c>
      <c r="L1837">
        <v>0</v>
      </c>
      <c r="M1837">
        <v>0</v>
      </c>
    </row>
    <row r="1838" spans="2:13" x14ac:dyDescent="0.2">
      <c r="B1838">
        <v>0</v>
      </c>
      <c r="C1838">
        <v>0</v>
      </c>
      <c r="D1838">
        <v>0</v>
      </c>
      <c r="E1838">
        <v>0</v>
      </c>
      <c r="F1838">
        <v>0</v>
      </c>
      <c r="G1838">
        <v>2222222</v>
      </c>
      <c r="H1838">
        <v>0</v>
      </c>
      <c r="I1838">
        <v>0</v>
      </c>
      <c r="J1838">
        <v>0</v>
      </c>
      <c r="K1838">
        <v>0</v>
      </c>
      <c r="L1838">
        <v>0</v>
      </c>
      <c r="M1838">
        <v>0</v>
      </c>
    </row>
    <row r="1839" spans="2:13" x14ac:dyDescent="0.2">
      <c r="B1839">
        <v>0</v>
      </c>
      <c r="C1839">
        <v>0</v>
      </c>
      <c r="D1839">
        <v>0</v>
      </c>
      <c r="E1839">
        <v>0</v>
      </c>
      <c r="F1839">
        <v>0</v>
      </c>
      <c r="G1839">
        <v>2222222</v>
      </c>
      <c r="H1839">
        <v>0</v>
      </c>
      <c r="I1839">
        <v>0</v>
      </c>
      <c r="J1839">
        <v>0</v>
      </c>
      <c r="K1839">
        <v>0</v>
      </c>
      <c r="L1839">
        <v>0</v>
      </c>
      <c r="M1839">
        <v>0</v>
      </c>
    </row>
    <row r="1840" spans="2:13" x14ac:dyDescent="0.2">
      <c r="B1840">
        <v>0</v>
      </c>
      <c r="C1840">
        <v>0</v>
      </c>
      <c r="D1840">
        <v>0</v>
      </c>
      <c r="E1840">
        <v>0</v>
      </c>
      <c r="F1840">
        <v>0</v>
      </c>
      <c r="G1840">
        <v>2222222</v>
      </c>
      <c r="H1840">
        <v>0</v>
      </c>
      <c r="I1840">
        <v>0</v>
      </c>
      <c r="J1840">
        <v>0</v>
      </c>
      <c r="K1840">
        <v>0</v>
      </c>
      <c r="L1840">
        <v>0</v>
      </c>
      <c r="M1840">
        <v>0</v>
      </c>
    </row>
    <row r="1841" spans="2:13" x14ac:dyDescent="0.2">
      <c r="B1841">
        <v>0</v>
      </c>
      <c r="C1841">
        <v>0</v>
      </c>
      <c r="D1841">
        <v>0</v>
      </c>
      <c r="E1841">
        <v>0</v>
      </c>
      <c r="F1841">
        <v>0</v>
      </c>
      <c r="G1841">
        <v>2222222</v>
      </c>
      <c r="H1841">
        <v>0</v>
      </c>
      <c r="I1841">
        <v>0</v>
      </c>
      <c r="J1841">
        <v>0</v>
      </c>
      <c r="K1841">
        <v>0</v>
      </c>
      <c r="L1841">
        <v>0</v>
      </c>
      <c r="M1841">
        <v>0</v>
      </c>
    </row>
    <row r="1842" spans="2:13" x14ac:dyDescent="0.2">
      <c r="B1842">
        <v>0</v>
      </c>
      <c r="C1842">
        <v>0</v>
      </c>
      <c r="D1842">
        <v>0</v>
      </c>
      <c r="E1842">
        <v>0</v>
      </c>
      <c r="F1842">
        <v>0</v>
      </c>
      <c r="G1842">
        <v>2222222</v>
      </c>
      <c r="H1842">
        <v>0</v>
      </c>
      <c r="I1842">
        <v>0</v>
      </c>
      <c r="J1842">
        <v>0</v>
      </c>
      <c r="K1842">
        <v>0</v>
      </c>
      <c r="L1842">
        <v>0</v>
      </c>
      <c r="M1842">
        <v>0</v>
      </c>
    </row>
    <row r="1843" spans="2:13" x14ac:dyDescent="0.2">
      <c r="B1843">
        <v>0</v>
      </c>
      <c r="C1843">
        <v>0</v>
      </c>
      <c r="D1843">
        <v>0</v>
      </c>
      <c r="E1843">
        <v>0</v>
      </c>
      <c r="F1843">
        <v>0</v>
      </c>
      <c r="G1843">
        <v>2222222</v>
      </c>
      <c r="H1843">
        <v>0</v>
      </c>
      <c r="I1843">
        <v>0</v>
      </c>
      <c r="J1843">
        <v>0</v>
      </c>
      <c r="K1843">
        <v>0</v>
      </c>
      <c r="L1843">
        <v>0</v>
      </c>
      <c r="M1843">
        <v>0</v>
      </c>
    </row>
    <row r="1844" spans="2:13" x14ac:dyDescent="0.2">
      <c r="B1844">
        <v>0</v>
      </c>
      <c r="C1844">
        <v>0</v>
      </c>
      <c r="D1844">
        <v>0</v>
      </c>
      <c r="E1844">
        <v>0</v>
      </c>
      <c r="F1844">
        <v>0</v>
      </c>
      <c r="G1844">
        <v>2222222</v>
      </c>
      <c r="H1844">
        <v>0</v>
      </c>
      <c r="I1844">
        <v>0</v>
      </c>
      <c r="J1844">
        <v>0</v>
      </c>
      <c r="K1844">
        <v>0</v>
      </c>
      <c r="L1844">
        <v>0</v>
      </c>
      <c r="M1844">
        <v>0</v>
      </c>
    </row>
    <row r="1845" spans="2:13" x14ac:dyDescent="0.2">
      <c r="B1845">
        <v>0</v>
      </c>
      <c r="C1845">
        <v>0</v>
      </c>
      <c r="D1845">
        <v>0</v>
      </c>
      <c r="E1845">
        <v>0</v>
      </c>
      <c r="F1845">
        <v>0</v>
      </c>
      <c r="G1845">
        <v>2222222</v>
      </c>
      <c r="H1845">
        <v>0</v>
      </c>
      <c r="I1845">
        <v>0</v>
      </c>
      <c r="J1845">
        <v>0</v>
      </c>
      <c r="K1845">
        <v>0</v>
      </c>
      <c r="L1845">
        <v>0</v>
      </c>
      <c r="M1845">
        <v>0</v>
      </c>
    </row>
    <row r="1846" spans="2:13" x14ac:dyDescent="0.2">
      <c r="B1846">
        <v>0</v>
      </c>
      <c r="C1846">
        <v>0</v>
      </c>
      <c r="D1846">
        <v>0</v>
      </c>
      <c r="E1846">
        <v>0</v>
      </c>
      <c r="F1846">
        <v>0</v>
      </c>
      <c r="G1846">
        <v>2222222</v>
      </c>
      <c r="H1846">
        <v>0</v>
      </c>
      <c r="I1846">
        <v>0</v>
      </c>
      <c r="J1846">
        <v>0</v>
      </c>
      <c r="K1846">
        <v>0</v>
      </c>
      <c r="L1846">
        <v>0</v>
      </c>
      <c r="M1846">
        <v>0</v>
      </c>
    </row>
    <row r="1847" spans="2:13" x14ac:dyDescent="0.2">
      <c r="B1847">
        <v>0</v>
      </c>
      <c r="C1847">
        <v>0</v>
      </c>
      <c r="D1847">
        <v>0</v>
      </c>
      <c r="E1847">
        <v>0</v>
      </c>
      <c r="F1847">
        <v>0</v>
      </c>
      <c r="G1847">
        <v>2222222</v>
      </c>
      <c r="H1847">
        <v>0</v>
      </c>
      <c r="I1847">
        <v>0</v>
      </c>
      <c r="J1847">
        <v>0</v>
      </c>
      <c r="K1847">
        <v>0</v>
      </c>
      <c r="L1847">
        <v>0</v>
      </c>
      <c r="M1847">
        <v>0</v>
      </c>
    </row>
    <row r="1848" spans="2:13" x14ac:dyDescent="0.2">
      <c r="B1848">
        <v>0</v>
      </c>
      <c r="C1848">
        <v>0</v>
      </c>
      <c r="D1848">
        <v>0</v>
      </c>
      <c r="E1848">
        <v>0</v>
      </c>
      <c r="F1848">
        <v>0</v>
      </c>
      <c r="G1848">
        <v>2222222</v>
      </c>
      <c r="H1848">
        <v>0</v>
      </c>
      <c r="I1848">
        <v>0</v>
      </c>
      <c r="J1848">
        <v>0</v>
      </c>
      <c r="K1848">
        <v>0</v>
      </c>
      <c r="L1848">
        <v>0</v>
      </c>
      <c r="M1848">
        <v>0</v>
      </c>
    </row>
    <row r="1849" spans="2:13" x14ac:dyDescent="0.2">
      <c r="B1849">
        <v>0</v>
      </c>
      <c r="C1849">
        <v>0</v>
      </c>
      <c r="D1849">
        <v>0</v>
      </c>
      <c r="E1849">
        <v>0</v>
      </c>
      <c r="F1849">
        <v>0</v>
      </c>
      <c r="G1849">
        <v>2222222</v>
      </c>
      <c r="H1849">
        <v>0</v>
      </c>
      <c r="I1849">
        <v>0</v>
      </c>
      <c r="J1849">
        <v>0</v>
      </c>
      <c r="K1849">
        <v>0</v>
      </c>
      <c r="L1849">
        <v>0</v>
      </c>
      <c r="M1849">
        <v>0</v>
      </c>
    </row>
    <row r="1850" spans="2:13" x14ac:dyDescent="0.2">
      <c r="B1850">
        <v>0</v>
      </c>
      <c r="C1850">
        <v>0</v>
      </c>
      <c r="D1850">
        <v>0</v>
      </c>
      <c r="E1850">
        <v>0</v>
      </c>
      <c r="F1850">
        <v>0</v>
      </c>
      <c r="G1850">
        <v>2222222</v>
      </c>
      <c r="H1850">
        <v>0</v>
      </c>
      <c r="I1850">
        <v>0</v>
      </c>
      <c r="J1850">
        <v>0</v>
      </c>
      <c r="K1850">
        <v>0</v>
      </c>
      <c r="L1850">
        <v>0</v>
      </c>
      <c r="M1850">
        <v>0</v>
      </c>
    </row>
    <row r="1851" spans="2:13" x14ac:dyDescent="0.2">
      <c r="B1851">
        <v>0</v>
      </c>
      <c r="C1851">
        <v>0</v>
      </c>
      <c r="D1851">
        <v>0</v>
      </c>
      <c r="E1851">
        <v>0</v>
      </c>
      <c r="F1851">
        <v>0</v>
      </c>
      <c r="G1851">
        <v>2222222</v>
      </c>
      <c r="H1851">
        <v>0</v>
      </c>
      <c r="I1851">
        <v>0</v>
      </c>
      <c r="J1851">
        <v>0</v>
      </c>
      <c r="K1851">
        <v>0</v>
      </c>
      <c r="L1851">
        <v>0</v>
      </c>
      <c r="M1851">
        <v>0</v>
      </c>
    </row>
    <row r="1852" spans="2:13" x14ac:dyDescent="0.2">
      <c r="B1852">
        <v>0</v>
      </c>
      <c r="C1852">
        <v>0</v>
      </c>
      <c r="D1852">
        <v>0</v>
      </c>
      <c r="E1852">
        <v>0</v>
      </c>
      <c r="F1852">
        <v>0</v>
      </c>
      <c r="G1852">
        <v>2222222</v>
      </c>
      <c r="H1852">
        <v>0</v>
      </c>
      <c r="I1852">
        <v>0</v>
      </c>
      <c r="J1852">
        <v>0</v>
      </c>
      <c r="K1852">
        <v>0</v>
      </c>
      <c r="L1852">
        <v>0</v>
      </c>
      <c r="M1852">
        <v>0</v>
      </c>
    </row>
    <row r="1853" spans="2:13" x14ac:dyDescent="0.2">
      <c r="B1853">
        <v>0</v>
      </c>
      <c r="C1853">
        <v>0</v>
      </c>
      <c r="D1853">
        <v>0</v>
      </c>
      <c r="E1853">
        <v>0</v>
      </c>
      <c r="F1853">
        <v>0</v>
      </c>
      <c r="G1853">
        <v>2222222</v>
      </c>
      <c r="H1853">
        <v>0</v>
      </c>
      <c r="I1853">
        <v>0</v>
      </c>
      <c r="J1853">
        <v>0</v>
      </c>
      <c r="K1853">
        <v>0</v>
      </c>
      <c r="L1853">
        <v>0</v>
      </c>
      <c r="M1853">
        <v>0</v>
      </c>
    </row>
    <row r="1854" spans="2:13" x14ac:dyDescent="0.2">
      <c r="B1854">
        <v>0</v>
      </c>
      <c r="C1854">
        <v>0</v>
      </c>
      <c r="D1854">
        <v>0</v>
      </c>
      <c r="E1854">
        <v>0</v>
      </c>
      <c r="F1854">
        <v>0</v>
      </c>
      <c r="G1854">
        <v>2222222</v>
      </c>
      <c r="H1854">
        <v>0</v>
      </c>
      <c r="I1854">
        <v>0</v>
      </c>
      <c r="J1854">
        <v>0</v>
      </c>
      <c r="K1854">
        <v>0</v>
      </c>
      <c r="L1854">
        <v>0</v>
      </c>
      <c r="M1854">
        <v>0</v>
      </c>
    </row>
    <row r="1855" spans="2:13" x14ac:dyDescent="0.2">
      <c r="B1855">
        <v>0</v>
      </c>
      <c r="C1855">
        <v>0</v>
      </c>
      <c r="D1855">
        <v>0</v>
      </c>
      <c r="E1855">
        <v>0</v>
      </c>
      <c r="F1855">
        <v>0</v>
      </c>
      <c r="G1855">
        <v>2222222</v>
      </c>
      <c r="H1855">
        <v>0</v>
      </c>
      <c r="I1855">
        <v>0</v>
      </c>
      <c r="J1855">
        <v>0</v>
      </c>
      <c r="K1855">
        <v>0</v>
      </c>
      <c r="L1855">
        <v>0</v>
      </c>
      <c r="M1855">
        <v>0</v>
      </c>
    </row>
    <row r="1856" spans="2:13" x14ac:dyDescent="0.2">
      <c r="B1856">
        <v>0</v>
      </c>
      <c r="C1856">
        <v>0</v>
      </c>
      <c r="D1856">
        <v>0</v>
      </c>
      <c r="E1856">
        <v>0</v>
      </c>
      <c r="F1856">
        <v>0</v>
      </c>
      <c r="G1856">
        <v>2222222</v>
      </c>
      <c r="H1856">
        <v>0</v>
      </c>
      <c r="I1856">
        <v>0</v>
      </c>
      <c r="J1856">
        <v>0</v>
      </c>
      <c r="K1856">
        <v>0</v>
      </c>
      <c r="L1856">
        <v>0</v>
      </c>
      <c r="M1856">
        <v>0</v>
      </c>
    </row>
    <row r="1857" spans="2:13" x14ac:dyDescent="0.2">
      <c r="B1857">
        <v>0</v>
      </c>
      <c r="C1857">
        <v>0</v>
      </c>
      <c r="D1857">
        <v>0</v>
      </c>
      <c r="E1857">
        <v>0</v>
      </c>
      <c r="F1857">
        <v>0</v>
      </c>
      <c r="G1857">
        <v>2222222</v>
      </c>
      <c r="H1857">
        <v>0</v>
      </c>
      <c r="I1857">
        <v>0</v>
      </c>
      <c r="J1857">
        <v>0</v>
      </c>
      <c r="K1857">
        <v>0</v>
      </c>
      <c r="L1857">
        <v>0</v>
      </c>
      <c r="M1857">
        <v>0</v>
      </c>
    </row>
    <row r="1858" spans="2:13" x14ac:dyDescent="0.2">
      <c r="B1858">
        <v>0</v>
      </c>
      <c r="C1858">
        <v>0</v>
      </c>
      <c r="D1858">
        <v>0</v>
      </c>
      <c r="E1858">
        <v>0</v>
      </c>
      <c r="F1858">
        <v>0</v>
      </c>
      <c r="G1858">
        <v>2222222</v>
      </c>
      <c r="H1858">
        <v>0</v>
      </c>
      <c r="I1858">
        <v>0</v>
      </c>
      <c r="J1858">
        <v>0</v>
      </c>
      <c r="K1858">
        <v>0</v>
      </c>
      <c r="L1858">
        <v>0</v>
      </c>
      <c r="M1858">
        <v>0</v>
      </c>
    </row>
    <row r="1859" spans="2:13" x14ac:dyDescent="0.2">
      <c r="B1859">
        <v>0</v>
      </c>
      <c r="C1859">
        <v>0</v>
      </c>
      <c r="D1859">
        <v>0</v>
      </c>
      <c r="E1859">
        <v>0</v>
      </c>
      <c r="F1859">
        <v>0</v>
      </c>
      <c r="G1859">
        <v>2222222</v>
      </c>
      <c r="H1859">
        <v>0</v>
      </c>
      <c r="I1859">
        <v>0</v>
      </c>
      <c r="J1859">
        <v>0</v>
      </c>
      <c r="K1859">
        <v>0</v>
      </c>
      <c r="L1859">
        <v>0</v>
      </c>
      <c r="M1859">
        <v>0</v>
      </c>
    </row>
    <row r="1860" spans="2:13" x14ac:dyDescent="0.2">
      <c r="B1860">
        <v>0</v>
      </c>
      <c r="C1860">
        <v>0</v>
      </c>
      <c r="D1860">
        <v>0</v>
      </c>
      <c r="E1860">
        <v>0</v>
      </c>
      <c r="F1860">
        <v>0</v>
      </c>
      <c r="G1860">
        <v>2222222</v>
      </c>
      <c r="H1860">
        <v>0</v>
      </c>
      <c r="I1860">
        <v>0</v>
      </c>
      <c r="J1860">
        <v>0</v>
      </c>
      <c r="K1860">
        <v>0</v>
      </c>
      <c r="L1860">
        <v>0</v>
      </c>
      <c r="M1860">
        <v>0</v>
      </c>
    </row>
    <row r="1861" spans="2:13" x14ac:dyDescent="0.2">
      <c r="B1861">
        <v>0</v>
      </c>
      <c r="C1861">
        <v>0</v>
      </c>
      <c r="D1861">
        <v>0</v>
      </c>
      <c r="E1861">
        <v>0</v>
      </c>
      <c r="F1861">
        <v>0</v>
      </c>
      <c r="G1861">
        <v>2222222</v>
      </c>
      <c r="H1861">
        <v>0</v>
      </c>
      <c r="I1861">
        <v>0</v>
      </c>
      <c r="J1861">
        <v>0</v>
      </c>
      <c r="K1861">
        <v>0</v>
      </c>
      <c r="L1861">
        <v>0</v>
      </c>
      <c r="M1861">
        <v>0</v>
      </c>
    </row>
    <row r="1862" spans="2:13" x14ac:dyDescent="0.2">
      <c r="B1862">
        <v>0</v>
      </c>
      <c r="C1862">
        <v>0</v>
      </c>
      <c r="D1862">
        <v>0</v>
      </c>
      <c r="E1862">
        <v>0</v>
      </c>
      <c r="F1862">
        <v>0</v>
      </c>
      <c r="G1862">
        <v>2222222</v>
      </c>
      <c r="H1862">
        <v>0</v>
      </c>
      <c r="I1862">
        <v>0</v>
      </c>
      <c r="J1862">
        <v>0</v>
      </c>
      <c r="K1862">
        <v>0</v>
      </c>
      <c r="L1862">
        <v>0</v>
      </c>
      <c r="M1862">
        <v>0</v>
      </c>
    </row>
    <row r="1863" spans="2:13" x14ac:dyDescent="0.2">
      <c r="B1863">
        <v>0</v>
      </c>
      <c r="C1863">
        <v>0</v>
      </c>
      <c r="D1863">
        <v>0</v>
      </c>
      <c r="E1863">
        <v>0</v>
      </c>
      <c r="F1863">
        <v>0</v>
      </c>
      <c r="G1863">
        <v>2222222</v>
      </c>
      <c r="H1863">
        <v>0</v>
      </c>
      <c r="I1863">
        <v>0</v>
      </c>
      <c r="J1863">
        <v>0</v>
      </c>
      <c r="K1863">
        <v>0</v>
      </c>
      <c r="L1863">
        <v>0</v>
      </c>
      <c r="M1863">
        <v>0</v>
      </c>
    </row>
    <row r="1864" spans="2:13" x14ac:dyDescent="0.2">
      <c r="B1864">
        <v>0</v>
      </c>
      <c r="C1864">
        <v>0</v>
      </c>
      <c r="D1864">
        <v>0</v>
      </c>
      <c r="E1864">
        <v>0</v>
      </c>
      <c r="F1864">
        <v>0</v>
      </c>
      <c r="G1864">
        <v>2222222</v>
      </c>
      <c r="H1864">
        <v>0</v>
      </c>
      <c r="I1864">
        <v>0</v>
      </c>
      <c r="J1864">
        <v>0</v>
      </c>
      <c r="K1864">
        <v>0</v>
      </c>
      <c r="L1864">
        <v>0</v>
      </c>
      <c r="M1864">
        <v>0</v>
      </c>
    </row>
    <row r="1865" spans="2:13" x14ac:dyDescent="0.2">
      <c r="B1865">
        <v>0</v>
      </c>
      <c r="C1865">
        <v>0</v>
      </c>
      <c r="D1865">
        <v>0</v>
      </c>
      <c r="E1865">
        <v>0</v>
      </c>
      <c r="F1865">
        <v>0</v>
      </c>
      <c r="G1865">
        <v>2222222</v>
      </c>
      <c r="H1865">
        <v>0</v>
      </c>
      <c r="I1865">
        <v>0</v>
      </c>
      <c r="J1865">
        <v>0</v>
      </c>
      <c r="K1865">
        <v>0</v>
      </c>
      <c r="L1865">
        <v>0</v>
      </c>
      <c r="M1865">
        <v>0</v>
      </c>
    </row>
    <row r="1866" spans="2:13" x14ac:dyDescent="0.2">
      <c r="B1866">
        <v>0</v>
      </c>
      <c r="C1866">
        <v>0</v>
      </c>
      <c r="D1866">
        <v>0</v>
      </c>
      <c r="E1866">
        <v>0</v>
      </c>
      <c r="F1866">
        <v>0</v>
      </c>
      <c r="G1866">
        <v>2222222</v>
      </c>
      <c r="H1866">
        <v>0</v>
      </c>
      <c r="I1866">
        <v>0</v>
      </c>
      <c r="J1866">
        <v>0</v>
      </c>
      <c r="K1866">
        <v>0</v>
      </c>
      <c r="L1866">
        <v>0</v>
      </c>
      <c r="M1866">
        <v>0</v>
      </c>
    </row>
    <row r="1867" spans="2:13" x14ac:dyDescent="0.2">
      <c r="B1867">
        <v>0</v>
      </c>
      <c r="C1867">
        <v>0</v>
      </c>
      <c r="D1867">
        <v>0</v>
      </c>
      <c r="E1867">
        <v>0</v>
      </c>
      <c r="F1867">
        <v>0</v>
      </c>
      <c r="G1867">
        <v>2222222</v>
      </c>
      <c r="H1867">
        <v>0</v>
      </c>
      <c r="I1867">
        <v>0</v>
      </c>
      <c r="J1867">
        <v>0</v>
      </c>
      <c r="K1867">
        <v>0</v>
      </c>
      <c r="L1867">
        <v>0</v>
      </c>
      <c r="M1867">
        <v>0</v>
      </c>
    </row>
    <row r="1868" spans="2:13" x14ac:dyDescent="0.2">
      <c r="B1868">
        <v>0</v>
      </c>
      <c r="C1868">
        <v>0</v>
      </c>
      <c r="D1868">
        <v>0</v>
      </c>
      <c r="E1868">
        <v>0</v>
      </c>
      <c r="F1868">
        <v>0</v>
      </c>
      <c r="G1868">
        <v>2222222</v>
      </c>
      <c r="H1868">
        <v>0</v>
      </c>
      <c r="I1868">
        <v>0</v>
      </c>
      <c r="J1868">
        <v>0</v>
      </c>
      <c r="K1868">
        <v>0</v>
      </c>
      <c r="L1868">
        <v>0</v>
      </c>
      <c r="M1868">
        <v>0</v>
      </c>
    </row>
    <row r="1869" spans="2:13" x14ac:dyDescent="0.2">
      <c r="B1869">
        <v>0</v>
      </c>
      <c r="C1869">
        <v>0</v>
      </c>
      <c r="D1869">
        <v>0</v>
      </c>
      <c r="E1869">
        <v>0</v>
      </c>
      <c r="F1869">
        <v>0</v>
      </c>
      <c r="G1869">
        <v>2222222</v>
      </c>
      <c r="H1869">
        <v>0</v>
      </c>
      <c r="I1869">
        <v>0</v>
      </c>
      <c r="J1869">
        <v>0</v>
      </c>
      <c r="K1869">
        <v>0</v>
      </c>
      <c r="L1869">
        <v>0</v>
      </c>
      <c r="M1869">
        <v>0</v>
      </c>
    </row>
    <row r="1870" spans="2:13" x14ac:dyDescent="0.2">
      <c r="B1870">
        <v>0</v>
      </c>
      <c r="C1870">
        <v>0</v>
      </c>
      <c r="D1870">
        <v>0</v>
      </c>
      <c r="E1870">
        <v>0</v>
      </c>
      <c r="F1870">
        <v>0</v>
      </c>
      <c r="G1870">
        <v>2222222</v>
      </c>
      <c r="H1870">
        <v>0</v>
      </c>
      <c r="I1870">
        <v>0</v>
      </c>
      <c r="J1870">
        <v>0</v>
      </c>
      <c r="K1870">
        <v>0</v>
      </c>
      <c r="L1870">
        <v>0</v>
      </c>
      <c r="M1870">
        <v>0</v>
      </c>
    </row>
    <row r="1871" spans="2:13" x14ac:dyDescent="0.2">
      <c r="B1871">
        <v>0</v>
      </c>
      <c r="C1871">
        <v>0</v>
      </c>
      <c r="D1871">
        <v>0</v>
      </c>
      <c r="E1871">
        <v>0</v>
      </c>
      <c r="F1871">
        <v>0</v>
      </c>
      <c r="G1871">
        <v>2222222</v>
      </c>
      <c r="H1871">
        <v>0</v>
      </c>
      <c r="I1871">
        <v>0</v>
      </c>
      <c r="J1871">
        <v>0</v>
      </c>
      <c r="K1871">
        <v>0</v>
      </c>
      <c r="L1871">
        <v>0</v>
      </c>
      <c r="M1871">
        <v>0</v>
      </c>
    </row>
    <row r="1872" spans="2:13" x14ac:dyDescent="0.2">
      <c r="B1872">
        <v>0</v>
      </c>
      <c r="C1872">
        <v>0</v>
      </c>
      <c r="D1872">
        <v>0</v>
      </c>
      <c r="E1872">
        <v>0</v>
      </c>
      <c r="F1872">
        <v>0</v>
      </c>
      <c r="G1872">
        <v>2222222</v>
      </c>
      <c r="H1872">
        <v>0</v>
      </c>
      <c r="I1872">
        <v>0</v>
      </c>
      <c r="J1872">
        <v>0</v>
      </c>
      <c r="K1872">
        <v>0</v>
      </c>
      <c r="L1872">
        <v>0</v>
      </c>
      <c r="M1872">
        <v>0</v>
      </c>
    </row>
    <row r="1873" spans="2:13" x14ac:dyDescent="0.2">
      <c r="B1873">
        <v>0</v>
      </c>
      <c r="C1873">
        <v>0</v>
      </c>
      <c r="D1873">
        <v>0</v>
      </c>
      <c r="E1873">
        <v>0</v>
      </c>
      <c r="F1873">
        <v>0</v>
      </c>
      <c r="G1873">
        <v>2222222</v>
      </c>
      <c r="H1873">
        <v>0</v>
      </c>
      <c r="I1873">
        <v>0</v>
      </c>
      <c r="J1873">
        <v>0</v>
      </c>
      <c r="K1873">
        <v>0</v>
      </c>
      <c r="L1873">
        <v>0</v>
      </c>
      <c r="M1873">
        <v>0</v>
      </c>
    </row>
    <row r="1874" spans="2:13" x14ac:dyDescent="0.2">
      <c r="B1874">
        <v>0</v>
      </c>
      <c r="C1874">
        <v>0</v>
      </c>
      <c r="D1874">
        <v>0</v>
      </c>
      <c r="E1874">
        <v>0</v>
      </c>
      <c r="F1874">
        <v>0</v>
      </c>
      <c r="G1874">
        <v>2222222</v>
      </c>
      <c r="H1874">
        <v>0</v>
      </c>
      <c r="I1874">
        <v>0</v>
      </c>
      <c r="J1874">
        <v>0</v>
      </c>
      <c r="K1874">
        <v>0</v>
      </c>
      <c r="L1874">
        <v>0</v>
      </c>
      <c r="M1874">
        <v>0</v>
      </c>
    </row>
    <row r="1875" spans="2:13" x14ac:dyDescent="0.2">
      <c r="B1875">
        <v>0</v>
      </c>
      <c r="C1875">
        <v>0</v>
      </c>
      <c r="D1875">
        <v>0</v>
      </c>
      <c r="E1875">
        <v>0</v>
      </c>
      <c r="F1875">
        <v>0</v>
      </c>
      <c r="G1875">
        <v>2222222</v>
      </c>
      <c r="H1875">
        <v>0</v>
      </c>
      <c r="I1875">
        <v>0</v>
      </c>
      <c r="J1875">
        <v>0</v>
      </c>
      <c r="K1875">
        <v>0</v>
      </c>
      <c r="L1875">
        <v>0</v>
      </c>
      <c r="M1875">
        <v>0</v>
      </c>
    </row>
    <row r="1876" spans="2:13" x14ac:dyDescent="0.2">
      <c r="B1876">
        <v>0</v>
      </c>
      <c r="C1876">
        <v>0</v>
      </c>
      <c r="D1876">
        <v>0</v>
      </c>
      <c r="E1876">
        <v>0</v>
      </c>
      <c r="F1876">
        <v>0</v>
      </c>
      <c r="G1876">
        <v>2222222</v>
      </c>
      <c r="H1876">
        <v>0</v>
      </c>
      <c r="I1876">
        <v>0</v>
      </c>
      <c r="J1876">
        <v>0</v>
      </c>
      <c r="K1876">
        <v>0</v>
      </c>
      <c r="L1876">
        <v>0</v>
      </c>
      <c r="M1876">
        <v>0</v>
      </c>
    </row>
    <row r="1877" spans="2:13" x14ac:dyDescent="0.2">
      <c r="B1877">
        <v>0</v>
      </c>
      <c r="C1877">
        <v>0</v>
      </c>
      <c r="D1877">
        <v>0</v>
      </c>
      <c r="E1877">
        <v>0</v>
      </c>
      <c r="F1877">
        <v>0</v>
      </c>
      <c r="G1877">
        <v>2222222</v>
      </c>
      <c r="H1877">
        <v>0</v>
      </c>
      <c r="I1877">
        <v>0</v>
      </c>
      <c r="J1877">
        <v>0</v>
      </c>
      <c r="K1877">
        <v>0</v>
      </c>
      <c r="L1877">
        <v>0</v>
      </c>
      <c r="M1877">
        <v>0</v>
      </c>
    </row>
    <row r="1878" spans="2:13" x14ac:dyDescent="0.2">
      <c r="B1878">
        <v>0</v>
      </c>
      <c r="C1878">
        <v>0</v>
      </c>
      <c r="D1878">
        <v>0</v>
      </c>
      <c r="E1878">
        <v>0</v>
      </c>
      <c r="F1878">
        <v>0</v>
      </c>
      <c r="G1878">
        <v>2222222</v>
      </c>
      <c r="H1878">
        <v>0</v>
      </c>
      <c r="I1878">
        <v>0</v>
      </c>
      <c r="J1878">
        <v>0</v>
      </c>
      <c r="K1878">
        <v>0</v>
      </c>
      <c r="L1878">
        <v>0</v>
      </c>
      <c r="M1878">
        <v>0</v>
      </c>
    </row>
    <row r="1879" spans="2:13" x14ac:dyDescent="0.2">
      <c r="B1879">
        <v>0</v>
      </c>
      <c r="C1879">
        <v>0</v>
      </c>
      <c r="D1879">
        <v>0</v>
      </c>
      <c r="E1879">
        <v>0</v>
      </c>
      <c r="F1879">
        <v>0</v>
      </c>
      <c r="G1879">
        <v>2222222</v>
      </c>
      <c r="H1879">
        <v>0</v>
      </c>
      <c r="I1879">
        <v>0</v>
      </c>
      <c r="J1879">
        <v>0</v>
      </c>
      <c r="K1879">
        <v>0</v>
      </c>
      <c r="L1879">
        <v>0</v>
      </c>
      <c r="M1879">
        <v>0</v>
      </c>
    </row>
    <row r="1880" spans="2:13" x14ac:dyDescent="0.2">
      <c r="B1880">
        <v>0</v>
      </c>
      <c r="C1880">
        <v>0</v>
      </c>
      <c r="D1880">
        <v>0</v>
      </c>
      <c r="E1880">
        <v>0</v>
      </c>
      <c r="F1880">
        <v>0</v>
      </c>
      <c r="G1880">
        <v>2222222</v>
      </c>
      <c r="H1880">
        <v>0</v>
      </c>
      <c r="I1880">
        <v>0</v>
      </c>
      <c r="J1880">
        <v>0</v>
      </c>
      <c r="K1880">
        <v>0</v>
      </c>
      <c r="L1880">
        <v>0</v>
      </c>
      <c r="M1880">
        <v>0</v>
      </c>
    </row>
    <row r="1881" spans="2:13" x14ac:dyDescent="0.2">
      <c r="B1881">
        <v>0</v>
      </c>
      <c r="C1881">
        <v>0</v>
      </c>
      <c r="D1881">
        <v>0</v>
      </c>
      <c r="E1881">
        <v>0</v>
      </c>
      <c r="F1881">
        <v>0</v>
      </c>
      <c r="G1881">
        <v>2222222</v>
      </c>
      <c r="H1881">
        <v>0</v>
      </c>
      <c r="I1881">
        <v>0</v>
      </c>
      <c r="J1881">
        <v>0</v>
      </c>
      <c r="K1881">
        <v>0</v>
      </c>
      <c r="L1881">
        <v>0</v>
      </c>
      <c r="M1881">
        <v>0</v>
      </c>
    </row>
    <row r="1882" spans="2:13" x14ac:dyDescent="0.2">
      <c r="B1882">
        <v>0</v>
      </c>
      <c r="C1882">
        <v>0</v>
      </c>
      <c r="D1882">
        <v>0</v>
      </c>
      <c r="E1882">
        <v>0</v>
      </c>
      <c r="F1882">
        <v>0</v>
      </c>
      <c r="G1882">
        <v>2222222</v>
      </c>
      <c r="H1882">
        <v>0</v>
      </c>
      <c r="I1882">
        <v>0</v>
      </c>
      <c r="J1882">
        <v>0</v>
      </c>
      <c r="K1882">
        <v>0</v>
      </c>
      <c r="L1882">
        <v>0</v>
      </c>
      <c r="M1882">
        <v>0</v>
      </c>
    </row>
    <row r="1883" spans="2:13" x14ac:dyDescent="0.2">
      <c r="B1883">
        <v>0</v>
      </c>
      <c r="C1883">
        <v>0</v>
      </c>
      <c r="D1883">
        <v>0</v>
      </c>
      <c r="E1883">
        <v>0</v>
      </c>
      <c r="F1883">
        <v>0</v>
      </c>
      <c r="G1883">
        <v>2222222</v>
      </c>
      <c r="H1883">
        <v>0</v>
      </c>
      <c r="I1883">
        <v>0</v>
      </c>
      <c r="J1883">
        <v>0</v>
      </c>
      <c r="K1883">
        <v>0</v>
      </c>
      <c r="L1883">
        <v>0</v>
      </c>
      <c r="M1883">
        <v>0</v>
      </c>
    </row>
    <row r="1884" spans="2:13" x14ac:dyDescent="0.2">
      <c r="B1884">
        <v>0</v>
      </c>
      <c r="C1884">
        <v>0</v>
      </c>
      <c r="D1884">
        <v>0</v>
      </c>
      <c r="E1884">
        <v>0</v>
      </c>
      <c r="F1884">
        <v>0</v>
      </c>
      <c r="G1884">
        <v>2222222</v>
      </c>
      <c r="H1884">
        <v>0</v>
      </c>
      <c r="I1884">
        <v>0</v>
      </c>
      <c r="J1884">
        <v>0</v>
      </c>
      <c r="K1884">
        <v>0</v>
      </c>
      <c r="L1884">
        <v>0</v>
      </c>
      <c r="M1884">
        <v>0</v>
      </c>
    </row>
    <row r="1885" spans="2:13" x14ac:dyDescent="0.2">
      <c r="B1885">
        <v>0</v>
      </c>
      <c r="C1885">
        <v>0</v>
      </c>
      <c r="D1885">
        <v>0</v>
      </c>
      <c r="E1885">
        <v>0</v>
      </c>
      <c r="F1885">
        <v>0</v>
      </c>
      <c r="G1885">
        <v>2222222</v>
      </c>
      <c r="H1885">
        <v>0</v>
      </c>
      <c r="I1885">
        <v>0</v>
      </c>
      <c r="J1885">
        <v>0</v>
      </c>
      <c r="K1885">
        <v>0</v>
      </c>
      <c r="L1885">
        <v>0</v>
      </c>
      <c r="M1885">
        <v>0</v>
      </c>
    </row>
    <row r="1886" spans="2:13" x14ac:dyDescent="0.2">
      <c r="B1886">
        <v>0</v>
      </c>
      <c r="C1886">
        <v>0</v>
      </c>
      <c r="D1886">
        <v>0</v>
      </c>
      <c r="E1886">
        <v>0</v>
      </c>
      <c r="F1886">
        <v>0</v>
      </c>
      <c r="G1886">
        <v>2222222</v>
      </c>
      <c r="H1886">
        <v>0</v>
      </c>
      <c r="I1886">
        <v>0</v>
      </c>
      <c r="J1886">
        <v>0</v>
      </c>
      <c r="K1886">
        <v>0</v>
      </c>
      <c r="L1886">
        <v>0</v>
      </c>
      <c r="M1886">
        <v>0</v>
      </c>
    </row>
    <row r="1887" spans="2:13" x14ac:dyDescent="0.2">
      <c r="B1887">
        <v>0</v>
      </c>
      <c r="C1887">
        <v>0</v>
      </c>
      <c r="D1887">
        <v>0</v>
      </c>
      <c r="E1887">
        <v>0</v>
      </c>
      <c r="F1887">
        <v>0</v>
      </c>
      <c r="G1887">
        <v>2222222</v>
      </c>
      <c r="H1887">
        <v>0</v>
      </c>
      <c r="I1887">
        <v>0</v>
      </c>
      <c r="J1887">
        <v>0</v>
      </c>
      <c r="K1887">
        <v>0</v>
      </c>
      <c r="L1887">
        <v>0</v>
      </c>
      <c r="M1887">
        <v>0</v>
      </c>
    </row>
    <row r="1888" spans="2:13" x14ac:dyDescent="0.2">
      <c r="B1888">
        <v>0</v>
      </c>
      <c r="C1888">
        <v>0</v>
      </c>
      <c r="D1888">
        <v>0</v>
      </c>
      <c r="E1888">
        <v>0</v>
      </c>
      <c r="F1888">
        <v>0</v>
      </c>
      <c r="G1888">
        <v>2222222</v>
      </c>
      <c r="H1888">
        <v>0</v>
      </c>
      <c r="I1888">
        <v>0</v>
      </c>
      <c r="J1888">
        <v>0</v>
      </c>
      <c r="K1888">
        <v>0</v>
      </c>
      <c r="L1888">
        <v>0</v>
      </c>
      <c r="M1888">
        <v>0</v>
      </c>
    </row>
    <row r="1889" spans="2:13" x14ac:dyDescent="0.2">
      <c r="B1889">
        <v>0</v>
      </c>
      <c r="C1889">
        <v>0</v>
      </c>
      <c r="D1889">
        <v>0</v>
      </c>
      <c r="E1889">
        <v>0</v>
      </c>
      <c r="F1889">
        <v>0</v>
      </c>
      <c r="G1889">
        <v>2222222</v>
      </c>
      <c r="H1889">
        <v>0</v>
      </c>
      <c r="I1889">
        <v>0</v>
      </c>
      <c r="J1889">
        <v>0</v>
      </c>
      <c r="K1889">
        <v>0</v>
      </c>
      <c r="L1889">
        <v>0</v>
      </c>
      <c r="M1889">
        <v>0</v>
      </c>
    </row>
    <row r="1890" spans="2:13" x14ac:dyDescent="0.2">
      <c r="B1890">
        <v>0</v>
      </c>
      <c r="C1890">
        <v>0</v>
      </c>
      <c r="D1890">
        <v>0</v>
      </c>
      <c r="E1890">
        <v>0</v>
      </c>
      <c r="F1890">
        <v>0</v>
      </c>
      <c r="G1890">
        <v>2222222</v>
      </c>
      <c r="H1890">
        <v>0</v>
      </c>
      <c r="I1890">
        <v>0</v>
      </c>
      <c r="J1890">
        <v>0</v>
      </c>
      <c r="K1890">
        <v>0</v>
      </c>
      <c r="L1890">
        <v>0</v>
      </c>
      <c r="M1890">
        <v>0</v>
      </c>
    </row>
    <row r="1891" spans="2:13" x14ac:dyDescent="0.2">
      <c r="B1891">
        <v>0</v>
      </c>
      <c r="C1891">
        <v>0</v>
      </c>
      <c r="D1891">
        <v>0</v>
      </c>
      <c r="E1891">
        <v>0</v>
      </c>
      <c r="F1891">
        <v>0</v>
      </c>
      <c r="G1891">
        <v>2222222</v>
      </c>
      <c r="H1891">
        <v>0</v>
      </c>
      <c r="I1891">
        <v>0</v>
      </c>
      <c r="J1891">
        <v>0</v>
      </c>
      <c r="K1891">
        <v>0</v>
      </c>
      <c r="L1891">
        <v>0</v>
      </c>
      <c r="M1891">
        <v>0</v>
      </c>
    </row>
    <row r="1892" spans="2:13" x14ac:dyDescent="0.2">
      <c r="B1892">
        <v>0</v>
      </c>
      <c r="C1892">
        <v>0</v>
      </c>
      <c r="D1892">
        <v>0</v>
      </c>
      <c r="E1892">
        <v>0</v>
      </c>
      <c r="F1892">
        <v>0</v>
      </c>
      <c r="G1892">
        <v>2222222</v>
      </c>
      <c r="H1892">
        <v>0</v>
      </c>
      <c r="I1892">
        <v>0</v>
      </c>
      <c r="J1892">
        <v>0</v>
      </c>
      <c r="K1892">
        <v>0</v>
      </c>
      <c r="L1892">
        <v>0</v>
      </c>
      <c r="M1892">
        <v>0</v>
      </c>
    </row>
    <row r="1893" spans="2:13" x14ac:dyDescent="0.2">
      <c r="B1893">
        <v>0</v>
      </c>
      <c r="C1893">
        <v>0</v>
      </c>
      <c r="D1893">
        <v>0</v>
      </c>
      <c r="E1893">
        <v>0</v>
      </c>
      <c r="F1893">
        <v>0</v>
      </c>
      <c r="G1893">
        <v>2222222</v>
      </c>
      <c r="H1893">
        <v>0</v>
      </c>
      <c r="I1893">
        <v>0</v>
      </c>
      <c r="J1893">
        <v>0</v>
      </c>
      <c r="K1893">
        <v>0</v>
      </c>
      <c r="L1893">
        <v>0</v>
      </c>
      <c r="M1893">
        <v>0</v>
      </c>
    </row>
    <row r="1894" spans="2:13" x14ac:dyDescent="0.2">
      <c r="B1894">
        <v>0</v>
      </c>
      <c r="C1894">
        <v>0</v>
      </c>
      <c r="D1894">
        <v>0</v>
      </c>
      <c r="E1894">
        <v>0</v>
      </c>
      <c r="F1894">
        <v>0</v>
      </c>
      <c r="G1894">
        <v>2222222</v>
      </c>
      <c r="H1894">
        <v>0</v>
      </c>
      <c r="I1894">
        <v>0</v>
      </c>
      <c r="J1894">
        <v>0</v>
      </c>
      <c r="K1894">
        <v>0</v>
      </c>
      <c r="L1894">
        <v>0</v>
      </c>
      <c r="M1894">
        <v>0</v>
      </c>
    </row>
    <row r="1895" spans="2:13" x14ac:dyDescent="0.2">
      <c r="B1895">
        <v>0</v>
      </c>
      <c r="C1895">
        <v>0</v>
      </c>
      <c r="D1895">
        <v>0</v>
      </c>
      <c r="E1895">
        <v>0</v>
      </c>
      <c r="F1895">
        <v>0</v>
      </c>
      <c r="G1895">
        <v>2222222</v>
      </c>
      <c r="H1895">
        <v>0</v>
      </c>
      <c r="I1895">
        <v>0</v>
      </c>
      <c r="J1895">
        <v>0</v>
      </c>
      <c r="K1895">
        <v>0</v>
      </c>
      <c r="L1895">
        <v>0</v>
      </c>
      <c r="M1895">
        <v>0</v>
      </c>
    </row>
    <row r="1896" spans="2:13" x14ac:dyDescent="0.2">
      <c r="B1896">
        <v>0</v>
      </c>
      <c r="C1896">
        <v>0</v>
      </c>
      <c r="D1896">
        <v>0</v>
      </c>
      <c r="E1896">
        <v>0</v>
      </c>
      <c r="F1896">
        <v>0</v>
      </c>
      <c r="G1896">
        <v>2222222</v>
      </c>
      <c r="H1896">
        <v>0</v>
      </c>
      <c r="I1896">
        <v>0</v>
      </c>
      <c r="J1896">
        <v>0</v>
      </c>
      <c r="K1896">
        <v>0</v>
      </c>
      <c r="L1896">
        <v>0</v>
      </c>
      <c r="M1896">
        <v>0</v>
      </c>
    </row>
    <row r="1897" spans="2:13" x14ac:dyDescent="0.2">
      <c r="B1897">
        <v>0</v>
      </c>
      <c r="C1897">
        <v>0</v>
      </c>
      <c r="D1897">
        <v>0</v>
      </c>
      <c r="E1897">
        <v>0</v>
      </c>
      <c r="F1897">
        <v>0</v>
      </c>
      <c r="G1897">
        <v>2222222</v>
      </c>
      <c r="H1897">
        <v>0</v>
      </c>
      <c r="I1897">
        <v>0</v>
      </c>
      <c r="J1897">
        <v>0</v>
      </c>
      <c r="K1897">
        <v>0</v>
      </c>
      <c r="L1897">
        <v>0</v>
      </c>
      <c r="M1897">
        <v>0</v>
      </c>
    </row>
    <row r="1898" spans="2:13" x14ac:dyDescent="0.2">
      <c r="B1898">
        <v>0</v>
      </c>
      <c r="C1898">
        <v>0</v>
      </c>
      <c r="D1898">
        <v>0</v>
      </c>
      <c r="E1898">
        <v>0</v>
      </c>
      <c r="F1898">
        <v>0</v>
      </c>
      <c r="G1898">
        <v>2222222</v>
      </c>
      <c r="H1898">
        <v>0</v>
      </c>
      <c r="I1898">
        <v>0</v>
      </c>
      <c r="J1898">
        <v>0</v>
      </c>
      <c r="K1898">
        <v>0</v>
      </c>
      <c r="L1898">
        <v>0</v>
      </c>
      <c r="M1898">
        <v>0</v>
      </c>
    </row>
    <row r="1899" spans="2:13" x14ac:dyDescent="0.2">
      <c r="B1899">
        <v>0</v>
      </c>
      <c r="C1899">
        <v>0</v>
      </c>
      <c r="D1899">
        <v>0</v>
      </c>
      <c r="E1899">
        <v>0</v>
      </c>
      <c r="F1899">
        <v>0</v>
      </c>
      <c r="G1899">
        <v>2222222</v>
      </c>
      <c r="H1899">
        <v>0</v>
      </c>
      <c r="I1899">
        <v>0</v>
      </c>
      <c r="J1899">
        <v>0</v>
      </c>
      <c r="K1899">
        <v>0</v>
      </c>
      <c r="L1899">
        <v>0</v>
      </c>
      <c r="M1899">
        <v>0</v>
      </c>
    </row>
    <row r="1900" spans="2:13" x14ac:dyDescent="0.2">
      <c r="B1900">
        <v>0</v>
      </c>
      <c r="C1900">
        <v>0</v>
      </c>
      <c r="D1900">
        <v>0</v>
      </c>
      <c r="E1900">
        <v>0</v>
      </c>
      <c r="F1900">
        <v>0</v>
      </c>
      <c r="G1900">
        <v>2222222</v>
      </c>
      <c r="H1900">
        <v>0</v>
      </c>
      <c r="I1900">
        <v>0</v>
      </c>
      <c r="J1900">
        <v>0</v>
      </c>
      <c r="K1900">
        <v>0</v>
      </c>
      <c r="L1900">
        <v>0</v>
      </c>
      <c r="M1900">
        <v>0</v>
      </c>
    </row>
    <row r="1901" spans="2:13" x14ac:dyDescent="0.2">
      <c r="B1901">
        <v>0</v>
      </c>
      <c r="C1901">
        <v>0</v>
      </c>
      <c r="D1901">
        <v>0</v>
      </c>
      <c r="E1901">
        <v>0</v>
      </c>
      <c r="F1901">
        <v>0</v>
      </c>
      <c r="G1901">
        <v>2222222</v>
      </c>
      <c r="H1901">
        <v>0</v>
      </c>
      <c r="I1901">
        <v>0</v>
      </c>
      <c r="J1901">
        <v>0</v>
      </c>
      <c r="K1901">
        <v>0</v>
      </c>
      <c r="L1901">
        <v>0</v>
      </c>
      <c r="M1901">
        <v>0</v>
      </c>
    </row>
    <row r="1902" spans="2:13" x14ac:dyDescent="0.2">
      <c r="B1902">
        <v>0</v>
      </c>
      <c r="C1902">
        <v>0</v>
      </c>
      <c r="D1902">
        <v>0</v>
      </c>
      <c r="E1902">
        <v>0</v>
      </c>
      <c r="F1902">
        <v>0</v>
      </c>
      <c r="G1902">
        <v>2222222</v>
      </c>
      <c r="H1902">
        <v>0</v>
      </c>
      <c r="I1902">
        <v>0</v>
      </c>
      <c r="J1902">
        <v>0</v>
      </c>
      <c r="K1902">
        <v>0</v>
      </c>
      <c r="L1902">
        <v>0</v>
      </c>
      <c r="M1902">
        <v>0</v>
      </c>
    </row>
    <row r="1903" spans="2:13" x14ac:dyDescent="0.2">
      <c r="B1903">
        <v>0</v>
      </c>
      <c r="C1903">
        <v>0</v>
      </c>
      <c r="D1903">
        <v>0</v>
      </c>
      <c r="E1903">
        <v>0</v>
      </c>
      <c r="F1903">
        <v>0</v>
      </c>
      <c r="G1903">
        <v>2222222</v>
      </c>
      <c r="H1903">
        <v>0</v>
      </c>
      <c r="I1903">
        <v>0</v>
      </c>
      <c r="J1903">
        <v>0</v>
      </c>
      <c r="K1903">
        <v>0</v>
      </c>
      <c r="L1903">
        <v>0</v>
      </c>
      <c r="M1903">
        <v>0</v>
      </c>
    </row>
    <row r="1904" spans="2:13" x14ac:dyDescent="0.2">
      <c r="B1904">
        <v>0</v>
      </c>
      <c r="C1904">
        <v>0</v>
      </c>
      <c r="D1904">
        <v>0</v>
      </c>
      <c r="E1904">
        <v>0</v>
      </c>
      <c r="F1904">
        <v>0</v>
      </c>
      <c r="G1904">
        <v>2222222</v>
      </c>
      <c r="H1904">
        <v>0</v>
      </c>
      <c r="I1904">
        <v>0</v>
      </c>
      <c r="J1904">
        <v>0</v>
      </c>
      <c r="K1904">
        <v>0</v>
      </c>
      <c r="L1904">
        <v>0</v>
      </c>
      <c r="M1904">
        <v>0</v>
      </c>
    </row>
    <row r="1905" spans="2:13" x14ac:dyDescent="0.2">
      <c r="B1905">
        <v>0</v>
      </c>
      <c r="C1905">
        <v>0</v>
      </c>
      <c r="D1905">
        <v>0</v>
      </c>
      <c r="E1905">
        <v>0</v>
      </c>
      <c r="F1905">
        <v>0</v>
      </c>
      <c r="G1905">
        <v>2222222</v>
      </c>
      <c r="H1905">
        <v>0</v>
      </c>
      <c r="I1905">
        <v>0</v>
      </c>
      <c r="J1905">
        <v>0</v>
      </c>
      <c r="K1905">
        <v>0</v>
      </c>
      <c r="L1905">
        <v>0</v>
      </c>
      <c r="M1905">
        <v>0</v>
      </c>
    </row>
    <row r="1906" spans="2:13" x14ac:dyDescent="0.2">
      <c r="B1906">
        <v>0</v>
      </c>
      <c r="C1906">
        <v>0</v>
      </c>
      <c r="D1906">
        <v>0</v>
      </c>
      <c r="E1906">
        <v>0</v>
      </c>
      <c r="F1906">
        <v>0</v>
      </c>
      <c r="G1906">
        <v>2222222</v>
      </c>
      <c r="H1906">
        <v>0</v>
      </c>
      <c r="I1906">
        <v>0</v>
      </c>
      <c r="J1906">
        <v>0</v>
      </c>
      <c r="K1906">
        <v>0</v>
      </c>
      <c r="L1906">
        <v>0</v>
      </c>
      <c r="M1906">
        <v>0</v>
      </c>
    </row>
    <row r="1907" spans="2:13" x14ac:dyDescent="0.2">
      <c r="B1907">
        <v>0</v>
      </c>
      <c r="C1907">
        <v>0</v>
      </c>
      <c r="D1907">
        <v>0</v>
      </c>
      <c r="E1907">
        <v>0</v>
      </c>
      <c r="F1907">
        <v>0</v>
      </c>
      <c r="G1907">
        <v>2222222</v>
      </c>
      <c r="H1907">
        <v>0</v>
      </c>
      <c r="I1907">
        <v>0</v>
      </c>
      <c r="J1907">
        <v>0</v>
      </c>
      <c r="K1907">
        <v>0</v>
      </c>
      <c r="L1907">
        <v>0</v>
      </c>
      <c r="M1907">
        <v>0</v>
      </c>
    </row>
    <row r="1908" spans="2:13" x14ac:dyDescent="0.2">
      <c r="B1908">
        <v>0</v>
      </c>
      <c r="C1908">
        <v>0</v>
      </c>
      <c r="D1908">
        <v>0</v>
      </c>
      <c r="E1908">
        <v>0</v>
      </c>
      <c r="F1908">
        <v>0</v>
      </c>
      <c r="G1908">
        <v>2222222</v>
      </c>
      <c r="H1908">
        <v>0</v>
      </c>
      <c r="I1908">
        <v>0</v>
      </c>
      <c r="J1908">
        <v>0</v>
      </c>
      <c r="K1908">
        <v>0</v>
      </c>
      <c r="L1908">
        <v>0</v>
      </c>
      <c r="M1908">
        <v>0</v>
      </c>
    </row>
    <row r="1909" spans="2:13" x14ac:dyDescent="0.2">
      <c r="B1909">
        <v>0</v>
      </c>
      <c r="C1909">
        <v>0</v>
      </c>
      <c r="D1909">
        <v>0</v>
      </c>
      <c r="E1909">
        <v>0</v>
      </c>
      <c r="F1909">
        <v>0</v>
      </c>
      <c r="G1909">
        <v>2222222</v>
      </c>
      <c r="H1909">
        <v>0</v>
      </c>
      <c r="I1909">
        <v>0</v>
      </c>
      <c r="J1909">
        <v>0</v>
      </c>
      <c r="K1909">
        <v>0</v>
      </c>
      <c r="L1909">
        <v>0</v>
      </c>
      <c r="M1909">
        <v>0</v>
      </c>
    </row>
    <row r="1910" spans="2:13" x14ac:dyDescent="0.2">
      <c r="B1910">
        <v>0</v>
      </c>
      <c r="C1910">
        <v>0</v>
      </c>
      <c r="D1910">
        <v>0</v>
      </c>
      <c r="E1910">
        <v>0</v>
      </c>
      <c r="F1910">
        <v>0</v>
      </c>
      <c r="G1910">
        <v>2222222</v>
      </c>
      <c r="H1910">
        <v>0</v>
      </c>
      <c r="I1910">
        <v>0</v>
      </c>
      <c r="J1910">
        <v>0</v>
      </c>
      <c r="K1910">
        <v>0</v>
      </c>
      <c r="L1910">
        <v>0</v>
      </c>
      <c r="M1910">
        <v>0</v>
      </c>
    </row>
    <row r="1911" spans="2:13" x14ac:dyDescent="0.2">
      <c r="B1911">
        <v>0</v>
      </c>
      <c r="C1911">
        <v>0</v>
      </c>
      <c r="D1911">
        <v>0</v>
      </c>
      <c r="E1911">
        <v>0</v>
      </c>
      <c r="F1911">
        <v>0</v>
      </c>
      <c r="G1911">
        <v>2222222</v>
      </c>
      <c r="H1911">
        <v>0</v>
      </c>
      <c r="I1911">
        <v>0</v>
      </c>
      <c r="J1911">
        <v>0</v>
      </c>
      <c r="K1911">
        <v>0</v>
      </c>
      <c r="L1911">
        <v>0</v>
      </c>
      <c r="M1911">
        <v>0</v>
      </c>
    </row>
    <row r="1912" spans="2:13" x14ac:dyDescent="0.2">
      <c r="B1912">
        <v>0</v>
      </c>
      <c r="C1912">
        <v>0</v>
      </c>
      <c r="D1912">
        <v>0</v>
      </c>
      <c r="E1912">
        <v>0</v>
      </c>
      <c r="F1912">
        <v>0</v>
      </c>
      <c r="G1912">
        <v>2222222</v>
      </c>
      <c r="H1912">
        <v>0</v>
      </c>
      <c r="I1912">
        <v>0</v>
      </c>
      <c r="J1912">
        <v>0</v>
      </c>
      <c r="K1912">
        <v>0</v>
      </c>
      <c r="L1912">
        <v>0</v>
      </c>
      <c r="M1912">
        <v>0</v>
      </c>
    </row>
    <row r="1913" spans="2:13" x14ac:dyDescent="0.2">
      <c r="B1913">
        <v>0</v>
      </c>
      <c r="C1913">
        <v>0</v>
      </c>
      <c r="D1913">
        <v>0</v>
      </c>
      <c r="E1913">
        <v>0</v>
      </c>
      <c r="F1913">
        <v>0</v>
      </c>
      <c r="G1913">
        <v>2222222</v>
      </c>
      <c r="H1913">
        <v>0</v>
      </c>
      <c r="I1913">
        <v>0</v>
      </c>
      <c r="J1913">
        <v>0</v>
      </c>
      <c r="K1913">
        <v>0</v>
      </c>
      <c r="L1913">
        <v>0</v>
      </c>
      <c r="M1913">
        <v>0</v>
      </c>
    </row>
    <row r="1914" spans="2:13" x14ac:dyDescent="0.2">
      <c r="B1914">
        <v>0</v>
      </c>
      <c r="C1914">
        <v>0</v>
      </c>
      <c r="D1914">
        <v>0</v>
      </c>
      <c r="E1914">
        <v>0</v>
      </c>
      <c r="F1914">
        <v>0</v>
      </c>
      <c r="G1914">
        <v>2222222</v>
      </c>
      <c r="H1914">
        <v>0</v>
      </c>
      <c r="I1914">
        <v>0</v>
      </c>
      <c r="J1914">
        <v>0</v>
      </c>
      <c r="K1914">
        <v>0</v>
      </c>
      <c r="L1914">
        <v>0</v>
      </c>
      <c r="M1914">
        <v>0</v>
      </c>
    </row>
    <row r="1915" spans="2:13" x14ac:dyDescent="0.2">
      <c r="B1915">
        <v>0</v>
      </c>
      <c r="C1915">
        <v>0</v>
      </c>
      <c r="D1915">
        <v>0</v>
      </c>
      <c r="E1915">
        <v>0</v>
      </c>
      <c r="F1915">
        <v>0</v>
      </c>
      <c r="G1915">
        <v>2222222</v>
      </c>
      <c r="H1915">
        <v>0</v>
      </c>
      <c r="I1915">
        <v>0</v>
      </c>
      <c r="J1915">
        <v>0</v>
      </c>
      <c r="K1915">
        <v>0</v>
      </c>
      <c r="L1915">
        <v>0</v>
      </c>
      <c r="M1915">
        <v>0</v>
      </c>
    </row>
    <row r="1916" spans="2:13" x14ac:dyDescent="0.2">
      <c r="B1916">
        <v>0</v>
      </c>
      <c r="C1916">
        <v>0</v>
      </c>
      <c r="D1916">
        <v>0</v>
      </c>
      <c r="E1916">
        <v>0</v>
      </c>
      <c r="F1916">
        <v>0</v>
      </c>
      <c r="G1916">
        <v>2222222</v>
      </c>
      <c r="H1916">
        <v>0</v>
      </c>
      <c r="I1916">
        <v>0</v>
      </c>
      <c r="J1916">
        <v>0</v>
      </c>
      <c r="K1916">
        <v>0</v>
      </c>
      <c r="L1916">
        <v>0</v>
      </c>
      <c r="M1916">
        <v>0</v>
      </c>
    </row>
    <row r="1917" spans="2:13" x14ac:dyDescent="0.2">
      <c r="B1917">
        <v>0</v>
      </c>
      <c r="C1917">
        <v>0</v>
      </c>
      <c r="D1917">
        <v>0</v>
      </c>
      <c r="E1917">
        <v>0</v>
      </c>
      <c r="F1917">
        <v>0</v>
      </c>
      <c r="G1917">
        <v>2222222</v>
      </c>
      <c r="H1917">
        <v>0</v>
      </c>
      <c r="I1917">
        <v>0</v>
      </c>
      <c r="J1917">
        <v>0</v>
      </c>
      <c r="K1917">
        <v>0</v>
      </c>
      <c r="L1917">
        <v>0</v>
      </c>
      <c r="M1917">
        <v>0</v>
      </c>
    </row>
    <row r="1918" spans="2:13" x14ac:dyDescent="0.2">
      <c r="B1918">
        <v>0</v>
      </c>
      <c r="C1918">
        <v>0</v>
      </c>
      <c r="D1918">
        <v>0</v>
      </c>
      <c r="E1918">
        <v>0</v>
      </c>
      <c r="F1918">
        <v>0</v>
      </c>
      <c r="G1918">
        <v>2222222</v>
      </c>
      <c r="H1918">
        <v>0</v>
      </c>
      <c r="I1918">
        <v>0</v>
      </c>
      <c r="J1918">
        <v>0</v>
      </c>
      <c r="K1918">
        <v>0</v>
      </c>
      <c r="L1918">
        <v>0</v>
      </c>
      <c r="M1918">
        <v>0</v>
      </c>
    </row>
    <row r="1919" spans="2:13" x14ac:dyDescent="0.2">
      <c r="B1919">
        <v>0</v>
      </c>
      <c r="C1919">
        <v>0</v>
      </c>
      <c r="D1919">
        <v>0</v>
      </c>
      <c r="E1919">
        <v>0</v>
      </c>
      <c r="F1919">
        <v>0</v>
      </c>
      <c r="G1919">
        <v>2222222</v>
      </c>
      <c r="H1919">
        <v>0</v>
      </c>
      <c r="I1919">
        <v>0</v>
      </c>
      <c r="J1919">
        <v>0</v>
      </c>
      <c r="K1919">
        <v>0</v>
      </c>
      <c r="L1919">
        <v>0</v>
      </c>
      <c r="M1919">
        <v>0</v>
      </c>
    </row>
    <row r="1920" spans="2:13" x14ac:dyDescent="0.2">
      <c r="B1920">
        <v>0</v>
      </c>
      <c r="C1920">
        <v>0</v>
      </c>
      <c r="D1920">
        <v>0</v>
      </c>
      <c r="E1920">
        <v>0</v>
      </c>
      <c r="F1920">
        <v>0</v>
      </c>
      <c r="G1920">
        <v>2222222</v>
      </c>
      <c r="H1920">
        <v>0</v>
      </c>
      <c r="I1920">
        <v>0</v>
      </c>
      <c r="J1920">
        <v>0</v>
      </c>
      <c r="K1920">
        <v>0</v>
      </c>
      <c r="L1920">
        <v>0</v>
      </c>
      <c r="M1920">
        <v>0</v>
      </c>
    </row>
    <row r="1921" spans="2:13" x14ac:dyDescent="0.2">
      <c r="B1921">
        <v>0</v>
      </c>
      <c r="C1921">
        <v>0</v>
      </c>
      <c r="D1921">
        <v>0</v>
      </c>
      <c r="E1921">
        <v>0</v>
      </c>
      <c r="F1921">
        <v>0</v>
      </c>
      <c r="G1921">
        <v>2222222</v>
      </c>
      <c r="H1921">
        <v>0</v>
      </c>
      <c r="I1921">
        <v>0</v>
      </c>
      <c r="J1921">
        <v>0</v>
      </c>
      <c r="K1921">
        <v>0</v>
      </c>
      <c r="L1921">
        <v>0</v>
      </c>
      <c r="M1921">
        <v>0</v>
      </c>
    </row>
    <row r="1922" spans="2:13" x14ac:dyDescent="0.2">
      <c r="B1922">
        <v>0</v>
      </c>
      <c r="C1922">
        <v>0</v>
      </c>
      <c r="D1922">
        <v>0</v>
      </c>
      <c r="E1922">
        <v>0</v>
      </c>
      <c r="F1922">
        <v>0</v>
      </c>
      <c r="G1922">
        <v>2222222</v>
      </c>
      <c r="H1922">
        <v>0</v>
      </c>
      <c r="I1922">
        <v>0</v>
      </c>
      <c r="J1922">
        <v>0</v>
      </c>
      <c r="K1922">
        <v>0</v>
      </c>
      <c r="L1922">
        <v>0</v>
      </c>
      <c r="M1922">
        <v>0</v>
      </c>
    </row>
    <row r="1923" spans="2:13" x14ac:dyDescent="0.2">
      <c r="B1923">
        <v>0</v>
      </c>
      <c r="C1923">
        <v>0</v>
      </c>
      <c r="D1923">
        <v>0</v>
      </c>
      <c r="E1923">
        <v>0</v>
      </c>
      <c r="F1923">
        <v>0</v>
      </c>
      <c r="G1923">
        <v>2222222</v>
      </c>
      <c r="H1923">
        <v>0</v>
      </c>
      <c r="I1923">
        <v>0</v>
      </c>
      <c r="J1923">
        <v>0</v>
      </c>
      <c r="K1923">
        <v>0</v>
      </c>
      <c r="L1923">
        <v>0</v>
      </c>
      <c r="M1923">
        <v>0</v>
      </c>
    </row>
    <row r="1924" spans="2:13" x14ac:dyDescent="0.2">
      <c r="B1924">
        <v>0</v>
      </c>
      <c r="C1924">
        <v>0</v>
      </c>
      <c r="D1924">
        <v>0</v>
      </c>
      <c r="E1924">
        <v>0</v>
      </c>
      <c r="F1924">
        <v>0</v>
      </c>
      <c r="G1924">
        <v>2222222</v>
      </c>
      <c r="H1924">
        <v>0</v>
      </c>
      <c r="I1924">
        <v>0</v>
      </c>
      <c r="J1924">
        <v>0</v>
      </c>
      <c r="K1924">
        <v>0</v>
      </c>
      <c r="L1924">
        <v>0</v>
      </c>
      <c r="M1924">
        <v>0</v>
      </c>
    </row>
    <row r="1925" spans="2:13" x14ac:dyDescent="0.2">
      <c r="B1925">
        <v>0</v>
      </c>
      <c r="C1925">
        <v>0</v>
      </c>
      <c r="D1925">
        <v>0</v>
      </c>
      <c r="E1925">
        <v>0</v>
      </c>
      <c r="F1925">
        <v>0</v>
      </c>
      <c r="G1925">
        <v>2222222</v>
      </c>
      <c r="H1925">
        <v>0</v>
      </c>
      <c r="I1925">
        <v>0</v>
      </c>
      <c r="J1925">
        <v>0</v>
      </c>
      <c r="K1925">
        <v>0</v>
      </c>
      <c r="L1925">
        <v>0</v>
      </c>
      <c r="M1925">
        <v>0</v>
      </c>
    </row>
    <row r="1926" spans="2:13" x14ac:dyDescent="0.2">
      <c r="B1926">
        <v>0</v>
      </c>
      <c r="C1926">
        <v>0</v>
      </c>
      <c r="D1926">
        <v>0</v>
      </c>
      <c r="E1926">
        <v>0</v>
      </c>
      <c r="F1926">
        <v>0</v>
      </c>
      <c r="G1926">
        <v>2222222</v>
      </c>
      <c r="H1926">
        <v>0</v>
      </c>
      <c r="I1926">
        <v>0</v>
      </c>
      <c r="J1926">
        <v>0</v>
      </c>
      <c r="K1926">
        <v>0</v>
      </c>
      <c r="L1926">
        <v>0</v>
      </c>
      <c r="M1926">
        <v>0</v>
      </c>
    </row>
    <row r="1927" spans="2:13" x14ac:dyDescent="0.2">
      <c r="B1927">
        <v>0</v>
      </c>
      <c r="C1927">
        <v>0</v>
      </c>
      <c r="D1927">
        <v>0</v>
      </c>
      <c r="E1927">
        <v>0</v>
      </c>
      <c r="F1927">
        <v>0</v>
      </c>
      <c r="G1927">
        <v>2222222</v>
      </c>
      <c r="H1927">
        <v>0</v>
      </c>
      <c r="I1927">
        <v>0</v>
      </c>
      <c r="J1927">
        <v>0</v>
      </c>
      <c r="K1927">
        <v>0</v>
      </c>
      <c r="L1927">
        <v>0</v>
      </c>
      <c r="M1927">
        <v>0</v>
      </c>
    </row>
    <row r="1928" spans="2:13" x14ac:dyDescent="0.2">
      <c r="B1928">
        <v>0</v>
      </c>
      <c r="C1928">
        <v>0</v>
      </c>
      <c r="D1928">
        <v>0</v>
      </c>
      <c r="E1928">
        <v>0</v>
      </c>
      <c r="F1928">
        <v>0</v>
      </c>
      <c r="G1928">
        <v>2222222</v>
      </c>
      <c r="H1928">
        <v>0</v>
      </c>
      <c r="I1928">
        <v>0</v>
      </c>
      <c r="J1928">
        <v>0</v>
      </c>
      <c r="K1928">
        <v>0</v>
      </c>
      <c r="L1928">
        <v>0</v>
      </c>
      <c r="M1928">
        <v>0</v>
      </c>
    </row>
    <row r="1929" spans="2:13" x14ac:dyDescent="0.2">
      <c r="B1929">
        <v>0</v>
      </c>
      <c r="C1929">
        <v>0</v>
      </c>
      <c r="D1929">
        <v>0</v>
      </c>
      <c r="E1929">
        <v>0</v>
      </c>
      <c r="F1929">
        <v>0</v>
      </c>
      <c r="G1929">
        <v>2222222</v>
      </c>
      <c r="H1929">
        <v>0</v>
      </c>
      <c r="I1929">
        <v>0</v>
      </c>
      <c r="J1929">
        <v>0</v>
      </c>
      <c r="K1929">
        <v>0</v>
      </c>
      <c r="L1929">
        <v>0</v>
      </c>
      <c r="M1929">
        <v>0</v>
      </c>
    </row>
    <row r="1930" spans="2:13" x14ac:dyDescent="0.2">
      <c r="B1930">
        <v>0</v>
      </c>
      <c r="C1930">
        <v>0</v>
      </c>
      <c r="D1930">
        <v>0</v>
      </c>
      <c r="E1930">
        <v>0</v>
      </c>
      <c r="F1930">
        <v>0</v>
      </c>
      <c r="G1930">
        <v>2222222</v>
      </c>
      <c r="H1930">
        <v>0</v>
      </c>
      <c r="I1930">
        <v>0</v>
      </c>
      <c r="J1930">
        <v>0</v>
      </c>
      <c r="K1930">
        <v>0</v>
      </c>
      <c r="L1930">
        <v>0</v>
      </c>
      <c r="M1930">
        <v>0</v>
      </c>
    </row>
    <row r="1931" spans="2:13" x14ac:dyDescent="0.2">
      <c r="B1931">
        <v>0</v>
      </c>
      <c r="C1931">
        <v>0</v>
      </c>
      <c r="D1931">
        <v>0</v>
      </c>
      <c r="E1931">
        <v>0</v>
      </c>
      <c r="F1931">
        <v>0</v>
      </c>
      <c r="G1931">
        <v>2222222</v>
      </c>
      <c r="H1931">
        <v>0</v>
      </c>
      <c r="I1931">
        <v>0</v>
      </c>
      <c r="J1931">
        <v>0</v>
      </c>
      <c r="K1931">
        <v>0</v>
      </c>
      <c r="L1931">
        <v>0</v>
      </c>
      <c r="M1931">
        <v>0</v>
      </c>
    </row>
    <row r="1932" spans="2:13" x14ac:dyDescent="0.2">
      <c r="B1932">
        <v>0</v>
      </c>
      <c r="C1932">
        <v>0</v>
      </c>
      <c r="D1932">
        <v>0</v>
      </c>
      <c r="E1932">
        <v>0</v>
      </c>
      <c r="F1932">
        <v>0</v>
      </c>
      <c r="G1932">
        <v>2222222</v>
      </c>
      <c r="H1932">
        <v>0</v>
      </c>
      <c r="I1932">
        <v>0</v>
      </c>
      <c r="J1932">
        <v>0</v>
      </c>
      <c r="K1932">
        <v>0</v>
      </c>
      <c r="L1932">
        <v>0</v>
      </c>
      <c r="M1932">
        <v>0</v>
      </c>
    </row>
    <row r="1933" spans="2:13" x14ac:dyDescent="0.2">
      <c r="B1933">
        <v>0</v>
      </c>
      <c r="C1933">
        <v>0</v>
      </c>
      <c r="D1933">
        <v>0</v>
      </c>
      <c r="E1933">
        <v>0</v>
      </c>
      <c r="F1933">
        <v>0</v>
      </c>
      <c r="G1933">
        <v>2222222</v>
      </c>
      <c r="H1933">
        <v>0</v>
      </c>
      <c r="I1933">
        <v>0</v>
      </c>
      <c r="J1933">
        <v>0</v>
      </c>
      <c r="K1933">
        <v>0</v>
      </c>
      <c r="L1933">
        <v>0</v>
      </c>
      <c r="M1933">
        <v>0</v>
      </c>
    </row>
    <row r="1934" spans="2:13" x14ac:dyDescent="0.2">
      <c r="B1934">
        <v>0</v>
      </c>
      <c r="C1934">
        <v>0</v>
      </c>
      <c r="D1934">
        <v>0</v>
      </c>
      <c r="E1934">
        <v>0</v>
      </c>
      <c r="F1934">
        <v>0</v>
      </c>
      <c r="G1934">
        <v>2222222</v>
      </c>
      <c r="H1934">
        <v>0</v>
      </c>
      <c r="I1934">
        <v>0</v>
      </c>
      <c r="J1934">
        <v>0</v>
      </c>
      <c r="K1934">
        <v>0</v>
      </c>
      <c r="L1934">
        <v>0</v>
      </c>
      <c r="M1934">
        <v>0</v>
      </c>
    </row>
    <row r="1935" spans="2:13" x14ac:dyDescent="0.2">
      <c r="B1935">
        <v>0</v>
      </c>
      <c r="C1935">
        <v>0</v>
      </c>
      <c r="D1935">
        <v>0</v>
      </c>
      <c r="E1935">
        <v>0</v>
      </c>
      <c r="F1935">
        <v>0</v>
      </c>
      <c r="G1935">
        <v>2222222</v>
      </c>
      <c r="H1935">
        <v>0</v>
      </c>
      <c r="I1935">
        <v>0</v>
      </c>
      <c r="J1935">
        <v>0</v>
      </c>
      <c r="K1935">
        <v>0</v>
      </c>
      <c r="L1935">
        <v>0</v>
      </c>
      <c r="M1935">
        <v>0</v>
      </c>
    </row>
    <row r="1936" spans="2:13" x14ac:dyDescent="0.2">
      <c r="B1936">
        <v>0</v>
      </c>
      <c r="C1936">
        <v>0</v>
      </c>
      <c r="D1936">
        <v>0</v>
      </c>
      <c r="E1936">
        <v>0</v>
      </c>
      <c r="F1936">
        <v>0</v>
      </c>
      <c r="G1936">
        <v>2222222</v>
      </c>
      <c r="H1936">
        <v>0</v>
      </c>
      <c r="I1936">
        <v>0</v>
      </c>
      <c r="J1936">
        <v>0</v>
      </c>
      <c r="K1936">
        <v>0</v>
      </c>
      <c r="L1936">
        <v>0</v>
      </c>
      <c r="M1936">
        <v>0</v>
      </c>
    </row>
    <row r="1937" spans="2:13" x14ac:dyDescent="0.2">
      <c r="B1937">
        <v>0</v>
      </c>
      <c r="C1937">
        <v>0</v>
      </c>
      <c r="D1937">
        <v>0</v>
      </c>
      <c r="E1937">
        <v>0</v>
      </c>
      <c r="F1937">
        <v>0</v>
      </c>
      <c r="G1937">
        <v>2222222</v>
      </c>
      <c r="H1937">
        <v>0</v>
      </c>
      <c r="I1937">
        <v>0</v>
      </c>
      <c r="J1937">
        <v>0</v>
      </c>
      <c r="K1937">
        <v>0</v>
      </c>
      <c r="L1937">
        <v>0</v>
      </c>
      <c r="M1937">
        <v>0</v>
      </c>
    </row>
    <row r="1938" spans="2:13" x14ac:dyDescent="0.2">
      <c r="B1938">
        <v>0</v>
      </c>
      <c r="C1938">
        <v>0</v>
      </c>
      <c r="D1938">
        <v>0</v>
      </c>
      <c r="E1938">
        <v>0</v>
      </c>
      <c r="F1938">
        <v>0</v>
      </c>
      <c r="G1938">
        <v>2222222</v>
      </c>
      <c r="H1938">
        <v>0</v>
      </c>
      <c r="I1938">
        <v>0</v>
      </c>
      <c r="J1938">
        <v>0</v>
      </c>
      <c r="K1938">
        <v>0</v>
      </c>
      <c r="L1938">
        <v>0</v>
      </c>
      <c r="M1938">
        <v>0</v>
      </c>
    </row>
    <row r="1939" spans="2:13" x14ac:dyDescent="0.2">
      <c r="B1939">
        <v>0</v>
      </c>
      <c r="C1939">
        <v>0</v>
      </c>
      <c r="D1939">
        <v>0</v>
      </c>
      <c r="E1939">
        <v>0</v>
      </c>
      <c r="F1939">
        <v>0</v>
      </c>
      <c r="G1939">
        <v>2222222</v>
      </c>
      <c r="H1939">
        <v>0</v>
      </c>
      <c r="I1939">
        <v>0</v>
      </c>
      <c r="J1939">
        <v>0</v>
      </c>
      <c r="K1939">
        <v>0</v>
      </c>
      <c r="L1939">
        <v>0</v>
      </c>
      <c r="M1939">
        <v>0</v>
      </c>
    </row>
    <row r="1940" spans="2:13" x14ac:dyDescent="0.2">
      <c r="B1940">
        <v>0</v>
      </c>
      <c r="C1940">
        <v>0</v>
      </c>
      <c r="D1940">
        <v>0</v>
      </c>
      <c r="E1940">
        <v>0</v>
      </c>
      <c r="F1940">
        <v>0</v>
      </c>
      <c r="G1940">
        <v>2222222</v>
      </c>
      <c r="H1940">
        <v>0</v>
      </c>
      <c r="I1940">
        <v>0</v>
      </c>
      <c r="J1940">
        <v>0</v>
      </c>
      <c r="K1940">
        <v>0</v>
      </c>
      <c r="L1940">
        <v>0</v>
      </c>
      <c r="M1940">
        <v>0</v>
      </c>
    </row>
    <row r="1941" spans="2:13" x14ac:dyDescent="0.2">
      <c r="B1941">
        <v>0</v>
      </c>
      <c r="C1941">
        <v>0</v>
      </c>
      <c r="D1941">
        <v>0</v>
      </c>
      <c r="E1941">
        <v>0</v>
      </c>
      <c r="F1941">
        <v>0</v>
      </c>
      <c r="G1941">
        <v>2222222</v>
      </c>
      <c r="H1941">
        <v>0</v>
      </c>
      <c r="I1941">
        <v>0</v>
      </c>
      <c r="J1941">
        <v>0</v>
      </c>
      <c r="K1941">
        <v>0</v>
      </c>
      <c r="L1941">
        <v>0</v>
      </c>
      <c r="M1941">
        <v>0</v>
      </c>
    </row>
    <row r="1942" spans="2:13" x14ac:dyDescent="0.2">
      <c r="B1942">
        <v>0</v>
      </c>
      <c r="C1942">
        <v>0</v>
      </c>
      <c r="D1942">
        <v>0</v>
      </c>
      <c r="E1942">
        <v>0</v>
      </c>
      <c r="F1942">
        <v>0</v>
      </c>
      <c r="G1942">
        <v>2222222</v>
      </c>
      <c r="H1942">
        <v>0</v>
      </c>
      <c r="I1942">
        <v>0</v>
      </c>
      <c r="J1942">
        <v>0</v>
      </c>
      <c r="K1942">
        <v>0</v>
      </c>
      <c r="L1942">
        <v>0</v>
      </c>
      <c r="M1942">
        <v>0</v>
      </c>
    </row>
    <row r="1943" spans="2:13" x14ac:dyDescent="0.2">
      <c r="B1943">
        <v>0</v>
      </c>
      <c r="C1943">
        <v>0</v>
      </c>
      <c r="D1943">
        <v>0</v>
      </c>
      <c r="E1943">
        <v>0</v>
      </c>
      <c r="F1943">
        <v>0</v>
      </c>
      <c r="G1943">
        <v>2222222</v>
      </c>
      <c r="H1943">
        <v>0</v>
      </c>
      <c r="I1943">
        <v>0</v>
      </c>
      <c r="J1943">
        <v>0</v>
      </c>
      <c r="K1943">
        <v>0</v>
      </c>
      <c r="L1943">
        <v>0</v>
      </c>
      <c r="M1943">
        <v>0</v>
      </c>
    </row>
    <row r="1944" spans="2:13" x14ac:dyDescent="0.2">
      <c r="B1944">
        <v>0</v>
      </c>
      <c r="C1944">
        <v>0</v>
      </c>
      <c r="D1944">
        <v>0</v>
      </c>
      <c r="E1944">
        <v>0</v>
      </c>
      <c r="F1944">
        <v>0</v>
      </c>
      <c r="G1944">
        <v>2222222</v>
      </c>
      <c r="H1944">
        <v>0</v>
      </c>
      <c r="I1944">
        <v>0</v>
      </c>
      <c r="J1944">
        <v>0</v>
      </c>
      <c r="K1944">
        <v>0</v>
      </c>
      <c r="L1944">
        <v>0</v>
      </c>
      <c r="M1944">
        <v>0</v>
      </c>
    </row>
    <row r="1945" spans="2:13" x14ac:dyDescent="0.2">
      <c r="B1945">
        <v>0</v>
      </c>
      <c r="C1945">
        <v>0</v>
      </c>
      <c r="D1945">
        <v>0</v>
      </c>
      <c r="E1945">
        <v>0</v>
      </c>
      <c r="F1945">
        <v>0</v>
      </c>
      <c r="G1945">
        <v>2222222</v>
      </c>
      <c r="H1945">
        <v>0</v>
      </c>
      <c r="I1945">
        <v>0</v>
      </c>
      <c r="J1945">
        <v>0</v>
      </c>
      <c r="K1945">
        <v>0</v>
      </c>
      <c r="L1945">
        <v>0</v>
      </c>
      <c r="M1945">
        <v>0</v>
      </c>
    </row>
    <row r="1946" spans="2:13" x14ac:dyDescent="0.2">
      <c r="B1946">
        <v>0</v>
      </c>
      <c r="C1946">
        <v>0</v>
      </c>
      <c r="D1946">
        <v>0</v>
      </c>
      <c r="E1946">
        <v>0</v>
      </c>
      <c r="F1946">
        <v>0</v>
      </c>
      <c r="G1946">
        <v>2222222</v>
      </c>
      <c r="H1946">
        <v>0</v>
      </c>
      <c r="I1946">
        <v>0</v>
      </c>
      <c r="J1946">
        <v>0</v>
      </c>
      <c r="K1946">
        <v>0</v>
      </c>
      <c r="L1946">
        <v>0</v>
      </c>
      <c r="M1946">
        <v>0</v>
      </c>
    </row>
    <row r="1947" spans="2:13" x14ac:dyDescent="0.2">
      <c r="B1947">
        <v>0</v>
      </c>
      <c r="C1947">
        <v>0</v>
      </c>
      <c r="D1947">
        <v>0</v>
      </c>
      <c r="E1947">
        <v>0</v>
      </c>
      <c r="F1947">
        <v>0</v>
      </c>
      <c r="G1947">
        <v>2222222</v>
      </c>
      <c r="H1947">
        <v>0</v>
      </c>
      <c r="I1947">
        <v>0</v>
      </c>
      <c r="J1947">
        <v>0</v>
      </c>
      <c r="K1947">
        <v>0</v>
      </c>
      <c r="L1947">
        <v>0</v>
      </c>
      <c r="M1947">
        <v>0</v>
      </c>
    </row>
    <row r="1948" spans="2:13" x14ac:dyDescent="0.2">
      <c r="B1948">
        <v>0</v>
      </c>
      <c r="C1948">
        <v>0</v>
      </c>
      <c r="D1948">
        <v>0</v>
      </c>
      <c r="E1948">
        <v>0</v>
      </c>
      <c r="F1948">
        <v>0</v>
      </c>
      <c r="G1948">
        <v>2222222</v>
      </c>
      <c r="H1948">
        <v>0</v>
      </c>
      <c r="I1948">
        <v>0</v>
      </c>
      <c r="J1948">
        <v>0</v>
      </c>
      <c r="K1948">
        <v>0</v>
      </c>
      <c r="L1948">
        <v>0</v>
      </c>
      <c r="M1948">
        <v>0</v>
      </c>
    </row>
    <row r="1949" spans="2:13" x14ac:dyDescent="0.2">
      <c r="B1949">
        <v>0</v>
      </c>
      <c r="C1949">
        <v>0</v>
      </c>
      <c r="D1949">
        <v>0</v>
      </c>
      <c r="E1949">
        <v>0</v>
      </c>
      <c r="F1949">
        <v>0</v>
      </c>
      <c r="G1949">
        <v>2222222</v>
      </c>
      <c r="H1949">
        <v>0</v>
      </c>
      <c r="I1949">
        <v>0</v>
      </c>
      <c r="J1949">
        <v>0</v>
      </c>
      <c r="K1949">
        <v>0</v>
      </c>
      <c r="L1949">
        <v>0</v>
      </c>
      <c r="M1949">
        <v>0</v>
      </c>
    </row>
    <row r="1950" spans="2:13" x14ac:dyDescent="0.2">
      <c r="B1950">
        <v>0</v>
      </c>
      <c r="C1950">
        <v>0</v>
      </c>
      <c r="D1950">
        <v>0</v>
      </c>
      <c r="E1950">
        <v>0</v>
      </c>
      <c r="F1950">
        <v>0</v>
      </c>
      <c r="G1950">
        <v>2222222</v>
      </c>
      <c r="H1950">
        <v>0</v>
      </c>
      <c r="I1950">
        <v>0</v>
      </c>
      <c r="J1950">
        <v>0</v>
      </c>
      <c r="K1950">
        <v>0</v>
      </c>
      <c r="L1950">
        <v>0</v>
      </c>
      <c r="M1950">
        <v>0</v>
      </c>
    </row>
    <row r="1951" spans="2:13" x14ac:dyDescent="0.2">
      <c r="B1951">
        <v>0</v>
      </c>
      <c r="C1951">
        <v>0</v>
      </c>
      <c r="D1951">
        <v>0</v>
      </c>
      <c r="E1951">
        <v>0</v>
      </c>
      <c r="F1951">
        <v>0</v>
      </c>
      <c r="G1951">
        <v>2222222</v>
      </c>
      <c r="H1951">
        <v>0</v>
      </c>
      <c r="I1951">
        <v>0</v>
      </c>
      <c r="J1951">
        <v>0</v>
      </c>
      <c r="K1951">
        <v>0</v>
      </c>
      <c r="L1951">
        <v>0</v>
      </c>
      <c r="M1951">
        <v>0</v>
      </c>
    </row>
    <row r="1952" spans="2:13" x14ac:dyDescent="0.2">
      <c r="B1952">
        <v>0</v>
      </c>
      <c r="C1952">
        <v>0</v>
      </c>
      <c r="D1952">
        <v>0</v>
      </c>
      <c r="E1952">
        <v>0</v>
      </c>
      <c r="F1952">
        <v>0</v>
      </c>
      <c r="G1952">
        <v>2222222</v>
      </c>
      <c r="H1952">
        <v>0</v>
      </c>
      <c r="I1952">
        <v>0</v>
      </c>
      <c r="J1952">
        <v>0</v>
      </c>
      <c r="K1952">
        <v>0</v>
      </c>
      <c r="L1952">
        <v>0</v>
      </c>
      <c r="M1952">
        <v>0</v>
      </c>
    </row>
    <row r="1953" spans="2:13" x14ac:dyDescent="0.2">
      <c r="B1953">
        <v>0</v>
      </c>
      <c r="C1953">
        <v>0</v>
      </c>
      <c r="D1953">
        <v>0</v>
      </c>
      <c r="E1953">
        <v>0</v>
      </c>
      <c r="F1953">
        <v>0</v>
      </c>
      <c r="G1953">
        <v>2222222</v>
      </c>
      <c r="H1953">
        <v>0</v>
      </c>
      <c r="I1953">
        <v>0</v>
      </c>
      <c r="J1953">
        <v>0</v>
      </c>
      <c r="K1953">
        <v>0</v>
      </c>
      <c r="L1953">
        <v>0</v>
      </c>
      <c r="M1953">
        <v>0</v>
      </c>
    </row>
    <row r="1954" spans="2:13" x14ac:dyDescent="0.2">
      <c r="B1954">
        <v>0</v>
      </c>
      <c r="C1954">
        <v>0</v>
      </c>
      <c r="D1954">
        <v>0</v>
      </c>
      <c r="E1954">
        <v>0</v>
      </c>
      <c r="F1954">
        <v>0</v>
      </c>
      <c r="G1954">
        <v>2222222</v>
      </c>
      <c r="H1954">
        <v>0</v>
      </c>
      <c r="I1954">
        <v>0</v>
      </c>
      <c r="J1954">
        <v>0</v>
      </c>
      <c r="K1954">
        <v>0</v>
      </c>
      <c r="L1954">
        <v>0</v>
      </c>
      <c r="M1954">
        <v>0</v>
      </c>
    </row>
    <row r="1955" spans="2:13" x14ac:dyDescent="0.2">
      <c r="B1955">
        <v>0</v>
      </c>
      <c r="C1955">
        <v>0</v>
      </c>
      <c r="D1955">
        <v>0</v>
      </c>
      <c r="E1955">
        <v>0</v>
      </c>
      <c r="F1955">
        <v>0</v>
      </c>
      <c r="G1955">
        <v>2222222</v>
      </c>
      <c r="H1955">
        <v>0</v>
      </c>
      <c r="I1955">
        <v>0</v>
      </c>
      <c r="J1955">
        <v>0</v>
      </c>
      <c r="K1955">
        <v>0</v>
      </c>
      <c r="L1955">
        <v>0</v>
      </c>
      <c r="M1955">
        <v>0</v>
      </c>
    </row>
    <row r="1956" spans="2:13" x14ac:dyDescent="0.2">
      <c r="B1956">
        <v>0</v>
      </c>
      <c r="C1956">
        <v>0</v>
      </c>
      <c r="D1956">
        <v>0</v>
      </c>
      <c r="E1956">
        <v>0</v>
      </c>
      <c r="F1956">
        <v>0</v>
      </c>
      <c r="G1956">
        <v>2222222</v>
      </c>
      <c r="H1956">
        <v>0</v>
      </c>
      <c r="I1956">
        <v>0</v>
      </c>
      <c r="J1956">
        <v>0</v>
      </c>
      <c r="K1956">
        <v>0</v>
      </c>
      <c r="L1956">
        <v>0</v>
      </c>
      <c r="M1956">
        <v>0</v>
      </c>
    </row>
    <row r="1957" spans="2:13" x14ac:dyDescent="0.2">
      <c r="B1957">
        <v>0</v>
      </c>
      <c r="C1957">
        <v>0</v>
      </c>
      <c r="D1957">
        <v>0</v>
      </c>
      <c r="E1957">
        <v>0</v>
      </c>
      <c r="F1957">
        <v>0</v>
      </c>
      <c r="G1957">
        <v>2222222</v>
      </c>
      <c r="H1957">
        <v>0</v>
      </c>
      <c r="I1957">
        <v>0</v>
      </c>
      <c r="J1957">
        <v>0</v>
      </c>
      <c r="K1957">
        <v>0</v>
      </c>
      <c r="L1957">
        <v>0</v>
      </c>
      <c r="M1957">
        <v>0</v>
      </c>
    </row>
    <row r="1958" spans="2:13" x14ac:dyDescent="0.2">
      <c r="B1958">
        <v>0</v>
      </c>
      <c r="C1958">
        <v>0</v>
      </c>
      <c r="D1958">
        <v>0</v>
      </c>
      <c r="E1958">
        <v>0</v>
      </c>
      <c r="F1958">
        <v>0</v>
      </c>
      <c r="G1958">
        <v>2222222</v>
      </c>
      <c r="H1958">
        <v>0</v>
      </c>
      <c r="I1958">
        <v>0</v>
      </c>
      <c r="J1958">
        <v>0</v>
      </c>
      <c r="K1958">
        <v>0</v>
      </c>
      <c r="L1958">
        <v>0</v>
      </c>
      <c r="M1958">
        <v>0</v>
      </c>
    </row>
    <row r="1959" spans="2:13" x14ac:dyDescent="0.2">
      <c r="B1959">
        <v>0</v>
      </c>
      <c r="C1959">
        <v>0</v>
      </c>
      <c r="D1959">
        <v>0</v>
      </c>
      <c r="E1959">
        <v>0</v>
      </c>
      <c r="F1959">
        <v>0</v>
      </c>
      <c r="G1959">
        <v>2222222</v>
      </c>
      <c r="H1959">
        <v>0</v>
      </c>
      <c r="I1959">
        <v>0</v>
      </c>
      <c r="J1959">
        <v>0</v>
      </c>
      <c r="K1959">
        <v>0</v>
      </c>
      <c r="L1959">
        <v>0</v>
      </c>
      <c r="M1959">
        <v>0</v>
      </c>
    </row>
    <row r="1960" spans="2:13" x14ac:dyDescent="0.2">
      <c r="B1960">
        <v>0</v>
      </c>
      <c r="C1960">
        <v>0</v>
      </c>
      <c r="D1960">
        <v>0</v>
      </c>
      <c r="E1960">
        <v>0</v>
      </c>
      <c r="F1960">
        <v>0</v>
      </c>
      <c r="G1960">
        <v>2222222</v>
      </c>
      <c r="H1960">
        <v>0</v>
      </c>
      <c r="I1960">
        <v>0</v>
      </c>
      <c r="J1960">
        <v>0</v>
      </c>
      <c r="K1960">
        <v>0</v>
      </c>
      <c r="L1960">
        <v>0</v>
      </c>
      <c r="M1960">
        <v>0</v>
      </c>
    </row>
    <row r="1961" spans="2:13" x14ac:dyDescent="0.2">
      <c r="B1961">
        <v>0</v>
      </c>
      <c r="C1961">
        <v>0</v>
      </c>
      <c r="D1961">
        <v>0</v>
      </c>
      <c r="E1961">
        <v>0</v>
      </c>
      <c r="F1961">
        <v>0</v>
      </c>
      <c r="G1961">
        <v>2222222</v>
      </c>
      <c r="H1961">
        <v>0</v>
      </c>
      <c r="I1961">
        <v>0</v>
      </c>
      <c r="J1961">
        <v>0</v>
      </c>
      <c r="K1961">
        <v>0</v>
      </c>
      <c r="L1961">
        <v>0</v>
      </c>
      <c r="M1961">
        <v>0</v>
      </c>
    </row>
    <row r="1962" spans="2:13" x14ac:dyDescent="0.2">
      <c r="B1962">
        <v>0</v>
      </c>
      <c r="C1962">
        <v>0</v>
      </c>
      <c r="D1962">
        <v>0</v>
      </c>
      <c r="E1962">
        <v>0</v>
      </c>
      <c r="F1962">
        <v>0</v>
      </c>
      <c r="G1962">
        <v>2222222</v>
      </c>
      <c r="H1962">
        <v>0</v>
      </c>
      <c r="I1962">
        <v>0</v>
      </c>
      <c r="J1962">
        <v>0</v>
      </c>
      <c r="K1962">
        <v>0</v>
      </c>
      <c r="L1962">
        <v>0</v>
      </c>
      <c r="M1962">
        <v>0</v>
      </c>
    </row>
    <row r="1963" spans="2:13" x14ac:dyDescent="0.2">
      <c r="B1963">
        <v>0</v>
      </c>
      <c r="C1963">
        <v>0</v>
      </c>
      <c r="D1963">
        <v>0</v>
      </c>
      <c r="E1963">
        <v>0</v>
      </c>
      <c r="F1963">
        <v>0</v>
      </c>
      <c r="G1963">
        <v>2222222</v>
      </c>
      <c r="H1963">
        <v>0</v>
      </c>
      <c r="I1963">
        <v>0</v>
      </c>
      <c r="J1963">
        <v>0</v>
      </c>
      <c r="K1963">
        <v>0</v>
      </c>
      <c r="L1963">
        <v>0</v>
      </c>
      <c r="M1963">
        <v>0</v>
      </c>
    </row>
    <row r="1964" spans="2:13" x14ac:dyDescent="0.2">
      <c r="B1964">
        <v>0</v>
      </c>
      <c r="C1964">
        <v>0</v>
      </c>
      <c r="D1964">
        <v>0</v>
      </c>
      <c r="E1964">
        <v>0</v>
      </c>
      <c r="F1964">
        <v>0</v>
      </c>
      <c r="G1964">
        <v>2222222</v>
      </c>
      <c r="H1964">
        <v>0</v>
      </c>
      <c r="I1964">
        <v>0</v>
      </c>
      <c r="J1964">
        <v>0</v>
      </c>
      <c r="K1964">
        <v>0</v>
      </c>
      <c r="L1964">
        <v>0</v>
      </c>
      <c r="M1964">
        <v>0</v>
      </c>
    </row>
    <row r="1965" spans="2:13" x14ac:dyDescent="0.2">
      <c r="B1965">
        <v>0</v>
      </c>
      <c r="C1965">
        <v>0</v>
      </c>
      <c r="D1965">
        <v>0</v>
      </c>
      <c r="E1965">
        <v>0</v>
      </c>
      <c r="F1965">
        <v>0</v>
      </c>
      <c r="G1965">
        <v>2222222</v>
      </c>
      <c r="H1965">
        <v>0</v>
      </c>
      <c r="I1965">
        <v>0</v>
      </c>
      <c r="J1965">
        <v>0</v>
      </c>
      <c r="K1965">
        <v>0</v>
      </c>
      <c r="L1965">
        <v>0</v>
      </c>
      <c r="M1965">
        <v>0</v>
      </c>
    </row>
    <row r="1966" spans="2:13" x14ac:dyDescent="0.2">
      <c r="B1966">
        <v>0</v>
      </c>
      <c r="C1966">
        <v>0</v>
      </c>
      <c r="D1966">
        <v>0</v>
      </c>
      <c r="E1966">
        <v>0</v>
      </c>
      <c r="F1966">
        <v>0</v>
      </c>
      <c r="G1966">
        <v>2222222</v>
      </c>
      <c r="H1966">
        <v>0</v>
      </c>
      <c r="I1966">
        <v>0</v>
      </c>
      <c r="J1966">
        <v>0</v>
      </c>
      <c r="K1966">
        <v>0</v>
      </c>
      <c r="L1966">
        <v>0</v>
      </c>
      <c r="M1966">
        <v>0</v>
      </c>
    </row>
    <row r="1967" spans="2:13" x14ac:dyDescent="0.2">
      <c r="B1967">
        <v>0</v>
      </c>
      <c r="C1967">
        <v>0</v>
      </c>
      <c r="D1967">
        <v>0</v>
      </c>
      <c r="E1967">
        <v>0</v>
      </c>
      <c r="F1967">
        <v>0</v>
      </c>
      <c r="G1967">
        <v>2222222</v>
      </c>
      <c r="H1967">
        <v>0</v>
      </c>
      <c r="I1967">
        <v>0</v>
      </c>
      <c r="J1967">
        <v>0</v>
      </c>
      <c r="K1967">
        <v>0</v>
      </c>
      <c r="L1967">
        <v>0</v>
      </c>
      <c r="M1967">
        <v>0</v>
      </c>
    </row>
    <row r="1968" spans="2:13" x14ac:dyDescent="0.2">
      <c r="B1968">
        <v>0</v>
      </c>
      <c r="C1968">
        <v>0</v>
      </c>
      <c r="D1968">
        <v>0</v>
      </c>
      <c r="E1968">
        <v>0</v>
      </c>
      <c r="F1968">
        <v>0</v>
      </c>
      <c r="G1968">
        <v>2222222</v>
      </c>
      <c r="H1968">
        <v>0</v>
      </c>
      <c r="I1968">
        <v>0</v>
      </c>
      <c r="J1968">
        <v>0</v>
      </c>
      <c r="K1968">
        <v>0</v>
      </c>
      <c r="L1968">
        <v>0</v>
      </c>
      <c r="M1968">
        <v>0</v>
      </c>
    </row>
    <row r="1969" spans="2:13" x14ac:dyDescent="0.2">
      <c r="B1969">
        <v>0</v>
      </c>
      <c r="C1969">
        <v>0</v>
      </c>
      <c r="D1969">
        <v>0</v>
      </c>
      <c r="E1969">
        <v>0</v>
      </c>
      <c r="F1969">
        <v>0</v>
      </c>
      <c r="G1969">
        <v>2222222</v>
      </c>
      <c r="H1969">
        <v>0</v>
      </c>
      <c r="I1969">
        <v>0</v>
      </c>
      <c r="J1969">
        <v>0</v>
      </c>
      <c r="K1969">
        <v>0</v>
      </c>
      <c r="L1969">
        <v>0</v>
      </c>
      <c r="M1969">
        <v>0</v>
      </c>
    </row>
    <row r="1970" spans="2:13" x14ac:dyDescent="0.2">
      <c r="B1970">
        <v>0</v>
      </c>
      <c r="C1970">
        <v>0</v>
      </c>
      <c r="D1970">
        <v>0</v>
      </c>
      <c r="E1970">
        <v>0</v>
      </c>
      <c r="F1970">
        <v>0</v>
      </c>
      <c r="G1970">
        <v>2222222</v>
      </c>
      <c r="H1970">
        <v>0</v>
      </c>
      <c r="I1970">
        <v>0</v>
      </c>
      <c r="J1970">
        <v>0</v>
      </c>
      <c r="K1970">
        <v>0</v>
      </c>
      <c r="L1970">
        <v>0</v>
      </c>
      <c r="M1970">
        <v>0</v>
      </c>
    </row>
    <row r="1971" spans="2:13" x14ac:dyDescent="0.2">
      <c r="B1971">
        <v>0</v>
      </c>
      <c r="C1971">
        <v>0</v>
      </c>
      <c r="D1971">
        <v>0</v>
      </c>
      <c r="E1971">
        <v>0</v>
      </c>
      <c r="F1971">
        <v>0</v>
      </c>
      <c r="G1971">
        <v>2222222</v>
      </c>
      <c r="H1971">
        <v>0</v>
      </c>
      <c r="I1971">
        <v>0</v>
      </c>
      <c r="J1971">
        <v>0</v>
      </c>
      <c r="K1971">
        <v>0</v>
      </c>
      <c r="L1971">
        <v>0</v>
      </c>
      <c r="M1971">
        <v>0</v>
      </c>
    </row>
    <row r="1972" spans="2:13" x14ac:dyDescent="0.2">
      <c r="B1972">
        <v>0</v>
      </c>
      <c r="C1972">
        <v>0</v>
      </c>
      <c r="D1972">
        <v>0</v>
      </c>
      <c r="E1972">
        <v>0</v>
      </c>
      <c r="F1972">
        <v>0</v>
      </c>
      <c r="G1972">
        <v>2222222</v>
      </c>
      <c r="H1972">
        <v>0</v>
      </c>
      <c r="I1972">
        <v>0</v>
      </c>
      <c r="J1972">
        <v>0</v>
      </c>
      <c r="K1972">
        <v>0</v>
      </c>
      <c r="L1972">
        <v>0</v>
      </c>
      <c r="M1972">
        <v>0</v>
      </c>
    </row>
    <row r="1973" spans="2:13" x14ac:dyDescent="0.2">
      <c r="B1973">
        <v>0</v>
      </c>
      <c r="C1973">
        <v>0</v>
      </c>
      <c r="D1973">
        <v>0</v>
      </c>
      <c r="E1973">
        <v>0</v>
      </c>
      <c r="F1973">
        <v>0</v>
      </c>
      <c r="G1973">
        <v>2222222</v>
      </c>
      <c r="H1973">
        <v>0</v>
      </c>
      <c r="I1973">
        <v>0</v>
      </c>
      <c r="J1973">
        <v>0</v>
      </c>
      <c r="K1973">
        <v>0</v>
      </c>
      <c r="L1973">
        <v>0</v>
      </c>
      <c r="M1973">
        <v>0</v>
      </c>
    </row>
    <row r="1974" spans="2:13" x14ac:dyDescent="0.2">
      <c r="B1974">
        <v>0</v>
      </c>
      <c r="C1974">
        <v>0</v>
      </c>
      <c r="D1974">
        <v>0</v>
      </c>
      <c r="E1974">
        <v>0</v>
      </c>
      <c r="F1974">
        <v>0</v>
      </c>
      <c r="G1974">
        <v>2222222</v>
      </c>
      <c r="H1974">
        <v>0</v>
      </c>
      <c r="I1974">
        <v>0</v>
      </c>
      <c r="J1974">
        <v>0</v>
      </c>
      <c r="K1974">
        <v>0</v>
      </c>
      <c r="L1974">
        <v>0</v>
      </c>
      <c r="M1974">
        <v>0</v>
      </c>
    </row>
    <row r="1975" spans="2:13" x14ac:dyDescent="0.2">
      <c r="B1975">
        <v>0</v>
      </c>
      <c r="C1975">
        <v>0</v>
      </c>
      <c r="D1975">
        <v>0</v>
      </c>
      <c r="E1975">
        <v>0</v>
      </c>
      <c r="F1975">
        <v>0</v>
      </c>
      <c r="G1975">
        <v>2222222</v>
      </c>
      <c r="H1975">
        <v>0</v>
      </c>
      <c r="I1975">
        <v>0</v>
      </c>
      <c r="J1975">
        <v>0</v>
      </c>
      <c r="K1975">
        <v>0</v>
      </c>
      <c r="L1975">
        <v>0</v>
      </c>
      <c r="M1975">
        <v>0</v>
      </c>
    </row>
    <row r="1976" spans="2:13" x14ac:dyDescent="0.2">
      <c r="B1976">
        <v>0</v>
      </c>
      <c r="C1976">
        <v>0</v>
      </c>
      <c r="D1976">
        <v>0</v>
      </c>
      <c r="E1976">
        <v>0</v>
      </c>
      <c r="F1976">
        <v>0</v>
      </c>
      <c r="G1976">
        <v>2222222</v>
      </c>
      <c r="H1976">
        <v>0</v>
      </c>
      <c r="I1976">
        <v>0</v>
      </c>
      <c r="J1976">
        <v>0</v>
      </c>
      <c r="K1976">
        <v>0</v>
      </c>
      <c r="L1976">
        <v>0</v>
      </c>
      <c r="M1976">
        <v>0</v>
      </c>
    </row>
    <row r="1977" spans="2:13" x14ac:dyDescent="0.2">
      <c r="B1977">
        <v>0</v>
      </c>
      <c r="C1977">
        <v>0</v>
      </c>
      <c r="D1977">
        <v>0</v>
      </c>
      <c r="E1977">
        <v>0</v>
      </c>
      <c r="F1977">
        <v>0</v>
      </c>
      <c r="G1977">
        <v>2222222</v>
      </c>
      <c r="H1977">
        <v>0</v>
      </c>
      <c r="I1977">
        <v>0</v>
      </c>
      <c r="J1977">
        <v>0</v>
      </c>
      <c r="K1977">
        <v>0</v>
      </c>
      <c r="L1977">
        <v>0</v>
      </c>
      <c r="M1977">
        <v>0</v>
      </c>
    </row>
    <row r="1978" spans="2:13" x14ac:dyDescent="0.2">
      <c r="B1978">
        <v>0</v>
      </c>
      <c r="C1978">
        <v>0</v>
      </c>
      <c r="D1978">
        <v>0</v>
      </c>
      <c r="E1978">
        <v>0</v>
      </c>
      <c r="F1978">
        <v>0</v>
      </c>
      <c r="G1978">
        <v>2222222</v>
      </c>
      <c r="H1978">
        <v>0</v>
      </c>
      <c r="I1978">
        <v>0</v>
      </c>
      <c r="J1978">
        <v>0</v>
      </c>
      <c r="K1978">
        <v>0</v>
      </c>
      <c r="L1978">
        <v>0</v>
      </c>
      <c r="M1978">
        <v>0</v>
      </c>
    </row>
    <row r="1979" spans="2:13" x14ac:dyDescent="0.2">
      <c r="B1979">
        <v>0</v>
      </c>
      <c r="C1979">
        <v>0</v>
      </c>
      <c r="D1979">
        <v>0</v>
      </c>
      <c r="E1979">
        <v>0</v>
      </c>
      <c r="F1979">
        <v>0</v>
      </c>
      <c r="G1979">
        <v>2222222</v>
      </c>
      <c r="H1979">
        <v>0</v>
      </c>
      <c r="I1979">
        <v>0</v>
      </c>
      <c r="J1979">
        <v>0</v>
      </c>
      <c r="K1979">
        <v>0</v>
      </c>
      <c r="L1979">
        <v>0</v>
      </c>
      <c r="M1979">
        <v>0</v>
      </c>
    </row>
    <row r="1980" spans="2:13" x14ac:dyDescent="0.2">
      <c r="B1980">
        <v>0</v>
      </c>
      <c r="C1980">
        <v>0</v>
      </c>
      <c r="D1980">
        <v>0</v>
      </c>
      <c r="E1980">
        <v>0</v>
      </c>
      <c r="F1980">
        <v>0</v>
      </c>
      <c r="G1980">
        <v>2222222</v>
      </c>
      <c r="H1980">
        <v>0</v>
      </c>
      <c r="I1980">
        <v>0</v>
      </c>
      <c r="J1980">
        <v>0</v>
      </c>
      <c r="K1980">
        <v>0</v>
      </c>
      <c r="L1980">
        <v>0</v>
      </c>
      <c r="M1980">
        <v>0</v>
      </c>
    </row>
    <row r="1981" spans="2:13" x14ac:dyDescent="0.2">
      <c r="B1981">
        <v>0</v>
      </c>
      <c r="C1981">
        <v>0</v>
      </c>
      <c r="D1981">
        <v>0</v>
      </c>
      <c r="E1981">
        <v>0</v>
      </c>
      <c r="F1981">
        <v>0</v>
      </c>
      <c r="G1981">
        <v>2222222</v>
      </c>
      <c r="H1981">
        <v>0</v>
      </c>
      <c r="I1981">
        <v>0</v>
      </c>
      <c r="J1981">
        <v>0</v>
      </c>
      <c r="K1981">
        <v>0</v>
      </c>
      <c r="L1981">
        <v>0</v>
      </c>
      <c r="M1981">
        <v>0</v>
      </c>
    </row>
    <row r="1982" spans="2:13" x14ac:dyDescent="0.2">
      <c r="B1982">
        <v>0</v>
      </c>
      <c r="C1982">
        <v>0</v>
      </c>
      <c r="D1982">
        <v>0</v>
      </c>
      <c r="E1982">
        <v>0</v>
      </c>
      <c r="F1982">
        <v>0</v>
      </c>
      <c r="G1982">
        <v>2222222</v>
      </c>
      <c r="H1982">
        <v>0</v>
      </c>
      <c r="I1982">
        <v>0</v>
      </c>
      <c r="J1982">
        <v>0</v>
      </c>
      <c r="K1982">
        <v>0</v>
      </c>
      <c r="L1982">
        <v>0</v>
      </c>
      <c r="M1982">
        <v>0</v>
      </c>
    </row>
    <row r="1983" spans="2:13" x14ac:dyDescent="0.2">
      <c r="B1983">
        <v>0</v>
      </c>
      <c r="C1983">
        <v>0</v>
      </c>
      <c r="D1983">
        <v>0</v>
      </c>
      <c r="E1983">
        <v>0</v>
      </c>
      <c r="F1983">
        <v>0</v>
      </c>
      <c r="G1983">
        <v>2222222</v>
      </c>
      <c r="H1983">
        <v>0</v>
      </c>
      <c r="I1983">
        <v>0</v>
      </c>
      <c r="J1983">
        <v>0</v>
      </c>
      <c r="K1983">
        <v>0</v>
      </c>
      <c r="L1983">
        <v>0</v>
      </c>
      <c r="M1983">
        <v>0</v>
      </c>
    </row>
    <row r="1984" spans="2:13" x14ac:dyDescent="0.2">
      <c r="B1984">
        <v>0</v>
      </c>
      <c r="C1984">
        <v>0</v>
      </c>
      <c r="D1984">
        <v>0</v>
      </c>
      <c r="E1984">
        <v>0</v>
      </c>
      <c r="F1984">
        <v>0</v>
      </c>
      <c r="G1984">
        <v>2222222</v>
      </c>
      <c r="H1984">
        <v>0</v>
      </c>
      <c r="I1984">
        <v>0</v>
      </c>
      <c r="J1984">
        <v>0</v>
      </c>
      <c r="K1984">
        <v>0</v>
      </c>
      <c r="L1984">
        <v>0</v>
      </c>
      <c r="M1984">
        <v>0</v>
      </c>
    </row>
    <row r="1985" spans="2:13" x14ac:dyDescent="0.2">
      <c r="B1985">
        <v>0</v>
      </c>
      <c r="C1985">
        <v>0</v>
      </c>
      <c r="D1985">
        <v>0</v>
      </c>
      <c r="E1985">
        <v>0</v>
      </c>
      <c r="F1985">
        <v>0</v>
      </c>
      <c r="G1985">
        <v>2222222</v>
      </c>
      <c r="H1985">
        <v>0</v>
      </c>
      <c r="I1985">
        <v>0</v>
      </c>
      <c r="J1985">
        <v>0</v>
      </c>
      <c r="K1985">
        <v>0</v>
      </c>
      <c r="L1985">
        <v>0</v>
      </c>
      <c r="M1985">
        <v>0</v>
      </c>
    </row>
    <row r="1986" spans="2:13" x14ac:dyDescent="0.2">
      <c r="B1986">
        <v>0</v>
      </c>
      <c r="C1986">
        <v>0</v>
      </c>
      <c r="D1986">
        <v>0</v>
      </c>
      <c r="E1986">
        <v>0</v>
      </c>
      <c r="F1986">
        <v>0</v>
      </c>
      <c r="G1986">
        <v>2222222</v>
      </c>
      <c r="H1986">
        <v>0</v>
      </c>
      <c r="I1986">
        <v>0</v>
      </c>
      <c r="J1986">
        <v>0</v>
      </c>
      <c r="K1986">
        <v>0</v>
      </c>
      <c r="L1986">
        <v>0</v>
      </c>
      <c r="M1986">
        <v>0</v>
      </c>
    </row>
    <row r="1987" spans="2:13" x14ac:dyDescent="0.2">
      <c r="B1987">
        <v>0</v>
      </c>
      <c r="C1987">
        <v>0</v>
      </c>
      <c r="D1987">
        <v>0</v>
      </c>
      <c r="E1987">
        <v>0</v>
      </c>
      <c r="F1987">
        <v>0</v>
      </c>
      <c r="G1987">
        <v>2222222</v>
      </c>
      <c r="H1987">
        <v>0</v>
      </c>
      <c r="I1987">
        <v>0</v>
      </c>
      <c r="J1987">
        <v>0</v>
      </c>
      <c r="K1987">
        <v>0</v>
      </c>
      <c r="L1987">
        <v>0</v>
      </c>
      <c r="M1987">
        <v>0</v>
      </c>
    </row>
    <row r="1988" spans="2:13" x14ac:dyDescent="0.2">
      <c r="B1988">
        <v>0</v>
      </c>
      <c r="C1988">
        <v>0</v>
      </c>
      <c r="D1988">
        <v>0</v>
      </c>
      <c r="E1988">
        <v>0</v>
      </c>
      <c r="F1988">
        <v>0</v>
      </c>
      <c r="G1988">
        <v>2222222</v>
      </c>
      <c r="H1988">
        <v>0</v>
      </c>
      <c r="I1988">
        <v>0</v>
      </c>
      <c r="J1988">
        <v>0</v>
      </c>
      <c r="K1988">
        <v>0</v>
      </c>
      <c r="L1988">
        <v>0</v>
      </c>
      <c r="M1988">
        <v>0</v>
      </c>
    </row>
    <row r="1989" spans="2:13" x14ac:dyDescent="0.2">
      <c r="B1989">
        <v>0</v>
      </c>
      <c r="C1989">
        <v>0</v>
      </c>
      <c r="D1989">
        <v>0</v>
      </c>
      <c r="E1989">
        <v>0</v>
      </c>
      <c r="F1989">
        <v>0</v>
      </c>
      <c r="G1989">
        <v>2222222</v>
      </c>
      <c r="H1989">
        <v>0</v>
      </c>
      <c r="I1989">
        <v>0</v>
      </c>
      <c r="J1989">
        <v>0</v>
      </c>
      <c r="K1989">
        <v>0</v>
      </c>
      <c r="L1989">
        <v>0</v>
      </c>
      <c r="M1989">
        <v>0</v>
      </c>
    </row>
    <row r="1990" spans="2:13" x14ac:dyDescent="0.2">
      <c r="B1990">
        <v>0</v>
      </c>
      <c r="C1990">
        <v>0</v>
      </c>
      <c r="D1990">
        <v>0</v>
      </c>
      <c r="E1990">
        <v>0</v>
      </c>
      <c r="F1990">
        <v>0</v>
      </c>
      <c r="G1990">
        <v>2222222</v>
      </c>
      <c r="H1990">
        <v>0</v>
      </c>
      <c r="I1990">
        <v>0</v>
      </c>
      <c r="J1990">
        <v>0</v>
      </c>
      <c r="K1990">
        <v>0</v>
      </c>
      <c r="L1990">
        <v>0</v>
      </c>
      <c r="M1990">
        <v>0</v>
      </c>
    </row>
    <row r="1991" spans="2:13" x14ac:dyDescent="0.2">
      <c r="B1991">
        <v>0</v>
      </c>
      <c r="C1991">
        <v>0</v>
      </c>
      <c r="D1991">
        <v>0</v>
      </c>
      <c r="E1991">
        <v>0</v>
      </c>
      <c r="F1991">
        <v>0</v>
      </c>
      <c r="G1991">
        <v>2222222</v>
      </c>
      <c r="H1991">
        <v>0</v>
      </c>
      <c r="I1991">
        <v>0</v>
      </c>
      <c r="J1991">
        <v>0</v>
      </c>
      <c r="K1991">
        <v>0</v>
      </c>
      <c r="L1991">
        <v>0</v>
      </c>
      <c r="M1991">
        <v>0</v>
      </c>
    </row>
    <row r="1992" spans="2:13" x14ac:dyDescent="0.2">
      <c r="B1992">
        <v>0</v>
      </c>
      <c r="C1992">
        <v>0</v>
      </c>
      <c r="D1992">
        <v>0</v>
      </c>
      <c r="E1992">
        <v>0</v>
      </c>
      <c r="F1992">
        <v>0</v>
      </c>
      <c r="G1992">
        <v>2222222</v>
      </c>
      <c r="H1992">
        <v>0</v>
      </c>
      <c r="I1992">
        <v>0</v>
      </c>
      <c r="J1992">
        <v>0</v>
      </c>
      <c r="K1992">
        <v>0</v>
      </c>
      <c r="L1992">
        <v>0</v>
      </c>
      <c r="M1992">
        <v>0</v>
      </c>
    </row>
    <row r="1993" spans="2:13" x14ac:dyDescent="0.2">
      <c r="B1993">
        <v>0</v>
      </c>
      <c r="C1993">
        <v>0</v>
      </c>
      <c r="D1993">
        <v>0</v>
      </c>
      <c r="E1993">
        <v>0</v>
      </c>
      <c r="F1993">
        <v>0</v>
      </c>
      <c r="G1993">
        <v>2222222</v>
      </c>
      <c r="H1993">
        <v>0</v>
      </c>
      <c r="I1993">
        <v>0</v>
      </c>
      <c r="J1993">
        <v>0</v>
      </c>
      <c r="K1993">
        <v>0</v>
      </c>
      <c r="L1993">
        <v>0</v>
      </c>
      <c r="M1993">
        <v>0</v>
      </c>
    </row>
    <row r="1994" spans="2:13" x14ac:dyDescent="0.2">
      <c r="B1994">
        <v>0</v>
      </c>
      <c r="C1994">
        <v>0</v>
      </c>
      <c r="D1994">
        <v>0</v>
      </c>
      <c r="E1994">
        <v>0</v>
      </c>
      <c r="F1994">
        <v>0</v>
      </c>
      <c r="G1994">
        <v>2222222</v>
      </c>
      <c r="H1994">
        <v>0</v>
      </c>
      <c r="I1994">
        <v>0</v>
      </c>
      <c r="J1994">
        <v>0</v>
      </c>
      <c r="K1994">
        <v>0</v>
      </c>
      <c r="L1994">
        <v>0</v>
      </c>
      <c r="M1994">
        <v>0</v>
      </c>
    </row>
    <row r="1995" spans="2:13" x14ac:dyDescent="0.2">
      <c r="B1995">
        <v>0</v>
      </c>
      <c r="C1995">
        <v>0</v>
      </c>
      <c r="D1995">
        <v>0</v>
      </c>
      <c r="E1995">
        <v>0</v>
      </c>
      <c r="F1995">
        <v>0</v>
      </c>
      <c r="G1995">
        <v>2222222</v>
      </c>
      <c r="H1995">
        <v>0</v>
      </c>
      <c r="I1995">
        <v>0</v>
      </c>
      <c r="J1995">
        <v>0</v>
      </c>
      <c r="K1995">
        <v>0</v>
      </c>
      <c r="L1995">
        <v>0</v>
      </c>
      <c r="M1995">
        <v>0</v>
      </c>
    </row>
    <row r="1996" spans="2:13" x14ac:dyDescent="0.2">
      <c r="B1996">
        <v>0</v>
      </c>
      <c r="C1996">
        <v>0</v>
      </c>
      <c r="D1996">
        <v>0</v>
      </c>
      <c r="E1996">
        <v>0</v>
      </c>
      <c r="F1996">
        <v>0</v>
      </c>
      <c r="G1996">
        <v>2222222</v>
      </c>
      <c r="H1996">
        <v>0</v>
      </c>
      <c r="I1996">
        <v>0</v>
      </c>
      <c r="J1996">
        <v>0</v>
      </c>
      <c r="K1996">
        <v>0</v>
      </c>
      <c r="L1996">
        <v>0</v>
      </c>
      <c r="M1996">
        <v>0</v>
      </c>
    </row>
    <row r="1997" spans="2:13" x14ac:dyDescent="0.2">
      <c r="B1997">
        <v>0</v>
      </c>
      <c r="C1997">
        <v>0</v>
      </c>
      <c r="D1997">
        <v>0</v>
      </c>
      <c r="E1997">
        <v>0</v>
      </c>
      <c r="F1997">
        <v>0</v>
      </c>
      <c r="G1997">
        <v>2222222</v>
      </c>
      <c r="H1997">
        <v>0</v>
      </c>
      <c r="I1997">
        <v>0</v>
      </c>
      <c r="J1997">
        <v>0</v>
      </c>
      <c r="K1997">
        <v>0</v>
      </c>
      <c r="L1997">
        <v>0</v>
      </c>
      <c r="M1997">
        <v>0</v>
      </c>
    </row>
    <row r="1998" spans="2:13" x14ac:dyDescent="0.2">
      <c r="B1998">
        <v>0</v>
      </c>
      <c r="C1998">
        <v>0</v>
      </c>
      <c r="D1998">
        <v>0</v>
      </c>
      <c r="E1998">
        <v>0</v>
      </c>
      <c r="F1998">
        <v>0</v>
      </c>
      <c r="G1998">
        <v>2222222</v>
      </c>
      <c r="H1998">
        <v>0</v>
      </c>
      <c r="I1998">
        <v>0</v>
      </c>
      <c r="J1998">
        <v>0</v>
      </c>
      <c r="K1998">
        <v>0</v>
      </c>
      <c r="L1998">
        <v>0</v>
      </c>
      <c r="M1998">
        <v>0</v>
      </c>
    </row>
    <row r="1999" spans="2:13" x14ac:dyDescent="0.2">
      <c r="B1999">
        <v>0</v>
      </c>
      <c r="C1999">
        <v>0</v>
      </c>
      <c r="D1999">
        <v>0</v>
      </c>
      <c r="E1999">
        <v>0</v>
      </c>
      <c r="F1999">
        <v>0</v>
      </c>
      <c r="G1999">
        <v>2222222</v>
      </c>
      <c r="H1999">
        <v>0</v>
      </c>
      <c r="I1999">
        <v>0</v>
      </c>
      <c r="J1999">
        <v>0</v>
      </c>
      <c r="K1999">
        <v>0</v>
      </c>
      <c r="L1999">
        <v>0</v>
      </c>
      <c r="M1999">
        <v>0</v>
      </c>
    </row>
    <row r="2000" spans="2:13" x14ac:dyDescent="0.2">
      <c r="B2000">
        <v>0</v>
      </c>
      <c r="C2000">
        <v>0</v>
      </c>
      <c r="D2000">
        <v>0</v>
      </c>
      <c r="E2000">
        <v>0</v>
      </c>
      <c r="F2000">
        <v>0</v>
      </c>
      <c r="G2000">
        <v>2222222</v>
      </c>
      <c r="H2000">
        <v>0</v>
      </c>
      <c r="I2000">
        <v>0</v>
      </c>
      <c r="J2000">
        <v>0</v>
      </c>
      <c r="K2000">
        <v>0</v>
      </c>
      <c r="L2000">
        <v>0</v>
      </c>
      <c r="M2000">
        <v>0</v>
      </c>
    </row>
    <row r="2001" spans="2:13" x14ac:dyDescent="0.2">
      <c r="B2001">
        <v>0</v>
      </c>
      <c r="C2001">
        <v>0</v>
      </c>
      <c r="D2001">
        <v>0</v>
      </c>
      <c r="E2001">
        <v>0</v>
      </c>
      <c r="F2001">
        <v>0</v>
      </c>
      <c r="G2001">
        <v>2222222</v>
      </c>
      <c r="H2001">
        <v>0</v>
      </c>
      <c r="I2001">
        <v>0</v>
      </c>
      <c r="J2001">
        <v>0</v>
      </c>
      <c r="K2001">
        <v>0</v>
      </c>
      <c r="L2001">
        <v>0</v>
      </c>
      <c r="M2001">
        <v>0</v>
      </c>
    </row>
    <row r="2002" spans="2:13" x14ac:dyDescent="0.2">
      <c r="B2002">
        <v>0</v>
      </c>
      <c r="C2002">
        <v>0</v>
      </c>
      <c r="D2002">
        <v>0</v>
      </c>
      <c r="E2002">
        <v>0</v>
      </c>
      <c r="F2002">
        <v>0</v>
      </c>
      <c r="G2002">
        <v>2222222</v>
      </c>
      <c r="H2002">
        <v>0</v>
      </c>
      <c r="I2002">
        <v>0</v>
      </c>
      <c r="J2002">
        <v>0</v>
      </c>
      <c r="K2002">
        <v>0</v>
      </c>
      <c r="L2002">
        <v>0</v>
      </c>
      <c r="M2002">
        <v>0</v>
      </c>
    </row>
    <row r="2003" spans="2:13" x14ac:dyDescent="0.2">
      <c r="B2003">
        <v>0</v>
      </c>
      <c r="C2003">
        <v>0</v>
      </c>
      <c r="D2003">
        <v>0</v>
      </c>
      <c r="E2003">
        <v>0</v>
      </c>
      <c r="F2003">
        <v>0</v>
      </c>
      <c r="G2003">
        <v>2222222</v>
      </c>
      <c r="H2003">
        <v>0</v>
      </c>
      <c r="I2003">
        <v>0</v>
      </c>
      <c r="J2003">
        <v>0</v>
      </c>
      <c r="K2003">
        <v>0</v>
      </c>
      <c r="L2003">
        <v>0</v>
      </c>
      <c r="M2003">
        <v>0</v>
      </c>
    </row>
    <row r="2004" spans="2:13" x14ac:dyDescent="0.2">
      <c r="B2004">
        <v>0</v>
      </c>
      <c r="C2004">
        <v>0</v>
      </c>
      <c r="D2004">
        <v>0</v>
      </c>
      <c r="E2004">
        <v>0</v>
      </c>
      <c r="F2004">
        <v>0</v>
      </c>
      <c r="G2004">
        <v>2222222</v>
      </c>
      <c r="H2004">
        <v>0</v>
      </c>
      <c r="I2004">
        <v>0</v>
      </c>
      <c r="J2004">
        <v>0</v>
      </c>
      <c r="K2004">
        <v>0</v>
      </c>
      <c r="L2004">
        <v>0</v>
      </c>
      <c r="M2004">
        <v>0</v>
      </c>
    </row>
    <row r="2005" spans="2:13" x14ac:dyDescent="0.2">
      <c r="B2005">
        <v>0</v>
      </c>
      <c r="C2005">
        <v>0</v>
      </c>
      <c r="D2005">
        <v>0</v>
      </c>
      <c r="E2005">
        <v>0</v>
      </c>
      <c r="F2005">
        <v>0</v>
      </c>
      <c r="G2005">
        <v>2222222</v>
      </c>
      <c r="H2005">
        <v>0</v>
      </c>
      <c r="I2005">
        <v>0</v>
      </c>
      <c r="J2005">
        <v>0</v>
      </c>
      <c r="K2005">
        <v>0</v>
      </c>
      <c r="L2005">
        <v>0</v>
      </c>
      <c r="M2005">
        <v>0</v>
      </c>
    </row>
    <row r="2006" spans="2:13" x14ac:dyDescent="0.2">
      <c r="B2006">
        <v>0</v>
      </c>
      <c r="C2006">
        <v>0</v>
      </c>
      <c r="D2006">
        <v>0</v>
      </c>
      <c r="E2006">
        <v>0</v>
      </c>
      <c r="F2006">
        <v>0</v>
      </c>
      <c r="G2006">
        <v>2222222</v>
      </c>
      <c r="H2006">
        <v>0</v>
      </c>
      <c r="I2006">
        <v>0</v>
      </c>
      <c r="J2006">
        <v>0</v>
      </c>
      <c r="K2006">
        <v>0</v>
      </c>
      <c r="L2006">
        <v>0</v>
      </c>
      <c r="M2006">
        <v>0</v>
      </c>
    </row>
    <row r="2007" spans="2:13" x14ac:dyDescent="0.2">
      <c r="B2007">
        <v>0</v>
      </c>
      <c r="C2007">
        <v>0</v>
      </c>
      <c r="D2007">
        <v>0</v>
      </c>
      <c r="E2007">
        <v>0</v>
      </c>
      <c r="F2007">
        <v>0</v>
      </c>
      <c r="G2007">
        <v>2222222</v>
      </c>
      <c r="H2007">
        <v>0</v>
      </c>
      <c r="I2007">
        <v>0</v>
      </c>
      <c r="J2007">
        <v>0</v>
      </c>
      <c r="K2007">
        <v>0</v>
      </c>
      <c r="L2007">
        <v>0</v>
      </c>
      <c r="M2007">
        <v>0</v>
      </c>
    </row>
    <row r="2008" spans="2:13" x14ac:dyDescent="0.2">
      <c r="B2008">
        <v>0</v>
      </c>
      <c r="C2008">
        <v>0</v>
      </c>
      <c r="D2008">
        <v>0</v>
      </c>
      <c r="E2008">
        <v>0</v>
      </c>
      <c r="F2008">
        <v>0</v>
      </c>
      <c r="G2008">
        <v>2222222</v>
      </c>
      <c r="H2008">
        <v>0</v>
      </c>
      <c r="I2008">
        <v>0</v>
      </c>
      <c r="J2008">
        <v>0</v>
      </c>
      <c r="K2008">
        <v>0</v>
      </c>
      <c r="L2008">
        <v>0</v>
      </c>
      <c r="M2008">
        <v>0</v>
      </c>
    </row>
    <row r="2009" spans="2:13" x14ac:dyDescent="0.2">
      <c r="B2009">
        <v>0</v>
      </c>
      <c r="C2009">
        <v>0</v>
      </c>
      <c r="D2009">
        <v>0</v>
      </c>
      <c r="E2009">
        <v>0</v>
      </c>
      <c r="F2009">
        <v>0</v>
      </c>
      <c r="G2009">
        <v>2222222</v>
      </c>
      <c r="H2009">
        <v>0</v>
      </c>
      <c r="I2009">
        <v>0</v>
      </c>
      <c r="J2009">
        <v>0</v>
      </c>
      <c r="K2009">
        <v>0</v>
      </c>
      <c r="L2009">
        <v>0</v>
      </c>
      <c r="M2009">
        <v>0</v>
      </c>
    </row>
    <row r="2010" spans="2:13" x14ac:dyDescent="0.2">
      <c r="B2010">
        <v>0</v>
      </c>
      <c r="C2010">
        <v>0</v>
      </c>
      <c r="D2010">
        <v>0</v>
      </c>
      <c r="E2010">
        <v>0</v>
      </c>
      <c r="F2010">
        <v>0</v>
      </c>
      <c r="G2010">
        <v>2222222</v>
      </c>
      <c r="H2010">
        <v>0</v>
      </c>
      <c r="I2010">
        <v>0</v>
      </c>
      <c r="J2010">
        <v>0</v>
      </c>
      <c r="K2010">
        <v>0</v>
      </c>
      <c r="L2010">
        <v>0</v>
      </c>
      <c r="M2010">
        <v>0</v>
      </c>
    </row>
    <row r="2011" spans="2:13" x14ac:dyDescent="0.2">
      <c r="B2011">
        <v>0</v>
      </c>
      <c r="C2011">
        <v>0</v>
      </c>
      <c r="D2011">
        <v>0</v>
      </c>
      <c r="E2011">
        <v>0</v>
      </c>
      <c r="F2011">
        <v>0</v>
      </c>
      <c r="G2011">
        <v>2222222</v>
      </c>
      <c r="H2011">
        <v>0</v>
      </c>
      <c r="I2011">
        <v>0</v>
      </c>
      <c r="J2011">
        <v>0</v>
      </c>
      <c r="K2011">
        <v>0</v>
      </c>
      <c r="L2011">
        <v>0</v>
      </c>
      <c r="M2011">
        <v>0</v>
      </c>
    </row>
    <row r="2012" spans="2:13" x14ac:dyDescent="0.2">
      <c r="B2012">
        <v>0</v>
      </c>
      <c r="C2012">
        <v>0</v>
      </c>
      <c r="D2012">
        <v>0</v>
      </c>
      <c r="E2012">
        <v>0</v>
      </c>
      <c r="F2012">
        <v>0</v>
      </c>
      <c r="G2012">
        <v>2222222</v>
      </c>
      <c r="H2012">
        <v>0</v>
      </c>
      <c r="I2012">
        <v>0</v>
      </c>
      <c r="J2012">
        <v>0</v>
      </c>
      <c r="K2012">
        <v>0</v>
      </c>
      <c r="L2012">
        <v>0</v>
      </c>
      <c r="M2012">
        <v>0</v>
      </c>
    </row>
    <row r="2013" spans="2:13" x14ac:dyDescent="0.2">
      <c r="B2013">
        <v>0</v>
      </c>
      <c r="C2013">
        <v>0</v>
      </c>
      <c r="D2013">
        <v>0</v>
      </c>
      <c r="E2013">
        <v>0</v>
      </c>
      <c r="F2013">
        <v>0</v>
      </c>
      <c r="G2013">
        <v>2222222</v>
      </c>
      <c r="H2013">
        <v>0</v>
      </c>
      <c r="I2013">
        <v>0</v>
      </c>
      <c r="J2013">
        <v>0</v>
      </c>
      <c r="K2013">
        <v>0</v>
      </c>
      <c r="L2013">
        <v>0</v>
      </c>
      <c r="M2013">
        <v>0</v>
      </c>
    </row>
    <row r="2014" spans="2:13" x14ac:dyDescent="0.2">
      <c r="B2014">
        <v>0</v>
      </c>
      <c r="C2014">
        <v>0</v>
      </c>
      <c r="D2014">
        <v>0</v>
      </c>
      <c r="E2014">
        <v>0</v>
      </c>
      <c r="F2014">
        <v>0</v>
      </c>
      <c r="G2014">
        <v>2222222</v>
      </c>
      <c r="H2014">
        <v>0</v>
      </c>
      <c r="I2014">
        <v>0</v>
      </c>
      <c r="J2014">
        <v>0</v>
      </c>
      <c r="K2014">
        <v>0</v>
      </c>
      <c r="L2014">
        <v>0</v>
      </c>
      <c r="M2014">
        <v>0</v>
      </c>
    </row>
    <row r="2015" spans="2:13" x14ac:dyDescent="0.2">
      <c r="B2015">
        <v>0</v>
      </c>
      <c r="C2015">
        <v>0</v>
      </c>
      <c r="D2015">
        <v>0</v>
      </c>
      <c r="E2015">
        <v>0</v>
      </c>
      <c r="F2015">
        <v>0</v>
      </c>
      <c r="G2015">
        <v>2222222</v>
      </c>
      <c r="H2015">
        <v>0</v>
      </c>
      <c r="I2015">
        <v>0</v>
      </c>
      <c r="J2015">
        <v>0</v>
      </c>
      <c r="K2015">
        <v>0</v>
      </c>
      <c r="L2015">
        <v>0</v>
      </c>
      <c r="M2015">
        <v>0</v>
      </c>
    </row>
    <row r="2016" spans="2:13" x14ac:dyDescent="0.2">
      <c r="B2016">
        <v>0</v>
      </c>
      <c r="C2016">
        <v>0</v>
      </c>
      <c r="D2016">
        <v>0</v>
      </c>
      <c r="E2016">
        <v>0</v>
      </c>
      <c r="F2016">
        <v>0</v>
      </c>
      <c r="G2016">
        <v>2222222</v>
      </c>
      <c r="H2016">
        <v>0</v>
      </c>
      <c r="I2016">
        <v>0</v>
      </c>
      <c r="J2016">
        <v>0</v>
      </c>
      <c r="K2016">
        <v>0</v>
      </c>
      <c r="L2016">
        <v>0</v>
      </c>
      <c r="M2016">
        <v>0</v>
      </c>
    </row>
    <row r="2017" spans="2:13" x14ac:dyDescent="0.2">
      <c r="B2017">
        <v>0</v>
      </c>
      <c r="C2017">
        <v>0</v>
      </c>
      <c r="D2017">
        <v>0</v>
      </c>
      <c r="E2017">
        <v>0</v>
      </c>
      <c r="F2017">
        <v>0</v>
      </c>
      <c r="G2017">
        <v>2222222</v>
      </c>
      <c r="H2017">
        <v>0</v>
      </c>
      <c r="I2017">
        <v>0</v>
      </c>
      <c r="J2017">
        <v>0</v>
      </c>
      <c r="K2017">
        <v>0</v>
      </c>
      <c r="L2017">
        <v>0</v>
      </c>
      <c r="M2017">
        <v>0</v>
      </c>
    </row>
    <row r="2018" spans="2:13" x14ac:dyDescent="0.2">
      <c r="B2018">
        <v>0</v>
      </c>
      <c r="C2018">
        <v>0</v>
      </c>
      <c r="D2018">
        <v>0</v>
      </c>
      <c r="E2018">
        <v>0</v>
      </c>
      <c r="F2018">
        <v>0</v>
      </c>
      <c r="G2018">
        <v>2222222</v>
      </c>
      <c r="H2018">
        <v>0</v>
      </c>
      <c r="I2018">
        <v>0</v>
      </c>
      <c r="J2018">
        <v>0</v>
      </c>
      <c r="K2018">
        <v>0</v>
      </c>
      <c r="L2018">
        <v>0</v>
      </c>
      <c r="M2018">
        <v>0</v>
      </c>
    </row>
    <row r="2019" spans="2:13" x14ac:dyDescent="0.2">
      <c r="B2019">
        <v>0</v>
      </c>
      <c r="C2019">
        <v>0</v>
      </c>
      <c r="D2019">
        <v>0</v>
      </c>
      <c r="E2019">
        <v>0</v>
      </c>
      <c r="F2019">
        <v>0</v>
      </c>
      <c r="G2019">
        <v>2222222</v>
      </c>
      <c r="H2019">
        <v>0</v>
      </c>
      <c r="I2019">
        <v>0</v>
      </c>
      <c r="J2019">
        <v>0</v>
      </c>
      <c r="K2019">
        <v>0</v>
      </c>
      <c r="L2019">
        <v>0</v>
      </c>
      <c r="M2019">
        <v>0</v>
      </c>
    </row>
    <row r="2020" spans="2:13" x14ac:dyDescent="0.2">
      <c r="B2020">
        <v>0</v>
      </c>
      <c r="C2020">
        <v>0</v>
      </c>
      <c r="D2020">
        <v>0</v>
      </c>
      <c r="E2020">
        <v>0</v>
      </c>
      <c r="F2020">
        <v>0</v>
      </c>
      <c r="G2020">
        <v>2222222</v>
      </c>
      <c r="H2020">
        <v>0</v>
      </c>
      <c r="I2020">
        <v>0</v>
      </c>
      <c r="J2020">
        <v>0</v>
      </c>
      <c r="K2020">
        <v>0</v>
      </c>
      <c r="L2020">
        <v>0</v>
      </c>
      <c r="M2020">
        <v>0</v>
      </c>
    </row>
    <row r="2021" spans="2:13" x14ac:dyDescent="0.2">
      <c r="B2021">
        <v>0</v>
      </c>
      <c r="C2021">
        <v>0</v>
      </c>
      <c r="D2021">
        <v>0</v>
      </c>
      <c r="E2021">
        <v>0</v>
      </c>
      <c r="F2021">
        <v>0</v>
      </c>
      <c r="G2021">
        <v>2222222</v>
      </c>
      <c r="H2021">
        <v>0</v>
      </c>
      <c r="I2021">
        <v>0</v>
      </c>
      <c r="J2021">
        <v>0</v>
      </c>
      <c r="K2021">
        <v>0</v>
      </c>
      <c r="L2021">
        <v>0</v>
      </c>
      <c r="M2021">
        <v>0</v>
      </c>
    </row>
    <row r="2022" spans="2:13" x14ac:dyDescent="0.2">
      <c r="B2022">
        <v>0</v>
      </c>
      <c r="C2022">
        <v>0</v>
      </c>
      <c r="D2022">
        <v>0</v>
      </c>
      <c r="E2022">
        <v>0</v>
      </c>
      <c r="F2022">
        <v>0</v>
      </c>
      <c r="G2022">
        <v>2222222</v>
      </c>
      <c r="H2022">
        <v>0</v>
      </c>
      <c r="I2022">
        <v>0</v>
      </c>
      <c r="J2022">
        <v>0</v>
      </c>
      <c r="K2022">
        <v>0</v>
      </c>
      <c r="L2022">
        <v>0</v>
      </c>
      <c r="M2022">
        <v>0</v>
      </c>
    </row>
    <row r="2023" spans="2:13" x14ac:dyDescent="0.2">
      <c r="B2023">
        <v>0</v>
      </c>
      <c r="C2023">
        <v>0</v>
      </c>
      <c r="D2023">
        <v>0</v>
      </c>
      <c r="E2023">
        <v>0</v>
      </c>
      <c r="F2023">
        <v>0</v>
      </c>
      <c r="G2023">
        <v>2222222</v>
      </c>
      <c r="H2023">
        <v>0</v>
      </c>
      <c r="I2023">
        <v>0</v>
      </c>
      <c r="J2023">
        <v>0</v>
      </c>
      <c r="K2023">
        <v>0</v>
      </c>
      <c r="L2023">
        <v>0</v>
      </c>
      <c r="M2023">
        <v>0</v>
      </c>
    </row>
    <row r="2024" spans="2:13" x14ac:dyDescent="0.2">
      <c r="B2024">
        <v>0</v>
      </c>
      <c r="C2024">
        <v>0</v>
      </c>
      <c r="D2024">
        <v>0</v>
      </c>
      <c r="E2024">
        <v>0</v>
      </c>
      <c r="F2024">
        <v>0</v>
      </c>
      <c r="G2024">
        <v>2222222</v>
      </c>
      <c r="H2024">
        <v>0</v>
      </c>
      <c r="I2024">
        <v>0</v>
      </c>
      <c r="J2024">
        <v>0</v>
      </c>
      <c r="K2024">
        <v>0</v>
      </c>
      <c r="L2024">
        <v>0</v>
      </c>
      <c r="M2024">
        <v>0</v>
      </c>
    </row>
    <row r="2025" spans="2:13" x14ac:dyDescent="0.2">
      <c r="B2025">
        <v>0</v>
      </c>
      <c r="C2025">
        <v>0</v>
      </c>
      <c r="D2025">
        <v>0</v>
      </c>
      <c r="E2025">
        <v>0</v>
      </c>
      <c r="F2025">
        <v>0</v>
      </c>
      <c r="G2025">
        <v>2222222</v>
      </c>
      <c r="H2025">
        <v>0</v>
      </c>
      <c r="I2025">
        <v>0</v>
      </c>
      <c r="J2025">
        <v>0</v>
      </c>
      <c r="K2025">
        <v>0</v>
      </c>
      <c r="L2025">
        <v>0</v>
      </c>
      <c r="M2025">
        <v>0</v>
      </c>
    </row>
    <row r="2026" spans="2:13" x14ac:dyDescent="0.2">
      <c r="B2026">
        <v>0</v>
      </c>
      <c r="C2026">
        <v>0</v>
      </c>
      <c r="D2026">
        <v>0</v>
      </c>
      <c r="E2026">
        <v>0</v>
      </c>
      <c r="F2026">
        <v>0</v>
      </c>
      <c r="G2026">
        <v>2222222</v>
      </c>
      <c r="H2026">
        <v>0</v>
      </c>
      <c r="I2026">
        <v>0</v>
      </c>
      <c r="J2026">
        <v>0</v>
      </c>
      <c r="K2026">
        <v>0</v>
      </c>
      <c r="L2026">
        <v>0</v>
      </c>
      <c r="M2026">
        <v>0</v>
      </c>
    </row>
    <row r="2027" spans="2:13" x14ac:dyDescent="0.2">
      <c r="B2027">
        <v>0</v>
      </c>
      <c r="C2027">
        <v>0</v>
      </c>
      <c r="D2027">
        <v>0</v>
      </c>
      <c r="E2027">
        <v>0</v>
      </c>
      <c r="F2027">
        <v>0</v>
      </c>
      <c r="G2027">
        <v>2222222</v>
      </c>
      <c r="H2027">
        <v>0</v>
      </c>
      <c r="I2027">
        <v>0</v>
      </c>
      <c r="J2027">
        <v>0</v>
      </c>
      <c r="K2027">
        <v>0</v>
      </c>
      <c r="L2027">
        <v>0</v>
      </c>
      <c r="M2027">
        <v>0</v>
      </c>
    </row>
    <row r="2028" spans="2:13" x14ac:dyDescent="0.2">
      <c r="B2028">
        <v>0</v>
      </c>
      <c r="C2028">
        <v>0</v>
      </c>
      <c r="D2028">
        <v>0</v>
      </c>
      <c r="E2028">
        <v>0</v>
      </c>
      <c r="F2028">
        <v>0</v>
      </c>
      <c r="G2028">
        <v>2222222</v>
      </c>
      <c r="H2028">
        <v>0</v>
      </c>
      <c r="I2028">
        <v>0</v>
      </c>
      <c r="J2028">
        <v>0</v>
      </c>
      <c r="K2028">
        <v>0</v>
      </c>
      <c r="L2028">
        <v>0</v>
      </c>
      <c r="M2028">
        <v>0</v>
      </c>
    </row>
    <row r="2029" spans="2:13" x14ac:dyDescent="0.2">
      <c r="B2029">
        <v>0</v>
      </c>
      <c r="C2029">
        <v>0</v>
      </c>
      <c r="D2029">
        <v>0</v>
      </c>
      <c r="E2029">
        <v>0</v>
      </c>
      <c r="F2029">
        <v>0</v>
      </c>
      <c r="G2029">
        <v>2222222</v>
      </c>
      <c r="H2029">
        <v>0</v>
      </c>
      <c r="I2029">
        <v>0</v>
      </c>
      <c r="J2029">
        <v>0</v>
      </c>
      <c r="K2029">
        <v>0</v>
      </c>
      <c r="L2029">
        <v>0</v>
      </c>
      <c r="M2029">
        <v>0</v>
      </c>
    </row>
    <row r="2030" spans="2:13" x14ac:dyDescent="0.2">
      <c r="B2030">
        <v>0</v>
      </c>
      <c r="C2030">
        <v>0</v>
      </c>
      <c r="D2030">
        <v>0</v>
      </c>
      <c r="E2030">
        <v>0</v>
      </c>
      <c r="F2030">
        <v>0</v>
      </c>
      <c r="G2030">
        <v>2222222</v>
      </c>
      <c r="H2030">
        <v>0</v>
      </c>
      <c r="I2030">
        <v>0</v>
      </c>
      <c r="J2030">
        <v>0</v>
      </c>
      <c r="K2030">
        <v>0</v>
      </c>
      <c r="L2030">
        <v>0</v>
      </c>
      <c r="M2030">
        <v>0</v>
      </c>
    </row>
    <row r="2031" spans="2:13" x14ac:dyDescent="0.2">
      <c r="B2031">
        <v>0</v>
      </c>
      <c r="C2031">
        <v>0</v>
      </c>
      <c r="D2031">
        <v>0</v>
      </c>
      <c r="E2031">
        <v>0</v>
      </c>
      <c r="F2031">
        <v>0</v>
      </c>
      <c r="G2031">
        <v>2222222</v>
      </c>
      <c r="H2031">
        <v>0</v>
      </c>
      <c r="I2031">
        <v>0</v>
      </c>
      <c r="J2031">
        <v>0</v>
      </c>
      <c r="K2031">
        <v>0</v>
      </c>
      <c r="L2031">
        <v>0</v>
      </c>
      <c r="M2031">
        <v>0</v>
      </c>
    </row>
    <row r="2032" spans="2:13" x14ac:dyDescent="0.2">
      <c r="B2032">
        <v>0</v>
      </c>
      <c r="C2032">
        <v>0</v>
      </c>
      <c r="D2032">
        <v>0</v>
      </c>
      <c r="E2032">
        <v>0</v>
      </c>
      <c r="F2032">
        <v>0</v>
      </c>
      <c r="G2032">
        <v>2222222</v>
      </c>
      <c r="H2032">
        <v>0</v>
      </c>
      <c r="I2032">
        <v>0</v>
      </c>
      <c r="J2032">
        <v>0</v>
      </c>
      <c r="K2032">
        <v>0</v>
      </c>
      <c r="L2032">
        <v>0</v>
      </c>
      <c r="M2032">
        <v>0</v>
      </c>
    </row>
    <row r="2033" spans="2:13" x14ac:dyDescent="0.2">
      <c r="B2033">
        <v>0</v>
      </c>
      <c r="C2033">
        <v>0</v>
      </c>
      <c r="D2033">
        <v>0</v>
      </c>
      <c r="E2033">
        <v>0</v>
      </c>
      <c r="F2033">
        <v>0</v>
      </c>
      <c r="G2033">
        <v>2222222</v>
      </c>
      <c r="H2033">
        <v>0</v>
      </c>
      <c r="I2033">
        <v>0</v>
      </c>
      <c r="J2033">
        <v>0</v>
      </c>
      <c r="K2033">
        <v>0</v>
      </c>
      <c r="L2033">
        <v>0</v>
      </c>
      <c r="M2033">
        <v>0</v>
      </c>
    </row>
    <row r="2034" spans="2:13" x14ac:dyDescent="0.2">
      <c r="B2034">
        <v>0</v>
      </c>
      <c r="C2034">
        <v>0</v>
      </c>
      <c r="D2034">
        <v>0</v>
      </c>
      <c r="E2034">
        <v>0</v>
      </c>
      <c r="F2034">
        <v>0</v>
      </c>
      <c r="G2034">
        <v>2222222</v>
      </c>
      <c r="H2034">
        <v>0</v>
      </c>
      <c r="I2034">
        <v>0</v>
      </c>
      <c r="J2034">
        <v>0</v>
      </c>
      <c r="K2034">
        <v>0</v>
      </c>
      <c r="L2034">
        <v>0</v>
      </c>
      <c r="M2034">
        <v>0</v>
      </c>
    </row>
    <row r="2035" spans="2:13" x14ac:dyDescent="0.2">
      <c r="B2035">
        <v>0</v>
      </c>
      <c r="C2035">
        <v>0</v>
      </c>
      <c r="D2035">
        <v>0</v>
      </c>
      <c r="E2035">
        <v>0</v>
      </c>
      <c r="F2035">
        <v>0</v>
      </c>
      <c r="G2035">
        <v>2222222</v>
      </c>
      <c r="H2035">
        <v>0</v>
      </c>
      <c r="I2035">
        <v>0</v>
      </c>
      <c r="J2035">
        <v>0</v>
      </c>
      <c r="K2035">
        <v>0</v>
      </c>
      <c r="L2035">
        <v>0</v>
      </c>
      <c r="M2035">
        <v>0</v>
      </c>
    </row>
    <row r="2036" spans="2:13" x14ac:dyDescent="0.2">
      <c r="B2036">
        <v>0</v>
      </c>
      <c r="C2036">
        <v>0</v>
      </c>
      <c r="D2036">
        <v>0</v>
      </c>
      <c r="E2036">
        <v>0</v>
      </c>
      <c r="F2036">
        <v>0</v>
      </c>
      <c r="G2036">
        <v>2222222</v>
      </c>
      <c r="H2036">
        <v>0</v>
      </c>
      <c r="I2036">
        <v>0</v>
      </c>
      <c r="J2036">
        <v>0</v>
      </c>
      <c r="K2036">
        <v>0</v>
      </c>
      <c r="L2036">
        <v>0</v>
      </c>
      <c r="M2036">
        <v>0</v>
      </c>
    </row>
    <row r="2037" spans="2:13" x14ac:dyDescent="0.2">
      <c r="B2037">
        <v>0</v>
      </c>
      <c r="C2037">
        <v>0</v>
      </c>
      <c r="D2037">
        <v>0</v>
      </c>
      <c r="E2037">
        <v>0</v>
      </c>
      <c r="F2037">
        <v>0</v>
      </c>
      <c r="G2037">
        <v>2222222</v>
      </c>
      <c r="H2037">
        <v>0</v>
      </c>
      <c r="I2037">
        <v>0</v>
      </c>
      <c r="J2037">
        <v>0</v>
      </c>
      <c r="K2037">
        <v>0</v>
      </c>
      <c r="L2037">
        <v>0</v>
      </c>
      <c r="M2037">
        <v>0</v>
      </c>
    </row>
    <row r="2038" spans="2:13" x14ac:dyDescent="0.2">
      <c r="B2038">
        <v>0</v>
      </c>
      <c r="C2038">
        <v>0</v>
      </c>
      <c r="D2038">
        <v>0</v>
      </c>
      <c r="E2038">
        <v>0</v>
      </c>
      <c r="F2038">
        <v>0</v>
      </c>
      <c r="G2038">
        <v>2222222</v>
      </c>
      <c r="H2038">
        <v>0</v>
      </c>
      <c r="I2038">
        <v>0</v>
      </c>
      <c r="J2038">
        <v>0</v>
      </c>
      <c r="K2038">
        <v>0</v>
      </c>
      <c r="L2038">
        <v>0</v>
      </c>
      <c r="M2038">
        <v>0</v>
      </c>
    </row>
    <row r="2039" spans="2:13" x14ac:dyDescent="0.2">
      <c r="B2039">
        <v>0</v>
      </c>
      <c r="C2039">
        <v>0</v>
      </c>
      <c r="D2039">
        <v>0</v>
      </c>
      <c r="E2039">
        <v>0</v>
      </c>
      <c r="F2039">
        <v>0</v>
      </c>
      <c r="G2039">
        <v>2222222</v>
      </c>
      <c r="H2039">
        <v>0</v>
      </c>
      <c r="I2039">
        <v>0</v>
      </c>
      <c r="J2039">
        <v>0</v>
      </c>
      <c r="K2039">
        <v>0</v>
      </c>
      <c r="L2039">
        <v>0</v>
      </c>
      <c r="M2039">
        <v>0</v>
      </c>
    </row>
    <row r="2040" spans="2:13" x14ac:dyDescent="0.2">
      <c r="B2040">
        <v>0</v>
      </c>
      <c r="C2040">
        <v>0</v>
      </c>
      <c r="D2040">
        <v>0</v>
      </c>
      <c r="E2040">
        <v>0</v>
      </c>
      <c r="F2040">
        <v>0</v>
      </c>
      <c r="G2040">
        <v>2222222</v>
      </c>
      <c r="H2040">
        <v>0</v>
      </c>
      <c r="I2040">
        <v>0</v>
      </c>
      <c r="J2040">
        <v>0</v>
      </c>
      <c r="K2040">
        <v>0</v>
      </c>
      <c r="L2040">
        <v>0</v>
      </c>
      <c r="M2040">
        <v>0</v>
      </c>
    </row>
    <row r="2041" spans="2:13" x14ac:dyDescent="0.2">
      <c r="B2041">
        <v>0</v>
      </c>
      <c r="C2041">
        <v>0</v>
      </c>
      <c r="D2041">
        <v>0</v>
      </c>
      <c r="E2041">
        <v>0</v>
      </c>
      <c r="F2041">
        <v>0</v>
      </c>
      <c r="G2041">
        <v>2222222</v>
      </c>
      <c r="H2041">
        <v>0</v>
      </c>
      <c r="I2041">
        <v>0</v>
      </c>
      <c r="J2041">
        <v>0</v>
      </c>
      <c r="K2041">
        <v>0</v>
      </c>
      <c r="L2041">
        <v>0</v>
      </c>
      <c r="M2041">
        <v>0</v>
      </c>
    </row>
    <row r="2042" spans="2:13" x14ac:dyDescent="0.2">
      <c r="B2042">
        <v>0</v>
      </c>
      <c r="C2042">
        <v>0</v>
      </c>
      <c r="D2042">
        <v>0</v>
      </c>
      <c r="E2042">
        <v>0</v>
      </c>
      <c r="F2042">
        <v>0</v>
      </c>
      <c r="G2042">
        <v>2222222</v>
      </c>
      <c r="H2042">
        <v>0</v>
      </c>
      <c r="I2042">
        <v>0</v>
      </c>
      <c r="J2042">
        <v>0</v>
      </c>
      <c r="K2042">
        <v>0</v>
      </c>
      <c r="L2042">
        <v>0</v>
      </c>
      <c r="M2042">
        <v>0</v>
      </c>
    </row>
    <row r="2043" spans="2:13" x14ac:dyDescent="0.2">
      <c r="B2043">
        <v>0</v>
      </c>
      <c r="C2043">
        <v>0</v>
      </c>
      <c r="D2043">
        <v>0</v>
      </c>
      <c r="E2043">
        <v>0</v>
      </c>
      <c r="F2043">
        <v>0</v>
      </c>
      <c r="G2043">
        <v>2222222</v>
      </c>
      <c r="H2043">
        <v>0</v>
      </c>
      <c r="I2043">
        <v>0</v>
      </c>
      <c r="J2043">
        <v>0</v>
      </c>
      <c r="K2043">
        <v>0</v>
      </c>
      <c r="L2043">
        <v>0</v>
      </c>
      <c r="M2043">
        <v>0</v>
      </c>
    </row>
    <row r="2044" spans="2:13" x14ac:dyDescent="0.2">
      <c r="B2044">
        <v>0</v>
      </c>
      <c r="C2044">
        <v>0</v>
      </c>
      <c r="D2044">
        <v>0</v>
      </c>
      <c r="E2044">
        <v>0</v>
      </c>
      <c r="F2044">
        <v>0</v>
      </c>
      <c r="G2044">
        <v>2222222</v>
      </c>
      <c r="H2044">
        <v>0</v>
      </c>
      <c r="I2044">
        <v>0</v>
      </c>
      <c r="J2044">
        <v>0</v>
      </c>
      <c r="K2044">
        <v>0</v>
      </c>
      <c r="L2044">
        <v>0</v>
      </c>
      <c r="M2044">
        <v>0</v>
      </c>
    </row>
    <row r="2045" spans="2:13" x14ac:dyDescent="0.2">
      <c r="B2045">
        <v>0</v>
      </c>
      <c r="C2045">
        <v>0</v>
      </c>
      <c r="D2045">
        <v>0</v>
      </c>
      <c r="E2045">
        <v>0</v>
      </c>
      <c r="F2045">
        <v>0</v>
      </c>
      <c r="G2045">
        <v>2222222</v>
      </c>
      <c r="H2045">
        <v>0</v>
      </c>
      <c r="I2045">
        <v>0</v>
      </c>
      <c r="J2045">
        <v>0</v>
      </c>
      <c r="K2045">
        <v>0</v>
      </c>
      <c r="L2045">
        <v>0</v>
      </c>
      <c r="M2045">
        <v>0</v>
      </c>
    </row>
    <row r="2046" spans="2:13" x14ac:dyDescent="0.2">
      <c r="B2046">
        <v>0</v>
      </c>
      <c r="C2046">
        <v>0</v>
      </c>
      <c r="D2046">
        <v>0</v>
      </c>
      <c r="E2046">
        <v>0</v>
      </c>
      <c r="F2046">
        <v>0</v>
      </c>
      <c r="G2046">
        <v>2222222</v>
      </c>
      <c r="H2046">
        <v>0</v>
      </c>
      <c r="I2046">
        <v>0</v>
      </c>
      <c r="J2046">
        <v>0</v>
      </c>
      <c r="K2046">
        <v>0</v>
      </c>
      <c r="L2046">
        <v>0</v>
      </c>
      <c r="M2046">
        <v>0</v>
      </c>
    </row>
    <row r="2047" spans="2:13" x14ac:dyDescent="0.2">
      <c r="B2047">
        <v>0</v>
      </c>
      <c r="C2047">
        <v>0</v>
      </c>
      <c r="D2047">
        <v>0</v>
      </c>
      <c r="E2047">
        <v>0</v>
      </c>
      <c r="F2047">
        <v>0</v>
      </c>
      <c r="G2047">
        <v>2222222</v>
      </c>
      <c r="H2047">
        <v>0</v>
      </c>
      <c r="I2047">
        <v>0</v>
      </c>
      <c r="J2047">
        <v>0</v>
      </c>
      <c r="K2047">
        <v>0</v>
      </c>
      <c r="L2047">
        <v>0</v>
      </c>
      <c r="M2047">
        <v>0</v>
      </c>
    </row>
    <row r="2048" spans="2:13" x14ac:dyDescent="0.2">
      <c r="B2048">
        <v>0</v>
      </c>
      <c r="C2048">
        <v>0</v>
      </c>
      <c r="D2048">
        <v>0</v>
      </c>
      <c r="E2048">
        <v>0</v>
      </c>
      <c r="F2048">
        <v>0</v>
      </c>
      <c r="G2048">
        <v>2222222</v>
      </c>
      <c r="H2048">
        <v>0</v>
      </c>
      <c r="I2048">
        <v>0</v>
      </c>
      <c r="J2048">
        <v>0</v>
      </c>
      <c r="K2048">
        <v>0</v>
      </c>
      <c r="L2048">
        <v>0</v>
      </c>
      <c r="M2048">
        <v>0</v>
      </c>
    </row>
    <row r="2049" spans="2:13" x14ac:dyDescent="0.2">
      <c r="B2049">
        <v>0</v>
      </c>
      <c r="C2049">
        <v>0</v>
      </c>
      <c r="D2049">
        <v>0</v>
      </c>
      <c r="E2049">
        <v>0</v>
      </c>
      <c r="F2049">
        <v>0</v>
      </c>
      <c r="G2049">
        <v>2222222</v>
      </c>
      <c r="H2049">
        <v>0</v>
      </c>
      <c r="I2049">
        <v>0</v>
      </c>
      <c r="J2049">
        <v>0</v>
      </c>
      <c r="K2049">
        <v>0</v>
      </c>
      <c r="L2049">
        <v>0</v>
      </c>
      <c r="M2049">
        <v>0</v>
      </c>
    </row>
    <row r="2050" spans="2:13" x14ac:dyDescent="0.2">
      <c r="B2050">
        <v>0</v>
      </c>
      <c r="C2050">
        <v>0</v>
      </c>
      <c r="D2050">
        <v>0</v>
      </c>
      <c r="E2050">
        <v>0</v>
      </c>
      <c r="F2050">
        <v>0</v>
      </c>
      <c r="G2050">
        <v>2222222</v>
      </c>
      <c r="H2050">
        <v>0</v>
      </c>
      <c r="I2050">
        <v>0</v>
      </c>
      <c r="J2050">
        <v>0</v>
      </c>
      <c r="K2050">
        <v>0</v>
      </c>
      <c r="L2050">
        <v>0</v>
      </c>
      <c r="M2050">
        <v>0</v>
      </c>
    </row>
    <row r="2051" spans="2:13" x14ac:dyDescent="0.2">
      <c r="B2051">
        <v>0</v>
      </c>
      <c r="C2051">
        <v>0</v>
      </c>
      <c r="D2051">
        <v>0</v>
      </c>
      <c r="E2051">
        <v>0</v>
      </c>
      <c r="F2051">
        <v>0</v>
      </c>
      <c r="G2051">
        <v>2222222</v>
      </c>
      <c r="H2051">
        <v>0</v>
      </c>
      <c r="I2051">
        <v>0</v>
      </c>
      <c r="J2051">
        <v>0</v>
      </c>
      <c r="K2051">
        <v>0</v>
      </c>
      <c r="L2051">
        <v>0</v>
      </c>
      <c r="M2051">
        <v>0</v>
      </c>
    </row>
    <row r="2052" spans="2:13" x14ac:dyDescent="0.2">
      <c r="B2052">
        <v>0</v>
      </c>
      <c r="C2052">
        <v>0</v>
      </c>
      <c r="D2052">
        <v>0</v>
      </c>
      <c r="E2052">
        <v>0</v>
      </c>
      <c r="F2052">
        <v>0</v>
      </c>
      <c r="G2052">
        <v>2222222</v>
      </c>
      <c r="H2052">
        <v>0</v>
      </c>
      <c r="I2052">
        <v>0</v>
      </c>
      <c r="J2052">
        <v>0</v>
      </c>
      <c r="K2052">
        <v>0</v>
      </c>
      <c r="L2052">
        <v>0</v>
      </c>
      <c r="M2052">
        <v>0</v>
      </c>
    </row>
    <row r="2053" spans="2:13" x14ac:dyDescent="0.2">
      <c r="B2053">
        <v>0</v>
      </c>
      <c r="C2053">
        <v>0</v>
      </c>
      <c r="D2053">
        <v>0</v>
      </c>
      <c r="E2053">
        <v>0</v>
      </c>
      <c r="F2053">
        <v>0</v>
      </c>
      <c r="G2053">
        <v>2222222</v>
      </c>
      <c r="H2053">
        <v>0</v>
      </c>
      <c r="I2053">
        <v>0</v>
      </c>
      <c r="J2053">
        <v>0</v>
      </c>
      <c r="K2053">
        <v>0</v>
      </c>
      <c r="L2053">
        <v>0</v>
      </c>
      <c r="M2053">
        <v>0</v>
      </c>
    </row>
    <row r="2054" spans="2:13" x14ac:dyDescent="0.2">
      <c r="B2054">
        <v>0</v>
      </c>
      <c r="C2054">
        <v>0</v>
      </c>
      <c r="D2054">
        <v>0</v>
      </c>
      <c r="E2054">
        <v>0</v>
      </c>
      <c r="F2054">
        <v>0</v>
      </c>
      <c r="G2054">
        <v>2222222</v>
      </c>
      <c r="H2054">
        <v>0</v>
      </c>
      <c r="I2054">
        <v>0</v>
      </c>
      <c r="J2054">
        <v>0</v>
      </c>
      <c r="K2054">
        <v>0</v>
      </c>
      <c r="L2054">
        <v>0</v>
      </c>
      <c r="M2054">
        <v>0</v>
      </c>
    </row>
    <row r="2055" spans="2:13" x14ac:dyDescent="0.2">
      <c r="B2055">
        <v>0</v>
      </c>
      <c r="C2055">
        <v>0</v>
      </c>
      <c r="D2055">
        <v>0</v>
      </c>
      <c r="E2055">
        <v>0</v>
      </c>
      <c r="F2055">
        <v>0</v>
      </c>
      <c r="G2055">
        <v>2222222</v>
      </c>
      <c r="H2055">
        <v>0</v>
      </c>
      <c r="I2055">
        <v>0</v>
      </c>
      <c r="J2055">
        <v>0</v>
      </c>
      <c r="K2055">
        <v>0</v>
      </c>
      <c r="L2055">
        <v>0</v>
      </c>
      <c r="M2055">
        <v>0</v>
      </c>
    </row>
    <row r="2056" spans="2:13" x14ac:dyDescent="0.2">
      <c r="B2056">
        <v>0</v>
      </c>
      <c r="C2056">
        <v>0</v>
      </c>
      <c r="D2056">
        <v>0</v>
      </c>
      <c r="E2056">
        <v>0</v>
      </c>
      <c r="F2056">
        <v>0</v>
      </c>
      <c r="G2056">
        <v>2222222</v>
      </c>
      <c r="H2056">
        <v>0</v>
      </c>
      <c r="I2056">
        <v>0</v>
      </c>
      <c r="J2056">
        <v>0</v>
      </c>
      <c r="K2056">
        <v>0</v>
      </c>
      <c r="L2056">
        <v>0</v>
      </c>
      <c r="M2056">
        <v>0</v>
      </c>
    </row>
    <row r="2057" spans="2:13" x14ac:dyDescent="0.2">
      <c r="B2057">
        <v>0</v>
      </c>
      <c r="C2057">
        <v>0</v>
      </c>
      <c r="D2057">
        <v>0</v>
      </c>
      <c r="E2057">
        <v>0</v>
      </c>
      <c r="F2057">
        <v>0</v>
      </c>
      <c r="G2057">
        <v>2222222</v>
      </c>
      <c r="H2057">
        <v>0</v>
      </c>
      <c r="I2057">
        <v>0</v>
      </c>
      <c r="J2057">
        <v>0</v>
      </c>
      <c r="K2057">
        <v>0</v>
      </c>
      <c r="L2057">
        <v>0</v>
      </c>
      <c r="M2057">
        <v>0</v>
      </c>
    </row>
    <row r="2058" spans="2:13" x14ac:dyDescent="0.2">
      <c r="B2058">
        <v>0</v>
      </c>
      <c r="C2058">
        <v>0</v>
      </c>
      <c r="D2058">
        <v>0</v>
      </c>
      <c r="E2058">
        <v>0</v>
      </c>
      <c r="F2058">
        <v>0</v>
      </c>
      <c r="G2058">
        <v>2222222</v>
      </c>
      <c r="H2058">
        <v>0</v>
      </c>
      <c r="I2058">
        <v>0</v>
      </c>
      <c r="J2058">
        <v>0</v>
      </c>
      <c r="K2058">
        <v>0</v>
      </c>
      <c r="L2058">
        <v>0</v>
      </c>
      <c r="M2058">
        <v>0</v>
      </c>
    </row>
    <row r="2059" spans="2:13" x14ac:dyDescent="0.2">
      <c r="B2059">
        <v>0</v>
      </c>
      <c r="C2059">
        <v>0</v>
      </c>
      <c r="D2059">
        <v>0</v>
      </c>
      <c r="E2059">
        <v>0</v>
      </c>
      <c r="F2059">
        <v>0</v>
      </c>
      <c r="G2059">
        <v>2222222</v>
      </c>
      <c r="H2059">
        <v>0</v>
      </c>
      <c r="I2059">
        <v>0</v>
      </c>
      <c r="J2059">
        <v>0</v>
      </c>
      <c r="K2059">
        <v>0</v>
      </c>
      <c r="L2059">
        <v>0</v>
      </c>
      <c r="M2059">
        <v>0</v>
      </c>
    </row>
    <row r="2060" spans="2:13" x14ac:dyDescent="0.2">
      <c r="B2060">
        <v>0</v>
      </c>
      <c r="C2060">
        <v>0</v>
      </c>
      <c r="D2060">
        <v>0</v>
      </c>
      <c r="E2060">
        <v>0</v>
      </c>
      <c r="F2060">
        <v>0</v>
      </c>
      <c r="G2060">
        <v>2222222</v>
      </c>
      <c r="H2060">
        <v>0</v>
      </c>
      <c r="I2060">
        <v>0</v>
      </c>
      <c r="J2060">
        <v>0</v>
      </c>
      <c r="K2060">
        <v>0</v>
      </c>
      <c r="L2060">
        <v>0</v>
      </c>
      <c r="M2060">
        <v>0</v>
      </c>
    </row>
    <row r="2061" spans="2:13" x14ac:dyDescent="0.2">
      <c r="B2061">
        <v>0</v>
      </c>
      <c r="C2061">
        <v>0</v>
      </c>
      <c r="D2061">
        <v>0</v>
      </c>
      <c r="E2061">
        <v>0</v>
      </c>
      <c r="F2061">
        <v>0</v>
      </c>
      <c r="G2061">
        <v>2222222</v>
      </c>
      <c r="H2061">
        <v>0</v>
      </c>
      <c r="I2061">
        <v>0</v>
      </c>
      <c r="J2061">
        <v>0</v>
      </c>
      <c r="K2061">
        <v>0</v>
      </c>
      <c r="L2061">
        <v>0</v>
      </c>
      <c r="M2061">
        <v>0</v>
      </c>
    </row>
    <row r="2062" spans="2:13" x14ac:dyDescent="0.2">
      <c r="B2062">
        <v>0</v>
      </c>
      <c r="C2062">
        <v>0</v>
      </c>
      <c r="D2062">
        <v>0</v>
      </c>
      <c r="E2062">
        <v>0</v>
      </c>
      <c r="F2062">
        <v>0</v>
      </c>
      <c r="G2062">
        <v>2222222</v>
      </c>
      <c r="H2062">
        <v>0</v>
      </c>
      <c r="I2062">
        <v>0</v>
      </c>
      <c r="J2062">
        <v>0</v>
      </c>
      <c r="K2062">
        <v>0</v>
      </c>
      <c r="L2062">
        <v>0</v>
      </c>
      <c r="M2062">
        <v>0</v>
      </c>
    </row>
    <row r="2063" spans="2:13" x14ac:dyDescent="0.2">
      <c r="B2063">
        <v>0</v>
      </c>
      <c r="C2063">
        <v>0</v>
      </c>
      <c r="D2063">
        <v>0</v>
      </c>
      <c r="E2063">
        <v>0</v>
      </c>
      <c r="F2063">
        <v>0</v>
      </c>
      <c r="G2063">
        <v>2222222</v>
      </c>
      <c r="H2063">
        <v>0</v>
      </c>
      <c r="I2063">
        <v>0</v>
      </c>
      <c r="J2063">
        <v>0</v>
      </c>
      <c r="K2063">
        <v>0</v>
      </c>
      <c r="L2063">
        <v>0</v>
      </c>
      <c r="M2063">
        <v>0</v>
      </c>
    </row>
    <row r="2064" spans="2:13" x14ac:dyDescent="0.2">
      <c r="B2064">
        <v>0</v>
      </c>
      <c r="C2064">
        <v>0</v>
      </c>
      <c r="D2064">
        <v>0</v>
      </c>
      <c r="E2064">
        <v>0</v>
      </c>
      <c r="F2064">
        <v>0</v>
      </c>
      <c r="G2064">
        <v>2222222</v>
      </c>
      <c r="H2064">
        <v>0</v>
      </c>
      <c r="I2064">
        <v>0</v>
      </c>
      <c r="J2064">
        <v>0</v>
      </c>
      <c r="K2064">
        <v>0</v>
      </c>
      <c r="L2064">
        <v>0</v>
      </c>
      <c r="M2064">
        <v>0</v>
      </c>
    </row>
    <row r="2065" spans="2:13" x14ac:dyDescent="0.2">
      <c r="B2065">
        <v>0</v>
      </c>
      <c r="C2065">
        <v>0</v>
      </c>
      <c r="D2065">
        <v>0</v>
      </c>
      <c r="E2065">
        <v>0</v>
      </c>
      <c r="F2065">
        <v>0</v>
      </c>
      <c r="G2065">
        <v>2222222</v>
      </c>
      <c r="H2065">
        <v>0</v>
      </c>
      <c r="I2065">
        <v>0</v>
      </c>
      <c r="J2065">
        <v>0</v>
      </c>
      <c r="K2065">
        <v>0</v>
      </c>
      <c r="L2065">
        <v>0</v>
      </c>
      <c r="M2065">
        <v>0</v>
      </c>
    </row>
    <row r="2066" spans="2:13" x14ac:dyDescent="0.2">
      <c r="B2066">
        <v>0</v>
      </c>
      <c r="C2066">
        <v>0</v>
      </c>
      <c r="D2066">
        <v>0</v>
      </c>
      <c r="E2066">
        <v>0</v>
      </c>
      <c r="F2066">
        <v>0</v>
      </c>
      <c r="G2066">
        <v>2222222</v>
      </c>
      <c r="H2066">
        <v>0</v>
      </c>
      <c r="I2066">
        <v>0</v>
      </c>
      <c r="J2066">
        <v>0</v>
      </c>
      <c r="K2066">
        <v>0</v>
      </c>
      <c r="L2066">
        <v>0</v>
      </c>
      <c r="M2066">
        <v>0</v>
      </c>
    </row>
    <row r="2067" spans="2:13" x14ac:dyDescent="0.2">
      <c r="B2067">
        <v>0</v>
      </c>
      <c r="C2067">
        <v>0</v>
      </c>
      <c r="D2067">
        <v>0</v>
      </c>
      <c r="E2067">
        <v>0</v>
      </c>
      <c r="F2067">
        <v>0</v>
      </c>
      <c r="G2067">
        <v>2222222</v>
      </c>
      <c r="H2067">
        <v>0</v>
      </c>
      <c r="I2067">
        <v>0</v>
      </c>
      <c r="J2067">
        <v>0</v>
      </c>
      <c r="K2067">
        <v>0</v>
      </c>
      <c r="L2067">
        <v>0</v>
      </c>
      <c r="M2067">
        <v>0</v>
      </c>
    </row>
    <row r="2068" spans="2:13" x14ac:dyDescent="0.2">
      <c r="B2068">
        <v>0</v>
      </c>
      <c r="C2068">
        <v>0</v>
      </c>
      <c r="D2068">
        <v>0</v>
      </c>
      <c r="E2068">
        <v>0</v>
      </c>
      <c r="F2068">
        <v>0</v>
      </c>
      <c r="G2068">
        <v>2222222</v>
      </c>
      <c r="H2068">
        <v>0</v>
      </c>
      <c r="I2068">
        <v>0</v>
      </c>
      <c r="J2068">
        <v>0</v>
      </c>
      <c r="K2068">
        <v>0</v>
      </c>
      <c r="L2068">
        <v>0</v>
      </c>
      <c r="M2068">
        <v>0</v>
      </c>
    </row>
    <row r="2069" spans="2:13" x14ac:dyDescent="0.2">
      <c r="B2069">
        <v>0</v>
      </c>
      <c r="C2069">
        <v>0</v>
      </c>
      <c r="D2069">
        <v>0</v>
      </c>
      <c r="E2069">
        <v>0</v>
      </c>
      <c r="F2069">
        <v>0</v>
      </c>
      <c r="G2069">
        <v>2222222</v>
      </c>
      <c r="H2069">
        <v>0</v>
      </c>
      <c r="I2069">
        <v>0</v>
      </c>
      <c r="J2069">
        <v>0</v>
      </c>
      <c r="K2069">
        <v>0</v>
      </c>
      <c r="L2069">
        <v>0</v>
      </c>
      <c r="M2069">
        <v>0</v>
      </c>
    </row>
    <row r="2070" spans="2:13" x14ac:dyDescent="0.2">
      <c r="B2070">
        <v>0</v>
      </c>
      <c r="C2070">
        <v>0</v>
      </c>
      <c r="D2070">
        <v>0</v>
      </c>
      <c r="E2070">
        <v>0</v>
      </c>
      <c r="F2070">
        <v>0</v>
      </c>
      <c r="G2070">
        <v>2222222</v>
      </c>
      <c r="H2070">
        <v>0</v>
      </c>
      <c r="I2070">
        <v>0</v>
      </c>
      <c r="J2070">
        <v>0</v>
      </c>
      <c r="K2070">
        <v>0</v>
      </c>
      <c r="L2070">
        <v>0</v>
      </c>
      <c r="M2070">
        <v>0</v>
      </c>
    </row>
    <row r="2071" spans="2:13" x14ac:dyDescent="0.2">
      <c r="B2071">
        <v>0</v>
      </c>
      <c r="C2071">
        <v>0</v>
      </c>
      <c r="D2071">
        <v>0</v>
      </c>
      <c r="E2071">
        <v>0</v>
      </c>
      <c r="F2071">
        <v>0</v>
      </c>
      <c r="G2071">
        <v>2222222</v>
      </c>
      <c r="H2071">
        <v>0</v>
      </c>
      <c r="I2071">
        <v>0</v>
      </c>
      <c r="J2071">
        <v>0</v>
      </c>
      <c r="K2071">
        <v>0</v>
      </c>
      <c r="L2071">
        <v>0</v>
      </c>
      <c r="M2071">
        <v>0</v>
      </c>
    </row>
    <row r="2072" spans="2:13" x14ac:dyDescent="0.2">
      <c r="B2072">
        <v>0</v>
      </c>
      <c r="C2072">
        <v>0</v>
      </c>
      <c r="D2072">
        <v>0</v>
      </c>
      <c r="E2072">
        <v>0</v>
      </c>
      <c r="F2072">
        <v>0</v>
      </c>
      <c r="G2072">
        <v>2222222</v>
      </c>
      <c r="H2072">
        <v>0</v>
      </c>
      <c r="I2072">
        <v>0</v>
      </c>
      <c r="J2072">
        <v>0</v>
      </c>
      <c r="K2072">
        <v>0</v>
      </c>
      <c r="L2072">
        <v>0</v>
      </c>
      <c r="M2072">
        <v>0</v>
      </c>
    </row>
    <row r="2073" spans="2:13" x14ac:dyDescent="0.2">
      <c r="B2073">
        <v>0</v>
      </c>
      <c r="C2073">
        <v>0</v>
      </c>
      <c r="D2073">
        <v>0</v>
      </c>
      <c r="E2073">
        <v>0</v>
      </c>
      <c r="F2073">
        <v>0</v>
      </c>
      <c r="G2073">
        <v>2222222</v>
      </c>
      <c r="H2073">
        <v>0</v>
      </c>
      <c r="I2073">
        <v>0</v>
      </c>
      <c r="J2073">
        <v>0</v>
      </c>
      <c r="K2073">
        <v>0</v>
      </c>
      <c r="L2073">
        <v>0</v>
      </c>
      <c r="M2073">
        <v>0</v>
      </c>
    </row>
    <row r="2074" spans="2:13" x14ac:dyDescent="0.2">
      <c r="B2074">
        <v>0</v>
      </c>
      <c r="C2074">
        <v>0</v>
      </c>
      <c r="D2074">
        <v>0</v>
      </c>
      <c r="E2074">
        <v>0</v>
      </c>
      <c r="F2074">
        <v>0</v>
      </c>
      <c r="G2074">
        <v>2222222</v>
      </c>
      <c r="H2074">
        <v>0</v>
      </c>
      <c r="I2074">
        <v>0</v>
      </c>
      <c r="J2074">
        <v>0</v>
      </c>
      <c r="K2074">
        <v>0</v>
      </c>
      <c r="L2074">
        <v>0</v>
      </c>
      <c r="M2074">
        <v>0</v>
      </c>
    </row>
    <row r="2075" spans="2:13" x14ac:dyDescent="0.2">
      <c r="B2075">
        <v>0</v>
      </c>
      <c r="C2075">
        <v>0</v>
      </c>
      <c r="D2075">
        <v>0</v>
      </c>
      <c r="E2075">
        <v>0</v>
      </c>
      <c r="F2075">
        <v>0</v>
      </c>
      <c r="G2075">
        <v>2222222</v>
      </c>
      <c r="H2075">
        <v>0</v>
      </c>
      <c r="I2075">
        <v>0</v>
      </c>
      <c r="J2075">
        <v>0</v>
      </c>
      <c r="K2075">
        <v>0</v>
      </c>
      <c r="L2075">
        <v>0</v>
      </c>
      <c r="M2075">
        <v>0</v>
      </c>
    </row>
    <row r="2076" spans="2:13" x14ac:dyDescent="0.2">
      <c r="B2076">
        <v>0</v>
      </c>
      <c r="C2076">
        <v>0</v>
      </c>
      <c r="D2076">
        <v>0</v>
      </c>
      <c r="E2076">
        <v>0</v>
      </c>
      <c r="F2076">
        <v>0</v>
      </c>
      <c r="G2076">
        <v>2222222</v>
      </c>
      <c r="H2076">
        <v>0</v>
      </c>
      <c r="I2076">
        <v>0</v>
      </c>
      <c r="J2076">
        <v>0</v>
      </c>
      <c r="K2076">
        <v>0</v>
      </c>
      <c r="L2076">
        <v>0</v>
      </c>
      <c r="M2076">
        <v>0</v>
      </c>
    </row>
    <row r="2077" spans="2:13" x14ac:dyDescent="0.2">
      <c r="B2077">
        <v>0</v>
      </c>
      <c r="C2077">
        <v>0</v>
      </c>
      <c r="D2077">
        <v>0</v>
      </c>
      <c r="E2077">
        <v>0</v>
      </c>
      <c r="F2077">
        <v>0</v>
      </c>
      <c r="G2077">
        <v>2222222</v>
      </c>
      <c r="H2077">
        <v>0</v>
      </c>
      <c r="I2077">
        <v>0</v>
      </c>
      <c r="J2077">
        <v>0</v>
      </c>
      <c r="K2077">
        <v>0</v>
      </c>
      <c r="L2077">
        <v>0</v>
      </c>
      <c r="M2077">
        <v>0</v>
      </c>
    </row>
    <row r="2078" spans="2:13" x14ac:dyDescent="0.2">
      <c r="B2078">
        <v>0</v>
      </c>
      <c r="C2078">
        <v>0</v>
      </c>
      <c r="D2078">
        <v>0</v>
      </c>
      <c r="E2078">
        <v>0</v>
      </c>
      <c r="F2078">
        <v>0</v>
      </c>
      <c r="G2078">
        <v>2222222</v>
      </c>
      <c r="H2078">
        <v>0</v>
      </c>
      <c r="I2078">
        <v>0</v>
      </c>
      <c r="J2078">
        <v>0</v>
      </c>
      <c r="K2078">
        <v>0</v>
      </c>
      <c r="L2078">
        <v>0</v>
      </c>
      <c r="M2078">
        <v>0</v>
      </c>
    </row>
    <row r="2079" spans="2:13" x14ac:dyDescent="0.2">
      <c r="B2079">
        <v>0</v>
      </c>
      <c r="C2079">
        <v>0</v>
      </c>
      <c r="D2079">
        <v>0</v>
      </c>
      <c r="E2079">
        <v>0</v>
      </c>
      <c r="F2079">
        <v>0</v>
      </c>
      <c r="G2079">
        <v>2222222</v>
      </c>
      <c r="H2079">
        <v>0</v>
      </c>
      <c r="I2079">
        <v>0</v>
      </c>
      <c r="J2079">
        <v>0</v>
      </c>
      <c r="K2079">
        <v>0</v>
      </c>
      <c r="L2079">
        <v>0</v>
      </c>
      <c r="M2079">
        <v>0</v>
      </c>
    </row>
    <row r="2080" spans="2:13" x14ac:dyDescent="0.2">
      <c r="B2080">
        <v>0</v>
      </c>
      <c r="C2080">
        <v>0</v>
      </c>
      <c r="D2080">
        <v>0</v>
      </c>
      <c r="E2080">
        <v>0</v>
      </c>
      <c r="F2080">
        <v>0</v>
      </c>
      <c r="G2080">
        <v>2222222</v>
      </c>
      <c r="H2080">
        <v>0</v>
      </c>
      <c r="I2080">
        <v>0</v>
      </c>
      <c r="J2080">
        <v>0</v>
      </c>
      <c r="K2080">
        <v>0</v>
      </c>
      <c r="L2080">
        <v>0</v>
      </c>
      <c r="M2080">
        <v>0</v>
      </c>
    </row>
    <row r="2081" spans="2:13" x14ac:dyDescent="0.2">
      <c r="B2081">
        <v>0</v>
      </c>
      <c r="C2081">
        <v>0</v>
      </c>
      <c r="D2081">
        <v>0</v>
      </c>
      <c r="E2081">
        <v>0</v>
      </c>
      <c r="F2081">
        <v>0</v>
      </c>
      <c r="G2081">
        <v>2222222</v>
      </c>
      <c r="H2081">
        <v>0</v>
      </c>
      <c r="I2081">
        <v>0</v>
      </c>
      <c r="J2081">
        <v>0</v>
      </c>
      <c r="K2081">
        <v>0</v>
      </c>
      <c r="L2081">
        <v>0</v>
      </c>
      <c r="M2081">
        <v>0</v>
      </c>
    </row>
    <row r="2082" spans="2:13" x14ac:dyDescent="0.2">
      <c r="B2082">
        <v>0</v>
      </c>
      <c r="C2082">
        <v>0</v>
      </c>
      <c r="D2082">
        <v>0</v>
      </c>
      <c r="E2082">
        <v>0</v>
      </c>
      <c r="F2082">
        <v>0</v>
      </c>
      <c r="G2082">
        <v>2222222</v>
      </c>
      <c r="H2082">
        <v>0</v>
      </c>
      <c r="I2082">
        <v>0</v>
      </c>
      <c r="J2082">
        <v>0</v>
      </c>
      <c r="K2082">
        <v>0</v>
      </c>
      <c r="L2082">
        <v>0</v>
      </c>
      <c r="M2082">
        <v>0</v>
      </c>
    </row>
    <row r="2083" spans="2:13" x14ac:dyDescent="0.2">
      <c r="B2083">
        <v>0</v>
      </c>
      <c r="C2083">
        <v>0</v>
      </c>
      <c r="D2083">
        <v>0</v>
      </c>
      <c r="E2083">
        <v>0</v>
      </c>
      <c r="F2083">
        <v>0</v>
      </c>
      <c r="G2083">
        <v>2222222</v>
      </c>
      <c r="H2083">
        <v>0</v>
      </c>
      <c r="I2083">
        <v>0</v>
      </c>
      <c r="J2083">
        <v>0</v>
      </c>
      <c r="K2083">
        <v>0</v>
      </c>
      <c r="L2083">
        <v>0</v>
      </c>
      <c r="M2083">
        <v>0</v>
      </c>
    </row>
    <row r="2084" spans="2:13" x14ac:dyDescent="0.2">
      <c r="B2084">
        <v>0</v>
      </c>
      <c r="C2084">
        <v>0</v>
      </c>
      <c r="D2084">
        <v>0</v>
      </c>
      <c r="E2084">
        <v>0</v>
      </c>
      <c r="F2084">
        <v>0</v>
      </c>
      <c r="G2084">
        <v>2222222</v>
      </c>
      <c r="H2084">
        <v>0</v>
      </c>
      <c r="I2084">
        <v>0</v>
      </c>
      <c r="J2084">
        <v>0</v>
      </c>
      <c r="K2084">
        <v>0</v>
      </c>
      <c r="L2084">
        <v>0</v>
      </c>
      <c r="M2084">
        <v>0</v>
      </c>
    </row>
    <row r="2085" spans="2:13" x14ac:dyDescent="0.2">
      <c r="B2085">
        <v>0</v>
      </c>
      <c r="C2085">
        <v>0</v>
      </c>
      <c r="D2085">
        <v>0</v>
      </c>
      <c r="E2085">
        <v>0</v>
      </c>
      <c r="F2085">
        <v>0</v>
      </c>
      <c r="G2085">
        <v>2222222</v>
      </c>
      <c r="H2085">
        <v>0</v>
      </c>
      <c r="I2085">
        <v>0</v>
      </c>
      <c r="J2085">
        <v>0</v>
      </c>
      <c r="K2085">
        <v>0</v>
      </c>
      <c r="L2085">
        <v>0</v>
      </c>
      <c r="M2085">
        <v>0</v>
      </c>
    </row>
    <row r="2086" spans="2:13" x14ac:dyDescent="0.2">
      <c r="B2086">
        <v>0</v>
      </c>
      <c r="C2086">
        <v>0</v>
      </c>
      <c r="D2086">
        <v>0</v>
      </c>
      <c r="E2086">
        <v>0</v>
      </c>
      <c r="F2086">
        <v>0</v>
      </c>
      <c r="G2086">
        <v>2222222</v>
      </c>
      <c r="H2086">
        <v>0</v>
      </c>
      <c r="I2086">
        <v>0</v>
      </c>
      <c r="J2086">
        <v>0</v>
      </c>
      <c r="K2086">
        <v>0</v>
      </c>
      <c r="L2086">
        <v>0</v>
      </c>
      <c r="M2086">
        <v>0</v>
      </c>
    </row>
    <row r="2087" spans="2:13" x14ac:dyDescent="0.2">
      <c r="B2087">
        <v>0</v>
      </c>
      <c r="C2087">
        <v>0</v>
      </c>
      <c r="D2087">
        <v>0</v>
      </c>
      <c r="E2087">
        <v>0</v>
      </c>
      <c r="F2087">
        <v>0</v>
      </c>
      <c r="G2087">
        <v>2222222</v>
      </c>
      <c r="H2087">
        <v>0</v>
      </c>
      <c r="I2087">
        <v>0</v>
      </c>
      <c r="J2087">
        <v>0</v>
      </c>
      <c r="K2087">
        <v>0</v>
      </c>
      <c r="L2087">
        <v>0</v>
      </c>
      <c r="M2087">
        <v>0</v>
      </c>
    </row>
    <row r="2088" spans="2:13" x14ac:dyDescent="0.2">
      <c r="B2088">
        <v>0</v>
      </c>
      <c r="C2088">
        <v>0</v>
      </c>
      <c r="D2088">
        <v>0</v>
      </c>
      <c r="E2088">
        <v>0</v>
      </c>
      <c r="F2088">
        <v>0</v>
      </c>
      <c r="G2088">
        <v>2222222</v>
      </c>
      <c r="H2088">
        <v>0</v>
      </c>
      <c r="I2088">
        <v>0</v>
      </c>
      <c r="J2088">
        <v>0</v>
      </c>
      <c r="K2088">
        <v>0</v>
      </c>
      <c r="L2088">
        <v>0</v>
      </c>
      <c r="M2088">
        <v>0</v>
      </c>
    </row>
    <row r="2089" spans="2:13" x14ac:dyDescent="0.2">
      <c r="B2089">
        <v>0</v>
      </c>
      <c r="C2089">
        <v>0</v>
      </c>
      <c r="D2089">
        <v>0</v>
      </c>
      <c r="E2089">
        <v>0</v>
      </c>
      <c r="F2089">
        <v>0</v>
      </c>
      <c r="G2089">
        <v>2222222</v>
      </c>
      <c r="H2089">
        <v>0</v>
      </c>
      <c r="I2089">
        <v>0</v>
      </c>
      <c r="J2089">
        <v>0</v>
      </c>
      <c r="K2089">
        <v>0</v>
      </c>
      <c r="L2089">
        <v>0</v>
      </c>
      <c r="M2089">
        <v>0</v>
      </c>
    </row>
    <row r="2090" spans="2:13" x14ac:dyDescent="0.2">
      <c r="B2090">
        <v>0</v>
      </c>
      <c r="C2090">
        <v>0</v>
      </c>
      <c r="D2090">
        <v>0</v>
      </c>
      <c r="E2090">
        <v>0</v>
      </c>
      <c r="F2090">
        <v>0</v>
      </c>
      <c r="G2090">
        <v>2222222</v>
      </c>
      <c r="H2090">
        <v>0</v>
      </c>
      <c r="I2090">
        <v>0</v>
      </c>
      <c r="J2090">
        <v>0</v>
      </c>
      <c r="K2090">
        <v>0</v>
      </c>
      <c r="L2090">
        <v>0</v>
      </c>
      <c r="M2090">
        <v>0</v>
      </c>
    </row>
    <row r="2091" spans="2:13" x14ac:dyDescent="0.2">
      <c r="B2091">
        <v>0</v>
      </c>
      <c r="C2091">
        <v>0</v>
      </c>
      <c r="D2091">
        <v>0</v>
      </c>
      <c r="E2091">
        <v>0</v>
      </c>
      <c r="F2091">
        <v>0</v>
      </c>
      <c r="G2091">
        <v>2222222</v>
      </c>
      <c r="H2091">
        <v>0</v>
      </c>
      <c r="I2091">
        <v>0</v>
      </c>
      <c r="J2091">
        <v>0</v>
      </c>
      <c r="K2091">
        <v>0</v>
      </c>
      <c r="L2091">
        <v>0</v>
      </c>
      <c r="M2091">
        <v>0</v>
      </c>
    </row>
    <row r="2092" spans="2:13" x14ac:dyDescent="0.2">
      <c r="B2092">
        <v>0</v>
      </c>
      <c r="C2092">
        <v>0</v>
      </c>
      <c r="D2092">
        <v>0</v>
      </c>
      <c r="E2092">
        <v>0</v>
      </c>
      <c r="F2092">
        <v>0</v>
      </c>
      <c r="G2092">
        <v>2222222</v>
      </c>
      <c r="H2092">
        <v>0</v>
      </c>
      <c r="I2092">
        <v>0</v>
      </c>
      <c r="J2092">
        <v>0</v>
      </c>
      <c r="K2092">
        <v>0</v>
      </c>
      <c r="L2092">
        <v>0</v>
      </c>
      <c r="M2092">
        <v>0</v>
      </c>
    </row>
    <row r="2093" spans="2:13" x14ac:dyDescent="0.2">
      <c r="B2093">
        <v>0</v>
      </c>
      <c r="C2093">
        <v>0</v>
      </c>
      <c r="D2093">
        <v>0</v>
      </c>
      <c r="E2093">
        <v>0</v>
      </c>
      <c r="F2093">
        <v>0</v>
      </c>
      <c r="G2093">
        <v>2222222</v>
      </c>
      <c r="H2093">
        <v>0</v>
      </c>
      <c r="I2093">
        <v>0</v>
      </c>
      <c r="J2093">
        <v>0</v>
      </c>
      <c r="K2093">
        <v>0</v>
      </c>
      <c r="L2093">
        <v>0</v>
      </c>
      <c r="M2093">
        <v>0</v>
      </c>
    </row>
    <row r="2094" spans="2:13" x14ac:dyDescent="0.2">
      <c r="B2094">
        <v>0</v>
      </c>
      <c r="C2094">
        <v>0</v>
      </c>
      <c r="D2094">
        <v>0</v>
      </c>
      <c r="E2094">
        <v>0</v>
      </c>
      <c r="F2094">
        <v>0</v>
      </c>
      <c r="G2094">
        <v>2222222</v>
      </c>
      <c r="H2094">
        <v>0</v>
      </c>
      <c r="I2094">
        <v>0</v>
      </c>
      <c r="J2094">
        <v>0</v>
      </c>
      <c r="K2094">
        <v>0</v>
      </c>
      <c r="L2094">
        <v>0</v>
      </c>
      <c r="M2094">
        <v>0</v>
      </c>
    </row>
    <row r="2095" spans="2:13" x14ac:dyDescent="0.2">
      <c r="B2095">
        <v>0</v>
      </c>
      <c r="C2095">
        <v>0</v>
      </c>
      <c r="D2095">
        <v>0</v>
      </c>
      <c r="E2095">
        <v>0</v>
      </c>
      <c r="F2095">
        <v>0</v>
      </c>
      <c r="G2095">
        <v>2222222</v>
      </c>
      <c r="H2095">
        <v>0</v>
      </c>
      <c r="I2095">
        <v>0</v>
      </c>
      <c r="J2095">
        <v>0</v>
      </c>
      <c r="K2095">
        <v>0</v>
      </c>
      <c r="L2095">
        <v>0</v>
      </c>
      <c r="M2095">
        <v>0</v>
      </c>
    </row>
    <row r="2096" spans="2:13" x14ac:dyDescent="0.2">
      <c r="B2096">
        <v>0</v>
      </c>
      <c r="C2096">
        <v>0</v>
      </c>
      <c r="D2096">
        <v>0</v>
      </c>
      <c r="E2096">
        <v>0</v>
      </c>
      <c r="F2096">
        <v>0</v>
      </c>
      <c r="G2096">
        <v>2222222</v>
      </c>
      <c r="H2096">
        <v>0</v>
      </c>
      <c r="I2096">
        <v>0</v>
      </c>
      <c r="J2096">
        <v>0</v>
      </c>
      <c r="K2096">
        <v>0</v>
      </c>
      <c r="L2096">
        <v>0</v>
      </c>
      <c r="M2096">
        <v>0</v>
      </c>
    </row>
    <row r="2097" spans="2:13" x14ac:dyDescent="0.2">
      <c r="B2097">
        <v>0</v>
      </c>
      <c r="C2097">
        <v>0</v>
      </c>
      <c r="D2097">
        <v>0</v>
      </c>
      <c r="E2097">
        <v>0</v>
      </c>
      <c r="F2097">
        <v>0</v>
      </c>
      <c r="G2097">
        <v>2222222</v>
      </c>
      <c r="H2097">
        <v>0</v>
      </c>
      <c r="I2097">
        <v>0</v>
      </c>
      <c r="J2097">
        <v>0</v>
      </c>
      <c r="K2097">
        <v>0</v>
      </c>
      <c r="L2097">
        <v>0</v>
      </c>
      <c r="M2097">
        <v>0</v>
      </c>
    </row>
    <row r="2098" spans="2:13" x14ac:dyDescent="0.2">
      <c r="B2098">
        <v>0</v>
      </c>
      <c r="C2098">
        <v>0</v>
      </c>
      <c r="D2098">
        <v>0</v>
      </c>
      <c r="E2098">
        <v>0</v>
      </c>
      <c r="F2098">
        <v>0</v>
      </c>
      <c r="G2098">
        <v>2222222</v>
      </c>
      <c r="H2098">
        <v>0</v>
      </c>
      <c r="I2098">
        <v>0</v>
      </c>
      <c r="J2098">
        <v>0</v>
      </c>
      <c r="K2098">
        <v>0</v>
      </c>
      <c r="L2098">
        <v>0</v>
      </c>
      <c r="M2098">
        <v>0</v>
      </c>
    </row>
    <row r="2099" spans="2:13" x14ac:dyDescent="0.2">
      <c r="B2099">
        <v>0</v>
      </c>
      <c r="C2099">
        <v>0</v>
      </c>
      <c r="D2099">
        <v>0</v>
      </c>
      <c r="E2099">
        <v>0</v>
      </c>
      <c r="F2099">
        <v>0</v>
      </c>
      <c r="G2099">
        <v>2222222</v>
      </c>
      <c r="H2099">
        <v>0</v>
      </c>
      <c r="I2099">
        <v>0</v>
      </c>
      <c r="J2099">
        <v>0</v>
      </c>
      <c r="K2099">
        <v>0</v>
      </c>
      <c r="L2099">
        <v>0</v>
      </c>
      <c r="M2099">
        <v>0</v>
      </c>
    </row>
    <row r="2100" spans="2:13" x14ac:dyDescent="0.2">
      <c r="B2100">
        <v>0</v>
      </c>
      <c r="C2100">
        <v>0</v>
      </c>
      <c r="D2100">
        <v>0</v>
      </c>
      <c r="E2100">
        <v>0</v>
      </c>
      <c r="F2100">
        <v>0</v>
      </c>
      <c r="G2100">
        <v>2222222</v>
      </c>
      <c r="H2100">
        <v>0</v>
      </c>
      <c r="I2100">
        <v>0</v>
      </c>
      <c r="J2100">
        <v>0</v>
      </c>
      <c r="K2100">
        <v>0</v>
      </c>
      <c r="L2100">
        <v>0</v>
      </c>
      <c r="M2100">
        <v>0</v>
      </c>
    </row>
    <row r="2101" spans="2:13" x14ac:dyDescent="0.2">
      <c r="B2101">
        <v>0</v>
      </c>
      <c r="C2101">
        <v>0</v>
      </c>
      <c r="D2101">
        <v>0</v>
      </c>
      <c r="E2101">
        <v>0</v>
      </c>
      <c r="F2101">
        <v>0</v>
      </c>
      <c r="G2101">
        <v>2222222</v>
      </c>
      <c r="H2101">
        <v>0</v>
      </c>
      <c r="I2101">
        <v>0</v>
      </c>
      <c r="J2101">
        <v>0</v>
      </c>
      <c r="K2101">
        <v>0</v>
      </c>
      <c r="L2101">
        <v>0</v>
      </c>
      <c r="M2101">
        <v>0</v>
      </c>
    </row>
    <row r="2102" spans="2:13" x14ac:dyDescent="0.2">
      <c r="B2102">
        <v>0</v>
      </c>
      <c r="C2102">
        <v>0</v>
      </c>
      <c r="D2102">
        <v>0</v>
      </c>
      <c r="E2102">
        <v>0</v>
      </c>
      <c r="F2102">
        <v>0</v>
      </c>
      <c r="G2102">
        <v>2222222</v>
      </c>
      <c r="H2102">
        <v>0</v>
      </c>
      <c r="I2102">
        <v>0</v>
      </c>
      <c r="J2102">
        <v>0</v>
      </c>
      <c r="K2102">
        <v>0</v>
      </c>
      <c r="L2102">
        <v>0</v>
      </c>
      <c r="M2102">
        <v>0</v>
      </c>
    </row>
    <row r="2103" spans="2:13" x14ac:dyDescent="0.2">
      <c r="B2103">
        <v>0</v>
      </c>
      <c r="C2103">
        <v>0</v>
      </c>
      <c r="D2103">
        <v>0</v>
      </c>
      <c r="E2103">
        <v>0</v>
      </c>
      <c r="F2103">
        <v>0</v>
      </c>
      <c r="G2103">
        <v>2222222</v>
      </c>
      <c r="H2103">
        <v>0</v>
      </c>
      <c r="I2103">
        <v>0</v>
      </c>
      <c r="J2103">
        <v>0</v>
      </c>
      <c r="K2103">
        <v>0</v>
      </c>
      <c r="L2103">
        <v>0</v>
      </c>
      <c r="M2103">
        <v>0</v>
      </c>
    </row>
    <row r="2104" spans="2:13" x14ac:dyDescent="0.2">
      <c r="B2104">
        <v>0</v>
      </c>
      <c r="C2104">
        <v>0</v>
      </c>
      <c r="D2104">
        <v>0</v>
      </c>
      <c r="E2104">
        <v>0</v>
      </c>
      <c r="F2104">
        <v>0</v>
      </c>
      <c r="G2104">
        <v>2222222</v>
      </c>
      <c r="H2104">
        <v>0</v>
      </c>
      <c r="I2104">
        <v>0</v>
      </c>
      <c r="J2104">
        <v>0</v>
      </c>
      <c r="K2104">
        <v>0</v>
      </c>
      <c r="L2104">
        <v>0</v>
      </c>
      <c r="M2104">
        <v>0</v>
      </c>
    </row>
    <row r="2105" spans="2:13" x14ac:dyDescent="0.2">
      <c r="B2105">
        <v>0</v>
      </c>
      <c r="C2105">
        <v>0</v>
      </c>
      <c r="D2105">
        <v>0</v>
      </c>
      <c r="E2105">
        <v>0</v>
      </c>
      <c r="F2105">
        <v>0</v>
      </c>
      <c r="G2105">
        <v>2222222</v>
      </c>
      <c r="H2105">
        <v>0</v>
      </c>
      <c r="I2105">
        <v>0</v>
      </c>
      <c r="J2105">
        <v>0</v>
      </c>
      <c r="K2105">
        <v>0</v>
      </c>
      <c r="L2105">
        <v>0</v>
      </c>
      <c r="M2105">
        <v>0</v>
      </c>
    </row>
    <row r="2106" spans="2:13" x14ac:dyDescent="0.2">
      <c r="B2106">
        <v>0</v>
      </c>
      <c r="C2106">
        <v>0</v>
      </c>
      <c r="D2106">
        <v>0</v>
      </c>
      <c r="E2106">
        <v>0</v>
      </c>
      <c r="F2106">
        <v>0</v>
      </c>
      <c r="G2106">
        <v>2222222</v>
      </c>
      <c r="H2106">
        <v>0</v>
      </c>
      <c r="I2106">
        <v>0</v>
      </c>
      <c r="J2106">
        <v>0</v>
      </c>
      <c r="K2106">
        <v>0</v>
      </c>
      <c r="L2106">
        <v>0</v>
      </c>
      <c r="M2106">
        <v>0</v>
      </c>
    </row>
    <row r="2107" spans="2:13" x14ac:dyDescent="0.2">
      <c r="B2107">
        <v>0</v>
      </c>
      <c r="C2107">
        <v>0</v>
      </c>
      <c r="D2107">
        <v>0</v>
      </c>
      <c r="E2107">
        <v>0</v>
      </c>
      <c r="F2107">
        <v>0</v>
      </c>
      <c r="G2107">
        <v>2222222</v>
      </c>
      <c r="H2107">
        <v>0</v>
      </c>
      <c r="I2107">
        <v>0</v>
      </c>
      <c r="J2107">
        <v>0</v>
      </c>
      <c r="K2107">
        <v>0</v>
      </c>
      <c r="L2107">
        <v>0</v>
      </c>
      <c r="M2107">
        <v>0</v>
      </c>
    </row>
    <row r="2108" spans="2:13" x14ac:dyDescent="0.2">
      <c r="B2108">
        <v>0</v>
      </c>
      <c r="C2108">
        <v>0</v>
      </c>
      <c r="D2108">
        <v>0</v>
      </c>
      <c r="E2108">
        <v>0</v>
      </c>
      <c r="F2108">
        <v>0</v>
      </c>
      <c r="G2108">
        <v>2222222</v>
      </c>
      <c r="H2108">
        <v>0</v>
      </c>
      <c r="I2108">
        <v>0</v>
      </c>
      <c r="J2108">
        <v>0</v>
      </c>
      <c r="K2108">
        <v>0</v>
      </c>
      <c r="L2108">
        <v>0</v>
      </c>
      <c r="M2108">
        <v>0</v>
      </c>
    </row>
    <row r="2109" spans="2:13" x14ac:dyDescent="0.2">
      <c r="B2109">
        <v>0</v>
      </c>
      <c r="C2109">
        <v>0</v>
      </c>
      <c r="D2109">
        <v>0</v>
      </c>
      <c r="E2109">
        <v>0</v>
      </c>
      <c r="F2109">
        <v>0</v>
      </c>
      <c r="G2109">
        <v>2222222</v>
      </c>
      <c r="H2109">
        <v>0</v>
      </c>
      <c r="I2109">
        <v>0</v>
      </c>
      <c r="J2109">
        <v>0</v>
      </c>
      <c r="K2109">
        <v>0</v>
      </c>
      <c r="L2109">
        <v>0</v>
      </c>
      <c r="M2109">
        <v>0</v>
      </c>
    </row>
    <row r="2110" spans="2:13" x14ac:dyDescent="0.2">
      <c r="B2110">
        <v>0</v>
      </c>
      <c r="C2110">
        <v>0</v>
      </c>
      <c r="D2110">
        <v>0</v>
      </c>
      <c r="E2110">
        <v>0</v>
      </c>
      <c r="F2110">
        <v>0</v>
      </c>
      <c r="G2110">
        <v>2222222</v>
      </c>
      <c r="H2110">
        <v>0</v>
      </c>
      <c r="I2110">
        <v>0</v>
      </c>
      <c r="J2110">
        <v>0</v>
      </c>
      <c r="K2110">
        <v>0</v>
      </c>
      <c r="L2110">
        <v>0</v>
      </c>
      <c r="M2110">
        <v>0</v>
      </c>
    </row>
    <row r="2111" spans="2:13" x14ac:dyDescent="0.2">
      <c r="B2111">
        <v>0</v>
      </c>
      <c r="C2111">
        <v>0</v>
      </c>
      <c r="D2111">
        <v>0</v>
      </c>
      <c r="E2111">
        <v>0</v>
      </c>
      <c r="F2111">
        <v>0</v>
      </c>
      <c r="G2111">
        <v>2222222</v>
      </c>
      <c r="H2111">
        <v>0</v>
      </c>
      <c r="I2111">
        <v>0</v>
      </c>
      <c r="J2111">
        <v>0</v>
      </c>
      <c r="K2111">
        <v>0</v>
      </c>
      <c r="L2111">
        <v>0</v>
      </c>
      <c r="M2111">
        <v>0</v>
      </c>
    </row>
    <row r="2112" spans="2:13" x14ac:dyDescent="0.2">
      <c r="B2112">
        <v>0</v>
      </c>
      <c r="C2112">
        <v>0</v>
      </c>
      <c r="D2112">
        <v>0</v>
      </c>
      <c r="E2112">
        <v>0</v>
      </c>
      <c r="F2112">
        <v>0</v>
      </c>
      <c r="G2112">
        <v>2222222</v>
      </c>
      <c r="H2112">
        <v>0</v>
      </c>
      <c r="I2112">
        <v>0</v>
      </c>
      <c r="J2112">
        <v>0</v>
      </c>
      <c r="K2112">
        <v>0</v>
      </c>
      <c r="L2112">
        <v>0</v>
      </c>
      <c r="M2112">
        <v>0</v>
      </c>
    </row>
    <row r="2113" spans="2:13" x14ac:dyDescent="0.2">
      <c r="B2113">
        <v>0</v>
      </c>
      <c r="C2113">
        <v>0</v>
      </c>
      <c r="D2113">
        <v>0</v>
      </c>
      <c r="E2113">
        <v>0</v>
      </c>
      <c r="F2113">
        <v>0</v>
      </c>
      <c r="G2113">
        <v>2222222</v>
      </c>
      <c r="H2113">
        <v>0</v>
      </c>
      <c r="I2113">
        <v>0</v>
      </c>
      <c r="J2113">
        <v>0</v>
      </c>
      <c r="K2113">
        <v>0</v>
      </c>
      <c r="L2113">
        <v>0</v>
      </c>
      <c r="M2113">
        <v>0</v>
      </c>
    </row>
    <row r="2114" spans="2:13" x14ac:dyDescent="0.2">
      <c r="B2114">
        <v>0</v>
      </c>
      <c r="C2114">
        <v>0</v>
      </c>
      <c r="D2114">
        <v>0</v>
      </c>
      <c r="E2114">
        <v>0</v>
      </c>
      <c r="F2114">
        <v>0</v>
      </c>
      <c r="G2114">
        <v>2222222</v>
      </c>
      <c r="H2114">
        <v>0</v>
      </c>
      <c r="I2114">
        <v>0</v>
      </c>
      <c r="J2114">
        <v>0</v>
      </c>
      <c r="K2114">
        <v>0</v>
      </c>
      <c r="L2114">
        <v>0</v>
      </c>
      <c r="M2114">
        <v>0</v>
      </c>
    </row>
    <row r="2115" spans="2:13" x14ac:dyDescent="0.2">
      <c r="B2115">
        <v>0</v>
      </c>
      <c r="C2115">
        <v>0</v>
      </c>
      <c r="D2115">
        <v>0</v>
      </c>
      <c r="E2115">
        <v>0</v>
      </c>
      <c r="F2115">
        <v>0</v>
      </c>
      <c r="G2115">
        <v>2222222</v>
      </c>
      <c r="H2115">
        <v>0</v>
      </c>
      <c r="I2115">
        <v>0</v>
      </c>
      <c r="J2115">
        <v>0</v>
      </c>
      <c r="K2115">
        <v>0</v>
      </c>
      <c r="L2115">
        <v>0</v>
      </c>
      <c r="M2115">
        <v>0</v>
      </c>
    </row>
    <row r="2116" spans="2:13" x14ac:dyDescent="0.2">
      <c r="B2116">
        <v>0</v>
      </c>
      <c r="C2116">
        <v>0</v>
      </c>
      <c r="D2116">
        <v>0</v>
      </c>
      <c r="E2116">
        <v>0</v>
      </c>
      <c r="F2116">
        <v>0</v>
      </c>
      <c r="G2116">
        <v>2222222</v>
      </c>
      <c r="H2116">
        <v>0</v>
      </c>
      <c r="I2116">
        <v>0</v>
      </c>
      <c r="J2116">
        <v>0</v>
      </c>
      <c r="K2116">
        <v>0</v>
      </c>
      <c r="L2116">
        <v>0</v>
      </c>
      <c r="M2116">
        <v>0</v>
      </c>
    </row>
    <row r="2117" spans="2:13" x14ac:dyDescent="0.2">
      <c r="B2117">
        <v>0</v>
      </c>
      <c r="C2117">
        <v>0</v>
      </c>
      <c r="D2117">
        <v>0</v>
      </c>
      <c r="E2117">
        <v>0</v>
      </c>
      <c r="F2117">
        <v>0</v>
      </c>
      <c r="G2117">
        <v>2222222</v>
      </c>
      <c r="H2117">
        <v>0</v>
      </c>
      <c r="I2117">
        <v>0</v>
      </c>
      <c r="J2117">
        <v>0</v>
      </c>
      <c r="K2117">
        <v>0</v>
      </c>
      <c r="L2117">
        <v>0</v>
      </c>
      <c r="M2117">
        <v>0</v>
      </c>
    </row>
    <row r="2118" spans="2:13" x14ac:dyDescent="0.2">
      <c r="B2118">
        <v>0</v>
      </c>
      <c r="C2118">
        <v>0</v>
      </c>
      <c r="D2118">
        <v>0</v>
      </c>
      <c r="E2118">
        <v>0</v>
      </c>
      <c r="F2118">
        <v>0</v>
      </c>
      <c r="G2118">
        <v>2222222</v>
      </c>
      <c r="H2118">
        <v>0</v>
      </c>
      <c r="I2118">
        <v>0</v>
      </c>
      <c r="J2118">
        <v>0</v>
      </c>
      <c r="K2118">
        <v>0</v>
      </c>
      <c r="L2118">
        <v>0</v>
      </c>
      <c r="M2118">
        <v>0</v>
      </c>
    </row>
    <row r="2119" spans="2:13" x14ac:dyDescent="0.2">
      <c r="B2119">
        <v>0</v>
      </c>
      <c r="C2119">
        <v>0</v>
      </c>
      <c r="D2119">
        <v>0</v>
      </c>
      <c r="E2119">
        <v>0</v>
      </c>
      <c r="F2119">
        <v>0</v>
      </c>
      <c r="G2119">
        <v>2222222</v>
      </c>
      <c r="H2119">
        <v>0</v>
      </c>
      <c r="I2119">
        <v>0</v>
      </c>
      <c r="J2119">
        <v>0</v>
      </c>
      <c r="K2119">
        <v>0</v>
      </c>
      <c r="L2119">
        <v>0</v>
      </c>
      <c r="M2119">
        <v>0</v>
      </c>
    </row>
    <row r="2120" spans="2:13" x14ac:dyDescent="0.2">
      <c r="B2120">
        <v>0</v>
      </c>
      <c r="C2120">
        <v>0</v>
      </c>
      <c r="D2120">
        <v>0</v>
      </c>
      <c r="E2120">
        <v>0</v>
      </c>
      <c r="F2120">
        <v>0</v>
      </c>
      <c r="G2120">
        <v>2222222</v>
      </c>
      <c r="H2120">
        <v>0</v>
      </c>
      <c r="I2120">
        <v>0</v>
      </c>
      <c r="J2120">
        <v>0</v>
      </c>
      <c r="K2120">
        <v>0</v>
      </c>
      <c r="L2120">
        <v>0</v>
      </c>
      <c r="M2120">
        <v>0</v>
      </c>
    </row>
    <row r="2121" spans="2:13" x14ac:dyDescent="0.2">
      <c r="B2121">
        <v>0</v>
      </c>
      <c r="C2121">
        <v>0</v>
      </c>
      <c r="D2121">
        <v>0</v>
      </c>
      <c r="E2121">
        <v>0</v>
      </c>
      <c r="F2121">
        <v>0</v>
      </c>
      <c r="G2121">
        <v>2222222</v>
      </c>
      <c r="H2121">
        <v>0</v>
      </c>
      <c r="I2121">
        <v>0</v>
      </c>
      <c r="J2121">
        <v>0</v>
      </c>
      <c r="K2121">
        <v>0</v>
      </c>
      <c r="L2121">
        <v>0</v>
      </c>
      <c r="M2121">
        <v>0</v>
      </c>
    </row>
    <row r="2122" spans="2:13" x14ac:dyDescent="0.2">
      <c r="B2122">
        <v>0</v>
      </c>
      <c r="C2122">
        <v>0</v>
      </c>
      <c r="D2122">
        <v>0</v>
      </c>
      <c r="E2122">
        <v>0</v>
      </c>
      <c r="F2122">
        <v>0</v>
      </c>
      <c r="G2122">
        <v>2222222</v>
      </c>
      <c r="H2122">
        <v>0</v>
      </c>
      <c r="I2122">
        <v>0</v>
      </c>
      <c r="J2122">
        <v>0</v>
      </c>
      <c r="K2122">
        <v>0</v>
      </c>
      <c r="L2122">
        <v>0</v>
      </c>
      <c r="M2122">
        <v>0</v>
      </c>
    </row>
    <row r="2123" spans="2:13" x14ac:dyDescent="0.2">
      <c r="B2123">
        <v>0</v>
      </c>
      <c r="C2123">
        <v>0</v>
      </c>
      <c r="D2123">
        <v>0</v>
      </c>
      <c r="E2123">
        <v>0</v>
      </c>
      <c r="F2123">
        <v>0</v>
      </c>
      <c r="G2123">
        <v>2222222</v>
      </c>
      <c r="H2123">
        <v>0</v>
      </c>
      <c r="I2123">
        <v>0</v>
      </c>
      <c r="J2123">
        <v>0</v>
      </c>
      <c r="K2123">
        <v>0</v>
      </c>
      <c r="L2123">
        <v>0</v>
      </c>
      <c r="M2123">
        <v>0</v>
      </c>
    </row>
    <row r="2124" spans="2:13" x14ac:dyDescent="0.2">
      <c r="B2124">
        <v>0</v>
      </c>
      <c r="C2124">
        <v>0</v>
      </c>
      <c r="D2124">
        <v>0</v>
      </c>
      <c r="E2124">
        <v>0</v>
      </c>
      <c r="F2124">
        <v>0</v>
      </c>
      <c r="G2124">
        <v>2222222</v>
      </c>
      <c r="H2124">
        <v>0</v>
      </c>
      <c r="I2124">
        <v>0</v>
      </c>
      <c r="J2124">
        <v>0</v>
      </c>
      <c r="K2124">
        <v>0</v>
      </c>
      <c r="L2124">
        <v>0</v>
      </c>
      <c r="M2124">
        <v>0</v>
      </c>
    </row>
    <row r="2125" spans="2:13" x14ac:dyDescent="0.2">
      <c r="B2125">
        <v>0</v>
      </c>
      <c r="C2125">
        <v>0</v>
      </c>
      <c r="D2125">
        <v>0</v>
      </c>
      <c r="E2125">
        <v>0</v>
      </c>
      <c r="F2125">
        <v>0</v>
      </c>
      <c r="G2125">
        <v>2222222</v>
      </c>
      <c r="H2125">
        <v>0</v>
      </c>
      <c r="I2125">
        <v>0</v>
      </c>
      <c r="J2125">
        <v>0</v>
      </c>
      <c r="K2125">
        <v>0</v>
      </c>
      <c r="L2125">
        <v>0</v>
      </c>
      <c r="M2125">
        <v>0</v>
      </c>
    </row>
    <row r="2126" spans="2:13" x14ac:dyDescent="0.2">
      <c r="B2126">
        <v>0</v>
      </c>
      <c r="C2126">
        <v>0</v>
      </c>
      <c r="D2126">
        <v>0</v>
      </c>
      <c r="E2126">
        <v>0</v>
      </c>
      <c r="F2126">
        <v>0</v>
      </c>
      <c r="G2126">
        <v>2222222</v>
      </c>
      <c r="H2126">
        <v>0</v>
      </c>
      <c r="I2126">
        <v>0</v>
      </c>
      <c r="J2126">
        <v>0</v>
      </c>
      <c r="K2126">
        <v>0</v>
      </c>
      <c r="L2126">
        <v>0</v>
      </c>
      <c r="M2126">
        <v>0</v>
      </c>
    </row>
    <row r="2127" spans="2:13" x14ac:dyDescent="0.2">
      <c r="B2127">
        <v>0</v>
      </c>
      <c r="C2127">
        <v>0</v>
      </c>
      <c r="D2127">
        <v>0</v>
      </c>
      <c r="E2127">
        <v>0</v>
      </c>
      <c r="F2127">
        <v>0</v>
      </c>
      <c r="G2127">
        <v>2222222</v>
      </c>
      <c r="H2127">
        <v>0</v>
      </c>
      <c r="I2127">
        <v>0</v>
      </c>
      <c r="J2127">
        <v>0</v>
      </c>
      <c r="K2127">
        <v>0</v>
      </c>
      <c r="L2127">
        <v>0</v>
      </c>
      <c r="M2127">
        <v>0</v>
      </c>
    </row>
    <row r="2128" spans="2:13" x14ac:dyDescent="0.2">
      <c r="B2128">
        <v>0</v>
      </c>
      <c r="C2128">
        <v>0</v>
      </c>
      <c r="D2128">
        <v>0</v>
      </c>
      <c r="E2128">
        <v>0</v>
      </c>
      <c r="F2128">
        <v>0</v>
      </c>
      <c r="G2128">
        <v>2222222</v>
      </c>
      <c r="H2128">
        <v>0</v>
      </c>
      <c r="I2128">
        <v>0</v>
      </c>
      <c r="J2128">
        <v>0</v>
      </c>
      <c r="K2128">
        <v>0</v>
      </c>
      <c r="L2128">
        <v>0</v>
      </c>
      <c r="M2128">
        <v>0</v>
      </c>
    </row>
    <row r="2129" spans="2:13" x14ac:dyDescent="0.2">
      <c r="B2129">
        <v>0</v>
      </c>
      <c r="C2129">
        <v>0</v>
      </c>
      <c r="D2129">
        <v>0</v>
      </c>
      <c r="E2129">
        <v>0</v>
      </c>
      <c r="F2129">
        <v>0</v>
      </c>
      <c r="G2129">
        <v>2222222</v>
      </c>
      <c r="H2129">
        <v>0</v>
      </c>
      <c r="I2129">
        <v>0</v>
      </c>
      <c r="J2129">
        <v>0</v>
      </c>
      <c r="K2129">
        <v>0</v>
      </c>
      <c r="L2129">
        <v>0</v>
      </c>
      <c r="M2129">
        <v>0</v>
      </c>
    </row>
    <row r="2130" spans="2:13" x14ac:dyDescent="0.2">
      <c r="B2130">
        <v>0</v>
      </c>
      <c r="C2130">
        <v>0</v>
      </c>
      <c r="D2130">
        <v>0</v>
      </c>
      <c r="E2130">
        <v>0</v>
      </c>
      <c r="F2130">
        <v>0</v>
      </c>
      <c r="G2130">
        <v>2222222</v>
      </c>
      <c r="H2130">
        <v>0</v>
      </c>
      <c r="I2130">
        <v>0</v>
      </c>
      <c r="J2130">
        <v>0</v>
      </c>
      <c r="K2130">
        <v>0</v>
      </c>
      <c r="L2130">
        <v>0</v>
      </c>
      <c r="M2130">
        <v>0</v>
      </c>
    </row>
    <row r="2131" spans="2:13" x14ac:dyDescent="0.2">
      <c r="B2131">
        <v>0</v>
      </c>
      <c r="C2131">
        <v>0</v>
      </c>
      <c r="D2131">
        <v>0</v>
      </c>
      <c r="E2131">
        <v>0</v>
      </c>
      <c r="F2131">
        <v>0</v>
      </c>
      <c r="G2131">
        <v>2222222</v>
      </c>
      <c r="H2131">
        <v>0</v>
      </c>
      <c r="I2131">
        <v>0</v>
      </c>
      <c r="J2131">
        <v>0</v>
      </c>
      <c r="K2131">
        <v>0</v>
      </c>
      <c r="L2131">
        <v>0</v>
      </c>
      <c r="M2131">
        <v>0</v>
      </c>
    </row>
    <row r="2132" spans="2:13" x14ac:dyDescent="0.2">
      <c r="B2132">
        <v>0</v>
      </c>
      <c r="C2132">
        <v>0</v>
      </c>
      <c r="D2132">
        <v>0</v>
      </c>
      <c r="E2132">
        <v>0</v>
      </c>
      <c r="F2132">
        <v>0</v>
      </c>
      <c r="G2132">
        <v>2222222</v>
      </c>
      <c r="H2132">
        <v>0</v>
      </c>
      <c r="I2132">
        <v>0</v>
      </c>
      <c r="J2132">
        <v>0</v>
      </c>
      <c r="K2132">
        <v>0</v>
      </c>
      <c r="L2132">
        <v>0</v>
      </c>
      <c r="M2132">
        <v>0</v>
      </c>
    </row>
    <row r="2133" spans="2:13" x14ac:dyDescent="0.2">
      <c r="B2133">
        <v>0</v>
      </c>
      <c r="C2133">
        <v>0</v>
      </c>
      <c r="D2133">
        <v>0</v>
      </c>
      <c r="E2133">
        <v>0</v>
      </c>
      <c r="F2133">
        <v>0</v>
      </c>
      <c r="G2133">
        <v>2222222</v>
      </c>
      <c r="H2133">
        <v>0</v>
      </c>
      <c r="I2133">
        <v>0</v>
      </c>
      <c r="J2133">
        <v>0</v>
      </c>
      <c r="K2133">
        <v>0</v>
      </c>
      <c r="L2133">
        <v>0</v>
      </c>
      <c r="M2133">
        <v>0</v>
      </c>
    </row>
    <row r="2134" spans="2:13" x14ac:dyDescent="0.2">
      <c r="B2134">
        <v>0</v>
      </c>
      <c r="C2134">
        <v>0</v>
      </c>
      <c r="D2134">
        <v>0</v>
      </c>
      <c r="E2134">
        <v>0</v>
      </c>
      <c r="F2134">
        <v>0</v>
      </c>
      <c r="G2134">
        <v>2222222</v>
      </c>
      <c r="H2134">
        <v>0</v>
      </c>
      <c r="I2134">
        <v>0</v>
      </c>
      <c r="J2134">
        <v>0</v>
      </c>
      <c r="K2134">
        <v>0</v>
      </c>
      <c r="L2134">
        <v>0</v>
      </c>
      <c r="M2134">
        <v>0</v>
      </c>
    </row>
    <row r="2135" spans="2:13" x14ac:dyDescent="0.2">
      <c r="B2135">
        <v>0</v>
      </c>
      <c r="C2135">
        <v>0</v>
      </c>
      <c r="D2135">
        <v>0</v>
      </c>
      <c r="E2135">
        <v>0</v>
      </c>
      <c r="F2135">
        <v>0</v>
      </c>
      <c r="G2135">
        <v>2222222</v>
      </c>
      <c r="H2135">
        <v>0</v>
      </c>
      <c r="I2135">
        <v>0</v>
      </c>
      <c r="J2135">
        <v>0</v>
      </c>
      <c r="K2135">
        <v>0</v>
      </c>
      <c r="L2135">
        <v>0</v>
      </c>
      <c r="M2135">
        <v>0</v>
      </c>
    </row>
    <row r="2136" spans="2:13" x14ac:dyDescent="0.2">
      <c r="B2136">
        <v>0</v>
      </c>
      <c r="C2136">
        <v>0</v>
      </c>
      <c r="D2136">
        <v>0</v>
      </c>
      <c r="E2136">
        <v>0</v>
      </c>
      <c r="F2136">
        <v>0</v>
      </c>
      <c r="G2136">
        <v>2222222</v>
      </c>
      <c r="H2136">
        <v>0</v>
      </c>
      <c r="I2136">
        <v>0</v>
      </c>
      <c r="J2136">
        <v>0</v>
      </c>
      <c r="K2136">
        <v>0</v>
      </c>
      <c r="L2136">
        <v>0</v>
      </c>
      <c r="M2136">
        <v>0</v>
      </c>
    </row>
    <row r="2137" spans="2:13" x14ac:dyDescent="0.2">
      <c r="B2137">
        <v>0</v>
      </c>
      <c r="C2137">
        <v>0</v>
      </c>
      <c r="D2137">
        <v>0</v>
      </c>
      <c r="E2137">
        <v>0</v>
      </c>
      <c r="F2137">
        <v>0</v>
      </c>
      <c r="G2137">
        <v>2222222</v>
      </c>
      <c r="H2137">
        <v>0</v>
      </c>
      <c r="I2137">
        <v>0</v>
      </c>
      <c r="J2137">
        <v>0</v>
      </c>
      <c r="K2137">
        <v>0</v>
      </c>
      <c r="L2137">
        <v>0</v>
      </c>
      <c r="M2137">
        <v>0</v>
      </c>
    </row>
    <row r="2138" spans="2:13" x14ac:dyDescent="0.2">
      <c r="B2138">
        <v>0</v>
      </c>
      <c r="C2138">
        <v>0</v>
      </c>
      <c r="D2138">
        <v>0</v>
      </c>
      <c r="E2138">
        <v>0</v>
      </c>
      <c r="F2138">
        <v>0</v>
      </c>
      <c r="G2138">
        <v>2222222</v>
      </c>
      <c r="H2138">
        <v>0</v>
      </c>
      <c r="I2138">
        <v>0</v>
      </c>
      <c r="J2138">
        <v>0</v>
      </c>
      <c r="K2138">
        <v>0</v>
      </c>
      <c r="L2138">
        <v>0</v>
      </c>
      <c r="M2138">
        <v>0</v>
      </c>
    </row>
    <row r="2139" spans="2:13" x14ac:dyDescent="0.2">
      <c r="B2139">
        <v>0</v>
      </c>
      <c r="C2139">
        <v>0</v>
      </c>
      <c r="D2139">
        <v>0</v>
      </c>
      <c r="E2139">
        <v>0</v>
      </c>
      <c r="F2139">
        <v>0</v>
      </c>
      <c r="G2139">
        <v>2222222</v>
      </c>
      <c r="H2139">
        <v>0</v>
      </c>
      <c r="I2139">
        <v>0</v>
      </c>
      <c r="J2139">
        <v>0</v>
      </c>
      <c r="K2139">
        <v>0</v>
      </c>
      <c r="L2139">
        <v>0</v>
      </c>
      <c r="M2139">
        <v>0</v>
      </c>
    </row>
    <row r="2140" spans="2:13" x14ac:dyDescent="0.2">
      <c r="B2140">
        <v>0</v>
      </c>
      <c r="C2140">
        <v>0</v>
      </c>
      <c r="D2140">
        <v>0</v>
      </c>
      <c r="E2140">
        <v>0</v>
      </c>
      <c r="F2140">
        <v>0</v>
      </c>
      <c r="G2140">
        <v>2222222</v>
      </c>
      <c r="H2140">
        <v>0</v>
      </c>
      <c r="I2140">
        <v>0</v>
      </c>
      <c r="J2140">
        <v>0</v>
      </c>
      <c r="K2140">
        <v>0</v>
      </c>
      <c r="L2140">
        <v>0</v>
      </c>
      <c r="M2140">
        <v>0</v>
      </c>
    </row>
    <row r="2141" spans="2:13" x14ac:dyDescent="0.2">
      <c r="B2141">
        <v>0</v>
      </c>
      <c r="C2141">
        <v>0</v>
      </c>
      <c r="D2141">
        <v>0</v>
      </c>
      <c r="E2141">
        <v>0</v>
      </c>
      <c r="F2141">
        <v>0</v>
      </c>
      <c r="G2141">
        <v>2222222</v>
      </c>
      <c r="H2141">
        <v>0</v>
      </c>
      <c r="I2141">
        <v>0</v>
      </c>
      <c r="J2141">
        <v>0</v>
      </c>
      <c r="K2141">
        <v>0</v>
      </c>
      <c r="L2141">
        <v>0</v>
      </c>
      <c r="M2141">
        <v>0</v>
      </c>
    </row>
    <row r="2142" spans="2:13" x14ac:dyDescent="0.2">
      <c r="B2142">
        <v>0</v>
      </c>
      <c r="C2142">
        <v>0</v>
      </c>
      <c r="D2142">
        <v>0</v>
      </c>
      <c r="E2142">
        <v>0</v>
      </c>
      <c r="F2142">
        <v>0</v>
      </c>
      <c r="G2142">
        <v>2222222</v>
      </c>
      <c r="H2142">
        <v>0</v>
      </c>
      <c r="I2142">
        <v>0</v>
      </c>
      <c r="J2142">
        <v>0</v>
      </c>
      <c r="K2142">
        <v>0</v>
      </c>
      <c r="L2142">
        <v>0</v>
      </c>
      <c r="M2142">
        <v>0</v>
      </c>
    </row>
    <row r="2143" spans="2:13" x14ac:dyDescent="0.2">
      <c r="B2143">
        <v>0</v>
      </c>
      <c r="C2143">
        <v>0</v>
      </c>
      <c r="D2143">
        <v>0</v>
      </c>
      <c r="E2143">
        <v>0</v>
      </c>
      <c r="F2143">
        <v>0</v>
      </c>
      <c r="G2143">
        <v>2222222</v>
      </c>
      <c r="H2143">
        <v>0</v>
      </c>
      <c r="I2143">
        <v>0</v>
      </c>
      <c r="J2143">
        <v>0</v>
      </c>
      <c r="K2143">
        <v>0</v>
      </c>
      <c r="L2143">
        <v>0</v>
      </c>
      <c r="M2143">
        <v>0</v>
      </c>
    </row>
    <row r="2144" spans="2:13" x14ac:dyDescent="0.2">
      <c r="B2144">
        <v>0</v>
      </c>
      <c r="C2144">
        <v>0</v>
      </c>
      <c r="D2144">
        <v>0</v>
      </c>
      <c r="E2144">
        <v>0</v>
      </c>
      <c r="F2144">
        <v>0</v>
      </c>
      <c r="G2144">
        <v>2222222</v>
      </c>
      <c r="H2144">
        <v>0</v>
      </c>
      <c r="I2144">
        <v>0</v>
      </c>
      <c r="J2144">
        <v>0</v>
      </c>
      <c r="K2144">
        <v>0</v>
      </c>
      <c r="L2144">
        <v>0</v>
      </c>
      <c r="M2144">
        <v>0</v>
      </c>
    </row>
    <row r="2145" spans="2:13" x14ac:dyDescent="0.2">
      <c r="B2145">
        <v>0</v>
      </c>
      <c r="C2145">
        <v>0</v>
      </c>
      <c r="D2145">
        <v>0</v>
      </c>
      <c r="E2145">
        <v>0</v>
      </c>
      <c r="F2145">
        <v>0</v>
      </c>
      <c r="G2145">
        <v>2222222</v>
      </c>
      <c r="H2145">
        <v>0</v>
      </c>
      <c r="I2145">
        <v>0</v>
      </c>
      <c r="J2145">
        <v>0</v>
      </c>
      <c r="K2145">
        <v>0</v>
      </c>
      <c r="L2145">
        <v>0</v>
      </c>
      <c r="M2145">
        <v>0</v>
      </c>
    </row>
    <row r="2146" spans="2:13" x14ac:dyDescent="0.2">
      <c r="B2146">
        <v>0</v>
      </c>
      <c r="C2146">
        <v>0</v>
      </c>
      <c r="D2146">
        <v>0</v>
      </c>
      <c r="E2146">
        <v>0</v>
      </c>
      <c r="F2146">
        <v>0</v>
      </c>
      <c r="G2146">
        <v>2222222</v>
      </c>
      <c r="H2146">
        <v>0</v>
      </c>
      <c r="I2146">
        <v>0</v>
      </c>
      <c r="J2146">
        <v>0</v>
      </c>
      <c r="K2146">
        <v>0</v>
      </c>
      <c r="L2146">
        <v>0</v>
      </c>
      <c r="M2146">
        <v>0</v>
      </c>
    </row>
    <row r="2147" spans="2:13" x14ac:dyDescent="0.2">
      <c r="B2147">
        <v>0</v>
      </c>
      <c r="C2147">
        <v>0</v>
      </c>
      <c r="D2147">
        <v>0</v>
      </c>
      <c r="E2147">
        <v>0</v>
      </c>
      <c r="F2147">
        <v>0</v>
      </c>
      <c r="G2147">
        <v>2222222</v>
      </c>
      <c r="H2147">
        <v>0</v>
      </c>
      <c r="I2147">
        <v>0</v>
      </c>
      <c r="J2147">
        <v>0</v>
      </c>
      <c r="K2147">
        <v>0</v>
      </c>
      <c r="L2147">
        <v>0</v>
      </c>
      <c r="M2147">
        <v>0</v>
      </c>
    </row>
    <row r="2148" spans="2:13" x14ac:dyDescent="0.2">
      <c r="B2148">
        <v>0</v>
      </c>
      <c r="C2148">
        <v>0</v>
      </c>
      <c r="D2148">
        <v>0</v>
      </c>
      <c r="E2148">
        <v>0</v>
      </c>
      <c r="F2148">
        <v>0</v>
      </c>
      <c r="G2148">
        <v>2222222</v>
      </c>
      <c r="H2148">
        <v>0</v>
      </c>
      <c r="I2148">
        <v>0</v>
      </c>
      <c r="J2148">
        <v>0</v>
      </c>
      <c r="K2148">
        <v>0</v>
      </c>
      <c r="L2148">
        <v>0</v>
      </c>
      <c r="M2148">
        <v>0</v>
      </c>
    </row>
    <row r="2149" spans="2:13" x14ac:dyDescent="0.2">
      <c r="B2149">
        <v>0</v>
      </c>
      <c r="C2149">
        <v>0</v>
      </c>
      <c r="D2149">
        <v>0</v>
      </c>
      <c r="E2149">
        <v>0</v>
      </c>
      <c r="F2149">
        <v>0</v>
      </c>
      <c r="G2149">
        <v>2222222</v>
      </c>
      <c r="H2149">
        <v>0</v>
      </c>
      <c r="I2149">
        <v>0</v>
      </c>
      <c r="J2149">
        <v>0</v>
      </c>
      <c r="K2149">
        <v>0</v>
      </c>
      <c r="L2149">
        <v>0</v>
      </c>
      <c r="M2149">
        <v>0</v>
      </c>
    </row>
    <row r="2150" spans="2:13" x14ac:dyDescent="0.2">
      <c r="B2150">
        <v>0</v>
      </c>
      <c r="C2150">
        <v>0</v>
      </c>
      <c r="D2150">
        <v>0</v>
      </c>
      <c r="E2150">
        <v>0</v>
      </c>
      <c r="F2150">
        <v>0</v>
      </c>
      <c r="G2150">
        <v>2222222</v>
      </c>
      <c r="H2150">
        <v>0</v>
      </c>
      <c r="I2150">
        <v>0</v>
      </c>
      <c r="J2150">
        <v>0</v>
      </c>
      <c r="K2150">
        <v>0</v>
      </c>
      <c r="L2150">
        <v>0</v>
      </c>
      <c r="M2150">
        <v>0</v>
      </c>
    </row>
    <row r="2151" spans="2:13" x14ac:dyDescent="0.2">
      <c r="B2151">
        <v>0</v>
      </c>
      <c r="C2151">
        <v>0</v>
      </c>
      <c r="D2151">
        <v>0</v>
      </c>
      <c r="E2151">
        <v>0</v>
      </c>
      <c r="F2151">
        <v>0</v>
      </c>
      <c r="G2151">
        <v>2222222</v>
      </c>
      <c r="H2151">
        <v>0</v>
      </c>
      <c r="I2151">
        <v>0</v>
      </c>
      <c r="J2151">
        <v>0</v>
      </c>
      <c r="K2151">
        <v>0</v>
      </c>
      <c r="L2151">
        <v>0</v>
      </c>
      <c r="M2151">
        <v>0</v>
      </c>
    </row>
    <row r="2152" spans="2:13" x14ac:dyDescent="0.2">
      <c r="B2152">
        <v>0</v>
      </c>
      <c r="C2152">
        <v>0</v>
      </c>
      <c r="D2152">
        <v>0</v>
      </c>
      <c r="E2152">
        <v>0</v>
      </c>
      <c r="F2152">
        <v>0</v>
      </c>
      <c r="G2152">
        <v>2222222</v>
      </c>
      <c r="H2152">
        <v>0</v>
      </c>
      <c r="I2152">
        <v>0</v>
      </c>
      <c r="J2152">
        <v>0</v>
      </c>
      <c r="K2152">
        <v>0</v>
      </c>
      <c r="L2152">
        <v>0</v>
      </c>
      <c r="M2152">
        <v>0</v>
      </c>
    </row>
    <row r="2153" spans="2:13" x14ac:dyDescent="0.2">
      <c r="B2153">
        <v>0</v>
      </c>
      <c r="C2153">
        <v>0</v>
      </c>
      <c r="D2153">
        <v>0</v>
      </c>
      <c r="E2153">
        <v>0</v>
      </c>
      <c r="F2153">
        <v>0</v>
      </c>
      <c r="G2153">
        <v>2222222</v>
      </c>
      <c r="H2153">
        <v>0</v>
      </c>
      <c r="I2153">
        <v>0</v>
      </c>
      <c r="J2153">
        <v>0</v>
      </c>
      <c r="K2153">
        <v>0</v>
      </c>
      <c r="L2153">
        <v>0</v>
      </c>
      <c r="M2153">
        <v>0</v>
      </c>
    </row>
    <row r="2154" spans="2:13" x14ac:dyDescent="0.2">
      <c r="B2154">
        <v>0</v>
      </c>
      <c r="C2154">
        <v>0</v>
      </c>
      <c r="D2154">
        <v>0</v>
      </c>
      <c r="E2154">
        <v>0</v>
      </c>
      <c r="F2154">
        <v>0</v>
      </c>
      <c r="G2154">
        <v>2222222</v>
      </c>
      <c r="H2154">
        <v>0</v>
      </c>
      <c r="I2154">
        <v>0</v>
      </c>
      <c r="J2154">
        <v>0</v>
      </c>
      <c r="K2154">
        <v>0</v>
      </c>
      <c r="L2154">
        <v>0</v>
      </c>
      <c r="M2154">
        <v>0</v>
      </c>
    </row>
    <row r="2155" spans="2:13" x14ac:dyDescent="0.2">
      <c r="B2155">
        <v>0</v>
      </c>
      <c r="C2155">
        <v>0</v>
      </c>
      <c r="D2155">
        <v>0</v>
      </c>
      <c r="E2155">
        <v>0</v>
      </c>
      <c r="F2155">
        <v>0</v>
      </c>
      <c r="G2155">
        <v>2222222</v>
      </c>
      <c r="H2155">
        <v>0</v>
      </c>
      <c r="I2155">
        <v>0</v>
      </c>
      <c r="J2155">
        <v>0</v>
      </c>
      <c r="K2155">
        <v>0</v>
      </c>
      <c r="L2155">
        <v>0</v>
      </c>
      <c r="M2155">
        <v>0</v>
      </c>
    </row>
    <row r="2156" spans="2:13" x14ac:dyDescent="0.2">
      <c r="B2156">
        <v>0</v>
      </c>
      <c r="C2156">
        <v>0</v>
      </c>
      <c r="D2156">
        <v>0</v>
      </c>
      <c r="E2156">
        <v>0</v>
      </c>
      <c r="F2156">
        <v>0</v>
      </c>
      <c r="G2156">
        <v>2222222</v>
      </c>
      <c r="H2156">
        <v>0</v>
      </c>
      <c r="I2156">
        <v>0</v>
      </c>
      <c r="J2156">
        <v>0</v>
      </c>
      <c r="K2156">
        <v>0</v>
      </c>
      <c r="L2156">
        <v>0</v>
      </c>
      <c r="M2156">
        <v>0</v>
      </c>
    </row>
    <row r="2157" spans="2:13" x14ac:dyDescent="0.2">
      <c r="B2157">
        <v>0</v>
      </c>
      <c r="C2157">
        <v>0</v>
      </c>
      <c r="D2157">
        <v>0</v>
      </c>
      <c r="E2157">
        <v>0</v>
      </c>
      <c r="F2157">
        <v>0</v>
      </c>
      <c r="G2157">
        <v>2222222</v>
      </c>
      <c r="H2157">
        <v>0</v>
      </c>
      <c r="I2157">
        <v>0</v>
      </c>
      <c r="J2157">
        <v>0</v>
      </c>
      <c r="K2157">
        <v>0</v>
      </c>
      <c r="L2157">
        <v>0</v>
      </c>
      <c r="M2157">
        <v>0</v>
      </c>
    </row>
    <row r="2158" spans="2:13" x14ac:dyDescent="0.2">
      <c r="B2158">
        <v>0</v>
      </c>
      <c r="C2158">
        <v>0</v>
      </c>
      <c r="D2158">
        <v>0</v>
      </c>
      <c r="E2158">
        <v>0</v>
      </c>
      <c r="F2158">
        <v>0</v>
      </c>
      <c r="G2158">
        <v>2222222</v>
      </c>
      <c r="H2158">
        <v>0</v>
      </c>
      <c r="I2158">
        <v>0</v>
      </c>
      <c r="J2158">
        <v>0</v>
      </c>
      <c r="K2158">
        <v>0</v>
      </c>
      <c r="L2158">
        <v>0</v>
      </c>
      <c r="M2158">
        <v>0</v>
      </c>
    </row>
    <row r="2159" spans="2:13" x14ac:dyDescent="0.2">
      <c r="B2159">
        <v>0</v>
      </c>
      <c r="C2159">
        <v>0</v>
      </c>
      <c r="D2159">
        <v>0</v>
      </c>
      <c r="E2159">
        <v>0</v>
      </c>
      <c r="F2159">
        <v>0</v>
      </c>
      <c r="G2159">
        <v>2222222</v>
      </c>
      <c r="H2159">
        <v>0</v>
      </c>
      <c r="I2159">
        <v>0</v>
      </c>
      <c r="J2159">
        <v>0</v>
      </c>
      <c r="K2159">
        <v>0</v>
      </c>
      <c r="L2159">
        <v>0</v>
      </c>
      <c r="M2159">
        <v>0</v>
      </c>
    </row>
    <row r="2160" spans="2:13" x14ac:dyDescent="0.2">
      <c r="B2160">
        <v>0</v>
      </c>
      <c r="C2160">
        <v>0</v>
      </c>
      <c r="D2160">
        <v>0</v>
      </c>
      <c r="E2160">
        <v>0</v>
      </c>
      <c r="F2160">
        <v>0</v>
      </c>
      <c r="G2160">
        <v>2222222</v>
      </c>
      <c r="H2160">
        <v>0</v>
      </c>
      <c r="I2160">
        <v>0</v>
      </c>
      <c r="J2160">
        <v>0</v>
      </c>
      <c r="K2160">
        <v>0</v>
      </c>
      <c r="L2160">
        <v>0</v>
      </c>
      <c r="M2160">
        <v>0</v>
      </c>
    </row>
    <row r="2161" spans="2:13" x14ac:dyDescent="0.2">
      <c r="B2161">
        <v>0</v>
      </c>
      <c r="C2161">
        <v>0</v>
      </c>
      <c r="D2161">
        <v>0</v>
      </c>
      <c r="E2161">
        <v>0</v>
      </c>
      <c r="F2161">
        <v>0</v>
      </c>
      <c r="G2161">
        <v>2222222</v>
      </c>
      <c r="H2161">
        <v>0</v>
      </c>
      <c r="I2161">
        <v>0</v>
      </c>
      <c r="J2161">
        <v>0</v>
      </c>
      <c r="K2161">
        <v>0</v>
      </c>
      <c r="L2161">
        <v>0</v>
      </c>
      <c r="M2161">
        <v>0</v>
      </c>
    </row>
    <row r="2162" spans="2:13" x14ac:dyDescent="0.2">
      <c r="B2162">
        <v>0</v>
      </c>
      <c r="C2162">
        <v>0</v>
      </c>
      <c r="D2162">
        <v>0</v>
      </c>
      <c r="E2162">
        <v>0</v>
      </c>
      <c r="F2162">
        <v>0</v>
      </c>
      <c r="G2162">
        <v>2222222</v>
      </c>
      <c r="H2162">
        <v>0</v>
      </c>
      <c r="I2162">
        <v>0</v>
      </c>
      <c r="J2162">
        <v>0</v>
      </c>
      <c r="K2162">
        <v>0</v>
      </c>
      <c r="L2162">
        <v>0</v>
      </c>
      <c r="M2162">
        <v>0</v>
      </c>
    </row>
    <row r="2163" spans="2:13" x14ac:dyDescent="0.2">
      <c r="B2163">
        <v>0</v>
      </c>
      <c r="C2163">
        <v>0</v>
      </c>
      <c r="D2163">
        <v>0</v>
      </c>
      <c r="E2163">
        <v>0</v>
      </c>
      <c r="F2163">
        <v>0</v>
      </c>
      <c r="G2163">
        <v>2222222</v>
      </c>
      <c r="H2163">
        <v>0</v>
      </c>
      <c r="I2163">
        <v>0</v>
      </c>
      <c r="J2163">
        <v>0</v>
      </c>
      <c r="K2163">
        <v>0</v>
      </c>
      <c r="L2163">
        <v>0</v>
      </c>
      <c r="M2163">
        <v>0</v>
      </c>
    </row>
    <row r="2164" spans="2:13" x14ac:dyDescent="0.2">
      <c r="B2164">
        <v>0</v>
      </c>
      <c r="C2164">
        <v>0</v>
      </c>
      <c r="D2164">
        <v>0</v>
      </c>
      <c r="E2164">
        <v>0</v>
      </c>
      <c r="F2164">
        <v>0</v>
      </c>
      <c r="G2164">
        <v>2222222</v>
      </c>
      <c r="H2164">
        <v>0</v>
      </c>
      <c r="I2164">
        <v>0</v>
      </c>
      <c r="J2164">
        <v>0</v>
      </c>
      <c r="K2164">
        <v>0</v>
      </c>
      <c r="L2164">
        <v>0</v>
      </c>
      <c r="M2164">
        <v>0</v>
      </c>
    </row>
    <row r="2165" spans="2:13" x14ac:dyDescent="0.2">
      <c r="B2165">
        <v>0</v>
      </c>
      <c r="C2165">
        <v>0</v>
      </c>
      <c r="D2165">
        <v>0</v>
      </c>
      <c r="E2165">
        <v>0</v>
      </c>
      <c r="F2165">
        <v>0</v>
      </c>
      <c r="G2165">
        <v>2222222</v>
      </c>
      <c r="H2165">
        <v>0</v>
      </c>
      <c r="I2165">
        <v>0</v>
      </c>
      <c r="J2165">
        <v>0</v>
      </c>
      <c r="K2165">
        <v>0</v>
      </c>
      <c r="L2165">
        <v>0</v>
      </c>
      <c r="M2165">
        <v>0</v>
      </c>
    </row>
    <row r="2166" spans="2:13" x14ac:dyDescent="0.2">
      <c r="B2166">
        <v>0</v>
      </c>
      <c r="C2166">
        <v>0</v>
      </c>
      <c r="D2166">
        <v>0</v>
      </c>
      <c r="E2166">
        <v>0</v>
      </c>
      <c r="F2166">
        <v>0</v>
      </c>
      <c r="G2166">
        <v>2222222</v>
      </c>
      <c r="H2166">
        <v>0</v>
      </c>
      <c r="I2166">
        <v>0</v>
      </c>
      <c r="J2166">
        <v>0</v>
      </c>
      <c r="K2166">
        <v>0</v>
      </c>
      <c r="L2166">
        <v>0</v>
      </c>
      <c r="M2166">
        <v>0</v>
      </c>
    </row>
    <row r="2167" spans="2:13" x14ac:dyDescent="0.2">
      <c r="B2167">
        <v>0</v>
      </c>
      <c r="C2167">
        <v>0</v>
      </c>
      <c r="D2167">
        <v>0</v>
      </c>
      <c r="E2167">
        <v>0</v>
      </c>
      <c r="F2167">
        <v>0</v>
      </c>
      <c r="G2167">
        <v>2222222</v>
      </c>
      <c r="H2167">
        <v>0</v>
      </c>
      <c r="I2167">
        <v>0</v>
      </c>
      <c r="J2167">
        <v>0</v>
      </c>
      <c r="K2167">
        <v>0</v>
      </c>
      <c r="L2167">
        <v>0</v>
      </c>
      <c r="M2167">
        <v>0</v>
      </c>
    </row>
    <row r="2168" spans="2:13" x14ac:dyDescent="0.2">
      <c r="B2168">
        <v>0</v>
      </c>
      <c r="C2168">
        <v>0</v>
      </c>
      <c r="D2168">
        <v>0</v>
      </c>
      <c r="E2168">
        <v>0</v>
      </c>
      <c r="F2168">
        <v>0</v>
      </c>
      <c r="G2168">
        <v>2222222</v>
      </c>
      <c r="H2168">
        <v>0</v>
      </c>
      <c r="I2168">
        <v>0</v>
      </c>
      <c r="J2168">
        <v>0</v>
      </c>
      <c r="K2168">
        <v>0</v>
      </c>
      <c r="L2168">
        <v>0</v>
      </c>
      <c r="M2168">
        <v>0</v>
      </c>
    </row>
    <row r="2169" spans="2:13" x14ac:dyDescent="0.2">
      <c r="B2169">
        <v>0</v>
      </c>
      <c r="C2169">
        <v>0</v>
      </c>
      <c r="D2169">
        <v>0</v>
      </c>
      <c r="E2169">
        <v>0</v>
      </c>
      <c r="F2169">
        <v>0</v>
      </c>
      <c r="G2169">
        <v>2222222</v>
      </c>
      <c r="H2169">
        <v>0</v>
      </c>
      <c r="I2169">
        <v>0</v>
      </c>
      <c r="J2169">
        <v>0</v>
      </c>
      <c r="K2169">
        <v>0</v>
      </c>
      <c r="L2169">
        <v>0</v>
      </c>
      <c r="M2169">
        <v>0</v>
      </c>
    </row>
    <row r="2170" spans="2:13" x14ac:dyDescent="0.2">
      <c r="B2170">
        <v>0</v>
      </c>
      <c r="C2170">
        <v>0</v>
      </c>
      <c r="D2170">
        <v>0</v>
      </c>
      <c r="E2170">
        <v>0</v>
      </c>
      <c r="F2170">
        <v>0</v>
      </c>
      <c r="G2170">
        <v>2222222</v>
      </c>
      <c r="H2170">
        <v>0</v>
      </c>
      <c r="I2170">
        <v>0</v>
      </c>
      <c r="J2170">
        <v>0</v>
      </c>
      <c r="K2170">
        <v>0</v>
      </c>
      <c r="L2170">
        <v>0</v>
      </c>
      <c r="M2170">
        <v>0</v>
      </c>
    </row>
    <row r="2171" spans="2:13" x14ac:dyDescent="0.2">
      <c r="B2171">
        <v>0</v>
      </c>
      <c r="C2171">
        <v>0</v>
      </c>
      <c r="D2171">
        <v>0</v>
      </c>
      <c r="E2171">
        <v>0</v>
      </c>
      <c r="F2171">
        <v>0</v>
      </c>
      <c r="G2171">
        <v>2222222</v>
      </c>
      <c r="H2171">
        <v>0</v>
      </c>
      <c r="I2171">
        <v>0</v>
      </c>
      <c r="J2171">
        <v>0</v>
      </c>
      <c r="K2171">
        <v>0</v>
      </c>
      <c r="L2171">
        <v>0</v>
      </c>
      <c r="M2171">
        <v>0</v>
      </c>
    </row>
    <row r="2172" spans="2:13" x14ac:dyDescent="0.2">
      <c r="B2172">
        <v>0</v>
      </c>
      <c r="C2172">
        <v>0</v>
      </c>
      <c r="D2172">
        <v>0</v>
      </c>
      <c r="E2172">
        <v>0</v>
      </c>
      <c r="F2172">
        <v>0</v>
      </c>
      <c r="G2172">
        <v>2222222</v>
      </c>
      <c r="H2172">
        <v>0</v>
      </c>
      <c r="I2172">
        <v>0</v>
      </c>
      <c r="J2172">
        <v>0</v>
      </c>
      <c r="K2172">
        <v>0</v>
      </c>
      <c r="L2172">
        <v>0</v>
      </c>
      <c r="M2172">
        <v>0</v>
      </c>
    </row>
    <row r="2173" spans="2:13" x14ac:dyDescent="0.2">
      <c r="B2173">
        <v>0</v>
      </c>
      <c r="C2173">
        <v>0</v>
      </c>
      <c r="D2173">
        <v>0</v>
      </c>
      <c r="E2173">
        <v>0</v>
      </c>
      <c r="F2173">
        <v>0</v>
      </c>
      <c r="G2173">
        <v>2222222</v>
      </c>
      <c r="H2173">
        <v>0</v>
      </c>
      <c r="I2173">
        <v>0</v>
      </c>
      <c r="J2173">
        <v>0</v>
      </c>
      <c r="K2173">
        <v>0</v>
      </c>
      <c r="L2173">
        <v>0</v>
      </c>
      <c r="M2173">
        <v>0</v>
      </c>
    </row>
    <row r="2174" spans="2:13" x14ac:dyDescent="0.2">
      <c r="B2174">
        <v>0</v>
      </c>
      <c r="C2174">
        <v>0</v>
      </c>
      <c r="D2174">
        <v>0</v>
      </c>
      <c r="E2174">
        <v>0</v>
      </c>
      <c r="F2174">
        <v>0</v>
      </c>
      <c r="G2174">
        <v>2222222</v>
      </c>
      <c r="H2174">
        <v>0</v>
      </c>
      <c r="I2174">
        <v>0</v>
      </c>
      <c r="J2174">
        <v>0</v>
      </c>
      <c r="K2174">
        <v>0</v>
      </c>
      <c r="L2174">
        <v>0</v>
      </c>
      <c r="M2174">
        <v>0</v>
      </c>
    </row>
    <row r="2175" spans="2:13" x14ac:dyDescent="0.2">
      <c r="B2175">
        <v>0</v>
      </c>
      <c r="C2175">
        <v>0</v>
      </c>
      <c r="D2175">
        <v>0</v>
      </c>
      <c r="E2175">
        <v>0</v>
      </c>
      <c r="F2175">
        <v>0</v>
      </c>
      <c r="G2175">
        <v>2222222</v>
      </c>
      <c r="H2175">
        <v>0</v>
      </c>
      <c r="I2175">
        <v>0</v>
      </c>
      <c r="J2175">
        <v>0</v>
      </c>
      <c r="K2175">
        <v>0</v>
      </c>
      <c r="L2175">
        <v>0</v>
      </c>
      <c r="M2175">
        <v>0</v>
      </c>
    </row>
    <row r="2176" spans="2:13" x14ac:dyDescent="0.2">
      <c r="B2176">
        <v>0</v>
      </c>
      <c r="C2176">
        <v>0</v>
      </c>
      <c r="D2176">
        <v>0</v>
      </c>
      <c r="E2176">
        <v>0</v>
      </c>
      <c r="F2176">
        <v>0</v>
      </c>
      <c r="G2176">
        <v>2222222</v>
      </c>
      <c r="H2176">
        <v>0</v>
      </c>
      <c r="I2176">
        <v>0</v>
      </c>
      <c r="J2176">
        <v>0</v>
      </c>
      <c r="K2176">
        <v>0</v>
      </c>
      <c r="L2176">
        <v>0</v>
      </c>
      <c r="M2176">
        <v>0</v>
      </c>
    </row>
    <row r="2177" spans="2:13" x14ac:dyDescent="0.2">
      <c r="B2177">
        <v>0</v>
      </c>
      <c r="C2177">
        <v>0</v>
      </c>
      <c r="D2177">
        <v>0</v>
      </c>
      <c r="E2177">
        <v>0</v>
      </c>
      <c r="F2177">
        <v>0</v>
      </c>
      <c r="G2177">
        <v>2222222</v>
      </c>
      <c r="H2177">
        <v>0</v>
      </c>
      <c r="I2177">
        <v>0</v>
      </c>
      <c r="J2177">
        <v>0</v>
      </c>
      <c r="K2177">
        <v>0</v>
      </c>
      <c r="L2177">
        <v>0</v>
      </c>
      <c r="M2177">
        <v>0</v>
      </c>
    </row>
    <row r="2178" spans="2:13" x14ac:dyDescent="0.2">
      <c r="B2178">
        <v>0</v>
      </c>
      <c r="C2178">
        <v>0</v>
      </c>
      <c r="D2178">
        <v>0</v>
      </c>
      <c r="E2178">
        <v>0</v>
      </c>
      <c r="F2178">
        <v>0</v>
      </c>
      <c r="G2178">
        <v>2222222</v>
      </c>
      <c r="H2178">
        <v>0</v>
      </c>
      <c r="I2178">
        <v>0</v>
      </c>
      <c r="J2178">
        <v>0</v>
      </c>
      <c r="K2178">
        <v>0</v>
      </c>
      <c r="L2178">
        <v>0</v>
      </c>
      <c r="M2178">
        <v>0</v>
      </c>
    </row>
    <row r="2179" spans="2:13" x14ac:dyDescent="0.2">
      <c r="B2179">
        <v>0</v>
      </c>
      <c r="C2179">
        <v>0</v>
      </c>
      <c r="D2179">
        <v>0</v>
      </c>
      <c r="E2179">
        <v>0</v>
      </c>
      <c r="F2179">
        <v>0</v>
      </c>
      <c r="G2179">
        <v>2222222</v>
      </c>
      <c r="H2179">
        <v>0</v>
      </c>
      <c r="I2179">
        <v>0</v>
      </c>
      <c r="J2179">
        <v>0</v>
      </c>
      <c r="K2179">
        <v>0</v>
      </c>
      <c r="L2179">
        <v>0</v>
      </c>
      <c r="M2179">
        <v>0</v>
      </c>
    </row>
    <row r="2180" spans="2:13" x14ac:dyDescent="0.2">
      <c r="B2180">
        <v>0</v>
      </c>
      <c r="C2180">
        <v>0</v>
      </c>
      <c r="D2180">
        <v>0</v>
      </c>
      <c r="E2180">
        <v>0</v>
      </c>
      <c r="F2180">
        <v>0</v>
      </c>
      <c r="G2180">
        <v>2222222</v>
      </c>
      <c r="H2180">
        <v>0</v>
      </c>
      <c r="I2180">
        <v>0</v>
      </c>
      <c r="J2180">
        <v>0</v>
      </c>
      <c r="K2180">
        <v>0</v>
      </c>
      <c r="L2180">
        <v>0</v>
      </c>
      <c r="M2180">
        <v>0</v>
      </c>
    </row>
    <row r="2181" spans="2:13" x14ac:dyDescent="0.2">
      <c r="B2181">
        <v>0</v>
      </c>
      <c r="C2181">
        <v>0</v>
      </c>
      <c r="D2181">
        <v>0</v>
      </c>
      <c r="E2181">
        <v>0</v>
      </c>
      <c r="F2181">
        <v>0</v>
      </c>
      <c r="G2181">
        <v>2222222</v>
      </c>
      <c r="H2181">
        <v>0</v>
      </c>
      <c r="I2181">
        <v>0</v>
      </c>
      <c r="J2181">
        <v>0</v>
      </c>
      <c r="K2181">
        <v>0</v>
      </c>
      <c r="L2181">
        <v>0</v>
      </c>
      <c r="M2181">
        <v>0</v>
      </c>
    </row>
    <row r="2182" spans="2:13" x14ac:dyDescent="0.2">
      <c r="B2182">
        <v>0</v>
      </c>
      <c r="C2182">
        <v>0</v>
      </c>
      <c r="D2182">
        <v>0</v>
      </c>
      <c r="E2182">
        <v>0</v>
      </c>
      <c r="F2182">
        <v>0</v>
      </c>
      <c r="G2182">
        <v>2222222</v>
      </c>
      <c r="H2182">
        <v>0</v>
      </c>
      <c r="I2182">
        <v>0</v>
      </c>
      <c r="J2182">
        <v>0</v>
      </c>
      <c r="K2182">
        <v>0</v>
      </c>
      <c r="L2182">
        <v>0</v>
      </c>
      <c r="M2182">
        <v>0</v>
      </c>
    </row>
    <row r="2183" spans="2:13" x14ac:dyDescent="0.2">
      <c r="B2183">
        <v>0</v>
      </c>
      <c r="C2183">
        <v>0</v>
      </c>
      <c r="D2183">
        <v>0</v>
      </c>
      <c r="E2183">
        <v>0</v>
      </c>
      <c r="F2183">
        <v>0</v>
      </c>
      <c r="G2183">
        <v>2222222</v>
      </c>
      <c r="H2183">
        <v>0</v>
      </c>
      <c r="I2183">
        <v>0</v>
      </c>
      <c r="J2183">
        <v>0</v>
      </c>
      <c r="K2183">
        <v>0</v>
      </c>
      <c r="L2183">
        <v>0</v>
      </c>
      <c r="M2183">
        <v>0</v>
      </c>
    </row>
    <row r="2184" spans="2:13" x14ac:dyDescent="0.2">
      <c r="B2184">
        <v>0</v>
      </c>
      <c r="C2184">
        <v>0</v>
      </c>
      <c r="D2184">
        <v>0</v>
      </c>
      <c r="E2184">
        <v>0</v>
      </c>
      <c r="F2184">
        <v>0</v>
      </c>
      <c r="G2184">
        <v>2222222</v>
      </c>
      <c r="H2184">
        <v>0</v>
      </c>
      <c r="I2184">
        <v>0</v>
      </c>
      <c r="J2184">
        <v>0</v>
      </c>
      <c r="K2184">
        <v>0</v>
      </c>
      <c r="L2184">
        <v>0</v>
      </c>
      <c r="M2184">
        <v>0</v>
      </c>
    </row>
    <row r="2185" spans="2:13" x14ac:dyDescent="0.2">
      <c r="B2185">
        <v>0</v>
      </c>
      <c r="C2185">
        <v>0</v>
      </c>
      <c r="D2185">
        <v>0</v>
      </c>
      <c r="E2185">
        <v>0</v>
      </c>
      <c r="F2185">
        <v>0</v>
      </c>
      <c r="G2185">
        <v>2222222</v>
      </c>
      <c r="H2185">
        <v>0</v>
      </c>
      <c r="I2185">
        <v>0</v>
      </c>
      <c r="J2185">
        <v>0</v>
      </c>
      <c r="K2185">
        <v>0</v>
      </c>
      <c r="L2185">
        <v>0</v>
      </c>
      <c r="M2185">
        <v>0</v>
      </c>
    </row>
    <row r="2186" spans="2:13" x14ac:dyDescent="0.2">
      <c r="B2186">
        <v>0</v>
      </c>
      <c r="C2186">
        <v>0</v>
      </c>
      <c r="D2186">
        <v>0</v>
      </c>
      <c r="E2186">
        <v>0</v>
      </c>
      <c r="F2186">
        <v>0</v>
      </c>
      <c r="G2186">
        <v>2222222</v>
      </c>
      <c r="H2186">
        <v>0</v>
      </c>
      <c r="I2186">
        <v>0</v>
      </c>
      <c r="J2186">
        <v>0</v>
      </c>
      <c r="K2186">
        <v>0</v>
      </c>
      <c r="L2186">
        <v>0</v>
      </c>
      <c r="M2186">
        <v>0</v>
      </c>
    </row>
    <row r="2187" spans="2:13" x14ac:dyDescent="0.2">
      <c r="B2187">
        <v>0</v>
      </c>
      <c r="C2187">
        <v>0</v>
      </c>
      <c r="D2187">
        <v>0</v>
      </c>
      <c r="E2187">
        <v>0</v>
      </c>
      <c r="F2187">
        <v>0</v>
      </c>
      <c r="G2187">
        <v>2222222</v>
      </c>
      <c r="H2187">
        <v>0</v>
      </c>
      <c r="I2187">
        <v>0</v>
      </c>
      <c r="J2187">
        <v>0</v>
      </c>
      <c r="K2187">
        <v>0</v>
      </c>
      <c r="L2187">
        <v>0</v>
      </c>
      <c r="M2187">
        <v>0</v>
      </c>
    </row>
    <row r="2188" spans="2:13" x14ac:dyDescent="0.2">
      <c r="B2188">
        <v>0</v>
      </c>
      <c r="C2188">
        <v>0</v>
      </c>
      <c r="D2188">
        <v>0</v>
      </c>
      <c r="E2188">
        <v>0</v>
      </c>
      <c r="F2188">
        <v>0</v>
      </c>
      <c r="G2188">
        <v>2222222</v>
      </c>
      <c r="H2188">
        <v>0</v>
      </c>
      <c r="I2188">
        <v>0</v>
      </c>
      <c r="J2188">
        <v>0</v>
      </c>
      <c r="K2188">
        <v>0</v>
      </c>
      <c r="L2188">
        <v>0</v>
      </c>
      <c r="M2188">
        <v>0</v>
      </c>
    </row>
    <row r="2189" spans="2:13" x14ac:dyDescent="0.2">
      <c r="B2189">
        <v>0</v>
      </c>
      <c r="C2189">
        <v>0</v>
      </c>
      <c r="D2189">
        <v>0</v>
      </c>
      <c r="E2189">
        <v>0</v>
      </c>
      <c r="F2189">
        <v>0</v>
      </c>
      <c r="G2189">
        <v>2222222</v>
      </c>
      <c r="H2189">
        <v>0</v>
      </c>
      <c r="I2189">
        <v>0</v>
      </c>
      <c r="J2189">
        <v>0</v>
      </c>
      <c r="K2189">
        <v>0</v>
      </c>
      <c r="L2189">
        <v>0</v>
      </c>
      <c r="M2189">
        <v>0</v>
      </c>
    </row>
    <row r="2190" spans="2:13" x14ac:dyDescent="0.2">
      <c r="B2190">
        <v>0</v>
      </c>
      <c r="C2190">
        <v>0</v>
      </c>
      <c r="D2190">
        <v>0</v>
      </c>
      <c r="E2190">
        <v>0</v>
      </c>
      <c r="F2190">
        <v>0</v>
      </c>
      <c r="G2190">
        <v>2222222</v>
      </c>
      <c r="H2190">
        <v>0</v>
      </c>
      <c r="I2190">
        <v>0</v>
      </c>
      <c r="J2190">
        <v>0</v>
      </c>
      <c r="K2190">
        <v>0</v>
      </c>
      <c r="L2190">
        <v>0</v>
      </c>
      <c r="M2190">
        <v>0</v>
      </c>
    </row>
    <row r="2191" spans="2:13" x14ac:dyDescent="0.2">
      <c r="B2191">
        <v>0</v>
      </c>
      <c r="C2191">
        <v>0</v>
      </c>
      <c r="D2191">
        <v>0</v>
      </c>
      <c r="E2191">
        <v>0</v>
      </c>
      <c r="F2191">
        <v>0</v>
      </c>
      <c r="G2191">
        <v>2222222</v>
      </c>
      <c r="H2191">
        <v>0</v>
      </c>
      <c r="I2191">
        <v>0</v>
      </c>
      <c r="J2191">
        <v>0</v>
      </c>
      <c r="K2191">
        <v>0</v>
      </c>
      <c r="L2191">
        <v>0</v>
      </c>
      <c r="M2191">
        <v>0</v>
      </c>
    </row>
    <row r="2192" spans="2:13" x14ac:dyDescent="0.2">
      <c r="B2192">
        <v>0</v>
      </c>
      <c r="C2192">
        <v>0</v>
      </c>
      <c r="D2192">
        <v>0</v>
      </c>
      <c r="E2192">
        <v>0</v>
      </c>
      <c r="F2192">
        <v>0</v>
      </c>
      <c r="G2192">
        <v>2222222</v>
      </c>
      <c r="H2192">
        <v>0</v>
      </c>
      <c r="I2192">
        <v>0</v>
      </c>
      <c r="J2192">
        <v>0</v>
      </c>
      <c r="K2192">
        <v>0</v>
      </c>
      <c r="L2192">
        <v>0</v>
      </c>
      <c r="M2192">
        <v>0</v>
      </c>
    </row>
    <row r="2193" spans="2:13" x14ac:dyDescent="0.2">
      <c r="B2193">
        <v>0</v>
      </c>
      <c r="C2193">
        <v>0</v>
      </c>
      <c r="D2193">
        <v>0</v>
      </c>
      <c r="E2193">
        <v>0</v>
      </c>
      <c r="F2193">
        <v>0</v>
      </c>
      <c r="G2193">
        <v>2222222</v>
      </c>
      <c r="H2193">
        <v>0</v>
      </c>
      <c r="I2193">
        <v>0</v>
      </c>
      <c r="J2193">
        <v>0</v>
      </c>
      <c r="K2193">
        <v>0</v>
      </c>
      <c r="L2193">
        <v>0</v>
      </c>
      <c r="M2193">
        <v>0</v>
      </c>
    </row>
    <row r="2194" spans="2:13" x14ac:dyDescent="0.2">
      <c r="B2194">
        <v>0</v>
      </c>
      <c r="C2194">
        <v>0</v>
      </c>
      <c r="D2194">
        <v>0</v>
      </c>
      <c r="E2194">
        <v>0</v>
      </c>
      <c r="F2194">
        <v>0</v>
      </c>
      <c r="G2194">
        <v>2222222</v>
      </c>
      <c r="H2194">
        <v>0</v>
      </c>
      <c r="I2194">
        <v>0</v>
      </c>
      <c r="J2194">
        <v>0</v>
      </c>
      <c r="K2194">
        <v>0</v>
      </c>
      <c r="L2194">
        <v>0</v>
      </c>
      <c r="M2194">
        <v>0</v>
      </c>
    </row>
    <row r="2195" spans="2:13" x14ac:dyDescent="0.2">
      <c r="B2195">
        <v>0</v>
      </c>
      <c r="C2195">
        <v>0</v>
      </c>
      <c r="D2195">
        <v>0</v>
      </c>
      <c r="E2195">
        <v>0</v>
      </c>
      <c r="F2195">
        <v>0</v>
      </c>
      <c r="G2195">
        <v>2222222</v>
      </c>
      <c r="H2195">
        <v>0</v>
      </c>
      <c r="I2195">
        <v>0</v>
      </c>
      <c r="J2195">
        <v>0</v>
      </c>
      <c r="K2195">
        <v>0</v>
      </c>
      <c r="L2195">
        <v>0</v>
      </c>
      <c r="M2195">
        <v>0</v>
      </c>
    </row>
    <row r="2196" spans="2:13" x14ac:dyDescent="0.2">
      <c r="B2196">
        <v>0</v>
      </c>
      <c r="C2196">
        <v>0</v>
      </c>
      <c r="D2196">
        <v>0</v>
      </c>
      <c r="E2196">
        <v>0</v>
      </c>
      <c r="F2196">
        <v>0</v>
      </c>
      <c r="G2196">
        <v>2222222</v>
      </c>
      <c r="H2196">
        <v>0</v>
      </c>
      <c r="I2196">
        <v>0</v>
      </c>
      <c r="J2196">
        <v>0</v>
      </c>
      <c r="K2196">
        <v>0</v>
      </c>
      <c r="L2196">
        <v>0</v>
      </c>
      <c r="M2196">
        <v>0</v>
      </c>
    </row>
    <row r="2197" spans="2:13" x14ac:dyDescent="0.2">
      <c r="B2197">
        <v>0</v>
      </c>
      <c r="C2197">
        <v>0</v>
      </c>
      <c r="D2197">
        <v>0</v>
      </c>
      <c r="E2197">
        <v>0</v>
      </c>
      <c r="F2197">
        <v>0</v>
      </c>
      <c r="G2197">
        <v>2222222</v>
      </c>
      <c r="H2197">
        <v>0</v>
      </c>
      <c r="I2197">
        <v>0</v>
      </c>
      <c r="J2197">
        <v>0</v>
      </c>
      <c r="K2197">
        <v>0</v>
      </c>
      <c r="L2197">
        <v>0</v>
      </c>
      <c r="M2197">
        <v>0</v>
      </c>
    </row>
    <row r="2198" spans="2:13" x14ac:dyDescent="0.2">
      <c r="B2198">
        <v>0</v>
      </c>
      <c r="C2198">
        <v>0</v>
      </c>
      <c r="D2198">
        <v>0</v>
      </c>
      <c r="E2198">
        <v>0</v>
      </c>
      <c r="F2198">
        <v>0</v>
      </c>
      <c r="G2198">
        <v>2222222</v>
      </c>
      <c r="H2198">
        <v>0</v>
      </c>
      <c r="I2198">
        <v>0</v>
      </c>
      <c r="J2198">
        <v>0</v>
      </c>
      <c r="K2198">
        <v>0</v>
      </c>
      <c r="L2198">
        <v>0</v>
      </c>
      <c r="M2198">
        <v>0</v>
      </c>
    </row>
    <row r="2199" spans="2:13" x14ac:dyDescent="0.2">
      <c r="B2199">
        <v>0</v>
      </c>
      <c r="C2199">
        <v>0</v>
      </c>
      <c r="D2199">
        <v>0</v>
      </c>
      <c r="E2199">
        <v>0</v>
      </c>
      <c r="F2199">
        <v>0</v>
      </c>
      <c r="G2199">
        <v>2222222</v>
      </c>
      <c r="H2199">
        <v>0</v>
      </c>
      <c r="I2199">
        <v>0</v>
      </c>
      <c r="J2199">
        <v>0</v>
      </c>
      <c r="K2199">
        <v>0</v>
      </c>
      <c r="L2199">
        <v>0</v>
      </c>
      <c r="M2199">
        <v>0</v>
      </c>
    </row>
    <row r="2200" spans="2:13" x14ac:dyDescent="0.2">
      <c r="B2200">
        <v>0</v>
      </c>
      <c r="C2200">
        <v>0</v>
      </c>
      <c r="D2200">
        <v>0</v>
      </c>
      <c r="E2200">
        <v>0</v>
      </c>
      <c r="F2200">
        <v>0</v>
      </c>
      <c r="G2200">
        <v>2222222</v>
      </c>
      <c r="H2200">
        <v>0</v>
      </c>
      <c r="I2200">
        <v>0</v>
      </c>
      <c r="J2200">
        <v>0</v>
      </c>
      <c r="K2200">
        <v>0</v>
      </c>
      <c r="L2200">
        <v>0</v>
      </c>
      <c r="M2200">
        <v>0</v>
      </c>
    </row>
    <row r="2201" spans="2:13" x14ac:dyDescent="0.2">
      <c r="B2201">
        <v>0</v>
      </c>
      <c r="C2201">
        <v>0</v>
      </c>
      <c r="D2201">
        <v>0</v>
      </c>
      <c r="E2201">
        <v>0</v>
      </c>
      <c r="F2201">
        <v>0</v>
      </c>
      <c r="G2201">
        <v>2222222</v>
      </c>
      <c r="H2201">
        <v>0</v>
      </c>
      <c r="I2201">
        <v>0</v>
      </c>
      <c r="J2201">
        <v>0</v>
      </c>
      <c r="K2201">
        <v>0</v>
      </c>
      <c r="L2201">
        <v>0</v>
      </c>
      <c r="M2201">
        <v>0</v>
      </c>
    </row>
    <row r="2202" spans="2:13" x14ac:dyDescent="0.2">
      <c r="B2202">
        <v>0</v>
      </c>
      <c r="C2202">
        <v>0</v>
      </c>
      <c r="D2202">
        <v>0</v>
      </c>
      <c r="E2202">
        <v>0</v>
      </c>
      <c r="F2202">
        <v>0</v>
      </c>
      <c r="G2202">
        <v>2222222</v>
      </c>
      <c r="H2202">
        <v>0</v>
      </c>
      <c r="I2202">
        <v>0</v>
      </c>
      <c r="J2202">
        <v>0</v>
      </c>
      <c r="K2202">
        <v>0</v>
      </c>
      <c r="L2202">
        <v>0</v>
      </c>
      <c r="M2202">
        <v>0</v>
      </c>
    </row>
    <row r="2203" spans="2:13" x14ac:dyDescent="0.2">
      <c r="B2203">
        <v>0</v>
      </c>
      <c r="C2203">
        <v>0</v>
      </c>
      <c r="D2203">
        <v>0</v>
      </c>
      <c r="E2203">
        <v>0</v>
      </c>
      <c r="F2203">
        <v>0</v>
      </c>
      <c r="G2203">
        <v>2222222</v>
      </c>
      <c r="H2203">
        <v>0</v>
      </c>
      <c r="I2203">
        <v>0</v>
      </c>
      <c r="J2203">
        <v>0</v>
      </c>
      <c r="K2203">
        <v>0</v>
      </c>
      <c r="L2203">
        <v>0</v>
      </c>
      <c r="M2203">
        <v>0</v>
      </c>
    </row>
    <row r="2204" spans="2:13" x14ac:dyDescent="0.2">
      <c r="B2204">
        <v>0</v>
      </c>
      <c r="C2204">
        <v>0</v>
      </c>
      <c r="D2204">
        <v>0</v>
      </c>
      <c r="E2204">
        <v>0</v>
      </c>
      <c r="F2204">
        <v>0</v>
      </c>
      <c r="G2204">
        <v>2222222</v>
      </c>
      <c r="H2204">
        <v>0</v>
      </c>
      <c r="I2204">
        <v>0</v>
      </c>
      <c r="J2204">
        <v>0</v>
      </c>
      <c r="K2204">
        <v>0</v>
      </c>
      <c r="L2204">
        <v>0</v>
      </c>
      <c r="M2204">
        <v>0</v>
      </c>
    </row>
    <row r="2205" spans="2:13" x14ac:dyDescent="0.2">
      <c r="B2205">
        <v>0</v>
      </c>
      <c r="C2205">
        <v>0</v>
      </c>
      <c r="D2205">
        <v>0</v>
      </c>
      <c r="E2205">
        <v>0</v>
      </c>
      <c r="F2205">
        <v>0</v>
      </c>
      <c r="G2205">
        <v>2222222</v>
      </c>
      <c r="H2205">
        <v>0</v>
      </c>
      <c r="I2205">
        <v>0</v>
      </c>
      <c r="J2205">
        <v>0</v>
      </c>
      <c r="K2205">
        <v>0</v>
      </c>
      <c r="L2205">
        <v>0</v>
      </c>
      <c r="M2205">
        <v>0</v>
      </c>
    </row>
    <row r="2206" spans="2:13" x14ac:dyDescent="0.2">
      <c r="B2206">
        <v>0</v>
      </c>
      <c r="C2206">
        <v>0</v>
      </c>
      <c r="D2206">
        <v>0</v>
      </c>
      <c r="E2206">
        <v>0</v>
      </c>
      <c r="F2206">
        <v>0</v>
      </c>
      <c r="G2206">
        <v>2222222</v>
      </c>
      <c r="H2206">
        <v>0</v>
      </c>
      <c r="I2206">
        <v>0</v>
      </c>
      <c r="J2206">
        <v>0</v>
      </c>
      <c r="K2206">
        <v>0</v>
      </c>
      <c r="L2206">
        <v>0</v>
      </c>
      <c r="M2206">
        <v>0</v>
      </c>
    </row>
    <row r="2207" spans="2:13" x14ac:dyDescent="0.2">
      <c r="B2207">
        <v>0</v>
      </c>
      <c r="C2207">
        <v>0</v>
      </c>
      <c r="D2207">
        <v>0</v>
      </c>
      <c r="E2207">
        <v>0</v>
      </c>
      <c r="F2207">
        <v>0</v>
      </c>
      <c r="G2207">
        <v>2222222</v>
      </c>
      <c r="H2207">
        <v>0</v>
      </c>
      <c r="I2207">
        <v>0</v>
      </c>
      <c r="J2207">
        <v>0</v>
      </c>
      <c r="K2207">
        <v>0</v>
      </c>
      <c r="L2207">
        <v>0</v>
      </c>
      <c r="M2207">
        <v>0</v>
      </c>
    </row>
    <row r="2208" spans="2:13" x14ac:dyDescent="0.2">
      <c r="B2208">
        <v>0</v>
      </c>
      <c r="C2208">
        <v>0</v>
      </c>
      <c r="D2208">
        <v>0</v>
      </c>
      <c r="E2208">
        <v>0</v>
      </c>
      <c r="F2208">
        <v>0</v>
      </c>
      <c r="G2208">
        <v>2222222</v>
      </c>
      <c r="H2208">
        <v>0</v>
      </c>
      <c r="I2208">
        <v>0</v>
      </c>
      <c r="J2208">
        <v>0</v>
      </c>
      <c r="K2208">
        <v>0</v>
      </c>
      <c r="L2208">
        <v>0</v>
      </c>
      <c r="M2208">
        <v>0</v>
      </c>
    </row>
    <row r="2209" spans="2:13" x14ac:dyDescent="0.2">
      <c r="B2209">
        <v>0</v>
      </c>
      <c r="C2209">
        <v>0</v>
      </c>
      <c r="D2209">
        <v>0</v>
      </c>
      <c r="E2209">
        <v>0</v>
      </c>
      <c r="F2209">
        <v>0</v>
      </c>
      <c r="G2209">
        <v>2222222</v>
      </c>
      <c r="H2209">
        <v>0</v>
      </c>
      <c r="I2209">
        <v>0</v>
      </c>
      <c r="J2209">
        <v>0</v>
      </c>
      <c r="K2209">
        <v>0</v>
      </c>
      <c r="L2209">
        <v>0</v>
      </c>
      <c r="M2209">
        <v>0</v>
      </c>
    </row>
    <row r="2210" spans="2:13" x14ac:dyDescent="0.2">
      <c r="B2210">
        <v>0</v>
      </c>
      <c r="C2210">
        <v>0</v>
      </c>
      <c r="D2210">
        <v>0</v>
      </c>
      <c r="E2210">
        <v>0</v>
      </c>
      <c r="F2210">
        <v>0</v>
      </c>
      <c r="G2210">
        <v>2222222</v>
      </c>
      <c r="H2210">
        <v>0</v>
      </c>
      <c r="I2210">
        <v>0</v>
      </c>
      <c r="J2210">
        <v>0</v>
      </c>
      <c r="K2210">
        <v>0</v>
      </c>
      <c r="L2210">
        <v>0</v>
      </c>
      <c r="M2210">
        <v>0</v>
      </c>
    </row>
    <row r="2211" spans="2:13" x14ac:dyDescent="0.2">
      <c r="B2211">
        <v>0</v>
      </c>
      <c r="C2211">
        <v>0</v>
      </c>
      <c r="D2211">
        <v>0</v>
      </c>
      <c r="E2211">
        <v>0</v>
      </c>
      <c r="F2211">
        <v>0</v>
      </c>
      <c r="G2211">
        <v>2222222</v>
      </c>
      <c r="H2211">
        <v>0</v>
      </c>
      <c r="I2211">
        <v>0</v>
      </c>
      <c r="J2211">
        <v>0</v>
      </c>
      <c r="K2211">
        <v>0</v>
      </c>
      <c r="L2211">
        <v>0</v>
      </c>
      <c r="M2211">
        <v>0</v>
      </c>
    </row>
    <row r="2212" spans="2:13" x14ac:dyDescent="0.2">
      <c r="B2212">
        <v>0</v>
      </c>
      <c r="C2212">
        <v>0</v>
      </c>
      <c r="D2212">
        <v>0</v>
      </c>
      <c r="E2212">
        <v>0</v>
      </c>
      <c r="F2212">
        <v>0</v>
      </c>
      <c r="G2212">
        <v>2222222</v>
      </c>
      <c r="H2212">
        <v>0</v>
      </c>
      <c r="I2212">
        <v>0</v>
      </c>
      <c r="J2212">
        <v>0</v>
      </c>
      <c r="K2212">
        <v>0</v>
      </c>
      <c r="L2212">
        <v>0</v>
      </c>
      <c r="M2212">
        <v>0</v>
      </c>
    </row>
    <row r="2213" spans="2:13" x14ac:dyDescent="0.2">
      <c r="B2213">
        <v>0</v>
      </c>
      <c r="C2213">
        <v>0</v>
      </c>
      <c r="D2213">
        <v>0</v>
      </c>
      <c r="E2213">
        <v>0</v>
      </c>
      <c r="F2213">
        <v>0</v>
      </c>
      <c r="G2213">
        <v>2222222</v>
      </c>
      <c r="H2213">
        <v>0</v>
      </c>
      <c r="I2213">
        <v>0</v>
      </c>
      <c r="J2213">
        <v>0</v>
      </c>
      <c r="K2213">
        <v>0</v>
      </c>
      <c r="L2213">
        <v>0</v>
      </c>
      <c r="M2213">
        <v>0</v>
      </c>
    </row>
    <row r="2214" spans="2:13" x14ac:dyDescent="0.2">
      <c r="B2214">
        <v>0</v>
      </c>
      <c r="C2214">
        <v>0</v>
      </c>
      <c r="D2214">
        <v>0</v>
      </c>
      <c r="E2214">
        <v>0</v>
      </c>
      <c r="F2214">
        <v>0</v>
      </c>
      <c r="G2214">
        <v>2222222</v>
      </c>
      <c r="H2214">
        <v>0</v>
      </c>
      <c r="I2214">
        <v>0</v>
      </c>
      <c r="J2214">
        <v>0</v>
      </c>
      <c r="K2214">
        <v>0</v>
      </c>
      <c r="L2214">
        <v>0</v>
      </c>
      <c r="M2214">
        <v>0</v>
      </c>
    </row>
    <row r="2215" spans="2:13" x14ac:dyDescent="0.2">
      <c r="B2215">
        <v>0</v>
      </c>
      <c r="C2215">
        <v>0</v>
      </c>
      <c r="D2215">
        <v>0</v>
      </c>
      <c r="E2215">
        <v>0</v>
      </c>
      <c r="F2215">
        <v>0</v>
      </c>
      <c r="G2215">
        <v>2222222</v>
      </c>
      <c r="H2215">
        <v>0</v>
      </c>
      <c r="I2215">
        <v>0</v>
      </c>
      <c r="J2215">
        <v>0</v>
      </c>
      <c r="K2215">
        <v>0</v>
      </c>
      <c r="L2215">
        <v>0</v>
      </c>
      <c r="M2215">
        <v>0</v>
      </c>
    </row>
    <row r="2216" spans="2:13" x14ac:dyDescent="0.2">
      <c r="B2216">
        <v>0</v>
      </c>
      <c r="C2216">
        <v>0</v>
      </c>
      <c r="D2216">
        <v>0</v>
      </c>
      <c r="E2216">
        <v>0</v>
      </c>
      <c r="F2216">
        <v>0</v>
      </c>
      <c r="G2216">
        <v>2222222</v>
      </c>
      <c r="H2216">
        <v>0</v>
      </c>
      <c r="I2216">
        <v>0</v>
      </c>
      <c r="J2216">
        <v>0</v>
      </c>
      <c r="K2216">
        <v>0</v>
      </c>
      <c r="L2216">
        <v>0</v>
      </c>
      <c r="M2216">
        <v>0</v>
      </c>
    </row>
    <row r="2217" spans="2:13" x14ac:dyDescent="0.2">
      <c r="B2217">
        <v>0</v>
      </c>
      <c r="C2217">
        <v>0</v>
      </c>
      <c r="D2217">
        <v>0</v>
      </c>
      <c r="E2217">
        <v>0</v>
      </c>
      <c r="F2217">
        <v>0</v>
      </c>
      <c r="G2217">
        <v>2222222</v>
      </c>
      <c r="H2217">
        <v>0</v>
      </c>
      <c r="I2217">
        <v>0</v>
      </c>
      <c r="J2217">
        <v>0</v>
      </c>
      <c r="K2217">
        <v>0</v>
      </c>
      <c r="L2217">
        <v>0</v>
      </c>
      <c r="M2217">
        <v>0</v>
      </c>
    </row>
    <row r="2218" spans="2:13" x14ac:dyDescent="0.2">
      <c r="B2218">
        <v>0</v>
      </c>
      <c r="C2218">
        <v>0</v>
      </c>
      <c r="D2218">
        <v>0</v>
      </c>
      <c r="E2218">
        <v>0</v>
      </c>
      <c r="F2218">
        <v>0</v>
      </c>
      <c r="G2218">
        <v>2222222</v>
      </c>
      <c r="H2218">
        <v>0</v>
      </c>
      <c r="I2218">
        <v>0</v>
      </c>
      <c r="J2218">
        <v>0</v>
      </c>
      <c r="K2218">
        <v>0</v>
      </c>
      <c r="L2218">
        <v>0</v>
      </c>
      <c r="M2218">
        <v>0</v>
      </c>
    </row>
    <row r="2219" spans="2:13" x14ac:dyDescent="0.2">
      <c r="B2219">
        <v>0</v>
      </c>
      <c r="C2219">
        <v>0</v>
      </c>
      <c r="D2219">
        <v>0</v>
      </c>
      <c r="E2219">
        <v>0</v>
      </c>
      <c r="F2219">
        <v>0</v>
      </c>
      <c r="G2219">
        <v>2222222</v>
      </c>
      <c r="H2219">
        <v>0</v>
      </c>
      <c r="I2219">
        <v>0</v>
      </c>
      <c r="J2219">
        <v>0</v>
      </c>
      <c r="K2219">
        <v>0</v>
      </c>
      <c r="L2219">
        <v>0</v>
      </c>
      <c r="M2219">
        <v>0</v>
      </c>
    </row>
    <row r="2220" spans="2:13" x14ac:dyDescent="0.2">
      <c r="B2220">
        <v>0</v>
      </c>
      <c r="C2220">
        <v>0</v>
      </c>
      <c r="D2220">
        <v>0</v>
      </c>
      <c r="E2220">
        <v>0</v>
      </c>
      <c r="F2220">
        <v>0</v>
      </c>
      <c r="G2220">
        <v>2222222</v>
      </c>
      <c r="H2220">
        <v>0</v>
      </c>
      <c r="I2220">
        <v>0</v>
      </c>
      <c r="J2220">
        <v>0</v>
      </c>
      <c r="K2220">
        <v>0</v>
      </c>
      <c r="L2220">
        <v>0</v>
      </c>
      <c r="M2220">
        <v>0</v>
      </c>
    </row>
    <row r="2221" spans="2:13" x14ac:dyDescent="0.2">
      <c r="B2221">
        <v>0</v>
      </c>
      <c r="C2221">
        <v>0</v>
      </c>
      <c r="D2221">
        <v>0</v>
      </c>
      <c r="E2221">
        <v>0</v>
      </c>
      <c r="F2221">
        <v>0</v>
      </c>
      <c r="G2221">
        <v>2222222</v>
      </c>
      <c r="H2221">
        <v>0</v>
      </c>
      <c r="I2221">
        <v>0</v>
      </c>
      <c r="J2221">
        <v>0</v>
      </c>
      <c r="K2221">
        <v>0</v>
      </c>
      <c r="L2221">
        <v>0</v>
      </c>
      <c r="M2221">
        <v>0</v>
      </c>
    </row>
    <row r="2222" spans="2:13" x14ac:dyDescent="0.2">
      <c r="B2222">
        <v>0</v>
      </c>
      <c r="C2222">
        <v>0</v>
      </c>
      <c r="D2222">
        <v>0</v>
      </c>
      <c r="E2222">
        <v>0</v>
      </c>
      <c r="F2222">
        <v>0</v>
      </c>
      <c r="G2222">
        <v>2222222</v>
      </c>
      <c r="H2222">
        <v>0</v>
      </c>
      <c r="I2222">
        <v>0</v>
      </c>
      <c r="J2222">
        <v>0</v>
      </c>
      <c r="K2222">
        <v>0</v>
      </c>
      <c r="L2222">
        <v>0</v>
      </c>
      <c r="M2222">
        <v>0</v>
      </c>
    </row>
    <row r="2223" spans="2:13" x14ac:dyDescent="0.2">
      <c r="B2223">
        <v>0</v>
      </c>
      <c r="C2223">
        <v>0</v>
      </c>
      <c r="D2223">
        <v>0</v>
      </c>
      <c r="E2223">
        <v>0</v>
      </c>
      <c r="F2223">
        <v>0</v>
      </c>
      <c r="G2223">
        <v>2222222</v>
      </c>
      <c r="H2223">
        <v>0</v>
      </c>
      <c r="I2223">
        <v>0</v>
      </c>
      <c r="J2223">
        <v>0</v>
      </c>
      <c r="K2223">
        <v>0</v>
      </c>
      <c r="L2223">
        <v>0</v>
      </c>
      <c r="M2223">
        <v>0</v>
      </c>
    </row>
    <row r="2224" spans="2:13" x14ac:dyDescent="0.2">
      <c r="B2224">
        <v>0</v>
      </c>
      <c r="C2224">
        <v>0</v>
      </c>
      <c r="D2224">
        <v>0</v>
      </c>
      <c r="E2224">
        <v>0</v>
      </c>
      <c r="F2224">
        <v>0</v>
      </c>
      <c r="G2224">
        <v>2222222</v>
      </c>
      <c r="H2224">
        <v>0</v>
      </c>
      <c r="I2224">
        <v>0</v>
      </c>
      <c r="J2224">
        <v>0</v>
      </c>
      <c r="K2224">
        <v>0</v>
      </c>
      <c r="L2224">
        <v>0</v>
      </c>
      <c r="M2224">
        <v>0</v>
      </c>
    </row>
    <row r="2225" spans="2:13" x14ac:dyDescent="0.2">
      <c r="B2225">
        <v>0</v>
      </c>
      <c r="C2225">
        <v>0</v>
      </c>
      <c r="D2225">
        <v>0</v>
      </c>
      <c r="E2225">
        <v>0</v>
      </c>
      <c r="F2225">
        <v>0</v>
      </c>
      <c r="G2225">
        <v>2222222</v>
      </c>
      <c r="H2225">
        <v>0</v>
      </c>
      <c r="I2225">
        <v>0</v>
      </c>
      <c r="J2225">
        <v>0</v>
      </c>
      <c r="K2225">
        <v>0</v>
      </c>
      <c r="L2225">
        <v>0</v>
      </c>
      <c r="M2225">
        <v>0</v>
      </c>
    </row>
    <row r="2226" spans="2:13" x14ac:dyDescent="0.2">
      <c r="B2226">
        <v>0</v>
      </c>
      <c r="C2226">
        <v>0</v>
      </c>
      <c r="D2226">
        <v>0</v>
      </c>
      <c r="E2226">
        <v>0</v>
      </c>
      <c r="F2226">
        <v>0</v>
      </c>
      <c r="G2226">
        <v>2222222</v>
      </c>
      <c r="H2226">
        <v>0</v>
      </c>
      <c r="I2226">
        <v>0</v>
      </c>
      <c r="J2226">
        <v>0</v>
      </c>
      <c r="K2226">
        <v>0</v>
      </c>
      <c r="L2226">
        <v>0</v>
      </c>
      <c r="M2226">
        <v>0</v>
      </c>
    </row>
    <row r="2227" spans="2:13" x14ac:dyDescent="0.2">
      <c r="B2227">
        <v>0</v>
      </c>
      <c r="C2227">
        <v>0</v>
      </c>
      <c r="D2227">
        <v>0</v>
      </c>
      <c r="E2227">
        <v>0</v>
      </c>
      <c r="F2227">
        <v>0</v>
      </c>
      <c r="G2227">
        <v>2222222</v>
      </c>
      <c r="H2227">
        <v>0</v>
      </c>
      <c r="I2227">
        <v>0</v>
      </c>
      <c r="J2227">
        <v>0</v>
      </c>
      <c r="K2227">
        <v>0</v>
      </c>
      <c r="L2227">
        <v>0</v>
      </c>
      <c r="M2227">
        <v>0</v>
      </c>
    </row>
    <row r="2228" spans="2:13" x14ac:dyDescent="0.2">
      <c r="B2228">
        <v>0</v>
      </c>
      <c r="C2228">
        <v>0</v>
      </c>
      <c r="D2228">
        <v>0</v>
      </c>
      <c r="E2228">
        <v>0</v>
      </c>
      <c r="F2228">
        <v>0</v>
      </c>
      <c r="G2228">
        <v>2222222</v>
      </c>
      <c r="H2228">
        <v>0</v>
      </c>
      <c r="I2228">
        <v>0</v>
      </c>
      <c r="J2228">
        <v>0</v>
      </c>
      <c r="K2228">
        <v>0</v>
      </c>
      <c r="L2228">
        <v>0</v>
      </c>
      <c r="M2228">
        <v>0</v>
      </c>
    </row>
    <row r="2229" spans="2:13" x14ac:dyDescent="0.2">
      <c r="B2229">
        <v>0</v>
      </c>
      <c r="C2229">
        <v>0</v>
      </c>
      <c r="D2229">
        <v>0</v>
      </c>
      <c r="E2229">
        <v>0</v>
      </c>
      <c r="F2229">
        <v>0</v>
      </c>
      <c r="G2229">
        <v>2222222</v>
      </c>
      <c r="H2229">
        <v>0</v>
      </c>
      <c r="I2229">
        <v>0</v>
      </c>
      <c r="J2229">
        <v>0</v>
      </c>
      <c r="K2229">
        <v>0</v>
      </c>
      <c r="L2229">
        <v>0</v>
      </c>
      <c r="M2229">
        <v>0</v>
      </c>
    </row>
    <row r="2230" spans="2:13" x14ac:dyDescent="0.2">
      <c r="B2230">
        <v>0</v>
      </c>
      <c r="C2230">
        <v>0</v>
      </c>
      <c r="D2230">
        <v>0</v>
      </c>
      <c r="E2230">
        <v>0</v>
      </c>
      <c r="F2230">
        <v>0</v>
      </c>
      <c r="G2230">
        <v>2222222</v>
      </c>
      <c r="H2230">
        <v>0</v>
      </c>
      <c r="I2230">
        <v>0</v>
      </c>
      <c r="J2230">
        <v>0</v>
      </c>
      <c r="K2230">
        <v>0</v>
      </c>
      <c r="L2230">
        <v>0</v>
      </c>
      <c r="M2230">
        <v>0</v>
      </c>
    </row>
    <row r="2231" spans="2:13" x14ac:dyDescent="0.2">
      <c r="B2231">
        <v>0</v>
      </c>
      <c r="C2231">
        <v>0</v>
      </c>
      <c r="D2231">
        <v>0</v>
      </c>
      <c r="E2231">
        <v>0</v>
      </c>
      <c r="F2231">
        <v>0</v>
      </c>
      <c r="G2231">
        <v>2222222</v>
      </c>
      <c r="H2231">
        <v>0</v>
      </c>
      <c r="I2231">
        <v>0</v>
      </c>
      <c r="J2231">
        <v>0</v>
      </c>
      <c r="K2231">
        <v>0</v>
      </c>
      <c r="L2231">
        <v>0</v>
      </c>
      <c r="M2231">
        <v>0</v>
      </c>
    </row>
    <row r="2232" spans="2:13" x14ac:dyDescent="0.2">
      <c r="B2232">
        <v>0</v>
      </c>
      <c r="C2232">
        <v>0</v>
      </c>
      <c r="D2232">
        <v>0</v>
      </c>
      <c r="E2232">
        <v>0</v>
      </c>
      <c r="F2232">
        <v>0</v>
      </c>
      <c r="G2232">
        <v>2222222</v>
      </c>
      <c r="H2232">
        <v>0</v>
      </c>
      <c r="I2232">
        <v>0</v>
      </c>
      <c r="J2232">
        <v>0</v>
      </c>
      <c r="K2232">
        <v>0</v>
      </c>
      <c r="L2232">
        <v>0</v>
      </c>
      <c r="M2232">
        <v>0</v>
      </c>
    </row>
    <row r="2233" spans="2:13" x14ac:dyDescent="0.2">
      <c r="B2233">
        <v>0</v>
      </c>
      <c r="C2233">
        <v>0</v>
      </c>
      <c r="D2233">
        <v>0</v>
      </c>
      <c r="E2233">
        <v>0</v>
      </c>
      <c r="F2233">
        <v>0</v>
      </c>
      <c r="G2233">
        <v>2222222</v>
      </c>
      <c r="H2233">
        <v>0</v>
      </c>
      <c r="I2233">
        <v>0</v>
      </c>
      <c r="J2233">
        <v>0</v>
      </c>
      <c r="K2233">
        <v>0</v>
      </c>
      <c r="L2233">
        <v>0</v>
      </c>
      <c r="M2233">
        <v>0</v>
      </c>
    </row>
    <row r="2234" spans="2:13" x14ac:dyDescent="0.2">
      <c r="B2234">
        <v>0</v>
      </c>
      <c r="C2234">
        <v>0</v>
      </c>
      <c r="D2234">
        <v>0</v>
      </c>
      <c r="E2234">
        <v>0</v>
      </c>
      <c r="F2234">
        <v>0</v>
      </c>
      <c r="G2234">
        <v>2222222</v>
      </c>
      <c r="H2234">
        <v>0</v>
      </c>
      <c r="I2234">
        <v>0</v>
      </c>
      <c r="J2234">
        <v>0</v>
      </c>
      <c r="K2234">
        <v>0</v>
      </c>
      <c r="L2234">
        <v>0</v>
      </c>
      <c r="M2234">
        <v>0</v>
      </c>
    </row>
    <row r="2235" spans="2:13" x14ac:dyDescent="0.2">
      <c r="B2235">
        <v>0</v>
      </c>
      <c r="C2235">
        <v>0</v>
      </c>
      <c r="D2235">
        <v>0</v>
      </c>
      <c r="E2235">
        <v>0</v>
      </c>
      <c r="F2235">
        <v>0</v>
      </c>
      <c r="G2235">
        <v>2222222</v>
      </c>
      <c r="H2235">
        <v>0</v>
      </c>
      <c r="I2235">
        <v>0</v>
      </c>
      <c r="J2235">
        <v>0</v>
      </c>
      <c r="K2235">
        <v>0</v>
      </c>
      <c r="L2235">
        <v>0</v>
      </c>
      <c r="M2235">
        <v>0</v>
      </c>
    </row>
    <row r="2236" spans="2:13" x14ac:dyDescent="0.2">
      <c r="B2236">
        <v>0</v>
      </c>
      <c r="C2236">
        <v>0</v>
      </c>
      <c r="D2236">
        <v>0</v>
      </c>
      <c r="E2236">
        <v>0</v>
      </c>
      <c r="F2236">
        <v>0</v>
      </c>
      <c r="G2236">
        <v>2222222</v>
      </c>
      <c r="H2236">
        <v>0</v>
      </c>
      <c r="I2236">
        <v>0</v>
      </c>
      <c r="J2236">
        <v>0</v>
      </c>
      <c r="K2236">
        <v>0</v>
      </c>
      <c r="L2236">
        <v>0</v>
      </c>
      <c r="M2236">
        <v>0</v>
      </c>
    </row>
    <row r="2237" spans="2:13" x14ac:dyDescent="0.2">
      <c r="B2237">
        <v>0</v>
      </c>
      <c r="C2237">
        <v>0</v>
      </c>
      <c r="D2237">
        <v>0</v>
      </c>
      <c r="E2237">
        <v>0</v>
      </c>
      <c r="F2237">
        <v>0</v>
      </c>
      <c r="G2237">
        <v>2222222</v>
      </c>
      <c r="H2237">
        <v>0</v>
      </c>
      <c r="I2237">
        <v>0</v>
      </c>
      <c r="J2237">
        <v>0</v>
      </c>
      <c r="K2237">
        <v>0</v>
      </c>
      <c r="L2237">
        <v>0</v>
      </c>
      <c r="M2237">
        <v>0</v>
      </c>
    </row>
    <row r="2238" spans="2:13" x14ac:dyDescent="0.2">
      <c r="B2238">
        <v>0</v>
      </c>
      <c r="C2238">
        <v>0</v>
      </c>
      <c r="D2238">
        <v>0</v>
      </c>
      <c r="E2238">
        <v>0</v>
      </c>
      <c r="F2238">
        <v>0</v>
      </c>
      <c r="G2238">
        <v>2222222</v>
      </c>
      <c r="H2238">
        <v>0</v>
      </c>
      <c r="I2238">
        <v>0</v>
      </c>
      <c r="J2238">
        <v>0</v>
      </c>
      <c r="K2238">
        <v>0</v>
      </c>
      <c r="L2238">
        <v>0</v>
      </c>
      <c r="M2238">
        <v>0</v>
      </c>
    </row>
    <row r="2239" spans="2:13" x14ac:dyDescent="0.2">
      <c r="B2239">
        <v>0</v>
      </c>
      <c r="C2239">
        <v>0</v>
      </c>
      <c r="D2239">
        <v>0</v>
      </c>
      <c r="E2239">
        <v>0</v>
      </c>
      <c r="F2239">
        <v>0</v>
      </c>
      <c r="G2239">
        <v>2222222</v>
      </c>
      <c r="H2239">
        <v>0</v>
      </c>
      <c r="I2239">
        <v>0</v>
      </c>
      <c r="J2239">
        <v>0</v>
      </c>
      <c r="K2239">
        <v>0</v>
      </c>
      <c r="L2239">
        <v>0</v>
      </c>
      <c r="M2239">
        <v>0</v>
      </c>
    </row>
    <row r="2240" spans="2:13" x14ac:dyDescent="0.2">
      <c r="B2240">
        <v>0</v>
      </c>
      <c r="C2240">
        <v>0</v>
      </c>
      <c r="D2240">
        <v>0</v>
      </c>
      <c r="E2240">
        <v>0</v>
      </c>
      <c r="F2240">
        <v>0</v>
      </c>
      <c r="G2240">
        <v>2222222</v>
      </c>
      <c r="H2240">
        <v>0</v>
      </c>
      <c r="I2240">
        <v>0</v>
      </c>
      <c r="J2240">
        <v>0</v>
      </c>
      <c r="K2240">
        <v>0</v>
      </c>
      <c r="L2240">
        <v>0</v>
      </c>
      <c r="M2240">
        <v>0</v>
      </c>
    </row>
    <row r="2241" spans="2:13" x14ac:dyDescent="0.2">
      <c r="B2241">
        <v>0</v>
      </c>
      <c r="C2241">
        <v>0</v>
      </c>
      <c r="D2241">
        <v>0</v>
      </c>
      <c r="E2241">
        <v>0</v>
      </c>
      <c r="F2241">
        <v>0</v>
      </c>
      <c r="G2241">
        <v>2222222</v>
      </c>
      <c r="H2241">
        <v>0</v>
      </c>
      <c r="I2241">
        <v>0</v>
      </c>
      <c r="J2241">
        <v>0</v>
      </c>
      <c r="K2241">
        <v>0</v>
      </c>
      <c r="L2241">
        <v>0</v>
      </c>
      <c r="M2241">
        <v>0</v>
      </c>
    </row>
    <row r="2242" spans="2:13" x14ac:dyDescent="0.2">
      <c r="B2242">
        <v>0</v>
      </c>
      <c r="C2242">
        <v>0</v>
      </c>
      <c r="D2242">
        <v>0</v>
      </c>
      <c r="E2242">
        <v>0</v>
      </c>
      <c r="F2242">
        <v>0</v>
      </c>
      <c r="G2242">
        <v>2222222</v>
      </c>
      <c r="H2242">
        <v>0</v>
      </c>
      <c r="I2242">
        <v>0</v>
      </c>
      <c r="J2242">
        <v>0</v>
      </c>
      <c r="K2242">
        <v>0</v>
      </c>
      <c r="L2242">
        <v>0</v>
      </c>
      <c r="M2242">
        <v>0</v>
      </c>
    </row>
    <row r="2243" spans="2:13" x14ac:dyDescent="0.2">
      <c r="B2243">
        <v>0</v>
      </c>
      <c r="C2243">
        <v>0</v>
      </c>
      <c r="D2243">
        <v>0</v>
      </c>
      <c r="E2243">
        <v>0</v>
      </c>
      <c r="F2243">
        <v>0</v>
      </c>
      <c r="G2243">
        <v>2222222</v>
      </c>
      <c r="H2243">
        <v>0</v>
      </c>
      <c r="I2243">
        <v>0</v>
      </c>
      <c r="J2243">
        <v>0</v>
      </c>
      <c r="K2243">
        <v>0</v>
      </c>
      <c r="L2243">
        <v>0</v>
      </c>
      <c r="M2243">
        <v>0</v>
      </c>
    </row>
    <row r="2244" spans="2:13" x14ac:dyDescent="0.2">
      <c r="B2244">
        <v>0</v>
      </c>
      <c r="C2244">
        <v>0</v>
      </c>
      <c r="D2244">
        <v>0</v>
      </c>
      <c r="E2244">
        <v>0</v>
      </c>
      <c r="F2244">
        <v>0</v>
      </c>
      <c r="G2244">
        <v>2222222</v>
      </c>
      <c r="H2244">
        <v>0</v>
      </c>
      <c r="I2244">
        <v>0</v>
      </c>
      <c r="J2244">
        <v>0</v>
      </c>
      <c r="K2244">
        <v>0</v>
      </c>
      <c r="L2244">
        <v>0</v>
      </c>
      <c r="M2244">
        <v>0</v>
      </c>
    </row>
    <row r="2245" spans="2:13" x14ac:dyDescent="0.2">
      <c r="B2245">
        <v>0</v>
      </c>
      <c r="C2245">
        <v>0</v>
      </c>
      <c r="D2245">
        <v>0</v>
      </c>
      <c r="E2245">
        <v>0</v>
      </c>
      <c r="F2245">
        <v>0</v>
      </c>
      <c r="G2245">
        <v>2222222</v>
      </c>
      <c r="H2245">
        <v>0</v>
      </c>
      <c r="I2245">
        <v>0</v>
      </c>
      <c r="J2245">
        <v>0</v>
      </c>
      <c r="K2245">
        <v>0</v>
      </c>
      <c r="L2245">
        <v>0</v>
      </c>
      <c r="M2245">
        <v>0</v>
      </c>
    </row>
    <row r="2246" spans="2:13" x14ac:dyDescent="0.2">
      <c r="B2246">
        <v>0</v>
      </c>
      <c r="C2246">
        <v>0</v>
      </c>
      <c r="D2246">
        <v>0</v>
      </c>
      <c r="E2246">
        <v>0</v>
      </c>
      <c r="F2246">
        <v>0</v>
      </c>
      <c r="G2246">
        <v>2222222</v>
      </c>
      <c r="H2246">
        <v>0</v>
      </c>
      <c r="I2246">
        <v>0</v>
      </c>
      <c r="J2246">
        <v>0</v>
      </c>
      <c r="K2246">
        <v>0</v>
      </c>
      <c r="L2246">
        <v>0</v>
      </c>
      <c r="M2246">
        <v>0</v>
      </c>
    </row>
    <row r="2247" spans="2:13" x14ac:dyDescent="0.2">
      <c r="B2247">
        <v>0</v>
      </c>
      <c r="C2247">
        <v>0</v>
      </c>
      <c r="D2247">
        <v>0</v>
      </c>
      <c r="E2247">
        <v>0</v>
      </c>
      <c r="F2247">
        <v>0</v>
      </c>
      <c r="G2247">
        <v>2222222</v>
      </c>
      <c r="H2247">
        <v>0</v>
      </c>
      <c r="I2247">
        <v>0</v>
      </c>
      <c r="J2247">
        <v>0</v>
      </c>
      <c r="K2247">
        <v>0</v>
      </c>
      <c r="L2247">
        <v>0</v>
      </c>
      <c r="M2247">
        <v>0</v>
      </c>
    </row>
    <row r="2248" spans="2:13" x14ac:dyDescent="0.2">
      <c r="B2248">
        <v>0</v>
      </c>
      <c r="C2248">
        <v>0</v>
      </c>
      <c r="D2248">
        <v>0</v>
      </c>
      <c r="E2248">
        <v>0</v>
      </c>
      <c r="F2248">
        <v>0</v>
      </c>
      <c r="G2248">
        <v>2222222</v>
      </c>
      <c r="H2248">
        <v>0</v>
      </c>
      <c r="I2248">
        <v>0</v>
      </c>
      <c r="J2248">
        <v>0</v>
      </c>
      <c r="K2248">
        <v>0</v>
      </c>
      <c r="L2248">
        <v>0</v>
      </c>
      <c r="M2248">
        <v>0</v>
      </c>
    </row>
    <row r="2249" spans="2:13" x14ac:dyDescent="0.2">
      <c r="B2249">
        <v>0</v>
      </c>
      <c r="C2249">
        <v>0</v>
      </c>
      <c r="D2249">
        <v>0</v>
      </c>
      <c r="E2249">
        <v>0</v>
      </c>
      <c r="F2249">
        <v>0</v>
      </c>
      <c r="G2249">
        <v>2222222</v>
      </c>
      <c r="H2249">
        <v>0</v>
      </c>
      <c r="I2249">
        <v>0</v>
      </c>
      <c r="J2249">
        <v>0</v>
      </c>
      <c r="K2249">
        <v>0</v>
      </c>
      <c r="L2249">
        <v>0</v>
      </c>
      <c r="M2249">
        <v>0</v>
      </c>
    </row>
    <row r="2250" spans="2:13" x14ac:dyDescent="0.2">
      <c r="B2250">
        <v>0</v>
      </c>
      <c r="C2250">
        <v>0</v>
      </c>
      <c r="D2250">
        <v>0</v>
      </c>
      <c r="E2250">
        <v>0</v>
      </c>
      <c r="F2250">
        <v>0</v>
      </c>
      <c r="G2250">
        <v>2222222</v>
      </c>
      <c r="H2250">
        <v>0</v>
      </c>
      <c r="I2250">
        <v>0</v>
      </c>
      <c r="J2250">
        <v>0</v>
      </c>
      <c r="K2250">
        <v>0</v>
      </c>
      <c r="L2250">
        <v>0</v>
      </c>
      <c r="M2250">
        <v>0</v>
      </c>
    </row>
    <row r="2251" spans="2:13" x14ac:dyDescent="0.2">
      <c r="B2251">
        <v>0</v>
      </c>
      <c r="C2251">
        <v>0</v>
      </c>
      <c r="D2251">
        <v>0</v>
      </c>
      <c r="E2251">
        <v>0</v>
      </c>
      <c r="F2251">
        <v>0</v>
      </c>
      <c r="G2251">
        <v>2222222</v>
      </c>
      <c r="H2251">
        <v>0</v>
      </c>
      <c r="I2251">
        <v>0</v>
      </c>
      <c r="J2251">
        <v>0</v>
      </c>
      <c r="K2251">
        <v>0</v>
      </c>
      <c r="L2251">
        <v>0</v>
      </c>
      <c r="M2251">
        <v>0</v>
      </c>
    </row>
    <row r="2252" spans="2:13" x14ac:dyDescent="0.2">
      <c r="B2252">
        <v>0</v>
      </c>
      <c r="C2252">
        <v>0</v>
      </c>
      <c r="D2252">
        <v>0</v>
      </c>
      <c r="E2252">
        <v>0</v>
      </c>
      <c r="F2252">
        <v>0</v>
      </c>
      <c r="G2252">
        <v>2222222</v>
      </c>
      <c r="H2252">
        <v>0</v>
      </c>
      <c r="I2252">
        <v>0</v>
      </c>
      <c r="J2252">
        <v>0</v>
      </c>
      <c r="K2252">
        <v>0</v>
      </c>
      <c r="L2252">
        <v>0</v>
      </c>
      <c r="M2252">
        <v>0</v>
      </c>
    </row>
    <row r="2253" spans="2:13" x14ac:dyDescent="0.2">
      <c r="B2253">
        <v>0</v>
      </c>
      <c r="C2253">
        <v>0</v>
      </c>
      <c r="D2253">
        <v>0</v>
      </c>
      <c r="E2253">
        <v>0</v>
      </c>
      <c r="F2253">
        <v>0</v>
      </c>
      <c r="G2253">
        <v>2222222</v>
      </c>
      <c r="H2253">
        <v>0</v>
      </c>
      <c r="I2253">
        <v>0</v>
      </c>
      <c r="J2253">
        <v>0</v>
      </c>
      <c r="K2253">
        <v>0</v>
      </c>
      <c r="L2253">
        <v>0</v>
      </c>
      <c r="M2253">
        <v>0</v>
      </c>
    </row>
    <row r="2254" spans="2:13" x14ac:dyDescent="0.2">
      <c r="B2254">
        <v>0</v>
      </c>
      <c r="C2254">
        <v>0</v>
      </c>
      <c r="D2254">
        <v>0</v>
      </c>
      <c r="E2254">
        <v>0</v>
      </c>
      <c r="F2254">
        <v>0</v>
      </c>
      <c r="G2254">
        <v>2222222</v>
      </c>
      <c r="H2254">
        <v>0</v>
      </c>
      <c r="I2254">
        <v>0</v>
      </c>
      <c r="J2254">
        <v>0</v>
      </c>
      <c r="K2254">
        <v>0</v>
      </c>
      <c r="L2254">
        <v>0</v>
      </c>
      <c r="M2254">
        <v>0</v>
      </c>
    </row>
    <row r="2255" spans="2:13" x14ac:dyDescent="0.2">
      <c r="B2255">
        <v>0</v>
      </c>
      <c r="C2255">
        <v>0</v>
      </c>
      <c r="D2255">
        <v>0</v>
      </c>
      <c r="E2255">
        <v>0</v>
      </c>
      <c r="F2255">
        <v>0</v>
      </c>
      <c r="G2255">
        <v>2222222</v>
      </c>
      <c r="H2255">
        <v>0</v>
      </c>
      <c r="I2255">
        <v>0</v>
      </c>
      <c r="J2255">
        <v>0</v>
      </c>
      <c r="K2255">
        <v>0</v>
      </c>
      <c r="L2255">
        <v>0</v>
      </c>
      <c r="M2255">
        <v>0</v>
      </c>
    </row>
    <row r="2256" spans="2:13" x14ac:dyDescent="0.2">
      <c r="B2256">
        <v>0</v>
      </c>
      <c r="C2256">
        <v>0</v>
      </c>
      <c r="D2256">
        <v>0</v>
      </c>
      <c r="E2256">
        <v>0</v>
      </c>
      <c r="F2256">
        <v>0</v>
      </c>
      <c r="G2256">
        <v>2222222</v>
      </c>
      <c r="H2256">
        <v>0</v>
      </c>
      <c r="I2256">
        <v>0</v>
      </c>
      <c r="J2256">
        <v>0</v>
      </c>
      <c r="K2256">
        <v>0</v>
      </c>
      <c r="L2256">
        <v>0</v>
      </c>
      <c r="M2256">
        <v>0</v>
      </c>
    </row>
    <row r="2257" spans="2:13" x14ac:dyDescent="0.2">
      <c r="B2257">
        <v>0</v>
      </c>
      <c r="C2257">
        <v>0</v>
      </c>
      <c r="D2257">
        <v>0</v>
      </c>
      <c r="E2257">
        <v>0</v>
      </c>
      <c r="F2257">
        <v>0</v>
      </c>
      <c r="G2257">
        <v>2222222</v>
      </c>
      <c r="H2257">
        <v>0</v>
      </c>
      <c r="I2257">
        <v>0</v>
      </c>
      <c r="J2257">
        <v>0</v>
      </c>
      <c r="K2257">
        <v>0</v>
      </c>
      <c r="L2257">
        <v>0</v>
      </c>
      <c r="M2257">
        <v>0</v>
      </c>
    </row>
    <row r="2258" spans="2:13" x14ac:dyDescent="0.2">
      <c r="B2258">
        <v>0</v>
      </c>
      <c r="C2258">
        <v>0</v>
      </c>
      <c r="D2258">
        <v>0</v>
      </c>
      <c r="E2258">
        <v>0</v>
      </c>
      <c r="F2258">
        <v>0</v>
      </c>
      <c r="G2258">
        <v>2222222</v>
      </c>
      <c r="H2258">
        <v>0</v>
      </c>
      <c r="I2258">
        <v>0</v>
      </c>
      <c r="J2258">
        <v>0</v>
      </c>
      <c r="K2258">
        <v>0</v>
      </c>
      <c r="L2258">
        <v>0</v>
      </c>
      <c r="M2258">
        <v>0</v>
      </c>
    </row>
    <row r="2259" spans="2:13" x14ac:dyDescent="0.2">
      <c r="B2259">
        <v>0</v>
      </c>
      <c r="C2259">
        <v>0</v>
      </c>
      <c r="D2259">
        <v>0</v>
      </c>
      <c r="E2259">
        <v>0</v>
      </c>
      <c r="F2259">
        <v>0</v>
      </c>
      <c r="G2259">
        <v>2222222</v>
      </c>
      <c r="H2259">
        <v>0</v>
      </c>
      <c r="I2259">
        <v>0</v>
      </c>
      <c r="J2259">
        <v>0</v>
      </c>
      <c r="K2259">
        <v>0</v>
      </c>
      <c r="L2259">
        <v>0</v>
      </c>
      <c r="M2259">
        <v>0</v>
      </c>
    </row>
    <row r="2260" spans="2:13" x14ac:dyDescent="0.2">
      <c r="B2260">
        <v>0</v>
      </c>
      <c r="C2260">
        <v>0</v>
      </c>
      <c r="D2260">
        <v>0</v>
      </c>
      <c r="E2260">
        <v>0</v>
      </c>
      <c r="F2260">
        <v>0</v>
      </c>
      <c r="G2260">
        <v>2222222</v>
      </c>
      <c r="H2260">
        <v>0</v>
      </c>
      <c r="I2260">
        <v>0</v>
      </c>
      <c r="J2260">
        <v>0</v>
      </c>
      <c r="K2260">
        <v>0</v>
      </c>
      <c r="L2260">
        <v>0</v>
      </c>
      <c r="M2260">
        <v>0</v>
      </c>
    </row>
    <row r="2261" spans="2:13" x14ac:dyDescent="0.2">
      <c r="B2261">
        <v>0</v>
      </c>
      <c r="C2261">
        <v>0</v>
      </c>
      <c r="D2261">
        <v>0</v>
      </c>
      <c r="E2261">
        <v>0</v>
      </c>
      <c r="F2261">
        <v>0</v>
      </c>
      <c r="G2261">
        <v>2222222</v>
      </c>
      <c r="H2261">
        <v>0</v>
      </c>
      <c r="I2261">
        <v>0</v>
      </c>
      <c r="J2261">
        <v>0</v>
      </c>
      <c r="K2261">
        <v>0</v>
      </c>
      <c r="L2261">
        <v>0</v>
      </c>
      <c r="M2261">
        <v>0</v>
      </c>
    </row>
    <row r="2262" spans="2:13" x14ac:dyDescent="0.2">
      <c r="B2262">
        <v>0</v>
      </c>
      <c r="C2262">
        <v>0</v>
      </c>
      <c r="D2262">
        <v>0</v>
      </c>
      <c r="E2262">
        <v>0</v>
      </c>
      <c r="F2262">
        <v>0</v>
      </c>
      <c r="G2262">
        <v>2222222</v>
      </c>
      <c r="H2262">
        <v>0</v>
      </c>
      <c r="I2262">
        <v>0</v>
      </c>
      <c r="J2262">
        <v>0</v>
      </c>
      <c r="K2262">
        <v>0</v>
      </c>
      <c r="L2262">
        <v>0</v>
      </c>
      <c r="M2262">
        <v>0</v>
      </c>
    </row>
    <row r="2263" spans="2:13" x14ac:dyDescent="0.2">
      <c r="B2263">
        <v>0</v>
      </c>
      <c r="C2263">
        <v>0</v>
      </c>
      <c r="D2263">
        <v>0</v>
      </c>
      <c r="E2263">
        <v>0</v>
      </c>
      <c r="F2263">
        <v>0</v>
      </c>
      <c r="G2263">
        <v>2222222</v>
      </c>
      <c r="H2263">
        <v>0</v>
      </c>
      <c r="I2263">
        <v>0</v>
      </c>
      <c r="J2263">
        <v>0</v>
      </c>
      <c r="K2263">
        <v>0</v>
      </c>
      <c r="L2263">
        <v>0</v>
      </c>
      <c r="M2263">
        <v>0</v>
      </c>
    </row>
    <row r="2264" spans="2:13" x14ac:dyDescent="0.2">
      <c r="B2264">
        <v>0</v>
      </c>
      <c r="C2264">
        <v>0</v>
      </c>
      <c r="D2264">
        <v>0</v>
      </c>
      <c r="E2264">
        <v>0</v>
      </c>
      <c r="F2264">
        <v>0</v>
      </c>
      <c r="G2264">
        <v>2222222</v>
      </c>
      <c r="H2264">
        <v>0</v>
      </c>
      <c r="I2264">
        <v>0</v>
      </c>
      <c r="J2264">
        <v>0</v>
      </c>
      <c r="K2264">
        <v>0</v>
      </c>
      <c r="L2264">
        <v>0</v>
      </c>
      <c r="M2264">
        <v>0</v>
      </c>
    </row>
    <row r="2265" spans="2:13" x14ac:dyDescent="0.2">
      <c r="B2265">
        <v>0</v>
      </c>
      <c r="C2265">
        <v>0</v>
      </c>
      <c r="D2265">
        <v>0</v>
      </c>
      <c r="E2265">
        <v>0</v>
      </c>
      <c r="F2265">
        <v>0</v>
      </c>
      <c r="G2265">
        <v>2222222</v>
      </c>
      <c r="H2265">
        <v>0</v>
      </c>
      <c r="I2265">
        <v>0</v>
      </c>
      <c r="J2265">
        <v>0</v>
      </c>
      <c r="K2265">
        <v>0</v>
      </c>
      <c r="L2265">
        <v>0</v>
      </c>
      <c r="M2265">
        <v>0</v>
      </c>
    </row>
    <row r="2266" spans="2:13" x14ac:dyDescent="0.2">
      <c r="B2266">
        <v>0</v>
      </c>
      <c r="C2266">
        <v>0</v>
      </c>
      <c r="D2266">
        <v>0</v>
      </c>
      <c r="E2266">
        <v>0</v>
      </c>
      <c r="F2266">
        <v>0</v>
      </c>
      <c r="G2266">
        <v>2222222</v>
      </c>
      <c r="H2266">
        <v>0</v>
      </c>
      <c r="I2266">
        <v>0</v>
      </c>
      <c r="J2266">
        <v>0</v>
      </c>
      <c r="K2266">
        <v>0</v>
      </c>
      <c r="L2266">
        <v>0</v>
      </c>
      <c r="M2266">
        <v>0</v>
      </c>
    </row>
    <row r="2267" spans="2:13" x14ac:dyDescent="0.2">
      <c r="B2267">
        <v>0</v>
      </c>
      <c r="C2267">
        <v>0</v>
      </c>
      <c r="D2267">
        <v>0</v>
      </c>
      <c r="E2267">
        <v>0</v>
      </c>
      <c r="F2267">
        <v>0</v>
      </c>
      <c r="G2267">
        <v>2222222</v>
      </c>
      <c r="H2267">
        <v>0</v>
      </c>
      <c r="I2267">
        <v>0</v>
      </c>
      <c r="J2267">
        <v>0</v>
      </c>
      <c r="K2267">
        <v>0</v>
      </c>
      <c r="L2267">
        <v>0</v>
      </c>
      <c r="M2267">
        <v>0</v>
      </c>
    </row>
    <row r="2268" spans="2:13" x14ac:dyDescent="0.2">
      <c r="B2268">
        <v>0</v>
      </c>
      <c r="C2268">
        <v>0</v>
      </c>
      <c r="D2268">
        <v>0</v>
      </c>
      <c r="E2268">
        <v>0</v>
      </c>
      <c r="F2268">
        <v>0</v>
      </c>
      <c r="G2268">
        <v>2222222</v>
      </c>
      <c r="H2268">
        <v>0</v>
      </c>
      <c r="I2268">
        <v>0</v>
      </c>
      <c r="J2268">
        <v>0</v>
      </c>
      <c r="K2268">
        <v>0</v>
      </c>
      <c r="L2268">
        <v>0</v>
      </c>
      <c r="M2268">
        <v>0</v>
      </c>
    </row>
    <row r="2269" spans="2:13" x14ac:dyDescent="0.2">
      <c r="B2269">
        <v>0</v>
      </c>
      <c r="C2269">
        <v>0</v>
      </c>
      <c r="D2269">
        <v>0</v>
      </c>
      <c r="E2269">
        <v>0</v>
      </c>
      <c r="F2269">
        <v>0</v>
      </c>
      <c r="G2269">
        <v>2222222</v>
      </c>
      <c r="H2269">
        <v>0</v>
      </c>
      <c r="I2269">
        <v>0</v>
      </c>
      <c r="J2269">
        <v>0</v>
      </c>
      <c r="K2269">
        <v>0</v>
      </c>
      <c r="L2269">
        <v>0</v>
      </c>
      <c r="M2269">
        <v>0</v>
      </c>
    </row>
    <row r="2270" spans="2:13" x14ac:dyDescent="0.2">
      <c r="B2270">
        <v>0</v>
      </c>
      <c r="C2270">
        <v>0</v>
      </c>
      <c r="D2270">
        <v>0</v>
      </c>
      <c r="E2270">
        <v>0</v>
      </c>
      <c r="F2270">
        <v>0</v>
      </c>
      <c r="G2270">
        <v>2222222</v>
      </c>
      <c r="H2270">
        <v>0</v>
      </c>
      <c r="I2270">
        <v>0</v>
      </c>
      <c r="J2270">
        <v>0</v>
      </c>
      <c r="K2270">
        <v>0</v>
      </c>
      <c r="L2270">
        <v>0</v>
      </c>
      <c r="M2270">
        <v>0</v>
      </c>
    </row>
    <row r="2271" spans="2:13" x14ac:dyDescent="0.2">
      <c r="B2271">
        <v>0</v>
      </c>
      <c r="C2271">
        <v>0</v>
      </c>
      <c r="D2271">
        <v>0</v>
      </c>
      <c r="E2271">
        <v>0</v>
      </c>
      <c r="F2271">
        <v>0</v>
      </c>
      <c r="G2271">
        <v>2222222</v>
      </c>
      <c r="H2271">
        <v>0</v>
      </c>
      <c r="I2271">
        <v>0</v>
      </c>
      <c r="J2271">
        <v>0</v>
      </c>
      <c r="K2271">
        <v>0</v>
      </c>
      <c r="L2271">
        <v>0</v>
      </c>
      <c r="M2271">
        <v>0</v>
      </c>
    </row>
    <row r="2272" spans="2:13" x14ac:dyDescent="0.2">
      <c r="B2272">
        <v>0</v>
      </c>
      <c r="C2272">
        <v>0</v>
      </c>
      <c r="D2272">
        <v>0</v>
      </c>
      <c r="E2272">
        <v>0</v>
      </c>
      <c r="F2272">
        <v>0</v>
      </c>
      <c r="G2272">
        <v>2222222</v>
      </c>
      <c r="H2272">
        <v>0</v>
      </c>
      <c r="I2272">
        <v>0</v>
      </c>
      <c r="J2272">
        <v>0</v>
      </c>
      <c r="K2272">
        <v>0</v>
      </c>
      <c r="L2272">
        <v>0</v>
      </c>
      <c r="M2272">
        <v>0</v>
      </c>
    </row>
    <row r="2273" spans="2:13" x14ac:dyDescent="0.2">
      <c r="B2273">
        <v>0</v>
      </c>
      <c r="C2273">
        <v>0</v>
      </c>
      <c r="D2273">
        <v>0</v>
      </c>
      <c r="E2273">
        <v>0</v>
      </c>
      <c r="F2273">
        <v>0</v>
      </c>
      <c r="G2273">
        <v>2222222</v>
      </c>
      <c r="H2273">
        <v>0</v>
      </c>
      <c r="I2273">
        <v>0</v>
      </c>
      <c r="J2273">
        <v>0</v>
      </c>
      <c r="K2273">
        <v>0</v>
      </c>
      <c r="L2273">
        <v>0</v>
      </c>
      <c r="M2273">
        <v>0</v>
      </c>
    </row>
    <row r="2274" spans="2:13" x14ac:dyDescent="0.2">
      <c r="B2274">
        <v>0</v>
      </c>
      <c r="C2274">
        <v>0</v>
      </c>
      <c r="D2274">
        <v>0</v>
      </c>
      <c r="E2274">
        <v>0</v>
      </c>
      <c r="F2274">
        <v>0</v>
      </c>
      <c r="G2274">
        <v>2222222</v>
      </c>
      <c r="H2274">
        <v>0</v>
      </c>
      <c r="I2274">
        <v>0</v>
      </c>
      <c r="J2274">
        <v>0</v>
      </c>
      <c r="K2274">
        <v>0</v>
      </c>
      <c r="L2274">
        <v>0</v>
      </c>
      <c r="M2274">
        <v>0</v>
      </c>
    </row>
    <row r="2275" spans="2:13" x14ac:dyDescent="0.2">
      <c r="B2275">
        <v>0</v>
      </c>
      <c r="C2275">
        <v>0</v>
      </c>
      <c r="D2275">
        <v>0</v>
      </c>
      <c r="E2275">
        <v>0</v>
      </c>
      <c r="F2275">
        <v>0</v>
      </c>
      <c r="G2275">
        <v>2222222</v>
      </c>
      <c r="H2275">
        <v>0</v>
      </c>
      <c r="I2275">
        <v>0</v>
      </c>
      <c r="J2275">
        <v>0</v>
      </c>
      <c r="K2275">
        <v>0</v>
      </c>
      <c r="L2275">
        <v>0</v>
      </c>
      <c r="M2275">
        <v>0</v>
      </c>
    </row>
    <row r="2276" spans="2:13" x14ac:dyDescent="0.2">
      <c r="B2276">
        <v>0</v>
      </c>
      <c r="C2276">
        <v>0</v>
      </c>
      <c r="D2276">
        <v>0</v>
      </c>
      <c r="E2276">
        <v>0</v>
      </c>
      <c r="F2276">
        <v>0</v>
      </c>
      <c r="G2276">
        <v>2222222</v>
      </c>
      <c r="H2276">
        <v>0</v>
      </c>
      <c r="I2276">
        <v>0</v>
      </c>
      <c r="J2276">
        <v>0</v>
      </c>
      <c r="K2276">
        <v>0</v>
      </c>
      <c r="L2276">
        <v>0</v>
      </c>
      <c r="M2276">
        <v>0</v>
      </c>
    </row>
    <row r="2277" spans="2:13" x14ac:dyDescent="0.2">
      <c r="B2277">
        <v>0</v>
      </c>
      <c r="C2277">
        <v>0</v>
      </c>
      <c r="D2277">
        <v>0</v>
      </c>
      <c r="E2277">
        <v>0</v>
      </c>
      <c r="F2277">
        <v>0</v>
      </c>
      <c r="G2277">
        <v>2222222</v>
      </c>
      <c r="H2277">
        <v>0</v>
      </c>
      <c r="I2277">
        <v>0</v>
      </c>
      <c r="J2277">
        <v>0</v>
      </c>
      <c r="K2277">
        <v>0</v>
      </c>
      <c r="L2277">
        <v>0</v>
      </c>
      <c r="M2277">
        <v>0</v>
      </c>
    </row>
    <row r="2278" spans="2:13" x14ac:dyDescent="0.2">
      <c r="B2278">
        <v>0</v>
      </c>
      <c r="C2278">
        <v>0</v>
      </c>
      <c r="D2278">
        <v>0</v>
      </c>
      <c r="E2278">
        <v>0</v>
      </c>
      <c r="F2278">
        <v>0</v>
      </c>
      <c r="G2278">
        <v>2222222</v>
      </c>
      <c r="H2278">
        <v>0</v>
      </c>
      <c r="I2278">
        <v>0</v>
      </c>
      <c r="J2278">
        <v>0</v>
      </c>
      <c r="K2278">
        <v>0</v>
      </c>
      <c r="L2278">
        <v>0</v>
      </c>
      <c r="M2278">
        <v>0</v>
      </c>
    </row>
    <row r="2279" spans="2:13" x14ac:dyDescent="0.2">
      <c r="B2279">
        <v>0</v>
      </c>
      <c r="C2279">
        <v>0</v>
      </c>
      <c r="D2279">
        <v>0</v>
      </c>
      <c r="E2279">
        <v>0</v>
      </c>
      <c r="F2279">
        <v>0</v>
      </c>
      <c r="G2279">
        <v>2222222</v>
      </c>
      <c r="H2279">
        <v>0</v>
      </c>
      <c r="I2279">
        <v>0</v>
      </c>
      <c r="J2279">
        <v>0</v>
      </c>
      <c r="K2279">
        <v>0</v>
      </c>
      <c r="L2279">
        <v>0</v>
      </c>
      <c r="M2279">
        <v>0</v>
      </c>
    </row>
    <row r="2280" spans="2:13" x14ac:dyDescent="0.2">
      <c r="B2280">
        <v>0</v>
      </c>
      <c r="C2280">
        <v>0</v>
      </c>
      <c r="D2280">
        <v>0</v>
      </c>
      <c r="E2280">
        <v>0</v>
      </c>
      <c r="F2280">
        <v>0</v>
      </c>
      <c r="G2280">
        <v>2222222</v>
      </c>
      <c r="H2280">
        <v>0</v>
      </c>
      <c r="I2280">
        <v>0</v>
      </c>
      <c r="J2280">
        <v>0</v>
      </c>
      <c r="K2280">
        <v>0</v>
      </c>
      <c r="L2280">
        <v>0</v>
      </c>
      <c r="M2280">
        <v>0</v>
      </c>
    </row>
    <row r="2281" spans="2:13" x14ac:dyDescent="0.2">
      <c r="B2281">
        <v>0</v>
      </c>
      <c r="C2281">
        <v>0</v>
      </c>
      <c r="D2281">
        <v>0</v>
      </c>
      <c r="E2281">
        <v>0</v>
      </c>
      <c r="F2281">
        <v>0</v>
      </c>
      <c r="G2281">
        <v>2222222</v>
      </c>
      <c r="H2281">
        <v>0</v>
      </c>
      <c r="I2281">
        <v>0</v>
      </c>
      <c r="J2281">
        <v>0</v>
      </c>
      <c r="K2281">
        <v>0</v>
      </c>
      <c r="L2281">
        <v>0</v>
      </c>
      <c r="M2281">
        <v>0</v>
      </c>
    </row>
    <row r="2282" spans="2:13" x14ac:dyDescent="0.2">
      <c r="B2282">
        <v>0</v>
      </c>
      <c r="C2282">
        <v>0</v>
      </c>
      <c r="D2282">
        <v>0</v>
      </c>
      <c r="E2282">
        <v>0</v>
      </c>
      <c r="F2282">
        <v>0</v>
      </c>
      <c r="G2282">
        <v>2222222</v>
      </c>
      <c r="H2282">
        <v>0</v>
      </c>
      <c r="I2282">
        <v>0</v>
      </c>
      <c r="J2282">
        <v>0</v>
      </c>
      <c r="K2282">
        <v>0</v>
      </c>
      <c r="L2282">
        <v>0</v>
      </c>
      <c r="M2282">
        <v>0</v>
      </c>
    </row>
    <row r="2283" spans="2:13" x14ac:dyDescent="0.2">
      <c r="B2283">
        <v>0</v>
      </c>
      <c r="C2283">
        <v>0</v>
      </c>
      <c r="D2283">
        <v>0</v>
      </c>
      <c r="E2283">
        <v>0</v>
      </c>
      <c r="F2283">
        <v>0</v>
      </c>
      <c r="G2283">
        <v>2222222</v>
      </c>
      <c r="H2283">
        <v>0</v>
      </c>
      <c r="I2283">
        <v>0</v>
      </c>
      <c r="J2283">
        <v>0</v>
      </c>
      <c r="K2283">
        <v>0</v>
      </c>
      <c r="L2283">
        <v>0</v>
      </c>
      <c r="M2283">
        <v>0</v>
      </c>
    </row>
    <row r="2284" spans="2:13" x14ac:dyDescent="0.2">
      <c r="B2284">
        <v>0</v>
      </c>
      <c r="C2284">
        <v>0</v>
      </c>
      <c r="D2284">
        <v>0</v>
      </c>
      <c r="E2284">
        <v>0</v>
      </c>
      <c r="F2284">
        <v>0</v>
      </c>
      <c r="G2284">
        <v>2222222</v>
      </c>
      <c r="H2284">
        <v>0</v>
      </c>
      <c r="I2284">
        <v>0</v>
      </c>
      <c r="J2284">
        <v>0</v>
      </c>
      <c r="K2284">
        <v>0</v>
      </c>
      <c r="L2284">
        <v>0</v>
      </c>
      <c r="M2284">
        <v>0</v>
      </c>
    </row>
    <row r="2285" spans="2:13" x14ac:dyDescent="0.2">
      <c r="B2285">
        <v>0</v>
      </c>
      <c r="C2285">
        <v>0</v>
      </c>
      <c r="D2285">
        <v>0</v>
      </c>
      <c r="E2285">
        <v>0</v>
      </c>
      <c r="F2285">
        <v>0</v>
      </c>
      <c r="G2285">
        <v>2222222</v>
      </c>
      <c r="H2285">
        <v>0</v>
      </c>
      <c r="I2285">
        <v>0</v>
      </c>
      <c r="J2285">
        <v>0</v>
      </c>
      <c r="K2285">
        <v>0</v>
      </c>
      <c r="L2285">
        <v>0</v>
      </c>
      <c r="M2285">
        <v>0</v>
      </c>
    </row>
    <row r="2286" spans="2:13" x14ac:dyDescent="0.2">
      <c r="B2286">
        <v>0</v>
      </c>
      <c r="C2286">
        <v>0</v>
      </c>
      <c r="D2286">
        <v>0</v>
      </c>
      <c r="E2286">
        <v>0</v>
      </c>
      <c r="F2286">
        <v>0</v>
      </c>
      <c r="G2286">
        <v>2222222</v>
      </c>
      <c r="H2286">
        <v>0</v>
      </c>
      <c r="I2286">
        <v>0</v>
      </c>
      <c r="J2286">
        <v>0</v>
      </c>
      <c r="K2286">
        <v>0</v>
      </c>
      <c r="L2286">
        <v>0</v>
      </c>
      <c r="M2286">
        <v>0</v>
      </c>
    </row>
    <row r="2287" spans="2:13" x14ac:dyDescent="0.2">
      <c r="B2287">
        <v>0</v>
      </c>
      <c r="C2287">
        <v>0</v>
      </c>
      <c r="D2287">
        <v>0</v>
      </c>
      <c r="E2287">
        <v>0</v>
      </c>
      <c r="F2287">
        <v>0</v>
      </c>
      <c r="G2287">
        <v>2222222</v>
      </c>
      <c r="H2287">
        <v>0</v>
      </c>
      <c r="I2287">
        <v>0</v>
      </c>
      <c r="J2287">
        <v>0</v>
      </c>
      <c r="K2287">
        <v>0</v>
      </c>
      <c r="L2287">
        <v>0</v>
      </c>
      <c r="M2287">
        <v>0</v>
      </c>
    </row>
    <row r="2288" spans="2:13" x14ac:dyDescent="0.2">
      <c r="B2288">
        <v>0</v>
      </c>
      <c r="C2288">
        <v>0</v>
      </c>
      <c r="D2288">
        <v>0</v>
      </c>
      <c r="E2288">
        <v>0</v>
      </c>
      <c r="F2288">
        <v>0</v>
      </c>
      <c r="G2288">
        <v>2222222</v>
      </c>
      <c r="H2288">
        <v>0</v>
      </c>
      <c r="I2288">
        <v>0</v>
      </c>
      <c r="J2288">
        <v>0</v>
      </c>
      <c r="K2288">
        <v>0</v>
      </c>
      <c r="L2288">
        <v>0</v>
      </c>
      <c r="M2288">
        <v>0</v>
      </c>
    </row>
    <row r="2289" spans="2:13" x14ac:dyDescent="0.2">
      <c r="B2289">
        <v>0</v>
      </c>
      <c r="C2289">
        <v>0</v>
      </c>
      <c r="D2289">
        <v>0</v>
      </c>
      <c r="E2289">
        <v>0</v>
      </c>
      <c r="F2289">
        <v>0</v>
      </c>
      <c r="G2289">
        <v>2222222</v>
      </c>
      <c r="H2289">
        <v>0</v>
      </c>
      <c r="I2289">
        <v>0</v>
      </c>
      <c r="J2289">
        <v>0</v>
      </c>
      <c r="K2289">
        <v>0</v>
      </c>
      <c r="L2289">
        <v>0</v>
      </c>
      <c r="M2289">
        <v>0</v>
      </c>
    </row>
    <row r="2290" spans="2:13" x14ac:dyDescent="0.2">
      <c r="B2290">
        <v>0</v>
      </c>
      <c r="C2290">
        <v>0</v>
      </c>
      <c r="D2290">
        <v>0</v>
      </c>
      <c r="E2290">
        <v>0</v>
      </c>
      <c r="F2290">
        <v>0</v>
      </c>
      <c r="G2290">
        <v>2222222</v>
      </c>
      <c r="H2290">
        <v>0</v>
      </c>
      <c r="I2290">
        <v>0</v>
      </c>
      <c r="J2290">
        <v>0</v>
      </c>
      <c r="K2290">
        <v>0</v>
      </c>
      <c r="L2290">
        <v>0</v>
      </c>
      <c r="M2290">
        <v>0</v>
      </c>
    </row>
    <row r="2291" spans="2:13" x14ac:dyDescent="0.2">
      <c r="B2291">
        <v>0</v>
      </c>
      <c r="C2291">
        <v>0</v>
      </c>
      <c r="D2291">
        <v>0</v>
      </c>
      <c r="E2291">
        <v>0</v>
      </c>
      <c r="F2291">
        <v>0</v>
      </c>
      <c r="G2291">
        <v>2222222</v>
      </c>
      <c r="H2291">
        <v>0</v>
      </c>
      <c r="I2291">
        <v>0</v>
      </c>
      <c r="J2291">
        <v>0</v>
      </c>
      <c r="K2291">
        <v>0</v>
      </c>
      <c r="L2291">
        <v>0</v>
      </c>
      <c r="M2291">
        <v>0</v>
      </c>
    </row>
    <row r="2292" spans="2:13" x14ac:dyDescent="0.2">
      <c r="B2292">
        <v>0</v>
      </c>
      <c r="C2292">
        <v>0</v>
      </c>
      <c r="D2292">
        <v>0</v>
      </c>
      <c r="E2292">
        <v>0</v>
      </c>
      <c r="F2292">
        <v>0</v>
      </c>
      <c r="G2292">
        <v>2222222</v>
      </c>
      <c r="H2292">
        <v>0</v>
      </c>
      <c r="I2292">
        <v>0</v>
      </c>
      <c r="J2292">
        <v>0</v>
      </c>
      <c r="K2292">
        <v>0</v>
      </c>
      <c r="L2292">
        <v>0</v>
      </c>
      <c r="M2292">
        <v>0</v>
      </c>
    </row>
    <row r="2293" spans="2:13" x14ac:dyDescent="0.2">
      <c r="B2293">
        <v>0</v>
      </c>
      <c r="C2293">
        <v>0</v>
      </c>
      <c r="D2293">
        <v>0</v>
      </c>
      <c r="E2293">
        <v>0</v>
      </c>
      <c r="F2293">
        <v>0</v>
      </c>
      <c r="G2293">
        <v>2222222</v>
      </c>
      <c r="H2293">
        <v>0</v>
      </c>
      <c r="I2293">
        <v>0</v>
      </c>
      <c r="J2293">
        <v>0</v>
      </c>
      <c r="K2293">
        <v>0</v>
      </c>
      <c r="L2293">
        <v>0</v>
      </c>
      <c r="M2293">
        <v>0</v>
      </c>
    </row>
    <row r="2294" spans="2:13" x14ac:dyDescent="0.2">
      <c r="B2294">
        <v>0</v>
      </c>
      <c r="C2294">
        <v>0</v>
      </c>
      <c r="D2294">
        <v>0</v>
      </c>
      <c r="E2294">
        <v>0</v>
      </c>
      <c r="F2294">
        <v>0</v>
      </c>
      <c r="G2294">
        <v>2222222</v>
      </c>
      <c r="H2294">
        <v>0</v>
      </c>
      <c r="I2294">
        <v>0</v>
      </c>
      <c r="J2294">
        <v>0</v>
      </c>
      <c r="K2294">
        <v>0</v>
      </c>
      <c r="L2294">
        <v>0</v>
      </c>
      <c r="M2294">
        <v>0</v>
      </c>
    </row>
    <row r="2295" spans="2:13" x14ac:dyDescent="0.2">
      <c r="B2295">
        <v>0</v>
      </c>
      <c r="C2295">
        <v>0</v>
      </c>
      <c r="D2295">
        <v>0</v>
      </c>
      <c r="E2295">
        <v>0</v>
      </c>
      <c r="F2295">
        <v>0</v>
      </c>
      <c r="G2295">
        <v>2222222</v>
      </c>
      <c r="H2295">
        <v>0</v>
      </c>
      <c r="I2295">
        <v>0</v>
      </c>
      <c r="J2295">
        <v>0</v>
      </c>
      <c r="K2295">
        <v>0</v>
      </c>
      <c r="L2295">
        <v>0</v>
      </c>
      <c r="M2295">
        <v>0</v>
      </c>
    </row>
    <row r="2296" spans="2:13" x14ac:dyDescent="0.2">
      <c r="B2296">
        <v>0</v>
      </c>
      <c r="C2296">
        <v>0</v>
      </c>
      <c r="D2296">
        <v>0</v>
      </c>
      <c r="E2296">
        <v>0</v>
      </c>
      <c r="F2296">
        <v>0</v>
      </c>
      <c r="G2296">
        <v>2222222</v>
      </c>
      <c r="H2296">
        <v>0</v>
      </c>
      <c r="I2296">
        <v>0</v>
      </c>
      <c r="J2296">
        <v>0</v>
      </c>
      <c r="K2296">
        <v>0</v>
      </c>
      <c r="L2296">
        <v>0</v>
      </c>
      <c r="M2296">
        <v>0</v>
      </c>
    </row>
    <row r="2297" spans="2:13" x14ac:dyDescent="0.2">
      <c r="B2297">
        <v>0</v>
      </c>
      <c r="C2297">
        <v>0</v>
      </c>
      <c r="D2297">
        <v>0</v>
      </c>
      <c r="E2297">
        <v>0</v>
      </c>
      <c r="F2297">
        <v>0</v>
      </c>
      <c r="G2297">
        <v>2222222</v>
      </c>
      <c r="H2297">
        <v>0</v>
      </c>
      <c r="I2297">
        <v>0</v>
      </c>
      <c r="J2297">
        <v>0</v>
      </c>
      <c r="K2297">
        <v>0</v>
      </c>
      <c r="L2297">
        <v>0</v>
      </c>
      <c r="M2297">
        <v>0</v>
      </c>
    </row>
    <row r="2298" spans="2:13" x14ac:dyDescent="0.2">
      <c r="B2298">
        <v>0</v>
      </c>
      <c r="C2298">
        <v>0</v>
      </c>
      <c r="D2298">
        <v>0</v>
      </c>
      <c r="E2298">
        <v>0</v>
      </c>
      <c r="F2298">
        <v>0</v>
      </c>
      <c r="G2298">
        <v>2222222</v>
      </c>
      <c r="H2298">
        <v>0</v>
      </c>
      <c r="I2298">
        <v>0</v>
      </c>
      <c r="J2298">
        <v>0</v>
      </c>
      <c r="K2298">
        <v>0</v>
      </c>
      <c r="L2298">
        <v>0</v>
      </c>
      <c r="M2298">
        <v>0</v>
      </c>
    </row>
    <row r="2299" spans="2:13" x14ac:dyDescent="0.2">
      <c r="B2299">
        <v>0</v>
      </c>
      <c r="C2299">
        <v>0</v>
      </c>
      <c r="D2299">
        <v>0</v>
      </c>
      <c r="E2299">
        <v>0</v>
      </c>
      <c r="F2299">
        <v>0</v>
      </c>
      <c r="G2299">
        <v>2222222</v>
      </c>
      <c r="H2299">
        <v>0</v>
      </c>
      <c r="I2299">
        <v>0</v>
      </c>
      <c r="J2299">
        <v>0</v>
      </c>
      <c r="K2299">
        <v>0</v>
      </c>
      <c r="L2299">
        <v>0</v>
      </c>
      <c r="M2299">
        <v>0</v>
      </c>
    </row>
    <row r="2300" spans="2:13" x14ac:dyDescent="0.2">
      <c r="B2300">
        <v>0</v>
      </c>
      <c r="C2300">
        <v>0</v>
      </c>
      <c r="D2300">
        <v>0</v>
      </c>
      <c r="E2300">
        <v>0</v>
      </c>
      <c r="F2300">
        <v>0</v>
      </c>
      <c r="G2300">
        <v>2222222</v>
      </c>
      <c r="H2300">
        <v>0</v>
      </c>
      <c r="I2300">
        <v>0</v>
      </c>
      <c r="J2300">
        <v>0</v>
      </c>
      <c r="K2300">
        <v>0</v>
      </c>
      <c r="L2300">
        <v>0</v>
      </c>
      <c r="M2300">
        <v>0</v>
      </c>
    </row>
    <row r="2301" spans="2:13" x14ac:dyDescent="0.2">
      <c r="B2301">
        <v>0</v>
      </c>
      <c r="C2301">
        <v>0</v>
      </c>
      <c r="D2301">
        <v>0</v>
      </c>
      <c r="E2301">
        <v>0</v>
      </c>
      <c r="F2301">
        <v>0</v>
      </c>
      <c r="G2301">
        <v>2222222</v>
      </c>
      <c r="H2301">
        <v>0</v>
      </c>
      <c r="I2301">
        <v>0</v>
      </c>
      <c r="J2301">
        <v>0</v>
      </c>
      <c r="K2301">
        <v>0</v>
      </c>
      <c r="L2301">
        <v>0</v>
      </c>
      <c r="M2301">
        <v>0</v>
      </c>
    </row>
    <row r="2302" spans="2:13" x14ac:dyDescent="0.2">
      <c r="B2302">
        <v>0</v>
      </c>
      <c r="C2302">
        <v>0</v>
      </c>
      <c r="D2302">
        <v>0</v>
      </c>
      <c r="E2302">
        <v>0</v>
      </c>
      <c r="F2302">
        <v>0</v>
      </c>
      <c r="G2302">
        <v>2222222</v>
      </c>
      <c r="H2302">
        <v>0</v>
      </c>
      <c r="I2302">
        <v>0</v>
      </c>
      <c r="J2302">
        <v>0</v>
      </c>
      <c r="K2302">
        <v>0</v>
      </c>
      <c r="L2302">
        <v>0</v>
      </c>
      <c r="M2302">
        <v>0</v>
      </c>
    </row>
    <row r="2303" spans="2:13" x14ac:dyDescent="0.2">
      <c r="B2303">
        <v>0</v>
      </c>
      <c r="C2303">
        <v>0</v>
      </c>
      <c r="D2303">
        <v>0</v>
      </c>
      <c r="E2303">
        <v>0</v>
      </c>
      <c r="F2303">
        <v>0</v>
      </c>
      <c r="G2303">
        <v>2222222</v>
      </c>
      <c r="H2303">
        <v>0</v>
      </c>
      <c r="I2303">
        <v>0</v>
      </c>
      <c r="J2303">
        <v>0</v>
      </c>
      <c r="K2303">
        <v>0</v>
      </c>
      <c r="L2303">
        <v>0</v>
      </c>
      <c r="M2303">
        <v>0</v>
      </c>
    </row>
    <row r="2304" spans="2:13" x14ac:dyDescent="0.2">
      <c r="B2304">
        <v>0</v>
      </c>
      <c r="C2304">
        <v>0</v>
      </c>
      <c r="D2304">
        <v>0</v>
      </c>
      <c r="E2304">
        <v>0</v>
      </c>
      <c r="F2304">
        <v>0</v>
      </c>
      <c r="G2304">
        <v>2222222</v>
      </c>
      <c r="H2304">
        <v>0</v>
      </c>
      <c r="I2304">
        <v>0</v>
      </c>
      <c r="J2304">
        <v>0</v>
      </c>
      <c r="K2304">
        <v>0</v>
      </c>
      <c r="L2304">
        <v>0</v>
      </c>
      <c r="M2304">
        <v>0</v>
      </c>
    </row>
    <row r="2305" spans="2:13" x14ac:dyDescent="0.2">
      <c r="B2305">
        <v>0</v>
      </c>
      <c r="C2305">
        <v>0</v>
      </c>
      <c r="D2305">
        <v>0</v>
      </c>
      <c r="E2305">
        <v>0</v>
      </c>
      <c r="F2305">
        <v>0</v>
      </c>
      <c r="G2305">
        <v>2222222</v>
      </c>
      <c r="H2305">
        <v>0</v>
      </c>
      <c r="I2305">
        <v>0</v>
      </c>
      <c r="J2305">
        <v>0</v>
      </c>
      <c r="K2305">
        <v>0</v>
      </c>
      <c r="L2305">
        <v>0</v>
      </c>
      <c r="M2305">
        <v>0</v>
      </c>
    </row>
    <row r="2306" spans="2:13" x14ac:dyDescent="0.2">
      <c r="B2306">
        <v>0</v>
      </c>
      <c r="C2306">
        <v>0</v>
      </c>
      <c r="D2306">
        <v>0</v>
      </c>
      <c r="E2306">
        <v>0</v>
      </c>
      <c r="F2306">
        <v>0</v>
      </c>
      <c r="G2306">
        <v>2222222</v>
      </c>
      <c r="H2306">
        <v>0</v>
      </c>
      <c r="I2306">
        <v>0</v>
      </c>
      <c r="J2306">
        <v>0</v>
      </c>
      <c r="K2306">
        <v>0</v>
      </c>
      <c r="L2306">
        <v>0</v>
      </c>
      <c r="M2306">
        <v>0</v>
      </c>
    </row>
    <row r="2307" spans="2:13" x14ac:dyDescent="0.2">
      <c r="B2307">
        <v>0</v>
      </c>
      <c r="C2307">
        <v>0</v>
      </c>
      <c r="D2307">
        <v>0</v>
      </c>
      <c r="E2307">
        <v>0</v>
      </c>
      <c r="F2307">
        <v>0</v>
      </c>
      <c r="G2307">
        <v>2222222</v>
      </c>
      <c r="H2307">
        <v>0</v>
      </c>
      <c r="I2307">
        <v>0</v>
      </c>
      <c r="J2307">
        <v>0</v>
      </c>
      <c r="K2307">
        <v>0</v>
      </c>
      <c r="L2307">
        <v>0</v>
      </c>
      <c r="M2307">
        <v>0</v>
      </c>
    </row>
    <row r="2308" spans="2:13" x14ac:dyDescent="0.2">
      <c r="B2308">
        <v>0</v>
      </c>
      <c r="C2308">
        <v>0</v>
      </c>
      <c r="D2308">
        <v>0</v>
      </c>
      <c r="E2308">
        <v>0</v>
      </c>
      <c r="F2308">
        <v>0</v>
      </c>
      <c r="G2308">
        <v>2222222</v>
      </c>
      <c r="H2308">
        <v>0</v>
      </c>
      <c r="I2308">
        <v>0</v>
      </c>
      <c r="J2308">
        <v>0</v>
      </c>
      <c r="K2308">
        <v>0</v>
      </c>
      <c r="L2308">
        <v>0</v>
      </c>
      <c r="M2308">
        <v>0</v>
      </c>
    </row>
    <row r="2309" spans="2:13" x14ac:dyDescent="0.2">
      <c r="B2309">
        <v>0</v>
      </c>
      <c r="C2309">
        <v>0</v>
      </c>
      <c r="D2309">
        <v>0</v>
      </c>
      <c r="E2309">
        <v>0</v>
      </c>
      <c r="F2309">
        <v>0</v>
      </c>
      <c r="G2309">
        <v>2222222</v>
      </c>
      <c r="H2309">
        <v>0</v>
      </c>
      <c r="I2309">
        <v>0</v>
      </c>
      <c r="J2309">
        <v>0</v>
      </c>
      <c r="K2309">
        <v>0</v>
      </c>
      <c r="L2309">
        <v>0</v>
      </c>
      <c r="M2309">
        <v>0</v>
      </c>
    </row>
    <row r="2310" spans="2:13" x14ac:dyDescent="0.2">
      <c r="B2310">
        <v>0</v>
      </c>
      <c r="C2310">
        <v>0</v>
      </c>
      <c r="D2310">
        <v>0</v>
      </c>
      <c r="E2310">
        <v>0</v>
      </c>
      <c r="F2310">
        <v>0</v>
      </c>
      <c r="G2310">
        <v>2222222</v>
      </c>
      <c r="H2310">
        <v>0</v>
      </c>
      <c r="I2310">
        <v>0</v>
      </c>
      <c r="J2310">
        <v>0</v>
      </c>
      <c r="K2310">
        <v>0</v>
      </c>
      <c r="L2310">
        <v>0</v>
      </c>
      <c r="M2310">
        <v>0</v>
      </c>
    </row>
    <row r="2311" spans="2:13" x14ac:dyDescent="0.2">
      <c r="B2311">
        <v>0</v>
      </c>
      <c r="C2311">
        <v>0</v>
      </c>
      <c r="D2311">
        <v>0</v>
      </c>
      <c r="E2311">
        <v>0</v>
      </c>
      <c r="F2311">
        <v>0</v>
      </c>
      <c r="G2311">
        <v>2222222</v>
      </c>
      <c r="H2311">
        <v>0</v>
      </c>
      <c r="I2311">
        <v>0</v>
      </c>
      <c r="J2311">
        <v>0</v>
      </c>
      <c r="K2311">
        <v>0</v>
      </c>
      <c r="L2311">
        <v>0</v>
      </c>
      <c r="M2311">
        <v>0</v>
      </c>
    </row>
    <row r="2312" spans="2:13" x14ac:dyDescent="0.2">
      <c r="B2312">
        <v>0</v>
      </c>
      <c r="C2312">
        <v>0</v>
      </c>
      <c r="D2312">
        <v>0</v>
      </c>
      <c r="E2312">
        <v>0</v>
      </c>
      <c r="F2312">
        <v>0</v>
      </c>
      <c r="G2312">
        <v>2222222</v>
      </c>
      <c r="H2312">
        <v>0</v>
      </c>
      <c r="I2312">
        <v>0</v>
      </c>
      <c r="J2312">
        <v>0</v>
      </c>
      <c r="K2312">
        <v>0</v>
      </c>
      <c r="L2312">
        <v>0</v>
      </c>
      <c r="M2312">
        <v>0</v>
      </c>
    </row>
    <row r="2313" spans="2:13" x14ac:dyDescent="0.2">
      <c r="B2313">
        <v>0</v>
      </c>
      <c r="C2313">
        <v>0</v>
      </c>
      <c r="D2313">
        <v>0</v>
      </c>
      <c r="E2313">
        <v>0</v>
      </c>
      <c r="F2313">
        <v>0</v>
      </c>
      <c r="G2313">
        <v>2222222</v>
      </c>
      <c r="H2313">
        <v>0</v>
      </c>
      <c r="I2313">
        <v>0</v>
      </c>
      <c r="J2313">
        <v>0</v>
      </c>
      <c r="K2313">
        <v>0</v>
      </c>
      <c r="L2313">
        <v>0</v>
      </c>
      <c r="M2313">
        <v>0</v>
      </c>
    </row>
    <row r="2314" spans="2:13" x14ac:dyDescent="0.2">
      <c r="B2314">
        <v>0</v>
      </c>
      <c r="C2314">
        <v>0</v>
      </c>
      <c r="D2314">
        <v>0</v>
      </c>
      <c r="E2314">
        <v>0</v>
      </c>
      <c r="F2314">
        <v>0</v>
      </c>
      <c r="G2314">
        <v>2222222</v>
      </c>
      <c r="H2314">
        <v>0</v>
      </c>
      <c r="I2314">
        <v>0</v>
      </c>
      <c r="J2314">
        <v>0</v>
      </c>
      <c r="K2314">
        <v>0</v>
      </c>
      <c r="L2314">
        <v>0</v>
      </c>
      <c r="M2314">
        <v>0</v>
      </c>
    </row>
    <row r="2315" spans="2:13" x14ac:dyDescent="0.2">
      <c r="B2315">
        <v>0</v>
      </c>
      <c r="C2315">
        <v>0</v>
      </c>
      <c r="D2315">
        <v>0</v>
      </c>
      <c r="E2315">
        <v>0</v>
      </c>
      <c r="F2315">
        <v>0</v>
      </c>
      <c r="G2315">
        <v>2222222</v>
      </c>
      <c r="H2315">
        <v>0</v>
      </c>
      <c r="I2315">
        <v>0</v>
      </c>
      <c r="J2315">
        <v>0</v>
      </c>
      <c r="K2315">
        <v>0</v>
      </c>
      <c r="L2315">
        <v>0</v>
      </c>
      <c r="M2315">
        <v>0</v>
      </c>
    </row>
    <row r="2316" spans="2:13" x14ac:dyDescent="0.2">
      <c r="B2316">
        <v>0</v>
      </c>
      <c r="C2316">
        <v>0</v>
      </c>
      <c r="D2316">
        <v>0</v>
      </c>
      <c r="E2316">
        <v>0</v>
      </c>
      <c r="F2316">
        <v>0</v>
      </c>
      <c r="G2316">
        <v>2222222</v>
      </c>
      <c r="H2316">
        <v>0</v>
      </c>
      <c r="I2316">
        <v>0</v>
      </c>
      <c r="J2316">
        <v>0</v>
      </c>
      <c r="K2316">
        <v>0</v>
      </c>
      <c r="L2316">
        <v>0</v>
      </c>
      <c r="M2316">
        <v>0</v>
      </c>
    </row>
    <row r="2317" spans="2:13" x14ac:dyDescent="0.2">
      <c r="B2317">
        <v>0</v>
      </c>
      <c r="C2317">
        <v>0</v>
      </c>
      <c r="D2317">
        <v>0</v>
      </c>
      <c r="E2317">
        <v>0</v>
      </c>
      <c r="F2317">
        <v>0</v>
      </c>
      <c r="G2317">
        <v>2222222</v>
      </c>
      <c r="H2317">
        <v>0</v>
      </c>
      <c r="I2317">
        <v>0</v>
      </c>
      <c r="J2317">
        <v>0</v>
      </c>
      <c r="K2317">
        <v>0</v>
      </c>
      <c r="L2317">
        <v>0</v>
      </c>
      <c r="M2317">
        <v>0</v>
      </c>
    </row>
    <row r="2318" spans="2:13" x14ac:dyDescent="0.2">
      <c r="B2318">
        <v>0</v>
      </c>
      <c r="C2318">
        <v>0</v>
      </c>
      <c r="D2318">
        <v>0</v>
      </c>
      <c r="E2318">
        <v>0</v>
      </c>
      <c r="F2318">
        <v>0</v>
      </c>
      <c r="G2318">
        <v>2222222</v>
      </c>
      <c r="H2318">
        <v>0</v>
      </c>
      <c r="I2318">
        <v>0</v>
      </c>
      <c r="J2318">
        <v>0</v>
      </c>
      <c r="K2318">
        <v>0</v>
      </c>
      <c r="L2318">
        <v>0</v>
      </c>
      <c r="M2318">
        <v>0</v>
      </c>
    </row>
    <row r="2319" spans="2:13" x14ac:dyDescent="0.2">
      <c r="B2319">
        <v>0</v>
      </c>
      <c r="C2319">
        <v>0</v>
      </c>
      <c r="D2319">
        <v>0</v>
      </c>
      <c r="E2319">
        <v>0</v>
      </c>
      <c r="F2319">
        <v>0</v>
      </c>
      <c r="G2319">
        <v>2222222</v>
      </c>
      <c r="H2319">
        <v>0</v>
      </c>
      <c r="I2319">
        <v>0</v>
      </c>
      <c r="J2319">
        <v>0</v>
      </c>
      <c r="K2319">
        <v>0</v>
      </c>
      <c r="L2319">
        <v>0</v>
      </c>
      <c r="M2319">
        <v>0</v>
      </c>
    </row>
    <row r="2320" spans="2:13" x14ac:dyDescent="0.2">
      <c r="B2320">
        <v>0</v>
      </c>
      <c r="C2320">
        <v>0</v>
      </c>
      <c r="D2320">
        <v>0</v>
      </c>
      <c r="E2320">
        <v>0</v>
      </c>
      <c r="F2320">
        <v>0</v>
      </c>
      <c r="G2320">
        <v>2222222</v>
      </c>
      <c r="H2320">
        <v>0</v>
      </c>
      <c r="I2320">
        <v>0</v>
      </c>
      <c r="J2320">
        <v>0</v>
      </c>
      <c r="K2320">
        <v>0</v>
      </c>
      <c r="L2320">
        <v>0</v>
      </c>
      <c r="M2320">
        <v>0</v>
      </c>
    </row>
    <row r="2321" spans="2:13" x14ac:dyDescent="0.2">
      <c r="B2321">
        <v>0</v>
      </c>
      <c r="C2321">
        <v>0</v>
      </c>
      <c r="D2321">
        <v>0</v>
      </c>
      <c r="E2321">
        <v>0</v>
      </c>
      <c r="F2321">
        <v>0</v>
      </c>
      <c r="G2321">
        <v>2222222</v>
      </c>
      <c r="H2321">
        <v>0</v>
      </c>
      <c r="I2321">
        <v>0</v>
      </c>
      <c r="J2321">
        <v>0</v>
      </c>
      <c r="K2321">
        <v>0</v>
      </c>
      <c r="L2321">
        <v>0</v>
      </c>
      <c r="M2321">
        <v>0</v>
      </c>
    </row>
    <row r="2322" spans="2:13" x14ac:dyDescent="0.2">
      <c r="B2322">
        <v>0</v>
      </c>
      <c r="C2322">
        <v>0</v>
      </c>
      <c r="D2322">
        <v>0</v>
      </c>
      <c r="E2322">
        <v>0</v>
      </c>
      <c r="F2322">
        <v>0</v>
      </c>
      <c r="G2322">
        <v>2222222</v>
      </c>
      <c r="H2322">
        <v>0</v>
      </c>
      <c r="I2322">
        <v>0</v>
      </c>
      <c r="J2322">
        <v>0</v>
      </c>
      <c r="K2322">
        <v>0</v>
      </c>
      <c r="L2322">
        <v>0</v>
      </c>
      <c r="M2322">
        <v>0</v>
      </c>
    </row>
    <row r="2323" spans="2:13" x14ac:dyDescent="0.2">
      <c r="B2323">
        <v>0</v>
      </c>
      <c r="C2323">
        <v>0</v>
      </c>
      <c r="D2323">
        <v>0</v>
      </c>
      <c r="E2323">
        <v>0</v>
      </c>
      <c r="F2323">
        <v>0</v>
      </c>
      <c r="G2323">
        <v>2222222</v>
      </c>
      <c r="H2323">
        <v>0</v>
      </c>
      <c r="I2323">
        <v>0</v>
      </c>
      <c r="J2323">
        <v>0</v>
      </c>
      <c r="K2323">
        <v>0</v>
      </c>
      <c r="L2323">
        <v>0</v>
      </c>
      <c r="M2323">
        <v>0</v>
      </c>
    </row>
    <row r="2324" spans="2:13" x14ac:dyDescent="0.2">
      <c r="B2324">
        <v>0</v>
      </c>
      <c r="C2324">
        <v>0</v>
      </c>
      <c r="D2324">
        <v>0</v>
      </c>
      <c r="E2324">
        <v>0</v>
      </c>
      <c r="F2324">
        <v>0</v>
      </c>
      <c r="G2324">
        <v>2222222</v>
      </c>
      <c r="H2324">
        <v>0</v>
      </c>
      <c r="I2324">
        <v>0</v>
      </c>
      <c r="J2324">
        <v>0</v>
      </c>
      <c r="K2324">
        <v>0</v>
      </c>
      <c r="L2324">
        <v>0</v>
      </c>
      <c r="M2324">
        <v>0</v>
      </c>
    </row>
    <row r="2325" spans="2:13" x14ac:dyDescent="0.2">
      <c r="B2325">
        <v>0</v>
      </c>
      <c r="C2325">
        <v>0</v>
      </c>
      <c r="D2325">
        <v>0</v>
      </c>
      <c r="E2325">
        <v>0</v>
      </c>
      <c r="F2325">
        <v>0</v>
      </c>
      <c r="G2325">
        <v>2222222</v>
      </c>
      <c r="H2325">
        <v>0</v>
      </c>
      <c r="I2325">
        <v>0</v>
      </c>
      <c r="J2325">
        <v>0</v>
      </c>
      <c r="K2325">
        <v>0</v>
      </c>
      <c r="L2325">
        <v>0</v>
      </c>
      <c r="M2325">
        <v>0</v>
      </c>
    </row>
    <row r="2326" spans="2:13" x14ac:dyDescent="0.2">
      <c r="B2326">
        <v>0</v>
      </c>
      <c r="C2326">
        <v>0</v>
      </c>
      <c r="D2326">
        <v>0</v>
      </c>
      <c r="E2326">
        <v>0</v>
      </c>
      <c r="F2326">
        <v>0</v>
      </c>
      <c r="G2326">
        <v>2222222</v>
      </c>
      <c r="H2326">
        <v>0</v>
      </c>
      <c r="I2326">
        <v>0</v>
      </c>
      <c r="J2326">
        <v>0</v>
      </c>
      <c r="K2326">
        <v>0</v>
      </c>
      <c r="L2326">
        <v>0</v>
      </c>
      <c r="M2326">
        <v>0</v>
      </c>
    </row>
    <row r="2327" spans="2:13" x14ac:dyDescent="0.2">
      <c r="B2327">
        <v>0</v>
      </c>
      <c r="C2327">
        <v>0</v>
      </c>
      <c r="D2327">
        <v>0</v>
      </c>
      <c r="E2327">
        <v>0</v>
      </c>
      <c r="F2327">
        <v>0</v>
      </c>
      <c r="G2327">
        <v>2222222</v>
      </c>
      <c r="H2327">
        <v>0</v>
      </c>
      <c r="I2327">
        <v>0</v>
      </c>
      <c r="J2327">
        <v>0</v>
      </c>
      <c r="K2327">
        <v>0</v>
      </c>
      <c r="L2327">
        <v>0</v>
      </c>
      <c r="M2327">
        <v>0</v>
      </c>
    </row>
    <row r="2328" spans="2:13" x14ac:dyDescent="0.2">
      <c r="B2328">
        <v>0</v>
      </c>
      <c r="C2328">
        <v>0</v>
      </c>
      <c r="D2328">
        <v>0</v>
      </c>
      <c r="E2328">
        <v>0</v>
      </c>
      <c r="F2328">
        <v>0</v>
      </c>
      <c r="G2328">
        <v>2222222</v>
      </c>
      <c r="H2328">
        <v>0</v>
      </c>
      <c r="I2328">
        <v>0</v>
      </c>
      <c r="J2328">
        <v>0</v>
      </c>
      <c r="K2328">
        <v>0</v>
      </c>
      <c r="L2328">
        <v>0</v>
      </c>
      <c r="M2328">
        <v>0</v>
      </c>
    </row>
    <row r="2329" spans="2:13" x14ac:dyDescent="0.2">
      <c r="B2329">
        <v>0</v>
      </c>
      <c r="C2329">
        <v>0</v>
      </c>
      <c r="D2329">
        <v>0</v>
      </c>
      <c r="E2329">
        <v>0</v>
      </c>
      <c r="F2329">
        <v>0</v>
      </c>
      <c r="G2329">
        <v>2222222</v>
      </c>
      <c r="H2329">
        <v>0</v>
      </c>
      <c r="I2329">
        <v>0</v>
      </c>
      <c r="J2329">
        <v>0</v>
      </c>
      <c r="K2329">
        <v>0</v>
      </c>
      <c r="L2329">
        <v>0</v>
      </c>
      <c r="M2329">
        <v>0</v>
      </c>
    </row>
    <row r="2330" spans="2:13" x14ac:dyDescent="0.2">
      <c r="B2330">
        <v>0</v>
      </c>
      <c r="C2330">
        <v>0</v>
      </c>
      <c r="D2330">
        <v>0</v>
      </c>
      <c r="E2330">
        <v>0</v>
      </c>
      <c r="F2330">
        <v>0</v>
      </c>
      <c r="G2330">
        <v>2222222</v>
      </c>
      <c r="H2330">
        <v>0</v>
      </c>
      <c r="I2330">
        <v>0</v>
      </c>
      <c r="J2330">
        <v>0</v>
      </c>
      <c r="K2330">
        <v>0</v>
      </c>
      <c r="L2330">
        <v>0</v>
      </c>
      <c r="M2330">
        <v>0</v>
      </c>
    </row>
    <row r="2331" spans="2:13" x14ac:dyDescent="0.2">
      <c r="B2331">
        <v>0</v>
      </c>
      <c r="C2331">
        <v>0</v>
      </c>
      <c r="D2331">
        <v>0</v>
      </c>
      <c r="E2331">
        <v>0</v>
      </c>
      <c r="F2331">
        <v>0</v>
      </c>
      <c r="G2331">
        <v>2222222</v>
      </c>
      <c r="H2331">
        <v>0</v>
      </c>
      <c r="I2331">
        <v>0</v>
      </c>
      <c r="J2331">
        <v>0</v>
      </c>
      <c r="K2331">
        <v>0</v>
      </c>
      <c r="L2331">
        <v>0</v>
      </c>
      <c r="M2331">
        <v>0</v>
      </c>
    </row>
    <row r="2332" spans="2:13" x14ac:dyDescent="0.2">
      <c r="B2332">
        <v>0</v>
      </c>
      <c r="C2332">
        <v>0</v>
      </c>
      <c r="D2332">
        <v>0</v>
      </c>
      <c r="E2332">
        <v>0</v>
      </c>
      <c r="F2332">
        <v>0</v>
      </c>
      <c r="G2332">
        <v>2222222</v>
      </c>
      <c r="H2332">
        <v>0</v>
      </c>
      <c r="I2332">
        <v>0</v>
      </c>
      <c r="J2332">
        <v>0</v>
      </c>
      <c r="K2332">
        <v>0</v>
      </c>
      <c r="L2332">
        <v>0</v>
      </c>
      <c r="M2332">
        <v>0</v>
      </c>
    </row>
    <row r="2333" spans="2:13" x14ac:dyDescent="0.2">
      <c r="B2333">
        <v>0</v>
      </c>
      <c r="C2333">
        <v>0</v>
      </c>
      <c r="D2333">
        <v>0</v>
      </c>
      <c r="E2333">
        <v>0</v>
      </c>
      <c r="F2333">
        <v>0</v>
      </c>
      <c r="G2333">
        <v>2222222</v>
      </c>
      <c r="H2333">
        <v>0</v>
      </c>
      <c r="I2333">
        <v>0</v>
      </c>
      <c r="J2333">
        <v>0</v>
      </c>
      <c r="K2333">
        <v>0</v>
      </c>
      <c r="L2333">
        <v>0</v>
      </c>
      <c r="M2333">
        <v>0</v>
      </c>
    </row>
    <row r="2334" spans="2:13" x14ac:dyDescent="0.2">
      <c r="B2334">
        <v>0</v>
      </c>
      <c r="C2334">
        <v>0</v>
      </c>
      <c r="D2334">
        <v>0</v>
      </c>
      <c r="E2334">
        <v>0</v>
      </c>
      <c r="F2334">
        <v>0</v>
      </c>
      <c r="G2334">
        <v>2222222</v>
      </c>
      <c r="H2334">
        <v>0</v>
      </c>
      <c r="I2334">
        <v>0</v>
      </c>
      <c r="J2334">
        <v>0</v>
      </c>
      <c r="K2334">
        <v>0</v>
      </c>
      <c r="L2334">
        <v>0</v>
      </c>
      <c r="M2334">
        <v>0</v>
      </c>
    </row>
    <row r="2335" spans="2:13" x14ac:dyDescent="0.2">
      <c r="B2335">
        <v>0</v>
      </c>
      <c r="C2335">
        <v>0</v>
      </c>
      <c r="D2335">
        <v>0</v>
      </c>
      <c r="E2335">
        <v>0</v>
      </c>
      <c r="F2335">
        <v>0</v>
      </c>
      <c r="G2335">
        <v>2222222</v>
      </c>
      <c r="H2335">
        <v>0</v>
      </c>
      <c r="I2335">
        <v>0</v>
      </c>
      <c r="J2335">
        <v>0</v>
      </c>
      <c r="K2335">
        <v>0</v>
      </c>
      <c r="L2335">
        <v>0</v>
      </c>
      <c r="M2335">
        <v>0</v>
      </c>
    </row>
    <row r="2336" spans="2:13" x14ac:dyDescent="0.2">
      <c r="B2336">
        <v>0</v>
      </c>
      <c r="C2336">
        <v>0</v>
      </c>
      <c r="D2336">
        <v>0</v>
      </c>
      <c r="E2336">
        <v>0</v>
      </c>
      <c r="F2336">
        <v>0</v>
      </c>
      <c r="G2336">
        <v>2222222</v>
      </c>
      <c r="H2336">
        <v>0</v>
      </c>
      <c r="I2336">
        <v>0</v>
      </c>
      <c r="J2336">
        <v>0</v>
      </c>
      <c r="K2336">
        <v>0</v>
      </c>
      <c r="L2336">
        <v>0</v>
      </c>
      <c r="M2336">
        <v>0</v>
      </c>
    </row>
    <row r="2337" spans="2:13" x14ac:dyDescent="0.2">
      <c r="B2337">
        <v>0</v>
      </c>
      <c r="C2337">
        <v>0</v>
      </c>
      <c r="D2337">
        <v>0</v>
      </c>
      <c r="E2337">
        <v>0</v>
      </c>
      <c r="F2337">
        <v>0</v>
      </c>
      <c r="G2337">
        <v>2222222</v>
      </c>
      <c r="H2337">
        <v>0</v>
      </c>
      <c r="I2337">
        <v>0</v>
      </c>
      <c r="J2337">
        <v>0</v>
      </c>
      <c r="K2337">
        <v>0</v>
      </c>
      <c r="L2337">
        <v>0</v>
      </c>
      <c r="M2337">
        <v>0</v>
      </c>
    </row>
    <row r="2338" spans="2:13" x14ac:dyDescent="0.2">
      <c r="B2338">
        <v>0</v>
      </c>
      <c r="C2338">
        <v>0</v>
      </c>
      <c r="D2338">
        <v>0</v>
      </c>
      <c r="E2338">
        <v>0</v>
      </c>
      <c r="F2338">
        <v>0</v>
      </c>
      <c r="G2338">
        <v>2222222</v>
      </c>
      <c r="H2338">
        <v>0</v>
      </c>
      <c r="I2338">
        <v>0</v>
      </c>
      <c r="J2338">
        <v>0</v>
      </c>
      <c r="K2338">
        <v>0</v>
      </c>
      <c r="L2338">
        <v>0</v>
      </c>
      <c r="M2338">
        <v>0</v>
      </c>
    </row>
    <row r="2339" spans="2:13" x14ac:dyDescent="0.2">
      <c r="B2339">
        <v>0</v>
      </c>
      <c r="C2339">
        <v>0</v>
      </c>
      <c r="D2339">
        <v>0</v>
      </c>
      <c r="E2339">
        <v>0</v>
      </c>
      <c r="F2339">
        <v>0</v>
      </c>
      <c r="G2339">
        <v>2222222</v>
      </c>
      <c r="H2339">
        <v>0</v>
      </c>
      <c r="I2339">
        <v>0</v>
      </c>
      <c r="J2339">
        <v>0</v>
      </c>
      <c r="K2339">
        <v>0</v>
      </c>
      <c r="L2339">
        <v>0</v>
      </c>
      <c r="M2339">
        <v>0</v>
      </c>
    </row>
    <row r="2340" spans="2:13" x14ac:dyDescent="0.2">
      <c r="B2340">
        <v>0</v>
      </c>
      <c r="C2340">
        <v>0</v>
      </c>
      <c r="D2340">
        <v>0</v>
      </c>
      <c r="E2340">
        <v>0</v>
      </c>
      <c r="F2340">
        <v>0</v>
      </c>
      <c r="G2340">
        <v>2222222</v>
      </c>
      <c r="H2340">
        <v>0</v>
      </c>
      <c r="I2340">
        <v>0</v>
      </c>
      <c r="J2340">
        <v>0</v>
      </c>
      <c r="K2340">
        <v>0</v>
      </c>
      <c r="L2340">
        <v>0</v>
      </c>
      <c r="M2340">
        <v>0</v>
      </c>
    </row>
    <row r="2341" spans="2:13" x14ac:dyDescent="0.2">
      <c r="B2341">
        <v>0</v>
      </c>
      <c r="C2341">
        <v>0</v>
      </c>
      <c r="D2341">
        <v>0</v>
      </c>
      <c r="E2341">
        <v>0</v>
      </c>
      <c r="F2341">
        <v>0</v>
      </c>
      <c r="G2341">
        <v>2222222</v>
      </c>
      <c r="H2341">
        <v>0</v>
      </c>
      <c r="I2341">
        <v>0</v>
      </c>
      <c r="J2341">
        <v>0</v>
      </c>
      <c r="K2341">
        <v>0</v>
      </c>
      <c r="L2341">
        <v>0</v>
      </c>
      <c r="M2341">
        <v>0</v>
      </c>
    </row>
    <row r="2342" spans="2:13" x14ac:dyDescent="0.2">
      <c r="B2342">
        <v>0</v>
      </c>
      <c r="C2342">
        <v>0</v>
      </c>
      <c r="D2342">
        <v>0</v>
      </c>
      <c r="E2342">
        <v>0</v>
      </c>
      <c r="F2342">
        <v>0</v>
      </c>
      <c r="G2342">
        <v>2222222</v>
      </c>
      <c r="H2342">
        <v>0</v>
      </c>
      <c r="I2342">
        <v>0</v>
      </c>
      <c r="J2342">
        <v>0</v>
      </c>
      <c r="K2342">
        <v>0</v>
      </c>
      <c r="L2342">
        <v>0</v>
      </c>
      <c r="M2342">
        <v>0</v>
      </c>
    </row>
    <row r="2343" spans="2:13" x14ac:dyDescent="0.2">
      <c r="B2343">
        <v>0</v>
      </c>
      <c r="C2343">
        <v>0</v>
      </c>
      <c r="D2343">
        <v>0</v>
      </c>
      <c r="E2343">
        <v>0</v>
      </c>
      <c r="F2343">
        <v>0</v>
      </c>
      <c r="G2343">
        <v>2222222</v>
      </c>
      <c r="H2343">
        <v>0</v>
      </c>
      <c r="I2343">
        <v>0</v>
      </c>
      <c r="J2343">
        <v>0</v>
      </c>
      <c r="K2343">
        <v>0</v>
      </c>
      <c r="L2343">
        <v>0</v>
      </c>
      <c r="M2343">
        <v>0</v>
      </c>
    </row>
    <row r="2344" spans="2:13" x14ac:dyDescent="0.2">
      <c r="B2344">
        <v>0</v>
      </c>
      <c r="C2344">
        <v>0</v>
      </c>
      <c r="D2344">
        <v>0</v>
      </c>
      <c r="E2344">
        <v>0</v>
      </c>
      <c r="F2344">
        <v>0</v>
      </c>
      <c r="G2344">
        <v>2222222</v>
      </c>
      <c r="H2344">
        <v>0</v>
      </c>
      <c r="I2344">
        <v>0</v>
      </c>
      <c r="J2344">
        <v>0</v>
      </c>
      <c r="K2344">
        <v>0</v>
      </c>
      <c r="L2344">
        <v>0</v>
      </c>
      <c r="M2344">
        <v>0</v>
      </c>
    </row>
    <row r="2345" spans="2:13" x14ac:dyDescent="0.2">
      <c r="B2345">
        <v>0</v>
      </c>
      <c r="C2345">
        <v>0</v>
      </c>
      <c r="D2345">
        <v>0</v>
      </c>
      <c r="E2345">
        <v>0</v>
      </c>
      <c r="F2345">
        <v>0</v>
      </c>
      <c r="G2345">
        <v>2222222</v>
      </c>
      <c r="H2345">
        <v>0</v>
      </c>
      <c r="I2345">
        <v>0</v>
      </c>
      <c r="J2345">
        <v>0</v>
      </c>
      <c r="K2345">
        <v>0</v>
      </c>
      <c r="L2345">
        <v>0</v>
      </c>
      <c r="M2345">
        <v>0</v>
      </c>
    </row>
    <row r="2346" spans="2:13" x14ac:dyDescent="0.2">
      <c r="B2346">
        <v>0</v>
      </c>
      <c r="C2346">
        <v>0</v>
      </c>
      <c r="D2346">
        <v>0</v>
      </c>
      <c r="E2346">
        <v>0</v>
      </c>
      <c r="F2346">
        <v>0</v>
      </c>
      <c r="G2346">
        <v>2222222</v>
      </c>
      <c r="H2346">
        <v>0</v>
      </c>
      <c r="I2346">
        <v>0</v>
      </c>
      <c r="J2346">
        <v>0</v>
      </c>
      <c r="K2346">
        <v>0</v>
      </c>
      <c r="L2346">
        <v>0</v>
      </c>
      <c r="M2346">
        <v>0</v>
      </c>
    </row>
    <row r="2347" spans="2:13" x14ac:dyDescent="0.2">
      <c r="B2347">
        <v>0</v>
      </c>
      <c r="C2347">
        <v>0</v>
      </c>
      <c r="D2347">
        <v>0</v>
      </c>
      <c r="E2347">
        <v>0</v>
      </c>
      <c r="F2347">
        <v>0</v>
      </c>
      <c r="G2347">
        <v>2222222</v>
      </c>
      <c r="H2347">
        <v>0</v>
      </c>
      <c r="I2347">
        <v>0</v>
      </c>
      <c r="J2347">
        <v>0</v>
      </c>
      <c r="K2347">
        <v>0</v>
      </c>
      <c r="L2347">
        <v>0</v>
      </c>
      <c r="M2347">
        <v>0</v>
      </c>
    </row>
    <row r="2348" spans="2:13" x14ac:dyDescent="0.2">
      <c r="B2348">
        <v>0</v>
      </c>
      <c r="C2348">
        <v>0</v>
      </c>
      <c r="D2348">
        <v>0</v>
      </c>
      <c r="E2348">
        <v>0</v>
      </c>
      <c r="F2348">
        <v>0</v>
      </c>
      <c r="G2348">
        <v>2222222</v>
      </c>
      <c r="H2348">
        <v>0</v>
      </c>
      <c r="I2348">
        <v>0</v>
      </c>
      <c r="J2348">
        <v>0</v>
      </c>
      <c r="K2348">
        <v>0</v>
      </c>
      <c r="L2348">
        <v>0</v>
      </c>
      <c r="M2348">
        <v>0</v>
      </c>
    </row>
    <row r="2349" spans="2:13" x14ac:dyDescent="0.2">
      <c r="B2349">
        <v>0</v>
      </c>
      <c r="C2349">
        <v>0</v>
      </c>
      <c r="D2349">
        <v>0</v>
      </c>
      <c r="E2349">
        <v>0</v>
      </c>
      <c r="F2349">
        <v>0</v>
      </c>
      <c r="G2349">
        <v>2222222</v>
      </c>
      <c r="H2349">
        <v>0</v>
      </c>
      <c r="I2349">
        <v>0</v>
      </c>
      <c r="J2349">
        <v>0</v>
      </c>
      <c r="K2349">
        <v>0</v>
      </c>
      <c r="L2349">
        <v>0</v>
      </c>
      <c r="M2349">
        <v>0</v>
      </c>
    </row>
    <row r="2350" spans="2:13" x14ac:dyDescent="0.2">
      <c r="B2350">
        <v>0</v>
      </c>
      <c r="C2350">
        <v>0</v>
      </c>
      <c r="D2350">
        <v>0</v>
      </c>
      <c r="E2350">
        <v>0</v>
      </c>
      <c r="F2350">
        <v>0</v>
      </c>
      <c r="G2350">
        <v>2222222</v>
      </c>
      <c r="H2350">
        <v>0</v>
      </c>
      <c r="I2350">
        <v>0</v>
      </c>
      <c r="J2350">
        <v>0</v>
      </c>
      <c r="K2350">
        <v>0</v>
      </c>
      <c r="L2350">
        <v>0</v>
      </c>
      <c r="M2350">
        <v>0</v>
      </c>
    </row>
    <row r="2351" spans="2:13" x14ac:dyDescent="0.2">
      <c r="B2351">
        <v>0</v>
      </c>
      <c r="C2351">
        <v>0</v>
      </c>
      <c r="D2351">
        <v>0</v>
      </c>
      <c r="E2351">
        <v>0</v>
      </c>
      <c r="F2351">
        <v>0</v>
      </c>
      <c r="G2351">
        <v>2222222</v>
      </c>
      <c r="H2351">
        <v>0</v>
      </c>
      <c r="I2351">
        <v>0</v>
      </c>
      <c r="J2351">
        <v>0</v>
      </c>
      <c r="K2351">
        <v>0</v>
      </c>
      <c r="L2351">
        <v>0</v>
      </c>
      <c r="M2351">
        <v>0</v>
      </c>
    </row>
    <row r="2352" spans="2:13" x14ac:dyDescent="0.2">
      <c r="B2352">
        <v>0</v>
      </c>
      <c r="C2352">
        <v>0</v>
      </c>
      <c r="D2352">
        <v>0</v>
      </c>
      <c r="E2352">
        <v>0</v>
      </c>
      <c r="F2352">
        <v>0</v>
      </c>
      <c r="G2352">
        <v>2222222</v>
      </c>
      <c r="H2352">
        <v>0</v>
      </c>
      <c r="I2352">
        <v>0</v>
      </c>
      <c r="J2352">
        <v>0</v>
      </c>
      <c r="K2352">
        <v>0</v>
      </c>
      <c r="L2352">
        <v>0</v>
      </c>
      <c r="M2352">
        <v>0</v>
      </c>
    </row>
    <row r="2353" spans="2:13" x14ac:dyDescent="0.2">
      <c r="B2353">
        <v>0</v>
      </c>
      <c r="C2353">
        <v>0</v>
      </c>
      <c r="D2353">
        <v>0</v>
      </c>
      <c r="E2353">
        <v>0</v>
      </c>
      <c r="F2353">
        <v>0</v>
      </c>
      <c r="G2353">
        <v>2222222</v>
      </c>
      <c r="H2353">
        <v>0</v>
      </c>
      <c r="I2353">
        <v>0</v>
      </c>
      <c r="J2353">
        <v>0</v>
      </c>
      <c r="K2353">
        <v>0</v>
      </c>
      <c r="L2353">
        <v>0</v>
      </c>
      <c r="M2353">
        <v>0</v>
      </c>
    </row>
    <row r="2354" spans="2:13" x14ac:dyDescent="0.2">
      <c r="B2354">
        <v>0</v>
      </c>
      <c r="C2354">
        <v>0</v>
      </c>
      <c r="D2354">
        <v>0</v>
      </c>
      <c r="E2354">
        <v>0</v>
      </c>
      <c r="F2354">
        <v>0</v>
      </c>
      <c r="G2354">
        <v>2222222</v>
      </c>
      <c r="H2354">
        <v>0</v>
      </c>
      <c r="I2354">
        <v>0</v>
      </c>
      <c r="J2354">
        <v>0</v>
      </c>
      <c r="K2354">
        <v>0</v>
      </c>
      <c r="L2354">
        <v>0</v>
      </c>
      <c r="M2354">
        <v>0</v>
      </c>
    </row>
    <row r="2355" spans="2:13" x14ac:dyDescent="0.2">
      <c r="B2355">
        <v>0</v>
      </c>
      <c r="C2355">
        <v>0</v>
      </c>
      <c r="D2355">
        <v>0</v>
      </c>
      <c r="E2355">
        <v>0</v>
      </c>
      <c r="F2355">
        <v>0</v>
      </c>
      <c r="G2355">
        <v>2222222</v>
      </c>
      <c r="H2355">
        <v>0</v>
      </c>
      <c r="I2355">
        <v>0</v>
      </c>
      <c r="J2355">
        <v>0</v>
      </c>
      <c r="K2355">
        <v>0</v>
      </c>
      <c r="L2355">
        <v>0</v>
      </c>
      <c r="M2355">
        <v>0</v>
      </c>
    </row>
    <row r="2356" spans="2:13" x14ac:dyDescent="0.2">
      <c r="B2356">
        <v>0</v>
      </c>
      <c r="C2356">
        <v>0</v>
      </c>
      <c r="D2356">
        <v>0</v>
      </c>
      <c r="E2356">
        <v>0</v>
      </c>
      <c r="F2356">
        <v>0</v>
      </c>
      <c r="G2356">
        <v>2222222</v>
      </c>
      <c r="H2356">
        <v>0</v>
      </c>
      <c r="I2356">
        <v>0</v>
      </c>
      <c r="J2356">
        <v>0</v>
      </c>
      <c r="K2356">
        <v>0</v>
      </c>
      <c r="L2356">
        <v>0</v>
      </c>
      <c r="M2356">
        <v>0</v>
      </c>
    </row>
    <row r="2357" spans="2:13" x14ac:dyDescent="0.2">
      <c r="B2357">
        <v>0</v>
      </c>
      <c r="C2357">
        <v>0</v>
      </c>
      <c r="D2357">
        <v>0</v>
      </c>
      <c r="E2357">
        <v>0</v>
      </c>
      <c r="F2357">
        <v>0</v>
      </c>
      <c r="G2357">
        <v>2222222</v>
      </c>
      <c r="H2357">
        <v>0</v>
      </c>
      <c r="I2357">
        <v>0</v>
      </c>
      <c r="J2357">
        <v>0</v>
      </c>
      <c r="K2357">
        <v>0</v>
      </c>
      <c r="L2357">
        <v>0</v>
      </c>
      <c r="M2357">
        <v>0</v>
      </c>
    </row>
    <row r="2358" spans="2:13" x14ac:dyDescent="0.2">
      <c r="B2358">
        <v>0</v>
      </c>
      <c r="C2358">
        <v>0</v>
      </c>
      <c r="D2358">
        <v>0</v>
      </c>
      <c r="E2358">
        <v>0</v>
      </c>
      <c r="F2358">
        <v>0</v>
      </c>
      <c r="G2358">
        <v>2222222</v>
      </c>
      <c r="H2358">
        <v>0</v>
      </c>
      <c r="I2358">
        <v>0</v>
      </c>
      <c r="J2358">
        <v>0</v>
      </c>
      <c r="K2358">
        <v>0</v>
      </c>
      <c r="L2358">
        <v>0</v>
      </c>
      <c r="M2358">
        <v>0</v>
      </c>
    </row>
    <row r="2359" spans="2:13" x14ac:dyDescent="0.2">
      <c r="B2359">
        <v>0</v>
      </c>
      <c r="C2359">
        <v>0</v>
      </c>
      <c r="D2359">
        <v>0</v>
      </c>
      <c r="E2359">
        <v>0</v>
      </c>
      <c r="F2359">
        <v>0</v>
      </c>
      <c r="G2359">
        <v>2222222</v>
      </c>
      <c r="H2359">
        <v>0</v>
      </c>
      <c r="I2359">
        <v>0</v>
      </c>
      <c r="J2359">
        <v>0</v>
      </c>
      <c r="K2359">
        <v>0</v>
      </c>
      <c r="L2359">
        <v>0</v>
      </c>
      <c r="M2359">
        <v>0</v>
      </c>
    </row>
    <row r="2360" spans="2:13" x14ac:dyDescent="0.2">
      <c r="B2360">
        <v>0</v>
      </c>
      <c r="C2360">
        <v>0</v>
      </c>
      <c r="D2360">
        <v>0</v>
      </c>
      <c r="E2360">
        <v>0</v>
      </c>
      <c r="F2360">
        <v>0</v>
      </c>
      <c r="G2360">
        <v>2222222</v>
      </c>
      <c r="H2360">
        <v>0</v>
      </c>
      <c r="I2360">
        <v>0</v>
      </c>
      <c r="J2360">
        <v>0</v>
      </c>
      <c r="K2360">
        <v>0</v>
      </c>
      <c r="L2360">
        <v>0</v>
      </c>
      <c r="M2360">
        <v>0</v>
      </c>
    </row>
    <row r="2361" spans="2:13" x14ac:dyDescent="0.2">
      <c r="B2361">
        <v>0</v>
      </c>
      <c r="C2361">
        <v>0</v>
      </c>
      <c r="D2361">
        <v>0</v>
      </c>
      <c r="E2361">
        <v>0</v>
      </c>
      <c r="F2361">
        <v>0</v>
      </c>
      <c r="G2361">
        <v>2222222</v>
      </c>
      <c r="H2361">
        <v>0</v>
      </c>
      <c r="I2361">
        <v>0</v>
      </c>
      <c r="J2361">
        <v>0</v>
      </c>
      <c r="K2361">
        <v>0</v>
      </c>
      <c r="L2361">
        <v>0</v>
      </c>
      <c r="M2361">
        <v>0</v>
      </c>
    </row>
    <row r="2362" spans="2:13" x14ac:dyDescent="0.2">
      <c r="B2362">
        <v>0</v>
      </c>
      <c r="C2362">
        <v>0</v>
      </c>
      <c r="D2362">
        <v>0</v>
      </c>
      <c r="E2362">
        <v>0</v>
      </c>
      <c r="F2362">
        <v>0</v>
      </c>
      <c r="G2362">
        <v>2222222</v>
      </c>
      <c r="H2362">
        <v>0</v>
      </c>
      <c r="I2362">
        <v>0</v>
      </c>
      <c r="J2362">
        <v>0</v>
      </c>
      <c r="K2362">
        <v>0</v>
      </c>
      <c r="L2362">
        <v>0</v>
      </c>
      <c r="M2362">
        <v>0</v>
      </c>
    </row>
    <row r="2363" spans="2:13" x14ac:dyDescent="0.2">
      <c r="B2363">
        <v>0</v>
      </c>
      <c r="C2363">
        <v>0</v>
      </c>
      <c r="D2363">
        <v>0</v>
      </c>
      <c r="E2363">
        <v>0</v>
      </c>
      <c r="F2363">
        <v>0</v>
      </c>
      <c r="G2363">
        <v>2222222</v>
      </c>
      <c r="H2363">
        <v>0</v>
      </c>
      <c r="I2363">
        <v>0</v>
      </c>
      <c r="J2363">
        <v>0</v>
      </c>
      <c r="K2363">
        <v>0</v>
      </c>
      <c r="L2363">
        <v>0</v>
      </c>
      <c r="M2363">
        <v>0</v>
      </c>
    </row>
    <row r="2364" spans="2:13" x14ac:dyDescent="0.2">
      <c r="B2364">
        <v>0</v>
      </c>
      <c r="C2364">
        <v>0</v>
      </c>
      <c r="D2364">
        <v>0</v>
      </c>
      <c r="E2364">
        <v>0</v>
      </c>
      <c r="F2364">
        <v>0</v>
      </c>
      <c r="G2364">
        <v>2222222</v>
      </c>
      <c r="H2364">
        <v>0</v>
      </c>
      <c r="I2364">
        <v>0</v>
      </c>
      <c r="J2364">
        <v>0</v>
      </c>
      <c r="K2364">
        <v>0</v>
      </c>
      <c r="L2364">
        <v>0</v>
      </c>
      <c r="M2364">
        <v>0</v>
      </c>
    </row>
    <row r="2365" spans="2:13" x14ac:dyDescent="0.2">
      <c r="B2365">
        <v>0</v>
      </c>
      <c r="C2365">
        <v>0</v>
      </c>
      <c r="D2365">
        <v>0</v>
      </c>
      <c r="E2365">
        <v>0</v>
      </c>
      <c r="F2365">
        <v>0</v>
      </c>
      <c r="G2365">
        <v>2222222</v>
      </c>
      <c r="H2365">
        <v>0</v>
      </c>
      <c r="I2365">
        <v>0</v>
      </c>
      <c r="J2365">
        <v>0</v>
      </c>
      <c r="K2365">
        <v>0</v>
      </c>
      <c r="L2365">
        <v>0</v>
      </c>
      <c r="M2365">
        <v>0</v>
      </c>
    </row>
    <row r="2366" spans="2:13" x14ac:dyDescent="0.2">
      <c r="B2366">
        <v>0</v>
      </c>
      <c r="C2366">
        <v>0</v>
      </c>
      <c r="D2366">
        <v>0</v>
      </c>
      <c r="E2366">
        <v>0</v>
      </c>
      <c r="F2366">
        <v>0</v>
      </c>
      <c r="G2366">
        <v>2222222</v>
      </c>
      <c r="H2366">
        <v>0</v>
      </c>
      <c r="I2366">
        <v>0</v>
      </c>
      <c r="J2366">
        <v>0</v>
      </c>
      <c r="K2366">
        <v>0</v>
      </c>
      <c r="L2366">
        <v>0</v>
      </c>
      <c r="M2366">
        <v>0</v>
      </c>
    </row>
    <row r="2367" spans="2:13" x14ac:dyDescent="0.2">
      <c r="B2367">
        <v>0</v>
      </c>
      <c r="C2367">
        <v>0</v>
      </c>
      <c r="D2367">
        <v>0</v>
      </c>
      <c r="E2367">
        <v>0</v>
      </c>
      <c r="F2367">
        <v>0</v>
      </c>
      <c r="G2367">
        <v>2222222</v>
      </c>
      <c r="H2367">
        <v>0</v>
      </c>
      <c r="I2367">
        <v>0</v>
      </c>
      <c r="J2367">
        <v>0</v>
      </c>
      <c r="K2367">
        <v>0</v>
      </c>
      <c r="L2367">
        <v>0</v>
      </c>
      <c r="M2367">
        <v>0</v>
      </c>
    </row>
    <row r="2368" spans="2:13" x14ac:dyDescent="0.2">
      <c r="B2368">
        <v>0</v>
      </c>
      <c r="C2368">
        <v>0</v>
      </c>
      <c r="D2368">
        <v>0</v>
      </c>
      <c r="E2368">
        <v>0</v>
      </c>
      <c r="F2368">
        <v>0</v>
      </c>
      <c r="G2368">
        <v>2222222</v>
      </c>
      <c r="H2368">
        <v>0</v>
      </c>
      <c r="I2368">
        <v>0</v>
      </c>
      <c r="J2368">
        <v>0</v>
      </c>
      <c r="K2368">
        <v>0</v>
      </c>
      <c r="L2368">
        <v>0</v>
      </c>
      <c r="M2368">
        <v>0</v>
      </c>
    </row>
    <row r="2369" spans="2:13" x14ac:dyDescent="0.2">
      <c r="B2369">
        <v>0</v>
      </c>
      <c r="C2369">
        <v>0</v>
      </c>
      <c r="D2369">
        <v>0</v>
      </c>
      <c r="E2369">
        <v>0</v>
      </c>
      <c r="F2369">
        <v>0</v>
      </c>
      <c r="G2369">
        <v>2222222</v>
      </c>
      <c r="H2369">
        <v>0</v>
      </c>
      <c r="I2369">
        <v>0</v>
      </c>
      <c r="J2369">
        <v>0</v>
      </c>
      <c r="K2369">
        <v>0</v>
      </c>
      <c r="L2369">
        <v>0</v>
      </c>
      <c r="M2369">
        <v>0</v>
      </c>
    </row>
    <row r="2370" spans="2:13" x14ac:dyDescent="0.2">
      <c r="B2370">
        <v>0</v>
      </c>
      <c r="C2370">
        <v>0</v>
      </c>
      <c r="D2370">
        <v>0</v>
      </c>
      <c r="E2370">
        <v>0</v>
      </c>
      <c r="F2370">
        <v>0</v>
      </c>
      <c r="G2370">
        <v>2222222</v>
      </c>
      <c r="H2370">
        <v>0</v>
      </c>
      <c r="I2370">
        <v>0</v>
      </c>
      <c r="J2370">
        <v>0</v>
      </c>
      <c r="K2370">
        <v>0</v>
      </c>
      <c r="L2370">
        <v>0</v>
      </c>
      <c r="M2370">
        <v>0</v>
      </c>
    </row>
    <row r="2371" spans="2:13" x14ac:dyDescent="0.2">
      <c r="B2371">
        <v>0</v>
      </c>
      <c r="C2371">
        <v>0</v>
      </c>
      <c r="D2371">
        <v>0</v>
      </c>
      <c r="E2371">
        <v>0</v>
      </c>
      <c r="F2371">
        <v>0</v>
      </c>
      <c r="G2371">
        <v>2222222</v>
      </c>
      <c r="H2371">
        <v>0</v>
      </c>
      <c r="I2371">
        <v>0</v>
      </c>
      <c r="J2371">
        <v>0</v>
      </c>
      <c r="K2371">
        <v>0</v>
      </c>
      <c r="L2371">
        <v>0</v>
      </c>
      <c r="M2371">
        <v>0</v>
      </c>
    </row>
    <row r="2372" spans="2:13" x14ac:dyDescent="0.2">
      <c r="B2372">
        <v>0</v>
      </c>
      <c r="C2372">
        <v>0</v>
      </c>
      <c r="D2372">
        <v>0</v>
      </c>
      <c r="E2372">
        <v>0</v>
      </c>
      <c r="F2372">
        <v>0</v>
      </c>
      <c r="G2372">
        <v>2222222</v>
      </c>
      <c r="H2372">
        <v>0</v>
      </c>
      <c r="I2372">
        <v>0</v>
      </c>
      <c r="J2372">
        <v>0</v>
      </c>
      <c r="K2372">
        <v>0</v>
      </c>
      <c r="L2372">
        <v>0</v>
      </c>
      <c r="M2372">
        <v>0</v>
      </c>
    </row>
    <row r="2373" spans="2:13" x14ac:dyDescent="0.2">
      <c r="B2373">
        <v>0</v>
      </c>
      <c r="C2373">
        <v>0</v>
      </c>
      <c r="D2373">
        <v>0</v>
      </c>
      <c r="E2373">
        <v>0</v>
      </c>
      <c r="F2373">
        <v>0</v>
      </c>
      <c r="G2373">
        <v>2222222</v>
      </c>
      <c r="H2373">
        <v>0</v>
      </c>
      <c r="I2373">
        <v>0</v>
      </c>
      <c r="J2373">
        <v>0</v>
      </c>
      <c r="K2373">
        <v>0</v>
      </c>
      <c r="L2373">
        <v>0</v>
      </c>
      <c r="M2373">
        <v>0</v>
      </c>
    </row>
    <row r="2374" spans="2:13" x14ac:dyDescent="0.2">
      <c r="B2374">
        <v>0</v>
      </c>
      <c r="C2374">
        <v>0</v>
      </c>
      <c r="D2374">
        <v>0</v>
      </c>
      <c r="E2374">
        <v>0</v>
      </c>
      <c r="F2374">
        <v>0</v>
      </c>
      <c r="G2374">
        <v>2222222</v>
      </c>
      <c r="H2374">
        <v>0</v>
      </c>
      <c r="I2374">
        <v>0</v>
      </c>
      <c r="J2374">
        <v>0</v>
      </c>
      <c r="K2374">
        <v>0</v>
      </c>
      <c r="L2374">
        <v>0</v>
      </c>
      <c r="M2374">
        <v>0</v>
      </c>
    </row>
    <row r="2375" spans="2:13" x14ac:dyDescent="0.2">
      <c r="B2375">
        <v>0</v>
      </c>
      <c r="C2375">
        <v>0</v>
      </c>
      <c r="D2375">
        <v>0</v>
      </c>
      <c r="E2375">
        <v>0</v>
      </c>
      <c r="F2375">
        <v>0</v>
      </c>
      <c r="G2375">
        <v>2222222</v>
      </c>
      <c r="H2375">
        <v>0</v>
      </c>
      <c r="I2375">
        <v>0</v>
      </c>
      <c r="J2375">
        <v>0</v>
      </c>
      <c r="K2375">
        <v>0</v>
      </c>
      <c r="L2375">
        <v>0</v>
      </c>
      <c r="M2375">
        <v>0</v>
      </c>
    </row>
    <row r="2376" spans="2:13" x14ac:dyDescent="0.2">
      <c r="B2376">
        <v>0</v>
      </c>
      <c r="C2376">
        <v>0</v>
      </c>
      <c r="D2376">
        <v>0</v>
      </c>
      <c r="E2376">
        <v>0</v>
      </c>
      <c r="F2376">
        <v>0</v>
      </c>
      <c r="G2376">
        <v>2222222</v>
      </c>
      <c r="H2376">
        <v>0</v>
      </c>
      <c r="I2376">
        <v>0</v>
      </c>
      <c r="J2376">
        <v>0</v>
      </c>
      <c r="K2376">
        <v>0</v>
      </c>
      <c r="L2376">
        <v>0</v>
      </c>
      <c r="M2376">
        <v>0</v>
      </c>
    </row>
    <row r="2377" spans="2:13" x14ac:dyDescent="0.2">
      <c r="B2377">
        <v>0</v>
      </c>
      <c r="C2377">
        <v>0</v>
      </c>
      <c r="D2377">
        <v>0</v>
      </c>
      <c r="E2377">
        <v>0</v>
      </c>
      <c r="F2377">
        <v>0</v>
      </c>
      <c r="G2377">
        <v>2222222</v>
      </c>
      <c r="H2377">
        <v>0</v>
      </c>
      <c r="I2377">
        <v>0</v>
      </c>
      <c r="J2377">
        <v>0</v>
      </c>
      <c r="K2377">
        <v>0</v>
      </c>
      <c r="L2377">
        <v>0</v>
      </c>
      <c r="M2377">
        <v>0</v>
      </c>
    </row>
    <row r="2378" spans="2:13" x14ac:dyDescent="0.2">
      <c r="B2378">
        <v>0</v>
      </c>
      <c r="C2378">
        <v>0</v>
      </c>
      <c r="D2378">
        <v>0</v>
      </c>
      <c r="E2378">
        <v>0</v>
      </c>
      <c r="F2378">
        <v>0</v>
      </c>
      <c r="G2378">
        <v>2222222</v>
      </c>
      <c r="H2378">
        <v>0</v>
      </c>
      <c r="I2378">
        <v>0</v>
      </c>
      <c r="J2378">
        <v>0</v>
      </c>
      <c r="K2378">
        <v>0</v>
      </c>
      <c r="L2378">
        <v>0</v>
      </c>
      <c r="M2378">
        <v>0</v>
      </c>
    </row>
    <row r="2379" spans="2:13" x14ac:dyDescent="0.2">
      <c r="B2379">
        <v>0</v>
      </c>
      <c r="C2379">
        <v>0</v>
      </c>
      <c r="D2379">
        <v>0</v>
      </c>
      <c r="E2379">
        <v>0</v>
      </c>
      <c r="F2379">
        <v>0</v>
      </c>
      <c r="G2379">
        <v>2222222</v>
      </c>
      <c r="H2379">
        <v>0</v>
      </c>
      <c r="I2379">
        <v>0</v>
      </c>
      <c r="J2379">
        <v>0</v>
      </c>
      <c r="K2379">
        <v>0</v>
      </c>
      <c r="L2379">
        <v>0</v>
      </c>
      <c r="M2379">
        <v>0</v>
      </c>
    </row>
    <row r="2380" spans="2:13" x14ac:dyDescent="0.2">
      <c r="B2380">
        <v>0</v>
      </c>
      <c r="C2380">
        <v>0</v>
      </c>
      <c r="D2380">
        <v>0</v>
      </c>
      <c r="E2380">
        <v>0</v>
      </c>
      <c r="F2380">
        <v>0</v>
      </c>
      <c r="G2380">
        <v>2222222</v>
      </c>
      <c r="H2380">
        <v>0</v>
      </c>
      <c r="I2380">
        <v>0</v>
      </c>
      <c r="J2380">
        <v>0</v>
      </c>
      <c r="K2380">
        <v>0</v>
      </c>
      <c r="L2380">
        <v>0</v>
      </c>
      <c r="M2380">
        <v>0</v>
      </c>
    </row>
    <row r="2381" spans="2:13" x14ac:dyDescent="0.2">
      <c r="B2381">
        <v>0</v>
      </c>
      <c r="C2381">
        <v>0</v>
      </c>
      <c r="D2381">
        <v>0</v>
      </c>
      <c r="E2381">
        <v>0</v>
      </c>
      <c r="F2381">
        <v>0</v>
      </c>
      <c r="G2381">
        <v>2222222</v>
      </c>
      <c r="H2381">
        <v>0</v>
      </c>
      <c r="I2381">
        <v>0</v>
      </c>
      <c r="J2381">
        <v>0</v>
      </c>
      <c r="K2381">
        <v>0</v>
      </c>
      <c r="L2381">
        <v>0</v>
      </c>
      <c r="M2381">
        <v>0</v>
      </c>
    </row>
    <row r="2382" spans="2:13" x14ac:dyDescent="0.2">
      <c r="B2382">
        <v>0</v>
      </c>
      <c r="C2382">
        <v>0</v>
      </c>
      <c r="D2382">
        <v>0</v>
      </c>
      <c r="E2382">
        <v>0</v>
      </c>
      <c r="F2382">
        <v>0</v>
      </c>
      <c r="G2382">
        <v>2222222</v>
      </c>
      <c r="H2382">
        <v>0</v>
      </c>
      <c r="I2382">
        <v>0</v>
      </c>
      <c r="J2382">
        <v>0</v>
      </c>
      <c r="K2382">
        <v>0</v>
      </c>
      <c r="L2382">
        <v>0</v>
      </c>
      <c r="M2382">
        <v>0</v>
      </c>
    </row>
    <row r="2383" spans="2:13" x14ac:dyDescent="0.2">
      <c r="B2383">
        <v>0</v>
      </c>
      <c r="C2383">
        <v>0</v>
      </c>
      <c r="D2383">
        <v>0</v>
      </c>
      <c r="E2383">
        <v>0</v>
      </c>
      <c r="F2383">
        <v>0</v>
      </c>
      <c r="G2383">
        <v>2222222</v>
      </c>
      <c r="H2383">
        <v>0</v>
      </c>
      <c r="I2383">
        <v>0</v>
      </c>
      <c r="J2383">
        <v>0</v>
      </c>
      <c r="K2383">
        <v>0</v>
      </c>
      <c r="L2383">
        <v>0</v>
      </c>
      <c r="M2383">
        <v>0</v>
      </c>
    </row>
    <row r="2384" spans="2:13" x14ac:dyDescent="0.2">
      <c r="B2384">
        <v>0</v>
      </c>
      <c r="C2384">
        <v>0</v>
      </c>
      <c r="D2384">
        <v>0</v>
      </c>
      <c r="E2384">
        <v>0</v>
      </c>
      <c r="F2384">
        <v>0</v>
      </c>
      <c r="G2384">
        <v>2222222</v>
      </c>
      <c r="H2384">
        <v>0</v>
      </c>
      <c r="I2384">
        <v>0</v>
      </c>
      <c r="J2384">
        <v>0</v>
      </c>
      <c r="K2384">
        <v>0</v>
      </c>
      <c r="L2384">
        <v>0</v>
      </c>
      <c r="M2384">
        <v>0</v>
      </c>
    </row>
    <row r="2385" spans="2:13" x14ac:dyDescent="0.2">
      <c r="B2385">
        <v>0</v>
      </c>
      <c r="C2385">
        <v>0</v>
      </c>
      <c r="D2385">
        <v>0</v>
      </c>
      <c r="E2385">
        <v>0</v>
      </c>
      <c r="F2385">
        <v>0</v>
      </c>
      <c r="G2385">
        <v>2222222</v>
      </c>
      <c r="H2385">
        <v>0</v>
      </c>
      <c r="I2385">
        <v>0</v>
      </c>
      <c r="J2385">
        <v>0</v>
      </c>
      <c r="K2385">
        <v>0</v>
      </c>
      <c r="L2385">
        <v>0</v>
      </c>
      <c r="M2385">
        <v>0</v>
      </c>
    </row>
    <row r="2386" spans="2:13" x14ac:dyDescent="0.2">
      <c r="B2386">
        <v>0</v>
      </c>
      <c r="C2386">
        <v>0</v>
      </c>
      <c r="D2386">
        <v>0</v>
      </c>
      <c r="E2386">
        <v>0</v>
      </c>
      <c r="F2386">
        <v>0</v>
      </c>
      <c r="G2386">
        <v>2222222</v>
      </c>
      <c r="H2386">
        <v>0</v>
      </c>
      <c r="I2386">
        <v>0</v>
      </c>
      <c r="J2386">
        <v>0</v>
      </c>
      <c r="K2386">
        <v>0</v>
      </c>
      <c r="L2386">
        <v>0</v>
      </c>
      <c r="M2386">
        <v>0</v>
      </c>
    </row>
    <row r="2387" spans="2:13" x14ac:dyDescent="0.2">
      <c r="B2387">
        <v>0</v>
      </c>
      <c r="C2387">
        <v>0</v>
      </c>
      <c r="D2387">
        <v>0</v>
      </c>
      <c r="E2387">
        <v>0</v>
      </c>
      <c r="F2387">
        <v>0</v>
      </c>
      <c r="G2387">
        <v>2222222</v>
      </c>
      <c r="H2387">
        <v>0</v>
      </c>
      <c r="I2387">
        <v>0</v>
      </c>
      <c r="J2387">
        <v>0</v>
      </c>
      <c r="K2387">
        <v>0</v>
      </c>
      <c r="L2387">
        <v>0</v>
      </c>
      <c r="M2387">
        <v>0</v>
      </c>
    </row>
    <row r="2388" spans="2:13" x14ac:dyDescent="0.2">
      <c r="B2388">
        <v>0</v>
      </c>
      <c r="C2388">
        <v>0</v>
      </c>
      <c r="D2388">
        <v>0</v>
      </c>
      <c r="E2388">
        <v>0</v>
      </c>
      <c r="F2388">
        <v>0</v>
      </c>
      <c r="G2388">
        <v>2222222</v>
      </c>
      <c r="H2388">
        <v>0</v>
      </c>
      <c r="I2388">
        <v>0</v>
      </c>
      <c r="J2388">
        <v>0</v>
      </c>
      <c r="K2388">
        <v>0</v>
      </c>
      <c r="L2388">
        <v>0</v>
      </c>
      <c r="M2388">
        <v>0</v>
      </c>
    </row>
    <row r="2389" spans="2:13" x14ac:dyDescent="0.2">
      <c r="B2389">
        <v>0</v>
      </c>
      <c r="C2389">
        <v>0</v>
      </c>
      <c r="D2389">
        <v>0</v>
      </c>
      <c r="E2389">
        <v>0</v>
      </c>
      <c r="F2389">
        <v>0</v>
      </c>
      <c r="G2389">
        <v>2222222</v>
      </c>
      <c r="H2389">
        <v>0</v>
      </c>
      <c r="I2389">
        <v>0</v>
      </c>
      <c r="J2389">
        <v>0</v>
      </c>
      <c r="K2389">
        <v>0</v>
      </c>
      <c r="L2389">
        <v>0</v>
      </c>
      <c r="M2389">
        <v>0</v>
      </c>
    </row>
    <row r="2390" spans="2:13" x14ac:dyDescent="0.2">
      <c r="B2390">
        <v>0</v>
      </c>
      <c r="C2390">
        <v>0</v>
      </c>
      <c r="D2390">
        <v>0</v>
      </c>
      <c r="E2390">
        <v>0</v>
      </c>
      <c r="F2390">
        <v>0</v>
      </c>
      <c r="G2390">
        <v>2222222</v>
      </c>
      <c r="H2390">
        <v>0</v>
      </c>
      <c r="I2390">
        <v>0</v>
      </c>
      <c r="J2390">
        <v>0</v>
      </c>
      <c r="K2390">
        <v>0</v>
      </c>
      <c r="L2390">
        <v>0</v>
      </c>
      <c r="M2390">
        <v>0</v>
      </c>
    </row>
    <row r="2391" spans="2:13" x14ac:dyDescent="0.2">
      <c r="B2391">
        <v>0</v>
      </c>
      <c r="C2391">
        <v>0</v>
      </c>
      <c r="D2391">
        <v>0</v>
      </c>
      <c r="E2391">
        <v>0</v>
      </c>
      <c r="F2391">
        <v>0</v>
      </c>
      <c r="G2391">
        <v>2222222</v>
      </c>
      <c r="H2391">
        <v>0</v>
      </c>
      <c r="I2391">
        <v>0</v>
      </c>
      <c r="J2391">
        <v>0</v>
      </c>
      <c r="K2391">
        <v>0</v>
      </c>
      <c r="L2391">
        <v>0</v>
      </c>
      <c r="M2391">
        <v>0</v>
      </c>
    </row>
    <row r="2392" spans="2:13" x14ac:dyDescent="0.2">
      <c r="B2392">
        <v>0</v>
      </c>
      <c r="C2392">
        <v>0</v>
      </c>
      <c r="D2392">
        <v>0</v>
      </c>
      <c r="E2392">
        <v>0</v>
      </c>
      <c r="F2392">
        <v>0</v>
      </c>
      <c r="G2392">
        <v>2222222</v>
      </c>
      <c r="H2392">
        <v>0</v>
      </c>
      <c r="I2392">
        <v>0</v>
      </c>
      <c r="J2392">
        <v>0</v>
      </c>
      <c r="K2392">
        <v>0</v>
      </c>
      <c r="L2392">
        <v>0</v>
      </c>
      <c r="M2392">
        <v>0</v>
      </c>
    </row>
    <row r="2393" spans="2:13" x14ac:dyDescent="0.2">
      <c r="B2393">
        <v>0</v>
      </c>
      <c r="C2393">
        <v>0</v>
      </c>
      <c r="D2393">
        <v>0</v>
      </c>
      <c r="E2393">
        <v>0</v>
      </c>
      <c r="F2393">
        <v>0</v>
      </c>
      <c r="G2393">
        <v>2222222</v>
      </c>
      <c r="H2393">
        <v>0</v>
      </c>
      <c r="I2393">
        <v>0</v>
      </c>
      <c r="J2393">
        <v>0</v>
      </c>
      <c r="K2393">
        <v>0</v>
      </c>
      <c r="L2393">
        <v>0</v>
      </c>
      <c r="M2393">
        <v>0</v>
      </c>
    </row>
    <row r="2394" spans="2:13" x14ac:dyDescent="0.2">
      <c r="B2394">
        <v>0</v>
      </c>
      <c r="C2394">
        <v>0</v>
      </c>
      <c r="D2394">
        <v>0</v>
      </c>
      <c r="E2394">
        <v>0</v>
      </c>
      <c r="F2394">
        <v>0</v>
      </c>
      <c r="G2394">
        <v>2222222</v>
      </c>
      <c r="H2394">
        <v>0</v>
      </c>
      <c r="I2394">
        <v>0</v>
      </c>
      <c r="J2394">
        <v>0</v>
      </c>
      <c r="K2394">
        <v>0</v>
      </c>
      <c r="L2394">
        <v>0</v>
      </c>
      <c r="M2394">
        <v>0</v>
      </c>
    </row>
    <row r="2395" spans="2:13" x14ac:dyDescent="0.2">
      <c r="B2395">
        <v>0</v>
      </c>
      <c r="C2395">
        <v>0</v>
      </c>
      <c r="D2395">
        <v>0</v>
      </c>
      <c r="E2395">
        <v>0</v>
      </c>
      <c r="F2395">
        <v>0</v>
      </c>
      <c r="G2395">
        <v>2222222</v>
      </c>
      <c r="H2395">
        <v>0</v>
      </c>
      <c r="I2395">
        <v>0</v>
      </c>
      <c r="J2395">
        <v>0</v>
      </c>
      <c r="K2395">
        <v>0</v>
      </c>
      <c r="L2395">
        <v>0</v>
      </c>
      <c r="M2395">
        <v>0</v>
      </c>
    </row>
    <row r="2396" spans="2:13" x14ac:dyDescent="0.2">
      <c r="B2396">
        <v>0</v>
      </c>
      <c r="C2396">
        <v>0</v>
      </c>
      <c r="D2396">
        <v>0</v>
      </c>
      <c r="E2396">
        <v>0</v>
      </c>
      <c r="F2396">
        <v>0</v>
      </c>
      <c r="G2396">
        <v>2222222</v>
      </c>
      <c r="H2396">
        <v>0</v>
      </c>
      <c r="I2396">
        <v>0</v>
      </c>
      <c r="J2396">
        <v>0</v>
      </c>
      <c r="K2396">
        <v>0</v>
      </c>
      <c r="L2396">
        <v>0</v>
      </c>
      <c r="M2396">
        <v>0</v>
      </c>
    </row>
    <row r="2397" spans="2:13" x14ac:dyDescent="0.2">
      <c r="B2397">
        <v>0</v>
      </c>
      <c r="C2397">
        <v>0</v>
      </c>
      <c r="D2397">
        <v>0</v>
      </c>
      <c r="E2397">
        <v>0</v>
      </c>
      <c r="F2397">
        <v>0</v>
      </c>
      <c r="G2397">
        <v>2222222</v>
      </c>
      <c r="H2397">
        <v>0</v>
      </c>
      <c r="I2397">
        <v>0</v>
      </c>
      <c r="J2397">
        <v>0</v>
      </c>
      <c r="K2397">
        <v>0</v>
      </c>
      <c r="L2397">
        <v>0</v>
      </c>
      <c r="M2397">
        <v>0</v>
      </c>
    </row>
    <row r="2398" spans="2:13" x14ac:dyDescent="0.2">
      <c r="B2398">
        <v>0</v>
      </c>
      <c r="C2398">
        <v>0</v>
      </c>
      <c r="D2398">
        <v>0</v>
      </c>
      <c r="E2398">
        <v>0</v>
      </c>
      <c r="F2398">
        <v>0</v>
      </c>
      <c r="G2398">
        <v>2222222</v>
      </c>
      <c r="H2398">
        <v>0</v>
      </c>
      <c r="I2398">
        <v>0</v>
      </c>
      <c r="J2398">
        <v>0</v>
      </c>
      <c r="K2398">
        <v>0</v>
      </c>
      <c r="L2398">
        <v>0</v>
      </c>
      <c r="M2398">
        <v>0</v>
      </c>
    </row>
    <row r="2399" spans="2:13" x14ac:dyDescent="0.2">
      <c r="B2399">
        <v>0</v>
      </c>
      <c r="C2399">
        <v>0</v>
      </c>
      <c r="D2399">
        <v>0</v>
      </c>
      <c r="E2399">
        <v>0</v>
      </c>
      <c r="F2399">
        <v>0</v>
      </c>
      <c r="G2399">
        <v>2222222</v>
      </c>
      <c r="H2399">
        <v>0</v>
      </c>
      <c r="I2399">
        <v>0</v>
      </c>
      <c r="J2399">
        <v>0</v>
      </c>
      <c r="K2399">
        <v>0</v>
      </c>
      <c r="L2399">
        <v>0</v>
      </c>
      <c r="M2399">
        <v>0</v>
      </c>
    </row>
    <row r="2400" spans="2:13" x14ac:dyDescent="0.2">
      <c r="B2400">
        <v>0</v>
      </c>
      <c r="C2400">
        <v>0</v>
      </c>
      <c r="D2400">
        <v>0</v>
      </c>
      <c r="E2400">
        <v>0</v>
      </c>
      <c r="F2400">
        <v>0</v>
      </c>
      <c r="G2400">
        <v>2222222</v>
      </c>
      <c r="H2400">
        <v>0</v>
      </c>
      <c r="I2400">
        <v>0</v>
      </c>
      <c r="J2400">
        <v>0</v>
      </c>
      <c r="K2400">
        <v>0</v>
      </c>
      <c r="L2400">
        <v>0</v>
      </c>
      <c r="M2400">
        <v>0</v>
      </c>
    </row>
    <row r="2401" spans="2:13" x14ac:dyDescent="0.2">
      <c r="B2401">
        <v>0</v>
      </c>
      <c r="C2401">
        <v>0</v>
      </c>
      <c r="D2401">
        <v>0</v>
      </c>
      <c r="E2401">
        <v>0</v>
      </c>
      <c r="F2401">
        <v>0</v>
      </c>
      <c r="G2401">
        <v>2222222</v>
      </c>
      <c r="H2401">
        <v>0</v>
      </c>
      <c r="I2401">
        <v>0</v>
      </c>
      <c r="J2401">
        <v>0</v>
      </c>
      <c r="K2401">
        <v>0</v>
      </c>
      <c r="L2401">
        <v>0</v>
      </c>
      <c r="M2401">
        <v>0</v>
      </c>
    </row>
    <row r="2402" spans="2:13" x14ac:dyDescent="0.2">
      <c r="B2402">
        <v>0</v>
      </c>
      <c r="C2402">
        <v>0</v>
      </c>
      <c r="D2402">
        <v>0</v>
      </c>
      <c r="E2402">
        <v>0</v>
      </c>
      <c r="F2402">
        <v>0</v>
      </c>
      <c r="G2402">
        <v>2222222</v>
      </c>
      <c r="H2402">
        <v>0</v>
      </c>
      <c r="I2402">
        <v>0</v>
      </c>
      <c r="J2402">
        <v>0</v>
      </c>
      <c r="K2402">
        <v>0</v>
      </c>
      <c r="L2402">
        <v>0</v>
      </c>
      <c r="M2402">
        <v>0</v>
      </c>
    </row>
    <row r="2403" spans="2:13" x14ac:dyDescent="0.2">
      <c r="B2403">
        <v>0</v>
      </c>
      <c r="C2403">
        <v>0</v>
      </c>
      <c r="D2403">
        <v>0</v>
      </c>
      <c r="E2403">
        <v>0</v>
      </c>
      <c r="F2403">
        <v>0</v>
      </c>
      <c r="G2403">
        <v>2222222</v>
      </c>
      <c r="H2403">
        <v>0</v>
      </c>
      <c r="I2403">
        <v>0</v>
      </c>
      <c r="J2403">
        <v>0</v>
      </c>
      <c r="K2403">
        <v>0</v>
      </c>
      <c r="L2403">
        <v>0</v>
      </c>
      <c r="M2403">
        <v>0</v>
      </c>
    </row>
    <row r="2404" spans="2:13" x14ac:dyDescent="0.2">
      <c r="B2404">
        <v>0</v>
      </c>
      <c r="C2404">
        <v>0</v>
      </c>
      <c r="D2404">
        <v>0</v>
      </c>
      <c r="E2404">
        <v>0</v>
      </c>
      <c r="F2404">
        <v>0</v>
      </c>
      <c r="G2404">
        <v>2222222</v>
      </c>
      <c r="H2404">
        <v>0</v>
      </c>
      <c r="I2404">
        <v>0</v>
      </c>
      <c r="J2404">
        <v>0</v>
      </c>
      <c r="K2404">
        <v>0</v>
      </c>
      <c r="L2404">
        <v>0</v>
      </c>
      <c r="M2404">
        <v>0</v>
      </c>
    </row>
    <row r="2405" spans="2:13" x14ac:dyDescent="0.2">
      <c r="B2405">
        <v>0</v>
      </c>
      <c r="C2405">
        <v>0</v>
      </c>
      <c r="D2405">
        <v>0</v>
      </c>
      <c r="E2405">
        <v>0</v>
      </c>
      <c r="F2405">
        <v>0</v>
      </c>
      <c r="G2405">
        <v>2222222</v>
      </c>
      <c r="H2405">
        <v>0</v>
      </c>
      <c r="I2405">
        <v>0</v>
      </c>
      <c r="J2405">
        <v>0</v>
      </c>
      <c r="K2405">
        <v>0</v>
      </c>
      <c r="L2405">
        <v>0</v>
      </c>
      <c r="M2405">
        <v>0</v>
      </c>
    </row>
    <row r="2406" spans="2:13" x14ac:dyDescent="0.2">
      <c r="B2406">
        <v>0</v>
      </c>
      <c r="C2406">
        <v>0</v>
      </c>
      <c r="D2406">
        <v>0</v>
      </c>
      <c r="E2406">
        <v>0</v>
      </c>
      <c r="F2406">
        <v>0</v>
      </c>
      <c r="G2406">
        <v>2222222</v>
      </c>
      <c r="H2406">
        <v>0</v>
      </c>
      <c r="I2406">
        <v>0</v>
      </c>
      <c r="J2406">
        <v>0</v>
      </c>
      <c r="K2406">
        <v>0</v>
      </c>
      <c r="L2406">
        <v>0</v>
      </c>
      <c r="M2406">
        <v>0</v>
      </c>
    </row>
    <row r="2407" spans="2:13" x14ac:dyDescent="0.2">
      <c r="B2407">
        <v>0</v>
      </c>
      <c r="C2407">
        <v>0</v>
      </c>
      <c r="D2407">
        <v>0</v>
      </c>
      <c r="E2407">
        <v>0</v>
      </c>
      <c r="F2407">
        <v>0</v>
      </c>
      <c r="G2407">
        <v>2222222</v>
      </c>
      <c r="H2407">
        <v>0</v>
      </c>
      <c r="I2407">
        <v>0</v>
      </c>
      <c r="J2407">
        <v>0</v>
      </c>
      <c r="K2407">
        <v>0</v>
      </c>
      <c r="L2407">
        <v>0</v>
      </c>
      <c r="M2407">
        <v>0</v>
      </c>
    </row>
    <row r="2408" spans="2:13" x14ac:dyDescent="0.2">
      <c r="B2408">
        <v>0</v>
      </c>
      <c r="C2408">
        <v>0</v>
      </c>
      <c r="D2408">
        <v>0</v>
      </c>
      <c r="E2408">
        <v>0</v>
      </c>
      <c r="F2408">
        <v>0</v>
      </c>
      <c r="G2408">
        <v>2222222</v>
      </c>
      <c r="H2408">
        <v>0</v>
      </c>
      <c r="I2408">
        <v>0</v>
      </c>
      <c r="J2408">
        <v>0</v>
      </c>
      <c r="K2408">
        <v>0</v>
      </c>
      <c r="L2408">
        <v>0</v>
      </c>
      <c r="M2408">
        <v>0</v>
      </c>
    </row>
    <row r="2409" spans="2:13" x14ac:dyDescent="0.2">
      <c r="B2409">
        <v>0</v>
      </c>
      <c r="C2409">
        <v>0</v>
      </c>
      <c r="D2409">
        <v>0</v>
      </c>
      <c r="E2409">
        <v>0</v>
      </c>
      <c r="F2409">
        <v>0</v>
      </c>
      <c r="G2409">
        <v>2222222</v>
      </c>
      <c r="H2409">
        <v>0</v>
      </c>
      <c r="I2409">
        <v>0</v>
      </c>
      <c r="J2409">
        <v>0</v>
      </c>
      <c r="K2409">
        <v>0</v>
      </c>
      <c r="L2409">
        <v>0</v>
      </c>
      <c r="M2409">
        <v>0</v>
      </c>
    </row>
    <row r="2410" spans="2:13" x14ac:dyDescent="0.2">
      <c r="B2410">
        <v>0</v>
      </c>
      <c r="C2410">
        <v>0</v>
      </c>
      <c r="D2410">
        <v>0</v>
      </c>
      <c r="E2410">
        <v>0</v>
      </c>
      <c r="F2410">
        <v>0</v>
      </c>
      <c r="G2410">
        <v>2222222</v>
      </c>
      <c r="H2410">
        <v>0</v>
      </c>
      <c r="I2410">
        <v>0</v>
      </c>
      <c r="J2410">
        <v>0</v>
      </c>
      <c r="K2410">
        <v>0</v>
      </c>
      <c r="L2410">
        <v>0</v>
      </c>
      <c r="M2410">
        <v>0</v>
      </c>
    </row>
    <row r="2411" spans="2:13" x14ac:dyDescent="0.2">
      <c r="B2411">
        <v>0</v>
      </c>
      <c r="C2411">
        <v>0</v>
      </c>
      <c r="D2411">
        <v>0</v>
      </c>
      <c r="E2411">
        <v>0</v>
      </c>
      <c r="F2411">
        <v>0</v>
      </c>
      <c r="G2411">
        <v>2222222</v>
      </c>
      <c r="H2411">
        <v>0</v>
      </c>
      <c r="I2411">
        <v>0</v>
      </c>
      <c r="J2411">
        <v>0</v>
      </c>
      <c r="K2411">
        <v>0</v>
      </c>
      <c r="L2411">
        <v>0</v>
      </c>
      <c r="M2411">
        <v>0</v>
      </c>
    </row>
    <row r="2412" spans="2:13" x14ac:dyDescent="0.2">
      <c r="B2412">
        <v>0</v>
      </c>
      <c r="C2412">
        <v>0</v>
      </c>
      <c r="D2412">
        <v>0</v>
      </c>
      <c r="E2412">
        <v>0</v>
      </c>
      <c r="F2412">
        <v>0</v>
      </c>
      <c r="G2412">
        <v>2222222</v>
      </c>
      <c r="H2412">
        <v>0</v>
      </c>
      <c r="I2412">
        <v>0</v>
      </c>
      <c r="J2412">
        <v>0</v>
      </c>
      <c r="K2412">
        <v>0</v>
      </c>
      <c r="L2412">
        <v>0</v>
      </c>
      <c r="M2412">
        <v>0</v>
      </c>
    </row>
    <row r="2413" spans="2:13" x14ac:dyDescent="0.2">
      <c r="B2413">
        <v>0</v>
      </c>
      <c r="C2413">
        <v>0</v>
      </c>
      <c r="D2413">
        <v>0</v>
      </c>
      <c r="E2413">
        <v>0</v>
      </c>
      <c r="F2413">
        <v>0</v>
      </c>
      <c r="G2413">
        <v>2222222</v>
      </c>
      <c r="H2413">
        <v>0</v>
      </c>
      <c r="I2413">
        <v>0</v>
      </c>
      <c r="J2413">
        <v>0</v>
      </c>
      <c r="K2413">
        <v>0</v>
      </c>
      <c r="L2413">
        <v>0</v>
      </c>
      <c r="M2413">
        <v>0</v>
      </c>
    </row>
    <row r="2414" spans="2:13" x14ac:dyDescent="0.2">
      <c r="B2414">
        <v>0</v>
      </c>
      <c r="C2414">
        <v>0</v>
      </c>
      <c r="D2414">
        <v>0</v>
      </c>
      <c r="E2414">
        <v>0</v>
      </c>
      <c r="F2414">
        <v>0</v>
      </c>
      <c r="G2414">
        <v>2222222</v>
      </c>
      <c r="H2414">
        <v>0</v>
      </c>
      <c r="I2414">
        <v>0</v>
      </c>
      <c r="J2414">
        <v>0</v>
      </c>
      <c r="K2414">
        <v>0</v>
      </c>
      <c r="L2414">
        <v>0</v>
      </c>
      <c r="M2414">
        <v>0</v>
      </c>
    </row>
    <row r="2415" spans="2:13" x14ac:dyDescent="0.2">
      <c r="B2415">
        <v>0</v>
      </c>
      <c r="C2415">
        <v>0</v>
      </c>
      <c r="D2415">
        <v>0</v>
      </c>
      <c r="E2415">
        <v>0</v>
      </c>
      <c r="F2415">
        <v>0</v>
      </c>
      <c r="G2415">
        <v>2222222</v>
      </c>
      <c r="H2415">
        <v>0</v>
      </c>
      <c r="I2415">
        <v>0</v>
      </c>
      <c r="J2415">
        <v>0</v>
      </c>
      <c r="K2415">
        <v>0</v>
      </c>
      <c r="L2415">
        <v>0</v>
      </c>
      <c r="M2415">
        <v>0</v>
      </c>
    </row>
    <row r="2416" spans="2:13" x14ac:dyDescent="0.2">
      <c r="B2416">
        <v>0</v>
      </c>
      <c r="C2416">
        <v>0</v>
      </c>
      <c r="D2416">
        <v>0</v>
      </c>
      <c r="E2416">
        <v>0</v>
      </c>
      <c r="F2416">
        <v>0</v>
      </c>
      <c r="G2416">
        <v>2222222</v>
      </c>
      <c r="H2416">
        <v>0</v>
      </c>
      <c r="I2416">
        <v>0</v>
      </c>
      <c r="J2416">
        <v>0</v>
      </c>
      <c r="K2416">
        <v>0</v>
      </c>
      <c r="L2416">
        <v>0</v>
      </c>
      <c r="M2416">
        <v>0</v>
      </c>
    </row>
    <row r="2417" spans="2:13" x14ac:dyDescent="0.2">
      <c r="B2417">
        <v>0</v>
      </c>
      <c r="C2417">
        <v>0</v>
      </c>
      <c r="D2417">
        <v>0</v>
      </c>
      <c r="E2417">
        <v>0</v>
      </c>
      <c r="F2417">
        <v>0</v>
      </c>
      <c r="G2417">
        <v>2222222</v>
      </c>
      <c r="H2417">
        <v>0</v>
      </c>
      <c r="I2417">
        <v>0</v>
      </c>
      <c r="J2417">
        <v>0</v>
      </c>
      <c r="K2417">
        <v>0</v>
      </c>
      <c r="L2417">
        <v>0</v>
      </c>
      <c r="M2417">
        <v>0</v>
      </c>
    </row>
    <row r="2418" spans="2:13" x14ac:dyDescent="0.2">
      <c r="B2418">
        <v>0</v>
      </c>
      <c r="C2418">
        <v>0</v>
      </c>
      <c r="D2418">
        <v>0</v>
      </c>
      <c r="E2418">
        <v>0</v>
      </c>
      <c r="F2418">
        <v>0</v>
      </c>
      <c r="G2418">
        <v>2222222</v>
      </c>
      <c r="H2418">
        <v>0</v>
      </c>
      <c r="I2418">
        <v>0</v>
      </c>
      <c r="J2418">
        <v>0</v>
      </c>
      <c r="K2418">
        <v>0</v>
      </c>
      <c r="L2418">
        <v>0</v>
      </c>
      <c r="M2418">
        <v>0</v>
      </c>
    </row>
    <row r="2419" spans="2:13" x14ac:dyDescent="0.2">
      <c r="B2419">
        <v>0</v>
      </c>
      <c r="C2419">
        <v>0</v>
      </c>
      <c r="D2419">
        <v>0</v>
      </c>
      <c r="E2419">
        <v>0</v>
      </c>
      <c r="F2419">
        <v>0</v>
      </c>
      <c r="G2419">
        <v>2222222</v>
      </c>
      <c r="H2419">
        <v>0</v>
      </c>
      <c r="I2419">
        <v>0</v>
      </c>
      <c r="J2419">
        <v>0</v>
      </c>
      <c r="K2419">
        <v>0</v>
      </c>
      <c r="L2419">
        <v>0</v>
      </c>
      <c r="M2419">
        <v>0</v>
      </c>
    </row>
    <row r="2420" spans="2:13" x14ac:dyDescent="0.2">
      <c r="B2420">
        <v>0</v>
      </c>
      <c r="C2420">
        <v>0</v>
      </c>
      <c r="D2420">
        <v>0</v>
      </c>
      <c r="E2420">
        <v>0</v>
      </c>
      <c r="F2420">
        <v>0</v>
      </c>
      <c r="G2420">
        <v>2222222</v>
      </c>
      <c r="H2420">
        <v>0</v>
      </c>
      <c r="I2420">
        <v>0</v>
      </c>
      <c r="J2420">
        <v>0</v>
      </c>
      <c r="K2420">
        <v>0</v>
      </c>
      <c r="L2420">
        <v>0</v>
      </c>
      <c r="M2420">
        <v>0</v>
      </c>
    </row>
    <row r="2421" spans="2:13" x14ac:dyDescent="0.2">
      <c r="B2421">
        <v>0</v>
      </c>
      <c r="C2421">
        <v>0</v>
      </c>
      <c r="D2421">
        <v>0</v>
      </c>
      <c r="E2421">
        <v>0</v>
      </c>
      <c r="F2421">
        <v>0</v>
      </c>
      <c r="G2421">
        <v>2222222</v>
      </c>
      <c r="H2421">
        <v>0</v>
      </c>
      <c r="I2421">
        <v>0</v>
      </c>
      <c r="J2421">
        <v>0</v>
      </c>
      <c r="K2421">
        <v>0</v>
      </c>
      <c r="L2421">
        <v>0</v>
      </c>
      <c r="M2421">
        <v>0</v>
      </c>
    </row>
    <row r="2422" spans="2:13" x14ac:dyDescent="0.2">
      <c r="B2422">
        <v>0</v>
      </c>
      <c r="C2422">
        <v>0</v>
      </c>
      <c r="D2422">
        <v>0</v>
      </c>
      <c r="E2422">
        <v>0</v>
      </c>
      <c r="F2422">
        <v>0</v>
      </c>
      <c r="G2422">
        <v>2222222</v>
      </c>
      <c r="H2422">
        <v>0</v>
      </c>
      <c r="I2422">
        <v>0</v>
      </c>
      <c r="J2422">
        <v>0</v>
      </c>
      <c r="K2422">
        <v>0</v>
      </c>
      <c r="L2422">
        <v>0</v>
      </c>
      <c r="M2422">
        <v>0</v>
      </c>
    </row>
    <row r="2423" spans="2:13" x14ac:dyDescent="0.2">
      <c r="B2423">
        <v>0</v>
      </c>
      <c r="C2423">
        <v>0</v>
      </c>
      <c r="D2423">
        <v>0</v>
      </c>
      <c r="E2423">
        <v>0</v>
      </c>
      <c r="F2423">
        <v>0</v>
      </c>
      <c r="G2423">
        <v>2222222</v>
      </c>
      <c r="H2423">
        <v>0</v>
      </c>
      <c r="I2423">
        <v>0</v>
      </c>
      <c r="J2423">
        <v>0</v>
      </c>
      <c r="K2423">
        <v>0</v>
      </c>
      <c r="L2423">
        <v>0</v>
      </c>
      <c r="M2423">
        <v>0</v>
      </c>
    </row>
    <row r="2424" spans="2:13" x14ac:dyDescent="0.2">
      <c r="B2424">
        <v>0</v>
      </c>
      <c r="C2424">
        <v>0</v>
      </c>
      <c r="D2424">
        <v>0</v>
      </c>
      <c r="E2424">
        <v>0</v>
      </c>
      <c r="F2424">
        <v>0</v>
      </c>
      <c r="G2424">
        <v>2222222</v>
      </c>
      <c r="H2424">
        <v>0</v>
      </c>
      <c r="I2424">
        <v>0</v>
      </c>
      <c r="J2424">
        <v>0</v>
      </c>
      <c r="K2424">
        <v>0</v>
      </c>
      <c r="L2424">
        <v>0</v>
      </c>
      <c r="M2424">
        <v>0</v>
      </c>
    </row>
    <row r="2425" spans="2:13" x14ac:dyDescent="0.2">
      <c r="B2425">
        <v>0</v>
      </c>
      <c r="C2425">
        <v>0</v>
      </c>
      <c r="D2425">
        <v>0</v>
      </c>
      <c r="E2425">
        <v>0</v>
      </c>
      <c r="F2425">
        <v>0</v>
      </c>
      <c r="G2425">
        <v>2222222</v>
      </c>
      <c r="H2425">
        <v>0</v>
      </c>
      <c r="I2425">
        <v>0</v>
      </c>
      <c r="J2425">
        <v>0</v>
      </c>
      <c r="K2425">
        <v>0</v>
      </c>
      <c r="L2425">
        <v>0</v>
      </c>
      <c r="M2425">
        <v>0</v>
      </c>
    </row>
    <row r="2426" spans="2:13" x14ac:dyDescent="0.2">
      <c r="B2426">
        <v>0</v>
      </c>
      <c r="C2426">
        <v>0</v>
      </c>
      <c r="D2426">
        <v>0</v>
      </c>
      <c r="E2426">
        <v>0</v>
      </c>
      <c r="F2426">
        <v>0</v>
      </c>
      <c r="G2426">
        <v>2222222</v>
      </c>
      <c r="H2426">
        <v>0</v>
      </c>
      <c r="I2426">
        <v>0</v>
      </c>
      <c r="J2426">
        <v>0</v>
      </c>
      <c r="K2426">
        <v>0</v>
      </c>
      <c r="L2426">
        <v>0</v>
      </c>
      <c r="M2426">
        <v>0</v>
      </c>
    </row>
    <row r="2427" spans="2:13" x14ac:dyDescent="0.2">
      <c r="B2427">
        <v>0</v>
      </c>
      <c r="C2427">
        <v>0</v>
      </c>
      <c r="D2427">
        <v>0</v>
      </c>
      <c r="E2427">
        <v>0</v>
      </c>
      <c r="F2427">
        <v>0</v>
      </c>
      <c r="G2427">
        <v>2222222</v>
      </c>
      <c r="H2427">
        <v>0</v>
      </c>
      <c r="I2427">
        <v>0</v>
      </c>
      <c r="J2427">
        <v>0</v>
      </c>
      <c r="K2427">
        <v>0</v>
      </c>
      <c r="L2427">
        <v>0</v>
      </c>
      <c r="M2427">
        <v>0</v>
      </c>
    </row>
    <row r="2428" spans="2:13" x14ac:dyDescent="0.2">
      <c r="B2428">
        <v>0</v>
      </c>
      <c r="C2428">
        <v>0</v>
      </c>
      <c r="D2428">
        <v>0</v>
      </c>
      <c r="E2428">
        <v>0</v>
      </c>
      <c r="F2428">
        <v>0</v>
      </c>
      <c r="G2428">
        <v>2222222</v>
      </c>
      <c r="H2428">
        <v>0</v>
      </c>
      <c r="I2428">
        <v>0</v>
      </c>
      <c r="J2428">
        <v>0</v>
      </c>
      <c r="K2428">
        <v>0</v>
      </c>
      <c r="L2428">
        <v>0</v>
      </c>
      <c r="M2428">
        <v>0</v>
      </c>
    </row>
    <row r="2429" spans="2:13" x14ac:dyDescent="0.2">
      <c r="B2429">
        <v>0</v>
      </c>
      <c r="C2429">
        <v>0</v>
      </c>
      <c r="D2429">
        <v>0</v>
      </c>
      <c r="E2429">
        <v>0</v>
      </c>
      <c r="F2429">
        <v>0</v>
      </c>
      <c r="G2429">
        <v>2222222</v>
      </c>
      <c r="H2429">
        <v>0</v>
      </c>
      <c r="I2429">
        <v>0</v>
      </c>
      <c r="J2429">
        <v>0</v>
      </c>
      <c r="K2429">
        <v>0</v>
      </c>
      <c r="L2429">
        <v>0</v>
      </c>
      <c r="M2429">
        <v>0</v>
      </c>
    </row>
    <row r="2430" spans="2:13" x14ac:dyDescent="0.2">
      <c r="B2430">
        <v>0</v>
      </c>
      <c r="C2430">
        <v>0</v>
      </c>
      <c r="D2430">
        <v>0</v>
      </c>
      <c r="E2430">
        <v>0</v>
      </c>
      <c r="F2430">
        <v>0</v>
      </c>
      <c r="G2430">
        <v>2222222</v>
      </c>
      <c r="H2430">
        <v>0</v>
      </c>
      <c r="I2430">
        <v>0</v>
      </c>
      <c r="J2430">
        <v>0</v>
      </c>
      <c r="K2430">
        <v>0</v>
      </c>
      <c r="L2430">
        <v>0</v>
      </c>
      <c r="M2430">
        <v>0</v>
      </c>
    </row>
    <row r="2431" spans="2:13" x14ac:dyDescent="0.2">
      <c r="B2431">
        <v>0</v>
      </c>
      <c r="C2431">
        <v>0</v>
      </c>
      <c r="D2431">
        <v>0</v>
      </c>
      <c r="E2431">
        <v>0</v>
      </c>
      <c r="F2431">
        <v>0</v>
      </c>
      <c r="G2431">
        <v>2222222</v>
      </c>
      <c r="H2431">
        <v>0</v>
      </c>
      <c r="I2431">
        <v>0</v>
      </c>
      <c r="J2431">
        <v>0</v>
      </c>
      <c r="K2431">
        <v>0</v>
      </c>
      <c r="L2431">
        <v>0</v>
      </c>
      <c r="M2431">
        <v>0</v>
      </c>
    </row>
    <row r="2432" spans="2:13" x14ac:dyDescent="0.2">
      <c r="B2432">
        <v>0</v>
      </c>
      <c r="C2432">
        <v>0</v>
      </c>
      <c r="D2432">
        <v>0</v>
      </c>
      <c r="E2432">
        <v>0</v>
      </c>
      <c r="F2432">
        <v>0</v>
      </c>
      <c r="G2432">
        <v>2222222</v>
      </c>
      <c r="H2432">
        <v>0</v>
      </c>
      <c r="I2432">
        <v>0</v>
      </c>
      <c r="J2432">
        <v>0</v>
      </c>
      <c r="K2432">
        <v>0</v>
      </c>
      <c r="L2432">
        <v>0</v>
      </c>
      <c r="M2432">
        <v>0</v>
      </c>
    </row>
    <row r="2433" spans="2:13" x14ac:dyDescent="0.2">
      <c r="B2433">
        <v>0</v>
      </c>
      <c r="C2433">
        <v>0</v>
      </c>
      <c r="D2433">
        <v>0</v>
      </c>
      <c r="E2433">
        <v>0</v>
      </c>
      <c r="F2433">
        <v>0</v>
      </c>
      <c r="G2433">
        <v>2222222</v>
      </c>
      <c r="H2433">
        <v>0</v>
      </c>
      <c r="I2433">
        <v>0</v>
      </c>
      <c r="J2433">
        <v>0</v>
      </c>
      <c r="K2433">
        <v>0</v>
      </c>
      <c r="L2433">
        <v>0</v>
      </c>
      <c r="M2433">
        <v>0</v>
      </c>
    </row>
    <row r="2434" spans="2:13" x14ac:dyDescent="0.2">
      <c r="B2434">
        <v>0</v>
      </c>
      <c r="C2434">
        <v>0</v>
      </c>
      <c r="D2434">
        <v>0</v>
      </c>
      <c r="E2434">
        <v>0</v>
      </c>
      <c r="F2434">
        <v>0</v>
      </c>
      <c r="G2434">
        <v>2222222</v>
      </c>
      <c r="H2434">
        <v>0</v>
      </c>
      <c r="I2434">
        <v>0</v>
      </c>
      <c r="J2434">
        <v>0</v>
      </c>
      <c r="K2434">
        <v>0</v>
      </c>
      <c r="L2434">
        <v>0</v>
      </c>
      <c r="M2434">
        <v>0</v>
      </c>
    </row>
    <row r="2435" spans="2:13" x14ac:dyDescent="0.2">
      <c r="B2435">
        <v>0</v>
      </c>
      <c r="C2435">
        <v>0</v>
      </c>
      <c r="D2435">
        <v>0</v>
      </c>
      <c r="E2435">
        <v>0</v>
      </c>
      <c r="F2435">
        <v>0</v>
      </c>
      <c r="G2435">
        <v>2222222</v>
      </c>
      <c r="H2435">
        <v>0</v>
      </c>
      <c r="I2435">
        <v>0</v>
      </c>
      <c r="J2435">
        <v>0</v>
      </c>
      <c r="K2435">
        <v>0</v>
      </c>
      <c r="L2435">
        <v>0</v>
      </c>
      <c r="M2435">
        <v>0</v>
      </c>
    </row>
    <row r="2436" spans="2:13" x14ac:dyDescent="0.2">
      <c r="B2436">
        <v>0</v>
      </c>
      <c r="C2436">
        <v>0</v>
      </c>
      <c r="D2436">
        <v>0</v>
      </c>
      <c r="E2436">
        <v>0</v>
      </c>
      <c r="F2436">
        <v>0</v>
      </c>
      <c r="G2436">
        <v>2222222</v>
      </c>
      <c r="H2436">
        <v>0</v>
      </c>
      <c r="I2436">
        <v>0</v>
      </c>
      <c r="J2436">
        <v>0</v>
      </c>
      <c r="K2436">
        <v>0</v>
      </c>
      <c r="L2436">
        <v>0</v>
      </c>
      <c r="M2436">
        <v>0</v>
      </c>
    </row>
    <row r="2437" spans="2:13" x14ac:dyDescent="0.2">
      <c r="B2437">
        <v>0</v>
      </c>
      <c r="C2437">
        <v>0</v>
      </c>
      <c r="D2437">
        <v>0</v>
      </c>
      <c r="E2437">
        <v>0</v>
      </c>
      <c r="F2437">
        <v>0</v>
      </c>
      <c r="G2437">
        <v>2222222</v>
      </c>
      <c r="H2437">
        <v>0</v>
      </c>
      <c r="I2437">
        <v>0</v>
      </c>
      <c r="J2437">
        <v>0</v>
      </c>
      <c r="K2437">
        <v>0</v>
      </c>
      <c r="L2437">
        <v>0</v>
      </c>
      <c r="M2437">
        <v>0</v>
      </c>
    </row>
    <row r="2438" spans="2:13" x14ac:dyDescent="0.2">
      <c r="B2438">
        <v>0</v>
      </c>
      <c r="C2438">
        <v>0</v>
      </c>
      <c r="D2438">
        <v>0</v>
      </c>
      <c r="E2438">
        <v>0</v>
      </c>
      <c r="F2438">
        <v>0</v>
      </c>
      <c r="G2438">
        <v>2222222</v>
      </c>
      <c r="H2438">
        <v>0</v>
      </c>
      <c r="I2438">
        <v>0</v>
      </c>
      <c r="J2438">
        <v>0</v>
      </c>
      <c r="K2438">
        <v>0</v>
      </c>
      <c r="L2438">
        <v>0</v>
      </c>
      <c r="M2438">
        <v>0</v>
      </c>
    </row>
    <row r="2439" spans="2:13" x14ac:dyDescent="0.2">
      <c r="B2439">
        <v>0</v>
      </c>
      <c r="C2439">
        <v>0</v>
      </c>
      <c r="D2439">
        <v>0</v>
      </c>
      <c r="E2439">
        <v>0</v>
      </c>
      <c r="F2439">
        <v>0</v>
      </c>
      <c r="G2439">
        <v>2222222</v>
      </c>
      <c r="H2439">
        <v>0</v>
      </c>
      <c r="I2439">
        <v>0</v>
      </c>
      <c r="J2439">
        <v>0</v>
      </c>
      <c r="K2439">
        <v>0</v>
      </c>
      <c r="L2439">
        <v>0</v>
      </c>
      <c r="M2439">
        <v>0</v>
      </c>
    </row>
    <row r="2440" spans="2:13" x14ac:dyDescent="0.2">
      <c r="B2440">
        <v>0</v>
      </c>
      <c r="C2440">
        <v>0</v>
      </c>
      <c r="D2440">
        <v>0</v>
      </c>
      <c r="E2440">
        <v>0</v>
      </c>
      <c r="F2440">
        <v>0</v>
      </c>
      <c r="G2440">
        <v>2222222</v>
      </c>
      <c r="H2440">
        <v>0</v>
      </c>
      <c r="I2440">
        <v>0</v>
      </c>
      <c r="J2440">
        <v>0</v>
      </c>
      <c r="K2440">
        <v>0</v>
      </c>
      <c r="L2440">
        <v>0</v>
      </c>
      <c r="M2440">
        <v>0</v>
      </c>
    </row>
    <row r="2441" spans="2:13" x14ac:dyDescent="0.2">
      <c r="B2441">
        <v>0</v>
      </c>
      <c r="C2441">
        <v>0</v>
      </c>
      <c r="D2441">
        <v>0</v>
      </c>
      <c r="E2441">
        <v>0</v>
      </c>
      <c r="F2441">
        <v>0</v>
      </c>
      <c r="G2441">
        <v>2222222</v>
      </c>
      <c r="H2441">
        <v>0</v>
      </c>
      <c r="I2441">
        <v>0</v>
      </c>
      <c r="J2441">
        <v>0</v>
      </c>
      <c r="K2441">
        <v>0</v>
      </c>
      <c r="L2441">
        <v>0</v>
      </c>
      <c r="M2441">
        <v>0</v>
      </c>
    </row>
    <row r="2442" spans="2:13" x14ac:dyDescent="0.2">
      <c r="B2442">
        <v>0</v>
      </c>
      <c r="C2442">
        <v>0</v>
      </c>
      <c r="D2442">
        <v>0</v>
      </c>
      <c r="E2442">
        <v>0</v>
      </c>
      <c r="F2442">
        <v>0</v>
      </c>
      <c r="G2442">
        <v>2222222</v>
      </c>
      <c r="H2442">
        <v>0</v>
      </c>
      <c r="I2442">
        <v>0</v>
      </c>
      <c r="J2442">
        <v>0</v>
      </c>
      <c r="K2442">
        <v>0</v>
      </c>
      <c r="L2442">
        <v>0</v>
      </c>
      <c r="M2442">
        <v>0</v>
      </c>
    </row>
    <row r="2443" spans="2:13" x14ac:dyDescent="0.2">
      <c r="B2443">
        <v>0</v>
      </c>
      <c r="C2443">
        <v>0</v>
      </c>
      <c r="D2443">
        <v>0</v>
      </c>
      <c r="E2443">
        <v>0</v>
      </c>
      <c r="F2443">
        <v>0</v>
      </c>
      <c r="G2443">
        <v>2222222</v>
      </c>
      <c r="H2443">
        <v>0</v>
      </c>
      <c r="I2443">
        <v>0</v>
      </c>
      <c r="J2443">
        <v>0</v>
      </c>
      <c r="K2443">
        <v>0</v>
      </c>
      <c r="L2443">
        <v>0</v>
      </c>
      <c r="M2443">
        <v>0</v>
      </c>
    </row>
    <row r="2444" spans="2:13" x14ac:dyDescent="0.2">
      <c r="B2444">
        <v>0</v>
      </c>
      <c r="C2444">
        <v>0</v>
      </c>
      <c r="D2444">
        <v>0</v>
      </c>
      <c r="E2444">
        <v>0</v>
      </c>
      <c r="F2444">
        <v>0</v>
      </c>
      <c r="G2444">
        <v>2222222</v>
      </c>
      <c r="H2444">
        <v>0</v>
      </c>
      <c r="I2444">
        <v>0</v>
      </c>
      <c r="J2444">
        <v>0</v>
      </c>
      <c r="K2444">
        <v>0</v>
      </c>
      <c r="L2444">
        <v>0</v>
      </c>
      <c r="M2444">
        <v>0</v>
      </c>
    </row>
    <row r="2445" spans="2:13" x14ac:dyDescent="0.2">
      <c r="B2445">
        <v>0</v>
      </c>
      <c r="C2445">
        <v>0</v>
      </c>
      <c r="D2445">
        <v>0</v>
      </c>
      <c r="E2445">
        <v>0</v>
      </c>
      <c r="F2445">
        <v>0</v>
      </c>
      <c r="G2445">
        <v>2222222</v>
      </c>
      <c r="H2445">
        <v>0</v>
      </c>
      <c r="I2445">
        <v>0</v>
      </c>
      <c r="J2445">
        <v>0</v>
      </c>
      <c r="K2445">
        <v>0</v>
      </c>
      <c r="L2445">
        <v>0</v>
      </c>
      <c r="M2445">
        <v>0</v>
      </c>
    </row>
    <row r="2446" spans="2:13" x14ac:dyDescent="0.2">
      <c r="B2446">
        <v>0</v>
      </c>
      <c r="C2446">
        <v>0</v>
      </c>
      <c r="D2446">
        <v>0</v>
      </c>
      <c r="E2446">
        <v>0</v>
      </c>
      <c r="F2446">
        <v>0</v>
      </c>
      <c r="G2446">
        <v>2222222</v>
      </c>
      <c r="H2446">
        <v>0</v>
      </c>
      <c r="I2446">
        <v>0</v>
      </c>
      <c r="J2446">
        <v>0</v>
      </c>
      <c r="K2446">
        <v>0</v>
      </c>
      <c r="L2446">
        <v>0</v>
      </c>
      <c r="M2446">
        <v>0</v>
      </c>
    </row>
    <row r="2447" spans="2:13" x14ac:dyDescent="0.2">
      <c r="B2447">
        <v>0</v>
      </c>
      <c r="C2447">
        <v>0</v>
      </c>
      <c r="D2447">
        <v>0</v>
      </c>
      <c r="E2447">
        <v>0</v>
      </c>
      <c r="F2447">
        <v>0</v>
      </c>
      <c r="G2447">
        <v>2222222</v>
      </c>
      <c r="H2447">
        <v>0</v>
      </c>
      <c r="I2447">
        <v>0</v>
      </c>
      <c r="J2447">
        <v>0</v>
      </c>
      <c r="K2447">
        <v>0</v>
      </c>
      <c r="L2447">
        <v>0</v>
      </c>
      <c r="M2447">
        <v>0</v>
      </c>
    </row>
    <row r="2448" spans="2:13" x14ac:dyDescent="0.2">
      <c r="B2448">
        <v>0</v>
      </c>
      <c r="C2448">
        <v>0</v>
      </c>
      <c r="D2448">
        <v>0</v>
      </c>
      <c r="E2448">
        <v>0</v>
      </c>
      <c r="F2448">
        <v>0</v>
      </c>
      <c r="G2448">
        <v>2222222</v>
      </c>
      <c r="H2448">
        <v>0</v>
      </c>
      <c r="I2448">
        <v>0</v>
      </c>
      <c r="J2448">
        <v>0</v>
      </c>
      <c r="K2448">
        <v>0</v>
      </c>
      <c r="L2448">
        <v>0</v>
      </c>
      <c r="M2448">
        <v>0</v>
      </c>
    </row>
    <row r="2449" spans="2:13" x14ac:dyDescent="0.2">
      <c r="B2449">
        <v>0</v>
      </c>
      <c r="C2449">
        <v>0</v>
      </c>
      <c r="D2449">
        <v>0</v>
      </c>
      <c r="E2449">
        <v>0</v>
      </c>
      <c r="F2449">
        <v>0</v>
      </c>
      <c r="G2449">
        <v>2222222</v>
      </c>
      <c r="H2449">
        <v>0</v>
      </c>
      <c r="I2449">
        <v>0</v>
      </c>
      <c r="J2449">
        <v>0</v>
      </c>
      <c r="K2449">
        <v>0</v>
      </c>
      <c r="L2449">
        <v>0</v>
      </c>
      <c r="M2449">
        <v>0</v>
      </c>
    </row>
    <row r="2450" spans="2:13" x14ac:dyDescent="0.2">
      <c r="B2450">
        <v>0</v>
      </c>
      <c r="C2450">
        <v>0</v>
      </c>
      <c r="D2450">
        <v>0</v>
      </c>
      <c r="E2450">
        <v>0</v>
      </c>
      <c r="F2450">
        <v>0</v>
      </c>
      <c r="G2450">
        <v>2222222</v>
      </c>
      <c r="H2450">
        <v>0</v>
      </c>
      <c r="I2450">
        <v>0</v>
      </c>
      <c r="J2450">
        <v>0</v>
      </c>
      <c r="K2450">
        <v>0</v>
      </c>
      <c r="L2450">
        <v>0</v>
      </c>
      <c r="M2450">
        <v>0</v>
      </c>
    </row>
    <row r="2451" spans="2:13" x14ac:dyDescent="0.2">
      <c r="B2451">
        <v>0</v>
      </c>
      <c r="C2451">
        <v>0</v>
      </c>
      <c r="D2451">
        <v>0</v>
      </c>
      <c r="E2451">
        <v>0</v>
      </c>
      <c r="F2451">
        <v>0</v>
      </c>
      <c r="G2451">
        <v>2222222</v>
      </c>
      <c r="H2451">
        <v>0</v>
      </c>
      <c r="I2451">
        <v>0</v>
      </c>
      <c r="J2451">
        <v>0</v>
      </c>
      <c r="K2451">
        <v>0</v>
      </c>
      <c r="L2451">
        <v>0</v>
      </c>
      <c r="M2451">
        <v>0</v>
      </c>
    </row>
    <row r="2452" spans="2:13" x14ac:dyDescent="0.2">
      <c r="B2452">
        <v>0</v>
      </c>
      <c r="C2452">
        <v>0</v>
      </c>
      <c r="D2452">
        <v>0</v>
      </c>
      <c r="E2452">
        <v>0</v>
      </c>
      <c r="F2452">
        <v>0</v>
      </c>
      <c r="G2452">
        <v>2222222</v>
      </c>
      <c r="H2452">
        <v>0</v>
      </c>
      <c r="I2452">
        <v>0</v>
      </c>
      <c r="J2452">
        <v>0</v>
      </c>
      <c r="K2452">
        <v>0</v>
      </c>
      <c r="L2452">
        <v>0</v>
      </c>
      <c r="M2452">
        <v>0</v>
      </c>
    </row>
    <row r="2453" spans="2:13" x14ac:dyDescent="0.2">
      <c r="B2453">
        <v>0</v>
      </c>
      <c r="C2453">
        <v>0</v>
      </c>
      <c r="D2453">
        <v>0</v>
      </c>
      <c r="E2453">
        <v>0</v>
      </c>
      <c r="F2453">
        <v>0</v>
      </c>
      <c r="G2453">
        <v>2222222</v>
      </c>
      <c r="H2453">
        <v>0</v>
      </c>
      <c r="I2453">
        <v>0</v>
      </c>
      <c r="J2453">
        <v>0</v>
      </c>
      <c r="K2453">
        <v>0</v>
      </c>
      <c r="L2453">
        <v>0</v>
      </c>
      <c r="M2453">
        <v>0</v>
      </c>
    </row>
    <row r="2454" spans="2:13" x14ac:dyDescent="0.2">
      <c r="B2454">
        <v>0</v>
      </c>
      <c r="C2454">
        <v>0</v>
      </c>
      <c r="D2454">
        <v>0</v>
      </c>
      <c r="E2454">
        <v>0</v>
      </c>
      <c r="F2454">
        <v>0</v>
      </c>
      <c r="G2454">
        <v>2222222</v>
      </c>
      <c r="H2454">
        <v>0</v>
      </c>
      <c r="I2454">
        <v>0</v>
      </c>
      <c r="J2454">
        <v>0</v>
      </c>
      <c r="K2454">
        <v>0</v>
      </c>
      <c r="L2454">
        <v>0</v>
      </c>
      <c r="M2454">
        <v>0</v>
      </c>
    </row>
    <row r="2455" spans="2:13" x14ac:dyDescent="0.2">
      <c r="B2455">
        <v>0</v>
      </c>
      <c r="C2455">
        <v>0</v>
      </c>
      <c r="D2455">
        <v>0</v>
      </c>
      <c r="E2455">
        <v>0</v>
      </c>
      <c r="F2455">
        <v>0</v>
      </c>
      <c r="G2455">
        <v>2222222</v>
      </c>
      <c r="H2455">
        <v>0</v>
      </c>
      <c r="I2455">
        <v>0</v>
      </c>
      <c r="J2455">
        <v>0</v>
      </c>
      <c r="K2455">
        <v>0</v>
      </c>
      <c r="L2455">
        <v>0</v>
      </c>
      <c r="M2455">
        <v>0</v>
      </c>
    </row>
    <row r="2456" spans="2:13" x14ac:dyDescent="0.2">
      <c r="B2456">
        <v>0</v>
      </c>
      <c r="C2456">
        <v>0</v>
      </c>
      <c r="D2456">
        <v>0</v>
      </c>
      <c r="E2456">
        <v>0</v>
      </c>
      <c r="F2456">
        <v>0</v>
      </c>
      <c r="G2456">
        <v>2222222</v>
      </c>
      <c r="H2456">
        <v>0</v>
      </c>
      <c r="I2456">
        <v>0</v>
      </c>
      <c r="J2456">
        <v>0</v>
      </c>
      <c r="K2456">
        <v>0</v>
      </c>
      <c r="L2456">
        <v>0</v>
      </c>
      <c r="M2456">
        <v>0</v>
      </c>
    </row>
    <row r="2457" spans="2:13" x14ac:dyDescent="0.2">
      <c r="B2457">
        <v>0</v>
      </c>
      <c r="C2457">
        <v>0</v>
      </c>
      <c r="D2457">
        <v>0</v>
      </c>
      <c r="E2457">
        <v>0</v>
      </c>
      <c r="F2457">
        <v>0</v>
      </c>
      <c r="G2457">
        <v>2222222</v>
      </c>
      <c r="H2457">
        <v>0</v>
      </c>
      <c r="I2457">
        <v>0</v>
      </c>
      <c r="J2457">
        <v>0</v>
      </c>
      <c r="K2457">
        <v>0</v>
      </c>
      <c r="L2457">
        <v>0</v>
      </c>
      <c r="M2457">
        <v>0</v>
      </c>
    </row>
    <row r="2458" spans="2:13" x14ac:dyDescent="0.2">
      <c r="B2458">
        <v>0</v>
      </c>
      <c r="C2458">
        <v>0</v>
      </c>
      <c r="D2458">
        <v>0</v>
      </c>
      <c r="E2458">
        <v>0</v>
      </c>
      <c r="F2458">
        <v>0</v>
      </c>
      <c r="G2458">
        <v>2222222</v>
      </c>
      <c r="H2458">
        <v>0</v>
      </c>
      <c r="I2458">
        <v>0</v>
      </c>
      <c r="J2458">
        <v>0</v>
      </c>
      <c r="K2458">
        <v>0</v>
      </c>
      <c r="L2458">
        <v>0</v>
      </c>
      <c r="M2458">
        <v>0</v>
      </c>
    </row>
    <row r="2459" spans="2:13" x14ac:dyDescent="0.2">
      <c r="B2459">
        <v>0</v>
      </c>
      <c r="C2459">
        <v>0</v>
      </c>
      <c r="D2459">
        <v>0</v>
      </c>
      <c r="E2459">
        <v>0</v>
      </c>
      <c r="F2459">
        <v>0</v>
      </c>
      <c r="G2459">
        <v>2222222</v>
      </c>
      <c r="H2459">
        <v>0</v>
      </c>
      <c r="I2459">
        <v>0</v>
      </c>
      <c r="J2459">
        <v>0</v>
      </c>
      <c r="K2459">
        <v>0</v>
      </c>
      <c r="L2459">
        <v>0</v>
      </c>
      <c r="M2459">
        <v>0</v>
      </c>
    </row>
    <row r="2460" spans="2:13" x14ac:dyDescent="0.2">
      <c r="B2460">
        <v>0</v>
      </c>
      <c r="C2460">
        <v>0</v>
      </c>
      <c r="D2460">
        <v>0</v>
      </c>
      <c r="E2460">
        <v>0</v>
      </c>
      <c r="F2460">
        <v>0</v>
      </c>
      <c r="G2460">
        <v>2222222</v>
      </c>
      <c r="H2460">
        <v>0</v>
      </c>
      <c r="I2460">
        <v>0</v>
      </c>
      <c r="J2460">
        <v>0</v>
      </c>
      <c r="K2460">
        <v>0</v>
      </c>
      <c r="L2460">
        <v>0</v>
      </c>
      <c r="M2460">
        <v>0</v>
      </c>
    </row>
    <row r="2461" spans="2:13" x14ac:dyDescent="0.2">
      <c r="B2461">
        <v>0</v>
      </c>
      <c r="C2461">
        <v>0</v>
      </c>
      <c r="D2461">
        <v>0</v>
      </c>
      <c r="E2461">
        <v>0</v>
      </c>
      <c r="F2461">
        <v>0</v>
      </c>
      <c r="G2461">
        <v>2222222</v>
      </c>
      <c r="H2461">
        <v>0</v>
      </c>
      <c r="I2461">
        <v>0</v>
      </c>
      <c r="J2461">
        <v>0</v>
      </c>
      <c r="K2461">
        <v>0</v>
      </c>
      <c r="L2461">
        <v>0</v>
      </c>
      <c r="M2461">
        <v>0</v>
      </c>
    </row>
    <row r="2462" spans="2:13" x14ac:dyDescent="0.2">
      <c r="B2462">
        <v>0</v>
      </c>
      <c r="C2462">
        <v>0</v>
      </c>
      <c r="D2462">
        <v>0</v>
      </c>
      <c r="E2462">
        <v>0</v>
      </c>
      <c r="F2462">
        <v>0</v>
      </c>
      <c r="G2462">
        <v>2222222</v>
      </c>
      <c r="H2462">
        <v>0</v>
      </c>
      <c r="I2462">
        <v>0</v>
      </c>
      <c r="J2462">
        <v>0</v>
      </c>
      <c r="K2462">
        <v>0</v>
      </c>
      <c r="L2462">
        <v>0</v>
      </c>
      <c r="M2462">
        <v>0</v>
      </c>
    </row>
    <row r="2463" spans="2:13" x14ac:dyDescent="0.2">
      <c r="B2463">
        <v>0</v>
      </c>
      <c r="C2463">
        <v>0</v>
      </c>
      <c r="D2463">
        <v>0</v>
      </c>
      <c r="E2463">
        <v>0</v>
      </c>
      <c r="F2463">
        <v>0</v>
      </c>
      <c r="G2463">
        <v>2222222</v>
      </c>
      <c r="H2463">
        <v>0</v>
      </c>
      <c r="I2463">
        <v>0</v>
      </c>
      <c r="J2463">
        <v>0</v>
      </c>
      <c r="K2463">
        <v>0</v>
      </c>
      <c r="L2463">
        <v>0</v>
      </c>
      <c r="M2463">
        <v>0</v>
      </c>
    </row>
    <row r="2464" spans="2:13" x14ac:dyDescent="0.2">
      <c r="B2464">
        <v>0</v>
      </c>
      <c r="C2464">
        <v>0</v>
      </c>
      <c r="D2464">
        <v>0</v>
      </c>
      <c r="E2464">
        <v>0</v>
      </c>
      <c r="F2464">
        <v>0</v>
      </c>
      <c r="G2464">
        <v>2222222</v>
      </c>
      <c r="H2464">
        <v>0</v>
      </c>
      <c r="I2464">
        <v>0</v>
      </c>
      <c r="J2464">
        <v>0</v>
      </c>
      <c r="K2464">
        <v>0</v>
      </c>
      <c r="L2464">
        <v>0</v>
      </c>
      <c r="M2464">
        <v>0</v>
      </c>
    </row>
    <row r="2465" spans="2:13" x14ac:dyDescent="0.2">
      <c r="B2465">
        <v>0</v>
      </c>
      <c r="C2465">
        <v>0</v>
      </c>
      <c r="D2465">
        <v>0</v>
      </c>
      <c r="E2465">
        <v>0</v>
      </c>
      <c r="F2465">
        <v>0</v>
      </c>
      <c r="G2465">
        <v>2222222</v>
      </c>
      <c r="H2465">
        <v>0</v>
      </c>
      <c r="I2465">
        <v>0</v>
      </c>
      <c r="J2465">
        <v>0</v>
      </c>
      <c r="K2465">
        <v>0</v>
      </c>
      <c r="L2465">
        <v>0</v>
      </c>
      <c r="M2465">
        <v>0</v>
      </c>
    </row>
    <row r="2466" spans="2:13" x14ac:dyDescent="0.2">
      <c r="B2466">
        <v>0</v>
      </c>
      <c r="C2466">
        <v>0</v>
      </c>
      <c r="D2466">
        <v>0</v>
      </c>
      <c r="E2466">
        <v>0</v>
      </c>
      <c r="F2466">
        <v>0</v>
      </c>
      <c r="G2466">
        <v>2222222</v>
      </c>
      <c r="H2466">
        <v>0</v>
      </c>
      <c r="I2466">
        <v>0</v>
      </c>
      <c r="J2466">
        <v>0</v>
      </c>
      <c r="K2466">
        <v>0</v>
      </c>
      <c r="L2466">
        <v>0</v>
      </c>
      <c r="M2466">
        <v>0</v>
      </c>
    </row>
    <row r="2467" spans="2:13" x14ac:dyDescent="0.2">
      <c r="B2467">
        <v>0</v>
      </c>
      <c r="C2467">
        <v>0</v>
      </c>
      <c r="D2467">
        <v>0</v>
      </c>
      <c r="E2467">
        <v>0</v>
      </c>
      <c r="F2467">
        <v>0</v>
      </c>
      <c r="G2467">
        <v>2222222</v>
      </c>
      <c r="H2467">
        <v>0</v>
      </c>
      <c r="I2467">
        <v>0</v>
      </c>
      <c r="J2467">
        <v>0</v>
      </c>
      <c r="K2467">
        <v>0</v>
      </c>
      <c r="L2467">
        <v>0</v>
      </c>
      <c r="M2467">
        <v>0</v>
      </c>
    </row>
    <row r="2468" spans="2:13" x14ac:dyDescent="0.2">
      <c r="B2468">
        <v>0</v>
      </c>
      <c r="C2468">
        <v>0</v>
      </c>
      <c r="D2468">
        <v>0</v>
      </c>
      <c r="E2468">
        <v>0</v>
      </c>
      <c r="F2468">
        <v>0</v>
      </c>
      <c r="G2468">
        <v>2222222</v>
      </c>
      <c r="H2468">
        <v>0</v>
      </c>
      <c r="I2468">
        <v>0</v>
      </c>
      <c r="J2468">
        <v>0</v>
      </c>
      <c r="K2468">
        <v>0</v>
      </c>
      <c r="L2468">
        <v>0</v>
      </c>
      <c r="M2468">
        <v>0</v>
      </c>
    </row>
    <row r="2469" spans="2:13" x14ac:dyDescent="0.2">
      <c r="B2469">
        <v>0</v>
      </c>
      <c r="C2469">
        <v>0</v>
      </c>
      <c r="D2469">
        <v>0</v>
      </c>
      <c r="E2469">
        <v>0</v>
      </c>
      <c r="F2469">
        <v>0</v>
      </c>
      <c r="G2469">
        <v>2222222</v>
      </c>
      <c r="H2469">
        <v>0</v>
      </c>
      <c r="I2469">
        <v>0</v>
      </c>
      <c r="J2469">
        <v>0</v>
      </c>
      <c r="K2469">
        <v>0</v>
      </c>
      <c r="L2469">
        <v>0</v>
      </c>
      <c r="M2469">
        <v>0</v>
      </c>
    </row>
    <row r="2470" spans="2:13" x14ac:dyDescent="0.2">
      <c r="B2470">
        <v>0</v>
      </c>
      <c r="C2470">
        <v>0</v>
      </c>
      <c r="D2470">
        <v>0</v>
      </c>
      <c r="E2470">
        <v>0</v>
      </c>
      <c r="F2470">
        <v>0</v>
      </c>
      <c r="G2470">
        <v>2222222</v>
      </c>
      <c r="H2470">
        <v>0</v>
      </c>
      <c r="I2470">
        <v>0</v>
      </c>
      <c r="J2470">
        <v>0</v>
      </c>
      <c r="K2470">
        <v>0</v>
      </c>
      <c r="L2470">
        <v>0</v>
      </c>
      <c r="M2470">
        <v>0</v>
      </c>
    </row>
    <row r="2471" spans="2:13" x14ac:dyDescent="0.2">
      <c r="B2471">
        <v>0</v>
      </c>
      <c r="C2471">
        <v>0</v>
      </c>
      <c r="D2471">
        <v>0</v>
      </c>
      <c r="E2471">
        <v>0</v>
      </c>
      <c r="F2471">
        <v>0</v>
      </c>
      <c r="G2471">
        <v>2222222</v>
      </c>
      <c r="H2471">
        <v>0</v>
      </c>
      <c r="I2471">
        <v>0</v>
      </c>
      <c r="J2471">
        <v>0</v>
      </c>
      <c r="K2471">
        <v>0</v>
      </c>
      <c r="L2471">
        <v>0</v>
      </c>
      <c r="M2471">
        <v>0</v>
      </c>
    </row>
    <row r="2472" spans="2:13" x14ac:dyDescent="0.2">
      <c r="B2472">
        <v>0</v>
      </c>
      <c r="C2472">
        <v>0</v>
      </c>
      <c r="D2472">
        <v>0</v>
      </c>
      <c r="E2472">
        <v>0</v>
      </c>
      <c r="F2472">
        <v>0</v>
      </c>
      <c r="G2472">
        <v>2222222</v>
      </c>
      <c r="H2472">
        <v>0</v>
      </c>
      <c r="I2472">
        <v>0</v>
      </c>
      <c r="J2472">
        <v>0</v>
      </c>
      <c r="K2472">
        <v>0</v>
      </c>
      <c r="L2472">
        <v>0</v>
      </c>
      <c r="M2472">
        <v>0</v>
      </c>
    </row>
    <row r="2473" spans="2:13" x14ac:dyDescent="0.2">
      <c r="B2473">
        <v>0</v>
      </c>
      <c r="C2473">
        <v>0</v>
      </c>
      <c r="D2473">
        <v>0</v>
      </c>
      <c r="E2473">
        <v>0</v>
      </c>
      <c r="F2473">
        <v>0</v>
      </c>
      <c r="G2473">
        <v>2222222</v>
      </c>
      <c r="H2473">
        <v>0</v>
      </c>
      <c r="I2473">
        <v>0</v>
      </c>
      <c r="J2473">
        <v>0</v>
      </c>
      <c r="K2473">
        <v>0</v>
      </c>
      <c r="L2473">
        <v>0</v>
      </c>
      <c r="M2473">
        <v>0</v>
      </c>
    </row>
    <row r="2474" spans="2:13" x14ac:dyDescent="0.2">
      <c r="B2474">
        <v>0</v>
      </c>
      <c r="C2474">
        <v>0</v>
      </c>
      <c r="D2474">
        <v>0</v>
      </c>
      <c r="E2474">
        <v>0</v>
      </c>
      <c r="F2474">
        <v>0</v>
      </c>
      <c r="G2474">
        <v>2222222</v>
      </c>
      <c r="H2474">
        <v>0</v>
      </c>
      <c r="I2474">
        <v>0</v>
      </c>
      <c r="J2474">
        <v>0</v>
      </c>
      <c r="K2474">
        <v>0</v>
      </c>
      <c r="L2474">
        <v>0</v>
      </c>
      <c r="M2474">
        <v>0</v>
      </c>
    </row>
    <row r="2475" spans="2:13" x14ac:dyDescent="0.2">
      <c r="B2475">
        <v>0</v>
      </c>
      <c r="C2475">
        <v>0</v>
      </c>
      <c r="D2475">
        <v>0</v>
      </c>
      <c r="E2475">
        <v>0</v>
      </c>
      <c r="F2475">
        <v>0</v>
      </c>
      <c r="G2475">
        <v>2222222</v>
      </c>
      <c r="H2475">
        <v>0</v>
      </c>
      <c r="I2475">
        <v>0</v>
      </c>
      <c r="J2475">
        <v>0</v>
      </c>
      <c r="K2475">
        <v>0</v>
      </c>
      <c r="L2475">
        <v>0</v>
      </c>
      <c r="M2475">
        <v>0</v>
      </c>
    </row>
    <row r="2476" spans="2:13" x14ac:dyDescent="0.2">
      <c r="B2476">
        <v>0</v>
      </c>
      <c r="C2476">
        <v>0</v>
      </c>
      <c r="D2476">
        <v>0</v>
      </c>
      <c r="E2476">
        <v>0</v>
      </c>
      <c r="F2476">
        <v>0</v>
      </c>
      <c r="G2476">
        <v>2222222</v>
      </c>
      <c r="H2476">
        <v>0</v>
      </c>
      <c r="I2476">
        <v>0</v>
      </c>
      <c r="J2476">
        <v>0</v>
      </c>
      <c r="K2476">
        <v>0</v>
      </c>
      <c r="L2476">
        <v>0</v>
      </c>
      <c r="M2476">
        <v>0</v>
      </c>
    </row>
    <row r="2477" spans="2:13" x14ac:dyDescent="0.2">
      <c r="B2477">
        <v>0</v>
      </c>
      <c r="C2477">
        <v>0</v>
      </c>
      <c r="D2477">
        <v>0</v>
      </c>
      <c r="E2477">
        <v>0</v>
      </c>
      <c r="F2477">
        <v>0</v>
      </c>
      <c r="G2477">
        <v>2222222</v>
      </c>
      <c r="H2477">
        <v>0</v>
      </c>
      <c r="I2477">
        <v>0</v>
      </c>
      <c r="J2477">
        <v>0</v>
      </c>
      <c r="K2477">
        <v>0</v>
      </c>
      <c r="L2477">
        <v>0</v>
      </c>
      <c r="M2477">
        <v>0</v>
      </c>
    </row>
    <row r="2478" spans="2:13" x14ac:dyDescent="0.2">
      <c r="B2478">
        <v>0</v>
      </c>
      <c r="C2478">
        <v>0</v>
      </c>
      <c r="D2478">
        <v>0</v>
      </c>
      <c r="E2478">
        <v>0</v>
      </c>
      <c r="F2478">
        <v>0</v>
      </c>
      <c r="G2478">
        <v>2222222</v>
      </c>
      <c r="H2478">
        <v>0</v>
      </c>
      <c r="I2478">
        <v>0</v>
      </c>
      <c r="J2478">
        <v>0</v>
      </c>
      <c r="K2478">
        <v>0</v>
      </c>
      <c r="L2478">
        <v>0</v>
      </c>
      <c r="M2478">
        <v>0</v>
      </c>
    </row>
    <row r="2479" spans="2:13" x14ac:dyDescent="0.2">
      <c r="B2479">
        <v>0</v>
      </c>
      <c r="C2479">
        <v>0</v>
      </c>
      <c r="D2479">
        <v>0</v>
      </c>
      <c r="E2479">
        <v>0</v>
      </c>
      <c r="F2479">
        <v>0</v>
      </c>
      <c r="G2479">
        <v>2222222</v>
      </c>
      <c r="H2479">
        <v>0</v>
      </c>
      <c r="I2479">
        <v>0</v>
      </c>
      <c r="J2479">
        <v>0</v>
      </c>
      <c r="K2479">
        <v>0</v>
      </c>
      <c r="L2479">
        <v>0</v>
      </c>
      <c r="M2479">
        <v>0</v>
      </c>
    </row>
    <row r="2480" spans="2:13" x14ac:dyDescent="0.2">
      <c r="B2480">
        <v>0</v>
      </c>
      <c r="C2480">
        <v>0</v>
      </c>
      <c r="D2480">
        <v>0</v>
      </c>
      <c r="E2480">
        <v>0</v>
      </c>
      <c r="F2480">
        <v>0</v>
      </c>
      <c r="G2480">
        <v>2222222</v>
      </c>
      <c r="H2480">
        <v>0</v>
      </c>
      <c r="I2480">
        <v>0</v>
      </c>
      <c r="J2480">
        <v>0</v>
      </c>
      <c r="K2480">
        <v>0</v>
      </c>
      <c r="L2480">
        <v>0</v>
      </c>
      <c r="M2480">
        <v>0</v>
      </c>
    </row>
    <row r="2481" spans="2:13" x14ac:dyDescent="0.2">
      <c r="B2481">
        <v>0</v>
      </c>
      <c r="C2481">
        <v>0</v>
      </c>
      <c r="D2481">
        <v>0</v>
      </c>
      <c r="E2481">
        <v>0</v>
      </c>
      <c r="F2481">
        <v>0</v>
      </c>
      <c r="G2481">
        <v>2222222</v>
      </c>
      <c r="H2481">
        <v>0</v>
      </c>
      <c r="I2481">
        <v>0</v>
      </c>
      <c r="J2481">
        <v>0</v>
      </c>
      <c r="K2481">
        <v>0</v>
      </c>
      <c r="L2481">
        <v>0</v>
      </c>
      <c r="M2481">
        <v>0</v>
      </c>
    </row>
    <row r="2482" spans="2:13" x14ac:dyDescent="0.2">
      <c r="B2482">
        <v>0</v>
      </c>
      <c r="C2482">
        <v>0</v>
      </c>
      <c r="D2482">
        <v>0</v>
      </c>
      <c r="E2482">
        <v>0</v>
      </c>
      <c r="F2482">
        <v>0</v>
      </c>
      <c r="G2482">
        <v>2222222</v>
      </c>
      <c r="H2482">
        <v>0</v>
      </c>
      <c r="I2482">
        <v>0</v>
      </c>
      <c r="J2482">
        <v>0</v>
      </c>
      <c r="K2482">
        <v>0</v>
      </c>
      <c r="L2482">
        <v>0</v>
      </c>
      <c r="M2482">
        <v>0</v>
      </c>
    </row>
    <row r="2483" spans="2:13" x14ac:dyDescent="0.2">
      <c r="B2483">
        <v>0</v>
      </c>
      <c r="C2483">
        <v>0</v>
      </c>
      <c r="D2483">
        <v>0</v>
      </c>
      <c r="E2483">
        <v>0</v>
      </c>
      <c r="F2483">
        <v>0</v>
      </c>
      <c r="G2483">
        <v>2222222</v>
      </c>
      <c r="H2483">
        <v>0</v>
      </c>
      <c r="I2483">
        <v>0</v>
      </c>
      <c r="J2483">
        <v>0</v>
      </c>
      <c r="K2483">
        <v>0</v>
      </c>
      <c r="L2483">
        <v>0</v>
      </c>
      <c r="M2483">
        <v>0</v>
      </c>
    </row>
    <row r="2484" spans="2:13" x14ac:dyDescent="0.2">
      <c r="B2484">
        <v>0</v>
      </c>
      <c r="C2484">
        <v>0</v>
      </c>
      <c r="D2484">
        <v>0</v>
      </c>
      <c r="E2484">
        <v>0</v>
      </c>
      <c r="F2484">
        <v>0</v>
      </c>
      <c r="G2484">
        <v>2222222</v>
      </c>
      <c r="H2484">
        <v>0</v>
      </c>
      <c r="I2484">
        <v>0</v>
      </c>
      <c r="J2484">
        <v>0</v>
      </c>
      <c r="K2484">
        <v>0</v>
      </c>
      <c r="L2484">
        <v>0</v>
      </c>
      <c r="M2484">
        <v>0</v>
      </c>
    </row>
    <row r="2485" spans="2:13" x14ac:dyDescent="0.2">
      <c r="B2485">
        <v>0</v>
      </c>
      <c r="C2485">
        <v>0</v>
      </c>
      <c r="D2485">
        <v>0</v>
      </c>
      <c r="E2485">
        <v>0</v>
      </c>
      <c r="F2485">
        <v>0</v>
      </c>
      <c r="G2485">
        <v>2222222</v>
      </c>
      <c r="H2485">
        <v>0</v>
      </c>
      <c r="I2485">
        <v>0</v>
      </c>
      <c r="J2485">
        <v>0</v>
      </c>
      <c r="K2485">
        <v>0</v>
      </c>
      <c r="L2485">
        <v>0</v>
      </c>
      <c r="M2485">
        <v>0</v>
      </c>
    </row>
    <row r="2486" spans="2:13" x14ac:dyDescent="0.2">
      <c r="B2486">
        <v>0</v>
      </c>
      <c r="C2486">
        <v>0</v>
      </c>
      <c r="D2486">
        <v>0</v>
      </c>
      <c r="E2486">
        <v>0</v>
      </c>
      <c r="F2486">
        <v>0</v>
      </c>
      <c r="G2486">
        <v>2222222</v>
      </c>
      <c r="H2486">
        <v>0</v>
      </c>
      <c r="I2486">
        <v>0</v>
      </c>
      <c r="J2486">
        <v>0</v>
      </c>
      <c r="K2486">
        <v>0</v>
      </c>
      <c r="L2486">
        <v>0</v>
      </c>
      <c r="M2486">
        <v>0</v>
      </c>
    </row>
    <row r="2487" spans="2:13" x14ac:dyDescent="0.2">
      <c r="B2487">
        <v>0</v>
      </c>
      <c r="C2487">
        <v>0</v>
      </c>
      <c r="D2487">
        <v>0</v>
      </c>
      <c r="E2487">
        <v>0</v>
      </c>
      <c r="F2487">
        <v>0</v>
      </c>
      <c r="G2487">
        <v>2222222</v>
      </c>
      <c r="H2487">
        <v>0</v>
      </c>
      <c r="I2487">
        <v>0</v>
      </c>
      <c r="J2487">
        <v>0</v>
      </c>
      <c r="K2487">
        <v>0</v>
      </c>
      <c r="L2487">
        <v>0</v>
      </c>
      <c r="M2487">
        <v>0</v>
      </c>
    </row>
    <row r="2488" spans="2:13" x14ac:dyDescent="0.2">
      <c r="B2488">
        <v>0</v>
      </c>
      <c r="C2488">
        <v>0</v>
      </c>
      <c r="D2488">
        <v>0</v>
      </c>
      <c r="E2488">
        <v>0</v>
      </c>
      <c r="F2488">
        <v>0</v>
      </c>
      <c r="G2488">
        <v>2222222</v>
      </c>
      <c r="H2488">
        <v>0</v>
      </c>
      <c r="I2488">
        <v>0</v>
      </c>
      <c r="J2488">
        <v>0</v>
      </c>
      <c r="K2488">
        <v>0</v>
      </c>
      <c r="L2488">
        <v>0</v>
      </c>
      <c r="M2488">
        <v>0</v>
      </c>
    </row>
    <row r="2489" spans="2:13" x14ac:dyDescent="0.2">
      <c r="B2489">
        <v>0</v>
      </c>
      <c r="C2489">
        <v>0</v>
      </c>
      <c r="D2489">
        <v>0</v>
      </c>
      <c r="E2489">
        <v>0</v>
      </c>
      <c r="F2489">
        <v>0</v>
      </c>
      <c r="G2489">
        <v>2222222</v>
      </c>
      <c r="H2489">
        <v>0</v>
      </c>
      <c r="I2489">
        <v>0</v>
      </c>
      <c r="J2489">
        <v>0</v>
      </c>
      <c r="K2489">
        <v>0</v>
      </c>
      <c r="L2489">
        <v>0</v>
      </c>
      <c r="M2489">
        <v>0</v>
      </c>
    </row>
    <row r="2490" spans="2:13" x14ac:dyDescent="0.2">
      <c r="B2490">
        <v>0</v>
      </c>
      <c r="C2490">
        <v>0</v>
      </c>
      <c r="D2490">
        <v>0</v>
      </c>
      <c r="E2490">
        <v>0</v>
      </c>
      <c r="F2490">
        <v>0</v>
      </c>
      <c r="G2490">
        <v>2222222</v>
      </c>
      <c r="H2490">
        <v>0</v>
      </c>
      <c r="I2490">
        <v>0</v>
      </c>
      <c r="J2490">
        <v>0</v>
      </c>
      <c r="K2490">
        <v>0</v>
      </c>
      <c r="L2490">
        <v>0</v>
      </c>
      <c r="M2490">
        <v>0</v>
      </c>
    </row>
    <row r="2491" spans="2:13" x14ac:dyDescent="0.2">
      <c r="B2491">
        <v>0</v>
      </c>
      <c r="C2491">
        <v>0</v>
      </c>
      <c r="D2491">
        <v>0</v>
      </c>
      <c r="E2491">
        <v>0</v>
      </c>
      <c r="F2491">
        <v>0</v>
      </c>
      <c r="G2491">
        <v>2222222</v>
      </c>
      <c r="H2491">
        <v>0</v>
      </c>
      <c r="I2491">
        <v>0</v>
      </c>
      <c r="J2491">
        <v>0</v>
      </c>
      <c r="K2491">
        <v>0</v>
      </c>
      <c r="L2491">
        <v>0</v>
      </c>
      <c r="M2491">
        <v>0</v>
      </c>
    </row>
    <row r="2492" spans="2:13" x14ac:dyDescent="0.2">
      <c r="B2492">
        <v>0</v>
      </c>
      <c r="C2492">
        <v>0</v>
      </c>
      <c r="D2492">
        <v>0</v>
      </c>
      <c r="E2492">
        <v>0</v>
      </c>
      <c r="F2492">
        <v>0</v>
      </c>
      <c r="G2492">
        <v>2222222</v>
      </c>
      <c r="H2492">
        <v>0</v>
      </c>
      <c r="I2492">
        <v>0</v>
      </c>
      <c r="J2492">
        <v>0</v>
      </c>
      <c r="K2492">
        <v>0</v>
      </c>
      <c r="L2492">
        <v>0</v>
      </c>
      <c r="M2492">
        <v>0</v>
      </c>
    </row>
    <row r="2493" spans="2:13" x14ac:dyDescent="0.2">
      <c r="B2493">
        <v>0</v>
      </c>
      <c r="C2493">
        <v>0</v>
      </c>
      <c r="D2493">
        <v>0</v>
      </c>
      <c r="E2493">
        <v>0</v>
      </c>
      <c r="F2493">
        <v>0</v>
      </c>
      <c r="G2493">
        <v>2222222</v>
      </c>
      <c r="H2493">
        <v>0</v>
      </c>
      <c r="I2493">
        <v>0</v>
      </c>
      <c r="J2493">
        <v>0</v>
      </c>
      <c r="K2493">
        <v>0</v>
      </c>
      <c r="L2493">
        <v>0</v>
      </c>
      <c r="M2493">
        <v>0</v>
      </c>
    </row>
    <row r="2494" spans="2:13" x14ac:dyDescent="0.2">
      <c r="B2494">
        <v>0</v>
      </c>
      <c r="C2494">
        <v>0</v>
      </c>
      <c r="D2494">
        <v>0</v>
      </c>
      <c r="E2494">
        <v>0</v>
      </c>
      <c r="F2494">
        <v>0</v>
      </c>
      <c r="G2494">
        <v>2222222</v>
      </c>
      <c r="H2494">
        <v>0</v>
      </c>
      <c r="I2494">
        <v>0</v>
      </c>
      <c r="J2494">
        <v>0</v>
      </c>
      <c r="K2494">
        <v>0</v>
      </c>
      <c r="L2494">
        <v>0</v>
      </c>
      <c r="M2494">
        <v>0</v>
      </c>
    </row>
    <row r="2495" spans="2:13" x14ac:dyDescent="0.2">
      <c r="B2495">
        <v>0</v>
      </c>
      <c r="C2495">
        <v>0</v>
      </c>
      <c r="D2495">
        <v>0</v>
      </c>
      <c r="E2495">
        <v>0</v>
      </c>
      <c r="F2495">
        <v>0</v>
      </c>
      <c r="G2495">
        <v>2222222</v>
      </c>
      <c r="H2495">
        <v>0</v>
      </c>
      <c r="I2495">
        <v>0</v>
      </c>
      <c r="J2495">
        <v>0</v>
      </c>
      <c r="K2495">
        <v>0</v>
      </c>
      <c r="L2495">
        <v>0</v>
      </c>
      <c r="M2495">
        <v>0</v>
      </c>
    </row>
    <row r="2496" spans="2:13" x14ac:dyDescent="0.2">
      <c r="B2496">
        <v>0</v>
      </c>
      <c r="C2496">
        <v>0</v>
      </c>
      <c r="D2496">
        <v>0</v>
      </c>
      <c r="E2496">
        <v>0</v>
      </c>
      <c r="F2496">
        <v>0</v>
      </c>
      <c r="G2496">
        <v>2222222</v>
      </c>
      <c r="H2496">
        <v>0</v>
      </c>
      <c r="I2496">
        <v>0</v>
      </c>
      <c r="J2496">
        <v>0</v>
      </c>
      <c r="K2496">
        <v>0</v>
      </c>
      <c r="L2496">
        <v>0</v>
      </c>
      <c r="M2496">
        <v>0</v>
      </c>
    </row>
    <row r="2497" spans="2:13" x14ac:dyDescent="0.2">
      <c r="B2497">
        <v>0</v>
      </c>
      <c r="C2497">
        <v>0</v>
      </c>
      <c r="D2497">
        <v>0</v>
      </c>
      <c r="E2497">
        <v>0</v>
      </c>
      <c r="F2497">
        <v>0</v>
      </c>
      <c r="G2497">
        <v>2222222</v>
      </c>
      <c r="H2497">
        <v>0</v>
      </c>
      <c r="I2497">
        <v>0</v>
      </c>
      <c r="J2497">
        <v>0</v>
      </c>
      <c r="K2497">
        <v>0</v>
      </c>
      <c r="L2497">
        <v>0</v>
      </c>
      <c r="M2497">
        <v>0</v>
      </c>
    </row>
    <row r="2498" spans="2:13" x14ac:dyDescent="0.2">
      <c r="B2498">
        <v>0</v>
      </c>
      <c r="C2498">
        <v>0</v>
      </c>
      <c r="D2498">
        <v>0</v>
      </c>
      <c r="E2498">
        <v>0</v>
      </c>
      <c r="F2498">
        <v>0</v>
      </c>
      <c r="G2498">
        <v>2222222</v>
      </c>
      <c r="H2498">
        <v>0</v>
      </c>
      <c r="I2498">
        <v>0</v>
      </c>
      <c r="J2498">
        <v>0</v>
      </c>
      <c r="K2498">
        <v>0</v>
      </c>
      <c r="L2498">
        <v>0</v>
      </c>
      <c r="M2498">
        <v>0</v>
      </c>
    </row>
    <row r="2499" spans="2:13" x14ac:dyDescent="0.2">
      <c r="B2499">
        <v>0</v>
      </c>
      <c r="C2499">
        <v>0</v>
      </c>
      <c r="D2499">
        <v>0</v>
      </c>
      <c r="E2499">
        <v>0</v>
      </c>
      <c r="F2499">
        <v>0</v>
      </c>
      <c r="G2499">
        <v>2222222</v>
      </c>
      <c r="H2499">
        <v>0</v>
      </c>
      <c r="I2499">
        <v>0</v>
      </c>
      <c r="J2499">
        <v>0</v>
      </c>
      <c r="K2499">
        <v>0</v>
      </c>
      <c r="L2499">
        <v>0</v>
      </c>
      <c r="M2499">
        <v>0</v>
      </c>
    </row>
    <row r="2500" spans="2:13" x14ac:dyDescent="0.2">
      <c r="B2500">
        <v>0</v>
      </c>
      <c r="C2500">
        <v>0</v>
      </c>
      <c r="D2500">
        <v>0</v>
      </c>
      <c r="E2500">
        <v>0</v>
      </c>
      <c r="F2500">
        <v>0</v>
      </c>
      <c r="G2500">
        <v>2222222</v>
      </c>
      <c r="H2500">
        <v>0</v>
      </c>
      <c r="I2500">
        <v>0</v>
      </c>
      <c r="J2500">
        <v>0</v>
      </c>
      <c r="K2500">
        <v>0</v>
      </c>
      <c r="L2500">
        <v>0</v>
      </c>
      <c r="M2500">
        <v>0</v>
      </c>
    </row>
    <row r="2501" spans="2:13" x14ac:dyDescent="0.2">
      <c r="B2501">
        <v>0</v>
      </c>
      <c r="C2501">
        <v>0</v>
      </c>
      <c r="D2501">
        <v>0</v>
      </c>
      <c r="E2501">
        <v>0</v>
      </c>
      <c r="F2501">
        <v>0</v>
      </c>
      <c r="G2501">
        <v>2222222</v>
      </c>
      <c r="H2501">
        <v>0</v>
      </c>
      <c r="I2501">
        <v>0</v>
      </c>
      <c r="J2501">
        <v>0</v>
      </c>
      <c r="K2501">
        <v>0</v>
      </c>
      <c r="L2501">
        <v>0</v>
      </c>
      <c r="M2501">
        <v>0</v>
      </c>
    </row>
    <row r="2502" spans="2:13" x14ac:dyDescent="0.2">
      <c r="B2502">
        <v>0</v>
      </c>
      <c r="C2502">
        <v>0</v>
      </c>
      <c r="D2502">
        <v>0</v>
      </c>
      <c r="E2502">
        <v>0</v>
      </c>
      <c r="F2502">
        <v>0</v>
      </c>
      <c r="G2502">
        <v>2222222</v>
      </c>
      <c r="H2502">
        <v>0</v>
      </c>
      <c r="I2502">
        <v>0</v>
      </c>
      <c r="J2502">
        <v>0</v>
      </c>
      <c r="K2502">
        <v>0</v>
      </c>
      <c r="L2502">
        <v>0</v>
      </c>
      <c r="M2502">
        <v>0</v>
      </c>
    </row>
    <row r="2503" spans="2:13" x14ac:dyDescent="0.2">
      <c r="B2503">
        <v>0</v>
      </c>
      <c r="C2503">
        <v>0</v>
      </c>
      <c r="D2503">
        <v>0</v>
      </c>
      <c r="E2503">
        <v>0</v>
      </c>
      <c r="F2503">
        <v>0</v>
      </c>
      <c r="G2503">
        <v>2222222</v>
      </c>
      <c r="H2503">
        <v>0</v>
      </c>
      <c r="I2503">
        <v>0</v>
      </c>
      <c r="J2503">
        <v>0</v>
      </c>
      <c r="K2503">
        <v>0</v>
      </c>
      <c r="L2503">
        <v>0</v>
      </c>
      <c r="M2503">
        <v>0</v>
      </c>
    </row>
    <row r="2504" spans="2:13" x14ac:dyDescent="0.2">
      <c r="B2504">
        <v>0</v>
      </c>
      <c r="C2504">
        <v>0</v>
      </c>
      <c r="D2504">
        <v>0</v>
      </c>
      <c r="E2504">
        <v>0</v>
      </c>
      <c r="F2504">
        <v>0</v>
      </c>
      <c r="G2504">
        <v>2222222</v>
      </c>
      <c r="H2504">
        <v>0</v>
      </c>
      <c r="I2504">
        <v>0</v>
      </c>
      <c r="J2504">
        <v>0</v>
      </c>
      <c r="K2504">
        <v>0</v>
      </c>
      <c r="L2504">
        <v>0</v>
      </c>
      <c r="M2504">
        <v>0</v>
      </c>
    </row>
    <row r="2505" spans="2:13" x14ac:dyDescent="0.2">
      <c r="B2505">
        <v>0</v>
      </c>
      <c r="C2505">
        <v>0</v>
      </c>
      <c r="D2505">
        <v>0</v>
      </c>
      <c r="E2505">
        <v>0</v>
      </c>
      <c r="F2505">
        <v>0</v>
      </c>
      <c r="G2505">
        <v>2222222</v>
      </c>
      <c r="H2505">
        <v>0</v>
      </c>
      <c r="I2505">
        <v>0</v>
      </c>
      <c r="J2505">
        <v>0</v>
      </c>
      <c r="K2505">
        <v>0</v>
      </c>
      <c r="L2505">
        <v>0</v>
      </c>
      <c r="M2505">
        <v>0</v>
      </c>
    </row>
    <row r="2506" spans="2:13" x14ac:dyDescent="0.2">
      <c r="B2506">
        <v>0</v>
      </c>
      <c r="C2506">
        <v>0</v>
      </c>
      <c r="D2506">
        <v>0</v>
      </c>
      <c r="E2506">
        <v>0</v>
      </c>
      <c r="F2506">
        <v>0</v>
      </c>
      <c r="G2506">
        <v>2222222</v>
      </c>
      <c r="H2506">
        <v>0</v>
      </c>
      <c r="I2506">
        <v>0</v>
      </c>
      <c r="J2506">
        <v>0</v>
      </c>
      <c r="K2506">
        <v>0</v>
      </c>
      <c r="L2506">
        <v>0</v>
      </c>
      <c r="M2506">
        <v>0</v>
      </c>
    </row>
    <row r="2507" spans="2:13" x14ac:dyDescent="0.2">
      <c r="B2507">
        <v>0</v>
      </c>
      <c r="C2507">
        <v>0</v>
      </c>
      <c r="D2507">
        <v>0</v>
      </c>
      <c r="E2507">
        <v>0</v>
      </c>
      <c r="F2507">
        <v>0</v>
      </c>
      <c r="G2507">
        <v>2222222</v>
      </c>
      <c r="H2507">
        <v>0</v>
      </c>
      <c r="I2507">
        <v>0</v>
      </c>
      <c r="J2507">
        <v>0</v>
      </c>
      <c r="K2507">
        <v>0</v>
      </c>
      <c r="L2507">
        <v>0</v>
      </c>
      <c r="M2507">
        <v>0</v>
      </c>
    </row>
    <row r="2508" spans="2:13" x14ac:dyDescent="0.2">
      <c r="B2508">
        <v>0</v>
      </c>
      <c r="C2508">
        <v>0</v>
      </c>
      <c r="D2508">
        <v>0</v>
      </c>
      <c r="E2508">
        <v>0</v>
      </c>
      <c r="F2508">
        <v>0</v>
      </c>
      <c r="G2508">
        <v>2222222</v>
      </c>
      <c r="H2508">
        <v>0</v>
      </c>
      <c r="I2508">
        <v>0</v>
      </c>
      <c r="J2508">
        <v>0</v>
      </c>
      <c r="K2508">
        <v>0</v>
      </c>
      <c r="L2508">
        <v>0</v>
      </c>
      <c r="M2508">
        <v>0</v>
      </c>
    </row>
    <row r="2509" spans="2:13" x14ac:dyDescent="0.2">
      <c r="B2509">
        <v>0</v>
      </c>
      <c r="C2509">
        <v>0</v>
      </c>
      <c r="D2509">
        <v>0</v>
      </c>
      <c r="E2509">
        <v>0</v>
      </c>
      <c r="F2509">
        <v>0</v>
      </c>
      <c r="G2509">
        <v>2222222</v>
      </c>
      <c r="H2509">
        <v>0</v>
      </c>
      <c r="I2509">
        <v>0</v>
      </c>
      <c r="J2509">
        <v>0</v>
      </c>
      <c r="K2509">
        <v>0</v>
      </c>
      <c r="L2509">
        <v>0</v>
      </c>
      <c r="M2509">
        <v>0</v>
      </c>
    </row>
    <row r="2510" spans="2:13" x14ac:dyDescent="0.2">
      <c r="B2510">
        <v>0</v>
      </c>
      <c r="C2510">
        <v>0</v>
      </c>
      <c r="D2510">
        <v>0</v>
      </c>
      <c r="E2510">
        <v>0</v>
      </c>
      <c r="F2510">
        <v>0</v>
      </c>
      <c r="G2510">
        <v>2222222</v>
      </c>
      <c r="H2510">
        <v>0</v>
      </c>
      <c r="I2510">
        <v>0</v>
      </c>
      <c r="J2510">
        <v>0</v>
      </c>
      <c r="K2510">
        <v>0</v>
      </c>
      <c r="L2510">
        <v>0</v>
      </c>
      <c r="M2510">
        <v>0</v>
      </c>
    </row>
    <row r="2511" spans="2:13" x14ac:dyDescent="0.2">
      <c r="B2511">
        <v>0</v>
      </c>
      <c r="C2511">
        <v>0</v>
      </c>
      <c r="D2511">
        <v>0</v>
      </c>
      <c r="E2511">
        <v>0</v>
      </c>
      <c r="F2511">
        <v>0</v>
      </c>
      <c r="G2511">
        <v>2222222</v>
      </c>
      <c r="H2511">
        <v>0</v>
      </c>
      <c r="I2511">
        <v>0</v>
      </c>
      <c r="J2511">
        <v>0</v>
      </c>
      <c r="K2511">
        <v>0</v>
      </c>
      <c r="L2511">
        <v>0</v>
      </c>
      <c r="M2511">
        <v>0</v>
      </c>
    </row>
    <row r="2512" spans="2:13" x14ac:dyDescent="0.2">
      <c r="B2512">
        <v>0</v>
      </c>
      <c r="C2512">
        <v>0</v>
      </c>
      <c r="D2512">
        <v>0</v>
      </c>
      <c r="E2512">
        <v>0</v>
      </c>
      <c r="F2512">
        <v>0</v>
      </c>
      <c r="G2512">
        <v>2222222</v>
      </c>
      <c r="H2512">
        <v>0</v>
      </c>
      <c r="I2512">
        <v>0</v>
      </c>
      <c r="J2512">
        <v>0</v>
      </c>
      <c r="K2512">
        <v>0</v>
      </c>
      <c r="L2512">
        <v>0</v>
      </c>
      <c r="M2512">
        <v>0</v>
      </c>
    </row>
    <row r="2513" spans="2:13" x14ac:dyDescent="0.2">
      <c r="B2513">
        <v>0</v>
      </c>
      <c r="C2513">
        <v>0</v>
      </c>
      <c r="D2513">
        <v>0</v>
      </c>
      <c r="E2513">
        <v>0</v>
      </c>
      <c r="F2513">
        <v>0</v>
      </c>
      <c r="G2513">
        <v>2222222</v>
      </c>
      <c r="H2513">
        <v>0</v>
      </c>
      <c r="I2513">
        <v>0</v>
      </c>
      <c r="J2513">
        <v>0</v>
      </c>
      <c r="K2513">
        <v>0</v>
      </c>
      <c r="L2513">
        <v>0</v>
      </c>
      <c r="M2513">
        <v>0</v>
      </c>
    </row>
    <row r="2514" spans="2:13" x14ac:dyDescent="0.2">
      <c r="B2514">
        <v>0</v>
      </c>
      <c r="C2514">
        <v>0</v>
      </c>
      <c r="D2514">
        <v>0</v>
      </c>
      <c r="E2514">
        <v>0</v>
      </c>
      <c r="F2514">
        <v>0</v>
      </c>
      <c r="G2514">
        <v>2222222</v>
      </c>
      <c r="H2514">
        <v>0</v>
      </c>
      <c r="I2514">
        <v>0</v>
      </c>
      <c r="J2514">
        <v>0</v>
      </c>
      <c r="K2514">
        <v>0</v>
      </c>
      <c r="L2514">
        <v>0</v>
      </c>
      <c r="M2514">
        <v>0</v>
      </c>
    </row>
    <row r="2515" spans="2:13" x14ac:dyDescent="0.2">
      <c r="B2515">
        <v>0</v>
      </c>
      <c r="C2515">
        <v>0</v>
      </c>
      <c r="D2515">
        <v>0</v>
      </c>
      <c r="E2515">
        <v>0</v>
      </c>
      <c r="F2515">
        <v>0</v>
      </c>
      <c r="G2515">
        <v>2222222</v>
      </c>
      <c r="H2515">
        <v>0</v>
      </c>
      <c r="I2515">
        <v>0</v>
      </c>
      <c r="J2515">
        <v>0</v>
      </c>
      <c r="K2515">
        <v>0</v>
      </c>
      <c r="L2515">
        <v>0</v>
      </c>
      <c r="M2515">
        <v>0</v>
      </c>
    </row>
    <row r="2516" spans="2:13" x14ac:dyDescent="0.2">
      <c r="B2516">
        <v>0</v>
      </c>
      <c r="C2516">
        <v>0</v>
      </c>
      <c r="D2516">
        <v>0</v>
      </c>
      <c r="E2516">
        <v>0</v>
      </c>
      <c r="F2516">
        <v>0</v>
      </c>
      <c r="G2516">
        <v>2222222</v>
      </c>
      <c r="H2516">
        <v>0</v>
      </c>
      <c r="I2516">
        <v>0</v>
      </c>
      <c r="J2516">
        <v>0</v>
      </c>
      <c r="K2516">
        <v>0</v>
      </c>
      <c r="L2516">
        <v>0</v>
      </c>
      <c r="M2516">
        <v>0</v>
      </c>
    </row>
    <row r="2517" spans="2:13" x14ac:dyDescent="0.2">
      <c r="B2517">
        <v>0</v>
      </c>
      <c r="C2517">
        <v>0</v>
      </c>
      <c r="D2517">
        <v>0</v>
      </c>
      <c r="E2517">
        <v>0</v>
      </c>
      <c r="F2517">
        <v>0</v>
      </c>
      <c r="G2517">
        <v>2222222</v>
      </c>
      <c r="H2517">
        <v>0</v>
      </c>
      <c r="I2517">
        <v>0</v>
      </c>
      <c r="J2517">
        <v>0</v>
      </c>
      <c r="K2517">
        <v>0</v>
      </c>
      <c r="L2517">
        <v>0</v>
      </c>
      <c r="M2517">
        <v>0</v>
      </c>
    </row>
    <row r="2518" spans="2:13" x14ac:dyDescent="0.2">
      <c r="B2518">
        <v>0</v>
      </c>
      <c r="C2518">
        <v>0</v>
      </c>
      <c r="D2518">
        <v>0</v>
      </c>
      <c r="E2518">
        <v>0</v>
      </c>
      <c r="F2518">
        <v>0</v>
      </c>
      <c r="G2518">
        <v>2222222</v>
      </c>
      <c r="H2518">
        <v>0</v>
      </c>
      <c r="I2518">
        <v>0</v>
      </c>
      <c r="J2518">
        <v>0</v>
      </c>
      <c r="K2518">
        <v>0</v>
      </c>
      <c r="L2518">
        <v>0</v>
      </c>
      <c r="M2518">
        <v>0</v>
      </c>
    </row>
    <row r="2519" spans="2:13" x14ac:dyDescent="0.2">
      <c r="B2519">
        <v>0</v>
      </c>
      <c r="C2519">
        <v>0</v>
      </c>
      <c r="D2519">
        <v>0</v>
      </c>
      <c r="E2519">
        <v>0</v>
      </c>
      <c r="F2519">
        <v>0</v>
      </c>
      <c r="G2519">
        <v>2222222</v>
      </c>
      <c r="H2519">
        <v>0</v>
      </c>
      <c r="I2519">
        <v>0</v>
      </c>
      <c r="J2519">
        <v>0</v>
      </c>
      <c r="K2519">
        <v>0</v>
      </c>
      <c r="L2519">
        <v>0</v>
      </c>
      <c r="M2519">
        <v>0</v>
      </c>
    </row>
    <row r="2520" spans="2:13" x14ac:dyDescent="0.2">
      <c r="B2520">
        <v>0</v>
      </c>
      <c r="C2520">
        <v>0</v>
      </c>
      <c r="D2520">
        <v>0</v>
      </c>
      <c r="E2520">
        <v>0</v>
      </c>
      <c r="F2520">
        <v>0</v>
      </c>
      <c r="G2520">
        <v>2222222</v>
      </c>
      <c r="H2520">
        <v>0</v>
      </c>
      <c r="I2520">
        <v>0</v>
      </c>
      <c r="J2520">
        <v>0</v>
      </c>
      <c r="K2520">
        <v>0</v>
      </c>
      <c r="L2520">
        <v>0</v>
      </c>
      <c r="M2520">
        <v>0</v>
      </c>
    </row>
    <row r="2521" spans="2:13" x14ac:dyDescent="0.2">
      <c r="B2521">
        <v>0</v>
      </c>
      <c r="C2521">
        <v>0</v>
      </c>
      <c r="D2521">
        <v>0</v>
      </c>
      <c r="E2521">
        <v>0</v>
      </c>
      <c r="F2521">
        <v>0</v>
      </c>
      <c r="G2521">
        <v>2222222</v>
      </c>
      <c r="H2521">
        <v>0</v>
      </c>
      <c r="I2521">
        <v>0</v>
      </c>
      <c r="J2521">
        <v>0</v>
      </c>
      <c r="K2521">
        <v>0</v>
      </c>
      <c r="L2521">
        <v>0</v>
      </c>
      <c r="M2521">
        <v>0</v>
      </c>
    </row>
    <row r="2522" spans="2:13" x14ac:dyDescent="0.2">
      <c r="B2522">
        <v>0</v>
      </c>
      <c r="C2522">
        <v>0</v>
      </c>
      <c r="D2522">
        <v>0</v>
      </c>
      <c r="E2522">
        <v>0</v>
      </c>
      <c r="F2522">
        <v>0</v>
      </c>
      <c r="G2522">
        <v>2222222</v>
      </c>
      <c r="H2522">
        <v>0</v>
      </c>
      <c r="I2522">
        <v>0</v>
      </c>
      <c r="J2522">
        <v>0</v>
      </c>
      <c r="K2522">
        <v>0</v>
      </c>
      <c r="L2522">
        <v>0</v>
      </c>
      <c r="M2522">
        <v>0</v>
      </c>
    </row>
    <row r="2523" spans="2:13" x14ac:dyDescent="0.2">
      <c r="B2523">
        <v>0</v>
      </c>
      <c r="C2523">
        <v>0</v>
      </c>
      <c r="D2523">
        <v>0</v>
      </c>
      <c r="E2523">
        <v>0</v>
      </c>
      <c r="F2523">
        <v>0</v>
      </c>
      <c r="G2523">
        <v>2222222</v>
      </c>
      <c r="H2523">
        <v>0</v>
      </c>
      <c r="I2523">
        <v>0</v>
      </c>
      <c r="J2523">
        <v>0</v>
      </c>
      <c r="K2523">
        <v>0</v>
      </c>
      <c r="L2523">
        <v>0</v>
      </c>
      <c r="M2523">
        <v>0</v>
      </c>
    </row>
    <row r="2524" spans="2:13" x14ac:dyDescent="0.2">
      <c r="B2524">
        <v>0</v>
      </c>
      <c r="C2524">
        <v>0</v>
      </c>
      <c r="D2524">
        <v>0</v>
      </c>
      <c r="E2524">
        <v>0</v>
      </c>
      <c r="F2524">
        <v>0</v>
      </c>
      <c r="G2524">
        <v>2222222</v>
      </c>
      <c r="H2524">
        <v>0</v>
      </c>
      <c r="I2524">
        <v>0</v>
      </c>
      <c r="J2524">
        <v>0</v>
      </c>
      <c r="K2524">
        <v>0</v>
      </c>
      <c r="L2524">
        <v>0</v>
      </c>
      <c r="M2524">
        <v>0</v>
      </c>
    </row>
    <row r="2525" spans="2:13" x14ac:dyDescent="0.2">
      <c r="B2525">
        <v>0</v>
      </c>
      <c r="C2525">
        <v>0</v>
      </c>
      <c r="D2525">
        <v>0</v>
      </c>
      <c r="E2525">
        <v>0</v>
      </c>
      <c r="F2525">
        <v>0</v>
      </c>
      <c r="G2525">
        <v>2222222</v>
      </c>
      <c r="H2525">
        <v>0</v>
      </c>
      <c r="I2525">
        <v>0</v>
      </c>
      <c r="J2525">
        <v>0</v>
      </c>
      <c r="K2525">
        <v>0</v>
      </c>
      <c r="L2525">
        <v>0</v>
      </c>
      <c r="M2525">
        <v>0</v>
      </c>
    </row>
    <row r="2526" spans="2:13" x14ac:dyDescent="0.2">
      <c r="B2526">
        <v>0</v>
      </c>
      <c r="C2526">
        <v>0</v>
      </c>
      <c r="D2526">
        <v>0</v>
      </c>
      <c r="E2526">
        <v>0</v>
      </c>
      <c r="F2526">
        <v>0</v>
      </c>
      <c r="G2526">
        <v>2222222</v>
      </c>
      <c r="H2526">
        <v>0</v>
      </c>
      <c r="I2526">
        <v>0</v>
      </c>
      <c r="J2526">
        <v>0</v>
      </c>
      <c r="K2526">
        <v>0</v>
      </c>
      <c r="L2526">
        <v>0</v>
      </c>
      <c r="M2526">
        <v>0</v>
      </c>
    </row>
    <row r="2527" spans="2:13" x14ac:dyDescent="0.2">
      <c r="B2527">
        <v>0</v>
      </c>
      <c r="C2527">
        <v>0</v>
      </c>
      <c r="D2527">
        <v>0</v>
      </c>
      <c r="E2527">
        <v>0</v>
      </c>
      <c r="F2527">
        <v>0</v>
      </c>
      <c r="G2527">
        <v>2222222</v>
      </c>
      <c r="H2527">
        <v>0</v>
      </c>
      <c r="I2527">
        <v>0</v>
      </c>
      <c r="J2527">
        <v>0</v>
      </c>
      <c r="K2527">
        <v>0</v>
      </c>
      <c r="L2527">
        <v>0</v>
      </c>
      <c r="M2527">
        <v>0</v>
      </c>
    </row>
    <row r="2528" spans="2:13" x14ac:dyDescent="0.2">
      <c r="B2528">
        <v>0</v>
      </c>
      <c r="C2528">
        <v>0</v>
      </c>
      <c r="D2528">
        <v>0</v>
      </c>
      <c r="E2528">
        <v>0</v>
      </c>
      <c r="F2528">
        <v>0</v>
      </c>
      <c r="G2528">
        <v>2222222</v>
      </c>
      <c r="H2528">
        <v>0</v>
      </c>
      <c r="I2528">
        <v>0</v>
      </c>
      <c r="J2528">
        <v>0</v>
      </c>
      <c r="K2528">
        <v>0</v>
      </c>
      <c r="L2528">
        <v>0</v>
      </c>
      <c r="M2528">
        <v>0</v>
      </c>
    </row>
    <row r="2529" spans="2:13" x14ac:dyDescent="0.2">
      <c r="B2529">
        <v>0</v>
      </c>
      <c r="C2529">
        <v>0</v>
      </c>
      <c r="D2529">
        <v>0</v>
      </c>
      <c r="E2529">
        <v>0</v>
      </c>
      <c r="F2529">
        <v>0</v>
      </c>
      <c r="G2529">
        <v>2222222</v>
      </c>
      <c r="H2529">
        <v>0</v>
      </c>
      <c r="I2529">
        <v>0</v>
      </c>
      <c r="J2529">
        <v>0</v>
      </c>
      <c r="K2529">
        <v>0</v>
      </c>
      <c r="L2529">
        <v>0</v>
      </c>
      <c r="M2529">
        <v>0</v>
      </c>
    </row>
    <row r="2530" spans="2:13" x14ac:dyDescent="0.2">
      <c r="B2530">
        <v>0</v>
      </c>
      <c r="C2530">
        <v>0</v>
      </c>
      <c r="D2530">
        <v>0</v>
      </c>
      <c r="E2530">
        <v>0</v>
      </c>
      <c r="F2530">
        <v>0</v>
      </c>
      <c r="G2530">
        <v>2222222</v>
      </c>
      <c r="H2530">
        <v>0</v>
      </c>
      <c r="I2530">
        <v>0</v>
      </c>
      <c r="J2530">
        <v>0</v>
      </c>
      <c r="K2530">
        <v>0</v>
      </c>
      <c r="L2530">
        <v>0</v>
      </c>
      <c r="M2530">
        <v>0</v>
      </c>
    </row>
    <row r="2531" spans="2:13" x14ac:dyDescent="0.2">
      <c r="B2531">
        <v>0</v>
      </c>
      <c r="C2531">
        <v>0</v>
      </c>
      <c r="D2531">
        <v>0</v>
      </c>
      <c r="E2531">
        <v>0</v>
      </c>
      <c r="F2531">
        <v>0</v>
      </c>
      <c r="G2531">
        <v>2222222</v>
      </c>
      <c r="H2531">
        <v>0</v>
      </c>
      <c r="I2531">
        <v>0</v>
      </c>
      <c r="J2531">
        <v>0</v>
      </c>
      <c r="K2531">
        <v>0</v>
      </c>
      <c r="L2531">
        <v>0</v>
      </c>
      <c r="M2531">
        <v>0</v>
      </c>
    </row>
    <row r="2532" spans="2:13" x14ac:dyDescent="0.2">
      <c r="B2532">
        <v>0</v>
      </c>
      <c r="C2532">
        <v>0</v>
      </c>
      <c r="D2532">
        <v>0</v>
      </c>
      <c r="E2532">
        <v>0</v>
      </c>
      <c r="F2532">
        <v>0</v>
      </c>
      <c r="G2532">
        <v>2222222</v>
      </c>
      <c r="H2532">
        <v>0</v>
      </c>
      <c r="I2532">
        <v>0</v>
      </c>
      <c r="J2532">
        <v>0</v>
      </c>
      <c r="K2532">
        <v>0</v>
      </c>
      <c r="L2532">
        <v>0</v>
      </c>
      <c r="M2532">
        <v>0</v>
      </c>
    </row>
    <row r="2533" spans="2:13" x14ac:dyDescent="0.2">
      <c r="B2533">
        <v>0</v>
      </c>
      <c r="C2533">
        <v>0</v>
      </c>
      <c r="D2533">
        <v>0</v>
      </c>
      <c r="E2533">
        <v>0</v>
      </c>
      <c r="F2533">
        <v>0</v>
      </c>
      <c r="G2533">
        <v>2222222</v>
      </c>
      <c r="H2533">
        <v>0</v>
      </c>
      <c r="I2533">
        <v>0</v>
      </c>
      <c r="J2533">
        <v>0</v>
      </c>
      <c r="K2533">
        <v>0</v>
      </c>
      <c r="L2533">
        <v>0</v>
      </c>
      <c r="M2533">
        <v>0</v>
      </c>
    </row>
    <row r="2534" spans="2:13" x14ac:dyDescent="0.2">
      <c r="B2534">
        <v>0</v>
      </c>
      <c r="C2534">
        <v>0</v>
      </c>
      <c r="D2534">
        <v>0</v>
      </c>
      <c r="E2534">
        <v>0</v>
      </c>
      <c r="F2534">
        <v>0</v>
      </c>
      <c r="G2534">
        <v>2222222</v>
      </c>
      <c r="H2534">
        <v>0</v>
      </c>
      <c r="I2534">
        <v>0</v>
      </c>
      <c r="J2534">
        <v>0</v>
      </c>
      <c r="K2534">
        <v>0</v>
      </c>
      <c r="L2534">
        <v>0</v>
      </c>
      <c r="M2534">
        <v>0</v>
      </c>
    </row>
    <row r="2535" spans="2:13" x14ac:dyDescent="0.2">
      <c r="B2535">
        <v>0</v>
      </c>
      <c r="C2535">
        <v>0</v>
      </c>
      <c r="D2535">
        <v>0</v>
      </c>
      <c r="E2535">
        <v>0</v>
      </c>
      <c r="F2535">
        <v>0</v>
      </c>
      <c r="G2535">
        <v>2222222</v>
      </c>
      <c r="H2535">
        <v>0</v>
      </c>
      <c r="I2535">
        <v>0</v>
      </c>
      <c r="J2535">
        <v>0</v>
      </c>
      <c r="K2535">
        <v>0</v>
      </c>
      <c r="L2535">
        <v>0</v>
      </c>
      <c r="M2535">
        <v>0</v>
      </c>
    </row>
    <row r="2536" spans="2:13" x14ac:dyDescent="0.2">
      <c r="B2536">
        <v>0</v>
      </c>
      <c r="C2536">
        <v>0</v>
      </c>
      <c r="D2536">
        <v>0</v>
      </c>
      <c r="E2536">
        <v>0</v>
      </c>
      <c r="F2536">
        <v>0</v>
      </c>
      <c r="G2536">
        <v>2222222</v>
      </c>
      <c r="H2536">
        <v>0</v>
      </c>
      <c r="I2536">
        <v>0</v>
      </c>
      <c r="J2536">
        <v>0</v>
      </c>
      <c r="K2536">
        <v>0</v>
      </c>
      <c r="L2536">
        <v>0</v>
      </c>
      <c r="M2536">
        <v>0</v>
      </c>
    </row>
    <row r="2537" spans="2:13" x14ac:dyDescent="0.2">
      <c r="B2537">
        <v>0</v>
      </c>
      <c r="C2537">
        <v>0</v>
      </c>
      <c r="D2537">
        <v>0</v>
      </c>
      <c r="E2537">
        <v>0</v>
      </c>
      <c r="F2537">
        <v>0</v>
      </c>
      <c r="G2537">
        <v>2222222</v>
      </c>
      <c r="H2537">
        <v>0</v>
      </c>
      <c r="I2537">
        <v>0</v>
      </c>
      <c r="J2537">
        <v>0</v>
      </c>
      <c r="K2537">
        <v>0</v>
      </c>
      <c r="L2537">
        <v>0</v>
      </c>
      <c r="M2537">
        <v>0</v>
      </c>
    </row>
    <row r="2538" spans="2:13" x14ac:dyDescent="0.2">
      <c r="B2538">
        <v>0</v>
      </c>
      <c r="C2538">
        <v>0</v>
      </c>
      <c r="D2538">
        <v>0</v>
      </c>
      <c r="E2538">
        <v>0</v>
      </c>
      <c r="F2538">
        <v>0</v>
      </c>
      <c r="G2538">
        <v>2222222</v>
      </c>
      <c r="H2538">
        <v>0</v>
      </c>
      <c r="I2538">
        <v>0</v>
      </c>
      <c r="J2538">
        <v>0</v>
      </c>
      <c r="K2538">
        <v>0</v>
      </c>
      <c r="L2538">
        <v>0</v>
      </c>
      <c r="M2538">
        <v>0</v>
      </c>
    </row>
    <row r="2539" spans="2:13" x14ac:dyDescent="0.2">
      <c r="B2539">
        <v>0</v>
      </c>
      <c r="C2539">
        <v>0</v>
      </c>
      <c r="D2539">
        <v>0</v>
      </c>
      <c r="E2539">
        <v>0</v>
      </c>
      <c r="F2539">
        <v>0</v>
      </c>
      <c r="G2539">
        <v>2222222</v>
      </c>
      <c r="H2539">
        <v>0</v>
      </c>
      <c r="I2539">
        <v>0</v>
      </c>
      <c r="J2539">
        <v>0</v>
      </c>
      <c r="K2539">
        <v>0</v>
      </c>
      <c r="L2539">
        <v>0</v>
      </c>
      <c r="M2539">
        <v>0</v>
      </c>
    </row>
    <row r="2540" spans="2:13" x14ac:dyDescent="0.2">
      <c r="B2540">
        <v>0</v>
      </c>
      <c r="C2540">
        <v>0</v>
      </c>
      <c r="D2540">
        <v>0</v>
      </c>
      <c r="E2540">
        <v>0</v>
      </c>
      <c r="F2540">
        <v>0</v>
      </c>
      <c r="G2540">
        <v>2222222</v>
      </c>
      <c r="H2540">
        <v>0</v>
      </c>
      <c r="I2540">
        <v>0</v>
      </c>
      <c r="J2540">
        <v>0</v>
      </c>
      <c r="K2540">
        <v>0</v>
      </c>
      <c r="L2540">
        <v>0</v>
      </c>
      <c r="M2540">
        <v>0</v>
      </c>
    </row>
    <row r="2541" spans="2:13" x14ac:dyDescent="0.2">
      <c r="B2541">
        <v>0</v>
      </c>
      <c r="C2541">
        <v>0</v>
      </c>
      <c r="D2541">
        <v>0</v>
      </c>
      <c r="E2541">
        <v>0</v>
      </c>
      <c r="F2541">
        <v>0</v>
      </c>
      <c r="G2541">
        <v>2222222</v>
      </c>
      <c r="H2541">
        <v>0</v>
      </c>
      <c r="I2541">
        <v>0</v>
      </c>
      <c r="J2541">
        <v>0</v>
      </c>
      <c r="K2541">
        <v>0</v>
      </c>
      <c r="L2541">
        <v>0</v>
      </c>
      <c r="M2541">
        <v>0</v>
      </c>
    </row>
    <row r="2542" spans="2:13" x14ac:dyDescent="0.2">
      <c r="B2542">
        <v>0</v>
      </c>
      <c r="C2542">
        <v>0</v>
      </c>
      <c r="D2542">
        <v>0</v>
      </c>
      <c r="E2542">
        <v>0</v>
      </c>
      <c r="F2542">
        <v>0</v>
      </c>
      <c r="G2542">
        <v>2222222</v>
      </c>
      <c r="H2542">
        <v>0</v>
      </c>
      <c r="I2542">
        <v>0</v>
      </c>
      <c r="J2542">
        <v>0</v>
      </c>
      <c r="K2542">
        <v>0</v>
      </c>
      <c r="L2542">
        <v>0</v>
      </c>
      <c r="M2542">
        <v>0</v>
      </c>
    </row>
    <row r="2543" spans="2:13" x14ac:dyDescent="0.2">
      <c r="B2543">
        <v>0</v>
      </c>
      <c r="C2543">
        <v>0</v>
      </c>
      <c r="D2543">
        <v>0</v>
      </c>
      <c r="E2543">
        <v>0</v>
      </c>
      <c r="F2543">
        <v>0</v>
      </c>
      <c r="G2543">
        <v>2222222</v>
      </c>
      <c r="H2543">
        <v>0</v>
      </c>
      <c r="I2543">
        <v>0</v>
      </c>
      <c r="J2543">
        <v>0</v>
      </c>
      <c r="K2543">
        <v>0</v>
      </c>
      <c r="L2543">
        <v>0</v>
      </c>
      <c r="M2543">
        <v>0</v>
      </c>
    </row>
    <row r="2544" spans="2:13" x14ac:dyDescent="0.2">
      <c r="B2544">
        <v>0</v>
      </c>
      <c r="C2544">
        <v>0</v>
      </c>
      <c r="D2544">
        <v>0</v>
      </c>
      <c r="E2544">
        <v>0</v>
      </c>
      <c r="F2544">
        <v>0</v>
      </c>
      <c r="G2544">
        <v>2222222</v>
      </c>
      <c r="H2544">
        <v>0</v>
      </c>
      <c r="I2544">
        <v>0</v>
      </c>
      <c r="J2544">
        <v>0</v>
      </c>
      <c r="K2544">
        <v>0</v>
      </c>
      <c r="L2544">
        <v>0</v>
      </c>
      <c r="M2544">
        <v>0</v>
      </c>
    </row>
    <row r="2545" spans="2:13" x14ac:dyDescent="0.2">
      <c r="B2545">
        <v>0</v>
      </c>
      <c r="C2545">
        <v>0</v>
      </c>
      <c r="D2545">
        <v>0</v>
      </c>
      <c r="E2545">
        <v>0</v>
      </c>
      <c r="F2545">
        <v>0</v>
      </c>
      <c r="G2545">
        <v>2222222</v>
      </c>
      <c r="H2545">
        <v>0</v>
      </c>
      <c r="I2545">
        <v>0</v>
      </c>
      <c r="J2545">
        <v>0</v>
      </c>
      <c r="K2545">
        <v>0</v>
      </c>
      <c r="L2545">
        <v>0</v>
      </c>
      <c r="M2545">
        <v>0</v>
      </c>
    </row>
    <row r="2546" spans="2:13" x14ac:dyDescent="0.2">
      <c r="B2546">
        <v>0</v>
      </c>
      <c r="C2546">
        <v>0</v>
      </c>
      <c r="D2546">
        <v>0</v>
      </c>
      <c r="E2546">
        <v>0</v>
      </c>
      <c r="F2546">
        <v>0</v>
      </c>
      <c r="G2546">
        <v>2222222</v>
      </c>
      <c r="H2546">
        <v>0</v>
      </c>
      <c r="I2546">
        <v>0</v>
      </c>
      <c r="J2546">
        <v>0</v>
      </c>
      <c r="K2546">
        <v>0</v>
      </c>
      <c r="L2546">
        <v>0</v>
      </c>
      <c r="M2546">
        <v>0</v>
      </c>
    </row>
    <row r="2547" spans="2:13" x14ac:dyDescent="0.2">
      <c r="B2547">
        <v>0</v>
      </c>
      <c r="C2547">
        <v>0</v>
      </c>
      <c r="D2547">
        <v>0</v>
      </c>
      <c r="E2547">
        <v>0</v>
      </c>
      <c r="F2547">
        <v>0</v>
      </c>
      <c r="G2547">
        <v>2222222</v>
      </c>
      <c r="H2547">
        <v>0</v>
      </c>
      <c r="I2547">
        <v>0</v>
      </c>
      <c r="J2547">
        <v>0</v>
      </c>
      <c r="K2547">
        <v>0</v>
      </c>
      <c r="L2547">
        <v>0</v>
      </c>
      <c r="M2547">
        <v>0</v>
      </c>
    </row>
    <row r="2548" spans="2:13" x14ac:dyDescent="0.2">
      <c r="B2548">
        <v>0</v>
      </c>
      <c r="C2548">
        <v>0</v>
      </c>
      <c r="D2548">
        <v>0</v>
      </c>
      <c r="E2548">
        <v>0</v>
      </c>
      <c r="F2548">
        <v>0</v>
      </c>
      <c r="G2548">
        <v>2222222</v>
      </c>
      <c r="H2548">
        <v>0</v>
      </c>
      <c r="I2548">
        <v>0</v>
      </c>
      <c r="J2548">
        <v>0</v>
      </c>
      <c r="K2548">
        <v>0</v>
      </c>
      <c r="L2548">
        <v>0</v>
      </c>
      <c r="M2548">
        <v>0</v>
      </c>
    </row>
    <row r="2549" spans="2:13" x14ac:dyDescent="0.2">
      <c r="B2549">
        <v>0</v>
      </c>
      <c r="C2549">
        <v>0</v>
      </c>
      <c r="D2549">
        <v>0</v>
      </c>
      <c r="E2549">
        <v>0</v>
      </c>
      <c r="F2549">
        <v>0</v>
      </c>
      <c r="G2549">
        <v>2222222</v>
      </c>
      <c r="H2549">
        <v>0</v>
      </c>
      <c r="I2549">
        <v>0</v>
      </c>
      <c r="J2549">
        <v>0</v>
      </c>
      <c r="K2549">
        <v>0</v>
      </c>
      <c r="L2549">
        <v>0</v>
      </c>
      <c r="M2549">
        <v>0</v>
      </c>
    </row>
    <row r="2550" spans="2:13" x14ac:dyDescent="0.2">
      <c r="B2550">
        <v>0</v>
      </c>
      <c r="C2550">
        <v>0</v>
      </c>
      <c r="D2550">
        <v>0</v>
      </c>
      <c r="E2550">
        <v>0</v>
      </c>
      <c r="F2550">
        <v>0</v>
      </c>
      <c r="G2550">
        <v>2222222</v>
      </c>
      <c r="H2550">
        <v>0</v>
      </c>
      <c r="I2550">
        <v>0</v>
      </c>
      <c r="J2550">
        <v>0</v>
      </c>
      <c r="K2550">
        <v>0</v>
      </c>
      <c r="L2550">
        <v>0</v>
      </c>
      <c r="M2550">
        <v>0</v>
      </c>
    </row>
    <row r="2551" spans="2:13" x14ac:dyDescent="0.2">
      <c r="B2551">
        <v>0</v>
      </c>
      <c r="C2551">
        <v>0</v>
      </c>
      <c r="D2551">
        <v>0</v>
      </c>
      <c r="E2551">
        <v>0</v>
      </c>
      <c r="F2551">
        <v>0</v>
      </c>
      <c r="G2551">
        <v>2222222</v>
      </c>
      <c r="H2551">
        <v>0</v>
      </c>
      <c r="I2551">
        <v>0</v>
      </c>
      <c r="J2551">
        <v>0</v>
      </c>
      <c r="K2551">
        <v>0</v>
      </c>
      <c r="L2551">
        <v>0</v>
      </c>
      <c r="M2551">
        <v>0</v>
      </c>
    </row>
    <row r="2552" spans="2:13" x14ac:dyDescent="0.2">
      <c r="B2552">
        <v>0</v>
      </c>
      <c r="C2552">
        <v>0</v>
      </c>
      <c r="D2552">
        <v>0</v>
      </c>
      <c r="E2552">
        <v>0</v>
      </c>
      <c r="F2552">
        <v>0</v>
      </c>
      <c r="G2552">
        <v>2222222</v>
      </c>
      <c r="H2552">
        <v>0</v>
      </c>
      <c r="I2552">
        <v>0</v>
      </c>
      <c r="J2552">
        <v>0</v>
      </c>
      <c r="K2552">
        <v>0</v>
      </c>
      <c r="L2552">
        <v>0</v>
      </c>
      <c r="M2552">
        <v>0</v>
      </c>
    </row>
    <row r="2553" spans="2:13" x14ac:dyDescent="0.2">
      <c r="B2553">
        <v>0</v>
      </c>
      <c r="C2553">
        <v>0</v>
      </c>
      <c r="D2553">
        <v>0</v>
      </c>
      <c r="E2553">
        <v>0</v>
      </c>
      <c r="F2553">
        <v>0</v>
      </c>
      <c r="G2553">
        <v>2222222</v>
      </c>
      <c r="H2553">
        <v>0</v>
      </c>
      <c r="I2553">
        <v>0</v>
      </c>
      <c r="J2553">
        <v>0</v>
      </c>
      <c r="K2553">
        <v>0</v>
      </c>
      <c r="L2553">
        <v>0</v>
      </c>
      <c r="M2553">
        <v>0</v>
      </c>
    </row>
    <row r="2554" spans="2:13" x14ac:dyDescent="0.2">
      <c r="B2554">
        <v>0</v>
      </c>
      <c r="C2554">
        <v>0</v>
      </c>
      <c r="D2554">
        <v>0</v>
      </c>
      <c r="E2554">
        <v>0</v>
      </c>
      <c r="F2554">
        <v>0</v>
      </c>
      <c r="G2554">
        <v>2222222</v>
      </c>
      <c r="H2554">
        <v>0</v>
      </c>
      <c r="I2554">
        <v>0</v>
      </c>
      <c r="J2554">
        <v>0</v>
      </c>
      <c r="K2554">
        <v>0</v>
      </c>
      <c r="L2554">
        <v>0</v>
      </c>
      <c r="M2554">
        <v>0</v>
      </c>
    </row>
    <row r="2555" spans="2:13" x14ac:dyDescent="0.2">
      <c r="B2555">
        <v>0</v>
      </c>
      <c r="C2555">
        <v>0</v>
      </c>
      <c r="D2555">
        <v>0</v>
      </c>
      <c r="E2555">
        <v>0</v>
      </c>
      <c r="F2555">
        <v>0</v>
      </c>
      <c r="G2555">
        <v>2222222</v>
      </c>
      <c r="H2555">
        <v>0</v>
      </c>
      <c r="I2555">
        <v>0</v>
      </c>
      <c r="J2555">
        <v>0</v>
      </c>
      <c r="K2555">
        <v>0</v>
      </c>
      <c r="L2555">
        <v>0</v>
      </c>
      <c r="M2555">
        <v>0</v>
      </c>
    </row>
    <row r="2556" spans="2:13" x14ac:dyDescent="0.2">
      <c r="B2556">
        <v>0</v>
      </c>
      <c r="C2556">
        <v>0</v>
      </c>
      <c r="D2556">
        <v>0</v>
      </c>
      <c r="E2556">
        <v>0</v>
      </c>
      <c r="F2556">
        <v>0</v>
      </c>
      <c r="G2556">
        <v>2222222</v>
      </c>
      <c r="H2556">
        <v>0</v>
      </c>
      <c r="I2556">
        <v>0</v>
      </c>
      <c r="J2556">
        <v>0</v>
      </c>
      <c r="K2556">
        <v>0</v>
      </c>
      <c r="L2556">
        <v>0</v>
      </c>
      <c r="M2556">
        <v>0</v>
      </c>
    </row>
    <row r="2557" spans="2:13" x14ac:dyDescent="0.2">
      <c r="B2557">
        <v>0</v>
      </c>
      <c r="C2557">
        <v>0</v>
      </c>
      <c r="D2557">
        <v>0</v>
      </c>
      <c r="E2557">
        <v>0</v>
      </c>
      <c r="F2557">
        <v>0</v>
      </c>
      <c r="G2557">
        <v>2222222</v>
      </c>
      <c r="H2557">
        <v>0</v>
      </c>
      <c r="I2557">
        <v>0</v>
      </c>
      <c r="J2557">
        <v>0</v>
      </c>
      <c r="K2557">
        <v>0</v>
      </c>
      <c r="L2557">
        <v>0</v>
      </c>
      <c r="M2557">
        <v>0</v>
      </c>
    </row>
    <row r="2558" spans="2:13" x14ac:dyDescent="0.2">
      <c r="B2558">
        <v>0</v>
      </c>
      <c r="C2558">
        <v>0</v>
      </c>
      <c r="D2558">
        <v>0</v>
      </c>
      <c r="E2558">
        <v>0</v>
      </c>
      <c r="F2558">
        <v>0</v>
      </c>
      <c r="G2558">
        <v>2222222</v>
      </c>
      <c r="H2558">
        <v>0</v>
      </c>
      <c r="I2558">
        <v>0</v>
      </c>
      <c r="J2558">
        <v>0</v>
      </c>
      <c r="K2558">
        <v>0</v>
      </c>
      <c r="L2558">
        <v>0</v>
      </c>
      <c r="M2558">
        <v>0</v>
      </c>
    </row>
    <row r="2559" spans="2:13" x14ac:dyDescent="0.2">
      <c r="B2559">
        <v>0</v>
      </c>
      <c r="C2559">
        <v>0</v>
      </c>
      <c r="D2559">
        <v>0</v>
      </c>
      <c r="E2559">
        <v>0</v>
      </c>
      <c r="F2559">
        <v>0</v>
      </c>
      <c r="G2559">
        <v>2222222</v>
      </c>
      <c r="H2559">
        <v>0</v>
      </c>
      <c r="I2559">
        <v>0</v>
      </c>
      <c r="J2559">
        <v>0</v>
      </c>
      <c r="K2559">
        <v>0</v>
      </c>
      <c r="L2559">
        <v>0</v>
      </c>
      <c r="M2559">
        <v>0</v>
      </c>
    </row>
    <row r="2560" spans="2:13" x14ac:dyDescent="0.2">
      <c r="B2560">
        <v>0</v>
      </c>
      <c r="C2560">
        <v>0</v>
      </c>
      <c r="D2560">
        <v>0</v>
      </c>
      <c r="E2560">
        <v>0</v>
      </c>
      <c r="F2560">
        <v>0</v>
      </c>
      <c r="G2560">
        <v>2222222</v>
      </c>
      <c r="H2560">
        <v>0</v>
      </c>
      <c r="I2560">
        <v>0</v>
      </c>
      <c r="J2560">
        <v>0</v>
      </c>
      <c r="K2560">
        <v>0</v>
      </c>
      <c r="L2560">
        <v>0</v>
      </c>
      <c r="M2560">
        <v>0</v>
      </c>
    </row>
    <row r="2561" spans="2:13" x14ac:dyDescent="0.2">
      <c r="B2561">
        <v>0</v>
      </c>
      <c r="C2561">
        <v>0</v>
      </c>
      <c r="D2561">
        <v>0</v>
      </c>
      <c r="E2561">
        <v>0</v>
      </c>
      <c r="F2561">
        <v>0</v>
      </c>
      <c r="G2561">
        <v>2222222</v>
      </c>
      <c r="H2561">
        <v>0</v>
      </c>
      <c r="I2561">
        <v>0</v>
      </c>
      <c r="J2561">
        <v>0</v>
      </c>
      <c r="K2561">
        <v>0</v>
      </c>
      <c r="L2561">
        <v>0</v>
      </c>
      <c r="M2561">
        <v>0</v>
      </c>
    </row>
    <row r="2562" spans="2:13" x14ac:dyDescent="0.2">
      <c r="B2562">
        <v>0</v>
      </c>
      <c r="C2562">
        <v>0</v>
      </c>
      <c r="D2562">
        <v>0</v>
      </c>
      <c r="E2562">
        <v>0</v>
      </c>
      <c r="F2562">
        <v>0</v>
      </c>
      <c r="G2562">
        <v>2222222</v>
      </c>
      <c r="H2562">
        <v>0</v>
      </c>
      <c r="I2562">
        <v>0</v>
      </c>
      <c r="J2562">
        <v>0</v>
      </c>
      <c r="K2562">
        <v>0</v>
      </c>
      <c r="L2562">
        <v>0</v>
      </c>
      <c r="M2562">
        <v>0</v>
      </c>
    </row>
    <row r="2563" spans="2:13" x14ac:dyDescent="0.2">
      <c r="B2563">
        <v>0</v>
      </c>
      <c r="C2563">
        <v>0</v>
      </c>
      <c r="D2563">
        <v>0</v>
      </c>
      <c r="E2563">
        <v>0</v>
      </c>
      <c r="F2563">
        <v>0</v>
      </c>
      <c r="G2563">
        <v>2222222</v>
      </c>
      <c r="H2563">
        <v>0</v>
      </c>
      <c r="I2563">
        <v>0</v>
      </c>
      <c r="J2563">
        <v>0</v>
      </c>
      <c r="K2563">
        <v>0</v>
      </c>
      <c r="L2563">
        <v>0</v>
      </c>
      <c r="M2563">
        <v>0</v>
      </c>
    </row>
    <row r="2564" spans="2:13" x14ac:dyDescent="0.2">
      <c r="B2564">
        <v>0</v>
      </c>
      <c r="C2564">
        <v>0</v>
      </c>
      <c r="D2564">
        <v>0</v>
      </c>
      <c r="E2564">
        <v>0</v>
      </c>
      <c r="F2564">
        <v>0</v>
      </c>
      <c r="G2564">
        <v>2222222</v>
      </c>
      <c r="H2564">
        <v>0</v>
      </c>
      <c r="I2564">
        <v>0</v>
      </c>
      <c r="J2564">
        <v>0</v>
      </c>
      <c r="K2564">
        <v>0</v>
      </c>
      <c r="L2564">
        <v>0</v>
      </c>
      <c r="M2564">
        <v>0</v>
      </c>
    </row>
    <row r="2565" spans="2:13" x14ac:dyDescent="0.2">
      <c r="B2565">
        <v>0</v>
      </c>
      <c r="C2565">
        <v>0</v>
      </c>
      <c r="D2565">
        <v>0</v>
      </c>
      <c r="E2565">
        <v>0</v>
      </c>
      <c r="F2565">
        <v>0</v>
      </c>
      <c r="G2565">
        <v>2222222</v>
      </c>
      <c r="H2565">
        <v>0</v>
      </c>
      <c r="I2565">
        <v>0</v>
      </c>
      <c r="J2565">
        <v>0</v>
      </c>
      <c r="K2565">
        <v>0</v>
      </c>
      <c r="L2565">
        <v>0</v>
      </c>
      <c r="M2565">
        <v>0</v>
      </c>
    </row>
    <row r="2566" spans="2:13" x14ac:dyDescent="0.2">
      <c r="B2566">
        <v>0</v>
      </c>
      <c r="C2566">
        <v>0</v>
      </c>
      <c r="D2566">
        <v>0</v>
      </c>
      <c r="E2566">
        <v>0</v>
      </c>
      <c r="F2566">
        <v>0</v>
      </c>
      <c r="G2566">
        <v>2222222</v>
      </c>
      <c r="H2566">
        <v>0</v>
      </c>
      <c r="I2566">
        <v>0</v>
      </c>
      <c r="J2566">
        <v>0</v>
      </c>
      <c r="K2566">
        <v>0</v>
      </c>
      <c r="L2566">
        <v>0</v>
      </c>
      <c r="M2566">
        <v>0</v>
      </c>
    </row>
    <row r="2567" spans="2:13" x14ac:dyDescent="0.2">
      <c r="B2567">
        <v>0</v>
      </c>
      <c r="C2567">
        <v>0</v>
      </c>
      <c r="D2567">
        <v>0</v>
      </c>
      <c r="E2567">
        <v>0</v>
      </c>
      <c r="F2567">
        <v>0</v>
      </c>
      <c r="G2567">
        <v>2222222</v>
      </c>
      <c r="H2567">
        <v>0</v>
      </c>
      <c r="I2567">
        <v>0</v>
      </c>
      <c r="J2567">
        <v>0</v>
      </c>
      <c r="K2567">
        <v>0</v>
      </c>
      <c r="L2567">
        <v>0</v>
      </c>
      <c r="M2567">
        <v>0</v>
      </c>
    </row>
    <row r="2568" spans="2:13" x14ac:dyDescent="0.2">
      <c r="B2568">
        <v>0</v>
      </c>
      <c r="C2568">
        <v>0</v>
      </c>
      <c r="D2568">
        <v>0</v>
      </c>
      <c r="E2568">
        <v>0</v>
      </c>
      <c r="F2568">
        <v>0</v>
      </c>
      <c r="G2568">
        <v>2222222</v>
      </c>
      <c r="H2568">
        <v>0</v>
      </c>
      <c r="I2568">
        <v>0</v>
      </c>
      <c r="J2568">
        <v>0</v>
      </c>
      <c r="K2568">
        <v>0</v>
      </c>
      <c r="L2568">
        <v>0</v>
      </c>
      <c r="M2568">
        <v>0</v>
      </c>
    </row>
    <row r="2569" spans="2:13" x14ac:dyDescent="0.2">
      <c r="B2569">
        <v>0</v>
      </c>
      <c r="C2569">
        <v>0</v>
      </c>
      <c r="D2569">
        <v>0</v>
      </c>
      <c r="E2569">
        <v>0</v>
      </c>
      <c r="F2569">
        <v>0</v>
      </c>
      <c r="G2569">
        <v>2222222</v>
      </c>
      <c r="H2569">
        <v>0</v>
      </c>
      <c r="I2569">
        <v>0</v>
      </c>
      <c r="J2569">
        <v>0</v>
      </c>
      <c r="K2569">
        <v>0</v>
      </c>
      <c r="L2569">
        <v>0</v>
      </c>
      <c r="M2569">
        <v>0</v>
      </c>
    </row>
    <row r="2570" spans="2:13" x14ac:dyDescent="0.2">
      <c r="B2570">
        <v>0</v>
      </c>
      <c r="C2570">
        <v>0</v>
      </c>
      <c r="D2570">
        <v>0</v>
      </c>
      <c r="E2570">
        <v>0</v>
      </c>
      <c r="F2570">
        <v>0</v>
      </c>
      <c r="G2570">
        <v>2222222</v>
      </c>
      <c r="H2570">
        <v>0</v>
      </c>
      <c r="I2570">
        <v>0</v>
      </c>
      <c r="J2570">
        <v>0</v>
      </c>
      <c r="K2570">
        <v>0</v>
      </c>
      <c r="L2570">
        <v>0</v>
      </c>
      <c r="M2570">
        <v>0</v>
      </c>
    </row>
    <row r="2571" spans="2:13" x14ac:dyDescent="0.2">
      <c r="B2571">
        <v>0</v>
      </c>
      <c r="C2571">
        <v>0</v>
      </c>
      <c r="D2571">
        <v>0</v>
      </c>
      <c r="E2571">
        <v>0</v>
      </c>
      <c r="F2571">
        <v>0</v>
      </c>
      <c r="G2571">
        <v>2222222</v>
      </c>
      <c r="H2571">
        <v>0</v>
      </c>
      <c r="I2571">
        <v>0</v>
      </c>
      <c r="J2571">
        <v>0</v>
      </c>
      <c r="K2571">
        <v>0</v>
      </c>
      <c r="L2571">
        <v>0</v>
      </c>
      <c r="M2571">
        <v>0</v>
      </c>
    </row>
    <row r="2572" spans="2:13" x14ac:dyDescent="0.2">
      <c r="B2572">
        <v>0</v>
      </c>
      <c r="C2572">
        <v>0</v>
      </c>
      <c r="D2572">
        <v>0</v>
      </c>
      <c r="E2572">
        <v>0</v>
      </c>
      <c r="F2572">
        <v>0</v>
      </c>
      <c r="G2572">
        <v>2222222</v>
      </c>
      <c r="H2572">
        <v>0</v>
      </c>
      <c r="I2572">
        <v>0</v>
      </c>
      <c r="J2572">
        <v>0</v>
      </c>
      <c r="K2572">
        <v>0</v>
      </c>
      <c r="L2572">
        <v>0</v>
      </c>
      <c r="M2572">
        <v>0</v>
      </c>
    </row>
    <row r="2573" spans="2:13" x14ac:dyDescent="0.2">
      <c r="B2573">
        <v>0</v>
      </c>
      <c r="C2573">
        <v>0</v>
      </c>
      <c r="D2573">
        <v>0</v>
      </c>
      <c r="E2573">
        <v>0</v>
      </c>
      <c r="F2573">
        <v>0</v>
      </c>
      <c r="G2573">
        <v>2222222</v>
      </c>
      <c r="H2573">
        <v>0</v>
      </c>
      <c r="I2573">
        <v>0</v>
      </c>
      <c r="J2573">
        <v>0</v>
      </c>
      <c r="K2573">
        <v>0</v>
      </c>
      <c r="L2573">
        <v>0</v>
      </c>
      <c r="M2573">
        <v>0</v>
      </c>
    </row>
    <row r="2574" spans="2:13" x14ac:dyDescent="0.2">
      <c r="B2574">
        <v>0</v>
      </c>
      <c r="C2574">
        <v>0</v>
      </c>
      <c r="D2574">
        <v>0</v>
      </c>
      <c r="E2574">
        <v>0</v>
      </c>
      <c r="F2574">
        <v>0</v>
      </c>
      <c r="G2574">
        <v>2222222</v>
      </c>
      <c r="H2574">
        <v>0</v>
      </c>
      <c r="I2574">
        <v>0</v>
      </c>
      <c r="J2574">
        <v>0</v>
      </c>
      <c r="K2574">
        <v>0</v>
      </c>
      <c r="L2574">
        <v>0</v>
      </c>
      <c r="M2574">
        <v>0</v>
      </c>
    </row>
    <row r="2575" spans="2:13" x14ac:dyDescent="0.2">
      <c r="B2575">
        <v>0</v>
      </c>
      <c r="C2575">
        <v>0</v>
      </c>
      <c r="D2575">
        <v>0</v>
      </c>
      <c r="E2575">
        <v>0</v>
      </c>
      <c r="F2575">
        <v>0</v>
      </c>
      <c r="G2575">
        <v>2222222</v>
      </c>
      <c r="H2575">
        <v>0</v>
      </c>
      <c r="I2575">
        <v>0</v>
      </c>
      <c r="J2575">
        <v>0</v>
      </c>
      <c r="K2575">
        <v>0</v>
      </c>
      <c r="L2575">
        <v>0</v>
      </c>
      <c r="M2575">
        <v>0</v>
      </c>
    </row>
    <row r="2576" spans="2:13" x14ac:dyDescent="0.2">
      <c r="B2576">
        <v>0</v>
      </c>
      <c r="C2576">
        <v>0</v>
      </c>
      <c r="D2576">
        <v>0</v>
      </c>
      <c r="E2576">
        <v>0</v>
      </c>
      <c r="F2576">
        <v>0</v>
      </c>
      <c r="G2576">
        <v>2222222</v>
      </c>
      <c r="H2576">
        <v>0</v>
      </c>
      <c r="I2576">
        <v>0</v>
      </c>
      <c r="J2576">
        <v>0</v>
      </c>
      <c r="K2576">
        <v>0</v>
      </c>
      <c r="L2576">
        <v>0</v>
      </c>
      <c r="M2576">
        <v>0</v>
      </c>
    </row>
    <row r="2577" spans="2:13" x14ac:dyDescent="0.2">
      <c r="B2577">
        <v>0</v>
      </c>
      <c r="C2577">
        <v>0</v>
      </c>
      <c r="D2577">
        <v>0</v>
      </c>
      <c r="E2577">
        <v>0</v>
      </c>
      <c r="F2577">
        <v>0</v>
      </c>
      <c r="G2577">
        <v>2222222</v>
      </c>
      <c r="H2577">
        <v>0</v>
      </c>
      <c r="I2577">
        <v>0</v>
      </c>
      <c r="J2577">
        <v>0</v>
      </c>
      <c r="K2577">
        <v>0</v>
      </c>
      <c r="L2577">
        <v>0</v>
      </c>
      <c r="M2577">
        <v>0</v>
      </c>
    </row>
    <row r="2578" spans="2:13" x14ac:dyDescent="0.2">
      <c r="B2578">
        <v>0</v>
      </c>
      <c r="C2578">
        <v>0</v>
      </c>
      <c r="D2578">
        <v>0</v>
      </c>
      <c r="E2578">
        <v>0</v>
      </c>
      <c r="F2578">
        <v>0</v>
      </c>
      <c r="G2578">
        <v>2222222</v>
      </c>
      <c r="H2578">
        <v>0</v>
      </c>
      <c r="I2578">
        <v>0</v>
      </c>
      <c r="J2578">
        <v>0</v>
      </c>
      <c r="K2578">
        <v>0</v>
      </c>
      <c r="L2578">
        <v>0</v>
      </c>
      <c r="M2578">
        <v>0</v>
      </c>
    </row>
    <row r="2579" spans="2:13" x14ac:dyDescent="0.2">
      <c r="B2579">
        <v>0</v>
      </c>
      <c r="C2579">
        <v>0</v>
      </c>
      <c r="D2579">
        <v>0</v>
      </c>
      <c r="E2579">
        <v>0</v>
      </c>
      <c r="F2579">
        <v>0</v>
      </c>
      <c r="G2579">
        <v>2222222</v>
      </c>
      <c r="H2579">
        <v>0</v>
      </c>
      <c r="I2579">
        <v>0</v>
      </c>
      <c r="J2579">
        <v>0</v>
      </c>
      <c r="K2579">
        <v>0</v>
      </c>
      <c r="L2579">
        <v>0</v>
      </c>
      <c r="M2579">
        <v>0</v>
      </c>
    </row>
    <row r="2580" spans="2:13" x14ac:dyDescent="0.2">
      <c r="B2580">
        <v>0</v>
      </c>
      <c r="C2580">
        <v>0</v>
      </c>
      <c r="D2580">
        <v>0</v>
      </c>
      <c r="E2580">
        <v>0</v>
      </c>
      <c r="F2580">
        <v>0</v>
      </c>
      <c r="G2580">
        <v>2222222</v>
      </c>
      <c r="H2580">
        <v>0</v>
      </c>
      <c r="I2580">
        <v>0</v>
      </c>
      <c r="J2580">
        <v>0</v>
      </c>
      <c r="K2580">
        <v>0</v>
      </c>
      <c r="L2580">
        <v>0</v>
      </c>
      <c r="M2580">
        <v>0</v>
      </c>
    </row>
    <row r="2581" spans="2:13" x14ac:dyDescent="0.2">
      <c r="B2581">
        <v>0</v>
      </c>
      <c r="C2581">
        <v>0</v>
      </c>
      <c r="D2581">
        <v>0</v>
      </c>
      <c r="E2581">
        <v>0</v>
      </c>
      <c r="F2581">
        <v>0</v>
      </c>
      <c r="G2581">
        <v>2222222</v>
      </c>
      <c r="H2581">
        <v>0</v>
      </c>
      <c r="I2581">
        <v>0</v>
      </c>
      <c r="J2581">
        <v>0</v>
      </c>
      <c r="K2581">
        <v>0</v>
      </c>
      <c r="L2581">
        <v>0</v>
      </c>
      <c r="M2581">
        <v>0</v>
      </c>
    </row>
    <row r="2582" spans="2:13" x14ac:dyDescent="0.2">
      <c r="B2582">
        <v>0</v>
      </c>
      <c r="C2582">
        <v>0</v>
      </c>
      <c r="D2582">
        <v>0</v>
      </c>
      <c r="E2582">
        <v>0</v>
      </c>
      <c r="F2582">
        <v>0</v>
      </c>
      <c r="G2582">
        <v>2222222</v>
      </c>
      <c r="H2582">
        <v>0</v>
      </c>
      <c r="I2582">
        <v>0</v>
      </c>
      <c r="J2582">
        <v>0</v>
      </c>
      <c r="K2582">
        <v>0</v>
      </c>
      <c r="L2582">
        <v>0</v>
      </c>
      <c r="M2582">
        <v>0</v>
      </c>
    </row>
    <row r="2583" spans="2:13" x14ac:dyDescent="0.2">
      <c r="B2583">
        <v>0</v>
      </c>
      <c r="C2583">
        <v>0</v>
      </c>
      <c r="D2583">
        <v>0</v>
      </c>
      <c r="E2583">
        <v>0</v>
      </c>
      <c r="F2583">
        <v>0</v>
      </c>
      <c r="G2583">
        <v>2222222</v>
      </c>
      <c r="H2583">
        <v>0</v>
      </c>
      <c r="I2583">
        <v>0</v>
      </c>
      <c r="J2583">
        <v>0</v>
      </c>
      <c r="K2583">
        <v>0</v>
      </c>
      <c r="L2583">
        <v>0</v>
      </c>
      <c r="M2583">
        <v>0</v>
      </c>
    </row>
    <row r="2584" spans="2:13" x14ac:dyDescent="0.2">
      <c r="B2584">
        <v>0</v>
      </c>
      <c r="C2584">
        <v>0</v>
      </c>
      <c r="D2584">
        <v>0</v>
      </c>
      <c r="E2584">
        <v>0</v>
      </c>
      <c r="F2584">
        <v>0</v>
      </c>
      <c r="G2584">
        <v>2222222</v>
      </c>
      <c r="H2584">
        <v>0</v>
      </c>
      <c r="I2584">
        <v>0</v>
      </c>
      <c r="J2584">
        <v>0</v>
      </c>
      <c r="K2584">
        <v>0</v>
      </c>
      <c r="L2584">
        <v>0</v>
      </c>
      <c r="M2584">
        <v>0</v>
      </c>
    </row>
    <row r="2585" spans="2:13" x14ac:dyDescent="0.2">
      <c r="B2585">
        <v>0</v>
      </c>
      <c r="C2585">
        <v>0</v>
      </c>
      <c r="D2585">
        <v>0</v>
      </c>
      <c r="E2585">
        <v>0</v>
      </c>
      <c r="F2585">
        <v>0</v>
      </c>
      <c r="G2585">
        <v>2222222</v>
      </c>
      <c r="H2585">
        <v>0</v>
      </c>
      <c r="I2585">
        <v>0</v>
      </c>
      <c r="J2585">
        <v>0</v>
      </c>
      <c r="K2585">
        <v>0</v>
      </c>
      <c r="L2585">
        <v>0</v>
      </c>
      <c r="M2585">
        <v>0</v>
      </c>
    </row>
    <row r="2586" spans="2:13" x14ac:dyDescent="0.2">
      <c r="B2586">
        <v>0</v>
      </c>
      <c r="C2586">
        <v>0</v>
      </c>
      <c r="D2586">
        <v>0</v>
      </c>
      <c r="E2586">
        <v>0</v>
      </c>
      <c r="F2586">
        <v>0</v>
      </c>
      <c r="G2586">
        <v>2222222</v>
      </c>
      <c r="H2586">
        <v>0</v>
      </c>
      <c r="I2586">
        <v>0</v>
      </c>
      <c r="J2586">
        <v>0</v>
      </c>
      <c r="K2586">
        <v>0</v>
      </c>
      <c r="L2586">
        <v>0</v>
      </c>
      <c r="M2586">
        <v>0</v>
      </c>
    </row>
    <row r="2587" spans="2:13" x14ac:dyDescent="0.2">
      <c r="B2587">
        <v>0</v>
      </c>
      <c r="C2587">
        <v>0</v>
      </c>
      <c r="D2587">
        <v>0</v>
      </c>
      <c r="E2587">
        <v>0</v>
      </c>
      <c r="F2587">
        <v>0</v>
      </c>
      <c r="G2587">
        <v>2222222</v>
      </c>
      <c r="H2587">
        <v>0</v>
      </c>
      <c r="I2587">
        <v>0</v>
      </c>
      <c r="J2587">
        <v>0</v>
      </c>
      <c r="K2587">
        <v>0</v>
      </c>
      <c r="L2587">
        <v>0</v>
      </c>
      <c r="M2587">
        <v>0</v>
      </c>
    </row>
    <row r="2588" spans="2:13" x14ac:dyDescent="0.2">
      <c r="B2588">
        <v>0</v>
      </c>
      <c r="C2588">
        <v>0</v>
      </c>
      <c r="D2588">
        <v>0</v>
      </c>
      <c r="E2588">
        <v>0</v>
      </c>
      <c r="F2588">
        <v>0</v>
      </c>
      <c r="G2588">
        <v>2222222</v>
      </c>
      <c r="H2588">
        <v>0</v>
      </c>
      <c r="I2588">
        <v>0</v>
      </c>
      <c r="J2588">
        <v>0</v>
      </c>
      <c r="K2588">
        <v>0</v>
      </c>
      <c r="L2588">
        <v>0</v>
      </c>
      <c r="M2588">
        <v>0</v>
      </c>
    </row>
    <row r="2589" spans="2:13" x14ac:dyDescent="0.2">
      <c r="B2589">
        <v>0</v>
      </c>
      <c r="C2589">
        <v>0</v>
      </c>
      <c r="D2589">
        <v>0</v>
      </c>
      <c r="E2589">
        <v>0</v>
      </c>
      <c r="F2589">
        <v>0</v>
      </c>
      <c r="G2589">
        <v>2222222</v>
      </c>
      <c r="H2589">
        <v>0</v>
      </c>
      <c r="I2589">
        <v>0</v>
      </c>
      <c r="J2589">
        <v>0</v>
      </c>
      <c r="K2589">
        <v>0</v>
      </c>
      <c r="L2589">
        <v>0</v>
      </c>
      <c r="M2589">
        <v>0</v>
      </c>
    </row>
    <row r="2590" spans="2:13" x14ac:dyDescent="0.2">
      <c r="B2590">
        <v>0</v>
      </c>
      <c r="C2590">
        <v>0</v>
      </c>
      <c r="D2590">
        <v>0</v>
      </c>
      <c r="E2590">
        <v>0</v>
      </c>
      <c r="F2590">
        <v>0</v>
      </c>
      <c r="G2590">
        <v>2222222</v>
      </c>
      <c r="H2590">
        <v>0</v>
      </c>
      <c r="I2590">
        <v>0</v>
      </c>
      <c r="J2590">
        <v>0</v>
      </c>
      <c r="K2590">
        <v>0</v>
      </c>
      <c r="L2590">
        <v>0</v>
      </c>
      <c r="M2590">
        <v>0</v>
      </c>
    </row>
    <row r="2591" spans="2:13" x14ac:dyDescent="0.2">
      <c r="B2591">
        <v>0</v>
      </c>
      <c r="C2591">
        <v>0</v>
      </c>
      <c r="D2591">
        <v>0</v>
      </c>
      <c r="E2591">
        <v>0</v>
      </c>
      <c r="F2591">
        <v>0</v>
      </c>
      <c r="G2591">
        <v>2222222</v>
      </c>
      <c r="H2591">
        <v>0</v>
      </c>
      <c r="I2591">
        <v>0</v>
      </c>
      <c r="J2591">
        <v>0</v>
      </c>
      <c r="K2591">
        <v>0</v>
      </c>
      <c r="L2591">
        <v>0</v>
      </c>
      <c r="M2591">
        <v>0</v>
      </c>
    </row>
    <row r="2592" spans="2:13" x14ac:dyDescent="0.2">
      <c r="B2592">
        <v>0</v>
      </c>
      <c r="C2592">
        <v>0</v>
      </c>
      <c r="D2592">
        <v>0</v>
      </c>
      <c r="E2592">
        <v>0</v>
      </c>
      <c r="F2592">
        <v>0</v>
      </c>
      <c r="G2592">
        <v>2222222</v>
      </c>
      <c r="H2592">
        <v>0</v>
      </c>
      <c r="I2592">
        <v>0</v>
      </c>
      <c r="J2592">
        <v>0</v>
      </c>
      <c r="K2592">
        <v>0</v>
      </c>
      <c r="L2592">
        <v>0</v>
      </c>
      <c r="M2592">
        <v>0</v>
      </c>
    </row>
    <row r="2593" spans="2:13" x14ac:dyDescent="0.2">
      <c r="B2593">
        <v>0</v>
      </c>
      <c r="C2593">
        <v>0</v>
      </c>
      <c r="D2593">
        <v>0</v>
      </c>
      <c r="E2593">
        <v>0</v>
      </c>
      <c r="F2593">
        <v>0</v>
      </c>
      <c r="G2593">
        <v>2222222</v>
      </c>
      <c r="H2593">
        <v>0</v>
      </c>
      <c r="I2593">
        <v>0</v>
      </c>
      <c r="J2593">
        <v>0</v>
      </c>
      <c r="K2593">
        <v>0</v>
      </c>
      <c r="L2593">
        <v>0</v>
      </c>
      <c r="M2593">
        <v>0</v>
      </c>
    </row>
    <row r="2594" spans="2:13" x14ac:dyDescent="0.2">
      <c r="B2594">
        <v>0</v>
      </c>
      <c r="C2594">
        <v>0</v>
      </c>
      <c r="D2594">
        <v>0</v>
      </c>
      <c r="E2594">
        <v>0</v>
      </c>
      <c r="F2594">
        <v>0</v>
      </c>
      <c r="G2594">
        <v>2222222</v>
      </c>
      <c r="H2594">
        <v>0</v>
      </c>
      <c r="I2594">
        <v>0</v>
      </c>
      <c r="J2594">
        <v>0</v>
      </c>
      <c r="K2594">
        <v>0</v>
      </c>
      <c r="L2594">
        <v>0</v>
      </c>
      <c r="M2594">
        <v>0</v>
      </c>
    </row>
    <row r="2595" spans="2:13" x14ac:dyDescent="0.2">
      <c r="B2595">
        <v>0</v>
      </c>
      <c r="C2595">
        <v>0</v>
      </c>
      <c r="D2595">
        <v>0</v>
      </c>
      <c r="E2595">
        <v>0</v>
      </c>
      <c r="F2595">
        <v>0</v>
      </c>
      <c r="G2595">
        <v>2222222</v>
      </c>
      <c r="H2595">
        <v>0</v>
      </c>
      <c r="I2595">
        <v>0</v>
      </c>
      <c r="J2595">
        <v>0</v>
      </c>
      <c r="K2595">
        <v>0</v>
      </c>
      <c r="L2595">
        <v>0</v>
      </c>
      <c r="M2595">
        <v>0</v>
      </c>
    </row>
    <row r="2596" spans="2:13" x14ac:dyDescent="0.2">
      <c r="B2596">
        <v>0</v>
      </c>
      <c r="C2596">
        <v>0</v>
      </c>
      <c r="D2596">
        <v>0</v>
      </c>
      <c r="E2596">
        <v>0</v>
      </c>
      <c r="F2596">
        <v>0</v>
      </c>
      <c r="G2596">
        <v>2222222</v>
      </c>
      <c r="H2596">
        <v>0</v>
      </c>
      <c r="I2596">
        <v>0</v>
      </c>
      <c r="J2596">
        <v>0</v>
      </c>
      <c r="K2596">
        <v>0</v>
      </c>
      <c r="L2596">
        <v>0</v>
      </c>
      <c r="M2596">
        <v>0</v>
      </c>
    </row>
    <row r="2597" spans="2:13" x14ac:dyDescent="0.2">
      <c r="B2597">
        <v>0</v>
      </c>
      <c r="C2597">
        <v>0</v>
      </c>
      <c r="D2597">
        <v>0</v>
      </c>
      <c r="E2597">
        <v>0</v>
      </c>
      <c r="F2597">
        <v>0</v>
      </c>
      <c r="G2597">
        <v>2222222</v>
      </c>
      <c r="H2597">
        <v>0</v>
      </c>
      <c r="I2597">
        <v>0</v>
      </c>
      <c r="J2597">
        <v>0</v>
      </c>
      <c r="K2597">
        <v>0</v>
      </c>
      <c r="L2597">
        <v>0</v>
      </c>
      <c r="M2597">
        <v>0</v>
      </c>
    </row>
    <row r="2598" spans="2:13" x14ac:dyDescent="0.2">
      <c r="B2598">
        <v>0</v>
      </c>
      <c r="C2598">
        <v>0</v>
      </c>
      <c r="D2598">
        <v>0</v>
      </c>
      <c r="E2598">
        <v>0</v>
      </c>
      <c r="F2598">
        <v>0</v>
      </c>
      <c r="G2598">
        <v>2222222</v>
      </c>
      <c r="H2598">
        <v>0</v>
      </c>
      <c r="I2598">
        <v>0</v>
      </c>
      <c r="J2598">
        <v>0</v>
      </c>
      <c r="K2598">
        <v>0</v>
      </c>
      <c r="L2598">
        <v>0</v>
      </c>
      <c r="M2598">
        <v>0</v>
      </c>
    </row>
    <row r="2599" spans="2:13" x14ac:dyDescent="0.2">
      <c r="B2599">
        <v>0</v>
      </c>
      <c r="C2599">
        <v>0</v>
      </c>
      <c r="D2599">
        <v>0</v>
      </c>
      <c r="E2599">
        <v>0</v>
      </c>
      <c r="F2599">
        <v>0</v>
      </c>
      <c r="G2599">
        <v>2222222</v>
      </c>
      <c r="H2599">
        <v>0</v>
      </c>
      <c r="I2599">
        <v>0</v>
      </c>
      <c r="J2599">
        <v>0</v>
      </c>
      <c r="K2599">
        <v>0</v>
      </c>
      <c r="L2599">
        <v>0</v>
      </c>
      <c r="M2599">
        <v>0</v>
      </c>
    </row>
    <row r="2600" spans="2:13" x14ac:dyDescent="0.2">
      <c r="B2600">
        <v>0</v>
      </c>
      <c r="C2600">
        <v>0</v>
      </c>
      <c r="D2600">
        <v>0</v>
      </c>
      <c r="E2600">
        <v>0</v>
      </c>
      <c r="F2600">
        <v>0</v>
      </c>
      <c r="G2600">
        <v>2222222</v>
      </c>
      <c r="H2600">
        <v>0</v>
      </c>
      <c r="I2600">
        <v>0</v>
      </c>
      <c r="J2600">
        <v>0</v>
      </c>
      <c r="K2600">
        <v>0</v>
      </c>
      <c r="L2600">
        <v>0</v>
      </c>
      <c r="M2600">
        <v>0</v>
      </c>
    </row>
    <row r="2601" spans="2:13" x14ac:dyDescent="0.2">
      <c r="B2601">
        <v>0</v>
      </c>
      <c r="C2601">
        <v>0</v>
      </c>
      <c r="D2601">
        <v>0</v>
      </c>
      <c r="E2601">
        <v>0</v>
      </c>
      <c r="F2601">
        <v>0</v>
      </c>
      <c r="G2601">
        <v>2222222</v>
      </c>
      <c r="H2601">
        <v>0</v>
      </c>
      <c r="I2601">
        <v>0</v>
      </c>
      <c r="J2601">
        <v>0</v>
      </c>
      <c r="K2601">
        <v>0</v>
      </c>
      <c r="L2601">
        <v>0</v>
      </c>
      <c r="M2601">
        <v>0</v>
      </c>
    </row>
    <row r="2602" spans="2:13" x14ac:dyDescent="0.2">
      <c r="B2602">
        <v>0</v>
      </c>
      <c r="C2602">
        <v>0</v>
      </c>
      <c r="D2602">
        <v>0</v>
      </c>
      <c r="E2602">
        <v>0</v>
      </c>
      <c r="F2602">
        <v>0</v>
      </c>
      <c r="G2602">
        <v>2222222</v>
      </c>
      <c r="H2602">
        <v>0</v>
      </c>
      <c r="I2602">
        <v>0</v>
      </c>
      <c r="J2602">
        <v>0</v>
      </c>
      <c r="K2602">
        <v>0</v>
      </c>
      <c r="L2602">
        <v>0</v>
      </c>
      <c r="M2602">
        <v>0</v>
      </c>
    </row>
    <row r="2603" spans="2:13" x14ac:dyDescent="0.2">
      <c r="B2603">
        <v>0</v>
      </c>
      <c r="C2603">
        <v>0</v>
      </c>
      <c r="D2603">
        <v>0</v>
      </c>
      <c r="E2603">
        <v>0</v>
      </c>
      <c r="F2603">
        <v>0</v>
      </c>
      <c r="G2603">
        <v>2222222</v>
      </c>
      <c r="H2603">
        <v>0</v>
      </c>
      <c r="I2603">
        <v>0</v>
      </c>
      <c r="J2603">
        <v>0</v>
      </c>
      <c r="K2603">
        <v>0</v>
      </c>
      <c r="L2603">
        <v>0</v>
      </c>
      <c r="M2603">
        <v>0</v>
      </c>
    </row>
    <row r="2604" spans="2:13" x14ac:dyDescent="0.2">
      <c r="B2604">
        <v>0</v>
      </c>
      <c r="C2604">
        <v>0</v>
      </c>
      <c r="D2604">
        <v>0</v>
      </c>
      <c r="E2604">
        <v>0</v>
      </c>
      <c r="F2604">
        <v>0</v>
      </c>
      <c r="G2604">
        <v>2222222</v>
      </c>
      <c r="H2604">
        <v>0</v>
      </c>
      <c r="I2604">
        <v>0</v>
      </c>
      <c r="J2604">
        <v>0</v>
      </c>
      <c r="K2604">
        <v>0</v>
      </c>
      <c r="L2604">
        <v>0</v>
      </c>
      <c r="M2604">
        <v>0</v>
      </c>
    </row>
    <row r="2605" spans="2:13" x14ac:dyDescent="0.2">
      <c r="B2605">
        <v>0</v>
      </c>
      <c r="C2605">
        <v>0</v>
      </c>
      <c r="D2605">
        <v>0</v>
      </c>
      <c r="E2605">
        <v>0</v>
      </c>
      <c r="F2605">
        <v>0</v>
      </c>
      <c r="G2605">
        <v>2222222</v>
      </c>
      <c r="H2605">
        <v>0</v>
      </c>
      <c r="I2605">
        <v>0</v>
      </c>
      <c r="J2605">
        <v>0</v>
      </c>
      <c r="K2605">
        <v>0</v>
      </c>
      <c r="L2605">
        <v>0</v>
      </c>
      <c r="M2605">
        <v>0</v>
      </c>
    </row>
    <row r="2606" spans="2:13" x14ac:dyDescent="0.2">
      <c r="B2606">
        <v>0</v>
      </c>
      <c r="C2606">
        <v>0</v>
      </c>
      <c r="D2606">
        <v>0</v>
      </c>
      <c r="E2606">
        <v>0</v>
      </c>
      <c r="F2606">
        <v>0</v>
      </c>
      <c r="G2606">
        <v>2222222</v>
      </c>
      <c r="H2606">
        <v>0</v>
      </c>
      <c r="I2606">
        <v>0</v>
      </c>
      <c r="J2606">
        <v>0</v>
      </c>
      <c r="K2606">
        <v>0</v>
      </c>
      <c r="L2606">
        <v>0</v>
      </c>
      <c r="M2606">
        <v>0</v>
      </c>
    </row>
    <row r="2607" spans="2:13" x14ac:dyDescent="0.2">
      <c r="B2607">
        <v>0</v>
      </c>
      <c r="C2607">
        <v>0</v>
      </c>
      <c r="D2607">
        <v>0</v>
      </c>
      <c r="E2607">
        <v>0</v>
      </c>
      <c r="F2607">
        <v>0</v>
      </c>
      <c r="G2607">
        <v>2222222</v>
      </c>
      <c r="H2607">
        <v>0</v>
      </c>
      <c r="I2607">
        <v>0</v>
      </c>
      <c r="J2607">
        <v>0</v>
      </c>
      <c r="K2607">
        <v>0</v>
      </c>
      <c r="L2607">
        <v>0</v>
      </c>
      <c r="M2607">
        <v>0</v>
      </c>
    </row>
    <row r="2608" spans="2:13" x14ac:dyDescent="0.2">
      <c r="B2608">
        <v>0</v>
      </c>
      <c r="C2608">
        <v>0</v>
      </c>
      <c r="D2608">
        <v>0</v>
      </c>
      <c r="E2608">
        <v>0</v>
      </c>
      <c r="F2608">
        <v>0</v>
      </c>
      <c r="G2608">
        <v>2222222</v>
      </c>
      <c r="H2608">
        <v>0</v>
      </c>
      <c r="I2608">
        <v>0</v>
      </c>
      <c r="J2608">
        <v>0</v>
      </c>
      <c r="K2608">
        <v>0</v>
      </c>
      <c r="L2608">
        <v>0</v>
      </c>
      <c r="M2608">
        <v>0</v>
      </c>
    </row>
    <row r="2609" spans="2:13" x14ac:dyDescent="0.2">
      <c r="B2609">
        <v>0</v>
      </c>
      <c r="C2609">
        <v>0</v>
      </c>
      <c r="D2609">
        <v>0</v>
      </c>
      <c r="E2609">
        <v>0</v>
      </c>
      <c r="F2609">
        <v>0</v>
      </c>
      <c r="G2609">
        <v>2222222</v>
      </c>
      <c r="H2609">
        <v>0</v>
      </c>
      <c r="I2609">
        <v>0</v>
      </c>
      <c r="J2609">
        <v>0</v>
      </c>
      <c r="K2609">
        <v>0</v>
      </c>
      <c r="L2609">
        <v>0</v>
      </c>
      <c r="M2609">
        <v>0</v>
      </c>
    </row>
    <row r="2610" spans="2:13" x14ac:dyDescent="0.2">
      <c r="B2610">
        <v>0</v>
      </c>
      <c r="C2610">
        <v>0</v>
      </c>
      <c r="D2610">
        <v>0</v>
      </c>
      <c r="E2610">
        <v>0</v>
      </c>
      <c r="F2610">
        <v>0</v>
      </c>
      <c r="G2610">
        <v>2222222</v>
      </c>
      <c r="H2610">
        <v>0</v>
      </c>
      <c r="I2610">
        <v>0</v>
      </c>
      <c r="J2610">
        <v>0</v>
      </c>
      <c r="K2610">
        <v>0</v>
      </c>
      <c r="L2610">
        <v>0</v>
      </c>
      <c r="M2610">
        <v>0</v>
      </c>
    </row>
    <row r="2611" spans="2:13" x14ac:dyDescent="0.2">
      <c r="B2611">
        <v>0</v>
      </c>
      <c r="C2611">
        <v>0</v>
      </c>
      <c r="D2611">
        <v>0</v>
      </c>
      <c r="E2611">
        <v>0</v>
      </c>
      <c r="F2611">
        <v>0</v>
      </c>
      <c r="G2611">
        <v>2222222</v>
      </c>
      <c r="H2611">
        <v>0</v>
      </c>
      <c r="I2611">
        <v>0</v>
      </c>
      <c r="J2611">
        <v>0</v>
      </c>
      <c r="K2611">
        <v>0</v>
      </c>
      <c r="L2611">
        <v>0</v>
      </c>
      <c r="M2611">
        <v>0</v>
      </c>
    </row>
    <row r="2612" spans="2:13" x14ac:dyDescent="0.2">
      <c r="B2612">
        <v>0</v>
      </c>
      <c r="C2612">
        <v>0</v>
      </c>
      <c r="D2612">
        <v>0</v>
      </c>
      <c r="E2612">
        <v>0</v>
      </c>
      <c r="F2612">
        <v>0</v>
      </c>
      <c r="G2612">
        <v>2222222</v>
      </c>
      <c r="H2612">
        <v>0</v>
      </c>
      <c r="I2612">
        <v>0</v>
      </c>
      <c r="J2612">
        <v>0</v>
      </c>
      <c r="K2612">
        <v>0</v>
      </c>
      <c r="L2612">
        <v>0</v>
      </c>
      <c r="M2612">
        <v>0</v>
      </c>
    </row>
    <row r="2613" spans="2:13" x14ac:dyDescent="0.2">
      <c r="B2613">
        <v>0</v>
      </c>
      <c r="C2613">
        <v>0</v>
      </c>
      <c r="D2613">
        <v>0</v>
      </c>
      <c r="E2613">
        <v>0</v>
      </c>
      <c r="F2613">
        <v>0</v>
      </c>
      <c r="G2613">
        <v>2222222</v>
      </c>
      <c r="H2613">
        <v>0</v>
      </c>
      <c r="I2613">
        <v>0</v>
      </c>
      <c r="J2613">
        <v>0</v>
      </c>
      <c r="K2613">
        <v>0</v>
      </c>
      <c r="L2613">
        <v>0</v>
      </c>
      <c r="M2613">
        <v>0</v>
      </c>
    </row>
    <row r="2614" spans="2:13" x14ac:dyDescent="0.2">
      <c r="B2614">
        <v>0</v>
      </c>
      <c r="C2614">
        <v>0</v>
      </c>
      <c r="D2614">
        <v>0</v>
      </c>
      <c r="E2614">
        <v>0</v>
      </c>
      <c r="F2614">
        <v>0</v>
      </c>
      <c r="G2614">
        <v>2222222</v>
      </c>
      <c r="H2614">
        <v>0</v>
      </c>
      <c r="I2614">
        <v>0</v>
      </c>
      <c r="J2614">
        <v>0</v>
      </c>
      <c r="K2614">
        <v>0</v>
      </c>
      <c r="L2614">
        <v>0</v>
      </c>
      <c r="M2614">
        <v>0</v>
      </c>
    </row>
    <row r="2615" spans="2:13" x14ac:dyDescent="0.2">
      <c r="B2615">
        <v>0</v>
      </c>
      <c r="C2615">
        <v>0</v>
      </c>
      <c r="D2615">
        <v>0</v>
      </c>
      <c r="E2615">
        <v>0</v>
      </c>
      <c r="F2615">
        <v>0</v>
      </c>
      <c r="G2615">
        <v>2222222</v>
      </c>
      <c r="H2615">
        <v>0</v>
      </c>
      <c r="I2615">
        <v>0</v>
      </c>
      <c r="J2615">
        <v>0</v>
      </c>
      <c r="K2615">
        <v>0</v>
      </c>
      <c r="L2615">
        <v>0</v>
      </c>
      <c r="M2615">
        <v>0</v>
      </c>
    </row>
    <row r="2616" spans="2:13" x14ac:dyDescent="0.2">
      <c r="B2616">
        <v>0</v>
      </c>
      <c r="C2616">
        <v>0</v>
      </c>
      <c r="D2616">
        <v>0</v>
      </c>
      <c r="E2616">
        <v>0</v>
      </c>
      <c r="F2616">
        <v>0</v>
      </c>
      <c r="G2616">
        <v>2222222</v>
      </c>
      <c r="H2616">
        <v>0</v>
      </c>
      <c r="I2616">
        <v>0</v>
      </c>
      <c r="J2616">
        <v>0</v>
      </c>
      <c r="K2616">
        <v>0</v>
      </c>
      <c r="L2616">
        <v>0</v>
      </c>
      <c r="M2616">
        <v>0</v>
      </c>
    </row>
    <row r="2617" spans="2:13" x14ac:dyDescent="0.2">
      <c r="B2617">
        <v>0</v>
      </c>
      <c r="C2617">
        <v>0</v>
      </c>
      <c r="D2617">
        <v>0</v>
      </c>
      <c r="E2617">
        <v>0</v>
      </c>
      <c r="F2617">
        <v>0</v>
      </c>
      <c r="G2617">
        <v>2222222</v>
      </c>
      <c r="H2617">
        <v>0</v>
      </c>
      <c r="I2617">
        <v>0</v>
      </c>
      <c r="J2617">
        <v>0</v>
      </c>
      <c r="K2617">
        <v>0</v>
      </c>
      <c r="L2617">
        <v>0</v>
      </c>
      <c r="M2617">
        <v>0</v>
      </c>
    </row>
    <row r="2618" spans="2:13" x14ac:dyDescent="0.2">
      <c r="B2618">
        <v>0</v>
      </c>
      <c r="C2618">
        <v>0</v>
      </c>
      <c r="D2618">
        <v>0</v>
      </c>
      <c r="E2618">
        <v>0</v>
      </c>
      <c r="F2618">
        <v>0</v>
      </c>
      <c r="G2618">
        <v>2222222</v>
      </c>
      <c r="H2618">
        <v>0</v>
      </c>
      <c r="I2618">
        <v>0</v>
      </c>
      <c r="J2618">
        <v>0</v>
      </c>
      <c r="K2618">
        <v>0</v>
      </c>
      <c r="L2618">
        <v>0</v>
      </c>
      <c r="M2618">
        <v>0</v>
      </c>
    </row>
    <row r="2619" spans="2:13" x14ac:dyDescent="0.2">
      <c r="B2619">
        <v>0</v>
      </c>
      <c r="C2619">
        <v>0</v>
      </c>
      <c r="D2619">
        <v>0</v>
      </c>
      <c r="E2619">
        <v>0</v>
      </c>
      <c r="F2619">
        <v>0</v>
      </c>
      <c r="G2619">
        <v>2222222</v>
      </c>
      <c r="H2619">
        <v>0</v>
      </c>
      <c r="I2619">
        <v>0</v>
      </c>
      <c r="J2619">
        <v>0</v>
      </c>
      <c r="K2619">
        <v>0</v>
      </c>
      <c r="L2619">
        <v>0</v>
      </c>
      <c r="M2619">
        <v>0</v>
      </c>
    </row>
    <row r="2620" spans="2:13" x14ac:dyDescent="0.2">
      <c r="B2620">
        <v>0</v>
      </c>
      <c r="C2620">
        <v>0</v>
      </c>
      <c r="D2620">
        <v>0</v>
      </c>
      <c r="E2620">
        <v>0</v>
      </c>
      <c r="F2620">
        <v>0</v>
      </c>
      <c r="G2620">
        <v>2222222</v>
      </c>
      <c r="H2620">
        <v>0</v>
      </c>
      <c r="I2620">
        <v>0</v>
      </c>
      <c r="J2620">
        <v>0</v>
      </c>
      <c r="K2620">
        <v>0</v>
      </c>
      <c r="L2620">
        <v>0</v>
      </c>
      <c r="M2620">
        <v>0</v>
      </c>
    </row>
    <row r="2621" spans="2:13" x14ac:dyDescent="0.2">
      <c r="B2621">
        <v>0</v>
      </c>
      <c r="C2621">
        <v>0</v>
      </c>
      <c r="D2621">
        <v>0</v>
      </c>
      <c r="E2621">
        <v>0</v>
      </c>
      <c r="F2621">
        <v>0</v>
      </c>
      <c r="G2621">
        <v>2222222</v>
      </c>
      <c r="H2621">
        <v>0</v>
      </c>
      <c r="I2621">
        <v>0</v>
      </c>
      <c r="J2621">
        <v>0</v>
      </c>
      <c r="K2621">
        <v>0</v>
      </c>
      <c r="L2621">
        <v>0</v>
      </c>
      <c r="M2621">
        <v>0</v>
      </c>
    </row>
    <row r="2622" spans="2:13" x14ac:dyDescent="0.2">
      <c r="B2622">
        <v>0</v>
      </c>
      <c r="C2622">
        <v>0</v>
      </c>
      <c r="D2622">
        <v>0</v>
      </c>
      <c r="E2622">
        <v>0</v>
      </c>
      <c r="F2622">
        <v>0</v>
      </c>
      <c r="G2622">
        <v>2222222</v>
      </c>
      <c r="H2622">
        <v>0</v>
      </c>
      <c r="I2622">
        <v>0</v>
      </c>
      <c r="J2622">
        <v>0</v>
      </c>
      <c r="K2622">
        <v>0</v>
      </c>
      <c r="L2622">
        <v>0</v>
      </c>
      <c r="M2622">
        <v>0</v>
      </c>
    </row>
    <row r="2623" spans="2:13" x14ac:dyDescent="0.2">
      <c r="B2623">
        <v>0</v>
      </c>
      <c r="C2623">
        <v>0</v>
      </c>
      <c r="D2623">
        <v>0</v>
      </c>
      <c r="E2623">
        <v>0</v>
      </c>
      <c r="F2623">
        <v>0</v>
      </c>
      <c r="G2623">
        <v>2222222</v>
      </c>
      <c r="H2623">
        <v>0</v>
      </c>
      <c r="I2623">
        <v>0</v>
      </c>
      <c r="J2623">
        <v>0</v>
      </c>
      <c r="K2623">
        <v>0</v>
      </c>
      <c r="L2623">
        <v>0</v>
      </c>
      <c r="M2623">
        <v>0</v>
      </c>
    </row>
    <row r="2624" spans="2:13" x14ac:dyDescent="0.2">
      <c r="B2624">
        <v>0</v>
      </c>
      <c r="C2624">
        <v>0</v>
      </c>
      <c r="D2624">
        <v>0</v>
      </c>
      <c r="E2624">
        <v>0</v>
      </c>
      <c r="F2624">
        <v>0</v>
      </c>
      <c r="G2624">
        <v>2222222</v>
      </c>
      <c r="H2624">
        <v>0</v>
      </c>
      <c r="I2624">
        <v>0</v>
      </c>
      <c r="J2624">
        <v>0</v>
      </c>
      <c r="K2624">
        <v>0</v>
      </c>
      <c r="L2624">
        <v>0</v>
      </c>
      <c r="M2624">
        <v>0</v>
      </c>
    </row>
    <row r="2625" spans="2:13" x14ac:dyDescent="0.2">
      <c r="B2625">
        <v>0</v>
      </c>
      <c r="C2625">
        <v>0</v>
      </c>
      <c r="D2625">
        <v>0</v>
      </c>
      <c r="E2625">
        <v>0</v>
      </c>
      <c r="F2625">
        <v>0</v>
      </c>
      <c r="G2625">
        <v>2222222</v>
      </c>
      <c r="H2625">
        <v>0</v>
      </c>
      <c r="I2625">
        <v>0</v>
      </c>
      <c r="J2625">
        <v>0</v>
      </c>
      <c r="K2625">
        <v>0</v>
      </c>
      <c r="L2625">
        <v>0</v>
      </c>
      <c r="M2625">
        <v>0</v>
      </c>
    </row>
    <row r="2626" spans="2:13" x14ac:dyDescent="0.2">
      <c r="B2626">
        <v>0</v>
      </c>
      <c r="C2626">
        <v>0</v>
      </c>
      <c r="D2626">
        <v>0</v>
      </c>
      <c r="E2626">
        <v>0</v>
      </c>
      <c r="F2626">
        <v>0</v>
      </c>
      <c r="G2626">
        <v>2222222</v>
      </c>
      <c r="H2626">
        <v>0</v>
      </c>
      <c r="I2626">
        <v>0</v>
      </c>
      <c r="J2626">
        <v>0</v>
      </c>
      <c r="K2626">
        <v>0</v>
      </c>
      <c r="L2626">
        <v>0</v>
      </c>
      <c r="M2626">
        <v>0</v>
      </c>
    </row>
    <row r="2627" spans="2:13" x14ac:dyDescent="0.2">
      <c r="B2627">
        <v>0</v>
      </c>
      <c r="C2627">
        <v>0</v>
      </c>
      <c r="D2627">
        <v>0</v>
      </c>
      <c r="E2627">
        <v>0</v>
      </c>
      <c r="F2627">
        <v>0</v>
      </c>
      <c r="G2627">
        <v>2222222</v>
      </c>
      <c r="H2627">
        <v>0</v>
      </c>
      <c r="I2627">
        <v>0</v>
      </c>
      <c r="J2627">
        <v>0</v>
      </c>
      <c r="K2627">
        <v>0</v>
      </c>
      <c r="L2627">
        <v>0</v>
      </c>
      <c r="M2627">
        <v>0</v>
      </c>
    </row>
    <row r="2628" spans="2:13" x14ac:dyDescent="0.2">
      <c r="B2628">
        <v>0</v>
      </c>
      <c r="C2628">
        <v>0</v>
      </c>
      <c r="D2628">
        <v>0</v>
      </c>
      <c r="E2628">
        <v>0</v>
      </c>
      <c r="F2628">
        <v>0</v>
      </c>
      <c r="G2628">
        <v>2222222</v>
      </c>
      <c r="H2628">
        <v>0</v>
      </c>
      <c r="I2628">
        <v>0</v>
      </c>
      <c r="J2628">
        <v>0</v>
      </c>
      <c r="K2628">
        <v>0</v>
      </c>
      <c r="L2628">
        <v>0</v>
      </c>
      <c r="M2628">
        <v>0</v>
      </c>
    </row>
    <row r="2629" spans="2:13" x14ac:dyDescent="0.2">
      <c r="B2629">
        <v>0</v>
      </c>
      <c r="C2629">
        <v>0</v>
      </c>
      <c r="D2629">
        <v>0</v>
      </c>
      <c r="E2629">
        <v>0</v>
      </c>
      <c r="F2629">
        <v>0</v>
      </c>
      <c r="G2629">
        <v>2222222</v>
      </c>
      <c r="H2629">
        <v>0</v>
      </c>
      <c r="I2629">
        <v>0</v>
      </c>
      <c r="J2629">
        <v>0</v>
      </c>
      <c r="K2629">
        <v>0</v>
      </c>
      <c r="L2629">
        <v>0</v>
      </c>
      <c r="M2629">
        <v>0</v>
      </c>
    </row>
    <row r="2630" spans="2:13" x14ac:dyDescent="0.2">
      <c r="B2630">
        <v>0</v>
      </c>
      <c r="C2630">
        <v>0</v>
      </c>
      <c r="D2630">
        <v>0</v>
      </c>
      <c r="E2630">
        <v>0</v>
      </c>
      <c r="F2630">
        <v>0</v>
      </c>
      <c r="G2630">
        <v>2222222</v>
      </c>
      <c r="H2630">
        <v>0</v>
      </c>
      <c r="I2630">
        <v>0</v>
      </c>
      <c r="J2630">
        <v>0</v>
      </c>
      <c r="K2630">
        <v>0</v>
      </c>
      <c r="L2630">
        <v>0</v>
      </c>
      <c r="M2630">
        <v>0</v>
      </c>
    </row>
    <row r="2631" spans="2:13" x14ac:dyDescent="0.2">
      <c r="B2631">
        <v>0</v>
      </c>
      <c r="C2631">
        <v>0</v>
      </c>
      <c r="D2631">
        <v>0</v>
      </c>
      <c r="E2631">
        <v>0</v>
      </c>
      <c r="F2631">
        <v>0</v>
      </c>
      <c r="G2631">
        <v>2222222</v>
      </c>
      <c r="H2631">
        <v>0</v>
      </c>
      <c r="I2631">
        <v>0</v>
      </c>
      <c r="J2631">
        <v>0</v>
      </c>
      <c r="K2631">
        <v>0</v>
      </c>
      <c r="L2631">
        <v>0</v>
      </c>
      <c r="M2631">
        <v>0</v>
      </c>
    </row>
    <row r="2632" spans="2:13" x14ac:dyDescent="0.2">
      <c r="B2632">
        <v>0</v>
      </c>
      <c r="C2632">
        <v>0</v>
      </c>
      <c r="D2632">
        <v>0</v>
      </c>
      <c r="E2632">
        <v>0</v>
      </c>
      <c r="F2632">
        <v>0</v>
      </c>
      <c r="G2632">
        <v>2222222</v>
      </c>
      <c r="H2632">
        <v>0</v>
      </c>
      <c r="I2632">
        <v>0</v>
      </c>
      <c r="J2632">
        <v>0</v>
      </c>
      <c r="K2632">
        <v>0</v>
      </c>
      <c r="L2632">
        <v>0</v>
      </c>
      <c r="M2632">
        <v>0</v>
      </c>
    </row>
    <row r="2633" spans="2:13" x14ac:dyDescent="0.2">
      <c r="B2633">
        <v>0</v>
      </c>
      <c r="C2633">
        <v>0</v>
      </c>
      <c r="D2633">
        <v>0</v>
      </c>
      <c r="E2633">
        <v>0</v>
      </c>
      <c r="F2633">
        <v>0</v>
      </c>
      <c r="G2633">
        <v>2222222</v>
      </c>
      <c r="H2633">
        <v>0</v>
      </c>
      <c r="I2633">
        <v>0</v>
      </c>
      <c r="J2633">
        <v>0</v>
      </c>
      <c r="K2633">
        <v>0</v>
      </c>
      <c r="L2633">
        <v>0</v>
      </c>
      <c r="M2633">
        <v>0</v>
      </c>
    </row>
    <row r="2634" spans="2:13" x14ac:dyDescent="0.2">
      <c r="B2634">
        <v>0</v>
      </c>
      <c r="C2634">
        <v>0</v>
      </c>
      <c r="D2634">
        <v>0</v>
      </c>
      <c r="E2634">
        <v>0</v>
      </c>
      <c r="F2634">
        <v>0</v>
      </c>
      <c r="G2634">
        <v>2222222</v>
      </c>
      <c r="H2634">
        <v>0</v>
      </c>
      <c r="I2634">
        <v>0</v>
      </c>
      <c r="J2634">
        <v>0</v>
      </c>
      <c r="K2634">
        <v>0</v>
      </c>
      <c r="L2634">
        <v>0</v>
      </c>
      <c r="M2634">
        <v>0</v>
      </c>
    </row>
    <row r="2635" spans="2:13" x14ac:dyDescent="0.2">
      <c r="B2635">
        <v>0</v>
      </c>
      <c r="C2635">
        <v>0</v>
      </c>
      <c r="D2635">
        <v>0</v>
      </c>
      <c r="E2635">
        <v>0</v>
      </c>
      <c r="F2635">
        <v>0</v>
      </c>
      <c r="G2635">
        <v>2222222</v>
      </c>
      <c r="H2635">
        <v>0</v>
      </c>
      <c r="I2635">
        <v>0</v>
      </c>
      <c r="J2635">
        <v>0</v>
      </c>
      <c r="K2635">
        <v>0</v>
      </c>
      <c r="L2635">
        <v>0</v>
      </c>
      <c r="M2635">
        <v>0</v>
      </c>
    </row>
    <row r="2636" spans="2:13" x14ac:dyDescent="0.2">
      <c r="B2636">
        <v>0</v>
      </c>
      <c r="C2636">
        <v>0</v>
      </c>
      <c r="D2636">
        <v>0</v>
      </c>
      <c r="E2636">
        <v>0</v>
      </c>
      <c r="F2636">
        <v>0</v>
      </c>
      <c r="G2636">
        <v>2222222</v>
      </c>
      <c r="H2636">
        <v>0</v>
      </c>
      <c r="I2636">
        <v>0</v>
      </c>
      <c r="J2636">
        <v>0</v>
      </c>
      <c r="K2636">
        <v>0</v>
      </c>
      <c r="L2636">
        <v>0</v>
      </c>
      <c r="M2636">
        <v>0</v>
      </c>
    </row>
    <row r="2637" spans="2:13" x14ac:dyDescent="0.2">
      <c r="B2637">
        <v>0</v>
      </c>
      <c r="C2637">
        <v>0</v>
      </c>
      <c r="D2637">
        <v>0</v>
      </c>
      <c r="E2637">
        <v>0</v>
      </c>
      <c r="F2637">
        <v>0</v>
      </c>
      <c r="G2637">
        <v>2222222</v>
      </c>
      <c r="H2637">
        <v>0</v>
      </c>
      <c r="I2637">
        <v>0</v>
      </c>
      <c r="J2637">
        <v>0</v>
      </c>
      <c r="K2637">
        <v>0</v>
      </c>
      <c r="L2637">
        <v>0</v>
      </c>
      <c r="M2637">
        <v>0</v>
      </c>
    </row>
    <row r="2638" spans="2:13" x14ac:dyDescent="0.2">
      <c r="B2638">
        <v>0</v>
      </c>
      <c r="C2638">
        <v>0</v>
      </c>
      <c r="D2638">
        <v>0</v>
      </c>
      <c r="E2638">
        <v>0</v>
      </c>
      <c r="F2638">
        <v>0</v>
      </c>
      <c r="G2638">
        <v>2222222</v>
      </c>
      <c r="H2638">
        <v>0</v>
      </c>
      <c r="I2638">
        <v>0</v>
      </c>
      <c r="J2638">
        <v>0</v>
      </c>
      <c r="K2638">
        <v>0</v>
      </c>
      <c r="L2638">
        <v>0</v>
      </c>
      <c r="M2638">
        <v>0</v>
      </c>
    </row>
    <row r="2639" spans="2:13" x14ac:dyDescent="0.2">
      <c r="B2639">
        <v>0</v>
      </c>
      <c r="C2639">
        <v>0</v>
      </c>
      <c r="D2639">
        <v>0</v>
      </c>
      <c r="E2639">
        <v>0</v>
      </c>
      <c r="F2639">
        <v>0</v>
      </c>
      <c r="G2639">
        <v>2222222</v>
      </c>
      <c r="H2639">
        <v>0</v>
      </c>
      <c r="I2639">
        <v>0</v>
      </c>
      <c r="J2639">
        <v>0</v>
      </c>
      <c r="K2639">
        <v>0</v>
      </c>
      <c r="L2639">
        <v>0</v>
      </c>
      <c r="M2639">
        <v>0</v>
      </c>
    </row>
    <row r="2640" spans="2:13" x14ac:dyDescent="0.2">
      <c r="B2640">
        <v>0</v>
      </c>
      <c r="C2640">
        <v>0</v>
      </c>
      <c r="D2640">
        <v>0</v>
      </c>
      <c r="E2640">
        <v>0</v>
      </c>
      <c r="F2640">
        <v>0</v>
      </c>
      <c r="G2640">
        <v>2222222</v>
      </c>
      <c r="H2640">
        <v>0</v>
      </c>
      <c r="I2640">
        <v>0</v>
      </c>
      <c r="J2640">
        <v>0</v>
      </c>
      <c r="K2640">
        <v>0</v>
      </c>
      <c r="L2640">
        <v>0</v>
      </c>
      <c r="M2640">
        <v>0</v>
      </c>
    </row>
    <row r="2641" spans="2:13" x14ac:dyDescent="0.2">
      <c r="B2641">
        <v>0</v>
      </c>
      <c r="C2641">
        <v>0</v>
      </c>
      <c r="D2641">
        <v>0</v>
      </c>
      <c r="E2641">
        <v>0</v>
      </c>
      <c r="F2641">
        <v>0</v>
      </c>
      <c r="G2641">
        <v>2222222</v>
      </c>
      <c r="H2641">
        <v>0</v>
      </c>
      <c r="I2641">
        <v>0</v>
      </c>
      <c r="J2641">
        <v>0</v>
      </c>
      <c r="K2641">
        <v>0</v>
      </c>
      <c r="L2641">
        <v>0</v>
      </c>
      <c r="M2641">
        <v>0</v>
      </c>
    </row>
    <row r="2642" spans="2:13" x14ac:dyDescent="0.2">
      <c r="B2642">
        <v>0</v>
      </c>
      <c r="C2642">
        <v>0</v>
      </c>
      <c r="D2642">
        <v>0</v>
      </c>
      <c r="E2642">
        <v>0</v>
      </c>
      <c r="F2642">
        <v>0</v>
      </c>
      <c r="G2642">
        <v>2222222</v>
      </c>
      <c r="H2642">
        <v>0</v>
      </c>
      <c r="I2642">
        <v>0</v>
      </c>
      <c r="J2642">
        <v>0</v>
      </c>
      <c r="K2642">
        <v>0</v>
      </c>
      <c r="L2642">
        <v>0</v>
      </c>
      <c r="M2642">
        <v>0</v>
      </c>
    </row>
    <row r="2643" spans="2:13" x14ac:dyDescent="0.2">
      <c r="B2643">
        <v>0</v>
      </c>
      <c r="C2643">
        <v>0</v>
      </c>
      <c r="D2643">
        <v>0</v>
      </c>
      <c r="E2643">
        <v>0</v>
      </c>
      <c r="F2643">
        <v>0</v>
      </c>
      <c r="G2643">
        <v>2222222</v>
      </c>
      <c r="H2643">
        <v>0</v>
      </c>
      <c r="I2643">
        <v>0</v>
      </c>
      <c r="J2643">
        <v>0</v>
      </c>
      <c r="K2643">
        <v>0</v>
      </c>
      <c r="L2643">
        <v>0</v>
      </c>
      <c r="M2643">
        <v>0</v>
      </c>
    </row>
    <row r="2644" spans="2:13" x14ac:dyDescent="0.2">
      <c r="B2644">
        <v>0</v>
      </c>
      <c r="C2644">
        <v>0</v>
      </c>
      <c r="D2644">
        <v>0</v>
      </c>
      <c r="E2644">
        <v>0</v>
      </c>
      <c r="F2644">
        <v>0</v>
      </c>
      <c r="G2644">
        <v>2222222</v>
      </c>
      <c r="H2644">
        <v>0</v>
      </c>
      <c r="I2644">
        <v>0</v>
      </c>
      <c r="J2644">
        <v>0</v>
      </c>
      <c r="K2644">
        <v>0</v>
      </c>
      <c r="L2644">
        <v>0</v>
      </c>
      <c r="M2644">
        <v>0</v>
      </c>
    </row>
    <row r="2645" spans="2:13" x14ac:dyDescent="0.2">
      <c r="B2645">
        <v>0</v>
      </c>
      <c r="C2645">
        <v>0</v>
      </c>
      <c r="D2645">
        <v>0</v>
      </c>
      <c r="E2645">
        <v>0</v>
      </c>
      <c r="F2645">
        <v>0</v>
      </c>
      <c r="G2645">
        <v>2222222</v>
      </c>
      <c r="H2645">
        <v>0</v>
      </c>
      <c r="I2645">
        <v>0</v>
      </c>
      <c r="J2645">
        <v>0</v>
      </c>
      <c r="K2645">
        <v>0</v>
      </c>
      <c r="L2645">
        <v>0</v>
      </c>
      <c r="M2645">
        <v>0</v>
      </c>
    </row>
    <row r="2646" spans="2:13" x14ac:dyDescent="0.2">
      <c r="B2646">
        <v>0</v>
      </c>
      <c r="C2646">
        <v>0</v>
      </c>
      <c r="D2646">
        <v>0</v>
      </c>
      <c r="E2646">
        <v>0</v>
      </c>
      <c r="F2646">
        <v>0</v>
      </c>
      <c r="G2646">
        <v>2222222</v>
      </c>
      <c r="H2646">
        <v>0</v>
      </c>
      <c r="I2646">
        <v>0</v>
      </c>
      <c r="J2646">
        <v>0</v>
      </c>
      <c r="K2646">
        <v>0</v>
      </c>
      <c r="L2646">
        <v>0</v>
      </c>
      <c r="M2646">
        <v>0</v>
      </c>
    </row>
    <row r="2647" spans="2:13" x14ac:dyDescent="0.2">
      <c r="B2647">
        <v>0</v>
      </c>
      <c r="C2647">
        <v>0</v>
      </c>
      <c r="D2647">
        <v>0</v>
      </c>
      <c r="E2647">
        <v>0</v>
      </c>
      <c r="F2647">
        <v>0</v>
      </c>
      <c r="G2647">
        <v>2222222</v>
      </c>
      <c r="H2647">
        <v>0</v>
      </c>
      <c r="I2647">
        <v>0</v>
      </c>
      <c r="J2647">
        <v>0</v>
      </c>
      <c r="K2647">
        <v>0</v>
      </c>
      <c r="L2647">
        <v>0</v>
      </c>
      <c r="M2647">
        <v>0</v>
      </c>
    </row>
    <row r="2648" spans="2:13" x14ac:dyDescent="0.2">
      <c r="B2648">
        <v>0</v>
      </c>
      <c r="C2648">
        <v>0</v>
      </c>
      <c r="D2648">
        <v>0</v>
      </c>
      <c r="E2648">
        <v>0</v>
      </c>
      <c r="F2648">
        <v>0</v>
      </c>
      <c r="G2648">
        <v>2222222</v>
      </c>
      <c r="H2648">
        <v>0</v>
      </c>
      <c r="I2648">
        <v>0</v>
      </c>
      <c r="J2648">
        <v>0</v>
      </c>
      <c r="K2648">
        <v>0</v>
      </c>
      <c r="L2648">
        <v>0</v>
      </c>
      <c r="M2648">
        <v>0</v>
      </c>
    </row>
    <row r="2649" spans="2:13" x14ac:dyDescent="0.2">
      <c r="B2649">
        <v>0</v>
      </c>
      <c r="C2649">
        <v>0</v>
      </c>
      <c r="D2649">
        <v>0</v>
      </c>
      <c r="E2649">
        <v>0</v>
      </c>
      <c r="F2649">
        <v>0</v>
      </c>
      <c r="G2649">
        <v>2222222</v>
      </c>
      <c r="H2649">
        <v>0</v>
      </c>
      <c r="I2649">
        <v>0</v>
      </c>
      <c r="J2649">
        <v>0</v>
      </c>
      <c r="K2649">
        <v>0</v>
      </c>
      <c r="L2649">
        <v>0</v>
      </c>
      <c r="M2649">
        <v>0</v>
      </c>
    </row>
    <row r="2650" spans="2:13" x14ac:dyDescent="0.2">
      <c r="B2650">
        <v>0</v>
      </c>
      <c r="C2650">
        <v>0</v>
      </c>
      <c r="D2650">
        <v>0</v>
      </c>
      <c r="E2650">
        <v>0</v>
      </c>
      <c r="F2650">
        <v>0</v>
      </c>
      <c r="G2650">
        <v>2222222</v>
      </c>
      <c r="H2650">
        <v>0</v>
      </c>
      <c r="I2650">
        <v>0</v>
      </c>
      <c r="J2650">
        <v>0</v>
      </c>
      <c r="K2650">
        <v>0</v>
      </c>
      <c r="L2650">
        <v>0</v>
      </c>
      <c r="M2650">
        <v>0</v>
      </c>
    </row>
    <row r="2651" spans="2:13" x14ac:dyDescent="0.2">
      <c r="B2651">
        <v>0</v>
      </c>
      <c r="C2651">
        <v>0</v>
      </c>
      <c r="D2651">
        <v>0</v>
      </c>
      <c r="E2651">
        <v>0</v>
      </c>
      <c r="F2651">
        <v>0</v>
      </c>
      <c r="G2651">
        <v>2222222</v>
      </c>
      <c r="H2651">
        <v>0</v>
      </c>
      <c r="I2651">
        <v>0</v>
      </c>
      <c r="J2651">
        <v>0</v>
      </c>
      <c r="K2651">
        <v>0</v>
      </c>
      <c r="L2651">
        <v>0</v>
      </c>
      <c r="M2651">
        <v>0</v>
      </c>
    </row>
    <row r="2652" spans="2:13" x14ac:dyDescent="0.2">
      <c r="B2652">
        <v>0</v>
      </c>
      <c r="C2652">
        <v>0</v>
      </c>
      <c r="D2652">
        <v>0</v>
      </c>
      <c r="E2652">
        <v>0</v>
      </c>
      <c r="F2652">
        <v>0</v>
      </c>
      <c r="G2652">
        <v>2222222</v>
      </c>
      <c r="H2652">
        <v>0</v>
      </c>
      <c r="I2652">
        <v>0</v>
      </c>
      <c r="J2652">
        <v>0</v>
      </c>
      <c r="K2652">
        <v>0</v>
      </c>
      <c r="L2652">
        <v>0</v>
      </c>
      <c r="M2652">
        <v>0</v>
      </c>
    </row>
    <row r="2653" spans="2:13" x14ac:dyDescent="0.2">
      <c r="B2653">
        <v>0</v>
      </c>
      <c r="C2653">
        <v>0</v>
      </c>
      <c r="D2653">
        <v>0</v>
      </c>
      <c r="E2653">
        <v>0</v>
      </c>
      <c r="F2653">
        <v>0</v>
      </c>
      <c r="G2653">
        <v>2222222</v>
      </c>
      <c r="H2653">
        <v>0</v>
      </c>
      <c r="I2653">
        <v>0</v>
      </c>
      <c r="J2653">
        <v>0</v>
      </c>
      <c r="K2653">
        <v>0</v>
      </c>
      <c r="L2653">
        <v>0</v>
      </c>
      <c r="M2653">
        <v>0</v>
      </c>
    </row>
    <row r="2654" spans="2:13" x14ac:dyDescent="0.2">
      <c r="B2654">
        <v>0</v>
      </c>
      <c r="C2654">
        <v>0</v>
      </c>
      <c r="D2654">
        <v>0</v>
      </c>
      <c r="E2654">
        <v>0</v>
      </c>
      <c r="F2654">
        <v>0</v>
      </c>
      <c r="G2654">
        <v>2222222</v>
      </c>
      <c r="H2654">
        <v>0</v>
      </c>
      <c r="I2654">
        <v>0</v>
      </c>
      <c r="J2654">
        <v>0</v>
      </c>
      <c r="K2654">
        <v>0</v>
      </c>
      <c r="L2654">
        <v>0</v>
      </c>
      <c r="M2654">
        <v>0</v>
      </c>
    </row>
    <row r="2655" spans="2:13" x14ac:dyDescent="0.2">
      <c r="B2655">
        <v>0</v>
      </c>
      <c r="C2655">
        <v>0</v>
      </c>
      <c r="D2655">
        <v>0</v>
      </c>
      <c r="E2655">
        <v>0</v>
      </c>
      <c r="F2655">
        <v>0</v>
      </c>
      <c r="G2655">
        <v>2222222</v>
      </c>
      <c r="H2655">
        <v>0</v>
      </c>
      <c r="I2655">
        <v>0</v>
      </c>
      <c r="J2655">
        <v>0</v>
      </c>
      <c r="K2655">
        <v>0</v>
      </c>
      <c r="L2655">
        <v>0</v>
      </c>
      <c r="M2655">
        <v>0</v>
      </c>
    </row>
    <row r="2656" spans="2:13" x14ac:dyDescent="0.2">
      <c r="B2656">
        <v>0</v>
      </c>
      <c r="C2656">
        <v>0</v>
      </c>
      <c r="D2656">
        <v>0</v>
      </c>
      <c r="E2656">
        <v>0</v>
      </c>
      <c r="F2656">
        <v>0</v>
      </c>
      <c r="G2656">
        <v>2222222</v>
      </c>
      <c r="H2656">
        <v>0</v>
      </c>
      <c r="I2656">
        <v>0</v>
      </c>
      <c r="J2656">
        <v>0</v>
      </c>
      <c r="K2656">
        <v>0</v>
      </c>
      <c r="L2656">
        <v>0</v>
      </c>
      <c r="M2656">
        <v>0</v>
      </c>
    </row>
    <row r="2657" spans="2:13" x14ac:dyDescent="0.2">
      <c r="B2657">
        <v>0</v>
      </c>
      <c r="C2657">
        <v>0</v>
      </c>
      <c r="D2657">
        <v>0</v>
      </c>
      <c r="E2657">
        <v>0</v>
      </c>
      <c r="F2657">
        <v>0</v>
      </c>
      <c r="G2657">
        <v>2222222</v>
      </c>
      <c r="H2657">
        <v>0</v>
      </c>
      <c r="I2657">
        <v>0</v>
      </c>
      <c r="J2657">
        <v>0</v>
      </c>
      <c r="K2657">
        <v>0</v>
      </c>
      <c r="L2657">
        <v>0</v>
      </c>
      <c r="M2657">
        <v>0</v>
      </c>
    </row>
    <row r="2658" spans="2:13" x14ac:dyDescent="0.2">
      <c r="B2658">
        <v>0</v>
      </c>
      <c r="C2658">
        <v>0</v>
      </c>
      <c r="D2658">
        <v>0</v>
      </c>
      <c r="E2658">
        <v>0</v>
      </c>
      <c r="F2658">
        <v>0</v>
      </c>
      <c r="G2658">
        <v>2222222</v>
      </c>
      <c r="H2658">
        <v>0</v>
      </c>
      <c r="I2658">
        <v>0</v>
      </c>
      <c r="J2658">
        <v>0</v>
      </c>
      <c r="K2658">
        <v>0</v>
      </c>
      <c r="L2658">
        <v>0</v>
      </c>
      <c r="M2658">
        <v>0</v>
      </c>
    </row>
    <row r="2659" spans="2:13" x14ac:dyDescent="0.2">
      <c r="B2659">
        <v>0</v>
      </c>
      <c r="C2659">
        <v>0</v>
      </c>
      <c r="D2659">
        <v>0</v>
      </c>
      <c r="E2659">
        <v>0</v>
      </c>
      <c r="F2659">
        <v>0</v>
      </c>
      <c r="G2659">
        <v>2222222</v>
      </c>
      <c r="H2659">
        <v>0</v>
      </c>
      <c r="I2659">
        <v>0</v>
      </c>
      <c r="J2659">
        <v>0</v>
      </c>
      <c r="K2659">
        <v>0</v>
      </c>
      <c r="L2659">
        <v>0</v>
      </c>
      <c r="M2659">
        <v>0</v>
      </c>
    </row>
    <row r="2660" spans="2:13" x14ac:dyDescent="0.2">
      <c r="B2660">
        <v>0</v>
      </c>
      <c r="C2660">
        <v>0</v>
      </c>
      <c r="D2660">
        <v>0</v>
      </c>
      <c r="E2660">
        <v>0</v>
      </c>
      <c r="F2660">
        <v>0</v>
      </c>
      <c r="G2660">
        <v>2222222</v>
      </c>
      <c r="H2660">
        <v>0</v>
      </c>
      <c r="I2660">
        <v>0</v>
      </c>
      <c r="J2660">
        <v>0</v>
      </c>
      <c r="K2660">
        <v>0</v>
      </c>
      <c r="L2660">
        <v>0</v>
      </c>
      <c r="M2660">
        <v>0</v>
      </c>
    </row>
    <row r="2661" spans="2:13" x14ac:dyDescent="0.2">
      <c r="B2661">
        <v>0</v>
      </c>
      <c r="C2661">
        <v>0</v>
      </c>
      <c r="D2661">
        <v>0</v>
      </c>
      <c r="E2661">
        <v>0</v>
      </c>
      <c r="F2661">
        <v>0</v>
      </c>
      <c r="G2661">
        <v>2222222</v>
      </c>
      <c r="H2661">
        <v>0</v>
      </c>
      <c r="I2661">
        <v>0</v>
      </c>
      <c r="J2661">
        <v>0</v>
      </c>
      <c r="K2661">
        <v>0</v>
      </c>
      <c r="L2661">
        <v>0</v>
      </c>
      <c r="M2661">
        <v>0</v>
      </c>
    </row>
    <row r="2662" spans="2:13" x14ac:dyDescent="0.2">
      <c r="B2662">
        <v>0</v>
      </c>
      <c r="C2662">
        <v>0</v>
      </c>
      <c r="D2662">
        <v>0</v>
      </c>
      <c r="E2662">
        <v>0</v>
      </c>
      <c r="F2662">
        <v>0</v>
      </c>
      <c r="G2662">
        <v>2222222</v>
      </c>
      <c r="H2662">
        <v>0</v>
      </c>
      <c r="I2662">
        <v>0</v>
      </c>
      <c r="J2662">
        <v>0</v>
      </c>
      <c r="K2662">
        <v>0</v>
      </c>
      <c r="L2662">
        <v>0</v>
      </c>
      <c r="M2662">
        <v>0</v>
      </c>
    </row>
    <row r="2663" spans="2:13" x14ac:dyDescent="0.2">
      <c r="B2663">
        <v>0</v>
      </c>
      <c r="C2663">
        <v>0</v>
      </c>
      <c r="D2663">
        <v>0</v>
      </c>
      <c r="E2663">
        <v>0</v>
      </c>
      <c r="F2663">
        <v>0</v>
      </c>
      <c r="G2663">
        <v>2222222</v>
      </c>
      <c r="H2663">
        <v>0</v>
      </c>
      <c r="I2663">
        <v>0</v>
      </c>
      <c r="J2663">
        <v>0</v>
      </c>
      <c r="K2663">
        <v>0</v>
      </c>
      <c r="L2663">
        <v>0</v>
      </c>
      <c r="M2663">
        <v>0</v>
      </c>
    </row>
    <row r="2664" spans="2:13" x14ac:dyDescent="0.2">
      <c r="B2664">
        <v>0</v>
      </c>
      <c r="C2664">
        <v>0</v>
      </c>
      <c r="D2664">
        <v>0</v>
      </c>
      <c r="E2664">
        <v>0</v>
      </c>
      <c r="F2664">
        <v>0</v>
      </c>
      <c r="G2664">
        <v>2222222</v>
      </c>
      <c r="H2664">
        <v>0</v>
      </c>
      <c r="I2664">
        <v>0</v>
      </c>
      <c r="J2664">
        <v>0</v>
      </c>
      <c r="K2664">
        <v>0</v>
      </c>
      <c r="L2664">
        <v>0</v>
      </c>
      <c r="M2664">
        <v>0</v>
      </c>
    </row>
    <row r="2665" spans="2:13" x14ac:dyDescent="0.2">
      <c r="B2665">
        <v>0</v>
      </c>
      <c r="C2665">
        <v>0</v>
      </c>
      <c r="D2665">
        <v>0</v>
      </c>
      <c r="E2665">
        <v>0</v>
      </c>
      <c r="F2665">
        <v>0</v>
      </c>
      <c r="G2665">
        <v>2222222</v>
      </c>
      <c r="H2665">
        <v>0</v>
      </c>
      <c r="I2665">
        <v>0</v>
      </c>
      <c r="J2665">
        <v>0</v>
      </c>
      <c r="K2665">
        <v>0</v>
      </c>
      <c r="L2665">
        <v>0</v>
      </c>
      <c r="M2665">
        <v>0</v>
      </c>
    </row>
    <row r="2666" spans="2:13" x14ac:dyDescent="0.2">
      <c r="B2666">
        <v>0</v>
      </c>
      <c r="C2666">
        <v>0</v>
      </c>
      <c r="D2666">
        <v>0</v>
      </c>
      <c r="E2666">
        <v>0</v>
      </c>
      <c r="F2666">
        <v>0</v>
      </c>
      <c r="G2666">
        <v>2222222</v>
      </c>
      <c r="H2666">
        <v>0</v>
      </c>
      <c r="I2666">
        <v>0</v>
      </c>
      <c r="J2666">
        <v>0</v>
      </c>
      <c r="K2666">
        <v>0</v>
      </c>
      <c r="L2666">
        <v>0</v>
      </c>
      <c r="M2666">
        <v>0</v>
      </c>
    </row>
    <row r="2667" spans="2:13" x14ac:dyDescent="0.2">
      <c r="B2667">
        <v>0</v>
      </c>
      <c r="C2667">
        <v>0</v>
      </c>
      <c r="D2667">
        <v>0</v>
      </c>
      <c r="E2667">
        <v>0</v>
      </c>
      <c r="F2667">
        <v>0</v>
      </c>
      <c r="G2667">
        <v>2222222</v>
      </c>
      <c r="H2667">
        <v>0</v>
      </c>
      <c r="I2667">
        <v>0</v>
      </c>
      <c r="J2667">
        <v>0</v>
      </c>
      <c r="K2667">
        <v>0</v>
      </c>
      <c r="L2667">
        <v>0</v>
      </c>
      <c r="M2667">
        <v>0</v>
      </c>
    </row>
    <row r="2668" spans="2:13" x14ac:dyDescent="0.2">
      <c r="B2668">
        <v>0</v>
      </c>
      <c r="C2668">
        <v>0</v>
      </c>
      <c r="D2668">
        <v>0</v>
      </c>
      <c r="E2668">
        <v>0</v>
      </c>
      <c r="F2668">
        <v>0</v>
      </c>
      <c r="G2668">
        <v>2222222</v>
      </c>
      <c r="H2668">
        <v>0</v>
      </c>
      <c r="I2668">
        <v>0</v>
      </c>
      <c r="J2668">
        <v>0</v>
      </c>
      <c r="K2668">
        <v>0</v>
      </c>
      <c r="L2668">
        <v>0</v>
      </c>
      <c r="M2668">
        <v>0</v>
      </c>
    </row>
    <row r="2669" spans="2:13" x14ac:dyDescent="0.2">
      <c r="B2669">
        <v>0</v>
      </c>
      <c r="C2669">
        <v>0</v>
      </c>
      <c r="D2669">
        <v>0</v>
      </c>
      <c r="E2669">
        <v>0</v>
      </c>
      <c r="F2669">
        <v>0</v>
      </c>
      <c r="G2669">
        <v>2222222</v>
      </c>
      <c r="H2669">
        <v>0</v>
      </c>
      <c r="I2669">
        <v>0</v>
      </c>
      <c r="J2669">
        <v>0</v>
      </c>
      <c r="K2669">
        <v>0</v>
      </c>
      <c r="L2669">
        <v>0</v>
      </c>
      <c r="M2669">
        <v>0</v>
      </c>
    </row>
    <row r="2670" spans="2:13" x14ac:dyDescent="0.2">
      <c r="B2670">
        <v>0</v>
      </c>
      <c r="C2670">
        <v>0</v>
      </c>
      <c r="D2670">
        <v>0</v>
      </c>
      <c r="E2670">
        <v>0</v>
      </c>
      <c r="F2670">
        <v>0</v>
      </c>
      <c r="G2670">
        <v>2222222</v>
      </c>
      <c r="H2670">
        <v>0</v>
      </c>
      <c r="I2670">
        <v>0</v>
      </c>
      <c r="J2670">
        <v>0</v>
      </c>
      <c r="K2670">
        <v>0</v>
      </c>
      <c r="L2670">
        <v>0</v>
      </c>
      <c r="M2670">
        <v>0</v>
      </c>
    </row>
    <row r="2671" spans="2:13" x14ac:dyDescent="0.2">
      <c r="B2671">
        <v>0</v>
      </c>
      <c r="C2671">
        <v>0</v>
      </c>
      <c r="D2671">
        <v>0</v>
      </c>
      <c r="E2671">
        <v>0</v>
      </c>
      <c r="F2671">
        <v>0</v>
      </c>
      <c r="G2671">
        <v>2222222</v>
      </c>
      <c r="H2671">
        <v>0</v>
      </c>
      <c r="I2671">
        <v>0</v>
      </c>
      <c r="J2671">
        <v>0</v>
      </c>
      <c r="K2671">
        <v>0</v>
      </c>
      <c r="L2671">
        <v>0</v>
      </c>
      <c r="M2671">
        <v>0</v>
      </c>
    </row>
    <row r="2672" spans="2:13" x14ac:dyDescent="0.2">
      <c r="B2672">
        <v>0</v>
      </c>
      <c r="C2672">
        <v>0</v>
      </c>
      <c r="D2672">
        <v>0</v>
      </c>
      <c r="E2672">
        <v>0</v>
      </c>
      <c r="F2672">
        <v>0</v>
      </c>
      <c r="G2672">
        <v>2222222</v>
      </c>
      <c r="H2672">
        <v>0</v>
      </c>
      <c r="I2672">
        <v>0</v>
      </c>
      <c r="J2672">
        <v>0</v>
      </c>
      <c r="K2672">
        <v>0</v>
      </c>
      <c r="L2672">
        <v>0</v>
      </c>
      <c r="M2672">
        <v>0</v>
      </c>
    </row>
    <row r="2673" spans="2:13" x14ac:dyDescent="0.2">
      <c r="B2673">
        <v>0</v>
      </c>
      <c r="C2673">
        <v>0</v>
      </c>
      <c r="D2673">
        <v>0</v>
      </c>
      <c r="E2673">
        <v>0</v>
      </c>
      <c r="F2673">
        <v>0</v>
      </c>
      <c r="G2673">
        <v>2222222</v>
      </c>
      <c r="H2673">
        <v>0</v>
      </c>
      <c r="I2673">
        <v>0</v>
      </c>
      <c r="J2673">
        <v>0</v>
      </c>
      <c r="K2673">
        <v>0</v>
      </c>
      <c r="L2673">
        <v>0</v>
      </c>
      <c r="M2673">
        <v>0</v>
      </c>
    </row>
    <row r="2674" spans="2:13" x14ac:dyDescent="0.2">
      <c r="B2674">
        <v>0</v>
      </c>
      <c r="C2674">
        <v>0</v>
      </c>
      <c r="D2674">
        <v>0</v>
      </c>
      <c r="E2674">
        <v>0</v>
      </c>
      <c r="F2674">
        <v>0</v>
      </c>
      <c r="G2674">
        <v>2222222</v>
      </c>
      <c r="H2674">
        <v>0</v>
      </c>
      <c r="I2674">
        <v>0</v>
      </c>
      <c r="J2674">
        <v>0</v>
      </c>
      <c r="K2674">
        <v>0</v>
      </c>
      <c r="L2674">
        <v>0</v>
      </c>
      <c r="M2674">
        <v>0</v>
      </c>
    </row>
    <row r="2675" spans="2:13" x14ac:dyDescent="0.2">
      <c r="B2675">
        <v>0</v>
      </c>
      <c r="C2675">
        <v>0</v>
      </c>
      <c r="D2675">
        <v>0</v>
      </c>
      <c r="E2675">
        <v>0</v>
      </c>
      <c r="F2675">
        <v>0</v>
      </c>
      <c r="G2675">
        <v>2222222</v>
      </c>
      <c r="H2675">
        <v>0</v>
      </c>
      <c r="I2675">
        <v>0</v>
      </c>
      <c r="J2675">
        <v>0</v>
      </c>
      <c r="K2675">
        <v>0</v>
      </c>
      <c r="L2675">
        <v>0</v>
      </c>
      <c r="M2675">
        <v>0</v>
      </c>
    </row>
    <row r="2676" spans="2:13" x14ac:dyDescent="0.2">
      <c r="B2676">
        <v>0</v>
      </c>
      <c r="C2676">
        <v>0</v>
      </c>
      <c r="D2676">
        <v>0</v>
      </c>
      <c r="E2676">
        <v>0</v>
      </c>
      <c r="F2676">
        <v>0</v>
      </c>
      <c r="G2676">
        <v>2222222</v>
      </c>
      <c r="H2676">
        <v>0</v>
      </c>
      <c r="I2676">
        <v>0</v>
      </c>
      <c r="J2676">
        <v>0</v>
      </c>
      <c r="K2676">
        <v>0</v>
      </c>
      <c r="L2676">
        <v>0</v>
      </c>
      <c r="M2676">
        <v>0</v>
      </c>
    </row>
    <row r="2677" spans="2:13" x14ac:dyDescent="0.2">
      <c r="B2677">
        <v>0</v>
      </c>
      <c r="C2677">
        <v>0</v>
      </c>
      <c r="D2677">
        <v>0</v>
      </c>
      <c r="E2677">
        <v>0</v>
      </c>
      <c r="F2677">
        <v>0</v>
      </c>
      <c r="G2677">
        <v>2222222</v>
      </c>
      <c r="H2677">
        <v>0</v>
      </c>
      <c r="I2677">
        <v>0</v>
      </c>
      <c r="J2677">
        <v>0</v>
      </c>
      <c r="K2677">
        <v>0</v>
      </c>
      <c r="L2677">
        <v>0</v>
      </c>
      <c r="M2677">
        <v>0</v>
      </c>
    </row>
    <row r="2678" spans="2:13" x14ac:dyDescent="0.2">
      <c r="B2678">
        <v>0</v>
      </c>
      <c r="C2678">
        <v>0</v>
      </c>
      <c r="D2678">
        <v>0</v>
      </c>
      <c r="E2678">
        <v>0</v>
      </c>
      <c r="F2678">
        <v>0</v>
      </c>
      <c r="G2678">
        <v>2222222</v>
      </c>
      <c r="H2678">
        <v>0</v>
      </c>
      <c r="I2678">
        <v>0</v>
      </c>
      <c r="J2678">
        <v>0</v>
      </c>
      <c r="K2678">
        <v>0</v>
      </c>
      <c r="L2678">
        <v>0</v>
      </c>
      <c r="M2678">
        <v>0</v>
      </c>
    </row>
    <row r="2679" spans="2:13" x14ac:dyDescent="0.2">
      <c r="B2679">
        <v>0</v>
      </c>
      <c r="C2679">
        <v>0</v>
      </c>
      <c r="D2679">
        <v>0</v>
      </c>
      <c r="E2679">
        <v>0</v>
      </c>
      <c r="F2679">
        <v>0</v>
      </c>
      <c r="G2679">
        <v>2222222</v>
      </c>
      <c r="H2679">
        <v>0</v>
      </c>
      <c r="I2679">
        <v>0</v>
      </c>
      <c r="J2679">
        <v>0</v>
      </c>
      <c r="K2679">
        <v>0</v>
      </c>
      <c r="L2679">
        <v>0</v>
      </c>
      <c r="M2679">
        <v>0</v>
      </c>
    </row>
    <row r="2680" spans="2:13" x14ac:dyDescent="0.2">
      <c r="B2680">
        <v>0</v>
      </c>
      <c r="C2680">
        <v>0</v>
      </c>
      <c r="D2680">
        <v>0</v>
      </c>
      <c r="E2680">
        <v>0</v>
      </c>
      <c r="F2680">
        <v>0</v>
      </c>
      <c r="G2680">
        <v>2222222</v>
      </c>
      <c r="H2680">
        <v>0</v>
      </c>
      <c r="I2680">
        <v>0</v>
      </c>
      <c r="J2680">
        <v>0</v>
      </c>
      <c r="K2680">
        <v>0</v>
      </c>
      <c r="L2680">
        <v>0</v>
      </c>
      <c r="M2680">
        <v>0</v>
      </c>
    </row>
    <row r="2681" spans="2:13" x14ac:dyDescent="0.2">
      <c r="B2681">
        <v>0</v>
      </c>
      <c r="C2681">
        <v>0</v>
      </c>
      <c r="D2681">
        <v>0</v>
      </c>
      <c r="E2681">
        <v>0</v>
      </c>
      <c r="F2681">
        <v>0</v>
      </c>
      <c r="G2681">
        <v>2222222</v>
      </c>
      <c r="H2681">
        <v>0</v>
      </c>
      <c r="I2681">
        <v>0</v>
      </c>
      <c r="J2681">
        <v>0</v>
      </c>
      <c r="K2681">
        <v>0</v>
      </c>
      <c r="L2681">
        <v>0</v>
      </c>
      <c r="M2681">
        <v>0</v>
      </c>
    </row>
    <row r="2682" spans="2:13" x14ac:dyDescent="0.2">
      <c r="B2682">
        <v>0</v>
      </c>
      <c r="C2682">
        <v>0</v>
      </c>
      <c r="D2682">
        <v>0</v>
      </c>
      <c r="E2682">
        <v>0</v>
      </c>
      <c r="F2682">
        <v>0</v>
      </c>
      <c r="G2682">
        <v>2222222</v>
      </c>
      <c r="H2682">
        <v>0</v>
      </c>
      <c r="I2682">
        <v>0</v>
      </c>
      <c r="J2682">
        <v>0</v>
      </c>
      <c r="K2682">
        <v>0</v>
      </c>
      <c r="L2682">
        <v>0</v>
      </c>
      <c r="M2682">
        <v>0</v>
      </c>
    </row>
    <row r="2683" spans="2:13" x14ac:dyDescent="0.2">
      <c r="B2683">
        <v>0</v>
      </c>
      <c r="C2683">
        <v>0</v>
      </c>
      <c r="D2683">
        <v>0</v>
      </c>
      <c r="E2683">
        <v>0</v>
      </c>
      <c r="F2683">
        <v>0</v>
      </c>
      <c r="G2683">
        <v>2222222</v>
      </c>
      <c r="H2683">
        <v>0</v>
      </c>
      <c r="I2683">
        <v>0</v>
      </c>
      <c r="J2683">
        <v>0</v>
      </c>
      <c r="K2683">
        <v>0</v>
      </c>
      <c r="L2683">
        <v>0</v>
      </c>
      <c r="M2683">
        <v>0</v>
      </c>
    </row>
    <row r="2684" spans="2:13" x14ac:dyDescent="0.2">
      <c r="B2684">
        <v>0</v>
      </c>
      <c r="C2684">
        <v>0</v>
      </c>
      <c r="D2684">
        <v>0</v>
      </c>
      <c r="E2684">
        <v>0</v>
      </c>
      <c r="F2684">
        <v>0</v>
      </c>
      <c r="G2684">
        <v>2222222</v>
      </c>
      <c r="H2684">
        <v>0</v>
      </c>
      <c r="I2684">
        <v>0</v>
      </c>
      <c r="J2684">
        <v>0</v>
      </c>
      <c r="K2684">
        <v>0</v>
      </c>
      <c r="L2684">
        <v>0</v>
      </c>
      <c r="M2684">
        <v>0</v>
      </c>
    </row>
    <row r="2685" spans="2:13" x14ac:dyDescent="0.2">
      <c r="B2685">
        <v>0</v>
      </c>
      <c r="C2685">
        <v>0</v>
      </c>
      <c r="D2685">
        <v>0</v>
      </c>
      <c r="E2685">
        <v>0</v>
      </c>
      <c r="F2685">
        <v>0</v>
      </c>
      <c r="G2685">
        <v>2222222</v>
      </c>
      <c r="H2685">
        <v>0</v>
      </c>
      <c r="I2685">
        <v>0</v>
      </c>
      <c r="J2685">
        <v>0</v>
      </c>
      <c r="K2685">
        <v>0</v>
      </c>
      <c r="L2685">
        <v>0</v>
      </c>
      <c r="M2685">
        <v>0</v>
      </c>
    </row>
    <row r="2686" spans="2:13" x14ac:dyDescent="0.2">
      <c r="B2686">
        <v>0</v>
      </c>
      <c r="C2686">
        <v>0</v>
      </c>
      <c r="D2686">
        <v>0</v>
      </c>
      <c r="E2686">
        <v>0</v>
      </c>
      <c r="F2686">
        <v>0</v>
      </c>
      <c r="G2686">
        <v>2222222</v>
      </c>
      <c r="H2686">
        <v>0</v>
      </c>
      <c r="I2686">
        <v>0</v>
      </c>
      <c r="J2686">
        <v>0</v>
      </c>
      <c r="K2686">
        <v>0</v>
      </c>
      <c r="L2686">
        <v>0</v>
      </c>
      <c r="M2686">
        <v>0</v>
      </c>
    </row>
    <row r="2687" spans="2:13" x14ac:dyDescent="0.2">
      <c r="B2687">
        <v>0</v>
      </c>
      <c r="C2687">
        <v>0</v>
      </c>
      <c r="D2687">
        <v>0</v>
      </c>
      <c r="E2687">
        <v>0</v>
      </c>
      <c r="F2687">
        <v>0</v>
      </c>
      <c r="G2687">
        <v>2222222</v>
      </c>
      <c r="H2687">
        <v>0</v>
      </c>
      <c r="I2687">
        <v>0</v>
      </c>
      <c r="J2687">
        <v>0</v>
      </c>
      <c r="K2687">
        <v>0</v>
      </c>
      <c r="L2687">
        <v>0</v>
      </c>
      <c r="M2687">
        <v>0</v>
      </c>
    </row>
    <row r="2688" spans="2:13" x14ac:dyDescent="0.2">
      <c r="B2688">
        <v>0</v>
      </c>
      <c r="C2688">
        <v>0</v>
      </c>
      <c r="D2688">
        <v>0</v>
      </c>
      <c r="E2688">
        <v>0</v>
      </c>
      <c r="F2688">
        <v>0</v>
      </c>
      <c r="G2688">
        <v>2222222</v>
      </c>
      <c r="H2688">
        <v>0</v>
      </c>
      <c r="I2688">
        <v>0</v>
      </c>
      <c r="J2688">
        <v>0</v>
      </c>
      <c r="K2688">
        <v>0</v>
      </c>
      <c r="L2688">
        <v>0</v>
      </c>
      <c r="M2688">
        <v>0</v>
      </c>
    </row>
    <row r="2689" spans="2:13" x14ac:dyDescent="0.2">
      <c r="B2689">
        <v>0</v>
      </c>
      <c r="C2689">
        <v>0</v>
      </c>
      <c r="D2689">
        <v>0</v>
      </c>
      <c r="E2689">
        <v>0</v>
      </c>
      <c r="F2689">
        <v>0</v>
      </c>
      <c r="G2689">
        <v>2222222</v>
      </c>
      <c r="H2689">
        <v>0</v>
      </c>
      <c r="I2689">
        <v>0</v>
      </c>
      <c r="J2689">
        <v>0</v>
      </c>
      <c r="K2689">
        <v>0</v>
      </c>
      <c r="L2689">
        <v>0</v>
      </c>
      <c r="M2689">
        <v>0</v>
      </c>
    </row>
    <row r="2690" spans="2:13" x14ac:dyDescent="0.2">
      <c r="B2690">
        <v>0</v>
      </c>
      <c r="C2690">
        <v>0</v>
      </c>
      <c r="D2690">
        <v>0</v>
      </c>
      <c r="E2690">
        <v>0</v>
      </c>
      <c r="F2690">
        <v>0</v>
      </c>
      <c r="G2690">
        <v>2222222</v>
      </c>
      <c r="H2690">
        <v>0</v>
      </c>
      <c r="I2690">
        <v>0</v>
      </c>
      <c r="J2690">
        <v>0</v>
      </c>
      <c r="K2690">
        <v>0</v>
      </c>
      <c r="L2690">
        <v>0</v>
      </c>
      <c r="M2690">
        <v>0</v>
      </c>
    </row>
    <row r="2691" spans="2:13" x14ac:dyDescent="0.2">
      <c r="B2691">
        <v>0</v>
      </c>
      <c r="C2691">
        <v>0</v>
      </c>
      <c r="D2691">
        <v>0</v>
      </c>
      <c r="E2691">
        <v>0</v>
      </c>
      <c r="F2691">
        <v>0</v>
      </c>
      <c r="G2691">
        <v>2222222</v>
      </c>
      <c r="H2691">
        <v>0</v>
      </c>
      <c r="I2691">
        <v>0</v>
      </c>
      <c r="J2691">
        <v>0</v>
      </c>
      <c r="K2691">
        <v>0</v>
      </c>
      <c r="L2691">
        <v>0</v>
      </c>
      <c r="M2691">
        <v>0</v>
      </c>
    </row>
    <row r="2692" spans="2:13" x14ac:dyDescent="0.2">
      <c r="B2692">
        <v>0</v>
      </c>
      <c r="C2692">
        <v>0</v>
      </c>
      <c r="D2692">
        <v>0</v>
      </c>
      <c r="E2692">
        <v>0</v>
      </c>
      <c r="F2692">
        <v>0</v>
      </c>
      <c r="G2692">
        <v>2222222</v>
      </c>
      <c r="H2692">
        <v>0</v>
      </c>
      <c r="I2692">
        <v>0</v>
      </c>
      <c r="J2692">
        <v>0</v>
      </c>
      <c r="K2692">
        <v>0</v>
      </c>
      <c r="L2692">
        <v>0</v>
      </c>
      <c r="M2692">
        <v>0</v>
      </c>
    </row>
    <row r="2693" spans="2:13" x14ac:dyDescent="0.2">
      <c r="B2693">
        <v>0</v>
      </c>
      <c r="C2693">
        <v>0</v>
      </c>
      <c r="D2693">
        <v>0</v>
      </c>
      <c r="E2693">
        <v>0</v>
      </c>
      <c r="F2693">
        <v>0</v>
      </c>
      <c r="G2693">
        <v>2222222</v>
      </c>
      <c r="H2693">
        <v>0</v>
      </c>
      <c r="I2693">
        <v>0</v>
      </c>
      <c r="J2693">
        <v>0</v>
      </c>
      <c r="K2693">
        <v>0</v>
      </c>
      <c r="L2693">
        <v>0</v>
      </c>
      <c r="M2693">
        <v>0</v>
      </c>
    </row>
    <row r="2694" spans="2:13" x14ac:dyDescent="0.2">
      <c r="B2694">
        <v>0</v>
      </c>
      <c r="C2694">
        <v>0</v>
      </c>
      <c r="D2694">
        <v>0</v>
      </c>
      <c r="E2694">
        <v>0</v>
      </c>
      <c r="F2694">
        <v>0</v>
      </c>
      <c r="G2694">
        <v>2222222</v>
      </c>
      <c r="H2694">
        <v>0</v>
      </c>
      <c r="I2694">
        <v>0</v>
      </c>
      <c r="J2694">
        <v>0</v>
      </c>
      <c r="K2694">
        <v>0</v>
      </c>
      <c r="L2694">
        <v>0</v>
      </c>
      <c r="M2694">
        <v>0</v>
      </c>
    </row>
    <row r="2695" spans="2:13" x14ac:dyDescent="0.2">
      <c r="B2695">
        <v>0</v>
      </c>
      <c r="C2695">
        <v>0</v>
      </c>
      <c r="D2695">
        <v>0</v>
      </c>
      <c r="E2695">
        <v>0</v>
      </c>
      <c r="F2695">
        <v>0</v>
      </c>
      <c r="G2695">
        <v>2222222</v>
      </c>
      <c r="H2695">
        <v>0</v>
      </c>
      <c r="I2695">
        <v>0</v>
      </c>
      <c r="J2695">
        <v>0</v>
      </c>
      <c r="K2695">
        <v>0</v>
      </c>
      <c r="L2695">
        <v>0</v>
      </c>
      <c r="M2695">
        <v>0</v>
      </c>
    </row>
    <row r="2696" spans="2:13" x14ac:dyDescent="0.2">
      <c r="B2696">
        <v>0</v>
      </c>
      <c r="C2696">
        <v>0</v>
      </c>
      <c r="D2696">
        <v>0</v>
      </c>
      <c r="E2696">
        <v>0</v>
      </c>
      <c r="F2696">
        <v>0</v>
      </c>
      <c r="G2696">
        <v>2222222</v>
      </c>
      <c r="H2696">
        <v>0</v>
      </c>
      <c r="I2696">
        <v>0</v>
      </c>
      <c r="J2696">
        <v>0</v>
      </c>
      <c r="K2696">
        <v>0</v>
      </c>
      <c r="L2696">
        <v>0</v>
      </c>
      <c r="M2696">
        <v>0</v>
      </c>
    </row>
    <row r="2697" spans="2:13" x14ac:dyDescent="0.2">
      <c r="B2697">
        <v>0</v>
      </c>
      <c r="C2697">
        <v>0</v>
      </c>
      <c r="D2697">
        <v>0</v>
      </c>
      <c r="E2697">
        <v>0</v>
      </c>
      <c r="F2697">
        <v>0</v>
      </c>
      <c r="G2697">
        <v>2222222</v>
      </c>
      <c r="H2697">
        <v>0</v>
      </c>
      <c r="I2697">
        <v>0</v>
      </c>
      <c r="J2697">
        <v>0</v>
      </c>
      <c r="K2697">
        <v>0</v>
      </c>
      <c r="L2697">
        <v>0</v>
      </c>
      <c r="M2697">
        <v>0</v>
      </c>
    </row>
    <row r="2698" spans="2:13" x14ac:dyDescent="0.2">
      <c r="B2698">
        <v>0</v>
      </c>
      <c r="C2698">
        <v>0</v>
      </c>
      <c r="D2698">
        <v>0</v>
      </c>
      <c r="E2698">
        <v>0</v>
      </c>
      <c r="F2698">
        <v>0</v>
      </c>
      <c r="G2698">
        <v>2222222</v>
      </c>
      <c r="H2698">
        <v>0</v>
      </c>
      <c r="I2698">
        <v>0</v>
      </c>
      <c r="J2698">
        <v>0</v>
      </c>
      <c r="K2698">
        <v>0</v>
      </c>
      <c r="L2698">
        <v>0</v>
      </c>
      <c r="M2698">
        <v>0</v>
      </c>
    </row>
    <row r="2699" spans="2:13" x14ac:dyDescent="0.2">
      <c r="B2699">
        <v>0</v>
      </c>
      <c r="C2699">
        <v>0</v>
      </c>
      <c r="D2699">
        <v>0</v>
      </c>
      <c r="E2699">
        <v>0</v>
      </c>
      <c r="F2699">
        <v>0</v>
      </c>
      <c r="G2699">
        <v>2222222</v>
      </c>
      <c r="H2699">
        <v>0</v>
      </c>
      <c r="I2699">
        <v>0</v>
      </c>
      <c r="J2699">
        <v>0</v>
      </c>
      <c r="K2699">
        <v>0</v>
      </c>
      <c r="L2699">
        <v>0</v>
      </c>
      <c r="M2699">
        <v>0</v>
      </c>
    </row>
    <row r="2700" spans="2:13" x14ac:dyDescent="0.2">
      <c r="B2700">
        <v>0</v>
      </c>
      <c r="C2700">
        <v>0</v>
      </c>
      <c r="D2700">
        <v>0</v>
      </c>
      <c r="E2700">
        <v>0</v>
      </c>
      <c r="F2700">
        <v>0</v>
      </c>
      <c r="G2700">
        <v>2222222</v>
      </c>
      <c r="H2700">
        <v>0</v>
      </c>
      <c r="I2700">
        <v>0</v>
      </c>
      <c r="J2700">
        <v>0</v>
      </c>
      <c r="K2700">
        <v>0</v>
      </c>
      <c r="L2700">
        <v>0</v>
      </c>
      <c r="M2700">
        <v>0</v>
      </c>
    </row>
    <row r="2701" spans="2:13" x14ac:dyDescent="0.2">
      <c r="B2701">
        <v>0</v>
      </c>
      <c r="C2701">
        <v>0</v>
      </c>
      <c r="D2701">
        <v>0</v>
      </c>
      <c r="E2701">
        <v>0</v>
      </c>
      <c r="F2701">
        <v>0</v>
      </c>
      <c r="G2701">
        <v>2222222</v>
      </c>
      <c r="H2701">
        <v>0</v>
      </c>
      <c r="I2701">
        <v>0</v>
      </c>
      <c r="J2701">
        <v>0</v>
      </c>
      <c r="K2701">
        <v>0</v>
      </c>
      <c r="L2701">
        <v>0</v>
      </c>
      <c r="M2701">
        <v>0</v>
      </c>
    </row>
    <row r="2702" spans="2:13" x14ac:dyDescent="0.2">
      <c r="B2702">
        <v>0</v>
      </c>
      <c r="C2702">
        <v>0</v>
      </c>
      <c r="D2702">
        <v>0</v>
      </c>
      <c r="E2702">
        <v>0</v>
      </c>
      <c r="F2702">
        <v>0</v>
      </c>
      <c r="G2702">
        <v>2222222</v>
      </c>
      <c r="H2702">
        <v>0</v>
      </c>
      <c r="I2702">
        <v>0</v>
      </c>
      <c r="J2702">
        <v>0</v>
      </c>
      <c r="K2702">
        <v>0</v>
      </c>
      <c r="L2702">
        <v>0</v>
      </c>
      <c r="M2702">
        <v>0</v>
      </c>
    </row>
    <row r="2703" spans="2:13" x14ac:dyDescent="0.2">
      <c r="B2703">
        <v>0</v>
      </c>
      <c r="C2703">
        <v>0</v>
      </c>
      <c r="D2703">
        <v>0</v>
      </c>
      <c r="E2703">
        <v>0</v>
      </c>
      <c r="F2703">
        <v>0</v>
      </c>
      <c r="G2703">
        <v>2222222</v>
      </c>
      <c r="H2703">
        <v>0</v>
      </c>
      <c r="I2703">
        <v>0</v>
      </c>
      <c r="J2703">
        <v>0</v>
      </c>
      <c r="K2703">
        <v>0</v>
      </c>
      <c r="L2703">
        <v>0</v>
      </c>
      <c r="M2703">
        <v>0</v>
      </c>
    </row>
    <row r="2704" spans="2:13" x14ac:dyDescent="0.2">
      <c r="B2704">
        <v>0</v>
      </c>
      <c r="C2704">
        <v>0</v>
      </c>
      <c r="D2704">
        <v>0</v>
      </c>
      <c r="E2704">
        <v>0</v>
      </c>
      <c r="F2704">
        <v>0</v>
      </c>
      <c r="G2704">
        <v>2222222</v>
      </c>
      <c r="H2704">
        <v>0</v>
      </c>
      <c r="I2704">
        <v>0</v>
      </c>
      <c r="J2704">
        <v>0</v>
      </c>
      <c r="K2704">
        <v>0</v>
      </c>
      <c r="L2704">
        <v>0</v>
      </c>
      <c r="M2704">
        <v>0</v>
      </c>
    </row>
    <row r="2705" spans="2:13" x14ac:dyDescent="0.2">
      <c r="B2705">
        <v>0</v>
      </c>
      <c r="C2705">
        <v>0</v>
      </c>
      <c r="D2705">
        <v>0</v>
      </c>
      <c r="E2705">
        <v>0</v>
      </c>
      <c r="F2705">
        <v>0</v>
      </c>
      <c r="G2705">
        <v>2222222</v>
      </c>
      <c r="H2705">
        <v>0</v>
      </c>
      <c r="I2705">
        <v>0</v>
      </c>
      <c r="J2705">
        <v>0</v>
      </c>
      <c r="K2705">
        <v>0</v>
      </c>
      <c r="L2705">
        <v>0</v>
      </c>
      <c r="M2705">
        <v>0</v>
      </c>
    </row>
    <row r="2706" spans="2:13" x14ac:dyDescent="0.2">
      <c r="B2706">
        <v>0</v>
      </c>
      <c r="C2706">
        <v>0</v>
      </c>
      <c r="D2706">
        <v>0</v>
      </c>
      <c r="E2706">
        <v>0</v>
      </c>
      <c r="F2706">
        <v>0</v>
      </c>
      <c r="G2706">
        <v>2222222</v>
      </c>
      <c r="H2706">
        <v>0</v>
      </c>
      <c r="I2706">
        <v>0</v>
      </c>
      <c r="J2706">
        <v>0</v>
      </c>
      <c r="K2706">
        <v>0</v>
      </c>
      <c r="L2706">
        <v>0</v>
      </c>
      <c r="M2706">
        <v>0</v>
      </c>
    </row>
    <row r="2707" spans="2:13" x14ac:dyDescent="0.2">
      <c r="B2707">
        <v>0</v>
      </c>
      <c r="C2707">
        <v>0</v>
      </c>
      <c r="D2707">
        <v>0</v>
      </c>
      <c r="E2707">
        <v>0</v>
      </c>
      <c r="F2707">
        <v>0</v>
      </c>
      <c r="G2707">
        <v>2222222</v>
      </c>
      <c r="H2707">
        <v>0</v>
      </c>
      <c r="I2707">
        <v>0</v>
      </c>
      <c r="J2707">
        <v>0</v>
      </c>
      <c r="K2707">
        <v>0</v>
      </c>
      <c r="L2707">
        <v>0</v>
      </c>
      <c r="M2707">
        <v>0</v>
      </c>
    </row>
    <row r="2708" spans="2:13" x14ac:dyDescent="0.2">
      <c r="B2708">
        <v>0</v>
      </c>
      <c r="C2708">
        <v>0</v>
      </c>
      <c r="D2708">
        <v>0</v>
      </c>
      <c r="E2708">
        <v>0</v>
      </c>
      <c r="F2708">
        <v>0</v>
      </c>
      <c r="G2708">
        <v>2222222</v>
      </c>
      <c r="H2708">
        <v>0</v>
      </c>
      <c r="I2708">
        <v>0</v>
      </c>
      <c r="J2708">
        <v>0</v>
      </c>
      <c r="K2708">
        <v>0</v>
      </c>
      <c r="L2708">
        <v>0</v>
      </c>
      <c r="M2708">
        <v>0</v>
      </c>
    </row>
    <row r="2709" spans="2:13" x14ac:dyDescent="0.2">
      <c r="B2709">
        <v>0</v>
      </c>
      <c r="C2709">
        <v>0</v>
      </c>
      <c r="D2709">
        <v>0</v>
      </c>
      <c r="E2709">
        <v>0</v>
      </c>
      <c r="F2709">
        <v>0</v>
      </c>
      <c r="G2709">
        <v>2222222</v>
      </c>
      <c r="H2709">
        <v>0</v>
      </c>
      <c r="I2709">
        <v>0</v>
      </c>
      <c r="J2709">
        <v>0</v>
      </c>
      <c r="K2709">
        <v>0</v>
      </c>
      <c r="L2709">
        <v>0</v>
      </c>
      <c r="M2709">
        <v>0</v>
      </c>
    </row>
    <row r="2710" spans="2:13" x14ac:dyDescent="0.2">
      <c r="B2710">
        <v>0</v>
      </c>
      <c r="C2710">
        <v>0</v>
      </c>
      <c r="D2710">
        <v>0</v>
      </c>
      <c r="E2710">
        <v>0</v>
      </c>
      <c r="F2710">
        <v>0</v>
      </c>
      <c r="G2710">
        <v>2222222</v>
      </c>
      <c r="H2710">
        <v>0</v>
      </c>
      <c r="I2710">
        <v>0</v>
      </c>
      <c r="J2710">
        <v>0</v>
      </c>
      <c r="K2710">
        <v>0</v>
      </c>
      <c r="L2710">
        <v>0</v>
      </c>
      <c r="M2710">
        <v>0</v>
      </c>
    </row>
    <row r="2711" spans="2:13" x14ac:dyDescent="0.2">
      <c r="B2711">
        <v>0</v>
      </c>
      <c r="C2711">
        <v>0</v>
      </c>
      <c r="D2711">
        <v>0</v>
      </c>
      <c r="E2711">
        <v>0</v>
      </c>
      <c r="F2711">
        <v>0</v>
      </c>
      <c r="G2711">
        <v>2222222</v>
      </c>
      <c r="H2711">
        <v>0</v>
      </c>
      <c r="I2711">
        <v>0</v>
      </c>
      <c r="J2711">
        <v>0</v>
      </c>
      <c r="K2711">
        <v>0</v>
      </c>
      <c r="L2711">
        <v>0</v>
      </c>
      <c r="M2711">
        <v>0</v>
      </c>
    </row>
    <row r="2712" spans="2:13" x14ac:dyDescent="0.2">
      <c r="B2712">
        <v>0</v>
      </c>
      <c r="C2712">
        <v>0</v>
      </c>
      <c r="D2712">
        <v>0</v>
      </c>
      <c r="E2712">
        <v>0</v>
      </c>
      <c r="F2712">
        <v>0</v>
      </c>
      <c r="G2712">
        <v>2222222</v>
      </c>
      <c r="H2712">
        <v>0</v>
      </c>
      <c r="I2712">
        <v>0</v>
      </c>
      <c r="J2712">
        <v>0</v>
      </c>
      <c r="K2712">
        <v>0</v>
      </c>
      <c r="L2712">
        <v>0</v>
      </c>
      <c r="M2712">
        <v>0</v>
      </c>
    </row>
    <row r="2713" spans="2:13" x14ac:dyDescent="0.2">
      <c r="B2713">
        <v>0</v>
      </c>
      <c r="C2713">
        <v>0</v>
      </c>
      <c r="D2713">
        <v>0</v>
      </c>
      <c r="E2713">
        <v>0</v>
      </c>
      <c r="F2713">
        <v>0</v>
      </c>
      <c r="G2713">
        <v>2222222</v>
      </c>
      <c r="H2713">
        <v>0</v>
      </c>
      <c r="I2713">
        <v>0</v>
      </c>
      <c r="J2713">
        <v>0</v>
      </c>
      <c r="K2713">
        <v>0</v>
      </c>
      <c r="L2713">
        <v>0</v>
      </c>
      <c r="M2713">
        <v>0</v>
      </c>
    </row>
    <row r="2714" spans="2:13" x14ac:dyDescent="0.2">
      <c r="B2714">
        <v>0</v>
      </c>
      <c r="C2714">
        <v>0</v>
      </c>
      <c r="D2714">
        <v>0</v>
      </c>
      <c r="E2714">
        <v>0</v>
      </c>
      <c r="F2714">
        <v>0</v>
      </c>
      <c r="G2714">
        <v>2222222</v>
      </c>
      <c r="H2714">
        <v>0</v>
      </c>
      <c r="I2714">
        <v>0</v>
      </c>
      <c r="J2714">
        <v>0</v>
      </c>
      <c r="K2714">
        <v>0</v>
      </c>
      <c r="L2714">
        <v>0</v>
      </c>
      <c r="M2714">
        <v>0</v>
      </c>
    </row>
    <row r="2715" spans="2:13" x14ac:dyDescent="0.2">
      <c r="B2715">
        <v>0</v>
      </c>
      <c r="C2715">
        <v>0</v>
      </c>
      <c r="D2715">
        <v>0</v>
      </c>
      <c r="E2715">
        <v>0</v>
      </c>
      <c r="F2715">
        <v>0</v>
      </c>
      <c r="G2715">
        <v>2222222</v>
      </c>
      <c r="H2715">
        <v>0</v>
      </c>
      <c r="I2715">
        <v>0</v>
      </c>
      <c r="J2715">
        <v>0</v>
      </c>
      <c r="K2715">
        <v>0</v>
      </c>
      <c r="L2715">
        <v>0</v>
      </c>
      <c r="M2715">
        <v>0</v>
      </c>
    </row>
    <row r="2716" spans="2:13" x14ac:dyDescent="0.2">
      <c r="B2716">
        <v>0</v>
      </c>
      <c r="C2716">
        <v>0</v>
      </c>
      <c r="D2716">
        <v>0</v>
      </c>
      <c r="E2716">
        <v>0</v>
      </c>
      <c r="F2716">
        <v>0</v>
      </c>
      <c r="G2716">
        <v>2222222</v>
      </c>
      <c r="H2716">
        <v>0</v>
      </c>
      <c r="I2716">
        <v>0</v>
      </c>
      <c r="J2716">
        <v>0</v>
      </c>
      <c r="K2716">
        <v>0</v>
      </c>
      <c r="L2716">
        <v>0</v>
      </c>
      <c r="M2716">
        <v>0</v>
      </c>
    </row>
    <row r="2717" spans="2:13" x14ac:dyDescent="0.2">
      <c r="B2717">
        <v>0</v>
      </c>
      <c r="C2717">
        <v>0</v>
      </c>
      <c r="D2717">
        <v>0</v>
      </c>
      <c r="E2717">
        <v>0</v>
      </c>
      <c r="F2717">
        <v>0</v>
      </c>
      <c r="G2717">
        <v>2222222</v>
      </c>
      <c r="H2717">
        <v>0</v>
      </c>
      <c r="I2717">
        <v>0</v>
      </c>
      <c r="J2717">
        <v>0</v>
      </c>
      <c r="K2717">
        <v>0</v>
      </c>
      <c r="L2717">
        <v>0</v>
      </c>
      <c r="M2717">
        <v>0</v>
      </c>
    </row>
    <row r="2718" spans="2:13" x14ac:dyDescent="0.2">
      <c r="B2718">
        <v>0</v>
      </c>
      <c r="C2718">
        <v>0</v>
      </c>
      <c r="D2718">
        <v>0</v>
      </c>
      <c r="E2718">
        <v>0</v>
      </c>
      <c r="F2718">
        <v>0</v>
      </c>
      <c r="G2718">
        <v>2222222</v>
      </c>
      <c r="H2718">
        <v>0</v>
      </c>
      <c r="I2718">
        <v>0</v>
      </c>
      <c r="J2718">
        <v>0</v>
      </c>
      <c r="K2718">
        <v>0</v>
      </c>
      <c r="L2718">
        <v>0</v>
      </c>
      <c r="M2718">
        <v>0</v>
      </c>
    </row>
    <row r="2719" spans="2:13" x14ac:dyDescent="0.2">
      <c r="B2719">
        <v>0</v>
      </c>
      <c r="C2719">
        <v>0</v>
      </c>
      <c r="D2719">
        <v>0</v>
      </c>
      <c r="E2719">
        <v>0</v>
      </c>
      <c r="F2719">
        <v>0</v>
      </c>
      <c r="G2719">
        <v>2222222</v>
      </c>
      <c r="H2719">
        <v>0</v>
      </c>
      <c r="I2719">
        <v>0</v>
      </c>
      <c r="J2719">
        <v>0</v>
      </c>
      <c r="K2719">
        <v>0</v>
      </c>
      <c r="L2719">
        <v>0</v>
      </c>
      <c r="M2719">
        <v>0</v>
      </c>
    </row>
    <row r="2720" spans="2:13" x14ac:dyDescent="0.2">
      <c r="B2720">
        <v>0</v>
      </c>
      <c r="C2720">
        <v>0</v>
      </c>
      <c r="D2720">
        <v>0</v>
      </c>
      <c r="E2720">
        <v>0</v>
      </c>
      <c r="F2720">
        <v>0</v>
      </c>
      <c r="G2720">
        <v>2222222</v>
      </c>
      <c r="H2720">
        <v>0</v>
      </c>
      <c r="I2720">
        <v>0</v>
      </c>
      <c r="J2720">
        <v>0</v>
      </c>
      <c r="K2720">
        <v>0</v>
      </c>
      <c r="L2720">
        <v>0</v>
      </c>
      <c r="M2720">
        <v>0</v>
      </c>
    </row>
    <row r="2721" spans="2:13" x14ac:dyDescent="0.2">
      <c r="B2721">
        <v>0</v>
      </c>
      <c r="C2721">
        <v>0</v>
      </c>
      <c r="D2721">
        <v>0</v>
      </c>
      <c r="E2721">
        <v>0</v>
      </c>
      <c r="F2721">
        <v>0</v>
      </c>
      <c r="G2721">
        <v>2222222</v>
      </c>
      <c r="H2721">
        <v>0</v>
      </c>
      <c r="I2721">
        <v>0</v>
      </c>
      <c r="J2721">
        <v>0</v>
      </c>
      <c r="K2721">
        <v>0</v>
      </c>
      <c r="L2721">
        <v>0</v>
      </c>
      <c r="M2721">
        <v>0</v>
      </c>
    </row>
    <row r="2722" spans="2:13" x14ac:dyDescent="0.2">
      <c r="B2722">
        <v>0</v>
      </c>
      <c r="C2722">
        <v>0</v>
      </c>
      <c r="D2722">
        <v>0</v>
      </c>
      <c r="E2722">
        <v>0</v>
      </c>
      <c r="F2722">
        <v>0</v>
      </c>
      <c r="G2722">
        <v>2222222</v>
      </c>
      <c r="H2722">
        <v>0</v>
      </c>
      <c r="I2722">
        <v>0</v>
      </c>
      <c r="J2722">
        <v>0</v>
      </c>
      <c r="K2722">
        <v>0</v>
      </c>
      <c r="L2722">
        <v>0</v>
      </c>
      <c r="M2722">
        <v>0</v>
      </c>
    </row>
    <row r="2723" spans="2:13" x14ac:dyDescent="0.2">
      <c r="B2723">
        <v>0</v>
      </c>
      <c r="C2723">
        <v>0</v>
      </c>
      <c r="D2723">
        <v>0</v>
      </c>
      <c r="E2723">
        <v>0</v>
      </c>
      <c r="F2723">
        <v>0</v>
      </c>
      <c r="G2723">
        <v>2222222</v>
      </c>
      <c r="H2723">
        <v>0</v>
      </c>
      <c r="I2723">
        <v>0</v>
      </c>
      <c r="J2723">
        <v>0</v>
      </c>
      <c r="K2723">
        <v>0</v>
      </c>
      <c r="L2723">
        <v>0</v>
      </c>
      <c r="M2723">
        <v>0</v>
      </c>
    </row>
    <row r="2724" spans="2:13" x14ac:dyDescent="0.2">
      <c r="B2724">
        <v>0</v>
      </c>
      <c r="C2724">
        <v>0</v>
      </c>
      <c r="D2724">
        <v>0</v>
      </c>
      <c r="E2724">
        <v>0</v>
      </c>
      <c r="F2724">
        <v>0</v>
      </c>
      <c r="G2724">
        <v>2222222</v>
      </c>
      <c r="H2724">
        <v>0</v>
      </c>
      <c r="I2724">
        <v>0</v>
      </c>
      <c r="J2724">
        <v>0</v>
      </c>
      <c r="K2724">
        <v>0</v>
      </c>
      <c r="L2724">
        <v>0</v>
      </c>
      <c r="M2724">
        <v>0</v>
      </c>
    </row>
    <row r="2725" spans="2:13" x14ac:dyDescent="0.2">
      <c r="B2725">
        <v>0</v>
      </c>
      <c r="C2725">
        <v>0</v>
      </c>
      <c r="D2725">
        <v>0</v>
      </c>
      <c r="E2725">
        <v>0</v>
      </c>
      <c r="F2725">
        <v>0</v>
      </c>
      <c r="G2725">
        <v>2222222</v>
      </c>
      <c r="H2725">
        <v>0</v>
      </c>
      <c r="I2725">
        <v>0</v>
      </c>
      <c r="J2725">
        <v>0</v>
      </c>
      <c r="K2725">
        <v>0</v>
      </c>
      <c r="L2725">
        <v>0</v>
      </c>
      <c r="M2725">
        <v>0</v>
      </c>
    </row>
    <row r="2726" spans="2:13" x14ac:dyDescent="0.2">
      <c r="B2726">
        <v>0</v>
      </c>
      <c r="C2726">
        <v>0</v>
      </c>
      <c r="D2726">
        <v>0</v>
      </c>
      <c r="E2726">
        <v>0</v>
      </c>
      <c r="F2726">
        <v>0</v>
      </c>
      <c r="G2726">
        <v>2222222</v>
      </c>
      <c r="H2726">
        <v>0</v>
      </c>
      <c r="I2726">
        <v>0</v>
      </c>
      <c r="J2726">
        <v>0</v>
      </c>
      <c r="K2726">
        <v>0</v>
      </c>
      <c r="L2726">
        <v>0</v>
      </c>
      <c r="M2726">
        <v>0</v>
      </c>
    </row>
    <row r="2727" spans="2:13" x14ac:dyDescent="0.2">
      <c r="B2727">
        <v>0</v>
      </c>
      <c r="C2727">
        <v>0</v>
      </c>
      <c r="D2727">
        <v>0</v>
      </c>
      <c r="E2727">
        <v>0</v>
      </c>
      <c r="F2727">
        <v>0</v>
      </c>
      <c r="G2727">
        <v>2222222</v>
      </c>
      <c r="H2727">
        <v>0</v>
      </c>
      <c r="I2727">
        <v>0</v>
      </c>
      <c r="J2727">
        <v>0</v>
      </c>
      <c r="K2727">
        <v>0</v>
      </c>
      <c r="L2727">
        <v>0</v>
      </c>
      <c r="M2727">
        <v>0</v>
      </c>
    </row>
    <row r="2728" spans="2:13" x14ac:dyDescent="0.2">
      <c r="B2728">
        <v>0</v>
      </c>
      <c r="C2728">
        <v>0</v>
      </c>
      <c r="D2728">
        <v>0</v>
      </c>
      <c r="E2728">
        <v>0</v>
      </c>
      <c r="F2728">
        <v>0</v>
      </c>
      <c r="G2728">
        <v>2222222</v>
      </c>
      <c r="H2728">
        <v>0</v>
      </c>
      <c r="I2728">
        <v>0</v>
      </c>
      <c r="J2728">
        <v>0</v>
      </c>
      <c r="K2728">
        <v>0</v>
      </c>
      <c r="L2728">
        <v>0</v>
      </c>
      <c r="M2728">
        <v>0</v>
      </c>
    </row>
    <row r="2729" spans="2:13" x14ac:dyDescent="0.2">
      <c r="B2729">
        <v>0</v>
      </c>
      <c r="C2729">
        <v>0</v>
      </c>
      <c r="D2729">
        <v>0</v>
      </c>
      <c r="E2729">
        <v>0</v>
      </c>
      <c r="F2729">
        <v>0</v>
      </c>
      <c r="G2729">
        <v>2222222</v>
      </c>
      <c r="H2729">
        <v>0</v>
      </c>
      <c r="I2729">
        <v>0</v>
      </c>
      <c r="J2729">
        <v>0</v>
      </c>
      <c r="K2729">
        <v>0</v>
      </c>
      <c r="L2729">
        <v>0</v>
      </c>
      <c r="M2729">
        <v>0</v>
      </c>
    </row>
    <row r="2730" spans="2:13" x14ac:dyDescent="0.2">
      <c r="B2730">
        <v>0</v>
      </c>
      <c r="C2730">
        <v>0</v>
      </c>
      <c r="D2730">
        <v>0</v>
      </c>
      <c r="E2730">
        <v>0</v>
      </c>
      <c r="F2730">
        <v>0</v>
      </c>
      <c r="G2730">
        <v>2222222</v>
      </c>
      <c r="H2730">
        <v>0</v>
      </c>
      <c r="I2730">
        <v>0</v>
      </c>
      <c r="J2730">
        <v>0</v>
      </c>
      <c r="K2730">
        <v>0</v>
      </c>
      <c r="L2730">
        <v>0</v>
      </c>
      <c r="M2730">
        <v>0</v>
      </c>
    </row>
    <row r="2731" spans="2:13" x14ac:dyDescent="0.2">
      <c r="B2731">
        <v>0</v>
      </c>
      <c r="C2731">
        <v>0</v>
      </c>
      <c r="D2731">
        <v>0</v>
      </c>
      <c r="E2731">
        <v>0</v>
      </c>
      <c r="F2731">
        <v>0</v>
      </c>
      <c r="G2731">
        <v>2222222</v>
      </c>
      <c r="H2731">
        <v>0</v>
      </c>
      <c r="I2731">
        <v>0</v>
      </c>
      <c r="J2731">
        <v>0</v>
      </c>
      <c r="K2731">
        <v>0</v>
      </c>
      <c r="L2731">
        <v>0</v>
      </c>
      <c r="M2731">
        <v>0</v>
      </c>
    </row>
    <row r="2732" spans="2:13" x14ac:dyDescent="0.2">
      <c r="B2732">
        <v>0</v>
      </c>
      <c r="C2732">
        <v>0</v>
      </c>
      <c r="D2732">
        <v>0</v>
      </c>
      <c r="E2732">
        <v>0</v>
      </c>
      <c r="F2732">
        <v>0</v>
      </c>
      <c r="G2732">
        <v>2222222</v>
      </c>
      <c r="H2732">
        <v>0</v>
      </c>
      <c r="I2732">
        <v>0</v>
      </c>
      <c r="J2732">
        <v>0</v>
      </c>
      <c r="K2732">
        <v>0</v>
      </c>
      <c r="L2732">
        <v>0</v>
      </c>
      <c r="M2732">
        <v>0</v>
      </c>
    </row>
    <row r="2733" spans="2:13" x14ac:dyDescent="0.2">
      <c r="B2733">
        <v>0</v>
      </c>
      <c r="C2733">
        <v>0</v>
      </c>
      <c r="D2733">
        <v>0</v>
      </c>
      <c r="E2733">
        <v>0</v>
      </c>
      <c r="F2733">
        <v>0</v>
      </c>
      <c r="G2733">
        <v>2222222</v>
      </c>
      <c r="H2733">
        <v>0</v>
      </c>
      <c r="I2733">
        <v>0</v>
      </c>
      <c r="J2733">
        <v>0</v>
      </c>
      <c r="K2733">
        <v>0</v>
      </c>
      <c r="L2733">
        <v>0</v>
      </c>
      <c r="M2733">
        <v>0</v>
      </c>
    </row>
    <row r="2734" spans="2:13" x14ac:dyDescent="0.2">
      <c r="B2734">
        <v>0</v>
      </c>
      <c r="C2734">
        <v>0</v>
      </c>
      <c r="D2734">
        <v>0</v>
      </c>
      <c r="E2734">
        <v>0</v>
      </c>
      <c r="F2734">
        <v>0</v>
      </c>
      <c r="G2734">
        <v>2222222</v>
      </c>
      <c r="H2734">
        <v>0</v>
      </c>
      <c r="I2734">
        <v>0</v>
      </c>
      <c r="J2734">
        <v>0</v>
      </c>
      <c r="K2734">
        <v>0</v>
      </c>
      <c r="L2734">
        <v>0</v>
      </c>
      <c r="M2734">
        <v>0</v>
      </c>
    </row>
    <row r="2735" spans="2:13" x14ac:dyDescent="0.2">
      <c r="B2735">
        <v>0</v>
      </c>
      <c r="C2735">
        <v>0</v>
      </c>
      <c r="D2735">
        <v>0</v>
      </c>
      <c r="E2735">
        <v>0</v>
      </c>
      <c r="F2735">
        <v>0</v>
      </c>
      <c r="G2735">
        <v>2222222</v>
      </c>
      <c r="H2735">
        <v>0</v>
      </c>
      <c r="I2735">
        <v>0</v>
      </c>
      <c r="J2735">
        <v>0</v>
      </c>
      <c r="K2735">
        <v>0</v>
      </c>
      <c r="L2735">
        <v>0</v>
      </c>
      <c r="M2735">
        <v>0</v>
      </c>
    </row>
    <row r="2736" spans="2:13" x14ac:dyDescent="0.2">
      <c r="B2736">
        <v>0</v>
      </c>
      <c r="C2736">
        <v>0</v>
      </c>
      <c r="D2736">
        <v>0</v>
      </c>
      <c r="E2736">
        <v>0</v>
      </c>
      <c r="F2736">
        <v>0</v>
      </c>
      <c r="G2736">
        <v>2222222</v>
      </c>
      <c r="H2736">
        <v>0</v>
      </c>
      <c r="I2736">
        <v>0</v>
      </c>
      <c r="J2736">
        <v>0</v>
      </c>
      <c r="K2736">
        <v>0</v>
      </c>
      <c r="L2736">
        <v>0</v>
      </c>
      <c r="M2736">
        <v>0</v>
      </c>
    </row>
    <row r="2737" spans="2:13" x14ac:dyDescent="0.2">
      <c r="B2737">
        <v>0</v>
      </c>
      <c r="C2737">
        <v>0</v>
      </c>
      <c r="D2737">
        <v>0</v>
      </c>
      <c r="E2737">
        <v>0</v>
      </c>
      <c r="F2737">
        <v>0</v>
      </c>
      <c r="G2737">
        <v>2222222</v>
      </c>
      <c r="H2737">
        <v>0</v>
      </c>
      <c r="I2737">
        <v>0</v>
      </c>
      <c r="J2737">
        <v>0</v>
      </c>
      <c r="K2737">
        <v>0</v>
      </c>
      <c r="L2737">
        <v>0</v>
      </c>
      <c r="M2737">
        <v>0</v>
      </c>
    </row>
    <row r="2738" spans="2:13" x14ac:dyDescent="0.2">
      <c r="B2738">
        <v>0</v>
      </c>
      <c r="C2738">
        <v>0</v>
      </c>
      <c r="D2738">
        <v>0</v>
      </c>
      <c r="E2738">
        <v>0</v>
      </c>
      <c r="F2738">
        <v>0</v>
      </c>
      <c r="G2738">
        <v>2222222</v>
      </c>
      <c r="H2738">
        <v>0</v>
      </c>
      <c r="I2738">
        <v>0</v>
      </c>
      <c r="J2738">
        <v>0</v>
      </c>
      <c r="K2738">
        <v>0</v>
      </c>
      <c r="L2738">
        <v>0</v>
      </c>
      <c r="M2738">
        <v>0</v>
      </c>
    </row>
    <row r="2739" spans="2:13" x14ac:dyDescent="0.2">
      <c r="B2739">
        <v>0</v>
      </c>
      <c r="C2739">
        <v>0</v>
      </c>
      <c r="D2739">
        <v>0</v>
      </c>
      <c r="E2739">
        <v>0</v>
      </c>
      <c r="F2739">
        <v>0</v>
      </c>
      <c r="G2739">
        <v>2222222</v>
      </c>
      <c r="H2739">
        <v>0</v>
      </c>
      <c r="I2739">
        <v>0</v>
      </c>
      <c r="J2739">
        <v>0</v>
      </c>
      <c r="K2739">
        <v>0</v>
      </c>
      <c r="L2739">
        <v>0</v>
      </c>
      <c r="M2739">
        <v>0</v>
      </c>
    </row>
    <row r="2740" spans="2:13" x14ac:dyDescent="0.2">
      <c r="B2740">
        <v>0</v>
      </c>
      <c r="C2740">
        <v>0</v>
      </c>
      <c r="D2740">
        <v>0</v>
      </c>
      <c r="E2740">
        <v>0</v>
      </c>
      <c r="F2740">
        <v>0</v>
      </c>
      <c r="G2740">
        <v>2222222</v>
      </c>
      <c r="H2740">
        <v>0</v>
      </c>
      <c r="I2740">
        <v>0</v>
      </c>
      <c r="J2740">
        <v>0</v>
      </c>
      <c r="K2740">
        <v>0</v>
      </c>
      <c r="L2740">
        <v>0</v>
      </c>
      <c r="M2740">
        <v>0</v>
      </c>
    </row>
    <row r="2741" spans="2:13" x14ac:dyDescent="0.2">
      <c r="B2741">
        <v>0</v>
      </c>
      <c r="C2741">
        <v>0</v>
      </c>
      <c r="D2741">
        <v>0</v>
      </c>
      <c r="E2741">
        <v>0</v>
      </c>
      <c r="F2741">
        <v>0</v>
      </c>
      <c r="G2741">
        <v>2222222</v>
      </c>
      <c r="H2741">
        <v>0</v>
      </c>
      <c r="I2741">
        <v>0</v>
      </c>
      <c r="J2741">
        <v>0</v>
      </c>
      <c r="K2741">
        <v>0</v>
      </c>
      <c r="L2741">
        <v>0</v>
      </c>
      <c r="M2741">
        <v>0</v>
      </c>
    </row>
    <row r="2742" spans="2:13" x14ac:dyDescent="0.2">
      <c r="B2742">
        <v>0</v>
      </c>
      <c r="C2742">
        <v>0</v>
      </c>
      <c r="D2742">
        <v>0</v>
      </c>
      <c r="E2742">
        <v>0</v>
      </c>
      <c r="F2742">
        <v>0</v>
      </c>
      <c r="G2742">
        <v>2222222</v>
      </c>
      <c r="H2742">
        <v>0</v>
      </c>
      <c r="I2742">
        <v>0</v>
      </c>
      <c r="J2742">
        <v>0</v>
      </c>
      <c r="K2742">
        <v>0</v>
      </c>
      <c r="L2742">
        <v>0</v>
      </c>
      <c r="M2742">
        <v>0</v>
      </c>
    </row>
    <row r="2743" spans="2:13" x14ac:dyDescent="0.2">
      <c r="B2743">
        <v>0</v>
      </c>
      <c r="C2743">
        <v>0</v>
      </c>
      <c r="D2743">
        <v>0</v>
      </c>
      <c r="E2743">
        <v>0</v>
      </c>
      <c r="F2743">
        <v>0</v>
      </c>
      <c r="G2743">
        <v>2222222</v>
      </c>
      <c r="H2743">
        <v>0</v>
      </c>
      <c r="I2743">
        <v>0</v>
      </c>
      <c r="J2743">
        <v>0</v>
      </c>
      <c r="K2743">
        <v>0</v>
      </c>
      <c r="L2743">
        <v>0</v>
      </c>
      <c r="M2743">
        <v>0</v>
      </c>
    </row>
    <row r="2744" spans="2:13" x14ac:dyDescent="0.2">
      <c r="B2744">
        <v>0</v>
      </c>
      <c r="C2744">
        <v>0</v>
      </c>
      <c r="D2744">
        <v>0</v>
      </c>
      <c r="E2744">
        <v>0</v>
      </c>
      <c r="F2744">
        <v>0</v>
      </c>
      <c r="G2744">
        <v>2222222</v>
      </c>
      <c r="H2744">
        <v>0</v>
      </c>
      <c r="I2744">
        <v>0</v>
      </c>
      <c r="J2744">
        <v>0</v>
      </c>
      <c r="K2744">
        <v>0</v>
      </c>
      <c r="L2744">
        <v>0</v>
      </c>
      <c r="M2744">
        <v>0</v>
      </c>
    </row>
    <row r="2745" spans="2:13" x14ac:dyDescent="0.2">
      <c r="B2745">
        <v>0</v>
      </c>
      <c r="C2745">
        <v>0</v>
      </c>
      <c r="D2745">
        <v>0</v>
      </c>
      <c r="E2745">
        <v>0</v>
      </c>
      <c r="F2745">
        <v>0</v>
      </c>
      <c r="G2745">
        <v>2222222</v>
      </c>
      <c r="H2745">
        <v>0</v>
      </c>
      <c r="I2745">
        <v>0</v>
      </c>
      <c r="J2745">
        <v>0</v>
      </c>
      <c r="K2745">
        <v>0</v>
      </c>
      <c r="L2745">
        <v>0</v>
      </c>
      <c r="M2745">
        <v>0</v>
      </c>
    </row>
    <row r="2746" spans="2:13" x14ac:dyDescent="0.2">
      <c r="B2746">
        <v>0</v>
      </c>
      <c r="C2746">
        <v>0</v>
      </c>
      <c r="D2746">
        <v>0</v>
      </c>
      <c r="E2746">
        <v>0</v>
      </c>
      <c r="F2746">
        <v>0</v>
      </c>
      <c r="G2746">
        <v>2222222</v>
      </c>
      <c r="H2746">
        <v>0</v>
      </c>
      <c r="I2746">
        <v>0</v>
      </c>
      <c r="J2746">
        <v>0</v>
      </c>
      <c r="K2746">
        <v>0</v>
      </c>
      <c r="L2746">
        <v>0</v>
      </c>
      <c r="M2746">
        <v>0</v>
      </c>
    </row>
    <row r="2747" spans="2:13" x14ac:dyDescent="0.2">
      <c r="B2747">
        <v>0</v>
      </c>
      <c r="C2747">
        <v>0</v>
      </c>
      <c r="D2747">
        <v>0</v>
      </c>
      <c r="E2747">
        <v>0</v>
      </c>
      <c r="F2747">
        <v>0</v>
      </c>
      <c r="G2747">
        <v>2222222</v>
      </c>
      <c r="H2747">
        <v>0</v>
      </c>
      <c r="I2747">
        <v>0</v>
      </c>
      <c r="J2747">
        <v>0</v>
      </c>
      <c r="K2747">
        <v>0</v>
      </c>
      <c r="L2747">
        <v>0</v>
      </c>
      <c r="M2747">
        <v>0</v>
      </c>
    </row>
    <row r="2748" spans="2:13" x14ac:dyDescent="0.2">
      <c r="B2748">
        <v>0</v>
      </c>
      <c r="C2748">
        <v>0</v>
      </c>
      <c r="D2748">
        <v>0</v>
      </c>
      <c r="E2748">
        <v>0</v>
      </c>
      <c r="F2748">
        <v>0</v>
      </c>
      <c r="G2748">
        <v>2222222</v>
      </c>
      <c r="H2748">
        <v>0</v>
      </c>
      <c r="I2748">
        <v>0</v>
      </c>
      <c r="J2748">
        <v>0</v>
      </c>
      <c r="K2748">
        <v>0</v>
      </c>
      <c r="L2748">
        <v>0</v>
      </c>
      <c r="M2748">
        <v>0</v>
      </c>
    </row>
    <row r="2749" spans="2:13" x14ac:dyDescent="0.2">
      <c r="B2749">
        <v>0</v>
      </c>
      <c r="C2749">
        <v>0</v>
      </c>
      <c r="D2749">
        <v>0</v>
      </c>
      <c r="E2749">
        <v>0</v>
      </c>
      <c r="F2749">
        <v>0</v>
      </c>
      <c r="G2749">
        <v>2222222</v>
      </c>
      <c r="H2749">
        <v>0</v>
      </c>
      <c r="I2749">
        <v>0</v>
      </c>
      <c r="J2749">
        <v>0</v>
      </c>
      <c r="K2749">
        <v>0</v>
      </c>
      <c r="L2749">
        <v>0</v>
      </c>
      <c r="M2749">
        <v>0</v>
      </c>
    </row>
    <row r="2750" spans="2:13" x14ac:dyDescent="0.2">
      <c r="B2750">
        <v>0</v>
      </c>
      <c r="C2750">
        <v>0</v>
      </c>
      <c r="D2750">
        <v>0</v>
      </c>
      <c r="E2750">
        <v>0</v>
      </c>
      <c r="F2750">
        <v>0</v>
      </c>
      <c r="G2750">
        <v>2222222</v>
      </c>
      <c r="H2750">
        <v>0</v>
      </c>
      <c r="I2750">
        <v>0</v>
      </c>
      <c r="J2750">
        <v>0</v>
      </c>
      <c r="K2750">
        <v>0</v>
      </c>
      <c r="L2750">
        <v>0</v>
      </c>
      <c r="M2750">
        <v>0</v>
      </c>
    </row>
    <row r="2751" spans="2:13" x14ac:dyDescent="0.2">
      <c r="B2751">
        <v>0</v>
      </c>
      <c r="C2751">
        <v>0</v>
      </c>
      <c r="D2751">
        <v>0</v>
      </c>
      <c r="E2751">
        <v>0</v>
      </c>
      <c r="F2751">
        <v>0</v>
      </c>
      <c r="G2751">
        <v>2222222</v>
      </c>
      <c r="H2751">
        <v>0</v>
      </c>
      <c r="I2751">
        <v>0</v>
      </c>
      <c r="J2751">
        <v>0</v>
      </c>
      <c r="K2751">
        <v>0</v>
      </c>
      <c r="L2751">
        <v>0</v>
      </c>
      <c r="M2751">
        <v>0</v>
      </c>
    </row>
    <row r="2752" spans="2:13" x14ac:dyDescent="0.2">
      <c r="B2752">
        <v>0</v>
      </c>
      <c r="C2752">
        <v>0</v>
      </c>
      <c r="D2752">
        <v>0</v>
      </c>
      <c r="E2752">
        <v>0</v>
      </c>
      <c r="F2752">
        <v>0</v>
      </c>
      <c r="G2752">
        <v>2222222</v>
      </c>
      <c r="H2752">
        <v>0</v>
      </c>
      <c r="I2752">
        <v>0</v>
      </c>
      <c r="J2752">
        <v>0</v>
      </c>
      <c r="K2752">
        <v>0</v>
      </c>
      <c r="L2752">
        <v>0</v>
      </c>
      <c r="M2752">
        <v>0</v>
      </c>
    </row>
    <row r="2753" spans="2:13" x14ac:dyDescent="0.2">
      <c r="B2753">
        <v>0</v>
      </c>
      <c r="C2753">
        <v>0</v>
      </c>
      <c r="D2753">
        <v>0</v>
      </c>
      <c r="E2753">
        <v>0</v>
      </c>
      <c r="F2753">
        <v>0</v>
      </c>
      <c r="G2753">
        <v>2222222</v>
      </c>
      <c r="H2753">
        <v>0</v>
      </c>
      <c r="I2753">
        <v>0</v>
      </c>
      <c r="J2753">
        <v>0</v>
      </c>
      <c r="K2753">
        <v>0</v>
      </c>
      <c r="L2753">
        <v>0</v>
      </c>
      <c r="M2753">
        <v>0</v>
      </c>
    </row>
    <row r="2754" spans="2:13" x14ac:dyDescent="0.2">
      <c r="B2754">
        <v>0</v>
      </c>
      <c r="C2754">
        <v>0</v>
      </c>
      <c r="D2754">
        <v>0</v>
      </c>
      <c r="E2754">
        <v>0</v>
      </c>
      <c r="F2754">
        <v>0</v>
      </c>
      <c r="G2754">
        <v>2222222</v>
      </c>
      <c r="H2754">
        <v>0</v>
      </c>
      <c r="I2754">
        <v>0</v>
      </c>
      <c r="J2754">
        <v>0</v>
      </c>
      <c r="K2754">
        <v>0</v>
      </c>
      <c r="L2754">
        <v>0</v>
      </c>
      <c r="M2754">
        <v>0</v>
      </c>
    </row>
    <row r="2755" spans="2:13" x14ac:dyDescent="0.2">
      <c r="B2755">
        <v>0</v>
      </c>
      <c r="C2755">
        <v>0</v>
      </c>
      <c r="D2755">
        <v>0</v>
      </c>
      <c r="E2755">
        <v>0</v>
      </c>
      <c r="F2755">
        <v>0</v>
      </c>
      <c r="G2755">
        <v>2222222</v>
      </c>
      <c r="H2755">
        <v>0</v>
      </c>
      <c r="I2755">
        <v>0</v>
      </c>
      <c r="J2755">
        <v>0</v>
      </c>
      <c r="K2755">
        <v>0</v>
      </c>
      <c r="L2755">
        <v>0</v>
      </c>
      <c r="M2755">
        <v>0</v>
      </c>
    </row>
    <row r="2756" spans="2:13" x14ac:dyDescent="0.2">
      <c r="B2756">
        <v>0</v>
      </c>
      <c r="C2756">
        <v>0</v>
      </c>
      <c r="D2756">
        <v>0</v>
      </c>
      <c r="E2756">
        <v>0</v>
      </c>
      <c r="F2756">
        <v>0</v>
      </c>
      <c r="G2756">
        <v>2222222</v>
      </c>
      <c r="H2756">
        <v>0</v>
      </c>
      <c r="I2756">
        <v>0</v>
      </c>
      <c r="J2756">
        <v>0</v>
      </c>
      <c r="K2756">
        <v>0</v>
      </c>
      <c r="L2756">
        <v>0</v>
      </c>
      <c r="M2756">
        <v>0</v>
      </c>
    </row>
    <row r="2757" spans="2:13" x14ac:dyDescent="0.2">
      <c r="B2757">
        <v>0</v>
      </c>
      <c r="C2757">
        <v>0</v>
      </c>
      <c r="D2757">
        <v>0</v>
      </c>
      <c r="E2757">
        <v>0</v>
      </c>
      <c r="F2757">
        <v>0</v>
      </c>
      <c r="G2757">
        <v>2222222</v>
      </c>
      <c r="H2757">
        <v>0</v>
      </c>
      <c r="I2757">
        <v>0</v>
      </c>
      <c r="J2757">
        <v>0</v>
      </c>
      <c r="K2757">
        <v>0</v>
      </c>
      <c r="L2757">
        <v>0</v>
      </c>
      <c r="M2757">
        <v>0</v>
      </c>
    </row>
    <row r="2758" spans="2:13" x14ac:dyDescent="0.2">
      <c r="B2758">
        <v>0</v>
      </c>
      <c r="C2758">
        <v>0</v>
      </c>
      <c r="D2758">
        <v>0</v>
      </c>
      <c r="E2758">
        <v>0</v>
      </c>
      <c r="F2758">
        <v>0</v>
      </c>
      <c r="G2758">
        <v>2222222</v>
      </c>
      <c r="H2758">
        <v>0</v>
      </c>
      <c r="I2758">
        <v>0</v>
      </c>
      <c r="J2758">
        <v>0</v>
      </c>
      <c r="K2758">
        <v>0</v>
      </c>
      <c r="L2758">
        <v>0</v>
      </c>
      <c r="M2758">
        <v>0</v>
      </c>
    </row>
    <row r="2759" spans="2:13" x14ac:dyDescent="0.2">
      <c r="B2759">
        <v>0</v>
      </c>
      <c r="C2759">
        <v>0</v>
      </c>
      <c r="D2759">
        <v>0</v>
      </c>
      <c r="E2759">
        <v>0</v>
      </c>
      <c r="F2759">
        <v>0</v>
      </c>
      <c r="G2759">
        <v>2222222</v>
      </c>
      <c r="H2759">
        <v>0</v>
      </c>
      <c r="I2759">
        <v>0</v>
      </c>
      <c r="J2759">
        <v>0</v>
      </c>
      <c r="K2759">
        <v>0</v>
      </c>
      <c r="L2759">
        <v>0</v>
      </c>
      <c r="M2759">
        <v>0</v>
      </c>
    </row>
    <row r="2760" spans="2:13" x14ac:dyDescent="0.2">
      <c r="B2760">
        <v>0</v>
      </c>
      <c r="C2760">
        <v>0</v>
      </c>
      <c r="D2760">
        <v>0</v>
      </c>
      <c r="E2760">
        <v>0</v>
      </c>
      <c r="F2760">
        <v>0</v>
      </c>
      <c r="G2760">
        <v>2222222</v>
      </c>
      <c r="H2760">
        <v>0</v>
      </c>
      <c r="I2760">
        <v>0</v>
      </c>
      <c r="J2760">
        <v>0</v>
      </c>
      <c r="K2760">
        <v>0</v>
      </c>
      <c r="L2760">
        <v>0</v>
      </c>
      <c r="M2760">
        <v>0</v>
      </c>
    </row>
    <row r="2761" spans="2:13" x14ac:dyDescent="0.2">
      <c r="B2761">
        <v>0</v>
      </c>
      <c r="C2761">
        <v>0</v>
      </c>
      <c r="D2761">
        <v>0</v>
      </c>
      <c r="E2761">
        <v>0</v>
      </c>
      <c r="F2761">
        <v>0</v>
      </c>
      <c r="G2761">
        <v>2222222</v>
      </c>
      <c r="H2761">
        <v>0</v>
      </c>
      <c r="I2761">
        <v>0</v>
      </c>
      <c r="J2761">
        <v>0</v>
      </c>
      <c r="K2761">
        <v>0</v>
      </c>
      <c r="L2761">
        <v>0</v>
      </c>
      <c r="M2761">
        <v>0</v>
      </c>
    </row>
    <row r="2762" spans="2:13" x14ac:dyDescent="0.2">
      <c r="B2762">
        <v>0</v>
      </c>
      <c r="C2762">
        <v>0</v>
      </c>
      <c r="D2762">
        <v>0</v>
      </c>
      <c r="E2762">
        <v>0</v>
      </c>
      <c r="F2762">
        <v>0</v>
      </c>
      <c r="G2762">
        <v>2222222</v>
      </c>
      <c r="H2762">
        <v>0</v>
      </c>
      <c r="I2762">
        <v>0</v>
      </c>
      <c r="J2762">
        <v>0</v>
      </c>
      <c r="K2762">
        <v>0</v>
      </c>
      <c r="L2762">
        <v>0</v>
      </c>
      <c r="M2762">
        <v>0</v>
      </c>
    </row>
    <row r="2763" spans="2:13" x14ac:dyDescent="0.2">
      <c r="B2763">
        <v>0</v>
      </c>
      <c r="C2763">
        <v>0</v>
      </c>
      <c r="D2763">
        <v>0</v>
      </c>
      <c r="E2763">
        <v>0</v>
      </c>
      <c r="F2763">
        <v>0</v>
      </c>
      <c r="G2763">
        <v>2222222</v>
      </c>
      <c r="H2763">
        <v>0</v>
      </c>
      <c r="I2763">
        <v>0</v>
      </c>
      <c r="J2763">
        <v>0</v>
      </c>
      <c r="K2763">
        <v>0</v>
      </c>
      <c r="L2763">
        <v>0</v>
      </c>
      <c r="M2763">
        <v>0</v>
      </c>
    </row>
    <row r="2764" spans="2:13" x14ac:dyDescent="0.2">
      <c r="B2764">
        <v>0</v>
      </c>
      <c r="C2764">
        <v>0</v>
      </c>
      <c r="D2764">
        <v>0</v>
      </c>
      <c r="E2764">
        <v>0</v>
      </c>
      <c r="F2764">
        <v>0</v>
      </c>
      <c r="G2764">
        <v>2222222</v>
      </c>
      <c r="H2764">
        <v>0</v>
      </c>
      <c r="I2764">
        <v>0</v>
      </c>
      <c r="J2764">
        <v>0</v>
      </c>
      <c r="K2764">
        <v>0</v>
      </c>
      <c r="L2764">
        <v>0</v>
      </c>
      <c r="M2764">
        <v>0</v>
      </c>
    </row>
    <row r="2765" spans="2:13" x14ac:dyDescent="0.2">
      <c r="B2765">
        <v>0</v>
      </c>
      <c r="C2765">
        <v>0</v>
      </c>
      <c r="D2765">
        <v>0</v>
      </c>
      <c r="E2765">
        <v>0</v>
      </c>
      <c r="F2765">
        <v>0</v>
      </c>
      <c r="G2765">
        <v>2222222</v>
      </c>
      <c r="H2765">
        <v>0</v>
      </c>
      <c r="I2765">
        <v>0</v>
      </c>
      <c r="J2765">
        <v>0</v>
      </c>
      <c r="K2765">
        <v>0</v>
      </c>
      <c r="L2765">
        <v>0</v>
      </c>
      <c r="M2765">
        <v>0</v>
      </c>
    </row>
    <row r="2766" spans="2:13" x14ac:dyDescent="0.2">
      <c r="B2766">
        <v>0</v>
      </c>
      <c r="C2766">
        <v>0</v>
      </c>
      <c r="D2766">
        <v>0</v>
      </c>
      <c r="E2766">
        <v>0</v>
      </c>
      <c r="F2766">
        <v>0</v>
      </c>
      <c r="G2766">
        <v>2222222</v>
      </c>
      <c r="H2766">
        <v>0</v>
      </c>
      <c r="I2766">
        <v>0</v>
      </c>
      <c r="J2766">
        <v>0</v>
      </c>
      <c r="K2766">
        <v>0</v>
      </c>
      <c r="L2766">
        <v>0</v>
      </c>
      <c r="M2766">
        <v>0</v>
      </c>
    </row>
    <row r="2767" spans="2:13" x14ac:dyDescent="0.2">
      <c r="B2767">
        <v>0</v>
      </c>
      <c r="C2767">
        <v>0</v>
      </c>
      <c r="D2767">
        <v>0</v>
      </c>
      <c r="E2767">
        <v>0</v>
      </c>
      <c r="F2767">
        <v>0</v>
      </c>
      <c r="G2767">
        <v>2222222</v>
      </c>
      <c r="H2767">
        <v>0</v>
      </c>
      <c r="I2767">
        <v>0</v>
      </c>
      <c r="J2767">
        <v>0</v>
      </c>
      <c r="K2767">
        <v>0</v>
      </c>
      <c r="L2767">
        <v>0</v>
      </c>
      <c r="M2767">
        <v>0</v>
      </c>
    </row>
    <row r="2768" spans="2:13" x14ac:dyDescent="0.2">
      <c r="B2768">
        <v>0</v>
      </c>
      <c r="C2768">
        <v>0</v>
      </c>
      <c r="D2768">
        <v>0</v>
      </c>
      <c r="E2768">
        <v>0</v>
      </c>
      <c r="F2768">
        <v>0</v>
      </c>
      <c r="G2768">
        <v>2222222</v>
      </c>
      <c r="H2768">
        <v>0</v>
      </c>
      <c r="I2768">
        <v>0</v>
      </c>
      <c r="J2768">
        <v>0</v>
      </c>
      <c r="K2768">
        <v>0</v>
      </c>
      <c r="L2768">
        <v>0</v>
      </c>
      <c r="M2768">
        <v>0</v>
      </c>
    </row>
    <row r="2769" spans="2:13" x14ac:dyDescent="0.2">
      <c r="B2769">
        <v>0</v>
      </c>
      <c r="C2769">
        <v>0</v>
      </c>
      <c r="D2769">
        <v>0</v>
      </c>
      <c r="E2769">
        <v>0</v>
      </c>
      <c r="F2769">
        <v>0</v>
      </c>
      <c r="G2769">
        <v>2222222</v>
      </c>
      <c r="H2769">
        <v>0</v>
      </c>
      <c r="I2769">
        <v>0</v>
      </c>
      <c r="J2769">
        <v>0</v>
      </c>
      <c r="K2769">
        <v>0</v>
      </c>
      <c r="L2769">
        <v>0</v>
      </c>
      <c r="M2769">
        <v>0</v>
      </c>
    </row>
    <row r="2770" spans="2:13" x14ac:dyDescent="0.2">
      <c r="B2770">
        <v>0</v>
      </c>
      <c r="C2770">
        <v>0</v>
      </c>
      <c r="D2770">
        <v>0</v>
      </c>
      <c r="E2770">
        <v>0</v>
      </c>
      <c r="F2770">
        <v>0</v>
      </c>
      <c r="G2770">
        <v>2222222</v>
      </c>
      <c r="H2770">
        <v>0</v>
      </c>
      <c r="I2770">
        <v>0</v>
      </c>
      <c r="J2770">
        <v>0</v>
      </c>
      <c r="K2770">
        <v>0</v>
      </c>
      <c r="L2770">
        <v>0</v>
      </c>
      <c r="M2770">
        <v>0</v>
      </c>
    </row>
    <row r="2771" spans="2:13" x14ac:dyDescent="0.2">
      <c r="B2771">
        <v>0</v>
      </c>
      <c r="C2771">
        <v>0</v>
      </c>
      <c r="D2771">
        <v>0</v>
      </c>
      <c r="E2771">
        <v>0</v>
      </c>
      <c r="F2771">
        <v>0</v>
      </c>
      <c r="G2771">
        <v>2222222</v>
      </c>
      <c r="H2771">
        <v>0</v>
      </c>
      <c r="I2771">
        <v>0</v>
      </c>
      <c r="J2771">
        <v>0</v>
      </c>
      <c r="K2771">
        <v>0</v>
      </c>
      <c r="L2771">
        <v>0</v>
      </c>
      <c r="M2771">
        <v>0</v>
      </c>
    </row>
    <row r="2772" spans="2:13" x14ac:dyDescent="0.2">
      <c r="B2772">
        <v>0</v>
      </c>
      <c r="C2772">
        <v>0</v>
      </c>
      <c r="D2772">
        <v>0</v>
      </c>
      <c r="E2772">
        <v>0</v>
      </c>
      <c r="F2772">
        <v>0</v>
      </c>
      <c r="G2772">
        <v>2222222</v>
      </c>
      <c r="H2772">
        <v>0</v>
      </c>
      <c r="I2772">
        <v>0</v>
      </c>
      <c r="J2772">
        <v>0</v>
      </c>
      <c r="K2772">
        <v>0</v>
      </c>
      <c r="L2772">
        <v>0</v>
      </c>
      <c r="M2772">
        <v>0</v>
      </c>
    </row>
    <row r="2773" spans="2:13" x14ac:dyDescent="0.2">
      <c r="B2773">
        <v>0</v>
      </c>
      <c r="C2773">
        <v>0</v>
      </c>
      <c r="D2773">
        <v>0</v>
      </c>
      <c r="E2773">
        <v>0</v>
      </c>
      <c r="F2773">
        <v>0</v>
      </c>
      <c r="G2773">
        <v>2222222</v>
      </c>
      <c r="H2773">
        <v>0</v>
      </c>
      <c r="I2773">
        <v>0</v>
      </c>
      <c r="J2773">
        <v>0</v>
      </c>
      <c r="K2773">
        <v>0</v>
      </c>
      <c r="L2773">
        <v>0</v>
      </c>
      <c r="M2773">
        <v>0</v>
      </c>
    </row>
    <row r="2774" spans="2:13" x14ac:dyDescent="0.2">
      <c r="B2774">
        <v>0</v>
      </c>
      <c r="C2774">
        <v>0</v>
      </c>
      <c r="D2774">
        <v>0</v>
      </c>
      <c r="E2774">
        <v>0</v>
      </c>
      <c r="F2774">
        <v>0</v>
      </c>
      <c r="G2774">
        <v>2222222</v>
      </c>
      <c r="H2774">
        <v>0</v>
      </c>
      <c r="I2774">
        <v>0</v>
      </c>
      <c r="J2774">
        <v>0</v>
      </c>
      <c r="K2774">
        <v>0</v>
      </c>
      <c r="L2774">
        <v>0</v>
      </c>
      <c r="M2774">
        <v>0</v>
      </c>
    </row>
    <row r="2775" spans="2:13" x14ac:dyDescent="0.2">
      <c r="B2775">
        <v>0</v>
      </c>
      <c r="C2775">
        <v>0</v>
      </c>
      <c r="D2775">
        <v>0</v>
      </c>
      <c r="E2775">
        <v>0</v>
      </c>
      <c r="F2775">
        <v>0</v>
      </c>
      <c r="G2775">
        <v>2222222</v>
      </c>
      <c r="H2775">
        <v>0</v>
      </c>
      <c r="I2775">
        <v>0</v>
      </c>
      <c r="J2775">
        <v>0</v>
      </c>
      <c r="K2775">
        <v>0</v>
      </c>
      <c r="L2775">
        <v>0</v>
      </c>
      <c r="M2775">
        <v>0</v>
      </c>
    </row>
    <row r="2776" spans="2:13" x14ac:dyDescent="0.2">
      <c r="B2776">
        <v>0</v>
      </c>
      <c r="C2776">
        <v>0</v>
      </c>
      <c r="D2776">
        <v>0</v>
      </c>
      <c r="E2776">
        <v>0</v>
      </c>
      <c r="F2776">
        <v>0</v>
      </c>
      <c r="G2776">
        <v>2222222</v>
      </c>
      <c r="H2776">
        <v>0</v>
      </c>
      <c r="I2776">
        <v>0</v>
      </c>
      <c r="J2776">
        <v>0</v>
      </c>
      <c r="K2776">
        <v>0</v>
      </c>
      <c r="L2776">
        <v>0</v>
      </c>
      <c r="M2776">
        <v>0</v>
      </c>
    </row>
    <row r="2777" spans="2:13" x14ac:dyDescent="0.2">
      <c r="B2777">
        <v>0</v>
      </c>
      <c r="C2777">
        <v>0</v>
      </c>
      <c r="D2777">
        <v>0</v>
      </c>
      <c r="E2777">
        <v>0</v>
      </c>
      <c r="F2777">
        <v>0</v>
      </c>
      <c r="G2777">
        <v>2222222</v>
      </c>
      <c r="H2777">
        <v>0</v>
      </c>
      <c r="I2777">
        <v>0</v>
      </c>
      <c r="J2777">
        <v>0</v>
      </c>
      <c r="K2777">
        <v>0</v>
      </c>
      <c r="L2777">
        <v>0</v>
      </c>
      <c r="M2777">
        <v>0</v>
      </c>
    </row>
    <row r="2778" spans="2:13" x14ac:dyDescent="0.2">
      <c r="B2778">
        <v>0</v>
      </c>
      <c r="C2778">
        <v>0</v>
      </c>
      <c r="D2778">
        <v>0</v>
      </c>
      <c r="E2778">
        <v>0</v>
      </c>
      <c r="F2778">
        <v>0</v>
      </c>
      <c r="G2778">
        <v>2222222</v>
      </c>
      <c r="H2778">
        <v>0</v>
      </c>
      <c r="I2778">
        <v>0</v>
      </c>
      <c r="J2778">
        <v>0</v>
      </c>
      <c r="K2778">
        <v>0</v>
      </c>
      <c r="L2778">
        <v>0</v>
      </c>
      <c r="M2778">
        <v>0</v>
      </c>
    </row>
    <row r="2779" spans="2:13" x14ac:dyDescent="0.2">
      <c r="B2779">
        <v>0</v>
      </c>
      <c r="C2779">
        <v>0</v>
      </c>
      <c r="D2779">
        <v>0</v>
      </c>
      <c r="E2779">
        <v>0</v>
      </c>
      <c r="F2779">
        <v>0</v>
      </c>
      <c r="G2779">
        <v>2222222</v>
      </c>
      <c r="H2779">
        <v>0</v>
      </c>
      <c r="I2779">
        <v>0</v>
      </c>
      <c r="J2779">
        <v>0</v>
      </c>
      <c r="K2779">
        <v>0</v>
      </c>
      <c r="L2779">
        <v>0</v>
      </c>
      <c r="M2779">
        <v>0</v>
      </c>
    </row>
    <row r="2780" spans="2:13" x14ac:dyDescent="0.2">
      <c r="B2780">
        <v>0</v>
      </c>
      <c r="C2780">
        <v>0</v>
      </c>
      <c r="D2780">
        <v>0</v>
      </c>
      <c r="E2780">
        <v>0</v>
      </c>
      <c r="F2780">
        <v>0</v>
      </c>
      <c r="G2780">
        <v>2222222</v>
      </c>
      <c r="H2780">
        <v>0</v>
      </c>
      <c r="I2780">
        <v>0</v>
      </c>
      <c r="J2780">
        <v>0</v>
      </c>
      <c r="K2780">
        <v>0</v>
      </c>
      <c r="L2780">
        <v>0</v>
      </c>
      <c r="M2780">
        <v>0</v>
      </c>
    </row>
    <row r="2781" spans="2:13" x14ac:dyDescent="0.2">
      <c r="B2781">
        <v>0</v>
      </c>
      <c r="C2781">
        <v>0</v>
      </c>
      <c r="D2781">
        <v>0</v>
      </c>
      <c r="E2781">
        <v>0</v>
      </c>
      <c r="F2781">
        <v>0</v>
      </c>
      <c r="G2781">
        <v>2222222</v>
      </c>
      <c r="H2781">
        <v>0</v>
      </c>
      <c r="I2781">
        <v>0</v>
      </c>
      <c r="J2781">
        <v>0</v>
      </c>
      <c r="K2781">
        <v>0</v>
      </c>
      <c r="L2781">
        <v>0</v>
      </c>
      <c r="M2781">
        <v>0</v>
      </c>
    </row>
    <row r="2782" spans="2:13" x14ac:dyDescent="0.2">
      <c r="B2782">
        <v>0</v>
      </c>
      <c r="C2782">
        <v>0</v>
      </c>
      <c r="D2782">
        <v>0</v>
      </c>
      <c r="E2782">
        <v>0</v>
      </c>
      <c r="F2782">
        <v>0</v>
      </c>
      <c r="G2782">
        <v>2222222</v>
      </c>
      <c r="H2782">
        <v>0</v>
      </c>
      <c r="I2782">
        <v>0</v>
      </c>
      <c r="J2782">
        <v>0</v>
      </c>
      <c r="K2782">
        <v>0</v>
      </c>
      <c r="L2782">
        <v>0</v>
      </c>
      <c r="M2782">
        <v>0</v>
      </c>
    </row>
    <row r="2783" spans="2:13" x14ac:dyDescent="0.2">
      <c r="B2783">
        <v>0</v>
      </c>
      <c r="C2783">
        <v>0</v>
      </c>
      <c r="D2783">
        <v>0</v>
      </c>
      <c r="E2783">
        <v>0</v>
      </c>
      <c r="F2783">
        <v>0</v>
      </c>
      <c r="G2783">
        <v>2222222</v>
      </c>
      <c r="H2783">
        <v>0</v>
      </c>
      <c r="I2783">
        <v>0</v>
      </c>
      <c r="J2783">
        <v>0</v>
      </c>
      <c r="K2783">
        <v>0</v>
      </c>
      <c r="L2783">
        <v>0</v>
      </c>
      <c r="M2783">
        <v>0</v>
      </c>
    </row>
    <row r="2784" spans="2:13" x14ac:dyDescent="0.2">
      <c r="B2784">
        <v>0</v>
      </c>
      <c r="C2784">
        <v>0</v>
      </c>
      <c r="D2784">
        <v>0</v>
      </c>
      <c r="E2784">
        <v>0</v>
      </c>
      <c r="F2784">
        <v>0</v>
      </c>
      <c r="G2784">
        <v>2222222</v>
      </c>
      <c r="H2784">
        <v>0</v>
      </c>
      <c r="I2784">
        <v>0</v>
      </c>
      <c r="J2784">
        <v>0</v>
      </c>
      <c r="K2784">
        <v>0</v>
      </c>
      <c r="L2784">
        <v>0</v>
      </c>
      <c r="M2784">
        <v>0</v>
      </c>
    </row>
    <row r="2785" spans="2:13" x14ac:dyDescent="0.2">
      <c r="B2785">
        <v>0</v>
      </c>
      <c r="C2785">
        <v>0</v>
      </c>
      <c r="D2785">
        <v>0</v>
      </c>
      <c r="E2785">
        <v>0</v>
      </c>
      <c r="F2785">
        <v>0</v>
      </c>
      <c r="G2785">
        <v>2222222</v>
      </c>
      <c r="H2785">
        <v>0</v>
      </c>
      <c r="I2785">
        <v>0</v>
      </c>
      <c r="J2785">
        <v>0</v>
      </c>
      <c r="K2785">
        <v>0</v>
      </c>
      <c r="L2785">
        <v>0</v>
      </c>
      <c r="M2785">
        <v>0</v>
      </c>
    </row>
    <row r="2786" spans="2:13" x14ac:dyDescent="0.2">
      <c r="B2786">
        <v>0</v>
      </c>
      <c r="C2786">
        <v>0</v>
      </c>
      <c r="D2786">
        <v>0</v>
      </c>
      <c r="E2786">
        <v>0</v>
      </c>
      <c r="F2786">
        <v>0</v>
      </c>
      <c r="G2786">
        <v>2222222</v>
      </c>
      <c r="H2786">
        <v>0</v>
      </c>
      <c r="I2786">
        <v>0</v>
      </c>
      <c r="J2786">
        <v>0</v>
      </c>
      <c r="K2786">
        <v>0</v>
      </c>
      <c r="L2786">
        <v>0</v>
      </c>
      <c r="M2786">
        <v>0</v>
      </c>
    </row>
    <row r="2787" spans="2:13" x14ac:dyDescent="0.2">
      <c r="B2787">
        <v>0</v>
      </c>
      <c r="C2787">
        <v>0</v>
      </c>
      <c r="D2787">
        <v>0</v>
      </c>
      <c r="E2787">
        <v>0</v>
      </c>
      <c r="F2787">
        <v>0</v>
      </c>
      <c r="G2787">
        <v>2222222</v>
      </c>
      <c r="H2787">
        <v>0</v>
      </c>
      <c r="I2787">
        <v>0</v>
      </c>
      <c r="J2787">
        <v>0</v>
      </c>
      <c r="K2787">
        <v>0</v>
      </c>
      <c r="L2787">
        <v>0</v>
      </c>
      <c r="M2787">
        <v>0</v>
      </c>
    </row>
    <row r="2788" spans="2:13" x14ac:dyDescent="0.2">
      <c r="B2788">
        <v>0</v>
      </c>
      <c r="C2788">
        <v>0</v>
      </c>
      <c r="D2788">
        <v>0</v>
      </c>
      <c r="E2788">
        <v>0</v>
      </c>
      <c r="F2788">
        <v>0</v>
      </c>
      <c r="G2788">
        <v>2222222</v>
      </c>
      <c r="H2788">
        <v>0</v>
      </c>
      <c r="I2788">
        <v>0</v>
      </c>
      <c r="J2788">
        <v>0</v>
      </c>
      <c r="K2788">
        <v>0</v>
      </c>
      <c r="L2788">
        <v>0</v>
      </c>
      <c r="M2788">
        <v>0</v>
      </c>
    </row>
    <row r="2789" spans="2:13" x14ac:dyDescent="0.2">
      <c r="B2789">
        <v>0</v>
      </c>
      <c r="C2789">
        <v>0</v>
      </c>
      <c r="D2789">
        <v>0</v>
      </c>
      <c r="E2789">
        <v>0</v>
      </c>
      <c r="F2789">
        <v>0</v>
      </c>
      <c r="G2789">
        <v>2222222</v>
      </c>
      <c r="H2789">
        <v>0</v>
      </c>
      <c r="I2789">
        <v>0</v>
      </c>
      <c r="J2789">
        <v>0</v>
      </c>
      <c r="K2789">
        <v>0</v>
      </c>
      <c r="L2789">
        <v>0</v>
      </c>
      <c r="M2789">
        <v>0</v>
      </c>
    </row>
    <row r="2790" spans="2:13" x14ac:dyDescent="0.2">
      <c r="B2790">
        <v>0</v>
      </c>
      <c r="C2790">
        <v>0</v>
      </c>
      <c r="D2790">
        <v>0</v>
      </c>
      <c r="E2790">
        <v>0</v>
      </c>
      <c r="F2790">
        <v>0</v>
      </c>
      <c r="G2790">
        <v>2222222</v>
      </c>
      <c r="H2790">
        <v>0</v>
      </c>
      <c r="I2790">
        <v>0</v>
      </c>
      <c r="J2790">
        <v>0</v>
      </c>
      <c r="K2790">
        <v>0</v>
      </c>
      <c r="L2790">
        <v>0</v>
      </c>
      <c r="M2790">
        <v>0</v>
      </c>
    </row>
    <row r="2791" spans="2:13" x14ac:dyDescent="0.2">
      <c r="B2791">
        <v>0</v>
      </c>
      <c r="C2791">
        <v>0</v>
      </c>
      <c r="D2791">
        <v>0</v>
      </c>
      <c r="E2791">
        <v>0</v>
      </c>
      <c r="F2791">
        <v>0</v>
      </c>
      <c r="G2791">
        <v>2222222</v>
      </c>
      <c r="H2791">
        <v>0</v>
      </c>
      <c r="I2791">
        <v>0</v>
      </c>
      <c r="J2791">
        <v>0</v>
      </c>
      <c r="K2791">
        <v>0</v>
      </c>
      <c r="L2791">
        <v>0</v>
      </c>
      <c r="M2791">
        <v>0</v>
      </c>
    </row>
    <row r="2792" spans="2:13" x14ac:dyDescent="0.2">
      <c r="B2792">
        <v>0</v>
      </c>
      <c r="C2792">
        <v>0</v>
      </c>
      <c r="D2792">
        <v>0</v>
      </c>
      <c r="E2792">
        <v>0</v>
      </c>
      <c r="F2792">
        <v>0</v>
      </c>
      <c r="G2792">
        <v>2222222</v>
      </c>
      <c r="H2792">
        <v>0</v>
      </c>
      <c r="I2792">
        <v>0</v>
      </c>
      <c r="J2792">
        <v>0</v>
      </c>
      <c r="K2792">
        <v>0</v>
      </c>
      <c r="L2792">
        <v>0</v>
      </c>
      <c r="M2792">
        <v>0</v>
      </c>
    </row>
    <row r="2793" spans="2:13" x14ac:dyDescent="0.2">
      <c r="B2793">
        <v>0</v>
      </c>
      <c r="C2793">
        <v>0</v>
      </c>
      <c r="D2793">
        <v>0</v>
      </c>
      <c r="E2793">
        <v>0</v>
      </c>
      <c r="F2793">
        <v>0</v>
      </c>
      <c r="G2793">
        <v>2222222</v>
      </c>
      <c r="H2793">
        <v>0</v>
      </c>
      <c r="I2793">
        <v>0</v>
      </c>
      <c r="J2793">
        <v>0</v>
      </c>
      <c r="K2793">
        <v>0</v>
      </c>
      <c r="L2793">
        <v>0</v>
      </c>
      <c r="M2793">
        <v>0</v>
      </c>
    </row>
    <row r="2794" spans="2:13" x14ac:dyDescent="0.2">
      <c r="B2794">
        <v>0</v>
      </c>
      <c r="C2794">
        <v>0</v>
      </c>
      <c r="D2794">
        <v>0</v>
      </c>
      <c r="E2794">
        <v>0</v>
      </c>
      <c r="F2794">
        <v>0</v>
      </c>
      <c r="G2794">
        <v>2222222</v>
      </c>
      <c r="H2794">
        <v>0</v>
      </c>
      <c r="I2794">
        <v>0</v>
      </c>
      <c r="J2794">
        <v>0</v>
      </c>
      <c r="K2794">
        <v>0</v>
      </c>
      <c r="L2794">
        <v>0</v>
      </c>
      <c r="M2794">
        <v>0</v>
      </c>
    </row>
    <row r="2795" spans="2:13" x14ac:dyDescent="0.2">
      <c r="B2795">
        <v>0</v>
      </c>
      <c r="C2795">
        <v>0</v>
      </c>
      <c r="D2795">
        <v>0</v>
      </c>
      <c r="E2795">
        <v>0</v>
      </c>
      <c r="F2795">
        <v>0</v>
      </c>
      <c r="G2795">
        <v>2222222</v>
      </c>
      <c r="H2795">
        <v>0</v>
      </c>
      <c r="I2795">
        <v>0</v>
      </c>
      <c r="J2795">
        <v>0</v>
      </c>
      <c r="K2795">
        <v>0</v>
      </c>
      <c r="L2795">
        <v>0</v>
      </c>
      <c r="M2795">
        <v>0</v>
      </c>
    </row>
    <row r="2796" spans="2:13" x14ac:dyDescent="0.2">
      <c r="B2796">
        <v>0</v>
      </c>
      <c r="C2796">
        <v>0</v>
      </c>
      <c r="D2796">
        <v>0</v>
      </c>
      <c r="E2796">
        <v>0</v>
      </c>
      <c r="F2796">
        <v>0</v>
      </c>
      <c r="G2796">
        <v>2222222</v>
      </c>
      <c r="H2796">
        <v>0</v>
      </c>
      <c r="I2796">
        <v>0</v>
      </c>
      <c r="J2796">
        <v>0</v>
      </c>
      <c r="K2796">
        <v>0</v>
      </c>
      <c r="L2796">
        <v>0</v>
      </c>
      <c r="M2796">
        <v>0</v>
      </c>
    </row>
    <row r="2797" spans="2:13" x14ac:dyDescent="0.2">
      <c r="B2797">
        <v>0</v>
      </c>
      <c r="C2797">
        <v>0</v>
      </c>
      <c r="D2797">
        <v>0</v>
      </c>
      <c r="E2797">
        <v>0</v>
      </c>
      <c r="F2797">
        <v>0</v>
      </c>
      <c r="G2797">
        <v>2222222</v>
      </c>
      <c r="H2797">
        <v>0</v>
      </c>
      <c r="I2797">
        <v>0</v>
      </c>
      <c r="J2797">
        <v>0</v>
      </c>
      <c r="K2797">
        <v>0</v>
      </c>
      <c r="L2797">
        <v>0</v>
      </c>
      <c r="M2797">
        <v>0</v>
      </c>
    </row>
    <row r="2798" spans="2:13" x14ac:dyDescent="0.2">
      <c r="B2798">
        <v>0</v>
      </c>
      <c r="C2798">
        <v>0</v>
      </c>
      <c r="D2798">
        <v>0</v>
      </c>
      <c r="E2798">
        <v>0</v>
      </c>
      <c r="F2798">
        <v>0</v>
      </c>
      <c r="G2798">
        <v>2222222</v>
      </c>
      <c r="H2798">
        <v>0</v>
      </c>
      <c r="I2798">
        <v>0</v>
      </c>
      <c r="J2798">
        <v>0</v>
      </c>
      <c r="K2798">
        <v>0</v>
      </c>
      <c r="L2798">
        <v>0</v>
      </c>
      <c r="M2798">
        <v>0</v>
      </c>
    </row>
    <row r="2799" spans="2:13" x14ac:dyDescent="0.2">
      <c r="B2799">
        <v>0</v>
      </c>
      <c r="C2799">
        <v>0</v>
      </c>
      <c r="D2799">
        <v>0</v>
      </c>
      <c r="E2799">
        <v>0</v>
      </c>
      <c r="F2799">
        <v>0</v>
      </c>
      <c r="G2799">
        <v>2222222</v>
      </c>
      <c r="H2799">
        <v>0</v>
      </c>
      <c r="I2799">
        <v>0</v>
      </c>
      <c r="J2799">
        <v>0</v>
      </c>
      <c r="K2799">
        <v>0</v>
      </c>
      <c r="L2799">
        <v>0</v>
      </c>
      <c r="M2799">
        <v>0</v>
      </c>
    </row>
    <row r="2800" spans="2:13" x14ac:dyDescent="0.2">
      <c r="B2800">
        <v>0</v>
      </c>
      <c r="C2800">
        <v>0</v>
      </c>
      <c r="D2800">
        <v>0</v>
      </c>
      <c r="E2800">
        <v>0</v>
      </c>
      <c r="F2800">
        <v>0</v>
      </c>
      <c r="G2800">
        <v>2222222</v>
      </c>
      <c r="H2800">
        <v>0</v>
      </c>
      <c r="I2800">
        <v>0</v>
      </c>
      <c r="J2800">
        <v>0</v>
      </c>
      <c r="K2800">
        <v>0</v>
      </c>
      <c r="L2800">
        <v>0</v>
      </c>
      <c r="M2800">
        <v>0</v>
      </c>
    </row>
    <row r="2801" spans="2:13" x14ac:dyDescent="0.2">
      <c r="B2801">
        <v>0</v>
      </c>
      <c r="C2801">
        <v>0</v>
      </c>
      <c r="D2801">
        <v>0</v>
      </c>
      <c r="E2801">
        <v>0</v>
      </c>
      <c r="F2801">
        <v>0</v>
      </c>
      <c r="G2801">
        <v>2222222</v>
      </c>
      <c r="H2801">
        <v>0</v>
      </c>
      <c r="I2801">
        <v>0</v>
      </c>
      <c r="J2801">
        <v>0</v>
      </c>
      <c r="K2801">
        <v>0</v>
      </c>
      <c r="L2801">
        <v>0</v>
      </c>
      <c r="M2801">
        <v>0</v>
      </c>
    </row>
    <row r="2802" spans="2:13" x14ac:dyDescent="0.2">
      <c r="B2802">
        <v>0</v>
      </c>
      <c r="C2802">
        <v>0</v>
      </c>
      <c r="D2802">
        <v>0</v>
      </c>
      <c r="E2802">
        <v>0</v>
      </c>
      <c r="F2802">
        <v>0</v>
      </c>
      <c r="G2802">
        <v>2222222</v>
      </c>
      <c r="H2802">
        <v>0</v>
      </c>
      <c r="I2802">
        <v>0</v>
      </c>
      <c r="J2802">
        <v>0</v>
      </c>
      <c r="K2802">
        <v>0</v>
      </c>
      <c r="L2802">
        <v>0</v>
      </c>
      <c r="M2802">
        <v>0</v>
      </c>
    </row>
    <row r="2803" spans="2:13" x14ac:dyDescent="0.2">
      <c r="B2803">
        <v>0</v>
      </c>
      <c r="C2803">
        <v>0</v>
      </c>
      <c r="D2803">
        <v>0</v>
      </c>
      <c r="E2803">
        <v>0</v>
      </c>
      <c r="F2803">
        <v>0</v>
      </c>
      <c r="G2803">
        <v>2222222</v>
      </c>
      <c r="H2803">
        <v>0</v>
      </c>
      <c r="I2803">
        <v>0</v>
      </c>
      <c r="J2803">
        <v>0</v>
      </c>
      <c r="K2803">
        <v>0</v>
      </c>
      <c r="L2803">
        <v>0</v>
      </c>
      <c r="M2803">
        <v>0</v>
      </c>
    </row>
    <row r="2804" spans="2:13" x14ac:dyDescent="0.2">
      <c r="B2804">
        <v>0</v>
      </c>
      <c r="C2804">
        <v>0</v>
      </c>
      <c r="D2804">
        <v>0</v>
      </c>
      <c r="E2804">
        <v>0</v>
      </c>
      <c r="F2804">
        <v>0</v>
      </c>
      <c r="G2804">
        <v>2222222</v>
      </c>
      <c r="H2804">
        <v>0</v>
      </c>
      <c r="I2804">
        <v>0</v>
      </c>
      <c r="J2804">
        <v>0</v>
      </c>
      <c r="K2804">
        <v>0</v>
      </c>
      <c r="L2804">
        <v>0</v>
      </c>
      <c r="M2804">
        <v>0</v>
      </c>
    </row>
    <row r="2805" spans="2:13" x14ac:dyDescent="0.2">
      <c r="B2805">
        <v>0</v>
      </c>
      <c r="C2805">
        <v>0</v>
      </c>
      <c r="D2805">
        <v>0</v>
      </c>
      <c r="E2805">
        <v>0</v>
      </c>
      <c r="F2805">
        <v>0</v>
      </c>
      <c r="G2805">
        <v>2222222</v>
      </c>
      <c r="H2805">
        <v>0</v>
      </c>
      <c r="I2805">
        <v>0</v>
      </c>
      <c r="J2805">
        <v>0</v>
      </c>
      <c r="K2805">
        <v>0</v>
      </c>
      <c r="L2805">
        <v>0</v>
      </c>
      <c r="M2805">
        <v>0</v>
      </c>
    </row>
    <row r="2806" spans="2:13" x14ac:dyDescent="0.2">
      <c r="B2806">
        <v>0</v>
      </c>
      <c r="C2806">
        <v>0</v>
      </c>
      <c r="D2806">
        <v>0</v>
      </c>
      <c r="E2806">
        <v>0</v>
      </c>
      <c r="F2806">
        <v>0</v>
      </c>
      <c r="G2806">
        <v>2222222</v>
      </c>
      <c r="H2806">
        <v>0</v>
      </c>
      <c r="I2806">
        <v>0</v>
      </c>
      <c r="J2806">
        <v>0</v>
      </c>
      <c r="K2806">
        <v>0</v>
      </c>
      <c r="L2806">
        <v>0</v>
      </c>
      <c r="M2806">
        <v>0</v>
      </c>
    </row>
    <row r="2807" spans="2:13" x14ac:dyDescent="0.2">
      <c r="B2807">
        <v>0</v>
      </c>
      <c r="C2807">
        <v>0</v>
      </c>
      <c r="D2807">
        <v>0</v>
      </c>
      <c r="E2807">
        <v>0</v>
      </c>
      <c r="F2807">
        <v>0</v>
      </c>
      <c r="G2807">
        <v>2222222</v>
      </c>
      <c r="H2807">
        <v>0</v>
      </c>
      <c r="I2807">
        <v>0</v>
      </c>
      <c r="J2807">
        <v>0</v>
      </c>
      <c r="K2807">
        <v>0</v>
      </c>
      <c r="L2807">
        <v>0</v>
      </c>
      <c r="M2807">
        <v>0</v>
      </c>
    </row>
    <row r="2808" spans="2:13" x14ac:dyDescent="0.2">
      <c r="B2808">
        <v>0</v>
      </c>
      <c r="C2808">
        <v>0</v>
      </c>
      <c r="D2808">
        <v>0</v>
      </c>
      <c r="E2808">
        <v>0</v>
      </c>
      <c r="F2808">
        <v>0</v>
      </c>
      <c r="G2808">
        <v>2222222</v>
      </c>
      <c r="H2808">
        <v>0</v>
      </c>
      <c r="I2808">
        <v>0</v>
      </c>
      <c r="J2808">
        <v>0</v>
      </c>
      <c r="K2808">
        <v>0</v>
      </c>
      <c r="L2808">
        <v>0</v>
      </c>
      <c r="M2808">
        <v>0</v>
      </c>
    </row>
    <row r="2809" spans="2:13" x14ac:dyDescent="0.2">
      <c r="B2809">
        <v>0</v>
      </c>
      <c r="C2809">
        <v>0</v>
      </c>
      <c r="D2809">
        <v>0</v>
      </c>
      <c r="E2809">
        <v>0</v>
      </c>
      <c r="F2809">
        <v>0</v>
      </c>
      <c r="G2809">
        <v>2222222</v>
      </c>
      <c r="H2809">
        <v>0</v>
      </c>
      <c r="I2809">
        <v>0</v>
      </c>
      <c r="J2809">
        <v>0</v>
      </c>
      <c r="K2809">
        <v>0</v>
      </c>
      <c r="L2809">
        <v>0</v>
      </c>
      <c r="M2809">
        <v>0</v>
      </c>
    </row>
    <row r="2810" spans="2:13" x14ac:dyDescent="0.2">
      <c r="B2810">
        <v>0</v>
      </c>
      <c r="C2810">
        <v>0</v>
      </c>
      <c r="D2810">
        <v>0</v>
      </c>
      <c r="E2810">
        <v>0</v>
      </c>
      <c r="F2810">
        <v>0</v>
      </c>
      <c r="G2810">
        <v>2222222</v>
      </c>
      <c r="H2810">
        <v>0</v>
      </c>
      <c r="I2810">
        <v>0</v>
      </c>
      <c r="J2810">
        <v>0</v>
      </c>
      <c r="K2810">
        <v>0</v>
      </c>
      <c r="L2810">
        <v>0</v>
      </c>
      <c r="M2810">
        <v>0</v>
      </c>
    </row>
    <row r="2811" spans="2:13" x14ac:dyDescent="0.2">
      <c r="B2811">
        <v>0</v>
      </c>
      <c r="C2811">
        <v>0</v>
      </c>
      <c r="D2811">
        <v>0</v>
      </c>
      <c r="E2811">
        <v>0</v>
      </c>
      <c r="F2811">
        <v>0</v>
      </c>
      <c r="G2811">
        <v>2222222</v>
      </c>
      <c r="H2811">
        <v>0</v>
      </c>
      <c r="I2811">
        <v>0</v>
      </c>
      <c r="J2811">
        <v>0</v>
      </c>
      <c r="K2811">
        <v>0</v>
      </c>
      <c r="L2811">
        <v>0</v>
      </c>
      <c r="M2811">
        <v>0</v>
      </c>
    </row>
    <row r="2812" spans="2:13" x14ac:dyDescent="0.2">
      <c r="B2812">
        <v>0</v>
      </c>
      <c r="C2812">
        <v>0</v>
      </c>
      <c r="D2812">
        <v>0</v>
      </c>
      <c r="E2812">
        <v>0</v>
      </c>
      <c r="F2812">
        <v>0</v>
      </c>
      <c r="G2812">
        <v>2222222</v>
      </c>
      <c r="H2812">
        <v>0</v>
      </c>
      <c r="I2812">
        <v>0</v>
      </c>
      <c r="J2812">
        <v>0</v>
      </c>
      <c r="K2812">
        <v>0</v>
      </c>
      <c r="L2812">
        <v>0</v>
      </c>
      <c r="M2812">
        <v>0</v>
      </c>
    </row>
    <row r="2813" spans="2:13" x14ac:dyDescent="0.2">
      <c r="B2813">
        <v>0</v>
      </c>
      <c r="C2813">
        <v>0</v>
      </c>
      <c r="D2813">
        <v>0</v>
      </c>
      <c r="E2813">
        <v>0</v>
      </c>
      <c r="F2813">
        <v>0</v>
      </c>
      <c r="G2813">
        <v>2222222</v>
      </c>
      <c r="H2813">
        <v>0</v>
      </c>
      <c r="I2813">
        <v>0</v>
      </c>
      <c r="J2813">
        <v>0</v>
      </c>
      <c r="K2813">
        <v>0</v>
      </c>
      <c r="L2813">
        <v>0</v>
      </c>
      <c r="M2813">
        <v>0</v>
      </c>
    </row>
    <row r="2814" spans="2:13" x14ac:dyDescent="0.2">
      <c r="B2814">
        <v>0</v>
      </c>
      <c r="C2814">
        <v>0</v>
      </c>
      <c r="D2814">
        <v>0</v>
      </c>
      <c r="E2814">
        <v>0</v>
      </c>
      <c r="F2814">
        <v>0</v>
      </c>
      <c r="G2814">
        <v>2222222</v>
      </c>
      <c r="H2814">
        <v>0</v>
      </c>
      <c r="I2814">
        <v>0</v>
      </c>
      <c r="J2814">
        <v>0</v>
      </c>
      <c r="K2814">
        <v>0</v>
      </c>
      <c r="L2814">
        <v>0</v>
      </c>
      <c r="M2814">
        <v>0</v>
      </c>
    </row>
    <row r="2815" spans="2:13" x14ac:dyDescent="0.2">
      <c r="B2815">
        <v>0</v>
      </c>
      <c r="C2815">
        <v>0</v>
      </c>
      <c r="D2815">
        <v>0</v>
      </c>
      <c r="E2815">
        <v>0</v>
      </c>
      <c r="F2815">
        <v>0</v>
      </c>
      <c r="G2815">
        <v>2222222</v>
      </c>
      <c r="H2815">
        <v>0</v>
      </c>
      <c r="I2815">
        <v>0</v>
      </c>
      <c r="J2815">
        <v>0</v>
      </c>
      <c r="K2815">
        <v>0</v>
      </c>
      <c r="L2815">
        <v>0</v>
      </c>
      <c r="M2815">
        <v>0</v>
      </c>
    </row>
    <row r="2816" spans="2:13" x14ac:dyDescent="0.2">
      <c r="B2816">
        <v>0</v>
      </c>
      <c r="C2816">
        <v>0</v>
      </c>
      <c r="D2816">
        <v>0</v>
      </c>
      <c r="E2816">
        <v>0</v>
      </c>
      <c r="F2816">
        <v>0</v>
      </c>
      <c r="G2816">
        <v>2222222</v>
      </c>
      <c r="H2816">
        <v>0</v>
      </c>
      <c r="I2816">
        <v>0</v>
      </c>
      <c r="J2816">
        <v>0</v>
      </c>
      <c r="K2816">
        <v>0</v>
      </c>
      <c r="L2816">
        <v>0</v>
      </c>
      <c r="M2816">
        <v>0</v>
      </c>
    </row>
    <row r="2817" spans="2:13" x14ac:dyDescent="0.2">
      <c r="B2817">
        <v>0</v>
      </c>
      <c r="C2817">
        <v>0</v>
      </c>
      <c r="D2817">
        <v>0</v>
      </c>
      <c r="E2817">
        <v>0</v>
      </c>
      <c r="F2817">
        <v>0</v>
      </c>
      <c r="G2817">
        <v>2222222</v>
      </c>
      <c r="H2817">
        <v>0</v>
      </c>
      <c r="I2817">
        <v>0</v>
      </c>
      <c r="J2817">
        <v>0</v>
      </c>
      <c r="K2817">
        <v>0</v>
      </c>
      <c r="L2817">
        <v>0</v>
      </c>
      <c r="M2817">
        <v>0</v>
      </c>
    </row>
    <row r="2818" spans="2:13" x14ac:dyDescent="0.2">
      <c r="B2818">
        <v>0</v>
      </c>
      <c r="C2818">
        <v>0</v>
      </c>
      <c r="D2818">
        <v>0</v>
      </c>
      <c r="E2818">
        <v>0</v>
      </c>
      <c r="F2818">
        <v>0</v>
      </c>
      <c r="G2818">
        <v>2222222</v>
      </c>
      <c r="H2818">
        <v>0</v>
      </c>
      <c r="I2818">
        <v>0</v>
      </c>
      <c r="J2818">
        <v>0</v>
      </c>
      <c r="K2818">
        <v>0</v>
      </c>
      <c r="L2818">
        <v>0</v>
      </c>
      <c r="M2818">
        <v>0</v>
      </c>
    </row>
    <row r="2819" spans="2:13" x14ac:dyDescent="0.2">
      <c r="B2819">
        <v>0</v>
      </c>
      <c r="C2819">
        <v>0</v>
      </c>
      <c r="D2819">
        <v>0</v>
      </c>
      <c r="E2819">
        <v>0</v>
      </c>
      <c r="F2819">
        <v>0</v>
      </c>
      <c r="G2819">
        <v>2222222</v>
      </c>
      <c r="H2819">
        <v>0</v>
      </c>
      <c r="I2819">
        <v>0</v>
      </c>
      <c r="J2819">
        <v>0</v>
      </c>
      <c r="K2819">
        <v>0</v>
      </c>
      <c r="L2819">
        <v>0</v>
      </c>
      <c r="M2819">
        <v>0</v>
      </c>
    </row>
    <row r="2820" spans="2:13" x14ac:dyDescent="0.2">
      <c r="B2820">
        <v>0</v>
      </c>
      <c r="C2820">
        <v>0</v>
      </c>
      <c r="D2820">
        <v>0</v>
      </c>
      <c r="E2820">
        <v>0</v>
      </c>
      <c r="F2820">
        <v>0</v>
      </c>
      <c r="G2820">
        <v>2222222</v>
      </c>
      <c r="H2820">
        <v>0</v>
      </c>
      <c r="I2820">
        <v>0</v>
      </c>
      <c r="J2820">
        <v>0</v>
      </c>
      <c r="K2820">
        <v>0</v>
      </c>
      <c r="L2820">
        <v>0</v>
      </c>
      <c r="M2820">
        <v>0</v>
      </c>
    </row>
    <row r="2821" spans="2:13" x14ac:dyDescent="0.2">
      <c r="B2821">
        <v>0</v>
      </c>
      <c r="C2821">
        <v>0</v>
      </c>
      <c r="D2821">
        <v>0</v>
      </c>
      <c r="E2821">
        <v>0</v>
      </c>
      <c r="F2821">
        <v>0</v>
      </c>
      <c r="G2821">
        <v>2222222</v>
      </c>
      <c r="H2821">
        <v>0</v>
      </c>
      <c r="I2821">
        <v>0</v>
      </c>
      <c r="J2821">
        <v>0</v>
      </c>
      <c r="K2821">
        <v>0</v>
      </c>
      <c r="L2821">
        <v>0</v>
      </c>
      <c r="M2821">
        <v>0</v>
      </c>
    </row>
    <row r="2822" spans="2:13" x14ac:dyDescent="0.2">
      <c r="B2822">
        <v>0</v>
      </c>
      <c r="C2822">
        <v>0</v>
      </c>
      <c r="D2822">
        <v>0</v>
      </c>
      <c r="E2822">
        <v>0</v>
      </c>
      <c r="F2822">
        <v>0</v>
      </c>
      <c r="G2822">
        <v>2222222</v>
      </c>
      <c r="H2822">
        <v>0</v>
      </c>
      <c r="I2822">
        <v>0</v>
      </c>
      <c r="J2822">
        <v>0</v>
      </c>
      <c r="K2822">
        <v>0</v>
      </c>
      <c r="L2822">
        <v>0</v>
      </c>
      <c r="M2822">
        <v>0</v>
      </c>
    </row>
    <row r="2823" spans="2:13" x14ac:dyDescent="0.2">
      <c r="B2823">
        <v>0</v>
      </c>
      <c r="C2823">
        <v>0</v>
      </c>
      <c r="D2823">
        <v>0</v>
      </c>
      <c r="E2823">
        <v>0</v>
      </c>
      <c r="F2823">
        <v>0</v>
      </c>
      <c r="G2823">
        <v>2222222</v>
      </c>
      <c r="H2823">
        <v>0</v>
      </c>
      <c r="I2823">
        <v>0</v>
      </c>
      <c r="J2823">
        <v>0</v>
      </c>
      <c r="K2823">
        <v>0</v>
      </c>
      <c r="L2823">
        <v>0</v>
      </c>
      <c r="M2823">
        <v>0</v>
      </c>
    </row>
    <row r="2824" spans="2:13" x14ac:dyDescent="0.2">
      <c r="B2824">
        <v>0</v>
      </c>
      <c r="C2824">
        <v>0</v>
      </c>
      <c r="D2824">
        <v>0</v>
      </c>
      <c r="E2824">
        <v>0</v>
      </c>
      <c r="F2824">
        <v>0</v>
      </c>
      <c r="G2824">
        <v>2222222</v>
      </c>
      <c r="H2824">
        <v>0</v>
      </c>
      <c r="I2824">
        <v>0</v>
      </c>
      <c r="J2824">
        <v>0</v>
      </c>
      <c r="K2824">
        <v>0</v>
      </c>
      <c r="L2824">
        <v>0</v>
      </c>
      <c r="M2824">
        <v>0</v>
      </c>
    </row>
    <row r="2825" spans="2:13" x14ac:dyDescent="0.2">
      <c r="B2825">
        <v>0</v>
      </c>
      <c r="C2825">
        <v>0</v>
      </c>
      <c r="D2825">
        <v>0</v>
      </c>
      <c r="E2825">
        <v>0</v>
      </c>
      <c r="F2825">
        <v>0</v>
      </c>
      <c r="G2825">
        <v>2222222</v>
      </c>
      <c r="H2825">
        <v>0</v>
      </c>
      <c r="I2825">
        <v>0</v>
      </c>
      <c r="J2825">
        <v>0</v>
      </c>
      <c r="K2825">
        <v>0</v>
      </c>
      <c r="L2825">
        <v>0</v>
      </c>
      <c r="M2825">
        <v>0</v>
      </c>
    </row>
    <row r="2826" spans="2:13" x14ac:dyDescent="0.2">
      <c r="B2826">
        <v>0</v>
      </c>
      <c r="C2826">
        <v>0</v>
      </c>
      <c r="D2826">
        <v>0</v>
      </c>
      <c r="E2826">
        <v>0</v>
      </c>
      <c r="F2826">
        <v>0</v>
      </c>
      <c r="G2826">
        <v>2222222</v>
      </c>
      <c r="H2826">
        <v>0</v>
      </c>
      <c r="I2826">
        <v>0</v>
      </c>
      <c r="J2826">
        <v>0</v>
      </c>
      <c r="K2826">
        <v>0</v>
      </c>
      <c r="L2826">
        <v>0</v>
      </c>
      <c r="M2826">
        <v>0</v>
      </c>
    </row>
    <row r="2827" spans="2:13" x14ac:dyDescent="0.2">
      <c r="B2827">
        <v>0</v>
      </c>
      <c r="C2827">
        <v>0</v>
      </c>
      <c r="D2827">
        <v>0</v>
      </c>
      <c r="E2827">
        <v>0</v>
      </c>
      <c r="F2827">
        <v>0</v>
      </c>
      <c r="G2827">
        <v>2222222</v>
      </c>
      <c r="H2827">
        <v>0</v>
      </c>
      <c r="I2827">
        <v>0</v>
      </c>
      <c r="J2827">
        <v>0</v>
      </c>
      <c r="K2827">
        <v>0</v>
      </c>
      <c r="L2827">
        <v>0</v>
      </c>
      <c r="M2827">
        <v>0</v>
      </c>
    </row>
    <row r="2828" spans="2:13" x14ac:dyDescent="0.2">
      <c r="B2828">
        <v>0</v>
      </c>
      <c r="C2828">
        <v>0</v>
      </c>
      <c r="D2828">
        <v>0</v>
      </c>
      <c r="E2828">
        <v>0</v>
      </c>
      <c r="F2828">
        <v>0</v>
      </c>
      <c r="G2828">
        <v>2222222</v>
      </c>
      <c r="H2828">
        <v>0</v>
      </c>
      <c r="I2828">
        <v>0</v>
      </c>
      <c r="J2828">
        <v>0</v>
      </c>
      <c r="K2828">
        <v>0</v>
      </c>
      <c r="L2828">
        <v>0</v>
      </c>
      <c r="M2828">
        <v>0</v>
      </c>
    </row>
    <row r="2829" spans="2:13" x14ac:dyDescent="0.2">
      <c r="B2829">
        <v>0</v>
      </c>
      <c r="C2829">
        <v>0</v>
      </c>
      <c r="D2829">
        <v>0</v>
      </c>
      <c r="E2829">
        <v>0</v>
      </c>
      <c r="F2829">
        <v>0</v>
      </c>
      <c r="G2829">
        <v>2222222</v>
      </c>
      <c r="H2829">
        <v>0</v>
      </c>
      <c r="I2829">
        <v>0</v>
      </c>
      <c r="J2829">
        <v>0</v>
      </c>
      <c r="K2829">
        <v>0</v>
      </c>
      <c r="L2829">
        <v>0</v>
      </c>
      <c r="M2829">
        <v>0</v>
      </c>
    </row>
    <row r="2830" spans="2:13" x14ac:dyDescent="0.2">
      <c r="B2830">
        <v>0</v>
      </c>
      <c r="C2830">
        <v>0</v>
      </c>
      <c r="D2830">
        <v>0</v>
      </c>
      <c r="E2830">
        <v>0</v>
      </c>
      <c r="F2830">
        <v>0</v>
      </c>
      <c r="G2830">
        <v>2222222</v>
      </c>
      <c r="H2830">
        <v>0</v>
      </c>
      <c r="I2830">
        <v>0</v>
      </c>
      <c r="J2830">
        <v>0</v>
      </c>
      <c r="K2830">
        <v>0</v>
      </c>
      <c r="L2830">
        <v>0</v>
      </c>
      <c r="M2830">
        <v>0</v>
      </c>
    </row>
    <row r="2831" spans="2:13" x14ac:dyDescent="0.2">
      <c r="B2831">
        <v>0</v>
      </c>
      <c r="C2831">
        <v>0</v>
      </c>
      <c r="D2831">
        <v>0</v>
      </c>
      <c r="E2831">
        <v>0</v>
      </c>
      <c r="F2831">
        <v>0</v>
      </c>
      <c r="G2831">
        <v>2222222</v>
      </c>
      <c r="H2831">
        <v>0</v>
      </c>
      <c r="I2831">
        <v>0</v>
      </c>
      <c r="J2831">
        <v>0</v>
      </c>
      <c r="K2831">
        <v>0</v>
      </c>
      <c r="L2831">
        <v>0</v>
      </c>
      <c r="M2831">
        <v>0</v>
      </c>
    </row>
    <row r="2832" spans="2:13" x14ac:dyDescent="0.2">
      <c r="B2832">
        <v>0</v>
      </c>
      <c r="C2832">
        <v>0</v>
      </c>
      <c r="D2832">
        <v>0</v>
      </c>
      <c r="E2832">
        <v>0</v>
      </c>
      <c r="F2832">
        <v>0</v>
      </c>
      <c r="G2832">
        <v>2222222</v>
      </c>
      <c r="H2832">
        <v>0</v>
      </c>
      <c r="I2832">
        <v>0</v>
      </c>
      <c r="J2832">
        <v>0</v>
      </c>
      <c r="K2832">
        <v>0</v>
      </c>
      <c r="L2832">
        <v>0</v>
      </c>
      <c r="M2832">
        <v>0</v>
      </c>
    </row>
    <row r="2833" spans="2:13" x14ac:dyDescent="0.2">
      <c r="B2833">
        <v>0</v>
      </c>
      <c r="C2833">
        <v>0</v>
      </c>
      <c r="D2833">
        <v>0</v>
      </c>
      <c r="E2833">
        <v>0</v>
      </c>
      <c r="F2833">
        <v>0</v>
      </c>
      <c r="G2833">
        <v>2222222</v>
      </c>
      <c r="H2833">
        <v>0</v>
      </c>
      <c r="I2833">
        <v>0</v>
      </c>
      <c r="J2833">
        <v>0</v>
      </c>
      <c r="K2833">
        <v>0</v>
      </c>
      <c r="L2833">
        <v>0</v>
      </c>
      <c r="M2833">
        <v>0</v>
      </c>
    </row>
    <row r="2834" spans="2:13" x14ac:dyDescent="0.2">
      <c r="B2834">
        <v>0</v>
      </c>
      <c r="C2834">
        <v>0</v>
      </c>
      <c r="D2834">
        <v>0</v>
      </c>
      <c r="E2834">
        <v>0</v>
      </c>
      <c r="F2834">
        <v>0</v>
      </c>
      <c r="G2834">
        <v>2222222</v>
      </c>
      <c r="H2834">
        <v>0</v>
      </c>
      <c r="I2834">
        <v>0</v>
      </c>
      <c r="J2834">
        <v>0</v>
      </c>
      <c r="K2834">
        <v>0</v>
      </c>
      <c r="L2834">
        <v>0</v>
      </c>
      <c r="M2834">
        <v>0</v>
      </c>
    </row>
    <row r="2835" spans="2:13" x14ac:dyDescent="0.2">
      <c r="B2835">
        <v>0</v>
      </c>
      <c r="C2835">
        <v>0</v>
      </c>
      <c r="D2835">
        <v>0</v>
      </c>
      <c r="E2835">
        <v>0</v>
      </c>
      <c r="F2835">
        <v>0</v>
      </c>
      <c r="G2835">
        <v>2222222</v>
      </c>
      <c r="H2835">
        <v>0</v>
      </c>
      <c r="I2835">
        <v>0</v>
      </c>
      <c r="J2835">
        <v>0</v>
      </c>
      <c r="K2835">
        <v>0</v>
      </c>
      <c r="L2835">
        <v>0</v>
      </c>
      <c r="M2835">
        <v>0</v>
      </c>
    </row>
    <row r="2836" spans="2:13" x14ac:dyDescent="0.2">
      <c r="B2836">
        <v>0</v>
      </c>
      <c r="C2836">
        <v>0</v>
      </c>
      <c r="D2836">
        <v>0</v>
      </c>
      <c r="E2836">
        <v>0</v>
      </c>
      <c r="F2836">
        <v>0</v>
      </c>
      <c r="G2836">
        <v>2222222</v>
      </c>
      <c r="H2836">
        <v>0</v>
      </c>
      <c r="I2836">
        <v>0</v>
      </c>
      <c r="J2836">
        <v>0</v>
      </c>
      <c r="K2836">
        <v>0</v>
      </c>
      <c r="L2836">
        <v>0</v>
      </c>
      <c r="M2836">
        <v>0</v>
      </c>
    </row>
    <row r="2837" spans="2:13" x14ac:dyDescent="0.2">
      <c r="B2837">
        <v>0</v>
      </c>
      <c r="C2837">
        <v>0</v>
      </c>
      <c r="D2837">
        <v>0</v>
      </c>
      <c r="E2837">
        <v>0</v>
      </c>
      <c r="F2837">
        <v>0</v>
      </c>
      <c r="G2837">
        <v>2222222</v>
      </c>
      <c r="H2837">
        <v>0</v>
      </c>
      <c r="I2837">
        <v>0</v>
      </c>
      <c r="J2837">
        <v>0</v>
      </c>
      <c r="K2837">
        <v>0</v>
      </c>
      <c r="L2837">
        <v>0</v>
      </c>
      <c r="M2837">
        <v>0</v>
      </c>
    </row>
    <row r="2838" spans="2:13" x14ac:dyDescent="0.2">
      <c r="B2838">
        <v>0</v>
      </c>
      <c r="C2838">
        <v>0</v>
      </c>
      <c r="D2838">
        <v>0</v>
      </c>
      <c r="E2838">
        <v>0</v>
      </c>
      <c r="F2838">
        <v>0</v>
      </c>
      <c r="G2838">
        <v>2222222</v>
      </c>
      <c r="H2838">
        <v>0</v>
      </c>
      <c r="I2838">
        <v>0</v>
      </c>
      <c r="J2838">
        <v>0</v>
      </c>
      <c r="K2838">
        <v>0</v>
      </c>
      <c r="L2838">
        <v>0</v>
      </c>
      <c r="M2838">
        <v>0</v>
      </c>
    </row>
    <row r="2839" spans="2:13" x14ac:dyDescent="0.2">
      <c r="B2839">
        <v>0</v>
      </c>
      <c r="C2839">
        <v>0</v>
      </c>
      <c r="D2839">
        <v>0</v>
      </c>
      <c r="E2839">
        <v>0</v>
      </c>
      <c r="F2839">
        <v>0</v>
      </c>
      <c r="G2839">
        <v>2222222</v>
      </c>
      <c r="H2839">
        <v>0</v>
      </c>
      <c r="I2839">
        <v>0</v>
      </c>
      <c r="J2839">
        <v>0</v>
      </c>
      <c r="K2839">
        <v>0</v>
      </c>
      <c r="L2839">
        <v>0</v>
      </c>
      <c r="M2839">
        <v>0</v>
      </c>
    </row>
    <row r="2840" spans="2:13" x14ac:dyDescent="0.2">
      <c r="B2840">
        <v>0</v>
      </c>
      <c r="C2840">
        <v>0</v>
      </c>
      <c r="D2840">
        <v>0</v>
      </c>
      <c r="E2840">
        <v>0</v>
      </c>
      <c r="F2840">
        <v>0</v>
      </c>
      <c r="G2840">
        <v>2222222</v>
      </c>
      <c r="H2840">
        <v>0</v>
      </c>
      <c r="I2840">
        <v>0</v>
      </c>
      <c r="J2840">
        <v>0</v>
      </c>
      <c r="K2840">
        <v>0</v>
      </c>
      <c r="L2840">
        <v>0</v>
      </c>
      <c r="M2840">
        <v>0</v>
      </c>
    </row>
    <row r="2841" spans="2:13" x14ac:dyDescent="0.2">
      <c r="B2841">
        <v>0</v>
      </c>
      <c r="C2841">
        <v>0</v>
      </c>
      <c r="D2841">
        <v>0</v>
      </c>
      <c r="E2841">
        <v>0</v>
      </c>
      <c r="F2841">
        <v>0</v>
      </c>
      <c r="G2841">
        <v>2222222</v>
      </c>
      <c r="H2841">
        <v>0</v>
      </c>
      <c r="I2841">
        <v>0</v>
      </c>
      <c r="J2841">
        <v>0</v>
      </c>
      <c r="K2841">
        <v>0</v>
      </c>
      <c r="L2841">
        <v>0</v>
      </c>
      <c r="M2841">
        <v>0</v>
      </c>
    </row>
    <row r="2842" spans="2:13" x14ac:dyDescent="0.2">
      <c r="B2842">
        <v>0</v>
      </c>
      <c r="C2842">
        <v>0</v>
      </c>
      <c r="D2842">
        <v>0</v>
      </c>
      <c r="E2842">
        <v>0</v>
      </c>
      <c r="F2842">
        <v>0</v>
      </c>
      <c r="G2842">
        <v>2222222</v>
      </c>
      <c r="H2842">
        <v>0</v>
      </c>
      <c r="I2842">
        <v>0</v>
      </c>
      <c r="J2842">
        <v>0</v>
      </c>
      <c r="K2842">
        <v>0</v>
      </c>
      <c r="L2842">
        <v>0</v>
      </c>
      <c r="M2842">
        <v>0</v>
      </c>
    </row>
    <row r="2843" spans="2:13" x14ac:dyDescent="0.2">
      <c r="B2843">
        <v>0</v>
      </c>
      <c r="C2843">
        <v>0</v>
      </c>
      <c r="D2843">
        <v>0</v>
      </c>
      <c r="E2843">
        <v>0</v>
      </c>
      <c r="F2843">
        <v>0</v>
      </c>
      <c r="G2843">
        <v>2222222</v>
      </c>
      <c r="H2843">
        <v>0</v>
      </c>
      <c r="I2843">
        <v>0</v>
      </c>
      <c r="J2843">
        <v>0</v>
      </c>
      <c r="K2843">
        <v>0</v>
      </c>
      <c r="L2843">
        <v>0</v>
      </c>
      <c r="M2843">
        <v>0</v>
      </c>
    </row>
    <row r="2844" spans="2:13" x14ac:dyDescent="0.2">
      <c r="B2844">
        <v>0</v>
      </c>
      <c r="C2844">
        <v>0</v>
      </c>
      <c r="D2844">
        <v>0</v>
      </c>
      <c r="E2844">
        <v>0</v>
      </c>
      <c r="F2844">
        <v>0</v>
      </c>
      <c r="G2844">
        <v>2222222</v>
      </c>
      <c r="H2844">
        <v>0</v>
      </c>
      <c r="I2844">
        <v>0</v>
      </c>
      <c r="J2844">
        <v>0</v>
      </c>
      <c r="K2844">
        <v>0</v>
      </c>
      <c r="L2844">
        <v>0</v>
      </c>
      <c r="M2844">
        <v>0</v>
      </c>
    </row>
    <row r="2845" spans="2:13" x14ac:dyDescent="0.2">
      <c r="B2845">
        <v>0</v>
      </c>
      <c r="C2845">
        <v>0</v>
      </c>
      <c r="D2845">
        <v>0</v>
      </c>
      <c r="E2845">
        <v>0</v>
      </c>
      <c r="F2845">
        <v>0</v>
      </c>
      <c r="G2845">
        <v>2222222</v>
      </c>
      <c r="H2845">
        <v>0</v>
      </c>
      <c r="I2845">
        <v>0</v>
      </c>
      <c r="J2845">
        <v>0</v>
      </c>
      <c r="K2845">
        <v>0</v>
      </c>
      <c r="L2845">
        <v>0</v>
      </c>
      <c r="M2845">
        <v>0</v>
      </c>
    </row>
    <row r="2846" spans="2:13" x14ac:dyDescent="0.2">
      <c r="B2846">
        <v>0</v>
      </c>
      <c r="C2846">
        <v>0</v>
      </c>
      <c r="D2846">
        <v>0</v>
      </c>
      <c r="E2846">
        <v>0</v>
      </c>
      <c r="F2846">
        <v>0</v>
      </c>
      <c r="G2846">
        <v>2222222</v>
      </c>
      <c r="H2846">
        <v>0</v>
      </c>
      <c r="I2846">
        <v>0</v>
      </c>
      <c r="J2846">
        <v>0</v>
      </c>
      <c r="K2846">
        <v>0</v>
      </c>
      <c r="L2846">
        <v>0</v>
      </c>
      <c r="M2846">
        <v>0</v>
      </c>
    </row>
    <row r="2847" spans="2:13" x14ac:dyDescent="0.2">
      <c r="B2847">
        <v>0</v>
      </c>
      <c r="C2847">
        <v>0</v>
      </c>
      <c r="D2847">
        <v>0</v>
      </c>
      <c r="E2847">
        <v>0</v>
      </c>
      <c r="F2847">
        <v>0</v>
      </c>
      <c r="G2847">
        <v>2222222</v>
      </c>
      <c r="H2847">
        <v>0</v>
      </c>
      <c r="I2847">
        <v>0</v>
      </c>
      <c r="J2847">
        <v>0</v>
      </c>
      <c r="K2847">
        <v>0</v>
      </c>
      <c r="L2847">
        <v>0</v>
      </c>
      <c r="M2847">
        <v>0</v>
      </c>
    </row>
    <row r="2848" spans="2:13" x14ac:dyDescent="0.2">
      <c r="B2848">
        <v>0</v>
      </c>
      <c r="C2848">
        <v>0</v>
      </c>
      <c r="D2848">
        <v>0</v>
      </c>
      <c r="E2848">
        <v>0</v>
      </c>
      <c r="F2848">
        <v>0</v>
      </c>
      <c r="G2848">
        <v>2222222</v>
      </c>
      <c r="H2848">
        <v>0</v>
      </c>
      <c r="I2848">
        <v>0</v>
      </c>
      <c r="J2848">
        <v>0</v>
      </c>
      <c r="K2848">
        <v>0</v>
      </c>
      <c r="L2848">
        <v>0</v>
      </c>
      <c r="M2848">
        <v>0</v>
      </c>
    </row>
    <row r="2849" spans="2:13" x14ac:dyDescent="0.2">
      <c r="B2849">
        <v>0</v>
      </c>
      <c r="C2849">
        <v>0</v>
      </c>
      <c r="D2849">
        <v>0</v>
      </c>
      <c r="E2849">
        <v>0</v>
      </c>
      <c r="F2849">
        <v>0</v>
      </c>
      <c r="G2849">
        <v>2222222</v>
      </c>
      <c r="H2849">
        <v>0</v>
      </c>
      <c r="I2849">
        <v>0</v>
      </c>
      <c r="J2849">
        <v>0</v>
      </c>
      <c r="K2849">
        <v>0</v>
      </c>
      <c r="L2849">
        <v>0</v>
      </c>
      <c r="M2849">
        <v>0</v>
      </c>
    </row>
    <row r="2850" spans="2:13" x14ac:dyDescent="0.2">
      <c r="B2850">
        <v>0</v>
      </c>
      <c r="C2850">
        <v>0</v>
      </c>
      <c r="D2850">
        <v>0</v>
      </c>
      <c r="E2850">
        <v>0</v>
      </c>
      <c r="F2850">
        <v>0</v>
      </c>
      <c r="G2850">
        <v>2222222</v>
      </c>
      <c r="H2850">
        <v>0</v>
      </c>
      <c r="I2850">
        <v>0</v>
      </c>
      <c r="J2850">
        <v>0</v>
      </c>
      <c r="K2850">
        <v>0</v>
      </c>
      <c r="L2850">
        <v>0</v>
      </c>
      <c r="M2850">
        <v>0</v>
      </c>
    </row>
    <row r="2851" spans="2:13" x14ac:dyDescent="0.2">
      <c r="B2851">
        <v>0</v>
      </c>
      <c r="C2851">
        <v>0</v>
      </c>
      <c r="D2851">
        <v>0</v>
      </c>
      <c r="E2851">
        <v>0</v>
      </c>
      <c r="F2851">
        <v>0</v>
      </c>
      <c r="G2851">
        <v>2222222</v>
      </c>
      <c r="H2851">
        <v>0</v>
      </c>
      <c r="I2851">
        <v>0</v>
      </c>
      <c r="J2851">
        <v>0</v>
      </c>
      <c r="K2851">
        <v>0</v>
      </c>
      <c r="L2851">
        <v>0</v>
      </c>
      <c r="M2851">
        <v>0</v>
      </c>
    </row>
    <row r="2852" spans="2:13" x14ac:dyDescent="0.2">
      <c r="B2852">
        <v>0</v>
      </c>
      <c r="C2852">
        <v>0</v>
      </c>
      <c r="D2852">
        <v>0</v>
      </c>
      <c r="E2852">
        <v>0</v>
      </c>
      <c r="F2852">
        <v>0</v>
      </c>
      <c r="G2852">
        <v>2222222</v>
      </c>
      <c r="H2852">
        <v>0</v>
      </c>
      <c r="I2852">
        <v>0</v>
      </c>
      <c r="J2852">
        <v>0</v>
      </c>
      <c r="K2852">
        <v>0</v>
      </c>
      <c r="L2852">
        <v>0</v>
      </c>
      <c r="M2852">
        <v>0</v>
      </c>
    </row>
    <row r="2853" spans="2:13" x14ac:dyDescent="0.2">
      <c r="B2853">
        <v>0</v>
      </c>
      <c r="C2853">
        <v>0</v>
      </c>
      <c r="D2853">
        <v>0</v>
      </c>
      <c r="E2853">
        <v>0</v>
      </c>
      <c r="F2853">
        <v>0</v>
      </c>
      <c r="G2853">
        <v>2222222</v>
      </c>
      <c r="H2853">
        <v>0</v>
      </c>
      <c r="I2853">
        <v>0</v>
      </c>
      <c r="J2853">
        <v>0</v>
      </c>
      <c r="K2853">
        <v>0</v>
      </c>
      <c r="L2853">
        <v>0</v>
      </c>
      <c r="M2853">
        <v>0</v>
      </c>
    </row>
    <row r="2854" spans="2:13" x14ac:dyDescent="0.2">
      <c r="B2854">
        <v>0</v>
      </c>
      <c r="C2854">
        <v>0</v>
      </c>
      <c r="D2854">
        <v>0</v>
      </c>
      <c r="E2854">
        <v>0</v>
      </c>
      <c r="F2854">
        <v>0</v>
      </c>
      <c r="G2854">
        <v>2222222</v>
      </c>
      <c r="H2854">
        <v>0</v>
      </c>
      <c r="I2854">
        <v>0</v>
      </c>
      <c r="J2854">
        <v>0</v>
      </c>
      <c r="K2854">
        <v>0</v>
      </c>
      <c r="L2854">
        <v>0</v>
      </c>
      <c r="M2854">
        <v>0</v>
      </c>
    </row>
    <row r="2855" spans="2:13" x14ac:dyDescent="0.2">
      <c r="B2855">
        <v>0</v>
      </c>
      <c r="C2855">
        <v>0</v>
      </c>
      <c r="D2855">
        <v>0</v>
      </c>
      <c r="E2855">
        <v>0</v>
      </c>
      <c r="F2855">
        <v>0</v>
      </c>
      <c r="G2855">
        <v>2222222</v>
      </c>
      <c r="H2855">
        <v>0</v>
      </c>
      <c r="I2855">
        <v>0</v>
      </c>
      <c r="J2855">
        <v>0</v>
      </c>
      <c r="K2855">
        <v>0</v>
      </c>
      <c r="L2855">
        <v>0</v>
      </c>
      <c r="M2855">
        <v>0</v>
      </c>
    </row>
    <row r="2856" spans="2:13" x14ac:dyDescent="0.2">
      <c r="B2856">
        <v>0</v>
      </c>
      <c r="C2856">
        <v>0</v>
      </c>
      <c r="D2856">
        <v>0</v>
      </c>
      <c r="E2856">
        <v>0</v>
      </c>
      <c r="F2856">
        <v>0</v>
      </c>
      <c r="G2856">
        <v>2222222</v>
      </c>
      <c r="H2856">
        <v>0</v>
      </c>
      <c r="I2856">
        <v>0</v>
      </c>
      <c r="J2856">
        <v>0</v>
      </c>
      <c r="K2856">
        <v>0</v>
      </c>
      <c r="L2856">
        <v>0</v>
      </c>
      <c r="M2856">
        <v>0</v>
      </c>
    </row>
    <row r="2857" spans="2:13" x14ac:dyDescent="0.2">
      <c r="B2857">
        <v>0</v>
      </c>
      <c r="C2857">
        <v>0</v>
      </c>
      <c r="D2857">
        <v>0</v>
      </c>
      <c r="E2857">
        <v>0</v>
      </c>
      <c r="F2857">
        <v>0</v>
      </c>
      <c r="G2857">
        <v>2222222</v>
      </c>
      <c r="H2857">
        <v>0</v>
      </c>
      <c r="I2857">
        <v>0</v>
      </c>
      <c r="J2857">
        <v>0</v>
      </c>
      <c r="K2857">
        <v>0</v>
      </c>
      <c r="L2857">
        <v>0</v>
      </c>
      <c r="M2857">
        <v>0</v>
      </c>
    </row>
    <row r="2858" spans="2:13" x14ac:dyDescent="0.2">
      <c r="B2858">
        <v>0</v>
      </c>
      <c r="C2858">
        <v>0</v>
      </c>
      <c r="D2858">
        <v>0</v>
      </c>
      <c r="E2858">
        <v>0</v>
      </c>
      <c r="F2858">
        <v>0</v>
      </c>
      <c r="G2858">
        <v>2222222</v>
      </c>
      <c r="H2858">
        <v>0</v>
      </c>
      <c r="I2858">
        <v>0</v>
      </c>
      <c r="J2858">
        <v>0</v>
      </c>
      <c r="K2858">
        <v>0</v>
      </c>
      <c r="L2858">
        <v>0</v>
      </c>
      <c r="M2858">
        <v>0</v>
      </c>
    </row>
    <row r="2859" spans="2:13" x14ac:dyDescent="0.2">
      <c r="B2859">
        <v>0</v>
      </c>
      <c r="C2859">
        <v>0</v>
      </c>
      <c r="D2859">
        <v>0</v>
      </c>
      <c r="E2859">
        <v>0</v>
      </c>
      <c r="F2859">
        <v>0</v>
      </c>
      <c r="G2859">
        <v>2222222</v>
      </c>
      <c r="H2859">
        <v>0</v>
      </c>
      <c r="I2859">
        <v>0</v>
      </c>
      <c r="J2859">
        <v>0</v>
      </c>
      <c r="K2859">
        <v>0</v>
      </c>
      <c r="L2859">
        <v>0</v>
      </c>
      <c r="M2859">
        <v>0</v>
      </c>
    </row>
    <row r="2860" spans="2:13" x14ac:dyDescent="0.2">
      <c r="B2860">
        <v>0</v>
      </c>
      <c r="C2860">
        <v>0</v>
      </c>
      <c r="D2860">
        <v>0</v>
      </c>
      <c r="E2860">
        <v>0</v>
      </c>
      <c r="F2860">
        <v>0</v>
      </c>
      <c r="G2860">
        <v>2222222</v>
      </c>
      <c r="H2860">
        <v>0</v>
      </c>
      <c r="I2860">
        <v>0</v>
      </c>
      <c r="J2860">
        <v>0</v>
      </c>
      <c r="K2860">
        <v>0</v>
      </c>
      <c r="L2860">
        <v>0</v>
      </c>
      <c r="M2860">
        <v>0</v>
      </c>
    </row>
    <row r="2861" spans="2:13" x14ac:dyDescent="0.2">
      <c r="B2861">
        <v>0</v>
      </c>
      <c r="C2861">
        <v>0</v>
      </c>
      <c r="D2861">
        <v>0</v>
      </c>
      <c r="E2861">
        <v>0</v>
      </c>
      <c r="F2861">
        <v>0</v>
      </c>
      <c r="G2861">
        <v>2222222</v>
      </c>
      <c r="H2861">
        <v>0</v>
      </c>
      <c r="I2861">
        <v>0</v>
      </c>
      <c r="J2861">
        <v>0</v>
      </c>
      <c r="K2861">
        <v>0</v>
      </c>
      <c r="L2861">
        <v>0</v>
      </c>
      <c r="M2861">
        <v>0</v>
      </c>
    </row>
    <row r="2862" spans="2:13" x14ac:dyDescent="0.2">
      <c r="B2862">
        <v>0</v>
      </c>
      <c r="C2862">
        <v>0</v>
      </c>
      <c r="D2862">
        <v>0</v>
      </c>
      <c r="E2862">
        <v>0</v>
      </c>
      <c r="F2862">
        <v>0</v>
      </c>
      <c r="G2862">
        <v>2222222</v>
      </c>
      <c r="H2862">
        <v>0</v>
      </c>
      <c r="I2862">
        <v>0</v>
      </c>
      <c r="J2862">
        <v>0</v>
      </c>
      <c r="K2862">
        <v>0</v>
      </c>
      <c r="L2862">
        <v>0</v>
      </c>
      <c r="M2862">
        <v>0</v>
      </c>
    </row>
    <row r="2863" spans="2:13" x14ac:dyDescent="0.2">
      <c r="B2863">
        <v>0</v>
      </c>
      <c r="C2863">
        <v>0</v>
      </c>
      <c r="D2863">
        <v>0</v>
      </c>
      <c r="E2863">
        <v>0</v>
      </c>
      <c r="F2863">
        <v>0</v>
      </c>
      <c r="G2863">
        <v>2222222</v>
      </c>
      <c r="H2863">
        <v>0</v>
      </c>
      <c r="I2863">
        <v>0</v>
      </c>
      <c r="J2863">
        <v>0</v>
      </c>
      <c r="K2863">
        <v>0</v>
      </c>
      <c r="L2863">
        <v>0</v>
      </c>
      <c r="M2863">
        <v>0</v>
      </c>
    </row>
    <row r="2864" spans="2:13" x14ac:dyDescent="0.2">
      <c r="B2864">
        <v>0</v>
      </c>
      <c r="C2864">
        <v>0</v>
      </c>
      <c r="D2864">
        <v>0</v>
      </c>
      <c r="E2864">
        <v>0</v>
      </c>
      <c r="F2864">
        <v>0</v>
      </c>
      <c r="G2864">
        <v>2222222</v>
      </c>
      <c r="H2864">
        <v>0</v>
      </c>
      <c r="I2864">
        <v>0</v>
      </c>
      <c r="J2864">
        <v>0</v>
      </c>
      <c r="K2864">
        <v>0</v>
      </c>
      <c r="L2864">
        <v>0</v>
      </c>
      <c r="M2864">
        <v>0</v>
      </c>
    </row>
    <row r="2865" spans="2:13" x14ac:dyDescent="0.2">
      <c r="B2865">
        <v>0</v>
      </c>
      <c r="C2865">
        <v>0</v>
      </c>
      <c r="D2865">
        <v>0</v>
      </c>
      <c r="E2865">
        <v>0</v>
      </c>
      <c r="F2865">
        <v>0</v>
      </c>
      <c r="G2865">
        <v>2222222</v>
      </c>
      <c r="H2865">
        <v>0</v>
      </c>
      <c r="I2865">
        <v>0</v>
      </c>
      <c r="J2865">
        <v>0</v>
      </c>
      <c r="K2865">
        <v>0</v>
      </c>
      <c r="L2865">
        <v>0</v>
      </c>
      <c r="M2865">
        <v>0</v>
      </c>
    </row>
    <row r="2866" spans="2:13" x14ac:dyDescent="0.2">
      <c r="B2866">
        <v>0</v>
      </c>
      <c r="C2866">
        <v>0</v>
      </c>
      <c r="D2866">
        <v>0</v>
      </c>
      <c r="E2866">
        <v>0</v>
      </c>
      <c r="F2866">
        <v>0</v>
      </c>
      <c r="G2866">
        <v>2222222</v>
      </c>
      <c r="H2866">
        <v>0</v>
      </c>
      <c r="I2866">
        <v>0</v>
      </c>
      <c r="J2866">
        <v>0</v>
      </c>
      <c r="K2866">
        <v>0</v>
      </c>
      <c r="L2866">
        <v>0</v>
      </c>
      <c r="M2866">
        <v>0</v>
      </c>
    </row>
    <row r="2867" spans="2:13" x14ac:dyDescent="0.2">
      <c r="B2867">
        <v>0</v>
      </c>
      <c r="C2867">
        <v>0</v>
      </c>
      <c r="D2867">
        <v>0</v>
      </c>
      <c r="E2867">
        <v>0</v>
      </c>
      <c r="F2867">
        <v>0</v>
      </c>
      <c r="G2867">
        <v>2222222</v>
      </c>
      <c r="H2867">
        <v>0</v>
      </c>
      <c r="I2867">
        <v>0</v>
      </c>
      <c r="J2867">
        <v>0</v>
      </c>
      <c r="K2867">
        <v>0</v>
      </c>
      <c r="L2867">
        <v>0</v>
      </c>
      <c r="M2867">
        <v>0</v>
      </c>
    </row>
    <row r="2868" spans="2:13" x14ac:dyDescent="0.2">
      <c r="B2868">
        <v>0</v>
      </c>
      <c r="C2868">
        <v>0</v>
      </c>
      <c r="D2868">
        <v>0</v>
      </c>
      <c r="E2868">
        <v>0</v>
      </c>
      <c r="F2868">
        <v>0</v>
      </c>
      <c r="G2868">
        <v>2222222</v>
      </c>
      <c r="H2868">
        <v>0</v>
      </c>
      <c r="I2868">
        <v>0</v>
      </c>
      <c r="J2868">
        <v>0</v>
      </c>
      <c r="K2868">
        <v>0</v>
      </c>
      <c r="L2868">
        <v>0</v>
      </c>
      <c r="M2868">
        <v>0</v>
      </c>
    </row>
    <row r="2869" spans="2:13" x14ac:dyDescent="0.2">
      <c r="B2869">
        <v>0</v>
      </c>
      <c r="C2869">
        <v>0</v>
      </c>
      <c r="D2869">
        <v>0</v>
      </c>
      <c r="E2869">
        <v>0</v>
      </c>
      <c r="F2869">
        <v>0</v>
      </c>
      <c r="G2869">
        <v>2222222</v>
      </c>
      <c r="H2869">
        <v>0</v>
      </c>
      <c r="I2869">
        <v>0</v>
      </c>
      <c r="J2869">
        <v>0</v>
      </c>
      <c r="K2869">
        <v>0</v>
      </c>
      <c r="L2869">
        <v>0</v>
      </c>
      <c r="M2869">
        <v>0</v>
      </c>
    </row>
    <row r="2870" spans="2:13" x14ac:dyDescent="0.2">
      <c r="B2870">
        <v>0</v>
      </c>
      <c r="C2870">
        <v>0</v>
      </c>
      <c r="D2870">
        <v>0</v>
      </c>
      <c r="E2870">
        <v>0</v>
      </c>
      <c r="F2870">
        <v>0</v>
      </c>
      <c r="G2870">
        <v>2222222</v>
      </c>
      <c r="H2870">
        <v>0</v>
      </c>
      <c r="I2870">
        <v>0</v>
      </c>
      <c r="J2870">
        <v>0</v>
      </c>
      <c r="K2870">
        <v>0</v>
      </c>
      <c r="L2870">
        <v>0</v>
      </c>
      <c r="M2870">
        <v>0</v>
      </c>
    </row>
    <row r="2871" spans="2:13" x14ac:dyDescent="0.2">
      <c r="B2871">
        <v>0</v>
      </c>
      <c r="C2871">
        <v>0</v>
      </c>
      <c r="D2871">
        <v>0</v>
      </c>
      <c r="E2871">
        <v>0</v>
      </c>
      <c r="F2871">
        <v>0</v>
      </c>
      <c r="G2871">
        <v>2222222</v>
      </c>
      <c r="H2871">
        <v>0</v>
      </c>
      <c r="I2871">
        <v>0</v>
      </c>
      <c r="J2871">
        <v>0</v>
      </c>
      <c r="K2871">
        <v>0</v>
      </c>
      <c r="L2871">
        <v>0</v>
      </c>
      <c r="M2871">
        <v>0</v>
      </c>
    </row>
    <row r="2872" spans="2:13" x14ac:dyDescent="0.2">
      <c r="B2872">
        <v>0</v>
      </c>
      <c r="C2872">
        <v>0</v>
      </c>
      <c r="D2872">
        <v>0</v>
      </c>
      <c r="E2872">
        <v>0</v>
      </c>
      <c r="F2872">
        <v>0</v>
      </c>
      <c r="G2872">
        <v>2222222</v>
      </c>
      <c r="H2872">
        <v>0</v>
      </c>
      <c r="I2872">
        <v>0</v>
      </c>
      <c r="J2872">
        <v>0</v>
      </c>
      <c r="K2872">
        <v>0</v>
      </c>
      <c r="L2872">
        <v>0</v>
      </c>
      <c r="M2872">
        <v>0</v>
      </c>
    </row>
    <row r="2873" spans="2:13" x14ac:dyDescent="0.2">
      <c r="B2873">
        <v>0</v>
      </c>
      <c r="C2873">
        <v>0</v>
      </c>
      <c r="D2873">
        <v>0</v>
      </c>
      <c r="E2873">
        <v>0</v>
      </c>
      <c r="F2873">
        <v>0</v>
      </c>
      <c r="G2873">
        <v>2222222</v>
      </c>
      <c r="H2873">
        <v>0</v>
      </c>
      <c r="I2873">
        <v>0</v>
      </c>
      <c r="J2873">
        <v>0</v>
      </c>
      <c r="K2873">
        <v>0</v>
      </c>
      <c r="L2873">
        <v>0</v>
      </c>
      <c r="M2873">
        <v>0</v>
      </c>
    </row>
    <row r="2874" spans="2:13" x14ac:dyDescent="0.2">
      <c r="B2874">
        <v>0</v>
      </c>
      <c r="C2874">
        <v>0</v>
      </c>
      <c r="D2874">
        <v>0</v>
      </c>
      <c r="E2874">
        <v>0</v>
      </c>
      <c r="F2874">
        <v>0</v>
      </c>
      <c r="G2874">
        <v>2222222</v>
      </c>
      <c r="H2874">
        <v>0</v>
      </c>
      <c r="I2874">
        <v>0</v>
      </c>
      <c r="J2874">
        <v>0</v>
      </c>
      <c r="K2874">
        <v>0</v>
      </c>
      <c r="L2874">
        <v>0</v>
      </c>
      <c r="M2874">
        <v>0</v>
      </c>
    </row>
    <row r="2875" spans="2:13" x14ac:dyDescent="0.2">
      <c r="B2875">
        <v>0</v>
      </c>
      <c r="C2875">
        <v>0</v>
      </c>
      <c r="D2875">
        <v>0</v>
      </c>
      <c r="E2875">
        <v>0</v>
      </c>
      <c r="F2875">
        <v>0</v>
      </c>
      <c r="G2875">
        <v>2222222</v>
      </c>
      <c r="H2875">
        <v>0</v>
      </c>
      <c r="I2875">
        <v>0</v>
      </c>
      <c r="J2875">
        <v>0</v>
      </c>
      <c r="K2875">
        <v>0</v>
      </c>
      <c r="L2875">
        <v>0</v>
      </c>
      <c r="M2875">
        <v>0</v>
      </c>
    </row>
    <row r="2876" spans="2:13" x14ac:dyDescent="0.2">
      <c r="B2876">
        <v>0</v>
      </c>
      <c r="C2876">
        <v>0</v>
      </c>
      <c r="D2876">
        <v>0</v>
      </c>
      <c r="E2876">
        <v>0</v>
      </c>
      <c r="F2876">
        <v>0</v>
      </c>
      <c r="G2876">
        <v>2222222</v>
      </c>
      <c r="H2876">
        <v>0</v>
      </c>
      <c r="I2876">
        <v>0</v>
      </c>
      <c r="J2876">
        <v>0</v>
      </c>
      <c r="K2876">
        <v>0</v>
      </c>
      <c r="L2876">
        <v>0</v>
      </c>
      <c r="M2876">
        <v>0</v>
      </c>
    </row>
    <row r="2877" spans="2:13" x14ac:dyDescent="0.2">
      <c r="B2877">
        <v>0</v>
      </c>
      <c r="C2877">
        <v>0</v>
      </c>
      <c r="D2877">
        <v>0</v>
      </c>
      <c r="E2877">
        <v>0</v>
      </c>
      <c r="F2877">
        <v>0</v>
      </c>
      <c r="G2877">
        <v>2222222</v>
      </c>
      <c r="H2877">
        <v>0</v>
      </c>
      <c r="I2877">
        <v>0</v>
      </c>
      <c r="J2877">
        <v>0</v>
      </c>
      <c r="K2877">
        <v>0</v>
      </c>
      <c r="L2877">
        <v>0</v>
      </c>
      <c r="M2877">
        <v>0</v>
      </c>
    </row>
    <row r="2878" spans="2:13" x14ac:dyDescent="0.2">
      <c r="B2878">
        <v>0</v>
      </c>
      <c r="C2878">
        <v>0</v>
      </c>
      <c r="D2878">
        <v>0</v>
      </c>
      <c r="E2878">
        <v>0</v>
      </c>
      <c r="F2878">
        <v>0</v>
      </c>
      <c r="G2878">
        <v>2222222</v>
      </c>
      <c r="H2878">
        <v>0</v>
      </c>
      <c r="I2878">
        <v>0</v>
      </c>
      <c r="J2878">
        <v>0</v>
      </c>
      <c r="K2878">
        <v>0</v>
      </c>
      <c r="L2878">
        <v>0</v>
      </c>
      <c r="M2878">
        <v>0</v>
      </c>
    </row>
    <row r="2879" spans="2:13" x14ac:dyDescent="0.2">
      <c r="B2879">
        <v>0</v>
      </c>
      <c r="C2879">
        <v>0</v>
      </c>
      <c r="D2879">
        <v>0</v>
      </c>
      <c r="E2879">
        <v>0</v>
      </c>
      <c r="F2879">
        <v>0</v>
      </c>
      <c r="G2879">
        <v>2222222</v>
      </c>
      <c r="H2879">
        <v>0</v>
      </c>
      <c r="I2879">
        <v>0</v>
      </c>
      <c r="J2879">
        <v>0</v>
      </c>
      <c r="K2879">
        <v>0</v>
      </c>
      <c r="L2879">
        <v>0</v>
      </c>
      <c r="M2879">
        <v>0</v>
      </c>
    </row>
    <row r="2880" spans="2:13" x14ac:dyDescent="0.2">
      <c r="B2880">
        <v>0</v>
      </c>
      <c r="C2880">
        <v>0</v>
      </c>
      <c r="D2880">
        <v>0</v>
      </c>
      <c r="E2880">
        <v>0</v>
      </c>
      <c r="F2880">
        <v>0</v>
      </c>
      <c r="G2880">
        <v>2222222</v>
      </c>
      <c r="H2880">
        <v>0</v>
      </c>
      <c r="I2880">
        <v>0</v>
      </c>
      <c r="J2880">
        <v>0</v>
      </c>
      <c r="K2880">
        <v>0</v>
      </c>
      <c r="L2880">
        <v>0</v>
      </c>
      <c r="M2880">
        <v>0</v>
      </c>
    </row>
    <row r="2881" spans="2:13" x14ac:dyDescent="0.2">
      <c r="B2881">
        <v>0</v>
      </c>
      <c r="C2881">
        <v>0</v>
      </c>
      <c r="D2881">
        <v>0</v>
      </c>
      <c r="E2881">
        <v>0</v>
      </c>
      <c r="F2881">
        <v>0</v>
      </c>
      <c r="G2881">
        <v>2222222</v>
      </c>
      <c r="H2881">
        <v>0</v>
      </c>
      <c r="I2881">
        <v>0</v>
      </c>
      <c r="J2881">
        <v>0</v>
      </c>
      <c r="K2881">
        <v>0</v>
      </c>
      <c r="L2881">
        <v>0</v>
      </c>
      <c r="M2881">
        <v>0</v>
      </c>
    </row>
    <row r="2882" spans="2:13" x14ac:dyDescent="0.2">
      <c r="B2882">
        <v>0</v>
      </c>
      <c r="C2882">
        <v>0</v>
      </c>
      <c r="D2882">
        <v>0</v>
      </c>
      <c r="E2882">
        <v>0</v>
      </c>
      <c r="F2882">
        <v>0</v>
      </c>
      <c r="G2882">
        <v>2222222</v>
      </c>
      <c r="H2882">
        <v>0</v>
      </c>
      <c r="I2882">
        <v>0</v>
      </c>
      <c r="J2882">
        <v>0</v>
      </c>
      <c r="K2882">
        <v>0</v>
      </c>
      <c r="L2882">
        <v>0</v>
      </c>
      <c r="M2882">
        <v>0</v>
      </c>
    </row>
    <row r="2883" spans="2:13" x14ac:dyDescent="0.2">
      <c r="B2883">
        <v>0</v>
      </c>
      <c r="C2883">
        <v>0</v>
      </c>
      <c r="D2883">
        <v>0</v>
      </c>
      <c r="E2883">
        <v>0</v>
      </c>
      <c r="F2883">
        <v>0</v>
      </c>
      <c r="G2883">
        <v>2222222</v>
      </c>
      <c r="H2883">
        <v>0</v>
      </c>
      <c r="I2883">
        <v>0</v>
      </c>
      <c r="J2883">
        <v>0</v>
      </c>
      <c r="K2883">
        <v>0</v>
      </c>
      <c r="L2883">
        <v>0</v>
      </c>
      <c r="M2883">
        <v>0</v>
      </c>
    </row>
    <row r="2884" spans="2:13" x14ac:dyDescent="0.2">
      <c r="B2884">
        <v>0</v>
      </c>
      <c r="C2884">
        <v>0</v>
      </c>
      <c r="D2884">
        <v>0</v>
      </c>
      <c r="E2884">
        <v>0</v>
      </c>
      <c r="F2884">
        <v>0</v>
      </c>
      <c r="G2884">
        <v>2222222</v>
      </c>
      <c r="H2884">
        <v>0</v>
      </c>
      <c r="I2884">
        <v>0</v>
      </c>
      <c r="J2884">
        <v>0</v>
      </c>
      <c r="K2884">
        <v>0</v>
      </c>
      <c r="L2884">
        <v>0</v>
      </c>
      <c r="M2884">
        <v>0</v>
      </c>
    </row>
    <row r="2885" spans="2:13" x14ac:dyDescent="0.2">
      <c r="B2885">
        <v>0</v>
      </c>
      <c r="C2885">
        <v>0</v>
      </c>
      <c r="D2885">
        <v>0</v>
      </c>
      <c r="E2885">
        <v>0</v>
      </c>
      <c r="F2885">
        <v>0</v>
      </c>
      <c r="G2885">
        <v>2222222</v>
      </c>
      <c r="H2885">
        <v>0</v>
      </c>
      <c r="I2885">
        <v>0</v>
      </c>
      <c r="J2885">
        <v>0</v>
      </c>
      <c r="K2885">
        <v>0</v>
      </c>
      <c r="L2885">
        <v>0</v>
      </c>
      <c r="M2885">
        <v>0</v>
      </c>
    </row>
    <row r="2886" spans="2:13" x14ac:dyDescent="0.2">
      <c r="B2886">
        <v>0</v>
      </c>
      <c r="C2886">
        <v>0</v>
      </c>
      <c r="D2886">
        <v>0</v>
      </c>
      <c r="E2886">
        <v>0</v>
      </c>
      <c r="F2886">
        <v>0</v>
      </c>
      <c r="G2886">
        <v>2222222</v>
      </c>
      <c r="H2886">
        <v>0</v>
      </c>
      <c r="I2886">
        <v>0</v>
      </c>
      <c r="J2886">
        <v>0</v>
      </c>
      <c r="K2886">
        <v>0</v>
      </c>
      <c r="L2886">
        <v>0</v>
      </c>
      <c r="M2886">
        <v>0</v>
      </c>
    </row>
    <row r="2887" spans="2:13" x14ac:dyDescent="0.2">
      <c r="B2887">
        <v>0</v>
      </c>
      <c r="C2887">
        <v>0</v>
      </c>
      <c r="D2887">
        <v>0</v>
      </c>
      <c r="E2887">
        <v>0</v>
      </c>
      <c r="F2887">
        <v>0</v>
      </c>
      <c r="G2887">
        <v>2222222</v>
      </c>
      <c r="H2887">
        <v>0</v>
      </c>
      <c r="I2887">
        <v>0</v>
      </c>
      <c r="J2887">
        <v>0</v>
      </c>
      <c r="K2887">
        <v>0</v>
      </c>
      <c r="L2887">
        <v>0</v>
      </c>
      <c r="M2887">
        <v>0</v>
      </c>
    </row>
    <row r="2888" spans="2:13" x14ac:dyDescent="0.2">
      <c r="B2888">
        <v>0</v>
      </c>
      <c r="C2888">
        <v>0</v>
      </c>
      <c r="D2888">
        <v>0</v>
      </c>
      <c r="E2888">
        <v>0</v>
      </c>
      <c r="F2888">
        <v>0</v>
      </c>
      <c r="G2888">
        <v>2222222</v>
      </c>
      <c r="H2888">
        <v>0</v>
      </c>
      <c r="I2888">
        <v>0</v>
      </c>
      <c r="J2888">
        <v>0</v>
      </c>
      <c r="K2888">
        <v>0</v>
      </c>
      <c r="L2888">
        <v>0</v>
      </c>
      <c r="M2888">
        <v>0</v>
      </c>
    </row>
    <row r="2889" spans="2:13" x14ac:dyDescent="0.2">
      <c r="B2889">
        <v>0</v>
      </c>
      <c r="C2889">
        <v>0</v>
      </c>
      <c r="D2889">
        <v>0</v>
      </c>
      <c r="E2889">
        <v>0</v>
      </c>
      <c r="F2889">
        <v>0</v>
      </c>
      <c r="G2889">
        <v>2222222</v>
      </c>
      <c r="H2889">
        <v>0</v>
      </c>
      <c r="I2889">
        <v>0</v>
      </c>
      <c r="J2889">
        <v>0</v>
      </c>
      <c r="K2889">
        <v>0</v>
      </c>
      <c r="L2889">
        <v>0</v>
      </c>
      <c r="M2889">
        <v>0</v>
      </c>
    </row>
    <row r="2890" spans="2:13" x14ac:dyDescent="0.2">
      <c r="B2890">
        <v>0</v>
      </c>
      <c r="C2890">
        <v>0</v>
      </c>
      <c r="D2890">
        <v>0</v>
      </c>
      <c r="E2890">
        <v>0</v>
      </c>
      <c r="F2890">
        <v>0</v>
      </c>
      <c r="G2890">
        <v>2222222</v>
      </c>
      <c r="H2890">
        <v>0</v>
      </c>
      <c r="I2890">
        <v>0</v>
      </c>
      <c r="J2890">
        <v>0</v>
      </c>
      <c r="K2890">
        <v>0</v>
      </c>
      <c r="L2890">
        <v>0</v>
      </c>
      <c r="M2890">
        <v>0</v>
      </c>
    </row>
    <row r="2891" spans="2:13" x14ac:dyDescent="0.2">
      <c r="B2891">
        <v>0</v>
      </c>
      <c r="C2891">
        <v>0</v>
      </c>
      <c r="D2891">
        <v>0</v>
      </c>
      <c r="E2891">
        <v>0</v>
      </c>
      <c r="F2891">
        <v>0</v>
      </c>
      <c r="G2891">
        <v>2222222</v>
      </c>
      <c r="H2891">
        <v>0</v>
      </c>
      <c r="I2891">
        <v>0</v>
      </c>
      <c r="J2891">
        <v>0</v>
      </c>
      <c r="K2891">
        <v>0</v>
      </c>
      <c r="L2891">
        <v>0</v>
      </c>
      <c r="M2891">
        <v>0</v>
      </c>
    </row>
    <row r="2892" spans="2:13" x14ac:dyDescent="0.2">
      <c r="B2892">
        <v>0</v>
      </c>
      <c r="C2892">
        <v>0</v>
      </c>
      <c r="D2892">
        <v>0</v>
      </c>
      <c r="E2892">
        <v>0</v>
      </c>
      <c r="F2892">
        <v>0</v>
      </c>
      <c r="G2892">
        <v>2222222</v>
      </c>
      <c r="H2892">
        <v>0</v>
      </c>
      <c r="I2892">
        <v>0</v>
      </c>
      <c r="J2892">
        <v>0</v>
      </c>
      <c r="K2892">
        <v>0</v>
      </c>
      <c r="L2892">
        <v>0</v>
      </c>
      <c r="M2892">
        <v>0</v>
      </c>
    </row>
    <row r="2893" spans="2:13" x14ac:dyDescent="0.2">
      <c r="B2893">
        <v>0</v>
      </c>
      <c r="C2893">
        <v>0</v>
      </c>
      <c r="D2893">
        <v>0</v>
      </c>
      <c r="E2893">
        <v>0</v>
      </c>
      <c r="F2893">
        <v>0</v>
      </c>
      <c r="G2893">
        <v>2222222</v>
      </c>
      <c r="H2893">
        <v>0</v>
      </c>
      <c r="I2893">
        <v>0</v>
      </c>
      <c r="J2893">
        <v>0</v>
      </c>
      <c r="K2893">
        <v>0</v>
      </c>
      <c r="L2893">
        <v>0</v>
      </c>
      <c r="M2893">
        <v>0</v>
      </c>
    </row>
    <row r="2894" spans="2:13" x14ac:dyDescent="0.2">
      <c r="B2894">
        <v>0</v>
      </c>
      <c r="C2894">
        <v>0</v>
      </c>
      <c r="D2894">
        <v>0</v>
      </c>
      <c r="E2894">
        <v>0</v>
      </c>
      <c r="F2894">
        <v>0</v>
      </c>
      <c r="G2894">
        <v>2222222</v>
      </c>
      <c r="H2894">
        <v>0</v>
      </c>
      <c r="I2894">
        <v>0</v>
      </c>
      <c r="J2894">
        <v>0</v>
      </c>
      <c r="K2894">
        <v>0</v>
      </c>
      <c r="L2894">
        <v>0</v>
      </c>
      <c r="M2894">
        <v>0</v>
      </c>
    </row>
    <row r="2895" spans="2:13" x14ac:dyDescent="0.2">
      <c r="B2895">
        <v>0</v>
      </c>
      <c r="C2895">
        <v>0</v>
      </c>
      <c r="D2895">
        <v>0</v>
      </c>
      <c r="E2895">
        <v>0</v>
      </c>
      <c r="F2895">
        <v>0</v>
      </c>
      <c r="G2895">
        <v>2222222</v>
      </c>
      <c r="H2895">
        <v>0</v>
      </c>
      <c r="I2895">
        <v>0</v>
      </c>
      <c r="J2895">
        <v>0</v>
      </c>
      <c r="K2895">
        <v>0</v>
      </c>
      <c r="L2895">
        <v>0</v>
      </c>
      <c r="M2895">
        <v>0</v>
      </c>
    </row>
    <row r="2896" spans="2:13" x14ac:dyDescent="0.2">
      <c r="B2896">
        <v>0</v>
      </c>
      <c r="C2896">
        <v>0</v>
      </c>
      <c r="D2896">
        <v>0</v>
      </c>
      <c r="E2896">
        <v>0</v>
      </c>
      <c r="F2896">
        <v>0</v>
      </c>
      <c r="G2896">
        <v>2222222</v>
      </c>
      <c r="H2896">
        <v>0</v>
      </c>
      <c r="I2896">
        <v>0</v>
      </c>
      <c r="J2896">
        <v>0</v>
      </c>
      <c r="K2896">
        <v>0</v>
      </c>
      <c r="L2896">
        <v>0</v>
      </c>
      <c r="M2896">
        <v>0</v>
      </c>
    </row>
    <row r="2897" spans="2:13" x14ac:dyDescent="0.2">
      <c r="B2897">
        <v>0</v>
      </c>
      <c r="C2897">
        <v>0</v>
      </c>
      <c r="D2897">
        <v>0</v>
      </c>
      <c r="E2897">
        <v>0</v>
      </c>
      <c r="F2897">
        <v>0</v>
      </c>
      <c r="G2897">
        <v>2222222</v>
      </c>
      <c r="H2897">
        <v>0</v>
      </c>
      <c r="I2897">
        <v>0</v>
      </c>
      <c r="J2897">
        <v>0</v>
      </c>
      <c r="K2897">
        <v>0</v>
      </c>
      <c r="L2897">
        <v>0</v>
      </c>
      <c r="M2897">
        <v>0</v>
      </c>
    </row>
    <row r="2898" spans="2:13" x14ac:dyDescent="0.2">
      <c r="B2898">
        <v>0</v>
      </c>
      <c r="C2898">
        <v>0</v>
      </c>
      <c r="D2898">
        <v>0</v>
      </c>
      <c r="E2898">
        <v>0</v>
      </c>
      <c r="F2898">
        <v>0</v>
      </c>
      <c r="G2898">
        <v>2222222</v>
      </c>
      <c r="H2898">
        <v>0</v>
      </c>
      <c r="I2898">
        <v>0</v>
      </c>
      <c r="J2898">
        <v>0</v>
      </c>
      <c r="K2898">
        <v>0</v>
      </c>
      <c r="L2898">
        <v>0</v>
      </c>
      <c r="M2898">
        <v>0</v>
      </c>
    </row>
    <row r="2899" spans="2:13" x14ac:dyDescent="0.2">
      <c r="B2899">
        <v>0</v>
      </c>
      <c r="C2899">
        <v>0</v>
      </c>
      <c r="D2899">
        <v>0</v>
      </c>
      <c r="E2899">
        <v>0</v>
      </c>
      <c r="F2899">
        <v>0</v>
      </c>
      <c r="G2899">
        <v>2222222</v>
      </c>
      <c r="H2899">
        <v>0</v>
      </c>
      <c r="I2899">
        <v>0</v>
      </c>
      <c r="J2899">
        <v>0</v>
      </c>
      <c r="K2899">
        <v>0</v>
      </c>
      <c r="L2899">
        <v>0</v>
      </c>
      <c r="M2899">
        <v>0</v>
      </c>
    </row>
    <row r="2900" spans="2:13" x14ac:dyDescent="0.2">
      <c r="B2900">
        <v>0</v>
      </c>
      <c r="C2900">
        <v>0</v>
      </c>
      <c r="D2900">
        <v>0</v>
      </c>
      <c r="E2900">
        <v>0</v>
      </c>
      <c r="F2900">
        <v>0</v>
      </c>
      <c r="G2900">
        <v>2222222</v>
      </c>
      <c r="H2900">
        <v>0</v>
      </c>
      <c r="I2900">
        <v>0</v>
      </c>
      <c r="J2900">
        <v>0</v>
      </c>
      <c r="K2900">
        <v>0</v>
      </c>
      <c r="L2900">
        <v>0</v>
      </c>
      <c r="M2900">
        <v>0</v>
      </c>
    </row>
    <row r="2901" spans="2:13" x14ac:dyDescent="0.2">
      <c r="B2901">
        <v>0</v>
      </c>
      <c r="C2901">
        <v>0</v>
      </c>
      <c r="D2901">
        <v>0</v>
      </c>
      <c r="E2901">
        <v>0</v>
      </c>
      <c r="F2901">
        <v>0</v>
      </c>
      <c r="G2901">
        <v>2222222</v>
      </c>
      <c r="H2901">
        <v>0</v>
      </c>
      <c r="I2901">
        <v>0</v>
      </c>
      <c r="J2901">
        <v>0</v>
      </c>
      <c r="K2901">
        <v>0</v>
      </c>
      <c r="L2901">
        <v>0</v>
      </c>
      <c r="M2901">
        <v>0</v>
      </c>
    </row>
    <row r="2902" spans="2:13" x14ac:dyDescent="0.2">
      <c r="B2902">
        <v>0</v>
      </c>
      <c r="C2902">
        <v>0</v>
      </c>
      <c r="D2902">
        <v>0</v>
      </c>
      <c r="E2902">
        <v>0</v>
      </c>
      <c r="F2902">
        <v>0</v>
      </c>
      <c r="G2902">
        <v>2222222</v>
      </c>
      <c r="H2902">
        <v>0</v>
      </c>
      <c r="I2902">
        <v>0</v>
      </c>
      <c r="J2902">
        <v>0</v>
      </c>
      <c r="K2902">
        <v>0</v>
      </c>
      <c r="L2902">
        <v>0</v>
      </c>
      <c r="M2902">
        <v>0</v>
      </c>
    </row>
    <row r="2903" spans="2:13" x14ac:dyDescent="0.2">
      <c r="B2903">
        <v>0</v>
      </c>
      <c r="C2903">
        <v>0</v>
      </c>
      <c r="D2903">
        <v>0</v>
      </c>
      <c r="E2903">
        <v>0</v>
      </c>
      <c r="F2903">
        <v>0</v>
      </c>
      <c r="G2903">
        <v>2222222</v>
      </c>
      <c r="H2903">
        <v>0</v>
      </c>
      <c r="I2903">
        <v>0</v>
      </c>
      <c r="J2903">
        <v>0</v>
      </c>
      <c r="K2903">
        <v>0</v>
      </c>
      <c r="L2903">
        <v>0</v>
      </c>
      <c r="M2903">
        <v>0</v>
      </c>
    </row>
    <row r="2904" spans="2:13" x14ac:dyDescent="0.2">
      <c r="B2904">
        <v>0</v>
      </c>
      <c r="C2904">
        <v>0</v>
      </c>
      <c r="D2904">
        <v>0</v>
      </c>
      <c r="E2904">
        <v>0</v>
      </c>
      <c r="F2904">
        <v>0</v>
      </c>
      <c r="G2904">
        <v>2222222</v>
      </c>
      <c r="H2904">
        <v>0</v>
      </c>
      <c r="I2904">
        <v>0</v>
      </c>
      <c r="J2904">
        <v>0</v>
      </c>
      <c r="K2904">
        <v>0</v>
      </c>
      <c r="L2904">
        <v>0</v>
      </c>
      <c r="M2904">
        <v>0</v>
      </c>
    </row>
    <row r="2905" spans="2:13" x14ac:dyDescent="0.2">
      <c r="B2905">
        <v>0</v>
      </c>
      <c r="C2905">
        <v>0</v>
      </c>
      <c r="D2905">
        <v>0</v>
      </c>
      <c r="E2905">
        <v>0</v>
      </c>
      <c r="F2905">
        <v>0</v>
      </c>
      <c r="G2905">
        <v>2222222</v>
      </c>
      <c r="H2905">
        <v>0</v>
      </c>
      <c r="I2905">
        <v>0</v>
      </c>
      <c r="J2905">
        <v>0</v>
      </c>
      <c r="K2905">
        <v>0</v>
      </c>
      <c r="L2905">
        <v>0</v>
      </c>
      <c r="M2905">
        <v>0</v>
      </c>
    </row>
    <row r="2906" spans="2:13" x14ac:dyDescent="0.2">
      <c r="B2906">
        <v>0</v>
      </c>
      <c r="C2906">
        <v>0</v>
      </c>
      <c r="D2906">
        <v>0</v>
      </c>
      <c r="E2906">
        <v>0</v>
      </c>
      <c r="F2906">
        <v>0</v>
      </c>
      <c r="G2906">
        <v>2222222</v>
      </c>
      <c r="H2906">
        <v>0</v>
      </c>
      <c r="I2906">
        <v>0</v>
      </c>
      <c r="J2906">
        <v>0</v>
      </c>
      <c r="K2906">
        <v>0</v>
      </c>
      <c r="L2906">
        <v>0</v>
      </c>
      <c r="M2906">
        <v>0</v>
      </c>
    </row>
    <row r="2907" spans="2:13" x14ac:dyDescent="0.2">
      <c r="B2907">
        <v>0</v>
      </c>
      <c r="C2907">
        <v>0</v>
      </c>
      <c r="D2907">
        <v>0</v>
      </c>
      <c r="E2907">
        <v>0</v>
      </c>
      <c r="F2907">
        <v>0</v>
      </c>
      <c r="G2907">
        <v>2222222</v>
      </c>
      <c r="H2907">
        <v>0</v>
      </c>
      <c r="I2907">
        <v>0</v>
      </c>
      <c r="J2907">
        <v>0</v>
      </c>
      <c r="K2907">
        <v>0</v>
      </c>
      <c r="L2907">
        <v>0</v>
      </c>
      <c r="M2907">
        <v>0</v>
      </c>
    </row>
    <row r="2908" spans="2:13" x14ac:dyDescent="0.2">
      <c r="B2908">
        <v>0</v>
      </c>
      <c r="C2908">
        <v>0</v>
      </c>
      <c r="D2908">
        <v>0</v>
      </c>
      <c r="E2908">
        <v>0</v>
      </c>
      <c r="F2908">
        <v>0</v>
      </c>
      <c r="G2908">
        <v>2222222</v>
      </c>
      <c r="H2908">
        <v>0</v>
      </c>
      <c r="I2908">
        <v>0</v>
      </c>
      <c r="J2908">
        <v>0</v>
      </c>
      <c r="K2908">
        <v>0</v>
      </c>
      <c r="L2908">
        <v>0</v>
      </c>
      <c r="M2908">
        <v>0</v>
      </c>
    </row>
    <row r="2909" spans="2:13" x14ac:dyDescent="0.2">
      <c r="B2909">
        <v>0</v>
      </c>
      <c r="C2909">
        <v>0</v>
      </c>
      <c r="D2909">
        <v>0</v>
      </c>
      <c r="E2909">
        <v>0</v>
      </c>
      <c r="F2909">
        <v>0</v>
      </c>
      <c r="G2909">
        <v>2222222</v>
      </c>
      <c r="H2909">
        <v>0</v>
      </c>
      <c r="I2909">
        <v>0</v>
      </c>
      <c r="J2909">
        <v>0</v>
      </c>
      <c r="K2909">
        <v>0</v>
      </c>
      <c r="L2909">
        <v>0</v>
      </c>
      <c r="M2909">
        <v>0</v>
      </c>
    </row>
    <row r="2910" spans="2:13" x14ac:dyDescent="0.2">
      <c r="B2910">
        <v>0</v>
      </c>
      <c r="C2910">
        <v>0</v>
      </c>
      <c r="D2910">
        <v>0</v>
      </c>
      <c r="E2910">
        <v>0</v>
      </c>
      <c r="F2910">
        <v>0</v>
      </c>
      <c r="G2910">
        <v>2222222</v>
      </c>
      <c r="H2910">
        <v>0</v>
      </c>
      <c r="I2910">
        <v>0</v>
      </c>
      <c r="J2910">
        <v>0</v>
      </c>
      <c r="K2910">
        <v>0</v>
      </c>
      <c r="L2910">
        <v>0</v>
      </c>
      <c r="M2910">
        <v>0</v>
      </c>
    </row>
    <row r="2911" spans="2:13" x14ac:dyDescent="0.2">
      <c r="B2911">
        <v>0</v>
      </c>
      <c r="C2911">
        <v>0</v>
      </c>
      <c r="D2911">
        <v>0</v>
      </c>
      <c r="E2911">
        <v>0</v>
      </c>
      <c r="F2911">
        <v>0</v>
      </c>
      <c r="G2911">
        <v>2222222</v>
      </c>
      <c r="H2911">
        <v>0</v>
      </c>
      <c r="I2911">
        <v>0</v>
      </c>
      <c r="J2911">
        <v>0</v>
      </c>
      <c r="K2911">
        <v>0</v>
      </c>
      <c r="L2911">
        <v>0</v>
      </c>
      <c r="M2911">
        <v>0</v>
      </c>
    </row>
    <row r="2912" spans="2:13" x14ac:dyDescent="0.2">
      <c r="B2912">
        <v>0</v>
      </c>
      <c r="C2912">
        <v>0</v>
      </c>
      <c r="D2912">
        <v>0</v>
      </c>
      <c r="E2912">
        <v>0</v>
      </c>
      <c r="F2912">
        <v>0</v>
      </c>
      <c r="G2912">
        <v>2222222</v>
      </c>
      <c r="H2912">
        <v>0</v>
      </c>
      <c r="I2912">
        <v>0</v>
      </c>
      <c r="J2912">
        <v>0</v>
      </c>
      <c r="K2912">
        <v>0</v>
      </c>
      <c r="L2912">
        <v>0</v>
      </c>
      <c r="M2912">
        <v>0</v>
      </c>
    </row>
    <row r="2913" spans="2:13" x14ac:dyDescent="0.2">
      <c r="B2913">
        <v>0</v>
      </c>
      <c r="C2913">
        <v>0</v>
      </c>
      <c r="D2913">
        <v>0</v>
      </c>
      <c r="E2913">
        <v>0</v>
      </c>
      <c r="F2913">
        <v>0</v>
      </c>
      <c r="G2913">
        <v>2222222</v>
      </c>
      <c r="H2913">
        <v>0</v>
      </c>
      <c r="I2913">
        <v>0</v>
      </c>
      <c r="J2913">
        <v>0</v>
      </c>
      <c r="K2913">
        <v>0</v>
      </c>
      <c r="L2913">
        <v>0</v>
      </c>
      <c r="M2913">
        <v>0</v>
      </c>
    </row>
    <row r="2914" spans="2:13" x14ac:dyDescent="0.2">
      <c r="B2914">
        <v>0</v>
      </c>
      <c r="C2914">
        <v>0</v>
      </c>
      <c r="D2914">
        <v>0</v>
      </c>
      <c r="E2914">
        <v>0</v>
      </c>
      <c r="F2914">
        <v>0</v>
      </c>
      <c r="G2914">
        <v>2222222</v>
      </c>
      <c r="H2914">
        <v>0</v>
      </c>
      <c r="I2914">
        <v>0</v>
      </c>
      <c r="J2914">
        <v>0</v>
      </c>
      <c r="K2914">
        <v>0</v>
      </c>
      <c r="L2914">
        <v>0</v>
      </c>
      <c r="M2914">
        <v>0</v>
      </c>
    </row>
    <row r="2915" spans="2:13" x14ac:dyDescent="0.2">
      <c r="B2915">
        <v>0</v>
      </c>
      <c r="C2915">
        <v>0</v>
      </c>
      <c r="D2915">
        <v>0</v>
      </c>
      <c r="E2915">
        <v>0</v>
      </c>
      <c r="F2915">
        <v>0</v>
      </c>
      <c r="G2915">
        <v>2222222</v>
      </c>
      <c r="H2915">
        <v>0</v>
      </c>
      <c r="I2915">
        <v>0</v>
      </c>
      <c r="J2915">
        <v>0</v>
      </c>
      <c r="K2915">
        <v>0</v>
      </c>
      <c r="L2915">
        <v>0</v>
      </c>
      <c r="M2915">
        <v>0</v>
      </c>
    </row>
    <row r="2916" spans="2:13" x14ac:dyDescent="0.2">
      <c r="B2916">
        <v>0</v>
      </c>
      <c r="C2916">
        <v>0</v>
      </c>
      <c r="D2916">
        <v>0</v>
      </c>
      <c r="E2916">
        <v>0</v>
      </c>
      <c r="F2916">
        <v>0</v>
      </c>
      <c r="G2916">
        <v>2222222</v>
      </c>
      <c r="H2916">
        <v>0</v>
      </c>
      <c r="I2916">
        <v>0</v>
      </c>
      <c r="J2916">
        <v>0</v>
      </c>
      <c r="K2916">
        <v>0</v>
      </c>
      <c r="L2916">
        <v>0</v>
      </c>
      <c r="M2916">
        <v>0</v>
      </c>
    </row>
    <row r="2917" spans="2:13" x14ac:dyDescent="0.2">
      <c r="B2917">
        <v>0</v>
      </c>
      <c r="C2917">
        <v>0</v>
      </c>
      <c r="D2917">
        <v>0</v>
      </c>
      <c r="E2917">
        <v>0</v>
      </c>
      <c r="F2917">
        <v>0</v>
      </c>
      <c r="G2917">
        <v>2222222</v>
      </c>
      <c r="H2917">
        <v>0</v>
      </c>
      <c r="I2917">
        <v>0</v>
      </c>
      <c r="J2917">
        <v>0</v>
      </c>
      <c r="K2917">
        <v>0</v>
      </c>
      <c r="L2917">
        <v>0</v>
      </c>
      <c r="M2917">
        <v>0</v>
      </c>
    </row>
    <row r="2918" spans="2:13" x14ac:dyDescent="0.2">
      <c r="B2918">
        <v>0</v>
      </c>
      <c r="C2918">
        <v>0</v>
      </c>
      <c r="D2918">
        <v>0</v>
      </c>
      <c r="E2918">
        <v>0</v>
      </c>
      <c r="F2918">
        <v>0</v>
      </c>
      <c r="G2918">
        <v>2222222</v>
      </c>
      <c r="H2918">
        <v>0</v>
      </c>
      <c r="I2918">
        <v>0</v>
      </c>
      <c r="J2918">
        <v>0</v>
      </c>
      <c r="K2918">
        <v>0</v>
      </c>
      <c r="L2918">
        <v>0</v>
      </c>
      <c r="M2918">
        <v>0</v>
      </c>
    </row>
    <row r="2919" spans="2:13" x14ac:dyDescent="0.2">
      <c r="B2919">
        <v>0</v>
      </c>
      <c r="C2919">
        <v>0</v>
      </c>
      <c r="D2919">
        <v>0</v>
      </c>
      <c r="E2919">
        <v>0</v>
      </c>
      <c r="F2919">
        <v>0</v>
      </c>
      <c r="G2919">
        <v>2222222</v>
      </c>
      <c r="H2919">
        <v>0</v>
      </c>
      <c r="I2919">
        <v>0</v>
      </c>
      <c r="J2919">
        <v>0</v>
      </c>
      <c r="K2919">
        <v>0</v>
      </c>
      <c r="L2919">
        <v>0</v>
      </c>
      <c r="M2919">
        <v>0</v>
      </c>
    </row>
    <row r="2920" spans="2:13" x14ac:dyDescent="0.2">
      <c r="B2920">
        <v>0</v>
      </c>
      <c r="C2920">
        <v>0</v>
      </c>
      <c r="D2920">
        <v>0</v>
      </c>
      <c r="E2920">
        <v>0</v>
      </c>
      <c r="F2920">
        <v>0</v>
      </c>
      <c r="G2920">
        <v>2222222</v>
      </c>
      <c r="H2920">
        <v>0</v>
      </c>
      <c r="I2920">
        <v>0</v>
      </c>
      <c r="J2920">
        <v>0</v>
      </c>
      <c r="K2920">
        <v>0</v>
      </c>
      <c r="L2920">
        <v>0</v>
      </c>
      <c r="M2920">
        <v>0</v>
      </c>
    </row>
    <row r="2921" spans="2:13" x14ac:dyDescent="0.2">
      <c r="B2921">
        <v>0</v>
      </c>
      <c r="C2921">
        <v>0</v>
      </c>
      <c r="D2921">
        <v>0</v>
      </c>
      <c r="E2921">
        <v>0</v>
      </c>
      <c r="F2921">
        <v>0</v>
      </c>
      <c r="G2921">
        <v>2222222</v>
      </c>
      <c r="H2921">
        <v>0</v>
      </c>
      <c r="I2921">
        <v>0</v>
      </c>
      <c r="J2921">
        <v>0</v>
      </c>
      <c r="K2921">
        <v>0</v>
      </c>
      <c r="L2921">
        <v>0</v>
      </c>
      <c r="M2921">
        <v>0</v>
      </c>
    </row>
    <row r="2922" spans="2:13" x14ac:dyDescent="0.2">
      <c r="B2922">
        <v>0</v>
      </c>
      <c r="C2922">
        <v>0</v>
      </c>
      <c r="D2922">
        <v>0</v>
      </c>
      <c r="E2922">
        <v>0</v>
      </c>
      <c r="F2922">
        <v>0</v>
      </c>
      <c r="G2922">
        <v>2222222</v>
      </c>
      <c r="H2922">
        <v>0</v>
      </c>
      <c r="I2922">
        <v>0</v>
      </c>
      <c r="J2922">
        <v>0</v>
      </c>
      <c r="K2922">
        <v>0</v>
      </c>
      <c r="L2922">
        <v>0</v>
      </c>
      <c r="M2922">
        <v>0</v>
      </c>
    </row>
    <row r="2923" spans="2:13" x14ac:dyDescent="0.2">
      <c r="B2923">
        <v>0</v>
      </c>
      <c r="C2923">
        <v>0</v>
      </c>
      <c r="D2923">
        <v>0</v>
      </c>
      <c r="E2923">
        <v>0</v>
      </c>
      <c r="F2923">
        <v>0</v>
      </c>
      <c r="G2923">
        <v>2222222</v>
      </c>
      <c r="H2923">
        <v>0</v>
      </c>
      <c r="I2923">
        <v>0</v>
      </c>
      <c r="J2923">
        <v>0</v>
      </c>
      <c r="K2923">
        <v>0</v>
      </c>
      <c r="L2923">
        <v>0</v>
      </c>
      <c r="M2923">
        <v>0</v>
      </c>
    </row>
    <row r="2924" spans="2:13" x14ac:dyDescent="0.2">
      <c r="B2924">
        <v>0</v>
      </c>
      <c r="C2924">
        <v>0</v>
      </c>
      <c r="D2924">
        <v>0</v>
      </c>
      <c r="E2924">
        <v>0</v>
      </c>
      <c r="F2924">
        <v>0</v>
      </c>
      <c r="G2924">
        <v>2222222</v>
      </c>
      <c r="H2924">
        <v>0</v>
      </c>
      <c r="I2924">
        <v>0</v>
      </c>
      <c r="J2924">
        <v>0</v>
      </c>
      <c r="K2924">
        <v>0</v>
      </c>
      <c r="L2924">
        <v>0</v>
      </c>
      <c r="M2924">
        <v>0</v>
      </c>
    </row>
    <row r="2925" spans="2:13" x14ac:dyDescent="0.2">
      <c r="B2925">
        <v>0</v>
      </c>
      <c r="C2925">
        <v>0</v>
      </c>
      <c r="D2925">
        <v>0</v>
      </c>
      <c r="E2925">
        <v>0</v>
      </c>
      <c r="F2925">
        <v>0</v>
      </c>
      <c r="G2925">
        <v>2222222</v>
      </c>
      <c r="H2925">
        <v>0</v>
      </c>
      <c r="I2925">
        <v>0</v>
      </c>
      <c r="J2925">
        <v>0</v>
      </c>
      <c r="K2925">
        <v>0</v>
      </c>
      <c r="L2925">
        <v>0</v>
      </c>
      <c r="M2925">
        <v>0</v>
      </c>
    </row>
    <row r="2926" spans="2:13" x14ac:dyDescent="0.2">
      <c r="B2926">
        <v>0</v>
      </c>
      <c r="C2926">
        <v>0</v>
      </c>
      <c r="D2926">
        <v>0</v>
      </c>
      <c r="E2926">
        <v>0</v>
      </c>
      <c r="F2926">
        <v>0</v>
      </c>
      <c r="G2926">
        <v>2222222</v>
      </c>
      <c r="H2926">
        <v>0</v>
      </c>
      <c r="I2926">
        <v>0</v>
      </c>
      <c r="J2926">
        <v>0</v>
      </c>
      <c r="K2926">
        <v>0</v>
      </c>
      <c r="L2926">
        <v>0</v>
      </c>
      <c r="M2926">
        <v>0</v>
      </c>
    </row>
    <row r="2927" spans="2:13" x14ac:dyDescent="0.2">
      <c r="B2927">
        <v>0</v>
      </c>
      <c r="C2927">
        <v>0</v>
      </c>
      <c r="D2927">
        <v>0</v>
      </c>
      <c r="E2927">
        <v>0</v>
      </c>
      <c r="F2927">
        <v>0</v>
      </c>
      <c r="G2927">
        <v>2222222</v>
      </c>
      <c r="H2927">
        <v>0</v>
      </c>
      <c r="I2927">
        <v>0</v>
      </c>
      <c r="J2927">
        <v>0</v>
      </c>
      <c r="K2927">
        <v>0</v>
      </c>
      <c r="L2927">
        <v>0</v>
      </c>
      <c r="M2927">
        <v>0</v>
      </c>
    </row>
    <row r="2928" spans="2:13" x14ac:dyDescent="0.2">
      <c r="B2928">
        <v>0</v>
      </c>
      <c r="C2928">
        <v>0</v>
      </c>
      <c r="D2928">
        <v>0</v>
      </c>
      <c r="E2928">
        <v>0</v>
      </c>
      <c r="F2928">
        <v>0</v>
      </c>
      <c r="G2928">
        <v>2222222</v>
      </c>
      <c r="H2928">
        <v>0</v>
      </c>
      <c r="I2928">
        <v>0</v>
      </c>
      <c r="J2928">
        <v>0</v>
      </c>
      <c r="K2928">
        <v>0</v>
      </c>
      <c r="L2928">
        <v>0</v>
      </c>
      <c r="M2928">
        <v>0</v>
      </c>
    </row>
    <row r="2929" spans="2:13" x14ac:dyDescent="0.2">
      <c r="B2929">
        <v>0</v>
      </c>
      <c r="C2929">
        <v>0</v>
      </c>
      <c r="D2929">
        <v>0</v>
      </c>
      <c r="E2929">
        <v>0</v>
      </c>
      <c r="F2929">
        <v>0</v>
      </c>
      <c r="G2929">
        <v>2222222</v>
      </c>
      <c r="H2929">
        <v>0</v>
      </c>
      <c r="I2929">
        <v>0</v>
      </c>
      <c r="J2929">
        <v>0</v>
      </c>
      <c r="K2929">
        <v>0</v>
      </c>
      <c r="L2929">
        <v>0</v>
      </c>
      <c r="M2929">
        <v>0</v>
      </c>
    </row>
    <row r="2930" spans="2:13" x14ac:dyDescent="0.2">
      <c r="B2930">
        <v>0</v>
      </c>
      <c r="C2930">
        <v>0</v>
      </c>
      <c r="D2930">
        <v>0</v>
      </c>
      <c r="E2930">
        <v>0</v>
      </c>
      <c r="F2930">
        <v>0</v>
      </c>
      <c r="G2930">
        <v>2222222</v>
      </c>
      <c r="H2930">
        <v>0</v>
      </c>
      <c r="I2930">
        <v>0</v>
      </c>
      <c r="J2930">
        <v>0</v>
      </c>
      <c r="K2930">
        <v>0</v>
      </c>
      <c r="L2930">
        <v>0</v>
      </c>
      <c r="M2930">
        <v>0</v>
      </c>
    </row>
    <row r="2931" spans="2:13" x14ac:dyDescent="0.2">
      <c r="B2931">
        <v>0</v>
      </c>
      <c r="C2931">
        <v>0</v>
      </c>
      <c r="D2931">
        <v>0</v>
      </c>
      <c r="E2931">
        <v>0</v>
      </c>
      <c r="F2931">
        <v>0</v>
      </c>
      <c r="G2931">
        <v>2222222</v>
      </c>
      <c r="H2931">
        <v>0</v>
      </c>
      <c r="I2931">
        <v>0</v>
      </c>
      <c r="J2931">
        <v>0</v>
      </c>
      <c r="K2931">
        <v>0</v>
      </c>
      <c r="L2931">
        <v>0</v>
      </c>
      <c r="M2931">
        <v>0</v>
      </c>
    </row>
    <row r="2932" spans="2:13" x14ac:dyDescent="0.2">
      <c r="B2932">
        <v>0</v>
      </c>
      <c r="C2932">
        <v>0</v>
      </c>
      <c r="D2932">
        <v>0</v>
      </c>
      <c r="E2932">
        <v>0</v>
      </c>
      <c r="F2932">
        <v>0</v>
      </c>
      <c r="G2932">
        <v>2222222</v>
      </c>
      <c r="H2932">
        <v>0</v>
      </c>
      <c r="I2932">
        <v>0</v>
      </c>
      <c r="J2932">
        <v>0</v>
      </c>
      <c r="K2932">
        <v>0</v>
      </c>
      <c r="L2932">
        <v>0</v>
      </c>
      <c r="M2932">
        <v>0</v>
      </c>
    </row>
    <row r="2933" spans="2:13" x14ac:dyDescent="0.2">
      <c r="B2933">
        <v>0</v>
      </c>
      <c r="C2933">
        <v>0</v>
      </c>
      <c r="D2933">
        <v>0</v>
      </c>
      <c r="E2933">
        <v>0</v>
      </c>
      <c r="F2933">
        <v>0</v>
      </c>
      <c r="G2933">
        <v>2222222</v>
      </c>
      <c r="H2933">
        <v>0</v>
      </c>
      <c r="I2933">
        <v>0</v>
      </c>
      <c r="J2933">
        <v>0</v>
      </c>
      <c r="K2933">
        <v>0</v>
      </c>
      <c r="L2933">
        <v>0</v>
      </c>
      <c r="M2933">
        <v>0</v>
      </c>
    </row>
    <row r="2934" spans="2:13" x14ac:dyDescent="0.2">
      <c r="B2934">
        <v>0</v>
      </c>
      <c r="C2934">
        <v>0</v>
      </c>
      <c r="D2934">
        <v>0</v>
      </c>
      <c r="E2934">
        <v>0</v>
      </c>
      <c r="F2934">
        <v>0</v>
      </c>
      <c r="G2934">
        <v>2222222</v>
      </c>
      <c r="H2934">
        <v>0</v>
      </c>
      <c r="I2934">
        <v>0</v>
      </c>
      <c r="J2934">
        <v>0</v>
      </c>
      <c r="K2934">
        <v>0</v>
      </c>
      <c r="L2934">
        <v>0</v>
      </c>
      <c r="M2934">
        <v>0</v>
      </c>
    </row>
    <row r="2935" spans="2:13" x14ac:dyDescent="0.2">
      <c r="B2935">
        <v>0</v>
      </c>
      <c r="C2935">
        <v>0</v>
      </c>
      <c r="D2935">
        <v>0</v>
      </c>
      <c r="E2935">
        <v>0</v>
      </c>
      <c r="F2935">
        <v>0</v>
      </c>
      <c r="G2935">
        <v>2222222</v>
      </c>
      <c r="H2935">
        <v>0</v>
      </c>
      <c r="I2935">
        <v>0</v>
      </c>
      <c r="J2935">
        <v>0</v>
      </c>
      <c r="K2935">
        <v>0</v>
      </c>
      <c r="L2935">
        <v>0</v>
      </c>
      <c r="M2935">
        <v>0</v>
      </c>
    </row>
    <row r="2936" spans="2:13" x14ac:dyDescent="0.2">
      <c r="B2936">
        <v>0</v>
      </c>
      <c r="C2936">
        <v>0</v>
      </c>
      <c r="D2936">
        <v>0</v>
      </c>
      <c r="E2936">
        <v>0</v>
      </c>
      <c r="F2936">
        <v>0</v>
      </c>
      <c r="G2936">
        <v>2222222</v>
      </c>
      <c r="H2936">
        <v>0</v>
      </c>
      <c r="I2936">
        <v>0</v>
      </c>
      <c r="J2936">
        <v>0</v>
      </c>
      <c r="K2936">
        <v>0</v>
      </c>
      <c r="L2936">
        <v>0</v>
      </c>
      <c r="M2936">
        <v>0</v>
      </c>
    </row>
    <row r="2937" spans="2:13" x14ac:dyDescent="0.2">
      <c r="B2937">
        <v>0</v>
      </c>
      <c r="C2937">
        <v>0</v>
      </c>
      <c r="D2937">
        <v>0</v>
      </c>
      <c r="E2937">
        <v>0</v>
      </c>
      <c r="F2937">
        <v>0</v>
      </c>
      <c r="G2937">
        <v>2222222</v>
      </c>
      <c r="H2937">
        <v>0</v>
      </c>
      <c r="I2937">
        <v>0</v>
      </c>
      <c r="J2937">
        <v>0</v>
      </c>
      <c r="K2937">
        <v>0</v>
      </c>
      <c r="L2937">
        <v>0</v>
      </c>
      <c r="M2937">
        <v>0</v>
      </c>
    </row>
    <row r="2938" spans="2:13" x14ac:dyDescent="0.2">
      <c r="B2938">
        <v>0</v>
      </c>
      <c r="C2938">
        <v>0</v>
      </c>
      <c r="D2938">
        <v>0</v>
      </c>
      <c r="E2938">
        <v>0</v>
      </c>
      <c r="F2938">
        <v>0</v>
      </c>
      <c r="G2938">
        <v>2222222</v>
      </c>
      <c r="H2938">
        <v>0</v>
      </c>
      <c r="I2938">
        <v>0</v>
      </c>
      <c r="J2938">
        <v>0</v>
      </c>
      <c r="K2938">
        <v>0</v>
      </c>
      <c r="L2938">
        <v>0</v>
      </c>
      <c r="M2938">
        <v>0</v>
      </c>
    </row>
    <row r="2939" spans="2:13" x14ac:dyDescent="0.2">
      <c r="B2939">
        <v>0</v>
      </c>
      <c r="C2939">
        <v>0</v>
      </c>
      <c r="D2939">
        <v>0</v>
      </c>
      <c r="E2939">
        <v>0</v>
      </c>
      <c r="F2939">
        <v>0</v>
      </c>
      <c r="G2939">
        <v>2222222</v>
      </c>
      <c r="H2939">
        <v>0</v>
      </c>
      <c r="I2939">
        <v>0</v>
      </c>
      <c r="J2939">
        <v>0</v>
      </c>
      <c r="K2939">
        <v>0</v>
      </c>
      <c r="L2939">
        <v>0</v>
      </c>
      <c r="M2939">
        <v>0</v>
      </c>
    </row>
    <row r="2940" spans="2:13" x14ac:dyDescent="0.2">
      <c r="B2940">
        <v>0</v>
      </c>
      <c r="C2940">
        <v>0</v>
      </c>
      <c r="D2940">
        <v>0</v>
      </c>
      <c r="E2940">
        <v>0</v>
      </c>
      <c r="F2940">
        <v>0</v>
      </c>
      <c r="G2940">
        <v>2222222</v>
      </c>
      <c r="H2940">
        <v>0</v>
      </c>
      <c r="I2940">
        <v>0</v>
      </c>
      <c r="J2940">
        <v>0</v>
      </c>
      <c r="K2940">
        <v>0</v>
      </c>
      <c r="L2940">
        <v>0</v>
      </c>
      <c r="M2940">
        <v>0</v>
      </c>
    </row>
    <row r="2941" spans="2:13" x14ac:dyDescent="0.2">
      <c r="B2941">
        <v>0</v>
      </c>
      <c r="C2941">
        <v>0</v>
      </c>
      <c r="D2941">
        <v>0</v>
      </c>
      <c r="E2941">
        <v>0</v>
      </c>
      <c r="F2941">
        <v>0</v>
      </c>
      <c r="G2941">
        <v>2222222</v>
      </c>
      <c r="H2941">
        <v>0</v>
      </c>
      <c r="I2941">
        <v>0</v>
      </c>
      <c r="J2941">
        <v>0</v>
      </c>
      <c r="K2941">
        <v>0</v>
      </c>
      <c r="L2941">
        <v>0</v>
      </c>
      <c r="M2941">
        <v>0</v>
      </c>
    </row>
    <row r="2942" spans="2:13" x14ac:dyDescent="0.2">
      <c r="B2942">
        <v>0</v>
      </c>
      <c r="C2942">
        <v>0</v>
      </c>
      <c r="D2942">
        <v>0</v>
      </c>
      <c r="E2942">
        <v>0</v>
      </c>
      <c r="F2942">
        <v>0</v>
      </c>
      <c r="G2942">
        <v>2222222</v>
      </c>
      <c r="H2942">
        <v>0</v>
      </c>
      <c r="I2942">
        <v>0</v>
      </c>
      <c r="J2942">
        <v>0</v>
      </c>
      <c r="K2942">
        <v>0</v>
      </c>
      <c r="L2942">
        <v>0</v>
      </c>
      <c r="M2942">
        <v>0</v>
      </c>
    </row>
    <row r="2943" spans="2:13" x14ac:dyDescent="0.2">
      <c r="B2943">
        <v>0</v>
      </c>
      <c r="C2943">
        <v>0</v>
      </c>
      <c r="D2943">
        <v>0</v>
      </c>
      <c r="E2943">
        <v>0</v>
      </c>
      <c r="F2943">
        <v>0</v>
      </c>
      <c r="G2943">
        <v>2222222</v>
      </c>
      <c r="H2943">
        <v>0</v>
      </c>
      <c r="I2943">
        <v>0</v>
      </c>
      <c r="J2943">
        <v>0</v>
      </c>
      <c r="K2943">
        <v>0</v>
      </c>
      <c r="L2943">
        <v>0</v>
      </c>
      <c r="M2943">
        <v>0</v>
      </c>
    </row>
    <row r="2944" spans="2:13" x14ac:dyDescent="0.2">
      <c r="B2944">
        <v>0</v>
      </c>
      <c r="C2944">
        <v>0</v>
      </c>
      <c r="D2944">
        <v>0</v>
      </c>
      <c r="E2944">
        <v>0</v>
      </c>
      <c r="F2944">
        <v>0</v>
      </c>
      <c r="G2944">
        <v>2222222</v>
      </c>
      <c r="H2944">
        <v>0</v>
      </c>
      <c r="I2944">
        <v>0</v>
      </c>
      <c r="J2944">
        <v>0</v>
      </c>
      <c r="K2944">
        <v>0</v>
      </c>
      <c r="L2944">
        <v>0</v>
      </c>
      <c r="M2944">
        <v>0</v>
      </c>
    </row>
    <row r="2945" spans="2:13" x14ac:dyDescent="0.2">
      <c r="B2945">
        <v>0</v>
      </c>
      <c r="C2945">
        <v>0</v>
      </c>
      <c r="D2945">
        <v>0</v>
      </c>
      <c r="E2945">
        <v>0</v>
      </c>
      <c r="F2945">
        <v>0</v>
      </c>
      <c r="G2945">
        <v>2222222</v>
      </c>
      <c r="H2945">
        <v>0</v>
      </c>
      <c r="I2945">
        <v>0</v>
      </c>
      <c r="J2945">
        <v>0</v>
      </c>
      <c r="K2945">
        <v>0</v>
      </c>
      <c r="L2945">
        <v>0</v>
      </c>
      <c r="M2945">
        <v>0</v>
      </c>
    </row>
    <row r="2946" spans="2:13" x14ac:dyDescent="0.2">
      <c r="B2946">
        <v>0</v>
      </c>
      <c r="C2946">
        <v>0</v>
      </c>
      <c r="D2946">
        <v>0</v>
      </c>
      <c r="E2946">
        <v>0</v>
      </c>
      <c r="F2946">
        <v>0</v>
      </c>
      <c r="G2946">
        <v>2222222</v>
      </c>
      <c r="H2946">
        <v>0</v>
      </c>
      <c r="I2946">
        <v>0</v>
      </c>
      <c r="J2946">
        <v>0</v>
      </c>
      <c r="K2946">
        <v>0</v>
      </c>
      <c r="L2946">
        <v>0</v>
      </c>
      <c r="M2946">
        <v>0</v>
      </c>
    </row>
    <row r="2947" spans="2:13" x14ac:dyDescent="0.2">
      <c r="B2947">
        <v>0</v>
      </c>
      <c r="C2947">
        <v>0</v>
      </c>
      <c r="D2947">
        <v>0</v>
      </c>
      <c r="E2947">
        <v>0</v>
      </c>
      <c r="F2947">
        <v>0</v>
      </c>
      <c r="G2947">
        <v>2222222</v>
      </c>
      <c r="H2947">
        <v>0</v>
      </c>
      <c r="I2947">
        <v>0</v>
      </c>
      <c r="J2947">
        <v>0</v>
      </c>
      <c r="K2947">
        <v>0</v>
      </c>
      <c r="L2947">
        <v>0</v>
      </c>
      <c r="M2947">
        <v>0</v>
      </c>
    </row>
    <row r="2948" spans="2:13" x14ac:dyDescent="0.2">
      <c r="B2948">
        <v>0</v>
      </c>
      <c r="C2948">
        <v>0</v>
      </c>
      <c r="D2948">
        <v>0</v>
      </c>
      <c r="E2948">
        <v>0</v>
      </c>
      <c r="F2948">
        <v>0</v>
      </c>
      <c r="G2948">
        <v>2222222</v>
      </c>
      <c r="H2948">
        <v>0</v>
      </c>
      <c r="I2948">
        <v>0</v>
      </c>
      <c r="J2948">
        <v>0</v>
      </c>
      <c r="K2948">
        <v>0</v>
      </c>
      <c r="L2948">
        <v>0</v>
      </c>
      <c r="M2948">
        <v>0</v>
      </c>
    </row>
    <row r="2949" spans="2:13" x14ac:dyDescent="0.2">
      <c r="B2949">
        <v>0</v>
      </c>
      <c r="C2949">
        <v>0</v>
      </c>
      <c r="D2949">
        <v>0</v>
      </c>
      <c r="E2949">
        <v>0</v>
      </c>
      <c r="F2949">
        <v>0</v>
      </c>
      <c r="G2949">
        <v>2222222</v>
      </c>
      <c r="H2949">
        <v>0</v>
      </c>
      <c r="I2949">
        <v>0</v>
      </c>
      <c r="J2949">
        <v>0</v>
      </c>
      <c r="K2949">
        <v>0</v>
      </c>
      <c r="L2949">
        <v>0</v>
      </c>
      <c r="M2949">
        <v>0</v>
      </c>
    </row>
    <row r="2950" spans="2:13" x14ac:dyDescent="0.2">
      <c r="B2950">
        <v>0</v>
      </c>
      <c r="C2950">
        <v>0</v>
      </c>
      <c r="D2950">
        <v>0</v>
      </c>
      <c r="E2950">
        <v>0</v>
      </c>
      <c r="F2950">
        <v>0</v>
      </c>
      <c r="G2950">
        <v>2222222</v>
      </c>
      <c r="H2950">
        <v>0</v>
      </c>
      <c r="I2950">
        <v>0</v>
      </c>
      <c r="J2950">
        <v>0</v>
      </c>
      <c r="K2950">
        <v>0</v>
      </c>
      <c r="L2950">
        <v>0</v>
      </c>
      <c r="M2950">
        <v>0</v>
      </c>
    </row>
    <row r="2951" spans="2:13" x14ac:dyDescent="0.2">
      <c r="B2951">
        <v>0</v>
      </c>
      <c r="C2951">
        <v>0</v>
      </c>
      <c r="D2951">
        <v>0</v>
      </c>
      <c r="E2951">
        <v>0</v>
      </c>
      <c r="F2951">
        <v>0</v>
      </c>
      <c r="G2951">
        <v>2222222</v>
      </c>
      <c r="H2951">
        <v>0</v>
      </c>
      <c r="I2951">
        <v>0</v>
      </c>
      <c r="J2951">
        <v>0</v>
      </c>
      <c r="K2951">
        <v>0</v>
      </c>
      <c r="L2951">
        <v>0</v>
      </c>
      <c r="M2951">
        <v>0</v>
      </c>
    </row>
    <row r="2952" spans="2:13" x14ac:dyDescent="0.2">
      <c r="B2952">
        <v>0</v>
      </c>
      <c r="C2952">
        <v>0</v>
      </c>
      <c r="D2952">
        <v>0</v>
      </c>
      <c r="E2952">
        <v>0</v>
      </c>
      <c r="F2952">
        <v>0</v>
      </c>
      <c r="G2952">
        <v>2222222</v>
      </c>
      <c r="H2952">
        <v>0</v>
      </c>
      <c r="I2952">
        <v>0</v>
      </c>
      <c r="J2952">
        <v>0</v>
      </c>
      <c r="K2952">
        <v>0</v>
      </c>
      <c r="L2952">
        <v>0</v>
      </c>
      <c r="M2952">
        <v>0</v>
      </c>
    </row>
    <row r="2953" spans="2:13" x14ac:dyDescent="0.2">
      <c r="B2953">
        <v>0</v>
      </c>
      <c r="C2953">
        <v>0</v>
      </c>
      <c r="D2953">
        <v>0</v>
      </c>
      <c r="E2953">
        <v>0</v>
      </c>
      <c r="F2953">
        <v>0</v>
      </c>
      <c r="G2953">
        <v>2222222</v>
      </c>
      <c r="H2953">
        <v>0</v>
      </c>
      <c r="I2953">
        <v>0</v>
      </c>
      <c r="J2953">
        <v>0</v>
      </c>
      <c r="K2953">
        <v>0</v>
      </c>
      <c r="L2953">
        <v>0</v>
      </c>
      <c r="M2953">
        <v>0</v>
      </c>
    </row>
    <row r="2954" spans="2:13" x14ac:dyDescent="0.2">
      <c r="B2954">
        <v>0</v>
      </c>
      <c r="C2954">
        <v>0</v>
      </c>
      <c r="D2954">
        <v>0</v>
      </c>
      <c r="E2954">
        <v>0</v>
      </c>
      <c r="F2954">
        <v>0</v>
      </c>
      <c r="G2954">
        <v>2222222</v>
      </c>
      <c r="H2954">
        <v>0</v>
      </c>
      <c r="I2954">
        <v>0</v>
      </c>
      <c r="J2954">
        <v>0</v>
      </c>
      <c r="K2954">
        <v>0</v>
      </c>
      <c r="L2954">
        <v>0</v>
      </c>
      <c r="M2954">
        <v>0</v>
      </c>
    </row>
    <row r="2955" spans="2:13" x14ac:dyDescent="0.2">
      <c r="B2955">
        <v>0</v>
      </c>
      <c r="C2955">
        <v>0</v>
      </c>
      <c r="D2955">
        <v>0</v>
      </c>
      <c r="E2955">
        <v>0</v>
      </c>
      <c r="F2955">
        <v>0</v>
      </c>
      <c r="G2955">
        <v>2222222</v>
      </c>
      <c r="H2955">
        <v>0</v>
      </c>
      <c r="I2955">
        <v>0</v>
      </c>
      <c r="J2955">
        <v>0</v>
      </c>
      <c r="K2955">
        <v>0</v>
      </c>
      <c r="L2955">
        <v>0</v>
      </c>
      <c r="M2955">
        <v>0</v>
      </c>
    </row>
    <row r="2956" spans="2:13" x14ac:dyDescent="0.2">
      <c r="B2956">
        <v>0</v>
      </c>
      <c r="C2956">
        <v>0</v>
      </c>
      <c r="D2956">
        <v>0</v>
      </c>
      <c r="E2956">
        <v>0</v>
      </c>
      <c r="F2956">
        <v>0</v>
      </c>
      <c r="G2956">
        <v>2222222</v>
      </c>
      <c r="H2956">
        <v>0</v>
      </c>
      <c r="I2956">
        <v>0</v>
      </c>
      <c r="J2956">
        <v>0</v>
      </c>
      <c r="K2956">
        <v>0</v>
      </c>
      <c r="L2956">
        <v>0</v>
      </c>
      <c r="M2956">
        <v>0</v>
      </c>
    </row>
    <row r="2957" spans="2:13" x14ac:dyDescent="0.2">
      <c r="B2957">
        <v>0</v>
      </c>
      <c r="C2957">
        <v>0</v>
      </c>
      <c r="D2957">
        <v>0</v>
      </c>
      <c r="E2957">
        <v>0</v>
      </c>
      <c r="F2957">
        <v>0</v>
      </c>
      <c r="G2957">
        <v>2222222</v>
      </c>
      <c r="H2957">
        <v>0</v>
      </c>
      <c r="I2957">
        <v>0</v>
      </c>
      <c r="J2957">
        <v>0</v>
      </c>
      <c r="K2957">
        <v>0</v>
      </c>
      <c r="L2957">
        <v>0</v>
      </c>
      <c r="M2957">
        <v>0</v>
      </c>
    </row>
    <row r="2958" spans="2:13" x14ac:dyDescent="0.2">
      <c r="B2958">
        <v>0</v>
      </c>
      <c r="C2958">
        <v>0</v>
      </c>
      <c r="D2958">
        <v>0</v>
      </c>
      <c r="E2958">
        <v>0</v>
      </c>
      <c r="F2958">
        <v>0</v>
      </c>
      <c r="G2958">
        <v>2222222</v>
      </c>
      <c r="H2958">
        <v>0</v>
      </c>
      <c r="I2958">
        <v>0</v>
      </c>
      <c r="J2958">
        <v>0</v>
      </c>
      <c r="K2958">
        <v>0</v>
      </c>
      <c r="L2958">
        <v>0</v>
      </c>
      <c r="M2958">
        <v>0</v>
      </c>
    </row>
    <row r="2959" spans="2:13" x14ac:dyDescent="0.2">
      <c r="B2959">
        <v>0</v>
      </c>
      <c r="C2959">
        <v>0</v>
      </c>
      <c r="D2959">
        <v>0</v>
      </c>
      <c r="E2959">
        <v>0</v>
      </c>
      <c r="F2959">
        <v>0</v>
      </c>
      <c r="G2959">
        <v>2222222</v>
      </c>
      <c r="H2959">
        <v>0</v>
      </c>
      <c r="I2959">
        <v>0</v>
      </c>
      <c r="J2959">
        <v>0</v>
      </c>
      <c r="K2959">
        <v>0</v>
      </c>
      <c r="L2959">
        <v>0</v>
      </c>
      <c r="M2959">
        <v>0</v>
      </c>
    </row>
    <row r="2960" spans="2:13" x14ac:dyDescent="0.2">
      <c r="B2960">
        <v>0</v>
      </c>
      <c r="C2960">
        <v>0</v>
      </c>
      <c r="D2960">
        <v>0</v>
      </c>
      <c r="E2960">
        <v>0</v>
      </c>
      <c r="F2960">
        <v>0</v>
      </c>
      <c r="G2960">
        <v>2222222</v>
      </c>
      <c r="H2960">
        <v>0</v>
      </c>
      <c r="I2960">
        <v>0</v>
      </c>
      <c r="J2960">
        <v>0</v>
      </c>
      <c r="K2960">
        <v>0</v>
      </c>
      <c r="L2960">
        <v>0</v>
      </c>
      <c r="M2960">
        <v>0</v>
      </c>
    </row>
    <row r="2961" spans="2:13" x14ac:dyDescent="0.2">
      <c r="B2961">
        <v>0</v>
      </c>
      <c r="C2961">
        <v>0</v>
      </c>
      <c r="D2961">
        <v>0</v>
      </c>
      <c r="E2961">
        <v>0</v>
      </c>
      <c r="F2961">
        <v>0</v>
      </c>
      <c r="G2961">
        <v>2222222</v>
      </c>
      <c r="H2961">
        <v>0</v>
      </c>
      <c r="I2961">
        <v>0</v>
      </c>
      <c r="J2961">
        <v>0</v>
      </c>
      <c r="K2961">
        <v>0</v>
      </c>
      <c r="L2961">
        <v>0</v>
      </c>
      <c r="M2961">
        <v>0</v>
      </c>
    </row>
    <row r="2962" spans="2:13" x14ac:dyDescent="0.2">
      <c r="B2962">
        <v>0</v>
      </c>
      <c r="C2962">
        <v>0</v>
      </c>
      <c r="D2962">
        <v>0</v>
      </c>
      <c r="E2962">
        <v>0</v>
      </c>
      <c r="F2962">
        <v>0</v>
      </c>
      <c r="G2962">
        <v>2222222</v>
      </c>
      <c r="H2962">
        <v>0</v>
      </c>
      <c r="I2962">
        <v>0</v>
      </c>
      <c r="J2962">
        <v>0</v>
      </c>
      <c r="K2962">
        <v>0</v>
      </c>
      <c r="L2962">
        <v>0</v>
      </c>
      <c r="M2962">
        <v>0</v>
      </c>
    </row>
    <row r="2963" spans="2:13" x14ac:dyDescent="0.2">
      <c r="B2963">
        <v>0</v>
      </c>
      <c r="C2963">
        <v>0</v>
      </c>
      <c r="D2963">
        <v>0</v>
      </c>
      <c r="E2963">
        <v>0</v>
      </c>
      <c r="F2963">
        <v>0</v>
      </c>
      <c r="G2963">
        <v>2222222</v>
      </c>
      <c r="H2963">
        <v>0</v>
      </c>
      <c r="I2963">
        <v>0</v>
      </c>
      <c r="J2963">
        <v>0</v>
      </c>
      <c r="K2963">
        <v>0</v>
      </c>
      <c r="L2963">
        <v>0</v>
      </c>
      <c r="M2963">
        <v>0</v>
      </c>
    </row>
    <row r="2964" spans="2:13" x14ac:dyDescent="0.2">
      <c r="B2964">
        <v>0</v>
      </c>
      <c r="C2964">
        <v>0</v>
      </c>
      <c r="D2964">
        <v>0</v>
      </c>
      <c r="E2964">
        <v>0</v>
      </c>
      <c r="F2964">
        <v>0</v>
      </c>
      <c r="G2964">
        <v>2222222</v>
      </c>
      <c r="H2964">
        <v>0</v>
      </c>
      <c r="I2964">
        <v>0</v>
      </c>
      <c r="J2964">
        <v>0</v>
      </c>
      <c r="K2964">
        <v>0</v>
      </c>
      <c r="L2964">
        <v>0</v>
      </c>
      <c r="M2964">
        <v>0</v>
      </c>
    </row>
    <row r="2965" spans="2:13" x14ac:dyDescent="0.2">
      <c r="B2965">
        <v>0</v>
      </c>
      <c r="C2965">
        <v>0</v>
      </c>
      <c r="D2965">
        <v>0</v>
      </c>
      <c r="E2965">
        <v>0</v>
      </c>
      <c r="F2965">
        <v>0</v>
      </c>
      <c r="G2965">
        <v>2222222</v>
      </c>
      <c r="H2965">
        <v>0</v>
      </c>
      <c r="I2965">
        <v>0</v>
      </c>
      <c r="J2965">
        <v>0</v>
      </c>
      <c r="K2965">
        <v>0</v>
      </c>
      <c r="L2965">
        <v>0</v>
      </c>
      <c r="M2965">
        <v>0</v>
      </c>
    </row>
    <row r="2966" spans="2:13" x14ac:dyDescent="0.2">
      <c r="B2966">
        <v>0</v>
      </c>
      <c r="C2966">
        <v>0</v>
      </c>
      <c r="D2966">
        <v>0</v>
      </c>
      <c r="E2966">
        <v>0</v>
      </c>
      <c r="F2966">
        <v>0</v>
      </c>
      <c r="G2966">
        <v>2222222</v>
      </c>
      <c r="H2966">
        <v>0</v>
      </c>
      <c r="I2966">
        <v>0</v>
      </c>
      <c r="J2966">
        <v>0</v>
      </c>
      <c r="K2966">
        <v>0</v>
      </c>
      <c r="L2966">
        <v>0</v>
      </c>
      <c r="M2966">
        <v>0</v>
      </c>
    </row>
    <row r="2967" spans="2:13" x14ac:dyDescent="0.2">
      <c r="B2967">
        <v>0</v>
      </c>
      <c r="C2967">
        <v>0</v>
      </c>
      <c r="D2967">
        <v>0</v>
      </c>
      <c r="E2967">
        <v>0</v>
      </c>
      <c r="F2967">
        <v>0</v>
      </c>
      <c r="G2967">
        <v>2222222</v>
      </c>
      <c r="H2967">
        <v>0</v>
      </c>
      <c r="I2967">
        <v>0</v>
      </c>
      <c r="J2967">
        <v>0</v>
      </c>
      <c r="K2967">
        <v>0</v>
      </c>
      <c r="L2967">
        <v>0</v>
      </c>
      <c r="M2967">
        <v>0</v>
      </c>
    </row>
    <row r="2968" spans="2:13" x14ac:dyDescent="0.2">
      <c r="B2968">
        <v>0</v>
      </c>
      <c r="C2968">
        <v>0</v>
      </c>
      <c r="D2968">
        <v>0</v>
      </c>
      <c r="E2968">
        <v>0</v>
      </c>
      <c r="F2968">
        <v>0</v>
      </c>
      <c r="G2968">
        <v>2222222</v>
      </c>
      <c r="H2968">
        <v>0</v>
      </c>
      <c r="I2968">
        <v>0</v>
      </c>
      <c r="J2968">
        <v>0</v>
      </c>
      <c r="K2968">
        <v>0</v>
      </c>
      <c r="L2968">
        <v>0</v>
      </c>
      <c r="M2968">
        <v>0</v>
      </c>
    </row>
    <row r="2969" spans="2:13" x14ac:dyDescent="0.2">
      <c r="B2969">
        <v>0</v>
      </c>
      <c r="C2969">
        <v>0</v>
      </c>
      <c r="D2969">
        <v>0</v>
      </c>
      <c r="E2969">
        <v>0</v>
      </c>
      <c r="F2969">
        <v>0</v>
      </c>
      <c r="G2969">
        <v>2222222</v>
      </c>
      <c r="H2969">
        <v>0</v>
      </c>
      <c r="I2969">
        <v>0</v>
      </c>
      <c r="J2969">
        <v>0</v>
      </c>
      <c r="K2969">
        <v>0</v>
      </c>
      <c r="L2969">
        <v>0</v>
      </c>
      <c r="M2969">
        <v>0</v>
      </c>
    </row>
    <row r="2970" spans="2:13" x14ac:dyDescent="0.2">
      <c r="B2970">
        <v>0</v>
      </c>
      <c r="C2970">
        <v>0</v>
      </c>
      <c r="D2970">
        <v>0</v>
      </c>
      <c r="E2970">
        <v>0</v>
      </c>
      <c r="F2970">
        <v>0</v>
      </c>
      <c r="G2970">
        <v>2222222</v>
      </c>
      <c r="H2970">
        <v>0</v>
      </c>
      <c r="I2970">
        <v>0</v>
      </c>
      <c r="J2970">
        <v>0</v>
      </c>
      <c r="K2970">
        <v>0</v>
      </c>
      <c r="L2970">
        <v>0</v>
      </c>
      <c r="M2970">
        <v>0</v>
      </c>
    </row>
    <row r="2971" spans="2:13" x14ac:dyDescent="0.2">
      <c r="B2971">
        <v>0</v>
      </c>
      <c r="C2971">
        <v>0</v>
      </c>
      <c r="D2971">
        <v>0</v>
      </c>
      <c r="E2971">
        <v>0</v>
      </c>
      <c r="F2971">
        <v>0</v>
      </c>
      <c r="G2971">
        <v>2222222</v>
      </c>
      <c r="H2971">
        <v>0</v>
      </c>
      <c r="I2971">
        <v>0</v>
      </c>
      <c r="J2971">
        <v>0</v>
      </c>
      <c r="K2971">
        <v>0</v>
      </c>
      <c r="L2971">
        <v>0</v>
      </c>
      <c r="M2971">
        <v>0</v>
      </c>
    </row>
    <row r="2972" spans="2:13" x14ac:dyDescent="0.2">
      <c r="B2972">
        <v>0</v>
      </c>
      <c r="C2972">
        <v>0</v>
      </c>
      <c r="D2972">
        <v>0</v>
      </c>
      <c r="E2972">
        <v>0</v>
      </c>
      <c r="F2972">
        <v>0</v>
      </c>
      <c r="G2972">
        <v>2222222</v>
      </c>
      <c r="H2972">
        <v>0</v>
      </c>
      <c r="I2972">
        <v>0</v>
      </c>
      <c r="J2972">
        <v>0</v>
      </c>
      <c r="K2972">
        <v>0</v>
      </c>
      <c r="L2972">
        <v>0</v>
      </c>
      <c r="M2972">
        <v>0</v>
      </c>
    </row>
    <row r="2973" spans="2:13" x14ac:dyDescent="0.2">
      <c r="B2973">
        <v>0</v>
      </c>
      <c r="C2973">
        <v>0</v>
      </c>
      <c r="D2973">
        <v>0</v>
      </c>
      <c r="E2973">
        <v>0</v>
      </c>
      <c r="F2973">
        <v>0</v>
      </c>
      <c r="G2973">
        <v>2222222</v>
      </c>
      <c r="H2973">
        <v>0</v>
      </c>
      <c r="I2973">
        <v>0</v>
      </c>
      <c r="J2973">
        <v>0</v>
      </c>
      <c r="K2973">
        <v>0</v>
      </c>
      <c r="L2973">
        <v>0</v>
      </c>
      <c r="M2973">
        <v>0</v>
      </c>
    </row>
    <row r="2974" spans="2:13" x14ac:dyDescent="0.2">
      <c r="B2974">
        <v>0</v>
      </c>
      <c r="C2974">
        <v>0</v>
      </c>
      <c r="D2974">
        <v>0</v>
      </c>
      <c r="E2974">
        <v>0</v>
      </c>
      <c r="F2974">
        <v>0</v>
      </c>
      <c r="G2974">
        <v>2222222</v>
      </c>
      <c r="H2974">
        <v>0</v>
      </c>
      <c r="I2974">
        <v>0</v>
      </c>
      <c r="J2974">
        <v>0</v>
      </c>
      <c r="K2974">
        <v>0</v>
      </c>
      <c r="L2974">
        <v>0</v>
      </c>
      <c r="M2974">
        <v>0</v>
      </c>
    </row>
    <row r="2975" spans="2:13" x14ac:dyDescent="0.2">
      <c r="B2975">
        <v>0</v>
      </c>
      <c r="C2975">
        <v>0</v>
      </c>
      <c r="D2975">
        <v>0</v>
      </c>
      <c r="E2975">
        <v>0</v>
      </c>
      <c r="F2975">
        <v>0</v>
      </c>
      <c r="G2975">
        <v>2222222</v>
      </c>
      <c r="H2975">
        <v>0</v>
      </c>
      <c r="I2975">
        <v>0</v>
      </c>
      <c r="J2975">
        <v>0</v>
      </c>
      <c r="K2975">
        <v>0</v>
      </c>
      <c r="L2975">
        <v>0</v>
      </c>
      <c r="M2975">
        <v>0</v>
      </c>
    </row>
    <row r="2976" spans="2:13" x14ac:dyDescent="0.2">
      <c r="B2976">
        <v>0</v>
      </c>
      <c r="C2976">
        <v>0</v>
      </c>
      <c r="D2976">
        <v>0</v>
      </c>
      <c r="E2976">
        <v>0</v>
      </c>
      <c r="F2976">
        <v>0</v>
      </c>
      <c r="G2976">
        <v>2222222</v>
      </c>
      <c r="H2976">
        <v>0</v>
      </c>
      <c r="I2976">
        <v>0</v>
      </c>
      <c r="J2976">
        <v>0</v>
      </c>
      <c r="K2976">
        <v>0</v>
      </c>
      <c r="L2976">
        <v>0</v>
      </c>
      <c r="M2976">
        <v>0</v>
      </c>
    </row>
    <row r="2977" spans="2:13" x14ac:dyDescent="0.2">
      <c r="B2977">
        <v>0</v>
      </c>
      <c r="C2977">
        <v>0</v>
      </c>
      <c r="D2977">
        <v>0</v>
      </c>
      <c r="E2977">
        <v>0</v>
      </c>
      <c r="F2977">
        <v>0</v>
      </c>
      <c r="G2977">
        <v>2222222</v>
      </c>
      <c r="H2977">
        <v>0</v>
      </c>
      <c r="I2977">
        <v>0</v>
      </c>
      <c r="J2977">
        <v>0</v>
      </c>
      <c r="K2977">
        <v>0</v>
      </c>
      <c r="L2977">
        <v>0</v>
      </c>
      <c r="M2977">
        <v>0</v>
      </c>
    </row>
    <row r="2978" spans="2:13" x14ac:dyDescent="0.2">
      <c r="B2978">
        <v>0</v>
      </c>
      <c r="C2978">
        <v>0</v>
      </c>
      <c r="D2978">
        <v>0</v>
      </c>
      <c r="E2978">
        <v>0</v>
      </c>
      <c r="F2978">
        <v>0</v>
      </c>
      <c r="G2978">
        <v>2222222</v>
      </c>
      <c r="H2978">
        <v>0</v>
      </c>
      <c r="I2978">
        <v>0</v>
      </c>
      <c r="J2978">
        <v>0</v>
      </c>
      <c r="K2978">
        <v>0</v>
      </c>
      <c r="L2978">
        <v>0</v>
      </c>
      <c r="M2978">
        <v>0</v>
      </c>
    </row>
    <row r="2979" spans="2:13" x14ac:dyDescent="0.2">
      <c r="B2979">
        <v>0</v>
      </c>
      <c r="C2979">
        <v>0</v>
      </c>
      <c r="D2979">
        <v>0</v>
      </c>
      <c r="E2979">
        <v>0</v>
      </c>
      <c r="F2979">
        <v>0</v>
      </c>
      <c r="G2979">
        <v>2222222</v>
      </c>
      <c r="H2979">
        <v>0</v>
      </c>
      <c r="I2979">
        <v>0</v>
      </c>
      <c r="J2979">
        <v>0</v>
      </c>
      <c r="K2979">
        <v>0</v>
      </c>
      <c r="L2979">
        <v>0</v>
      </c>
      <c r="M2979">
        <v>0</v>
      </c>
    </row>
    <row r="2980" spans="2:13" x14ac:dyDescent="0.2">
      <c r="B2980">
        <v>0</v>
      </c>
      <c r="C2980">
        <v>0</v>
      </c>
      <c r="D2980">
        <v>0</v>
      </c>
      <c r="E2980">
        <v>0</v>
      </c>
      <c r="F2980">
        <v>0</v>
      </c>
      <c r="G2980">
        <v>2222222</v>
      </c>
      <c r="H2980">
        <v>0</v>
      </c>
      <c r="I2980">
        <v>0</v>
      </c>
      <c r="J2980">
        <v>0</v>
      </c>
      <c r="K2980">
        <v>0</v>
      </c>
      <c r="L2980">
        <v>0</v>
      </c>
      <c r="M2980">
        <v>0</v>
      </c>
    </row>
    <row r="2981" spans="2:13" x14ac:dyDescent="0.2">
      <c r="B2981">
        <v>0</v>
      </c>
      <c r="C2981">
        <v>0</v>
      </c>
      <c r="D2981">
        <v>0</v>
      </c>
      <c r="E2981">
        <v>0</v>
      </c>
      <c r="F2981">
        <v>0</v>
      </c>
      <c r="G2981">
        <v>2222222</v>
      </c>
      <c r="H2981">
        <v>0</v>
      </c>
      <c r="I2981">
        <v>0</v>
      </c>
      <c r="J2981">
        <v>0</v>
      </c>
      <c r="K2981">
        <v>0</v>
      </c>
      <c r="L2981">
        <v>0</v>
      </c>
      <c r="M2981">
        <v>0</v>
      </c>
    </row>
    <row r="2982" spans="2:13" x14ac:dyDescent="0.2">
      <c r="B2982">
        <v>0</v>
      </c>
      <c r="C2982">
        <v>0</v>
      </c>
      <c r="D2982">
        <v>0</v>
      </c>
      <c r="E2982">
        <v>0</v>
      </c>
      <c r="F2982">
        <v>0</v>
      </c>
      <c r="G2982">
        <v>2222222</v>
      </c>
      <c r="H2982">
        <v>0</v>
      </c>
      <c r="I2982">
        <v>0</v>
      </c>
      <c r="J2982">
        <v>0</v>
      </c>
      <c r="K2982">
        <v>0</v>
      </c>
      <c r="L2982">
        <v>0</v>
      </c>
      <c r="M2982">
        <v>0</v>
      </c>
    </row>
    <row r="2983" spans="2:13" x14ac:dyDescent="0.2">
      <c r="B2983">
        <v>0</v>
      </c>
      <c r="C2983">
        <v>0</v>
      </c>
      <c r="D2983">
        <v>0</v>
      </c>
      <c r="E2983">
        <v>0</v>
      </c>
      <c r="F2983">
        <v>0</v>
      </c>
      <c r="G2983">
        <v>2222222</v>
      </c>
      <c r="H2983">
        <v>0</v>
      </c>
      <c r="I2983">
        <v>0</v>
      </c>
      <c r="J2983">
        <v>0</v>
      </c>
      <c r="K2983">
        <v>0</v>
      </c>
      <c r="L2983">
        <v>0</v>
      </c>
      <c r="M2983">
        <v>0</v>
      </c>
    </row>
    <row r="2984" spans="2:13" x14ac:dyDescent="0.2">
      <c r="B2984">
        <v>0</v>
      </c>
      <c r="C2984">
        <v>0</v>
      </c>
      <c r="D2984">
        <v>0</v>
      </c>
      <c r="E2984">
        <v>0</v>
      </c>
      <c r="F2984">
        <v>0</v>
      </c>
      <c r="G2984">
        <v>2222222</v>
      </c>
      <c r="H2984">
        <v>0</v>
      </c>
      <c r="I2984">
        <v>0</v>
      </c>
      <c r="J2984">
        <v>0</v>
      </c>
      <c r="K2984">
        <v>0</v>
      </c>
      <c r="L2984">
        <v>0</v>
      </c>
      <c r="M2984">
        <v>0</v>
      </c>
    </row>
    <row r="2985" spans="2:13" x14ac:dyDescent="0.2">
      <c r="B2985">
        <v>0</v>
      </c>
      <c r="C2985">
        <v>0</v>
      </c>
      <c r="D2985">
        <v>0</v>
      </c>
      <c r="E2985">
        <v>0</v>
      </c>
      <c r="F2985">
        <v>0</v>
      </c>
      <c r="G2985">
        <v>2222222</v>
      </c>
      <c r="H2985">
        <v>0</v>
      </c>
      <c r="I2985">
        <v>0</v>
      </c>
      <c r="J2985">
        <v>0</v>
      </c>
      <c r="K2985">
        <v>0</v>
      </c>
      <c r="L2985">
        <v>0</v>
      </c>
      <c r="M2985">
        <v>0</v>
      </c>
    </row>
    <row r="2986" spans="2:13" x14ac:dyDescent="0.2">
      <c r="B2986">
        <v>0</v>
      </c>
      <c r="C2986">
        <v>0</v>
      </c>
      <c r="D2986">
        <v>0</v>
      </c>
      <c r="E2986">
        <v>0</v>
      </c>
      <c r="F2986">
        <v>0</v>
      </c>
      <c r="G2986">
        <v>2222222</v>
      </c>
      <c r="H2986">
        <v>0</v>
      </c>
      <c r="I2986">
        <v>0</v>
      </c>
      <c r="J2986">
        <v>0</v>
      </c>
      <c r="K2986">
        <v>0</v>
      </c>
      <c r="L2986">
        <v>0</v>
      </c>
      <c r="M2986">
        <v>0</v>
      </c>
    </row>
    <row r="2987" spans="2:13" x14ac:dyDescent="0.2">
      <c r="B2987">
        <v>0</v>
      </c>
      <c r="C2987">
        <v>0</v>
      </c>
      <c r="D2987">
        <v>0</v>
      </c>
      <c r="E2987">
        <v>0</v>
      </c>
      <c r="F2987">
        <v>0</v>
      </c>
      <c r="G2987">
        <v>2222222</v>
      </c>
      <c r="H2987">
        <v>0</v>
      </c>
      <c r="I2987">
        <v>0</v>
      </c>
      <c r="J2987">
        <v>0</v>
      </c>
      <c r="K2987">
        <v>0</v>
      </c>
      <c r="L2987">
        <v>0</v>
      </c>
      <c r="M2987">
        <v>0</v>
      </c>
    </row>
    <row r="2988" spans="2:13" x14ac:dyDescent="0.2">
      <c r="B2988">
        <v>0</v>
      </c>
      <c r="C2988">
        <v>0</v>
      </c>
      <c r="D2988">
        <v>0</v>
      </c>
      <c r="E2988">
        <v>0</v>
      </c>
      <c r="F2988">
        <v>0</v>
      </c>
      <c r="G2988">
        <v>2222222</v>
      </c>
      <c r="H2988">
        <v>0</v>
      </c>
      <c r="I2988">
        <v>0</v>
      </c>
      <c r="J2988">
        <v>0</v>
      </c>
      <c r="K2988">
        <v>0</v>
      </c>
      <c r="L2988">
        <v>0</v>
      </c>
      <c r="M2988">
        <v>0</v>
      </c>
    </row>
    <row r="2989" spans="2:13" x14ac:dyDescent="0.2">
      <c r="B2989">
        <v>0</v>
      </c>
      <c r="C2989">
        <v>0</v>
      </c>
      <c r="D2989">
        <v>0</v>
      </c>
      <c r="E2989">
        <v>0</v>
      </c>
      <c r="F2989">
        <v>0</v>
      </c>
      <c r="G2989">
        <v>2222222</v>
      </c>
      <c r="H2989">
        <v>0</v>
      </c>
      <c r="I2989">
        <v>0</v>
      </c>
      <c r="J2989">
        <v>0</v>
      </c>
      <c r="K2989">
        <v>0</v>
      </c>
      <c r="L2989">
        <v>0</v>
      </c>
      <c r="M2989">
        <v>0</v>
      </c>
    </row>
    <row r="2990" spans="2:13" x14ac:dyDescent="0.2">
      <c r="B2990">
        <v>0</v>
      </c>
      <c r="C2990">
        <v>0</v>
      </c>
      <c r="D2990">
        <v>0</v>
      </c>
      <c r="E2990">
        <v>0</v>
      </c>
      <c r="F2990">
        <v>0</v>
      </c>
      <c r="G2990">
        <v>2222222</v>
      </c>
      <c r="H2990">
        <v>0</v>
      </c>
      <c r="I2990">
        <v>0</v>
      </c>
      <c r="J2990">
        <v>0</v>
      </c>
      <c r="K2990">
        <v>0</v>
      </c>
      <c r="L2990">
        <v>0</v>
      </c>
      <c r="M2990">
        <v>0</v>
      </c>
    </row>
    <row r="2991" spans="2:13" x14ac:dyDescent="0.2">
      <c r="B2991">
        <v>0</v>
      </c>
      <c r="C2991">
        <v>0</v>
      </c>
      <c r="D2991">
        <v>0</v>
      </c>
      <c r="E2991">
        <v>0</v>
      </c>
      <c r="F2991">
        <v>0</v>
      </c>
      <c r="G2991">
        <v>2222222</v>
      </c>
      <c r="H2991">
        <v>0</v>
      </c>
      <c r="I2991">
        <v>0</v>
      </c>
      <c r="J2991">
        <v>0</v>
      </c>
      <c r="K2991">
        <v>0</v>
      </c>
      <c r="L2991">
        <v>0</v>
      </c>
      <c r="M2991">
        <v>0</v>
      </c>
    </row>
    <row r="2992" spans="2:13" x14ac:dyDescent="0.2">
      <c r="B2992">
        <v>0</v>
      </c>
      <c r="C2992">
        <v>0</v>
      </c>
      <c r="D2992">
        <v>0</v>
      </c>
      <c r="E2992">
        <v>0</v>
      </c>
      <c r="F2992">
        <v>0</v>
      </c>
      <c r="G2992">
        <v>2222222</v>
      </c>
      <c r="H2992">
        <v>0</v>
      </c>
      <c r="I2992">
        <v>0</v>
      </c>
      <c r="J2992">
        <v>0</v>
      </c>
      <c r="K2992">
        <v>0</v>
      </c>
      <c r="L2992">
        <v>0</v>
      </c>
      <c r="M2992">
        <v>0</v>
      </c>
    </row>
    <row r="2993" spans="2:13" x14ac:dyDescent="0.2">
      <c r="B2993">
        <v>0</v>
      </c>
      <c r="C2993" t="str">
        <v>Opening Balance</v>
      </c>
      <c r="D2993">
        <v>0</v>
      </c>
      <c r="E2993">
        <v>0</v>
      </c>
      <c r="F2993">
        <v>0</v>
      </c>
      <c r="G2993">
        <v>3333333</v>
      </c>
      <c r="H2993">
        <v>0</v>
      </c>
      <c r="I2993">
        <v>0</v>
      </c>
      <c r="J2993">
        <v>0</v>
      </c>
      <c r="K2993">
        <v>0</v>
      </c>
      <c r="L2993">
        <v>0</v>
      </c>
      <c r="M2993">
        <v>0</v>
      </c>
    </row>
    <row r="2994" spans="2:13" x14ac:dyDescent="0.2">
      <c r="B2994">
        <v>0</v>
      </c>
      <c r="C2994" t="str">
        <v>Please ignore this</v>
      </c>
      <c r="D2994" t="str">
        <v>999 Uncategorized expenses</v>
      </c>
      <c r="E2994" t="str">
        <v>999 Uncategorized expenses</v>
      </c>
      <c r="F2994">
        <v>0</v>
      </c>
      <c r="G2994">
        <v>3333333</v>
      </c>
      <c r="H2994">
        <v>0</v>
      </c>
      <c r="I2994">
        <v>0</v>
      </c>
      <c r="J2994">
        <v>0</v>
      </c>
      <c r="K2994">
        <v>0</v>
      </c>
      <c r="L2994">
        <v>0</v>
      </c>
      <c r="M2994">
        <v>0</v>
      </c>
    </row>
    <row r="2995" spans="2:13" x14ac:dyDescent="0.2">
      <c r="B2995">
        <v>0</v>
      </c>
      <c r="C2995">
        <v>0</v>
      </c>
      <c r="D2995">
        <v>0</v>
      </c>
      <c r="E2995">
        <v>0</v>
      </c>
      <c r="F2995">
        <v>0</v>
      </c>
      <c r="G2995">
        <v>3333333</v>
      </c>
      <c r="H2995">
        <v>0</v>
      </c>
      <c r="I2995">
        <v>0</v>
      </c>
      <c r="J2995">
        <v>0</v>
      </c>
      <c r="K2995">
        <v>0</v>
      </c>
      <c r="L2995">
        <v>0</v>
      </c>
      <c r="M2995">
        <v>0</v>
      </c>
    </row>
    <row r="2996" spans="2:13" x14ac:dyDescent="0.2">
      <c r="B2996">
        <v>0</v>
      </c>
      <c r="C2996">
        <v>0</v>
      </c>
      <c r="D2996">
        <v>0</v>
      </c>
      <c r="E2996">
        <v>0</v>
      </c>
      <c r="F2996">
        <v>0</v>
      </c>
      <c r="G2996">
        <v>3333333</v>
      </c>
      <c r="H2996">
        <v>0</v>
      </c>
      <c r="I2996">
        <v>0</v>
      </c>
      <c r="J2996">
        <v>0</v>
      </c>
      <c r="K2996">
        <v>0</v>
      </c>
      <c r="L2996">
        <v>0</v>
      </c>
      <c r="M2996">
        <v>0</v>
      </c>
    </row>
    <row r="2997" spans="2:13" x14ac:dyDescent="0.2">
      <c r="B2997">
        <v>0</v>
      </c>
      <c r="C2997">
        <v>0</v>
      </c>
      <c r="D2997">
        <v>0</v>
      </c>
      <c r="E2997">
        <v>0</v>
      </c>
      <c r="F2997">
        <v>0</v>
      </c>
      <c r="G2997">
        <v>3333333</v>
      </c>
      <c r="H2997">
        <v>0</v>
      </c>
      <c r="I2997">
        <v>0</v>
      </c>
      <c r="J2997">
        <v>0</v>
      </c>
      <c r="K2997">
        <v>0</v>
      </c>
      <c r="L2997">
        <v>0</v>
      </c>
      <c r="M2997">
        <v>0</v>
      </c>
    </row>
    <row r="2998" spans="2:13" x14ac:dyDescent="0.2">
      <c r="B2998">
        <v>0</v>
      </c>
      <c r="C2998">
        <v>0</v>
      </c>
      <c r="D2998">
        <v>0</v>
      </c>
      <c r="E2998">
        <v>0</v>
      </c>
      <c r="F2998">
        <v>0</v>
      </c>
      <c r="G2998">
        <v>3333333</v>
      </c>
      <c r="H2998">
        <v>0</v>
      </c>
      <c r="I2998">
        <v>0</v>
      </c>
      <c r="J2998">
        <v>0</v>
      </c>
      <c r="K2998">
        <v>0</v>
      </c>
      <c r="L2998">
        <v>0</v>
      </c>
      <c r="M2998">
        <v>0</v>
      </c>
    </row>
    <row r="2999" spans="2:13" x14ac:dyDescent="0.2">
      <c r="B2999">
        <v>0</v>
      </c>
      <c r="C2999">
        <v>0</v>
      </c>
      <c r="D2999">
        <v>0</v>
      </c>
      <c r="E2999">
        <v>0</v>
      </c>
      <c r="F2999">
        <v>0</v>
      </c>
      <c r="G2999">
        <v>3333333</v>
      </c>
      <c r="H2999">
        <v>0</v>
      </c>
      <c r="I2999">
        <v>0</v>
      </c>
      <c r="J2999">
        <v>0</v>
      </c>
      <c r="K2999">
        <v>0</v>
      </c>
      <c r="L2999">
        <v>0</v>
      </c>
      <c r="M2999">
        <v>0</v>
      </c>
    </row>
    <row r="3000" spans="2:13" x14ac:dyDescent="0.2">
      <c r="B3000">
        <v>0</v>
      </c>
      <c r="C3000">
        <v>0</v>
      </c>
      <c r="D3000">
        <v>0</v>
      </c>
      <c r="E3000">
        <v>0</v>
      </c>
      <c r="F3000">
        <v>0</v>
      </c>
      <c r="G3000">
        <v>3333333</v>
      </c>
      <c r="H3000">
        <v>0</v>
      </c>
      <c r="I3000">
        <v>0</v>
      </c>
      <c r="J3000">
        <v>0</v>
      </c>
      <c r="K3000">
        <v>0</v>
      </c>
      <c r="L3000">
        <v>0</v>
      </c>
      <c r="M3000">
        <v>0</v>
      </c>
    </row>
    <row r="3001" spans="2:13" x14ac:dyDescent="0.2">
      <c r="B3001">
        <v>0</v>
      </c>
      <c r="C3001">
        <v>0</v>
      </c>
      <c r="D3001">
        <v>0</v>
      </c>
      <c r="E3001">
        <v>0</v>
      </c>
      <c r="F3001">
        <v>0</v>
      </c>
      <c r="G3001">
        <v>3333333</v>
      </c>
      <c r="H3001">
        <v>0</v>
      </c>
      <c r="I3001">
        <v>0</v>
      </c>
      <c r="J3001">
        <v>0</v>
      </c>
      <c r="K3001">
        <v>0</v>
      </c>
      <c r="L3001">
        <v>0</v>
      </c>
      <c r="M3001">
        <v>0</v>
      </c>
    </row>
    <row r="3002" spans="2:13" x14ac:dyDescent="0.2">
      <c r="B3002">
        <v>0</v>
      </c>
      <c r="C3002">
        <v>0</v>
      </c>
      <c r="D3002">
        <v>0</v>
      </c>
      <c r="E3002">
        <v>0</v>
      </c>
      <c r="F3002">
        <v>0</v>
      </c>
      <c r="G3002">
        <v>3333333</v>
      </c>
      <c r="H3002">
        <v>0</v>
      </c>
      <c r="I3002">
        <v>0</v>
      </c>
      <c r="J3002">
        <v>0</v>
      </c>
      <c r="K3002">
        <v>0</v>
      </c>
      <c r="L3002">
        <v>0</v>
      </c>
      <c r="M3002">
        <v>0</v>
      </c>
    </row>
    <row r="3003" spans="2:13" x14ac:dyDescent="0.2">
      <c r="B3003">
        <v>0</v>
      </c>
      <c r="C3003">
        <v>0</v>
      </c>
      <c r="D3003">
        <v>0</v>
      </c>
      <c r="E3003">
        <v>0</v>
      </c>
      <c r="F3003">
        <v>0</v>
      </c>
      <c r="G3003">
        <v>3333333</v>
      </c>
      <c r="H3003">
        <v>0</v>
      </c>
      <c r="I3003">
        <v>0</v>
      </c>
      <c r="J3003">
        <v>0</v>
      </c>
      <c r="K3003">
        <v>0</v>
      </c>
      <c r="L3003">
        <v>0</v>
      </c>
      <c r="M3003">
        <v>0</v>
      </c>
    </row>
    <row r="3004" spans="2:13" x14ac:dyDescent="0.2">
      <c r="B3004">
        <v>0</v>
      </c>
      <c r="C3004">
        <v>0</v>
      </c>
      <c r="D3004">
        <v>0</v>
      </c>
      <c r="E3004">
        <v>0</v>
      </c>
      <c r="F3004">
        <v>0</v>
      </c>
      <c r="G3004">
        <v>3333333</v>
      </c>
      <c r="H3004">
        <v>0</v>
      </c>
      <c r="I3004">
        <v>0</v>
      </c>
      <c r="J3004">
        <v>0</v>
      </c>
      <c r="K3004">
        <v>0</v>
      </c>
      <c r="L3004">
        <v>0</v>
      </c>
      <c r="M3004">
        <v>0</v>
      </c>
    </row>
    <row r="3005" spans="2:13" x14ac:dyDescent="0.2">
      <c r="B3005">
        <v>0</v>
      </c>
      <c r="C3005">
        <v>0</v>
      </c>
      <c r="D3005">
        <v>0</v>
      </c>
      <c r="E3005">
        <v>0</v>
      </c>
      <c r="F3005">
        <v>0</v>
      </c>
      <c r="G3005">
        <v>3333333</v>
      </c>
      <c r="H3005">
        <v>0</v>
      </c>
      <c r="I3005">
        <v>0</v>
      </c>
      <c r="J3005">
        <v>0</v>
      </c>
      <c r="K3005">
        <v>0</v>
      </c>
      <c r="L3005">
        <v>0</v>
      </c>
      <c r="M3005">
        <v>0</v>
      </c>
    </row>
    <row r="3006" spans="2:13" x14ac:dyDescent="0.2">
      <c r="B3006">
        <v>0</v>
      </c>
      <c r="C3006">
        <v>0</v>
      </c>
      <c r="D3006">
        <v>0</v>
      </c>
      <c r="E3006">
        <v>0</v>
      </c>
      <c r="F3006">
        <v>0</v>
      </c>
      <c r="G3006">
        <v>3333333</v>
      </c>
      <c r="H3006">
        <v>0</v>
      </c>
      <c r="I3006">
        <v>0</v>
      </c>
      <c r="J3006">
        <v>0</v>
      </c>
      <c r="K3006">
        <v>0</v>
      </c>
      <c r="L3006">
        <v>0</v>
      </c>
      <c r="M3006">
        <v>0</v>
      </c>
    </row>
    <row r="3007" spans="2:13" x14ac:dyDescent="0.2">
      <c r="B3007">
        <v>0</v>
      </c>
      <c r="C3007">
        <v>0</v>
      </c>
      <c r="D3007">
        <v>0</v>
      </c>
      <c r="E3007">
        <v>0</v>
      </c>
      <c r="F3007">
        <v>0</v>
      </c>
      <c r="G3007">
        <v>3333333</v>
      </c>
      <c r="H3007">
        <v>0</v>
      </c>
      <c r="I3007">
        <v>0</v>
      </c>
      <c r="J3007">
        <v>0</v>
      </c>
      <c r="K3007">
        <v>0</v>
      </c>
      <c r="L3007">
        <v>0</v>
      </c>
      <c r="M3007">
        <v>0</v>
      </c>
    </row>
    <row r="3008" spans="2:13" x14ac:dyDescent="0.2">
      <c r="B3008">
        <v>0</v>
      </c>
      <c r="C3008">
        <v>0</v>
      </c>
      <c r="D3008">
        <v>0</v>
      </c>
      <c r="E3008">
        <v>0</v>
      </c>
      <c r="F3008">
        <v>0</v>
      </c>
      <c r="G3008">
        <v>3333333</v>
      </c>
      <c r="H3008">
        <v>0</v>
      </c>
      <c r="I3008">
        <v>0</v>
      </c>
      <c r="J3008">
        <v>0</v>
      </c>
      <c r="K3008">
        <v>0</v>
      </c>
      <c r="L3008">
        <v>0</v>
      </c>
      <c r="M3008">
        <v>0</v>
      </c>
    </row>
    <row r="3009" spans="2:13" x14ac:dyDescent="0.2">
      <c r="B3009">
        <v>0</v>
      </c>
      <c r="C3009">
        <v>0</v>
      </c>
      <c r="D3009">
        <v>0</v>
      </c>
      <c r="E3009">
        <v>0</v>
      </c>
      <c r="F3009">
        <v>0</v>
      </c>
      <c r="G3009">
        <v>3333333</v>
      </c>
      <c r="H3009">
        <v>0</v>
      </c>
      <c r="I3009">
        <v>0</v>
      </c>
      <c r="J3009">
        <v>0</v>
      </c>
      <c r="K3009">
        <v>0</v>
      </c>
      <c r="L3009">
        <v>0</v>
      </c>
      <c r="M3009">
        <v>0</v>
      </c>
    </row>
    <row r="3010" spans="2:13" x14ac:dyDescent="0.2">
      <c r="B3010">
        <v>0</v>
      </c>
      <c r="C3010">
        <v>0</v>
      </c>
      <c r="D3010">
        <v>0</v>
      </c>
      <c r="E3010">
        <v>0</v>
      </c>
      <c r="F3010">
        <v>0</v>
      </c>
      <c r="G3010">
        <v>3333333</v>
      </c>
      <c r="H3010">
        <v>0</v>
      </c>
      <c r="I3010">
        <v>0</v>
      </c>
      <c r="J3010">
        <v>0</v>
      </c>
      <c r="K3010">
        <v>0</v>
      </c>
      <c r="L3010">
        <v>0</v>
      </c>
      <c r="M3010">
        <v>0</v>
      </c>
    </row>
    <row r="3011" spans="2:13" x14ac:dyDescent="0.2">
      <c r="B3011">
        <v>0</v>
      </c>
      <c r="C3011">
        <v>0</v>
      </c>
      <c r="D3011">
        <v>0</v>
      </c>
      <c r="E3011">
        <v>0</v>
      </c>
      <c r="F3011">
        <v>0</v>
      </c>
      <c r="G3011">
        <v>3333333</v>
      </c>
      <c r="H3011">
        <v>0</v>
      </c>
      <c r="I3011">
        <v>0</v>
      </c>
      <c r="J3011">
        <v>0</v>
      </c>
      <c r="K3011">
        <v>0</v>
      </c>
      <c r="L3011">
        <v>0</v>
      </c>
      <c r="M3011">
        <v>0</v>
      </c>
    </row>
    <row r="3012" spans="2:13" x14ac:dyDescent="0.2">
      <c r="B3012">
        <v>0</v>
      </c>
      <c r="C3012">
        <v>0</v>
      </c>
      <c r="D3012">
        <v>0</v>
      </c>
      <c r="E3012">
        <v>0</v>
      </c>
      <c r="F3012">
        <v>0</v>
      </c>
      <c r="G3012">
        <v>3333333</v>
      </c>
      <c r="H3012">
        <v>0</v>
      </c>
      <c r="I3012">
        <v>0</v>
      </c>
      <c r="J3012">
        <v>0</v>
      </c>
      <c r="K3012">
        <v>0</v>
      </c>
      <c r="L3012">
        <v>0</v>
      </c>
      <c r="M3012">
        <v>0</v>
      </c>
    </row>
    <row r="3013" spans="2:13" x14ac:dyDescent="0.2">
      <c r="B3013">
        <v>0</v>
      </c>
      <c r="C3013">
        <v>0</v>
      </c>
      <c r="D3013">
        <v>0</v>
      </c>
      <c r="E3013">
        <v>0</v>
      </c>
      <c r="F3013">
        <v>0</v>
      </c>
      <c r="G3013">
        <v>3333333</v>
      </c>
      <c r="H3013">
        <v>0</v>
      </c>
      <c r="I3013">
        <v>0</v>
      </c>
      <c r="J3013">
        <v>0</v>
      </c>
      <c r="K3013">
        <v>0</v>
      </c>
      <c r="L3013">
        <v>0</v>
      </c>
      <c r="M3013">
        <v>0</v>
      </c>
    </row>
    <row r="3014" spans="2:13" x14ac:dyDescent="0.2">
      <c r="B3014">
        <v>0</v>
      </c>
      <c r="C3014">
        <v>0</v>
      </c>
      <c r="D3014">
        <v>0</v>
      </c>
      <c r="E3014">
        <v>0</v>
      </c>
      <c r="F3014">
        <v>0</v>
      </c>
      <c r="G3014">
        <v>3333333</v>
      </c>
      <c r="H3014">
        <v>0</v>
      </c>
      <c r="I3014">
        <v>0</v>
      </c>
      <c r="J3014">
        <v>0</v>
      </c>
      <c r="K3014">
        <v>0</v>
      </c>
      <c r="L3014">
        <v>0</v>
      </c>
      <c r="M3014">
        <v>0</v>
      </c>
    </row>
    <row r="3015" spans="2:13" x14ac:dyDescent="0.2">
      <c r="B3015">
        <v>0</v>
      </c>
      <c r="C3015">
        <v>0</v>
      </c>
      <c r="D3015">
        <v>0</v>
      </c>
      <c r="E3015">
        <v>0</v>
      </c>
      <c r="F3015">
        <v>0</v>
      </c>
      <c r="G3015">
        <v>3333333</v>
      </c>
      <c r="H3015">
        <v>0</v>
      </c>
      <c r="I3015">
        <v>0</v>
      </c>
      <c r="J3015">
        <v>0</v>
      </c>
      <c r="K3015">
        <v>0</v>
      </c>
      <c r="L3015">
        <v>0</v>
      </c>
      <c r="M3015">
        <v>0</v>
      </c>
    </row>
    <row r="3016" spans="2:13" x14ac:dyDescent="0.2">
      <c r="B3016">
        <v>0</v>
      </c>
      <c r="C3016">
        <v>0</v>
      </c>
      <c r="D3016">
        <v>0</v>
      </c>
      <c r="E3016">
        <v>0</v>
      </c>
      <c r="F3016">
        <v>0</v>
      </c>
      <c r="G3016">
        <v>3333333</v>
      </c>
      <c r="H3016">
        <v>0</v>
      </c>
      <c r="I3016">
        <v>0</v>
      </c>
      <c r="J3016">
        <v>0</v>
      </c>
      <c r="K3016">
        <v>0</v>
      </c>
      <c r="L3016">
        <v>0</v>
      </c>
      <c r="M3016">
        <v>0</v>
      </c>
    </row>
    <row r="3017" spans="2:13" x14ac:dyDescent="0.2">
      <c r="B3017">
        <v>0</v>
      </c>
      <c r="C3017">
        <v>0</v>
      </c>
      <c r="D3017">
        <v>0</v>
      </c>
      <c r="E3017">
        <v>0</v>
      </c>
      <c r="F3017">
        <v>0</v>
      </c>
      <c r="G3017">
        <v>3333333</v>
      </c>
      <c r="H3017">
        <v>0</v>
      </c>
      <c r="I3017">
        <v>0</v>
      </c>
      <c r="J3017">
        <v>0</v>
      </c>
      <c r="K3017">
        <v>0</v>
      </c>
      <c r="L3017">
        <v>0</v>
      </c>
      <c r="M3017">
        <v>0</v>
      </c>
    </row>
    <row r="3018" spans="2:13" x14ac:dyDescent="0.2">
      <c r="B3018">
        <v>0</v>
      </c>
      <c r="C3018">
        <v>0</v>
      </c>
      <c r="D3018">
        <v>0</v>
      </c>
      <c r="E3018">
        <v>0</v>
      </c>
      <c r="F3018">
        <v>0</v>
      </c>
      <c r="G3018">
        <v>3333333</v>
      </c>
      <c r="H3018">
        <v>0</v>
      </c>
      <c r="I3018">
        <v>0</v>
      </c>
      <c r="J3018">
        <v>0</v>
      </c>
      <c r="K3018">
        <v>0</v>
      </c>
      <c r="L3018">
        <v>0</v>
      </c>
      <c r="M3018">
        <v>0</v>
      </c>
    </row>
    <row r="3019" spans="2:13" x14ac:dyDescent="0.2">
      <c r="B3019">
        <v>0</v>
      </c>
      <c r="C3019">
        <v>0</v>
      </c>
      <c r="D3019">
        <v>0</v>
      </c>
      <c r="E3019">
        <v>0</v>
      </c>
      <c r="F3019">
        <v>0</v>
      </c>
      <c r="G3019">
        <v>3333333</v>
      </c>
      <c r="H3019">
        <v>0</v>
      </c>
      <c r="I3019">
        <v>0</v>
      </c>
      <c r="J3019">
        <v>0</v>
      </c>
      <c r="K3019">
        <v>0</v>
      </c>
      <c r="L3019">
        <v>0</v>
      </c>
      <c r="M3019">
        <v>0</v>
      </c>
    </row>
    <row r="3020" spans="2:13" x14ac:dyDescent="0.2">
      <c r="B3020">
        <v>0</v>
      </c>
      <c r="C3020">
        <v>0</v>
      </c>
      <c r="D3020">
        <v>0</v>
      </c>
      <c r="E3020">
        <v>0</v>
      </c>
      <c r="F3020">
        <v>0</v>
      </c>
      <c r="G3020">
        <v>3333333</v>
      </c>
      <c r="H3020">
        <v>0</v>
      </c>
      <c r="I3020">
        <v>0</v>
      </c>
      <c r="J3020">
        <v>0</v>
      </c>
      <c r="K3020">
        <v>0</v>
      </c>
      <c r="L3020">
        <v>0</v>
      </c>
      <c r="M3020">
        <v>0</v>
      </c>
    </row>
    <row r="3021" spans="2:13" x14ac:dyDescent="0.2">
      <c r="B3021">
        <v>0</v>
      </c>
      <c r="C3021">
        <v>0</v>
      </c>
      <c r="D3021">
        <v>0</v>
      </c>
      <c r="E3021">
        <v>0</v>
      </c>
      <c r="F3021">
        <v>0</v>
      </c>
      <c r="G3021">
        <v>3333333</v>
      </c>
      <c r="H3021">
        <v>0</v>
      </c>
      <c r="I3021">
        <v>0</v>
      </c>
      <c r="J3021">
        <v>0</v>
      </c>
      <c r="K3021">
        <v>0</v>
      </c>
      <c r="L3021">
        <v>0</v>
      </c>
      <c r="M3021">
        <v>0</v>
      </c>
    </row>
    <row r="3022" spans="2:13" x14ac:dyDescent="0.2">
      <c r="B3022">
        <v>0</v>
      </c>
      <c r="C3022">
        <v>0</v>
      </c>
      <c r="D3022">
        <v>0</v>
      </c>
      <c r="E3022">
        <v>0</v>
      </c>
      <c r="F3022">
        <v>0</v>
      </c>
      <c r="G3022">
        <v>3333333</v>
      </c>
      <c r="H3022">
        <v>0</v>
      </c>
      <c r="I3022">
        <v>0</v>
      </c>
      <c r="J3022">
        <v>0</v>
      </c>
      <c r="K3022">
        <v>0</v>
      </c>
      <c r="L3022">
        <v>0</v>
      </c>
      <c r="M3022">
        <v>0</v>
      </c>
    </row>
    <row r="3023" spans="2:13" x14ac:dyDescent="0.2">
      <c r="B3023">
        <v>0</v>
      </c>
      <c r="C3023">
        <v>0</v>
      </c>
      <c r="D3023">
        <v>0</v>
      </c>
      <c r="E3023">
        <v>0</v>
      </c>
      <c r="F3023">
        <v>0</v>
      </c>
      <c r="G3023">
        <v>3333333</v>
      </c>
      <c r="H3023">
        <v>0</v>
      </c>
      <c r="I3023">
        <v>0</v>
      </c>
      <c r="J3023">
        <v>0</v>
      </c>
      <c r="K3023">
        <v>0</v>
      </c>
      <c r="L3023">
        <v>0</v>
      </c>
      <c r="M3023">
        <v>0</v>
      </c>
    </row>
    <row r="3024" spans="2:13" x14ac:dyDescent="0.2">
      <c r="B3024">
        <v>0</v>
      </c>
      <c r="C3024">
        <v>0</v>
      </c>
      <c r="D3024">
        <v>0</v>
      </c>
      <c r="E3024">
        <v>0</v>
      </c>
      <c r="F3024">
        <v>0</v>
      </c>
      <c r="G3024">
        <v>3333333</v>
      </c>
      <c r="H3024">
        <v>0</v>
      </c>
      <c r="I3024">
        <v>0</v>
      </c>
      <c r="J3024">
        <v>0</v>
      </c>
      <c r="K3024">
        <v>0</v>
      </c>
      <c r="L3024">
        <v>0</v>
      </c>
      <c r="M3024">
        <v>0</v>
      </c>
    </row>
    <row r="3025" spans="2:13" x14ac:dyDescent="0.2">
      <c r="B3025">
        <v>0</v>
      </c>
      <c r="C3025">
        <v>0</v>
      </c>
      <c r="D3025">
        <v>0</v>
      </c>
      <c r="E3025">
        <v>0</v>
      </c>
      <c r="F3025">
        <v>0</v>
      </c>
      <c r="G3025">
        <v>3333333</v>
      </c>
      <c r="H3025">
        <v>0</v>
      </c>
      <c r="I3025">
        <v>0</v>
      </c>
      <c r="J3025">
        <v>0</v>
      </c>
      <c r="K3025">
        <v>0</v>
      </c>
      <c r="L3025">
        <v>0</v>
      </c>
      <c r="M3025">
        <v>0</v>
      </c>
    </row>
    <row r="3026" spans="2:13" x14ac:dyDescent="0.2">
      <c r="B3026">
        <v>0</v>
      </c>
      <c r="C3026">
        <v>0</v>
      </c>
      <c r="D3026">
        <v>0</v>
      </c>
      <c r="E3026">
        <v>0</v>
      </c>
      <c r="F3026">
        <v>0</v>
      </c>
      <c r="G3026">
        <v>3333333</v>
      </c>
      <c r="H3026">
        <v>0</v>
      </c>
      <c r="I3026">
        <v>0</v>
      </c>
      <c r="J3026">
        <v>0</v>
      </c>
      <c r="K3026">
        <v>0</v>
      </c>
      <c r="L3026">
        <v>0</v>
      </c>
      <c r="M3026">
        <v>0</v>
      </c>
    </row>
    <row r="3027" spans="2:13" x14ac:dyDescent="0.2">
      <c r="B3027">
        <v>0</v>
      </c>
      <c r="C3027">
        <v>0</v>
      </c>
      <c r="D3027">
        <v>0</v>
      </c>
      <c r="E3027">
        <v>0</v>
      </c>
      <c r="F3027">
        <v>0</v>
      </c>
      <c r="G3027">
        <v>3333333</v>
      </c>
      <c r="H3027">
        <v>0</v>
      </c>
      <c r="I3027">
        <v>0</v>
      </c>
      <c r="J3027">
        <v>0</v>
      </c>
      <c r="K3027">
        <v>0</v>
      </c>
      <c r="L3027">
        <v>0</v>
      </c>
      <c r="M3027">
        <v>0</v>
      </c>
    </row>
    <row r="3028" spans="2:13" x14ac:dyDescent="0.2">
      <c r="B3028">
        <v>0</v>
      </c>
      <c r="C3028">
        <v>0</v>
      </c>
      <c r="D3028">
        <v>0</v>
      </c>
      <c r="E3028">
        <v>0</v>
      </c>
      <c r="F3028">
        <v>0</v>
      </c>
      <c r="G3028">
        <v>3333333</v>
      </c>
      <c r="H3028">
        <v>0</v>
      </c>
      <c r="I3028">
        <v>0</v>
      </c>
      <c r="J3028">
        <v>0</v>
      </c>
      <c r="K3028">
        <v>0</v>
      </c>
      <c r="L3028">
        <v>0</v>
      </c>
      <c r="M3028">
        <v>0</v>
      </c>
    </row>
    <row r="3029" spans="2:13" x14ac:dyDescent="0.2">
      <c r="B3029">
        <v>0</v>
      </c>
      <c r="C3029">
        <v>0</v>
      </c>
      <c r="D3029">
        <v>0</v>
      </c>
      <c r="E3029">
        <v>0</v>
      </c>
      <c r="F3029">
        <v>0</v>
      </c>
      <c r="G3029">
        <v>3333333</v>
      </c>
      <c r="H3029">
        <v>0</v>
      </c>
      <c r="I3029">
        <v>0</v>
      </c>
      <c r="J3029">
        <v>0</v>
      </c>
      <c r="K3029">
        <v>0</v>
      </c>
      <c r="L3029">
        <v>0</v>
      </c>
      <c r="M3029">
        <v>0</v>
      </c>
    </row>
    <row r="3030" spans="2:13" x14ac:dyDescent="0.2">
      <c r="B3030">
        <v>0</v>
      </c>
      <c r="C3030">
        <v>0</v>
      </c>
      <c r="D3030">
        <v>0</v>
      </c>
      <c r="E3030">
        <v>0</v>
      </c>
      <c r="F3030">
        <v>0</v>
      </c>
      <c r="G3030">
        <v>3333333</v>
      </c>
      <c r="H3030">
        <v>0</v>
      </c>
      <c r="I3030">
        <v>0</v>
      </c>
      <c r="J3030">
        <v>0</v>
      </c>
      <c r="K3030">
        <v>0</v>
      </c>
      <c r="L3030">
        <v>0</v>
      </c>
      <c r="M3030">
        <v>0</v>
      </c>
    </row>
    <row r="3031" spans="2:13" x14ac:dyDescent="0.2">
      <c r="B3031">
        <v>0</v>
      </c>
      <c r="C3031">
        <v>0</v>
      </c>
      <c r="D3031">
        <v>0</v>
      </c>
      <c r="E3031">
        <v>0</v>
      </c>
      <c r="F3031">
        <v>0</v>
      </c>
      <c r="G3031">
        <v>3333333</v>
      </c>
      <c r="H3031">
        <v>0</v>
      </c>
      <c r="I3031">
        <v>0</v>
      </c>
      <c r="J3031">
        <v>0</v>
      </c>
      <c r="K3031">
        <v>0</v>
      </c>
      <c r="L3031">
        <v>0</v>
      </c>
      <c r="M3031">
        <v>0</v>
      </c>
    </row>
    <row r="3032" spans="2:13" x14ac:dyDescent="0.2">
      <c r="B3032">
        <v>0</v>
      </c>
      <c r="C3032">
        <v>0</v>
      </c>
      <c r="D3032">
        <v>0</v>
      </c>
      <c r="E3032">
        <v>0</v>
      </c>
      <c r="F3032">
        <v>0</v>
      </c>
      <c r="G3032">
        <v>3333333</v>
      </c>
      <c r="H3032">
        <v>0</v>
      </c>
      <c r="I3032">
        <v>0</v>
      </c>
      <c r="J3032">
        <v>0</v>
      </c>
      <c r="K3032">
        <v>0</v>
      </c>
      <c r="L3032">
        <v>0</v>
      </c>
      <c r="M3032">
        <v>0</v>
      </c>
    </row>
    <row r="3033" spans="2:13" x14ac:dyDescent="0.2">
      <c r="B3033">
        <v>0</v>
      </c>
      <c r="C3033">
        <v>0</v>
      </c>
      <c r="D3033">
        <v>0</v>
      </c>
      <c r="E3033">
        <v>0</v>
      </c>
      <c r="F3033">
        <v>0</v>
      </c>
      <c r="G3033">
        <v>3333333</v>
      </c>
      <c r="H3033">
        <v>0</v>
      </c>
      <c r="I3033">
        <v>0</v>
      </c>
      <c r="J3033">
        <v>0</v>
      </c>
      <c r="K3033">
        <v>0</v>
      </c>
      <c r="L3033">
        <v>0</v>
      </c>
      <c r="M3033">
        <v>0</v>
      </c>
    </row>
    <row r="3034" spans="2:13" x14ac:dyDescent="0.2">
      <c r="B3034">
        <v>0</v>
      </c>
      <c r="C3034">
        <v>0</v>
      </c>
      <c r="D3034">
        <v>0</v>
      </c>
      <c r="E3034">
        <v>0</v>
      </c>
      <c r="F3034">
        <v>0</v>
      </c>
      <c r="G3034">
        <v>3333333</v>
      </c>
      <c r="H3034">
        <v>0</v>
      </c>
      <c r="I3034">
        <v>0</v>
      </c>
      <c r="J3034">
        <v>0</v>
      </c>
      <c r="K3034">
        <v>0</v>
      </c>
      <c r="L3034">
        <v>0</v>
      </c>
      <c r="M3034">
        <v>0</v>
      </c>
    </row>
    <row r="3035" spans="2:13" x14ac:dyDescent="0.2">
      <c r="B3035">
        <v>0</v>
      </c>
      <c r="C3035">
        <v>0</v>
      </c>
      <c r="D3035">
        <v>0</v>
      </c>
      <c r="E3035">
        <v>0</v>
      </c>
      <c r="F3035">
        <v>0</v>
      </c>
      <c r="G3035">
        <v>3333333</v>
      </c>
      <c r="H3035">
        <v>0</v>
      </c>
      <c r="I3035">
        <v>0</v>
      </c>
      <c r="J3035">
        <v>0</v>
      </c>
      <c r="K3035">
        <v>0</v>
      </c>
      <c r="L3035">
        <v>0</v>
      </c>
      <c r="M3035">
        <v>0</v>
      </c>
    </row>
    <row r="3036" spans="2:13" x14ac:dyDescent="0.2">
      <c r="B3036">
        <v>0</v>
      </c>
      <c r="C3036">
        <v>0</v>
      </c>
      <c r="D3036">
        <v>0</v>
      </c>
      <c r="E3036">
        <v>0</v>
      </c>
      <c r="F3036">
        <v>0</v>
      </c>
      <c r="G3036">
        <v>3333333</v>
      </c>
      <c r="H3036">
        <v>0</v>
      </c>
      <c r="I3036">
        <v>0</v>
      </c>
      <c r="J3036">
        <v>0</v>
      </c>
      <c r="K3036">
        <v>0</v>
      </c>
      <c r="L3036">
        <v>0</v>
      </c>
      <c r="M3036">
        <v>0</v>
      </c>
    </row>
    <row r="3037" spans="2:13" x14ac:dyDescent="0.2">
      <c r="B3037">
        <v>0</v>
      </c>
      <c r="C3037">
        <v>0</v>
      </c>
      <c r="D3037">
        <v>0</v>
      </c>
      <c r="E3037">
        <v>0</v>
      </c>
      <c r="F3037">
        <v>0</v>
      </c>
      <c r="G3037">
        <v>3333333</v>
      </c>
      <c r="H3037">
        <v>0</v>
      </c>
      <c r="I3037">
        <v>0</v>
      </c>
      <c r="J3037">
        <v>0</v>
      </c>
      <c r="K3037">
        <v>0</v>
      </c>
      <c r="L3037">
        <v>0</v>
      </c>
      <c r="M3037">
        <v>0</v>
      </c>
    </row>
    <row r="3038" spans="2:13" x14ac:dyDescent="0.2">
      <c r="B3038">
        <v>0</v>
      </c>
      <c r="C3038">
        <v>0</v>
      </c>
      <c r="D3038">
        <v>0</v>
      </c>
      <c r="E3038">
        <v>0</v>
      </c>
      <c r="F3038">
        <v>0</v>
      </c>
      <c r="G3038">
        <v>3333333</v>
      </c>
      <c r="H3038">
        <v>0</v>
      </c>
      <c r="I3038">
        <v>0</v>
      </c>
      <c r="J3038">
        <v>0</v>
      </c>
      <c r="K3038">
        <v>0</v>
      </c>
      <c r="L3038">
        <v>0</v>
      </c>
      <c r="M3038">
        <v>0</v>
      </c>
    </row>
    <row r="3039" spans="2:13" x14ac:dyDescent="0.2">
      <c r="B3039">
        <v>0</v>
      </c>
      <c r="C3039">
        <v>0</v>
      </c>
      <c r="D3039">
        <v>0</v>
      </c>
      <c r="E3039">
        <v>0</v>
      </c>
      <c r="F3039">
        <v>0</v>
      </c>
      <c r="G3039">
        <v>3333333</v>
      </c>
      <c r="H3039">
        <v>0</v>
      </c>
      <c r="I3039">
        <v>0</v>
      </c>
      <c r="J3039">
        <v>0</v>
      </c>
      <c r="K3039">
        <v>0</v>
      </c>
      <c r="L3039">
        <v>0</v>
      </c>
      <c r="M3039">
        <v>0</v>
      </c>
    </row>
    <row r="3040" spans="2:13" x14ac:dyDescent="0.2">
      <c r="B3040">
        <v>0</v>
      </c>
      <c r="C3040">
        <v>0</v>
      </c>
      <c r="D3040">
        <v>0</v>
      </c>
      <c r="E3040">
        <v>0</v>
      </c>
      <c r="F3040">
        <v>0</v>
      </c>
      <c r="G3040">
        <v>3333333</v>
      </c>
      <c r="H3040">
        <v>0</v>
      </c>
      <c r="I3040">
        <v>0</v>
      </c>
      <c r="J3040">
        <v>0</v>
      </c>
      <c r="K3040">
        <v>0</v>
      </c>
      <c r="L3040">
        <v>0</v>
      </c>
      <c r="M3040">
        <v>0</v>
      </c>
    </row>
    <row r="3041" spans="2:13" x14ac:dyDescent="0.2">
      <c r="B3041">
        <v>0</v>
      </c>
      <c r="C3041">
        <v>0</v>
      </c>
      <c r="D3041">
        <v>0</v>
      </c>
      <c r="E3041">
        <v>0</v>
      </c>
      <c r="F3041">
        <v>0</v>
      </c>
      <c r="G3041">
        <v>3333333</v>
      </c>
      <c r="H3041">
        <v>0</v>
      </c>
      <c r="I3041">
        <v>0</v>
      </c>
      <c r="J3041">
        <v>0</v>
      </c>
      <c r="K3041">
        <v>0</v>
      </c>
      <c r="L3041">
        <v>0</v>
      </c>
      <c r="M3041">
        <v>0</v>
      </c>
    </row>
    <row r="3042" spans="2:13" x14ac:dyDescent="0.2">
      <c r="B3042">
        <v>0</v>
      </c>
      <c r="C3042">
        <v>0</v>
      </c>
      <c r="D3042">
        <v>0</v>
      </c>
      <c r="E3042">
        <v>0</v>
      </c>
      <c r="F3042">
        <v>0</v>
      </c>
      <c r="G3042">
        <v>3333333</v>
      </c>
      <c r="H3042">
        <v>0</v>
      </c>
      <c r="I3042">
        <v>0</v>
      </c>
      <c r="J3042">
        <v>0</v>
      </c>
      <c r="K3042">
        <v>0</v>
      </c>
      <c r="L3042">
        <v>0</v>
      </c>
      <c r="M3042">
        <v>0</v>
      </c>
    </row>
    <row r="3043" spans="2:13" x14ac:dyDescent="0.2">
      <c r="B3043">
        <v>0</v>
      </c>
      <c r="C3043">
        <v>0</v>
      </c>
      <c r="D3043">
        <v>0</v>
      </c>
      <c r="E3043">
        <v>0</v>
      </c>
      <c r="F3043">
        <v>0</v>
      </c>
      <c r="G3043">
        <v>3333333</v>
      </c>
      <c r="H3043">
        <v>0</v>
      </c>
      <c r="I3043">
        <v>0</v>
      </c>
      <c r="J3043">
        <v>0</v>
      </c>
      <c r="K3043">
        <v>0</v>
      </c>
      <c r="L3043">
        <v>0</v>
      </c>
      <c r="M3043">
        <v>0</v>
      </c>
    </row>
    <row r="3044" spans="2:13" x14ac:dyDescent="0.2">
      <c r="B3044">
        <v>0</v>
      </c>
      <c r="C3044">
        <v>0</v>
      </c>
      <c r="D3044">
        <v>0</v>
      </c>
      <c r="E3044">
        <v>0</v>
      </c>
      <c r="F3044">
        <v>0</v>
      </c>
      <c r="G3044">
        <v>3333333</v>
      </c>
      <c r="H3044">
        <v>0</v>
      </c>
      <c r="I3044">
        <v>0</v>
      </c>
      <c r="J3044">
        <v>0</v>
      </c>
      <c r="K3044">
        <v>0</v>
      </c>
      <c r="L3044">
        <v>0</v>
      </c>
      <c r="M3044">
        <v>0</v>
      </c>
    </row>
    <row r="3045" spans="2:13" x14ac:dyDescent="0.2">
      <c r="B3045">
        <v>0</v>
      </c>
      <c r="C3045">
        <v>0</v>
      </c>
      <c r="D3045">
        <v>0</v>
      </c>
      <c r="E3045">
        <v>0</v>
      </c>
      <c r="F3045">
        <v>0</v>
      </c>
      <c r="G3045">
        <v>3333333</v>
      </c>
      <c r="H3045">
        <v>0</v>
      </c>
      <c r="I3045">
        <v>0</v>
      </c>
      <c r="J3045">
        <v>0</v>
      </c>
      <c r="K3045">
        <v>0</v>
      </c>
      <c r="L3045">
        <v>0</v>
      </c>
      <c r="M3045">
        <v>0</v>
      </c>
    </row>
    <row r="3046" spans="2:13" x14ac:dyDescent="0.2">
      <c r="B3046">
        <v>0</v>
      </c>
      <c r="C3046">
        <v>0</v>
      </c>
      <c r="D3046">
        <v>0</v>
      </c>
      <c r="E3046">
        <v>0</v>
      </c>
      <c r="F3046">
        <v>0</v>
      </c>
      <c r="G3046">
        <v>3333333</v>
      </c>
      <c r="H3046">
        <v>0</v>
      </c>
      <c r="I3046">
        <v>0</v>
      </c>
      <c r="J3046">
        <v>0</v>
      </c>
      <c r="K3046">
        <v>0</v>
      </c>
      <c r="L3046">
        <v>0</v>
      </c>
      <c r="M3046">
        <v>0</v>
      </c>
    </row>
    <row r="3047" spans="2:13" x14ac:dyDescent="0.2">
      <c r="B3047">
        <v>0</v>
      </c>
      <c r="C3047">
        <v>0</v>
      </c>
      <c r="D3047">
        <v>0</v>
      </c>
      <c r="E3047">
        <v>0</v>
      </c>
      <c r="F3047">
        <v>0</v>
      </c>
      <c r="G3047">
        <v>3333333</v>
      </c>
      <c r="H3047">
        <v>0</v>
      </c>
      <c r="I3047">
        <v>0</v>
      </c>
      <c r="J3047">
        <v>0</v>
      </c>
      <c r="K3047">
        <v>0</v>
      </c>
      <c r="L3047">
        <v>0</v>
      </c>
      <c r="M3047">
        <v>0</v>
      </c>
    </row>
    <row r="3048" spans="2:13" x14ac:dyDescent="0.2">
      <c r="B3048">
        <v>0</v>
      </c>
      <c r="C3048">
        <v>0</v>
      </c>
      <c r="D3048">
        <v>0</v>
      </c>
      <c r="E3048">
        <v>0</v>
      </c>
      <c r="F3048">
        <v>0</v>
      </c>
      <c r="G3048">
        <v>3333333</v>
      </c>
      <c r="H3048">
        <v>0</v>
      </c>
      <c r="I3048">
        <v>0</v>
      </c>
      <c r="J3048">
        <v>0</v>
      </c>
      <c r="K3048">
        <v>0</v>
      </c>
      <c r="L3048">
        <v>0</v>
      </c>
      <c r="M3048">
        <v>0</v>
      </c>
    </row>
    <row r="3049" spans="2:13" x14ac:dyDescent="0.2">
      <c r="B3049">
        <v>0</v>
      </c>
      <c r="C3049">
        <v>0</v>
      </c>
      <c r="D3049">
        <v>0</v>
      </c>
      <c r="E3049">
        <v>0</v>
      </c>
      <c r="F3049">
        <v>0</v>
      </c>
      <c r="G3049">
        <v>3333333</v>
      </c>
      <c r="H3049">
        <v>0</v>
      </c>
      <c r="I3049">
        <v>0</v>
      </c>
      <c r="J3049">
        <v>0</v>
      </c>
      <c r="K3049">
        <v>0</v>
      </c>
      <c r="L3049">
        <v>0</v>
      </c>
      <c r="M3049">
        <v>0</v>
      </c>
    </row>
    <row r="3050" spans="2:13" x14ac:dyDescent="0.2">
      <c r="B3050">
        <v>0</v>
      </c>
      <c r="C3050">
        <v>0</v>
      </c>
      <c r="D3050">
        <v>0</v>
      </c>
      <c r="E3050">
        <v>0</v>
      </c>
      <c r="F3050">
        <v>0</v>
      </c>
      <c r="G3050">
        <v>3333333</v>
      </c>
      <c r="H3050">
        <v>0</v>
      </c>
      <c r="I3050">
        <v>0</v>
      </c>
      <c r="J3050">
        <v>0</v>
      </c>
      <c r="K3050">
        <v>0</v>
      </c>
      <c r="L3050">
        <v>0</v>
      </c>
      <c r="M3050">
        <v>0</v>
      </c>
    </row>
    <row r="3051" spans="2:13" x14ac:dyDescent="0.2">
      <c r="B3051">
        <v>0</v>
      </c>
      <c r="C3051">
        <v>0</v>
      </c>
      <c r="D3051">
        <v>0</v>
      </c>
      <c r="E3051">
        <v>0</v>
      </c>
      <c r="F3051">
        <v>0</v>
      </c>
      <c r="G3051">
        <v>3333333</v>
      </c>
      <c r="H3051">
        <v>0</v>
      </c>
      <c r="I3051">
        <v>0</v>
      </c>
      <c r="J3051">
        <v>0</v>
      </c>
      <c r="K3051">
        <v>0</v>
      </c>
      <c r="L3051">
        <v>0</v>
      </c>
      <c r="M3051">
        <v>0</v>
      </c>
    </row>
    <row r="3052" spans="2:13" x14ac:dyDescent="0.2">
      <c r="B3052">
        <v>0</v>
      </c>
      <c r="C3052">
        <v>0</v>
      </c>
      <c r="D3052">
        <v>0</v>
      </c>
      <c r="E3052">
        <v>0</v>
      </c>
      <c r="F3052">
        <v>0</v>
      </c>
      <c r="G3052">
        <v>3333333</v>
      </c>
      <c r="H3052">
        <v>0</v>
      </c>
      <c r="I3052">
        <v>0</v>
      </c>
      <c r="J3052">
        <v>0</v>
      </c>
      <c r="K3052">
        <v>0</v>
      </c>
      <c r="L3052">
        <v>0</v>
      </c>
      <c r="M3052">
        <v>0</v>
      </c>
    </row>
    <row r="3053" spans="2:13" x14ac:dyDescent="0.2">
      <c r="B3053">
        <v>0</v>
      </c>
      <c r="C3053">
        <v>0</v>
      </c>
      <c r="D3053">
        <v>0</v>
      </c>
      <c r="E3053">
        <v>0</v>
      </c>
      <c r="F3053">
        <v>0</v>
      </c>
      <c r="G3053">
        <v>3333333</v>
      </c>
      <c r="H3053">
        <v>0</v>
      </c>
      <c r="I3053">
        <v>0</v>
      </c>
      <c r="J3053">
        <v>0</v>
      </c>
      <c r="K3053">
        <v>0</v>
      </c>
      <c r="L3053">
        <v>0</v>
      </c>
      <c r="M3053">
        <v>0</v>
      </c>
    </row>
    <row r="3054" spans="2:13" x14ac:dyDescent="0.2">
      <c r="B3054">
        <v>0</v>
      </c>
      <c r="C3054">
        <v>0</v>
      </c>
      <c r="D3054">
        <v>0</v>
      </c>
      <c r="E3054">
        <v>0</v>
      </c>
      <c r="F3054">
        <v>0</v>
      </c>
      <c r="G3054">
        <v>3333333</v>
      </c>
      <c r="H3054">
        <v>0</v>
      </c>
      <c r="I3054">
        <v>0</v>
      </c>
      <c r="J3054">
        <v>0</v>
      </c>
      <c r="K3054">
        <v>0</v>
      </c>
      <c r="L3054">
        <v>0</v>
      </c>
      <c r="M3054">
        <v>0</v>
      </c>
    </row>
    <row r="3055" spans="2:13" x14ac:dyDescent="0.2">
      <c r="B3055">
        <v>0</v>
      </c>
      <c r="C3055">
        <v>0</v>
      </c>
      <c r="D3055">
        <v>0</v>
      </c>
      <c r="E3055">
        <v>0</v>
      </c>
      <c r="F3055">
        <v>0</v>
      </c>
      <c r="G3055">
        <v>3333333</v>
      </c>
      <c r="H3055">
        <v>0</v>
      </c>
      <c r="I3055">
        <v>0</v>
      </c>
      <c r="J3055">
        <v>0</v>
      </c>
      <c r="K3055">
        <v>0</v>
      </c>
      <c r="L3055">
        <v>0</v>
      </c>
      <c r="M3055">
        <v>0</v>
      </c>
    </row>
    <row r="3056" spans="2:13" x14ac:dyDescent="0.2">
      <c r="B3056">
        <v>0</v>
      </c>
      <c r="C3056">
        <v>0</v>
      </c>
      <c r="D3056">
        <v>0</v>
      </c>
      <c r="E3056">
        <v>0</v>
      </c>
      <c r="F3056">
        <v>0</v>
      </c>
      <c r="G3056">
        <v>3333333</v>
      </c>
      <c r="H3056">
        <v>0</v>
      </c>
      <c r="I3056">
        <v>0</v>
      </c>
      <c r="J3056">
        <v>0</v>
      </c>
      <c r="K3056">
        <v>0</v>
      </c>
      <c r="L3056">
        <v>0</v>
      </c>
      <c r="M3056">
        <v>0</v>
      </c>
    </row>
    <row r="3057" spans="2:13" x14ac:dyDescent="0.2">
      <c r="B3057">
        <v>0</v>
      </c>
      <c r="C3057">
        <v>0</v>
      </c>
      <c r="D3057">
        <v>0</v>
      </c>
      <c r="E3057">
        <v>0</v>
      </c>
      <c r="F3057">
        <v>0</v>
      </c>
      <c r="G3057">
        <v>3333333</v>
      </c>
      <c r="H3057">
        <v>0</v>
      </c>
      <c r="I3057">
        <v>0</v>
      </c>
      <c r="J3057">
        <v>0</v>
      </c>
      <c r="K3057">
        <v>0</v>
      </c>
      <c r="L3057">
        <v>0</v>
      </c>
      <c r="M3057">
        <v>0</v>
      </c>
    </row>
    <row r="3058" spans="2:13" x14ac:dyDescent="0.2">
      <c r="B3058">
        <v>0</v>
      </c>
      <c r="C3058">
        <v>0</v>
      </c>
      <c r="D3058">
        <v>0</v>
      </c>
      <c r="E3058">
        <v>0</v>
      </c>
      <c r="F3058">
        <v>0</v>
      </c>
      <c r="G3058">
        <v>3333333</v>
      </c>
      <c r="H3058">
        <v>0</v>
      </c>
      <c r="I3058">
        <v>0</v>
      </c>
      <c r="J3058">
        <v>0</v>
      </c>
      <c r="K3058">
        <v>0</v>
      </c>
      <c r="L3058">
        <v>0</v>
      </c>
      <c r="M3058">
        <v>0</v>
      </c>
    </row>
    <row r="3059" spans="2:13" x14ac:dyDescent="0.2">
      <c r="B3059">
        <v>0</v>
      </c>
      <c r="C3059">
        <v>0</v>
      </c>
      <c r="D3059">
        <v>0</v>
      </c>
      <c r="E3059">
        <v>0</v>
      </c>
      <c r="F3059">
        <v>0</v>
      </c>
      <c r="G3059">
        <v>3333333</v>
      </c>
      <c r="H3059">
        <v>0</v>
      </c>
      <c r="I3059">
        <v>0</v>
      </c>
      <c r="J3059">
        <v>0</v>
      </c>
      <c r="K3059">
        <v>0</v>
      </c>
      <c r="L3059">
        <v>0</v>
      </c>
      <c r="M3059">
        <v>0</v>
      </c>
    </row>
    <row r="3060" spans="2:13" x14ac:dyDescent="0.2">
      <c r="B3060">
        <v>0</v>
      </c>
      <c r="C3060">
        <v>0</v>
      </c>
      <c r="D3060">
        <v>0</v>
      </c>
      <c r="E3060">
        <v>0</v>
      </c>
      <c r="F3060">
        <v>0</v>
      </c>
      <c r="G3060">
        <v>3333333</v>
      </c>
      <c r="H3060">
        <v>0</v>
      </c>
      <c r="I3060">
        <v>0</v>
      </c>
      <c r="J3060">
        <v>0</v>
      </c>
      <c r="K3060">
        <v>0</v>
      </c>
      <c r="L3060">
        <v>0</v>
      </c>
      <c r="M3060">
        <v>0</v>
      </c>
    </row>
    <row r="3061" spans="2:13" x14ac:dyDescent="0.2">
      <c r="B3061">
        <v>0</v>
      </c>
      <c r="C3061">
        <v>0</v>
      </c>
      <c r="D3061">
        <v>0</v>
      </c>
      <c r="E3061">
        <v>0</v>
      </c>
      <c r="F3061">
        <v>0</v>
      </c>
      <c r="G3061">
        <v>3333333</v>
      </c>
      <c r="H3061">
        <v>0</v>
      </c>
      <c r="I3061">
        <v>0</v>
      </c>
      <c r="J3061">
        <v>0</v>
      </c>
      <c r="K3061">
        <v>0</v>
      </c>
      <c r="L3061">
        <v>0</v>
      </c>
      <c r="M3061">
        <v>0</v>
      </c>
    </row>
    <row r="3062" spans="2:13" x14ac:dyDescent="0.2">
      <c r="B3062">
        <v>0</v>
      </c>
      <c r="C3062">
        <v>0</v>
      </c>
      <c r="D3062">
        <v>0</v>
      </c>
      <c r="E3062">
        <v>0</v>
      </c>
      <c r="F3062">
        <v>0</v>
      </c>
      <c r="G3062">
        <v>3333333</v>
      </c>
      <c r="H3062">
        <v>0</v>
      </c>
      <c r="I3062">
        <v>0</v>
      </c>
      <c r="J3062">
        <v>0</v>
      </c>
      <c r="K3062">
        <v>0</v>
      </c>
      <c r="L3062">
        <v>0</v>
      </c>
      <c r="M3062">
        <v>0</v>
      </c>
    </row>
    <row r="3063" spans="2:13" x14ac:dyDescent="0.2">
      <c r="B3063">
        <v>0</v>
      </c>
      <c r="C3063">
        <v>0</v>
      </c>
      <c r="D3063">
        <v>0</v>
      </c>
      <c r="E3063">
        <v>0</v>
      </c>
      <c r="F3063">
        <v>0</v>
      </c>
      <c r="G3063">
        <v>3333333</v>
      </c>
      <c r="H3063">
        <v>0</v>
      </c>
      <c r="I3063">
        <v>0</v>
      </c>
      <c r="J3063">
        <v>0</v>
      </c>
      <c r="K3063">
        <v>0</v>
      </c>
      <c r="L3063">
        <v>0</v>
      </c>
      <c r="M3063">
        <v>0</v>
      </c>
    </row>
    <row r="3064" spans="2:13" x14ac:dyDescent="0.2">
      <c r="B3064">
        <v>0</v>
      </c>
      <c r="C3064">
        <v>0</v>
      </c>
      <c r="D3064">
        <v>0</v>
      </c>
      <c r="E3064">
        <v>0</v>
      </c>
      <c r="F3064">
        <v>0</v>
      </c>
      <c r="G3064">
        <v>3333333</v>
      </c>
      <c r="H3064">
        <v>0</v>
      </c>
      <c r="I3064">
        <v>0</v>
      </c>
      <c r="J3064">
        <v>0</v>
      </c>
      <c r="K3064">
        <v>0</v>
      </c>
      <c r="L3064">
        <v>0</v>
      </c>
      <c r="M3064">
        <v>0</v>
      </c>
    </row>
    <row r="3065" spans="2:13" x14ac:dyDescent="0.2">
      <c r="B3065">
        <v>0</v>
      </c>
      <c r="C3065">
        <v>0</v>
      </c>
      <c r="D3065">
        <v>0</v>
      </c>
      <c r="E3065">
        <v>0</v>
      </c>
      <c r="F3065">
        <v>0</v>
      </c>
      <c r="G3065">
        <v>3333333</v>
      </c>
      <c r="H3065">
        <v>0</v>
      </c>
      <c r="I3065">
        <v>0</v>
      </c>
      <c r="J3065">
        <v>0</v>
      </c>
      <c r="K3065">
        <v>0</v>
      </c>
      <c r="L3065">
        <v>0</v>
      </c>
      <c r="M3065">
        <v>0</v>
      </c>
    </row>
    <row r="3066" spans="2:13" x14ac:dyDescent="0.2">
      <c r="B3066">
        <v>0</v>
      </c>
      <c r="C3066">
        <v>0</v>
      </c>
      <c r="D3066">
        <v>0</v>
      </c>
      <c r="E3066">
        <v>0</v>
      </c>
      <c r="F3066">
        <v>0</v>
      </c>
      <c r="G3066">
        <v>3333333</v>
      </c>
      <c r="H3066">
        <v>0</v>
      </c>
      <c r="I3066">
        <v>0</v>
      </c>
      <c r="J3066">
        <v>0</v>
      </c>
      <c r="K3066">
        <v>0</v>
      </c>
      <c r="L3066">
        <v>0</v>
      </c>
      <c r="M3066">
        <v>0</v>
      </c>
    </row>
    <row r="3067" spans="2:13" x14ac:dyDescent="0.2">
      <c r="B3067">
        <v>0</v>
      </c>
      <c r="C3067">
        <v>0</v>
      </c>
      <c r="D3067">
        <v>0</v>
      </c>
      <c r="E3067">
        <v>0</v>
      </c>
      <c r="F3067">
        <v>0</v>
      </c>
      <c r="G3067">
        <v>3333333</v>
      </c>
      <c r="H3067">
        <v>0</v>
      </c>
      <c r="I3067">
        <v>0</v>
      </c>
      <c r="J3067">
        <v>0</v>
      </c>
      <c r="K3067">
        <v>0</v>
      </c>
      <c r="L3067">
        <v>0</v>
      </c>
      <c r="M3067">
        <v>0</v>
      </c>
    </row>
    <row r="3068" spans="2:13" x14ac:dyDescent="0.2">
      <c r="B3068">
        <v>0</v>
      </c>
      <c r="C3068">
        <v>0</v>
      </c>
      <c r="D3068">
        <v>0</v>
      </c>
      <c r="E3068">
        <v>0</v>
      </c>
      <c r="F3068">
        <v>0</v>
      </c>
      <c r="G3068">
        <v>3333333</v>
      </c>
      <c r="H3068">
        <v>0</v>
      </c>
      <c r="I3068">
        <v>0</v>
      </c>
      <c r="J3068">
        <v>0</v>
      </c>
      <c r="K3068">
        <v>0</v>
      </c>
      <c r="L3068">
        <v>0</v>
      </c>
      <c r="M3068">
        <v>0</v>
      </c>
    </row>
    <row r="3069" spans="2:13" x14ac:dyDescent="0.2">
      <c r="B3069">
        <v>0</v>
      </c>
      <c r="C3069">
        <v>0</v>
      </c>
      <c r="D3069">
        <v>0</v>
      </c>
      <c r="E3069">
        <v>0</v>
      </c>
      <c r="F3069">
        <v>0</v>
      </c>
      <c r="G3069">
        <v>3333333</v>
      </c>
      <c r="H3069">
        <v>0</v>
      </c>
      <c r="I3069">
        <v>0</v>
      </c>
      <c r="J3069">
        <v>0</v>
      </c>
      <c r="K3069">
        <v>0</v>
      </c>
      <c r="L3069">
        <v>0</v>
      </c>
      <c r="M3069">
        <v>0</v>
      </c>
    </row>
    <row r="3070" spans="2:13" x14ac:dyDescent="0.2">
      <c r="B3070">
        <v>0</v>
      </c>
      <c r="C3070">
        <v>0</v>
      </c>
      <c r="D3070">
        <v>0</v>
      </c>
      <c r="E3070">
        <v>0</v>
      </c>
      <c r="F3070">
        <v>0</v>
      </c>
      <c r="G3070">
        <v>3333333</v>
      </c>
      <c r="H3070">
        <v>0</v>
      </c>
      <c r="I3070">
        <v>0</v>
      </c>
      <c r="J3070">
        <v>0</v>
      </c>
      <c r="K3070">
        <v>0</v>
      </c>
      <c r="L3070">
        <v>0</v>
      </c>
      <c r="M3070">
        <v>0</v>
      </c>
    </row>
    <row r="3071" spans="2:13" x14ac:dyDescent="0.2">
      <c r="B3071">
        <v>0</v>
      </c>
      <c r="C3071">
        <v>0</v>
      </c>
      <c r="D3071">
        <v>0</v>
      </c>
      <c r="E3071">
        <v>0</v>
      </c>
      <c r="F3071">
        <v>0</v>
      </c>
      <c r="G3071">
        <v>3333333</v>
      </c>
      <c r="H3071">
        <v>0</v>
      </c>
      <c r="I3071">
        <v>0</v>
      </c>
      <c r="J3071">
        <v>0</v>
      </c>
      <c r="K3071">
        <v>0</v>
      </c>
      <c r="L3071">
        <v>0</v>
      </c>
      <c r="M3071">
        <v>0</v>
      </c>
    </row>
    <row r="3072" spans="2:13" x14ac:dyDescent="0.2">
      <c r="B3072">
        <v>0</v>
      </c>
      <c r="C3072">
        <v>0</v>
      </c>
      <c r="D3072">
        <v>0</v>
      </c>
      <c r="E3072">
        <v>0</v>
      </c>
      <c r="F3072">
        <v>0</v>
      </c>
      <c r="G3072">
        <v>3333333</v>
      </c>
      <c r="H3072">
        <v>0</v>
      </c>
      <c r="I3072">
        <v>0</v>
      </c>
      <c r="J3072">
        <v>0</v>
      </c>
      <c r="K3072">
        <v>0</v>
      </c>
      <c r="L3072">
        <v>0</v>
      </c>
      <c r="M3072">
        <v>0</v>
      </c>
    </row>
    <row r="3073" spans="2:13" x14ac:dyDescent="0.2">
      <c r="B3073">
        <v>0</v>
      </c>
      <c r="C3073">
        <v>0</v>
      </c>
      <c r="D3073">
        <v>0</v>
      </c>
      <c r="E3073">
        <v>0</v>
      </c>
      <c r="F3073">
        <v>0</v>
      </c>
      <c r="G3073">
        <v>3333333</v>
      </c>
      <c r="H3073">
        <v>0</v>
      </c>
      <c r="I3073">
        <v>0</v>
      </c>
      <c r="J3073">
        <v>0</v>
      </c>
      <c r="K3073">
        <v>0</v>
      </c>
      <c r="L3073">
        <v>0</v>
      </c>
      <c r="M3073">
        <v>0</v>
      </c>
    </row>
    <row r="3074" spans="2:13" x14ac:dyDescent="0.2">
      <c r="B3074">
        <v>0</v>
      </c>
      <c r="C3074">
        <v>0</v>
      </c>
      <c r="D3074">
        <v>0</v>
      </c>
      <c r="E3074">
        <v>0</v>
      </c>
      <c r="F3074">
        <v>0</v>
      </c>
      <c r="G3074">
        <v>3333333</v>
      </c>
      <c r="H3074">
        <v>0</v>
      </c>
      <c r="I3074">
        <v>0</v>
      </c>
      <c r="J3074">
        <v>0</v>
      </c>
      <c r="K3074">
        <v>0</v>
      </c>
      <c r="L3074">
        <v>0</v>
      </c>
      <c r="M3074">
        <v>0</v>
      </c>
    </row>
    <row r="3075" spans="2:13" x14ac:dyDescent="0.2">
      <c r="B3075">
        <v>0</v>
      </c>
      <c r="C3075">
        <v>0</v>
      </c>
      <c r="D3075">
        <v>0</v>
      </c>
      <c r="E3075">
        <v>0</v>
      </c>
      <c r="F3075">
        <v>0</v>
      </c>
      <c r="G3075">
        <v>3333333</v>
      </c>
      <c r="H3075">
        <v>0</v>
      </c>
      <c r="I3075">
        <v>0</v>
      </c>
      <c r="J3075">
        <v>0</v>
      </c>
      <c r="K3075">
        <v>0</v>
      </c>
      <c r="L3075">
        <v>0</v>
      </c>
      <c r="M3075">
        <v>0</v>
      </c>
    </row>
    <row r="3076" spans="2:13" x14ac:dyDescent="0.2">
      <c r="B3076">
        <v>0</v>
      </c>
      <c r="C3076">
        <v>0</v>
      </c>
      <c r="D3076">
        <v>0</v>
      </c>
      <c r="E3076">
        <v>0</v>
      </c>
      <c r="F3076">
        <v>0</v>
      </c>
      <c r="G3076">
        <v>3333333</v>
      </c>
      <c r="H3076">
        <v>0</v>
      </c>
      <c r="I3076">
        <v>0</v>
      </c>
      <c r="J3076">
        <v>0</v>
      </c>
      <c r="K3076">
        <v>0</v>
      </c>
      <c r="L3076">
        <v>0</v>
      </c>
      <c r="M3076">
        <v>0</v>
      </c>
    </row>
    <row r="3077" spans="2:13" x14ac:dyDescent="0.2">
      <c r="B3077">
        <v>0</v>
      </c>
      <c r="C3077">
        <v>0</v>
      </c>
      <c r="D3077">
        <v>0</v>
      </c>
      <c r="E3077">
        <v>0</v>
      </c>
      <c r="F3077">
        <v>0</v>
      </c>
      <c r="G3077">
        <v>3333333</v>
      </c>
      <c r="H3077">
        <v>0</v>
      </c>
      <c r="I3077">
        <v>0</v>
      </c>
      <c r="J3077">
        <v>0</v>
      </c>
      <c r="K3077">
        <v>0</v>
      </c>
      <c r="L3077">
        <v>0</v>
      </c>
      <c r="M3077">
        <v>0</v>
      </c>
    </row>
    <row r="3078" spans="2:13" x14ac:dyDescent="0.2">
      <c r="B3078">
        <v>0</v>
      </c>
      <c r="C3078">
        <v>0</v>
      </c>
      <c r="D3078">
        <v>0</v>
      </c>
      <c r="E3078">
        <v>0</v>
      </c>
      <c r="F3078">
        <v>0</v>
      </c>
      <c r="G3078">
        <v>3333333</v>
      </c>
      <c r="H3078">
        <v>0</v>
      </c>
      <c r="I3078">
        <v>0</v>
      </c>
      <c r="J3078">
        <v>0</v>
      </c>
      <c r="K3078">
        <v>0</v>
      </c>
      <c r="L3078">
        <v>0</v>
      </c>
      <c r="M3078">
        <v>0</v>
      </c>
    </row>
    <row r="3079" spans="2:13" x14ac:dyDescent="0.2">
      <c r="B3079">
        <v>0</v>
      </c>
      <c r="C3079">
        <v>0</v>
      </c>
      <c r="D3079">
        <v>0</v>
      </c>
      <c r="E3079">
        <v>0</v>
      </c>
      <c r="F3079">
        <v>0</v>
      </c>
      <c r="G3079">
        <v>3333333</v>
      </c>
      <c r="H3079">
        <v>0</v>
      </c>
      <c r="I3079">
        <v>0</v>
      </c>
      <c r="J3079">
        <v>0</v>
      </c>
      <c r="K3079">
        <v>0</v>
      </c>
      <c r="L3079">
        <v>0</v>
      </c>
      <c r="M3079">
        <v>0</v>
      </c>
    </row>
    <row r="3080" spans="2:13" x14ac:dyDescent="0.2">
      <c r="B3080">
        <v>0</v>
      </c>
      <c r="C3080">
        <v>0</v>
      </c>
      <c r="D3080">
        <v>0</v>
      </c>
      <c r="E3080">
        <v>0</v>
      </c>
      <c r="F3080">
        <v>0</v>
      </c>
      <c r="G3080">
        <v>3333333</v>
      </c>
      <c r="H3080">
        <v>0</v>
      </c>
      <c r="I3080">
        <v>0</v>
      </c>
      <c r="J3080">
        <v>0</v>
      </c>
      <c r="K3080">
        <v>0</v>
      </c>
      <c r="L3080">
        <v>0</v>
      </c>
      <c r="M3080">
        <v>0</v>
      </c>
    </row>
    <row r="3081" spans="2:13" x14ac:dyDescent="0.2">
      <c r="B3081">
        <v>0</v>
      </c>
      <c r="C3081">
        <v>0</v>
      </c>
      <c r="D3081">
        <v>0</v>
      </c>
      <c r="E3081">
        <v>0</v>
      </c>
      <c r="F3081">
        <v>0</v>
      </c>
      <c r="G3081">
        <v>3333333</v>
      </c>
      <c r="H3081">
        <v>0</v>
      </c>
      <c r="I3081">
        <v>0</v>
      </c>
      <c r="J3081">
        <v>0</v>
      </c>
      <c r="K3081">
        <v>0</v>
      </c>
      <c r="L3081">
        <v>0</v>
      </c>
      <c r="M3081">
        <v>0</v>
      </c>
    </row>
    <row r="3082" spans="2:13" x14ac:dyDescent="0.2">
      <c r="B3082">
        <v>0</v>
      </c>
      <c r="C3082">
        <v>0</v>
      </c>
      <c r="D3082">
        <v>0</v>
      </c>
      <c r="E3082">
        <v>0</v>
      </c>
      <c r="F3082">
        <v>0</v>
      </c>
      <c r="G3082">
        <v>3333333</v>
      </c>
      <c r="H3082">
        <v>0</v>
      </c>
      <c r="I3082">
        <v>0</v>
      </c>
      <c r="J3082">
        <v>0</v>
      </c>
      <c r="K3082">
        <v>0</v>
      </c>
      <c r="L3082">
        <v>0</v>
      </c>
      <c r="M3082">
        <v>0</v>
      </c>
    </row>
    <row r="3083" spans="2:13" x14ac:dyDescent="0.2">
      <c r="B3083">
        <v>0</v>
      </c>
      <c r="C3083">
        <v>0</v>
      </c>
      <c r="D3083">
        <v>0</v>
      </c>
      <c r="E3083">
        <v>0</v>
      </c>
      <c r="F3083">
        <v>0</v>
      </c>
      <c r="G3083">
        <v>3333333</v>
      </c>
      <c r="H3083">
        <v>0</v>
      </c>
      <c r="I3083">
        <v>0</v>
      </c>
      <c r="J3083">
        <v>0</v>
      </c>
      <c r="K3083">
        <v>0</v>
      </c>
      <c r="L3083">
        <v>0</v>
      </c>
      <c r="M3083">
        <v>0</v>
      </c>
    </row>
    <row r="3084" spans="2:13" x14ac:dyDescent="0.2">
      <c r="B3084">
        <v>0</v>
      </c>
      <c r="C3084">
        <v>0</v>
      </c>
      <c r="D3084">
        <v>0</v>
      </c>
      <c r="E3084">
        <v>0</v>
      </c>
      <c r="F3084">
        <v>0</v>
      </c>
      <c r="G3084">
        <v>3333333</v>
      </c>
      <c r="H3084">
        <v>0</v>
      </c>
      <c r="I3084">
        <v>0</v>
      </c>
      <c r="J3084">
        <v>0</v>
      </c>
      <c r="K3084">
        <v>0</v>
      </c>
      <c r="L3084">
        <v>0</v>
      </c>
      <c r="M3084">
        <v>0</v>
      </c>
    </row>
    <row r="3085" spans="2:13" x14ac:dyDescent="0.2">
      <c r="B3085">
        <v>0</v>
      </c>
      <c r="C3085">
        <v>0</v>
      </c>
      <c r="D3085">
        <v>0</v>
      </c>
      <c r="E3085">
        <v>0</v>
      </c>
      <c r="F3085">
        <v>0</v>
      </c>
      <c r="G3085">
        <v>3333333</v>
      </c>
      <c r="H3085">
        <v>0</v>
      </c>
      <c r="I3085">
        <v>0</v>
      </c>
      <c r="J3085">
        <v>0</v>
      </c>
      <c r="K3085">
        <v>0</v>
      </c>
      <c r="L3085">
        <v>0</v>
      </c>
      <c r="M3085">
        <v>0</v>
      </c>
    </row>
    <row r="3086" spans="2:13" x14ac:dyDescent="0.2">
      <c r="B3086">
        <v>0</v>
      </c>
      <c r="C3086">
        <v>0</v>
      </c>
      <c r="D3086">
        <v>0</v>
      </c>
      <c r="E3086">
        <v>0</v>
      </c>
      <c r="F3086">
        <v>0</v>
      </c>
      <c r="G3086">
        <v>3333333</v>
      </c>
      <c r="H3086">
        <v>0</v>
      </c>
      <c r="I3086">
        <v>0</v>
      </c>
      <c r="J3086">
        <v>0</v>
      </c>
      <c r="K3086">
        <v>0</v>
      </c>
      <c r="L3086">
        <v>0</v>
      </c>
      <c r="M3086">
        <v>0</v>
      </c>
    </row>
    <row r="3087" spans="2:13" x14ac:dyDescent="0.2">
      <c r="B3087">
        <v>0</v>
      </c>
      <c r="C3087">
        <v>0</v>
      </c>
      <c r="D3087">
        <v>0</v>
      </c>
      <c r="E3087">
        <v>0</v>
      </c>
      <c r="F3087">
        <v>0</v>
      </c>
      <c r="G3087">
        <v>3333333</v>
      </c>
      <c r="H3087">
        <v>0</v>
      </c>
      <c r="I3087">
        <v>0</v>
      </c>
      <c r="J3087">
        <v>0</v>
      </c>
      <c r="K3087">
        <v>0</v>
      </c>
      <c r="L3087">
        <v>0</v>
      </c>
      <c r="M3087">
        <v>0</v>
      </c>
    </row>
    <row r="3088" spans="2:13" x14ac:dyDescent="0.2">
      <c r="B3088">
        <v>0</v>
      </c>
      <c r="C3088">
        <v>0</v>
      </c>
      <c r="D3088">
        <v>0</v>
      </c>
      <c r="E3088">
        <v>0</v>
      </c>
      <c r="F3088">
        <v>0</v>
      </c>
      <c r="G3088">
        <v>3333333</v>
      </c>
      <c r="H3088">
        <v>0</v>
      </c>
      <c r="I3088">
        <v>0</v>
      </c>
      <c r="J3088">
        <v>0</v>
      </c>
      <c r="K3088">
        <v>0</v>
      </c>
      <c r="L3088">
        <v>0</v>
      </c>
      <c r="M3088">
        <v>0</v>
      </c>
    </row>
    <row r="3089" spans="2:13" x14ac:dyDescent="0.2">
      <c r="B3089">
        <v>0</v>
      </c>
      <c r="C3089">
        <v>0</v>
      </c>
      <c r="D3089">
        <v>0</v>
      </c>
      <c r="E3089">
        <v>0</v>
      </c>
      <c r="F3089">
        <v>0</v>
      </c>
      <c r="G3089">
        <v>3333333</v>
      </c>
      <c r="H3089">
        <v>0</v>
      </c>
      <c r="I3089">
        <v>0</v>
      </c>
      <c r="J3089">
        <v>0</v>
      </c>
      <c r="K3089">
        <v>0</v>
      </c>
      <c r="L3089">
        <v>0</v>
      </c>
      <c r="M3089">
        <v>0</v>
      </c>
    </row>
    <row r="3090" spans="2:13" x14ac:dyDescent="0.2">
      <c r="B3090">
        <v>0</v>
      </c>
      <c r="C3090">
        <v>0</v>
      </c>
      <c r="D3090">
        <v>0</v>
      </c>
      <c r="E3090">
        <v>0</v>
      </c>
      <c r="F3090">
        <v>0</v>
      </c>
      <c r="G3090">
        <v>3333333</v>
      </c>
      <c r="H3090">
        <v>0</v>
      </c>
      <c r="I3090">
        <v>0</v>
      </c>
      <c r="J3090">
        <v>0</v>
      </c>
      <c r="K3090">
        <v>0</v>
      </c>
      <c r="L3090">
        <v>0</v>
      </c>
      <c r="M3090">
        <v>0</v>
      </c>
    </row>
    <row r="3091" spans="2:13" x14ac:dyDescent="0.2">
      <c r="B3091">
        <v>0</v>
      </c>
      <c r="C3091">
        <v>0</v>
      </c>
      <c r="D3091">
        <v>0</v>
      </c>
      <c r="E3091">
        <v>0</v>
      </c>
      <c r="F3091">
        <v>0</v>
      </c>
      <c r="G3091">
        <v>3333333</v>
      </c>
      <c r="H3091">
        <v>0</v>
      </c>
      <c r="I3091">
        <v>0</v>
      </c>
      <c r="J3091">
        <v>0</v>
      </c>
      <c r="K3091">
        <v>0</v>
      </c>
      <c r="L3091">
        <v>0</v>
      </c>
      <c r="M3091">
        <v>0</v>
      </c>
    </row>
    <row r="3092" spans="2:13" x14ac:dyDescent="0.2">
      <c r="B3092">
        <v>0</v>
      </c>
      <c r="C3092">
        <v>0</v>
      </c>
      <c r="D3092">
        <v>0</v>
      </c>
      <c r="E3092">
        <v>0</v>
      </c>
      <c r="F3092">
        <v>0</v>
      </c>
      <c r="G3092">
        <v>3333333</v>
      </c>
      <c r="H3092">
        <v>0</v>
      </c>
      <c r="I3092">
        <v>0</v>
      </c>
      <c r="J3092">
        <v>0</v>
      </c>
      <c r="K3092">
        <v>0</v>
      </c>
      <c r="L3092">
        <v>0</v>
      </c>
      <c r="M3092">
        <v>0</v>
      </c>
    </row>
    <row r="3093" spans="2:13" x14ac:dyDescent="0.2">
      <c r="B3093">
        <v>0</v>
      </c>
      <c r="C3093">
        <v>0</v>
      </c>
      <c r="D3093">
        <v>0</v>
      </c>
      <c r="E3093">
        <v>0</v>
      </c>
      <c r="F3093">
        <v>0</v>
      </c>
      <c r="G3093">
        <v>3333333</v>
      </c>
      <c r="H3093">
        <v>0</v>
      </c>
      <c r="I3093">
        <v>0</v>
      </c>
      <c r="J3093">
        <v>0</v>
      </c>
      <c r="K3093">
        <v>0</v>
      </c>
      <c r="L3093">
        <v>0</v>
      </c>
      <c r="M3093">
        <v>0</v>
      </c>
    </row>
    <row r="3094" spans="2:13" x14ac:dyDescent="0.2">
      <c r="B3094">
        <v>0</v>
      </c>
      <c r="C3094">
        <v>0</v>
      </c>
      <c r="D3094">
        <v>0</v>
      </c>
      <c r="E3094">
        <v>0</v>
      </c>
      <c r="F3094">
        <v>0</v>
      </c>
      <c r="G3094">
        <v>3333333</v>
      </c>
      <c r="H3094">
        <v>0</v>
      </c>
      <c r="I3094">
        <v>0</v>
      </c>
      <c r="J3094">
        <v>0</v>
      </c>
      <c r="K3094">
        <v>0</v>
      </c>
      <c r="L3094">
        <v>0</v>
      </c>
      <c r="M3094">
        <v>0</v>
      </c>
    </row>
    <row r="3095" spans="2:13" x14ac:dyDescent="0.2">
      <c r="B3095">
        <v>0</v>
      </c>
      <c r="C3095">
        <v>0</v>
      </c>
      <c r="D3095">
        <v>0</v>
      </c>
      <c r="E3095">
        <v>0</v>
      </c>
      <c r="F3095">
        <v>0</v>
      </c>
      <c r="G3095">
        <v>3333333</v>
      </c>
      <c r="H3095">
        <v>0</v>
      </c>
      <c r="I3095">
        <v>0</v>
      </c>
      <c r="J3095">
        <v>0</v>
      </c>
      <c r="K3095">
        <v>0</v>
      </c>
      <c r="L3095">
        <v>0</v>
      </c>
      <c r="M3095">
        <v>0</v>
      </c>
    </row>
    <row r="3096" spans="2:13" x14ac:dyDescent="0.2">
      <c r="B3096">
        <v>0</v>
      </c>
      <c r="C3096">
        <v>0</v>
      </c>
      <c r="D3096">
        <v>0</v>
      </c>
      <c r="E3096">
        <v>0</v>
      </c>
      <c r="F3096">
        <v>0</v>
      </c>
      <c r="G3096">
        <v>3333333</v>
      </c>
      <c r="H3096">
        <v>0</v>
      </c>
      <c r="I3096">
        <v>0</v>
      </c>
      <c r="J3096">
        <v>0</v>
      </c>
      <c r="K3096">
        <v>0</v>
      </c>
      <c r="L3096">
        <v>0</v>
      </c>
      <c r="M3096">
        <v>0</v>
      </c>
    </row>
    <row r="3097" spans="2:13" x14ac:dyDescent="0.2">
      <c r="B3097">
        <v>0</v>
      </c>
      <c r="C3097">
        <v>0</v>
      </c>
      <c r="D3097">
        <v>0</v>
      </c>
      <c r="E3097">
        <v>0</v>
      </c>
      <c r="F3097">
        <v>0</v>
      </c>
      <c r="G3097">
        <v>3333333</v>
      </c>
      <c r="H3097">
        <v>0</v>
      </c>
      <c r="I3097">
        <v>0</v>
      </c>
      <c r="J3097">
        <v>0</v>
      </c>
      <c r="K3097">
        <v>0</v>
      </c>
      <c r="L3097">
        <v>0</v>
      </c>
      <c r="M3097">
        <v>0</v>
      </c>
    </row>
    <row r="3098" spans="2:13" x14ac:dyDescent="0.2">
      <c r="B3098">
        <v>0</v>
      </c>
      <c r="C3098">
        <v>0</v>
      </c>
      <c r="D3098">
        <v>0</v>
      </c>
      <c r="E3098">
        <v>0</v>
      </c>
      <c r="F3098">
        <v>0</v>
      </c>
      <c r="G3098">
        <v>3333333</v>
      </c>
      <c r="H3098">
        <v>0</v>
      </c>
      <c r="I3098">
        <v>0</v>
      </c>
      <c r="J3098">
        <v>0</v>
      </c>
      <c r="K3098">
        <v>0</v>
      </c>
      <c r="L3098">
        <v>0</v>
      </c>
      <c r="M3098">
        <v>0</v>
      </c>
    </row>
    <row r="3099" spans="2:13" x14ac:dyDescent="0.2">
      <c r="B3099">
        <v>0</v>
      </c>
      <c r="C3099">
        <v>0</v>
      </c>
      <c r="D3099">
        <v>0</v>
      </c>
      <c r="E3099">
        <v>0</v>
      </c>
      <c r="F3099">
        <v>0</v>
      </c>
      <c r="G3099">
        <v>3333333</v>
      </c>
      <c r="H3099">
        <v>0</v>
      </c>
      <c r="I3099">
        <v>0</v>
      </c>
      <c r="J3099">
        <v>0</v>
      </c>
      <c r="K3099">
        <v>0</v>
      </c>
      <c r="L3099">
        <v>0</v>
      </c>
      <c r="M3099">
        <v>0</v>
      </c>
    </row>
    <row r="3100" spans="2:13" x14ac:dyDescent="0.2">
      <c r="B3100">
        <v>0</v>
      </c>
      <c r="C3100">
        <v>0</v>
      </c>
      <c r="D3100">
        <v>0</v>
      </c>
      <c r="E3100">
        <v>0</v>
      </c>
      <c r="F3100">
        <v>0</v>
      </c>
      <c r="G3100">
        <v>3333333</v>
      </c>
      <c r="H3100">
        <v>0</v>
      </c>
      <c r="I3100">
        <v>0</v>
      </c>
      <c r="J3100">
        <v>0</v>
      </c>
      <c r="K3100">
        <v>0</v>
      </c>
      <c r="L3100">
        <v>0</v>
      </c>
      <c r="M3100">
        <v>0</v>
      </c>
    </row>
    <row r="3101" spans="2:13" x14ac:dyDescent="0.2">
      <c r="B3101">
        <v>0</v>
      </c>
      <c r="C3101">
        <v>0</v>
      </c>
      <c r="D3101">
        <v>0</v>
      </c>
      <c r="E3101">
        <v>0</v>
      </c>
      <c r="F3101">
        <v>0</v>
      </c>
      <c r="G3101">
        <v>3333333</v>
      </c>
      <c r="H3101">
        <v>0</v>
      </c>
      <c r="I3101">
        <v>0</v>
      </c>
      <c r="J3101">
        <v>0</v>
      </c>
      <c r="K3101">
        <v>0</v>
      </c>
      <c r="L3101">
        <v>0</v>
      </c>
      <c r="M3101">
        <v>0</v>
      </c>
    </row>
    <row r="3102" spans="2:13" x14ac:dyDescent="0.2">
      <c r="B3102">
        <v>0</v>
      </c>
      <c r="C3102">
        <v>0</v>
      </c>
      <c r="D3102">
        <v>0</v>
      </c>
      <c r="E3102">
        <v>0</v>
      </c>
      <c r="F3102">
        <v>0</v>
      </c>
      <c r="G3102">
        <v>3333333</v>
      </c>
      <c r="H3102">
        <v>0</v>
      </c>
      <c r="I3102">
        <v>0</v>
      </c>
      <c r="J3102">
        <v>0</v>
      </c>
      <c r="K3102">
        <v>0</v>
      </c>
      <c r="L3102">
        <v>0</v>
      </c>
      <c r="M3102">
        <v>0</v>
      </c>
    </row>
    <row r="3103" spans="2:13" x14ac:dyDescent="0.2">
      <c r="B3103">
        <v>0</v>
      </c>
      <c r="C3103">
        <v>0</v>
      </c>
      <c r="D3103">
        <v>0</v>
      </c>
      <c r="E3103">
        <v>0</v>
      </c>
      <c r="F3103">
        <v>0</v>
      </c>
      <c r="G3103">
        <v>3333333</v>
      </c>
      <c r="H3103">
        <v>0</v>
      </c>
      <c r="I3103">
        <v>0</v>
      </c>
      <c r="J3103">
        <v>0</v>
      </c>
      <c r="K3103">
        <v>0</v>
      </c>
      <c r="L3103">
        <v>0</v>
      </c>
      <c r="M3103">
        <v>0</v>
      </c>
    </row>
    <row r="3104" spans="2:13" x14ac:dyDescent="0.2">
      <c r="B3104">
        <v>0</v>
      </c>
      <c r="C3104">
        <v>0</v>
      </c>
      <c r="D3104">
        <v>0</v>
      </c>
      <c r="E3104">
        <v>0</v>
      </c>
      <c r="F3104">
        <v>0</v>
      </c>
      <c r="G3104">
        <v>3333333</v>
      </c>
      <c r="H3104">
        <v>0</v>
      </c>
      <c r="I3104">
        <v>0</v>
      </c>
      <c r="J3104">
        <v>0</v>
      </c>
      <c r="K3104">
        <v>0</v>
      </c>
      <c r="L3104">
        <v>0</v>
      </c>
      <c r="M3104">
        <v>0</v>
      </c>
    </row>
    <row r="3105" spans="2:13" x14ac:dyDescent="0.2">
      <c r="B3105">
        <v>0</v>
      </c>
      <c r="C3105">
        <v>0</v>
      </c>
      <c r="D3105">
        <v>0</v>
      </c>
      <c r="E3105">
        <v>0</v>
      </c>
      <c r="F3105">
        <v>0</v>
      </c>
      <c r="G3105">
        <v>3333333</v>
      </c>
      <c r="H3105">
        <v>0</v>
      </c>
      <c r="I3105">
        <v>0</v>
      </c>
      <c r="J3105">
        <v>0</v>
      </c>
      <c r="K3105">
        <v>0</v>
      </c>
      <c r="L3105">
        <v>0</v>
      </c>
      <c r="M3105">
        <v>0</v>
      </c>
    </row>
    <row r="3106" spans="2:13" x14ac:dyDescent="0.2">
      <c r="B3106">
        <v>0</v>
      </c>
      <c r="C3106">
        <v>0</v>
      </c>
      <c r="D3106">
        <v>0</v>
      </c>
      <c r="E3106">
        <v>0</v>
      </c>
      <c r="F3106">
        <v>0</v>
      </c>
      <c r="G3106">
        <v>3333333</v>
      </c>
      <c r="H3106">
        <v>0</v>
      </c>
      <c r="I3106">
        <v>0</v>
      </c>
      <c r="J3106">
        <v>0</v>
      </c>
      <c r="K3106">
        <v>0</v>
      </c>
      <c r="L3106">
        <v>0</v>
      </c>
      <c r="M3106">
        <v>0</v>
      </c>
    </row>
    <row r="3107" spans="2:13" x14ac:dyDescent="0.2">
      <c r="B3107">
        <v>0</v>
      </c>
      <c r="C3107">
        <v>0</v>
      </c>
      <c r="D3107">
        <v>0</v>
      </c>
      <c r="E3107">
        <v>0</v>
      </c>
      <c r="F3107">
        <v>0</v>
      </c>
      <c r="G3107">
        <v>3333333</v>
      </c>
      <c r="H3107">
        <v>0</v>
      </c>
      <c r="I3107">
        <v>0</v>
      </c>
      <c r="J3107">
        <v>0</v>
      </c>
      <c r="K3107">
        <v>0</v>
      </c>
      <c r="L3107">
        <v>0</v>
      </c>
      <c r="M3107">
        <v>0</v>
      </c>
    </row>
    <row r="3108" spans="2:13" x14ac:dyDescent="0.2">
      <c r="B3108">
        <v>0</v>
      </c>
      <c r="C3108">
        <v>0</v>
      </c>
      <c r="D3108">
        <v>0</v>
      </c>
      <c r="E3108">
        <v>0</v>
      </c>
      <c r="F3108">
        <v>0</v>
      </c>
      <c r="G3108">
        <v>3333333</v>
      </c>
      <c r="H3108">
        <v>0</v>
      </c>
      <c r="I3108">
        <v>0</v>
      </c>
      <c r="J3108">
        <v>0</v>
      </c>
      <c r="K3108">
        <v>0</v>
      </c>
      <c r="L3108">
        <v>0</v>
      </c>
      <c r="M3108">
        <v>0</v>
      </c>
    </row>
    <row r="3109" spans="2:13" x14ac:dyDescent="0.2">
      <c r="B3109">
        <v>0</v>
      </c>
      <c r="C3109">
        <v>0</v>
      </c>
      <c r="D3109">
        <v>0</v>
      </c>
      <c r="E3109">
        <v>0</v>
      </c>
      <c r="F3109">
        <v>0</v>
      </c>
      <c r="G3109">
        <v>3333333</v>
      </c>
      <c r="H3109">
        <v>0</v>
      </c>
      <c r="I3109">
        <v>0</v>
      </c>
      <c r="J3109">
        <v>0</v>
      </c>
      <c r="K3109">
        <v>0</v>
      </c>
      <c r="L3109">
        <v>0</v>
      </c>
      <c r="M3109">
        <v>0</v>
      </c>
    </row>
    <row r="3110" spans="2:13" x14ac:dyDescent="0.2">
      <c r="B3110">
        <v>0</v>
      </c>
      <c r="C3110">
        <v>0</v>
      </c>
      <c r="D3110">
        <v>0</v>
      </c>
      <c r="E3110">
        <v>0</v>
      </c>
      <c r="F3110">
        <v>0</v>
      </c>
      <c r="G3110">
        <v>3333333</v>
      </c>
      <c r="H3110">
        <v>0</v>
      </c>
      <c r="I3110">
        <v>0</v>
      </c>
      <c r="J3110">
        <v>0</v>
      </c>
      <c r="K3110">
        <v>0</v>
      </c>
      <c r="L3110">
        <v>0</v>
      </c>
      <c r="M3110">
        <v>0</v>
      </c>
    </row>
    <row r="3111" spans="2:13" x14ac:dyDescent="0.2">
      <c r="B3111">
        <v>0</v>
      </c>
      <c r="C3111">
        <v>0</v>
      </c>
      <c r="D3111">
        <v>0</v>
      </c>
      <c r="E3111">
        <v>0</v>
      </c>
      <c r="F3111">
        <v>0</v>
      </c>
      <c r="G3111">
        <v>3333333</v>
      </c>
      <c r="H3111">
        <v>0</v>
      </c>
      <c r="I3111">
        <v>0</v>
      </c>
      <c r="J3111">
        <v>0</v>
      </c>
      <c r="K3111">
        <v>0</v>
      </c>
      <c r="L3111">
        <v>0</v>
      </c>
      <c r="M3111">
        <v>0</v>
      </c>
    </row>
    <row r="3112" spans="2:13" x14ac:dyDescent="0.2">
      <c r="B3112">
        <v>0</v>
      </c>
      <c r="C3112">
        <v>0</v>
      </c>
      <c r="D3112">
        <v>0</v>
      </c>
      <c r="E3112">
        <v>0</v>
      </c>
      <c r="F3112">
        <v>0</v>
      </c>
      <c r="G3112">
        <v>3333333</v>
      </c>
      <c r="H3112">
        <v>0</v>
      </c>
      <c r="I3112">
        <v>0</v>
      </c>
      <c r="J3112">
        <v>0</v>
      </c>
      <c r="K3112">
        <v>0</v>
      </c>
      <c r="L3112">
        <v>0</v>
      </c>
      <c r="M3112">
        <v>0</v>
      </c>
    </row>
    <row r="3113" spans="2:13" x14ac:dyDescent="0.2">
      <c r="B3113">
        <v>0</v>
      </c>
      <c r="C3113">
        <v>0</v>
      </c>
      <c r="D3113">
        <v>0</v>
      </c>
      <c r="E3113">
        <v>0</v>
      </c>
      <c r="F3113">
        <v>0</v>
      </c>
      <c r="G3113">
        <v>3333333</v>
      </c>
      <c r="H3113">
        <v>0</v>
      </c>
      <c r="I3113">
        <v>0</v>
      </c>
      <c r="J3113">
        <v>0</v>
      </c>
      <c r="K3113">
        <v>0</v>
      </c>
      <c r="L3113">
        <v>0</v>
      </c>
      <c r="M3113">
        <v>0</v>
      </c>
    </row>
    <row r="3114" spans="2:13" x14ac:dyDescent="0.2">
      <c r="B3114">
        <v>0</v>
      </c>
      <c r="C3114">
        <v>0</v>
      </c>
      <c r="D3114">
        <v>0</v>
      </c>
      <c r="E3114">
        <v>0</v>
      </c>
      <c r="F3114">
        <v>0</v>
      </c>
      <c r="G3114">
        <v>3333333</v>
      </c>
      <c r="H3114">
        <v>0</v>
      </c>
      <c r="I3114">
        <v>0</v>
      </c>
      <c r="J3114">
        <v>0</v>
      </c>
      <c r="K3114">
        <v>0</v>
      </c>
      <c r="L3114">
        <v>0</v>
      </c>
      <c r="M3114">
        <v>0</v>
      </c>
    </row>
    <row r="3115" spans="2:13" x14ac:dyDescent="0.2">
      <c r="B3115">
        <v>0</v>
      </c>
      <c r="C3115">
        <v>0</v>
      </c>
      <c r="D3115">
        <v>0</v>
      </c>
      <c r="E3115">
        <v>0</v>
      </c>
      <c r="F3115">
        <v>0</v>
      </c>
      <c r="G3115">
        <v>3333333</v>
      </c>
      <c r="H3115">
        <v>0</v>
      </c>
      <c r="I3115">
        <v>0</v>
      </c>
      <c r="J3115">
        <v>0</v>
      </c>
      <c r="K3115">
        <v>0</v>
      </c>
      <c r="L3115">
        <v>0</v>
      </c>
      <c r="M3115">
        <v>0</v>
      </c>
    </row>
    <row r="3116" spans="2:13" x14ac:dyDescent="0.2">
      <c r="B3116">
        <v>0</v>
      </c>
      <c r="C3116">
        <v>0</v>
      </c>
      <c r="D3116">
        <v>0</v>
      </c>
      <c r="E3116">
        <v>0</v>
      </c>
      <c r="F3116">
        <v>0</v>
      </c>
      <c r="G3116">
        <v>3333333</v>
      </c>
      <c r="H3116">
        <v>0</v>
      </c>
      <c r="I3116">
        <v>0</v>
      </c>
      <c r="J3116">
        <v>0</v>
      </c>
      <c r="K3116">
        <v>0</v>
      </c>
      <c r="L3116">
        <v>0</v>
      </c>
      <c r="M3116">
        <v>0</v>
      </c>
    </row>
    <row r="3117" spans="2:13" x14ac:dyDescent="0.2">
      <c r="B3117">
        <v>0</v>
      </c>
      <c r="C3117">
        <v>0</v>
      </c>
      <c r="D3117">
        <v>0</v>
      </c>
      <c r="E3117">
        <v>0</v>
      </c>
      <c r="F3117">
        <v>0</v>
      </c>
      <c r="G3117">
        <v>3333333</v>
      </c>
      <c r="H3117">
        <v>0</v>
      </c>
      <c r="I3117">
        <v>0</v>
      </c>
      <c r="J3117">
        <v>0</v>
      </c>
      <c r="K3117">
        <v>0</v>
      </c>
      <c r="L3117">
        <v>0</v>
      </c>
      <c r="M3117">
        <v>0</v>
      </c>
    </row>
    <row r="3118" spans="2:13" x14ac:dyDescent="0.2">
      <c r="B3118">
        <v>0</v>
      </c>
      <c r="C3118">
        <v>0</v>
      </c>
      <c r="D3118">
        <v>0</v>
      </c>
      <c r="E3118">
        <v>0</v>
      </c>
      <c r="F3118">
        <v>0</v>
      </c>
      <c r="G3118">
        <v>3333333</v>
      </c>
      <c r="H3118">
        <v>0</v>
      </c>
      <c r="I3118">
        <v>0</v>
      </c>
      <c r="J3118">
        <v>0</v>
      </c>
      <c r="K3118">
        <v>0</v>
      </c>
      <c r="L3118">
        <v>0</v>
      </c>
      <c r="M3118">
        <v>0</v>
      </c>
    </row>
    <row r="3119" spans="2:13" x14ac:dyDescent="0.2">
      <c r="B3119">
        <v>0</v>
      </c>
      <c r="C3119">
        <v>0</v>
      </c>
      <c r="D3119">
        <v>0</v>
      </c>
      <c r="E3119">
        <v>0</v>
      </c>
      <c r="F3119">
        <v>0</v>
      </c>
      <c r="G3119">
        <v>3333333</v>
      </c>
      <c r="H3119">
        <v>0</v>
      </c>
      <c r="I3119">
        <v>0</v>
      </c>
      <c r="J3119">
        <v>0</v>
      </c>
      <c r="K3119">
        <v>0</v>
      </c>
      <c r="L3119">
        <v>0</v>
      </c>
      <c r="M3119">
        <v>0</v>
      </c>
    </row>
    <row r="3120" spans="2:13" x14ac:dyDescent="0.2">
      <c r="B3120">
        <v>0</v>
      </c>
      <c r="C3120">
        <v>0</v>
      </c>
      <c r="D3120">
        <v>0</v>
      </c>
      <c r="E3120">
        <v>0</v>
      </c>
      <c r="F3120">
        <v>0</v>
      </c>
      <c r="G3120">
        <v>3333333</v>
      </c>
      <c r="H3120">
        <v>0</v>
      </c>
      <c r="I3120">
        <v>0</v>
      </c>
      <c r="J3120">
        <v>0</v>
      </c>
      <c r="K3120">
        <v>0</v>
      </c>
      <c r="L3120">
        <v>0</v>
      </c>
      <c r="M3120">
        <v>0</v>
      </c>
    </row>
    <row r="3121" spans="2:13" x14ac:dyDescent="0.2">
      <c r="B3121">
        <v>0</v>
      </c>
      <c r="C3121">
        <v>0</v>
      </c>
      <c r="D3121">
        <v>0</v>
      </c>
      <c r="E3121">
        <v>0</v>
      </c>
      <c r="F3121">
        <v>0</v>
      </c>
      <c r="G3121">
        <v>3333333</v>
      </c>
      <c r="H3121">
        <v>0</v>
      </c>
      <c r="I3121">
        <v>0</v>
      </c>
      <c r="J3121">
        <v>0</v>
      </c>
      <c r="K3121">
        <v>0</v>
      </c>
      <c r="L3121">
        <v>0</v>
      </c>
      <c r="M3121">
        <v>0</v>
      </c>
    </row>
    <row r="3122" spans="2:13" x14ac:dyDescent="0.2">
      <c r="B3122">
        <v>0</v>
      </c>
      <c r="C3122">
        <v>0</v>
      </c>
      <c r="D3122">
        <v>0</v>
      </c>
      <c r="E3122">
        <v>0</v>
      </c>
      <c r="F3122">
        <v>0</v>
      </c>
      <c r="G3122">
        <v>3333333</v>
      </c>
      <c r="H3122">
        <v>0</v>
      </c>
      <c r="I3122">
        <v>0</v>
      </c>
      <c r="J3122">
        <v>0</v>
      </c>
      <c r="K3122">
        <v>0</v>
      </c>
      <c r="L3122">
        <v>0</v>
      </c>
      <c r="M3122">
        <v>0</v>
      </c>
    </row>
    <row r="3123" spans="2:13" x14ac:dyDescent="0.2">
      <c r="B3123">
        <v>0</v>
      </c>
      <c r="C3123">
        <v>0</v>
      </c>
      <c r="D3123">
        <v>0</v>
      </c>
      <c r="E3123">
        <v>0</v>
      </c>
      <c r="F3123">
        <v>0</v>
      </c>
      <c r="G3123">
        <v>3333333</v>
      </c>
      <c r="H3123">
        <v>0</v>
      </c>
      <c r="I3123">
        <v>0</v>
      </c>
      <c r="J3123">
        <v>0</v>
      </c>
      <c r="K3123">
        <v>0</v>
      </c>
      <c r="L3123">
        <v>0</v>
      </c>
      <c r="M3123">
        <v>0</v>
      </c>
    </row>
    <row r="3124" spans="2:13" x14ac:dyDescent="0.2">
      <c r="B3124">
        <v>0</v>
      </c>
      <c r="C3124">
        <v>0</v>
      </c>
      <c r="D3124">
        <v>0</v>
      </c>
      <c r="E3124">
        <v>0</v>
      </c>
      <c r="F3124">
        <v>0</v>
      </c>
      <c r="G3124">
        <v>3333333</v>
      </c>
      <c r="H3124">
        <v>0</v>
      </c>
      <c r="I3124">
        <v>0</v>
      </c>
      <c r="J3124">
        <v>0</v>
      </c>
      <c r="K3124">
        <v>0</v>
      </c>
      <c r="L3124">
        <v>0</v>
      </c>
      <c r="M3124">
        <v>0</v>
      </c>
    </row>
    <row r="3125" spans="2:13" x14ac:dyDescent="0.2">
      <c r="B3125">
        <v>0</v>
      </c>
      <c r="C3125">
        <v>0</v>
      </c>
      <c r="D3125">
        <v>0</v>
      </c>
      <c r="E3125">
        <v>0</v>
      </c>
      <c r="F3125">
        <v>0</v>
      </c>
      <c r="G3125">
        <v>3333333</v>
      </c>
      <c r="H3125">
        <v>0</v>
      </c>
      <c r="I3125">
        <v>0</v>
      </c>
      <c r="J3125">
        <v>0</v>
      </c>
      <c r="K3125">
        <v>0</v>
      </c>
      <c r="L3125">
        <v>0</v>
      </c>
      <c r="M3125">
        <v>0</v>
      </c>
    </row>
    <row r="3126" spans="2:13" x14ac:dyDescent="0.2">
      <c r="B3126">
        <v>0</v>
      </c>
      <c r="C3126">
        <v>0</v>
      </c>
      <c r="D3126">
        <v>0</v>
      </c>
      <c r="E3126">
        <v>0</v>
      </c>
      <c r="F3126">
        <v>0</v>
      </c>
      <c r="G3126">
        <v>3333333</v>
      </c>
      <c r="H3126">
        <v>0</v>
      </c>
      <c r="I3126">
        <v>0</v>
      </c>
      <c r="J3126">
        <v>0</v>
      </c>
      <c r="K3126">
        <v>0</v>
      </c>
      <c r="L3126">
        <v>0</v>
      </c>
      <c r="M3126">
        <v>0</v>
      </c>
    </row>
    <row r="3127" spans="2:13" x14ac:dyDescent="0.2">
      <c r="B3127">
        <v>0</v>
      </c>
      <c r="C3127">
        <v>0</v>
      </c>
      <c r="D3127">
        <v>0</v>
      </c>
      <c r="E3127">
        <v>0</v>
      </c>
      <c r="F3127">
        <v>0</v>
      </c>
      <c r="G3127">
        <v>3333333</v>
      </c>
      <c r="H3127">
        <v>0</v>
      </c>
      <c r="I3127">
        <v>0</v>
      </c>
      <c r="J3127">
        <v>0</v>
      </c>
      <c r="K3127">
        <v>0</v>
      </c>
      <c r="L3127">
        <v>0</v>
      </c>
      <c r="M3127">
        <v>0</v>
      </c>
    </row>
    <row r="3128" spans="2:13" x14ac:dyDescent="0.2">
      <c r="B3128">
        <v>0</v>
      </c>
      <c r="C3128">
        <v>0</v>
      </c>
      <c r="D3128">
        <v>0</v>
      </c>
      <c r="E3128">
        <v>0</v>
      </c>
      <c r="F3128">
        <v>0</v>
      </c>
      <c r="G3128">
        <v>3333333</v>
      </c>
      <c r="H3128">
        <v>0</v>
      </c>
      <c r="I3128">
        <v>0</v>
      </c>
      <c r="J3128">
        <v>0</v>
      </c>
      <c r="K3128">
        <v>0</v>
      </c>
      <c r="L3128">
        <v>0</v>
      </c>
      <c r="M3128">
        <v>0</v>
      </c>
    </row>
    <row r="3129" spans="2:13" x14ac:dyDescent="0.2">
      <c r="B3129">
        <v>0</v>
      </c>
      <c r="C3129">
        <v>0</v>
      </c>
      <c r="D3129">
        <v>0</v>
      </c>
      <c r="E3129">
        <v>0</v>
      </c>
      <c r="F3129">
        <v>0</v>
      </c>
      <c r="G3129">
        <v>3333333</v>
      </c>
      <c r="H3129">
        <v>0</v>
      </c>
      <c r="I3129">
        <v>0</v>
      </c>
      <c r="J3129">
        <v>0</v>
      </c>
      <c r="K3129">
        <v>0</v>
      </c>
      <c r="L3129">
        <v>0</v>
      </c>
      <c r="M3129">
        <v>0</v>
      </c>
    </row>
    <row r="3130" spans="2:13" x14ac:dyDescent="0.2">
      <c r="B3130">
        <v>0</v>
      </c>
      <c r="C3130">
        <v>0</v>
      </c>
      <c r="D3130">
        <v>0</v>
      </c>
      <c r="E3130">
        <v>0</v>
      </c>
      <c r="F3130">
        <v>0</v>
      </c>
      <c r="G3130">
        <v>3333333</v>
      </c>
      <c r="H3130">
        <v>0</v>
      </c>
      <c r="I3130">
        <v>0</v>
      </c>
      <c r="J3130">
        <v>0</v>
      </c>
      <c r="K3130">
        <v>0</v>
      </c>
      <c r="L3130">
        <v>0</v>
      </c>
      <c r="M3130">
        <v>0</v>
      </c>
    </row>
    <row r="3131" spans="2:13" x14ac:dyDescent="0.2">
      <c r="B3131">
        <v>0</v>
      </c>
      <c r="C3131">
        <v>0</v>
      </c>
      <c r="D3131">
        <v>0</v>
      </c>
      <c r="E3131">
        <v>0</v>
      </c>
      <c r="F3131">
        <v>0</v>
      </c>
      <c r="G3131">
        <v>3333333</v>
      </c>
      <c r="H3131">
        <v>0</v>
      </c>
      <c r="I3131">
        <v>0</v>
      </c>
      <c r="J3131">
        <v>0</v>
      </c>
      <c r="K3131">
        <v>0</v>
      </c>
      <c r="L3131">
        <v>0</v>
      </c>
      <c r="M3131">
        <v>0</v>
      </c>
    </row>
    <row r="3132" spans="2:13" x14ac:dyDescent="0.2">
      <c r="B3132">
        <v>0</v>
      </c>
      <c r="C3132">
        <v>0</v>
      </c>
      <c r="D3132">
        <v>0</v>
      </c>
      <c r="E3132">
        <v>0</v>
      </c>
      <c r="F3132">
        <v>0</v>
      </c>
      <c r="G3132">
        <v>3333333</v>
      </c>
      <c r="H3132">
        <v>0</v>
      </c>
      <c r="I3132">
        <v>0</v>
      </c>
      <c r="J3132">
        <v>0</v>
      </c>
      <c r="K3132">
        <v>0</v>
      </c>
      <c r="L3132">
        <v>0</v>
      </c>
      <c r="M3132">
        <v>0</v>
      </c>
    </row>
    <row r="3133" spans="2:13" x14ac:dyDescent="0.2">
      <c r="B3133">
        <v>0</v>
      </c>
      <c r="C3133">
        <v>0</v>
      </c>
      <c r="D3133">
        <v>0</v>
      </c>
      <c r="E3133">
        <v>0</v>
      </c>
      <c r="F3133">
        <v>0</v>
      </c>
      <c r="G3133">
        <v>3333333</v>
      </c>
      <c r="H3133">
        <v>0</v>
      </c>
      <c r="I3133">
        <v>0</v>
      </c>
      <c r="J3133">
        <v>0</v>
      </c>
      <c r="K3133">
        <v>0</v>
      </c>
      <c r="L3133">
        <v>0</v>
      </c>
      <c r="M3133">
        <v>0</v>
      </c>
    </row>
    <row r="3134" spans="2:13" x14ac:dyDescent="0.2">
      <c r="B3134">
        <v>0</v>
      </c>
      <c r="C3134">
        <v>0</v>
      </c>
      <c r="D3134">
        <v>0</v>
      </c>
      <c r="E3134">
        <v>0</v>
      </c>
      <c r="F3134">
        <v>0</v>
      </c>
      <c r="G3134">
        <v>3333333</v>
      </c>
      <c r="H3134">
        <v>0</v>
      </c>
      <c r="I3134">
        <v>0</v>
      </c>
      <c r="J3134">
        <v>0</v>
      </c>
      <c r="K3134">
        <v>0</v>
      </c>
      <c r="L3134">
        <v>0</v>
      </c>
      <c r="M3134">
        <v>0</v>
      </c>
    </row>
    <row r="3135" spans="2:13" x14ac:dyDescent="0.2">
      <c r="B3135">
        <v>0</v>
      </c>
      <c r="C3135">
        <v>0</v>
      </c>
      <c r="D3135">
        <v>0</v>
      </c>
      <c r="E3135">
        <v>0</v>
      </c>
      <c r="F3135">
        <v>0</v>
      </c>
      <c r="G3135">
        <v>3333333</v>
      </c>
      <c r="H3135">
        <v>0</v>
      </c>
      <c r="I3135">
        <v>0</v>
      </c>
      <c r="J3135">
        <v>0</v>
      </c>
      <c r="K3135">
        <v>0</v>
      </c>
      <c r="L3135">
        <v>0</v>
      </c>
      <c r="M3135">
        <v>0</v>
      </c>
    </row>
    <row r="3136" spans="2:13" x14ac:dyDescent="0.2">
      <c r="B3136">
        <v>0</v>
      </c>
      <c r="C3136">
        <v>0</v>
      </c>
      <c r="D3136">
        <v>0</v>
      </c>
      <c r="E3136">
        <v>0</v>
      </c>
      <c r="F3136">
        <v>0</v>
      </c>
      <c r="G3136">
        <v>3333333</v>
      </c>
      <c r="H3136">
        <v>0</v>
      </c>
      <c r="I3136">
        <v>0</v>
      </c>
      <c r="J3136">
        <v>0</v>
      </c>
      <c r="K3136">
        <v>0</v>
      </c>
      <c r="L3136">
        <v>0</v>
      </c>
      <c r="M3136">
        <v>0</v>
      </c>
    </row>
    <row r="3137" spans="2:13" x14ac:dyDescent="0.2">
      <c r="B3137">
        <v>0</v>
      </c>
      <c r="C3137">
        <v>0</v>
      </c>
      <c r="D3137">
        <v>0</v>
      </c>
      <c r="E3137">
        <v>0</v>
      </c>
      <c r="F3137">
        <v>0</v>
      </c>
      <c r="G3137">
        <v>3333333</v>
      </c>
      <c r="H3137">
        <v>0</v>
      </c>
      <c r="I3137">
        <v>0</v>
      </c>
      <c r="J3137">
        <v>0</v>
      </c>
      <c r="K3137">
        <v>0</v>
      </c>
      <c r="L3137">
        <v>0</v>
      </c>
      <c r="M3137">
        <v>0</v>
      </c>
    </row>
    <row r="3138" spans="2:13" x14ac:dyDescent="0.2">
      <c r="B3138">
        <v>0</v>
      </c>
      <c r="C3138">
        <v>0</v>
      </c>
      <c r="D3138">
        <v>0</v>
      </c>
      <c r="E3138">
        <v>0</v>
      </c>
      <c r="F3138">
        <v>0</v>
      </c>
      <c r="G3138">
        <v>3333333</v>
      </c>
      <c r="H3138">
        <v>0</v>
      </c>
      <c r="I3138">
        <v>0</v>
      </c>
      <c r="J3138">
        <v>0</v>
      </c>
      <c r="K3138">
        <v>0</v>
      </c>
      <c r="L3138">
        <v>0</v>
      </c>
      <c r="M3138">
        <v>0</v>
      </c>
    </row>
    <row r="3139" spans="2:13" x14ac:dyDescent="0.2">
      <c r="B3139">
        <v>0</v>
      </c>
      <c r="C3139">
        <v>0</v>
      </c>
      <c r="D3139">
        <v>0</v>
      </c>
      <c r="E3139">
        <v>0</v>
      </c>
      <c r="F3139">
        <v>0</v>
      </c>
      <c r="G3139">
        <v>3333333</v>
      </c>
      <c r="H3139">
        <v>0</v>
      </c>
      <c r="I3139">
        <v>0</v>
      </c>
      <c r="J3139">
        <v>0</v>
      </c>
      <c r="K3139">
        <v>0</v>
      </c>
      <c r="L3139">
        <v>0</v>
      </c>
      <c r="M3139">
        <v>0</v>
      </c>
    </row>
    <row r="3140" spans="2:13" x14ac:dyDescent="0.2">
      <c r="B3140">
        <v>0</v>
      </c>
      <c r="C3140">
        <v>0</v>
      </c>
      <c r="D3140">
        <v>0</v>
      </c>
      <c r="E3140">
        <v>0</v>
      </c>
      <c r="F3140">
        <v>0</v>
      </c>
      <c r="G3140">
        <v>3333333</v>
      </c>
      <c r="H3140">
        <v>0</v>
      </c>
      <c r="I3140">
        <v>0</v>
      </c>
      <c r="J3140">
        <v>0</v>
      </c>
      <c r="K3140">
        <v>0</v>
      </c>
      <c r="L3140">
        <v>0</v>
      </c>
      <c r="M3140">
        <v>0</v>
      </c>
    </row>
    <row r="3141" spans="2:13" x14ac:dyDescent="0.2">
      <c r="B3141">
        <v>0</v>
      </c>
      <c r="C3141">
        <v>0</v>
      </c>
      <c r="D3141">
        <v>0</v>
      </c>
      <c r="E3141">
        <v>0</v>
      </c>
      <c r="F3141">
        <v>0</v>
      </c>
      <c r="G3141">
        <v>3333333</v>
      </c>
      <c r="H3141">
        <v>0</v>
      </c>
      <c r="I3141">
        <v>0</v>
      </c>
      <c r="J3141">
        <v>0</v>
      </c>
      <c r="K3141">
        <v>0</v>
      </c>
      <c r="L3141">
        <v>0</v>
      </c>
      <c r="M3141">
        <v>0</v>
      </c>
    </row>
    <row r="3142" spans="2:13" x14ac:dyDescent="0.2">
      <c r="B3142">
        <v>0</v>
      </c>
      <c r="C3142">
        <v>0</v>
      </c>
      <c r="D3142">
        <v>0</v>
      </c>
      <c r="E3142">
        <v>0</v>
      </c>
      <c r="F3142">
        <v>0</v>
      </c>
      <c r="G3142">
        <v>3333333</v>
      </c>
      <c r="H3142">
        <v>0</v>
      </c>
      <c r="I3142">
        <v>0</v>
      </c>
      <c r="J3142">
        <v>0</v>
      </c>
      <c r="K3142">
        <v>0</v>
      </c>
      <c r="L3142">
        <v>0</v>
      </c>
      <c r="M3142">
        <v>0</v>
      </c>
    </row>
    <row r="3143" spans="2:13" x14ac:dyDescent="0.2">
      <c r="B3143">
        <v>0</v>
      </c>
      <c r="C3143">
        <v>0</v>
      </c>
      <c r="D3143">
        <v>0</v>
      </c>
      <c r="E3143">
        <v>0</v>
      </c>
      <c r="F3143">
        <v>0</v>
      </c>
      <c r="G3143">
        <v>3333333</v>
      </c>
      <c r="H3143">
        <v>0</v>
      </c>
      <c r="I3143">
        <v>0</v>
      </c>
      <c r="J3143">
        <v>0</v>
      </c>
      <c r="K3143">
        <v>0</v>
      </c>
      <c r="L3143">
        <v>0</v>
      </c>
      <c r="M3143">
        <v>0</v>
      </c>
    </row>
    <row r="3144" spans="2:13" x14ac:dyDescent="0.2">
      <c r="B3144">
        <v>0</v>
      </c>
      <c r="C3144">
        <v>0</v>
      </c>
      <c r="D3144">
        <v>0</v>
      </c>
      <c r="E3144">
        <v>0</v>
      </c>
      <c r="F3144">
        <v>0</v>
      </c>
      <c r="G3144">
        <v>3333333</v>
      </c>
      <c r="H3144">
        <v>0</v>
      </c>
      <c r="I3144">
        <v>0</v>
      </c>
      <c r="J3144">
        <v>0</v>
      </c>
      <c r="K3144">
        <v>0</v>
      </c>
      <c r="L3144">
        <v>0</v>
      </c>
      <c r="M3144">
        <v>0</v>
      </c>
    </row>
    <row r="3145" spans="2:13" x14ac:dyDescent="0.2">
      <c r="B3145">
        <v>0</v>
      </c>
      <c r="C3145">
        <v>0</v>
      </c>
      <c r="D3145">
        <v>0</v>
      </c>
      <c r="E3145">
        <v>0</v>
      </c>
      <c r="F3145">
        <v>0</v>
      </c>
      <c r="G3145">
        <v>3333333</v>
      </c>
      <c r="H3145">
        <v>0</v>
      </c>
      <c r="I3145">
        <v>0</v>
      </c>
      <c r="J3145">
        <v>0</v>
      </c>
      <c r="K3145">
        <v>0</v>
      </c>
      <c r="L3145">
        <v>0</v>
      </c>
      <c r="M3145">
        <v>0</v>
      </c>
    </row>
    <row r="3146" spans="2:13" x14ac:dyDescent="0.2">
      <c r="B3146">
        <v>0</v>
      </c>
      <c r="C3146">
        <v>0</v>
      </c>
      <c r="D3146">
        <v>0</v>
      </c>
      <c r="E3146">
        <v>0</v>
      </c>
      <c r="F3146">
        <v>0</v>
      </c>
      <c r="G3146">
        <v>3333333</v>
      </c>
      <c r="H3146">
        <v>0</v>
      </c>
      <c r="I3146">
        <v>0</v>
      </c>
      <c r="J3146">
        <v>0</v>
      </c>
      <c r="K3146">
        <v>0</v>
      </c>
      <c r="L3146">
        <v>0</v>
      </c>
      <c r="M3146">
        <v>0</v>
      </c>
    </row>
    <row r="3147" spans="2:13" x14ac:dyDescent="0.2">
      <c r="B3147">
        <v>0</v>
      </c>
      <c r="C3147">
        <v>0</v>
      </c>
      <c r="D3147">
        <v>0</v>
      </c>
      <c r="E3147">
        <v>0</v>
      </c>
      <c r="F3147">
        <v>0</v>
      </c>
      <c r="G3147">
        <v>3333333</v>
      </c>
      <c r="H3147">
        <v>0</v>
      </c>
      <c r="I3147">
        <v>0</v>
      </c>
      <c r="J3147">
        <v>0</v>
      </c>
      <c r="K3147">
        <v>0</v>
      </c>
      <c r="L3147">
        <v>0</v>
      </c>
      <c r="M3147">
        <v>0</v>
      </c>
    </row>
    <row r="3148" spans="2:13" x14ac:dyDescent="0.2">
      <c r="B3148">
        <v>0</v>
      </c>
      <c r="C3148">
        <v>0</v>
      </c>
      <c r="D3148">
        <v>0</v>
      </c>
      <c r="E3148">
        <v>0</v>
      </c>
      <c r="F3148">
        <v>0</v>
      </c>
      <c r="G3148">
        <v>3333333</v>
      </c>
      <c r="H3148">
        <v>0</v>
      </c>
      <c r="I3148">
        <v>0</v>
      </c>
      <c r="J3148">
        <v>0</v>
      </c>
      <c r="K3148">
        <v>0</v>
      </c>
      <c r="L3148">
        <v>0</v>
      </c>
      <c r="M3148">
        <v>0</v>
      </c>
    </row>
    <row r="3149" spans="2:13" x14ac:dyDescent="0.2">
      <c r="B3149">
        <v>0</v>
      </c>
      <c r="C3149">
        <v>0</v>
      </c>
      <c r="D3149">
        <v>0</v>
      </c>
      <c r="E3149">
        <v>0</v>
      </c>
      <c r="F3149">
        <v>0</v>
      </c>
      <c r="G3149">
        <v>3333333</v>
      </c>
      <c r="H3149">
        <v>0</v>
      </c>
      <c r="I3149">
        <v>0</v>
      </c>
      <c r="J3149">
        <v>0</v>
      </c>
      <c r="K3149">
        <v>0</v>
      </c>
      <c r="L3149">
        <v>0</v>
      </c>
      <c r="M3149">
        <v>0</v>
      </c>
    </row>
    <row r="3150" spans="2:13" x14ac:dyDescent="0.2">
      <c r="B3150">
        <v>0</v>
      </c>
      <c r="C3150">
        <v>0</v>
      </c>
      <c r="D3150">
        <v>0</v>
      </c>
      <c r="E3150">
        <v>0</v>
      </c>
      <c r="F3150">
        <v>0</v>
      </c>
      <c r="G3150">
        <v>3333333</v>
      </c>
      <c r="H3150">
        <v>0</v>
      </c>
      <c r="I3150">
        <v>0</v>
      </c>
      <c r="J3150">
        <v>0</v>
      </c>
      <c r="K3150">
        <v>0</v>
      </c>
      <c r="L3150">
        <v>0</v>
      </c>
      <c r="M3150">
        <v>0</v>
      </c>
    </row>
    <row r="3151" spans="2:13" x14ac:dyDescent="0.2">
      <c r="B3151">
        <v>0</v>
      </c>
      <c r="C3151">
        <v>0</v>
      </c>
      <c r="D3151">
        <v>0</v>
      </c>
      <c r="E3151">
        <v>0</v>
      </c>
      <c r="F3151">
        <v>0</v>
      </c>
      <c r="G3151">
        <v>3333333</v>
      </c>
      <c r="H3151">
        <v>0</v>
      </c>
      <c r="I3151">
        <v>0</v>
      </c>
      <c r="J3151">
        <v>0</v>
      </c>
      <c r="K3151">
        <v>0</v>
      </c>
      <c r="L3151">
        <v>0</v>
      </c>
      <c r="M3151">
        <v>0</v>
      </c>
    </row>
    <row r="3152" spans="2:13" x14ac:dyDescent="0.2">
      <c r="B3152">
        <v>0</v>
      </c>
      <c r="C3152">
        <v>0</v>
      </c>
      <c r="D3152">
        <v>0</v>
      </c>
      <c r="E3152">
        <v>0</v>
      </c>
      <c r="F3152">
        <v>0</v>
      </c>
      <c r="G3152">
        <v>3333333</v>
      </c>
      <c r="H3152">
        <v>0</v>
      </c>
      <c r="I3152">
        <v>0</v>
      </c>
      <c r="J3152">
        <v>0</v>
      </c>
      <c r="K3152">
        <v>0</v>
      </c>
      <c r="L3152">
        <v>0</v>
      </c>
      <c r="M3152">
        <v>0</v>
      </c>
    </row>
    <row r="3153" spans="2:13" x14ac:dyDescent="0.2">
      <c r="B3153">
        <v>0</v>
      </c>
      <c r="C3153">
        <v>0</v>
      </c>
      <c r="D3153">
        <v>0</v>
      </c>
      <c r="E3153">
        <v>0</v>
      </c>
      <c r="F3153">
        <v>0</v>
      </c>
      <c r="G3153">
        <v>3333333</v>
      </c>
      <c r="H3153">
        <v>0</v>
      </c>
      <c r="I3153">
        <v>0</v>
      </c>
      <c r="J3153">
        <v>0</v>
      </c>
      <c r="K3153">
        <v>0</v>
      </c>
      <c r="L3153">
        <v>0</v>
      </c>
      <c r="M3153">
        <v>0</v>
      </c>
    </row>
    <row r="3154" spans="2:13" x14ac:dyDescent="0.2">
      <c r="B3154">
        <v>0</v>
      </c>
      <c r="C3154">
        <v>0</v>
      </c>
      <c r="D3154">
        <v>0</v>
      </c>
      <c r="E3154">
        <v>0</v>
      </c>
      <c r="F3154">
        <v>0</v>
      </c>
      <c r="G3154">
        <v>3333333</v>
      </c>
      <c r="H3154">
        <v>0</v>
      </c>
      <c r="I3154">
        <v>0</v>
      </c>
      <c r="J3154">
        <v>0</v>
      </c>
      <c r="K3154">
        <v>0</v>
      </c>
      <c r="L3154">
        <v>0</v>
      </c>
      <c r="M3154">
        <v>0</v>
      </c>
    </row>
    <row r="3155" spans="2:13" x14ac:dyDescent="0.2">
      <c r="B3155">
        <v>0</v>
      </c>
      <c r="C3155">
        <v>0</v>
      </c>
      <c r="D3155">
        <v>0</v>
      </c>
      <c r="E3155">
        <v>0</v>
      </c>
      <c r="F3155">
        <v>0</v>
      </c>
      <c r="G3155">
        <v>3333333</v>
      </c>
      <c r="H3155">
        <v>0</v>
      </c>
      <c r="I3155">
        <v>0</v>
      </c>
      <c r="J3155">
        <v>0</v>
      </c>
      <c r="K3155">
        <v>0</v>
      </c>
      <c r="L3155">
        <v>0</v>
      </c>
      <c r="M3155">
        <v>0</v>
      </c>
    </row>
    <row r="3156" spans="2:13" x14ac:dyDescent="0.2">
      <c r="B3156">
        <v>0</v>
      </c>
      <c r="C3156">
        <v>0</v>
      </c>
      <c r="D3156">
        <v>0</v>
      </c>
      <c r="E3156">
        <v>0</v>
      </c>
      <c r="F3156">
        <v>0</v>
      </c>
      <c r="G3156">
        <v>3333333</v>
      </c>
      <c r="H3156">
        <v>0</v>
      </c>
      <c r="I3156">
        <v>0</v>
      </c>
      <c r="J3156">
        <v>0</v>
      </c>
      <c r="K3156">
        <v>0</v>
      </c>
      <c r="L3156">
        <v>0</v>
      </c>
      <c r="M3156">
        <v>0</v>
      </c>
    </row>
    <row r="3157" spans="2:13" x14ac:dyDescent="0.2">
      <c r="B3157">
        <v>0</v>
      </c>
      <c r="C3157">
        <v>0</v>
      </c>
      <c r="D3157">
        <v>0</v>
      </c>
      <c r="E3157">
        <v>0</v>
      </c>
      <c r="F3157">
        <v>0</v>
      </c>
      <c r="G3157">
        <v>3333333</v>
      </c>
      <c r="H3157">
        <v>0</v>
      </c>
      <c r="I3157">
        <v>0</v>
      </c>
      <c r="J3157">
        <v>0</v>
      </c>
      <c r="K3157">
        <v>0</v>
      </c>
      <c r="L3157">
        <v>0</v>
      </c>
      <c r="M3157">
        <v>0</v>
      </c>
    </row>
    <row r="3158" spans="2:13" x14ac:dyDescent="0.2">
      <c r="B3158">
        <v>0</v>
      </c>
      <c r="C3158">
        <v>0</v>
      </c>
      <c r="D3158">
        <v>0</v>
      </c>
      <c r="E3158">
        <v>0</v>
      </c>
      <c r="F3158">
        <v>0</v>
      </c>
      <c r="G3158">
        <v>3333333</v>
      </c>
      <c r="H3158">
        <v>0</v>
      </c>
      <c r="I3158">
        <v>0</v>
      </c>
      <c r="J3158">
        <v>0</v>
      </c>
      <c r="K3158">
        <v>0</v>
      </c>
      <c r="L3158">
        <v>0</v>
      </c>
      <c r="M3158">
        <v>0</v>
      </c>
    </row>
    <row r="3159" spans="2:13" x14ac:dyDescent="0.2">
      <c r="B3159">
        <v>0</v>
      </c>
      <c r="C3159">
        <v>0</v>
      </c>
      <c r="D3159">
        <v>0</v>
      </c>
      <c r="E3159">
        <v>0</v>
      </c>
      <c r="F3159">
        <v>0</v>
      </c>
      <c r="G3159">
        <v>3333333</v>
      </c>
      <c r="H3159">
        <v>0</v>
      </c>
      <c r="I3159">
        <v>0</v>
      </c>
      <c r="J3159">
        <v>0</v>
      </c>
      <c r="K3159">
        <v>0</v>
      </c>
      <c r="L3159">
        <v>0</v>
      </c>
      <c r="M3159">
        <v>0</v>
      </c>
    </row>
    <row r="3160" spans="2:13" x14ac:dyDescent="0.2">
      <c r="B3160">
        <v>0</v>
      </c>
      <c r="C3160">
        <v>0</v>
      </c>
      <c r="D3160">
        <v>0</v>
      </c>
      <c r="E3160">
        <v>0</v>
      </c>
      <c r="F3160">
        <v>0</v>
      </c>
      <c r="G3160">
        <v>3333333</v>
      </c>
      <c r="H3160">
        <v>0</v>
      </c>
      <c r="I3160">
        <v>0</v>
      </c>
      <c r="J3160">
        <v>0</v>
      </c>
      <c r="K3160">
        <v>0</v>
      </c>
      <c r="L3160">
        <v>0</v>
      </c>
      <c r="M3160">
        <v>0</v>
      </c>
    </row>
    <row r="3161" spans="2:13" x14ac:dyDescent="0.2">
      <c r="B3161">
        <v>0</v>
      </c>
      <c r="C3161">
        <v>0</v>
      </c>
      <c r="D3161">
        <v>0</v>
      </c>
      <c r="E3161">
        <v>0</v>
      </c>
      <c r="F3161">
        <v>0</v>
      </c>
      <c r="G3161">
        <v>3333333</v>
      </c>
      <c r="H3161">
        <v>0</v>
      </c>
      <c r="I3161">
        <v>0</v>
      </c>
      <c r="J3161">
        <v>0</v>
      </c>
      <c r="K3161">
        <v>0</v>
      </c>
      <c r="L3161">
        <v>0</v>
      </c>
      <c r="M3161">
        <v>0</v>
      </c>
    </row>
    <row r="3162" spans="2:13" x14ac:dyDescent="0.2">
      <c r="B3162">
        <v>0</v>
      </c>
      <c r="C3162">
        <v>0</v>
      </c>
      <c r="D3162">
        <v>0</v>
      </c>
      <c r="E3162">
        <v>0</v>
      </c>
      <c r="F3162">
        <v>0</v>
      </c>
      <c r="G3162">
        <v>3333333</v>
      </c>
      <c r="H3162">
        <v>0</v>
      </c>
      <c r="I3162">
        <v>0</v>
      </c>
      <c r="J3162">
        <v>0</v>
      </c>
      <c r="K3162">
        <v>0</v>
      </c>
      <c r="L3162">
        <v>0</v>
      </c>
      <c r="M3162">
        <v>0</v>
      </c>
    </row>
    <row r="3163" spans="2:13" x14ac:dyDescent="0.2">
      <c r="B3163">
        <v>0</v>
      </c>
      <c r="C3163">
        <v>0</v>
      </c>
      <c r="D3163">
        <v>0</v>
      </c>
      <c r="E3163">
        <v>0</v>
      </c>
      <c r="F3163">
        <v>0</v>
      </c>
      <c r="G3163">
        <v>3333333</v>
      </c>
      <c r="H3163">
        <v>0</v>
      </c>
      <c r="I3163">
        <v>0</v>
      </c>
      <c r="J3163">
        <v>0</v>
      </c>
      <c r="K3163">
        <v>0</v>
      </c>
      <c r="L3163">
        <v>0</v>
      </c>
      <c r="M3163">
        <v>0</v>
      </c>
    </row>
    <row r="3164" spans="2:13" x14ac:dyDescent="0.2">
      <c r="B3164">
        <v>0</v>
      </c>
      <c r="C3164">
        <v>0</v>
      </c>
      <c r="D3164">
        <v>0</v>
      </c>
      <c r="E3164">
        <v>0</v>
      </c>
      <c r="F3164">
        <v>0</v>
      </c>
      <c r="G3164">
        <v>3333333</v>
      </c>
      <c r="H3164">
        <v>0</v>
      </c>
      <c r="I3164">
        <v>0</v>
      </c>
      <c r="J3164">
        <v>0</v>
      </c>
      <c r="K3164">
        <v>0</v>
      </c>
      <c r="L3164">
        <v>0</v>
      </c>
      <c r="M3164">
        <v>0</v>
      </c>
    </row>
    <row r="3165" spans="2:13" x14ac:dyDescent="0.2">
      <c r="B3165">
        <v>0</v>
      </c>
      <c r="C3165">
        <v>0</v>
      </c>
      <c r="D3165">
        <v>0</v>
      </c>
      <c r="E3165">
        <v>0</v>
      </c>
      <c r="F3165">
        <v>0</v>
      </c>
      <c r="G3165">
        <v>3333333</v>
      </c>
      <c r="H3165">
        <v>0</v>
      </c>
      <c r="I3165">
        <v>0</v>
      </c>
      <c r="J3165">
        <v>0</v>
      </c>
      <c r="K3165">
        <v>0</v>
      </c>
      <c r="L3165">
        <v>0</v>
      </c>
      <c r="M3165">
        <v>0</v>
      </c>
    </row>
    <row r="3166" spans="2:13" x14ac:dyDescent="0.2">
      <c r="B3166">
        <v>0</v>
      </c>
      <c r="C3166">
        <v>0</v>
      </c>
      <c r="D3166">
        <v>0</v>
      </c>
      <c r="E3166">
        <v>0</v>
      </c>
      <c r="F3166">
        <v>0</v>
      </c>
      <c r="G3166">
        <v>3333333</v>
      </c>
      <c r="H3166">
        <v>0</v>
      </c>
      <c r="I3166">
        <v>0</v>
      </c>
      <c r="J3166">
        <v>0</v>
      </c>
      <c r="K3166">
        <v>0</v>
      </c>
      <c r="L3166">
        <v>0</v>
      </c>
      <c r="M3166">
        <v>0</v>
      </c>
    </row>
    <row r="3167" spans="2:13" x14ac:dyDescent="0.2">
      <c r="B3167">
        <v>0</v>
      </c>
      <c r="C3167">
        <v>0</v>
      </c>
      <c r="D3167">
        <v>0</v>
      </c>
      <c r="E3167">
        <v>0</v>
      </c>
      <c r="F3167">
        <v>0</v>
      </c>
      <c r="G3167">
        <v>3333333</v>
      </c>
      <c r="H3167">
        <v>0</v>
      </c>
      <c r="I3167">
        <v>0</v>
      </c>
      <c r="J3167">
        <v>0</v>
      </c>
      <c r="K3167">
        <v>0</v>
      </c>
      <c r="L3167">
        <v>0</v>
      </c>
      <c r="M3167">
        <v>0</v>
      </c>
    </row>
    <row r="3168" spans="2:13" x14ac:dyDescent="0.2">
      <c r="B3168">
        <v>0</v>
      </c>
      <c r="C3168">
        <v>0</v>
      </c>
      <c r="D3168">
        <v>0</v>
      </c>
      <c r="E3168">
        <v>0</v>
      </c>
      <c r="F3168">
        <v>0</v>
      </c>
      <c r="G3168">
        <v>3333333</v>
      </c>
      <c r="H3168">
        <v>0</v>
      </c>
      <c r="I3168">
        <v>0</v>
      </c>
      <c r="J3168">
        <v>0</v>
      </c>
      <c r="K3168">
        <v>0</v>
      </c>
      <c r="L3168">
        <v>0</v>
      </c>
      <c r="M3168">
        <v>0</v>
      </c>
    </row>
    <row r="3169" spans="2:13" x14ac:dyDescent="0.2">
      <c r="B3169">
        <v>0</v>
      </c>
      <c r="C3169">
        <v>0</v>
      </c>
      <c r="D3169">
        <v>0</v>
      </c>
      <c r="E3169">
        <v>0</v>
      </c>
      <c r="F3169">
        <v>0</v>
      </c>
      <c r="G3169">
        <v>3333333</v>
      </c>
      <c r="H3169">
        <v>0</v>
      </c>
      <c r="I3169">
        <v>0</v>
      </c>
      <c r="J3169">
        <v>0</v>
      </c>
      <c r="K3169">
        <v>0</v>
      </c>
      <c r="L3169">
        <v>0</v>
      </c>
      <c r="M3169">
        <v>0</v>
      </c>
    </row>
    <row r="3170" spans="2:13" x14ac:dyDescent="0.2">
      <c r="B3170">
        <v>0</v>
      </c>
      <c r="C3170">
        <v>0</v>
      </c>
      <c r="D3170">
        <v>0</v>
      </c>
      <c r="E3170">
        <v>0</v>
      </c>
      <c r="F3170">
        <v>0</v>
      </c>
      <c r="G3170">
        <v>3333333</v>
      </c>
      <c r="H3170">
        <v>0</v>
      </c>
      <c r="I3170">
        <v>0</v>
      </c>
      <c r="J3170">
        <v>0</v>
      </c>
      <c r="K3170">
        <v>0</v>
      </c>
      <c r="L3170">
        <v>0</v>
      </c>
      <c r="M3170">
        <v>0</v>
      </c>
    </row>
    <row r="3171" spans="2:13" x14ac:dyDescent="0.2">
      <c r="B3171">
        <v>0</v>
      </c>
      <c r="C3171">
        <v>0</v>
      </c>
      <c r="D3171">
        <v>0</v>
      </c>
      <c r="E3171">
        <v>0</v>
      </c>
      <c r="F3171">
        <v>0</v>
      </c>
      <c r="G3171">
        <v>3333333</v>
      </c>
      <c r="H3171">
        <v>0</v>
      </c>
      <c r="I3171">
        <v>0</v>
      </c>
      <c r="J3171">
        <v>0</v>
      </c>
      <c r="K3171">
        <v>0</v>
      </c>
      <c r="L3171">
        <v>0</v>
      </c>
      <c r="M3171">
        <v>0</v>
      </c>
    </row>
    <row r="3172" spans="2:13" x14ac:dyDescent="0.2">
      <c r="B3172">
        <v>0</v>
      </c>
      <c r="C3172">
        <v>0</v>
      </c>
      <c r="D3172">
        <v>0</v>
      </c>
      <c r="E3172">
        <v>0</v>
      </c>
      <c r="F3172">
        <v>0</v>
      </c>
      <c r="G3172">
        <v>3333333</v>
      </c>
      <c r="H3172">
        <v>0</v>
      </c>
      <c r="I3172">
        <v>0</v>
      </c>
      <c r="J3172">
        <v>0</v>
      </c>
      <c r="K3172">
        <v>0</v>
      </c>
      <c r="L3172">
        <v>0</v>
      </c>
      <c r="M3172">
        <v>0</v>
      </c>
    </row>
    <row r="3173" spans="2:13" x14ac:dyDescent="0.2">
      <c r="B3173">
        <v>0</v>
      </c>
      <c r="C3173">
        <v>0</v>
      </c>
      <c r="D3173">
        <v>0</v>
      </c>
      <c r="E3173">
        <v>0</v>
      </c>
      <c r="F3173">
        <v>0</v>
      </c>
      <c r="G3173">
        <v>3333333</v>
      </c>
      <c r="H3173">
        <v>0</v>
      </c>
      <c r="I3173">
        <v>0</v>
      </c>
      <c r="J3173">
        <v>0</v>
      </c>
      <c r="K3173">
        <v>0</v>
      </c>
      <c r="L3173">
        <v>0</v>
      </c>
      <c r="M3173">
        <v>0</v>
      </c>
    </row>
    <row r="3174" spans="2:13" x14ac:dyDescent="0.2">
      <c r="B3174">
        <v>0</v>
      </c>
      <c r="C3174">
        <v>0</v>
      </c>
      <c r="D3174">
        <v>0</v>
      </c>
      <c r="E3174">
        <v>0</v>
      </c>
      <c r="F3174">
        <v>0</v>
      </c>
      <c r="G3174">
        <v>3333333</v>
      </c>
      <c r="H3174">
        <v>0</v>
      </c>
      <c r="I3174">
        <v>0</v>
      </c>
      <c r="J3174">
        <v>0</v>
      </c>
      <c r="K3174">
        <v>0</v>
      </c>
      <c r="L3174">
        <v>0</v>
      </c>
      <c r="M3174">
        <v>0</v>
      </c>
    </row>
    <row r="3175" spans="2:13" x14ac:dyDescent="0.2">
      <c r="B3175">
        <v>0</v>
      </c>
      <c r="C3175">
        <v>0</v>
      </c>
      <c r="D3175">
        <v>0</v>
      </c>
      <c r="E3175">
        <v>0</v>
      </c>
      <c r="F3175">
        <v>0</v>
      </c>
      <c r="G3175">
        <v>3333333</v>
      </c>
      <c r="H3175">
        <v>0</v>
      </c>
      <c r="I3175">
        <v>0</v>
      </c>
      <c r="J3175">
        <v>0</v>
      </c>
      <c r="K3175">
        <v>0</v>
      </c>
      <c r="L3175">
        <v>0</v>
      </c>
      <c r="M3175">
        <v>0</v>
      </c>
    </row>
    <row r="3176" spans="2:13" x14ac:dyDescent="0.2">
      <c r="B3176">
        <v>0</v>
      </c>
      <c r="C3176">
        <v>0</v>
      </c>
      <c r="D3176">
        <v>0</v>
      </c>
      <c r="E3176">
        <v>0</v>
      </c>
      <c r="F3176">
        <v>0</v>
      </c>
      <c r="G3176">
        <v>3333333</v>
      </c>
      <c r="H3176">
        <v>0</v>
      </c>
      <c r="I3176">
        <v>0</v>
      </c>
      <c r="J3176">
        <v>0</v>
      </c>
      <c r="K3176">
        <v>0</v>
      </c>
      <c r="L3176">
        <v>0</v>
      </c>
      <c r="M3176">
        <v>0</v>
      </c>
    </row>
    <row r="3177" spans="2:13" x14ac:dyDescent="0.2">
      <c r="B3177">
        <v>0</v>
      </c>
      <c r="C3177">
        <v>0</v>
      </c>
      <c r="D3177">
        <v>0</v>
      </c>
      <c r="E3177">
        <v>0</v>
      </c>
      <c r="F3177">
        <v>0</v>
      </c>
      <c r="G3177">
        <v>3333333</v>
      </c>
      <c r="H3177">
        <v>0</v>
      </c>
      <c r="I3177">
        <v>0</v>
      </c>
      <c r="J3177">
        <v>0</v>
      </c>
      <c r="K3177">
        <v>0</v>
      </c>
      <c r="L3177">
        <v>0</v>
      </c>
      <c r="M3177">
        <v>0</v>
      </c>
    </row>
    <row r="3178" spans="2:13" x14ac:dyDescent="0.2">
      <c r="B3178">
        <v>0</v>
      </c>
      <c r="C3178">
        <v>0</v>
      </c>
      <c r="D3178">
        <v>0</v>
      </c>
      <c r="E3178">
        <v>0</v>
      </c>
      <c r="F3178">
        <v>0</v>
      </c>
      <c r="G3178">
        <v>3333333</v>
      </c>
      <c r="H3178">
        <v>0</v>
      </c>
      <c r="I3178">
        <v>0</v>
      </c>
      <c r="J3178">
        <v>0</v>
      </c>
      <c r="K3178">
        <v>0</v>
      </c>
      <c r="L3178">
        <v>0</v>
      </c>
      <c r="M3178">
        <v>0</v>
      </c>
    </row>
    <row r="3179" spans="2:13" x14ac:dyDescent="0.2">
      <c r="B3179">
        <v>0</v>
      </c>
      <c r="C3179">
        <v>0</v>
      </c>
      <c r="D3179">
        <v>0</v>
      </c>
      <c r="E3179">
        <v>0</v>
      </c>
      <c r="F3179">
        <v>0</v>
      </c>
      <c r="G3179">
        <v>3333333</v>
      </c>
      <c r="H3179">
        <v>0</v>
      </c>
      <c r="I3179">
        <v>0</v>
      </c>
      <c r="J3179">
        <v>0</v>
      </c>
      <c r="K3179">
        <v>0</v>
      </c>
      <c r="L3179">
        <v>0</v>
      </c>
      <c r="M3179">
        <v>0</v>
      </c>
    </row>
    <row r="3180" spans="2:13" x14ac:dyDescent="0.2">
      <c r="B3180">
        <v>0</v>
      </c>
      <c r="C3180">
        <v>0</v>
      </c>
      <c r="D3180">
        <v>0</v>
      </c>
      <c r="E3180">
        <v>0</v>
      </c>
      <c r="F3180">
        <v>0</v>
      </c>
      <c r="G3180">
        <v>3333333</v>
      </c>
      <c r="H3180">
        <v>0</v>
      </c>
      <c r="I3180">
        <v>0</v>
      </c>
      <c r="J3180">
        <v>0</v>
      </c>
      <c r="K3180">
        <v>0</v>
      </c>
      <c r="L3180">
        <v>0</v>
      </c>
      <c r="M3180">
        <v>0</v>
      </c>
    </row>
    <row r="3181" spans="2:13" x14ac:dyDescent="0.2">
      <c r="B3181">
        <v>0</v>
      </c>
      <c r="C3181">
        <v>0</v>
      </c>
      <c r="D3181">
        <v>0</v>
      </c>
      <c r="E3181">
        <v>0</v>
      </c>
      <c r="F3181">
        <v>0</v>
      </c>
      <c r="G3181">
        <v>3333333</v>
      </c>
      <c r="H3181">
        <v>0</v>
      </c>
      <c r="I3181">
        <v>0</v>
      </c>
      <c r="J3181">
        <v>0</v>
      </c>
      <c r="K3181">
        <v>0</v>
      </c>
      <c r="L3181">
        <v>0</v>
      </c>
      <c r="M3181">
        <v>0</v>
      </c>
    </row>
    <row r="3182" spans="2:13" x14ac:dyDescent="0.2">
      <c r="B3182">
        <v>0</v>
      </c>
      <c r="C3182">
        <v>0</v>
      </c>
      <c r="D3182">
        <v>0</v>
      </c>
      <c r="E3182">
        <v>0</v>
      </c>
      <c r="F3182">
        <v>0</v>
      </c>
      <c r="G3182">
        <v>3333333</v>
      </c>
      <c r="H3182">
        <v>0</v>
      </c>
      <c r="I3182">
        <v>0</v>
      </c>
      <c r="J3182">
        <v>0</v>
      </c>
      <c r="K3182">
        <v>0</v>
      </c>
      <c r="L3182">
        <v>0</v>
      </c>
      <c r="M3182">
        <v>0</v>
      </c>
    </row>
    <row r="3183" spans="2:13" x14ac:dyDescent="0.2">
      <c r="B3183">
        <v>0</v>
      </c>
      <c r="C3183">
        <v>0</v>
      </c>
      <c r="D3183">
        <v>0</v>
      </c>
      <c r="E3183">
        <v>0</v>
      </c>
      <c r="F3183">
        <v>0</v>
      </c>
      <c r="G3183">
        <v>3333333</v>
      </c>
      <c r="H3183">
        <v>0</v>
      </c>
      <c r="I3183">
        <v>0</v>
      </c>
      <c r="J3183">
        <v>0</v>
      </c>
      <c r="K3183">
        <v>0</v>
      </c>
      <c r="L3183">
        <v>0</v>
      </c>
      <c r="M3183">
        <v>0</v>
      </c>
    </row>
    <row r="3184" spans="2:13" x14ac:dyDescent="0.2">
      <c r="B3184">
        <v>0</v>
      </c>
      <c r="C3184">
        <v>0</v>
      </c>
      <c r="D3184">
        <v>0</v>
      </c>
      <c r="E3184">
        <v>0</v>
      </c>
      <c r="F3184">
        <v>0</v>
      </c>
      <c r="G3184">
        <v>3333333</v>
      </c>
      <c r="H3184">
        <v>0</v>
      </c>
      <c r="I3184">
        <v>0</v>
      </c>
      <c r="J3184">
        <v>0</v>
      </c>
      <c r="K3184">
        <v>0</v>
      </c>
      <c r="L3184">
        <v>0</v>
      </c>
      <c r="M3184">
        <v>0</v>
      </c>
    </row>
    <row r="3185" spans="2:13" x14ac:dyDescent="0.2">
      <c r="B3185">
        <v>0</v>
      </c>
      <c r="C3185">
        <v>0</v>
      </c>
      <c r="D3185">
        <v>0</v>
      </c>
      <c r="E3185">
        <v>0</v>
      </c>
      <c r="F3185">
        <v>0</v>
      </c>
      <c r="G3185">
        <v>3333333</v>
      </c>
      <c r="H3185">
        <v>0</v>
      </c>
      <c r="I3185">
        <v>0</v>
      </c>
      <c r="J3185">
        <v>0</v>
      </c>
      <c r="K3185">
        <v>0</v>
      </c>
      <c r="L3185">
        <v>0</v>
      </c>
      <c r="M3185">
        <v>0</v>
      </c>
    </row>
    <row r="3186" spans="2:13" x14ac:dyDescent="0.2">
      <c r="B3186">
        <v>0</v>
      </c>
      <c r="C3186">
        <v>0</v>
      </c>
      <c r="D3186">
        <v>0</v>
      </c>
      <c r="E3186">
        <v>0</v>
      </c>
      <c r="F3186">
        <v>0</v>
      </c>
      <c r="G3186">
        <v>3333333</v>
      </c>
      <c r="H3186">
        <v>0</v>
      </c>
      <c r="I3186">
        <v>0</v>
      </c>
      <c r="J3186">
        <v>0</v>
      </c>
      <c r="K3186">
        <v>0</v>
      </c>
      <c r="L3186">
        <v>0</v>
      </c>
      <c r="M3186">
        <v>0</v>
      </c>
    </row>
    <row r="3187" spans="2:13" x14ac:dyDescent="0.2">
      <c r="B3187">
        <v>0</v>
      </c>
      <c r="C3187">
        <v>0</v>
      </c>
      <c r="D3187">
        <v>0</v>
      </c>
      <c r="E3187">
        <v>0</v>
      </c>
      <c r="F3187">
        <v>0</v>
      </c>
      <c r="G3187">
        <v>3333333</v>
      </c>
      <c r="H3187">
        <v>0</v>
      </c>
      <c r="I3187">
        <v>0</v>
      </c>
      <c r="J3187">
        <v>0</v>
      </c>
      <c r="K3187">
        <v>0</v>
      </c>
      <c r="L3187">
        <v>0</v>
      </c>
      <c r="M3187">
        <v>0</v>
      </c>
    </row>
    <row r="3188" spans="2:13" x14ac:dyDescent="0.2">
      <c r="B3188">
        <v>0</v>
      </c>
      <c r="C3188">
        <v>0</v>
      </c>
      <c r="D3188">
        <v>0</v>
      </c>
      <c r="E3188">
        <v>0</v>
      </c>
      <c r="F3188">
        <v>0</v>
      </c>
      <c r="G3188">
        <v>3333333</v>
      </c>
      <c r="H3188">
        <v>0</v>
      </c>
      <c r="I3188">
        <v>0</v>
      </c>
      <c r="J3188">
        <v>0</v>
      </c>
      <c r="K3188">
        <v>0</v>
      </c>
      <c r="L3188">
        <v>0</v>
      </c>
      <c r="M3188">
        <v>0</v>
      </c>
    </row>
    <row r="3189" spans="2:13" x14ac:dyDescent="0.2">
      <c r="B3189">
        <v>0</v>
      </c>
      <c r="C3189">
        <v>0</v>
      </c>
      <c r="D3189">
        <v>0</v>
      </c>
      <c r="E3189">
        <v>0</v>
      </c>
      <c r="F3189">
        <v>0</v>
      </c>
      <c r="G3189">
        <v>3333333</v>
      </c>
      <c r="H3189">
        <v>0</v>
      </c>
      <c r="I3189">
        <v>0</v>
      </c>
      <c r="J3189">
        <v>0</v>
      </c>
      <c r="K3189">
        <v>0</v>
      </c>
      <c r="L3189">
        <v>0</v>
      </c>
      <c r="M3189">
        <v>0</v>
      </c>
    </row>
    <row r="3190" spans="2:13" x14ac:dyDescent="0.2">
      <c r="B3190">
        <v>0</v>
      </c>
      <c r="C3190">
        <v>0</v>
      </c>
      <c r="D3190">
        <v>0</v>
      </c>
      <c r="E3190">
        <v>0</v>
      </c>
      <c r="F3190">
        <v>0</v>
      </c>
      <c r="G3190">
        <v>3333333</v>
      </c>
      <c r="H3190">
        <v>0</v>
      </c>
      <c r="I3190">
        <v>0</v>
      </c>
      <c r="J3190">
        <v>0</v>
      </c>
      <c r="K3190">
        <v>0</v>
      </c>
      <c r="L3190">
        <v>0</v>
      </c>
      <c r="M3190">
        <v>0</v>
      </c>
    </row>
    <row r="3191" spans="2:13" x14ac:dyDescent="0.2">
      <c r="B3191">
        <v>0</v>
      </c>
      <c r="C3191">
        <v>0</v>
      </c>
      <c r="D3191">
        <v>0</v>
      </c>
      <c r="E3191">
        <v>0</v>
      </c>
      <c r="F3191">
        <v>0</v>
      </c>
      <c r="G3191">
        <v>3333333</v>
      </c>
      <c r="H3191">
        <v>0</v>
      </c>
      <c r="I3191">
        <v>0</v>
      </c>
      <c r="J3191">
        <v>0</v>
      </c>
      <c r="K3191">
        <v>0</v>
      </c>
      <c r="L3191">
        <v>0</v>
      </c>
      <c r="M3191">
        <v>0</v>
      </c>
    </row>
    <row r="3192" spans="2:13" x14ac:dyDescent="0.2">
      <c r="B3192">
        <v>0</v>
      </c>
      <c r="C3192">
        <v>0</v>
      </c>
      <c r="D3192">
        <v>0</v>
      </c>
      <c r="E3192">
        <v>0</v>
      </c>
      <c r="F3192">
        <v>0</v>
      </c>
      <c r="G3192">
        <v>3333333</v>
      </c>
      <c r="H3192">
        <v>0</v>
      </c>
      <c r="I3192">
        <v>0</v>
      </c>
      <c r="J3192">
        <v>0</v>
      </c>
      <c r="K3192">
        <v>0</v>
      </c>
      <c r="L3192">
        <v>0</v>
      </c>
      <c r="M3192">
        <v>0</v>
      </c>
    </row>
    <row r="3193" spans="2:13" x14ac:dyDescent="0.2">
      <c r="B3193">
        <v>0</v>
      </c>
      <c r="C3193">
        <v>0</v>
      </c>
      <c r="D3193">
        <v>0</v>
      </c>
      <c r="E3193">
        <v>0</v>
      </c>
      <c r="F3193">
        <v>0</v>
      </c>
      <c r="G3193">
        <v>3333333</v>
      </c>
      <c r="H3193">
        <v>0</v>
      </c>
      <c r="I3193">
        <v>0</v>
      </c>
      <c r="J3193">
        <v>0</v>
      </c>
      <c r="K3193">
        <v>0</v>
      </c>
      <c r="L3193">
        <v>0</v>
      </c>
      <c r="M3193">
        <v>0</v>
      </c>
    </row>
    <row r="3194" spans="2:13" x14ac:dyDescent="0.2">
      <c r="B3194">
        <v>0</v>
      </c>
      <c r="C3194">
        <v>0</v>
      </c>
      <c r="D3194">
        <v>0</v>
      </c>
      <c r="E3194">
        <v>0</v>
      </c>
      <c r="F3194">
        <v>0</v>
      </c>
      <c r="G3194">
        <v>3333333</v>
      </c>
      <c r="H3194">
        <v>0</v>
      </c>
      <c r="I3194">
        <v>0</v>
      </c>
      <c r="J3194">
        <v>0</v>
      </c>
      <c r="K3194">
        <v>0</v>
      </c>
      <c r="L3194">
        <v>0</v>
      </c>
      <c r="M3194">
        <v>0</v>
      </c>
    </row>
    <row r="3195" spans="2:13" x14ac:dyDescent="0.2">
      <c r="B3195">
        <v>0</v>
      </c>
      <c r="C3195">
        <v>0</v>
      </c>
      <c r="D3195">
        <v>0</v>
      </c>
      <c r="E3195">
        <v>0</v>
      </c>
      <c r="F3195">
        <v>0</v>
      </c>
      <c r="G3195">
        <v>3333333</v>
      </c>
      <c r="H3195">
        <v>0</v>
      </c>
      <c r="I3195">
        <v>0</v>
      </c>
      <c r="J3195">
        <v>0</v>
      </c>
      <c r="K3195">
        <v>0</v>
      </c>
      <c r="L3195">
        <v>0</v>
      </c>
      <c r="M3195">
        <v>0</v>
      </c>
    </row>
    <row r="3196" spans="2:13" x14ac:dyDescent="0.2">
      <c r="B3196">
        <v>0</v>
      </c>
      <c r="C3196">
        <v>0</v>
      </c>
      <c r="D3196">
        <v>0</v>
      </c>
      <c r="E3196">
        <v>0</v>
      </c>
      <c r="F3196">
        <v>0</v>
      </c>
      <c r="G3196">
        <v>3333333</v>
      </c>
      <c r="H3196">
        <v>0</v>
      </c>
      <c r="I3196">
        <v>0</v>
      </c>
      <c r="J3196">
        <v>0</v>
      </c>
      <c r="K3196">
        <v>0</v>
      </c>
      <c r="L3196">
        <v>0</v>
      </c>
      <c r="M3196">
        <v>0</v>
      </c>
    </row>
    <row r="3197" spans="2:13" x14ac:dyDescent="0.2">
      <c r="B3197">
        <v>0</v>
      </c>
      <c r="C3197">
        <v>0</v>
      </c>
      <c r="D3197">
        <v>0</v>
      </c>
      <c r="E3197">
        <v>0</v>
      </c>
      <c r="F3197">
        <v>0</v>
      </c>
      <c r="G3197">
        <v>3333333</v>
      </c>
      <c r="H3197">
        <v>0</v>
      </c>
      <c r="I3197">
        <v>0</v>
      </c>
      <c r="J3197">
        <v>0</v>
      </c>
      <c r="K3197">
        <v>0</v>
      </c>
      <c r="L3197">
        <v>0</v>
      </c>
      <c r="M3197">
        <v>0</v>
      </c>
    </row>
    <row r="3198" spans="2:13" x14ac:dyDescent="0.2">
      <c r="B3198">
        <v>0</v>
      </c>
      <c r="C3198">
        <v>0</v>
      </c>
      <c r="D3198">
        <v>0</v>
      </c>
      <c r="E3198">
        <v>0</v>
      </c>
      <c r="F3198">
        <v>0</v>
      </c>
      <c r="G3198">
        <v>3333333</v>
      </c>
      <c r="H3198">
        <v>0</v>
      </c>
      <c r="I3198">
        <v>0</v>
      </c>
      <c r="J3198">
        <v>0</v>
      </c>
      <c r="K3198">
        <v>0</v>
      </c>
      <c r="L3198">
        <v>0</v>
      </c>
      <c r="M3198">
        <v>0</v>
      </c>
    </row>
    <row r="3199" spans="2:13" x14ac:dyDescent="0.2">
      <c r="B3199">
        <v>0</v>
      </c>
      <c r="C3199">
        <v>0</v>
      </c>
      <c r="D3199">
        <v>0</v>
      </c>
      <c r="E3199">
        <v>0</v>
      </c>
      <c r="F3199">
        <v>0</v>
      </c>
      <c r="G3199">
        <v>3333333</v>
      </c>
      <c r="H3199">
        <v>0</v>
      </c>
      <c r="I3199">
        <v>0</v>
      </c>
      <c r="J3199">
        <v>0</v>
      </c>
      <c r="K3199">
        <v>0</v>
      </c>
      <c r="L3199">
        <v>0</v>
      </c>
      <c r="M3199">
        <v>0</v>
      </c>
    </row>
    <row r="3200" spans="2:13" x14ac:dyDescent="0.2">
      <c r="B3200">
        <v>0</v>
      </c>
      <c r="C3200">
        <v>0</v>
      </c>
      <c r="D3200">
        <v>0</v>
      </c>
      <c r="E3200">
        <v>0</v>
      </c>
      <c r="F3200">
        <v>0</v>
      </c>
      <c r="G3200">
        <v>3333333</v>
      </c>
      <c r="H3200">
        <v>0</v>
      </c>
      <c r="I3200">
        <v>0</v>
      </c>
      <c r="J3200">
        <v>0</v>
      </c>
      <c r="K3200">
        <v>0</v>
      </c>
      <c r="L3200">
        <v>0</v>
      </c>
      <c r="M3200">
        <v>0</v>
      </c>
    </row>
    <row r="3201" spans="2:13" x14ac:dyDescent="0.2">
      <c r="B3201">
        <v>0</v>
      </c>
      <c r="C3201">
        <v>0</v>
      </c>
      <c r="D3201">
        <v>0</v>
      </c>
      <c r="E3201">
        <v>0</v>
      </c>
      <c r="F3201">
        <v>0</v>
      </c>
      <c r="G3201">
        <v>3333333</v>
      </c>
      <c r="H3201">
        <v>0</v>
      </c>
      <c r="I3201">
        <v>0</v>
      </c>
      <c r="J3201">
        <v>0</v>
      </c>
      <c r="K3201">
        <v>0</v>
      </c>
      <c r="L3201">
        <v>0</v>
      </c>
      <c r="M3201">
        <v>0</v>
      </c>
    </row>
    <row r="3202" spans="2:13" x14ac:dyDescent="0.2">
      <c r="B3202">
        <v>0</v>
      </c>
      <c r="C3202">
        <v>0</v>
      </c>
      <c r="D3202">
        <v>0</v>
      </c>
      <c r="E3202">
        <v>0</v>
      </c>
      <c r="F3202">
        <v>0</v>
      </c>
      <c r="G3202">
        <v>3333333</v>
      </c>
      <c r="H3202">
        <v>0</v>
      </c>
      <c r="I3202">
        <v>0</v>
      </c>
      <c r="J3202">
        <v>0</v>
      </c>
      <c r="K3202">
        <v>0</v>
      </c>
      <c r="L3202">
        <v>0</v>
      </c>
      <c r="M3202">
        <v>0</v>
      </c>
    </row>
    <row r="3203" spans="2:13" x14ac:dyDescent="0.2">
      <c r="B3203">
        <v>0</v>
      </c>
      <c r="C3203">
        <v>0</v>
      </c>
      <c r="D3203">
        <v>0</v>
      </c>
      <c r="E3203">
        <v>0</v>
      </c>
      <c r="F3203">
        <v>0</v>
      </c>
      <c r="G3203">
        <v>3333333</v>
      </c>
      <c r="H3203">
        <v>0</v>
      </c>
      <c r="I3203">
        <v>0</v>
      </c>
      <c r="J3203">
        <v>0</v>
      </c>
      <c r="K3203">
        <v>0</v>
      </c>
      <c r="L3203">
        <v>0</v>
      </c>
      <c r="M3203">
        <v>0</v>
      </c>
    </row>
    <row r="3204" spans="2:13" x14ac:dyDescent="0.2">
      <c r="B3204">
        <v>0</v>
      </c>
      <c r="C3204">
        <v>0</v>
      </c>
      <c r="D3204">
        <v>0</v>
      </c>
      <c r="E3204">
        <v>0</v>
      </c>
      <c r="F3204">
        <v>0</v>
      </c>
      <c r="G3204">
        <v>3333333</v>
      </c>
      <c r="H3204">
        <v>0</v>
      </c>
      <c r="I3204">
        <v>0</v>
      </c>
      <c r="J3204">
        <v>0</v>
      </c>
      <c r="K3204">
        <v>0</v>
      </c>
      <c r="L3204">
        <v>0</v>
      </c>
      <c r="M3204">
        <v>0</v>
      </c>
    </row>
    <row r="3205" spans="2:13" x14ac:dyDescent="0.2">
      <c r="B3205">
        <v>0</v>
      </c>
      <c r="C3205">
        <v>0</v>
      </c>
      <c r="D3205">
        <v>0</v>
      </c>
      <c r="E3205">
        <v>0</v>
      </c>
      <c r="F3205">
        <v>0</v>
      </c>
      <c r="G3205">
        <v>3333333</v>
      </c>
      <c r="H3205">
        <v>0</v>
      </c>
      <c r="I3205">
        <v>0</v>
      </c>
      <c r="J3205">
        <v>0</v>
      </c>
      <c r="K3205">
        <v>0</v>
      </c>
      <c r="L3205">
        <v>0</v>
      </c>
      <c r="M3205">
        <v>0</v>
      </c>
    </row>
    <row r="3206" spans="2:13" x14ac:dyDescent="0.2">
      <c r="B3206">
        <v>0</v>
      </c>
      <c r="C3206">
        <v>0</v>
      </c>
      <c r="D3206">
        <v>0</v>
      </c>
      <c r="E3206">
        <v>0</v>
      </c>
      <c r="F3206">
        <v>0</v>
      </c>
      <c r="G3206">
        <v>3333333</v>
      </c>
      <c r="H3206">
        <v>0</v>
      </c>
      <c r="I3206">
        <v>0</v>
      </c>
      <c r="J3206">
        <v>0</v>
      </c>
      <c r="K3206">
        <v>0</v>
      </c>
      <c r="L3206">
        <v>0</v>
      </c>
      <c r="M3206">
        <v>0</v>
      </c>
    </row>
    <row r="3207" spans="2:13" x14ac:dyDescent="0.2">
      <c r="B3207">
        <v>0</v>
      </c>
      <c r="C3207">
        <v>0</v>
      </c>
      <c r="D3207">
        <v>0</v>
      </c>
      <c r="E3207">
        <v>0</v>
      </c>
      <c r="F3207">
        <v>0</v>
      </c>
      <c r="G3207">
        <v>3333333</v>
      </c>
      <c r="H3207">
        <v>0</v>
      </c>
      <c r="I3207">
        <v>0</v>
      </c>
      <c r="J3207">
        <v>0</v>
      </c>
      <c r="K3207">
        <v>0</v>
      </c>
      <c r="L3207">
        <v>0</v>
      </c>
      <c r="M3207">
        <v>0</v>
      </c>
    </row>
    <row r="3208" spans="2:13" x14ac:dyDescent="0.2">
      <c r="B3208">
        <v>0</v>
      </c>
      <c r="C3208">
        <v>0</v>
      </c>
      <c r="D3208">
        <v>0</v>
      </c>
      <c r="E3208">
        <v>0</v>
      </c>
      <c r="F3208">
        <v>0</v>
      </c>
      <c r="G3208">
        <v>3333333</v>
      </c>
      <c r="H3208">
        <v>0</v>
      </c>
      <c r="I3208">
        <v>0</v>
      </c>
      <c r="J3208">
        <v>0</v>
      </c>
      <c r="K3208">
        <v>0</v>
      </c>
      <c r="L3208">
        <v>0</v>
      </c>
      <c r="M3208">
        <v>0</v>
      </c>
    </row>
    <row r="3209" spans="2:13" x14ac:dyDescent="0.2">
      <c r="B3209">
        <v>0</v>
      </c>
      <c r="C3209">
        <v>0</v>
      </c>
      <c r="D3209">
        <v>0</v>
      </c>
      <c r="E3209">
        <v>0</v>
      </c>
      <c r="F3209">
        <v>0</v>
      </c>
      <c r="G3209">
        <v>3333333</v>
      </c>
      <c r="H3209">
        <v>0</v>
      </c>
      <c r="I3209">
        <v>0</v>
      </c>
      <c r="J3209">
        <v>0</v>
      </c>
      <c r="K3209">
        <v>0</v>
      </c>
      <c r="L3209">
        <v>0</v>
      </c>
      <c r="M3209">
        <v>0</v>
      </c>
    </row>
    <row r="3210" spans="2:13" x14ac:dyDescent="0.2">
      <c r="B3210">
        <v>0</v>
      </c>
      <c r="C3210">
        <v>0</v>
      </c>
      <c r="D3210">
        <v>0</v>
      </c>
      <c r="E3210">
        <v>0</v>
      </c>
      <c r="F3210">
        <v>0</v>
      </c>
      <c r="G3210">
        <v>3333333</v>
      </c>
      <c r="H3210">
        <v>0</v>
      </c>
      <c r="I3210">
        <v>0</v>
      </c>
      <c r="J3210">
        <v>0</v>
      </c>
      <c r="K3210">
        <v>0</v>
      </c>
      <c r="L3210">
        <v>0</v>
      </c>
      <c r="M3210">
        <v>0</v>
      </c>
    </row>
    <row r="3211" spans="2:13" x14ac:dyDescent="0.2">
      <c r="B3211">
        <v>0</v>
      </c>
      <c r="C3211">
        <v>0</v>
      </c>
      <c r="D3211">
        <v>0</v>
      </c>
      <c r="E3211">
        <v>0</v>
      </c>
      <c r="F3211">
        <v>0</v>
      </c>
      <c r="G3211">
        <v>3333333</v>
      </c>
      <c r="H3211">
        <v>0</v>
      </c>
      <c r="I3211">
        <v>0</v>
      </c>
      <c r="J3211">
        <v>0</v>
      </c>
      <c r="K3211">
        <v>0</v>
      </c>
      <c r="L3211">
        <v>0</v>
      </c>
      <c r="M3211">
        <v>0</v>
      </c>
    </row>
    <row r="3212" spans="2:13" x14ac:dyDescent="0.2">
      <c r="B3212">
        <v>0</v>
      </c>
      <c r="C3212">
        <v>0</v>
      </c>
      <c r="D3212">
        <v>0</v>
      </c>
      <c r="E3212">
        <v>0</v>
      </c>
      <c r="F3212">
        <v>0</v>
      </c>
      <c r="G3212">
        <v>3333333</v>
      </c>
      <c r="H3212">
        <v>0</v>
      </c>
      <c r="I3212">
        <v>0</v>
      </c>
      <c r="J3212">
        <v>0</v>
      </c>
      <c r="K3212">
        <v>0</v>
      </c>
      <c r="L3212">
        <v>0</v>
      </c>
      <c r="M3212">
        <v>0</v>
      </c>
    </row>
    <row r="3213" spans="2:13" x14ac:dyDescent="0.2">
      <c r="B3213">
        <v>0</v>
      </c>
      <c r="C3213">
        <v>0</v>
      </c>
      <c r="D3213">
        <v>0</v>
      </c>
      <c r="E3213">
        <v>0</v>
      </c>
      <c r="F3213">
        <v>0</v>
      </c>
      <c r="G3213">
        <v>3333333</v>
      </c>
      <c r="H3213">
        <v>0</v>
      </c>
      <c r="I3213">
        <v>0</v>
      </c>
      <c r="J3213">
        <v>0</v>
      </c>
      <c r="K3213">
        <v>0</v>
      </c>
      <c r="L3213">
        <v>0</v>
      </c>
      <c r="M3213">
        <v>0</v>
      </c>
    </row>
    <row r="3214" spans="2:13" x14ac:dyDescent="0.2">
      <c r="B3214">
        <v>0</v>
      </c>
      <c r="C3214">
        <v>0</v>
      </c>
      <c r="D3214">
        <v>0</v>
      </c>
      <c r="E3214">
        <v>0</v>
      </c>
      <c r="F3214">
        <v>0</v>
      </c>
      <c r="G3214">
        <v>3333333</v>
      </c>
      <c r="H3214">
        <v>0</v>
      </c>
      <c r="I3214">
        <v>0</v>
      </c>
      <c r="J3214">
        <v>0</v>
      </c>
      <c r="K3214">
        <v>0</v>
      </c>
      <c r="L3214">
        <v>0</v>
      </c>
      <c r="M3214">
        <v>0</v>
      </c>
    </row>
    <row r="3215" spans="2:13" x14ac:dyDescent="0.2">
      <c r="B3215">
        <v>0</v>
      </c>
      <c r="C3215">
        <v>0</v>
      </c>
      <c r="D3215">
        <v>0</v>
      </c>
      <c r="E3215">
        <v>0</v>
      </c>
      <c r="F3215">
        <v>0</v>
      </c>
      <c r="G3215">
        <v>3333333</v>
      </c>
      <c r="H3215">
        <v>0</v>
      </c>
      <c r="I3215">
        <v>0</v>
      </c>
      <c r="J3215">
        <v>0</v>
      </c>
      <c r="K3215">
        <v>0</v>
      </c>
      <c r="L3215">
        <v>0</v>
      </c>
      <c r="M3215">
        <v>0</v>
      </c>
    </row>
    <row r="3216" spans="2:13" x14ac:dyDescent="0.2">
      <c r="B3216">
        <v>0</v>
      </c>
      <c r="C3216">
        <v>0</v>
      </c>
      <c r="D3216">
        <v>0</v>
      </c>
      <c r="E3216">
        <v>0</v>
      </c>
      <c r="F3216">
        <v>0</v>
      </c>
      <c r="G3216">
        <v>3333333</v>
      </c>
      <c r="H3216">
        <v>0</v>
      </c>
      <c r="I3216">
        <v>0</v>
      </c>
      <c r="J3216">
        <v>0</v>
      </c>
      <c r="K3216">
        <v>0</v>
      </c>
      <c r="L3216">
        <v>0</v>
      </c>
      <c r="M3216">
        <v>0</v>
      </c>
    </row>
    <row r="3217" spans="2:13" x14ac:dyDescent="0.2">
      <c r="B3217">
        <v>0</v>
      </c>
      <c r="C3217">
        <v>0</v>
      </c>
      <c r="D3217">
        <v>0</v>
      </c>
      <c r="E3217">
        <v>0</v>
      </c>
      <c r="F3217">
        <v>0</v>
      </c>
      <c r="G3217">
        <v>3333333</v>
      </c>
      <c r="H3217">
        <v>0</v>
      </c>
      <c r="I3217">
        <v>0</v>
      </c>
      <c r="J3217">
        <v>0</v>
      </c>
      <c r="K3217">
        <v>0</v>
      </c>
      <c r="L3217">
        <v>0</v>
      </c>
      <c r="M3217">
        <v>0</v>
      </c>
    </row>
    <row r="3218" spans="2:13" x14ac:dyDescent="0.2">
      <c r="B3218">
        <v>0</v>
      </c>
      <c r="C3218">
        <v>0</v>
      </c>
      <c r="D3218">
        <v>0</v>
      </c>
      <c r="E3218">
        <v>0</v>
      </c>
      <c r="F3218">
        <v>0</v>
      </c>
      <c r="G3218">
        <v>3333333</v>
      </c>
      <c r="H3218">
        <v>0</v>
      </c>
      <c r="I3218">
        <v>0</v>
      </c>
      <c r="J3218">
        <v>0</v>
      </c>
      <c r="K3218">
        <v>0</v>
      </c>
      <c r="L3218">
        <v>0</v>
      </c>
      <c r="M3218">
        <v>0</v>
      </c>
    </row>
    <row r="3219" spans="2:13" x14ac:dyDescent="0.2">
      <c r="B3219">
        <v>0</v>
      </c>
      <c r="C3219">
        <v>0</v>
      </c>
      <c r="D3219">
        <v>0</v>
      </c>
      <c r="E3219">
        <v>0</v>
      </c>
      <c r="F3219">
        <v>0</v>
      </c>
      <c r="G3219">
        <v>3333333</v>
      </c>
      <c r="H3219">
        <v>0</v>
      </c>
      <c r="I3219">
        <v>0</v>
      </c>
      <c r="J3219">
        <v>0</v>
      </c>
      <c r="K3219">
        <v>0</v>
      </c>
      <c r="L3219">
        <v>0</v>
      </c>
      <c r="M3219">
        <v>0</v>
      </c>
    </row>
    <row r="3220" spans="2:13" x14ac:dyDescent="0.2">
      <c r="B3220">
        <v>0</v>
      </c>
      <c r="C3220">
        <v>0</v>
      </c>
      <c r="D3220">
        <v>0</v>
      </c>
      <c r="E3220">
        <v>0</v>
      </c>
      <c r="F3220">
        <v>0</v>
      </c>
      <c r="G3220">
        <v>3333333</v>
      </c>
      <c r="H3220">
        <v>0</v>
      </c>
      <c r="I3220">
        <v>0</v>
      </c>
      <c r="J3220">
        <v>0</v>
      </c>
      <c r="K3220">
        <v>0</v>
      </c>
      <c r="L3220">
        <v>0</v>
      </c>
      <c r="M3220">
        <v>0</v>
      </c>
    </row>
    <row r="3221" spans="2:13" x14ac:dyDescent="0.2">
      <c r="B3221">
        <v>0</v>
      </c>
      <c r="C3221">
        <v>0</v>
      </c>
      <c r="D3221">
        <v>0</v>
      </c>
      <c r="E3221">
        <v>0</v>
      </c>
      <c r="F3221">
        <v>0</v>
      </c>
      <c r="G3221">
        <v>3333333</v>
      </c>
      <c r="H3221">
        <v>0</v>
      </c>
      <c r="I3221">
        <v>0</v>
      </c>
      <c r="J3221">
        <v>0</v>
      </c>
      <c r="K3221">
        <v>0</v>
      </c>
      <c r="L3221">
        <v>0</v>
      </c>
      <c r="M3221">
        <v>0</v>
      </c>
    </row>
    <row r="3222" spans="2:13" x14ac:dyDescent="0.2">
      <c r="B3222">
        <v>0</v>
      </c>
      <c r="C3222">
        <v>0</v>
      </c>
      <c r="D3222">
        <v>0</v>
      </c>
      <c r="E3222">
        <v>0</v>
      </c>
      <c r="F3222">
        <v>0</v>
      </c>
      <c r="G3222">
        <v>3333333</v>
      </c>
      <c r="H3222">
        <v>0</v>
      </c>
      <c r="I3222">
        <v>0</v>
      </c>
      <c r="J3222">
        <v>0</v>
      </c>
      <c r="K3222">
        <v>0</v>
      </c>
      <c r="L3222">
        <v>0</v>
      </c>
      <c r="M3222">
        <v>0</v>
      </c>
    </row>
    <row r="3223" spans="2:13" x14ac:dyDescent="0.2">
      <c r="B3223">
        <v>0</v>
      </c>
      <c r="C3223">
        <v>0</v>
      </c>
      <c r="D3223">
        <v>0</v>
      </c>
      <c r="E3223">
        <v>0</v>
      </c>
      <c r="F3223">
        <v>0</v>
      </c>
      <c r="G3223">
        <v>3333333</v>
      </c>
      <c r="H3223">
        <v>0</v>
      </c>
      <c r="I3223">
        <v>0</v>
      </c>
      <c r="J3223">
        <v>0</v>
      </c>
      <c r="K3223">
        <v>0</v>
      </c>
      <c r="L3223">
        <v>0</v>
      </c>
      <c r="M3223">
        <v>0</v>
      </c>
    </row>
    <row r="3224" spans="2:13" x14ac:dyDescent="0.2">
      <c r="B3224">
        <v>0</v>
      </c>
      <c r="C3224">
        <v>0</v>
      </c>
      <c r="D3224">
        <v>0</v>
      </c>
      <c r="E3224">
        <v>0</v>
      </c>
      <c r="F3224">
        <v>0</v>
      </c>
      <c r="G3224">
        <v>3333333</v>
      </c>
      <c r="H3224">
        <v>0</v>
      </c>
      <c r="I3224">
        <v>0</v>
      </c>
      <c r="J3224">
        <v>0</v>
      </c>
      <c r="K3224">
        <v>0</v>
      </c>
      <c r="L3224">
        <v>0</v>
      </c>
      <c r="M3224">
        <v>0</v>
      </c>
    </row>
    <row r="3225" spans="2:13" x14ac:dyDescent="0.2">
      <c r="B3225">
        <v>0</v>
      </c>
      <c r="C3225">
        <v>0</v>
      </c>
      <c r="D3225">
        <v>0</v>
      </c>
      <c r="E3225">
        <v>0</v>
      </c>
      <c r="F3225">
        <v>0</v>
      </c>
      <c r="G3225">
        <v>3333333</v>
      </c>
      <c r="H3225">
        <v>0</v>
      </c>
      <c r="I3225">
        <v>0</v>
      </c>
      <c r="J3225">
        <v>0</v>
      </c>
      <c r="K3225">
        <v>0</v>
      </c>
      <c r="L3225">
        <v>0</v>
      </c>
      <c r="M3225">
        <v>0</v>
      </c>
    </row>
    <row r="3226" spans="2:13" x14ac:dyDescent="0.2">
      <c r="B3226">
        <v>0</v>
      </c>
      <c r="C3226">
        <v>0</v>
      </c>
      <c r="D3226">
        <v>0</v>
      </c>
      <c r="E3226">
        <v>0</v>
      </c>
      <c r="F3226">
        <v>0</v>
      </c>
      <c r="G3226">
        <v>3333333</v>
      </c>
      <c r="H3226">
        <v>0</v>
      </c>
      <c r="I3226">
        <v>0</v>
      </c>
      <c r="J3226">
        <v>0</v>
      </c>
      <c r="K3226">
        <v>0</v>
      </c>
      <c r="L3226">
        <v>0</v>
      </c>
      <c r="M3226">
        <v>0</v>
      </c>
    </row>
    <row r="3227" spans="2:13" x14ac:dyDescent="0.2">
      <c r="B3227">
        <v>0</v>
      </c>
      <c r="C3227">
        <v>0</v>
      </c>
      <c r="D3227">
        <v>0</v>
      </c>
      <c r="E3227">
        <v>0</v>
      </c>
      <c r="F3227">
        <v>0</v>
      </c>
      <c r="G3227">
        <v>3333333</v>
      </c>
      <c r="H3227">
        <v>0</v>
      </c>
      <c r="I3227">
        <v>0</v>
      </c>
      <c r="J3227">
        <v>0</v>
      </c>
      <c r="K3227">
        <v>0</v>
      </c>
      <c r="L3227">
        <v>0</v>
      </c>
      <c r="M3227">
        <v>0</v>
      </c>
    </row>
    <row r="3228" spans="2:13" x14ac:dyDescent="0.2">
      <c r="B3228">
        <v>0</v>
      </c>
      <c r="C3228">
        <v>0</v>
      </c>
      <c r="D3228">
        <v>0</v>
      </c>
      <c r="E3228">
        <v>0</v>
      </c>
      <c r="F3228">
        <v>0</v>
      </c>
      <c r="G3228">
        <v>3333333</v>
      </c>
      <c r="H3228">
        <v>0</v>
      </c>
      <c r="I3228">
        <v>0</v>
      </c>
      <c r="J3228">
        <v>0</v>
      </c>
      <c r="K3228">
        <v>0</v>
      </c>
      <c r="L3228">
        <v>0</v>
      </c>
      <c r="M3228">
        <v>0</v>
      </c>
    </row>
    <row r="3229" spans="2:13" x14ac:dyDescent="0.2">
      <c r="B3229">
        <v>0</v>
      </c>
      <c r="C3229">
        <v>0</v>
      </c>
      <c r="D3229">
        <v>0</v>
      </c>
      <c r="E3229">
        <v>0</v>
      </c>
      <c r="F3229">
        <v>0</v>
      </c>
      <c r="G3229">
        <v>3333333</v>
      </c>
      <c r="H3229">
        <v>0</v>
      </c>
      <c r="I3229">
        <v>0</v>
      </c>
      <c r="J3229">
        <v>0</v>
      </c>
      <c r="K3229">
        <v>0</v>
      </c>
      <c r="L3229">
        <v>0</v>
      </c>
      <c r="M3229">
        <v>0</v>
      </c>
    </row>
    <row r="3230" spans="2:13" x14ac:dyDescent="0.2">
      <c r="B3230">
        <v>0</v>
      </c>
      <c r="C3230">
        <v>0</v>
      </c>
      <c r="D3230">
        <v>0</v>
      </c>
      <c r="E3230">
        <v>0</v>
      </c>
      <c r="F3230">
        <v>0</v>
      </c>
      <c r="G3230">
        <v>3333333</v>
      </c>
      <c r="H3230">
        <v>0</v>
      </c>
      <c r="I3230">
        <v>0</v>
      </c>
      <c r="J3230">
        <v>0</v>
      </c>
      <c r="K3230">
        <v>0</v>
      </c>
      <c r="L3230">
        <v>0</v>
      </c>
      <c r="M3230">
        <v>0</v>
      </c>
    </row>
    <row r="3231" spans="2:13" x14ac:dyDescent="0.2">
      <c r="B3231">
        <v>0</v>
      </c>
      <c r="C3231">
        <v>0</v>
      </c>
      <c r="D3231">
        <v>0</v>
      </c>
      <c r="E3231">
        <v>0</v>
      </c>
      <c r="F3231">
        <v>0</v>
      </c>
      <c r="G3231">
        <v>3333333</v>
      </c>
      <c r="H3231">
        <v>0</v>
      </c>
      <c r="I3231">
        <v>0</v>
      </c>
      <c r="J3231">
        <v>0</v>
      </c>
      <c r="K3231">
        <v>0</v>
      </c>
      <c r="L3231">
        <v>0</v>
      </c>
      <c r="M3231">
        <v>0</v>
      </c>
    </row>
    <row r="3232" spans="2:13" x14ac:dyDescent="0.2">
      <c r="B3232">
        <v>0</v>
      </c>
      <c r="C3232">
        <v>0</v>
      </c>
      <c r="D3232">
        <v>0</v>
      </c>
      <c r="E3232">
        <v>0</v>
      </c>
      <c r="F3232">
        <v>0</v>
      </c>
      <c r="G3232">
        <v>3333333</v>
      </c>
      <c r="H3232">
        <v>0</v>
      </c>
      <c r="I3232">
        <v>0</v>
      </c>
      <c r="J3232">
        <v>0</v>
      </c>
      <c r="K3232">
        <v>0</v>
      </c>
      <c r="L3232">
        <v>0</v>
      </c>
      <c r="M3232">
        <v>0</v>
      </c>
    </row>
    <row r="3233" spans="2:13" x14ac:dyDescent="0.2">
      <c r="B3233">
        <v>0</v>
      </c>
      <c r="C3233">
        <v>0</v>
      </c>
      <c r="D3233">
        <v>0</v>
      </c>
      <c r="E3233">
        <v>0</v>
      </c>
      <c r="F3233">
        <v>0</v>
      </c>
      <c r="G3233">
        <v>3333333</v>
      </c>
      <c r="H3233">
        <v>0</v>
      </c>
      <c r="I3233">
        <v>0</v>
      </c>
      <c r="J3233">
        <v>0</v>
      </c>
      <c r="K3233">
        <v>0</v>
      </c>
      <c r="L3233">
        <v>0</v>
      </c>
      <c r="M3233">
        <v>0</v>
      </c>
    </row>
    <row r="3234" spans="2:13" x14ac:dyDescent="0.2">
      <c r="B3234">
        <v>0</v>
      </c>
      <c r="C3234">
        <v>0</v>
      </c>
      <c r="D3234">
        <v>0</v>
      </c>
      <c r="E3234">
        <v>0</v>
      </c>
      <c r="F3234">
        <v>0</v>
      </c>
      <c r="G3234">
        <v>3333333</v>
      </c>
      <c r="H3234">
        <v>0</v>
      </c>
      <c r="I3234">
        <v>0</v>
      </c>
      <c r="J3234">
        <v>0</v>
      </c>
      <c r="K3234">
        <v>0</v>
      </c>
      <c r="L3234">
        <v>0</v>
      </c>
      <c r="M3234">
        <v>0</v>
      </c>
    </row>
    <row r="3235" spans="2:13" x14ac:dyDescent="0.2">
      <c r="B3235">
        <v>0</v>
      </c>
      <c r="C3235">
        <v>0</v>
      </c>
      <c r="D3235">
        <v>0</v>
      </c>
      <c r="E3235">
        <v>0</v>
      </c>
      <c r="F3235">
        <v>0</v>
      </c>
      <c r="G3235">
        <v>3333333</v>
      </c>
      <c r="H3235">
        <v>0</v>
      </c>
      <c r="I3235">
        <v>0</v>
      </c>
      <c r="J3235">
        <v>0</v>
      </c>
      <c r="K3235">
        <v>0</v>
      </c>
      <c r="L3235">
        <v>0</v>
      </c>
      <c r="M3235">
        <v>0</v>
      </c>
    </row>
    <row r="3236" spans="2:13" x14ac:dyDescent="0.2">
      <c r="B3236">
        <v>0</v>
      </c>
      <c r="C3236">
        <v>0</v>
      </c>
      <c r="D3236">
        <v>0</v>
      </c>
      <c r="E3236">
        <v>0</v>
      </c>
      <c r="F3236">
        <v>0</v>
      </c>
      <c r="G3236">
        <v>3333333</v>
      </c>
      <c r="H3236">
        <v>0</v>
      </c>
      <c r="I3236">
        <v>0</v>
      </c>
      <c r="J3236">
        <v>0</v>
      </c>
      <c r="K3236">
        <v>0</v>
      </c>
      <c r="L3236">
        <v>0</v>
      </c>
      <c r="M3236">
        <v>0</v>
      </c>
    </row>
    <row r="3237" spans="2:13" x14ac:dyDescent="0.2">
      <c r="B3237">
        <v>0</v>
      </c>
      <c r="C3237">
        <v>0</v>
      </c>
      <c r="D3237">
        <v>0</v>
      </c>
      <c r="E3237">
        <v>0</v>
      </c>
      <c r="F3237">
        <v>0</v>
      </c>
      <c r="G3237">
        <v>3333333</v>
      </c>
      <c r="H3237">
        <v>0</v>
      </c>
      <c r="I3237">
        <v>0</v>
      </c>
      <c r="J3237">
        <v>0</v>
      </c>
      <c r="K3237">
        <v>0</v>
      </c>
      <c r="L3237">
        <v>0</v>
      </c>
      <c r="M3237">
        <v>0</v>
      </c>
    </row>
    <row r="3238" spans="2:13" x14ac:dyDescent="0.2">
      <c r="B3238">
        <v>0</v>
      </c>
      <c r="C3238">
        <v>0</v>
      </c>
      <c r="D3238">
        <v>0</v>
      </c>
      <c r="E3238">
        <v>0</v>
      </c>
      <c r="F3238">
        <v>0</v>
      </c>
      <c r="G3238">
        <v>3333333</v>
      </c>
      <c r="H3238">
        <v>0</v>
      </c>
      <c r="I3238">
        <v>0</v>
      </c>
      <c r="J3238">
        <v>0</v>
      </c>
      <c r="K3238">
        <v>0</v>
      </c>
      <c r="L3238">
        <v>0</v>
      </c>
      <c r="M3238">
        <v>0</v>
      </c>
    </row>
    <row r="3239" spans="2:13" x14ac:dyDescent="0.2">
      <c r="B3239">
        <v>0</v>
      </c>
      <c r="C3239">
        <v>0</v>
      </c>
      <c r="D3239">
        <v>0</v>
      </c>
      <c r="E3239">
        <v>0</v>
      </c>
      <c r="F3239">
        <v>0</v>
      </c>
      <c r="G3239">
        <v>3333333</v>
      </c>
      <c r="H3239">
        <v>0</v>
      </c>
      <c r="I3239">
        <v>0</v>
      </c>
      <c r="J3239">
        <v>0</v>
      </c>
      <c r="K3239">
        <v>0</v>
      </c>
      <c r="L3239">
        <v>0</v>
      </c>
      <c r="M3239">
        <v>0</v>
      </c>
    </row>
    <row r="3240" spans="2:13" x14ac:dyDescent="0.2">
      <c r="B3240">
        <v>0</v>
      </c>
      <c r="C3240">
        <v>0</v>
      </c>
      <c r="D3240">
        <v>0</v>
      </c>
      <c r="E3240">
        <v>0</v>
      </c>
      <c r="F3240">
        <v>0</v>
      </c>
      <c r="G3240">
        <v>3333333</v>
      </c>
      <c r="H3240">
        <v>0</v>
      </c>
      <c r="I3240">
        <v>0</v>
      </c>
      <c r="J3240">
        <v>0</v>
      </c>
      <c r="K3240">
        <v>0</v>
      </c>
      <c r="L3240">
        <v>0</v>
      </c>
      <c r="M3240">
        <v>0</v>
      </c>
    </row>
    <row r="3241" spans="2:13" x14ac:dyDescent="0.2">
      <c r="B3241">
        <v>0</v>
      </c>
      <c r="C3241">
        <v>0</v>
      </c>
      <c r="D3241">
        <v>0</v>
      </c>
      <c r="E3241">
        <v>0</v>
      </c>
      <c r="F3241">
        <v>0</v>
      </c>
      <c r="G3241">
        <v>3333333</v>
      </c>
      <c r="H3241">
        <v>0</v>
      </c>
      <c r="I3241">
        <v>0</v>
      </c>
      <c r="J3241">
        <v>0</v>
      </c>
      <c r="K3241">
        <v>0</v>
      </c>
      <c r="L3241">
        <v>0</v>
      </c>
      <c r="M3241">
        <v>0</v>
      </c>
    </row>
    <row r="3242" spans="2:13" x14ac:dyDescent="0.2">
      <c r="B3242">
        <v>0</v>
      </c>
      <c r="C3242">
        <v>0</v>
      </c>
      <c r="D3242">
        <v>0</v>
      </c>
      <c r="E3242">
        <v>0</v>
      </c>
      <c r="F3242">
        <v>0</v>
      </c>
      <c r="G3242">
        <v>3333333</v>
      </c>
      <c r="H3242">
        <v>0</v>
      </c>
      <c r="I3242">
        <v>0</v>
      </c>
      <c r="J3242">
        <v>0</v>
      </c>
      <c r="K3242">
        <v>0</v>
      </c>
      <c r="L3242">
        <v>0</v>
      </c>
      <c r="M3242">
        <v>0</v>
      </c>
    </row>
    <row r="3243" spans="2:13" x14ac:dyDescent="0.2">
      <c r="B3243">
        <v>0</v>
      </c>
      <c r="C3243">
        <v>0</v>
      </c>
      <c r="D3243">
        <v>0</v>
      </c>
      <c r="E3243">
        <v>0</v>
      </c>
      <c r="F3243">
        <v>0</v>
      </c>
      <c r="G3243">
        <v>3333333</v>
      </c>
      <c r="H3243">
        <v>0</v>
      </c>
      <c r="I3243">
        <v>0</v>
      </c>
      <c r="J3243">
        <v>0</v>
      </c>
      <c r="K3243">
        <v>0</v>
      </c>
      <c r="L3243">
        <v>0</v>
      </c>
      <c r="M3243">
        <v>0</v>
      </c>
    </row>
    <row r="3244" spans="2:13" x14ac:dyDescent="0.2">
      <c r="B3244">
        <v>0</v>
      </c>
      <c r="C3244">
        <v>0</v>
      </c>
      <c r="D3244">
        <v>0</v>
      </c>
      <c r="E3244">
        <v>0</v>
      </c>
      <c r="F3244">
        <v>0</v>
      </c>
      <c r="G3244">
        <v>3333333</v>
      </c>
      <c r="H3244">
        <v>0</v>
      </c>
      <c r="I3244">
        <v>0</v>
      </c>
      <c r="J3244">
        <v>0</v>
      </c>
      <c r="K3244">
        <v>0</v>
      </c>
      <c r="L3244">
        <v>0</v>
      </c>
      <c r="M3244">
        <v>0</v>
      </c>
    </row>
    <row r="3245" spans="2:13" x14ac:dyDescent="0.2">
      <c r="B3245">
        <v>0</v>
      </c>
      <c r="C3245">
        <v>0</v>
      </c>
      <c r="D3245">
        <v>0</v>
      </c>
      <c r="E3245">
        <v>0</v>
      </c>
      <c r="F3245">
        <v>0</v>
      </c>
      <c r="G3245">
        <v>3333333</v>
      </c>
      <c r="H3245">
        <v>0</v>
      </c>
      <c r="I3245">
        <v>0</v>
      </c>
      <c r="J3245">
        <v>0</v>
      </c>
      <c r="K3245">
        <v>0</v>
      </c>
      <c r="L3245">
        <v>0</v>
      </c>
      <c r="M3245">
        <v>0</v>
      </c>
    </row>
    <row r="3246" spans="2:13" x14ac:dyDescent="0.2">
      <c r="B3246">
        <v>0</v>
      </c>
      <c r="C3246">
        <v>0</v>
      </c>
      <c r="D3246">
        <v>0</v>
      </c>
      <c r="E3246">
        <v>0</v>
      </c>
      <c r="F3246">
        <v>0</v>
      </c>
      <c r="G3246">
        <v>3333333</v>
      </c>
      <c r="H3246">
        <v>0</v>
      </c>
      <c r="I3246">
        <v>0</v>
      </c>
      <c r="J3246">
        <v>0</v>
      </c>
      <c r="K3246">
        <v>0</v>
      </c>
      <c r="L3246">
        <v>0</v>
      </c>
      <c r="M3246">
        <v>0</v>
      </c>
    </row>
    <row r="3247" spans="2:13" x14ac:dyDescent="0.2">
      <c r="B3247">
        <v>0</v>
      </c>
      <c r="C3247">
        <v>0</v>
      </c>
      <c r="D3247">
        <v>0</v>
      </c>
      <c r="E3247">
        <v>0</v>
      </c>
      <c r="F3247">
        <v>0</v>
      </c>
      <c r="G3247">
        <v>3333333</v>
      </c>
      <c r="H3247">
        <v>0</v>
      </c>
      <c r="I3247">
        <v>0</v>
      </c>
      <c r="J3247">
        <v>0</v>
      </c>
      <c r="K3247">
        <v>0</v>
      </c>
      <c r="L3247">
        <v>0</v>
      </c>
      <c r="M3247">
        <v>0</v>
      </c>
    </row>
    <row r="3248" spans="2:13" x14ac:dyDescent="0.2">
      <c r="B3248">
        <v>0</v>
      </c>
      <c r="C3248">
        <v>0</v>
      </c>
      <c r="D3248">
        <v>0</v>
      </c>
      <c r="E3248">
        <v>0</v>
      </c>
      <c r="F3248">
        <v>0</v>
      </c>
      <c r="G3248">
        <v>3333333</v>
      </c>
      <c r="H3248">
        <v>0</v>
      </c>
      <c r="I3248">
        <v>0</v>
      </c>
      <c r="J3248">
        <v>0</v>
      </c>
      <c r="K3248">
        <v>0</v>
      </c>
      <c r="L3248">
        <v>0</v>
      </c>
      <c r="M3248">
        <v>0</v>
      </c>
    </row>
    <row r="3249" spans="2:13" x14ac:dyDescent="0.2">
      <c r="B3249">
        <v>0</v>
      </c>
      <c r="C3249">
        <v>0</v>
      </c>
      <c r="D3249">
        <v>0</v>
      </c>
      <c r="E3249">
        <v>0</v>
      </c>
      <c r="F3249">
        <v>0</v>
      </c>
      <c r="G3249">
        <v>3333333</v>
      </c>
      <c r="H3249">
        <v>0</v>
      </c>
      <c r="I3249">
        <v>0</v>
      </c>
      <c r="J3249">
        <v>0</v>
      </c>
      <c r="K3249">
        <v>0</v>
      </c>
      <c r="L3249">
        <v>0</v>
      </c>
      <c r="M3249">
        <v>0</v>
      </c>
    </row>
    <row r="3250" spans="2:13" x14ac:dyDescent="0.2">
      <c r="B3250">
        <v>0</v>
      </c>
      <c r="C3250">
        <v>0</v>
      </c>
      <c r="D3250">
        <v>0</v>
      </c>
      <c r="E3250">
        <v>0</v>
      </c>
      <c r="F3250">
        <v>0</v>
      </c>
      <c r="G3250">
        <v>3333333</v>
      </c>
      <c r="H3250">
        <v>0</v>
      </c>
      <c r="I3250">
        <v>0</v>
      </c>
      <c r="J3250">
        <v>0</v>
      </c>
      <c r="K3250">
        <v>0</v>
      </c>
      <c r="L3250">
        <v>0</v>
      </c>
      <c r="M3250">
        <v>0</v>
      </c>
    </row>
    <row r="3251" spans="2:13" x14ac:dyDescent="0.2">
      <c r="B3251">
        <v>0</v>
      </c>
      <c r="C3251">
        <v>0</v>
      </c>
      <c r="D3251">
        <v>0</v>
      </c>
      <c r="E3251">
        <v>0</v>
      </c>
      <c r="F3251">
        <v>0</v>
      </c>
      <c r="G3251">
        <v>3333333</v>
      </c>
      <c r="H3251">
        <v>0</v>
      </c>
      <c r="I3251">
        <v>0</v>
      </c>
      <c r="J3251">
        <v>0</v>
      </c>
      <c r="K3251">
        <v>0</v>
      </c>
      <c r="L3251">
        <v>0</v>
      </c>
      <c r="M3251">
        <v>0</v>
      </c>
    </row>
    <row r="3252" spans="2:13" x14ac:dyDescent="0.2">
      <c r="B3252">
        <v>0</v>
      </c>
      <c r="C3252">
        <v>0</v>
      </c>
      <c r="D3252">
        <v>0</v>
      </c>
      <c r="E3252">
        <v>0</v>
      </c>
      <c r="F3252">
        <v>0</v>
      </c>
      <c r="G3252">
        <v>3333333</v>
      </c>
      <c r="H3252">
        <v>0</v>
      </c>
      <c r="I3252">
        <v>0</v>
      </c>
      <c r="J3252">
        <v>0</v>
      </c>
      <c r="K3252">
        <v>0</v>
      </c>
      <c r="L3252">
        <v>0</v>
      </c>
      <c r="M3252">
        <v>0</v>
      </c>
    </row>
    <row r="3253" spans="2:13" x14ac:dyDescent="0.2">
      <c r="B3253">
        <v>0</v>
      </c>
      <c r="C3253">
        <v>0</v>
      </c>
      <c r="D3253">
        <v>0</v>
      </c>
      <c r="E3253">
        <v>0</v>
      </c>
      <c r="F3253">
        <v>0</v>
      </c>
      <c r="G3253">
        <v>3333333</v>
      </c>
      <c r="H3253">
        <v>0</v>
      </c>
      <c r="I3253">
        <v>0</v>
      </c>
      <c r="J3253">
        <v>0</v>
      </c>
      <c r="K3253">
        <v>0</v>
      </c>
      <c r="L3253">
        <v>0</v>
      </c>
      <c r="M3253">
        <v>0</v>
      </c>
    </row>
    <row r="3254" spans="2:13" x14ac:dyDescent="0.2">
      <c r="B3254">
        <v>0</v>
      </c>
      <c r="C3254">
        <v>0</v>
      </c>
      <c r="D3254">
        <v>0</v>
      </c>
      <c r="E3254">
        <v>0</v>
      </c>
      <c r="F3254">
        <v>0</v>
      </c>
      <c r="G3254">
        <v>3333333</v>
      </c>
      <c r="H3254">
        <v>0</v>
      </c>
      <c r="I3254">
        <v>0</v>
      </c>
      <c r="J3254">
        <v>0</v>
      </c>
      <c r="K3254">
        <v>0</v>
      </c>
      <c r="L3254">
        <v>0</v>
      </c>
      <c r="M3254">
        <v>0</v>
      </c>
    </row>
    <row r="3255" spans="2:13" x14ac:dyDescent="0.2">
      <c r="B3255">
        <v>0</v>
      </c>
      <c r="C3255">
        <v>0</v>
      </c>
      <c r="D3255">
        <v>0</v>
      </c>
      <c r="E3255">
        <v>0</v>
      </c>
      <c r="F3255">
        <v>0</v>
      </c>
      <c r="G3255">
        <v>3333333</v>
      </c>
      <c r="H3255">
        <v>0</v>
      </c>
      <c r="I3255">
        <v>0</v>
      </c>
      <c r="J3255">
        <v>0</v>
      </c>
      <c r="K3255">
        <v>0</v>
      </c>
      <c r="L3255">
        <v>0</v>
      </c>
      <c r="M3255">
        <v>0</v>
      </c>
    </row>
    <row r="3256" spans="2:13" x14ac:dyDescent="0.2">
      <c r="B3256">
        <v>0</v>
      </c>
      <c r="C3256">
        <v>0</v>
      </c>
      <c r="D3256">
        <v>0</v>
      </c>
      <c r="E3256">
        <v>0</v>
      </c>
      <c r="F3256">
        <v>0</v>
      </c>
      <c r="G3256">
        <v>3333333</v>
      </c>
      <c r="H3256">
        <v>0</v>
      </c>
      <c r="I3256">
        <v>0</v>
      </c>
      <c r="J3256">
        <v>0</v>
      </c>
      <c r="K3256">
        <v>0</v>
      </c>
      <c r="L3256">
        <v>0</v>
      </c>
      <c r="M3256">
        <v>0</v>
      </c>
    </row>
    <row r="3257" spans="2:13" x14ac:dyDescent="0.2">
      <c r="B3257">
        <v>0</v>
      </c>
      <c r="C3257">
        <v>0</v>
      </c>
      <c r="D3257">
        <v>0</v>
      </c>
      <c r="E3257">
        <v>0</v>
      </c>
      <c r="F3257">
        <v>0</v>
      </c>
      <c r="G3257">
        <v>3333333</v>
      </c>
      <c r="H3257">
        <v>0</v>
      </c>
      <c r="I3257">
        <v>0</v>
      </c>
      <c r="J3257">
        <v>0</v>
      </c>
      <c r="K3257">
        <v>0</v>
      </c>
      <c r="L3257">
        <v>0</v>
      </c>
      <c r="M3257">
        <v>0</v>
      </c>
    </row>
    <row r="3258" spans="2:13" x14ac:dyDescent="0.2">
      <c r="B3258">
        <v>0</v>
      </c>
      <c r="C3258">
        <v>0</v>
      </c>
      <c r="D3258">
        <v>0</v>
      </c>
      <c r="E3258">
        <v>0</v>
      </c>
      <c r="F3258">
        <v>0</v>
      </c>
      <c r="G3258">
        <v>3333333</v>
      </c>
      <c r="H3258">
        <v>0</v>
      </c>
      <c r="I3258">
        <v>0</v>
      </c>
      <c r="J3258">
        <v>0</v>
      </c>
      <c r="K3258">
        <v>0</v>
      </c>
      <c r="L3258">
        <v>0</v>
      </c>
      <c r="M3258">
        <v>0</v>
      </c>
    </row>
    <row r="3259" spans="2:13" x14ac:dyDescent="0.2">
      <c r="B3259">
        <v>0</v>
      </c>
      <c r="C3259">
        <v>0</v>
      </c>
      <c r="D3259">
        <v>0</v>
      </c>
      <c r="E3259">
        <v>0</v>
      </c>
      <c r="F3259">
        <v>0</v>
      </c>
      <c r="G3259">
        <v>3333333</v>
      </c>
      <c r="H3259">
        <v>0</v>
      </c>
      <c r="I3259">
        <v>0</v>
      </c>
      <c r="J3259">
        <v>0</v>
      </c>
      <c r="K3259">
        <v>0</v>
      </c>
      <c r="L3259">
        <v>0</v>
      </c>
      <c r="M3259">
        <v>0</v>
      </c>
    </row>
    <row r="3260" spans="2:13" x14ac:dyDescent="0.2">
      <c r="B3260">
        <v>0</v>
      </c>
      <c r="C3260">
        <v>0</v>
      </c>
      <c r="D3260">
        <v>0</v>
      </c>
      <c r="E3260">
        <v>0</v>
      </c>
      <c r="F3260">
        <v>0</v>
      </c>
      <c r="G3260">
        <v>3333333</v>
      </c>
      <c r="H3260">
        <v>0</v>
      </c>
      <c r="I3260">
        <v>0</v>
      </c>
      <c r="J3260">
        <v>0</v>
      </c>
      <c r="K3260">
        <v>0</v>
      </c>
      <c r="L3260">
        <v>0</v>
      </c>
      <c r="M3260">
        <v>0</v>
      </c>
    </row>
    <row r="3261" spans="2:13" x14ac:dyDescent="0.2">
      <c r="B3261">
        <v>0</v>
      </c>
      <c r="C3261">
        <v>0</v>
      </c>
      <c r="D3261">
        <v>0</v>
      </c>
      <c r="E3261">
        <v>0</v>
      </c>
      <c r="F3261">
        <v>0</v>
      </c>
      <c r="G3261">
        <v>3333333</v>
      </c>
      <c r="H3261">
        <v>0</v>
      </c>
      <c r="I3261">
        <v>0</v>
      </c>
      <c r="J3261">
        <v>0</v>
      </c>
      <c r="K3261">
        <v>0</v>
      </c>
      <c r="L3261">
        <v>0</v>
      </c>
      <c r="M3261">
        <v>0</v>
      </c>
    </row>
    <row r="3262" spans="2:13" x14ac:dyDescent="0.2">
      <c r="B3262">
        <v>0</v>
      </c>
      <c r="C3262">
        <v>0</v>
      </c>
      <c r="D3262">
        <v>0</v>
      </c>
      <c r="E3262">
        <v>0</v>
      </c>
      <c r="F3262">
        <v>0</v>
      </c>
      <c r="G3262">
        <v>3333333</v>
      </c>
      <c r="H3262">
        <v>0</v>
      </c>
      <c r="I3262">
        <v>0</v>
      </c>
      <c r="J3262">
        <v>0</v>
      </c>
      <c r="K3262">
        <v>0</v>
      </c>
      <c r="L3262">
        <v>0</v>
      </c>
      <c r="M3262">
        <v>0</v>
      </c>
    </row>
    <row r="3263" spans="2:13" x14ac:dyDescent="0.2">
      <c r="B3263">
        <v>0</v>
      </c>
      <c r="C3263">
        <v>0</v>
      </c>
      <c r="D3263">
        <v>0</v>
      </c>
      <c r="E3263">
        <v>0</v>
      </c>
      <c r="F3263">
        <v>0</v>
      </c>
      <c r="G3263">
        <v>3333333</v>
      </c>
      <c r="H3263">
        <v>0</v>
      </c>
      <c r="I3263">
        <v>0</v>
      </c>
      <c r="J3263">
        <v>0</v>
      </c>
      <c r="K3263">
        <v>0</v>
      </c>
      <c r="L3263">
        <v>0</v>
      </c>
      <c r="M3263">
        <v>0</v>
      </c>
    </row>
    <row r="3264" spans="2:13" x14ac:dyDescent="0.2">
      <c r="B3264">
        <v>0</v>
      </c>
      <c r="C3264">
        <v>0</v>
      </c>
      <c r="D3264">
        <v>0</v>
      </c>
      <c r="E3264">
        <v>0</v>
      </c>
      <c r="F3264">
        <v>0</v>
      </c>
      <c r="G3264">
        <v>3333333</v>
      </c>
      <c r="H3264">
        <v>0</v>
      </c>
      <c r="I3264">
        <v>0</v>
      </c>
      <c r="J3264">
        <v>0</v>
      </c>
      <c r="K3264">
        <v>0</v>
      </c>
      <c r="L3264">
        <v>0</v>
      </c>
      <c r="M3264">
        <v>0</v>
      </c>
    </row>
    <row r="3265" spans="2:13" x14ac:dyDescent="0.2">
      <c r="B3265">
        <v>0</v>
      </c>
      <c r="C3265">
        <v>0</v>
      </c>
      <c r="D3265">
        <v>0</v>
      </c>
      <c r="E3265">
        <v>0</v>
      </c>
      <c r="F3265">
        <v>0</v>
      </c>
      <c r="G3265">
        <v>3333333</v>
      </c>
      <c r="H3265">
        <v>0</v>
      </c>
      <c r="I3265">
        <v>0</v>
      </c>
      <c r="J3265">
        <v>0</v>
      </c>
      <c r="K3265">
        <v>0</v>
      </c>
      <c r="L3265">
        <v>0</v>
      </c>
      <c r="M3265">
        <v>0</v>
      </c>
    </row>
    <row r="3266" spans="2:13" x14ac:dyDescent="0.2">
      <c r="B3266">
        <v>0</v>
      </c>
      <c r="C3266">
        <v>0</v>
      </c>
      <c r="D3266">
        <v>0</v>
      </c>
      <c r="E3266">
        <v>0</v>
      </c>
      <c r="F3266">
        <v>0</v>
      </c>
      <c r="G3266">
        <v>3333333</v>
      </c>
      <c r="H3266">
        <v>0</v>
      </c>
      <c r="I3266">
        <v>0</v>
      </c>
      <c r="J3266">
        <v>0</v>
      </c>
      <c r="K3266">
        <v>0</v>
      </c>
      <c r="L3266">
        <v>0</v>
      </c>
      <c r="M3266">
        <v>0</v>
      </c>
    </row>
    <row r="3267" spans="2:13" x14ac:dyDescent="0.2">
      <c r="B3267">
        <v>0</v>
      </c>
      <c r="C3267">
        <v>0</v>
      </c>
      <c r="D3267">
        <v>0</v>
      </c>
      <c r="E3267">
        <v>0</v>
      </c>
      <c r="F3267">
        <v>0</v>
      </c>
      <c r="G3267">
        <v>3333333</v>
      </c>
      <c r="H3267">
        <v>0</v>
      </c>
      <c r="I3267">
        <v>0</v>
      </c>
      <c r="J3267">
        <v>0</v>
      </c>
      <c r="K3267">
        <v>0</v>
      </c>
      <c r="L3267">
        <v>0</v>
      </c>
      <c r="M3267">
        <v>0</v>
      </c>
    </row>
    <row r="3268" spans="2:13" x14ac:dyDescent="0.2">
      <c r="B3268">
        <v>0</v>
      </c>
      <c r="C3268">
        <v>0</v>
      </c>
      <c r="D3268">
        <v>0</v>
      </c>
      <c r="E3268">
        <v>0</v>
      </c>
      <c r="F3268">
        <v>0</v>
      </c>
      <c r="G3268">
        <v>3333333</v>
      </c>
      <c r="H3268">
        <v>0</v>
      </c>
      <c r="I3268">
        <v>0</v>
      </c>
      <c r="J3268">
        <v>0</v>
      </c>
      <c r="K3268">
        <v>0</v>
      </c>
      <c r="L3268">
        <v>0</v>
      </c>
      <c r="M3268">
        <v>0</v>
      </c>
    </row>
    <row r="3269" spans="2:13" x14ac:dyDescent="0.2">
      <c r="B3269">
        <v>0</v>
      </c>
      <c r="C3269">
        <v>0</v>
      </c>
      <c r="D3269">
        <v>0</v>
      </c>
      <c r="E3269">
        <v>0</v>
      </c>
      <c r="F3269">
        <v>0</v>
      </c>
      <c r="G3269">
        <v>3333333</v>
      </c>
      <c r="H3269">
        <v>0</v>
      </c>
      <c r="I3269">
        <v>0</v>
      </c>
      <c r="J3269">
        <v>0</v>
      </c>
      <c r="K3269">
        <v>0</v>
      </c>
      <c r="L3269">
        <v>0</v>
      </c>
      <c r="M3269">
        <v>0</v>
      </c>
    </row>
    <row r="3270" spans="2:13" x14ac:dyDescent="0.2">
      <c r="B3270">
        <v>0</v>
      </c>
      <c r="C3270">
        <v>0</v>
      </c>
      <c r="D3270">
        <v>0</v>
      </c>
      <c r="E3270">
        <v>0</v>
      </c>
      <c r="F3270">
        <v>0</v>
      </c>
      <c r="G3270">
        <v>3333333</v>
      </c>
      <c r="H3270">
        <v>0</v>
      </c>
      <c r="I3270">
        <v>0</v>
      </c>
      <c r="J3270">
        <v>0</v>
      </c>
      <c r="K3270">
        <v>0</v>
      </c>
      <c r="L3270">
        <v>0</v>
      </c>
      <c r="M3270">
        <v>0</v>
      </c>
    </row>
    <row r="3271" spans="2:13" x14ac:dyDescent="0.2">
      <c r="B3271">
        <v>0</v>
      </c>
      <c r="C3271">
        <v>0</v>
      </c>
      <c r="D3271">
        <v>0</v>
      </c>
      <c r="E3271">
        <v>0</v>
      </c>
      <c r="F3271">
        <v>0</v>
      </c>
      <c r="G3271">
        <v>3333333</v>
      </c>
      <c r="H3271">
        <v>0</v>
      </c>
      <c r="I3271">
        <v>0</v>
      </c>
      <c r="J3271">
        <v>0</v>
      </c>
      <c r="K3271">
        <v>0</v>
      </c>
      <c r="L3271">
        <v>0</v>
      </c>
      <c r="M3271">
        <v>0</v>
      </c>
    </row>
    <row r="3272" spans="2:13" x14ac:dyDescent="0.2">
      <c r="B3272">
        <v>0</v>
      </c>
      <c r="C3272">
        <v>0</v>
      </c>
      <c r="D3272">
        <v>0</v>
      </c>
      <c r="E3272">
        <v>0</v>
      </c>
      <c r="F3272">
        <v>0</v>
      </c>
      <c r="G3272">
        <v>3333333</v>
      </c>
      <c r="H3272">
        <v>0</v>
      </c>
      <c r="I3272">
        <v>0</v>
      </c>
      <c r="J3272">
        <v>0</v>
      </c>
      <c r="K3272">
        <v>0</v>
      </c>
      <c r="L3272">
        <v>0</v>
      </c>
      <c r="M3272">
        <v>0</v>
      </c>
    </row>
    <row r="3273" spans="2:13" x14ac:dyDescent="0.2">
      <c r="B3273">
        <v>0</v>
      </c>
      <c r="C3273">
        <v>0</v>
      </c>
      <c r="D3273">
        <v>0</v>
      </c>
      <c r="E3273">
        <v>0</v>
      </c>
      <c r="F3273">
        <v>0</v>
      </c>
      <c r="G3273">
        <v>3333333</v>
      </c>
      <c r="H3273">
        <v>0</v>
      </c>
      <c r="I3273">
        <v>0</v>
      </c>
      <c r="J3273">
        <v>0</v>
      </c>
      <c r="K3273">
        <v>0</v>
      </c>
      <c r="L3273">
        <v>0</v>
      </c>
      <c r="M3273">
        <v>0</v>
      </c>
    </row>
    <row r="3274" spans="2:13" x14ac:dyDescent="0.2">
      <c r="B3274">
        <v>0</v>
      </c>
      <c r="C3274">
        <v>0</v>
      </c>
      <c r="D3274">
        <v>0</v>
      </c>
      <c r="E3274">
        <v>0</v>
      </c>
      <c r="F3274">
        <v>0</v>
      </c>
      <c r="G3274">
        <v>3333333</v>
      </c>
      <c r="H3274">
        <v>0</v>
      </c>
      <c r="I3274">
        <v>0</v>
      </c>
      <c r="J3274">
        <v>0</v>
      </c>
      <c r="K3274">
        <v>0</v>
      </c>
      <c r="L3274">
        <v>0</v>
      </c>
      <c r="M3274">
        <v>0</v>
      </c>
    </row>
    <row r="3275" spans="2:13" x14ac:dyDescent="0.2">
      <c r="B3275">
        <v>0</v>
      </c>
      <c r="C3275">
        <v>0</v>
      </c>
      <c r="D3275">
        <v>0</v>
      </c>
      <c r="E3275">
        <v>0</v>
      </c>
      <c r="F3275">
        <v>0</v>
      </c>
      <c r="G3275">
        <v>3333333</v>
      </c>
      <c r="H3275">
        <v>0</v>
      </c>
      <c r="I3275">
        <v>0</v>
      </c>
      <c r="J3275">
        <v>0</v>
      </c>
      <c r="K3275">
        <v>0</v>
      </c>
      <c r="L3275">
        <v>0</v>
      </c>
      <c r="M3275">
        <v>0</v>
      </c>
    </row>
    <row r="3276" spans="2:13" x14ac:dyDescent="0.2">
      <c r="B3276">
        <v>0</v>
      </c>
      <c r="C3276">
        <v>0</v>
      </c>
      <c r="D3276">
        <v>0</v>
      </c>
      <c r="E3276">
        <v>0</v>
      </c>
      <c r="F3276">
        <v>0</v>
      </c>
      <c r="G3276">
        <v>3333333</v>
      </c>
      <c r="H3276">
        <v>0</v>
      </c>
      <c r="I3276">
        <v>0</v>
      </c>
      <c r="J3276">
        <v>0</v>
      </c>
      <c r="K3276">
        <v>0</v>
      </c>
      <c r="L3276">
        <v>0</v>
      </c>
      <c r="M3276">
        <v>0</v>
      </c>
    </row>
    <row r="3277" spans="2:13" x14ac:dyDescent="0.2">
      <c r="B3277">
        <v>0</v>
      </c>
      <c r="C3277">
        <v>0</v>
      </c>
      <c r="D3277">
        <v>0</v>
      </c>
      <c r="E3277">
        <v>0</v>
      </c>
      <c r="F3277">
        <v>0</v>
      </c>
      <c r="G3277">
        <v>3333333</v>
      </c>
      <c r="H3277">
        <v>0</v>
      </c>
      <c r="I3277">
        <v>0</v>
      </c>
      <c r="J3277">
        <v>0</v>
      </c>
      <c r="K3277">
        <v>0</v>
      </c>
      <c r="L3277">
        <v>0</v>
      </c>
      <c r="M3277">
        <v>0</v>
      </c>
    </row>
    <row r="3278" spans="2:13" x14ac:dyDescent="0.2">
      <c r="B3278">
        <v>0</v>
      </c>
      <c r="C3278">
        <v>0</v>
      </c>
      <c r="D3278">
        <v>0</v>
      </c>
      <c r="E3278">
        <v>0</v>
      </c>
      <c r="F3278">
        <v>0</v>
      </c>
      <c r="G3278">
        <v>3333333</v>
      </c>
      <c r="H3278">
        <v>0</v>
      </c>
      <c r="I3278">
        <v>0</v>
      </c>
      <c r="J3278">
        <v>0</v>
      </c>
      <c r="K3278">
        <v>0</v>
      </c>
      <c r="L3278">
        <v>0</v>
      </c>
      <c r="M3278">
        <v>0</v>
      </c>
    </row>
    <row r="3279" spans="2:13" x14ac:dyDescent="0.2">
      <c r="B3279">
        <v>0</v>
      </c>
      <c r="C3279">
        <v>0</v>
      </c>
      <c r="D3279">
        <v>0</v>
      </c>
      <c r="E3279">
        <v>0</v>
      </c>
      <c r="F3279">
        <v>0</v>
      </c>
      <c r="G3279">
        <v>3333333</v>
      </c>
      <c r="H3279">
        <v>0</v>
      </c>
      <c r="I3279">
        <v>0</v>
      </c>
      <c r="J3279">
        <v>0</v>
      </c>
      <c r="K3279">
        <v>0</v>
      </c>
      <c r="L3279">
        <v>0</v>
      </c>
      <c r="M3279">
        <v>0</v>
      </c>
    </row>
    <row r="3280" spans="2:13" x14ac:dyDescent="0.2">
      <c r="B3280">
        <v>0</v>
      </c>
      <c r="C3280">
        <v>0</v>
      </c>
      <c r="D3280">
        <v>0</v>
      </c>
      <c r="E3280">
        <v>0</v>
      </c>
      <c r="F3280">
        <v>0</v>
      </c>
      <c r="G3280">
        <v>3333333</v>
      </c>
      <c r="H3280">
        <v>0</v>
      </c>
      <c r="I3280">
        <v>0</v>
      </c>
      <c r="J3280">
        <v>0</v>
      </c>
      <c r="K3280">
        <v>0</v>
      </c>
      <c r="L3280">
        <v>0</v>
      </c>
      <c r="M3280">
        <v>0</v>
      </c>
    </row>
    <row r="3281" spans="2:13" x14ac:dyDescent="0.2">
      <c r="B3281">
        <v>0</v>
      </c>
      <c r="C3281">
        <v>0</v>
      </c>
      <c r="D3281">
        <v>0</v>
      </c>
      <c r="E3281">
        <v>0</v>
      </c>
      <c r="F3281">
        <v>0</v>
      </c>
      <c r="G3281">
        <v>3333333</v>
      </c>
      <c r="H3281">
        <v>0</v>
      </c>
      <c r="I3281">
        <v>0</v>
      </c>
      <c r="J3281">
        <v>0</v>
      </c>
      <c r="K3281">
        <v>0</v>
      </c>
      <c r="L3281">
        <v>0</v>
      </c>
      <c r="M3281">
        <v>0</v>
      </c>
    </row>
    <row r="3282" spans="2:13" x14ac:dyDescent="0.2">
      <c r="B3282">
        <v>0</v>
      </c>
      <c r="C3282">
        <v>0</v>
      </c>
      <c r="D3282">
        <v>0</v>
      </c>
      <c r="E3282">
        <v>0</v>
      </c>
      <c r="F3282">
        <v>0</v>
      </c>
      <c r="G3282">
        <v>3333333</v>
      </c>
      <c r="H3282">
        <v>0</v>
      </c>
      <c r="I3282">
        <v>0</v>
      </c>
      <c r="J3282">
        <v>0</v>
      </c>
      <c r="K3282">
        <v>0</v>
      </c>
      <c r="L3282">
        <v>0</v>
      </c>
      <c r="M3282">
        <v>0</v>
      </c>
    </row>
    <row r="3283" spans="2:13" x14ac:dyDescent="0.2">
      <c r="B3283">
        <v>0</v>
      </c>
      <c r="C3283">
        <v>0</v>
      </c>
      <c r="D3283">
        <v>0</v>
      </c>
      <c r="E3283">
        <v>0</v>
      </c>
      <c r="F3283">
        <v>0</v>
      </c>
      <c r="G3283">
        <v>3333333</v>
      </c>
      <c r="H3283">
        <v>0</v>
      </c>
      <c r="I3283">
        <v>0</v>
      </c>
      <c r="J3283">
        <v>0</v>
      </c>
      <c r="K3283">
        <v>0</v>
      </c>
      <c r="L3283">
        <v>0</v>
      </c>
      <c r="M3283">
        <v>0</v>
      </c>
    </row>
    <row r="3284" spans="2:13" x14ac:dyDescent="0.2">
      <c r="B3284">
        <v>0</v>
      </c>
      <c r="C3284">
        <v>0</v>
      </c>
      <c r="D3284">
        <v>0</v>
      </c>
      <c r="E3284">
        <v>0</v>
      </c>
      <c r="F3284">
        <v>0</v>
      </c>
      <c r="G3284">
        <v>3333333</v>
      </c>
      <c r="H3284">
        <v>0</v>
      </c>
      <c r="I3284">
        <v>0</v>
      </c>
      <c r="J3284">
        <v>0</v>
      </c>
      <c r="K3284">
        <v>0</v>
      </c>
      <c r="L3284">
        <v>0</v>
      </c>
      <c r="M3284">
        <v>0</v>
      </c>
    </row>
    <row r="3285" spans="2:13" x14ac:dyDescent="0.2">
      <c r="B3285">
        <v>0</v>
      </c>
      <c r="C3285">
        <v>0</v>
      </c>
      <c r="D3285">
        <v>0</v>
      </c>
      <c r="E3285">
        <v>0</v>
      </c>
      <c r="F3285">
        <v>0</v>
      </c>
      <c r="G3285">
        <v>3333333</v>
      </c>
      <c r="H3285">
        <v>0</v>
      </c>
      <c r="I3285">
        <v>0</v>
      </c>
      <c r="J3285">
        <v>0</v>
      </c>
      <c r="K3285">
        <v>0</v>
      </c>
      <c r="L3285">
        <v>0</v>
      </c>
      <c r="M3285">
        <v>0</v>
      </c>
    </row>
    <row r="3286" spans="2:13" x14ac:dyDescent="0.2">
      <c r="B3286">
        <v>0</v>
      </c>
      <c r="C3286">
        <v>0</v>
      </c>
      <c r="D3286">
        <v>0</v>
      </c>
      <c r="E3286">
        <v>0</v>
      </c>
      <c r="F3286">
        <v>0</v>
      </c>
      <c r="G3286">
        <v>3333333</v>
      </c>
      <c r="H3286">
        <v>0</v>
      </c>
      <c r="I3286">
        <v>0</v>
      </c>
      <c r="J3286">
        <v>0</v>
      </c>
      <c r="K3286">
        <v>0</v>
      </c>
      <c r="L3286">
        <v>0</v>
      </c>
      <c r="M3286">
        <v>0</v>
      </c>
    </row>
    <row r="3287" spans="2:13" x14ac:dyDescent="0.2">
      <c r="B3287">
        <v>0</v>
      </c>
      <c r="C3287">
        <v>0</v>
      </c>
      <c r="D3287">
        <v>0</v>
      </c>
      <c r="E3287">
        <v>0</v>
      </c>
      <c r="F3287">
        <v>0</v>
      </c>
      <c r="G3287">
        <v>3333333</v>
      </c>
      <c r="H3287">
        <v>0</v>
      </c>
      <c r="I3287">
        <v>0</v>
      </c>
      <c r="J3287">
        <v>0</v>
      </c>
      <c r="K3287">
        <v>0</v>
      </c>
      <c r="L3287">
        <v>0</v>
      </c>
      <c r="M3287">
        <v>0</v>
      </c>
    </row>
    <row r="3288" spans="2:13" x14ac:dyDescent="0.2">
      <c r="B3288">
        <v>0</v>
      </c>
      <c r="C3288">
        <v>0</v>
      </c>
      <c r="D3288">
        <v>0</v>
      </c>
      <c r="E3288">
        <v>0</v>
      </c>
      <c r="F3288">
        <v>0</v>
      </c>
      <c r="G3288">
        <v>3333333</v>
      </c>
      <c r="H3288">
        <v>0</v>
      </c>
      <c r="I3288">
        <v>0</v>
      </c>
      <c r="J3288">
        <v>0</v>
      </c>
      <c r="K3288">
        <v>0</v>
      </c>
      <c r="L3288">
        <v>0</v>
      </c>
      <c r="M3288">
        <v>0</v>
      </c>
    </row>
    <row r="3289" spans="2:13" x14ac:dyDescent="0.2">
      <c r="B3289">
        <v>0</v>
      </c>
      <c r="C3289">
        <v>0</v>
      </c>
      <c r="D3289">
        <v>0</v>
      </c>
      <c r="E3289">
        <v>0</v>
      </c>
      <c r="F3289">
        <v>0</v>
      </c>
      <c r="G3289">
        <v>3333333</v>
      </c>
      <c r="H3289">
        <v>0</v>
      </c>
      <c r="I3289">
        <v>0</v>
      </c>
      <c r="J3289">
        <v>0</v>
      </c>
      <c r="K3289">
        <v>0</v>
      </c>
      <c r="L3289">
        <v>0</v>
      </c>
      <c r="M3289">
        <v>0</v>
      </c>
    </row>
    <row r="3290" spans="2:13" x14ac:dyDescent="0.2">
      <c r="B3290">
        <v>0</v>
      </c>
      <c r="C3290">
        <v>0</v>
      </c>
      <c r="D3290">
        <v>0</v>
      </c>
      <c r="E3290">
        <v>0</v>
      </c>
      <c r="F3290">
        <v>0</v>
      </c>
      <c r="G3290">
        <v>3333333</v>
      </c>
      <c r="H3290">
        <v>0</v>
      </c>
      <c r="I3290">
        <v>0</v>
      </c>
      <c r="J3290">
        <v>0</v>
      </c>
      <c r="K3290">
        <v>0</v>
      </c>
      <c r="L3290">
        <v>0</v>
      </c>
      <c r="M3290">
        <v>0</v>
      </c>
    </row>
    <row r="3291" spans="2:13" x14ac:dyDescent="0.2">
      <c r="B3291">
        <v>0</v>
      </c>
      <c r="C3291">
        <v>0</v>
      </c>
      <c r="D3291">
        <v>0</v>
      </c>
      <c r="E3291">
        <v>0</v>
      </c>
      <c r="F3291">
        <v>0</v>
      </c>
      <c r="G3291">
        <v>3333333</v>
      </c>
      <c r="H3291">
        <v>0</v>
      </c>
      <c r="I3291">
        <v>0</v>
      </c>
      <c r="J3291">
        <v>0</v>
      </c>
      <c r="K3291">
        <v>0</v>
      </c>
      <c r="L3291">
        <v>0</v>
      </c>
      <c r="M3291">
        <v>0</v>
      </c>
    </row>
    <row r="3292" spans="2:13" x14ac:dyDescent="0.2">
      <c r="B3292">
        <v>0</v>
      </c>
      <c r="C3292">
        <v>0</v>
      </c>
      <c r="D3292">
        <v>0</v>
      </c>
      <c r="E3292">
        <v>0</v>
      </c>
      <c r="F3292">
        <v>0</v>
      </c>
      <c r="G3292">
        <v>3333333</v>
      </c>
      <c r="H3292">
        <v>0</v>
      </c>
      <c r="I3292">
        <v>0</v>
      </c>
      <c r="J3292">
        <v>0</v>
      </c>
      <c r="K3292">
        <v>0</v>
      </c>
      <c r="L3292">
        <v>0</v>
      </c>
      <c r="M3292">
        <v>0</v>
      </c>
    </row>
    <row r="3293" spans="2:13" x14ac:dyDescent="0.2">
      <c r="B3293">
        <v>0</v>
      </c>
      <c r="C3293">
        <v>0</v>
      </c>
      <c r="D3293">
        <v>0</v>
      </c>
      <c r="E3293">
        <v>0</v>
      </c>
      <c r="F3293">
        <v>0</v>
      </c>
      <c r="G3293">
        <v>3333333</v>
      </c>
      <c r="H3293">
        <v>0</v>
      </c>
      <c r="I3293">
        <v>0</v>
      </c>
      <c r="J3293">
        <v>0</v>
      </c>
      <c r="K3293">
        <v>0</v>
      </c>
      <c r="L3293">
        <v>0</v>
      </c>
      <c r="M3293">
        <v>0</v>
      </c>
    </row>
    <row r="3294" spans="2:13" x14ac:dyDescent="0.2">
      <c r="B3294">
        <v>0</v>
      </c>
      <c r="C3294">
        <v>0</v>
      </c>
      <c r="D3294">
        <v>0</v>
      </c>
      <c r="E3294">
        <v>0</v>
      </c>
      <c r="F3294">
        <v>0</v>
      </c>
      <c r="G3294">
        <v>3333333</v>
      </c>
      <c r="H3294">
        <v>0</v>
      </c>
      <c r="I3294">
        <v>0</v>
      </c>
      <c r="J3294">
        <v>0</v>
      </c>
      <c r="K3294">
        <v>0</v>
      </c>
      <c r="L3294">
        <v>0</v>
      </c>
      <c r="M3294">
        <v>0</v>
      </c>
    </row>
    <row r="3295" spans="2:13" x14ac:dyDescent="0.2">
      <c r="B3295">
        <v>0</v>
      </c>
      <c r="C3295">
        <v>0</v>
      </c>
      <c r="D3295">
        <v>0</v>
      </c>
      <c r="E3295">
        <v>0</v>
      </c>
      <c r="F3295">
        <v>0</v>
      </c>
      <c r="G3295">
        <v>3333333</v>
      </c>
      <c r="H3295">
        <v>0</v>
      </c>
      <c r="I3295">
        <v>0</v>
      </c>
      <c r="J3295">
        <v>0</v>
      </c>
      <c r="K3295">
        <v>0</v>
      </c>
      <c r="L3295">
        <v>0</v>
      </c>
      <c r="M3295">
        <v>0</v>
      </c>
    </row>
    <row r="3296" spans="2:13" x14ac:dyDescent="0.2">
      <c r="B3296">
        <v>0</v>
      </c>
      <c r="C3296">
        <v>0</v>
      </c>
      <c r="D3296">
        <v>0</v>
      </c>
      <c r="E3296">
        <v>0</v>
      </c>
      <c r="F3296">
        <v>0</v>
      </c>
      <c r="G3296">
        <v>3333333</v>
      </c>
      <c r="H3296">
        <v>0</v>
      </c>
      <c r="I3296">
        <v>0</v>
      </c>
      <c r="J3296">
        <v>0</v>
      </c>
      <c r="K3296">
        <v>0</v>
      </c>
      <c r="L3296">
        <v>0</v>
      </c>
      <c r="M3296">
        <v>0</v>
      </c>
    </row>
    <row r="3297" spans="2:13" x14ac:dyDescent="0.2">
      <c r="B3297">
        <v>0</v>
      </c>
      <c r="C3297">
        <v>0</v>
      </c>
      <c r="D3297">
        <v>0</v>
      </c>
      <c r="E3297">
        <v>0</v>
      </c>
      <c r="F3297">
        <v>0</v>
      </c>
      <c r="G3297">
        <v>3333333</v>
      </c>
      <c r="H3297">
        <v>0</v>
      </c>
      <c r="I3297">
        <v>0</v>
      </c>
      <c r="J3297">
        <v>0</v>
      </c>
      <c r="K3297">
        <v>0</v>
      </c>
      <c r="L3297">
        <v>0</v>
      </c>
      <c r="M3297">
        <v>0</v>
      </c>
    </row>
    <row r="3298" spans="2:13" x14ac:dyDescent="0.2">
      <c r="B3298">
        <v>0</v>
      </c>
      <c r="C3298">
        <v>0</v>
      </c>
      <c r="D3298">
        <v>0</v>
      </c>
      <c r="E3298">
        <v>0</v>
      </c>
      <c r="F3298">
        <v>0</v>
      </c>
      <c r="G3298">
        <v>3333333</v>
      </c>
      <c r="H3298">
        <v>0</v>
      </c>
      <c r="I3298">
        <v>0</v>
      </c>
      <c r="J3298">
        <v>0</v>
      </c>
      <c r="K3298">
        <v>0</v>
      </c>
      <c r="L3298">
        <v>0</v>
      </c>
      <c r="M3298">
        <v>0</v>
      </c>
    </row>
    <row r="3299" spans="2:13" x14ac:dyDescent="0.2">
      <c r="B3299">
        <v>0</v>
      </c>
      <c r="C3299">
        <v>0</v>
      </c>
      <c r="D3299">
        <v>0</v>
      </c>
      <c r="E3299">
        <v>0</v>
      </c>
      <c r="F3299">
        <v>0</v>
      </c>
      <c r="G3299">
        <v>3333333</v>
      </c>
      <c r="H3299">
        <v>0</v>
      </c>
      <c r="I3299">
        <v>0</v>
      </c>
      <c r="J3299">
        <v>0</v>
      </c>
      <c r="K3299">
        <v>0</v>
      </c>
      <c r="L3299">
        <v>0</v>
      </c>
      <c r="M3299">
        <v>0</v>
      </c>
    </row>
    <row r="3300" spans="2:13" x14ac:dyDescent="0.2">
      <c r="B3300">
        <v>0</v>
      </c>
      <c r="C3300">
        <v>0</v>
      </c>
      <c r="D3300">
        <v>0</v>
      </c>
      <c r="E3300">
        <v>0</v>
      </c>
      <c r="F3300">
        <v>0</v>
      </c>
      <c r="G3300">
        <v>3333333</v>
      </c>
      <c r="H3300">
        <v>0</v>
      </c>
      <c r="I3300">
        <v>0</v>
      </c>
      <c r="J3300">
        <v>0</v>
      </c>
      <c r="K3300">
        <v>0</v>
      </c>
      <c r="L3300">
        <v>0</v>
      </c>
      <c r="M3300">
        <v>0</v>
      </c>
    </row>
    <row r="3301" spans="2:13" x14ac:dyDescent="0.2">
      <c r="B3301">
        <v>0</v>
      </c>
      <c r="C3301">
        <v>0</v>
      </c>
      <c r="D3301">
        <v>0</v>
      </c>
      <c r="E3301">
        <v>0</v>
      </c>
      <c r="F3301">
        <v>0</v>
      </c>
      <c r="G3301">
        <v>3333333</v>
      </c>
      <c r="H3301">
        <v>0</v>
      </c>
      <c r="I3301">
        <v>0</v>
      </c>
      <c r="J3301">
        <v>0</v>
      </c>
      <c r="K3301">
        <v>0</v>
      </c>
      <c r="L3301">
        <v>0</v>
      </c>
      <c r="M3301">
        <v>0</v>
      </c>
    </row>
    <row r="3302" spans="2:13" x14ac:dyDescent="0.2">
      <c r="B3302">
        <v>0</v>
      </c>
      <c r="C3302">
        <v>0</v>
      </c>
      <c r="D3302">
        <v>0</v>
      </c>
      <c r="E3302">
        <v>0</v>
      </c>
      <c r="F3302">
        <v>0</v>
      </c>
      <c r="G3302">
        <v>3333333</v>
      </c>
      <c r="H3302">
        <v>0</v>
      </c>
      <c r="I3302">
        <v>0</v>
      </c>
      <c r="J3302">
        <v>0</v>
      </c>
      <c r="K3302">
        <v>0</v>
      </c>
      <c r="L3302">
        <v>0</v>
      </c>
      <c r="M3302">
        <v>0</v>
      </c>
    </row>
    <row r="3303" spans="2:13" x14ac:dyDescent="0.2">
      <c r="B3303">
        <v>0</v>
      </c>
      <c r="C3303">
        <v>0</v>
      </c>
      <c r="D3303">
        <v>0</v>
      </c>
      <c r="E3303">
        <v>0</v>
      </c>
      <c r="F3303">
        <v>0</v>
      </c>
      <c r="G3303">
        <v>3333333</v>
      </c>
      <c r="H3303">
        <v>0</v>
      </c>
      <c r="I3303">
        <v>0</v>
      </c>
      <c r="J3303">
        <v>0</v>
      </c>
      <c r="K3303">
        <v>0</v>
      </c>
      <c r="L3303">
        <v>0</v>
      </c>
      <c r="M3303">
        <v>0</v>
      </c>
    </row>
    <row r="3304" spans="2:13" x14ac:dyDescent="0.2">
      <c r="B3304">
        <v>0</v>
      </c>
      <c r="C3304">
        <v>0</v>
      </c>
      <c r="D3304">
        <v>0</v>
      </c>
      <c r="E3304">
        <v>0</v>
      </c>
      <c r="F3304">
        <v>0</v>
      </c>
      <c r="G3304">
        <v>3333333</v>
      </c>
      <c r="H3304">
        <v>0</v>
      </c>
      <c r="I3304">
        <v>0</v>
      </c>
      <c r="J3304">
        <v>0</v>
      </c>
      <c r="K3304">
        <v>0</v>
      </c>
      <c r="L3304">
        <v>0</v>
      </c>
      <c r="M3304">
        <v>0</v>
      </c>
    </row>
    <row r="3305" spans="2:13" x14ac:dyDescent="0.2">
      <c r="B3305">
        <v>0</v>
      </c>
      <c r="C3305">
        <v>0</v>
      </c>
      <c r="D3305">
        <v>0</v>
      </c>
      <c r="E3305">
        <v>0</v>
      </c>
      <c r="F3305">
        <v>0</v>
      </c>
      <c r="G3305">
        <v>3333333</v>
      </c>
      <c r="H3305">
        <v>0</v>
      </c>
      <c r="I3305">
        <v>0</v>
      </c>
      <c r="J3305">
        <v>0</v>
      </c>
      <c r="K3305">
        <v>0</v>
      </c>
      <c r="L3305">
        <v>0</v>
      </c>
      <c r="M3305">
        <v>0</v>
      </c>
    </row>
    <row r="3306" spans="2:13" x14ac:dyDescent="0.2">
      <c r="B3306">
        <v>0</v>
      </c>
      <c r="C3306">
        <v>0</v>
      </c>
      <c r="D3306">
        <v>0</v>
      </c>
      <c r="E3306">
        <v>0</v>
      </c>
      <c r="F3306">
        <v>0</v>
      </c>
      <c r="G3306">
        <v>3333333</v>
      </c>
      <c r="H3306">
        <v>0</v>
      </c>
      <c r="I3306">
        <v>0</v>
      </c>
      <c r="J3306">
        <v>0</v>
      </c>
      <c r="K3306">
        <v>0</v>
      </c>
      <c r="L3306">
        <v>0</v>
      </c>
      <c r="M3306">
        <v>0</v>
      </c>
    </row>
    <row r="3307" spans="2:13" x14ac:dyDescent="0.2">
      <c r="B3307">
        <v>0</v>
      </c>
      <c r="C3307">
        <v>0</v>
      </c>
      <c r="D3307">
        <v>0</v>
      </c>
      <c r="E3307">
        <v>0</v>
      </c>
      <c r="F3307">
        <v>0</v>
      </c>
      <c r="G3307">
        <v>3333333</v>
      </c>
      <c r="H3307">
        <v>0</v>
      </c>
      <c r="I3307">
        <v>0</v>
      </c>
      <c r="J3307">
        <v>0</v>
      </c>
      <c r="K3307">
        <v>0</v>
      </c>
      <c r="L3307">
        <v>0</v>
      </c>
      <c r="M3307">
        <v>0</v>
      </c>
    </row>
    <row r="3308" spans="2:13" x14ac:dyDescent="0.2">
      <c r="B3308">
        <v>0</v>
      </c>
      <c r="C3308">
        <v>0</v>
      </c>
      <c r="D3308">
        <v>0</v>
      </c>
      <c r="E3308">
        <v>0</v>
      </c>
      <c r="F3308">
        <v>0</v>
      </c>
      <c r="G3308">
        <v>3333333</v>
      </c>
      <c r="H3308">
        <v>0</v>
      </c>
      <c r="I3308">
        <v>0</v>
      </c>
      <c r="J3308">
        <v>0</v>
      </c>
      <c r="K3308">
        <v>0</v>
      </c>
      <c r="L3308">
        <v>0</v>
      </c>
      <c r="M3308">
        <v>0</v>
      </c>
    </row>
    <row r="3309" spans="2:13" x14ac:dyDescent="0.2">
      <c r="B3309">
        <v>0</v>
      </c>
      <c r="C3309">
        <v>0</v>
      </c>
      <c r="D3309">
        <v>0</v>
      </c>
      <c r="E3309">
        <v>0</v>
      </c>
      <c r="F3309">
        <v>0</v>
      </c>
      <c r="G3309">
        <v>3333333</v>
      </c>
      <c r="H3309">
        <v>0</v>
      </c>
      <c r="I3309">
        <v>0</v>
      </c>
      <c r="J3309">
        <v>0</v>
      </c>
      <c r="K3309">
        <v>0</v>
      </c>
      <c r="L3309">
        <v>0</v>
      </c>
      <c r="M3309">
        <v>0</v>
      </c>
    </row>
    <row r="3310" spans="2:13" x14ac:dyDescent="0.2">
      <c r="B3310">
        <v>0</v>
      </c>
      <c r="C3310">
        <v>0</v>
      </c>
      <c r="D3310">
        <v>0</v>
      </c>
      <c r="E3310">
        <v>0</v>
      </c>
      <c r="F3310">
        <v>0</v>
      </c>
      <c r="G3310">
        <v>3333333</v>
      </c>
      <c r="H3310">
        <v>0</v>
      </c>
      <c r="I3310">
        <v>0</v>
      </c>
      <c r="J3310">
        <v>0</v>
      </c>
      <c r="K3310">
        <v>0</v>
      </c>
      <c r="L3310">
        <v>0</v>
      </c>
      <c r="M3310">
        <v>0</v>
      </c>
    </row>
    <row r="3311" spans="2:13" x14ac:dyDescent="0.2">
      <c r="B3311">
        <v>0</v>
      </c>
      <c r="C3311">
        <v>0</v>
      </c>
      <c r="D3311">
        <v>0</v>
      </c>
      <c r="E3311">
        <v>0</v>
      </c>
      <c r="F3311">
        <v>0</v>
      </c>
      <c r="G3311">
        <v>3333333</v>
      </c>
      <c r="H3311">
        <v>0</v>
      </c>
      <c r="I3311">
        <v>0</v>
      </c>
      <c r="J3311">
        <v>0</v>
      </c>
      <c r="K3311">
        <v>0</v>
      </c>
      <c r="L3311">
        <v>0</v>
      </c>
      <c r="M3311">
        <v>0</v>
      </c>
    </row>
    <row r="3312" spans="2:13" x14ac:dyDescent="0.2">
      <c r="B3312">
        <v>0</v>
      </c>
      <c r="C3312">
        <v>0</v>
      </c>
      <c r="D3312">
        <v>0</v>
      </c>
      <c r="E3312">
        <v>0</v>
      </c>
      <c r="F3312">
        <v>0</v>
      </c>
      <c r="G3312">
        <v>3333333</v>
      </c>
      <c r="H3312">
        <v>0</v>
      </c>
      <c r="I3312">
        <v>0</v>
      </c>
      <c r="J3312">
        <v>0</v>
      </c>
      <c r="K3312">
        <v>0</v>
      </c>
      <c r="L3312">
        <v>0</v>
      </c>
      <c r="M3312">
        <v>0</v>
      </c>
    </row>
    <row r="3313" spans="2:13" x14ac:dyDescent="0.2">
      <c r="B3313">
        <v>0</v>
      </c>
      <c r="C3313">
        <v>0</v>
      </c>
      <c r="D3313">
        <v>0</v>
      </c>
      <c r="E3313">
        <v>0</v>
      </c>
      <c r="F3313">
        <v>0</v>
      </c>
      <c r="G3313">
        <v>3333333</v>
      </c>
      <c r="H3313">
        <v>0</v>
      </c>
      <c r="I3313">
        <v>0</v>
      </c>
      <c r="J3313">
        <v>0</v>
      </c>
      <c r="K3313">
        <v>0</v>
      </c>
      <c r="L3313">
        <v>0</v>
      </c>
      <c r="M3313">
        <v>0</v>
      </c>
    </row>
    <row r="3314" spans="2:13" x14ac:dyDescent="0.2">
      <c r="B3314">
        <v>0</v>
      </c>
      <c r="C3314">
        <v>0</v>
      </c>
      <c r="D3314">
        <v>0</v>
      </c>
      <c r="E3314">
        <v>0</v>
      </c>
      <c r="F3314">
        <v>0</v>
      </c>
      <c r="G3314">
        <v>3333333</v>
      </c>
      <c r="H3314">
        <v>0</v>
      </c>
      <c r="I3314">
        <v>0</v>
      </c>
      <c r="J3314">
        <v>0</v>
      </c>
      <c r="K3314">
        <v>0</v>
      </c>
      <c r="L3314">
        <v>0</v>
      </c>
      <c r="M3314">
        <v>0</v>
      </c>
    </row>
    <row r="3315" spans="2:13" x14ac:dyDescent="0.2">
      <c r="B3315">
        <v>0</v>
      </c>
      <c r="C3315">
        <v>0</v>
      </c>
      <c r="D3315">
        <v>0</v>
      </c>
      <c r="E3315">
        <v>0</v>
      </c>
      <c r="F3315">
        <v>0</v>
      </c>
      <c r="G3315">
        <v>3333333</v>
      </c>
      <c r="H3315">
        <v>0</v>
      </c>
      <c r="I3315">
        <v>0</v>
      </c>
      <c r="J3315">
        <v>0</v>
      </c>
      <c r="K3315">
        <v>0</v>
      </c>
      <c r="L3315">
        <v>0</v>
      </c>
      <c r="M3315">
        <v>0</v>
      </c>
    </row>
    <row r="3316" spans="2:13" x14ac:dyDescent="0.2">
      <c r="B3316">
        <v>0</v>
      </c>
      <c r="C3316">
        <v>0</v>
      </c>
      <c r="D3316">
        <v>0</v>
      </c>
      <c r="E3316">
        <v>0</v>
      </c>
      <c r="F3316">
        <v>0</v>
      </c>
      <c r="G3316">
        <v>3333333</v>
      </c>
      <c r="H3316">
        <v>0</v>
      </c>
      <c r="I3316">
        <v>0</v>
      </c>
      <c r="J3316">
        <v>0</v>
      </c>
      <c r="K3316">
        <v>0</v>
      </c>
      <c r="L3316">
        <v>0</v>
      </c>
      <c r="M3316">
        <v>0</v>
      </c>
    </row>
    <row r="3317" spans="2:13" x14ac:dyDescent="0.2">
      <c r="B3317">
        <v>0</v>
      </c>
      <c r="C3317">
        <v>0</v>
      </c>
      <c r="D3317">
        <v>0</v>
      </c>
      <c r="E3317">
        <v>0</v>
      </c>
      <c r="F3317">
        <v>0</v>
      </c>
      <c r="G3317">
        <v>3333333</v>
      </c>
      <c r="H3317">
        <v>0</v>
      </c>
      <c r="I3317">
        <v>0</v>
      </c>
      <c r="J3317">
        <v>0</v>
      </c>
      <c r="K3317">
        <v>0</v>
      </c>
      <c r="L3317">
        <v>0</v>
      </c>
      <c r="M3317">
        <v>0</v>
      </c>
    </row>
    <row r="3318" spans="2:13" x14ac:dyDescent="0.2">
      <c r="B3318">
        <v>0</v>
      </c>
      <c r="C3318">
        <v>0</v>
      </c>
      <c r="D3318">
        <v>0</v>
      </c>
      <c r="E3318">
        <v>0</v>
      </c>
      <c r="F3318">
        <v>0</v>
      </c>
      <c r="G3318">
        <v>3333333</v>
      </c>
      <c r="H3318">
        <v>0</v>
      </c>
      <c r="I3318">
        <v>0</v>
      </c>
      <c r="J3318">
        <v>0</v>
      </c>
      <c r="K3318">
        <v>0</v>
      </c>
      <c r="L3318">
        <v>0</v>
      </c>
      <c r="M3318">
        <v>0</v>
      </c>
    </row>
    <row r="3319" spans="2:13" x14ac:dyDescent="0.2">
      <c r="B3319">
        <v>0</v>
      </c>
      <c r="C3319">
        <v>0</v>
      </c>
      <c r="D3319">
        <v>0</v>
      </c>
      <c r="E3319">
        <v>0</v>
      </c>
      <c r="F3319">
        <v>0</v>
      </c>
      <c r="G3319">
        <v>3333333</v>
      </c>
      <c r="H3319">
        <v>0</v>
      </c>
      <c r="I3319">
        <v>0</v>
      </c>
      <c r="J3319">
        <v>0</v>
      </c>
      <c r="K3319">
        <v>0</v>
      </c>
      <c r="L3319">
        <v>0</v>
      </c>
      <c r="M3319">
        <v>0</v>
      </c>
    </row>
    <row r="3320" spans="2:13" x14ac:dyDescent="0.2">
      <c r="B3320">
        <v>0</v>
      </c>
      <c r="C3320">
        <v>0</v>
      </c>
      <c r="D3320">
        <v>0</v>
      </c>
      <c r="E3320">
        <v>0</v>
      </c>
      <c r="F3320">
        <v>0</v>
      </c>
      <c r="G3320">
        <v>3333333</v>
      </c>
      <c r="H3320">
        <v>0</v>
      </c>
      <c r="I3320">
        <v>0</v>
      </c>
      <c r="J3320">
        <v>0</v>
      </c>
      <c r="K3320">
        <v>0</v>
      </c>
      <c r="L3320">
        <v>0</v>
      </c>
      <c r="M3320">
        <v>0</v>
      </c>
    </row>
    <row r="3321" spans="2:13" x14ac:dyDescent="0.2">
      <c r="B3321">
        <v>0</v>
      </c>
      <c r="C3321">
        <v>0</v>
      </c>
      <c r="D3321">
        <v>0</v>
      </c>
      <c r="E3321">
        <v>0</v>
      </c>
      <c r="F3321">
        <v>0</v>
      </c>
      <c r="G3321">
        <v>3333333</v>
      </c>
      <c r="H3321">
        <v>0</v>
      </c>
      <c r="I3321">
        <v>0</v>
      </c>
      <c r="J3321">
        <v>0</v>
      </c>
      <c r="K3321">
        <v>0</v>
      </c>
      <c r="L3321">
        <v>0</v>
      </c>
      <c r="M3321">
        <v>0</v>
      </c>
    </row>
    <row r="3322" spans="2:13" x14ac:dyDescent="0.2">
      <c r="B3322">
        <v>0</v>
      </c>
      <c r="C3322">
        <v>0</v>
      </c>
      <c r="D3322">
        <v>0</v>
      </c>
      <c r="E3322">
        <v>0</v>
      </c>
      <c r="F3322">
        <v>0</v>
      </c>
      <c r="G3322">
        <v>3333333</v>
      </c>
      <c r="H3322">
        <v>0</v>
      </c>
      <c r="I3322">
        <v>0</v>
      </c>
      <c r="J3322">
        <v>0</v>
      </c>
      <c r="K3322">
        <v>0</v>
      </c>
      <c r="L3322">
        <v>0</v>
      </c>
      <c r="M3322">
        <v>0</v>
      </c>
    </row>
    <row r="3323" spans="2:13" x14ac:dyDescent="0.2">
      <c r="B3323">
        <v>0</v>
      </c>
      <c r="C3323">
        <v>0</v>
      </c>
      <c r="D3323">
        <v>0</v>
      </c>
      <c r="E3323">
        <v>0</v>
      </c>
      <c r="F3323">
        <v>0</v>
      </c>
      <c r="G3323">
        <v>3333333</v>
      </c>
      <c r="H3323">
        <v>0</v>
      </c>
      <c r="I3323">
        <v>0</v>
      </c>
      <c r="J3323">
        <v>0</v>
      </c>
      <c r="K3323">
        <v>0</v>
      </c>
      <c r="L3323">
        <v>0</v>
      </c>
      <c r="M3323">
        <v>0</v>
      </c>
    </row>
    <row r="3324" spans="2:13" x14ac:dyDescent="0.2">
      <c r="B3324">
        <v>0</v>
      </c>
      <c r="C3324">
        <v>0</v>
      </c>
      <c r="D3324">
        <v>0</v>
      </c>
      <c r="E3324">
        <v>0</v>
      </c>
      <c r="F3324">
        <v>0</v>
      </c>
      <c r="G3324">
        <v>3333333</v>
      </c>
      <c r="H3324">
        <v>0</v>
      </c>
      <c r="I3324">
        <v>0</v>
      </c>
      <c r="J3324">
        <v>0</v>
      </c>
      <c r="K3324">
        <v>0</v>
      </c>
      <c r="L3324">
        <v>0</v>
      </c>
      <c r="M3324">
        <v>0</v>
      </c>
    </row>
    <row r="3325" spans="2:13" x14ac:dyDescent="0.2">
      <c r="B3325">
        <v>0</v>
      </c>
      <c r="C3325">
        <v>0</v>
      </c>
      <c r="D3325">
        <v>0</v>
      </c>
      <c r="E3325">
        <v>0</v>
      </c>
      <c r="F3325">
        <v>0</v>
      </c>
      <c r="G3325">
        <v>3333333</v>
      </c>
      <c r="H3325">
        <v>0</v>
      </c>
      <c r="I3325">
        <v>0</v>
      </c>
      <c r="J3325">
        <v>0</v>
      </c>
      <c r="K3325">
        <v>0</v>
      </c>
      <c r="L3325">
        <v>0</v>
      </c>
      <c r="M3325">
        <v>0</v>
      </c>
    </row>
    <row r="3326" spans="2:13" x14ac:dyDescent="0.2">
      <c r="B3326">
        <v>0</v>
      </c>
      <c r="C3326">
        <v>0</v>
      </c>
      <c r="D3326">
        <v>0</v>
      </c>
      <c r="E3326">
        <v>0</v>
      </c>
      <c r="F3326">
        <v>0</v>
      </c>
      <c r="G3326">
        <v>3333333</v>
      </c>
      <c r="H3326">
        <v>0</v>
      </c>
      <c r="I3326">
        <v>0</v>
      </c>
      <c r="J3326">
        <v>0</v>
      </c>
      <c r="K3326">
        <v>0</v>
      </c>
      <c r="L3326">
        <v>0</v>
      </c>
      <c r="M3326">
        <v>0</v>
      </c>
    </row>
    <row r="3327" spans="2:13" x14ac:dyDescent="0.2">
      <c r="B3327">
        <v>0</v>
      </c>
      <c r="C3327">
        <v>0</v>
      </c>
      <c r="D3327">
        <v>0</v>
      </c>
      <c r="E3327">
        <v>0</v>
      </c>
      <c r="F3327">
        <v>0</v>
      </c>
      <c r="G3327">
        <v>3333333</v>
      </c>
      <c r="H3327">
        <v>0</v>
      </c>
      <c r="I3327">
        <v>0</v>
      </c>
      <c r="J3327">
        <v>0</v>
      </c>
      <c r="K3327">
        <v>0</v>
      </c>
      <c r="L3327">
        <v>0</v>
      </c>
      <c r="M3327">
        <v>0</v>
      </c>
    </row>
    <row r="3328" spans="2:13" x14ac:dyDescent="0.2">
      <c r="B3328">
        <v>0</v>
      </c>
      <c r="C3328">
        <v>0</v>
      </c>
      <c r="D3328">
        <v>0</v>
      </c>
      <c r="E3328">
        <v>0</v>
      </c>
      <c r="F3328">
        <v>0</v>
      </c>
      <c r="G3328">
        <v>3333333</v>
      </c>
      <c r="H3328">
        <v>0</v>
      </c>
      <c r="I3328">
        <v>0</v>
      </c>
      <c r="J3328">
        <v>0</v>
      </c>
      <c r="K3328">
        <v>0</v>
      </c>
      <c r="L3328">
        <v>0</v>
      </c>
      <c r="M3328">
        <v>0</v>
      </c>
    </row>
    <row r="3329" spans="2:13" x14ac:dyDescent="0.2">
      <c r="B3329">
        <v>0</v>
      </c>
      <c r="C3329">
        <v>0</v>
      </c>
      <c r="D3329">
        <v>0</v>
      </c>
      <c r="E3329">
        <v>0</v>
      </c>
      <c r="F3329">
        <v>0</v>
      </c>
      <c r="G3329">
        <v>3333333</v>
      </c>
      <c r="H3329">
        <v>0</v>
      </c>
      <c r="I3329">
        <v>0</v>
      </c>
      <c r="J3329">
        <v>0</v>
      </c>
      <c r="K3329">
        <v>0</v>
      </c>
      <c r="L3329">
        <v>0</v>
      </c>
      <c r="M3329">
        <v>0</v>
      </c>
    </row>
    <row r="3330" spans="2:13" x14ac:dyDescent="0.2">
      <c r="B3330">
        <v>0</v>
      </c>
      <c r="C3330">
        <v>0</v>
      </c>
      <c r="D3330">
        <v>0</v>
      </c>
      <c r="E3330">
        <v>0</v>
      </c>
      <c r="F3330">
        <v>0</v>
      </c>
      <c r="G3330">
        <v>3333333</v>
      </c>
      <c r="H3330">
        <v>0</v>
      </c>
      <c r="I3330">
        <v>0</v>
      </c>
      <c r="J3330">
        <v>0</v>
      </c>
      <c r="K3330">
        <v>0</v>
      </c>
      <c r="L3330">
        <v>0</v>
      </c>
      <c r="M3330">
        <v>0</v>
      </c>
    </row>
    <row r="3331" spans="2:13" x14ac:dyDescent="0.2">
      <c r="B3331">
        <v>0</v>
      </c>
      <c r="C3331">
        <v>0</v>
      </c>
      <c r="D3331">
        <v>0</v>
      </c>
      <c r="E3331">
        <v>0</v>
      </c>
      <c r="F3331">
        <v>0</v>
      </c>
      <c r="G3331">
        <v>3333333</v>
      </c>
      <c r="H3331">
        <v>0</v>
      </c>
      <c r="I3331">
        <v>0</v>
      </c>
      <c r="J3331">
        <v>0</v>
      </c>
      <c r="K3331">
        <v>0</v>
      </c>
      <c r="L3331">
        <v>0</v>
      </c>
      <c r="M3331">
        <v>0</v>
      </c>
    </row>
    <row r="3332" spans="2:13" x14ac:dyDescent="0.2">
      <c r="B3332">
        <v>0</v>
      </c>
      <c r="C3332">
        <v>0</v>
      </c>
      <c r="D3332">
        <v>0</v>
      </c>
      <c r="E3332">
        <v>0</v>
      </c>
      <c r="F3332">
        <v>0</v>
      </c>
      <c r="G3332">
        <v>3333333</v>
      </c>
      <c r="H3332">
        <v>0</v>
      </c>
      <c r="I3332">
        <v>0</v>
      </c>
      <c r="J3332">
        <v>0</v>
      </c>
      <c r="K3332">
        <v>0</v>
      </c>
      <c r="L3332">
        <v>0</v>
      </c>
      <c r="M3332">
        <v>0</v>
      </c>
    </row>
    <row r="3333" spans="2:13" x14ac:dyDescent="0.2">
      <c r="B3333">
        <v>0</v>
      </c>
      <c r="C3333">
        <v>0</v>
      </c>
      <c r="D3333">
        <v>0</v>
      </c>
      <c r="E3333">
        <v>0</v>
      </c>
      <c r="F3333">
        <v>0</v>
      </c>
      <c r="G3333">
        <v>3333333</v>
      </c>
      <c r="H3333">
        <v>0</v>
      </c>
      <c r="I3333">
        <v>0</v>
      </c>
      <c r="J3333">
        <v>0</v>
      </c>
      <c r="K3333">
        <v>0</v>
      </c>
      <c r="L3333">
        <v>0</v>
      </c>
      <c r="M3333">
        <v>0</v>
      </c>
    </row>
    <row r="3334" spans="2:13" x14ac:dyDescent="0.2">
      <c r="B3334">
        <v>0</v>
      </c>
      <c r="C3334">
        <v>0</v>
      </c>
      <c r="D3334">
        <v>0</v>
      </c>
      <c r="E3334">
        <v>0</v>
      </c>
      <c r="F3334">
        <v>0</v>
      </c>
      <c r="G3334">
        <v>3333333</v>
      </c>
      <c r="H3334">
        <v>0</v>
      </c>
      <c r="I3334">
        <v>0</v>
      </c>
      <c r="J3334">
        <v>0</v>
      </c>
      <c r="K3334">
        <v>0</v>
      </c>
      <c r="L3334">
        <v>0</v>
      </c>
      <c r="M3334">
        <v>0</v>
      </c>
    </row>
    <row r="3335" spans="2:13" x14ac:dyDescent="0.2">
      <c r="B3335">
        <v>0</v>
      </c>
      <c r="C3335">
        <v>0</v>
      </c>
      <c r="D3335">
        <v>0</v>
      </c>
      <c r="E3335">
        <v>0</v>
      </c>
      <c r="F3335">
        <v>0</v>
      </c>
      <c r="G3335">
        <v>3333333</v>
      </c>
      <c r="H3335">
        <v>0</v>
      </c>
      <c r="I3335">
        <v>0</v>
      </c>
      <c r="J3335">
        <v>0</v>
      </c>
      <c r="K3335">
        <v>0</v>
      </c>
      <c r="L3335">
        <v>0</v>
      </c>
      <c r="M3335">
        <v>0</v>
      </c>
    </row>
    <row r="3336" spans="2:13" x14ac:dyDescent="0.2">
      <c r="B3336">
        <v>0</v>
      </c>
      <c r="C3336">
        <v>0</v>
      </c>
      <c r="D3336">
        <v>0</v>
      </c>
      <c r="E3336">
        <v>0</v>
      </c>
      <c r="F3336">
        <v>0</v>
      </c>
      <c r="G3336">
        <v>3333333</v>
      </c>
      <c r="H3336">
        <v>0</v>
      </c>
      <c r="I3336">
        <v>0</v>
      </c>
      <c r="J3336">
        <v>0</v>
      </c>
      <c r="K3336">
        <v>0</v>
      </c>
      <c r="L3336">
        <v>0</v>
      </c>
      <c r="M3336">
        <v>0</v>
      </c>
    </row>
    <row r="3337" spans="2:13" x14ac:dyDescent="0.2">
      <c r="B3337">
        <v>0</v>
      </c>
      <c r="C3337">
        <v>0</v>
      </c>
      <c r="D3337">
        <v>0</v>
      </c>
      <c r="E3337">
        <v>0</v>
      </c>
      <c r="F3337">
        <v>0</v>
      </c>
      <c r="G3337">
        <v>3333333</v>
      </c>
      <c r="H3337">
        <v>0</v>
      </c>
      <c r="I3337">
        <v>0</v>
      </c>
      <c r="J3337">
        <v>0</v>
      </c>
      <c r="K3337">
        <v>0</v>
      </c>
      <c r="L3337">
        <v>0</v>
      </c>
      <c r="M3337">
        <v>0</v>
      </c>
    </row>
    <row r="3338" spans="2:13" x14ac:dyDescent="0.2">
      <c r="B3338">
        <v>0</v>
      </c>
      <c r="C3338">
        <v>0</v>
      </c>
      <c r="D3338">
        <v>0</v>
      </c>
      <c r="E3338">
        <v>0</v>
      </c>
      <c r="F3338">
        <v>0</v>
      </c>
      <c r="G3338">
        <v>3333333</v>
      </c>
      <c r="H3338">
        <v>0</v>
      </c>
      <c r="I3338">
        <v>0</v>
      </c>
      <c r="J3338">
        <v>0</v>
      </c>
      <c r="K3338">
        <v>0</v>
      </c>
      <c r="L3338">
        <v>0</v>
      </c>
      <c r="M3338">
        <v>0</v>
      </c>
    </row>
    <row r="3339" spans="2:13" x14ac:dyDescent="0.2">
      <c r="B3339">
        <v>0</v>
      </c>
      <c r="C3339">
        <v>0</v>
      </c>
      <c r="D3339">
        <v>0</v>
      </c>
      <c r="E3339">
        <v>0</v>
      </c>
      <c r="F3339">
        <v>0</v>
      </c>
      <c r="G3339">
        <v>3333333</v>
      </c>
      <c r="H3339">
        <v>0</v>
      </c>
      <c r="I3339">
        <v>0</v>
      </c>
      <c r="J3339">
        <v>0</v>
      </c>
      <c r="K3339">
        <v>0</v>
      </c>
      <c r="L3339">
        <v>0</v>
      </c>
      <c r="M3339">
        <v>0</v>
      </c>
    </row>
    <row r="3340" spans="2:13" x14ac:dyDescent="0.2">
      <c r="B3340">
        <v>0</v>
      </c>
      <c r="C3340">
        <v>0</v>
      </c>
      <c r="D3340">
        <v>0</v>
      </c>
      <c r="E3340">
        <v>0</v>
      </c>
      <c r="F3340">
        <v>0</v>
      </c>
      <c r="G3340">
        <v>3333333</v>
      </c>
      <c r="H3340">
        <v>0</v>
      </c>
      <c r="I3340">
        <v>0</v>
      </c>
      <c r="J3340">
        <v>0</v>
      </c>
      <c r="K3340">
        <v>0</v>
      </c>
      <c r="L3340">
        <v>0</v>
      </c>
      <c r="M3340">
        <v>0</v>
      </c>
    </row>
    <row r="3341" spans="2:13" x14ac:dyDescent="0.2">
      <c r="B3341">
        <v>0</v>
      </c>
      <c r="C3341">
        <v>0</v>
      </c>
      <c r="D3341">
        <v>0</v>
      </c>
      <c r="E3341">
        <v>0</v>
      </c>
      <c r="F3341">
        <v>0</v>
      </c>
      <c r="G3341">
        <v>3333333</v>
      </c>
      <c r="H3341">
        <v>0</v>
      </c>
      <c r="I3341">
        <v>0</v>
      </c>
      <c r="J3341">
        <v>0</v>
      </c>
      <c r="K3341">
        <v>0</v>
      </c>
      <c r="L3341">
        <v>0</v>
      </c>
      <c r="M3341">
        <v>0</v>
      </c>
    </row>
    <row r="3342" spans="2:13" x14ac:dyDescent="0.2">
      <c r="B3342">
        <v>0</v>
      </c>
      <c r="C3342">
        <v>0</v>
      </c>
      <c r="D3342">
        <v>0</v>
      </c>
      <c r="E3342">
        <v>0</v>
      </c>
      <c r="F3342">
        <v>0</v>
      </c>
      <c r="G3342">
        <v>3333333</v>
      </c>
      <c r="H3342">
        <v>0</v>
      </c>
      <c r="I3342">
        <v>0</v>
      </c>
      <c r="J3342">
        <v>0</v>
      </c>
      <c r="K3342">
        <v>0</v>
      </c>
      <c r="L3342">
        <v>0</v>
      </c>
      <c r="M3342">
        <v>0</v>
      </c>
    </row>
    <row r="3343" spans="2:13" x14ac:dyDescent="0.2">
      <c r="B3343">
        <v>0</v>
      </c>
      <c r="C3343">
        <v>0</v>
      </c>
      <c r="D3343">
        <v>0</v>
      </c>
      <c r="E3343">
        <v>0</v>
      </c>
      <c r="F3343">
        <v>0</v>
      </c>
      <c r="G3343">
        <v>3333333</v>
      </c>
      <c r="H3343">
        <v>0</v>
      </c>
      <c r="I3343">
        <v>0</v>
      </c>
      <c r="J3343">
        <v>0</v>
      </c>
      <c r="K3343">
        <v>0</v>
      </c>
      <c r="L3343">
        <v>0</v>
      </c>
      <c r="M3343">
        <v>0</v>
      </c>
    </row>
    <row r="3344" spans="2:13" x14ac:dyDescent="0.2">
      <c r="B3344">
        <v>0</v>
      </c>
      <c r="C3344">
        <v>0</v>
      </c>
      <c r="D3344">
        <v>0</v>
      </c>
      <c r="E3344">
        <v>0</v>
      </c>
      <c r="F3344">
        <v>0</v>
      </c>
      <c r="G3344">
        <v>3333333</v>
      </c>
      <c r="H3344">
        <v>0</v>
      </c>
      <c r="I3344">
        <v>0</v>
      </c>
      <c r="J3344">
        <v>0</v>
      </c>
      <c r="K3344">
        <v>0</v>
      </c>
      <c r="L3344">
        <v>0</v>
      </c>
      <c r="M3344">
        <v>0</v>
      </c>
    </row>
    <row r="3345" spans="2:13" x14ac:dyDescent="0.2">
      <c r="B3345">
        <v>0</v>
      </c>
      <c r="C3345">
        <v>0</v>
      </c>
      <c r="D3345">
        <v>0</v>
      </c>
      <c r="E3345">
        <v>0</v>
      </c>
      <c r="F3345">
        <v>0</v>
      </c>
      <c r="G3345">
        <v>3333333</v>
      </c>
      <c r="H3345">
        <v>0</v>
      </c>
      <c r="I3345">
        <v>0</v>
      </c>
      <c r="J3345">
        <v>0</v>
      </c>
      <c r="K3345">
        <v>0</v>
      </c>
      <c r="L3345">
        <v>0</v>
      </c>
      <c r="M3345">
        <v>0</v>
      </c>
    </row>
    <row r="3346" spans="2:13" x14ac:dyDescent="0.2">
      <c r="B3346">
        <v>0</v>
      </c>
      <c r="C3346">
        <v>0</v>
      </c>
      <c r="D3346">
        <v>0</v>
      </c>
      <c r="E3346">
        <v>0</v>
      </c>
      <c r="F3346">
        <v>0</v>
      </c>
      <c r="G3346">
        <v>3333333</v>
      </c>
      <c r="H3346">
        <v>0</v>
      </c>
      <c r="I3346">
        <v>0</v>
      </c>
      <c r="J3346">
        <v>0</v>
      </c>
      <c r="K3346">
        <v>0</v>
      </c>
      <c r="L3346">
        <v>0</v>
      </c>
      <c r="M3346">
        <v>0</v>
      </c>
    </row>
    <row r="3347" spans="2:13" x14ac:dyDescent="0.2">
      <c r="B3347">
        <v>0</v>
      </c>
      <c r="C3347">
        <v>0</v>
      </c>
      <c r="D3347">
        <v>0</v>
      </c>
      <c r="E3347">
        <v>0</v>
      </c>
      <c r="F3347">
        <v>0</v>
      </c>
      <c r="G3347">
        <v>3333333</v>
      </c>
      <c r="H3347">
        <v>0</v>
      </c>
      <c r="I3347">
        <v>0</v>
      </c>
      <c r="J3347">
        <v>0</v>
      </c>
      <c r="K3347">
        <v>0</v>
      </c>
      <c r="L3347">
        <v>0</v>
      </c>
      <c r="M3347">
        <v>0</v>
      </c>
    </row>
    <row r="3348" spans="2:13" x14ac:dyDescent="0.2">
      <c r="B3348">
        <v>0</v>
      </c>
      <c r="C3348">
        <v>0</v>
      </c>
      <c r="D3348">
        <v>0</v>
      </c>
      <c r="E3348">
        <v>0</v>
      </c>
      <c r="F3348">
        <v>0</v>
      </c>
      <c r="G3348">
        <v>3333333</v>
      </c>
      <c r="H3348">
        <v>0</v>
      </c>
      <c r="I3348">
        <v>0</v>
      </c>
      <c r="J3348">
        <v>0</v>
      </c>
      <c r="K3348">
        <v>0</v>
      </c>
      <c r="L3348">
        <v>0</v>
      </c>
      <c r="M3348">
        <v>0</v>
      </c>
    </row>
    <row r="3349" spans="2:13" x14ac:dyDescent="0.2">
      <c r="B3349">
        <v>0</v>
      </c>
      <c r="C3349">
        <v>0</v>
      </c>
      <c r="D3349">
        <v>0</v>
      </c>
      <c r="E3349">
        <v>0</v>
      </c>
      <c r="F3349">
        <v>0</v>
      </c>
      <c r="G3349">
        <v>3333333</v>
      </c>
      <c r="H3349">
        <v>0</v>
      </c>
      <c r="I3349">
        <v>0</v>
      </c>
      <c r="J3349">
        <v>0</v>
      </c>
      <c r="K3349">
        <v>0</v>
      </c>
      <c r="L3349">
        <v>0</v>
      </c>
      <c r="M3349">
        <v>0</v>
      </c>
    </row>
    <row r="3350" spans="2:13" x14ac:dyDescent="0.2">
      <c r="B3350">
        <v>0</v>
      </c>
      <c r="C3350">
        <v>0</v>
      </c>
      <c r="D3350">
        <v>0</v>
      </c>
      <c r="E3350">
        <v>0</v>
      </c>
      <c r="F3350">
        <v>0</v>
      </c>
      <c r="G3350">
        <v>3333333</v>
      </c>
      <c r="H3350">
        <v>0</v>
      </c>
      <c r="I3350">
        <v>0</v>
      </c>
      <c r="J3350">
        <v>0</v>
      </c>
      <c r="K3350">
        <v>0</v>
      </c>
      <c r="L3350">
        <v>0</v>
      </c>
      <c r="M3350">
        <v>0</v>
      </c>
    </row>
    <row r="3351" spans="2:13" x14ac:dyDescent="0.2">
      <c r="B3351">
        <v>0</v>
      </c>
      <c r="C3351">
        <v>0</v>
      </c>
      <c r="D3351">
        <v>0</v>
      </c>
      <c r="E3351">
        <v>0</v>
      </c>
      <c r="F3351">
        <v>0</v>
      </c>
      <c r="G3351">
        <v>3333333</v>
      </c>
      <c r="H3351">
        <v>0</v>
      </c>
      <c r="I3351">
        <v>0</v>
      </c>
      <c r="J3351">
        <v>0</v>
      </c>
      <c r="K3351">
        <v>0</v>
      </c>
      <c r="L3351">
        <v>0</v>
      </c>
      <c r="M3351">
        <v>0</v>
      </c>
    </row>
    <row r="3352" spans="2:13" x14ac:dyDescent="0.2">
      <c r="B3352">
        <v>0</v>
      </c>
      <c r="C3352">
        <v>0</v>
      </c>
      <c r="D3352">
        <v>0</v>
      </c>
      <c r="E3352">
        <v>0</v>
      </c>
      <c r="F3352">
        <v>0</v>
      </c>
      <c r="G3352">
        <v>3333333</v>
      </c>
      <c r="H3352">
        <v>0</v>
      </c>
      <c r="I3352">
        <v>0</v>
      </c>
      <c r="J3352">
        <v>0</v>
      </c>
      <c r="K3352">
        <v>0</v>
      </c>
      <c r="L3352">
        <v>0</v>
      </c>
      <c r="M3352">
        <v>0</v>
      </c>
    </row>
    <row r="3353" spans="2:13" x14ac:dyDescent="0.2">
      <c r="B3353">
        <v>0</v>
      </c>
      <c r="C3353">
        <v>0</v>
      </c>
      <c r="D3353">
        <v>0</v>
      </c>
      <c r="E3353">
        <v>0</v>
      </c>
      <c r="F3353">
        <v>0</v>
      </c>
      <c r="G3353">
        <v>3333333</v>
      </c>
      <c r="H3353">
        <v>0</v>
      </c>
      <c r="I3353">
        <v>0</v>
      </c>
      <c r="J3353">
        <v>0</v>
      </c>
      <c r="K3353">
        <v>0</v>
      </c>
      <c r="L3353">
        <v>0</v>
      </c>
      <c r="M3353">
        <v>0</v>
      </c>
    </row>
    <row r="3354" spans="2:13" x14ac:dyDescent="0.2">
      <c r="B3354">
        <v>0</v>
      </c>
      <c r="C3354">
        <v>0</v>
      </c>
      <c r="D3354">
        <v>0</v>
      </c>
      <c r="E3354">
        <v>0</v>
      </c>
      <c r="F3354">
        <v>0</v>
      </c>
      <c r="G3354">
        <v>3333333</v>
      </c>
      <c r="H3354">
        <v>0</v>
      </c>
      <c r="I3354">
        <v>0</v>
      </c>
      <c r="J3354">
        <v>0</v>
      </c>
      <c r="K3354">
        <v>0</v>
      </c>
      <c r="L3354">
        <v>0</v>
      </c>
      <c r="M3354">
        <v>0</v>
      </c>
    </row>
    <row r="3355" spans="2:13" x14ac:dyDescent="0.2">
      <c r="B3355">
        <v>0</v>
      </c>
      <c r="C3355">
        <v>0</v>
      </c>
      <c r="D3355">
        <v>0</v>
      </c>
      <c r="E3355">
        <v>0</v>
      </c>
      <c r="F3355">
        <v>0</v>
      </c>
      <c r="G3355">
        <v>3333333</v>
      </c>
      <c r="H3355">
        <v>0</v>
      </c>
      <c r="I3355">
        <v>0</v>
      </c>
      <c r="J3355">
        <v>0</v>
      </c>
      <c r="K3355">
        <v>0</v>
      </c>
      <c r="L3355">
        <v>0</v>
      </c>
      <c r="M3355">
        <v>0</v>
      </c>
    </row>
    <row r="3356" spans="2:13" x14ac:dyDescent="0.2">
      <c r="B3356">
        <v>0</v>
      </c>
      <c r="C3356">
        <v>0</v>
      </c>
      <c r="D3356">
        <v>0</v>
      </c>
      <c r="E3356">
        <v>0</v>
      </c>
      <c r="F3356">
        <v>0</v>
      </c>
      <c r="G3356">
        <v>3333333</v>
      </c>
      <c r="H3356">
        <v>0</v>
      </c>
      <c r="I3356">
        <v>0</v>
      </c>
      <c r="J3356">
        <v>0</v>
      </c>
      <c r="K3356">
        <v>0</v>
      </c>
      <c r="L3356">
        <v>0</v>
      </c>
      <c r="M3356">
        <v>0</v>
      </c>
    </row>
    <row r="3357" spans="2:13" x14ac:dyDescent="0.2">
      <c r="B3357">
        <v>0</v>
      </c>
      <c r="C3357">
        <v>0</v>
      </c>
      <c r="D3357">
        <v>0</v>
      </c>
      <c r="E3357">
        <v>0</v>
      </c>
      <c r="F3357">
        <v>0</v>
      </c>
      <c r="G3357">
        <v>3333333</v>
      </c>
      <c r="H3357">
        <v>0</v>
      </c>
      <c r="I3357">
        <v>0</v>
      </c>
      <c r="J3357">
        <v>0</v>
      </c>
      <c r="K3357">
        <v>0</v>
      </c>
      <c r="L3357">
        <v>0</v>
      </c>
      <c r="M3357">
        <v>0</v>
      </c>
    </row>
    <row r="3358" spans="2:13" x14ac:dyDescent="0.2">
      <c r="B3358">
        <v>0</v>
      </c>
      <c r="C3358">
        <v>0</v>
      </c>
      <c r="D3358">
        <v>0</v>
      </c>
      <c r="E3358">
        <v>0</v>
      </c>
      <c r="F3358">
        <v>0</v>
      </c>
      <c r="G3358">
        <v>3333333</v>
      </c>
      <c r="H3358">
        <v>0</v>
      </c>
      <c r="I3358">
        <v>0</v>
      </c>
      <c r="J3358">
        <v>0</v>
      </c>
      <c r="K3358">
        <v>0</v>
      </c>
      <c r="L3358">
        <v>0</v>
      </c>
      <c r="M3358">
        <v>0</v>
      </c>
    </row>
    <row r="3359" spans="2:13" x14ac:dyDescent="0.2">
      <c r="B3359">
        <v>0</v>
      </c>
      <c r="C3359">
        <v>0</v>
      </c>
      <c r="D3359">
        <v>0</v>
      </c>
      <c r="E3359">
        <v>0</v>
      </c>
      <c r="F3359">
        <v>0</v>
      </c>
      <c r="G3359">
        <v>3333333</v>
      </c>
      <c r="H3359">
        <v>0</v>
      </c>
      <c r="I3359">
        <v>0</v>
      </c>
      <c r="J3359">
        <v>0</v>
      </c>
      <c r="K3359">
        <v>0</v>
      </c>
      <c r="L3359">
        <v>0</v>
      </c>
      <c r="M3359">
        <v>0</v>
      </c>
    </row>
    <row r="3360" spans="2:13" x14ac:dyDescent="0.2">
      <c r="B3360">
        <v>0</v>
      </c>
      <c r="C3360">
        <v>0</v>
      </c>
      <c r="D3360">
        <v>0</v>
      </c>
      <c r="E3360">
        <v>0</v>
      </c>
      <c r="F3360">
        <v>0</v>
      </c>
      <c r="G3360">
        <v>3333333</v>
      </c>
      <c r="H3360">
        <v>0</v>
      </c>
      <c r="I3360">
        <v>0</v>
      </c>
      <c r="J3360">
        <v>0</v>
      </c>
      <c r="K3360">
        <v>0</v>
      </c>
      <c r="L3360">
        <v>0</v>
      </c>
      <c r="M3360">
        <v>0</v>
      </c>
    </row>
    <row r="3361" spans="2:13" x14ac:dyDescent="0.2">
      <c r="B3361">
        <v>0</v>
      </c>
      <c r="C3361">
        <v>0</v>
      </c>
      <c r="D3361">
        <v>0</v>
      </c>
      <c r="E3361">
        <v>0</v>
      </c>
      <c r="F3361">
        <v>0</v>
      </c>
      <c r="G3361">
        <v>3333333</v>
      </c>
      <c r="H3361">
        <v>0</v>
      </c>
      <c r="I3361">
        <v>0</v>
      </c>
      <c r="J3361">
        <v>0</v>
      </c>
      <c r="K3361">
        <v>0</v>
      </c>
      <c r="L3361">
        <v>0</v>
      </c>
      <c r="M3361">
        <v>0</v>
      </c>
    </row>
    <row r="3362" spans="2:13" x14ac:dyDescent="0.2">
      <c r="B3362">
        <v>0</v>
      </c>
      <c r="C3362">
        <v>0</v>
      </c>
      <c r="D3362">
        <v>0</v>
      </c>
      <c r="E3362">
        <v>0</v>
      </c>
      <c r="F3362">
        <v>0</v>
      </c>
      <c r="G3362">
        <v>3333333</v>
      </c>
      <c r="H3362">
        <v>0</v>
      </c>
      <c r="I3362">
        <v>0</v>
      </c>
      <c r="J3362">
        <v>0</v>
      </c>
      <c r="K3362">
        <v>0</v>
      </c>
      <c r="L3362">
        <v>0</v>
      </c>
      <c r="M3362">
        <v>0</v>
      </c>
    </row>
    <row r="3363" spans="2:13" x14ac:dyDescent="0.2">
      <c r="B3363">
        <v>0</v>
      </c>
      <c r="C3363">
        <v>0</v>
      </c>
      <c r="D3363">
        <v>0</v>
      </c>
      <c r="E3363">
        <v>0</v>
      </c>
      <c r="F3363">
        <v>0</v>
      </c>
      <c r="G3363">
        <v>3333333</v>
      </c>
      <c r="H3363">
        <v>0</v>
      </c>
      <c r="I3363">
        <v>0</v>
      </c>
      <c r="J3363">
        <v>0</v>
      </c>
      <c r="K3363">
        <v>0</v>
      </c>
      <c r="L3363">
        <v>0</v>
      </c>
      <c r="M3363">
        <v>0</v>
      </c>
    </row>
    <row r="3364" spans="2:13" x14ac:dyDescent="0.2">
      <c r="B3364">
        <v>0</v>
      </c>
      <c r="C3364">
        <v>0</v>
      </c>
      <c r="D3364">
        <v>0</v>
      </c>
      <c r="E3364">
        <v>0</v>
      </c>
      <c r="F3364">
        <v>0</v>
      </c>
      <c r="G3364">
        <v>3333333</v>
      </c>
      <c r="H3364">
        <v>0</v>
      </c>
      <c r="I3364">
        <v>0</v>
      </c>
      <c r="J3364">
        <v>0</v>
      </c>
      <c r="K3364">
        <v>0</v>
      </c>
      <c r="L3364">
        <v>0</v>
      </c>
      <c r="M3364">
        <v>0</v>
      </c>
    </row>
    <row r="3365" spans="2:13" x14ac:dyDescent="0.2">
      <c r="B3365">
        <v>0</v>
      </c>
      <c r="C3365">
        <v>0</v>
      </c>
      <c r="D3365">
        <v>0</v>
      </c>
      <c r="E3365">
        <v>0</v>
      </c>
      <c r="F3365">
        <v>0</v>
      </c>
      <c r="G3365">
        <v>3333333</v>
      </c>
      <c r="H3365">
        <v>0</v>
      </c>
      <c r="I3365">
        <v>0</v>
      </c>
      <c r="J3365">
        <v>0</v>
      </c>
      <c r="K3365">
        <v>0</v>
      </c>
      <c r="L3365">
        <v>0</v>
      </c>
      <c r="M3365">
        <v>0</v>
      </c>
    </row>
    <row r="3366" spans="2:13" x14ac:dyDescent="0.2">
      <c r="B3366">
        <v>0</v>
      </c>
      <c r="C3366">
        <v>0</v>
      </c>
      <c r="D3366">
        <v>0</v>
      </c>
      <c r="E3366">
        <v>0</v>
      </c>
      <c r="F3366">
        <v>0</v>
      </c>
      <c r="G3366">
        <v>3333333</v>
      </c>
      <c r="H3366">
        <v>0</v>
      </c>
      <c r="I3366">
        <v>0</v>
      </c>
      <c r="J3366">
        <v>0</v>
      </c>
      <c r="K3366">
        <v>0</v>
      </c>
      <c r="L3366">
        <v>0</v>
      </c>
      <c r="M3366">
        <v>0</v>
      </c>
    </row>
    <row r="3367" spans="2:13" x14ac:dyDescent="0.2">
      <c r="B3367">
        <v>0</v>
      </c>
      <c r="C3367">
        <v>0</v>
      </c>
      <c r="D3367">
        <v>0</v>
      </c>
      <c r="E3367">
        <v>0</v>
      </c>
      <c r="F3367">
        <v>0</v>
      </c>
      <c r="G3367">
        <v>3333333</v>
      </c>
      <c r="H3367">
        <v>0</v>
      </c>
      <c r="I3367">
        <v>0</v>
      </c>
      <c r="J3367">
        <v>0</v>
      </c>
      <c r="K3367">
        <v>0</v>
      </c>
      <c r="L3367">
        <v>0</v>
      </c>
      <c r="M3367">
        <v>0</v>
      </c>
    </row>
    <row r="3368" spans="2:13" x14ac:dyDescent="0.2">
      <c r="B3368">
        <v>0</v>
      </c>
      <c r="C3368">
        <v>0</v>
      </c>
      <c r="D3368">
        <v>0</v>
      </c>
      <c r="E3368">
        <v>0</v>
      </c>
      <c r="F3368">
        <v>0</v>
      </c>
      <c r="G3368">
        <v>3333333</v>
      </c>
      <c r="H3368">
        <v>0</v>
      </c>
      <c r="I3368">
        <v>0</v>
      </c>
      <c r="J3368">
        <v>0</v>
      </c>
      <c r="K3368">
        <v>0</v>
      </c>
      <c r="L3368">
        <v>0</v>
      </c>
      <c r="M3368">
        <v>0</v>
      </c>
    </row>
    <row r="3369" spans="2:13" x14ac:dyDescent="0.2">
      <c r="B3369">
        <v>0</v>
      </c>
      <c r="C3369">
        <v>0</v>
      </c>
      <c r="D3369">
        <v>0</v>
      </c>
      <c r="E3369">
        <v>0</v>
      </c>
      <c r="F3369">
        <v>0</v>
      </c>
      <c r="G3369">
        <v>3333333</v>
      </c>
      <c r="H3369">
        <v>0</v>
      </c>
      <c r="I3369">
        <v>0</v>
      </c>
      <c r="J3369">
        <v>0</v>
      </c>
      <c r="K3369">
        <v>0</v>
      </c>
      <c r="L3369">
        <v>0</v>
      </c>
      <c r="M3369">
        <v>0</v>
      </c>
    </row>
    <row r="3370" spans="2:13" x14ac:dyDescent="0.2">
      <c r="B3370">
        <v>0</v>
      </c>
      <c r="C3370">
        <v>0</v>
      </c>
      <c r="D3370">
        <v>0</v>
      </c>
      <c r="E3370">
        <v>0</v>
      </c>
      <c r="F3370">
        <v>0</v>
      </c>
      <c r="G3370">
        <v>3333333</v>
      </c>
      <c r="H3370">
        <v>0</v>
      </c>
      <c r="I3370">
        <v>0</v>
      </c>
      <c r="J3370">
        <v>0</v>
      </c>
      <c r="K3370">
        <v>0</v>
      </c>
      <c r="L3370">
        <v>0</v>
      </c>
      <c r="M3370">
        <v>0</v>
      </c>
    </row>
    <row r="3371" spans="2:13" x14ac:dyDescent="0.2">
      <c r="B3371">
        <v>0</v>
      </c>
      <c r="C3371">
        <v>0</v>
      </c>
      <c r="D3371">
        <v>0</v>
      </c>
      <c r="E3371">
        <v>0</v>
      </c>
      <c r="F3371">
        <v>0</v>
      </c>
      <c r="G3371">
        <v>3333333</v>
      </c>
      <c r="H3371">
        <v>0</v>
      </c>
      <c r="I3371">
        <v>0</v>
      </c>
      <c r="J3371">
        <v>0</v>
      </c>
      <c r="K3371">
        <v>0</v>
      </c>
      <c r="L3371">
        <v>0</v>
      </c>
      <c r="M3371">
        <v>0</v>
      </c>
    </row>
    <row r="3372" spans="2:13" x14ac:dyDescent="0.2">
      <c r="B3372">
        <v>0</v>
      </c>
      <c r="C3372">
        <v>0</v>
      </c>
      <c r="D3372">
        <v>0</v>
      </c>
      <c r="E3372">
        <v>0</v>
      </c>
      <c r="F3372">
        <v>0</v>
      </c>
      <c r="G3372">
        <v>3333333</v>
      </c>
      <c r="H3372">
        <v>0</v>
      </c>
      <c r="I3372">
        <v>0</v>
      </c>
      <c r="J3372">
        <v>0</v>
      </c>
      <c r="K3372">
        <v>0</v>
      </c>
      <c r="L3372">
        <v>0</v>
      </c>
      <c r="M3372">
        <v>0</v>
      </c>
    </row>
    <row r="3373" spans="2:13" x14ac:dyDescent="0.2">
      <c r="B3373">
        <v>0</v>
      </c>
      <c r="C3373">
        <v>0</v>
      </c>
      <c r="D3373">
        <v>0</v>
      </c>
      <c r="E3373">
        <v>0</v>
      </c>
      <c r="F3373">
        <v>0</v>
      </c>
      <c r="G3373">
        <v>3333333</v>
      </c>
      <c r="H3373">
        <v>0</v>
      </c>
      <c r="I3373">
        <v>0</v>
      </c>
      <c r="J3373">
        <v>0</v>
      </c>
      <c r="K3373">
        <v>0</v>
      </c>
      <c r="L3373">
        <v>0</v>
      </c>
      <c r="M3373">
        <v>0</v>
      </c>
    </row>
    <row r="3374" spans="2:13" x14ac:dyDescent="0.2">
      <c r="B3374">
        <v>0</v>
      </c>
      <c r="C3374">
        <v>0</v>
      </c>
      <c r="D3374">
        <v>0</v>
      </c>
      <c r="E3374">
        <v>0</v>
      </c>
      <c r="F3374">
        <v>0</v>
      </c>
      <c r="G3374">
        <v>3333333</v>
      </c>
      <c r="H3374">
        <v>0</v>
      </c>
      <c r="I3374">
        <v>0</v>
      </c>
      <c r="J3374">
        <v>0</v>
      </c>
      <c r="K3374">
        <v>0</v>
      </c>
      <c r="L3374">
        <v>0</v>
      </c>
      <c r="M3374">
        <v>0</v>
      </c>
    </row>
    <row r="3375" spans="2:13" x14ac:dyDescent="0.2">
      <c r="B3375">
        <v>0</v>
      </c>
      <c r="C3375">
        <v>0</v>
      </c>
      <c r="D3375">
        <v>0</v>
      </c>
      <c r="E3375">
        <v>0</v>
      </c>
      <c r="F3375">
        <v>0</v>
      </c>
      <c r="G3375">
        <v>3333333</v>
      </c>
      <c r="H3375">
        <v>0</v>
      </c>
      <c r="I3375">
        <v>0</v>
      </c>
      <c r="J3375">
        <v>0</v>
      </c>
      <c r="K3375">
        <v>0</v>
      </c>
      <c r="L3375">
        <v>0</v>
      </c>
      <c r="M3375">
        <v>0</v>
      </c>
    </row>
    <row r="3376" spans="2:13" x14ac:dyDescent="0.2">
      <c r="B3376">
        <v>0</v>
      </c>
      <c r="C3376">
        <v>0</v>
      </c>
      <c r="D3376">
        <v>0</v>
      </c>
      <c r="E3376">
        <v>0</v>
      </c>
      <c r="F3376">
        <v>0</v>
      </c>
      <c r="G3376">
        <v>3333333</v>
      </c>
      <c r="H3376">
        <v>0</v>
      </c>
      <c r="I3376">
        <v>0</v>
      </c>
      <c r="J3376">
        <v>0</v>
      </c>
      <c r="K3376">
        <v>0</v>
      </c>
      <c r="L3376">
        <v>0</v>
      </c>
      <c r="M3376">
        <v>0</v>
      </c>
    </row>
    <row r="3377" spans="2:13" x14ac:dyDescent="0.2">
      <c r="B3377">
        <v>0</v>
      </c>
      <c r="C3377">
        <v>0</v>
      </c>
      <c r="D3377">
        <v>0</v>
      </c>
      <c r="E3377">
        <v>0</v>
      </c>
      <c r="F3377">
        <v>0</v>
      </c>
      <c r="G3377">
        <v>3333333</v>
      </c>
      <c r="H3377">
        <v>0</v>
      </c>
      <c r="I3377">
        <v>0</v>
      </c>
      <c r="J3377">
        <v>0</v>
      </c>
      <c r="K3377">
        <v>0</v>
      </c>
      <c r="L3377">
        <v>0</v>
      </c>
      <c r="M3377">
        <v>0</v>
      </c>
    </row>
    <row r="3378" spans="2:13" x14ac:dyDescent="0.2">
      <c r="B3378">
        <v>0</v>
      </c>
      <c r="C3378">
        <v>0</v>
      </c>
      <c r="D3378">
        <v>0</v>
      </c>
      <c r="E3378">
        <v>0</v>
      </c>
      <c r="F3378">
        <v>0</v>
      </c>
      <c r="G3378">
        <v>3333333</v>
      </c>
      <c r="H3378">
        <v>0</v>
      </c>
      <c r="I3378">
        <v>0</v>
      </c>
      <c r="J3378">
        <v>0</v>
      </c>
      <c r="K3378">
        <v>0</v>
      </c>
      <c r="L3378">
        <v>0</v>
      </c>
      <c r="M3378">
        <v>0</v>
      </c>
    </row>
    <row r="3379" spans="2:13" x14ac:dyDescent="0.2">
      <c r="B3379">
        <v>0</v>
      </c>
      <c r="C3379">
        <v>0</v>
      </c>
      <c r="D3379">
        <v>0</v>
      </c>
      <c r="E3379">
        <v>0</v>
      </c>
      <c r="F3379">
        <v>0</v>
      </c>
      <c r="G3379">
        <v>3333333</v>
      </c>
      <c r="H3379">
        <v>0</v>
      </c>
      <c r="I3379">
        <v>0</v>
      </c>
      <c r="J3379">
        <v>0</v>
      </c>
      <c r="K3379">
        <v>0</v>
      </c>
      <c r="L3379">
        <v>0</v>
      </c>
      <c r="M3379">
        <v>0</v>
      </c>
    </row>
    <row r="3380" spans="2:13" x14ac:dyDescent="0.2">
      <c r="B3380">
        <v>0</v>
      </c>
      <c r="C3380">
        <v>0</v>
      </c>
      <c r="D3380">
        <v>0</v>
      </c>
      <c r="E3380">
        <v>0</v>
      </c>
      <c r="F3380">
        <v>0</v>
      </c>
      <c r="G3380">
        <v>3333333</v>
      </c>
      <c r="H3380">
        <v>0</v>
      </c>
      <c r="I3380">
        <v>0</v>
      </c>
      <c r="J3380">
        <v>0</v>
      </c>
      <c r="K3380">
        <v>0</v>
      </c>
      <c r="L3380">
        <v>0</v>
      </c>
      <c r="M3380">
        <v>0</v>
      </c>
    </row>
    <row r="3381" spans="2:13" x14ac:dyDescent="0.2">
      <c r="B3381">
        <v>0</v>
      </c>
      <c r="C3381">
        <v>0</v>
      </c>
      <c r="D3381">
        <v>0</v>
      </c>
      <c r="E3381">
        <v>0</v>
      </c>
      <c r="F3381">
        <v>0</v>
      </c>
      <c r="G3381">
        <v>3333333</v>
      </c>
      <c r="H3381">
        <v>0</v>
      </c>
      <c r="I3381">
        <v>0</v>
      </c>
      <c r="J3381">
        <v>0</v>
      </c>
      <c r="K3381">
        <v>0</v>
      </c>
      <c r="L3381">
        <v>0</v>
      </c>
      <c r="M3381">
        <v>0</v>
      </c>
    </row>
    <row r="3382" spans="2:13" x14ac:dyDescent="0.2">
      <c r="B3382">
        <v>0</v>
      </c>
      <c r="C3382">
        <v>0</v>
      </c>
      <c r="D3382">
        <v>0</v>
      </c>
      <c r="E3382">
        <v>0</v>
      </c>
      <c r="F3382">
        <v>0</v>
      </c>
      <c r="G3382">
        <v>3333333</v>
      </c>
      <c r="H3382">
        <v>0</v>
      </c>
      <c r="I3382">
        <v>0</v>
      </c>
      <c r="J3382">
        <v>0</v>
      </c>
      <c r="K3382">
        <v>0</v>
      </c>
      <c r="L3382">
        <v>0</v>
      </c>
      <c r="M3382">
        <v>0</v>
      </c>
    </row>
    <row r="3383" spans="2:13" x14ac:dyDescent="0.2">
      <c r="B3383">
        <v>0</v>
      </c>
      <c r="C3383">
        <v>0</v>
      </c>
      <c r="D3383">
        <v>0</v>
      </c>
      <c r="E3383">
        <v>0</v>
      </c>
      <c r="F3383">
        <v>0</v>
      </c>
      <c r="G3383">
        <v>3333333</v>
      </c>
      <c r="H3383">
        <v>0</v>
      </c>
      <c r="I3383">
        <v>0</v>
      </c>
      <c r="J3383">
        <v>0</v>
      </c>
      <c r="K3383">
        <v>0</v>
      </c>
      <c r="L3383">
        <v>0</v>
      </c>
      <c r="M3383">
        <v>0</v>
      </c>
    </row>
    <row r="3384" spans="2:13" x14ac:dyDescent="0.2">
      <c r="B3384">
        <v>0</v>
      </c>
      <c r="C3384">
        <v>0</v>
      </c>
      <c r="D3384">
        <v>0</v>
      </c>
      <c r="E3384">
        <v>0</v>
      </c>
      <c r="F3384">
        <v>0</v>
      </c>
      <c r="G3384">
        <v>3333333</v>
      </c>
      <c r="H3384">
        <v>0</v>
      </c>
      <c r="I3384">
        <v>0</v>
      </c>
      <c r="J3384">
        <v>0</v>
      </c>
      <c r="K3384">
        <v>0</v>
      </c>
      <c r="L3384">
        <v>0</v>
      </c>
      <c r="M3384">
        <v>0</v>
      </c>
    </row>
    <row r="3385" spans="2:13" x14ac:dyDescent="0.2">
      <c r="B3385">
        <v>0</v>
      </c>
      <c r="C3385">
        <v>0</v>
      </c>
      <c r="D3385">
        <v>0</v>
      </c>
      <c r="E3385">
        <v>0</v>
      </c>
      <c r="F3385">
        <v>0</v>
      </c>
      <c r="G3385">
        <v>3333333</v>
      </c>
      <c r="H3385">
        <v>0</v>
      </c>
      <c r="I3385">
        <v>0</v>
      </c>
      <c r="J3385">
        <v>0</v>
      </c>
      <c r="K3385">
        <v>0</v>
      </c>
      <c r="L3385">
        <v>0</v>
      </c>
      <c r="M3385">
        <v>0</v>
      </c>
    </row>
    <row r="3386" spans="2:13" x14ac:dyDescent="0.2">
      <c r="B3386">
        <v>0</v>
      </c>
      <c r="C3386">
        <v>0</v>
      </c>
      <c r="D3386">
        <v>0</v>
      </c>
      <c r="E3386">
        <v>0</v>
      </c>
      <c r="F3386">
        <v>0</v>
      </c>
      <c r="G3386">
        <v>3333333</v>
      </c>
      <c r="H3386">
        <v>0</v>
      </c>
      <c r="I3386">
        <v>0</v>
      </c>
      <c r="J3386">
        <v>0</v>
      </c>
      <c r="K3386">
        <v>0</v>
      </c>
      <c r="L3386">
        <v>0</v>
      </c>
      <c r="M3386">
        <v>0</v>
      </c>
    </row>
    <row r="3387" spans="2:13" x14ac:dyDescent="0.2">
      <c r="B3387">
        <v>0</v>
      </c>
      <c r="C3387">
        <v>0</v>
      </c>
      <c r="D3387">
        <v>0</v>
      </c>
      <c r="E3387">
        <v>0</v>
      </c>
      <c r="F3387">
        <v>0</v>
      </c>
      <c r="G3387">
        <v>3333333</v>
      </c>
      <c r="H3387">
        <v>0</v>
      </c>
      <c r="I3387">
        <v>0</v>
      </c>
      <c r="J3387">
        <v>0</v>
      </c>
      <c r="K3387">
        <v>0</v>
      </c>
      <c r="L3387">
        <v>0</v>
      </c>
      <c r="M3387">
        <v>0</v>
      </c>
    </row>
    <row r="3388" spans="2:13" x14ac:dyDescent="0.2">
      <c r="B3388">
        <v>0</v>
      </c>
      <c r="C3388">
        <v>0</v>
      </c>
      <c r="D3388">
        <v>0</v>
      </c>
      <c r="E3388">
        <v>0</v>
      </c>
      <c r="F3388">
        <v>0</v>
      </c>
      <c r="G3388">
        <v>3333333</v>
      </c>
      <c r="H3388">
        <v>0</v>
      </c>
      <c r="I3388">
        <v>0</v>
      </c>
      <c r="J3388">
        <v>0</v>
      </c>
      <c r="K3388">
        <v>0</v>
      </c>
      <c r="L3388">
        <v>0</v>
      </c>
      <c r="M3388">
        <v>0</v>
      </c>
    </row>
    <row r="3389" spans="2:13" x14ac:dyDescent="0.2">
      <c r="B3389">
        <v>0</v>
      </c>
      <c r="C3389">
        <v>0</v>
      </c>
      <c r="D3389">
        <v>0</v>
      </c>
      <c r="E3389">
        <v>0</v>
      </c>
      <c r="F3389">
        <v>0</v>
      </c>
      <c r="G3389">
        <v>3333333</v>
      </c>
      <c r="H3389">
        <v>0</v>
      </c>
      <c r="I3389">
        <v>0</v>
      </c>
      <c r="J3389">
        <v>0</v>
      </c>
      <c r="K3389">
        <v>0</v>
      </c>
      <c r="L3389">
        <v>0</v>
      </c>
      <c r="M3389">
        <v>0</v>
      </c>
    </row>
    <row r="3390" spans="2:13" x14ac:dyDescent="0.2">
      <c r="B3390">
        <v>0</v>
      </c>
      <c r="C3390">
        <v>0</v>
      </c>
      <c r="D3390">
        <v>0</v>
      </c>
      <c r="E3390">
        <v>0</v>
      </c>
      <c r="F3390">
        <v>0</v>
      </c>
      <c r="G3390">
        <v>3333333</v>
      </c>
      <c r="H3390">
        <v>0</v>
      </c>
      <c r="I3390">
        <v>0</v>
      </c>
      <c r="J3390">
        <v>0</v>
      </c>
      <c r="K3390">
        <v>0</v>
      </c>
      <c r="L3390">
        <v>0</v>
      </c>
      <c r="M3390">
        <v>0</v>
      </c>
    </row>
    <row r="3391" spans="2:13" x14ac:dyDescent="0.2">
      <c r="B3391">
        <v>0</v>
      </c>
      <c r="C3391">
        <v>0</v>
      </c>
      <c r="D3391">
        <v>0</v>
      </c>
      <c r="E3391">
        <v>0</v>
      </c>
      <c r="F3391">
        <v>0</v>
      </c>
      <c r="G3391">
        <v>3333333</v>
      </c>
      <c r="H3391">
        <v>0</v>
      </c>
      <c r="I3391">
        <v>0</v>
      </c>
      <c r="J3391">
        <v>0</v>
      </c>
      <c r="K3391">
        <v>0</v>
      </c>
      <c r="L3391">
        <v>0</v>
      </c>
      <c r="M3391">
        <v>0</v>
      </c>
    </row>
    <row r="3392" spans="2:13" x14ac:dyDescent="0.2">
      <c r="B3392">
        <v>0</v>
      </c>
      <c r="C3392">
        <v>0</v>
      </c>
      <c r="D3392">
        <v>0</v>
      </c>
      <c r="E3392">
        <v>0</v>
      </c>
      <c r="F3392">
        <v>0</v>
      </c>
      <c r="G3392">
        <v>3333333</v>
      </c>
      <c r="H3392">
        <v>0</v>
      </c>
      <c r="I3392">
        <v>0</v>
      </c>
      <c r="J3392">
        <v>0</v>
      </c>
      <c r="K3392">
        <v>0</v>
      </c>
      <c r="L3392">
        <v>0</v>
      </c>
      <c r="M3392">
        <v>0</v>
      </c>
    </row>
    <row r="3393" spans="2:13" x14ac:dyDescent="0.2">
      <c r="B3393">
        <v>0</v>
      </c>
      <c r="C3393">
        <v>0</v>
      </c>
      <c r="D3393">
        <v>0</v>
      </c>
      <c r="E3393">
        <v>0</v>
      </c>
      <c r="F3393">
        <v>0</v>
      </c>
      <c r="G3393">
        <v>3333333</v>
      </c>
      <c r="H3393">
        <v>0</v>
      </c>
      <c r="I3393">
        <v>0</v>
      </c>
      <c r="J3393">
        <v>0</v>
      </c>
      <c r="K3393">
        <v>0</v>
      </c>
      <c r="L3393">
        <v>0</v>
      </c>
      <c r="M3393">
        <v>0</v>
      </c>
    </row>
    <row r="3394" spans="2:13" x14ac:dyDescent="0.2">
      <c r="B3394">
        <v>0</v>
      </c>
      <c r="C3394">
        <v>0</v>
      </c>
      <c r="D3394">
        <v>0</v>
      </c>
      <c r="E3394">
        <v>0</v>
      </c>
      <c r="F3394">
        <v>0</v>
      </c>
      <c r="G3394">
        <v>3333333</v>
      </c>
      <c r="H3394">
        <v>0</v>
      </c>
      <c r="I3394">
        <v>0</v>
      </c>
      <c r="J3394">
        <v>0</v>
      </c>
      <c r="K3394">
        <v>0</v>
      </c>
      <c r="L3394">
        <v>0</v>
      </c>
      <c r="M3394">
        <v>0</v>
      </c>
    </row>
    <row r="3395" spans="2:13" x14ac:dyDescent="0.2">
      <c r="B3395">
        <v>0</v>
      </c>
      <c r="C3395">
        <v>0</v>
      </c>
      <c r="D3395">
        <v>0</v>
      </c>
      <c r="E3395">
        <v>0</v>
      </c>
      <c r="F3395">
        <v>0</v>
      </c>
      <c r="G3395">
        <v>3333333</v>
      </c>
      <c r="H3395">
        <v>0</v>
      </c>
      <c r="I3395">
        <v>0</v>
      </c>
      <c r="J3395">
        <v>0</v>
      </c>
      <c r="K3395">
        <v>0</v>
      </c>
      <c r="L3395">
        <v>0</v>
      </c>
      <c r="M3395">
        <v>0</v>
      </c>
    </row>
    <row r="3396" spans="2:13" x14ac:dyDescent="0.2">
      <c r="B3396">
        <v>0</v>
      </c>
      <c r="C3396">
        <v>0</v>
      </c>
      <c r="D3396">
        <v>0</v>
      </c>
      <c r="E3396">
        <v>0</v>
      </c>
      <c r="F3396">
        <v>0</v>
      </c>
      <c r="G3396">
        <v>3333333</v>
      </c>
      <c r="H3396">
        <v>0</v>
      </c>
      <c r="I3396">
        <v>0</v>
      </c>
      <c r="J3396">
        <v>0</v>
      </c>
      <c r="K3396">
        <v>0</v>
      </c>
      <c r="L3396">
        <v>0</v>
      </c>
      <c r="M3396">
        <v>0</v>
      </c>
    </row>
    <row r="3397" spans="2:13" x14ac:dyDescent="0.2">
      <c r="B3397">
        <v>0</v>
      </c>
      <c r="C3397">
        <v>0</v>
      </c>
      <c r="D3397">
        <v>0</v>
      </c>
      <c r="E3397">
        <v>0</v>
      </c>
      <c r="F3397">
        <v>0</v>
      </c>
      <c r="G3397">
        <v>3333333</v>
      </c>
      <c r="H3397">
        <v>0</v>
      </c>
      <c r="I3397">
        <v>0</v>
      </c>
      <c r="J3397">
        <v>0</v>
      </c>
      <c r="K3397">
        <v>0</v>
      </c>
      <c r="L3397">
        <v>0</v>
      </c>
      <c r="M3397">
        <v>0</v>
      </c>
    </row>
    <row r="3398" spans="2:13" x14ac:dyDescent="0.2">
      <c r="B3398">
        <v>0</v>
      </c>
      <c r="C3398">
        <v>0</v>
      </c>
      <c r="D3398">
        <v>0</v>
      </c>
      <c r="E3398">
        <v>0</v>
      </c>
      <c r="F3398">
        <v>0</v>
      </c>
      <c r="G3398">
        <v>3333333</v>
      </c>
      <c r="H3398">
        <v>0</v>
      </c>
      <c r="I3398">
        <v>0</v>
      </c>
      <c r="J3398">
        <v>0</v>
      </c>
      <c r="K3398">
        <v>0</v>
      </c>
      <c r="L3398">
        <v>0</v>
      </c>
      <c r="M3398">
        <v>0</v>
      </c>
    </row>
    <row r="3399" spans="2:13" x14ac:dyDescent="0.2">
      <c r="B3399">
        <v>0</v>
      </c>
      <c r="C3399">
        <v>0</v>
      </c>
      <c r="D3399">
        <v>0</v>
      </c>
      <c r="E3399">
        <v>0</v>
      </c>
      <c r="F3399">
        <v>0</v>
      </c>
      <c r="G3399">
        <v>3333333</v>
      </c>
      <c r="H3399">
        <v>0</v>
      </c>
      <c r="I3399">
        <v>0</v>
      </c>
      <c r="J3399">
        <v>0</v>
      </c>
      <c r="K3399">
        <v>0</v>
      </c>
      <c r="L3399">
        <v>0</v>
      </c>
      <c r="M3399">
        <v>0</v>
      </c>
    </row>
    <row r="3400" spans="2:13" x14ac:dyDescent="0.2">
      <c r="B3400">
        <v>0</v>
      </c>
      <c r="C3400">
        <v>0</v>
      </c>
      <c r="D3400">
        <v>0</v>
      </c>
      <c r="E3400">
        <v>0</v>
      </c>
      <c r="F3400">
        <v>0</v>
      </c>
      <c r="G3400">
        <v>3333333</v>
      </c>
      <c r="H3400">
        <v>0</v>
      </c>
      <c r="I3400">
        <v>0</v>
      </c>
      <c r="J3400">
        <v>0</v>
      </c>
      <c r="K3400">
        <v>0</v>
      </c>
      <c r="L3400">
        <v>0</v>
      </c>
      <c r="M3400">
        <v>0</v>
      </c>
    </row>
    <row r="3401" spans="2:13" x14ac:dyDescent="0.2">
      <c r="B3401">
        <v>0</v>
      </c>
      <c r="C3401">
        <v>0</v>
      </c>
      <c r="D3401">
        <v>0</v>
      </c>
      <c r="E3401">
        <v>0</v>
      </c>
      <c r="F3401">
        <v>0</v>
      </c>
      <c r="G3401">
        <v>3333333</v>
      </c>
      <c r="H3401">
        <v>0</v>
      </c>
      <c r="I3401">
        <v>0</v>
      </c>
      <c r="J3401">
        <v>0</v>
      </c>
      <c r="K3401">
        <v>0</v>
      </c>
      <c r="L3401">
        <v>0</v>
      </c>
      <c r="M3401">
        <v>0</v>
      </c>
    </row>
    <row r="3402" spans="2:13" x14ac:dyDescent="0.2">
      <c r="B3402">
        <v>0</v>
      </c>
      <c r="C3402">
        <v>0</v>
      </c>
      <c r="D3402">
        <v>0</v>
      </c>
      <c r="E3402">
        <v>0</v>
      </c>
      <c r="F3402">
        <v>0</v>
      </c>
      <c r="G3402">
        <v>3333333</v>
      </c>
      <c r="H3402">
        <v>0</v>
      </c>
      <c r="I3402">
        <v>0</v>
      </c>
      <c r="J3402">
        <v>0</v>
      </c>
      <c r="K3402">
        <v>0</v>
      </c>
      <c r="L3402">
        <v>0</v>
      </c>
      <c r="M3402">
        <v>0</v>
      </c>
    </row>
    <row r="3403" spans="2:13" x14ac:dyDescent="0.2">
      <c r="B3403">
        <v>0</v>
      </c>
      <c r="C3403">
        <v>0</v>
      </c>
      <c r="D3403">
        <v>0</v>
      </c>
      <c r="E3403">
        <v>0</v>
      </c>
      <c r="F3403">
        <v>0</v>
      </c>
      <c r="G3403">
        <v>3333333</v>
      </c>
      <c r="H3403">
        <v>0</v>
      </c>
      <c r="I3403">
        <v>0</v>
      </c>
      <c r="J3403">
        <v>0</v>
      </c>
      <c r="K3403">
        <v>0</v>
      </c>
      <c r="L3403">
        <v>0</v>
      </c>
      <c r="M3403">
        <v>0</v>
      </c>
    </row>
    <row r="3404" spans="2:13" x14ac:dyDescent="0.2">
      <c r="B3404">
        <v>0</v>
      </c>
      <c r="C3404">
        <v>0</v>
      </c>
      <c r="D3404">
        <v>0</v>
      </c>
      <c r="E3404">
        <v>0</v>
      </c>
      <c r="F3404">
        <v>0</v>
      </c>
      <c r="G3404">
        <v>3333333</v>
      </c>
      <c r="H3404">
        <v>0</v>
      </c>
      <c r="I3404">
        <v>0</v>
      </c>
      <c r="J3404">
        <v>0</v>
      </c>
      <c r="K3404">
        <v>0</v>
      </c>
      <c r="L3404">
        <v>0</v>
      </c>
      <c r="M3404">
        <v>0</v>
      </c>
    </row>
    <row r="3405" spans="2:13" x14ac:dyDescent="0.2">
      <c r="B3405">
        <v>0</v>
      </c>
      <c r="C3405">
        <v>0</v>
      </c>
      <c r="D3405">
        <v>0</v>
      </c>
      <c r="E3405">
        <v>0</v>
      </c>
      <c r="F3405">
        <v>0</v>
      </c>
      <c r="G3405">
        <v>3333333</v>
      </c>
      <c r="H3405">
        <v>0</v>
      </c>
      <c r="I3405">
        <v>0</v>
      </c>
      <c r="J3405">
        <v>0</v>
      </c>
      <c r="K3405">
        <v>0</v>
      </c>
      <c r="L3405">
        <v>0</v>
      </c>
      <c r="M3405">
        <v>0</v>
      </c>
    </row>
    <row r="3406" spans="2:13" x14ac:dyDescent="0.2">
      <c r="B3406">
        <v>0</v>
      </c>
      <c r="C3406">
        <v>0</v>
      </c>
      <c r="D3406">
        <v>0</v>
      </c>
      <c r="E3406">
        <v>0</v>
      </c>
      <c r="F3406">
        <v>0</v>
      </c>
      <c r="G3406">
        <v>3333333</v>
      </c>
      <c r="H3406">
        <v>0</v>
      </c>
      <c r="I3406">
        <v>0</v>
      </c>
      <c r="J3406">
        <v>0</v>
      </c>
      <c r="K3406">
        <v>0</v>
      </c>
      <c r="L3406">
        <v>0</v>
      </c>
      <c r="M3406">
        <v>0</v>
      </c>
    </row>
    <row r="3407" spans="2:13" x14ac:dyDescent="0.2">
      <c r="B3407">
        <v>0</v>
      </c>
      <c r="C3407">
        <v>0</v>
      </c>
      <c r="D3407">
        <v>0</v>
      </c>
      <c r="E3407">
        <v>0</v>
      </c>
      <c r="F3407">
        <v>0</v>
      </c>
      <c r="G3407">
        <v>3333333</v>
      </c>
      <c r="H3407">
        <v>0</v>
      </c>
      <c r="I3407">
        <v>0</v>
      </c>
      <c r="J3407">
        <v>0</v>
      </c>
      <c r="K3407">
        <v>0</v>
      </c>
      <c r="L3407">
        <v>0</v>
      </c>
      <c r="M3407">
        <v>0</v>
      </c>
    </row>
    <row r="3408" spans="2:13" x14ac:dyDescent="0.2">
      <c r="B3408">
        <v>0</v>
      </c>
      <c r="C3408">
        <v>0</v>
      </c>
      <c r="D3408">
        <v>0</v>
      </c>
      <c r="E3408">
        <v>0</v>
      </c>
      <c r="F3408">
        <v>0</v>
      </c>
      <c r="G3408">
        <v>3333333</v>
      </c>
      <c r="H3408">
        <v>0</v>
      </c>
      <c r="I3408">
        <v>0</v>
      </c>
      <c r="J3408">
        <v>0</v>
      </c>
      <c r="K3408">
        <v>0</v>
      </c>
      <c r="L3408">
        <v>0</v>
      </c>
      <c r="M3408">
        <v>0</v>
      </c>
    </row>
    <row r="3409" spans="2:13" x14ac:dyDescent="0.2">
      <c r="B3409">
        <v>0</v>
      </c>
      <c r="C3409">
        <v>0</v>
      </c>
      <c r="D3409">
        <v>0</v>
      </c>
      <c r="E3409">
        <v>0</v>
      </c>
      <c r="F3409">
        <v>0</v>
      </c>
      <c r="G3409">
        <v>3333333</v>
      </c>
      <c r="H3409">
        <v>0</v>
      </c>
      <c r="I3409">
        <v>0</v>
      </c>
      <c r="J3409">
        <v>0</v>
      </c>
      <c r="K3409">
        <v>0</v>
      </c>
      <c r="L3409">
        <v>0</v>
      </c>
      <c r="M3409">
        <v>0</v>
      </c>
    </row>
    <row r="3410" spans="2:13" x14ac:dyDescent="0.2">
      <c r="B3410">
        <v>0</v>
      </c>
      <c r="C3410">
        <v>0</v>
      </c>
      <c r="D3410">
        <v>0</v>
      </c>
      <c r="E3410">
        <v>0</v>
      </c>
      <c r="F3410">
        <v>0</v>
      </c>
      <c r="G3410">
        <v>3333333</v>
      </c>
      <c r="H3410">
        <v>0</v>
      </c>
      <c r="I3410">
        <v>0</v>
      </c>
      <c r="J3410">
        <v>0</v>
      </c>
      <c r="K3410">
        <v>0</v>
      </c>
      <c r="L3410">
        <v>0</v>
      </c>
      <c r="M3410">
        <v>0</v>
      </c>
    </row>
    <row r="3411" spans="2:13" x14ac:dyDescent="0.2">
      <c r="B3411">
        <v>0</v>
      </c>
      <c r="C3411">
        <v>0</v>
      </c>
      <c r="D3411">
        <v>0</v>
      </c>
      <c r="E3411">
        <v>0</v>
      </c>
      <c r="F3411">
        <v>0</v>
      </c>
      <c r="G3411">
        <v>3333333</v>
      </c>
      <c r="H3411">
        <v>0</v>
      </c>
      <c r="I3411">
        <v>0</v>
      </c>
      <c r="J3411">
        <v>0</v>
      </c>
      <c r="K3411">
        <v>0</v>
      </c>
      <c r="L3411">
        <v>0</v>
      </c>
      <c r="M3411">
        <v>0</v>
      </c>
    </row>
    <row r="3412" spans="2:13" x14ac:dyDescent="0.2">
      <c r="B3412">
        <v>0</v>
      </c>
      <c r="C3412">
        <v>0</v>
      </c>
      <c r="D3412">
        <v>0</v>
      </c>
      <c r="E3412">
        <v>0</v>
      </c>
      <c r="F3412">
        <v>0</v>
      </c>
      <c r="G3412">
        <v>3333333</v>
      </c>
      <c r="H3412">
        <v>0</v>
      </c>
      <c r="I3412">
        <v>0</v>
      </c>
      <c r="J3412">
        <v>0</v>
      </c>
      <c r="K3412">
        <v>0</v>
      </c>
      <c r="L3412">
        <v>0</v>
      </c>
      <c r="M3412">
        <v>0</v>
      </c>
    </row>
    <row r="3413" spans="2:13" x14ac:dyDescent="0.2">
      <c r="B3413">
        <v>0</v>
      </c>
      <c r="C3413">
        <v>0</v>
      </c>
      <c r="D3413">
        <v>0</v>
      </c>
      <c r="E3413">
        <v>0</v>
      </c>
      <c r="F3413">
        <v>0</v>
      </c>
      <c r="G3413">
        <v>3333333</v>
      </c>
      <c r="H3413">
        <v>0</v>
      </c>
      <c r="I3413">
        <v>0</v>
      </c>
      <c r="J3413">
        <v>0</v>
      </c>
      <c r="K3413">
        <v>0</v>
      </c>
      <c r="L3413">
        <v>0</v>
      </c>
      <c r="M3413">
        <v>0</v>
      </c>
    </row>
    <row r="3414" spans="2:13" x14ac:dyDescent="0.2">
      <c r="B3414">
        <v>0</v>
      </c>
      <c r="C3414">
        <v>0</v>
      </c>
      <c r="D3414">
        <v>0</v>
      </c>
      <c r="E3414">
        <v>0</v>
      </c>
      <c r="F3414">
        <v>0</v>
      </c>
      <c r="G3414">
        <v>3333333</v>
      </c>
      <c r="H3414">
        <v>0</v>
      </c>
      <c r="I3414">
        <v>0</v>
      </c>
      <c r="J3414">
        <v>0</v>
      </c>
      <c r="K3414">
        <v>0</v>
      </c>
      <c r="L3414">
        <v>0</v>
      </c>
      <c r="M3414">
        <v>0</v>
      </c>
    </row>
    <row r="3415" spans="2:13" x14ac:dyDescent="0.2">
      <c r="B3415">
        <v>0</v>
      </c>
      <c r="C3415">
        <v>0</v>
      </c>
      <c r="D3415">
        <v>0</v>
      </c>
      <c r="E3415">
        <v>0</v>
      </c>
      <c r="F3415">
        <v>0</v>
      </c>
      <c r="G3415">
        <v>3333333</v>
      </c>
      <c r="H3415">
        <v>0</v>
      </c>
      <c r="I3415">
        <v>0</v>
      </c>
      <c r="J3415">
        <v>0</v>
      </c>
      <c r="K3415">
        <v>0</v>
      </c>
      <c r="L3415">
        <v>0</v>
      </c>
      <c r="M3415">
        <v>0</v>
      </c>
    </row>
    <row r="3416" spans="2:13" x14ac:dyDescent="0.2">
      <c r="B3416">
        <v>0</v>
      </c>
      <c r="C3416">
        <v>0</v>
      </c>
      <c r="D3416">
        <v>0</v>
      </c>
      <c r="E3416">
        <v>0</v>
      </c>
      <c r="F3416">
        <v>0</v>
      </c>
      <c r="G3416">
        <v>3333333</v>
      </c>
      <c r="H3416">
        <v>0</v>
      </c>
      <c r="I3416">
        <v>0</v>
      </c>
      <c r="J3416">
        <v>0</v>
      </c>
      <c r="K3416">
        <v>0</v>
      </c>
      <c r="L3416">
        <v>0</v>
      </c>
      <c r="M3416">
        <v>0</v>
      </c>
    </row>
    <row r="3417" spans="2:13" x14ac:dyDescent="0.2">
      <c r="B3417">
        <v>0</v>
      </c>
      <c r="C3417">
        <v>0</v>
      </c>
      <c r="D3417">
        <v>0</v>
      </c>
      <c r="E3417">
        <v>0</v>
      </c>
      <c r="F3417">
        <v>0</v>
      </c>
      <c r="G3417">
        <v>3333333</v>
      </c>
      <c r="H3417">
        <v>0</v>
      </c>
      <c r="I3417">
        <v>0</v>
      </c>
      <c r="J3417">
        <v>0</v>
      </c>
      <c r="K3417">
        <v>0</v>
      </c>
      <c r="L3417">
        <v>0</v>
      </c>
      <c r="M3417">
        <v>0</v>
      </c>
    </row>
    <row r="3418" spans="2:13" x14ac:dyDescent="0.2">
      <c r="B3418">
        <v>0</v>
      </c>
      <c r="C3418">
        <v>0</v>
      </c>
      <c r="D3418">
        <v>0</v>
      </c>
      <c r="E3418">
        <v>0</v>
      </c>
      <c r="F3418">
        <v>0</v>
      </c>
      <c r="G3418">
        <v>3333333</v>
      </c>
      <c r="H3418">
        <v>0</v>
      </c>
      <c r="I3418">
        <v>0</v>
      </c>
      <c r="J3418">
        <v>0</v>
      </c>
      <c r="K3418">
        <v>0</v>
      </c>
      <c r="L3418">
        <v>0</v>
      </c>
      <c r="M3418">
        <v>0</v>
      </c>
    </row>
    <row r="3419" spans="2:13" x14ac:dyDescent="0.2">
      <c r="B3419">
        <v>0</v>
      </c>
      <c r="C3419">
        <v>0</v>
      </c>
      <c r="D3419">
        <v>0</v>
      </c>
      <c r="E3419">
        <v>0</v>
      </c>
      <c r="F3419">
        <v>0</v>
      </c>
      <c r="G3419">
        <v>3333333</v>
      </c>
      <c r="H3419">
        <v>0</v>
      </c>
      <c r="I3419">
        <v>0</v>
      </c>
      <c r="J3419">
        <v>0</v>
      </c>
      <c r="K3419">
        <v>0</v>
      </c>
      <c r="L3419">
        <v>0</v>
      </c>
      <c r="M3419">
        <v>0</v>
      </c>
    </row>
    <row r="3420" spans="2:13" x14ac:dyDescent="0.2">
      <c r="B3420">
        <v>0</v>
      </c>
      <c r="C3420">
        <v>0</v>
      </c>
      <c r="D3420">
        <v>0</v>
      </c>
      <c r="E3420">
        <v>0</v>
      </c>
      <c r="F3420">
        <v>0</v>
      </c>
      <c r="G3420">
        <v>3333333</v>
      </c>
      <c r="H3420">
        <v>0</v>
      </c>
      <c r="I3420">
        <v>0</v>
      </c>
      <c r="J3420">
        <v>0</v>
      </c>
      <c r="K3420">
        <v>0</v>
      </c>
      <c r="L3420">
        <v>0</v>
      </c>
      <c r="M3420">
        <v>0</v>
      </c>
    </row>
    <row r="3421" spans="2:13" x14ac:dyDescent="0.2">
      <c r="B3421">
        <v>0</v>
      </c>
      <c r="C3421">
        <v>0</v>
      </c>
      <c r="D3421">
        <v>0</v>
      </c>
      <c r="E3421">
        <v>0</v>
      </c>
      <c r="F3421">
        <v>0</v>
      </c>
      <c r="G3421">
        <v>3333333</v>
      </c>
      <c r="H3421">
        <v>0</v>
      </c>
      <c r="I3421">
        <v>0</v>
      </c>
      <c r="J3421">
        <v>0</v>
      </c>
      <c r="K3421">
        <v>0</v>
      </c>
      <c r="L3421">
        <v>0</v>
      </c>
      <c r="M3421">
        <v>0</v>
      </c>
    </row>
    <row r="3422" spans="2:13" x14ac:dyDescent="0.2">
      <c r="B3422">
        <v>0</v>
      </c>
      <c r="C3422">
        <v>0</v>
      </c>
      <c r="D3422">
        <v>0</v>
      </c>
      <c r="E3422">
        <v>0</v>
      </c>
      <c r="F3422">
        <v>0</v>
      </c>
      <c r="G3422">
        <v>3333333</v>
      </c>
      <c r="H3422">
        <v>0</v>
      </c>
      <c r="I3422">
        <v>0</v>
      </c>
      <c r="J3422">
        <v>0</v>
      </c>
      <c r="K3422">
        <v>0</v>
      </c>
      <c r="L3422">
        <v>0</v>
      </c>
      <c r="M3422">
        <v>0</v>
      </c>
    </row>
    <row r="3423" spans="2:13" x14ac:dyDescent="0.2">
      <c r="B3423">
        <v>0</v>
      </c>
      <c r="C3423">
        <v>0</v>
      </c>
      <c r="D3423">
        <v>0</v>
      </c>
      <c r="E3423">
        <v>0</v>
      </c>
      <c r="F3423">
        <v>0</v>
      </c>
      <c r="G3423">
        <v>3333333</v>
      </c>
      <c r="H3423">
        <v>0</v>
      </c>
      <c r="I3423">
        <v>0</v>
      </c>
      <c r="J3423">
        <v>0</v>
      </c>
      <c r="K3423">
        <v>0</v>
      </c>
      <c r="L3423">
        <v>0</v>
      </c>
      <c r="M3423">
        <v>0</v>
      </c>
    </row>
    <row r="3424" spans="2:13" x14ac:dyDescent="0.2">
      <c r="B3424">
        <v>0</v>
      </c>
      <c r="C3424">
        <v>0</v>
      </c>
      <c r="D3424">
        <v>0</v>
      </c>
      <c r="E3424">
        <v>0</v>
      </c>
      <c r="F3424">
        <v>0</v>
      </c>
      <c r="G3424">
        <v>3333333</v>
      </c>
      <c r="H3424">
        <v>0</v>
      </c>
      <c r="I3424">
        <v>0</v>
      </c>
      <c r="J3424">
        <v>0</v>
      </c>
      <c r="K3424">
        <v>0</v>
      </c>
      <c r="L3424">
        <v>0</v>
      </c>
      <c r="M3424">
        <v>0</v>
      </c>
    </row>
    <row r="3425" spans="2:13" x14ac:dyDescent="0.2">
      <c r="B3425">
        <v>0</v>
      </c>
      <c r="C3425">
        <v>0</v>
      </c>
      <c r="D3425">
        <v>0</v>
      </c>
      <c r="E3425">
        <v>0</v>
      </c>
      <c r="F3425">
        <v>0</v>
      </c>
      <c r="G3425">
        <v>3333333</v>
      </c>
      <c r="H3425">
        <v>0</v>
      </c>
      <c r="I3425">
        <v>0</v>
      </c>
      <c r="J3425">
        <v>0</v>
      </c>
      <c r="K3425">
        <v>0</v>
      </c>
      <c r="L3425">
        <v>0</v>
      </c>
      <c r="M3425">
        <v>0</v>
      </c>
    </row>
    <row r="3426" spans="2:13" x14ac:dyDescent="0.2">
      <c r="B3426">
        <v>0</v>
      </c>
      <c r="C3426">
        <v>0</v>
      </c>
      <c r="D3426">
        <v>0</v>
      </c>
      <c r="E3426">
        <v>0</v>
      </c>
      <c r="F3426">
        <v>0</v>
      </c>
      <c r="G3426">
        <v>3333333</v>
      </c>
      <c r="H3426">
        <v>0</v>
      </c>
      <c r="I3426">
        <v>0</v>
      </c>
      <c r="J3426">
        <v>0</v>
      </c>
      <c r="K3426">
        <v>0</v>
      </c>
      <c r="L3426">
        <v>0</v>
      </c>
      <c r="M3426">
        <v>0</v>
      </c>
    </row>
    <row r="3427" spans="2:13" x14ac:dyDescent="0.2">
      <c r="B3427">
        <v>0</v>
      </c>
      <c r="C3427">
        <v>0</v>
      </c>
      <c r="D3427">
        <v>0</v>
      </c>
      <c r="E3427">
        <v>0</v>
      </c>
      <c r="F3427">
        <v>0</v>
      </c>
      <c r="G3427">
        <v>3333333</v>
      </c>
      <c r="H3427">
        <v>0</v>
      </c>
      <c r="I3427">
        <v>0</v>
      </c>
      <c r="J3427">
        <v>0</v>
      </c>
      <c r="K3427">
        <v>0</v>
      </c>
      <c r="L3427">
        <v>0</v>
      </c>
      <c r="M3427">
        <v>0</v>
      </c>
    </row>
    <row r="3428" spans="2:13" x14ac:dyDescent="0.2">
      <c r="B3428">
        <v>0</v>
      </c>
      <c r="C3428">
        <v>0</v>
      </c>
      <c r="D3428">
        <v>0</v>
      </c>
      <c r="E3428">
        <v>0</v>
      </c>
      <c r="F3428">
        <v>0</v>
      </c>
      <c r="G3428">
        <v>3333333</v>
      </c>
      <c r="H3428">
        <v>0</v>
      </c>
      <c r="I3428">
        <v>0</v>
      </c>
      <c r="J3428">
        <v>0</v>
      </c>
      <c r="K3428">
        <v>0</v>
      </c>
      <c r="L3428">
        <v>0</v>
      </c>
      <c r="M3428">
        <v>0</v>
      </c>
    </row>
    <row r="3429" spans="2:13" x14ac:dyDescent="0.2">
      <c r="B3429">
        <v>0</v>
      </c>
      <c r="C3429">
        <v>0</v>
      </c>
      <c r="D3429">
        <v>0</v>
      </c>
      <c r="E3429">
        <v>0</v>
      </c>
      <c r="F3429">
        <v>0</v>
      </c>
      <c r="G3429">
        <v>3333333</v>
      </c>
      <c r="H3429">
        <v>0</v>
      </c>
      <c r="I3429">
        <v>0</v>
      </c>
      <c r="J3429">
        <v>0</v>
      </c>
      <c r="K3429">
        <v>0</v>
      </c>
      <c r="L3429">
        <v>0</v>
      </c>
      <c r="M3429">
        <v>0</v>
      </c>
    </row>
    <row r="3430" spans="2:13" x14ac:dyDescent="0.2">
      <c r="B3430">
        <v>0</v>
      </c>
      <c r="C3430">
        <v>0</v>
      </c>
      <c r="D3430">
        <v>0</v>
      </c>
      <c r="E3430">
        <v>0</v>
      </c>
      <c r="F3430">
        <v>0</v>
      </c>
      <c r="G3430">
        <v>3333333</v>
      </c>
      <c r="H3430">
        <v>0</v>
      </c>
      <c r="I3430">
        <v>0</v>
      </c>
      <c r="J3430">
        <v>0</v>
      </c>
      <c r="K3430">
        <v>0</v>
      </c>
      <c r="L3430">
        <v>0</v>
      </c>
      <c r="M3430">
        <v>0</v>
      </c>
    </row>
    <row r="3431" spans="2:13" x14ac:dyDescent="0.2">
      <c r="B3431">
        <v>0</v>
      </c>
      <c r="C3431">
        <v>0</v>
      </c>
      <c r="D3431">
        <v>0</v>
      </c>
      <c r="E3431">
        <v>0</v>
      </c>
      <c r="F3431">
        <v>0</v>
      </c>
      <c r="G3431">
        <v>3333333</v>
      </c>
      <c r="H3431">
        <v>0</v>
      </c>
      <c r="I3431">
        <v>0</v>
      </c>
      <c r="J3431">
        <v>0</v>
      </c>
      <c r="K3431">
        <v>0</v>
      </c>
      <c r="L3431">
        <v>0</v>
      </c>
      <c r="M3431">
        <v>0</v>
      </c>
    </row>
    <row r="3432" spans="2:13" x14ac:dyDescent="0.2">
      <c r="B3432">
        <v>0</v>
      </c>
      <c r="C3432">
        <v>0</v>
      </c>
      <c r="D3432">
        <v>0</v>
      </c>
      <c r="E3432">
        <v>0</v>
      </c>
      <c r="F3432">
        <v>0</v>
      </c>
      <c r="G3432">
        <v>3333333</v>
      </c>
      <c r="H3432">
        <v>0</v>
      </c>
      <c r="I3432">
        <v>0</v>
      </c>
      <c r="J3432">
        <v>0</v>
      </c>
      <c r="K3432">
        <v>0</v>
      </c>
      <c r="L3432">
        <v>0</v>
      </c>
      <c r="M3432">
        <v>0</v>
      </c>
    </row>
    <row r="3433" spans="2:13" x14ac:dyDescent="0.2">
      <c r="B3433">
        <v>0</v>
      </c>
      <c r="C3433">
        <v>0</v>
      </c>
      <c r="D3433">
        <v>0</v>
      </c>
      <c r="E3433">
        <v>0</v>
      </c>
      <c r="F3433">
        <v>0</v>
      </c>
      <c r="G3433">
        <v>3333333</v>
      </c>
      <c r="H3433">
        <v>0</v>
      </c>
      <c r="I3433">
        <v>0</v>
      </c>
      <c r="J3433">
        <v>0</v>
      </c>
      <c r="K3433">
        <v>0</v>
      </c>
      <c r="L3433">
        <v>0</v>
      </c>
      <c r="M3433">
        <v>0</v>
      </c>
    </row>
    <row r="3434" spans="2:13" x14ac:dyDescent="0.2">
      <c r="B3434">
        <v>0</v>
      </c>
      <c r="C3434">
        <v>0</v>
      </c>
      <c r="D3434">
        <v>0</v>
      </c>
      <c r="E3434">
        <v>0</v>
      </c>
      <c r="F3434">
        <v>0</v>
      </c>
      <c r="G3434">
        <v>3333333</v>
      </c>
      <c r="H3434">
        <v>0</v>
      </c>
      <c r="I3434">
        <v>0</v>
      </c>
      <c r="J3434">
        <v>0</v>
      </c>
      <c r="K3434">
        <v>0</v>
      </c>
      <c r="L3434">
        <v>0</v>
      </c>
      <c r="M3434">
        <v>0</v>
      </c>
    </row>
    <row r="3435" spans="2:13" x14ac:dyDescent="0.2">
      <c r="B3435">
        <v>0</v>
      </c>
      <c r="C3435">
        <v>0</v>
      </c>
      <c r="D3435">
        <v>0</v>
      </c>
      <c r="E3435">
        <v>0</v>
      </c>
      <c r="F3435">
        <v>0</v>
      </c>
      <c r="G3435">
        <v>3333333</v>
      </c>
      <c r="H3435">
        <v>0</v>
      </c>
      <c r="I3435">
        <v>0</v>
      </c>
      <c r="J3435">
        <v>0</v>
      </c>
      <c r="K3435">
        <v>0</v>
      </c>
      <c r="L3435">
        <v>0</v>
      </c>
      <c r="M3435">
        <v>0</v>
      </c>
    </row>
    <row r="3436" spans="2:13" x14ac:dyDescent="0.2">
      <c r="B3436">
        <v>0</v>
      </c>
      <c r="C3436">
        <v>0</v>
      </c>
      <c r="D3436">
        <v>0</v>
      </c>
      <c r="E3436">
        <v>0</v>
      </c>
      <c r="F3436">
        <v>0</v>
      </c>
      <c r="G3436">
        <v>3333333</v>
      </c>
      <c r="H3436">
        <v>0</v>
      </c>
      <c r="I3436">
        <v>0</v>
      </c>
      <c r="J3436">
        <v>0</v>
      </c>
      <c r="K3436">
        <v>0</v>
      </c>
      <c r="L3436">
        <v>0</v>
      </c>
      <c r="M3436">
        <v>0</v>
      </c>
    </row>
    <row r="3437" spans="2:13" x14ac:dyDescent="0.2">
      <c r="B3437">
        <v>0</v>
      </c>
      <c r="C3437">
        <v>0</v>
      </c>
      <c r="D3437">
        <v>0</v>
      </c>
      <c r="E3437">
        <v>0</v>
      </c>
      <c r="F3437">
        <v>0</v>
      </c>
      <c r="G3437">
        <v>3333333</v>
      </c>
      <c r="H3437">
        <v>0</v>
      </c>
      <c r="I3437">
        <v>0</v>
      </c>
      <c r="J3437">
        <v>0</v>
      </c>
      <c r="K3437">
        <v>0</v>
      </c>
      <c r="L3437">
        <v>0</v>
      </c>
      <c r="M3437">
        <v>0</v>
      </c>
    </row>
    <row r="3438" spans="2:13" x14ac:dyDescent="0.2">
      <c r="B3438">
        <v>0</v>
      </c>
      <c r="C3438">
        <v>0</v>
      </c>
      <c r="D3438">
        <v>0</v>
      </c>
      <c r="E3438">
        <v>0</v>
      </c>
      <c r="F3438">
        <v>0</v>
      </c>
      <c r="G3438">
        <v>3333333</v>
      </c>
      <c r="H3438">
        <v>0</v>
      </c>
      <c r="I3438">
        <v>0</v>
      </c>
      <c r="J3438">
        <v>0</v>
      </c>
      <c r="K3438">
        <v>0</v>
      </c>
      <c r="L3438">
        <v>0</v>
      </c>
      <c r="M3438">
        <v>0</v>
      </c>
    </row>
    <row r="3439" spans="2:13" x14ac:dyDescent="0.2">
      <c r="B3439">
        <v>0</v>
      </c>
      <c r="C3439">
        <v>0</v>
      </c>
      <c r="D3439">
        <v>0</v>
      </c>
      <c r="E3439">
        <v>0</v>
      </c>
      <c r="F3439">
        <v>0</v>
      </c>
      <c r="G3439">
        <v>3333333</v>
      </c>
      <c r="H3439">
        <v>0</v>
      </c>
      <c r="I3439">
        <v>0</v>
      </c>
      <c r="J3439">
        <v>0</v>
      </c>
      <c r="K3439">
        <v>0</v>
      </c>
      <c r="L3439">
        <v>0</v>
      </c>
      <c r="M3439">
        <v>0</v>
      </c>
    </row>
    <row r="3440" spans="2:13" x14ac:dyDescent="0.2">
      <c r="B3440">
        <v>0</v>
      </c>
      <c r="C3440">
        <v>0</v>
      </c>
      <c r="D3440">
        <v>0</v>
      </c>
      <c r="E3440">
        <v>0</v>
      </c>
      <c r="F3440">
        <v>0</v>
      </c>
      <c r="G3440">
        <v>3333333</v>
      </c>
      <c r="H3440">
        <v>0</v>
      </c>
      <c r="I3440">
        <v>0</v>
      </c>
      <c r="J3440">
        <v>0</v>
      </c>
      <c r="K3440">
        <v>0</v>
      </c>
      <c r="L3440">
        <v>0</v>
      </c>
      <c r="M3440">
        <v>0</v>
      </c>
    </row>
    <row r="3441" spans="2:13" x14ac:dyDescent="0.2">
      <c r="B3441">
        <v>0</v>
      </c>
      <c r="C3441">
        <v>0</v>
      </c>
      <c r="D3441">
        <v>0</v>
      </c>
      <c r="E3441">
        <v>0</v>
      </c>
      <c r="F3441">
        <v>0</v>
      </c>
      <c r="G3441">
        <v>3333333</v>
      </c>
      <c r="H3441">
        <v>0</v>
      </c>
      <c r="I3441">
        <v>0</v>
      </c>
      <c r="J3441">
        <v>0</v>
      </c>
      <c r="K3441">
        <v>0</v>
      </c>
      <c r="L3441">
        <v>0</v>
      </c>
      <c r="M3441">
        <v>0</v>
      </c>
    </row>
    <row r="3442" spans="2:13" x14ac:dyDescent="0.2">
      <c r="B3442">
        <v>0</v>
      </c>
      <c r="C3442">
        <v>0</v>
      </c>
      <c r="D3442">
        <v>0</v>
      </c>
      <c r="E3442">
        <v>0</v>
      </c>
      <c r="F3442">
        <v>0</v>
      </c>
      <c r="G3442">
        <v>3333333</v>
      </c>
      <c r="H3442">
        <v>0</v>
      </c>
      <c r="I3442">
        <v>0</v>
      </c>
      <c r="J3442">
        <v>0</v>
      </c>
      <c r="K3442">
        <v>0</v>
      </c>
      <c r="L3442">
        <v>0</v>
      </c>
      <c r="M3442">
        <v>0</v>
      </c>
    </row>
    <row r="3443" spans="2:13" x14ac:dyDescent="0.2">
      <c r="B3443">
        <v>0</v>
      </c>
      <c r="C3443">
        <v>0</v>
      </c>
      <c r="D3443">
        <v>0</v>
      </c>
      <c r="E3443">
        <v>0</v>
      </c>
      <c r="F3443">
        <v>0</v>
      </c>
      <c r="G3443">
        <v>3333333</v>
      </c>
      <c r="H3443">
        <v>0</v>
      </c>
      <c r="I3443">
        <v>0</v>
      </c>
      <c r="J3443">
        <v>0</v>
      </c>
      <c r="K3443">
        <v>0</v>
      </c>
      <c r="L3443">
        <v>0</v>
      </c>
      <c r="M3443">
        <v>0</v>
      </c>
    </row>
    <row r="3444" spans="2:13" x14ac:dyDescent="0.2">
      <c r="B3444">
        <v>0</v>
      </c>
      <c r="C3444">
        <v>0</v>
      </c>
      <c r="D3444">
        <v>0</v>
      </c>
      <c r="E3444">
        <v>0</v>
      </c>
      <c r="F3444">
        <v>0</v>
      </c>
      <c r="G3444">
        <v>3333333</v>
      </c>
      <c r="H3444">
        <v>0</v>
      </c>
      <c r="I3444">
        <v>0</v>
      </c>
      <c r="J3444">
        <v>0</v>
      </c>
      <c r="K3444">
        <v>0</v>
      </c>
      <c r="L3444">
        <v>0</v>
      </c>
      <c r="M3444">
        <v>0</v>
      </c>
    </row>
    <row r="3445" spans="2:13" x14ac:dyDescent="0.2">
      <c r="B3445">
        <v>0</v>
      </c>
      <c r="C3445">
        <v>0</v>
      </c>
      <c r="D3445">
        <v>0</v>
      </c>
      <c r="E3445">
        <v>0</v>
      </c>
      <c r="F3445">
        <v>0</v>
      </c>
      <c r="G3445">
        <v>3333333</v>
      </c>
      <c r="H3445">
        <v>0</v>
      </c>
      <c r="I3445">
        <v>0</v>
      </c>
      <c r="J3445">
        <v>0</v>
      </c>
      <c r="K3445">
        <v>0</v>
      </c>
      <c r="L3445">
        <v>0</v>
      </c>
      <c r="M3445">
        <v>0</v>
      </c>
    </row>
    <row r="3446" spans="2:13" x14ac:dyDescent="0.2">
      <c r="B3446">
        <v>0</v>
      </c>
      <c r="C3446">
        <v>0</v>
      </c>
      <c r="D3446">
        <v>0</v>
      </c>
      <c r="E3446">
        <v>0</v>
      </c>
      <c r="F3446">
        <v>0</v>
      </c>
      <c r="G3446">
        <v>3333333</v>
      </c>
      <c r="H3446">
        <v>0</v>
      </c>
      <c r="I3446">
        <v>0</v>
      </c>
      <c r="J3446">
        <v>0</v>
      </c>
      <c r="K3446">
        <v>0</v>
      </c>
      <c r="L3446">
        <v>0</v>
      </c>
      <c r="M3446">
        <v>0</v>
      </c>
    </row>
    <row r="3447" spans="2:13" x14ac:dyDescent="0.2">
      <c r="B3447">
        <v>0</v>
      </c>
      <c r="C3447">
        <v>0</v>
      </c>
      <c r="D3447">
        <v>0</v>
      </c>
      <c r="E3447">
        <v>0</v>
      </c>
      <c r="F3447">
        <v>0</v>
      </c>
      <c r="G3447">
        <v>3333333</v>
      </c>
      <c r="H3447">
        <v>0</v>
      </c>
      <c r="I3447">
        <v>0</v>
      </c>
      <c r="J3447">
        <v>0</v>
      </c>
      <c r="K3447">
        <v>0</v>
      </c>
      <c r="L3447">
        <v>0</v>
      </c>
      <c r="M3447">
        <v>0</v>
      </c>
    </row>
    <row r="3448" spans="2:13" x14ac:dyDescent="0.2">
      <c r="B3448">
        <v>0</v>
      </c>
      <c r="C3448">
        <v>0</v>
      </c>
      <c r="D3448">
        <v>0</v>
      </c>
      <c r="E3448">
        <v>0</v>
      </c>
      <c r="F3448">
        <v>0</v>
      </c>
      <c r="G3448">
        <v>3333333</v>
      </c>
      <c r="H3448">
        <v>0</v>
      </c>
      <c r="I3448">
        <v>0</v>
      </c>
      <c r="J3448">
        <v>0</v>
      </c>
      <c r="K3448">
        <v>0</v>
      </c>
      <c r="L3448">
        <v>0</v>
      </c>
      <c r="M3448">
        <v>0</v>
      </c>
    </row>
    <row r="3449" spans="2:13" x14ac:dyDescent="0.2">
      <c r="B3449">
        <v>0</v>
      </c>
      <c r="C3449">
        <v>0</v>
      </c>
      <c r="D3449">
        <v>0</v>
      </c>
      <c r="E3449">
        <v>0</v>
      </c>
      <c r="F3449">
        <v>0</v>
      </c>
      <c r="G3449">
        <v>3333333</v>
      </c>
      <c r="H3449">
        <v>0</v>
      </c>
      <c r="I3449">
        <v>0</v>
      </c>
      <c r="J3449">
        <v>0</v>
      </c>
      <c r="K3449">
        <v>0</v>
      </c>
      <c r="L3449">
        <v>0</v>
      </c>
      <c r="M3449">
        <v>0</v>
      </c>
    </row>
    <row r="3450" spans="2:13" x14ac:dyDescent="0.2">
      <c r="B3450">
        <v>0</v>
      </c>
      <c r="C3450">
        <v>0</v>
      </c>
      <c r="D3450">
        <v>0</v>
      </c>
      <c r="E3450">
        <v>0</v>
      </c>
      <c r="F3450">
        <v>0</v>
      </c>
      <c r="G3450">
        <v>3333333</v>
      </c>
      <c r="H3450">
        <v>0</v>
      </c>
      <c r="I3450">
        <v>0</v>
      </c>
      <c r="J3450">
        <v>0</v>
      </c>
      <c r="K3450">
        <v>0</v>
      </c>
      <c r="L3450">
        <v>0</v>
      </c>
      <c r="M3450">
        <v>0</v>
      </c>
    </row>
    <row r="3451" spans="2:13" x14ac:dyDescent="0.2">
      <c r="B3451">
        <v>0</v>
      </c>
      <c r="C3451">
        <v>0</v>
      </c>
      <c r="D3451">
        <v>0</v>
      </c>
      <c r="E3451">
        <v>0</v>
      </c>
      <c r="F3451">
        <v>0</v>
      </c>
      <c r="G3451">
        <v>3333333</v>
      </c>
      <c r="H3451">
        <v>0</v>
      </c>
      <c r="I3451">
        <v>0</v>
      </c>
      <c r="J3451">
        <v>0</v>
      </c>
      <c r="K3451">
        <v>0</v>
      </c>
      <c r="L3451">
        <v>0</v>
      </c>
      <c r="M3451">
        <v>0</v>
      </c>
    </row>
    <row r="3452" spans="2:13" x14ac:dyDescent="0.2">
      <c r="B3452">
        <v>0</v>
      </c>
      <c r="C3452">
        <v>0</v>
      </c>
      <c r="D3452">
        <v>0</v>
      </c>
      <c r="E3452">
        <v>0</v>
      </c>
      <c r="F3452">
        <v>0</v>
      </c>
      <c r="G3452">
        <v>3333333</v>
      </c>
      <c r="H3452">
        <v>0</v>
      </c>
      <c r="I3452">
        <v>0</v>
      </c>
      <c r="J3452">
        <v>0</v>
      </c>
      <c r="K3452">
        <v>0</v>
      </c>
      <c r="L3452">
        <v>0</v>
      </c>
      <c r="M3452">
        <v>0</v>
      </c>
    </row>
    <row r="3453" spans="2:13" x14ac:dyDescent="0.2">
      <c r="B3453">
        <v>0</v>
      </c>
      <c r="C3453">
        <v>0</v>
      </c>
      <c r="D3453">
        <v>0</v>
      </c>
      <c r="E3453">
        <v>0</v>
      </c>
      <c r="F3453">
        <v>0</v>
      </c>
      <c r="G3453">
        <v>3333333</v>
      </c>
      <c r="H3453">
        <v>0</v>
      </c>
      <c r="I3453">
        <v>0</v>
      </c>
      <c r="J3453">
        <v>0</v>
      </c>
      <c r="K3453">
        <v>0</v>
      </c>
      <c r="L3453">
        <v>0</v>
      </c>
      <c r="M3453">
        <v>0</v>
      </c>
    </row>
    <row r="3454" spans="2:13" x14ac:dyDescent="0.2">
      <c r="B3454">
        <v>0</v>
      </c>
      <c r="C3454">
        <v>0</v>
      </c>
      <c r="D3454">
        <v>0</v>
      </c>
      <c r="E3454">
        <v>0</v>
      </c>
      <c r="F3454">
        <v>0</v>
      </c>
      <c r="G3454">
        <v>3333333</v>
      </c>
      <c r="H3454">
        <v>0</v>
      </c>
      <c r="I3454">
        <v>0</v>
      </c>
      <c r="J3454">
        <v>0</v>
      </c>
      <c r="K3454">
        <v>0</v>
      </c>
      <c r="L3454">
        <v>0</v>
      </c>
      <c r="M3454">
        <v>0</v>
      </c>
    </row>
    <row r="3455" spans="2:13" x14ac:dyDescent="0.2">
      <c r="B3455">
        <v>0</v>
      </c>
      <c r="C3455">
        <v>0</v>
      </c>
      <c r="D3455">
        <v>0</v>
      </c>
      <c r="E3455">
        <v>0</v>
      </c>
      <c r="F3455">
        <v>0</v>
      </c>
      <c r="G3455">
        <v>3333333</v>
      </c>
      <c r="H3455">
        <v>0</v>
      </c>
      <c r="I3455">
        <v>0</v>
      </c>
      <c r="J3455">
        <v>0</v>
      </c>
      <c r="K3455">
        <v>0</v>
      </c>
      <c r="L3455">
        <v>0</v>
      </c>
      <c r="M3455">
        <v>0</v>
      </c>
    </row>
    <row r="3456" spans="2:13" x14ac:dyDescent="0.2">
      <c r="B3456">
        <v>0</v>
      </c>
      <c r="C3456">
        <v>0</v>
      </c>
      <c r="D3456">
        <v>0</v>
      </c>
      <c r="E3456">
        <v>0</v>
      </c>
      <c r="F3456">
        <v>0</v>
      </c>
      <c r="G3456">
        <v>3333333</v>
      </c>
      <c r="H3456">
        <v>0</v>
      </c>
      <c r="I3456">
        <v>0</v>
      </c>
      <c r="J3456">
        <v>0</v>
      </c>
      <c r="K3456">
        <v>0</v>
      </c>
      <c r="L3456">
        <v>0</v>
      </c>
      <c r="M3456">
        <v>0</v>
      </c>
    </row>
    <row r="3457" spans="2:13" x14ac:dyDescent="0.2">
      <c r="B3457">
        <v>0</v>
      </c>
      <c r="C3457">
        <v>0</v>
      </c>
      <c r="D3457">
        <v>0</v>
      </c>
      <c r="E3457">
        <v>0</v>
      </c>
      <c r="F3457">
        <v>0</v>
      </c>
      <c r="G3457">
        <v>3333333</v>
      </c>
      <c r="H3457">
        <v>0</v>
      </c>
      <c r="I3457">
        <v>0</v>
      </c>
      <c r="J3457">
        <v>0</v>
      </c>
      <c r="K3457">
        <v>0</v>
      </c>
      <c r="L3457">
        <v>0</v>
      </c>
      <c r="M3457">
        <v>0</v>
      </c>
    </row>
    <row r="3458" spans="2:13" x14ac:dyDescent="0.2">
      <c r="B3458">
        <v>0</v>
      </c>
      <c r="C3458">
        <v>0</v>
      </c>
      <c r="D3458">
        <v>0</v>
      </c>
      <c r="E3458">
        <v>0</v>
      </c>
      <c r="F3458">
        <v>0</v>
      </c>
      <c r="G3458">
        <v>3333333</v>
      </c>
      <c r="H3458">
        <v>0</v>
      </c>
      <c r="I3458">
        <v>0</v>
      </c>
      <c r="J3458">
        <v>0</v>
      </c>
      <c r="K3458">
        <v>0</v>
      </c>
      <c r="L3458">
        <v>0</v>
      </c>
      <c r="M3458">
        <v>0</v>
      </c>
    </row>
    <row r="3459" spans="2:13" x14ac:dyDescent="0.2">
      <c r="B3459">
        <v>0</v>
      </c>
      <c r="C3459">
        <v>0</v>
      </c>
      <c r="D3459">
        <v>0</v>
      </c>
      <c r="E3459">
        <v>0</v>
      </c>
      <c r="F3459">
        <v>0</v>
      </c>
      <c r="G3459">
        <v>3333333</v>
      </c>
      <c r="H3459">
        <v>0</v>
      </c>
      <c r="I3459">
        <v>0</v>
      </c>
      <c r="J3459">
        <v>0</v>
      </c>
      <c r="K3459">
        <v>0</v>
      </c>
      <c r="L3459">
        <v>0</v>
      </c>
      <c r="M3459">
        <v>0</v>
      </c>
    </row>
    <row r="3460" spans="2:13" x14ac:dyDescent="0.2">
      <c r="B3460">
        <v>0</v>
      </c>
      <c r="C3460">
        <v>0</v>
      </c>
      <c r="D3460">
        <v>0</v>
      </c>
      <c r="E3460">
        <v>0</v>
      </c>
      <c r="F3460">
        <v>0</v>
      </c>
      <c r="G3460">
        <v>3333333</v>
      </c>
      <c r="H3460">
        <v>0</v>
      </c>
      <c r="I3460">
        <v>0</v>
      </c>
      <c r="J3460">
        <v>0</v>
      </c>
      <c r="K3460">
        <v>0</v>
      </c>
      <c r="L3460">
        <v>0</v>
      </c>
      <c r="M3460">
        <v>0</v>
      </c>
    </row>
    <row r="3461" spans="2:13" x14ac:dyDescent="0.2">
      <c r="B3461">
        <v>0</v>
      </c>
      <c r="C3461">
        <v>0</v>
      </c>
      <c r="D3461">
        <v>0</v>
      </c>
      <c r="E3461">
        <v>0</v>
      </c>
      <c r="F3461">
        <v>0</v>
      </c>
      <c r="G3461">
        <v>3333333</v>
      </c>
      <c r="H3461">
        <v>0</v>
      </c>
      <c r="I3461">
        <v>0</v>
      </c>
      <c r="J3461">
        <v>0</v>
      </c>
      <c r="K3461">
        <v>0</v>
      </c>
      <c r="L3461">
        <v>0</v>
      </c>
      <c r="M3461">
        <v>0</v>
      </c>
    </row>
    <row r="3462" spans="2:13" x14ac:dyDescent="0.2">
      <c r="B3462">
        <v>0</v>
      </c>
      <c r="C3462">
        <v>0</v>
      </c>
      <c r="D3462">
        <v>0</v>
      </c>
      <c r="E3462">
        <v>0</v>
      </c>
      <c r="F3462">
        <v>0</v>
      </c>
      <c r="G3462">
        <v>3333333</v>
      </c>
      <c r="H3462">
        <v>0</v>
      </c>
      <c r="I3462">
        <v>0</v>
      </c>
      <c r="J3462">
        <v>0</v>
      </c>
      <c r="K3462">
        <v>0</v>
      </c>
      <c r="L3462">
        <v>0</v>
      </c>
      <c r="M3462">
        <v>0</v>
      </c>
    </row>
    <row r="3463" spans="2:13" x14ac:dyDescent="0.2">
      <c r="B3463">
        <v>0</v>
      </c>
      <c r="C3463">
        <v>0</v>
      </c>
      <c r="D3463">
        <v>0</v>
      </c>
      <c r="E3463">
        <v>0</v>
      </c>
      <c r="F3463">
        <v>0</v>
      </c>
      <c r="G3463">
        <v>3333333</v>
      </c>
      <c r="H3463">
        <v>0</v>
      </c>
      <c r="I3463">
        <v>0</v>
      </c>
      <c r="J3463">
        <v>0</v>
      </c>
      <c r="K3463">
        <v>0</v>
      </c>
      <c r="L3463">
        <v>0</v>
      </c>
      <c r="M3463">
        <v>0</v>
      </c>
    </row>
    <row r="3464" spans="2:13" x14ac:dyDescent="0.2">
      <c r="B3464">
        <v>0</v>
      </c>
      <c r="C3464">
        <v>0</v>
      </c>
      <c r="D3464">
        <v>0</v>
      </c>
      <c r="E3464">
        <v>0</v>
      </c>
      <c r="F3464">
        <v>0</v>
      </c>
      <c r="G3464">
        <v>3333333</v>
      </c>
      <c r="H3464">
        <v>0</v>
      </c>
      <c r="I3464">
        <v>0</v>
      </c>
      <c r="J3464">
        <v>0</v>
      </c>
      <c r="K3464">
        <v>0</v>
      </c>
      <c r="L3464">
        <v>0</v>
      </c>
      <c r="M3464">
        <v>0</v>
      </c>
    </row>
    <row r="3465" spans="2:13" x14ac:dyDescent="0.2">
      <c r="B3465">
        <v>0</v>
      </c>
      <c r="C3465">
        <v>0</v>
      </c>
      <c r="D3465">
        <v>0</v>
      </c>
      <c r="E3465">
        <v>0</v>
      </c>
      <c r="F3465">
        <v>0</v>
      </c>
      <c r="G3465">
        <v>3333333</v>
      </c>
      <c r="H3465">
        <v>0</v>
      </c>
      <c r="I3465">
        <v>0</v>
      </c>
      <c r="J3465">
        <v>0</v>
      </c>
      <c r="K3465">
        <v>0</v>
      </c>
      <c r="L3465">
        <v>0</v>
      </c>
      <c r="M3465">
        <v>0</v>
      </c>
    </row>
    <row r="3466" spans="2:13" x14ac:dyDescent="0.2">
      <c r="B3466">
        <v>0</v>
      </c>
      <c r="C3466">
        <v>0</v>
      </c>
      <c r="D3466">
        <v>0</v>
      </c>
      <c r="E3466">
        <v>0</v>
      </c>
      <c r="F3466">
        <v>0</v>
      </c>
      <c r="G3466">
        <v>3333333</v>
      </c>
      <c r="H3466">
        <v>0</v>
      </c>
      <c r="I3466">
        <v>0</v>
      </c>
      <c r="J3466">
        <v>0</v>
      </c>
      <c r="K3466">
        <v>0</v>
      </c>
      <c r="L3466">
        <v>0</v>
      </c>
      <c r="M3466">
        <v>0</v>
      </c>
    </row>
    <row r="3467" spans="2:13" x14ac:dyDescent="0.2">
      <c r="B3467">
        <v>0</v>
      </c>
      <c r="C3467">
        <v>0</v>
      </c>
      <c r="D3467">
        <v>0</v>
      </c>
      <c r="E3467">
        <v>0</v>
      </c>
      <c r="F3467">
        <v>0</v>
      </c>
      <c r="G3467">
        <v>3333333</v>
      </c>
      <c r="H3467">
        <v>0</v>
      </c>
      <c r="I3467">
        <v>0</v>
      </c>
      <c r="J3467">
        <v>0</v>
      </c>
      <c r="K3467">
        <v>0</v>
      </c>
      <c r="L3467">
        <v>0</v>
      </c>
      <c r="M3467">
        <v>0</v>
      </c>
    </row>
    <row r="3468" spans="2:13" x14ac:dyDescent="0.2">
      <c r="B3468">
        <v>0</v>
      </c>
      <c r="C3468">
        <v>0</v>
      </c>
      <c r="D3468">
        <v>0</v>
      </c>
      <c r="E3468">
        <v>0</v>
      </c>
      <c r="F3468">
        <v>0</v>
      </c>
      <c r="G3468">
        <v>3333333</v>
      </c>
      <c r="H3468">
        <v>0</v>
      </c>
      <c r="I3468">
        <v>0</v>
      </c>
      <c r="J3468">
        <v>0</v>
      </c>
      <c r="K3468">
        <v>0</v>
      </c>
      <c r="L3468">
        <v>0</v>
      </c>
      <c r="M3468">
        <v>0</v>
      </c>
    </row>
    <row r="3469" spans="2:13" x14ac:dyDescent="0.2">
      <c r="B3469">
        <v>0</v>
      </c>
      <c r="C3469">
        <v>0</v>
      </c>
      <c r="D3469">
        <v>0</v>
      </c>
      <c r="E3469">
        <v>0</v>
      </c>
      <c r="F3469">
        <v>0</v>
      </c>
      <c r="G3469">
        <v>3333333</v>
      </c>
      <c r="H3469">
        <v>0</v>
      </c>
      <c r="I3469">
        <v>0</v>
      </c>
      <c r="J3469">
        <v>0</v>
      </c>
      <c r="K3469">
        <v>0</v>
      </c>
      <c r="L3469">
        <v>0</v>
      </c>
      <c r="M3469">
        <v>0</v>
      </c>
    </row>
    <row r="3470" spans="2:13" x14ac:dyDescent="0.2">
      <c r="B3470">
        <v>0</v>
      </c>
      <c r="C3470">
        <v>0</v>
      </c>
      <c r="D3470">
        <v>0</v>
      </c>
      <c r="E3470">
        <v>0</v>
      </c>
      <c r="F3470">
        <v>0</v>
      </c>
      <c r="G3470">
        <v>3333333</v>
      </c>
      <c r="H3470">
        <v>0</v>
      </c>
      <c r="I3470">
        <v>0</v>
      </c>
      <c r="J3470">
        <v>0</v>
      </c>
      <c r="K3470">
        <v>0</v>
      </c>
      <c r="L3470">
        <v>0</v>
      </c>
      <c r="M3470">
        <v>0</v>
      </c>
    </row>
    <row r="3471" spans="2:13" x14ac:dyDescent="0.2">
      <c r="B3471">
        <v>0</v>
      </c>
      <c r="C3471">
        <v>0</v>
      </c>
      <c r="D3471">
        <v>0</v>
      </c>
      <c r="E3471">
        <v>0</v>
      </c>
      <c r="F3471">
        <v>0</v>
      </c>
      <c r="G3471">
        <v>3333333</v>
      </c>
      <c r="H3471">
        <v>0</v>
      </c>
      <c r="I3471">
        <v>0</v>
      </c>
      <c r="J3471">
        <v>0</v>
      </c>
      <c r="K3471">
        <v>0</v>
      </c>
      <c r="L3471">
        <v>0</v>
      </c>
      <c r="M3471">
        <v>0</v>
      </c>
    </row>
    <row r="3472" spans="2:13" x14ac:dyDescent="0.2">
      <c r="B3472">
        <v>0</v>
      </c>
      <c r="C3472">
        <v>0</v>
      </c>
      <c r="D3472">
        <v>0</v>
      </c>
      <c r="E3472">
        <v>0</v>
      </c>
      <c r="F3472">
        <v>0</v>
      </c>
      <c r="G3472">
        <v>3333333</v>
      </c>
      <c r="H3472">
        <v>0</v>
      </c>
      <c r="I3472">
        <v>0</v>
      </c>
      <c r="J3472">
        <v>0</v>
      </c>
      <c r="K3472">
        <v>0</v>
      </c>
      <c r="L3472">
        <v>0</v>
      </c>
      <c r="M3472">
        <v>0</v>
      </c>
    </row>
    <row r="3473" spans="2:13" x14ac:dyDescent="0.2">
      <c r="B3473">
        <v>0</v>
      </c>
      <c r="C3473">
        <v>0</v>
      </c>
      <c r="D3473">
        <v>0</v>
      </c>
      <c r="E3473">
        <v>0</v>
      </c>
      <c r="F3473">
        <v>0</v>
      </c>
      <c r="G3473">
        <v>3333333</v>
      </c>
      <c r="H3473">
        <v>0</v>
      </c>
      <c r="I3473">
        <v>0</v>
      </c>
      <c r="J3473">
        <v>0</v>
      </c>
      <c r="K3473">
        <v>0</v>
      </c>
      <c r="L3473">
        <v>0</v>
      </c>
      <c r="M3473">
        <v>0</v>
      </c>
    </row>
    <row r="3474" spans="2:13" x14ac:dyDescent="0.2">
      <c r="B3474">
        <v>0</v>
      </c>
      <c r="C3474">
        <v>0</v>
      </c>
      <c r="D3474">
        <v>0</v>
      </c>
      <c r="E3474">
        <v>0</v>
      </c>
      <c r="F3474">
        <v>0</v>
      </c>
      <c r="G3474">
        <v>3333333</v>
      </c>
      <c r="H3474">
        <v>0</v>
      </c>
      <c r="I3474">
        <v>0</v>
      </c>
      <c r="J3474">
        <v>0</v>
      </c>
      <c r="K3474">
        <v>0</v>
      </c>
      <c r="L3474">
        <v>0</v>
      </c>
      <c r="M3474">
        <v>0</v>
      </c>
    </row>
    <row r="3475" spans="2:13" x14ac:dyDescent="0.2">
      <c r="B3475">
        <v>0</v>
      </c>
      <c r="C3475">
        <v>0</v>
      </c>
      <c r="D3475">
        <v>0</v>
      </c>
      <c r="E3475">
        <v>0</v>
      </c>
      <c r="F3475">
        <v>0</v>
      </c>
      <c r="G3475">
        <v>3333333</v>
      </c>
      <c r="H3475">
        <v>0</v>
      </c>
      <c r="I3475">
        <v>0</v>
      </c>
      <c r="J3475">
        <v>0</v>
      </c>
      <c r="K3475">
        <v>0</v>
      </c>
      <c r="L3475">
        <v>0</v>
      </c>
      <c r="M3475">
        <v>0</v>
      </c>
    </row>
    <row r="3476" spans="2:13" x14ac:dyDescent="0.2">
      <c r="B3476">
        <v>0</v>
      </c>
      <c r="C3476">
        <v>0</v>
      </c>
      <c r="D3476">
        <v>0</v>
      </c>
      <c r="E3476">
        <v>0</v>
      </c>
      <c r="F3476">
        <v>0</v>
      </c>
      <c r="G3476">
        <v>3333333</v>
      </c>
      <c r="H3476">
        <v>0</v>
      </c>
      <c r="I3476">
        <v>0</v>
      </c>
      <c r="J3476">
        <v>0</v>
      </c>
      <c r="K3476">
        <v>0</v>
      </c>
      <c r="L3476">
        <v>0</v>
      </c>
      <c r="M3476">
        <v>0</v>
      </c>
    </row>
    <row r="3477" spans="2:13" x14ac:dyDescent="0.2">
      <c r="B3477">
        <v>0</v>
      </c>
      <c r="C3477">
        <v>0</v>
      </c>
      <c r="D3477">
        <v>0</v>
      </c>
      <c r="E3477">
        <v>0</v>
      </c>
      <c r="F3477">
        <v>0</v>
      </c>
      <c r="G3477">
        <v>3333333</v>
      </c>
      <c r="H3477">
        <v>0</v>
      </c>
      <c r="I3477">
        <v>0</v>
      </c>
      <c r="J3477">
        <v>0</v>
      </c>
      <c r="K3477">
        <v>0</v>
      </c>
      <c r="L3477">
        <v>0</v>
      </c>
      <c r="M3477">
        <v>0</v>
      </c>
    </row>
    <row r="3478" spans="2:13" x14ac:dyDescent="0.2">
      <c r="B3478">
        <v>0</v>
      </c>
      <c r="C3478">
        <v>0</v>
      </c>
      <c r="D3478">
        <v>0</v>
      </c>
      <c r="E3478">
        <v>0</v>
      </c>
      <c r="F3478">
        <v>0</v>
      </c>
      <c r="G3478">
        <v>3333333</v>
      </c>
      <c r="H3478">
        <v>0</v>
      </c>
      <c r="I3478">
        <v>0</v>
      </c>
      <c r="J3478">
        <v>0</v>
      </c>
      <c r="K3478">
        <v>0</v>
      </c>
      <c r="L3478">
        <v>0</v>
      </c>
      <c r="M3478">
        <v>0</v>
      </c>
    </row>
    <row r="3479" spans="2:13" x14ac:dyDescent="0.2">
      <c r="B3479">
        <v>0</v>
      </c>
      <c r="C3479">
        <v>0</v>
      </c>
      <c r="D3479">
        <v>0</v>
      </c>
      <c r="E3479">
        <v>0</v>
      </c>
      <c r="F3479">
        <v>0</v>
      </c>
      <c r="G3479">
        <v>3333333</v>
      </c>
      <c r="H3479">
        <v>0</v>
      </c>
      <c r="I3479">
        <v>0</v>
      </c>
      <c r="J3479">
        <v>0</v>
      </c>
      <c r="K3479">
        <v>0</v>
      </c>
      <c r="L3479">
        <v>0</v>
      </c>
      <c r="M3479">
        <v>0</v>
      </c>
    </row>
    <row r="3480" spans="2:13" x14ac:dyDescent="0.2">
      <c r="B3480">
        <v>0</v>
      </c>
      <c r="C3480">
        <v>0</v>
      </c>
      <c r="D3480">
        <v>0</v>
      </c>
      <c r="E3480">
        <v>0</v>
      </c>
      <c r="F3480">
        <v>0</v>
      </c>
      <c r="G3480">
        <v>3333333</v>
      </c>
      <c r="H3480">
        <v>0</v>
      </c>
      <c r="I3480">
        <v>0</v>
      </c>
      <c r="J3480">
        <v>0</v>
      </c>
      <c r="K3480">
        <v>0</v>
      </c>
      <c r="L3480">
        <v>0</v>
      </c>
      <c r="M3480">
        <v>0</v>
      </c>
    </row>
    <row r="3481" spans="2:13" x14ac:dyDescent="0.2">
      <c r="B3481">
        <v>0</v>
      </c>
      <c r="C3481">
        <v>0</v>
      </c>
      <c r="D3481">
        <v>0</v>
      </c>
      <c r="E3481">
        <v>0</v>
      </c>
      <c r="F3481">
        <v>0</v>
      </c>
      <c r="G3481">
        <v>3333333</v>
      </c>
      <c r="H3481">
        <v>0</v>
      </c>
      <c r="I3481">
        <v>0</v>
      </c>
      <c r="J3481">
        <v>0</v>
      </c>
      <c r="K3481">
        <v>0</v>
      </c>
      <c r="L3481">
        <v>0</v>
      </c>
      <c r="M3481">
        <v>0</v>
      </c>
    </row>
    <row r="3482" spans="2:13" x14ac:dyDescent="0.2">
      <c r="B3482">
        <v>0</v>
      </c>
      <c r="C3482">
        <v>0</v>
      </c>
      <c r="D3482">
        <v>0</v>
      </c>
      <c r="E3482">
        <v>0</v>
      </c>
      <c r="F3482">
        <v>0</v>
      </c>
      <c r="G3482">
        <v>3333333</v>
      </c>
      <c r="H3482">
        <v>0</v>
      </c>
      <c r="I3482">
        <v>0</v>
      </c>
      <c r="J3482">
        <v>0</v>
      </c>
      <c r="K3482">
        <v>0</v>
      </c>
      <c r="L3482">
        <v>0</v>
      </c>
      <c r="M3482">
        <v>0</v>
      </c>
    </row>
    <row r="3483" spans="2:13" x14ac:dyDescent="0.2">
      <c r="B3483">
        <v>0</v>
      </c>
      <c r="C3483">
        <v>0</v>
      </c>
      <c r="D3483">
        <v>0</v>
      </c>
      <c r="E3483">
        <v>0</v>
      </c>
      <c r="F3483">
        <v>0</v>
      </c>
      <c r="G3483">
        <v>3333333</v>
      </c>
      <c r="H3483">
        <v>0</v>
      </c>
      <c r="I3483">
        <v>0</v>
      </c>
      <c r="J3483">
        <v>0</v>
      </c>
      <c r="K3483">
        <v>0</v>
      </c>
      <c r="L3483">
        <v>0</v>
      </c>
      <c r="M3483">
        <v>0</v>
      </c>
    </row>
    <row r="3484" spans="2:13" x14ac:dyDescent="0.2">
      <c r="B3484">
        <v>0</v>
      </c>
      <c r="C3484">
        <v>0</v>
      </c>
      <c r="D3484">
        <v>0</v>
      </c>
      <c r="E3484">
        <v>0</v>
      </c>
      <c r="F3484">
        <v>0</v>
      </c>
      <c r="G3484">
        <v>3333333</v>
      </c>
      <c r="H3484">
        <v>0</v>
      </c>
      <c r="I3484">
        <v>0</v>
      </c>
      <c r="J3484">
        <v>0</v>
      </c>
      <c r="K3484">
        <v>0</v>
      </c>
      <c r="L3484">
        <v>0</v>
      </c>
      <c r="M3484">
        <v>0</v>
      </c>
    </row>
    <row r="3485" spans="2:13" x14ac:dyDescent="0.2">
      <c r="B3485">
        <v>0</v>
      </c>
      <c r="C3485">
        <v>0</v>
      </c>
      <c r="D3485">
        <v>0</v>
      </c>
      <c r="E3485">
        <v>0</v>
      </c>
      <c r="F3485">
        <v>0</v>
      </c>
      <c r="G3485">
        <v>3333333</v>
      </c>
      <c r="H3485">
        <v>0</v>
      </c>
      <c r="I3485">
        <v>0</v>
      </c>
      <c r="J3485">
        <v>0</v>
      </c>
      <c r="K3485">
        <v>0</v>
      </c>
      <c r="L3485">
        <v>0</v>
      </c>
      <c r="M3485">
        <v>0</v>
      </c>
    </row>
    <row r="3486" spans="2:13" x14ac:dyDescent="0.2">
      <c r="B3486">
        <v>0</v>
      </c>
      <c r="C3486">
        <v>0</v>
      </c>
      <c r="D3486">
        <v>0</v>
      </c>
      <c r="E3486">
        <v>0</v>
      </c>
      <c r="F3486">
        <v>0</v>
      </c>
      <c r="G3486">
        <v>3333333</v>
      </c>
      <c r="H3486">
        <v>0</v>
      </c>
      <c r="I3486">
        <v>0</v>
      </c>
      <c r="J3486">
        <v>0</v>
      </c>
      <c r="K3486">
        <v>0</v>
      </c>
      <c r="L3486">
        <v>0</v>
      </c>
      <c r="M3486">
        <v>0</v>
      </c>
    </row>
    <row r="3487" spans="2:13" x14ac:dyDescent="0.2">
      <c r="B3487">
        <v>0</v>
      </c>
      <c r="C3487">
        <v>0</v>
      </c>
      <c r="D3487">
        <v>0</v>
      </c>
      <c r="E3487">
        <v>0</v>
      </c>
      <c r="F3487">
        <v>0</v>
      </c>
      <c r="G3487">
        <v>3333333</v>
      </c>
      <c r="H3487">
        <v>0</v>
      </c>
      <c r="I3487">
        <v>0</v>
      </c>
      <c r="J3487">
        <v>0</v>
      </c>
      <c r="K3487">
        <v>0</v>
      </c>
      <c r="L3487">
        <v>0</v>
      </c>
      <c r="M3487">
        <v>0</v>
      </c>
    </row>
    <row r="3488" spans="2:13" x14ac:dyDescent="0.2">
      <c r="B3488">
        <v>0</v>
      </c>
      <c r="C3488">
        <v>0</v>
      </c>
      <c r="D3488">
        <v>0</v>
      </c>
      <c r="E3488">
        <v>0</v>
      </c>
      <c r="F3488">
        <v>0</v>
      </c>
      <c r="G3488">
        <v>3333333</v>
      </c>
      <c r="H3488">
        <v>0</v>
      </c>
      <c r="I3488">
        <v>0</v>
      </c>
      <c r="J3488">
        <v>0</v>
      </c>
      <c r="K3488">
        <v>0</v>
      </c>
      <c r="L3488">
        <v>0</v>
      </c>
      <c r="M3488">
        <v>0</v>
      </c>
    </row>
    <row r="3489" spans="2:13" x14ac:dyDescent="0.2">
      <c r="B3489">
        <v>0</v>
      </c>
      <c r="C3489">
        <v>0</v>
      </c>
      <c r="D3489">
        <v>0</v>
      </c>
      <c r="E3489">
        <v>0</v>
      </c>
      <c r="F3489">
        <v>0</v>
      </c>
      <c r="G3489">
        <v>3333333</v>
      </c>
      <c r="H3489">
        <v>0</v>
      </c>
      <c r="I3489">
        <v>0</v>
      </c>
      <c r="J3489">
        <v>0</v>
      </c>
      <c r="K3489">
        <v>0</v>
      </c>
      <c r="L3489">
        <v>0</v>
      </c>
      <c r="M3489">
        <v>0</v>
      </c>
    </row>
    <row r="3490" spans="2:13" x14ac:dyDescent="0.2">
      <c r="B3490">
        <v>0</v>
      </c>
      <c r="C3490">
        <v>0</v>
      </c>
      <c r="D3490">
        <v>0</v>
      </c>
      <c r="E3490">
        <v>0</v>
      </c>
      <c r="F3490">
        <v>0</v>
      </c>
      <c r="G3490">
        <v>3333333</v>
      </c>
      <c r="H3490">
        <v>0</v>
      </c>
      <c r="I3490">
        <v>0</v>
      </c>
      <c r="J3490">
        <v>0</v>
      </c>
      <c r="K3490">
        <v>0</v>
      </c>
      <c r="L3490">
        <v>0</v>
      </c>
      <c r="M3490">
        <v>0</v>
      </c>
    </row>
    <row r="3491" spans="2:13" x14ac:dyDescent="0.2">
      <c r="B3491">
        <v>0</v>
      </c>
      <c r="C3491">
        <v>0</v>
      </c>
      <c r="D3491">
        <v>0</v>
      </c>
      <c r="E3491">
        <v>0</v>
      </c>
      <c r="F3491">
        <v>0</v>
      </c>
      <c r="G3491">
        <v>3333333</v>
      </c>
      <c r="H3491">
        <v>0</v>
      </c>
      <c r="I3491">
        <v>0</v>
      </c>
      <c r="J3491">
        <v>0</v>
      </c>
      <c r="K3491">
        <v>0</v>
      </c>
      <c r="L3491">
        <v>0</v>
      </c>
      <c r="M3491">
        <v>0</v>
      </c>
    </row>
    <row r="3492" spans="2:13" x14ac:dyDescent="0.2">
      <c r="B3492">
        <v>0</v>
      </c>
      <c r="C3492">
        <v>0</v>
      </c>
      <c r="D3492">
        <v>0</v>
      </c>
      <c r="E3492">
        <v>0</v>
      </c>
      <c r="F3492">
        <v>0</v>
      </c>
      <c r="G3492">
        <v>3333333</v>
      </c>
      <c r="H3492">
        <v>0</v>
      </c>
      <c r="I3492">
        <v>0</v>
      </c>
      <c r="J3492">
        <v>0</v>
      </c>
      <c r="K3492">
        <v>0</v>
      </c>
      <c r="L3492">
        <v>0</v>
      </c>
      <c r="M3492">
        <v>0</v>
      </c>
    </row>
    <row r="3493" spans="2:13" x14ac:dyDescent="0.2">
      <c r="B3493">
        <v>0</v>
      </c>
      <c r="C3493">
        <v>0</v>
      </c>
      <c r="D3493">
        <v>0</v>
      </c>
      <c r="E3493">
        <v>0</v>
      </c>
      <c r="F3493">
        <v>0</v>
      </c>
      <c r="G3493">
        <v>3333333</v>
      </c>
      <c r="H3493">
        <v>0</v>
      </c>
      <c r="I3493">
        <v>0</v>
      </c>
      <c r="J3493">
        <v>0</v>
      </c>
      <c r="K3493">
        <v>0</v>
      </c>
      <c r="L3493">
        <v>0</v>
      </c>
      <c r="M3493">
        <v>0</v>
      </c>
    </row>
    <row r="3494" spans="2:13" x14ac:dyDescent="0.2">
      <c r="B3494">
        <v>0</v>
      </c>
      <c r="C3494">
        <v>0</v>
      </c>
      <c r="D3494">
        <v>0</v>
      </c>
      <c r="E3494">
        <v>0</v>
      </c>
      <c r="F3494">
        <v>0</v>
      </c>
      <c r="G3494">
        <v>3333333</v>
      </c>
      <c r="H3494">
        <v>0</v>
      </c>
      <c r="I3494">
        <v>0</v>
      </c>
      <c r="J3494">
        <v>0</v>
      </c>
      <c r="K3494">
        <v>0</v>
      </c>
      <c r="L3494">
        <v>0</v>
      </c>
      <c r="M3494">
        <v>0</v>
      </c>
    </row>
    <row r="3495" spans="2:13" x14ac:dyDescent="0.2">
      <c r="B3495">
        <v>0</v>
      </c>
      <c r="C3495">
        <v>0</v>
      </c>
      <c r="D3495">
        <v>0</v>
      </c>
      <c r="E3495">
        <v>0</v>
      </c>
      <c r="F3495">
        <v>0</v>
      </c>
      <c r="G3495">
        <v>3333333</v>
      </c>
      <c r="H3495">
        <v>0</v>
      </c>
      <c r="I3495">
        <v>0</v>
      </c>
      <c r="J3495">
        <v>0</v>
      </c>
      <c r="K3495">
        <v>0</v>
      </c>
      <c r="L3495">
        <v>0</v>
      </c>
      <c r="M3495">
        <v>0</v>
      </c>
    </row>
    <row r="3496" spans="2:13" x14ac:dyDescent="0.2">
      <c r="B3496">
        <v>0</v>
      </c>
      <c r="C3496">
        <v>0</v>
      </c>
      <c r="D3496">
        <v>0</v>
      </c>
      <c r="E3496">
        <v>0</v>
      </c>
      <c r="F3496">
        <v>0</v>
      </c>
      <c r="G3496">
        <v>3333333</v>
      </c>
      <c r="H3496">
        <v>0</v>
      </c>
      <c r="I3496">
        <v>0</v>
      </c>
      <c r="J3496">
        <v>0</v>
      </c>
      <c r="K3496">
        <v>0</v>
      </c>
      <c r="L3496">
        <v>0</v>
      </c>
      <c r="M3496">
        <v>0</v>
      </c>
    </row>
    <row r="3497" spans="2:13" x14ac:dyDescent="0.2">
      <c r="B3497">
        <v>0</v>
      </c>
      <c r="C3497">
        <v>0</v>
      </c>
      <c r="D3497">
        <v>0</v>
      </c>
      <c r="E3497">
        <v>0</v>
      </c>
      <c r="F3497">
        <v>0</v>
      </c>
      <c r="G3497">
        <v>3333333</v>
      </c>
      <c r="H3497">
        <v>0</v>
      </c>
      <c r="I3497">
        <v>0</v>
      </c>
      <c r="J3497">
        <v>0</v>
      </c>
      <c r="K3497">
        <v>0</v>
      </c>
      <c r="L3497">
        <v>0</v>
      </c>
      <c r="M3497">
        <v>0</v>
      </c>
    </row>
    <row r="3498" spans="2:13" x14ac:dyDescent="0.2">
      <c r="B3498">
        <v>0</v>
      </c>
      <c r="C3498">
        <v>0</v>
      </c>
      <c r="D3498">
        <v>0</v>
      </c>
      <c r="E3498">
        <v>0</v>
      </c>
      <c r="F3498">
        <v>0</v>
      </c>
      <c r="G3498">
        <v>3333333</v>
      </c>
      <c r="H3498">
        <v>0</v>
      </c>
      <c r="I3498">
        <v>0</v>
      </c>
      <c r="J3498">
        <v>0</v>
      </c>
      <c r="K3498">
        <v>0</v>
      </c>
      <c r="L3498">
        <v>0</v>
      </c>
      <c r="M3498">
        <v>0</v>
      </c>
    </row>
    <row r="3499" spans="2:13" x14ac:dyDescent="0.2">
      <c r="B3499">
        <v>0</v>
      </c>
      <c r="C3499">
        <v>0</v>
      </c>
      <c r="D3499">
        <v>0</v>
      </c>
      <c r="E3499">
        <v>0</v>
      </c>
      <c r="F3499">
        <v>0</v>
      </c>
      <c r="G3499">
        <v>3333333</v>
      </c>
      <c r="H3499">
        <v>0</v>
      </c>
      <c r="I3499">
        <v>0</v>
      </c>
      <c r="J3499">
        <v>0</v>
      </c>
      <c r="K3499">
        <v>0</v>
      </c>
      <c r="L3499">
        <v>0</v>
      </c>
      <c r="M3499">
        <v>0</v>
      </c>
    </row>
    <row r="3500" spans="2:13" x14ac:dyDescent="0.2">
      <c r="B3500">
        <v>0</v>
      </c>
      <c r="C3500">
        <v>0</v>
      </c>
      <c r="D3500">
        <v>0</v>
      </c>
      <c r="E3500">
        <v>0</v>
      </c>
      <c r="F3500">
        <v>0</v>
      </c>
      <c r="G3500">
        <v>3333333</v>
      </c>
      <c r="H3500">
        <v>0</v>
      </c>
      <c r="I3500">
        <v>0</v>
      </c>
      <c r="J3500">
        <v>0</v>
      </c>
      <c r="K3500">
        <v>0</v>
      </c>
      <c r="L3500">
        <v>0</v>
      </c>
      <c r="M3500">
        <v>0</v>
      </c>
    </row>
    <row r="3501" spans="2:13" x14ac:dyDescent="0.2">
      <c r="B3501">
        <v>0</v>
      </c>
      <c r="C3501">
        <v>0</v>
      </c>
      <c r="D3501">
        <v>0</v>
      </c>
      <c r="E3501">
        <v>0</v>
      </c>
      <c r="F3501">
        <v>0</v>
      </c>
      <c r="G3501">
        <v>3333333</v>
      </c>
      <c r="H3501">
        <v>0</v>
      </c>
      <c r="I3501">
        <v>0</v>
      </c>
      <c r="J3501">
        <v>0</v>
      </c>
      <c r="K3501">
        <v>0</v>
      </c>
      <c r="L3501">
        <v>0</v>
      </c>
      <c r="M3501">
        <v>0</v>
      </c>
    </row>
    <row r="3502" spans="2:13" x14ac:dyDescent="0.2">
      <c r="B3502">
        <v>0</v>
      </c>
      <c r="C3502">
        <v>0</v>
      </c>
      <c r="D3502">
        <v>0</v>
      </c>
      <c r="E3502">
        <v>0</v>
      </c>
      <c r="F3502">
        <v>0</v>
      </c>
      <c r="G3502">
        <v>3333333</v>
      </c>
      <c r="H3502">
        <v>0</v>
      </c>
      <c r="I3502">
        <v>0</v>
      </c>
      <c r="J3502">
        <v>0</v>
      </c>
      <c r="K3502">
        <v>0</v>
      </c>
      <c r="L3502">
        <v>0</v>
      </c>
      <c r="M3502">
        <v>0</v>
      </c>
    </row>
    <row r="3503" spans="2:13" x14ac:dyDescent="0.2">
      <c r="B3503">
        <v>0</v>
      </c>
      <c r="C3503">
        <v>0</v>
      </c>
      <c r="D3503">
        <v>0</v>
      </c>
      <c r="E3503">
        <v>0</v>
      </c>
      <c r="F3503">
        <v>0</v>
      </c>
      <c r="G3503">
        <v>3333333</v>
      </c>
      <c r="H3503">
        <v>0</v>
      </c>
      <c r="I3503">
        <v>0</v>
      </c>
      <c r="J3503">
        <v>0</v>
      </c>
      <c r="K3503">
        <v>0</v>
      </c>
      <c r="L3503">
        <v>0</v>
      </c>
      <c r="M3503">
        <v>0</v>
      </c>
    </row>
    <row r="3504" spans="2:13" x14ac:dyDescent="0.2">
      <c r="B3504">
        <v>0</v>
      </c>
      <c r="C3504">
        <v>0</v>
      </c>
      <c r="D3504">
        <v>0</v>
      </c>
      <c r="E3504">
        <v>0</v>
      </c>
      <c r="F3504">
        <v>0</v>
      </c>
      <c r="G3504">
        <v>3333333</v>
      </c>
      <c r="H3504">
        <v>0</v>
      </c>
      <c r="I3504">
        <v>0</v>
      </c>
      <c r="J3504">
        <v>0</v>
      </c>
      <c r="K3504">
        <v>0</v>
      </c>
      <c r="L3504">
        <v>0</v>
      </c>
      <c r="M3504">
        <v>0</v>
      </c>
    </row>
    <row r="3505" spans="2:13" x14ac:dyDescent="0.2">
      <c r="B3505">
        <v>0</v>
      </c>
      <c r="C3505">
        <v>0</v>
      </c>
      <c r="D3505">
        <v>0</v>
      </c>
      <c r="E3505">
        <v>0</v>
      </c>
      <c r="F3505">
        <v>0</v>
      </c>
      <c r="G3505">
        <v>3333333</v>
      </c>
      <c r="H3505">
        <v>0</v>
      </c>
      <c r="I3505">
        <v>0</v>
      </c>
      <c r="J3505">
        <v>0</v>
      </c>
      <c r="K3505">
        <v>0</v>
      </c>
      <c r="L3505">
        <v>0</v>
      </c>
      <c r="M3505">
        <v>0</v>
      </c>
    </row>
    <row r="3506" spans="2:13" x14ac:dyDescent="0.2">
      <c r="B3506">
        <v>0</v>
      </c>
      <c r="C3506">
        <v>0</v>
      </c>
      <c r="D3506">
        <v>0</v>
      </c>
      <c r="E3506">
        <v>0</v>
      </c>
      <c r="F3506">
        <v>0</v>
      </c>
      <c r="G3506">
        <v>3333333</v>
      </c>
      <c r="H3506">
        <v>0</v>
      </c>
      <c r="I3506">
        <v>0</v>
      </c>
      <c r="J3506">
        <v>0</v>
      </c>
      <c r="K3506">
        <v>0</v>
      </c>
      <c r="L3506">
        <v>0</v>
      </c>
      <c r="M3506">
        <v>0</v>
      </c>
    </row>
    <row r="3507" spans="2:13" x14ac:dyDescent="0.2">
      <c r="B3507">
        <v>0</v>
      </c>
      <c r="C3507">
        <v>0</v>
      </c>
      <c r="D3507">
        <v>0</v>
      </c>
      <c r="E3507">
        <v>0</v>
      </c>
      <c r="F3507">
        <v>0</v>
      </c>
      <c r="G3507">
        <v>3333333</v>
      </c>
      <c r="H3507">
        <v>0</v>
      </c>
      <c r="I3507">
        <v>0</v>
      </c>
      <c r="J3507">
        <v>0</v>
      </c>
      <c r="K3507">
        <v>0</v>
      </c>
      <c r="L3507">
        <v>0</v>
      </c>
      <c r="M3507">
        <v>0</v>
      </c>
    </row>
    <row r="3508" spans="2:13" x14ac:dyDescent="0.2">
      <c r="B3508">
        <v>0</v>
      </c>
      <c r="C3508">
        <v>0</v>
      </c>
      <c r="D3508">
        <v>0</v>
      </c>
      <c r="E3508">
        <v>0</v>
      </c>
      <c r="F3508">
        <v>0</v>
      </c>
      <c r="G3508">
        <v>3333333</v>
      </c>
      <c r="H3508">
        <v>0</v>
      </c>
      <c r="I3508">
        <v>0</v>
      </c>
      <c r="J3508">
        <v>0</v>
      </c>
      <c r="K3508">
        <v>0</v>
      </c>
      <c r="L3508">
        <v>0</v>
      </c>
      <c r="M3508">
        <v>0</v>
      </c>
    </row>
    <row r="3509" spans="2:13" x14ac:dyDescent="0.2">
      <c r="B3509">
        <v>0</v>
      </c>
      <c r="C3509">
        <v>0</v>
      </c>
      <c r="D3509">
        <v>0</v>
      </c>
      <c r="E3509">
        <v>0</v>
      </c>
      <c r="F3509">
        <v>0</v>
      </c>
      <c r="G3509">
        <v>3333333</v>
      </c>
      <c r="H3509">
        <v>0</v>
      </c>
      <c r="I3509">
        <v>0</v>
      </c>
      <c r="J3509">
        <v>0</v>
      </c>
      <c r="K3509">
        <v>0</v>
      </c>
      <c r="L3509">
        <v>0</v>
      </c>
      <c r="M3509">
        <v>0</v>
      </c>
    </row>
    <row r="3510" spans="2:13" x14ac:dyDescent="0.2">
      <c r="B3510">
        <v>0</v>
      </c>
      <c r="C3510">
        <v>0</v>
      </c>
      <c r="D3510">
        <v>0</v>
      </c>
      <c r="E3510">
        <v>0</v>
      </c>
      <c r="F3510">
        <v>0</v>
      </c>
      <c r="G3510">
        <v>3333333</v>
      </c>
      <c r="H3510">
        <v>0</v>
      </c>
      <c r="I3510">
        <v>0</v>
      </c>
      <c r="J3510">
        <v>0</v>
      </c>
      <c r="K3510">
        <v>0</v>
      </c>
      <c r="L3510">
        <v>0</v>
      </c>
      <c r="M3510">
        <v>0</v>
      </c>
    </row>
    <row r="3511" spans="2:13" x14ac:dyDescent="0.2">
      <c r="B3511">
        <v>0</v>
      </c>
      <c r="C3511">
        <v>0</v>
      </c>
      <c r="D3511">
        <v>0</v>
      </c>
      <c r="E3511">
        <v>0</v>
      </c>
      <c r="F3511">
        <v>0</v>
      </c>
      <c r="G3511">
        <v>3333333</v>
      </c>
      <c r="H3511">
        <v>0</v>
      </c>
      <c r="I3511">
        <v>0</v>
      </c>
      <c r="J3511">
        <v>0</v>
      </c>
      <c r="K3511">
        <v>0</v>
      </c>
      <c r="L3511">
        <v>0</v>
      </c>
      <c r="M3511">
        <v>0</v>
      </c>
    </row>
    <row r="3512" spans="2:13" x14ac:dyDescent="0.2">
      <c r="B3512">
        <v>0</v>
      </c>
      <c r="C3512">
        <v>0</v>
      </c>
      <c r="D3512">
        <v>0</v>
      </c>
      <c r="E3512">
        <v>0</v>
      </c>
      <c r="F3512">
        <v>0</v>
      </c>
      <c r="G3512">
        <v>3333333</v>
      </c>
      <c r="H3512">
        <v>0</v>
      </c>
      <c r="I3512">
        <v>0</v>
      </c>
      <c r="J3512">
        <v>0</v>
      </c>
      <c r="K3512">
        <v>0</v>
      </c>
      <c r="L3512">
        <v>0</v>
      </c>
      <c r="M3512">
        <v>0</v>
      </c>
    </row>
    <row r="3513" spans="2:13" x14ac:dyDescent="0.2">
      <c r="B3513">
        <v>0</v>
      </c>
      <c r="C3513">
        <v>0</v>
      </c>
      <c r="D3513">
        <v>0</v>
      </c>
      <c r="E3513">
        <v>0</v>
      </c>
      <c r="F3513">
        <v>0</v>
      </c>
      <c r="G3513">
        <v>3333333</v>
      </c>
      <c r="H3513">
        <v>0</v>
      </c>
      <c r="I3513">
        <v>0</v>
      </c>
      <c r="J3513">
        <v>0</v>
      </c>
      <c r="K3513">
        <v>0</v>
      </c>
      <c r="L3513">
        <v>0</v>
      </c>
      <c r="M3513">
        <v>0</v>
      </c>
    </row>
    <row r="3514" spans="2:13" x14ac:dyDescent="0.2">
      <c r="B3514">
        <v>0</v>
      </c>
      <c r="C3514">
        <v>0</v>
      </c>
      <c r="D3514">
        <v>0</v>
      </c>
      <c r="E3514">
        <v>0</v>
      </c>
      <c r="F3514">
        <v>0</v>
      </c>
      <c r="G3514">
        <v>3333333</v>
      </c>
      <c r="H3514">
        <v>0</v>
      </c>
      <c r="I3514">
        <v>0</v>
      </c>
      <c r="J3514">
        <v>0</v>
      </c>
      <c r="K3514">
        <v>0</v>
      </c>
      <c r="L3514">
        <v>0</v>
      </c>
      <c r="M3514">
        <v>0</v>
      </c>
    </row>
    <row r="3515" spans="2:13" x14ac:dyDescent="0.2">
      <c r="B3515">
        <v>0</v>
      </c>
      <c r="C3515">
        <v>0</v>
      </c>
      <c r="D3515">
        <v>0</v>
      </c>
      <c r="E3515">
        <v>0</v>
      </c>
      <c r="F3515">
        <v>0</v>
      </c>
      <c r="G3515">
        <v>3333333</v>
      </c>
      <c r="H3515">
        <v>0</v>
      </c>
      <c r="I3515">
        <v>0</v>
      </c>
      <c r="J3515">
        <v>0</v>
      </c>
      <c r="K3515">
        <v>0</v>
      </c>
      <c r="L3515">
        <v>0</v>
      </c>
      <c r="M3515">
        <v>0</v>
      </c>
    </row>
    <row r="3516" spans="2:13" x14ac:dyDescent="0.2">
      <c r="B3516">
        <v>0</v>
      </c>
      <c r="C3516">
        <v>0</v>
      </c>
      <c r="D3516">
        <v>0</v>
      </c>
      <c r="E3516">
        <v>0</v>
      </c>
      <c r="F3516">
        <v>0</v>
      </c>
      <c r="G3516">
        <v>3333333</v>
      </c>
      <c r="H3516">
        <v>0</v>
      </c>
      <c r="I3516">
        <v>0</v>
      </c>
      <c r="J3516">
        <v>0</v>
      </c>
      <c r="K3516">
        <v>0</v>
      </c>
      <c r="L3516">
        <v>0</v>
      </c>
      <c r="M3516">
        <v>0</v>
      </c>
    </row>
    <row r="3517" spans="2:13" x14ac:dyDescent="0.2">
      <c r="B3517">
        <v>0</v>
      </c>
      <c r="C3517">
        <v>0</v>
      </c>
      <c r="D3517">
        <v>0</v>
      </c>
      <c r="E3517">
        <v>0</v>
      </c>
      <c r="F3517">
        <v>0</v>
      </c>
      <c r="G3517">
        <v>3333333</v>
      </c>
      <c r="H3517">
        <v>0</v>
      </c>
      <c r="I3517">
        <v>0</v>
      </c>
      <c r="J3517">
        <v>0</v>
      </c>
      <c r="K3517">
        <v>0</v>
      </c>
      <c r="L3517">
        <v>0</v>
      </c>
      <c r="M3517">
        <v>0</v>
      </c>
    </row>
    <row r="3518" spans="2:13" x14ac:dyDescent="0.2">
      <c r="B3518">
        <v>0</v>
      </c>
      <c r="C3518">
        <v>0</v>
      </c>
      <c r="D3518">
        <v>0</v>
      </c>
      <c r="E3518">
        <v>0</v>
      </c>
      <c r="F3518">
        <v>0</v>
      </c>
      <c r="G3518">
        <v>3333333</v>
      </c>
      <c r="H3518">
        <v>0</v>
      </c>
      <c r="I3518">
        <v>0</v>
      </c>
      <c r="J3518">
        <v>0</v>
      </c>
      <c r="K3518">
        <v>0</v>
      </c>
      <c r="L3518">
        <v>0</v>
      </c>
      <c r="M3518">
        <v>0</v>
      </c>
    </row>
    <row r="3519" spans="2:13" x14ac:dyDescent="0.2">
      <c r="B3519">
        <v>0</v>
      </c>
      <c r="C3519">
        <v>0</v>
      </c>
      <c r="D3519">
        <v>0</v>
      </c>
      <c r="E3519">
        <v>0</v>
      </c>
      <c r="F3519">
        <v>0</v>
      </c>
      <c r="G3519">
        <v>3333333</v>
      </c>
      <c r="H3519">
        <v>0</v>
      </c>
      <c r="I3519">
        <v>0</v>
      </c>
      <c r="J3519">
        <v>0</v>
      </c>
      <c r="K3519">
        <v>0</v>
      </c>
      <c r="L3519">
        <v>0</v>
      </c>
      <c r="M3519">
        <v>0</v>
      </c>
    </row>
    <row r="3520" spans="2:13" x14ac:dyDescent="0.2">
      <c r="B3520">
        <v>0</v>
      </c>
      <c r="C3520">
        <v>0</v>
      </c>
      <c r="D3520">
        <v>0</v>
      </c>
      <c r="E3520">
        <v>0</v>
      </c>
      <c r="F3520">
        <v>0</v>
      </c>
      <c r="G3520">
        <v>3333333</v>
      </c>
      <c r="H3520">
        <v>0</v>
      </c>
      <c r="I3520">
        <v>0</v>
      </c>
      <c r="J3520">
        <v>0</v>
      </c>
      <c r="K3520">
        <v>0</v>
      </c>
      <c r="L3520">
        <v>0</v>
      </c>
      <c r="M3520">
        <v>0</v>
      </c>
    </row>
    <row r="3521" spans="2:13" x14ac:dyDescent="0.2">
      <c r="B3521">
        <v>0</v>
      </c>
      <c r="C3521">
        <v>0</v>
      </c>
      <c r="D3521">
        <v>0</v>
      </c>
      <c r="E3521">
        <v>0</v>
      </c>
      <c r="F3521">
        <v>0</v>
      </c>
      <c r="G3521">
        <v>3333333</v>
      </c>
      <c r="H3521">
        <v>0</v>
      </c>
      <c r="I3521">
        <v>0</v>
      </c>
      <c r="J3521">
        <v>0</v>
      </c>
      <c r="K3521">
        <v>0</v>
      </c>
      <c r="L3521">
        <v>0</v>
      </c>
      <c r="M3521">
        <v>0</v>
      </c>
    </row>
    <row r="3522" spans="2:13" x14ac:dyDescent="0.2">
      <c r="B3522">
        <v>0</v>
      </c>
      <c r="C3522">
        <v>0</v>
      </c>
      <c r="D3522">
        <v>0</v>
      </c>
      <c r="E3522">
        <v>0</v>
      </c>
      <c r="F3522">
        <v>0</v>
      </c>
      <c r="G3522">
        <v>3333333</v>
      </c>
      <c r="H3522">
        <v>0</v>
      </c>
      <c r="I3522">
        <v>0</v>
      </c>
      <c r="J3522">
        <v>0</v>
      </c>
      <c r="K3522">
        <v>0</v>
      </c>
      <c r="L3522">
        <v>0</v>
      </c>
      <c r="M3522">
        <v>0</v>
      </c>
    </row>
    <row r="3523" spans="2:13" x14ac:dyDescent="0.2">
      <c r="B3523">
        <v>0</v>
      </c>
      <c r="C3523">
        <v>0</v>
      </c>
      <c r="D3523">
        <v>0</v>
      </c>
      <c r="E3523">
        <v>0</v>
      </c>
      <c r="F3523">
        <v>0</v>
      </c>
      <c r="G3523">
        <v>3333333</v>
      </c>
      <c r="H3523">
        <v>0</v>
      </c>
      <c r="I3523">
        <v>0</v>
      </c>
      <c r="J3523">
        <v>0</v>
      </c>
      <c r="K3523">
        <v>0</v>
      </c>
      <c r="L3523">
        <v>0</v>
      </c>
      <c r="M3523">
        <v>0</v>
      </c>
    </row>
    <row r="3524" spans="2:13" x14ac:dyDescent="0.2">
      <c r="B3524">
        <v>0</v>
      </c>
      <c r="C3524">
        <v>0</v>
      </c>
      <c r="D3524">
        <v>0</v>
      </c>
      <c r="E3524">
        <v>0</v>
      </c>
      <c r="F3524">
        <v>0</v>
      </c>
      <c r="G3524">
        <v>3333333</v>
      </c>
      <c r="H3524">
        <v>0</v>
      </c>
      <c r="I3524">
        <v>0</v>
      </c>
      <c r="J3524">
        <v>0</v>
      </c>
      <c r="K3524">
        <v>0</v>
      </c>
      <c r="L3524">
        <v>0</v>
      </c>
      <c r="M3524">
        <v>0</v>
      </c>
    </row>
    <row r="3525" spans="2:13" x14ac:dyDescent="0.2">
      <c r="B3525">
        <v>0</v>
      </c>
      <c r="C3525">
        <v>0</v>
      </c>
      <c r="D3525">
        <v>0</v>
      </c>
      <c r="E3525">
        <v>0</v>
      </c>
      <c r="F3525">
        <v>0</v>
      </c>
      <c r="G3525">
        <v>3333333</v>
      </c>
      <c r="H3525">
        <v>0</v>
      </c>
      <c r="I3525">
        <v>0</v>
      </c>
      <c r="J3525">
        <v>0</v>
      </c>
      <c r="K3525">
        <v>0</v>
      </c>
      <c r="L3525">
        <v>0</v>
      </c>
      <c r="M3525">
        <v>0</v>
      </c>
    </row>
    <row r="3526" spans="2:13" x14ac:dyDescent="0.2">
      <c r="B3526">
        <v>0</v>
      </c>
      <c r="C3526">
        <v>0</v>
      </c>
      <c r="D3526">
        <v>0</v>
      </c>
      <c r="E3526">
        <v>0</v>
      </c>
      <c r="F3526">
        <v>0</v>
      </c>
      <c r="G3526">
        <v>3333333</v>
      </c>
      <c r="H3526">
        <v>0</v>
      </c>
      <c r="I3526">
        <v>0</v>
      </c>
      <c r="J3526">
        <v>0</v>
      </c>
      <c r="K3526">
        <v>0</v>
      </c>
      <c r="L3526">
        <v>0</v>
      </c>
      <c r="M3526">
        <v>0</v>
      </c>
    </row>
    <row r="3527" spans="2:13" x14ac:dyDescent="0.2">
      <c r="B3527">
        <v>0</v>
      </c>
      <c r="C3527">
        <v>0</v>
      </c>
      <c r="D3527">
        <v>0</v>
      </c>
      <c r="E3527">
        <v>0</v>
      </c>
      <c r="F3527">
        <v>0</v>
      </c>
      <c r="G3527">
        <v>3333333</v>
      </c>
      <c r="H3527">
        <v>0</v>
      </c>
      <c r="I3527">
        <v>0</v>
      </c>
      <c r="J3527">
        <v>0</v>
      </c>
      <c r="K3527">
        <v>0</v>
      </c>
      <c r="L3527">
        <v>0</v>
      </c>
      <c r="M3527">
        <v>0</v>
      </c>
    </row>
    <row r="3528" spans="2:13" x14ac:dyDescent="0.2">
      <c r="B3528">
        <v>0</v>
      </c>
      <c r="C3528">
        <v>0</v>
      </c>
      <c r="D3528">
        <v>0</v>
      </c>
      <c r="E3528">
        <v>0</v>
      </c>
      <c r="F3528">
        <v>0</v>
      </c>
      <c r="G3528">
        <v>3333333</v>
      </c>
      <c r="H3528">
        <v>0</v>
      </c>
      <c r="I3528">
        <v>0</v>
      </c>
      <c r="J3528">
        <v>0</v>
      </c>
      <c r="K3528">
        <v>0</v>
      </c>
      <c r="L3528">
        <v>0</v>
      </c>
      <c r="M3528">
        <v>0</v>
      </c>
    </row>
    <row r="3529" spans="2:13" x14ac:dyDescent="0.2">
      <c r="B3529">
        <v>0</v>
      </c>
      <c r="C3529">
        <v>0</v>
      </c>
      <c r="D3529">
        <v>0</v>
      </c>
      <c r="E3529">
        <v>0</v>
      </c>
      <c r="F3529">
        <v>0</v>
      </c>
      <c r="G3529">
        <v>3333333</v>
      </c>
      <c r="H3529">
        <v>0</v>
      </c>
      <c r="I3529">
        <v>0</v>
      </c>
      <c r="J3529">
        <v>0</v>
      </c>
      <c r="K3529">
        <v>0</v>
      </c>
      <c r="L3529">
        <v>0</v>
      </c>
      <c r="M3529">
        <v>0</v>
      </c>
    </row>
    <row r="3530" spans="2:13" x14ac:dyDescent="0.2">
      <c r="B3530">
        <v>0</v>
      </c>
      <c r="C3530">
        <v>0</v>
      </c>
      <c r="D3530">
        <v>0</v>
      </c>
      <c r="E3530">
        <v>0</v>
      </c>
      <c r="F3530">
        <v>0</v>
      </c>
      <c r="G3530">
        <v>3333333</v>
      </c>
      <c r="H3530">
        <v>0</v>
      </c>
      <c r="I3530">
        <v>0</v>
      </c>
      <c r="J3530">
        <v>0</v>
      </c>
      <c r="K3530">
        <v>0</v>
      </c>
      <c r="L3530">
        <v>0</v>
      </c>
      <c r="M3530">
        <v>0</v>
      </c>
    </row>
    <row r="3531" spans="2:13" x14ac:dyDescent="0.2">
      <c r="B3531">
        <v>0</v>
      </c>
      <c r="C3531">
        <v>0</v>
      </c>
      <c r="D3531">
        <v>0</v>
      </c>
      <c r="E3531">
        <v>0</v>
      </c>
      <c r="F3531">
        <v>0</v>
      </c>
      <c r="G3531">
        <v>3333333</v>
      </c>
      <c r="H3531">
        <v>0</v>
      </c>
      <c r="I3531">
        <v>0</v>
      </c>
      <c r="J3531">
        <v>0</v>
      </c>
      <c r="K3531">
        <v>0</v>
      </c>
      <c r="L3531">
        <v>0</v>
      </c>
      <c r="M3531">
        <v>0</v>
      </c>
    </row>
    <row r="3532" spans="2:13" x14ac:dyDescent="0.2">
      <c r="B3532">
        <v>0</v>
      </c>
      <c r="C3532">
        <v>0</v>
      </c>
      <c r="D3532">
        <v>0</v>
      </c>
      <c r="E3532">
        <v>0</v>
      </c>
      <c r="F3532">
        <v>0</v>
      </c>
      <c r="G3532">
        <v>3333333</v>
      </c>
      <c r="H3532">
        <v>0</v>
      </c>
      <c r="I3532">
        <v>0</v>
      </c>
      <c r="J3532">
        <v>0</v>
      </c>
      <c r="K3532">
        <v>0</v>
      </c>
      <c r="L3532">
        <v>0</v>
      </c>
      <c r="M3532">
        <v>0</v>
      </c>
    </row>
    <row r="3533" spans="2:13" x14ac:dyDescent="0.2">
      <c r="B3533">
        <v>0</v>
      </c>
      <c r="C3533">
        <v>0</v>
      </c>
      <c r="D3533">
        <v>0</v>
      </c>
      <c r="E3533">
        <v>0</v>
      </c>
      <c r="F3533">
        <v>0</v>
      </c>
      <c r="G3533">
        <v>3333333</v>
      </c>
      <c r="H3533">
        <v>0</v>
      </c>
      <c r="I3533">
        <v>0</v>
      </c>
      <c r="J3533">
        <v>0</v>
      </c>
      <c r="K3533">
        <v>0</v>
      </c>
      <c r="L3533">
        <v>0</v>
      </c>
      <c r="M3533">
        <v>0</v>
      </c>
    </row>
    <row r="3534" spans="2:13" x14ac:dyDescent="0.2">
      <c r="B3534">
        <v>0</v>
      </c>
      <c r="C3534">
        <v>0</v>
      </c>
      <c r="D3534">
        <v>0</v>
      </c>
      <c r="E3534">
        <v>0</v>
      </c>
      <c r="F3534">
        <v>0</v>
      </c>
      <c r="G3534">
        <v>3333333</v>
      </c>
      <c r="H3534">
        <v>0</v>
      </c>
      <c r="I3534">
        <v>0</v>
      </c>
      <c r="J3534">
        <v>0</v>
      </c>
      <c r="K3534">
        <v>0</v>
      </c>
      <c r="L3534">
        <v>0</v>
      </c>
      <c r="M3534">
        <v>0</v>
      </c>
    </row>
    <row r="3535" spans="2:13" x14ac:dyDescent="0.2">
      <c r="B3535">
        <v>0</v>
      </c>
      <c r="C3535">
        <v>0</v>
      </c>
      <c r="D3535">
        <v>0</v>
      </c>
      <c r="E3535">
        <v>0</v>
      </c>
      <c r="F3535">
        <v>0</v>
      </c>
      <c r="G3535">
        <v>3333333</v>
      </c>
      <c r="H3535">
        <v>0</v>
      </c>
      <c r="I3535">
        <v>0</v>
      </c>
      <c r="J3535">
        <v>0</v>
      </c>
      <c r="K3535">
        <v>0</v>
      </c>
      <c r="L3535">
        <v>0</v>
      </c>
      <c r="M3535">
        <v>0</v>
      </c>
    </row>
    <row r="3536" spans="2:13" x14ac:dyDescent="0.2">
      <c r="B3536">
        <v>0</v>
      </c>
      <c r="C3536">
        <v>0</v>
      </c>
      <c r="D3536">
        <v>0</v>
      </c>
      <c r="E3536">
        <v>0</v>
      </c>
      <c r="F3536">
        <v>0</v>
      </c>
      <c r="G3536">
        <v>3333333</v>
      </c>
      <c r="H3536">
        <v>0</v>
      </c>
      <c r="I3536">
        <v>0</v>
      </c>
      <c r="J3536">
        <v>0</v>
      </c>
      <c r="K3536">
        <v>0</v>
      </c>
      <c r="L3536">
        <v>0</v>
      </c>
      <c r="M3536">
        <v>0</v>
      </c>
    </row>
    <row r="3537" spans="2:13" x14ac:dyDescent="0.2">
      <c r="B3537">
        <v>0</v>
      </c>
      <c r="C3537">
        <v>0</v>
      </c>
      <c r="D3537">
        <v>0</v>
      </c>
      <c r="E3537">
        <v>0</v>
      </c>
      <c r="F3537">
        <v>0</v>
      </c>
      <c r="G3537">
        <v>3333333</v>
      </c>
      <c r="H3537">
        <v>0</v>
      </c>
      <c r="I3537">
        <v>0</v>
      </c>
      <c r="J3537">
        <v>0</v>
      </c>
      <c r="K3537">
        <v>0</v>
      </c>
      <c r="L3537">
        <v>0</v>
      </c>
      <c r="M3537">
        <v>0</v>
      </c>
    </row>
    <row r="3538" spans="2:13" x14ac:dyDescent="0.2">
      <c r="B3538">
        <v>0</v>
      </c>
      <c r="C3538">
        <v>0</v>
      </c>
      <c r="D3538">
        <v>0</v>
      </c>
      <c r="E3538">
        <v>0</v>
      </c>
      <c r="F3538">
        <v>0</v>
      </c>
      <c r="G3538">
        <v>3333333</v>
      </c>
      <c r="H3538">
        <v>0</v>
      </c>
      <c r="I3538">
        <v>0</v>
      </c>
      <c r="J3538">
        <v>0</v>
      </c>
      <c r="K3538">
        <v>0</v>
      </c>
      <c r="L3538">
        <v>0</v>
      </c>
      <c r="M3538">
        <v>0</v>
      </c>
    </row>
    <row r="3539" spans="2:13" x14ac:dyDescent="0.2">
      <c r="B3539">
        <v>0</v>
      </c>
      <c r="C3539">
        <v>0</v>
      </c>
      <c r="D3539">
        <v>0</v>
      </c>
      <c r="E3539">
        <v>0</v>
      </c>
      <c r="F3539">
        <v>0</v>
      </c>
      <c r="G3539">
        <v>3333333</v>
      </c>
      <c r="H3539">
        <v>0</v>
      </c>
      <c r="I3539">
        <v>0</v>
      </c>
      <c r="J3539">
        <v>0</v>
      </c>
      <c r="K3539">
        <v>0</v>
      </c>
      <c r="L3539">
        <v>0</v>
      </c>
      <c r="M3539">
        <v>0</v>
      </c>
    </row>
    <row r="3540" spans="2:13" x14ac:dyDescent="0.2">
      <c r="B3540">
        <v>0</v>
      </c>
      <c r="C3540">
        <v>0</v>
      </c>
      <c r="D3540">
        <v>0</v>
      </c>
      <c r="E3540">
        <v>0</v>
      </c>
      <c r="F3540">
        <v>0</v>
      </c>
      <c r="G3540">
        <v>3333333</v>
      </c>
      <c r="H3540">
        <v>0</v>
      </c>
      <c r="I3540">
        <v>0</v>
      </c>
      <c r="J3540">
        <v>0</v>
      </c>
      <c r="K3540">
        <v>0</v>
      </c>
      <c r="L3540">
        <v>0</v>
      </c>
      <c r="M3540">
        <v>0</v>
      </c>
    </row>
    <row r="3541" spans="2:13" x14ac:dyDescent="0.2">
      <c r="B3541">
        <v>0</v>
      </c>
      <c r="C3541">
        <v>0</v>
      </c>
      <c r="D3541">
        <v>0</v>
      </c>
      <c r="E3541">
        <v>0</v>
      </c>
      <c r="F3541">
        <v>0</v>
      </c>
      <c r="G3541">
        <v>3333333</v>
      </c>
      <c r="H3541">
        <v>0</v>
      </c>
      <c r="I3541">
        <v>0</v>
      </c>
      <c r="J3541">
        <v>0</v>
      </c>
      <c r="K3541">
        <v>0</v>
      </c>
      <c r="L3541">
        <v>0</v>
      </c>
      <c r="M3541">
        <v>0</v>
      </c>
    </row>
    <row r="3542" spans="2:13" x14ac:dyDescent="0.2">
      <c r="B3542">
        <v>0</v>
      </c>
      <c r="C3542">
        <v>0</v>
      </c>
      <c r="D3542">
        <v>0</v>
      </c>
      <c r="E3542">
        <v>0</v>
      </c>
      <c r="F3542">
        <v>0</v>
      </c>
      <c r="G3542">
        <v>3333333</v>
      </c>
      <c r="H3542">
        <v>0</v>
      </c>
      <c r="I3542">
        <v>0</v>
      </c>
      <c r="J3542">
        <v>0</v>
      </c>
      <c r="K3542">
        <v>0</v>
      </c>
      <c r="L3542">
        <v>0</v>
      </c>
      <c r="M3542">
        <v>0</v>
      </c>
    </row>
    <row r="3543" spans="2:13" x14ac:dyDescent="0.2">
      <c r="B3543">
        <v>0</v>
      </c>
      <c r="C3543">
        <v>0</v>
      </c>
      <c r="D3543">
        <v>0</v>
      </c>
      <c r="E3543">
        <v>0</v>
      </c>
      <c r="F3543">
        <v>0</v>
      </c>
      <c r="G3543">
        <v>3333333</v>
      </c>
      <c r="H3543">
        <v>0</v>
      </c>
      <c r="I3543">
        <v>0</v>
      </c>
      <c r="J3543">
        <v>0</v>
      </c>
      <c r="K3543">
        <v>0</v>
      </c>
      <c r="L3543">
        <v>0</v>
      </c>
      <c r="M3543">
        <v>0</v>
      </c>
    </row>
    <row r="3544" spans="2:13" x14ac:dyDescent="0.2">
      <c r="B3544">
        <v>0</v>
      </c>
      <c r="C3544">
        <v>0</v>
      </c>
      <c r="D3544">
        <v>0</v>
      </c>
      <c r="E3544">
        <v>0</v>
      </c>
      <c r="F3544">
        <v>0</v>
      </c>
      <c r="G3544">
        <v>3333333</v>
      </c>
      <c r="H3544">
        <v>0</v>
      </c>
      <c r="I3544">
        <v>0</v>
      </c>
      <c r="J3544">
        <v>0</v>
      </c>
      <c r="K3544">
        <v>0</v>
      </c>
      <c r="L3544">
        <v>0</v>
      </c>
      <c r="M3544">
        <v>0</v>
      </c>
    </row>
    <row r="3545" spans="2:13" x14ac:dyDescent="0.2">
      <c r="B3545">
        <v>0</v>
      </c>
      <c r="C3545">
        <v>0</v>
      </c>
      <c r="D3545">
        <v>0</v>
      </c>
      <c r="E3545">
        <v>0</v>
      </c>
      <c r="F3545">
        <v>0</v>
      </c>
      <c r="G3545">
        <v>3333333</v>
      </c>
      <c r="H3545">
        <v>0</v>
      </c>
      <c r="I3545">
        <v>0</v>
      </c>
      <c r="J3545">
        <v>0</v>
      </c>
      <c r="K3545">
        <v>0</v>
      </c>
      <c r="L3545">
        <v>0</v>
      </c>
      <c r="M3545">
        <v>0</v>
      </c>
    </row>
    <row r="3546" spans="2:13" x14ac:dyDescent="0.2">
      <c r="B3546">
        <v>0</v>
      </c>
      <c r="C3546">
        <v>0</v>
      </c>
      <c r="D3546">
        <v>0</v>
      </c>
      <c r="E3546">
        <v>0</v>
      </c>
      <c r="F3546">
        <v>0</v>
      </c>
      <c r="G3546">
        <v>3333333</v>
      </c>
      <c r="H3546">
        <v>0</v>
      </c>
      <c r="I3546">
        <v>0</v>
      </c>
      <c r="J3546">
        <v>0</v>
      </c>
      <c r="K3546">
        <v>0</v>
      </c>
      <c r="L3546">
        <v>0</v>
      </c>
      <c r="M3546">
        <v>0</v>
      </c>
    </row>
    <row r="3547" spans="2:13" x14ac:dyDescent="0.2">
      <c r="B3547">
        <v>0</v>
      </c>
      <c r="C3547">
        <v>0</v>
      </c>
      <c r="D3547">
        <v>0</v>
      </c>
      <c r="E3547">
        <v>0</v>
      </c>
      <c r="F3547">
        <v>0</v>
      </c>
      <c r="G3547">
        <v>3333333</v>
      </c>
      <c r="H3547">
        <v>0</v>
      </c>
      <c r="I3547">
        <v>0</v>
      </c>
      <c r="J3547">
        <v>0</v>
      </c>
      <c r="K3547">
        <v>0</v>
      </c>
      <c r="L3547">
        <v>0</v>
      </c>
      <c r="M3547">
        <v>0</v>
      </c>
    </row>
    <row r="3548" spans="2:13" x14ac:dyDescent="0.2">
      <c r="B3548">
        <v>0</v>
      </c>
      <c r="C3548">
        <v>0</v>
      </c>
      <c r="D3548">
        <v>0</v>
      </c>
      <c r="E3548">
        <v>0</v>
      </c>
      <c r="F3548">
        <v>0</v>
      </c>
      <c r="G3548">
        <v>3333333</v>
      </c>
      <c r="H3548">
        <v>0</v>
      </c>
      <c r="I3548">
        <v>0</v>
      </c>
      <c r="J3548">
        <v>0</v>
      </c>
      <c r="K3548">
        <v>0</v>
      </c>
      <c r="L3548">
        <v>0</v>
      </c>
      <c r="M3548">
        <v>0</v>
      </c>
    </row>
    <row r="3549" spans="2:13" x14ac:dyDescent="0.2">
      <c r="B3549">
        <v>0</v>
      </c>
      <c r="C3549">
        <v>0</v>
      </c>
      <c r="D3549">
        <v>0</v>
      </c>
      <c r="E3549">
        <v>0</v>
      </c>
      <c r="F3549">
        <v>0</v>
      </c>
      <c r="G3549">
        <v>3333333</v>
      </c>
      <c r="H3549">
        <v>0</v>
      </c>
      <c r="I3549">
        <v>0</v>
      </c>
      <c r="J3549">
        <v>0</v>
      </c>
      <c r="K3549">
        <v>0</v>
      </c>
      <c r="L3549">
        <v>0</v>
      </c>
      <c r="M3549">
        <v>0</v>
      </c>
    </row>
    <row r="3550" spans="2:13" x14ac:dyDescent="0.2">
      <c r="B3550">
        <v>0</v>
      </c>
      <c r="C3550">
        <v>0</v>
      </c>
      <c r="D3550">
        <v>0</v>
      </c>
      <c r="E3550">
        <v>0</v>
      </c>
      <c r="F3550">
        <v>0</v>
      </c>
      <c r="G3550">
        <v>3333333</v>
      </c>
      <c r="H3550">
        <v>0</v>
      </c>
      <c r="I3550">
        <v>0</v>
      </c>
      <c r="J3550">
        <v>0</v>
      </c>
      <c r="K3550">
        <v>0</v>
      </c>
      <c r="L3550">
        <v>0</v>
      </c>
      <c r="M3550">
        <v>0</v>
      </c>
    </row>
    <row r="3551" spans="2:13" x14ac:dyDescent="0.2">
      <c r="B3551">
        <v>0</v>
      </c>
      <c r="C3551">
        <v>0</v>
      </c>
      <c r="D3551">
        <v>0</v>
      </c>
      <c r="E3551">
        <v>0</v>
      </c>
      <c r="F3551">
        <v>0</v>
      </c>
      <c r="G3551">
        <v>3333333</v>
      </c>
      <c r="H3551">
        <v>0</v>
      </c>
      <c r="I3551">
        <v>0</v>
      </c>
      <c r="J3551">
        <v>0</v>
      </c>
      <c r="K3551">
        <v>0</v>
      </c>
      <c r="L3551">
        <v>0</v>
      </c>
      <c r="M3551">
        <v>0</v>
      </c>
    </row>
    <row r="3552" spans="2:13" x14ac:dyDescent="0.2">
      <c r="B3552">
        <v>0</v>
      </c>
      <c r="C3552">
        <v>0</v>
      </c>
      <c r="D3552">
        <v>0</v>
      </c>
      <c r="E3552">
        <v>0</v>
      </c>
      <c r="F3552">
        <v>0</v>
      </c>
      <c r="G3552">
        <v>3333333</v>
      </c>
      <c r="H3552">
        <v>0</v>
      </c>
      <c r="I3552">
        <v>0</v>
      </c>
      <c r="J3552">
        <v>0</v>
      </c>
      <c r="K3552">
        <v>0</v>
      </c>
      <c r="L3552">
        <v>0</v>
      </c>
      <c r="M3552">
        <v>0</v>
      </c>
    </row>
    <row r="3553" spans="2:13" x14ac:dyDescent="0.2">
      <c r="B3553">
        <v>0</v>
      </c>
      <c r="C3553">
        <v>0</v>
      </c>
      <c r="D3553">
        <v>0</v>
      </c>
      <c r="E3553">
        <v>0</v>
      </c>
      <c r="F3553">
        <v>0</v>
      </c>
      <c r="G3553">
        <v>3333333</v>
      </c>
      <c r="H3553">
        <v>0</v>
      </c>
      <c r="I3553">
        <v>0</v>
      </c>
      <c r="J3553">
        <v>0</v>
      </c>
      <c r="K3553">
        <v>0</v>
      </c>
      <c r="L3553">
        <v>0</v>
      </c>
      <c r="M3553">
        <v>0</v>
      </c>
    </row>
    <row r="3554" spans="2:13" x14ac:dyDescent="0.2">
      <c r="B3554">
        <v>0</v>
      </c>
      <c r="C3554">
        <v>0</v>
      </c>
      <c r="D3554">
        <v>0</v>
      </c>
      <c r="E3554">
        <v>0</v>
      </c>
      <c r="F3554">
        <v>0</v>
      </c>
      <c r="G3554">
        <v>3333333</v>
      </c>
      <c r="H3554">
        <v>0</v>
      </c>
      <c r="I3554">
        <v>0</v>
      </c>
      <c r="J3554">
        <v>0</v>
      </c>
      <c r="K3554">
        <v>0</v>
      </c>
      <c r="L3554">
        <v>0</v>
      </c>
      <c r="M3554">
        <v>0</v>
      </c>
    </row>
    <row r="3555" spans="2:13" x14ac:dyDescent="0.2">
      <c r="B3555">
        <v>0</v>
      </c>
      <c r="C3555">
        <v>0</v>
      </c>
      <c r="D3555">
        <v>0</v>
      </c>
      <c r="E3555">
        <v>0</v>
      </c>
      <c r="F3555">
        <v>0</v>
      </c>
      <c r="G3555">
        <v>3333333</v>
      </c>
      <c r="H3555">
        <v>0</v>
      </c>
      <c r="I3555">
        <v>0</v>
      </c>
      <c r="J3555">
        <v>0</v>
      </c>
      <c r="K3555">
        <v>0</v>
      </c>
      <c r="L3555">
        <v>0</v>
      </c>
      <c r="M3555">
        <v>0</v>
      </c>
    </row>
    <row r="3556" spans="2:13" x14ac:dyDescent="0.2">
      <c r="B3556">
        <v>0</v>
      </c>
      <c r="C3556">
        <v>0</v>
      </c>
      <c r="D3556">
        <v>0</v>
      </c>
      <c r="E3556">
        <v>0</v>
      </c>
      <c r="F3556">
        <v>0</v>
      </c>
      <c r="G3556">
        <v>3333333</v>
      </c>
      <c r="H3556">
        <v>0</v>
      </c>
      <c r="I3556">
        <v>0</v>
      </c>
      <c r="J3556">
        <v>0</v>
      </c>
      <c r="K3556">
        <v>0</v>
      </c>
      <c r="L3556">
        <v>0</v>
      </c>
      <c r="M3556">
        <v>0</v>
      </c>
    </row>
    <row r="3557" spans="2:13" x14ac:dyDescent="0.2">
      <c r="B3557">
        <v>0</v>
      </c>
      <c r="C3557">
        <v>0</v>
      </c>
      <c r="D3557">
        <v>0</v>
      </c>
      <c r="E3557">
        <v>0</v>
      </c>
      <c r="F3557">
        <v>0</v>
      </c>
      <c r="G3557">
        <v>3333333</v>
      </c>
      <c r="H3557">
        <v>0</v>
      </c>
      <c r="I3557">
        <v>0</v>
      </c>
      <c r="J3557">
        <v>0</v>
      </c>
      <c r="K3557">
        <v>0</v>
      </c>
      <c r="L3557">
        <v>0</v>
      </c>
      <c r="M3557">
        <v>0</v>
      </c>
    </row>
    <row r="3558" spans="2:13" x14ac:dyDescent="0.2">
      <c r="B3558">
        <v>0</v>
      </c>
      <c r="C3558">
        <v>0</v>
      </c>
      <c r="D3558">
        <v>0</v>
      </c>
      <c r="E3558">
        <v>0</v>
      </c>
      <c r="F3558">
        <v>0</v>
      </c>
      <c r="G3558">
        <v>3333333</v>
      </c>
      <c r="H3558">
        <v>0</v>
      </c>
      <c r="I3558">
        <v>0</v>
      </c>
      <c r="J3558">
        <v>0</v>
      </c>
      <c r="K3558">
        <v>0</v>
      </c>
      <c r="L3558">
        <v>0</v>
      </c>
      <c r="M3558">
        <v>0</v>
      </c>
    </row>
    <row r="3559" spans="2:13" x14ac:dyDescent="0.2">
      <c r="B3559">
        <v>0</v>
      </c>
      <c r="C3559">
        <v>0</v>
      </c>
      <c r="D3559">
        <v>0</v>
      </c>
      <c r="E3559">
        <v>0</v>
      </c>
      <c r="F3559">
        <v>0</v>
      </c>
      <c r="G3559">
        <v>3333333</v>
      </c>
      <c r="H3559">
        <v>0</v>
      </c>
      <c r="I3559">
        <v>0</v>
      </c>
      <c r="J3559">
        <v>0</v>
      </c>
      <c r="K3559">
        <v>0</v>
      </c>
      <c r="L3559">
        <v>0</v>
      </c>
      <c r="M3559">
        <v>0</v>
      </c>
    </row>
    <row r="3560" spans="2:13" x14ac:dyDescent="0.2">
      <c r="B3560">
        <v>0</v>
      </c>
      <c r="C3560">
        <v>0</v>
      </c>
      <c r="D3560">
        <v>0</v>
      </c>
      <c r="E3560">
        <v>0</v>
      </c>
      <c r="F3560">
        <v>0</v>
      </c>
      <c r="G3560">
        <v>3333333</v>
      </c>
      <c r="H3560">
        <v>0</v>
      </c>
      <c r="I3560">
        <v>0</v>
      </c>
      <c r="J3560">
        <v>0</v>
      </c>
      <c r="K3560">
        <v>0</v>
      </c>
      <c r="L3560">
        <v>0</v>
      </c>
      <c r="M3560">
        <v>0</v>
      </c>
    </row>
    <row r="3561" spans="2:13" x14ac:dyDescent="0.2">
      <c r="B3561">
        <v>0</v>
      </c>
      <c r="C3561">
        <v>0</v>
      </c>
      <c r="D3561">
        <v>0</v>
      </c>
      <c r="E3561">
        <v>0</v>
      </c>
      <c r="F3561">
        <v>0</v>
      </c>
      <c r="G3561">
        <v>3333333</v>
      </c>
      <c r="H3561">
        <v>0</v>
      </c>
      <c r="I3561">
        <v>0</v>
      </c>
      <c r="J3561">
        <v>0</v>
      </c>
      <c r="K3561">
        <v>0</v>
      </c>
      <c r="L3561">
        <v>0</v>
      </c>
      <c r="M3561">
        <v>0</v>
      </c>
    </row>
    <row r="3562" spans="2:13" x14ac:dyDescent="0.2">
      <c r="B3562">
        <v>0</v>
      </c>
      <c r="C3562">
        <v>0</v>
      </c>
      <c r="D3562">
        <v>0</v>
      </c>
      <c r="E3562">
        <v>0</v>
      </c>
      <c r="F3562">
        <v>0</v>
      </c>
      <c r="G3562">
        <v>3333333</v>
      </c>
      <c r="H3562">
        <v>0</v>
      </c>
      <c r="I3562">
        <v>0</v>
      </c>
      <c r="J3562">
        <v>0</v>
      </c>
      <c r="K3562">
        <v>0</v>
      </c>
      <c r="L3562">
        <v>0</v>
      </c>
      <c r="M3562">
        <v>0</v>
      </c>
    </row>
    <row r="3563" spans="2:13" x14ac:dyDescent="0.2">
      <c r="B3563">
        <v>0</v>
      </c>
      <c r="C3563">
        <v>0</v>
      </c>
      <c r="D3563">
        <v>0</v>
      </c>
      <c r="E3563">
        <v>0</v>
      </c>
      <c r="F3563">
        <v>0</v>
      </c>
      <c r="G3563">
        <v>3333333</v>
      </c>
      <c r="H3563">
        <v>0</v>
      </c>
      <c r="I3563">
        <v>0</v>
      </c>
      <c r="J3563">
        <v>0</v>
      </c>
      <c r="K3563">
        <v>0</v>
      </c>
      <c r="L3563">
        <v>0</v>
      </c>
      <c r="M3563">
        <v>0</v>
      </c>
    </row>
    <row r="3564" spans="2:13" x14ac:dyDescent="0.2">
      <c r="B3564">
        <v>0</v>
      </c>
      <c r="C3564">
        <v>0</v>
      </c>
      <c r="D3564">
        <v>0</v>
      </c>
      <c r="E3564">
        <v>0</v>
      </c>
      <c r="F3564">
        <v>0</v>
      </c>
      <c r="G3564">
        <v>3333333</v>
      </c>
      <c r="H3564">
        <v>0</v>
      </c>
      <c r="I3564">
        <v>0</v>
      </c>
      <c r="J3564">
        <v>0</v>
      </c>
      <c r="K3564">
        <v>0</v>
      </c>
      <c r="L3564">
        <v>0</v>
      </c>
      <c r="M3564">
        <v>0</v>
      </c>
    </row>
    <row r="3565" spans="2:13" x14ac:dyDescent="0.2">
      <c r="B3565">
        <v>0</v>
      </c>
      <c r="C3565">
        <v>0</v>
      </c>
      <c r="D3565">
        <v>0</v>
      </c>
      <c r="E3565">
        <v>0</v>
      </c>
      <c r="F3565">
        <v>0</v>
      </c>
      <c r="G3565">
        <v>3333333</v>
      </c>
      <c r="H3565">
        <v>0</v>
      </c>
      <c r="I3565">
        <v>0</v>
      </c>
      <c r="J3565">
        <v>0</v>
      </c>
      <c r="K3565">
        <v>0</v>
      </c>
      <c r="L3565">
        <v>0</v>
      </c>
      <c r="M3565">
        <v>0</v>
      </c>
    </row>
    <row r="3566" spans="2:13" x14ac:dyDescent="0.2">
      <c r="B3566">
        <v>0</v>
      </c>
      <c r="C3566">
        <v>0</v>
      </c>
      <c r="D3566">
        <v>0</v>
      </c>
      <c r="E3566">
        <v>0</v>
      </c>
      <c r="F3566">
        <v>0</v>
      </c>
      <c r="G3566">
        <v>3333333</v>
      </c>
      <c r="H3566">
        <v>0</v>
      </c>
      <c r="I3566">
        <v>0</v>
      </c>
      <c r="J3566">
        <v>0</v>
      </c>
      <c r="K3566">
        <v>0</v>
      </c>
      <c r="L3566">
        <v>0</v>
      </c>
      <c r="M3566">
        <v>0</v>
      </c>
    </row>
    <row r="3567" spans="2:13" x14ac:dyDescent="0.2">
      <c r="B3567">
        <v>0</v>
      </c>
      <c r="C3567">
        <v>0</v>
      </c>
      <c r="D3567">
        <v>0</v>
      </c>
      <c r="E3567">
        <v>0</v>
      </c>
      <c r="F3567">
        <v>0</v>
      </c>
      <c r="G3567">
        <v>3333333</v>
      </c>
      <c r="H3567">
        <v>0</v>
      </c>
      <c r="I3567">
        <v>0</v>
      </c>
      <c r="J3567">
        <v>0</v>
      </c>
      <c r="K3567">
        <v>0</v>
      </c>
      <c r="L3567">
        <v>0</v>
      </c>
      <c r="M3567">
        <v>0</v>
      </c>
    </row>
    <row r="3568" spans="2:13" x14ac:dyDescent="0.2">
      <c r="B3568">
        <v>0</v>
      </c>
      <c r="C3568">
        <v>0</v>
      </c>
      <c r="D3568">
        <v>0</v>
      </c>
      <c r="E3568">
        <v>0</v>
      </c>
      <c r="F3568">
        <v>0</v>
      </c>
      <c r="G3568">
        <v>3333333</v>
      </c>
      <c r="H3568">
        <v>0</v>
      </c>
      <c r="I3568">
        <v>0</v>
      </c>
      <c r="J3568">
        <v>0</v>
      </c>
      <c r="K3568">
        <v>0</v>
      </c>
      <c r="L3568">
        <v>0</v>
      </c>
      <c r="M3568">
        <v>0</v>
      </c>
    </row>
    <row r="3569" spans="2:13" x14ac:dyDescent="0.2">
      <c r="B3569">
        <v>0</v>
      </c>
      <c r="C3569">
        <v>0</v>
      </c>
      <c r="D3569">
        <v>0</v>
      </c>
      <c r="E3569">
        <v>0</v>
      </c>
      <c r="F3569">
        <v>0</v>
      </c>
      <c r="G3569">
        <v>3333333</v>
      </c>
      <c r="H3569">
        <v>0</v>
      </c>
      <c r="I3569">
        <v>0</v>
      </c>
      <c r="J3569">
        <v>0</v>
      </c>
      <c r="K3569">
        <v>0</v>
      </c>
      <c r="L3569">
        <v>0</v>
      </c>
      <c r="M3569">
        <v>0</v>
      </c>
    </row>
    <row r="3570" spans="2:13" x14ac:dyDescent="0.2">
      <c r="B3570">
        <v>0</v>
      </c>
      <c r="C3570">
        <v>0</v>
      </c>
      <c r="D3570">
        <v>0</v>
      </c>
      <c r="E3570">
        <v>0</v>
      </c>
      <c r="F3570">
        <v>0</v>
      </c>
      <c r="G3570">
        <v>3333333</v>
      </c>
      <c r="H3570">
        <v>0</v>
      </c>
      <c r="I3570">
        <v>0</v>
      </c>
      <c r="J3570">
        <v>0</v>
      </c>
      <c r="K3570">
        <v>0</v>
      </c>
      <c r="L3570">
        <v>0</v>
      </c>
      <c r="M3570">
        <v>0</v>
      </c>
    </row>
    <row r="3571" spans="2:13" x14ac:dyDescent="0.2">
      <c r="B3571">
        <v>0</v>
      </c>
      <c r="C3571">
        <v>0</v>
      </c>
      <c r="D3571">
        <v>0</v>
      </c>
      <c r="E3571">
        <v>0</v>
      </c>
      <c r="F3571">
        <v>0</v>
      </c>
      <c r="G3571">
        <v>3333333</v>
      </c>
      <c r="H3571">
        <v>0</v>
      </c>
      <c r="I3571">
        <v>0</v>
      </c>
      <c r="J3571">
        <v>0</v>
      </c>
      <c r="K3571">
        <v>0</v>
      </c>
      <c r="L3571">
        <v>0</v>
      </c>
      <c r="M3571">
        <v>0</v>
      </c>
    </row>
    <row r="3572" spans="2:13" x14ac:dyDescent="0.2">
      <c r="B3572">
        <v>0</v>
      </c>
      <c r="C3572">
        <v>0</v>
      </c>
      <c r="D3572">
        <v>0</v>
      </c>
      <c r="E3572">
        <v>0</v>
      </c>
      <c r="F3572">
        <v>0</v>
      </c>
      <c r="G3572">
        <v>3333333</v>
      </c>
      <c r="H3572">
        <v>0</v>
      </c>
      <c r="I3572">
        <v>0</v>
      </c>
      <c r="J3572">
        <v>0</v>
      </c>
      <c r="K3572">
        <v>0</v>
      </c>
      <c r="L3572">
        <v>0</v>
      </c>
      <c r="M3572">
        <v>0</v>
      </c>
    </row>
    <row r="3573" spans="2:13" x14ac:dyDescent="0.2">
      <c r="B3573">
        <v>0</v>
      </c>
      <c r="C3573">
        <v>0</v>
      </c>
      <c r="D3573">
        <v>0</v>
      </c>
      <c r="E3573">
        <v>0</v>
      </c>
      <c r="F3573">
        <v>0</v>
      </c>
      <c r="G3573">
        <v>3333333</v>
      </c>
      <c r="H3573">
        <v>0</v>
      </c>
      <c r="I3573">
        <v>0</v>
      </c>
      <c r="J3573">
        <v>0</v>
      </c>
      <c r="K3573">
        <v>0</v>
      </c>
      <c r="L3573">
        <v>0</v>
      </c>
      <c r="M3573">
        <v>0</v>
      </c>
    </row>
    <row r="3574" spans="2:13" x14ac:dyDescent="0.2">
      <c r="B3574">
        <v>0</v>
      </c>
      <c r="C3574">
        <v>0</v>
      </c>
      <c r="D3574">
        <v>0</v>
      </c>
      <c r="E3574">
        <v>0</v>
      </c>
      <c r="F3574">
        <v>0</v>
      </c>
      <c r="G3574">
        <v>3333333</v>
      </c>
      <c r="H3574">
        <v>0</v>
      </c>
      <c r="I3574">
        <v>0</v>
      </c>
      <c r="J3574">
        <v>0</v>
      </c>
      <c r="K3574">
        <v>0</v>
      </c>
      <c r="L3574">
        <v>0</v>
      </c>
      <c r="M3574">
        <v>0</v>
      </c>
    </row>
    <row r="3575" spans="2:13" x14ac:dyDescent="0.2">
      <c r="B3575">
        <v>0</v>
      </c>
      <c r="C3575">
        <v>0</v>
      </c>
      <c r="D3575">
        <v>0</v>
      </c>
      <c r="E3575">
        <v>0</v>
      </c>
      <c r="F3575">
        <v>0</v>
      </c>
      <c r="G3575">
        <v>3333333</v>
      </c>
      <c r="H3575">
        <v>0</v>
      </c>
      <c r="I3575">
        <v>0</v>
      </c>
      <c r="J3575">
        <v>0</v>
      </c>
      <c r="K3575">
        <v>0</v>
      </c>
      <c r="L3575">
        <v>0</v>
      </c>
      <c r="M3575">
        <v>0</v>
      </c>
    </row>
    <row r="3576" spans="2:13" x14ac:dyDescent="0.2">
      <c r="B3576">
        <v>0</v>
      </c>
      <c r="C3576">
        <v>0</v>
      </c>
      <c r="D3576">
        <v>0</v>
      </c>
      <c r="E3576">
        <v>0</v>
      </c>
      <c r="F3576">
        <v>0</v>
      </c>
      <c r="G3576">
        <v>3333333</v>
      </c>
      <c r="H3576">
        <v>0</v>
      </c>
      <c r="I3576">
        <v>0</v>
      </c>
      <c r="J3576">
        <v>0</v>
      </c>
      <c r="K3576">
        <v>0</v>
      </c>
      <c r="L3576">
        <v>0</v>
      </c>
      <c r="M3576">
        <v>0</v>
      </c>
    </row>
    <row r="3577" spans="2:13" x14ac:dyDescent="0.2">
      <c r="B3577">
        <v>0</v>
      </c>
      <c r="C3577">
        <v>0</v>
      </c>
      <c r="D3577">
        <v>0</v>
      </c>
      <c r="E3577">
        <v>0</v>
      </c>
      <c r="F3577">
        <v>0</v>
      </c>
      <c r="G3577">
        <v>3333333</v>
      </c>
      <c r="H3577">
        <v>0</v>
      </c>
      <c r="I3577">
        <v>0</v>
      </c>
      <c r="J3577">
        <v>0</v>
      </c>
      <c r="K3577">
        <v>0</v>
      </c>
      <c r="L3577">
        <v>0</v>
      </c>
      <c r="M3577">
        <v>0</v>
      </c>
    </row>
    <row r="3578" spans="2:13" x14ac:dyDescent="0.2">
      <c r="B3578">
        <v>0</v>
      </c>
      <c r="C3578">
        <v>0</v>
      </c>
      <c r="D3578">
        <v>0</v>
      </c>
      <c r="E3578">
        <v>0</v>
      </c>
      <c r="F3578">
        <v>0</v>
      </c>
      <c r="G3578">
        <v>3333333</v>
      </c>
      <c r="H3578">
        <v>0</v>
      </c>
      <c r="I3578">
        <v>0</v>
      </c>
      <c r="J3578">
        <v>0</v>
      </c>
      <c r="K3578">
        <v>0</v>
      </c>
      <c r="L3578">
        <v>0</v>
      </c>
      <c r="M3578">
        <v>0</v>
      </c>
    </row>
    <row r="3579" spans="2:13" x14ac:dyDescent="0.2">
      <c r="B3579">
        <v>0</v>
      </c>
      <c r="C3579">
        <v>0</v>
      </c>
      <c r="D3579">
        <v>0</v>
      </c>
      <c r="E3579">
        <v>0</v>
      </c>
      <c r="F3579">
        <v>0</v>
      </c>
      <c r="G3579">
        <v>3333333</v>
      </c>
      <c r="H3579">
        <v>0</v>
      </c>
      <c r="I3579">
        <v>0</v>
      </c>
      <c r="J3579">
        <v>0</v>
      </c>
      <c r="K3579">
        <v>0</v>
      </c>
      <c r="L3579">
        <v>0</v>
      </c>
      <c r="M3579">
        <v>0</v>
      </c>
    </row>
    <row r="3580" spans="2:13" x14ac:dyDescent="0.2">
      <c r="B3580">
        <v>0</v>
      </c>
      <c r="C3580">
        <v>0</v>
      </c>
      <c r="D3580">
        <v>0</v>
      </c>
      <c r="E3580">
        <v>0</v>
      </c>
      <c r="F3580">
        <v>0</v>
      </c>
      <c r="G3580">
        <v>3333333</v>
      </c>
      <c r="H3580">
        <v>0</v>
      </c>
      <c r="I3580">
        <v>0</v>
      </c>
      <c r="J3580">
        <v>0</v>
      </c>
      <c r="K3580">
        <v>0</v>
      </c>
      <c r="L3580">
        <v>0</v>
      </c>
      <c r="M3580">
        <v>0</v>
      </c>
    </row>
    <row r="3581" spans="2:13" x14ac:dyDescent="0.2">
      <c r="B3581">
        <v>0</v>
      </c>
      <c r="C3581">
        <v>0</v>
      </c>
      <c r="D3581">
        <v>0</v>
      </c>
      <c r="E3581">
        <v>0</v>
      </c>
      <c r="F3581">
        <v>0</v>
      </c>
      <c r="G3581">
        <v>3333333</v>
      </c>
      <c r="H3581">
        <v>0</v>
      </c>
      <c r="I3581">
        <v>0</v>
      </c>
      <c r="J3581">
        <v>0</v>
      </c>
      <c r="K3581">
        <v>0</v>
      </c>
      <c r="L3581">
        <v>0</v>
      </c>
      <c r="M3581">
        <v>0</v>
      </c>
    </row>
    <row r="3582" spans="2:13" x14ac:dyDescent="0.2">
      <c r="B3582">
        <v>0</v>
      </c>
      <c r="C3582">
        <v>0</v>
      </c>
      <c r="D3582">
        <v>0</v>
      </c>
      <c r="E3582">
        <v>0</v>
      </c>
      <c r="F3582">
        <v>0</v>
      </c>
      <c r="G3582">
        <v>3333333</v>
      </c>
      <c r="H3582">
        <v>0</v>
      </c>
      <c r="I3582">
        <v>0</v>
      </c>
      <c r="J3582">
        <v>0</v>
      </c>
      <c r="K3582">
        <v>0</v>
      </c>
      <c r="L3582">
        <v>0</v>
      </c>
      <c r="M3582">
        <v>0</v>
      </c>
    </row>
    <row r="3583" spans="2:13" x14ac:dyDescent="0.2">
      <c r="B3583">
        <v>0</v>
      </c>
      <c r="C3583">
        <v>0</v>
      </c>
      <c r="D3583">
        <v>0</v>
      </c>
      <c r="E3583">
        <v>0</v>
      </c>
      <c r="F3583">
        <v>0</v>
      </c>
      <c r="G3583">
        <v>3333333</v>
      </c>
      <c r="H3583">
        <v>0</v>
      </c>
      <c r="I3583">
        <v>0</v>
      </c>
      <c r="J3583">
        <v>0</v>
      </c>
      <c r="K3583">
        <v>0</v>
      </c>
      <c r="L3583">
        <v>0</v>
      </c>
      <c r="M3583">
        <v>0</v>
      </c>
    </row>
    <row r="3584" spans="2:13" x14ac:dyDescent="0.2">
      <c r="B3584">
        <v>0</v>
      </c>
      <c r="C3584">
        <v>0</v>
      </c>
      <c r="D3584">
        <v>0</v>
      </c>
      <c r="E3584">
        <v>0</v>
      </c>
      <c r="F3584">
        <v>0</v>
      </c>
      <c r="G3584">
        <v>3333333</v>
      </c>
      <c r="H3584">
        <v>0</v>
      </c>
      <c r="I3584">
        <v>0</v>
      </c>
      <c r="J3584">
        <v>0</v>
      </c>
      <c r="K3584">
        <v>0</v>
      </c>
      <c r="L3584">
        <v>0</v>
      </c>
      <c r="M3584">
        <v>0</v>
      </c>
    </row>
    <row r="3585" spans="2:13" x14ac:dyDescent="0.2">
      <c r="B3585">
        <v>0</v>
      </c>
      <c r="C3585">
        <v>0</v>
      </c>
      <c r="D3585">
        <v>0</v>
      </c>
      <c r="E3585">
        <v>0</v>
      </c>
      <c r="F3585">
        <v>0</v>
      </c>
      <c r="G3585">
        <v>3333333</v>
      </c>
      <c r="H3585">
        <v>0</v>
      </c>
      <c r="I3585">
        <v>0</v>
      </c>
      <c r="J3585">
        <v>0</v>
      </c>
      <c r="K3585">
        <v>0</v>
      </c>
      <c r="L3585">
        <v>0</v>
      </c>
      <c r="M3585">
        <v>0</v>
      </c>
    </row>
    <row r="3586" spans="2:13" x14ac:dyDescent="0.2">
      <c r="B3586">
        <v>0</v>
      </c>
      <c r="C3586">
        <v>0</v>
      </c>
      <c r="D3586">
        <v>0</v>
      </c>
      <c r="E3586">
        <v>0</v>
      </c>
      <c r="F3586">
        <v>0</v>
      </c>
      <c r="G3586">
        <v>3333333</v>
      </c>
      <c r="H3586">
        <v>0</v>
      </c>
      <c r="I3586">
        <v>0</v>
      </c>
      <c r="J3586">
        <v>0</v>
      </c>
      <c r="K3586">
        <v>0</v>
      </c>
      <c r="L3586">
        <v>0</v>
      </c>
      <c r="M3586">
        <v>0</v>
      </c>
    </row>
    <row r="3587" spans="2:13" x14ac:dyDescent="0.2">
      <c r="B3587">
        <v>0</v>
      </c>
      <c r="C3587">
        <v>0</v>
      </c>
      <c r="D3587">
        <v>0</v>
      </c>
      <c r="E3587">
        <v>0</v>
      </c>
      <c r="F3587">
        <v>0</v>
      </c>
      <c r="G3587">
        <v>3333333</v>
      </c>
      <c r="H3587">
        <v>0</v>
      </c>
      <c r="I3587">
        <v>0</v>
      </c>
      <c r="J3587">
        <v>0</v>
      </c>
      <c r="K3587">
        <v>0</v>
      </c>
      <c r="L3587">
        <v>0</v>
      </c>
      <c r="M3587">
        <v>0</v>
      </c>
    </row>
    <row r="3588" spans="2:13" x14ac:dyDescent="0.2">
      <c r="B3588">
        <v>0</v>
      </c>
      <c r="C3588">
        <v>0</v>
      </c>
      <c r="D3588">
        <v>0</v>
      </c>
      <c r="E3588">
        <v>0</v>
      </c>
      <c r="F3588">
        <v>0</v>
      </c>
      <c r="G3588">
        <v>3333333</v>
      </c>
      <c r="H3588">
        <v>0</v>
      </c>
      <c r="I3588">
        <v>0</v>
      </c>
      <c r="J3588">
        <v>0</v>
      </c>
      <c r="K3588">
        <v>0</v>
      </c>
      <c r="L3588">
        <v>0</v>
      </c>
      <c r="M3588">
        <v>0</v>
      </c>
    </row>
    <row r="3589" spans="2:13" x14ac:dyDescent="0.2">
      <c r="B3589">
        <v>0</v>
      </c>
      <c r="C3589">
        <v>0</v>
      </c>
      <c r="D3589">
        <v>0</v>
      </c>
      <c r="E3589">
        <v>0</v>
      </c>
      <c r="F3589">
        <v>0</v>
      </c>
      <c r="G3589">
        <v>3333333</v>
      </c>
      <c r="H3589">
        <v>0</v>
      </c>
      <c r="I3589">
        <v>0</v>
      </c>
      <c r="J3589">
        <v>0</v>
      </c>
      <c r="K3589">
        <v>0</v>
      </c>
      <c r="L3589">
        <v>0</v>
      </c>
      <c r="M3589">
        <v>0</v>
      </c>
    </row>
    <row r="3590" spans="2:13" x14ac:dyDescent="0.2">
      <c r="B3590">
        <v>0</v>
      </c>
      <c r="C3590">
        <v>0</v>
      </c>
      <c r="D3590">
        <v>0</v>
      </c>
      <c r="E3590">
        <v>0</v>
      </c>
      <c r="F3590">
        <v>0</v>
      </c>
      <c r="G3590">
        <v>3333333</v>
      </c>
      <c r="H3590">
        <v>0</v>
      </c>
      <c r="I3590">
        <v>0</v>
      </c>
      <c r="J3590">
        <v>0</v>
      </c>
      <c r="K3590">
        <v>0</v>
      </c>
      <c r="L3590">
        <v>0</v>
      </c>
      <c r="M3590">
        <v>0</v>
      </c>
    </row>
    <row r="3591" spans="2:13" x14ac:dyDescent="0.2">
      <c r="B3591">
        <v>0</v>
      </c>
      <c r="C3591">
        <v>0</v>
      </c>
      <c r="D3591">
        <v>0</v>
      </c>
      <c r="E3591">
        <v>0</v>
      </c>
      <c r="F3591">
        <v>0</v>
      </c>
      <c r="G3591">
        <v>3333333</v>
      </c>
      <c r="H3591">
        <v>0</v>
      </c>
      <c r="I3591">
        <v>0</v>
      </c>
      <c r="J3591">
        <v>0</v>
      </c>
      <c r="K3591">
        <v>0</v>
      </c>
      <c r="L3591">
        <v>0</v>
      </c>
      <c r="M3591">
        <v>0</v>
      </c>
    </row>
    <row r="3592" spans="2:13" x14ac:dyDescent="0.2">
      <c r="B3592">
        <v>0</v>
      </c>
      <c r="C3592">
        <v>0</v>
      </c>
      <c r="D3592">
        <v>0</v>
      </c>
      <c r="E3592">
        <v>0</v>
      </c>
      <c r="F3592">
        <v>0</v>
      </c>
      <c r="G3592">
        <v>3333333</v>
      </c>
      <c r="H3592">
        <v>0</v>
      </c>
      <c r="I3592">
        <v>0</v>
      </c>
      <c r="J3592">
        <v>0</v>
      </c>
      <c r="K3592">
        <v>0</v>
      </c>
      <c r="L3592">
        <v>0</v>
      </c>
      <c r="M3592">
        <v>0</v>
      </c>
    </row>
    <row r="3593" spans="2:13" x14ac:dyDescent="0.2">
      <c r="B3593">
        <v>0</v>
      </c>
      <c r="C3593">
        <v>0</v>
      </c>
      <c r="D3593">
        <v>0</v>
      </c>
      <c r="E3593">
        <v>0</v>
      </c>
      <c r="F3593">
        <v>0</v>
      </c>
      <c r="G3593">
        <v>3333333</v>
      </c>
      <c r="H3593">
        <v>0</v>
      </c>
      <c r="I3593">
        <v>0</v>
      </c>
      <c r="J3593">
        <v>0</v>
      </c>
      <c r="K3593">
        <v>0</v>
      </c>
      <c r="L3593">
        <v>0</v>
      </c>
      <c r="M3593">
        <v>0</v>
      </c>
    </row>
    <row r="3594" spans="2:13" x14ac:dyDescent="0.2">
      <c r="B3594">
        <v>0</v>
      </c>
      <c r="C3594">
        <v>0</v>
      </c>
      <c r="D3594">
        <v>0</v>
      </c>
      <c r="E3594">
        <v>0</v>
      </c>
      <c r="F3594">
        <v>0</v>
      </c>
      <c r="G3594">
        <v>3333333</v>
      </c>
      <c r="H3594">
        <v>0</v>
      </c>
      <c r="I3594">
        <v>0</v>
      </c>
      <c r="J3594">
        <v>0</v>
      </c>
      <c r="K3594">
        <v>0</v>
      </c>
      <c r="L3594">
        <v>0</v>
      </c>
      <c r="M3594">
        <v>0</v>
      </c>
    </row>
    <row r="3595" spans="2:13" x14ac:dyDescent="0.2">
      <c r="B3595">
        <v>0</v>
      </c>
      <c r="C3595">
        <v>0</v>
      </c>
      <c r="D3595">
        <v>0</v>
      </c>
      <c r="E3595">
        <v>0</v>
      </c>
      <c r="F3595">
        <v>0</v>
      </c>
      <c r="G3595">
        <v>3333333</v>
      </c>
      <c r="H3595">
        <v>0</v>
      </c>
      <c r="I3595">
        <v>0</v>
      </c>
      <c r="J3595">
        <v>0</v>
      </c>
      <c r="K3595">
        <v>0</v>
      </c>
      <c r="L3595">
        <v>0</v>
      </c>
      <c r="M3595">
        <v>0</v>
      </c>
    </row>
    <row r="3596" spans="2:13" x14ac:dyDescent="0.2">
      <c r="B3596">
        <v>0</v>
      </c>
      <c r="C3596">
        <v>0</v>
      </c>
      <c r="D3596">
        <v>0</v>
      </c>
      <c r="E3596">
        <v>0</v>
      </c>
      <c r="F3596">
        <v>0</v>
      </c>
      <c r="G3596">
        <v>3333333</v>
      </c>
      <c r="H3596">
        <v>0</v>
      </c>
      <c r="I3596">
        <v>0</v>
      </c>
      <c r="J3596">
        <v>0</v>
      </c>
      <c r="K3596">
        <v>0</v>
      </c>
      <c r="L3596">
        <v>0</v>
      </c>
      <c r="M3596">
        <v>0</v>
      </c>
    </row>
    <row r="3597" spans="2:13" x14ac:dyDescent="0.2">
      <c r="B3597">
        <v>0</v>
      </c>
      <c r="C3597">
        <v>0</v>
      </c>
      <c r="D3597">
        <v>0</v>
      </c>
      <c r="E3597">
        <v>0</v>
      </c>
      <c r="F3597">
        <v>0</v>
      </c>
      <c r="G3597">
        <v>3333333</v>
      </c>
      <c r="H3597">
        <v>0</v>
      </c>
      <c r="I3597">
        <v>0</v>
      </c>
      <c r="J3597">
        <v>0</v>
      </c>
      <c r="K3597">
        <v>0</v>
      </c>
      <c r="L3597">
        <v>0</v>
      </c>
      <c r="M3597">
        <v>0</v>
      </c>
    </row>
    <row r="3598" spans="2:13" x14ac:dyDescent="0.2">
      <c r="B3598">
        <v>0</v>
      </c>
      <c r="C3598">
        <v>0</v>
      </c>
      <c r="D3598">
        <v>0</v>
      </c>
      <c r="E3598">
        <v>0</v>
      </c>
      <c r="F3598">
        <v>0</v>
      </c>
      <c r="G3598">
        <v>3333333</v>
      </c>
      <c r="H3598">
        <v>0</v>
      </c>
      <c r="I3598">
        <v>0</v>
      </c>
      <c r="J3598">
        <v>0</v>
      </c>
      <c r="K3598">
        <v>0</v>
      </c>
      <c r="L3598">
        <v>0</v>
      </c>
      <c r="M3598">
        <v>0</v>
      </c>
    </row>
    <row r="3599" spans="2:13" x14ac:dyDescent="0.2">
      <c r="B3599">
        <v>0</v>
      </c>
      <c r="C3599">
        <v>0</v>
      </c>
      <c r="D3599">
        <v>0</v>
      </c>
      <c r="E3599">
        <v>0</v>
      </c>
      <c r="F3599">
        <v>0</v>
      </c>
      <c r="G3599">
        <v>3333333</v>
      </c>
      <c r="H3599">
        <v>0</v>
      </c>
      <c r="I3599">
        <v>0</v>
      </c>
      <c r="J3599">
        <v>0</v>
      </c>
      <c r="K3599">
        <v>0</v>
      </c>
      <c r="L3599">
        <v>0</v>
      </c>
      <c r="M3599">
        <v>0</v>
      </c>
    </row>
    <row r="3600" spans="2:13" x14ac:dyDescent="0.2">
      <c r="B3600">
        <v>0</v>
      </c>
      <c r="C3600">
        <v>0</v>
      </c>
      <c r="D3600">
        <v>0</v>
      </c>
      <c r="E3600">
        <v>0</v>
      </c>
      <c r="F3600">
        <v>0</v>
      </c>
      <c r="G3600">
        <v>3333333</v>
      </c>
      <c r="H3600">
        <v>0</v>
      </c>
      <c r="I3600">
        <v>0</v>
      </c>
      <c r="J3600">
        <v>0</v>
      </c>
      <c r="K3600">
        <v>0</v>
      </c>
      <c r="L3600">
        <v>0</v>
      </c>
      <c r="M3600">
        <v>0</v>
      </c>
    </row>
    <row r="3601" spans="2:13" x14ac:dyDescent="0.2">
      <c r="B3601">
        <v>0</v>
      </c>
      <c r="C3601">
        <v>0</v>
      </c>
      <c r="D3601">
        <v>0</v>
      </c>
      <c r="E3601">
        <v>0</v>
      </c>
      <c r="F3601">
        <v>0</v>
      </c>
      <c r="G3601">
        <v>3333333</v>
      </c>
      <c r="H3601">
        <v>0</v>
      </c>
      <c r="I3601">
        <v>0</v>
      </c>
      <c r="J3601">
        <v>0</v>
      </c>
      <c r="K3601">
        <v>0</v>
      </c>
      <c r="L3601">
        <v>0</v>
      </c>
      <c r="M3601">
        <v>0</v>
      </c>
    </row>
    <row r="3602" spans="2:13" x14ac:dyDescent="0.2">
      <c r="B3602">
        <v>0</v>
      </c>
      <c r="C3602">
        <v>0</v>
      </c>
      <c r="D3602">
        <v>0</v>
      </c>
      <c r="E3602">
        <v>0</v>
      </c>
      <c r="F3602">
        <v>0</v>
      </c>
      <c r="G3602">
        <v>3333333</v>
      </c>
      <c r="H3602">
        <v>0</v>
      </c>
      <c r="I3602">
        <v>0</v>
      </c>
      <c r="J3602">
        <v>0</v>
      </c>
      <c r="K3602">
        <v>0</v>
      </c>
      <c r="L3602">
        <v>0</v>
      </c>
      <c r="M3602">
        <v>0</v>
      </c>
    </row>
    <row r="3603" spans="2:13" x14ac:dyDescent="0.2">
      <c r="B3603">
        <v>0</v>
      </c>
      <c r="C3603">
        <v>0</v>
      </c>
      <c r="D3603">
        <v>0</v>
      </c>
      <c r="E3603">
        <v>0</v>
      </c>
      <c r="F3603">
        <v>0</v>
      </c>
      <c r="G3603">
        <v>3333333</v>
      </c>
      <c r="H3603">
        <v>0</v>
      </c>
      <c r="I3603">
        <v>0</v>
      </c>
      <c r="J3603">
        <v>0</v>
      </c>
      <c r="K3603">
        <v>0</v>
      </c>
      <c r="L3603">
        <v>0</v>
      </c>
      <c r="M3603">
        <v>0</v>
      </c>
    </row>
    <row r="3604" spans="2:13" x14ac:dyDescent="0.2">
      <c r="B3604">
        <v>0</v>
      </c>
      <c r="C3604">
        <v>0</v>
      </c>
      <c r="D3604">
        <v>0</v>
      </c>
      <c r="E3604">
        <v>0</v>
      </c>
      <c r="F3604">
        <v>0</v>
      </c>
      <c r="G3604">
        <v>3333333</v>
      </c>
      <c r="H3604">
        <v>0</v>
      </c>
      <c r="I3604">
        <v>0</v>
      </c>
      <c r="J3604">
        <v>0</v>
      </c>
      <c r="K3604">
        <v>0</v>
      </c>
      <c r="L3604">
        <v>0</v>
      </c>
      <c r="M3604">
        <v>0</v>
      </c>
    </row>
    <row r="3605" spans="2:13" x14ac:dyDescent="0.2">
      <c r="B3605">
        <v>0</v>
      </c>
      <c r="C3605">
        <v>0</v>
      </c>
      <c r="D3605">
        <v>0</v>
      </c>
      <c r="E3605">
        <v>0</v>
      </c>
      <c r="F3605">
        <v>0</v>
      </c>
      <c r="G3605">
        <v>3333333</v>
      </c>
      <c r="H3605">
        <v>0</v>
      </c>
      <c r="I3605">
        <v>0</v>
      </c>
      <c r="J3605">
        <v>0</v>
      </c>
      <c r="K3605">
        <v>0</v>
      </c>
      <c r="L3605">
        <v>0</v>
      </c>
      <c r="M3605">
        <v>0</v>
      </c>
    </row>
    <row r="3606" spans="2:13" x14ac:dyDescent="0.2">
      <c r="B3606">
        <v>0</v>
      </c>
      <c r="C3606">
        <v>0</v>
      </c>
      <c r="D3606">
        <v>0</v>
      </c>
      <c r="E3606">
        <v>0</v>
      </c>
      <c r="F3606">
        <v>0</v>
      </c>
      <c r="G3606">
        <v>3333333</v>
      </c>
      <c r="H3606">
        <v>0</v>
      </c>
      <c r="I3606">
        <v>0</v>
      </c>
      <c r="J3606">
        <v>0</v>
      </c>
      <c r="K3606">
        <v>0</v>
      </c>
      <c r="L3606">
        <v>0</v>
      </c>
      <c r="M3606">
        <v>0</v>
      </c>
    </row>
    <row r="3607" spans="2:13" x14ac:dyDescent="0.2">
      <c r="B3607">
        <v>0</v>
      </c>
      <c r="C3607">
        <v>0</v>
      </c>
      <c r="D3607">
        <v>0</v>
      </c>
      <c r="E3607">
        <v>0</v>
      </c>
      <c r="F3607">
        <v>0</v>
      </c>
      <c r="G3607">
        <v>3333333</v>
      </c>
      <c r="H3607">
        <v>0</v>
      </c>
      <c r="I3607">
        <v>0</v>
      </c>
      <c r="J3607">
        <v>0</v>
      </c>
      <c r="K3607">
        <v>0</v>
      </c>
      <c r="L3607">
        <v>0</v>
      </c>
      <c r="M3607">
        <v>0</v>
      </c>
    </row>
    <row r="3608" spans="2:13" x14ac:dyDescent="0.2">
      <c r="B3608">
        <v>0</v>
      </c>
      <c r="C3608">
        <v>0</v>
      </c>
      <c r="D3608">
        <v>0</v>
      </c>
      <c r="E3608">
        <v>0</v>
      </c>
      <c r="F3608">
        <v>0</v>
      </c>
      <c r="G3608">
        <v>3333333</v>
      </c>
      <c r="H3608">
        <v>0</v>
      </c>
      <c r="I3608">
        <v>0</v>
      </c>
      <c r="J3608">
        <v>0</v>
      </c>
      <c r="K3608">
        <v>0</v>
      </c>
      <c r="L3608">
        <v>0</v>
      </c>
      <c r="M3608">
        <v>0</v>
      </c>
    </row>
    <row r="3609" spans="2:13" x14ac:dyDescent="0.2">
      <c r="B3609">
        <v>0</v>
      </c>
      <c r="C3609">
        <v>0</v>
      </c>
      <c r="D3609">
        <v>0</v>
      </c>
      <c r="E3609">
        <v>0</v>
      </c>
      <c r="F3609">
        <v>0</v>
      </c>
      <c r="G3609">
        <v>3333333</v>
      </c>
      <c r="H3609">
        <v>0</v>
      </c>
      <c r="I3609">
        <v>0</v>
      </c>
      <c r="J3609">
        <v>0</v>
      </c>
      <c r="K3609">
        <v>0</v>
      </c>
      <c r="L3609">
        <v>0</v>
      </c>
      <c r="M3609">
        <v>0</v>
      </c>
    </row>
    <row r="3610" spans="2:13" x14ac:dyDescent="0.2">
      <c r="B3610">
        <v>0</v>
      </c>
      <c r="C3610">
        <v>0</v>
      </c>
      <c r="D3610">
        <v>0</v>
      </c>
      <c r="E3610">
        <v>0</v>
      </c>
      <c r="F3610">
        <v>0</v>
      </c>
      <c r="G3610">
        <v>3333333</v>
      </c>
      <c r="H3610">
        <v>0</v>
      </c>
      <c r="I3610">
        <v>0</v>
      </c>
      <c r="J3610">
        <v>0</v>
      </c>
      <c r="K3610">
        <v>0</v>
      </c>
      <c r="L3610">
        <v>0</v>
      </c>
      <c r="M3610">
        <v>0</v>
      </c>
    </row>
    <row r="3611" spans="2:13" x14ac:dyDescent="0.2">
      <c r="B3611">
        <v>0</v>
      </c>
      <c r="C3611">
        <v>0</v>
      </c>
      <c r="D3611">
        <v>0</v>
      </c>
      <c r="E3611">
        <v>0</v>
      </c>
      <c r="F3611">
        <v>0</v>
      </c>
      <c r="G3611">
        <v>3333333</v>
      </c>
      <c r="H3611">
        <v>0</v>
      </c>
      <c r="I3611">
        <v>0</v>
      </c>
      <c r="J3611">
        <v>0</v>
      </c>
      <c r="K3611">
        <v>0</v>
      </c>
      <c r="L3611">
        <v>0</v>
      </c>
      <c r="M3611">
        <v>0</v>
      </c>
    </row>
    <row r="3612" spans="2:13" x14ac:dyDescent="0.2">
      <c r="B3612">
        <v>0</v>
      </c>
      <c r="C3612">
        <v>0</v>
      </c>
      <c r="D3612">
        <v>0</v>
      </c>
      <c r="E3612">
        <v>0</v>
      </c>
      <c r="F3612">
        <v>0</v>
      </c>
      <c r="G3612">
        <v>3333333</v>
      </c>
      <c r="H3612">
        <v>0</v>
      </c>
      <c r="I3612">
        <v>0</v>
      </c>
      <c r="J3612">
        <v>0</v>
      </c>
      <c r="K3612">
        <v>0</v>
      </c>
      <c r="L3612">
        <v>0</v>
      </c>
      <c r="M3612">
        <v>0</v>
      </c>
    </row>
    <row r="3613" spans="2:13" x14ac:dyDescent="0.2">
      <c r="B3613">
        <v>0</v>
      </c>
      <c r="C3613">
        <v>0</v>
      </c>
      <c r="D3613">
        <v>0</v>
      </c>
      <c r="E3613">
        <v>0</v>
      </c>
      <c r="F3613">
        <v>0</v>
      </c>
      <c r="G3613">
        <v>3333333</v>
      </c>
      <c r="H3613">
        <v>0</v>
      </c>
      <c r="I3613">
        <v>0</v>
      </c>
      <c r="J3613">
        <v>0</v>
      </c>
      <c r="K3613">
        <v>0</v>
      </c>
      <c r="L3613">
        <v>0</v>
      </c>
      <c r="M3613">
        <v>0</v>
      </c>
    </row>
    <row r="3614" spans="2:13" x14ac:dyDescent="0.2">
      <c r="B3614">
        <v>0</v>
      </c>
      <c r="C3614">
        <v>0</v>
      </c>
      <c r="D3614">
        <v>0</v>
      </c>
      <c r="E3614">
        <v>0</v>
      </c>
      <c r="F3614">
        <v>0</v>
      </c>
      <c r="G3614">
        <v>3333333</v>
      </c>
      <c r="H3614">
        <v>0</v>
      </c>
      <c r="I3614">
        <v>0</v>
      </c>
      <c r="J3614">
        <v>0</v>
      </c>
      <c r="K3614">
        <v>0</v>
      </c>
      <c r="L3614">
        <v>0</v>
      </c>
      <c r="M3614">
        <v>0</v>
      </c>
    </row>
    <row r="3615" spans="2:13" x14ac:dyDescent="0.2">
      <c r="B3615">
        <v>0</v>
      </c>
      <c r="C3615">
        <v>0</v>
      </c>
      <c r="D3615">
        <v>0</v>
      </c>
      <c r="E3615">
        <v>0</v>
      </c>
      <c r="F3615">
        <v>0</v>
      </c>
      <c r="G3615">
        <v>3333333</v>
      </c>
      <c r="H3615">
        <v>0</v>
      </c>
      <c r="I3615">
        <v>0</v>
      </c>
      <c r="J3615">
        <v>0</v>
      </c>
      <c r="K3615">
        <v>0</v>
      </c>
      <c r="L3615">
        <v>0</v>
      </c>
      <c r="M3615">
        <v>0</v>
      </c>
    </row>
    <row r="3616" spans="2:13" x14ac:dyDescent="0.2">
      <c r="B3616">
        <v>0</v>
      </c>
      <c r="C3616">
        <v>0</v>
      </c>
      <c r="D3616">
        <v>0</v>
      </c>
      <c r="E3616">
        <v>0</v>
      </c>
      <c r="F3616">
        <v>0</v>
      </c>
      <c r="G3616">
        <v>3333333</v>
      </c>
      <c r="H3616">
        <v>0</v>
      </c>
      <c r="I3616">
        <v>0</v>
      </c>
      <c r="J3616">
        <v>0</v>
      </c>
      <c r="K3616">
        <v>0</v>
      </c>
      <c r="L3616">
        <v>0</v>
      </c>
      <c r="M3616">
        <v>0</v>
      </c>
    </row>
    <row r="3617" spans="2:13" x14ac:dyDescent="0.2">
      <c r="B3617">
        <v>0</v>
      </c>
      <c r="C3617">
        <v>0</v>
      </c>
      <c r="D3617">
        <v>0</v>
      </c>
      <c r="E3617">
        <v>0</v>
      </c>
      <c r="F3617">
        <v>0</v>
      </c>
      <c r="G3617">
        <v>3333333</v>
      </c>
      <c r="H3617">
        <v>0</v>
      </c>
      <c r="I3617">
        <v>0</v>
      </c>
      <c r="J3617">
        <v>0</v>
      </c>
      <c r="K3617">
        <v>0</v>
      </c>
      <c r="L3617">
        <v>0</v>
      </c>
      <c r="M3617">
        <v>0</v>
      </c>
    </row>
    <row r="3618" spans="2:13" x14ac:dyDescent="0.2">
      <c r="B3618">
        <v>0</v>
      </c>
      <c r="C3618">
        <v>0</v>
      </c>
      <c r="D3618">
        <v>0</v>
      </c>
      <c r="E3618">
        <v>0</v>
      </c>
      <c r="F3618">
        <v>0</v>
      </c>
      <c r="G3618">
        <v>3333333</v>
      </c>
      <c r="H3618">
        <v>0</v>
      </c>
      <c r="I3618">
        <v>0</v>
      </c>
      <c r="J3618">
        <v>0</v>
      </c>
      <c r="K3618">
        <v>0</v>
      </c>
      <c r="L3618">
        <v>0</v>
      </c>
      <c r="M3618">
        <v>0</v>
      </c>
    </row>
    <row r="3619" spans="2:13" x14ac:dyDescent="0.2">
      <c r="B3619">
        <v>0</v>
      </c>
      <c r="C3619">
        <v>0</v>
      </c>
      <c r="D3619">
        <v>0</v>
      </c>
      <c r="E3619">
        <v>0</v>
      </c>
      <c r="F3619">
        <v>0</v>
      </c>
      <c r="G3619">
        <v>3333333</v>
      </c>
      <c r="H3619">
        <v>0</v>
      </c>
      <c r="I3619">
        <v>0</v>
      </c>
      <c r="J3619">
        <v>0</v>
      </c>
      <c r="K3619">
        <v>0</v>
      </c>
      <c r="L3619">
        <v>0</v>
      </c>
      <c r="M3619">
        <v>0</v>
      </c>
    </row>
    <row r="3620" spans="2:13" x14ac:dyDescent="0.2">
      <c r="B3620">
        <v>0</v>
      </c>
      <c r="C3620">
        <v>0</v>
      </c>
      <c r="D3620">
        <v>0</v>
      </c>
      <c r="E3620">
        <v>0</v>
      </c>
      <c r="F3620">
        <v>0</v>
      </c>
      <c r="G3620">
        <v>3333333</v>
      </c>
      <c r="H3620">
        <v>0</v>
      </c>
      <c r="I3620">
        <v>0</v>
      </c>
      <c r="J3620">
        <v>0</v>
      </c>
      <c r="K3620">
        <v>0</v>
      </c>
      <c r="L3620">
        <v>0</v>
      </c>
      <c r="M3620">
        <v>0</v>
      </c>
    </row>
    <row r="3621" spans="2:13" x14ac:dyDescent="0.2">
      <c r="B3621">
        <v>0</v>
      </c>
      <c r="C3621">
        <v>0</v>
      </c>
      <c r="D3621">
        <v>0</v>
      </c>
      <c r="E3621">
        <v>0</v>
      </c>
      <c r="F3621">
        <v>0</v>
      </c>
      <c r="G3621">
        <v>3333333</v>
      </c>
      <c r="H3621">
        <v>0</v>
      </c>
      <c r="I3621">
        <v>0</v>
      </c>
      <c r="J3621">
        <v>0</v>
      </c>
      <c r="K3621">
        <v>0</v>
      </c>
      <c r="L3621">
        <v>0</v>
      </c>
      <c r="M3621">
        <v>0</v>
      </c>
    </row>
    <row r="3622" spans="2:13" x14ac:dyDescent="0.2">
      <c r="B3622">
        <v>0</v>
      </c>
      <c r="C3622">
        <v>0</v>
      </c>
      <c r="D3622">
        <v>0</v>
      </c>
      <c r="E3622">
        <v>0</v>
      </c>
      <c r="F3622">
        <v>0</v>
      </c>
      <c r="G3622">
        <v>3333333</v>
      </c>
      <c r="H3622">
        <v>0</v>
      </c>
      <c r="I3622">
        <v>0</v>
      </c>
      <c r="J3622">
        <v>0</v>
      </c>
      <c r="K3622">
        <v>0</v>
      </c>
      <c r="L3622">
        <v>0</v>
      </c>
      <c r="M3622">
        <v>0</v>
      </c>
    </row>
    <row r="3623" spans="2:13" x14ac:dyDescent="0.2">
      <c r="B3623">
        <v>0</v>
      </c>
      <c r="C3623">
        <v>0</v>
      </c>
      <c r="D3623">
        <v>0</v>
      </c>
      <c r="E3623">
        <v>0</v>
      </c>
      <c r="F3623">
        <v>0</v>
      </c>
      <c r="G3623">
        <v>3333333</v>
      </c>
      <c r="H3623">
        <v>0</v>
      </c>
      <c r="I3623">
        <v>0</v>
      </c>
      <c r="J3623">
        <v>0</v>
      </c>
      <c r="K3623">
        <v>0</v>
      </c>
      <c r="L3623">
        <v>0</v>
      </c>
      <c r="M3623">
        <v>0</v>
      </c>
    </row>
    <row r="3624" spans="2:13" x14ac:dyDescent="0.2">
      <c r="B3624">
        <v>0</v>
      </c>
      <c r="C3624">
        <v>0</v>
      </c>
      <c r="D3624">
        <v>0</v>
      </c>
      <c r="E3624">
        <v>0</v>
      </c>
      <c r="F3624">
        <v>0</v>
      </c>
      <c r="G3624">
        <v>3333333</v>
      </c>
      <c r="H3624">
        <v>0</v>
      </c>
      <c r="I3624">
        <v>0</v>
      </c>
      <c r="J3624">
        <v>0</v>
      </c>
      <c r="K3624">
        <v>0</v>
      </c>
      <c r="L3624">
        <v>0</v>
      </c>
      <c r="M3624">
        <v>0</v>
      </c>
    </row>
    <row r="3625" spans="2:13" x14ac:dyDescent="0.2">
      <c r="B3625">
        <v>0</v>
      </c>
      <c r="C3625">
        <v>0</v>
      </c>
      <c r="D3625">
        <v>0</v>
      </c>
      <c r="E3625">
        <v>0</v>
      </c>
      <c r="F3625">
        <v>0</v>
      </c>
      <c r="G3625">
        <v>3333333</v>
      </c>
      <c r="H3625">
        <v>0</v>
      </c>
      <c r="I3625">
        <v>0</v>
      </c>
      <c r="J3625">
        <v>0</v>
      </c>
      <c r="K3625">
        <v>0</v>
      </c>
      <c r="L3625">
        <v>0</v>
      </c>
      <c r="M3625">
        <v>0</v>
      </c>
    </row>
    <row r="3626" spans="2:13" x14ac:dyDescent="0.2">
      <c r="B3626">
        <v>0</v>
      </c>
      <c r="C3626">
        <v>0</v>
      </c>
      <c r="D3626">
        <v>0</v>
      </c>
      <c r="E3626">
        <v>0</v>
      </c>
      <c r="F3626">
        <v>0</v>
      </c>
      <c r="G3626">
        <v>3333333</v>
      </c>
      <c r="H3626">
        <v>0</v>
      </c>
      <c r="I3626">
        <v>0</v>
      </c>
      <c r="J3626">
        <v>0</v>
      </c>
      <c r="K3626">
        <v>0</v>
      </c>
      <c r="L3626">
        <v>0</v>
      </c>
      <c r="M3626">
        <v>0</v>
      </c>
    </row>
    <row r="3627" spans="2:13" x14ac:dyDescent="0.2">
      <c r="B3627">
        <v>0</v>
      </c>
      <c r="C3627">
        <v>0</v>
      </c>
      <c r="D3627">
        <v>0</v>
      </c>
      <c r="E3627">
        <v>0</v>
      </c>
      <c r="F3627">
        <v>0</v>
      </c>
      <c r="G3627">
        <v>3333333</v>
      </c>
      <c r="H3627">
        <v>0</v>
      </c>
      <c r="I3627">
        <v>0</v>
      </c>
      <c r="J3627">
        <v>0</v>
      </c>
      <c r="K3627">
        <v>0</v>
      </c>
      <c r="L3627">
        <v>0</v>
      </c>
      <c r="M3627">
        <v>0</v>
      </c>
    </row>
    <row r="3628" spans="2:13" x14ac:dyDescent="0.2">
      <c r="B3628">
        <v>0</v>
      </c>
      <c r="C3628">
        <v>0</v>
      </c>
      <c r="D3628">
        <v>0</v>
      </c>
      <c r="E3628">
        <v>0</v>
      </c>
      <c r="F3628">
        <v>0</v>
      </c>
      <c r="G3628">
        <v>3333333</v>
      </c>
      <c r="H3628">
        <v>0</v>
      </c>
      <c r="I3628">
        <v>0</v>
      </c>
      <c r="J3628">
        <v>0</v>
      </c>
      <c r="K3628">
        <v>0</v>
      </c>
      <c r="L3628">
        <v>0</v>
      </c>
      <c r="M3628">
        <v>0</v>
      </c>
    </row>
    <row r="3629" spans="2:13" x14ac:dyDescent="0.2">
      <c r="B3629">
        <v>0</v>
      </c>
      <c r="C3629">
        <v>0</v>
      </c>
      <c r="D3629">
        <v>0</v>
      </c>
      <c r="E3629">
        <v>0</v>
      </c>
      <c r="F3629">
        <v>0</v>
      </c>
      <c r="G3629">
        <v>3333333</v>
      </c>
      <c r="H3629">
        <v>0</v>
      </c>
      <c r="I3629">
        <v>0</v>
      </c>
      <c r="J3629">
        <v>0</v>
      </c>
      <c r="K3629">
        <v>0</v>
      </c>
      <c r="L3629">
        <v>0</v>
      </c>
      <c r="M3629">
        <v>0</v>
      </c>
    </row>
    <row r="3630" spans="2:13" x14ac:dyDescent="0.2">
      <c r="B3630">
        <v>0</v>
      </c>
      <c r="C3630">
        <v>0</v>
      </c>
      <c r="D3630">
        <v>0</v>
      </c>
      <c r="E3630">
        <v>0</v>
      </c>
      <c r="F3630">
        <v>0</v>
      </c>
      <c r="G3630">
        <v>3333333</v>
      </c>
      <c r="H3630">
        <v>0</v>
      </c>
      <c r="I3630">
        <v>0</v>
      </c>
      <c r="J3630">
        <v>0</v>
      </c>
      <c r="K3630">
        <v>0</v>
      </c>
      <c r="L3630">
        <v>0</v>
      </c>
      <c r="M3630">
        <v>0</v>
      </c>
    </row>
    <row r="3631" spans="2:13" x14ac:dyDescent="0.2">
      <c r="B3631">
        <v>0</v>
      </c>
      <c r="C3631">
        <v>0</v>
      </c>
      <c r="D3631">
        <v>0</v>
      </c>
      <c r="E3631">
        <v>0</v>
      </c>
      <c r="F3631">
        <v>0</v>
      </c>
      <c r="G3631">
        <v>3333333</v>
      </c>
      <c r="H3631">
        <v>0</v>
      </c>
      <c r="I3631">
        <v>0</v>
      </c>
      <c r="J3631">
        <v>0</v>
      </c>
      <c r="K3631">
        <v>0</v>
      </c>
      <c r="L3631">
        <v>0</v>
      </c>
      <c r="M3631">
        <v>0</v>
      </c>
    </row>
    <row r="3632" spans="2:13" x14ac:dyDescent="0.2">
      <c r="B3632">
        <v>0</v>
      </c>
      <c r="C3632">
        <v>0</v>
      </c>
      <c r="D3632">
        <v>0</v>
      </c>
      <c r="E3632">
        <v>0</v>
      </c>
      <c r="F3632">
        <v>0</v>
      </c>
      <c r="G3632">
        <v>3333333</v>
      </c>
      <c r="H3632">
        <v>0</v>
      </c>
      <c r="I3632">
        <v>0</v>
      </c>
      <c r="J3632">
        <v>0</v>
      </c>
      <c r="K3632">
        <v>0</v>
      </c>
      <c r="L3632">
        <v>0</v>
      </c>
      <c r="M3632">
        <v>0</v>
      </c>
    </row>
    <row r="3633" spans="2:13" x14ac:dyDescent="0.2">
      <c r="B3633">
        <v>0</v>
      </c>
      <c r="C3633">
        <v>0</v>
      </c>
      <c r="D3633">
        <v>0</v>
      </c>
      <c r="E3633">
        <v>0</v>
      </c>
      <c r="F3633">
        <v>0</v>
      </c>
      <c r="G3633">
        <v>3333333</v>
      </c>
      <c r="H3633">
        <v>0</v>
      </c>
      <c r="I3633">
        <v>0</v>
      </c>
      <c r="J3633">
        <v>0</v>
      </c>
      <c r="K3633">
        <v>0</v>
      </c>
      <c r="L3633">
        <v>0</v>
      </c>
      <c r="M3633">
        <v>0</v>
      </c>
    </row>
    <row r="3634" spans="2:13" x14ac:dyDescent="0.2">
      <c r="B3634">
        <v>0</v>
      </c>
      <c r="C3634">
        <v>0</v>
      </c>
      <c r="D3634">
        <v>0</v>
      </c>
      <c r="E3634">
        <v>0</v>
      </c>
      <c r="F3634">
        <v>0</v>
      </c>
      <c r="G3634">
        <v>3333333</v>
      </c>
      <c r="H3634">
        <v>0</v>
      </c>
      <c r="I3634">
        <v>0</v>
      </c>
      <c r="J3634">
        <v>0</v>
      </c>
      <c r="K3634">
        <v>0</v>
      </c>
      <c r="L3634">
        <v>0</v>
      </c>
      <c r="M3634">
        <v>0</v>
      </c>
    </row>
    <row r="3635" spans="2:13" x14ac:dyDescent="0.2">
      <c r="B3635">
        <v>0</v>
      </c>
      <c r="C3635">
        <v>0</v>
      </c>
      <c r="D3635">
        <v>0</v>
      </c>
      <c r="E3635">
        <v>0</v>
      </c>
      <c r="F3635">
        <v>0</v>
      </c>
      <c r="G3635">
        <v>3333333</v>
      </c>
      <c r="H3635">
        <v>0</v>
      </c>
      <c r="I3635">
        <v>0</v>
      </c>
      <c r="J3635">
        <v>0</v>
      </c>
      <c r="K3635">
        <v>0</v>
      </c>
      <c r="L3635">
        <v>0</v>
      </c>
      <c r="M3635">
        <v>0</v>
      </c>
    </row>
    <row r="3636" spans="2:13" x14ac:dyDescent="0.2">
      <c r="B3636">
        <v>0</v>
      </c>
      <c r="C3636">
        <v>0</v>
      </c>
      <c r="D3636">
        <v>0</v>
      </c>
      <c r="E3636">
        <v>0</v>
      </c>
      <c r="F3636">
        <v>0</v>
      </c>
      <c r="G3636">
        <v>3333333</v>
      </c>
      <c r="H3636">
        <v>0</v>
      </c>
      <c r="I3636">
        <v>0</v>
      </c>
      <c r="J3636">
        <v>0</v>
      </c>
      <c r="K3636">
        <v>0</v>
      </c>
      <c r="L3636">
        <v>0</v>
      </c>
      <c r="M3636">
        <v>0</v>
      </c>
    </row>
    <row r="3637" spans="2:13" x14ac:dyDescent="0.2">
      <c r="B3637">
        <v>0</v>
      </c>
      <c r="C3637">
        <v>0</v>
      </c>
      <c r="D3637">
        <v>0</v>
      </c>
      <c r="E3637">
        <v>0</v>
      </c>
      <c r="F3637">
        <v>0</v>
      </c>
      <c r="G3637">
        <v>3333333</v>
      </c>
      <c r="H3637">
        <v>0</v>
      </c>
      <c r="I3637">
        <v>0</v>
      </c>
      <c r="J3637">
        <v>0</v>
      </c>
      <c r="K3637">
        <v>0</v>
      </c>
      <c r="L3637">
        <v>0</v>
      </c>
      <c r="M3637">
        <v>0</v>
      </c>
    </row>
    <row r="3638" spans="2:13" x14ac:dyDescent="0.2">
      <c r="B3638">
        <v>0</v>
      </c>
      <c r="C3638">
        <v>0</v>
      </c>
      <c r="D3638">
        <v>0</v>
      </c>
      <c r="E3638">
        <v>0</v>
      </c>
      <c r="F3638">
        <v>0</v>
      </c>
      <c r="G3638">
        <v>3333333</v>
      </c>
      <c r="H3638">
        <v>0</v>
      </c>
      <c r="I3638">
        <v>0</v>
      </c>
      <c r="J3638">
        <v>0</v>
      </c>
      <c r="K3638">
        <v>0</v>
      </c>
      <c r="L3638">
        <v>0</v>
      </c>
      <c r="M3638">
        <v>0</v>
      </c>
    </row>
    <row r="3639" spans="2:13" x14ac:dyDescent="0.2">
      <c r="B3639">
        <v>0</v>
      </c>
      <c r="C3639">
        <v>0</v>
      </c>
      <c r="D3639">
        <v>0</v>
      </c>
      <c r="E3639">
        <v>0</v>
      </c>
      <c r="F3639">
        <v>0</v>
      </c>
      <c r="G3639">
        <v>3333333</v>
      </c>
      <c r="H3639">
        <v>0</v>
      </c>
      <c r="I3639">
        <v>0</v>
      </c>
      <c r="J3639">
        <v>0</v>
      </c>
      <c r="K3639">
        <v>0</v>
      </c>
      <c r="L3639">
        <v>0</v>
      </c>
      <c r="M3639">
        <v>0</v>
      </c>
    </row>
    <row r="3640" spans="2:13" x14ac:dyDescent="0.2">
      <c r="B3640">
        <v>0</v>
      </c>
      <c r="C3640">
        <v>0</v>
      </c>
      <c r="D3640">
        <v>0</v>
      </c>
      <c r="E3640">
        <v>0</v>
      </c>
      <c r="F3640">
        <v>0</v>
      </c>
      <c r="G3640">
        <v>3333333</v>
      </c>
      <c r="H3640">
        <v>0</v>
      </c>
      <c r="I3640">
        <v>0</v>
      </c>
      <c r="J3640">
        <v>0</v>
      </c>
      <c r="K3640">
        <v>0</v>
      </c>
      <c r="L3640">
        <v>0</v>
      </c>
      <c r="M3640">
        <v>0</v>
      </c>
    </row>
    <row r="3641" spans="2:13" x14ac:dyDescent="0.2">
      <c r="B3641">
        <v>0</v>
      </c>
      <c r="C3641">
        <v>0</v>
      </c>
      <c r="D3641">
        <v>0</v>
      </c>
      <c r="E3641">
        <v>0</v>
      </c>
      <c r="F3641">
        <v>0</v>
      </c>
      <c r="G3641">
        <v>3333333</v>
      </c>
      <c r="H3641">
        <v>0</v>
      </c>
      <c r="I3641">
        <v>0</v>
      </c>
      <c r="J3641">
        <v>0</v>
      </c>
      <c r="K3641">
        <v>0</v>
      </c>
      <c r="L3641">
        <v>0</v>
      </c>
      <c r="M3641">
        <v>0</v>
      </c>
    </row>
    <row r="3642" spans="2:13" x14ac:dyDescent="0.2">
      <c r="B3642">
        <v>0</v>
      </c>
      <c r="C3642">
        <v>0</v>
      </c>
      <c r="D3642">
        <v>0</v>
      </c>
      <c r="E3642">
        <v>0</v>
      </c>
      <c r="F3642">
        <v>0</v>
      </c>
      <c r="G3642">
        <v>3333333</v>
      </c>
      <c r="H3642">
        <v>0</v>
      </c>
      <c r="I3642">
        <v>0</v>
      </c>
      <c r="J3642">
        <v>0</v>
      </c>
      <c r="K3642">
        <v>0</v>
      </c>
      <c r="L3642">
        <v>0</v>
      </c>
      <c r="M3642">
        <v>0</v>
      </c>
    </row>
    <row r="3643" spans="2:13" x14ac:dyDescent="0.2">
      <c r="B3643">
        <v>0</v>
      </c>
      <c r="C3643">
        <v>0</v>
      </c>
      <c r="D3643">
        <v>0</v>
      </c>
      <c r="E3643">
        <v>0</v>
      </c>
      <c r="F3643">
        <v>0</v>
      </c>
      <c r="G3643">
        <v>3333333</v>
      </c>
      <c r="H3643">
        <v>0</v>
      </c>
      <c r="I3643">
        <v>0</v>
      </c>
      <c r="J3643">
        <v>0</v>
      </c>
      <c r="K3643">
        <v>0</v>
      </c>
      <c r="L3643">
        <v>0</v>
      </c>
      <c r="M3643">
        <v>0</v>
      </c>
    </row>
    <row r="3644" spans="2:13" x14ac:dyDescent="0.2">
      <c r="B3644">
        <v>0</v>
      </c>
      <c r="C3644">
        <v>0</v>
      </c>
      <c r="D3644">
        <v>0</v>
      </c>
      <c r="E3644">
        <v>0</v>
      </c>
      <c r="F3644">
        <v>0</v>
      </c>
      <c r="G3644">
        <v>3333333</v>
      </c>
      <c r="H3644">
        <v>0</v>
      </c>
      <c r="I3644">
        <v>0</v>
      </c>
      <c r="J3644">
        <v>0</v>
      </c>
      <c r="K3644">
        <v>0</v>
      </c>
      <c r="L3644">
        <v>0</v>
      </c>
      <c r="M3644">
        <v>0</v>
      </c>
    </row>
    <row r="3645" spans="2:13" x14ac:dyDescent="0.2">
      <c r="B3645">
        <v>0</v>
      </c>
      <c r="C3645">
        <v>0</v>
      </c>
      <c r="D3645">
        <v>0</v>
      </c>
      <c r="E3645">
        <v>0</v>
      </c>
      <c r="F3645">
        <v>0</v>
      </c>
      <c r="G3645">
        <v>3333333</v>
      </c>
      <c r="H3645">
        <v>0</v>
      </c>
      <c r="I3645">
        <v>0</v>
      </c>
      <c r="J3645">
        <v>0</v>
      </c>
      <c r="K3645">
        <v>0</v>
      </c>
      <c r="L3645">
        <v>0</v>
      </c>
      <c r="M3645">
        <v>0</v>
      </c>
    </row>
    <row r="3646" spans="2:13" x14ac:dyDescent="0.2">
      <c r="B3646">
        <v>0</v>
      </c>
      <c r="C3646">
        <v>0</v>
      </c>
      <c r="D3646">
        <v>0</v>
      </c>
      <c r="E3646">
        <v>0</v>
      </c>
      <c r="F3646">
        <v>0</v>
      </c>
      <c r="G3646">
        <v>3333333</v>
      </c>
      <c r="H3646">
        <v>0</v>
      </c>
      <c r="I3646">
        <v>0</v>
      </c>
      <c r="J3646">
        <v>0</v>
      </c>
      <c r="K3646">
        <v>0</v>
      </c>
      <c r="L3646">
        <v>0</v>
      </c>
      <c r="M3646">
        <v>0</v>
      </c>
    </row>
    <row r="3647" spans="2:13" x14ac:dyDescent="0.2">
      <c r="B3647">
        <v>0</v>
      </c>
      <c r="C3647">
        <v>0</v>
      </c>
      <c r="D3647">
        <v>0</v>
      </c>
      <c r="E3647">
        <v>0</v>
      </c>
      <c r="F3647">
        <v>0</v>
      </c>
      <c r="G3647">
        <v>3333333</v>
      </c>
      <c r="H3647">
        <v>0</v>
      </c>
      <c r="I3647">
        <v>0</v>
      </c>
      <c r="J3647">
        <v>0</v>
      </c>
      <c r="K3647">
        <v>0</v>
      </c>
      <c r="L3647">
        <v>0</v>
      </c>
      <c r="M3647">
        <v>0</v>
      </c>
    </row>
    <row r="3648" spans="2:13" x14ac:dyDescent="0.2">
      <c r="B3648">
        <v>0</v>
      </c>
      <c r="C3648">
        <v>0</v>
      </c>
      <c r="D3648">
        <v>0</v>
      </c>
      <c r="E3648">
        <v>0</v>
      </c>
      <c r="F3648">
        <v>0</v>
      </c>
      <c r="G3648">
        <v>3333333</v>
      </c>
      <c r="H3648">
        <v>0</v>
      </c>
      <c r="I3648">
        <v>0</v>
      </c>
      <c r="J3648">
        <v>0</v>
      </c>
      <c r="K3648">
        <v>0</v>
      </c>
      <c r="L3648">
        <v>0</v>
      </c>
      <c r="M3648">
        <v>0</v>
      </c>
    </row>
    <row r="3649" spans="2:13" x14ac:dyDescent="0.2">
      <c r="B3649">
        <v>0</v>
      </c>
      <c r="C3649">
        <v>0</v>
      </c>
      <c r="D3649">
        <v>0</v>
      </c>
      <c r="E3649">
        <v>0</v>
      </c>
      <c r="F3649">
        <v>0</v>
      </c>
      <c r="G3649">
        <v>3333333</v>
      </c>
      <c r="H3649">
        <v>0</v>
      </c>
      <c r="I3649">
        <v>0</v>
      </c>
      <c r="J3649">
        <v>0</v>
      </c>
      <c r="K3649">
        <v>0</v>
      </c>
      <c r="L3649">
        <v>0</v>
      </c>
      <c r="M3649">
        <v>0</v>
      </c>
    </row>
    <row r="3650" spans="2:13" x14ac:dyDescent="0.2">
      <c r="B3650">
        <v>0</v>
      </c>
      <c r="C3650">
        <v>0</v>
      </c>
      <c r="D3650">
        <v>0</v>
      </c>
      <c r="E3650">
        <v>0</v>
      </c>
      <c r="F3650">
        <v>0</v>
      </c>
      <c r="G3650">
        <v>3333333</v>
      </c>
      <c r="H3650">
        <v>0</v>
      </c>
      <c r="I3650">
        <v>0</v>
      </c>
      <c r="J3650">
        <v>0</v>
      </c>
      <c r="K3650">
        <v>0</v>
      </c>
      <c r="L3650">
        <v>0</v>
      </c>
      <c r="M3650">
        <v>0</v>
      </c>
    </row>
    <row r="3651" spans="2:13" x14ac:dyDescent="0.2">
      <c r="B3651">
        <v>0</v>
      </c>
      <c r="C3651">
        <v>0</v>
      </c>
      <c r="D3651">
        <v>0</v>
      </c>
      <c r="E3651">
        <v>0</v>
      </c>
      <c r="F3651">
        <v>0</v>
      </c>
      <c r="G3651">
        <v>3333333</v>
      </c>
      <c r="H3651">
        <v>0</v>
      </c>
      <c r="I3651">
        <v>0</v>
      </c>
      <c r="J3651">
        <v>0</v>
      </c>
      <c r="K3651">
        <v>0</v>
      </c>
      <c r="L3651">
        <v>0</v>
      </c>
      <c r="M3651">
        <v>0</v>
      </c>
    </row>
    <row r="3652" spans="2:13" x14ac:dyDescent="0.2">
      <c r="B3652">
        <v>0</v>
      </c>
      <c r="C3652">
        <v>0</v>
      </c>
      <c r="D3652">
        <v>0</v>
      </c>
      <c r="E3652">
        <v>0</v>
      </c>
      <c r="F3652">
        <v>0</v>
      </c>
      <c r="G3652">
        <v>3333333</v>
      </c>
      <c r="H3652">
        <v>0</v>
      </c>
      <c r="I3652">
        <v>0</v>
      </c>
      <c r="J3652">
        <v>0</v>
      </c>
      <c r="K3652">
        <v>0</v>
      </c>
      <c r="L3652">
        <v>0</v>
      </c>
      <c r="M3652">
        <v>0</v>
      </c>
    </row>
    <row r="3653" spans="2:13" x14ac:dyDescent="0.2">
      <c r="B3653">
        <v>0</v>
      </c>
      <c r="C3653">
        <v>0</v>
      </c>
      <c r="D3653">
        <v>0</v>
      </c>
      <c r="E3653">
        <v>0</v>
      </c>
      <c r="F3653">
        <v>0</v>
      </c>
      <c r="G3653">
        <v>3333333</v>
      </c>
      <c r="H3653">
        <v>0</v>
      </c>
      <c r="I3653">
        <v>0</v>
      </c>
      <c r="J3653">
        <v>0</v>
      </c>
      <c r="K3653">
        <v>0</v>
      </c>
      <c r="L3653">
        <v>0</v>
      </c>
      <c r="M3653">
        <v>0</v>
      </c>
    </row>
    <row r="3654" spans="2:13" x14ac:dyDescent="0.2">
      <c r="B3654">
        <v>0</v>
      </c>
      <c r="C3654">
        <v>0</v>
      </c>
      <c r="D3654">
        <v>0</v>
      </c>
      <c r="E3654">
        <v>0</v>
      </c>
      <c r="F3654">
        <v>0</v>
      </c>
      <c r="G3654">
        <v>3333333</v>
      </c>
      <c r="H3654">
        <v>0</v>
      </c>
      <c r="I3654">
        <v>0</v>
      </c>
      <c r="J3654">
        <v>0</v>
      </c>
      <c r="K3654">
        <v>0</v>
      </c>
      <c r="L3654">
        <v>0</v>
      </c>
      <c r="M3654">
        <v>0</v>
      </c>
    </row>
    <row r="3655" spans="2:13" x14ac:dyDescent="0.2">
      <c r="B3655">
        <v>0</v>
      </c>
      <c r="C3655">
        <v>0</v>
      </c>
      <c r="D3655">
        <v>0</v>
      </c>
      <c r="E3655">
        <v>0</v>
      </c>
      <c r="F3655">
        <v>0</v>
      </c>
      <c r="G3655">
        <v>3333333</v>
      </c>
      <c r="H3655">
        <v>0</v>
      </c>
      <c r="I3655">
        <v>0</v>
      </c>
      <c r="J3655">
        <v>0</v>
      </c>
      <c r="K3655">
        <v>0</v>
      </c>
      <c r="L3655">
        <v>0</v>
      </c>
      <c r="M3655">
        <v>0</v>
      </c>
    </row>
    <row r="3656" spans="2:13" x14ac:dyDescent="0.2">
      <c r="B3656">
        <v>0</v>
      </c>
      <c r="C3656">
        <v>0</v>
      </c>
      <c r="D3656">
        <v>0</v>
      </c>
      <c r="E3656">
        <v>0</v>
      </c>
      <c r="F3656">
        <v>0</v>
      </c>
      <c r="G3656">
        <v>3333333</v>
      </c>
      <c r="H3656">
        <v>0</v>
      </c>
      <c r="I3656">
        <v>0</v>
      </c>
      <c r="J3656">
        <v>0</v>
      </c>
      <c r="K3656">
        <v>0</v>
      </c>
      <c r="L3656">
        <v>0</v>
      </c>
      <c r="M3656">
        <v>0</v>
      </c>
    </row>
    <row r="3657" spans="2:13" x14ac:dyDescent="0.2">
      <c r="B3657">
        <v>0</v>
      </c>
      <c r="C3657">
        <v>0</v>
      </c>
      <c r="D3657">
        <v>0</v>
      </c>
      <c r="E3657">
        <v>0</v>
      </c>
      <c r="F3657">
        <v>0</v>
      </c>
      <c r="G3657">
        <v>3333333</v>
      </c>
      <c r="H3657">
        <v>0</v>
      </c>
      <c r="I3657">
        <v>0</v>
      </c>
      <c r="J3657">
        <v>0</v>
      </c>
      <c r="K3657">
        <v>0</v>
      </c>
      <c r="L3657">
        <v>0</v>
      </c>
      <c r="M3657">
        <v>0</v>
      </c>
    </row>
    <row r="3658" spans="2:13" x14ac:dyDescent="0.2">
      <c r="B3658">
        <v>0</v>
      </c>
      <c r="C3658">
        <v>0</v>
      </c>
      <c r="D3658">
        <v>0</v>
      </c>
      <c r="E3658">
        <v>0</v>
      </c>
      <c r="F3658">
        <v>0</v>
      </c>
      <c r="G3658">
        <v>3333333</v>
      </c>
      <c r="H3658">
        <v>0</v>
      </c>
      <c r="I3658">
        <v>0</v>
      </c>
      <c r="J3658">
        <v>0</v>
      </c>
      <c r="K3658">
        <v>0</v>
      </c>
      <c r="L3658">
        <v>0</v>
      </c>
      <c r="M3658">
        <v>0</v>
      </c>
    </row>
    <row r="3659" spans="2:13" x14ac:dyDescent="0.2">
      <c r="B3659">
        <v>0</v>
      </c>
      <c r="C3659">
        <v>0</v>
      </c>
      <c r="D3659">
        <v>0</v>
      </c>
      <c r="E3659">
        <v>0</v>
      </c>
      <c r="F3659">
        <v>0</v>
      </c>
      <c r="G3659">
        <v>3333333</v>
      </c>
      <c r="H3659">
        <v>0</v>
      </c>
      <c r="I3659">
        <v>0</v>
      </c>
      <c r="J3659">
        <v>0</v>
      </c>
      <c r="K3659">
        <v>0</v>
      </c>
      <c r="L3659">
        <v>0</v>
      </c>
      <c r="M3659">
        <v>0</v>
      </c>
    </row>
    <row r="3660" spans="2:13" x14ac:dyDescent="0.2">
      <c r="B3660">
        <v>0</v>
      </c>
      <c r="C3660">
        <v>0</v>
      </c>
      <c r="D3660">
        <v>0</v>
      </c>
      <c r="E3660">
        <v>0</v>
      </c>
      <c r="F3660">
        <v>0</v>
      </c>
      <c r="G3660">
        <v>3333333</v>
      </c>
      <c r="H3660">
        <v>0</v>
      </c>
      <c r="I3660">
        <v>0</v>
      </c>
      <c r="J3660">
        <v>0</v>
      </c>
      <c r="K3660">
        <v>0</v>
      </c>
      <c r="L3660">
        <v>0</v>
      </c>
      <c r="M3660">
        <v>0</v>
      </c>
    </row>
    <row r="3661" spans="2:13" x14ac:dyDescent="0.2">
      <c r="B3661">
        <v>0</v>
      </c>
      <c r="C3661">
        <v>0</v>
      </c>
      <c r="D3661">
        <v>0</v>
      </c>
      <c r="E3661">
        <v>0</v>
      </c>
      <c r="F3661">
        <v>0</v>
      </c>
      <c r="G3661">
        <v>3333333</v>
      </c>
      <c r="H3661">
        <v>0</v>
      </c>
      <c r="I3661">
        <v>0</v>
      </c>
      <c r="J3661">
        <v>0</v>
      </c>
      <c r="K3661">
        <v>0</v>
      </c>
      <c r="L3661">
        <v>0</v>
      </c>
      <c r="M3661">
        <v>0</v>
      </c>
    </row>
    <row r="3662" spans="2:13" x14ac:dyDescent="0.2">
      <c r="B3662">
        <v>0</v>
      </c>
      <c r="C3662">
        <v>0</v>
      </c>
      <c r="D3662">
        <v>0</v>
      </c>
      <c r="E3662">
        <v>0</v>
      </c>
      <c r="F3662">
        <v>0</v>
      </c>
      <c r="G3662">
        <v>3333333</v>
      </c>
      <c r="H3662">
        <v>0</v>
      </c>
      <c r="I3662">
        <v>0</v>
      </c>
      <c r="J3662">
        <v>0</v>
      </c>
      <c r="K3662">
        <v>0</v>
      </c>
      <c r="L3662">
        <v>0</v>
      </c>
      <c r="M3662">
        <v>0</v>
      </c>
    </row>
    <row r="3663" spans="2:13" x14ac:dyDescent="0.2">
      <c r="B3663">
        <v>0</v>
      </c>
      <c r="C3663">
        <v>0</v>
      </c>
      <c r="D3663">
        <v>0</v>
      </c>
      <c r="E3663">
        <v>0</v>
      </c>
      <c r="F3663">
        <v>0</v>
      </c>
      <c r="G3663">
        <v>3333333</v>
      </c>
      <c r="H3663">
        <v>0</v>
      </c>
      <c r="I3663">
        <v>0</v>
      </c>
      <c r="J3663">
        <v>0</v>
      </c>
      <c r="K3663">
        <v>0</v>
      </c>
      <c r="L3663">
        <v>0</v>
      </c>
      <c r="M3663">
        <v>0</v>
      </c>
    </row>
    <row r="3664" spans="2:13" x14ac:dyDescent="0.2">
      <c r="B3664">
        <v>0</v>
      </c>
      <c r="C3664">
        <v>0</v>
      </c>
      <c r="D3664">
        <v>0</v>
      </c>
      <c r="E3664">
        <v>0</v>
      </c>
      <c r="F3664">
        <v>0</v>
      </c>
      <c r="G3664">
        <v>3333333</v>
      </c>
      <c r="H3664">
        <v>0</v>
      </c>
      <c r="I3664">
        <v>0</v>
      </c>
      <c r="J3664">
        <v>0</v>
      </c>
      <c r="K3664">
        <v>0</v>
      </c>
      <c r="L3664">
        <v>0</v>
      </c>
      <c r="M3664">
        <v>0</v>
      </c>
    </row>
    <row r="3665" spans="2:13" x14ac:dyDescent="0.2">
      <c r="B3665">
        <v>0</v>
      </c>
      <c r="C3665">
        <v>0</v>
      </c>
      <c r="D3665">
        <v>0</v>
      </c>
      <c r="E3665">
        <v>0</v>
      </c>
      <c r="F3665">
        <v>0</v>
      </c>
      <c r="G3665">
        <v>3333333</v>
      </c>
      <c r="H3665">
        <v>0</v>
      </c>
      <c r="I3665">
        <v>0</v>
      </c>
      <c r="J3665">
        <v>0</v>
      </c>
      <c r="K3665">
        <v>0</v>
      </c>
      <c r="L3665">
        <v>0</v>
      </c>
      <c r="M3665">
        <v>0</v>
      </c>
    </row>
    <row r="3666" spans="2:13" x14ac:dyDescent="0.2">
      <c r="B3666">
        <v>0</v>
      </c>
      <c r="C3666">
        <v>0</v>
      </c>
      <c r="D3666">
        <v>0</v>
      </c>
      <c r="E3666">
        <v>0</v>
      </c>
      <c r="F3666">
        <v>0</v>
      </c>
      <c r="G3666">
        <v>3333333</v>
      </c>
      <c r="H3666">
        <v>0</v>
      </c>
      <c r="I3666">
        <v>0</v>
      </c>
      <c r="J3666">
        <v>0</v>
      </c>
      <c r="K3666">
        <v>0</v>
      </c>
      <c r="L3666">
        <v>0</v>
      </c>
      <c r="M3666">
        <v>0</v>
      </c>
    </row>
    <row r="3667" spans="2:13" x14ac:dyDescent="0.2">
      <c r="B3667">
        <v>0</v>
      </c>
      <c r="C3667">
        <v>0</v>
      </c>
      <c r="D3667">
        <v>0</v>
      </c>
      <c r="E3667">
        <v>0</v>
      </c>
      <c r="F3667">
        <v>0</v>
      </c>
      <c r="G3667">
        <v>3333333</v>
      </c>
      <c r="H3667">
        <v>0</v>
      </c>
      <c r="I3667">
        <v>0</v>
      </c>
      <c r="J3667">
        <v>0</v>
      </c>
      <c r="K3667">
        <v>0</v>
      </c>
      <c r="L3667">
        <v>0</v>
      </c>
      <c r="M3667">
        <v>0</v>
      </c>
    </row>
    <row r="3668" spans="2:13" x14ac:dyDescent="0.2">
      <c r="B3668">
        <v>0</v>
      </c>
      <c r="C3668">
        <v>0</v>
      </c>
      <c r="D3668">
        <v>0</v>
      </c>
      <c r="E3668">
        <v>0</v>
      </c>
      <c r="F3668">
        <v>0</v>
      </c>
      <c r="G3668">
        <v>3333333</v>
      </c>
      <c r="H3668">
        <v>0</v>
      </c>
      <c r="I3668">
        <v>0</v>
      </c>
      <c r="J3668">
        <v>0</v>
      </c>
      <c r="K3668">
        <v>0</v>
      </c>
      <c r="L3668">
        <v>0</v>
      </c>
      <c r="M3668">
        <v>0</v>
      </c>
    </row>
    <row r="3669" spans="2:13" x14ac:dyDescent="0.2">
      <c r="B3669">
        <v>0</v>
      </c>
      <c r="C3669">
        <v>0</v>
      </c>
      <c r="D3669">
        <v>0</v>
      </c>
      <c r="E3669">
        <v>0</v>
      </c>
      <c r="F3669">
        <v>0</v>
      </c>
      <c r="G3669">
        <v>3333333</v>
      </c>
      <c r="H3669">
        <v>0</v>
      </c>
      <c r="I3669">
        <v>0</v>
      </c>
      <c r="J3669">
        <v>0</v>
      </c>
      <c r="K3669">
        <v>0</v>
      </c>
      <c r="L3669">
        <v>0</v>
      </c>
      <c r="M3669">
        <v>0</v>
      </c>
    </row>
    <row r="3670" spans="2:13" x14ac:dyDescent="0.2">
      <c r="B3670">
        <v>0</v>
      </c>
      <c r="C3670">
        <v>0</v>
      </c>
      <c r="D3670">
        <v>0</v>
      </c>
      <c r="E3670">
        <v>0</v>
      </c>
      <c r="F3670">
        <v>0</v>
      </c>
      <c r="G3670">
        <v>3333333</v>
      </c>
      <c r="H3670">
        <v>0</v>
      </c>
      <c r="I3670">
        <v>0</v>
      </c>
      <c r="J3670">
        <v>0</v>
      </c>
      <c r="K3670">
        <v>0</v>
      </c>
      <c r="L3670">
        <v>0</v>
      </c>
      <c r="M3670">
        <v>0</v>
      </c>
    </row>
    <row r="3671" spans="2:13" x14ac:dyDescent="0.2">
      <c r="B3671">
        <v>0</v>
      </c>
      <c r="C3671">
        <v>0</v>
      </c>
      <c r="D3671">
        <v>0</v>
      </c>
      <c r="E3671">
        <v>0</v>
      </c>
      <c r="F3671">
        <v>0</v>
      </c>
      <c r="G3671">
        <v>3333333</v>
      </c>
      <c r="H3671">
        <v>0</v>
      </c>
      <c r="I3671">
        <v>0</v>
      </c>
      <c r="J3671">
        <v>0</v>
      </c>
      <c r="K3671">
        <v>0</v>
      </c>
      <c r="L3671">
        <v>0</v>
      </c>
      <c r="M3671">
        <v>0</v>
      </c>
    </row>
    <row r="3672" spans="2:13" x14ac:dyDescent="0.2">
      <c r="B3672">
        <v>0</v>
      </c>
      <c r="C3672">
        <v>0</v>
      </c>
      <c r="D3672">
        <v>0</v>
      </c>
      <c r="E3672">
        <v>0</v>
      </c>
      <c r="F3672">
        <v>0</v>
      </c>
      <c r="G3672">
        <v>3333333</v>
      </c>
      <c r="H3672">
        <v>0</v>
      </c>
      <c r="I3672">
        <v>0</v>
      </c>
      <c r="J3672">
        <v>0</v>
      </c>
      <c r="K3672">
        <v>0</v>
      </c>
      <c r="L3672">
        <v>0</v>
      </c>
      <c r="M3672">
        <v>0</v>
      </c>
    </row>
    <row r="3673" spans="2:13" x14ac:dyDescent="0.2">
      <c r="B3673">
        <v>0</v>
      </c>
      <c r="C3673">
        <v>0</v>
      </c>
      <c r="D3673">
        <v>0</v>
      </c>
      <c r="E3673">
        <v>0</v>
      </c>
      <c r="F3673">
        <v>0</v>
      </c>
      <c r="G3673">
        <v>3333333</v>
      </c>
      <c r="H3673">
        <v>0</v>
      </c>
      <c r="I3673">
        <v>0</v>
      </c>
      <c r="J3673">
        <v>0</v>
      </c>
      <c r="K3673">
        <v>0</v>
      </c>
      <c r="L3673">
        <v>0</v>
      </c>
      <c r="M3673">
        <v>0</v>
      </c>
    </row>
    <row r="3674" spans="2:13" x14ac:dyDescent="0.2">
      <c r="B3674">
        <v>0</v>
      </c>
      <c r="C3674">
        <v>0</v>
      </c>
      <c r="D3674">
        <v>0</v>
      </c>
      <c r="E3674">
        <v>0</v>
      </c>
      <c r="F3674">
        <v>0</v>
      </c>
      <c r="G3674">
        <v>3333333</v>
      </c>
      <c r="H3674">
        <v>0</v>
      </c>
      <c r="I3674">
        <v>0</v>
      </c>
      <c r="J3674">
        <v>0</v>
      </c>
      <c r="K3674">
        <v>0</v>
      </c>
      <c r="L3674">
        <v>0</v>
      </c>
      <c r="M3674">
        <v>0</v>
      </c>
    </row>
    <row r="3675" spans="2:13" x14ac:dyDescent="0.2">
      <c r="B3675">
        <v>0</v>
      </c>
      <c r="C3675">
        <v>0</v>
      </c>
      <c r="D3675">
        <v>0</v>
      </c>
      <c r="E3675">
        <v>0</v>
      </c>
      <c r="F3675">
        <v>0</v>
      </c>
      <c r="G3675">
        <v>3333333</v>
      </c>
      <c r="H3675">
        <v>0</v>
      </c>
      <c r="I3675">
        <v>0</v>
      </c>
      <c r="J3675">
        <v>0</v>
      </c>
      <c r="K3675">
        <v>0</v>
      </c>
      <c r="L3675">
        <v>0</v>
      </c>
      <c r="M3675">
        <v>0</v>
      </c>
    </row>
    <row r="3676" spans="2:13" x14ac:dyDescent="0.2">
      <c r="B3676">
        <v>0</v>
      </c>
      <c r="C3676">
        <v>0</v>
      </c>
      <c r="D3676">
        <v>0</v>
      </c>
      <c r="E3676">
        <v>0</v>
      </c>
      <c r="F3676">
        <v>0</v>
      </c>
      <c r="G3676">
        <v>3333333</v>
      </c>
      <c r="H3676">
        <v>0</v>
      </c>
      <c r="I3676">
        <v>0</v>
      </c>
      <c r="J3676">
        <v>0</v>
      </c>
      <c r="K3676">
        <v>0</v>
      </c>
      <c r="L3676">
        <v>0</v>
      </c>
      <c r="M3676">
        <v>0</v>
      </c>
    </row>
    <row r="3677" spans="2:13" x14ac:dyDescent="0.2">
      <c r="B3677">
        <v>0</v>
      </c>
      <c r="C3677">
        <v>0</v>
      </c>
      <c r="D3677">
        <v>0</v>
      </c>
      <c r="E3677">
        <v>0</v>
      </c>
      <c r="F3677">
        <v>0</v>
      </c>
      <c r="G3677">
        <v>3333333</v>
      </c>
      <c r="H3677">
        <v>0</v>
      </c>
      <c r="I3677">
        <v>0</v>
      </c>
      <c r="J3677">
        <v>0</v>
      </c>
      <c r="K3677">
        <v>0</v>
      </c>
      <c r="L3677">
        <v>0</v>
      </c>
      <c r="M3677">
        <v>0</v>
      </c>
    </row>
    <row r="3678" spans="2:13" x14ac:dyDescent="0.2">
      <c r="B3678">
        <v>0</v>
      </c>
      <c r="C3678">
        <v>0</v>
      </c>
      <c r="D3678">
        <v>0</v>
      </c>
      <c r="E3678">
        <v>0</v>
      </c>
      <c r="F3678">
        <v>0</v>
      </c>
      <c r="G3678">
        <v>3333333</v>
      </c>
      <c r="H3678">
        <v>0</v>
      </c>
      <c r="I3678">
        <v>0</v>
      </c>
      <c r="J3678">
        <v>0</v>
      </c>
      <c r="K3678">
        <v>0</v>
      </c>
      <c r="L3678">
        <v>0</v>
      </c>
      <c r="M3678">
        <v>0</v>
      </c>
    </row>
    <row r="3679" spans="2:13" x14ac:dyDescent="0.2">
      <c r="B3679">
        <v>0</v>
      </c>
      <c r="C3679">
        <v>0</v>
      </c>
      <c r="D3679">
        <v>0</v>
      </c>
      <c r="E3679">
        <v>0</v>
      </c>
      <c r="F3679">
        <v>0</v>
      </c>
      <c r="G3679">
        <v>3333333</v>
      </c>
      <c r="H3679">
        <v>0</v>
      </c>
      <c r="I3679">
        <v>0</v>
      </c>
      <c r="J3679">
        <v>0</v>
      </c>
      <c r="K3679">
        <v>0</v>
      </c>
      <c r="L3679">
        <v>0</v>
      </c>
      <c r="M3679">
        <v>0</v>
      </c>
    </row>
    <row r="3680" spans="2:13" x14ac:dyDescent="0.2">
      <c r="B3680">
        <v>0</v>
      </c>
      <c r="C3680">
        <v>0</v>
      </c>
      <c r="D3680">
        <v>0</v>
      </c>
      <c r="E3680">
        <v>0</v>
      </c>
      <c r="F3680">
        <v>0</v>
      </c>
      <c r="G3680">
        <v>3333333</v>
      </c>
      <c r="H3680">
        <v>0</v>
      </c>
      <c r="I3680">
        <v>0</v>
      </c>
      <c r="J3680">
        <v>0</v>
      </c>
      <c r="K3680">
        <v>0</v>
      </c>
      <c r="L3680">
        <v>0</v>
      </c>
      <c r="M3680">
        <v>0</v>
      </c>
    </row>
    <row r="3681" spans="2:13" x14ac:dyDescent="0.2">
      <c r="B3681">
        <v>0</v>
      </c>
      <c r="C3681">
        <v>0</v>
      </c>
      <c r="D3681">
        <v>0</v>
      </c>
      <c r="E3681">
        <v>0</v>
      </c>
      <c r="F3681">
        <v>0</v>
      </c>
      <c r="G3681">
        <v>3333333</v>
      </c>
      <c r="H3681">
        <v>0</v>
      </c>
      <c r="I3681">
        <v>0</v>
      </c>
      <c r="J3681">
        <v>0</v>
      </c>
      <c r="K3681">
        <v>0</v>
      </c>
      <c r="L3681">
        <v>0</v>
      </c>
      <c r="M3681">
        <v>0</v>
      </c>
    </row>
    <row r="3682" spans="2:13" x14ac:dyDescent="0.2">
      <c r="B3682">
        <v>0</v>
      </c>
      <c r="C3682">
        <v>0</v>
      </c>
      <c r="D3682">
        <v>0</v>
      </c>
      <c r="E3682">
        <v>0</v>
      </c>
      <c r="F3682">
        <v>0</v>
      </c>
      <c r="G3682">
        <v>3333333</v>
      </c>
      <c r="H3682">
        <v>0</v>
      </c>
      <c r="I3682">
        <v>0</v>
      </c>
      <c r="J3682">
        <v>0</v>
      </c>
      <c r="K3682">
        <v>0</v>
      </c>
      <c r="L3682">
        <v>0</v>
      </c>
      <c r="M3682">
        <v>0</v>
      </c>
    </row>
    <row r="3683" spans="2:13" x14ac:dyDescent="0.2">
      <c r="B3683">
        <v>0</v>
      </c>
      <c r="C3683">
        <v>0</v>
      </c>
      <c r="D3683">
        <v>0</v>
      </c>
      <c r="E3683">
        <v>0</v>
      </c>
      <c r="F3683">
        <v>0</v>
      </c>
      <c r="G3683">
        <v>3333333</v>
      </c>
      <c r="H3683">
        <v>0</v>
      </c>
      <c r="I3683">
        <v>0</v>
      </c>
      <c r="J3683">
        <v>0</v>
      </c>
      <c r="K3683">
        <v>0</v>
      </c>
      <c r="L3683">
        <v>0</v>
      </c>
      <c r="M3683">
        <v>0</v>
      </c>
    </row>
    <row r="3684" spans="2:13" x14ac:dyDescent="0.2">
      <c r="B3684">
        <v>0</v>
      </c>
      <c r="C3684">
        <v>0</v>
      </c>
      <c r="D3684">
        <v>0</v>
      </c>
      <c r="E3684">
        <v>0</v>
      </c>
      <c r="F3684">
        <v>0</v>
      </c>
      <c r="G3684">
        <v>3333333</v>
      </c>
      <c r="H3684">
        <v>0</v>
      </c>
      <c r="I3684">
        <v>0</v>
      </c>
      <c r="J3684">
        <v>0</v>
      </c>
      <c r="K3684">
        <v>0</v>
      </c>
      <c r="L3684">
        <v>0</v>
      </c>
      <c r="M3684">
        <v>0</v>
      </c>
    </row>
    <row r="3685" spans="2:13" x14ac:dyDescent="0.2">
      <c r="B3685">
        <v>0</v>
      </c>
      <c r="C3685">
        <v>0</v>
      </c>
      <c r="D3685">
        <v>0</v>
      </c>
      <c r="E3685">
        <v>0</v>
      </c>
      <c r="F3685">
        <v>0</v>
      </c>
      <c r="G3685">
        <v>3333333</v>
      </c>
      <c r="H3685">
        <v>0</v>
      </c>
      <c r="I3685">
        <v>0</v>
      </c>
      <c r="J3685">
        <v>0</v>
      </c>
      <c r="K3685">
        <v>0</v>
      </c>
      <c r="L3685">
        <v>0</v>
      </c>
      <c r="M3685">
        <v>0</v>
      </c>
    </row>
    <row r="3686" spans="2:13" x14ac:dyDescent="0.2">
      <c r="B3686">
        <v>0</v>
      </c>
      <c r="C3686">
        <v>0</v>
      </c>
      <c r="D3686">
        <v>0</v>
      </c>
      <c r="E3686">
        <v>0</v>
      </c>
      <c r="F3686">
        <v>0</v>
      </c>
      <c r="G3686">
        <v>3333333</v>
      </c>
      <c r="H3686">
        <v>0</v>
      </c>
      <c r="I3686">
        <v>0</v>
      </c>
      <c r="J3686">
        <v>0</v>
      </c>
      <c r="K3686">
        <v>0</v>
      </c>
      <c r="L3686">
        <v>0</v>
      </c>
      <c r="M3686">
        <v>0</v>
      </c>
    </row>
    <row r="3687" spans="2:13" x14ac:dyDescent="0.2">
      <c r="B3687">
        <v>0</v>
      </c>
      <c r="C3687">
        <v>0</v>
      </c>
      <c r="D3687">
        <v>0</v>
      </c>
      <c r="E3687">
        <v>0</v>
      </c>
      <c r="F3687">
        <v>0</v>
      </c>
      <c r="G3687">
        <v>3333333</v>
      </c>
      <c r="H3687">
        <v>0</v>
      </c>
      <c r="I3687">
        <v>0</v>
      </c>
      <c r="J3687">
        <v>0</v>
      </c>
      <c r="K3687">
        <v>0</v>
      </c>
      <c r="L3687">
        <v>0</v>
      </c>
      <c r="M3687">
        <v>0</v>
      </c>
    </row>
    <row r="3688" spans="2:13" x14ac:dyDescent="0.2">
      <c r="B3688">
        <v>0</v>
      </c>
      <c r="C3688">
        <v>0</v>
      </c>
      <c r="D3688">
        <v>0</v>
      </c>
      <c r="E3688">
        <v>0</v>
      </c>
      <c r="F3688">
        <v>0</v>
      </c>
      <c r="G3688">
        <v>3333333</v>
      </c>
      <c r="H3688">
        <v>0</v>
      </c>
      <c r="I3688">
        <v>0</v>
      </c>
      <c r="J3688">
        <v>0</v>
      </c>
      <c r="K3688">
        <v>0</v>
      </c>
      <c r="L3688">
        <v>0</v>
      </c>
      <c r="M3688">
        <v>0</v>
      </c>
    </row>
    <row r="3689" spans="2:13" x14ac:dyDescent="0.2">
      <c r="B3689">
        <v>0</v>
      </c>
      <c r="C3689">
        <v>0</v>
      </c>
      <c r="D3689">
        <v>0</v>
      </c>
      <c r="E3689">
        <v>0</v>
      </c>
      <c r="F3689">
        <v>0</v>
      </c>
      <c r="G3689">
        <v>3333333</v>
      </c>
      <c r="H3689">
        <v>0</v>
      </c>
      <c r="I3689">
        <v>0</v>
      </c>
      <c r="J3689">
        <v>0</v>
      </c>
      <c r="K3689">
        <v>0</v>
      </c>
      <c r="L3689">
        <v>0</v>
      </c>
      <c r="M3689">
        <v>0</v>
      </c>
    </row>
    <row r="3690" spans="2:13" x14ac:dyDescent="0.2">
      <c r="B3690">
        <v>0</v>
      </c>
      <c r="C3690">
        <v>0</v>
      </c>
      <c r="D3690">
        <v>0</v>
      </c>
      <c r="E3690">
        <v>0</v>
      </c>
      <c r="F3690">
        <v>0</v>
      </c>
      <c r="G3690">
        <v>3333333</v>
      </c>
      <c r="H3690">
        <v>0</v>
      </c>
      <c r="I3690">
        <v>0</v>
      </c>
      <c r="J3690">
        <v>0</v>
      </c>
      <c r="K3690">
        <v>0</v>
      </c>
      <c r="L3690">
        <v>0</v>
      </c>
      <c r="M3690">
        <v>0</v>
      </c>
    </row>
    <row r="3691" spans="2:13" x14ac:dyDescent="0.2">
      <c r="B3691">
        <v>0</v>
      </c>
      <c r="C3691">
        <v>0</v>
      </c>
      <c r="D3691">
        <v>0</v>
      </c>
      <c r="E3691">
        <v>0</v>
      </c>
      <c r="F3691">
        <v>0</v>
      </c>
      <c r="G3691">
        <v>3333333</v>
      </c>
      <c r="H3691">
        <v>0</v>
      </c>
      <c r="I3691">
        <v>0</v>
      </c>
      <c r="J3691">
        <v>0</v>
      </c>
      <c r="K3691">
        <v>0</v>
      </c>
      <c r="L3691">
        <v>0</v>
      </c>
      <c r="M3691">
        <v>0</v>
      </c>
    </row>
    <row r="3692" spans="2:13" x14ac:dyDescent="0.2">
      <c r="B3692">
        <v>0</v>
      </c>
      <c r="C3692">
        <v>0</v>
      </c>
      <c r="D3692">
        <v>0</v>
      </c>
      <c r="E3692">
        <v>0</v>
      </c>
      <c r="F3692">
        <v>0</v>
      </c>
      <c r="G3692">
        <v>3333333</v>
      </c>
      <c r="H3692">
        <v>0</v>
      </c>
      <c r="I3692">
        <v>0</v>
      </c>
      <c r="J3692">
        <v>0</v>
      </c>
      <c r="K3692">
        <v>0</v>
      </c>
      <c r="L3692">
        <v>0</v>
      </c>
      <c r="M3692">
        <v>0</v>
      </c>
    </row>
    <row r="3693" spans="2:13" x14ac:dyDescent="0.2">
      <c r="B3693">
        <v>0</v>
      </c>
      <c r="C3693">
        <v>0</v>
      </c>
      <c r="D3693">
        <v>0</v>
      </c>
      <c r="E3693">
        <v>0</v>
      </c>
      <c r="F3693">
        <v>0</v>
      </c>
      <c r="G3693">
        <v>3333333</v>
      </c>
      <c r="H3693">
        <v>0</v>
      </c>
      <c r="I3693">
        <v>0</v>
      </c>
      <c r="J3693">
        <v>0</v>
      </c>
      <c r="K3693">
        <v>0</v>
      </c>
      <c r="L3693">
        <v>0</v>
      </c>
      <c r="M3693">
        <v>0</v>
      </c>
    </row>
    <row r="3694" spans="2:13" x14ac:dyDescent="0.2">
      <c r="B3694">
        <v>0</v>
      </c>
      <c r="C3694">
        <v>0</v>
      </c>
      <c r="D3694">
        <v>0</v>
      </c>
      <c r="E3694">
        <v>0</v>
      </c>
      <c r="F3694">
        <v>0</v>
      </c>
      <c r="G3694">
        <v>3333333</v>
      </c>
      <c r="H3694">
        <v>0</v>
      </c>
      <c r="I3694">
        <v>0</v>
      </c>
      <c r="J3694">
        <v>0</v>
      </c>
      <c r="K3694">
        <v>0</v>
      </c>
      <c r="L3694">
        <v>0</v>
      </c>
      <c r="M3694">
        <v>0</v>
      </c>
    </row>
    <row r="3695" spans="2:13" x14ac:dyDescent="0.2">
      <c r="B3695">
        <v>0</v>
      </c>
      <c r="C3695">
        <v>0</v>
      </c>
      <c r="D3695">
        <v>0</v>
      </c>
      <c r="E3695">
        <v>0</v>
      </c>
      <c r="F3695">
        <v>0</v>
      </c>
      <c r="G3695">
        <v>3333333</v>
      </c>
      <c r="H3695">
        <v>0</v>
      </c>
      <c r="I3695">
        <v>0</v>
      </c>
      <c r="J3695">
        <v>0</v>
      </c>
      <c r="K3695">
        <v>0</v>
      </c>
      <c r="L3695">
        <v>0</v>
      </c>
      <c r="M3695">
        <v>0</v>
      </c>
    </row>
    <row r="3696" spans="2:13" x14ac:dyDescent="0.2">
      <c r="B3696">
        <v>0</v>
      </c>
      <c r="C3696">
        <v>0</v>
      </c>
      <c r="D3696">
        <v>0</v>
      </c>
      <c r="E3696">
        <v>0</v>
      </c>
      <c r="F3696">
        <v>0</v>
      </c>
      <c r="G3696">
        <v>3333333</v>
      </c>
      <c r="H3696">
        <v>0</v>
      </c>
      <c r="I3696">
        <v>0</v>
      </c>
      <c r="J3696">
        <v>0</v>
      </c>
      <c r="K3696">
        <v>0</v>
      </c>
      <c r="L3696">
        <v>0</v>
      </c>
      <c r="M3696">
        <v>0</v>
      </c>
    </row>
    <row r="3697" spans="2:13" x14ac:dyDescent="0.2">
      <c r="B3697">
        <v>0</v>
      </c>
      <c r="C3697">
        <v>0</v>
      </c>
      <c r="D3697">
        <v>0</v>
      </c>
      <c r="E3697">
        <v>0</v>
      </c>
      <c r="F3697">
        <v>0</v>
      </c>
      <c r="G3697">
        <v>3333333</v>
      </c>
      <c r="H3697">
        <v>0</v>
      </c>
      <c r="I3697">
        <v>0</v>
      </c>
      <c r="J3697">
        <v>0</v>
      </c>
      <c r="K3697">
        <v>0</v>
      </c>
      <c r="L3697">
        <v>0</v>
      </c>
      <c r="M3697">
        <v>0</v>
      </c>
    </row>
    <row r="3698" spans="2:13" x14ac:dyDescent="0.2">
      <c r="B3698">
        <v>0</v>
      </c>
      <c r="C3698">
        <v>0</v>
      </c>
      <c r="D3698">
        <v>0</v>
      </c>
      <c r="E3698">
        <v>0</v>
      </c>
      <c r="F3698">
        <v>0</v>
      </c>
      <c r="G3698">
        <v>3333333</v>
      </c>
      <c r="H3698">
        <v>0</v>
      </c>
      <c r="I3698">
        <v>0</v>
      </c>
      <c r="J3698">
        <v>0</v>
      </c>
      <c r="K3698">
        <v>0</v>
      </c>
      <c r="L3698">
        <v>0</v>
      </c>
      <c r="M3698">
        <v>0</v>
      </c>
    </row>
    <row r="3699" spans="2:13" x14ac:dyDescent="0.2">
      <c r="B3699">
        <v>0</v>
      </c>
      <c r="C3699">
        <v>0</v>
      </c>
      <c r="D3699">
        <v>0</v>
      </c>
      <c r="E3699">
        <v>0</v>
      </c>
      <c r="F3699">
        <v>0</v>
      </c>
      <c r="G3699">
        <v>3333333</v>
      </c>
      <c r="H3699">
        <v>0</v>
      </c>
      <c r="I3699">
        <v>0</v>
      </c>
      <c r="J3699">
        <v>0</v>
      </c>
      <c r="K3699">
        <v>0</v>
      </c>
      <c r="L3699">
        <v>0</v>
      </c>
      <c r="M3699">
        <v>0</v>
      </c>
    </row>
    <row r="3700" spans="2:13" x14ac:dyDescent="0.2">
      <c r="B3700">
        <v>0</v>
      </c>
      <c r="C3700">
        <v>0</v>
      </c>
      <c r="D3700">
        <v>0</v>
      </c>
      <c r="E3700">
        <v>0</v>
      </c>
      <c r="F3700">
        <v>0</v>
      </c>
      <c r="G3700">
        <v>3333333</v>
      </c>
      <c r="H3700">
        <v>0</v>
      </c>
      <c r="I3700">
        <v>0</v>
      </c>
      <c r="J3700">
        <v>0</v>
      </c>
      <c r="K3700">
        <v>0</v>
      </c>
      <c r="L3700">
        <v>0</v>
      </c>
      <c r="M3700">
        <v>0</v>
      </c>
    </row>
    <row r="3701" spans="2:13" x14ac:dyDescent="0.2">
      <c r="B3701">
        <v>0</v>
      </c>
      <c r="C3701">
        <v>0</v>
      </c>
      <c r="D3701">
        <v>0</v>
      </c>
      <c r="E3701">
        <v>0</v>
      </c>
      <c r="F3701">
        <v>0</v>
      </c>
      <c r="G3701">
        <v>3333333</v>
      </c>
      <c r="H3701">
        <v>0</v>
      </c>
      <c r="I3701">
        <v>0</v>
      </c>
      <c r="J3701">
        <v>0</v>
      </c>
      <c r="K3701">
        <v>0</v>
      </c>
      <c r="L3701">
        <v>0</v>
      </c>
      <c r="M3701">
        <v>0</v>
      </c>
    </row>
    <row r="3702" spans="2:13" x14ac:dyDescent="0.2">
      <c r="B3702">
        <v>0</v>
      </c>
      <c r="C3702">
        <v>0</v>
      </c>
      <c r="D3702">
        <v>0</v>
      </c>
      <c r="E3702">
        <v>0</v>
      </c>
      <c r="F3702">
        <v>0</v>
      </c>
      <c r="G3702">
        <v>3333333</v>
      </c>
      <c r="H3702">
        <v>0</v>
      </c>
      <c r="I3702">
        <v>0</v>
      </c>
      <c r="J3702">
        <v>0</v>
      </c>
      <c r="K3702">
        <v>0</v>
      </c>
      <c r="L3702">
        <v>0</v>
      </c>
      <c r="M3702">
        <v>0</v>
      </c>
    </row>
    <row r="3703" spans="2:13" x14ac:dyDescent="0.2">
      <c r="B3703">
        <v>0</v>
      </c>
      <c r="C3703">
        <v>0</v>
      </c>
      <c r="D3703">
        <v>0</v>
      </c>
      <c r="E3703">
        <v>0</v>
      </c>
      <c r="F3703">
        <v>0</v>
      </c>
      <c r="G3703">
        <v>3333333</v>
      </c>
      <c r="H3703">
        <v>0</v>
      </c>
      <c r="I3703">
        <v>0</v>
      </c>
      <c r="J3703">
        <v>0</v>
      </c>
      <c r="K3703">
        <v>0</v>
      </c>
      <c r="L3703">
        <v>0</v>
      </c>
      <c r="M3703">
        <v>0</v>
      </c>
    </row>
    <row r="3704" spans="2:13" x14ac:dyDescent="0.2">
      <c r="B3704">
        <v>0</v>
      </c>
      <c r="C3704">
        <v>0</v>
      </c>
      <c r="D3704">
        <v>0</v>
      </c>
      <c r="E3704">
        <v>0</v>
      </c>
      <c r="F3704">
        <v>0</v>
      </c>
      <c r="G3704">
        <v>3333333</v>
      </c>
      <c r="H3704">
        <v>0</v>
      </c>
      <c r="I3704">
        <v>0</v>
      </c>
      <c r="J3704">
        <v>0</v>
      </c>
      <c r="K3704">
        <v>0</v>
      </c>
      <c r="L3704">
        <v>0</v>
      </c>
      <c r="M3704">
        <v>0</v>
      </c>
    </row>
    <row r="3705" spans="2:13" x14ac:dyDescent="0.2">
      <c r="B3705">
        <v>0</v>
      </c>
      <c r="C3705">
        <v>0</v>
      </c>
      <c r="D3705">
        <v>0</v>
      </c>
      <c r="E3705">
        <v>0</v>
      </c>
      <c r="F3705">
        <v>0</v>
      </c>
      <c r="G3705">
        <v>3333333</v>
      </c>
      <c r="H3705">
        <v>0</v>
      </c>
      <c r="I3705">
        <v>0</v>
      </c>
      <c r="J3705">
        <v>0</v>
      </c>
      <c r="K3705">
        <v>0</v>
      </c>
      <c r="L3705">
        <v>0</v>
      </c>
      <c r="M3705">
        <v>0</v>
      </c>
    </row>
    <row r="3706" spans="2:13" x14ac:dyDescent="0.2">
      <c r="B3706">
        <v>0</v>
      </c>
      <c r="C3706">
        <v>0</v>
      </c>
      <c r="D3706">
        <v>0</v>
      </c>
      <c r="E3706">
        <v>0</v>
      </c>
      <c r="F3706">
        <v>0</v>
      </c>
      <c r="G3706">
        <v>3333333</v>
      </c>
      <c r="H3706">
        <v>0</v>
      </c>
      <c r="I3706">
        <v>0</v>
      </c>
      <c r="J3706">
        <v>0</v>
      </c>
      <c r="K3706">
        <v>0</v>
      </c>
      <c r="L3706">
        <v>0</v>
      </c>
      <c r="M3706">
        <v>0</v>
      </c>
    </row>
    <row r="3707" spans="2:13" x14ac:dyDescent="0.2">
      <c r="B3707">
        <v>0</v>
      </c>
      <c r="C3707">
        <v>0</v>
      </c>
      <c r="D3707">
        <v>0</v>
      </c>
      <c r="E3707">
        <v>0</v>
      </c>
      <c r="F3707">
        <v>0</v>
      </c>
      <c r="G3707">
        <v>3333333</v>
      </c>
      <c r="H3707">
        <v>0</v>
      </c>
      <c r="I3707">
        <v>0</v>
      </c>
      <c r="J3707">
        <v>0</v>
      </c>
      <c r="K3707">
        <v>0</v>
      </c>
      <c r="L3707">
        <v>0</v>
      </c>
      <c r="M3707">
        <v>0</v>
      </c>
    </row>
    <row r="3708" spans="2:13" x14ac:dyDescent="0.2">
      <c r="B3708">
        <v>0</v>
      </c>
      <c r="C3708">
        <v>0</v>
      </c>
      <c r="D3708">
        <v>0</v>
      </c>
      <c r="E3708">
        <v>0</v>
      </c>
      <c r="F3708">
        <v>0</v>
      </c>
      <c r="G3708">
        <v>3333333</v>
      </c>
      <c r="H3708">
        <v>0</v>
      </c>
      <c r="I3708">
        <v>0</v>
      </c>
      <c r="J3708">
        <v>0</v>
      </c>
      <c r="K3708">
        <v>0</v>
      </c>
      <c r="L3708">
        <v>0</v>
      </c>
      <c r="M3708">
        <v>0</v>
      </c>
    </row>
    <row r="3709" spans="2:13" x14ac:dyDescent="0.2">
      <c r="B3709">
        <v>0</v>
      </c>
      <c r="C3709">
        <v>0</v>
      </c>
      <c r="D3709">
        <v>0</v>
      </c>
      <c r="E3709">
        <v>0</v>
      </c>
      <c r="F3709">
        <v>0</v>
      </c>
      <c r="G3709">
        <v>3333333</v>
      </c>
      <c r="H3709">
        <v>0</v>
      </c>
      <c r="I3709">
        <v>0</v>
      </c>
      <c r="J3709">
        <v>0</v>
      </c>
      <c r="K3709">
        <v>0</v>
      </c>
      <c r="L3709">
        <v>0</v>
      </c>
      <c r="M3709">
        <v>0</v>
      </c>
    </row>
    <row r="3710" spans="2:13" x14ac:dyDescent="0.2">
      <c r="B3710">
        <v>0</v>
      </c>
      <c r="C3710">
        <v>0</v>
      </c>
      <c r="D3710">
        <v>0</v>
      </c>
      <c r="E3710">
        <v>0</v>
      </c>
      <c r="F3710">
        <v>0</v>
      </c>
      <c r="G3710">
        <v>3333333</v>
      </c>
      <c r="H3710">
        <v>0</v>
      </c>
      <c r="I3710">
        <v>0</v>
      </c>
      <c r="J3710">
        <v>0</v>
      </c>
      <c r="K3710">
        <v>0</v>
      </c>
      <c r="L3710">
        <v>0</v>
      </c>
      <c r="M3710">
        <v>0</v>
      </c>
    </row>
    <row r="3711" spans="2:13" x14ac:dyDescent="0.2">
      <c r="B3711">
        <v>0</v>
      </c>
      <c r="C3711">
        <v>0</v>
      </c>
      <c r="D3711">
        <v>0</v>
      </c>
      <c r="E3711">
        <v>0</v>
      </c>
      <c r="F3711">
        <v>0</v>
      </c>
      <c r="G3711">
        <v>3333333</v>
      </c>
      <c r="H3711">
        <v>0</v>
      </c>
      <c r="I3711">
        <v>0</v>
      </c>
      <c r="J3711">
        <v>0</v>
      </c>
      <c r="K3711">
        <v>0</v>
      </c>
      <c r="L3711">
        <v>0</v>
      </c>
      <c r="M3711">
        <v>0</v>
      </c>
    </row>
    <row r="3712" spans="2:13" x14ac:dyDescent="0.2">
      <c r="B3712">
        <v>0</v>
      </c>
      <c r="C3712">
        <v>0</v>
      </c>
      <c r="D3712">
        <v>0</v>
      </c>
      <c r="E3712">
        <v>0</v>
      </c>
      <c r="F3712">
        <v>0</v>
      </c>
      <c r="G3712">
        <v>3333333</v>
      </c>
      <c r="H3712">
        <v>0</v>
      </c>
      <c r="I3712">
        <v>0</v>
      </c>
      <c r="J3712">
        <v>0</v>
      </c>
      <c r="K3712">
        <v>0</v>
      </c>
      <c r="L3712">
        <v>0</v>
      </c>
      <c r="M3712">
        <v>0</v>
      </c>
    </row>
    <row r="3713" spans="2:13" x14ac:dyDescent="0.2">
      <c r="B3713">
        <v>0</v>
      </c>
      <c r="C3713">
        <v>0</v>
      </c>
      <c r="D3713">
        <v>0</v>
      </c>
      <c r="E3713">
        <v>0</v>
      </c>
      <c r="F3713">
        <v>0</v>
      </c>
      <c r="G3713">
        <v>3333333</v>
      </c>
      <c r="H3713">
        <v>0</v>
      </c>
      <c r="I3713">
        <v>0</v>
      </c>
      <c r="J3713">
        <v>0</v>
      </c>
      <c r="K3713">
        <v>0</v>
      </c>
      <c r="L3713">
        <v>0</v>
      </c>
      <c r="M3713">
        <v>0</v>
      </c>
    </row>
    <row r="3714" spans="2:13" x14ac:dyDescent="0.2">
      <c r="B3714">
        <v>0</v>
      </c>
      <c r="C3714">
        <v>0</v>
      </c>
      <c r="D3714">
        <v>0</v>
      </c>
      <c r="E3714">
        <v>0</v>
      </c>
      <c r="F3714">
        <v>0</v>
      </c>
      <c r="G3714">
        <v>3333333</v>
      </c>
      <c r="H3714">
        <v>0</v>
      </c>
      <c r="I3714">
        <v>0</v>
      </c>
      <c r="J3714">
        <v>0</v>
      </c>
      <c r="K3714">
        <v>0</v>
      </c>
      <c r="L3714">
        <v>0</v>
      </c>
      <c r="M3714">
        <v>0</v>
      </c>
    </row>
    <row r="3715" spans="2:13" x14ac:dyDescent="0.2">
      <c r="B3715">
        <v>0</v>
      </c>
      <c r="C3715">
        <v>0</v>
      </c>
      <c r="D3715">
        <v>0</v>
      </c>
      <c r="E3715">
        <v>0</v>
      </c>
      <c r="F3715">
        <v>0</v>
      </c>
      <c r="G3715">
        <v>3333333</v>
      </c>
      <c r="H3715">
        <v>0</v>
      </c>
      <c r="I3715">
        <v>0</v>
      </c>
      <c r="J3715">
        <v>0</v>
      </c>
      <c r="K3715">
        <v>0</v>
      </c>
      <c r="L3715">
        <v>0</v>
      </c>
      <c r="M3715">
        <v>0</v>
      </c>
    </row>
    <row r="3716" spans="2:13" x14ac:dyDescent="0.2">
      <c r="B3716">
        <v>0</v>
      </c>
      <c r="C3716">
        <v>0</v>
      </c>
      <c r="D3716">
        <v>0</v>
      </c>
      <c r="E3716">
        <v>0</v>
      </c>
      <c r="F3716">
        <v>0</v>
      </c>
      <c r="G3716">
        <v>3333333</v>
      </c>
      <c r="H3716">
        <v>0</v>
      </c>
      <c r="I3716">
        <v>0</v>
      </c>
      <c r="J3716">
        <v>0</v>
      </c>
      <c r="K3716">
        <v>0</v>
      </c>
      <c r="L3716">
        <v>0</v>
      </c>
      <c r="M3716">
        <v>0</v>
      </c>
    </row>
    <row r="3717" spans="2:13" x14ac:dyDescent="0.2">
      <c r="B3717">
        <v>0</v>
      </c>
      <c r="C3717">
        <v>0</v>
      </c>
      <c r="D3717">
        <v>0</v>
      </c>
      <c r="E3717">
        <v>0</v>
      </c>
      <c r="F3717">
        <v>0</v>
      </c>
      <c r="G3717">
        <v>3333333</v>
      </c>
      <c r="H3717">
        <v>0</v>
      </c>
      <c r="I3717">
        <v>0</v>
      </c>
      <c r="J3717">
        <v>0</v>
      </c>
      <c r="K3717">
        <v>0</v>
      </c>
      <c r="L3717">
        <v>0</v>
      </c>
      <c r="M3717">
        <v>0</v>
      </c>
    </row>
    <row r="3718" spans="2:13" x14ac:dyDescent="0.2">
      <c r="B3718">
        <v>0</v>
      </c>
      <c r="C3718">
        <v>0</v>
      </c>
      <c r="D3718">
        <v>0</v>
      </c>
      <c r="E3718">
        <v>0</v>
      </c>
      <c r="F3718">
        <v>0</v>
      </c>
      <c r="G3718">
        <v>3333333</v>
      </c>
      <c r="H3718">
        <v>0</v>
      </c>
      <c r="I3718">
        <v>0</v>
      </c>
      <c r="J3718">
        <v>0</v>
      </c>
      <c r="K3718">
        <v>0</v>
      </c>
      <c r="L3718">
        <v>0</v>
      </c>
      <c r="M3718">
        <v>0</v>
      </c>
    </row>
    <row r="3719" spans="2:13" x14ac:dyDescent="0.2">
      <c r="B3719">
        <v>0</v>
      </c>
      <c r="C3719">
        <v>0</v>
      </c>
      <c r="D3719">
        <v>0</v>
      </c>
      <c r="E3719">
        <v>0</v>
      </c>
      <c r="F3719">
        <v>0</v>
      </c>
      <c r="G3719">
        <v>3333333</v>
      </c>
      <c r="H3719">
        <v>0</v>
      </c>
      <c r="I3719">
        <v>0</v>
      </c>
      <c r="J3719">
        <v>0</v>
      </c>
      <c r="K3719">
        <v>0</v>
      </c>
      <c r="L3719">
        <v>0</v>
      </c>
      <c r="M3719">
        <v>0</v>
      </c>
    </row>
    <row r="3720" spans="2:13" x14ac:dyDescent="0.2">
      <c r="B3720">
        <v>0</v>
      </c>
      <c r="C3720">
        <v>0</v>
      </c>
      <c r="D3720">
        <v>0</v>
      </c>
      <c r="E3720">
        <v>0</v>
      </c>
      <c r="F3720">
        <v>0</v>
      </c>
      <c r="G3720">
        <v>3333333</v>
      </c>
      <c r="H3720">
        <v>0</v>
      </c>
      <c r="I3720">
        <v>0</v>
      </c>
      <c r="J3720">
        <v>0</v>
      </c>
      <c r="K3720">
        <v>0</v>
      </c>
      <c r="L3720">
        <v>0</v>
      </c>
      <c r="M3720">
        <v>0</v>
      </c>
    </row>
    <row r="3721" spans="2:13" x14ac:dyDescent="0.2">
      <c r="B3721">
        <v>0</v>
      </c>
      <c r="C3721">
        <v>0</v>
      </c>
      <c r="D3721">
        <v>0</v>
      </c>
      <c r="E3721">
        <v>0</v>
      </c>
      <c r="F3721">
        <v>0</v>
      </c>
      <c r="G3721">
        <v>3333333</v>
      </c>
      <c r="H3721">
        <v>0</v>
      </c>
      <c r="I3721">
        <v>0</v>
      </c>
      <c r="J3721">
        <v>0</v>
      </c>
      <c r="K3721">
        <v>0</v>
      </c>
      <c r="L3721">
        <v>0</v>
      </c>
      <c r="M3721">
        <v>0</v>
      </c>
    </row>
    <row r="3722" spans="2:13" x14ac:dyDescent="0.2">
      <c r="B3722">
        <v>0</v>
      </c>
      <c r="C3722">
        <v>0</v>
      </c>
      <c r="D3722">
        <v>0</v>
      </c>
      <c r="E3722">
        <v>0</v>
      </c>
      <c r="F3722">
        <v>0</v>
      </c>
      <c r="G3722">
        <v>3333333</v>
      </c>
      <c r="H3722">
        <v>0</v>
      </c>
      <c r="I3722">
        <v>0</v>
      </c>
      <c r="J3722">
        <v>0</v>
      </c>
      <c r="K3722">
        <v>0</v>
      </c>
      <c r="L3722">
        <v>0</v>
      </c>
      <c r="M3722">
        <v>0</v>
      </c>
    </row>
    <row r="3723" spans="2:13" x14ac:dyDescent="0.2">
      <c r="B3723">
        <v>0</v>
      </c>
      <c r="C3723">
        <v>0</v>
      </c>
      <c r="D3723">
        <v>0</v>
      </c>
      <c r="E3723">
        <v>0</v>
      </c>
      <c r="F3723">
        <v>0</v>
      </c>
      <c r="G3723">
        <v>3333333</v>
      </c>
      <c r="H3723">
        <v>0</v>
      </c>
      <c r="I3723">
        <v>0</v>
      </c>
      <c r="J3723">
        <v>0</v>
      </c>
      <c r="K3723">
        <v>0</v>
      </c>
      <c r="L3723">
        <v>0</v>
      </c>
      <c r="M3723">
        <v>0</v>
      </c>
    </row>
    <row r="3724" spans="2:13" x14ac:dyDescent="0.2">
      <c r="B3724">
        <v>0</v>
      </c>
      <c r="C3724">
        <v>0</v>
      </c>
      <c r="D3724">
        <v>0</v>
      </c>
      <c r="E3724">
        <v>0</v>
      </c>
      <c r="F3724">
        <v>0</v>
      </c>
      <c r="G3724">
        <v>3333333</v>
      </c>
      <c r="H3724">
        <v>0</v>
      </c>
      <c r="I3724">
        <v>0</v>
      </c>
      <c r="J3724">
        <v>0</v>
      </c>
      <c r="K3724">
        <v>0</v>
      </c>
      <c r="L3724">
        <v>0</v>
      </c>
      <c r="M3724">
        <v>0</v>
      </c>
    </row>
    <row r="3725" spans="2:13" x14ac:dyDescent="0.2">
      <c r="B3725">
        <v>0</v>
      </c>
      <c r="C3725">
        <v>0</v>
      </c>
      <c r="D3725">
        <v>0</v>
      </c>
      <c r="E3725">
        <v>0</v>
      </c>
      <c r="F3725">
        <v>0</v>
      </c>
      <c r="G3725">
        <v>3333333</v>
      </c>
      <c r="H3725">
        <v>0</v>
      </c>
      <c r="I3725">
        <v>0</v>
      </c>
      <c r="J3725">
        <v>0</v>
      </c>
      <c r="K3725">
        <v>0</v>
      </c>
      <c r="L3725">
        <v>0</v>
      </c>
      <c r="M3725">
        <v>0</v>
      </c>
    </row>
    <row r="3726" spans="2:13" x14ac:dyDescent="0.2">
      <c r="B3726">
        <v>0</v>
      </c>
      <c r="C3726">
        <v>0</v>
      </c>
      <c r="D3726">
        <v>0</v>
      </c>
      <c r="E3726">
        <v>0</v>
      </c>
      <c r="F3726">
        <v>0</v>
      </c>
      <c r="G3726">
        <v>3333333</v>
      </c>
      <c r="H3726">
        <v>0</v>
      </c>
      <c r="I3726">
        <v>0</v>
      </c>
      <c r="J3726">
        <v>0</v>
      </c>
      <c r="K3726">
        <v>0</v>
      </c>
      <c r="L3726">
        <v>0</v>
      </c>
      <c r="M3726">
        <v>0</v>
      </c>
    </row>
    <row r="3727" spans="2:13" x14ac:dyDescent="0.2">
      <c r="B3727">
        <v>0</v>
      </c>
      <c r="C3727">
        <v>0</v>
      </c>
      <c r="D3727">
        <v>0</v>
      </c>
      <c r="E3727">
        <v>0</v>
      </c>
      <c r="F3727">
        <v>0</v>
      </c>
      <c r="G3727">
        <v>3333333</v>
      </c>
      <c r="H3727">
        <v>0</v>
      </c>
      <c r="I3727">
        <v>0</v>
      </c>
      <c r="J3727">
        <v>0</v>
      </c>
      <c r="K3727">
        <v>0</v>
      </c>
      <c r="L3727">
        <v>0</v>
      </c>
      <c r="M3727">
        <v>0</v>
      </c>
    </row>
    <row r="3728" spans="2:13" x14ac:dyDescent="0.2">
      <c r="B3728">
        <v>0</v>
      </c>
      <c r="C3728">
        <v>0</v>
      </c>
      <c r="D3728">
        <v>0</v>
      </c>
      <c r="E3728">
        <v>0</v>
      </c>
      <c r="F3728">
        <v>0</v>
      </c>
      <c r="G3728">
        <v>3333333</v>
      </c>
      <c r="H3728">
        <v>0</v>
      </c>
      <c r="I3728">
        <v>0</v>
      </c>
      <c r="J3728">
        <v>0</v>
      </c>
      <c r="K3728">
        <v>0</v>
      </c>
      <c r="L3728">
        <v>0</v>
      </c>
      <c r="M3728">
        <v>0</v>
      </c>
    </row>
    <row r="3729" spans="2:13" x14ac:dyDescent="0.2">
      <c r="B3729">
        <v>0</v>
      </c>
      <c r="C3729">
        <v>0</v>
      </c>
      <c r="D3729">
        <v>0</v>
      </c>
      <c r="E3729">
        <v>0</v>
      </c>
      <c r="F3729">
        <v>0</v>
      </c>
      <c r="G3729">
        <v>3333333</v>
      </c>
      <c r="H3729">
        <v>0</v>
      </c>
      <c r="I3729">
        <v>0</v>
      </c>
      <c r="J3729">
        <v>0</v>
      </c>
      <c r="K3729">
        <v>0</v>
      </c>
      <c r="L3729">
        <v>0</v>
      </c>
      <c r="M3729">
        <v>0</v>
      </c>
    </row>
    <row r="3730" spans="2:13" x14ac:dyDescent="0.2">
      <c r="B3730">
        <v>0</v>
      </c>
      <c r="C3730">
        <v>0</v>
      </c>
      <c r="D3730">
        <v>0</v>
      </c>
      <c r="E3730">
        <v>0</v>
      </c>
      <c r="F3730">
        <v>0</v>
      </c>
      <c r="G3730">
        <v>3333333</v>
      </c>
      <c r="H3730">
        <v>0</v>
      </c>
      <c r="I3730">
        <v>0</v>
      </c>
      <c r="J3730">
        <v>0</v>
      </c>
      <c r="K3730">
        <v>0</v>
      </c>
      <c r="L3730">
        <v>0</v>
      </c>
      <c r="M3730">
        <v>0</v>
      </c>
    </row>
    <row r="3731" spans="2:13" x14ac:dyDescent="0.2">
      <c r="B3731">
        <v>0</v>
      </c>
      <c r="C3731">
        <v>0</v>
      </c>
      <c r="D3731">
        <v>0</v>
      </c>
      <c r="E3731">
        <v>0</v>
      </c>
      <c r="F3731">
        <v>0</v>
      </c>
      <c r="G3731">
        <v>3333333</v>
      </c>
      <c r="H3731">
        <v>0</v>
      </c>
      <c r="I3731">
        <v>0</v>
      </c>
      <c r="J3731">
        <v>0</v>
      </c>
      <c r="K3731">
        <v>0</v>
      </c>
      <c r="L3731">
        <v>0</v>
      </c>
      <c r="M3731">
        <v>0</v>
      </c>
    </row>
    <row r="3732" spans="2:13" x14ac:dyDescent="0.2">
      <c r="B3732">
        <v>0</v>
      </c>
      <c r="C3732">
        <v>0</v>
      </c>
      <c r="D3732">
        <v>0</v>
      </c>
      <c r="E3732">
        <v>0</v>
      </c>
      <c r="F3732">
        <v>0</v>
      </c>
      <c r="G3732">
        <v>3333333</v>
      </c>
      <c r="H3732">
        <v>0</v>
      </c>
      <c r="I3732">
        <v>0</v>
      </c>
      <c r="J3732">
        <v>0</v>
      </c>
      <c r="K3732">
        <v>0</v>
      </c>
      <c r="L3732">
        <v>0</v>
      </c>
      <c r="M3732">
        <v>0</v>
      </c>
    </row>
    <row r="3733" spans="2:13" x14ac:dyDescent="0.2">
      <c r="B3733">
        <v>0</v>
      </c>
      <c r="C3733">
        <v>0</v>
      </c>
      <c r="D3733">
        <v>0</v>
      </c>
      <c r="E3733">
        <v>0</v>
      </c>
      <c r="F3733">
        <v>0</v>
      </c>
      <c r="G3733">
        <v>3333333</v>
      </c>
      <c r="H3733">
        <v>0</v>
      </c>
      <c r="I3733">
        <v>0</v>
      </c>
      <c r="J3733">
        <v>0</v>
      </c>
      <c r="K3733">
        <v>0</v>
      </c>
      <c r="L3733">
        <v>0</v>
      </c>
      <c r="M3733">
        <v>0</v>
      </c>
    </row>
    <row r="3734" spans="2:13" x14ac:dyDescent="0.2">
      <c r="B3734">
        <v>0</v>
      </c>
      <c r="C3734">
        <v>0</v>
      </c>
      <c r="D3734">
        <v>0</v>
      </c>
      <c r="E3734">
        <v>0</v>
      </c>
      <c r="F3734">
        <v>0</v>
      </c>
      <c r="G3734">
        <v>3333333</v>
      </c>
      <c r="H3734">
        <v>0</v>
      </c>
      <c r="I3734">
        <v>0</v>
      </c>
      <c r="J3734">
        <v>0</v>
      </c>
      <c r="K3734">
        <v>0</v>
      </c>
      <c r="L3734">
        <v>0</v>
      </c>
      <c r="M3734">
        <v>0</v>
      </c>
    </row>
    <row r="3735" spans="2:13" x14ac:dyDescent="0.2">
      <c r="B3735">
        <v>0</v>
      </c>
      <c r="C3735">
        <v>0</v>
      </c>
      <c r="D3735">
        <v>0</v>
      </c>
      <c r="E3735">
        <v>0</v>
      </c>
      <c r="F3735">
        <v>0</v>
      </c>
      <c r="G3735">
        <v>3333333</v>
      </c>
      <c r="H3735">
        <v>0</v>
      </c>
      <c r="I3735">
        <v>0</v>
      </c>
      <c r="J3735">
        <v>0</v>
      </c>
      <c r="K3735">
        <v>0</v>
      </c>
      <c r="L3735">
        <v>0</v>
      </c>
      <c r="M3735">
        <v>0</v>
      </c>
    </row>
    <row r="3736" spans="2:13" x14ac:dyDescent="0.2">
      <c r="B3736">
        <v>0</v>
      </c>
      <c r="C3736">
        <v>0</v>
      </c>
      <c r="D3736">
        <v>0</v>
      </c>
      <c r="E3736">
        <v>0</v>
      </c>
      <c r="F3736">
        <v>0</v>
      </c>
      <c r="G3736">
        <v>3333333</v>
      </c>
      <c r="H3736">
        <v>0</v>
      </c>
      <c r="I3736">
        <v>0</v>
      </c>
      <c r="J3736">
        <v>0</v>
      </c>
      <c r="K3736">
        <v>0</v>
      </c>
      <c r="L3736">
        <v>0</v>
      </c>
      <c r="M3736">
        <v>0</v>
      </c>
    </row>
    <row r="3737" spans="2:13" x14ac:dyDescent="0.2">
      <c r="B3737">
        <v>0</v>
      </c>
      <c r="C3737">
        <v>0</v>
      </c>
      <c r="D3737">
        <v>0</v>
      </c>
      <c r="E3737">
        <v>0</v>
      </c>
      <c r="F3737">
        <v>0</v>
      </c>
      <c r="G3737">
        <v>3333333</v>
      </c>
      <c r="H3737">
        <v>0</v>
      </c>
      <c r="I3737">
        <v>0</v>
      </c>
      <c r="J3737">
        <v>0</v>
      </c>
      <c r="K3737">
        <v>0</v>
      </c>
      <c r="L3737">
        <v>0</v>
      </c>
      <c r="M3737">
        <v>0</v>
      </c>
    </row>
    <row r="3738" spans="2:13" x14ac:dyDescent="0.2">
      <c r="B3738">
        <v>0</v>
      </c>
      <c r="C3738">
        <v>0</v>
      </c>
      <c r="D3738">
        <v>0</v>
      </c>
      <c r="E3738">
        <v>0</v>
      </c>
      <c r="F3738">
        <v>0</v>
      </c>
      <c r="G3738">
        <v>3333333</v>
      </c>
      <c r="H3738">
        <v>0</v>
      </c>
      <c r="I3738">
        <v>0</v>
      </c>
      <c r="J3738">
        <v>0</v>
      </c>
      <c r="K3738">
        <v>0</v>
      </c>
      <c r="L3738">
        <v>0</v>
      </c>
      <c r="M3738">
        <v>0</v>
      </c>
    </row>
    <row r="3739" spans="2:13" x14ac:dyDescent="0.2">
      <c r="B3739">
        <v>0</v>
      </c>
      <c r="C3739">
        <v>0</v>
      </c>
      <c r="D3739">
        <v>0</v>
      </c>
      <c r="E3739">
        <v>0</v>
      </c>
      <c r="F3739">
        <v>0</v>
      </c>
      <c r="G3739">
        <v>3333333</v>
      </c>
      <c r="H3739">
        <v>0</v>
      </c>
      <c r="I3739">
        <v>0</v>
      </c>
      <c r="J3739">
        <v>0</v>
      </c>
      <c r="K3739">
        <v>0</v>
      </c>
      <c r="L3739">
        <v>0</v>
      </c>
      <c r="M3739">
        <v>0</v>
      </c>
    </row>
    <row r="3740" spans="2:13" x14ac:dyDescent="0.2">
      <c r="B3740">
        <v>0</v>
      </c>
      <c r="C3740">
        <v>0</v>
      </c>
      <c r="D3740">
        <v>0</v>
      </c>
      <c r="E3740">
        <v>0</v>
      </c>
      <c r="F3740">
        <v>0</v>
      </c>
      <c r="G3740">
        <v>3333333</v>
      </c>
      <c r="H3740">
        <v>0</v>
      </c>
      <c r="I3740">
        <v>0</v>
      </c>
      <c r="J3740">
        <v>0</v>
      </c>
      <c r="K3740">
        <v>0</v>
      </c>
      <c r="L3740">
        <v>0</v>
      </c>
      <c r="M3740">
        <v>0</v>
      </c>
    </row>
    <row r="3741" spans="2:13" x14ac:dyDescent="0.2">
      <c r="B3741">
        <v>0</v>
      </c>
      <c r="C3741">
        <v>0</v>
      </c>
      <c r="D3741">
        <v>0</v>
      </c>
      <c r="E3741">
        <v>0</v>
      </c>
      <c r="F3741">
        <v>0</v>
      </c>
      <c r="G3741">
        <v>3333333</v>
      </c>
      <c r="H3741">
        <v>0</v>
      </c>
      <c r="I3741">
        <v>0</v>
      </c>
      <c r="J3741">
        <v>0</v>
      </c>
      <c r="K3741">
        <v>0</v>
      </c>
      <c r="L3741">
        <v>0</v>
      </c>
      <c r="M3741">
        <v>0</v>
      </c>
    </row>
    <row r="3742" spans="2:13" x14ac:dyDescent="0.2">
      <c r="B3742">
        <v>0</v>
      </c>
      <c r="C3742">
        <v>0</v>
      </c>
      <c r="D3742">
        <v>0</v>
      </c>
      <c r="E3742">
        <v>0</v>
      </c>
      <c r="F3742">
        <v>0</v>
      </c>
      <c r="G3742">
        <v>3333333</v>
      </c>
      <c r="H3742">
        <v>0</v>
      </c>
      <c r="I3742">
        <v>0</v>
      </c>
      <c r="J3742">
        <v>0</v>
      </c>
      <c r="K3742">
        <v>0</v>
      </c>
      <c r="L3742">
        <v>0</v>
      </c>
      <c r="M3742">
        <v>0</v>
      </c>
    </row>
    <row r="3743" spans="2:13" x14ac:dyDescent="0.2">
      <c r="B3743">
        <v>0</v>
      </c>
      <c r="C3743">
        <v>0</v>
      </c>
      <c r="D3743">
        <v>0</v>
      </c>
      <c r="E3743">
        <v>0</v>
      </c>
      <c r="F3743">
        <v>0</v>
      </c>
      <c r="G3743">
        <v>3333333</v>
      </c>
      <c r="H3743">
        <v>0</v>
      </c>
      <c r="I3743">
        <v>0</v>
      </c>
      <c r="J3743">
        <v>0</v>
      </c>
      <c r="K3743">
        <v>0</v>
      </c>
      <c r="L3743">
        <v>0</v>
      </c>
      <c r="M3743">
        <v>0</v>
      </c>
    </row>
    <row r="3744" spans="2:13" x14ac:dyDescent="0.2">
      <c r="B3744">
        <v>0</v>
      </c>
      <c r="C3744">
        <v>0</v>
      </c>
      <c r="D3744">
        <v>0</v>
      </c>
      <c r="E3744">
        <v>0</v>
      </c>
      <c r="F3744">
        <v>0</v>
      </c>
      <c r="G3744">
        <v>3333333</v>
      </c>
      <c r="H3744">
        <v>0</v>
      </c>
      <c r="I3744">
        <v>0</v>
      </c>
      <c r="J3744">
        <v>0</v>
      </c>
      <c r="K3744">
        <v>0</v>
      </c>
      <c r="L3744">
        <v>0</v>
      </c>
      <c r="M3744">
        <v>0</v>
      </c>
    </row>
    <row r="3745" spans="2:13" x14ac:dyDescent="0.2">
      <c r="B3745">
        <v>0</v>
      </c>
      <c r="C3745">
        <v>0</v>
      </c>
      <c r="D3745">
        <v>0</v>
      </c>
      <c r="E3745">
        <v>0</v>
      </c>
      <c r="F3745">
        <v>0</v>
      </c>
      <c r="G3745">
        <v>3333333</v>
      </c>
      <c r="H3745">
        <v>0</v>
      </c>
      <c r="I3745">
        <v>0</v>
      </c>
      <c r="J3745">
        <v>0</v>
      </c>
      <c r="K3745">
        <v>0</v>
      </c>
      <c r="L3745">
        <v>0</v>
      </c>
      <c r="M3745">
        <v>0</v>
      </c>
    </row>
    <row r="3746" spans="2:13" x14ac:dyDescent="0.2">
      <c r="B3746">
        <v>0</v>
      </c>
      <c r="C3746">
        <v>0</v>
      </c>
      <c r="D3746">
        <v>0</v>
      </c>
      <c r="E3746">
        <v>0</v>
      </c>
      <c r="F3746">
        <v>0</v>
      </c>
      <c r="G3746">
        <v>3333333</v>
      </c>
      <c r="H3746">
        <v>0</v>
      </c>
      <c r="I3746">
        <v>0</v>
      </c>
      <c r="J3746">
        <v>0</v>
      </c>
      <c r="K3746">
        <v>0</v>
      </c>
      <c r="L3746">
        <v>0</v>
      </c>
      <c r="M3746">
        <v>0</v>
      </c>
    </row>
    <row r="3747" spans="2:13" x14ac:dyDescent="0.2">
      <c r="B3747">
        <v>0</v>
      </c>
      <c r="C3747">
        <v>0</v>
      </c>
      <c r="D3747">
        <v>0</v>
      </c>
      <c r="E3747">
        <v>0</v>
      </c>
      <c r="F3747">
        <v>0</v>
      </c>
      <c r="G3747">
        <v>3333333</v>
      </c>
      <c r="H3747">
        <v>0</v>
      </c>
      <c r="I3747">
        <v>0</v>
      </c>
      <c r="J3747">
        <v>0</v>
      </c>
      <c r="K3747">
        <v>0</v>
      </c>
      <c r="L3747">
        <v>0</v>
      </c>
      <c r="M3747">
        <v>0</v>
      </c>
    </row>
    <row r="3748" spans="2:13" x14ac:dyDescent="0.2">
      <c r="B3748">
        <v>0</v>
      </c>
      <c r="C3748">
        <v>0</v>
      </c>
      <c r="D3748">
        <v>0</v>
      </c>
      <c r="E3748">
        <v>0</v>
      </c>
      <c r="F3748">
        <v>0</v>
      </c>
      <c r="G3748">
        <v>3333333</v>
      </c>
      <c r="H3748">
        <v>0</v>
      </c>
      <c r="I3748">
        <v>0</v>
      </c>
      <c r="J3748">
        <v>0</v>
      </c>
      <c r="K3748">
        <v>0</v>
      </c>
      <c r="L3748">
        <v>0</v>
      </c>
      <c r="M3748">
        <v>0</v>
      </c>
    </row>
    <row r="3749" spans="2:13" x14ac:dyDescent="0.2">
      <c r="B3749">
        <v>0</v>
      </c>
      <c r="C3749">
        <v>0</v>
      </c>
      <c r="D3749">
        <v>0</v>
      </c>
      <c r="E3749">
        <v>0</v>
      </c>
      <c r="F3749">
        <v>0</v>
      </c>
      <c r="G3749">
        <v>3333333</v>
      </c>
      <c r="H3749">
        <v>0</v>
      </c>
      <c r="I3749">
        <v>0</v>
      </c>
      <c r="J3749">
        <v>0</v>
      </c>
      <c r="K3749">
        <v>0</v>
      </c>
      <c r="L3749">
        <v>0</v>
      </c>
      <c r="M3749">
        <v>0</v>
      </c>
    </row>
    <row r="3750" spans="2:13" x14ac:dyDescent="0.2">
      <c r="B3750">
        <v>0</v>
      </c>
      <c r="C3750">
        <v>0</v>
      </c>
      <c r="D3750">
        <v>0</v>
      </c>
      <c r="E3750">
        <v>0</v>
      </c>
      <c r="F3750">
        <v>0</v>
      </c>
      <c r="G3750">
        <v>3333333</v>
      </c>
      <c r="H3750">
        <v>0</v>
      </c>
      <c r="I3750">
        <v>0</v>
      </c>
      <c r="J3750">
        <v>0</v>
      </c>
      <c r="K3750">
        <v>0</v>
      </c>
      <c r="L3750">
        <v>0</v>
      </c>
      <c r="M3750">
        <v>0</v>
      </c>
    </row>
    <row r="3751" spans="2:13" x14ac:dyDescent="0.2">
      <c r="B3751">
        <v>0</v>
      </c>
      <c r="C3751">
        <v>0</v>
      </c>
      <c r="D3751">
        <v>0</v>
      </c>
      <c r="E3751">
        <v>0</v>
      </c>
      <c r="F3751">
        <v>0</v>
      </c>
      <c r="G3751">
        <v>3333333</v>
      </c>
      <c r="H3751">
        <v>0</v>
      </c>
      <c r="I3751">
        <v>0</v>
      </c>
      <c r="J3751">
        <v>0</v>
      </c>
      <c r="K3751">
        <v>0</v>
      </c>
      <c r="L3751">
        <v>0</v>
      </c>
      <c r="M3751">
        <v>0</v>
      </c>
    </row>
    <row r="3752" spans="2:13" x14ac:dyDescent="0.2">
      <c r="B3752">
        <v>0</v>
      </c>
      <c r="C3752">
        <v>0</v>
      </c>
      <c r="D3752">
        <v>0</v>
      </c>
      <c r="E3752">
        <v>0</v>
      </c>
      <c r="F3752">
        <v>0</v>
      </c>
      <c r="G3752">
        <v>3333333</v>
      </c>
      <c r="H3752">
        <v>0</v>
      </c>
      <c r="I3752">
        <v>0</v>
      </c>
      <c r="J3752">
        <v>0</v>
      </c>
      <c r="K3752">
        <v>0</v>
      </c>
      <c r="L3752">
        <v>0</v>
      </c>
      <c r="M3752">
        <v>0</v>
      </c>
    </row>
    <row r="3753" spans="2:13" x14ac:dyDescent="0.2">
      <c r="B3753">
        <v>0</v>
      </c>
      <c r="C3753">
        <v>0</v>
      </c>
      <c r="D3753">
        <v>0</v>
      </c>
      <c r="E3753">
        <v>0</v>
      </c>
      <c r="F3753">
        <v>0</v>
      </c>
      <c r="G3753">
        <v>3333333</v>
      </c>
      <c r="H3753">
        <v>0</v>
      </c>
      <c r="I3753">
        <v>0</v>
      </c>
      <c r="J3753">
        <v>0</v>
      </c>
      <c r="K3753">
        <v>0</v>
      </c>
      <c r="L3753">
        <v>0</v>
      </c>
      <c r="M3753">
        <v>0</v>
      </c>
    </row>
    <row r="3754" spans="2:13" x14ac:dyDescent="0.2">
      <c r="B3754">
        <v>0</v>
      </c>
      <c r="C3754">
        <v>0</v>
      </c>
      <c r="D3754">
        <v>0</v>
      </c>
      <c r="E3754">
        <v>0</v>
      </c>
      <c r="F3754">
        <v>0</v>
      </c>
      <c r="G3754">
        <v>3333333</v>
      </c>
      <c r="H3754">
        <v>0</v>
      </c>
      <c r="I3754">
        <v>0</v>
      </c>
      <c r="J3754">
        <v>0</v>
      </c>
      <c r="K3754">
        <v>0</v>
      </c>
      <c r="L3754">
        <v>0</v>
      </c>
      <c r="M3754">
        <v>0</v>
      </c>
    </row>
    <row r="3755" spans="2:13" x14ac:dyDescent="0.2">
      <c r="B3755">
        <v>0</v>
      </c>
      <c r="C3755">
        <v>0</v>
      </c>
      <c r="D3755">
        <v>0</v>
      </c>
      <c r="E3755">
        <v>0</v>
      </c>
      <c r="F3755">
        <v>0</v>
      </c>
      <c r="G3755">
        <v>3333333</v>
      </c>
      <c r="H3755">
        <v>0</v>
      </c>
      <c r="I3755">
        <v>0</v>
      </c>
      <c r="J3755">
        <v>0</v>
      </c>
      <c r="K3755">
        <v>0</v>
      </c>
      <c r="L3755">
        <v>0</v>
      </c>
      <c r="M3755">
        <v>0</v>
      </c>
    </row>
    <row r="3756" spans="2:13" x14ac:dyDescent="0.2">
      <c r="B3756">
        <v>0</v>
      </c>
      <c r="C3756">
        <v>0</v>
      </c>
      <c r="D3756">
        <v>0</v>
      </c>
      <c r="E3756">
        <v>0</v>
      </c>
      <c r="F3756">
        <v>0</v>
      </c>
      <c r="G3756">
        <v>3333333</v>
      </c>
      <c r="H3756">
        <v>0</v>
      </c>
      <c r="I3756">
        <v>0</v>
      </c>
      <c r="J3756">
        <v>0</v>
      </c>
      <c r="K3756">
        <v>0</v>
      </c>
      <c r="L3756">
        <v>0</v>
      </c>
      <c r="M3756">
        <v>0</v>
      </c>
    </row>
    <row r="3757" spans="2:13" x14ac:dyDescent="0.2">
      <c r="B3757">
        <v>0</v>
      </c>
      <c r="C3757">
        <v>0</v>
      </c>
      <c r="D3757">
        <v>0</v>
      </c>
      <c r="E3757">
        <v>0</v>
      </c>
      <c r="F3757">
        <v>0</v>
      </c>
      <c r="G3757">
        <v>3333333</v>
      </c>
      <c r="H3757">
        <v>0</v>
      </c>
      <c r="I3757">
        <v>0</v>
      </c>
      <c r="J3757">
        <v>0</v>
      </c>
      <c r="K3757">
        <v>0</v>
      </c>
      <c r="L3757">
        <v>0</v>
      </c>
      <c r="M3757">
        <v>0</v>
      </c>
    </row>
    <row r="3758" spans="2:13" x14ac:dyDescent="0.2">
      <c r="B3758">
        <v>0</v>
      </c>
      <c r="C3758">
        <v>0</v>
      </c>
      <c r="D3758">
        <v>0</v>
      </c>
      <c r="E3758">
        <v>0</v>
      </c>
      <c r="F3758">
        <v>0</v>
      </c>
      <c r="G3758">
        <v>3333333</v>
      </c>
      <c r="H3758">
        <v>0</v>
      </c>
      <c r="I3758">
        <v>0</v>
      </c>
      <c r="J3758">
        <v>0</v>
      </c>
      <c r="K3758">
        <v>0</v>
      </c>
      <c r="L3758">
        <v>0</v>
      </c>
      <c r="M3758">
        <v>0</v>
      </c>
    </row>
    <row r="3759" spans="2:13" x14ac:dyDescent="0.2">
      <c r="B3759">
        <v>0</v>
      </c>
      <c r="C3759">
        <v>0</v>
      </c>
      <c r="D3759">
        <v>0</v>
      </c>
      <c r="E3759">
        <v>0</v>
      </c>
      <c r="F3759">
        <v>0</v>
      </c>
      <c r="G3759">
        <v>3333333</v>
      </c>
      <c r="H3759">
        <v>0</v>
      </c>
      <c r="I3759">
        <v>0</v>
      </c>
      <c r="J3759">
        <v>0</v>
      </c>
      <c r="K3759">
        <v>0</v>
      </c>
      <c r="L3759">
        <v>0</v>
      </c>
      <c r="M3759">
        <v>0</v>
      </c>
    </row>
    <row r="3760" spans="2:13" x14ac:dyDescent="0.2">
      <c r="B3760">
        <v>0</v>
      </c>
      <c r="C3760">
        <v>0</v>
      </c>
      <c r="D3760">
        <v>0</v>
      </c>
      <c r="E3760">
        <v>0</v>
      </c>
      <c r="F3760">
        <v>0</v>
      </c>
      <c r="G3760">
        <v>3333333</v>
      </c>
      <c r="H3760">
        <v>0</v>
      </c>
      <c r="I3760">
        <v>0</v>
      </c>
      <c r="J3760">
        <v>0</v>
      </c>
      <c r="K3760">
        <v>0</v>
      </c>
      <c r="L3760">
        <v>0</v>
      </c>
      <c r="M3760">
        <v>0</v>
      </c>
    </row>
    <row r="3761" spans="2:13" x14ac:dyDescent="0.2">
      <c r="B3761">
        <v>0</v>
      </c>
      <c r="C3761">
        <v>0</v>
      </c>
      <c r="D3761">
        <v>0</v>
      </c>
      <c r="E3761">
        <v>0</v>
      </c>
      <c r="F3761">
        <v>0</v>
      </c>
      <c r="G3761">
        <v>3333333</v>
      </c>
      <c r="H3761">
        <v>0</v>
      </c>
      <c r="I3761">
        <v>0</v>
      </c>
      <c r="J3761">
        <v>0</v>
      </c>
      <c r="K3761">
        <v>0</v>
      </c>
      <c r="L3761">
        <v>0</v>
      </c>
      <c r="M3761">
        <v>0</v>
      </c>
    </row>
    <row r="3762" spans="2:13" x14ac:dyDescent="0.2">
      <c r="B3762">
        <v>0</v>
      </c>
      <c r="C3762">
        <v>0</v>
      </c>
      <c r="D3762">
        <v>0</v>
      </c>
      <c r="E3762">
        <v>0</v>
      </c>
      <c r="F3762">
        <v>0</v>
      </c>
      <c r="G3762">
        <v>3333333</v>
      </c>
      <c r="H3762">
        <v>0</v>
      </c>
      <c r="I3762">
        <v>0</v>
      </c>
      <c r="J3762">
        <v>0</v>
      </c>
      <c r="K3762">
        <v>0</v>
      </c>
      <c r="L3762">
        <v>0</v>
      </c>
      <c r="M3762">
        <v>0</v>
      </c>
    </row>
    <row r="3763" spans="2:13" x14ac:dyDescent="0.2">
      <c r="B3763">
        <v>0</v>
      </c>
      <c r="C3763">
        <v>0</v>
      </c>
      <c r="D3763">
        <v>0</v>
      </c>
      <c r="E3763">
        <v>0</v>
      </c>
      <c r="F3763">
        <v>0</v>
      </c>
      <c r="G3763">
        <v>3333333</v>
      </c>
      <c r="H3763">
        <v>0</v>
      </c>
      <c r="I3763">
        <v>0</v>
      </c>
      <c r="J3763">
        <v>0</v>
      </c>
      <c r="K3763">
        <v>0</v>
      </c>
      <c r="L3763">
        <v>0</v>
      </c>
      <c r="M3763">
        <v>0</v>
      </c>
    </row>
    <row r="3764" spans="2:13" x14ac:dyDescent="0.2">
      <c r="B3764">
        <v>0</v>
      </c>
      <c r="C3764">
        <v>0</v>
      </c>
      <c r="D3764">
        <v>0</v>
      </c>
      <c r="E3764">
        <v>0</v>
      </c>
      <c r="F3764">
        <v>0</v>
      </c>
      <c r="G3764">
        <v>3333333</v>
      </c>
      <c r="H3764">
        <v>0</v>
      </c>
      <c r="I3764">
        <v>0</v>
      </c>
      <c r="J3764">
        <v>0</v>
      </c>
      <c r="K3764">
        <v>0</v>
      </c>
      <c r="L3764">
        <v>0</v>
      </c>
      <c r="M3764">
        <v>0</v>
      </c>
    </row>
    <row r="3765" spans="2:13" x14ac:dyDescent="0.2">
      <c r="B3765">
        <v>0</v>
      </c>
      <c r="C3765">
        <v>0</v>
      </c>
      <c r="D3765">
        <v>0</v>
      </c>
      <c r="E3765">
        <v>0</v>
      </c>
      <c r="F3765">
        <v>0</v>
      </c>
      <c r="G3765">
        <v>3333333</v>
      </c>
      <c r="H3765">
        <v>0</v>
      </c>
      <c r="I3765">
        <v>0</v>
      </c>
      <c r="J3765">
        <v>0</v>
      </c>
      <c r="K3765">
        <v>0</v>
      </c>
      <c r="L3765">
        <v>0</v>
      </c>
      <c r="M3765">
        <v>0</v>
      </c>
    </row>
    <row r="3766" spans="2:13" x14ac:dyDescent="0.2">
      <c r="B3766">
        <v>0</v>
      </c>
      <c r="C3766">
        <v>0</v>
      </c>
      <c r="D3766">
        <v>0</v>
      </c>
      <c r="E3766">
        <v>0</v>
      </c>
      <c r="F3766">
        <v>0</v>
      </c>
      <c r="G3766">
        <v>3333333</v>
      </c>
      <c r="H3766">
        <v>0</v>
      </c>
      <c r="I3766">
        <v>0</v>
      </c>
      <c r="J3766">
        <v>0</v>
      </c>
      <c r="K3766">
        <v>0</v>
      </c>
      <c r="L3766">
        <v>0</v>
      </c>
      <c r="M3766">
        <v>0</v>
      </c>
    </row>
    <row r="3767" spans="2:13" x14ac:dyDescent="0.2">
      <c r="B3767">
        <v>0</v>
      </c>
      <c r="C3767">
        <v>0</v>
      </c>
      <c r="D3767">
        <v>0</v>
      </c>
      <c r="E3767">
        <v>0</v>
      </c>
      <c r="F3767">
        <v>0</v>
      </c>
      <c r="G3767">
        <v>3333333</v>
      </c>
      <c r="H3767">
        <v>0</v>
      </c>
      <c r="I3767">
        <v>0</v>
      </c>
      <c r="J3767">
        <v>0</v>
      </c>
      <c r="K3767">
        <v>0</v>
      </c>
      <c r="L3767">
        <v>0</v>
      </c>
      <c r="M3767">
        <v>0</v>
      </c>
    </row>
    <row r="3768" spans="2:13" x14ac:dyDescent="0.2">
      <c r="B3768">
        <v>0</v>
      </c>
      <c r="C3768">
        <v>0</v>
      </c>
      <c r="D3768">
        <v>0</v>
      </c>
      <c r="E3768">
        <v>0</v>
      </c>
      <c r="F3768">
        <v>0</v>
      </c>
      <c r="G3768">
        <v>3333333</v>
      </c>
      <c r="H3768">
        <v>0</v>
      </c>
      <c r="I3768">
        <v>0</v>
      </c>
      <c r="J3768">
        <v>0</v>
      </c>
      <c r="K3768">
        <v>0</v>
      </c>
      <c r="L3768">
        <v>0</v>
      </c>
      <c r="M3768">
        <v>0</v>
      </c>
    </row>
    <row r="3769" spans="2:13" x14ac:dyDescent="0.2">
      <c r="B3769">
        <v>0</v>
      </c>
      <c r="C3769">
        <v>0</v>
      </c>
      <c r="D3769">
        <v>0</v>
      </c>
      <c r="E3769">
        <v>0</v>
      </c>
      <c r="F3769">
        <v>0</v>
      </c>
      <c r="G3769">
        <v>3333333</v>
      </c>
      <c r="H3769">
        <v>0</v>
      </c>
      <c r="I3769">
        <v>0</v>
      </c>
      <c r="J3769">
        <v>0</v>
      </c>
      <c r="K3769">
        <v>0</v>
      </c>
      <c r="L3769">
        <v>0</v>
      </c>
      <c r="M3769">
        <v>0</v>
      </c>
    </row>
    <row r="3770" spans="2:13" x14ac:dyDescent="0.2">
      <c r="B3770">
        <v>0</v>
      </c>
      <c r="C3770">
        <v>0</v>
      </c>
      <c r="D3770">
        <v>0</v>
      </c>
      <c r="E3770">
        <v>0</v>
      </c>
      <c r="F3770">
        <v>0</v>
      </c>
      <c r="G3770">
        <v>3333333</v>
      </c>
      <c r="H3770">
        <v>0</v>
      </c>
      <c r="I3770">
        <v>0</v>
      </c>
      <c r="J3770">
        <v>0</v>
      </c>
      <c r="K3770">
        <v>0</v>
      </c>
      <c r="L3770">
        <v>0</v>
      </c>
      <c r="M3770">
        <v>0</v>
      </c>
    </row>
    <row r="3771" spans="2:13" x14ac:dyDescent="0.2">
      <c r="B3771">
        <v>0</v>
      </c>
      <c r="C3771">
        <v>0</v>
      </c>
      <c r="D3771">
        <v>0</v>
      </c>
      <c r="E3771">
        <v>0</v>
      </c>
      <c r="F3771">
        <v>0</v>
      </c>
      <c r="G3771">
        <v>3333333</v>
      </c>
      <c r="H3771">
        <v>0</v>
      </c>
      <c r="I3771">
        <v>0</v>
      </c>
      <c r="J3771">
        <v>0</v>
      </c>
      <c r="K3771">
        <v>0</v>
      </c>
      <c r="L3771">
        <v>0</v>
      </c>
      <c r="M3771">
        <v>0</v>
      </c>
    </row>
    <row r="3772" spans="2:13" x14ac:dyDescent="0.2">
      <c r="B3772">
        <v>0</v>
      </c>
      <c r="C3772">
        <v>0</v>
      </c>
      <c r="D3772">
        <v>0</v>
      </c>
      <c r="E3772">
        <v>0</v>
      </c>
      <c r="F3772">
        <v>0</v>
      </c>
      <c r="G3772">
        <v>3333333</v>
      </c>
      <c r="H3772">
        <v>0</v>
      </c>
      <c r="I3772">
        <v>0</v>
      </c>
      <c r="J3772">
        <v>0</v>
      </c>
      <c r="K3772">
        <v>0</v>
      </c>
      <c r="L3772">
        <v>0</v>
      </c>
      <c r="M3772">
        <v>0</v>
      </c>
    </row>
    <row r="3773" spans="2:13" x14ac:dyDescent="0.2">
      <c r="B3773">
        <v>0</v>
      </c>
      <c r="C3773">
        <v>0</v>
      </c>
      <c r="D3773">
        <v>0</v>
      </c>
      <c r="E3773">
        <v>0</v>
      </c>
      <c r="F3773">
        <v>0</v>
      </c>
      <c r="G3773">
        <v>3333333</v>
      </c>
      <c r="H3773">
        <v>0</v>
      </c>
      <c r="I3773">
        <v>0</v>
      </c>
      <c r="J3773">
        <v>0</v>
      </c>
      <c r="K3773">
        <v>0</v>
      </c>
      <c r="L3773">
        <v>0</v>
      </c>
      <c r="M3773">
        <v>0</v>
      </c>
    </row>
    <row r="3774" spans="2:13" x14ac:dyDescent="0.2">
      <c r="B3774">
        <v>0</v>
      </c>
      <c r="C3774">
        <v>0</v>
      </c>
      <c r="D3774">
        <v>0</v>
      </c>
      <c r="E3774">
        <v>0</v>
      </c>
      <c r="F3774">
        <v>0</v>
      </c>
      <c r="G3774">
        <v>3333333</v>
      </c>
      <c r="H3774">
        <v>0</v>
      </c>
      <c r="I3774">
        <v>0</v>
      </c>
      <c r="J3774">
        <v>0</v>
      </c>
      <c r="K3774">
        <v>0</v>
      </c>
      <c r="L3774">
        <v>0</v>
      </c>
      <c r="M3774">
        <v>0</v>
      </c>
    </row>
    <row r="3775" spans="2:13" x14ac:dyDescent="0.2">
      <c r="B3775">
        <v>0</v>
      </c>
      <c r="C3775">
        <v>0</v>
      </c>
      <c r="D3775">
        <v>0</v>
      </c>
      <c r="E3775">
        <v>0</v>
      </c>
      <c r="F3775">
        <v>0</v>
      </c>
      <c r="G3775">
        <v>3333333</v>
      </c>
      <c r="H3775">
        <v>0</v>
      </c>
      <c r="I3775">
        <v>0</v>
      </c>
      <c r="J3775">
        <v>0</v>
      </c>
      <c r="K3775">
        <v>0</v>
      </c>
      <c r="L3775">
        <v>0</v>
      </c>
      <c r="M3775">
        <v>0</v>
      </c>
    </row>
    <row r="3776" spans="2:13" x14ac:dyDescent="0.2">
      <c r="B3776">
        <v>0</v>
      </c>
      <c r="C3776">
        <v>0</v>
      </c>
      <c r="D3776">
        <v>0</v>
      </c>
      <c r="E3776">
        <v>0</v>
      </c>
      <c r="F3776">
        <v>0</v>
      </c>
      <c r="G3776">
        <v>3333333</v>
      </c>
      <c r="H3776">
        <v>0</v>
      </c>
      <c r="I3776">
        <v>0</v>
      </c>
      <c r="J3776">
        <v>0</v>
      </c>
      <c r="K3776">
        <v>0</v>
      </c>
      <c r="L3776">
        <v>0</v>
      </c>
      <c r="M3776">
        <v>0</v>
      </c>
    </row>
    <row r="3777" spans="2:13" x14ac:dyDescent="0.2">
      <c r="B3777">
        <v>0</v>
      </c>
      <c r="C3777">
        <v>0</v>
      </c>
      <c r="D3777">
        <v>0</v>
      </c>
      <c r="E3777">
        <v>0</v>
      </c>
      <c r="F3777">
        <v>0</v>
      </c>
      <c r="G3777">
        <v>3333333</v>
      </c>
      <c r="H3777">
        <v>0</v>
      </c>
      <c r="I3777">
        <v>0</v>
      </c>
      <c r="J3777">
        <v>0</v>
      </c>
      <c r="K3777">
        <v>0</v>
      </c>
      <c r="L3777">
        <v>0</v>
      </c>
      <c r="M3777">
        <v>0</v>
      </c>
    </row>
    <row r="3778" spans="2:13" x14ac:dyDescent="0.2">
      <c r="B3778">
        <v>0</v>
      </c>
      <c r="C3778">
        <v>0</v>
      </c>
      <c r="D3778">
        <v>0</v>
      </c>
      <c r="E3778">
        <v>0</v>
      </c>
      <c r="F3778">
        <v>0</v>
      </c>
      <c r="G3778">
        <v>3333333</v>
      </c>
      <c r="H3778">
        <v>0</v>
      </c>
      <c r="I3778">
        <v>0</v>
      </c>
      <c r="J3778">
        <v>0</v>
      </c>
      <c r="K3778">
        <v>0</v>
      </c>
      <c r="L3778">
        <v>0</v>
      </c>
      <c r="M3778">
        <v>0</v>
      </c>
    </row>
    <row r="3779" spans="2:13" x14ac:dyDescent="0.2">
      <c r="B3779">
        <v>0</v>
      </c>
      <c r="C3779">
        <v>0</v>
      </c>
      <c r="D3779">
        <v>0</v>
      </c>
      <c r="E3779">
        <v>0</v>
      </c>
      <c r="F3779">
        <v>0</v>
      </c>
      <c r="G3779">
        <v>3333333</v>
      </c>
      <c r="H3779">
        <v>0</v>
      </c>
      <c r="I3779">
        <v>0</v>
      </c>
      <c r="J3779">
        <v>0</v>
      </c>
      <c r="K3779">
        <v>0</v>
      </c>
      <c r="L3779">
        <v>0</v>
      </c>
      <c r="M3779">
        <v>0</v>
      </c>
    </row>
    <row r="3780" spans="2:13" x14ac:dyDescent="0.2">
      <c r="B3780">
        <v>0</v>
      </c>
      <c r="C3780">
        <v>0</v>
      </c>
      <c r="D3780">
        <v>0</v>
      </c>
      <c r="E3780">
        <v>0</v>
      </c>
      <c r="F3780">
        <v>0</v>
      </c>
      <c r="G3780">
        <v>3333333</v>
      </c>
      <c r="H3780">
        <v>0</v>
      </c>
      <c r="I3780">
        <v>0</v>
      </c>
      <c r="J3780">
        <v>0</v>
      </c>
      <c r="K3780">
        <v>0</v>
      </c>
      <c r="L3780">
        <v>0</v>
      </c>
      <c r="M3780">
        <v>0</v>
      </c>
    </row>
    <row r="3781" spans="2:13" x14ac:dyDescent="0.2">
      <c r="B3781">
        <v>0</v>
      </c>
      <c r="C3781">
        <v>0</v>
      </c>
      <c r="D3781">
        <v>0</v>
      </c>
      <c r="E3781">
        <v>0</v>
      </c>
      <c r="F3781">
        <v>0</v>
      </c>
      <c r="G3781">
        <v>3333333</v>
      </c>
      <c r="H3781">
        <v>0</v>
      </c>
      <c r="I3781">
        <v>0</v>
      </c>
      <c r="J3781">
        <v>0</v>
      </c>
      <c r="K3781">
        <v>0</v>
      </c>
      <c r="L3781">
        <v>0</v>
      </c>
      <c r="M3781">
        <v>0</v>
      </c>
    </row>
    <row r="3782" spans="2:13" x14ac:dyDescent="0.2">
      <c r="B3782">
        <v>0</v>
      </c>
      <c r="C3782">
        <v>0</v>
      </c>
      <c r="D3782">
        <v>0</v>
      </c>
      <c r="E3782">
        <v>0</v>
      </c>
      <c r="F3782">
        <v>0</v>
      </c>
      <c r="G3782">
        <v>3333333</v>
      </c>
      <c r="H3782">
        <v>0</v>
      </c>
      <c r="I3782">
        <v>0</v>
      </c>
      <c r="J3782">
        <v>0</v>
      </c>
      <c r="K3782">
        <v>0</v>
      </c>
      <c r="L3782">
        <v>0</v>
      </c>
      <c r="M3782">
        <v>0</v>
      </c>
    </row>
    <row r="3783" spans="2:13" x14ac:dyDescent="0.2">
      <c r="B3783">
        <v>0</v>
      </c>
      <c r="C3783">
        <v>0</v>
      </c>
      <c r="D3783">
        <v>0</v>
      </c>
      <c r="E3783">
        <v>0</v>
      </c>
      <c r="F3783">
        <v>0</v>
      </c>
      <c r="G3783">
        <v>3333333</v>
      </c>
      <c r="H3783">
        <v>0</v>
      </c>
      <c r="I3783">
        <v>0</v>
      </c>
      <c r="J3783">
        <v>0</v>
      </c>
      <c r="K3783">
        <v>0</v>
      </c>
      <c r="L3783">
        <v>0</v>
      </c>
      <c r="M3783">
        <v>0</v>
      </c>
    </row>
    <row r="3784" spans="2:13" x14ac:dyDescent="0.2">
      <c r="B3784">
        <v>0</v>
      </c>
      <c r="C3784">
        <v>0</v>
      </c>
      <c r="D3784">
        <v>0</v>
      </c>
      <c r="E3784">
        <v>0</v>
      </c>
      <c r="F3784">
        <v>0</v>
      </c>
      <c r="G3784">
        <v>3333333</v>
      </c>
      <c r="H3784">
        <v>0</v>
      </c>
      <c r="I3784">
        <v>0</v>
      </c>
      <c r="J3784">
        <v>0</v>
      </c>
      <c r="K3784">
        <v>0</v>
      </c>
      <c r="L3784">
        <v>0</v>
      </c>
      <c r="M3784">
        <v>0</v>
      </c>
    </row>
    <row r="3785" spans="2:13" x14ac:dyDescent="0.2">
      <c r="B3785">
        <v>0</v>
      </c>
      <c r="C3785">
        <v>0</v>
      </c>
      <c r="D3785">
        <v>0</v>
      </c>
      <c r="E3785">
        <v>0</v>
      </c>
      <c r="F3785">
        <v>0</v>
      </c>
      <c r="G3785">
        <v>3333333</v>
      </c>
      <c r="H3785">
        <v>0</v>
      </c>
      <c r="I3785">
        <v>0</v>
      </c>
      <c r="J3785">
        <v>0</v>
      </c>
      <c r="K3785">
        <v>0</v>
      </c>
      <c r="L3785">
        <v>0</v>
      </c>
      <c r="M3785">
        <v>0</v>
      </c>
    </row>
    <row r="3786" spans="2:13" x14ac:dyDescent="0.2">
      <c r="B3786">
        <v>0</v>
      </c>
      <c r="C3786">
        <v>0</v>
      </c>
      <c r="D3786">
        <v>0</v>
      </c>
      <c r="E3786">
        <v>0</v>
      </c>
      <c r="F3786">
        <v>0</v>
      </c>
      <c r="G3786">
        <v>3333333</v>
      </c>
      <c r="H3786">
        <v>0</v>
      </c>
      <c r="I3786">
        <v>0</v>
      </c>
      <c r="J3786">
        <v>0</v>
      </c>
      <c r="K3786">
        <v>0</v>
      </c>
      <c r="L3786">
        <v>0</v>
      </c>
      <c r="M3786">
        <v>0</v>
      </c>
    </row>
    <row r="3787" spans="2:13" x14ac:dyDescent="0.2">
      <c r="B3787">
        <v>0</v>
      </c>
      <c r="C3787">
        <v>0</v>
      </c>
      <c r="D3787">
        <v>0</v>
      </c>
      <c r="E3787">
        <v>0</v>
      </c>
      <c r="F3787">
        <v>0</v>
      </c>
      <c r="G3787">
        <v>3333333</v>
      </c>
      <c r="H3787">
        <v>0</v>
      </c>
      <c r="I3787">
        <v>0</v>
      </c>
      <c r="J3787">
        <v>0</v>
      </c>
      <c r="K3787">
        <v>0</v>
      </c>
      <c r="L3787">
        <v>0</v>
      </c>
      <c r="M3787">
        <v>0</v>
      </c>
    </row>
    <row r="3788" spans="2:13" x14ac:dyDescent="0.2">
      <c r="B3788">
        <v>0</v>
      </c>
      <c r="C3788">
        <v>0</v>
      </c>
      <c r="D3788">
        <v>0</v>
      </c>
      <c r="E3788">
        <v>0</v>
      </c>
      <c r="F3788">
        <v>0</v>
      </c>
      <c r="G3788">
        <v>3333333</v>
      </c>
      <c r="H3788">
        <v>0</v>
      </c>
      <c r="I3788">
        <v>0</v>
      </c>
      <c r="J3788">
        <v>0</v>
      </c>
      <c r="K3788">
        <v>0</v>
      </c>
      <c r="L3788">
        <v>0</v>
      </c>
      <c r="M3788">
        <v>0</v>
      </c>
    </row>
    <row r="3789" spans="2:13" x14ac:dyDescent="0.2">
      <c r="B3789">
        <v>0</v>
      </c>
      <c r="C3789">
        <v>0</v>
      </c>
      <c r="D3789">
        <v>0</v>
      </c>
      <c r="E3789">
        <v>0</v>
      </c>
      <c r="F3789">
        <v>0</v>
      </c>
      <c r="G3789">
        <v>3333333</v>
      </c>
      <c r="H3789">
        <v>0</v>
      </c>
      <c r="I3789">
        <v>0</v>
      </c>
      <c r="J3789">
        <v>0</v>
      </c>
      <c r="K3789">
        <v>0</v>
      </c>
      <c r="L3789">
        <v>0</v>
      </c>
      <c r="M3789">
        <v>0</v>
      </c>
    </row>
    <row r="3790" spans="2:13" x14ac:dyDescent="0.2">
      <c r="B3790">
        <v>0</v>
      </c>
      <c r="C3790">
        <v>0</v>
      </c>
      <c r="D3790">
        <v>0</v>
      </c>
      <c r="E3790">
        <v>0</v>
      </c>
      <c r="F3790">
        <v>0</v>
      </c>
      <c r="G3790">
        <v>3333333</v>
      </c>
      <c r="H3790">
        <v>0</v>
      </c>
      <c r="I3790">
        <v>0</v>
      </c>
      <c r="J3790">
        <v>0</v>
      </c>
      <c r="K3790">
        <v>0</v>
      </c>
      <c r="L3790">
        <v>0</v>
      </c>
      <c r="M3790">
        <v>0</v>
      </c>
    </row>
    <row r="3791" spans="2:13" x14ac:dyDescent="0.2">
      <c r="B3791">
        <v>0</v>
      </c>
      <c r="C3791">
        <v>0</v>
      </c>
      <c r="D3791">
        <v>0</v>
      </c>
      <c r="E3791">
        <v>0</v>
      </c>
      <c r="F3791">
        <v>0</v>
      </c>
      <c r="G3791">
        <v>3333333</v>
      </c>
      <c r="H3791">
        <v>0</v>
      </c>
      <c r="I3791">
        <v>0</v>
      </c>
      <c r="J3791">
        <v>0</v>
      </c>
      <c r="K3791">
        <v>0</v>
      </c>
      <c r="L3791">
        <v>0</v>
      </c>
      <c r="M3791">
        <v>0</v>
      </c>
    </row>
    <row r="3792" spans="2:13" x14ac:dyDescent="0.2">
      <c r="B3792">
        <v>0</v>
      </c>
      <c r="C3792">
        <v>0</v>
      </c>
      <c r="D3792">
        <v>0</v>
      </c>
      <c r="E3792">
        <v>0</v>
      </c>
      <c r="F3792">
        <v>0</v>
      </c>
      <c r="G3792">
        <v>3333333</v>
      </c>
      <c r="H3792">
        <v>0</v>
      </c>
      <c r="I3792">
        <v>0</v>
      </c>
      <c r="J3792">
        <v>0</v>
      </c>
      <c r="K3792">
        <v>0</v>
      </c>
      <c r="L3792">
        <v>0</v>
      </c>
      <c r="M3792">
        <v>0</v>
      </c>
    </row>
    <row r="3793" spans="2:13" x14ac:dyDescent="0.2">
      <c r="B3793">
        <v>0</v>
      </c>
      <c r="C3793">
        <v>0</v>
      </c>
      <c r="D3793">
        <v>0</v>
      </c>
      <c r="E3793">
        <v>0</v>
      </c>
      <c r="F3793">
        <v>0</v>
      </c>
      <c r="G3793">
        <v>3333333</v>
      </c>
      <c r="H3793">
        <v>0</v>
      </c>
      <c r="I3793">
        <v>0</v>
      </c>
      <c r="J3793">
        <v>0</v>
      </c>
      <c r="K3793">
        <v>0</v>
      </c>
      <c r="L3793">
        <v>0</v>
      </c>
      <c r="M3793">
        <v>0</v>
      </c>
    </row>
    <row r="3794" spans="2:13" x14ac:dyDescent="0.2">
      <c r="B3794">
        <v>0</v>
      </c>
      <c r="C3794">
        <v>0</v>
      </c>
      <c r="D3794">
        <v>0</v>
      </c>
      <c r="E3794">
        <v>0</v>
      </c>
      <c r="F3794">
        <v>0</v>
      </c>
      <c r="G3794">
        <v>3333333</v>
      </c>
      <c r="H3794">
        <v>0</v>
      </c>
      <c r="I3794">
        <v>0</v>
      </c>
      <c r="J3794">
        <v>0</v>
      </c>
      <c r="K3794">
        <v>0</v>
      </c>
      <c r="L3794">
        <v>0</v>
      </c>
      <c r="M3794">
        <v>0</v>
      </c>
    </row>
    <row r="3795" spans="2:13" x14ac:dyDescent="0.2">
      <c r="B3795">
        <v>0</v>
      </c>
      <c r="C3795">
        <v>0</v>
      </c>
      <c r="D3795">
        <v>0</v>
      </c>
      <c r="E3795">
        <v>0</v>
      </c>
      <c r="F3795">
        <v>0</v>
      </c>
      <c r="G3795">
        <v>3333333</v>
      </c>
      <c r="H3795">
        <v>0</v>
      </c>
      <c r="I3795">
        <v>0</v>
      </c>
      <c r="J3795">
        <v>0</v>
      </c>
      <c r="K3795">
        <v>0</v>
      </c>
      <c r="L3795">
        <v>0</v>
      </c>
      <c r="M3795">
        <v>0</v>
      </c>
    </row>
    <row r="3796" spans="2:13" x14ac:dyDescent="0.2">
      <c r="B3796">
        <v>0</v>
      </c>
      <c r="C3796">
        <v>0</v>
      </c>
      <c r="D3796">
        <v>0</v>
      </c>
      <c r="E3796">
        <v>0</v>
      </c>
      <c r="F3796">
        <v>0</v>
      </c>
      <c r="G3796">
        <v>3333333</v>
      </c>
      <c r="H3796">
        <v>0</v>
      </c>
      <c r="I3796">
        <v>0</v>
      </c>
      <c r="J3796">
        <v>0</v>
      </c>
      <c r="K3796">
        <v>0</v>
      </c>
      <c r="L3796">
        <v>0</v>
      </c>
      <c r="M3796">
        <v>0</v>
      </c>
    </row>
    <row r="3797" spans="2:13" x14ac:dyDescent="0.2">
      <c r="B3797">
        <v>0</v>
      </c>
      <c r="C3797">
        <v>0</v>
      </c>
      <c r="D3797">
        <v>0</v>
      </c>
      <c r="E3797">
        <v>0</v>
      </c>
      <c r="F3797">
        <v>0</v>
      </c>
      <c r="G3797">
        <v>3333333</v>
      </c>
      <c r="H3797">
        <v>0</v>
      </c>
      <c r="I3797">
        <v>0</v>
      </c>
      <c r="J3797">
        <v>0</v>
      </c>
      <c r="K3797">
        <v>0</v>
      </c>
      <c r="L3797">
        <v>0</v>
      </c>
      <c r="M3797">
        <v>0</v>
      </c>
    </row>
    <row r="3798" spans="2:13" x14ac:dyDescent="0.2">
      <c r="B3798">
        <v>0</v>
      </c>
      <c r="C3798">
        <v>0</v>
      </c>
      <c r="D3798">
        <v>0</v>
      </c>
      <c r="E3798">
        <v>0</v>
      </c>
      <c r="F3798">
        <v>0</v>
      </c>
      <c r="G3798">
        <v>3333333</v>
      </c>
      <c r="H3798">
        <v>0</v>
      </c>
      <c r="I3798">
        <v>0</v>
      </c>
      <c r="J3798">
        <v>0</v>
      </c>
      <c r="K3798">
        <v>0</v>
      </c>
      <c r="L3798">
        <v>0</v>
      </c>
      <c r="M3798">
        <v>0</v>
      </c>
    </row>
    <row r="3799" spans="2:13" x14ac:dyDescent="0.2">
      <c r="B3799">
        <v>0</v>
      </c>
      <c r="C3799">
        <v>0</v>
      </c>
      <c r="D3799">
        <v>0</v>
      </c>
      <c r="E3799">
        <v>0</v>
      </c>
      <c r="F3799">
        <v>0</v>
      </c>
      <c r="G3799">
        <v>3333333</v>
      </c>
      <c r="H3799">
        <v>0</v>
      </c>
      <c r="I3799">
        <v>0</v>
      </c>
      <c r="J3799">
        <v>0</v>
      </c>
      <c r="K3799">
        <v>0</v>
      </c>
      <c r="L3799">
        <v>0</v>
      </c>
      <c r="M3799">
        <v>0</v>
      </c>
    </row>
    <row r="3800" spans="2:13" x14ac:dyDescent="0.2">
      <c r="B3800">
        <v>0</v>
      </c>
      <c r="C3800">
        <v>0</v>
      </c>
      <c r="D3800">
        <v>0</v>
      </c>
      <c r="E3800">
        <v>0</v>
      </c>
      <c r="F3800">
        <v>0</v>
      </c>
      <c r="G3800">
        <v>3333333</v>
      </c>
      <c r="H3800">
        <v>0</v>
      </c>
      <c r="I3800">
        <v>0</v>
      </c>
      <c r="J3800">
        <v>0</v>
      </c>
      <c r="K3800">
        <v>0</v>
      </c>
      <c r="L3800">
        <v>0</v>
      </c>
      <c r="M3800">
        <v>0</v>
      </c>
    </row>
    <row r="3801" spans="2:13" x14ac:dyDescent="0.2">
      <c r="B3801">
        <v>0</v>
      </c>
      <c r="C3801">
        <v>0</v>
      </c>
      <c r="D3801">
        <v>0</v>
      </c>
      <c r="E3801">
        <v>0</v>
      </c>
      <c r="F3801">
        <v>0</v>
      </c>
      <c r="G3801">
        <v>3333333</v>
      </c>
      <c r="H3801">
        <v>0</v>
      </c>
      <c r="I3801">
        <v>0</v>
      </c>
      <c r="J3801">
        <v>0</v>
      </c>
      <c r="K3801">
        <v>0</v>
      </c>
      <c r="L3801">
        <v>0</v>
      </c>
      <c r="M3801">
        <v>0</v>
      </c>
    </row>
    <row r="3802" spans="2:13" x14ac:dyDescent="0.2">
      <c r="B3802">
        <v>0</v>
      </c>
      <c r="C3802">
        <v>0</v>
      </c>
      <c r="D3802">
        <v>0</v>
      </c>
      <c r="E3802">
        <v>0</v>
      </c>
      <c r="F3802">
        <v>0</v>
      </c>
      <c r="G3802">
        <v>3333333</v>
      </c>
      <c r="H3802">
        <v>0</v>
      </c>
      <c r="I3802">
        <v>0</v>
      </c>
      <c r="J3802">
        <v>0</v>
      </c>
      <c r="K3802">
        <v>0</v>
      </c>
      <c r="L3802">
        <v>0</v>
      </c>
      <c r="M3802">
        <v>0</v>
      </c>
    </row>
    <row r="3803" spans="2:13" x14ac:dyDescent="0.2">
      <c r="B3803">
        <v>0</v>
      </c>
      <c r="C3803">
        <v>0</v>
      </c>
      <c r="D3803">
        <v>0</v>
      </c>
      <c r="E3803">
        <v>0</v>
      </c>
      <c r="F3803">
        <v>0</v>
      </c>
      <c r="G3803">
        <v>3333333</v>
      </c>
      <c r="H3803">
        <v>0</v>
      </c>
      <c r="I3803">
        <v>0</v>
      </c>
      <c r="J3803">
        <v>0</v>
      </c>
      <c r="K3803">
        <v>0</v>
      </c>
      <c r="L3803">
        <v>0</v>
      </c>
      <c r="M3803">
        <v>0</v>
      </c>
    </row>
    <row r="3804" spans="2:13" x14ac:dyDescent="0.2">
      <c r="B3804">
        <v>0</v>
      </c>
      <c r="C3804">
        <v>0</v>
      </c>
      <c r="D3804">
        <v>0</v>
      </c>
      <c r="E3804">
        <v>0</v>
      </c>
      <c r="F3804">
        <v>0</v>
      </c>
      <c r="G3804">
        <v>3333333</v>
      </c>
      <c r="H3804">
        <v>0</v>
      </c>
      <c r="I3804">
        <v>0</v>
      </c>
      <c r="J3804">
        <v>0</v>
      </c>
      <c r="K3804">
        <v>0</v>
      </c>
      <c r="L3804">
        <v>0</v>
      </c>
      <c r="M3804">
        <v>0</v>
      </c>
    </row>
    <row r="3805" spans="2:13" x14ac:dyDescent="0.2">
      <c r="B3805">
        <v>0</v>
      </c>
      <c r="C3805">
        <v>0</v>
      </c>
      <c r="D3805">
        <v>0</v>
      </c>
      <c r="E3805">
        <v>0</v>
      </c>
      <c r="F3805">
        <v>0</v>
      </c>
      <c r="G3805">
        <v>3333333</v>
      </c>
      <c r="H3805">
        <v>0</v>
      </c>
      <c r="I3805">
        <v>0</v>
      </c>
      <c r="J3805">
        <v>0</v>
      </c>
      <c r="K3805">
        <v>0</v>
      </c>
      <c r="L3805">
        <v>0</v>
      </c>
      <c r="M3805">
        <v>0</v>
      </c>
    </row>
    <row r="3806" spans="2:13" x14ac:dyDescent="0.2">
      <c r="B3806">
        <v>0</v>
      </c>
      <c r="C3806">
        <v>0</v>
      </c>
      <c r="D3806">
        <v>0</v>
      </c>
      <c r="E3806">
        <v>0</v>
      </c>
      <c r="F3806">
        <v>0</v>
      </c>
      <c r="G3806">
        <v>3333333</v>
      </c>
      <c r="H3806">
        <v>0</v>
      </c>
      <c r="I3806">
        <v>0</v>
      </c>
      <c r="J3806">
        <v>0</v>
      </c>
      <c r="K3806">
        <v>0</v>
      </c>
      <c r="L3806">
        <v>0</v>
      </c>
      <c r="M3806">
        <v>0</v>
      </c>
    </row>
    <row r="3807" spans="2:13" x14ac:dyDescent="0.2">
      <c r="B3807">
        <v>0</v>
      </c>
      <c r="C3807">
        <v>0</v>
      </c>
      <c r="D3807">
        <v>0</v>
      </c>
      <c r="E3807">
        <v>0</v>
      </c>
      <c r="F3807">
        <v>0</v>
      </c>
      <c r="G3807">
        <v>3333333</v>
      </c>
      <c r="H3807">
        <v>0</v>
      </c>
      <c r="I3807">
        <v>0</v>
      </c>
      <c r="J3807">
        <v>0</v>
      </c>
      <c r="K3807">
        <v>0</v>
      </c>
      <c r="L3807">
        <v>0</v>
      </c>
      <c r="M3807">
        <v>0</v>
      </c>
    </row>
    <row r="3808" spans="2:13" x14ac:dyDescent="0.2">
      <c r="B3808">
        <v>0</v>
      </c>
      <c r="C3808">
        <v>0</v>
      </c>
      <c r="D3808">
        <v>0</v>
      </c>
      <c r="E3808">
        <v>0</v>
      </c>
      <c r="F3808">
        <v>0</v>
      </c>
      <c r="G3808">
        <v>3333333</v>
      </c>
      <c r="H3808">
        <v>0</v>
      </c>
      <c r="I3808">
        <v>0</v>
      </c>
      <c r="J3808">
        <v>0</v>
      </c>
      <c r="K3808">
        <v>0</v>
      </c>
      <c r="L3808">
        <v>0</v>
      </c>
      <c r="M3808">
        <v>0</v>
      </c>
    </row>
    <row r="3809" spans="2:13" x14ac:dyDescent="0.2">
      <c r="B3809">
        <v>0</v>
      </c>
      <c r="C3809">
        <v>0</v>
      </c>
      <c r="D3809">
        <v>0</v>
      </c>
      <c r="E3809">
        <v>0</v>
      </c>
      <c r="F3809">
        <v>0</v>
      </c>
      <c r="G3809">
        <v>3333333</v>
      </c>
      <c r="H3809">
        <v>0</v>
      </c>
      <c r="I3809">
        <v>0</v>
      </c>
      <c r="J3809">
        <v>0</v>
      </c>
      <c r="K3809">
        <v>0</v>
      </c>
      <c r="L3809">
        <v>0</v>
      </c>
      <c r="M3809">
        <v>0</v>
      </c>
    </row>
    <row r="3810" spans="2:13" x14ac:dyDescent="0.2">
      <c r="B3810">
        <v>0</v>
      </c>
      <c r="C3810">
        <v>0</v>
      </c>
      <c r="D3810">
        <v>0</v>
      </c>
      <c r="E3810">
        <v>0</v>
      </c>
      <c r="F3810">
        <v>0</v>
      </c>
      <c r="G3810">
        <v>3333333</v>
      </c>
      <c r="H3810">
        <v>0</v>
      </c>
      <c r="I3810">
        <v>0</v>
      </c>
      <c r="J3810">
        <v>0</v>
      </c>
      <c r="K3810">
        <v>0</v>
      </c>
      <c r="L3810">
        <v>0</v>
      </c>
      <c r="M3810">
        <v>0</v>
      </c>
    </row>
    <row r="3811" spans="2:13" x14ac:dyDescent="0.2">
      <c r="B3811">
        <v>0</v>
      </c>
      <c r="C3811">
        <v>0</v>
      </c>
      <c r="D3811">
        <v>0</v>
      </c>
      <c r="E3811">
        <v>0</v>
      </c>
      <c r="F3811">
        <v>0</v>
      </c>
      <c r="G3811">
        <v>3333333</v>
      </c>
      <c r="H3811">
        <v>0</v>
      </c>
      <c r="I3811">
        <v>0</v>
      </c>
      <c r="J3811">
        <v>0</v>
      </c>
      <c r="K3811">
        <v>0</v>
      </c>
      <c r="L3811">
        <v>0</v>
      </c>
      <c r="M3811">
        <v>0</v>
      </c>
    </row>
    <row r="3812" spans="2:13" x14ac:dyDescent="0.2">
      <c r="B3812">
        <v>0</v>
      </c>
      <c r="C3812">
        <v>0</v>
      </c>
      <c r="D3812">
        <v>0</v>
      </c>
      <c r="E3812">
        <v>0</v>
      </c>
      <c r="F3812">
        <v>0</v>
      </c>
      <c r="G3812">
        <v>3333333</v>
      </c>
      <c r="H3812">
        <v>0</v>
      </c>
      <c r="I3812">
        <v>0</v>
      </c>
      <c r="J3812">
        <v>0</v>
      </c>
      <c r="K3812">
        <v>0</v>
      </c>
      <c r="L3812">
        <v>0</v>
      </c>
      <c r="M3812">
        <v>0</v>
      </c>
    </row>
    <row r="3813" spans="2:13" x14ac:dyDescent="0.2">
      <c r="B3813">
        <v>0</v>
      </c>
      <c r="C3813">
        <v>0</v>
      </c>
      <c r="D3813">
        <v>0</v>
      </c>
      <c r="E3813">
        <v>0</v>
      </c>
      <c r="F3813">
        <v>0</v>
      </c>
      <c r="G3813">
        <v>3333333</v>
      </c>
      <c r="H3813">
        <v>0</v>
      </c>
      <c r="I3813">
        <v>0</v>
      </c>
      <c r="J3813">
        <v>0</v>
      </c>
      <c r="K3813">
        <v>0</v>
      </c>
      <c r="L3813">
        <v>0</v>
      </c>
      <c r="M3813">
        <v>0</v>
      </c>
    </row>
    <row r="3814" spans="2:13" x14ac:dyDescent="0.2">
      <c r="B3814">
        <v>0</v>
      </c>
      <c r="C3814">
        <v>0</v>
      </c>
      <c r="D3814">
        <v>0</v>
      </c>
      <c r="E3814">
        <v>0</v>
      </c>
      <c r="F3814">
        <v>0</v>
      </c>
      <c r="G3814">
        <v>3333333</v>
      </c>
      <c r="H3814">
        <v>0</v>
      </c>
      <c r="I3814">
        <v>0</v>
      </c>
      <c r="J3814">
        <v>0</v>
      </c>
      <c r="K3814">
        <v>0</v>
      </c>
      <c r="L3814">
        <v>0</v>
      </c>
      <c r="M3814">
        <v>0</v>
      </c>
    </row>
    <row r="3815" spans="2:13" x14ac:dyDescent="0.2">
      <c r="B3815">
        <v>0</v>
      </c>
      <c r="C3815">
        <v>0</v>
      </c>
      <c r="D3815">
        <v>0</v>
      </c>
      <c r="E3815">
        <v>0</v>
      </c>
      <c r="F3815">
        <v>0</v>
      </c>
      <c r="G3815">
        <v>3333333</v>
      </c>
      <c r="H3815">
        <v>0</v>
      </c>
      <c r="I3815">
        <v>0</v>
      </c>
      <c r="J3815">
        <v>0</v>
      </c>
      <c r="K3815">
        <v>0</v>
      </c>
      <c r="L3815">
        <v>0</v>
      </c>
      <c r="M3815">
        <v>0</v>
      </c>
    </row>
    <row r="3816" spans="2:13" x14ac:dyDescent="0.2">
      <c r="B3816">
        <v>0</v>
      </c>
      <c r="C3816">
        <v>0</v>
      </c>
      <c r="D3816">
        <v>0</v>
      </c>
      <c r="E3816">
        <v>0</v>
      </c>
      <c r="F3816">
        <v>0</v>
      </c>
      <c r="G3816">
        <v>3333333</v>
      </c>
      <c r="H3816">
        <v>0</v>
      </c>
      <c r="I3816">
        <v>0</v>
      </c>
      <c r="J3816">
        <v>0</v>
      </c>
      <c r="K3816">
        <v>0</v>
      </c>
      <c r="L3816">
        <v>0</v>
      </c>
      <c r="M3816">
        <v>0</v>
      </c>
    </row>
    <row r="3817" spans="2:13" x14ac:dyDescent="0.2">
      <c r="B3817">
        <v>0</v>
      </c>
      <c r="C3817">
        <v>0</v>
      </c>
      <c r="D3817">
        <v>0</v>
      </c>
      <c r="E3817">
        <v>0</v>
      </c>
      <c r="F3817">
        <v>0</v>
      </c>
      <c r="G3817">
        <v>3333333</v>
      </c>
      <c r="H3817">
        <v>0</v>
      </c>
      <c r="I3817">
        <v>0</v>
      </c>
      <c r="J3817">
        <v>0</v>
      </c>
      <c r="K3817">
        <v>0</v>
      </c>
      <c r="L3817">
        <v>0</v>
      </c>
      <c r="M3817">
        <v>0</v>
      </c>
    </row>
    <row r="3818" spans="2:13" x14ac:dyDescent="0.2">
      <c r="B3818">
        <v>0</v>
      </c>
      <c r="C3818">
        <v>0</v>
      </c>
      <c r="D3818">
        <v>0</v>
      </c>
      <c r="E3818">
        <v>0</v>
      </c>
      <c r="F3818">
        <v>0</v>
      </c>
      <c r="G3818">
        <v>3333333</v>
      </c>
      <c r="H3818">
        <v>0</v>
      </c>
      <c r="I3818">
        <v>0</v>
      </c>
      <c r="J3818">
        <v>0</v>
      </c>
      <c r="K3818">
        <v>0</v>
      </c>
      <c r="L3818">
        <v>0</v>
      </c>
      <c r="M3818">
        <v>0</v>
      </c>
    </row>
    <row r="3819" spans="2:13" x14ac:dyDescent="0.2">
      <c r="B3819">
        <v>0</v>
      </c>
      <c r="C3819">
        <v>0</v>
      </c>
      <c r="D3819">
        <v>0</v>
      </c>
      <c r="E3819">
        <v>0</v>
      </c>
      <c r="F3819">
        <v>0</v>
      </c>
      <c r="G3819">
        <v>3333333</v>
      </c>
      <c r="H3819">
        <v>0</v>
      </c>
      <c r="I3819">
        <v>0</v>
      </c>
      <c r="J3819">
        <v>0</v>
      </c>
      <c r="K3819">
        <v>0</v>
      </c>
      <c r="L3819">
        <v>0</v>
      </c>
      <c r="M3819">
        <v>0</v>
      </c>
    </row>
    <row r="3820" spans="2:13" x14ac:dyDescent="0.2">
      <c r="B3820">
        <v>0</v>
      </c>
      <c r="C3820">
        <v>0</v>
      </c>
      <c r="D3820">
        <v>0</v>
      </c>
      <c r="E3820">
        <v>0</v>
      </c>
      <c r="F3820">
        <v>0</v>
      </c>
      <c r="G3820">
        <v>3333333</v>
      </c>
      <c r="H3820">
        <v>0</v>
      </c>
      <c r="I3820">
        <v>0</v>
      </c>
      <c r="J3820">
        <v>0</v>
      </c>
      <c r="K3820">
        <v>0</v>
      </c>
      <c r="L3820">
        <v>0</v>
      </c>
      <c r="M3820">
        <v>0</v>
      </c>
    </row>
    <row r="3821" spans="2:13" x14ac:dyDescent="0.2">
      <c r="B3821">
        <v>0</v>
      </c>
      <c r="C3821">
        <v>0</v>
      </c>
      <c r="D3821">
        <v>0</v>
      </c>
      <c r="E3821">
        <v>0</v>
      </c>
      <c r="F3821">
        <v>0</v>
      </c>
      <c r="G3821">
        <v>3333333</v>
      </c>
      <c r="H3821">
        <v>0</v>
      </c>
      <c r="I3821">
        <v>0</v>
      </c>
      <c r="J3821">
        <v>0</v>
      </c>
      <c r="K3821">
        <v>0</v>
      </c>
      <c r="L3821">
        <v>0</v>
      </c>
      <c r="M3821">
        <v>0</v>
      </c>
    </row>
    <row r="3822" spans="2:13" x14ac:dyDescent="0.2">
      <c r="B3822">
        <v>0</v>
      </c>
      <c r="C3822">
        <v>0</v>
      </c>
      <c r="D3822">
        <v>0</v>
      </c>
      <c r="E3822">
        <v>0</v>
      </c>
      <c r="F3822">
        <v>0</v>
      </c>
      <c r="G3822">
        <v>3333333</v>
      </c>
      <c r="H3822">
        <v>0</v>
      </c>
      <c r="I3822">
        <v>0</v>
      </c>
      <c r="J3822">
        <v>0</v>
      </c>
      <c r="K3822">
        <v>0</v>
      </c>
      <c r="L3822">
        <v>0</v>
      </c>
      <c r="M3822">
        <v>0</v>
      </c>
    </row>
    <row r="3823" spans="2:13" x14ac:dyDescent="0.2">
      <c r="B3823">
        <v>0</v>
      </c>
      <c r="C3823">
        <v>0</v>
      </c>
      <c r="D3823">
        <v>0</v>
      </c>
      <c r="E3823">
        <v>0</v>
      </c>
      <c r="F3823">
        <v>0</v>
      </c>
      <c r="G3823">
        <v>3333333</v>
      </c>
      <c r="H3823">
        <v>0</v>
      </c>
      <c r="I3823">
        <v>0</v>
      </c>
      <c r="J3823">
        <v>0</v>
      </c>
      <c r="K3823">
        <v>0</v>
      </c>
      <c r="L3823">
        <v>0</v>
      </c>
      <c r="M3823">
        <v>0</v>
      </c>
    </row>
    <row r="3824" spans="2:13" x14ac:dyDescent="0.2">
      <c r="B3824">
        <v>0</v>
      </c>
      <c r="C3824">
        <v>0</v>
      </c>
      <c r="D3824">
        <v>0</v>
      </c>
      <c r="E3824">
        <v>0</v>
      </c>
      <c r="F3824">
        <v>0</v>
      </c>
      <c r="G3824">
        <v>3333333</v>
      </c>
      <c r="H3824">
        <v>0</v>
      </c>
      <c r="I3824">
        <v>0</v>
      </c>
      <c r="J3824">
        <v>0</v>
      </c>
      <c r="K3824">
        <v>0</v>
      </c>
      <c r="L3824">
        <v>0</v>
      </c>
      <c r="M3824">
        <v>0</v>
      </c>
    </row>
    <row r="3825" spans="2:13" x14ac:dyDescent="0.2">
      <c r="B3825">
        <v>0</v>
      </c>
      <c r="C3825">
        <v>0</v>
      </c>
      <c r="D3825">
        <v>0</v>
      </c>
      <c r="E3825">
        <v>0</v>
      </c>
      <c r="F3825">
        <v>0</v>
      </c>
      <c r="G3825">
        <v>3333333</v>
      </c>
      <c r="H3825">
        <v>0</v>
      </c>
      <c r="I3825">
        <v>0</v>
      </c>
      <c r="J3825">
        <v>0</v>
      </c>
      <c r="K3825">
        <v>0</v>
      </c>
      <c r="L3825">
        <v>0</v>
      </c>
      <c r="M3825">
        <v>0</v>
      </c>
    </row>
    <row r="3826" spans="2:13" x14ac:dyDescent="0.2">
      <c r="B3826">
        <v>0</v>
      </c>
      <c r="C3826">
        <v>0</v>
      </c>
      <c r="D3826">
        <v>0</v>
      </c>
      <c r="E3826">
        <v>0</v>
      </c>
      <c r="F3826">
        <v>0</v>
      </c>
      <c r="G3826">
        <v>3333333</v>
      </c>
      <c r="H3826">
        <v>0</v>
      </c>
      <c r="I3826">
        <v>0</v>
      </c>
      <c r="J3826">
        <v>0</v>
      </c>
      <c r="K3826">
        <v>0</v>
      </c>
      <c r="L3826">
        <v>0</v>
      </c>
      <c r="M3826">
        <v>0</v>
      </c>
    </row>
    <row r="3827" spans="2:13" x14ac:dyDescent="0.2">
      <c r="B3827">
        <v>0</v>
      </c>
      <c r="C3827">
        <v>0</v>
      </c>
      <c r="D3827">
        <v>0</v>
      </c>
      <c r="E3827">
        <v>0</v>
      </c>
      <c r="F3827">
        <v>0</v>
      </c>
      <c r="G3827">
        <v>3333333</v>
      </c>
      <c r="H3827">
        <v>0</v>
      </c>
      <c r="I3827">
        <v>0</v>
      </c>
      <c r="J3827">
        <v>0</v>
      </c>
      <c r="K3827">
        <v>0</v>
      </c>
      <c r="L3827">
        <v>0</v>
      </c>
      <c r="M3827">
        <v>0</v>
      </c>
    </row>
    <row r="3828" spans="2:13" x14ac:dyDescent="0.2">
      <c r="B3828">
        <v>0</v>
      </c>
      <c r="C3828">
        <v>0</v>
      </c>
      <c r="D3828">
        <v>0</v>
      </c>
      <c r="E3828">
        <v>0</v>
      </c>
      <c r="F3828">
        <v>0</v>
      </c>
      <c r="G3828">
        <v>3333333</v>
      </c>
      <c r="H3828">
        <v>0</v>
      </c>
      <c r="I3828">
        <v>0</v>
      </c>
      <c r="J3828">
        <v>0</v>
      </c>
      <c r="K3828">
        <v>0</v>
      </c>
      <c r="L3828">
        <v>0</v>
      </c>
      <c r="M3828">
        <v>0</v>
      </c>
    </row>
    <row r="3829" spans="2:13" x14ac:dyDescent="0.2">
      <c r="B3829">
        <v>0</v>
      </c>
      <c r="C3829">
        <v>0</v>
      </c>
      <c r="D3829">
        <v>0</v>
      </c>
      <c r="E3829">
        <v>0</v>
      </c>
      <c r="F3829">
        <v>0</v>
      </c>
      <c r="G3829">
        <v>3333333</v>
      </c>
      <c r="H3829">
        <v>0</v>
      </c>
      <c r="I3829">
        <v>0</v>
      </c>
      <c r="J3829">
        <v>0</v>
      </c>
      <c r="K3829">
        <v>0</v>
      </c>
      <c r="L3829">
        <v>0</v>
      </c>
      <c r="M3829">
        <v>0</v>
      </c>
    </row>
    <row r="3830" spans="2:13" x14ac:dyDescent="0.2">
      <c r="B3830">
        <v>0</v>
      </c>
      <c r="C3830">
        <v>0</v>
      </c>
      <c r="D3830">
        <v>0</v>
      </c>
      <c r="E3830">
        <v>0</v>
      </c>
      <c r="F3830">
        <v>0</v>
      </c>
      <c r="G3830">
        <v>3333333</v>
      </c>
      <c r="H3830">
        <v>0</v>
      </c>
      <c r="I3830">
        <v>0</v>
      </c>
      <c r="J3830">
        <v>0</v>
      </c>
      <c r="K3830">
        <v>0</v>
      </c>
      <c r="L3830">
        <v>0</v>
      </c>
      <c r="M3830">
        <v>0</v>
      </c>
    </row>
    <row r="3831" spans="2:13" x14ac:dyDescent="0.2">
      <c r="B3831">
        <v>0</v>
      </c>
      <c r="C3831">
        <v>0</v>
      </c>
      <c r="D3831">
        <v>0</v>
      </c>
      <c r="E3831">
        <v>0</v>
      </c>
      <c r="F3831">
        <v>0</v>
      </c>
      <c r="G3831">
        <v>3333333</v>
      </c>
      <c r="H3831">
        <v>0</v>
      </c>
      <c r="I3831">
        <v>0</v>
      </c>
      <c r="J3831">
        <v>0</v>
      </c>
      <c r="K3831">
        <v>0</v>
      </c>
      <c r="L3831">
        <v>0</v>
      </c>
      <c r="M3831">
        <v>0</v>
      </c>
    </row>
    <row r="3832" spans="2:13" x14ac:dyDescent="0.2">
      <c r="B3832">
        <v>0</v>
      </c>
      <c r="C3832">
        <v>0</v>
      </c>
      <c r="D3832">
        <v>0</v>
      </c>
      <c r="E3832">
        <v>0</v>
      </c>
      <c r="F3832">
        <v>0</v>
      </c>
      <c r="G3832">
        <v>3333333</v>
      </c>
      <c r="H3832">
        <v>0</v>
      </c>
      <c r="I3832">
        <v>0</v>
      </c>
      <c r="J3832">
        <v>0</v>
      </c>
      <c r="K3832">
        <v>0</v>
      </c>
      <c r="L3832">
        <v>0</v>
      </c>
      <c r="M3832">
        <v>0</v>
      </c>
    </row>
    <row r="3833" spans="2:13" x14ac:dyDescent="0.2">
      <c r="B3833">
        <v>0</v>
      </c>
      <c r="C3833">
        <v>0</v>
      </c>
      <c r="D3833">
        <v>0</v>
      </c>
      <c r="E3833">
        <v>0</v>
      </c>
      <c r="F3833">
        <v>0</v>
      </c>
      <c r="G3833">
        <v>3333333</v>
      </c>
      <c r="H3833">
        <v>0</v>
      </c>
      <c r="I3833">
        <v>0</v>
      </c>
      <c r="J3833">
        <v>0</v>
      </c>
      <c r="K3833">
        <v>0</v>
      </c>
      <c r="L3833">
        <v>0</v>
      </c>
      <c r="M3833">
        <v>0</v>
      </c>
    </row>
    <row r="3834" spans="2:13" x14ac:dyDescent="0.2">
      <c r="B3834">
        <v>0</v>
      </c>
      <c r="C3834">
        <v>0</v>
      </c>
      <c r="D3834">
        <v>0</v>
      </c>
      <c r="E3834">
        <v>0</v>
      </c>
      <c r="F3834">
        <v>0</v>
      </c>
      <c r="G3834">
        <v>3333333</v>
      </c>
      <c r="H3834">
        <v>0</v>
      </c>
      <c r="I3834">
        <v>0</v>
      </c>
      <c r="J3834">
        <v>0</v>
      </c>
      <c r="K3834">
        <v>0</v>
      </c>
      <c r="L3834">
        <v>0</v>
      </c>
      <c r="M3834">
        <v>0</v>
      </c>
    </row>
    <row r="3835" spans="2:13" x14ac:dyDescent="0.2">
      <c r="B3835">
        <v>0</v>
      </c>
      <c r="C3835">
        <v>0</v>
      </c>
      <c r="D3835">
        <v>0</v>
      </c>
      <c r="E3835">
        <v>0</v>
      </c>
      <c r="F3835">
        <v>0</v>
      </c>
      <c r="G3835">
        <v>3333333</v>
      </c>
      <c r="H3835">
        <v>0</v>
      </c>
      <c r="I3835">
        <v>0</v>
      </c>
      <c r="J3835">
        <v>0</v>
      </c>
      <c r="K3835">
        <v>0</v>
      </c>
      <c r="L3835">
        <v>0</v>
      </c>
      <c r="M3835">
        <v>0</v>
      </c>
    </row>
    <row r="3836" spans="2:13" x14ac:dyDescent="0.2">
      <c r="B3836">
        <v>0</v>
      </c>
      <c r="C3836">
        <v>0</v>
      </c>
      <c r="D3836">
        <v>0</v>
      </c>
      <c r="E3836">
        <v>0</v>
      </c>
      <c r="F3836">
        <v>0</v>
      </c>
      <c r="G3836">
        <v>3333333</v>
      </c>
      <c r="H3836">
        <v>0</v>
      </c>
      <c r="I3836">
        <v>0</v>
      </c>
      <c r="J3836">
        <v>0</v>
      </c>
      <c r="K3836">
        <v>0</v>
      </c>
      <c r="L3836">
        <v>0</v>
      </c>
      <c r="M3836">
        <v>0</v>
      </c>
    </row>
    <row r="3837" spans="2:13" x14ac:dyDescent="0.2">
      <c r="B3837">
        <v>0</v>
      </c>
      <c r="C3837">
        <v>0</v>
      </c>
      <c r="D3837">
        <v>0</v>
      </c>
      <c r="E3837">
        <v>0</v>
      </c>
      <c r="F3837">
        <v>0</v>
      </c>
      <c r="G3837">
        <v>3333333</v>
      </c>
      <c r="H3837">
        <v>0</v>
      </c>
      <c r="I3837">
        <v>0</v>
      </c>
      <c r="J3837">
        <v>0</v>
      </c>
      <c r="K3837">
        <v>0</v>
      </c>
      <c r="L3837">
        <v>0</v>
      </c>
      <c r="M3837">
        <v>0</v>
      </c>
    </row>
    <row r="3838" spans="2:13" x14ac:dyDescent="0.2">
      <c r="B3838">
        <v>0</v>
      </c>
      <c r="C3838">
        <v>0</v>
      </c>
      <c r="D3838">
        <v>0</v>
      </c>
      <c r="E3838">
        <v>0</v>
      </c>
      <c r="F3838">
        <v>0</v>
      </c>
      <c r="G3838">
        <v>3333333</v>
      </c>
      <c r="H3838">
        <v>0</v>
      </c>
      <c r="I3838">
        <v>0</v>
      </c>
      <c r="J3838">
        <v>0</v>
      </c>
      <c r="K3838">
        <v>0</v>
      </c>
      <c r="L3838">
        <v>0</v>
      </c>
      <c r="M3838">
        <v>0</v>
      </c>
    </row>
    <row r="3839" spans="2:13" x14ac:dyDescent="0.2">
      <c r="B3839">
        <v>0</v>
      </c>
      <c r="C3839">
        <v>0</v>
      </c>
      <c r="D3839">
        <v>0</v>
      </c>
      <c r="E3839">
        <v>0</v>
      </c>
      <c r="F3839">
        <v>0</v>
      </c>
      <c r="G3839">
        <v>3333333</v>
      </c>
      <c r="H3839">
        <v>0</v>
      </c>
      <c r="I3839">
        <v>0</v>
      </c>
      <c r="J3839">
        <v>0</v>
      </c>
      <c r="K3839">
        <v>0</v>
      </c>
      <c r="L3839">
        <v>0</v>
      </c>
      <c r="M3839">
        <v>0</v>
      </c>
    </row>
    <row r="3840" spans="2:13" x14ac:dyDescent="0.2">
      <c r="B3840">
        <v>0</v>
      </c>
      <c r="C3840">
        <v>0</v>
      </c>
      <c r="D3840">
        <v>0</v>
      </c>
      <c r="E3840">
        <v>0</v>
      </c>
      <c r="F3840">
        <v>0</v>
      </c>
      <c r="G3840">
        <v>3333333</v>
      </c>
      <c r="H3840">
        <v>0</v>
      </c>
      <c r="I3840">
        <v>0</v>
      </c>
      <c r="J3840">
        <v>0</v>
      </c>
      <c r="K3840">
        <v>0</v>
      </c>
      <c r="L3840">
        <v>0</v>
      </c>
      <c r="M3840">
        <v>0</v>
      </c>
    </row>
    <row r="3841" spans="2:13" x14ac:dyDescent="0.2">
      <c r="B3841">
        <v>0</v>
      </c>
      <c r="C3841">
        <v>0</v>
      </c>
      <c r="D3841">
        <v>0</v>
      </c>
      <c r="E3841">
        <v>0</v>
      </c>
      <c r="F3841">
        <v>0</v>
      </c>
      <c r="G3841">
        <v>3333333</v>
      </c>
      <c r="H3841">
        <v>0</v>
      </c>
      <c r="I3841">
        <v>0</v>
      </c>
      <c r="J3841">
        <v>0</v>
      </c>
      <c r="K3841">
        <v>0</v>
      </c>
      <c r="L3841">
        <v>0</v>
      </c>
      <c r="M3841">
        <v>0</v>
      </c>
    </row>
    <row r="3842" spans="2:13" x14ac:dyDescent="0.2">
      <c r="B3842">
        <v>0</v>
      </c>
      <c r="C3842">
        <v>0</v>
      </c>
      <c r="D3842">
        <v>0</v>
      </c>
      <c r="E3842">
        <v>0</v>
      </c>
      <c r="F3842">
        <v>0</v>
      </c>
      <c r="G3842">
        <v>3333333</v>
      </c>
      <c r="H3842">
        <v>0</v>
      </c>
      <c r="I3842">
        <v>0</v>
      </c>
      <c r="J3842">
        <v>0</v>
      </c>
      <c r="K3842">
        <v>0</v>
      </c>
      <c r="L3842">
        <v>0</v>
      </c>
      <c r="M3842">
        <v>0</v>
      </c>
    </row>
    <row r="3843" spans="2:13" x14ac:dyDescent="0.2">
      <c r="B3843">
        <v>0</v>
      </c>
      <c r="C3843">
        <v>0</v>
      </c>
      <c r="D3843">
        <v>0</v>
      </c>
      <c r="E3843">
        <v>0</v>
      </c>
      <c r="F3843">
        <v>0</v>
      </c>
      <c r="G3843">
        <v>3333333</v>
      </c>
      <c r="H3843">
        <v>0</v>
      </c>
      <c r="I3843">
        <v>0</v>
      </c>
      <c r="J3843">
        <v>0</v>
      </c>
      <c r="K3843">
        <v>0</v>
      </c>
      <c r="L3843">
        <v>0</v>
      </c>
      <c r="M3843">
        <v>0</v>
      </c>
    </row>
    <row r="3844" spans="2:13" x14ac:dyDescent="0.2">
      <c r="B3844">
        <v>0</v>
      </c>
      <c r="C3844">
        <v>0</v>
      </c>
      <c r="D3844">
        <v>0</v>
      </c>
      <c r="E3844">
        <v>0</v>
      </c>
      <c r="F3844">
        <v>0</v>
      </c>
      <c r="G3844">
        <v>3333333</v>
      </c>
      <c r="H3844">
        <v>0</v>
      </c>
      <c r="I3844">
        <v>0</v>
      </c>
      <c r="J3844">
        <v>0</v>
      </c>
      <c r="K3844">
        <v>0</v>
      </c>
      <c r="L3844">
        <v>0</v>
      </c>
      <c r="M3844">
        <v>0</v>
      </c>
    </row>
    <row r="3845" spans="2:13" x14ac:dyDescent="0.2">
      <c r="B3845">
        <v>0</v>
      </c>
      <c r="C3845">
        <v>0</v>
      </c>
      <c r="D3845">
        <v>0</v>
      </c>
      <c r="E3845">
        <v>0</v>
      </c>
      <c r="F3845">
        <v>0</v>
      </c>
      <c r="G3845">
        <v>3333333</v>
      </c>
      <c r="H3845">
        <v>0</v>
      </c>
      <c r="I3845">
        <v>0</v>
      </c>
      <c r="J3845">
        <v>0</v>
      </c>
      <c r="K3845">
        <v>0</v>
      </c>
      <c r="L3845">
        <v>0</v>
      </c>
      <c r="M3845">
        <v>0</v>
      </c>
    </row>
    <row r="3846" spans="2:13" x14ac:dyDescent="0.2">
      <c r="B3846">
        <v>0</v>
      </c>
      <c r="C3846">
        <v>0</v>
      </c>
      <c r="D3846">
        <v>0</v>
      </c>
      <c r="E3846">
        <v>0</v>
      </c>
      <c r="F3846">
        <v>0</v>
      </c>
      <c r="G3846">
        <v>3333333</v>
      </c>
      <c r="H3846">
        <v>0</v>
      </c>
      <c r="I3846">
        <v>0</v>
      </c>
      <c r="J3846">
        <v>0</v>
      </c>
      <c r="K3846">
        <v>0</v>
      </c>
      <c r="L3846">
        <v>0</v>
      </c>
      <c r="M3846">
        <v>0</v>
      </c>
    </row>
    <row r="3847" spans="2:13" x14ac:dyDescent="0.2">
      <c r="B3847">
        <v>0</v>
      </c>
      <c r="C3847">
        <v>0</v>
      </c>
      <c r="D3847">
        <v>0</v>
      </c>
      <c r="E3847">
        <v>0</v>
      </c>
      <c r="F3847">
        <v>0</v>
      </c>
      <c r="G3847">
        <v>3333333</v>
      </c>
      <c r="H3847">
        <v>0</v>
      </c>
      <c r="I3847">
        <v>0</v>
      </c>
      <c r="J3847">
        <v>0</v>
      </c>
      <c r="K3847">
        <v>0</v>
      </c>
      <c r="L3847">
        <v>0</v>
      </c>
      <c r="M3847">
        <v>0</v>
      </c>
    </row>
    <row r="3848" spans="2:13" x14ac:dyDescent="0.2">
      <c r="B3848">
        <v>0</v>
      </c>
      <c r="C3848">
        <v>0</v>
      </c>
      <c r="D3848">
        <v>0</v>
      </c>
      <c r="E3848">
        <v>0</v>
      </c>
      <c r="F3848">
        <v>0</v>
      </c>
      <c r="G3848">
        <v>3333333</v>
      </c>
      <c r="H3848">
        <v>0</v>
      </c>
      <c r="I3848">
        <v>0</v>
      </c>
      <c r="J3848">
        <v>0</v>
      </c>
      <c r="K3848">
        <v>0</v>
      </c>
      <c r="L3848">
        <v>0</v>
      </c>
      <c r="M3848">
        <v>0</v>
      </c>
    </row>
    <row r="3849" spans="2:13" x14ac:dyDescent="0.2">
      <c r="B3849">
        <v>0</v>
      </c>
      <c r="C3849">
        <v>0</v>
      </c>
      <c r="D3849">
        <v>0</v>
      </c>
      <c r="E3849">
        <v>0</v>
      </c>
      <c r="F3849">
        <v>0</v>
      </c>
      <c r="G3849">
        <v>3333333</v>
      </c>
      <c r="H3849">
        <v>0</v>
      </c>
      <c r="I3849">
        <v>0</v>
      </c>
      <c r="J3849">
        <v>0</v>
      </c>
      <c r="K3849">
        <v>0</v>
      </c>
      <c r="L3849">
        <v>0</v>
      </c>
      <c r="M3849">
        <v>0</v>
      </c>
    </row>
    <row r="3850" spans="2:13" x14ac:dyDescent="0.2">
      <c r="B3850">
        <v>0</v>
      </c>
      <c r="C3850">
        <v>0</v>
      </c>
      <c r="D3850">
        <v>0</v>
      </c>
      <c r="E3850">
        <v>0</v>
      </c>
      <c r="F3850">
        <v>0</v>
      </c>
      <c r="G3850">
        <v>3333333</v>
      </c>
      <c r="H3850">
        <v>0</v>
      </c>
      <c r="I3850">
        <v>0</v>
      </c>
      <c r="J3850">
        <v>0</v>
      </c>
      <c r="K3850">
        <v>0</v>
      </c>
      <c r="L3850">
        <v>0</v>
      </c>
      <c r="M3850">
        <v>0</v>
      </c>
    </row>
    <row r="3851" spans="2:13" x14ac:dyDescent="0.2">
      <c r="B3851">
        <v>0</v>
      </c>
      <c r="C3851">
        <v>0</v>
      </c>
      <c r="D3851">
        <v>0</v>
      </c>
      <c r="E3851">
        <v>0</v>
      </c>
      <c r="F3851">
        <v>0</v>
      </c>
      <c r="G3851">
        <v>3333333</v>
      </c>
      <c r="H3851">
        <v>0</v>
      </c>
      <c r="I3851">
        <v>0</v>
      </c>
      <c r="J3851">
        <v>0</v>
      </c>
      <c r="K3851">
        <v>0</v>
      </c>
      <c r="L3851">
        <v>0</v>
      </c>
      <c r="M3851">
        <v>0</v>
      </c>
    </row>
    <row r="3852" spans="2:13" x14ac:dyDescent="0.2">
      <c r="B3852">
        <v>0</v>
      </c>
      <c r="C3852">
        <v>0</v>
      </c>
      <c r="D3852">
        <v>0</v>
      </c>
      <c r="E3852">
        <v>0</v>
      </c>
      <c r="F3852">
        <v>0</v>
      </c>
      <c r="G3852">
        <v>3333333</v>
      </c>
      <c r="H3852">
        <v>0</v>
      </c>
      <c r="I3852">
        <v>0</v>
      </c>
      <c r="J3852">
        <v>0</v>
      </c>
      <c r="K3852">
        <v>0</v>
      </c>
      <c r="L3852">
        <v>0</v>
      </c>
      <c r="M3852">
        <v>0</v>
      </c>
    </row>
    <row r="3853" spans="2:13" x14ac:dyDescent="0.2">
      <c r="B3853">
        <v>0</v>
      </c>
      <c r="C3853">
        <v>0</v>
      </c>
      <c r="D3853">
        <v>0</v>
      </c>
      <c r="E3853">
        <v>0</v>
      </c>
      <c r="F3853">
        <v>0</v>
      </c>
      <c r="G3853">
        <v>3333333</v>
      </c>
      <c r="H3853">
        <v>0</v>
      </c>
      <c r="I3853">
        <v>0</v>
      </c>
      <c r="J3853">
        <v>0</v>
      </c>
      <c r="K3853">
        <v>0</v>
      </c>
      <c r="L3853">
        <v>0</v>
      </c>
      <c r="M3853">
        <v>0</v>
      </c>
    </row>
    <row r="3854" spans="2:13" x14ac:dyDescent="0.2">
      <c r="B3854">
        <v>0</v>
      </c>
      <c r="C3854">
        <v>0</v>
      </c>
      <c r="D3854">
        <v>0</v>
      </c>
      <c r="E3854">
        <v>0</v>
      </c>
      <c r="F3854">
        <v>0</v>
      </c>
      <c r="G3854">
        <v>3333333</v>
      </c>
      <c r="H3854">
        <v>0</v>
      </c>
      <c r="I3854">
        <v>0</v>
      </c>
      <c r="J3854">
        <v>0</v>
      </c>
      <c r="K3854">
        <v>0</v>
      </c>
      <c r="L3854">
        <v>0</v>
      </c>
      <c r="M3854">
        <v>0</v>
      </c>
    </row>
    <row r="3855" spans="2:13" x14ac:dyDescent="0.2">
      <c r="B3855">
        <v>0</v>
      </c>
      <c r="C3855">
        <v>0</v>
      </c>
      <c r="D3855">
        <v>0</v>
      </c>
      <c r="E3855">
        <v>0</v>
      </c>
      <c r="F3855">
        <v>0</v>
      </c>
      <c r="G3855">
        <v>3333333</v>
      </c>
      <c r="H3855">
        <v>0</v>
      </c>
      <c r="I3855">
        <v>0</v>
      </c>
      <c r="J3855">
        <v>0</v>
      </c>
      <c r="K3855">
        <v>0</v>
      </c>
      <c r="L3855">
        <v>0</v>
      </c>
      <c r="M3855">
        <v>0</v>
      </c>
    </row>
    <row r="3856" spans="2:13" x14ac:dyDescent="0.2">
      <c r="B3856">
        <v>0</v>
      </c>
      <c r="C3856">
        <v>0</v>
      </c>
      <c r="D3856">
        <v>0</v>
      </c>
      <c r="E3856">
        <v>0</v>
      </c>
      <c r="F3856">
        <v>0</v>
      </c>
      <c r="G3856">
        <v>3333333</v>
      </c>
      <c r="H3856">
        <v>0</v>
      </c>
      <c r="I3856">
        <v>0</v>
      </c>
      <c r="J3856">
        <v>0</v>
      </c>
      <c r="K3856">
        <v>0</v>
      </c>
      <c r="L3856">
        <v>0</v>
      </c>
      <c r="M3856">
        <v>0</v>
      </c>
    </row>
    <row r="3857" spans="2:13" x14ac:dyDescent="0.2">
      <c r="B3857">
        <v>0</v>
      </c>
      <c r="C3857">
        <v>0</v>
      </c>
      <c r="D3857">
        <v>0</v>
      </c>
      <c r="E3857">
        <v>0</v>
      </c>
      <c r="F3857">
        <v>0</v>
      </c>
      <c r="G3857">
        <v>3333333</v>
      </c>
      <c r="H3857">
        <v>0</v>
      </c>
      <c r="I3857">
        <v>0</v>
      </c>
      <c r="J3857">
        <v>0</v>
      </c>
      <c r="K3857">
        <v>0</v>
      </c>
      <c r="L3857">
        <v>0</v>
      </c>
      <c r="M3857">
        <v>0</v>
      </c>
    </row>
    <row r="3858" spans="2:13" x14ac:dyDescent="0.2">
      <c r="B3858">
        <v>0</v>
      </c>
      <c r="C3858">
        <v>0</v>
      </c>
      <c r="D3858">
        <v>0</v>
      </c>
      <c r="E3858">
        <v>0</v>
      </c>
      <c r="F3858">
        <v>0</v>
      </c>
      <c r="G3858">
        <v>3333333</v>
      </c>
      <c r="H3858">
        <v>0</v>
      </c>
      <c r="I3858">
        <v>0</v>
      </c>
      <c r="J3858">
        <v>0</v>
      </c>
      <c r="K3858">
        <v>0</v>
      </c>
      <c r="L3858">
        <v>0</v>
      </c>
      <c r="M3858">
        <v>0</v>
      </c>
    </row>
    <row r="3859" spans="2:13" x14ac:dyDescent="0.2">
      <c r="B3859">
        <v>0</v>
      </c>
      <c r="C3859">
        <v>0</v>
      </c>
      <c r="D3859">
        <v>0</v>
      </c>
      <c r="E3859">
        <v>0</v>
      </c>
      <c r="F3859">
        <v>0</v>
      </c>
      <c r="G3859">
        <v>3333333</v>
      </c>
      <c r="H3859">
        <v>0</v>
      </c>
      <c r="I3859">
        <v>0</v>
      </c>
      <c r="J3859">
        <v>0</v>
      </c>
      <c r="K3859">
        <v>0</v>
      </c>
      <c r="L3859">
        <v>0</v>
      </c>
      <c r="M3859">
        <v>0</v>
      </c>
    </row>
    <row r="3860" spans="2:13" x14ac:dyDescent="0.2">
      <c r="B3860">
        <v>0</v>
      </c>
      <c r="C3860">
        <v>0</v>
      </c>
      <c r="D3860">
        <v>0</v>
      </c>
      <c r="E3860">
        <v>0</v>
      </c>
      <c r="F3860">
        <v>0</v>
      </c>
      <c r="G3860">
        <v>3333333</v>
      </c>
      <c r="H3860">
        <v>0</v>
      </c>
      <c r="I3860">
        <v>0</v>
      </c>
      <c r="J3860">
        <v>0</v>
      </c>
      <c r="K3860">
        <v>0</v>
      </c>
      <c r="L3860">
        <v>0</v>
      </c>
      <c r="M3860">
        <v>0</v>
      </c>
    </row>
    <row r="3861" spans="2:13" x14ac:dyDescent="0.2">
      <c r="B3861">
        <v>0</v>
      </c>
      <c r="C3861">
        <v>0</v>
      </c>
      <c r="D3861">
        <v>0</v>
      </c>
      <c r="E3861">
        <v>0</v>
      </c>
      <c r="F3861">
        <v>0</v>
      </c>
      <c r="G3861">
        <v>3333333</v>
      </c>
      <c r="H3861">
        <v>0</v>
      </c>
      <c r="I3861">
        <v>0</v>
      </c>
      <c r="J3861">
        <v>0</v>
      </c>
      <c r="K3861">
        <v>0</v>
      </c>
      <c r="L3861">
        <v>0</v>
      </c>
      <c r="M3861">
        <v>0</v>
      </c>
    </row>
    <row r="3862" spans="2:13" x14ac:dyDescent="0.2">
      <c r="B3862">
        <v>0</v>
      </c>
      <c r="C3862">
        <v>0</v>
      </c>
      <c r="D3862">
        <v>0</v>
      </c>
      <c r="E3862">
        <v>0</v>
      </c>
      <c r="F3862">
        <v>0</v>
      </c>
      <c r="G3862">
        <v>3333333</v>
      </c>
      <c r="H3862">
        <v>0</v>
      </c>
      <c r="I3862">
        <v>0</v>
      </c>
      <c r="J3862">
        <v>0</v>
      </c>
      <c r="K3862">
        <v>0</v>
      </c>
      <c r="L3862">
        <v>0</v>
      </c>
      <c r="M3862">
        <v>0</v>
      </c>
    </row>
    <row r="3863" spans="2:13" x14ac:dyDescent="0.2">
      <c r="B3863">
        <v>0</v>
      </c>
      <c r="C3863">
        <v>0</v>
      </c>
      <c r="D3863">
        <v>0</v>
      </c>
      <c r="E3863">
        <v>0</v>
      </c>
      <c r="F3863">
        <v>0</v>
      </c>
      <c r="G3863">
        <v>3333333</v>
      </c>
      <c r="H3863">
        <v>0</v>
      </c>
      <c r="I3863">
        <v>0</v>
      </c>
      <c r="J3863">
        <v>0</v>
      </c>
      <c r="K3863">
        <v>0</v>
      </c>
      <c r="L3863">
        <v>0</v>
      </c>
      <c r="M3863">
        <v>0</v>
      </c>
    </row>
    <row r="3864" spans="2:13" x14ac:dyDescent="0.2">
      <c r="B3864">
        <v>0</v>
      </c>
      <c r="C3864">
        <v>0</v>
      </c>
      <c r="D3864">
        <v>0</v>
      </c>
      <c r="E3864">
        <v>0</v>
      </c>
      <c r="F3864">
        <v>0</v>
      </c>
      <c r="G3864">
        <v>3333333</v>
      </c>
      <c r="H3864">
        <v>0</v>
      </c>
      <c r="I3864">
        <v>0</v>
      </c>
      <c r="J3864">
        <v>0</v>
      </c>
      <c r="K3864">
        <v>0</v>
      </c>
      <c r="L3864">
        <v>0</v>
      </c>
      <c r="M3864">
        <v>0</v>
      </c>
    </row>
    <row r="3865" spans="2:13" x14ac:dyDescent="0.2">
      <c r="B3865">
        <v>0</v>
      </c>
      <c r="C3865">
        <v>0</v>
      </c>
      <c r="D3865">
        <v>0</v>
      </c>
      <c r="E3865">
        <v>0</v>
      </c>
      <c r="F3865">
        <v>0</v>
      </c>
      <c r="G3865">
        <v>3333333</v>
      </c>
      <c r="H3865">
        <v>0</v>
      </c>
      <c r="I3865">
        <v>0</v>
      </c>
      <c r="J3865">
        <v>0</v>
      </c>
      <c r="K3865">
        <v>0</v>
      </c>
      <c r="L3865">
        <v>0</v>
      </c>
      <c r="M3865">
        <v>0</v>
      </c>
    </row>
    <row r="3866" spans="2:13" x14ac:dyDescent="0.2">
      <c r="B3866">
        <v>0</v>
      </c>
      <c r="C3866">
        <v>0</v>
      </c>
      <c r="D3866">
        <v>0</v>
      </c>
      <c r="E3866">
        <v>0</v>
      </c>
      <c r="F3866">
        <v>0</v>
      </c>
      <c r="G3866">
        <v>3333333</v>
      </c>
      <c r="H3866">
        <v>0</v>
      </c>
      <c r="I3866">
        <v>0</v>
      </c>
      <c r="J3866">
        <v>0</v>
      </c>
      <c r="K3866">
        <v>0</v>
      </c>
      <c r="L3866">
        <v>0</v>
      </c>
      <c r="M3866">
        <v>0</v>
      </c>
    </row>
    <row r="3867" spans="2:13" x14ac:dyDescent="0.2">
      <c r="B3867">
        <v>0</v>
      </c>
      <c r="C3867">
        <v>0</v>
      </c>
      <c r="D3867">
        <v>0</v>
      </c>
      <c r="E3867">
        <v>0</v>
      </c>
      <c r="F3867">
        <v>0</v>
      </c>
      <c r="G3867">
        <v>3333333</v>
      </c>
      <c r="H3867">
        <v>0</v>
      </c>
      <c r="I3867">
        <v>0</v>
      </c>
      <c r="J3867">
        <v>0</v>
      </c>
      <c r="K3867">
        <v>0</v>
      </c>
      <c r="L3867">
        <v>0</v>
      </c>
      <c r="M3867">
        <v>0</v>
      </c>
    </row>
    <row r="3868" spans="2:13" x14ac:dyDescent="0.2">
      <c r="B3868">
        <v>0</v>
      </c>
      <c r="C3868">
        <v>0</v>
      </c>
      <c r="D3868">
        <v>0</v>
      </c>
      <c r="E3868">
        <v>0</v>
      </c>
      <c r="F3868">
        <v>0</v>
      </c>
      <c r="G3868">
        <v>3333333</v>
      </c>
      <c r="H3868">
        <v>0</v>
      </c>
      <c r="I3868">
        <v>0</v>
      </c>
      <c r="J3868">
        <v>0</v>
      </c>
      <c r="K3868">
        <v>0</v>
      </c>
      <c r="L3868">
        <v>0</v>
      </c>
      <c r="M3868">
        <v>0</v>
      </c>
    </row>
    <row r="3869" spans="2:13" x14ac:dyDescent="0.2">
      <c r="B3869">
        <v>0</v>
      </c>
      <c r="C3869">
        <v>0</v>
      </c>
      <c r="D3869">
        <v>0</v>
      </c>
      <c r="E3869">
        <v>0</v>
      </c>
      <c r="F3869">
        <v>0</v>
      </c>
      <c r="G3869">
        <v>3333333</v>
      </c>
      <c r="H3869">
        <v>0</v>
      </c>
      <c r="I3869">
        <v>0</v>
      </c>
      <c r="J3869">
        <v>0</v>
      </c>
      <c r="K3869">
        <v>0</v>
      </c>
      <c r="L3869">
        <v>0</v>
      </c>
      <c r="M3869">
        <v>0</v>
      </c>
    </row>
    <row r="3870" spans="2:13" x14ac:dyDescent="0.2">
      <c r="B3870">
        <v>0</v>
      </c>
      <c r="C3870">
        <v>0</v>
      </c>
      <c r="D3870">
        <v>0</v>
      </c>
      <c r="E3870">
        <v>0</v>
      </c>
      <c r="F3870">
        <v>0</v>
      </c>
      <c r="G3870">
        <v>3333333</v>
      </c>
      <c r="H3870">
        <v>0</v>
      </c>
      <c r="I3870">
        <v>0</v>
      </c>
      <c r="J3870">
        <v>0</v>
      </c>
      <c r="K3870">
        <v>0</v>
      </c>
      <c r="L3870">
        <v>0</v>
      </c>
      <c r="M3870">
        <v>0</v>
      </c>
    </row>
    <row r="3871" spans="2:13" x14ac:dyDescent="0.2">
      <c r="B3871">
        <v>0</v>
      </c>
      <c r="C3871">
        <v>0</v>
      </c>
      <c r="D3871">
        <v>0</v>
      </c>
      <c r="E3871">
        <v>0</v>
      </c>
      <c r="F3871">
        <v>0</v>
      </c>
      <c r="G3871">
        <v>3333333</v>
      </c>
      <c r="H3871">
        <v>0</v>
      </c>
      <c r="I3871">
        <v>0</v>
      </c>
      <c r="J3871">
        <v>0</v>
      </c>
      <c r="K3871">
        <v>0</v>
      </c>
      <c r="L3871">
        <v>0</v>
      </c>
      <c r="M3871">
        <v>0</v>
      </c>
    </row>
    <row r="3872" spans="2:13" x14ac:dyDescent="0.2">
      <c r="B3872">
        <v>0</v>
      </c>
      <c r="C3872">
        <v>0</v>
      </c>
      <c r="D3872">
        <v>0</v>
      </c>
      <c r="E3872">
        <v>0</v>
      </c>
      <c r="F3872">
        <v>0</v>
      </c>
      <c r="G3872">
        <v>3333333</v>
      </c>
      <c r="H3872">
        <v>0</v>
      </c>
      <c r="I3872">
        <v>0</v>
      </c>
      <c r="J3872">
        <v>0</v>
      </c>
      <c r="K3872">
        <v>0</v>
      </c>
      <c r="L3872">
        <v>0</v>
      </c>
      <c r="M3872">
        <v>0</v>
      </c>
    </row>
    <row r="3873" spans="2:13" x14ac:dyDescent="0.2">
      <c r="B3873">
        <v>0</v>
      </c>
      <c r="C3873">
        <v>0</v>
      </c>
      <c r="D3873">
        <v>0</v>
      </c>
      <c r="E3873">
        <v>0</v>
      </c>
      <c r="F3873">
        <v>0</v>
      </c>
      <c r="G3873">
        <v>3333333</v>
      </c>
      <c r="H3873">
        <v>0</v>
      </c>
      <c r="I3873">
        <v>0</v>
      </c>
      <c r="J3873">
        <v>0</v>
      </c>
      <c r="K3873">
        <v>0</v>
      </c>
      <c r="L3873">
        <v>0</v>
      </c>
      <c r="M3873">
        <v>0</v>
      </c>
    </row>
    <row r="3874" spans="2:13" x14ac:dyDescent="0.2">
      <c r="B3874">
        <v>0</v>
      </c>
      <c r="C3874">
        <v>0</v>
      </c>
      <c r="D3874">
        <v>0</v>
      </c>
      <c r="E3874">
        <v>0</v>
      </c>
      <c r="F3874">
        <v>0</v>
      </c>
      <c r="G3874">
        <v>3333333</v>
      </c>
      <c r="H3874">
        <v>0</v>
      </c>
      <c r="I3874">
        <v>0</v>
      </c>
      <c r="J3874">
        <v>0</v>
      </c>
      <c r="K3874">
        <v>0</v>
      </c>
      <c r="L3874">
        <v>0</v>
      </c>
      <c r="M3874">
        <v>0</v>
      </c>
    </row>
    <row r="3875" spans="2:13" x14ac:dyDescent="0.2">
      <c r="B3875">
        <v>0</v>
      </c>
      <c r="C3875">
        <v>0</v>
      </c>
      <c r="D3875">
        <v>0</v>
      </c>
      <c r="E3875">
        <v>0</v>
      </c>
      <c r="F3875">
        <v>0</v>
      </c>
      <c r="G3875">
        <v>3333333</v>
      </c>
      <c r="H3875">
        <v>0</v>
      </c>
      <c r="I3875">
        <v>0</v>
      </c>
      <c r="J3875">
        <v>0</v>
      </c>
      <c r="K3875">
        <v>0</v>
      </c>
      <c r="L3875">
        <v>0</v>
      </c>
      <c r="M3875">
        <v>0</v>
      </c>
    </row>
    <row r="3876" spans="2:13" x14ac:dyDescent="0.2">
      <c r="B3876">
        <v>0</v>
      </c>
      <c r="C3876">
        <v>0</v>
      </c>
      <c r="D3876">
        <v>0</v>
      </c>
      <c r="E3876">
        <v>0</v>
      </c>
      <c r="F3876">
        <v>0</v>
      </c>
      <c r="G3876">
        <v>3333333</v>
      </c>
      <c r="H3876">
        <v>0</v>
      </c>
      <c r="I3876">
        <v>0</v>
      </c>
      <c r="J3876">
        <v>0</v>
      </c>
      <c r="K3876">
        <v>0</v>
      </c>
      <c r="L3876">
        <v>0</v>
      </c>
      <c r="M3876">
        <v>0</v>
      </c>
    </row>
    <row r="3877" spans="2:13" x14ac:dyDescent="0.2">
      <c r="B3877">
        <v>0</v>
      </c>
      <c r="C3877">
        <v>0</v>
      </c>
      <c r="D3877">
        <v>0</v>
      </c>
      <c r="E3877">
        <v>0</v>
      </c>
      <c r="F3877">
        <v>0</v>
      </c>
      <c r="G3877">
        <v>3333333</v>
      </c>
      <c r="H3877">
        <v>0</v>
      </c>
      <c r="I3877">
        <v>0</v>
      </c>
      <c r="J3877">
        <v>0</v>
      </c>
      <c r="K3877">
        <v>0</v>
      </c>
      <c r="L3877">
        <v>0</v>
      </c>
      <c r="M3877">
        <v>0</v>
      </c>
    </row>
    <row r="3878" spans="2:13" x14ac:dyDescent="0.2">
      <c r="B3878">
        <v>0</v>
      </c>
      <c r="C3878">
        <v>0</v>
      </c>
      <c r="D3878">
        <v>0</v>
      </c>
      <c r="E3878">
        <v>0</v>
      </c>
      <c r="F3878">
        <v>0</v>
      </c>
      <c r="G3878">
        <v>3333333</v>
      </c>
      <c r="H3878">
        <v>0</v>
      </c>
      <c r="I3878">
        <v>0</v>
      </c>
      <c r="J3878">
        <v>0</v>
      </c>
      <c r="K3878">
        <v>0</v>
      </c>
      <c r="L3878">
        <v>0</v>
      </c>
      <c r="M3878">
        <v>0</v>
      </c>
    </row>
    <row r="3879" spans="2:13" x14ac:dyDescent="0.2">
      <c r="B3879">
        <v>0</v>
      </c>
      <c r="C3879">
        <v>0</v>
      </c>
      <c r="D3879">
        <v>0</v>
      </c>
      <c r="E3879">
        <v>0</v>
      </c>
      <c r="F3879">
        <v>0</v>
      </c>
      <c r="G3879">
        <v>3333333</v>
      </c>
      <c r="H3879">
        <v>0</v>
      </c>
      <c r="I3879">
        <v>0</v>
      </c>
      <c r="J3879">
        <v>0</v>
      </c>
      <c r="K3879">
        <v>0</v>
      </c>
      <c r="L3879">
        <v>0</v>
      </c>
      <c r="M3879">
        <v>0</v>
      </c>
    </row>
    <row r="3880" spans="2:13" x14ac:dyDescent="0.2">
      <c r="B3880">
        <v>0</v>
      </c>
      <c r="C3880">
        <v>0</v>
      </c>
      <c r="D3880">
        <v>0</v>
      </c>
      <c r="E3880">
        <v>0</v>
      </c>
      <c r="F3880">
        <v>0</v>
      </c>
      <c r="G3880">
        <v>3333333</v>
      </c>
      <c r="H3880">
        <v>0</v>
      </c>
      <c r="I3880">
        <v>0</v>
      </c>
      <c r="J3880">
        <v>0</v>
      </c>
      <c r="K3880">
        <v>0</v>
      </c>
      <c r="L3880">
        <v>0</v>
      </c>
      <c r="M3880">
        <v>0</v>
      </c>
    </row>
    <row r="3881" spans="2:13" x14ac:dyDescent="0.2">
      <c r="B3881">
        <v>0</v>
      </c>
      <c r="C3881">
        <v>0</v>
      </c>
      <c r="D3881">
        <v>0</v>
      </c>
      <c r="E3881">
        <v>0</v>
      </c>
      <c r="F3881">
        <v>0</v>
      </c>
      <c r="G3881">
        <v>3333333</v>
      </c>
      <c r="H3881">
        <v>0</v>
      </c>
      <c r="I3881">
        <v>0</v>
      </c>
      <c r="J3881">
        <v>0</v>
      </c>
      <c r="K3881">
        <v>0</v>
      </c>
      <c r="L3881">
        <v>0</v>
      </c>
      <c r="M3881">
        <v>0</v>
      </c>
    </row>
    <row r="3882" spans="2:13" x14ac:dyDescent="0.2">
      <c r="B3882">
        <v>0</v>
      </c>
      <c r="C3882">
        <v>0</v>
      </c>
      <c r="D3882">
        <v>0</v>
      </c>
      <c r="E3882">
        <v>0</v>
      </c>
      <c r="F3882">
        <v>0</v>
      </c>
      <c r="G3882">
        <v>3333333</v>
      </c>
      <c r="H3882">
        <v>0</v>
      </c>
      <c r="I3882">
        <v>0</v>
      </c>
      <c r="J3882">
        <v>0</v>
      </c>
      <c r="K3882">
        <v>0</v>
      </c>
      <c r="L3882">
        <v>0</v>
      </c>
      <c r="M3882">
        <v>0</v>
      </c>
    </row>
    <row r="3883" spans="2:13" x14ac:dyDescent="0.2">
      <c r="B3883">
        <v>0</v>
      </c>
      <c r="C3883">
        <v>0</v>
      </c>
      <c r="D3883">
        <v>0</v>
      </c>
      <c r="E3883">
        <v>0</v>
      </c>
      <c r="F3883">
        <v>0</v>
      </c>
      <c r="G3883">
        <v>3333333</v>
      </c>
      <c r="H3883">
        <v>0</v>
      </c>
      <c r="I3883">
        <v>0</v>
      </c>
      <c r="J3883">
        <v>0</v>
      </c>
      <c r="K3883">
        <v>0</v>
      </c>
      <c r="L3883">
        <v>0</v>
      </c>
      <c r="M3883">
        <v>0</v>
      </c>
    </row>
    <row r="3884" spans="2:13" x14ac:dyDescent="0.2">
      <c r="B3884">
        <v>0</v>
      </c>
      <c r="C3884">
        <v>0</v>
      </c>
      <c r="D3884">
        <v>0</v>
      </c>
      <c r="E3884">
        <v>0</v>
      </c>
      <c r="F3884">
        <v>0</v>
      </c>
      <c r="G3884">
        <v>3333333</v>
      </c>
      <c r="H3884">
        <v>0</v>
      </c>
      <c r="I3884">
        <v>0</v>
      </c>
      <c r="J3884">
        <v>0</v>
      </c>
      <c r="K3884">
        <v>0</v>
      </c>
      <c r="L3884">
        <v>0</v>
      </c>
      <c r="M3884">
        <v>0</v>
      </c>
    </row>
    <row r="3885" spans="2:13" x14ac:dyDescent="0.2">
      <c r="B3885">
        <v>0</v>
      </c>
      <c r="C3885">
        <v>0</v>
      </c>
      <c r="D3885">
        <v>0</v>
      </c>
      <c r="E3885">
        <v>0</v>
      </c>
      <c r="F3885">
        <v>0</v>
      </c>
      <c r="G3885">
        <v>3333333</v>
      </c>
      <c r="H3885">
        <v>0</v>
      </c>
      <c r="I3885">
        <v>0</v>
      </c>
      <c r="J3885">
        <v>0</v>
      </c>
      <c r="K3885">
        <v>0</v>
      </c>
      <c r="L3885">
        <v>0</v>
      </c>
      <c r="M3885">
        <v>0</v>
      </c>
    </row>
    <row r="3886" spans="2:13" x14ac:dyDescent="0.2">
      <c r="B3886">
        <v>0</v>
      </c>
      <c r="C3886">
        <v>0</v>
      </c>
      <c r="D3886">
        <v>0</v>
      </c>
      <c r="E3886">
        <v>0</v>
      </c>
      <c r="F3886">
        <v>0</v>
      </c>
      <c r="G3886">
        <v>3333333</v>
      </c>
      <c r="H3886">
        <v>0</v>
      </c>
      <c r="I3886">
        <v>0</v>
      </c>
      <c r="J3886">
        <v>0</v>
      </c>
      <c r="K3886">
        <v>0</v>
      </c>
      <c r="L3886">
        <v>0</v>
      </c>
      <c r="M3886">
        <v>0</v>
      </c>
    </row>
    <row r="3887" spans="2:13" x14ac:dyDescent="0.2">
      <c r="B3887">
        <v>0</v>
      </c>
      <c r="C3887">
        <v>0</v>
      </c>
      <c r="D3887">
        <v>0</v>
      </c>
      <c r="E3887">
        <v>0</v>
      </c>
      <c r="F3887">
        <v>0</v>
      </c>
      <c r="G3887">
        <v>3333333</v>
      </c>
      <c r="H3887">
        <v>0</v>
      </c>
      <c r="I3887">
        <v>0</v>
      </c>
      <c r="J3887">
        <v>0</v>
      </c>
      <c r="K3887">
        <v>0</v>
      </c>
      <c r="L3887">
        <v>0</v>
      </c>
      <c r="M3887">
        <v>0</v>
      </c>
    </row>
    <row r="3888" spans="2:13" x14ac:dyDescent="0.2">
      <c r="B3888">
        <v>0</v>
      </c>
      <c r="C3888">
        <v>0</v>
      </c>
      <c r="D3888">
        <v>0</v>
      </c>
      <c r="E3888">
        <v>0</v>
      </c>
      <c r="F3888">
        <v>0</v>
      </c>
      <c r="G3888">
        <v>3333333</v>
      </c>
      <c r="H3888">
        <v>0</v>
      </c>
      <c r="I3888">
        <v>0</v>
      </c>
      <c r="J3888">
        <v>0</v>
      </c>
      <c r="K3888">
        <v>0</v>
      </c>
      <c r="L3888">
        <v>0</v>
      </c>
      <c r="M3888">
        <v>0</v>
      </c>
    </row>
    <row r="3889" spans="2:13" x14ac:dyDescent="0.2">
      <c r="B3889">
        <v>0</v>
      </c>
      <c r="C3889">
        <v>0</v>
      </c>
      <c r="D3889">
        <v>0</v>
      </c>
      <c r="E3889">
        <v>0</v>
      </c>
      <c r="F3889">
        <v>0</v>
      </c>
      <c r="G3889">
        <v>3333333</v>
      </c>
      <c r="H3889">
        <v>0</v>
      </c>
      <c r="I3889">
        <v>0</v>
      </c>
      <c r="J3889">
        <v>0</v>
      </c>
      <c r="K3889">
        <v>0</v>
      </c>
      <c r="L3889">
        <v>0</v>
      </c>
      <c r="M3889">
        <v>0</v>
      </c>
    </row>
    <row r="3890" spans="2:13" x14ac:dyDescent="0.2">
      <c r="B3890">
        <v>0</v>
      </c>
      <c r="C3890">
        <v>0</v>
      </c>
      <c r="D3890">
        <v>0</v>
      </c>
      <c r="E3890">
        <v>0</v>
      </c>
      <c r="F3890">
        <v>0</v>
      </c>
      <c r="G3890">
        <v>3333333</v>
      </c>
      <c r="H3890">
        <v>0</v>
      </c>
      <c r="I3890">
        <v>0</v>
      </c>
      <c r="J3890">
        <v>0</v>
      </c>
      <c r="K3890">
        <v>0</v>
      </c>
      <c r="L3890">
        <v>0</v>
      </c>
      <c r="M3890">
        <v>0</v>
      </c>
    </row>
    <row r="3891" spans="2:13" x14ac:dyDescent="0.2">
      <c r="B3891">
        <v>0</v>
      </c>
      <c r="C3891">
        <v>0</v>
      </c>
      <c r="D3891">
        <v>0</v>
      </c>
      <c r="E3891">
        <v>0</v>
      </c>
      <c r="F3891">
        <v>0</v>
      </c>
      <c r="G3891">
        <v>3333333</v>
      </c>
      <c r="H3891">
        <v>0</v>
      </c>
      <c r="I3891">
        <v>0</v>
      </c>
      <c r="J3891">
        <v>0</v>
      </c>
      <c r="K3891">
        <v>0</v>
      </c>
      <c r="L3891">
        <v>0</v>
      </c>
      <c r="M3891">
        <v>0</v>
      </c>
    </row>
    <row r="3892" spans="2:13" x14ac:dyDescent="0.2">
      <c r="B3892">
        <v>0</v>
      </c>
      <c r="C3892">
        <v>0</v>
      </c>
      <c r="D3892">
        <v>0</v>
      </c>
      <c r="E3892">
        <v>0</v>
      </c>
      <c r="F3892">
        <v>0</v>
      </c>
      <c r="G3892">
        <v>3333333</v>
      </c>
      <c r="H3892">
        <v>0</v>
      </c>
      <c r="I3892">
        <v>0</v>
      </c>
      <c r="J3892">
        <v>0</v>
      </c>
      <c r="K3892">
        <v>0</v>
      </c>
      <c r="L3892">
        <v>0</v>
      </c>
      <c r="M3892">
        <v>0</v>
      </c>
    </row>
    <row r="3893" spans="2:13" x14ac:dyDescent="0.2">
      <c r="B3893">
        <v>0</v>
      </c>
      <c r="C3893">
        <v>0</v>
      </c>
      <c r="D3893">
        <v>0</v>
      </c>
      <c r="E3893">
        <v>0</v>
      </c>
      <c r="F3893">
        <v>0</v>
      </c>
      <c r="G3893">
        <v>3333333</v>
      </c>
      <c r="H3893">
        <v>0</v>
      </c>
      <c r="I3893">
        <v>0</v>
      </c>
      <c r="J3893">
        <v>0</v>
      </c>
      <c r="K3893">
        <v>0</v>
      </c>
      <c r="L3893">
        <v>0</v>
      </c>
      <c r="M3893">
        <v>0</v>
      </c>
    </row>
    <row r="3894" spans="2:13" x14ac:dyDescent="0.2">
      <c r="B3894">
        <v>0</v>
      </c>
      <c r="C3894">
        <v>0</v>
      </c>
      <c r="D3894">
        <v>0</v>
      </c>
      <c r="E3894">
        <v>0</v>
      </c>
      <c r="F3894">
        <v>0</v>
      </c>
      <c r="G3894">
        <v>3333333</v>
      </c>
      <c r="H3894">
        <v>0</v>
      </c>
      <c r="I3894">
        <v>0</v>
      </c>
      <c r="J3894">
        <v>0</v>
      </c>
      <c r="K3894">
        <v>0</v>
      </c>
      <c r="L3894">
        <v>0</v>
      </c>
      <c r="M3894">
        <v>0</v>
      </c>
    </row>
    <row r="3895" spans="2:13" x14ac:dyDescent="0.2">
      <c r="B3895">
        <v>0</v>
      </c>
      <c r="C3895">
        <v>0</v>
      </c>
      <c r="D3895">
        <v>0</v>
      </c>
      <c r="E3895">
        <v>0</v>
      </c>
      <c r="F3895">
        <v>0</v>
      </c>
      <c r="G3895">
        <v>3333333</v>
      </c>
      <c r="H3895">
        <v>0</v>
      </c>
      <c r="I3895">
        <v>0</v>
      </c>
      <c r="J3895">
        <v>0</v>
      </c>
      <c r="K3895">
        <v>0</v>
      </c>
      <c r="L3895">
        <v>0</v>
      </c>
      <c r="M3895">
        <v>0</v>
      </c>
    </row>
    <row r="3896" spans="2:13" x14ac:dyDescent="0.2">
      <c r="B3896">
        <v>0</v>
      </c>
      <c r="C3896">
        <v>0</v>
      </c>
      <c r="D3896">
        <v>0</v>
      </c>
      <c r="E3896">
        <v>0</v>
      </c>
      <c r="F3896">
        <v>0</v>
      </c>
      <c r="G3896">
        <v>3333333</v>
      </c>
      <c r="H3896">
        <v>0</v>
      </c>
      <c r="I3896">
        <v>0</v>
      </c>
      <c r="J3896">
        <v>0</v>
      </c>
      <c r="K3896">
        <v>0</v>
      </c>
      <c r="L3896">
        <v>0</v>
      </c>
      <c r="M3896">
        <v>0</v>
      </c>
    </row>
    <row r="3897" spans="2:13" x14ac:dyDescent="0.2">
      <c r="B3897">
        <v>0</v>
      </c>
      <c r="C3897">
        <v>0</v>
      </c>
      <c r="D3897">
        <v>0</v>
      </c>
      <c r="E3897">
        <v>0</v>
      </c>
      <c r="F3897">
        <v>0</v>
      </c>
      <c r="G3897">
        <v>3333333</v>
      </c>
      <c r="H3897">
        <v>0</v>
      </c>
      <c r="I3897">
        <v>0</v>
      </c>
      <c r="J3897">
        <v>0</v>
      </c>
      <c r="K3897">
        <v>0</v>
      </c>
      <c r="L3897">
        <v>0</v>
      </c>
      <c r="M3897">
        <v>0</v>
      </c>
    </row>
    <row r="3898" spans="2:13" x14ac:dyDescent="0.2">
      <c r="B3898">
        <v>0</v>
      </c>
      <c r="C3898">
        <v>0</v>
      </c>
      <c r="D3898">
        <v>0</v>
      </c>
      <c r="E3898">
        <v>0</v>
      </c>
      <c r="F3898">
        <v>0</v>
      </c>
      <c r="G3898">
        <v>3333333</v>
      </c>
      <c r="H3898">
        <v>0</v>
      </c>
      <c r="I3898">
        <v>0</v>
      </c>
      <c r="J3898">
        <v>0</v>
      </c>
      <c r="K3898">
        <v>0</v>
      </c>
      <c r="L3898">
        <v>0</v>
      </c>
      <c r="M3898">
        <v>0</v>
      </c>
    </row>
    <row r="3899" spans="2:13" x14ac:dyDescent="0.2">
      <c r="B3899">
        <v>0</v>
      </c>
      <c r="C3899">
        <v>0</v>
      </c>
      <c r="D3899">
        <v>0</v>
      </c>
      <c r="E3899">
        <v>0</v>
      </c>
      <c r="F3899">
        <v>0</v>
      </c>
      <c r="G3899">
        <v>3333333</v>
      </c>
      <c r="H3899">
        <v>0</v>
      </c>
      <c r="I3899">
        <v>0</v>
      </c>
      <c r="J3899">
        <v>0</v>
      </c>
      <c r="K3899">
        <v>0</v>
      </c>
      <c r="L3899">
        <v>0</v>
      </c>
      <c r="M3899">
        <v>0</v>
      </c>
    </row>
    <row r="3900" spans="2:13" x14ac:dyDescent="0.2">
      <c r="B3900">
        <v>0</v>
      </c>
      <c r="C3900">
        <v>0</v>
      </c>
      <c r="D3900">
        <v>0</v>
      </c>
      <c r="E3900">
        <v>0</v>
      </c>
      <c r="F3900">
        <v>0</v>
      </c>
      <c r="G3900">
        <v>3333333</v>
      </c>
      <c r="H3900">
        <v>0</v>
      </c>
      <c r="I3900">
        <v>0</v>
      </c>
      <c r="J3900">
        <v>0</v>
      </c>
      <c r="K3900">
        <v>0</v>
      </c>
      <c r="L3900">
        <v>0</v>
      </c>
      <c r="M3900">
        <v>0</v>
      </c>
    </row>
    <row r="3901" spans="2:13" x14ac:dyDescent="0.2">
      <c r="B3901">
        <v>0</v>
      </c>
      <c r="C3901">
        <v>0</v>
      </c>
      <c r="D3901">
        <v>0</v>
      </c>
      <c r="E3901">
        <v>0</v>
      </c>
      <c r="F3901">
        <v>0</v>
      </c>
      <c r="G3901">
        <v>3333333</v>
      </c>
      <c r="H3901">
        <v>0</v>
      </c>
      <c r="I3901">
        <v>0</v>
      </c>
      <c r="J3901">
        <v>0</v>
      </c>
      <c r="K3901">
        <v>0</v>
      </c>
      <c r="L3901">
        <v>0</v>
      </c>
      <c r="M3901">
        <v>0</v>
      </c>
    </row>
    <row r="3902" spans="2:13" x14ac:dyDescent="0.2">
      <c r="B3902">
        <v>0</v>
      </c>
      <c r="C3902">
        <v>0</v>
      </c>
      <c r="D3902">
        <v>0</v>
      </c>
      <c r="E3902">
        <v>0</v>
      </c>
      <c r="F3902">
        <v>0</v>
      </c>
      <c r="G3902">
        <v>3333333</v>
      </c>
      <c r="H3902">
        <v>0</v>
      </c>
      <c r="I3902">
        <v>0</v>
      </c>
      <c r="J3902">
        <v>0</v>
      </c>
      <c r="K3902">
        <v>0</v>
      </c>
      <c r="L3902">
        <v>0</v>
      </c>
      <c r="M3902">
        <v>0</v>
      </c>
    </row>
    <row r="3903" spans="2:13" x14ac:dyDescent="0.2">
      <c r="B3903">
        <v>0</v>
      </c>
      <c r="C3903">
        <v>0</v>
      </c>
      <c r="D3903">
        <v>0</v>
      </c>
      <c r="E3903">
        <v>0</v>
      </c>
      <c r="F3903">
        <v>0</v>
      </c>
      <c r="G3903">
        <v>3333333</v>
      </c>
      <c r="H3903">
        <v>0</v>
      </c>
      <c r="I3903">
        <v>0</v>
      </c>
      <c r="J3903">
        <v>0</v>
      </c>
      <c r="K3903">
        <v>0</v>
      </c>
      <c r="L3903">
        <v>0</v>
      </c>
      <c r="M3903">
        <v>0</v>
      </c>
    </row>
    <row r="3904" spans="2:13" x14ac:dyDescent="0.2">
      <c r="B3904">
        <v>0</v>
      </c>
      <c r="C3904">
        <v>0</v>
      </c>
      <c r="D3904">
        <v>0</v>
      </c>
      <c r="E3904">
        <v>0</v>
      </c>
      <c r="F3904">
        <v>0</v>
      </c>
      <c r="G3904">
        <v>3333333</v>
      </c>
      <c r="H3904">
        <v>0</v>
      </c>
      <c r="I3904">
        <v>0</v>
      </c>
      <c r="J3904">
        <v>0</v>
      </c>
      <c r="K3904">
        <v>0</v>
      </c>
      <c r="L3904">
        <v>0</v>
      </c>
      <c r="M3904">
        <v>0</v>
      </c>
    </row>
    <row r="3905" spans="2:13" x14ac:dyDescent="0.2">
      <c r="B3905">
        <v>0</v>
      </c>
      <c r="C3905">
        <v>0</v>
      </c>
      <c r="D3905">
        <v>0</v>
      </c>
      <c r="E3905">
        <v>0</v>
      </c>
      <c r="F3905">
        <v>0</v>
      </c>
      <c r="G3905">
        <v>3333333</v>
      </c>
      <c r="H3905">
        <v>0</v>
      </c>
      <c r="I3905">
        <v>0</v>
      </c>
      <c r="J3905">
        <v>0</v>
      </c>
      <c r="K3905">
        <v>0</v>
      </c>
      <c r="L3905">
        <v>0</v>
      </c>
      <c r="M3905">
        <v>0</v>
      </c>
    </row>
    <row r="3906" spans="2:13" x14ac:dyDescent="0.2">
      <c r="B3906">
        <v>0</v>
      </c>
      <c r="C3906">
        <v>0</v>
      </c>
      <c r="D3906">
        <v>0</v>
      </c>
      <c r="E3906">
        <v>0</v>
      </c>
      <c r="F3906">
        <v>0</v>
      </c>
      <c r="G3906">
        <v>3333333</v>
      </c>
      <c r="H3906">
        <v>0</v>
      </c>
      <c r="I3906">
        <v>0</v>
      </c>
      <c r="J3906">
        <v>0</v>
      </c>
      <c r="K3906">
        <v>0</v>
      </c>
      <c r="L3906">
        <v>0</v>
      </c>
      <c r="M3906">
        <v>0</v>
      </c>
    </row>
    <row r="3907" spans="2:13" x14ac:dyDescent="0.2">
      <c r="B3907">
        <v>0</v>
      </c>
      <c r="C3907">
        <v>0</v>
      </c>
      <c r="D3907">
        <v>0</v>
      </c>
      <c r="E3907">
        <v>0</v>
      </c>
      <c r="F3907">
        <v>0</v>
      </c>
      <c r="G3907">
        <v>3333333</v>
      </c>
      <c r="H3907">
        <v>0</v>
      </c>
      <c r="I3907">
        <v>0</v>
      </c>
      <c r="J3907">
        <v>0</v>
      </c>
      <c r="K3907">
        <v>0</v>
      </c>
      <c r="L3907">
        <v>0</v>
      </c>
      <c r="M3907">
        <v>0</v>
      </c>
    </row>
    <row r="3908" spans="2:13" x14ac:dyDescent="0.2">
      <c r="B3908">
        <v>0</v>
      </c>
      <c r="C3908">
        <v>0</v>
      </c>
      <c r="D3908">
        <v>0</v>
      </c>
      <c r="E3908">
        <v>0</v>
      </c>
      <c r="F3908">
        <v>0</v>
      </c>
      <c r="G3908">
        <v>3333333</v>
      </c>
      <c r="H3908">
        <v>0</v>
      </c>
      <c r="I3908">
        <v>0</v>
      </c>
      <c r="J3908">
        <v>0</v>
      </c>
      <c r="K3908">
        <v>0</v>
      </c>
      <c r="L3908">
        <v>0</v>
      </c>
      <c r="M3908">
        <v>0</v>
      </c>
    </row>
    <row r="3909" spans="2:13" x14ac:dyDescent="0.2">
      <c r="B3909">
        <v>0</v>
      </c>
      <c r="C3909">
        <v>0</v>
      </c>
      <c r="D3909">
        <v>0</v>
      </c>
      <c r="E3909">
        <v>0</v>
      </c>
      <c r="F3909">
        <v>0</v>
      </c>
      <c r="G3909">
        <v>3333333</v>
      </c>
      <c r="H3909">
        <v>0</v>
      </c>
      <c r="I3909">
        <v>0</v>
      </c>
      <c r="J3909">
        <v>0</v>
      </c>
      <c r="K3909">
        <v>0</v>
      </c>
      <c r="L3909">
        <v>0</v>
      </c>
      <c r="M3909">
        <v>0</v>
      </c>
    </row>
    <row r="3910" spans="2:13" x14ac:dyDescent="0.2">
      <c r="B3910">
        <v>0</v>
      </c>
      <c r="C3910">
        <v>0</v>
      </c>
      <c r="D3910">
        <v>0</v>
      </c>
      <c r="E3910">
        <v>0</v>
      </c>
      <c r="F3910">
        <v>0</v>
      </c>
      <c r="G3910">
        <v>3333333</v>
      </c>
      <c r="H3910">
        <v>0</v>
      </c>
      <c r="I3910">
        <v>0</v>
      </c>
      <c r="J3910">
        <v>0</v>
      </c>
      <c r="K3910">
        <v>0</v>
      </c>
      <c r="L3910">
        <v>0</v>
      </c>
      <c r="M3910">
        <v>0</v>
      </c>
    </row>
    <row r="3911" spans="2:13" x14ac:dyDescent="0.2">
      <c r="B3911">
        <v>0</v>
      </c>
      <c r="C3911">
        <v>0</v>
      </c>
      <c r="D3911">
        <v>0</v>
      </c>
      <c r="E3911">
        <v>0</v>
      </c>
      <c r="F3911">
        <v>0</v>
      </c>
      <c r="G3911">
        <v>3333333</v>
      </c>
      <c r="H3911">
        <v>0</v>
      </c>
      <c r="I3911">
        <v>0</v>
      </c>
      <c r="J3911">
        <v>0</v>
      </c>
      <c r="K3911">
        <v>0</v>
      </c>
      <c r="L3911">
        <v>0</v>
      </c>
      <c r="M3911">
        <v>0</v>
      </c>
    </row>
    <row r="3912" spans="2:13" x14ac:dyDescent="0.2">
      <c r="B3912">
        <v>0</v>
      </c>
      <c r="C3912">
        <v>0</v>
      </c>
      <c r="D3912">
        <v>0</v>
      </c>
      <c r="E3912">
        <v>0</v>
      </c>
      <c r="F3912">
        <v>0</v>
      </c>
      <c r="G3912">
        <v>3333333</v>
      </c>
      <c r="H3912">
        <v>0</v>
      </c>
      <c r="I3912">
        <v>0</v>
      </c>
      <c r="J3912">
        <v>0</v>
      </c>
      <c r="K3912">
        <v>0</v>
      </c>
      <c r="L3912">
        <v>0</v>
      </c>
      <c r="M3912">
        <v>0</v>
      </c>
    </row>
    <row r="3913" spans="2:13" x14ac:dyDescent="0.2">
      <c r="B3913">
        <v>0</v>
      </c>
      <c r="C3913">
        <v>0</v>
      </c>
      <c r="D3913">
        <v>0</v>
      </c>
      <c r="E3913">
        <v>0</v>
      </c>
      <c r="F3913">
        <v>0</v>
      </c>
      <c r="G3913">
        <v>3333333</v>
      </c>
      <c r="H3913">
        <v>0</v>
      </c>
      <c r="I3913">
        <v>0</v>
      </c>
      <c r="J3913">
        <v>0</v>
      </c>
      <c r="K3913">
        <v>0</v>
      </c>
      <c r="L3913">
        <v>0</v>
      </c>
      <c r="M3913">
        <v>0</v>
      </c>
    </row>
    <row r="3914" spans="2:13" x14ac:dyDescent="0.2">
      <c r="B3914">
        <v>0</v>
      </c>
      <c r="C3914">
        <v>0</v>
      </c>
      <c r="D3914">
        <v>0</v>
      </c>
      <c r="E3914">
        <v>0</v>
      </c>
      <c r="F3914">
        <v>0</v>
      </c>
      <c r="G3914">
        <v>3333333</v>
      </c>
      <c r="H3914">
        <v>0</v>
      </c>
      <c r="I3914">
        <v>0</v>
      </c>
      <c r="J3914">
        <v>0</v>
      </c>
      <c r="K3914">
        <v>0</v>
      </c>
      <c r="L3914">
        <v>0</v>
      </c>
      <c r="M3914">
        <v>0</v>
      </c>
    </row>
    <row r="3915" spans="2:13" x14ac:dyDescent="0.2">
      <c r="B3915">
        <v>0</v>
      </c>
      <c r="C3915">
        <v>0</v>
      </c>
      <c r="D3915">
        <v>0</v>
      </c>
      <c r="E3915">
        <v>0</v>
      </c>
      <c r="F3915">
        <v>0</v>
      </c>
      <c r="G3915">
        <v>3333333</v>
      </c>
      <c r="H3915">
        <v>0</v>
      </c>
      <c r="I3915">
        <v>0</v>
      </c>
      <c r="J3915">
        <v>0</v>
      </c>
      <c r="K3915">
        <v>0</v>
      </c>
      <c r="L3915">
        <v>0</v>
      </c>
      <c r="M3915">
        <v>0</v>
      </c>
    </row>
    <row r="3916" spans="2:13" x14ac:dyDescent="0.2">
      <c r="B3916">
        <v>0</v>
      </c>
      <c r="C3916">
        <v>0</v>
      </c>
      <c r="D3916">
        <v>0</v>
      </c>
      <c r="E3916">
        <v>0</v>
      </c>
      <c r="F3916">
        <v>0</v>
      </c>
      <c r="G3916">
        <v>3333333</v>
      </c>
      <c r="H3916">
        <v>0</v>
      </c>
      <c r="I3916">
        <v>0</v>
      </c>
      <c r="J3916">
        <v>0</v>
      </c>
      <c r="K3916">
        <v>0</v>
      </c>
      <c r="L3916">
        <v>0</v>
      </c>
      <c r="M3916">
        <v>0</v>
      </c>
    </row>
    <row r="3917" spans="2:13" x14ac:dyDescent="0.2">
      <c r="B3917">
        <v>0</v>
      </c>
      <c r="C3917">
        <v>0</v>
      </c>
      <c r="D3917">
        <v>0</v>
      </c>
      <c r="E3917">
        <v>0</v>
      </c>
      <c r="F3917">
        <v>0</v>
      </c>
      <c r="G3917">
        <v>3333333</v>
      </c>
      <c r="H3917">
        <v>0</v>
      </c>
      <c r="I3917">
        <v>0</v>
      </c>
      <c r="J3917">
        <v>0</v>
      </c>
      <c r="K3917">
        <v>0</v>
      </c>
      <c r="L3917">
        <v>0</v>
      </c>
      <c r="M3917">
        <v>0</v>
      </c>
    </row>
    <row r="3918" spans="2:13" x14ac:dyDescent="0.2">
      <c r="B3918">
        <v>0</v>
      </c>
      <c r="C3918">
        <v>0</v>
      </c>
      <c r="D3918">
        <v>0</v>
      </c>
      <c r="E3918">
        <v>0</v>
      </c>
      <c r="F3918">
        <v>0</v>
      </c>
      <c r="G3918">
        <v>3333333</v>
      </c>
      <c r="H3918">
        <v>0</v>
      </c>
      <c r="I3918">
        <v>0</v>
      </c>
      <c r="J3918">
        <v>0</v>
      </c>
      <c r="K3918">
        <v>0</v>
      </c>
      <c r="L3918">
        <v>0</v>
      </c>
      <c r="M3918">
        <v>0</v>
      </c>
    </row>
    <row r="3919" spans="2:13" x14ac:dyDescent="0.2">
      <c r="B3919">
        <v>0</v>
      </c>
      <c r="C3919">
        <v>0</v>
      </c>
      <c r="D3919">
        <v>0</v>
      </c>
      <c r="E3919">
        <v>0</v>
      </c>
      <c r="F3919">
        <v>0</v>
      </c>
      <c r="G3919">
        <v>3333333</v>
      </c>
      <c r="H3919">
        <v>0</v>
      </c>
      <c r="I3919">
        <v>0</v>
      </c>
      <c r="J3919">
        <v>0</v>
      </c>
      <c r="K3919">
        <v>0</v>
      </c>
      <c r="L3919">
        <v>0</v>
      </c>
      <c r="M3919">
        <v>0</v>
      </c>
    </row>
    <row r="3920" spans="2:13" x14ac:dyDescent="0.2">
      <c r="B3920">
        <v>0</v>
      </c>
      <c r="C3920">
        <v>0</v>
      </c>
      <c r="D3920">
        <v>0</v>
      </c>
      <c r="E3920">
        <v>0</v>
      </c>
      <c r="F3920">
        <v>0</v>
      </c>
      <c r="G3920">
        <v>3333333</v>
      </c>
      <c r="H3920">
        <v>0</v>
      </c>
      <c r="I3920">
        <v>0</v>
      </c>
      <c r="J3920">
        <v>0</v>
      </c>
      <c r="K3920">
        <v>0</v>
      </c>
      <c r="L3920">
        <v>0</v>
      </c>
      <c r="M3920">
        <v>0</v>
      </c>
    </row>
    <row r="3921" spans="2:13" x14ac:dyDescent="0.2">
      <c r="B3921">
        <v>0</v>
      </c>
      <c r="C3921">
        <v>0</v>
      </c>
      <c r="D3921">
        <v>0</v>
      </c>
      <c r="E3921">
        <v>0</v>
      </c>
      <c r="F3921">
        <v>0</v>
      </c>
      <c r="G3921">
        <v>3333333</v>
      </c>
      <c r="H3921">
        <v>0</v>
      </c>
      <c r="I3921">
        <v>0</v>
      </c>
      <c r="J3921">
        <v>0</v>
      </c>
      <c r="K3921">
        <v>0</v>
      </c>
      <c r="L3921">
        <v>0</v>
      </c>
      <c r="M3921">
        <v>0</v>
      </c>
    </row>
    <row r="3922" spans="2:13" x14ac:dyDescent="0.2">
      <c r="B3922">
        <v>0</v>
      </c>
      <c r="C3922">
        <v>0</v>
      </c>
      <c r="D3922">
        <v>0</v>
      </c>
      <c r="E3922">
        <v>0</v>
      </c>
      <c r="F3922">
        <v>0</v>
      </c>
      <c r="G3922">
        <v>3333333</v>
      </c>
      <c r="H3922">
        <v>0</v>
      </c>
      <c r="I3922">
        <v>0</v>
      </c>
      <c r="J3922">
        <v>0</v>
      </c>
      <c r="K3922">
        <v>0</v>
      </c>
      <c r="L3922">
        <v>0</v>
      </c>
      <c r="M3922">
        <v>0</v>
      </c>
    </row>
    <row r="3923" spans="2:13" x14ac:dyDescent="0.2">
      <c r="B3923">
        <v>0</v>
      </c>
      <c r="C3923">
        <v>0</v>
      </c>
      <c r="D3923">
        <v>0</v>
      </c>
      <c r="E3923">
        <v>0</v>
      </c>
      <c r="F3923">
        <v>0</v>
      </c>
      <c r="G3923">
        <v>3333333</v>
      </c>
      <c r="H3923">
        <v>0</v>
      </c>
      <c r="I3923">
        <v>0</v>
      </c>
      <c r="J3923">
        <v>0</v>
      </c>
      <c r="K3923">
        <v>0</v>
      </c>
      <c r="L3923">
        <v>0</v>
      </c>
      <c r="M3923">
        <v>0</v>
      </c>
    </row>
    <row r="3924" spans="2:13" x14ac:dyDescent="0.2">
      <c r="B3924">
        <v>0</v>
      </c>
      <c r="C3924">
        <v>0</v>
      </c>
      <c r="D3924">
        <v>0</v>
      </c>
      <c r="E3924">
        <v>0</v>
      </c>
      <c r="F3924">
        <v>0</v>
      </c>
      <c r="G3924">
        <v>3333333</v>
      </c>
      <c r="H3924">
        <v>0</v>
      </c>
      <c r="I3924">
        <v>0</v>
      </c>
      <c r="J3924">
        <v>0</v>
      </c>
      <c r="K3924">
        <v>0</v>
      </c>
      <c r="L3924">
        <v>0</v>
      </c>
      <c r="M3924">
        <v>0</v>
      </c>
    </row>
    <row r="3925" spans="2:13" x14ac:dyDescent="0.2">
      <c r="B3925">
        <v>0</v>
      </c>
      <c r="C3925">
        <v>0</v>
      </c>
      <c r="D3925">
        <v>0</v>
      </c>
      <c r="E3925">
        <v>0</v>
      </c>
      <c r="F3925">
        <v>0</v>
      </c>
      <c r="G3925">
        <v>3333333</v>
      </c>
      <c r="H3925">
        <v>0</v>
      </c>
      <c r="I3925">
        <v>0</v>
      </c>
      <c r="J3925">
        <v>0</v>
      </c>
      <c r="K3925">
        <v>0</v>
      </c>
      <c r="L3925">
        <v>0</v>
      </c>
      <c r="M3925">
        <v>0</v>
      </c>
    </row>
    <row r="3926" spans="2:13" x14ac:dyDescent="0.2">
      <c r="B3926">
        <v>0</v>
      </c>
      <c r="C3926">
        <v>0</v>
      </c>
      <c r="D3926">
        <v>0</v>
      </c>
      <c r="E3926">
        <v>0</v>
      </c>
      <c r="F3926">
        <v>0</v>
      </c>
      <c r="G3926">
        <v>3333333</v>
      </c>
      <c r="H3926">
        <v>0</v>
      </c>
      <c r="I3926">
        <v>0</v>
      </c>
      <c r="J3926">
        <v>0</v>
      </c>
      <c r="K3926">
        <v>0</v>
      </c>
      <c r="L3926">
        <v>0</v>
      </c>
      <c r="M3926">
        <v>0</v>
      </c>
    </row>
    <row r="3927" spans="2:13" x14ac:dyDescent="0.2">
      <c r="B3927">
        <v>0</v>
      </c>
      <c r="C3927">
        <v>0</v>
      </c>
      <c r="D3927">
        <v>0</v>
      </c>
      <c r="E3927">
        <v>0</v>
      </c>
      <c r="F3927">
        <v>0</v>
      </c>
      <c r="G3927">
        <v>3333333</v>
      </c>
      <c r="H3927">
        <v>0</v>
      </c>
      <c r="I3927">
        <v>0</v>
      </c>
      <c r="J3927">
        <v>0</v>
      </c>
      <c r="K3927">
        <v>0</v>
      </c>
      <c r="L3927">
        <v>0</v>
      </c>
      <c r="M3927">
        <v>0</v>
      </c>
    </row>
    <row r="3928" spans="2:13" x14ac:dyDescent="0.2">
      <c r="B3928">
        <v>0</v>
      </c>
      <c r="C3928">
        <v>0</v>
      </c>
      <c r="D3928">
        <v>0</v>
      </c>
      <c r="E3928">
        <v>0</v>
      </c>
      <c r="F3928">
        <v>0</v>
      </c>
      <c r="G3928">
        <v>3333333</v>
      </c>
      <c r="H3928">
        <v>0</v>
      </c>
      <c r="I3928">
        <v>0</v>
      </c>
      <c r="J3928">
        <v>0</v>
      </c>
      <c r="K3928">
        <v>0</v>
      </c>
      <c r="L3928">
        <v>0</v>
      </c>
      <c r="M3928">
        <v>0</v>
      </c>
    </row>
    <row r="3929" spans="2:13" x14ac:dyDescent="0.2">
      <c r="B3929">
        <v>0</v>
      </c>
      <c r="C3929">
        <v>0</v>
      </c>
      <c r="D3929">
        <v>0</v>
      </c>
      <c r="E3929">
        <v>0</v>
      </c>
      <c r="F3929">
        <v>0</v>
      </c>
      <c r="G3929">
        <v>3333333</v>
      </c>
      <c r="H3929">
        <v>0</v>
      </c>
      <c r="I3929">
        <v>0</v>
      </c>
      <c r="J3929">
        <v>0</v>
      </c>
      <c r="K3929">
        <v>0</v>
      </c>
      <c r="L3929">
        <v>0</v>
      </c>
      <c r="M3929">
        <v>0</v>
      </c>
    </row>
    <row r="3930" spans="2:13" x14ac:dyDescent="0.2">
      <c r="B3930">
        <v>0</v>
      </c>
      <c r="C3930">
        <v>0</v>
      </c>
      <c r="D3930">
        <v>0</v>
      </c>
      <c r="E3930">
        <v>0</v>
      </c>
      <c r="F3930">
        <v>0</v>
      </c>
      <c r="G3930">
        <v>3333333</v>
      </c>
      <c r="H3930">
        <v>0</v>
      </c>
      <c r="I3930">
        <v>0</v>
      </c>
      <c r="J3930">
        <v>0</v>
      </c>
      <c r="K3930">
        <v>0</v>
      </c>
      <c r="L3930">
        <v>0</v>
      </c>
      <c r="M3930">
        <v>0</v>
      </c>
    </row>
    <row r="3931" spans="2:13" x14ac:dyDescent="0.2">
      <c r="B3931">
        <v>0</v>
      </c>
      <c r="C3931">
        <v>0</v>
      </c>
      <c r="D3931">
        <v>0</v>
      </c>
      <c r="E3931">
        <v>0</v>
      </c>
      <c r="F3931">
        <v>0</v>
      </c>
      <c r="G3931">
        <v>3333333</v>
      </c>
      <c r="H3931">
        <v>0</v>
      </c>
      <c r="I3931">
        <v>0</v>
      </c>
      <c r="J3931">
        <v>0</v>
      </c>
      <c r="K3931">
        <v>0</v>
      </c>
      <c r="L3931">
        <v>0</v>
      </c>
      <c r="M3931">
        <v>0</v>
      </c>
    </row>
    <row r="3932" spans="2:13" x14ac:dyDescent="0.2">
      <c r="B3932">
        <v>0</v>
      </c>
      <c r="C3932">
        <v>0</v>
      </c>
      <c r="D3932">
        <v>0</v>
      </c>
      <c r="E3932">
        <v>0</v>
      </c>
      <c r="F3932">
        <v>0</v>
      </c>
      <c r="G3932">
        <v>3333333</v>
      </c>
      <c r="H3932">
        <v>0</v>
      </c>
      <c r="I3932">
        <v>0</v>
      </c>
      <c r="J3932">
        <v>0</v>
      </c>
      <c r="K3932">
        <v>0</v>
      </c>
      <c r="L3932">
        <v>0</v>
      </c>
      <c r="M3932">
        <v>0</v>
      </c>
    </row>
    <row r="3933" spans="2:13" x14ac:dyDescent="0.2">
      <c r="B3933">
        <v>0</v>
      </c>
      <c r="C3933">
        <v>0</v>
      </c>
      <c r="D3933">
        <v>0</v>
      </c>
      <c r="E3933">
        <v>0</v>
      </c>
      <c r="F3933">
        <v>0</v>
      </c>
      <c r="G3933">
        <v>3333333</v>
      </c>
      <c r="H3933">
        <v>0</v>
      </c>
      <c r="I3933">
        <v>0</v>
      </c>
      <c r="J3933">
        <v>0</v>
      </c>
      <c r="K3933">
        <v>0</v>
      </c>
      <c r="L3933">
        <v>0</v>
      </c>
      <c r="M3933">
        <v>0</v>
      </c>
    </row>
    <row r="3934" spans="2:13" x14ac:dyDescent="0.2">
      <c r="B3934">
        <v>0</v>
      </c>
      <c r="C3934">
        <v>0</v>
      </c>
      <c r="D3934">
        <v>0</v>
      </c>
      <c r="E3934">
        <v>0</v>
      </c>
      <c r="F3934">
        <v>0</v>
      </c>
      <c r="G3934">
        <v>3333333</v>
      </c>
      <c r="H3934">
        <v>0</v>
      </c>
      <c r="I3934">
        <v>0</v>
      </c>
      <c r="J3934">
        <v>0</v>
      </c>
      <c r="K3934">
        <v>0</v>
      </c>
      <c r="L3934">
        <v>0</v>
      </c>
      <c r="M3934">
        <v>0</v>
      </c>
    </row>
    <row r="3935" spans="2:13" x14ac:dyDescent="0.2">
      <c r="B3935">
        <v>0</v>
      </c>
      <c r="C3935">
        <v>0</v>
      </c>
      <c r="D3935">
        <v>0</v>
      </c>
      <c r="E3935">
        <v>0</v>
      </c>
      <c r="F3935">
        <v>0</v>
      </c>
      <c r="G3935">
        <v>3333333</v>
      </c>
      <c r="H3935">
        <v>0</v>
      </c>
      <c r="I3935">
        <v>0</v>
      </c>
      <c r="J3935">
        <v>0</v>
      </c>
      <c r="K3935">
        <v>0</v>
      </c>
      <c r="L3935">
        <v>0</v>
      </c>
      <c r="M3935">
        <v>0</v>
      </c>
    </row>
    <row r="3936" spans="2:13" x14ac:dyDescent="0.2">
      <c r="B3936">
        <v>0</v>
      </c>
      <c r="C3936">
        <v>0</v>
      </c>
      <c r="D3936">
        <v>0</v>
      </c>
      <c r="E3936">
        <v>0</v>
      </c>
      <c r="F3936">
        <v>0</v>
      </c>
      <c r="G3936">
        <v>3333333</v>
      </c>
      <c r="H3936">
        <v>0</v>
      </c>
      <c r="I3936">
        <v>0</v>
      </c>
      <c r="J3936">
        <v>0</v>
      </c>
      <c r="K3936">
        <v>0</v>
      </c>
      <c r="L3936">
        <v>0</v>
      </c>
      <c r="M3936">
        <v>0</v>
      </c>
    </row>
    <row r="3937" spans="2:13" x14ac:dyDescent="0.2">
      <c r="B3937">
        <v>0</v>
      </c>
      <c r="C3937">
        <v>0</v>
      </c>
      <c r="D3937">
        <v>0</v>
      </c>
      <c r="E3937">
        <v>0</v>
      </c>
      <c r="F3937">
        <v>0</v>
      </c>
      <c r="G3937">
        <v>3333333</v>
      </c>
      <c r="H3937">
        <v>0</v>
      </c>
      <c r="I3937">
        <v>0</v>
      </c>
      <c r="J3937">
        <v>0</v>
      </c>
      <c r="K3937">
        <v>0</v>
      </c>
      <c r="L3937">
        <v>0</v>
      </c>
      <c r="M3937">
        <v>0</v>
      </c>
    </row>
    <row r="3938" spans="2:13" x14ac:dyDescent="0.2">
      <c r="B3938">
        <v>0</v>
      </c>
      <c r="C3938">
        <v>0</v>
      </c>
      <c r="D3938">
        <v>0</v>
      </c>
      <c r="E3938">
        <v>0</v>
      </c>
      <c r="F3938">
        <v>0</v>
      </c>
      <c r="G3938">
        <v>3333333</v>
      </c>
      <c r="H3938">
        <v>0</v>
      </c>
      <c r="I3938">
        <v>0</v>
      </c>
      <c r="J3938">
        <v>0</v>
      </c>
      <c r="K3938">
        <v>0</v>
      </c>
      <c r="L3938">
        <v>0</v>
      </c>
      <c r="M3938">
        <v>0</v>
      </c>
    </row>
    <row r="3939" spans="2:13" x14ac:dyDescent="0.2">
      <c r="B3939">
        <v>0</v>
      </c>
      <c r="C3939">
        <v>0</v>
      </c>
      <c r="D3939">
        <v>0</v>
      </c>
      <c r="E3939">
        <v>0</v>
      </c>
      <c r="F3939">
        <v>0</v>
      </c>
      <c r="G3939">
        <v>3333333</v>
      </c>
      <c r="H3939">
        <v>0</v>
      </c>
      <c r="I3939">
        <v>0</v>
      </c>
      <c r="J3939">
        <v>0</v>
      </c>
      <c r="K3939">
        <v>0</v>
      </c>
      <c r="L3939">
        <v>0</v>
      </c>
      <c r="M3939">
        <v>0</v>
      </c>
    </row>
    <row r="3940" spans="2:13" x14ac:dyDescent="0.2">
      <c r="B3940">
        <v>0</v>
      </c>
      <c r="C3940">
        <v>0</v>
      </c>
      <c r="D3940">
        <v>0</v>
      </c>
      <c r="E3940">
        <v>0</v>
      </c>
      <c r="F3940">
        <v>0</v>
      </c>
      <c r="G3940">
        <v>3333333</v>
      </c>
      <c r="H3940">
        <v>0</v>
      </c>
      <c r="I3940">
        <v>0</v>
      </c>
      <c r="J3940">
        <v>0</v>
      </c>
      <c r="K3940">
        <v>0</v>
      </c>
      <c r="L3940">
        <v>0</v>
      </c>
      <c r="M3940">
        <v>0</v>
      </c>
    </row>
    <row r="3941" spans="2:13" x14ac:dyDescent="0.2">
      <c r="B3941">
        <v>0</v>
      </c>
      <c r="C3941">
        <v>0</v>
      </c>
      <c r="D3941">
        <v>0</v>
      </c>
      <c r="E3941">
        <v>0</v>
      </c>
      <c r="F3941">
        <v>0</v>
      </c>
      <c r="G3941">
        <v>3333333</v>
      </c>
      <c r="H3941">
        <v>0</v>
      </c>
      <c r="I3941">
        <v>0</v>
      </c>
      <c r="J3941">
        <v>0</v>
      </c>
      <c r="K3941">
        <v>0</v>
      </c>
      <c r="L3941">
        <v>0</v>
      </c>
      <c r="M3941">
        <v>0</v>
      </c>
    </row>
    <row r="3942" spans="2:13" x14ac:dyDescent="0.2">
      <c r="B3942">
        <v>0</v>
      </c>
      <c r="C3942">
        <v>0</v>
      </c>
      <c r="D3942">
        <v>0</v>
      </c>
      <c r="E3942">
        <v>0</v>
      </c>
      <c r="F3942">
        <v>0</v>
      </c>
      <c r="G3942">
        <v>3333333</v>
      </c>
      <c r="H3942">
        <v>0</v>
      </c>
      <c r="I3942">
        <v>0</v>
      </c>
      <c r="J3942">
        <v>0</v>
      </c>
      <c r="K3942">
        <v>0</v>
      </c>
      <c r="L3942">
        <v>0</v>
      </c>
      <c r="M3942">
        <v>0</v>
      </c>
    </row>
    <row r="3943" spans="2:13" x14ac:dyDescent="0.2">
      <c r="B3943">
        <v>0</v>
      </c>
      <c r="C3943">
        <v>0</v>
      </c>
      <c r="D3943">
        <v>0</v>
      </c>
      <c r="E3943">
        <v>0</v>
      </c>
      <c r="F3943">
        <v>0</v>
      </c>
      <c r="G3943">
        <v>3333333</v>
      </c>
      <c r="H3943">
        <v>0</v>
      </c>
      <c r="I3943">
        <v>0</v>
      </c>
      <c r="J3943">
        <v>0</v>
      </c>
      <c r="K3943">
        <v>0</v>
      </c>
      <c r="L3943">
        <v>0</v>
      </c>
      <c r="M3943">
        <v>0</v>
      </c>
    </row>
    <row r="3944" spans="2:13" x14ac:dyDescent="0.2">
      <c r="B3944">
        <v>0</v>
      </c>
      <c r="C3944">
        <v>0</v>
      </c>
      <c r="D3944">
        <v>0</v>
      </c>
      <c r="E3944">
        <v>0</v>
      </c>
      <c r="F3944">
        <v>0</v>
      </c>
      <c r="G3944">
        <v>3333333</v>
      </c>
      <c r="H3944">
        <v>0</v>
      </c>
      <c r="I3944">
        <v>0</v>
      </c>
      <c r="J3944">
        <v>0</v>
      </c>
      <c r="K3944">
        <v>0</v>
      </c>
      <c r="L3944">
        <v>0</v>
      </c>
      <c r="M3944">
        <v>0</v>
      </c>
    </row>
    <row r="3945" spans="2:13" x14ac:dyDescent="0.2">
      <c r="B3945">
        <v>0</v>
      </c>
      <c r="C3945">
        <v>0</v>
      </c>
      <c r="D3945">
        <v>0</v>
      </c>
      <c r="E3945">
        <v>0</v>
      </c>
      <c r="F3945">
        <v>0</v>
      </c>
      <c r="G3945">
        <v>3333333</v>
      </c>
      <c r="H3945">
        <v>0</v>
      </c>
      <c r="I3945">
        <v>0</v>
      </c>
      <c r="J3945">
        <v>0</v>
      </c>
      <c r="K3945">
        <v>0</v>
      </c>
      <c r="L3945">
        <v>0</v>
      </c>
      <c r="M3945">
        <v>0</v>
      </c>
    </row>
    <row r="3946" spans="2:13" x14ac:dyDescent="0.2">
      <c r="B3946">
        <v>0</v>
      </c>
      <c r="C3946">
        <v>0</v>
      </c>
      <c r="D3946">
        <v>0</v>
      </c>
      <c r="E3946">
        <v>0</v>
      </c>
      <c r="F3946">
        <v>0</v>
      </c>
      <c r="G3946">
        <v>3333333</v>
      </c>
      <c r="H3946">
        <v>0</v>
      </c>
      <c r="I3946">
        <v>0</v>
      </c>
      <c r="J3946">
        <v>0</v>
      </c>
      <c r="K3946">
        <v>0</v>
      </c>
      <c r="L3946">
        <v>0</v>
      </c>
      <c r="M3946">
        <v>0</v>
      </c>
    </row>
    <row r="3947" spans="2:13" x14ac:dyDescent="0.2">
      <c r="B3947">
        <v>0</v>
      </c>
      <c r="C3947">
        <v>0</v>
      </c>
      <c r="D3947">
        <v>0</v>
      </c>
      <c r="E3947">
        <v>0</v>
      </c>
      <c r="F3947">
        <v>0</v>
      </c>
      <c r="G3947">
        <v>3333333</v>
      </c>
      <c r="H3947">
        <v>0</v>
      </c>
      <c r="I3947">
        <v>0</v>
      </c>
      <c r="J3947">
        <v>0</v>
      </c>
      <c r="K3947">
        <v>0</v>
      </c>
      <c r="L3947">
        <v>0</v>
      </c>
      <c r="M3947">
        <v>0</v>
      </c>
    </row>
    <row r="3948" spans="2:13" x14ac:dyDescent="0.2">
      <c r="B3948">
        <v>0</v>
      </c>
      <c r="C3948">
        <v>0</v>
      </c>
      <c r="D3948">
        <v>0</v>
      </c>
      <c r="E3948">
        <v>0</v>
      </c>
      <c r="F3948">
        <v>0</v>
      </c>
      <c r="G3948">
        <v>3333333</v>
      </c>
      <c r="H3948">
        <v>0</v>
      </c>
      <c r="I3948">
        <v>0</v>
      </c>
      <c r="J3948">
        <v>0</v>
      </c>
      <c r="K3948">
        <v>0</v>
      </c>
      <c r="L3948">
        <v>0</v>
      </c>
      <c r="M3948">
        <v>0</v>
      </c>
    </row>
    <row r="3949" spans="2:13" x14ac:dyDescent="0.2">
      <c r="B3949">
        <v>0</v>
      </c>
      <c r="C3949">
        <v>0</v>
      </c>
      <c r="D3949">
        <v>0</v>
      </c>
      <c r="E3949">
        <v>0</v>
      </c>
      <c r="F3949">
        <v>0</v>
      </c>
      <c r="G3949">
        <v>3333333</v>
      </c>
      <c r="H3949">
        <v>0</v>
      </c>
      <c r="I3949">
        <v>0</v>
      </c>
      <c r="J3949">
        <v>0</v>
      </c>
      <c r="K3949">
        <v>0</v>
      </c>
      <c r="L3949">
        <v>0</v>
      </c>
      <c r="M3949">
        <v>0</v>
      </c>
    </row>
    <row r="3950" spans="2:13" x14ac:dyDescent="0.2">
      <c r="B3950">
        <v>0</v>
      </c>
      <c r="C3950">
        <v>0</v>
      </c>
      <c r="D3950">
        <v>0</v>
      </c>
      <c r="E3950">
        <v>0</v>
      </c>
      <c r="F3950">
        <v>0</v>
      </c>
      <c r="G3950">
        <v>3333333</v>
      </c>
      <c r="H3950">
        <v>0</v>
      </c>
      <c r="I3950">
        <v>0</v>
      </c>
      <c r="J3950">
        <v>0</v>
      </c>
      <c r="K3950">
        <v>0</v>
      </c>
      <c r="L3950">
        <v>0</v>
      </c>
      <c r="M3950">
        <v>0</v>
      </c>
    </row>
    <row r="3951" spans="2:13" x14ac:dyDescent="0.2">
      <c r="B3951">
        <v>0</v>
      </c>
      <c r="C3951">
        <v>0</v>
      </c>
      <c r="D3951">
        <v>0</v>
      </c>
      <c r="E3951">
        <v>0</v>
      </c>
      <c r="F3951">
        <v>0</v>
      </c>
      <c r="G3951">
        <v>3333333</v>
      </c>
      <c r="H3951">
        <v>0</v>
      </c>
      <c r="I3951">
        <v>0</v>
      </c>
      <c r="J3951">
        <v>0</v>
      </c>
      <c r="K3951">
        <v>0</v>
      </c>
      <c r="L3951">
        <v>0</v>
      </c>
      <c r="M3951">
        <v>0</v>
      </c>
    </row>
    <row r="3952" spans="2:13" x14ac:dyDescent="0.2">
      <c r="B3952">
        <v>0</v>
      </c>
      <c r="C3952">
        <v>0</v>
      </c>
      <c r="D3952">
        <v>0</v>
      </c>
      <c r="E3952">
        <v>0</v>
      </c>
      <c r="F3952">
        <v>0</v>
      </c>
      <c r="G3952">
        <v>3333333</v>
      </c>
      <c r="H3952">
        <v>0</v>
      </c>
      <c r="I3952">
        <v>0</v>
      </c>
      <c r="J3952">
        <v>0</v>
      </c>
      <c r="K3952">
        <v>0</v>
      </c>
      <c r="L3952">
        <v>0</v>
      </c>
      <c r="M3952">
        <v>0</v>
      </c>
    </row>
    <row r="3953" spans="2:13" x14ac:dyDescent="0.2">
      <c r="B3953">
        <v>0</v>
      </c>
      <c r="C3953">
        <v>0</v>
      </c>
      <c r="D3953">
        <v>0</v>
      </c>
      <c r="E3953">
        <v>0</v>
      </c>
      <c r="F3953">
        <v>0</v>
      </c>
      <c r="G3953">
        <v>3333333</v>
      </c>
      <c r="H3953">
        <v>0</v>
      </c>
      <c r="I3953">
        <v>0</v>
      </c>
      <c r="J3953">
        <v>0</v>
      </c>
      <c r="K3953">
        <v>0</v>
      </c>
      <c r="L3953">
        <v>0</v>
      </c>
      <c r="M3953">
        <v>0</v>
      </c>
    </row>
    <row r="3954" spans="2:13" x14ac:dyDescent="0.2">
      <c r="B3954">
        <v>0</v>
      </c>
      <c r="C3954">
        <v>0</v>
      </c>
      <c r="D3954">
        <v>0</v>
      </c>
      <c r="E3954">
        <v>0</v>
      </c>
      <c r="F3954">
        <v>0</v>
      </c>
      <c r="G3954">
        <v>3333333</v>
      </c>
      <c r="H3954">
        <v>0</v>
      </c>
      <c r="I3954">
        <v>0</v>
      </c>
      <c r="J3954">
        <v>0</v>
      </c>
      <c r="K3954">
        <v>0</v>
      </c>
      <c r="L3954">
        <v>0</v>
      </c>
      <c r="M3954">
        <v>0</v>
      </c>
    </row>
    <row r="3955" spans="2:13" x14ac:dyDescent="0.2">
      <c r="B3955">
        <v>0</v>
      </c>
      <c r="C3955">
        <v>0</v>
      </c>
      <c r="D3955">
        <v>0</v>
      </c>
      <c r="E3955">
        <v>0</v>
      </c>
      <c r="F3955">
        <v>0</v>
      </c>
      <c r="G3955">
        <v>3333333</v>
      </c>
      <c r="H3955">
        <v>0</v>
      </c>
      <c r="I3955">
        <v>0</v>
      </c>
      <c r="J3955">
        <v>0</v>
      </c>
      <c r="K3955">
        <v>0</v>
      </c>
      <c r="L3955">
        <v>0</v>
      </c>
      <c r="M3955">
        <v>0</v>
      </c>
    </row>
    <row r="3956" spans="2:13" x14ac:dyDescent="0.2">
      <c r="B3956">
        <v>0</v>
      </c>
      <c r="C3956">
        <v>0</v>
      </c>
      <c r="D3956">
        <v>0</v>
      </c>
      <c r="E3956">
        <v>0</v>
      </c>
      <c r="F3956">
        <v>0</v>
      </c>
      <c r="G3956">
        <v>3333333</v>
      </c>
      <c r="H3956">
        <v>0</v>
      </c>
      <c r="I3956">
        <v>0</v>
      </c>
      <c r="J3956">
        <v>0</v>
      </c>
      <c r="K3956">
        <v>0</v>
      </c>
      <c r="L3956">
        <v>0</v>
      </c>
      <c r="M3956">
        <v>0</v>
      </c>
    </row>
    <row r="3957" spans="2:13" x14ac:dyDescent="0.2">
      <c r="B3957">
        <v>0</v>
      </c>
      <c r="C3957">
        <v>0</v>
      </c>
      <c r="D3957">
        <v>0</v>
      </c>
      <c r="E3957">
        <v>0</v>
      </c>
      <c r="F3957">
        <v>0</v>
      </c>
      <c r="G3957">
        <v>3333333</v>
      </c>
      <c r="H3957">
        <v>0</v>
      </c>
      <c r="I3957">
        <v>0</v>
      </c>
      <c r="J3957">
        <v>0</v>
      </c>
      <c r="K3957">
        <v>0</v>
      </c>
      <c r="L3957">
        <v>0</v>
      </c>
      <c r="M3957">
        <v>0</v>
      </c>
    </row>
    <row r="3958" spans="2:13" x14ac:dyDescent="0.2">
      <c r="B3958">
        <v>0</v>
      </c>
      <c r="C3958">
        <v>0</v>
      </c>
      <c r="D3958">
        <v>0</v>
      </c>
      <c r="E3958">
        <v>0</v>
      </c>
      <c r="F3958">
        <v>0</v>
      </c>
      <c r="G3958">
        <v>3333333</v>
      </c>
      <c r="H3958">
        <v>0</v>
      </c>
      <c r="I3958">
        <v>0</v>
      </c>
      <c r="J3958">
        <v>0</v>
      </c>
      <c r="K3958">
        <v>0</v>
      </c>
      <c r="L3958">
        <v>0</v>
      </c>
      <c r="M3958">
        <v>0</v>
      </c>
    </row>
    <row r="3959" spans="2:13" x14ac:dyDescent="0.2">
      <c r="B3959">
        <v>0</v>
      </c>
      <c r="C3959">
        <v>0</v>
      </c>
      <c r="D3959">
        <v>0</v>
      </c>
      <c r="E3959">
        <v>0</v>
      </c>
      <c r="F3959">
        <v>0</v>
      </c>
      <c r="G3959">
        <v>3333333</v>
      </c>
      <c r="H3959">
        <v>0</v>
      </c>
      <c r="I3959">
        <v>0</v>
      </c>
      <c r="J3959">
        <v>0</v>
      </c>
      <c r="K3959">
        <v>0</v>
      </c>
      <c r="L3959">
        <v>0</v>
      </c>
      <c r="M3959">
        <v>0</v>
      </c>
    </row>
    <row r="3960" spans="2:13" x14ac:dyDescent="0.2">
      <c r="B3960">
        <v>0</v>
      </c>
      <c r="C3960">
        <v>0</v>
      </c>
      <c r="D3960">
        <v>0</v>
      </c>
      <c r="E3960">
        <v>0</v>
      </c>
      <c r="F3960">
        <v>0</v>
      </c>
      <c r="G3960">
        <v>3333333</v>
      </c>
      <c r="H3960">
        <v>0</v>
      </c>
      <c r="I3960">
        <v>0</v>
      </c>
      <c r="J3960">
        <v>0</v>
      </c>
      <c r="K3960">
        <v>0</v>
      </c>
      <c r="L3960">
        <v>0</v>
      </c>
      <c r="M3960">
        <v>0</v>
      </c>
    </row>
    <row r="3961" spans="2:13" x14ac:dyDescent="0.2">
      <c r="B3961">
        <v>0</v>
      </c>
      <c r="C3961">
        <v>0</v>
      </c>
      <c r="D3961">
        <v>0</v>
      </c>
      <c r="E3961">
        <v>0</v>
      </c>
      <c r="F3961">
        <v>0</v>
      </c>
      <c r="G3961">
        <v>3333333</v>
      </c>
      <c r="H3961">
        <v>0</v>
      </c>
      <c r="I3961">
        <v>0</v>
      </c>
      <c r="J3961">
        <v>0</v>
      </c>
      <c r="K3961">
        <v>0</v>
      </c>
      <c r="L3961">
        <v>0</v>
      </c>
      <c r="M3961">
        <v>0</v>
      </c>
    </row>
    <row r="3962" spans="2:13" x14ac:dyDescent="0.2">
      <c r="B3962">
        <v>0</v>
      </c>
      <c r="C3962">
        <v>0</v>
      </c>
      <c r="D3962">
        <v>0</v>
      </c>
      <c r="E3962">
        <v>0</v>
      </c>
      <c r="F3962">
        <v>0</v>
      </c>
      <c r="G3962">
        <v>3333333</v>
      </c>
      <c r="H3962">
        <v>0</v>
      </c>
      <c r="I3962">
        <v>0</v>
      </c>
      <c r="J3962">
        <v>0</v>
      </c>
      <c r="K3962">
        <v>0</v>
      </c>
      <c r="L3962">
        <v>0</v>
      </c>
      <c r="M3962">
        <v>0</v>
      </c>
    </row>
    <row r="3963" spans="2:13" x14ac:dyDescent="0.2">
      <c r="B3963">
        <v>0</v>
      </c>
      <c r="C3963">
        <v>0</v>
      </c>
      <c r="D3963">
        <v>0</v>
      </c>
      <c r="E3963">
        <v>0</v>
      </c>
      <c r="F3963">
        <v>0</v>
      </c>
      <c r="G3963">
        <v>3333333</v>
      </c>
      <c r="H3963">
        <v>0</v>
      </c>
      <c r="I3963">
        <v>0</v>
      </c>
      <c r="J3963">
        <v>0</v>
      </c>
      <c r="K3963">
        <v>0</v>
      </c>
      <c r="L3963">
        <v>0</v>
      </c>
      <c r="M3963">
        <v>0</v>
      </c>
    </row>
    <row r="3964" spans="2:13" x14ac:dyDescent="0.2">
      <c r="B3964">
        <v>0</v>
      </c>
      <c r="C3964">
        <v>0</v>
      </c>
      <c r="D3964">
        <v>0</v>
      </c>
      <c r="E3964">
        <v>0</v>
      </c>
      <c r="F3964">
        <v>0</v>
      </c>
      <c r="G3964">
        <v>3333333</v>
      </c>
      <c r="H3964">
        <v>0</v>
      </c>
      <c r="I3964">
        <v>0</v>
      </c>
      <c r="J3964">
        <v>0</v>
      </c>
      <c r="K3964">
        <v>0</v>
      </c>
      <c r="L3964">
        <v>0</v>
      </c>
      <c r="M3964">
        <v>0</v>
      </c>
    </row>
    <row r="3965" spans="2:13" x14ac:dyDescent="0.2">
      <c r="B3965">
        <v>0</v>
      </c>
      <c r="C3965">
        <v>0</v>
      </c>
      <c r="D3965">
        <v>0</v>
      </c>
      <c r="E3965">
        <v>0</v>
      </c>
      <c r="F3965">
        <v>0</v>
      </c>
      <c r="G3965">
        <v>3333333</v>
      </c>
      <c r="H3965">
        <v>0</v>
      </c>
      <c r="I3965">
        <v>0</v>
      </c>
      <c r="J3965">
        <v>0</v>
      </c>
      <c r="K3965">
        <v>0</v>
      </c>
      <c r="L3965">
        <v>0</v>
      </c>
      <c r="M3965">
        <v>0</v>
      </c>
    </row>
    <row r="3966" spans="2:13" x14ac:dyDescent="0.2">
      <c r="B3966">
        <v>0</v>
      </c>
      <c r="C3966">
        <v>0</v>
      </c>
      <c r="D3966">
        <v>0</v>
      </c>
      <c r="E3966">
        <v>0</v>
      </c>
      <c r="F3966">
        <v>0</v>
      </c>
      <c r="G3966">
        <v>3333333</v>
      </c>
      <c r="H3966">
        <v>0</v>
      </c>
      <c r="I3966">
        <v>0</v>
      </c>
      <c r="J3966">
        <v>0</v>
      </c>
      <c r="K3966">
        <v>0</v>
      </c>
      <c r="L3966">
        <v>0</v>
      </c>
      <c r="M3966">
        <v>0</v>
      </c>
    </row>
    <row r="3967" spans="2:13" x14ac:dyDescent="0.2">
      <c r="B3967">
        <v>0</v>
      </c>
      <c r="C3967">
        <v>0</v>
      </c>
      <c r="D3967">
        <v>0</v>
      </c>
      <c r="E3967">
        <v>0</v>
      </c>
      <c r="F3967">
        <v>0</v>
      </c>
      <c r="G3967">
        <v>3333333</v>
      </c>
      <c r="H3967">
        <v>0</v>
      </c>
      <c r="I3967">
        <v>0</v>
      </c>
      <c r="J3967">
        <v>0</v>
      </c>
      <c r="K3967">
        <v>0</v>
      </c>
      <c r="L3967">
        <v>0</v>
      </c>
      <c r="M3967">
        <v>0</v>
      </c>
    </row>
    <row r="3968" spans="2:13" x14ac:dyDescent="0.2">
      <c r="B3968">
        <v>0</v>
      </c>
      <c r="C3968">
        <v>0</v>
      </c>
      <c r="D3968">
        <v>0</v>
      </c>
      <c r="E3968">
        <v>0</v>
      </c>
      <c r="F3968">
        <v>0</v>
      </c>
      <c r="G3968">
        <v>3333333</v>
      </c>
      <c r="H3968">
        <v>0</v>
      </c>
      <c r="I3968">
        <v>0</v>
      </c>
      <c r="J3968">
        <v>0</v>
      </c>
      <c r="K3968">
        <v>0</v>
      </c>
      <c r="L3968">
        <v>0</v>
      </c>
      <c r="M3968">
        <v>0</v>
      </c>
    </row>
    <row r="3969" spans="2:13" x14ac:dyDescent="0.2">
      <c r="B3969">
        <v>0</v>
      </c>
      <c r="C3969">
        <v>0</v>
      </c>
      <c r="D3969">
        <v>0</v>
      </c>
      <c r="E3969">
        <v>0</v>
      </c>
      <c r="F3969">
        <v>0</v>
      </c>
      <c r="G3969">
        <v>3333333</v>
      </c>
      <c r="H3969">
        <v>0</v>
      </c>
      <c r="I3969">
        <v>0</v>
      </c>
      <c r="J3969">
        <v>0</v>
      </c>
      <c r="K3969">
        <v>0</v>
      </c>
      <c r="L3969">
        <v>0</v>
      </c>
      <c r="M3969">
        <v>0</v>
      </c>
    </row>
    <row r="3970" spans="2:13" x14ac:dyDescent="0.2">
      <c r="B3970">
        <v>0</v>
      </c>
      <c r="C3970">
        <v>0</v>
      </c>
      <c r="D3970">
        <v>0</v>
      </c>
      <c r="E3970">
        <v>0</v>
      </c>
      <c r="F3970">
        <v>0</v>
      </c>
      <c r="G3970">
        <v>3333333</v>
      </c>
      <c r="H3970">
        <v>0</v>
      </c>
      <c r="I3970">
        <v>0</v>
      </c>
      <c r="J3970">
        <v>0</v>
      </c>
      <c r="K3970">
        <v>0</v>
      </c>
      <c r="L3970">
        <v>0</v>
      </c>
      <c r="M3970">
        <v>0</v>
      </c>
    </row>
    <row r="3971" spans="2:13" x14ac:dyDescent="0.2">
      <c r="B3971">
        <v>0</v>
      </c>
      <c r="C3971">
        <v>0</v>
      </c>
      <c r="D3971">
        <v>0</v>
      </c>
      <c r="E3971">
        <v>0</v>
      </c>
      <c r="F3971">
        <v>0</v>
      </c>
      <c r="G3971">
        <v>3333333</v>
      </c>
      <c r="H3971">
        <v>0</v>
      </c>
      <c r="I3971">
        <v>0</v>
      </c>
      <c r="J3971">
        <v>0</v>
      </c>
      <c r="K3971">
        <v>0</v>
      </c>
      <c r="L3971">
        <v>0</v>
      </c>
      <c r="M3971">
        <v>0</v>
      </c>
    </row>
    <row r="3972" spans="2:13" x14ac:dyDescent="0.2">
      <c r="B3972">
        <v>0</v>
      </c>
      <c r="C3972">
        <v>0</v>
      </c>
      <c r="D3972">
        <v>0</v>
      </c>
      <c r="E3972">
        <v>0</v>
      </c>
      <c r="F3972">
        <v>0</v>
      </c>
      <c r="G3972">
        <v>3333333</v>
      </c>
      <c r="H3972">
        <v>0</v>
      </c>
      <c r="I3972">
        <v>0</v>
      </c>
      <c r="J3972">
        <v>0</v>
      </c>
      <c r="K3972">
        <v>0</v>
      </c>
      <c r="L3972">
        <v>0</v>
      </c>
      <c r="M3972">
        <v>0</v>
      </c>
    </row>
    <row r="3973" spans="2:13" x14ac:dyDescent="0.2">
      <c r="B3973">
        <v>0</v>
      </c>
      <c r="C3973">
        <v>0</v>
      </c>
      <c r="D3973">
        <v>0</v>
      </c>
      <c r="E3973">
        <v>0</v>
      </c>
      <c r="F3973">
        <v>0</v>
      </c>
      <c r="G3973">
        <v>3333333</v>
      </c>
      <c r="H3973">
        <v>0</v>
      </c>
      <c r="I3973">
        <v>0</v>
      </c>
      <c r="J3973">
        <v>0</v>
      </c>
      <c r="K3973">
        <v>0</v>
      </c>
      <c r="L3973">
        <v>0</v>
      </c>
      <c r="M3973">
        <v>0</v>
      </c>
    </row>
    <row r="3974" spans="2:13" x14ac:dyDescent="0.2">
      <c r="B3974">
        <v>0</v>
      </c>
      <c r="C3974">
        <v>0</v>
      </c>
      <c r="D3974">
        <v>0</v>
      </c>
      <c r="E3974">
        <v>0</v>
      </c>
      <c r="F3974">
        <v>0</v>
      </c>
      <c r="G3974">
        <v>3333333</v>
      </c>
      <c r="H3974">
        <v>0</v>
      </c>
      <c r="I3974">
        <v>0</v>
      </c>
      <c r="J3974">
        <v>0</v>
      </c>
      <c r="K3974">
        <v>0</v>
      </c>
      <c r="L3974">
        <v>0</v>
      </c>
      <c r="M3974">
        <v>0</v>
      </c>
    </row>
    <row r="3975" spans="2:13" x14ac:dyDescent="0.2">
      <c r="B3975">
        <v>0</v>
      </c>
      <c r="C3975">
        <v>0</v>
      </c>
      <c r="D3975">
        <v>0</v>
      </c>
      <c r="E3975">
        <v>0</v>
      </c>
      <c r="F3975">
        <v>0</v>
      </c>
      <c r="G3975">
        <v>3333333</v>
      </c>
      <c r="H3975">
        <v>0</v>
      </c>
      <c r="I3975">
        <v>0</v>
      </c>
      <c r="J3975">
        <v>0</v>
      </c>
      <c r="K3975">
        <v>0</v>
      </c>
      <c r="L3975">
        <v>0</v>
      </c>
      <c r="M3975">
        <v>0</v>
      </c>
    </row>
    <row r="3976" spans="2:13" x14ac:dyDescent="0.2">
      <c r="B3976">
        <v>0</v>
      </c>
      <c r="C3976">
        <v>0</v>
      </c>
      <c r="D3976">
        <v>0</v>
      </c>
      <c r="E3976">
        <v>0</v>
      </c>
      <c r="F3976">
        <v>0</v>
      </c>
      <c r="G3976">
        <v>3333333</v>
      </c>
      <c r="H3976">
        <v>0</v>
      </c>
      <c r="I3976">
        <v>0</v>
      </c>
      <c r="J3976">
        <v>0</v>
      </c>
      <c r="K3976">
        <v>0</v>
      </c>
      <c r="L3976">
        <v>0</v>
      </c>
      <c r="M3976">
        <v>0</v>
      </c>
    </row>
    <row r="3977" spans="2:13" x14ac:dyDescent="0.2">
      <c r="B3977">
        <v>0</v>
      </c>
      <c r="C3977">
        <v>0</v>
      </c>
      <c r="D3977">
        <v>0</v>
      </c>
      <c r="E3977">
        <v>0</v>
      </c>
      <c r="F3977">
        <v>0</v>
      </c>
      <c r="G3977">
        <v>3333333</v>
      </c>
      <c r="H3977">
        <v>0</v>
      </c>
      <c r="I3977">
        <v>0</v>
      </c>
      <c r="J3977">
        <v>0</v>
      </c>
      <c r="K3977">
        <v>0</v>
      </c>
      <c r="L3977">
        <v>0</v>
      </c>
      <c r="M3977">
        <v>0</v>
      </c>
    </row>
    <row r="3978" spans="2:13" x14ac:dyDescent="0.2">
      <c r="B3978">
        <v>0</v>
      </c>
      <c r="C3978">
        <v>0</v>
      </c>
      <c r="D3978">
        <v>0</v>
      </c>
      <c r="E3978">
        <v>0</v>
      </c>
      <c r="F3978">
        <v>0</v>
      </c>
      <c r="G3978">
        <v>3333333</v>
      </c>
      <c r="H3978">
        <v>0</v>
      </c>
      <c r="I3978">
        <v>0</v>
      </c>
      <c r="J3978">
        <v>0</v>
      </c>
      <c r="K3978">
        <v>0</v>
      </c>
      <c r="L3978">
        <v>0</v>
      </c>
      <c r="M3978">
        <v>0</v>
      </c>
    </row>
    <row r="3979" spans="2:13" x14ac:dyDescent="0.2">
      <c r="B3979">
        <v>0</v>
      </c>
      <c r="C3979">
        <v>0</v>
      </c>
      <c r="D3979">
        <v>0</v>
      </c>
      <c r="E3979">
        <v>0</v>
      </c>
      <c r="F3979">
        <v>0</v>
      </c>
      <c r="G3979">
        <v>3333333</v>
      </c>
      <c r="H3979">
        <v>0</v>
      </c>
      <c r="I3979">
        <v>0</v>
      </c>
      <c r="J3979">
        <v>0</v>
      </c>
      <c r="K3979">
        <v>0</v>
      </c>
      <c r="L3979">
        <v>0</v>
      </c>
      <c r="M3979">
        <v>0</v>
      </c>
    </row>
    <row r="3980" spans="2:13" x14ac:dyDescent="0.2">
      <c r="B3980">
        <v>0</v>
      </c>
      <c r="C3980">
        <v>0</v>
      </c>
      <c r="D3980">
        <v>0</v>
      </c>
      <c r="E3980">
        <v>0</v>
      </c>
      <c r="F3980">
        <v>0</v>
      </c>
      <c r="G3980">
        <v>3333333</v>
      </c>
      <c r="H3980">
        <v>0</v>
      </c>
      <c r="I3980">
        <v>0</v>
      </c>
      <c r="J3980">
        <v>0</v>
      </c>
      <c r="K3980">
        <v>0</v>
      </c>
      <c r="L3980">
        <v>0</v>
      </c>
      <c r="M3980">
        <v>0</v>
      </c>
    </row>
    <row r="3981" spans="2:13" x14ac:dyDescent="0.2">
      <c r="B3981">
        <v>0</v>
      </c>
      <c r="C3981">
        <v>0</v>
      </c>
      <c r="D3981">
        <v>0</v>
      </c>
      <c r="E3981">
        <v>0</v>
      </c>
      <c r="F3981">
        <v>0</v>
      </c>
      <c r="G3981">
        <v>3333333</v>
      </c>
      <c r="H3981">
        <v>0</v>
      </c>
      <c r="I3981">
        <v>0</v>
      </c>
      <c r="J3981">
        <v>0</v>
      </c>
      <c r="K3981">
        <v>0</v>
      </c>
      <c r="L3981">
        <v>0</v>
      </c>
      <c r="M3981">
        <v>0</v>
      </c>
    </row>
    <row r="3982" spans="2:13" x14ac:dyDescent="0.2">
      <c r="B3982">
        <v>0</v>
      </c>
      <c r="C3982">
        <v>0</v>
      </c>
      <c r="D3982">
        <v>0</v>
      </c>
      <c r="E3982">
        <v>0</v>
      </c>
      <c r="F3982">
        <v>0</v>
      </c>
      <c r="G3982">
        <v>3333333</v>
      </c>
      <c r="H3982">
        <v>0</v>
      </c>
      <c r="I3982">
        <v>0</v>
      </c>
      <c r="J3982">
        <v>0</v>
      </c>
      <c r="K3982">
        <v>0</v>
      </c>
      <c r="L3982">
        <v>0</v>
      </c>
      <c r="M3982">
        <v>0</v>
      </c>
    </row>
    <row r="3983" spans="2:13" x14ac:dyDescent="0.2">
      <c r="B3983">
        <v>0</v>
      </c>
      <c r="C3983">
        <v>0</v>
      </c>
      <c r="D3983">
        <v>0</v>
      </c>
      <c r="E3983">
        <v>0</v>
      </c>
      <c r="F3983">
        <v>0</v>
      </c>
      <c r="G3983">
        <v>3333333</v>
      </c>
      <c r="H3983">
        <v>0</v>
      </c>
      <c r="I3983">
        <v>0</v>
      </c>
      <c r="J3983">
        <v>0</v>
      </c>
      <c r="K3983">
        <v>0</v>
      </c>
      <c r="L3983">
        <v>0</v>
      </c>
      <c r="M3983">
        <v>0</v>
      </c>
    </row>
    <row r="3984" spans="2:13" x14ac:dyDescent="0.2">
      <c r="B3984">
        <v>0</v>
      </c>
      <c r="C3984">
        <v>0</v>
      </c>
      <c r="D3984">
        <v>0</v>
      </c>
      <c r="E3984">
        <v>0</v>
      </c>
      <c r="F3984">
        <v>0</v>
      </c>
      <c r="G3984">
        <v>3333333</v>
      </c>
      <c r="H3984">
        <v>0</v>
      </c>
      <c r="I3984">
        <v>0</v>
      </c>
      <c r="J3984">
        <v>0</v>
      </c>
      <c r="K3984">
        <v>0</v>
      </c>
      <c r="L3984">
        <v>0</v>
      </c>
      <c r="M3984">
        <v>0</v>
      </c>
    </row>
    <row r="3985" spans="2:13" x14ac:dyDescent="0.2">
      <c r="B3985">
        <v>0</v>
      </c>
      <c r="C3985">
        <v>0</v>
      </c>
      <c r="D3985">
        <v>0</v>
      </c>
      <c r="E3985">
        <v>0</v>
      </c>
      <c r="F3985">
        <v>0</v>
      </c>
      <c r="G3985">
        <v>3333333</v>
      </c>
      <c r="H3985">
        <v>0</v>
      </c>
      <c r="I3985">
        <v>0</v>
      </c>
      <c r="J3985">
        <v>0</v>
      </c>
      <c r="K3985">
        <v>0</v>
      </c>
      <c r="L3985">
        <v>0</v>
      </c>
      <c r="M3985">
        <v>0</v>
      </c>
    </row>
    <row r="3986" spans="2:13" x14ac:dyDescent="0.2">
      <c r="B3986">
        <v>0</v>
      </c>
      <c r="C3986">
        <v>0</v>
      </c>
      <c r="D3986">
        <v>0</v>
      </c>
      <c r="E3986">
        <v>0</v>
      </c>
      <c r="F3986">
        <v>0</v>
      </c>
      <c r="G3986">
        <v>3333333</v>
      </c>
      <c r="H3986">
        <v>0</v>
      </c>
      <c r="I3986">
        <v>0</v>
      </c>
      <c r="J3986">
        <v>0</v>
      </c>
      <c r="K3986">
        <v>0</v>
      </c>
      <c r="L3986">
        <v>0</v>
      </c>
      <c r="M3986">
        <v>0</v>
      </c>
    </row>
    <row r="3987" spans="2:13" x14ac:dyDescent="0.2">
      <c r="B3987">
        <v>0</v>
      </c>
      <c r="C3987">
        <v>0</v>
      </c>
      <c r="D3987">
        <v>0</v>
      </c>
      <c r="E3987">
        <v>0</v>
      </c>
      <c r="F3987">
        <v>0</v>
      </c>
      <c r="G3987">
        <v>3333333</v>
      </c>
      <c r="H3987">
        <v>0</v>
      </c>
      <c r="I3987">
        <v>0</v>
      </c>
      <c r="J3987">
        <v>0</v>
      </c>
      <c r="K3987">
        <v>0</v>
      </c>
      <c r="L3987">
        <v>0</v>
      </c>
      <c r="M3987">
        <v>0</v>
      </c>
    </row>
    <row r="3988" spans="2:13" x14ac:dyDescent="0.2">
      <c r="B3988">
        <v>0</v>
      </c>
      <c r="C3988">
        <v>0</v>
      </c>
      <c r="D3988">
        <v>0</v>
      </c>
      <c r="E3988">
        <v>0</v>
      </c>
      <c r="F3988">
        <v>0</v>
      </c>
      <c r="G3988">
        <v>3333333</v>
      </c>
      <c r="H3988">
        <v>0</v>
      </c>
      <c r="I3988">
        <v>0</v>
      </c>
      <c r="J3988">
        <v>0</v>
      </c>
      <c r="K3988">
        <v>0</v>
      </c>
      <c r="L3988">
        <v>0</v>
      </c>
      <c r="M3988">
        <v>0</v>
      </c>
    </row>
    <row r="3989" spans="2:13" x14ac:dyDescent="0.2">
      <c r="B3989">
        <v>0</v>
      </c>
      <c r="C3989">
        <v>0</v>
      </c>
      <c r="D3989">
        <v>0</v>
      </c>
      <c r="E3989">
        <v>0</v>
      </c>
      <c r="F3989">
        <v>0</v>
      </c>
      <c r="G3989">
        <v>3333333</v>
      </c>
      <c r="H3989">
        <v>0</v>
      </c>
      <c r="I3989">
        <v>0</v>
      </c>
      <c r="J3989">
        <v>0</v>
      </c>
      <c r="K3989">
        <v>0</v>
      </c>
      <c r="L3989">
        <v>0</v>
      </c>
      <c r="M3989">
        <v>0</v>
      </c>
    </row>
    <row r="3990" spans="2:13" x14ac:dyDescent="0.2">
      <c r="B3990">
        <v>0</v>
      </c>
      <c r="C3990">
        <v>0</v>
      </c>
      <c r="D3990">
        <v>0</v>
      </c>
      <c r="E3990">
        <v>0</v>
      </c>
      <c r="F3990">
        <v>0</v>
      </c>
      <c r="G3990">
        <v>3333333</v>
      </c>
      <c r="H3990">
        <v>0</v>
      </c>
      <c r="I3990">
        <v>0</v>
      </c>
      <c r="J3990">
        <v>0</v>
      </c>
      <c r="K3990">
        <v>0</v>
      </c>
      <c r="L3990">
        <v>0</v>
      </c>
      <c r="M3990">
        <v>0</v>
      </c>
    </row>
    <row r="3991" spans="2:13" x14ac:dyDescent="0.2">
      <c r="B3991">
        <v>0</v>
      </c>
      <c r="C3991">
        <v>0</v>
      </c>
      <c r="D3991">
        <v>0</v>
      </c>
      <c r="E3991">
        <v>0</v>
      </c>
      <c r="F3991">
        <v>0</v>
      </c>
      <c r="G3991">
        <v>3333333</v>
      </c>
      <c r="H3991">
        <v>0</v>
      </c>
      <c r="I3991">
        <v>0</v>
      </c>
      <c r="J3991">
        <v>0</v>
      </c>
      <c r="K3991">
        <v>0</v>
      </c>
      <c r="L3991">
        <v>0</v>
      </c>
      <c r="M3991">
        <v>0</v>
      </c>
    </row>
    <row r="3992" spans="2:13" x14ac:dyDescent="0.2">
      <c r="B3992">
        <v>0</v>
      </c>
      <c r="C3992">
        <v>0</v>
      </c>
      <c r="D3992">
        <v>0</v>
      </c>
      <c r="E3992">
        <v>0</v>
      </c>
      <c r="F3992">
        <v>0</v>
      </c>
      <c r="G3992">
        <v>3333333</v>
      </c>
      <c r="H3992">
        <v>0</v>
      </c>
      <c r="I3992">
        <v>0</v>
      </c>
      <c r="J3992">
        <v>0</v>
      </c>
      <c r="K3992">
        <v>0</v>
      </c>
      <c r="L3992">
        <v>0</v>
      </c>
      <c r="M3992">
        <v>0</v>
      </c>
    </row>
    <row r="3993" spans="2:13" x14ac:dyDescent="0.2">
      <c r="B3993">
        <v>0</v>
      </c>
      <c r="C3993">
        <v>0</v>
      </c>
      <c r="D3993">
        <v>0</v>
      </c>
      <c r="E3993">
        <v>0</v>
      </c>
      <c r="F3993">
        <v>0</v>
      </c>
      <c r="G3993">
        <v>3333333</v>
      </c>
      <c r="H3993">
        <v>0</v>
      </c>
      <c r="I3993">
        <v>0</v>
      </c>
      <c r="J3993">
        <v>0</v>
      </c>
      <c r="K3993">
        <v>0</v>
      </c>
      <c r="L3993">
        <v>0</v>
      </c>
      <c r="M3993">
        <v>0</v>
      </c>
    </row>
    <row r="3994" spans="2:13" x14ac:dyDescent="0.2">
      <c r="B3994">
        <v>0</v>
      </c>
      <c r="C3994">
        <v>0</v>
      </c>
      <c r="D3994">
        <v>0</v>
      </c>
      <c r="E3994">
        <v>0</v>
      </c>
      <c r="F3994">
        <v>0</v>
      </c>
      <c r="G3994">
        <v>3333333</v>
      </c>
      <c r="H3994">
        <v>0</v>
      </c>
      <c r="I3994">
        <v>0</v>
      </c>
      <c r="J3994">
        <v>0</v>
      </c>
      <c r="K3994">
        <v>0</v>
      </c>
      <c r="L3994">
        <v>0</v>
      </c>
      <c r="M3994">
        <v>0</v>
      </c>
    </row>
    <row r="3995" spans="2:13" x14ac:dyDescent="0.2">
      <c r="B3995">
        <v>0</v>
      </c>
      <c r="C3995">
        <v>0</v>
      </c>
      <c r="D3995">
        <v>0</v>
      </c>
      <c r="E3995">
        <v>0</v>
      </c>
      <c r="F3995">
        <v>0</v>
      </c>
      <c r="G3995">
        <v>3333333</v>
      </c>
      <c r="H3995">
        <v>0</v>
      </c>
      <c r="I3995">
        <v>0</v>
      </c>
      <c r="J3995">
        <v>0</v>
      </c>
      <c r="K3995">
        <v>0</v>
      </c>
      <c r="L3995">
        <v>0</v>
      </c>
      <c r="M3995">
        <v>0</v>
      </c>
    </row>
    <row r="3996" spans="2:13" x14ac:dyDescent="0.2">
      <c r="B3996">
        <v>0</v>
      </c>
      <c r="C3996">
        <v>0</v>
      </c>
      <c r="D3996">
        <v>0</v>
      </c>
      <c r="E3996">
        <v>0</v>
      </c>
      <c r="F3996">
        <v>0</v>
      </c>
      <c r="G3996">
        <v>3333333</v>
      </c>
      <c r="H3996">
        <v>0</v>
      </c>
      <c r="I3996">
        <v>0</v>
      </c>
      <c r="J3996">
        <v>0</v>
      </c>
      <c r="K3996">
        <v>0</v>
      </c>
      <c r="L3996">
        <v>0</v>
      </c>
      <c r="M3996">
        <v>0</v>
      </c>
    </row>
    <row r="3997" spans="2:13" x14ac:dyDescent="0.2">
      <c r="B3997">
        <v>0</v>
      </c>
      <c r="C3997">
        <v>0</v>
      </c>
      <c r="D3997">
        <v>0</v>
      </c>
      <c r="E3997">
        <v>0</v>
      </c>
      <c r="F3997">
        <v>0</v>
      </c>
      <c r="G3997">
        <v>3333333</v>
      </c>
      <c r="H3997">
        <v>0</v>
      </c>
      <c r="I3997">
        <v>0</v>
      </c>
      <c r="J3997">
        <v>0</v>
      </c>
      <c r="K3997">
        <v>0</v>
      </c>
      <c r="L3997">
        <v>0</v>
      </c>
      <c r="M3997">
        <v>0</v>
      </c>
    </row>
    <row r="3998" spans="2:13" x14ac:dyDescent="0.2">
      <c r="B3998">
        <v>0</v>
      </c>
      <c r="C3998">
        <v>0</v>
      </c>
      <c r="D3998">
        <v>0</v>
      </c>
      <c r="E3998">
        <v>0</v>
      </c>
      <c r="F3998">
        <v>0</v>
      </c>
      <c r="G3998">
        <v>3333333</v>
      </c>
      <c r="H3998">
        <v>0</v>
      </c>
      <c r="I3998">
        <v>0</v>
      </c>
      <c r="J3998">
        <v>0</v>
      </c>
      <c r="K3998">
        <v>0</v>
      </c>
      <c r="L3998">
        <v>0</v>
      </c>
      <c r="M3998">
        <v>0</v>
      </c>
    </row>
    <row r="3999" spans="2:13" x14ac:dyDescent="0.2">
      <c r="B3999">
        <v>0</v>
      </c>
      <c r="C3999">
        <v>0</v>
      </c>
      <c r="D3999">
        <v>0</v>
      </c>
      <c r="E3999">
        <v>0</v>
      </c>
      <c r="F3999">
        <v>0</v>
      </c>
      <c r="G3999">
        <v>3333333</v>
      </c>
      <c r="H3999">
        <v>0</v>
      </c>
      <c r="I3999">
        <v>0</v>
      </c>
      <c r="J3999">
        <v>0</v>
      </c>
      <c r="K3999">
        <v>0</v>
      </c>
      <c r="L3999">
        <v>0</v>
      </c>
      <c r="M3999">
        <v>0</v>
      </c>
    </row>
    <row r="4000" spans="2:13" x14ac:dyDescent="0.2">
      <c r="B4000">
        <v>0</v>
      </c>
      <c r="C4000">
        <v>0</v>
      </c>
      <c r="D4000">
        <v>0</v>
      </c>
      <c r="E4000">
        <v>0</v>
      </c>
      <c r="F4000">
        <v>0</v>
      </c>
      <c r="G4000">
        <v>3333333</v>
      </c>
      <c r="H4000">
        <v>0</v>
      </c>
      <c r="I4000">
        <v>0</v>
      </c>
      <c r="J4000">
        <v>0</v>
      </c>
      <c r="K4000">
        <v>0</v>
      </c>
      <c r="L4000">
        <v>0</v>
      </c>
      <c r="M4000">
        <v>0</v>
      </c>
    </row>
    <row r="4001" spans="2:13" x14ac:dyDescent="0.2">
      <c r="B4001">
        <v>0</v>
      </c>
      <c r="C4001">
        <v>0</v>
      </c>
      <c r="D4001">
        <v>0</v>
      </c>
      <c r="E4001">
        <v>0</v>
      </c>
      <c r="F4001">
        <v>0</v>
      </c>
      <c r="G4001">
        <v>3333333</v>
      </c>
      <c r="H4001">
        <v>0</v>
      </c>
      <c r="I4001">
        <v>0</v>
      </c>
      <c r="J4001">
        <v>0</v>
      </c>
      <c r="K4001">
        <v>0</v>
      </c>
      <c r="L4001">
        <v>0</v>
      </c>
      <c r="M4001">
        <v>0</v>
      </c>
    </row>
    <row r="4002" spans="2:13" x14ac:dyDescent="0.2">
      <c r="B4002">
        <v>0</v>
      </c>
      <c r="C4002">
        <v>0</v>
      </c>
      <c r="D4002">
        <v>0</v>
      </c>
      <c r="E4002">
        <v>0</v>
      </c>
      <c r="F4002">
        <v>0</v>
      </c>
      <c r="G4002">
        <v>3333333</v>
      </c>
      <c r="H4002">
        <v>0</v>
      </c>
      <c r="I4002">
        <v>0</v>
      </c>
      <c r="J4002">
        <v>0</v>
      </c>
      <c r="K4002">
        <v>0</v>
      </c>
      <c r="L4002">
        <v>0</v>
      </c>
      <c r="M4002">
        <v>0</v>
      </c>
    </row>
    <row r="4003" spans="2:13" x14ac:dyDescent="0.2">
      <c r="B4003">
        <v>0</v>
      </c>
      <c r="C4003">
        <v>0</v>
      </c>
      <c r="D4003">
        <v>0</v>
      </c>
      <c r="E4003">
        <v>0</v>
      </c>
      <c r="F4003">
        <v>0</v>
      </c>
      <c r="G4003">
        <v>3333333</v>
      </c>
      <c r="H4003">
        <v>0</v>
      </c>
      <c r="I4003">
        <v>0</v>
      </c>
      <c r="J4003">
        <v>0</v>
      </c>
      <c r="K4003">
        <v>0</v>
      </c>
      <c r="L4003">
        <v>0</v>
      </c>
      <c r="M4003">
        <v>0</v>
      </c>
    </row>
    <row r="4004" spans="2:13" x14ac:dyDescent="0.2">
      <c r="B4004">
        <v>0</v>
      </c>
      <c r="C4004">
        <v>0</v>
      </c>
      <c r="D4004">
        <v>0</v>
      </c>
      <c r="E4004">
        <v>0</v>
      </c>
      <c r="F4004">
        <v>0</v>
      </c>
      <c r="G4004">
        <v>3333333</v>
      </c>
      <c r="H4004">
        <v>0</v>
      </c>
      <c r="I4004">
        <v>0</v>
      </c>
      <c r="J4004">
        <v>0</v>
      </c>
      <c r="K4004">
        <v>0</v>
      </c>
      <c r="L4004">
        <v>0</v>
      </c>
      <c r="M4004">
        <v>0</v>
      </c>
    </row>
    <row r="4005" spans="2:13" x14ac:dyDescent="0.2">
      <c r="B4005">
        <v>0</v>
      </c>
      <c r="C4005">
        <v>0</v>
      </c>
      <c r="D4005">
        <v>0</v>
      </c>
      <c r="E4005">
        <v>0</v>
      </c>
      <c r="F4005">
        <v>0</v>
      </c>
      <c r="G4005">
        <v>3333333</v>
      </c>
      <c r="H4005">
        <v>0</v>
      </c>
      <c r="I4005">
        <v>0</v>
      </c>
      <c r="J4005">
        <v>0</v>
      </c>
      <c r="K4005">
        <v>0</v>
      </c>
      <c r="L4005">
        <v>0</v>
      </c>
      <c r="M4005">
        <v>0</v>
      </c>
    </row>
    <row r="4006" spans="2:13" x14ac:dyDescent="0.2">
      <c r="B4006">
        <v>0</v>
      </c>
      <c r="C4006">
        <v>0</v>
      </c>
      <c r="D4006">
        <v>0</v>
      </c>
      <c r="E4006">
        <v>0</v>
      </c>
      <c r="F4006">
        <v>0</v>
      </c>
      <c r="G4006">
        <v>3333333</v>
      </c>
      <c r="H4006">
        <v>0</v>
      </c>
      <c r="I4006">
        <v>0</v>
      </c>
      <c r="J4006">
        <v>0</v>
      </c>
      <c r="K4006">
        <v>0</v>
      </c>
      <c r="L4006">
        <v>0</v>
      </c>
      <c r="M4006">
        <v>0</v>
      </c>
    </row>
    <row r="4007" spans="2:13" x14ac:dyDescent="0.2">
      <c r="B4007">
        <v>0</v>
      </c>
      <c r="C4007">
        <v>0</v>
      </c>
      <c r="D4007">
        <v>0</v>
      </c>
      <c r="E4007">
        <v>0</v>
      </c>
      <c r="F4007">
        <v>0</v>
      </c>
      <c r="G4007">
        <v>3333333</v>
      </c>
      <c r="H4007">
        <v>0</v>
      </c>
      <c r="I4007">
        <v>0</v>
      </c>
      <c r="J4007">
        <v>0</v>
      </c>
      <c r="K4007">
        <v>0</v>
      </c>
      <c r="L4007">
        <v>0</v>
      </c>
      <c r="M4007">
        <v>0</v>
      </c>
    </row>
    <row r="4008" spans="2:13" x14ac:dyDescent="0.2">
      <c r="B4008">
        <v>0</v>
      </c>
      <c r="C4008">
        <v>0</v>
      </c>
      <c r="D4008">
        <v>0</v>
      </c>
      <c r="E4008">
        <v>0</v>
      </c>
      <c r="F4008">
        <v>0</v>
      </c>
      <c r="G4008">
        <v>3333333</v>
      </c>
      <c r="H4008">
        <v>0</v>
      </c>
      <c r="I4008">
        <v>0</v>
      </c>
      <c r="J4008">
        <v>0</v>
      </c>
      <c r="K4008">
        <v>0</v>
      </c>
      <c r="L4008">
        <v>0</v>
      </c>
      <c r="M4008">
        <v>0</v>
      </c>
    </row>
    <row r="4009" spans="2:13" x14ac:dyDescent="0.2">
      <c r="B4009">
        <v>0</v>
      </c>
      <c r="C4009">
        <v>0</v>
      </c>
      <c r="D4009">
        <v>0</v>
      </c>
      <c r="E4009">
        <v>0</v>
      </c>
      <c r="F4009">
        <v>0</v>
      </c>
      <c r="G4009">
        <v>3333333</v>
      </c>
      <c r="H4009">
        <v>0</v>
      </c>
      <c r="I4009">
        <v>0</v>
      </c>
      <c r="J4009">
        <v>0</v>
      </c>
      <c r="K4009">
        <v>0</v>
      </c>
      <c r="L4009">
        <v>0</v>
      </c>
      <c r="M4009">
        <v>0</v>
      </c>
    </row>
    <row r="4010" spans="2:13" x14ac:dyDescent="0.2">
      <c r="B4010">
        <v>0</v>
      </c>
      <c r="C4010">
        <v>0</v>
      </c>
      <c r="D4010">
        <v>0</v>
      </c>
      <c r="E4010">
        <v>0</v>
      </c>
      <c r="F4010">
        <v>0</v>
      </c>
      <c r="G4010">
        <v>3333333</v>
      </c>
      <c r="H4010">
        <v>0</v>
      </c>
      <c r="I4010">
        <v>0</v>
      </c>
      <c r="J4010">
        <v>0</v>
      </c>
      <c r="K4010">
        <v>0</v>
      </c>
      <c r="L4010">
        <v>0</v>
      </c>
      <c r="M4010">
        <v>0</v>
      </c>
    </row>
    <row r="4011" spans="2:13" x14ac:dyDescent="0.2">
      <c r="B4011">
        <v>0</v>
      </c>
      <c r="C4011">
        <v>0</v>
      </c>
      <c r="D4011">
        <v>0</v>
      </c>
      <c r="E4011">
        <v>0</v>
      </c>
      <c r="F4011">
        <v>0</v>
      </c>
      <c r="G4011">
        <v>3333333</v>
      </c>
      <c r="H4011">
        <v>0</v>
      </c>
      <c r="I4011">
        <v>0</v>
      </c>
      <c r="J4011">
        <v>0</v>
      </c>
      <c r="K4011">
        <v>0</v>
      </c>
      <c r="L4011">
        <v>0</v>
      </c>
      <c r="M4011">
        <v>0</v>
      </c>
    </row>
    <row r="4012" spans="2:13" x14ac:dyDescent="0.2">
      <c r="B4012">
        <v>0</v>
      </c>
      <c r="C4012">
        <v>0</v>
      </c>
      <c r="D4012">
        <v>0</v>
      </c>
      <c r="E4012">
        <v>0</v>
      </c>
      <c r="F4012">
        <v>0</v>
      </c>
      <c r="G4012">
        <v>3333333</v>
      </c>
      <c r="H4012">
        <v>0</v>
      </c>
      <c r="I4012">
        <v>0</v>
      </c>
      <c r="J4012">
        <v>0</v>
      </c>
      <c r="K4012">
        <v>0</v>
      </c>
      <c r="L4012">
        <v>0</v>
      </c>
      <c r="M4012">
        <v>0</v>
      </c>
    </row>
    <row r="4013" spans="2:13" x14ac:dyDescent="0.2">
      <c r="B4013">
        <v>0</v>
      </c>
      <c r="C4013">
        <v>0</v>
      </c>
      <c r="D4013">
        <v>0</v>
      </c>
      <c r="E4013">
        <v>0</v>
      </c>
      <c r="F4013">
        <v>0</v>
      </c>
      <c r="G4013">
        <v>3333333</v>
      </c>
      <c r="H4013">
        <v>0</v>
      </c>
      <c r="I4013">
        <v>0</v>
      </c>
      <c r="J4013">
        <v>0</v>
      </c>
      <c r="K4013">
        <v>0</v>
      </c>
      <c r="L4013">
        <v>0</v>
      </c>
      <c r="M4013">
        <v>0</v>
      </c>
    </row>
    <row r="4014" spans="2:13" x14ac:dyDescent="0.2">
      <c r="B4014">
        <v>0</v>
      </c>
      <c r="C4014">
        <v>0</v>
      </c>
      <c r="D4014">
        <v>0</v>
      </c>
      <c r="E4014">
        <v>0</v>
      </c>
      <c r="F4014">
        <v>0</v>
      </c>
      <c r="G4014">
        <v>3333333</v>
      </c>
      <c r="H4014">
        <v>0</v>
      </c>
      <c r="I4014">
        <v>0</v>
      </c>
      <c r="J4014">
        <v>0</v>
      </c>
      <c r="K4014">
        <v>0</v>
      </c>
      <c r="L4014">
        <v>0</v>
      </c>
      <c r="M4014">
        <v>0</v>
      </c>
    </row>
    <row r="4015" spans="2:13" x14ac:dyDescent="0.2">
      <c r="B4015">
        <v>0</v>
      </c>
      <c r="C4015">
        <v>0</v>
      </c>
      <c r="D4015">
        <v>0</v>
      </c>
      <c r="E4015">
        <v>0</v>
      </c>
      <c r="F4015">
        <v>0</v>
      </c>
      <c r="G4015">
        <v>3333333</v>
      </c>
      <c r="H4015">
        <v>0</v>
      </c>
      <c r="I4015">
        <v>0</v>
      </c>
      <c r="J4015">
        <v>0</v>
      </c>
      <c r="K4015">
        <v>0</v>
      </c>
      <c r="L4015">
        <v>0</v>
      </c>
      <c r="M4015">
        <v>0</v>
      </c>
    </row>
    <row r="4016" spans="2:13" x14ac:dyDescent="0.2">
      <c r="B4016">
        <v>0</v>
      </c>
      <c r="C4016">
        <v>0</v>
      </c>
      <c r="D4016">
        <v>0</v>
      </c>
      <c r="E4016">
        <v>0</v>
      </c>
      <c r="F4016">
        <v>0</v>
      </c>
      <c r="G4016">
        <v>3333333</v>
      </c>
      <c r="H4016">
        <v>0</v>
      </c>
      <c r="I4016">
        <v>0</v>
      </c>
      <c r="J4016">
        <v>0</v>
      </c>
      <c r="K4016">
        <v>0</v>
      </c>
      <c r="L4016">
        <v>0</v>
      </c>
      <c r="M4016">
        <v>0</v>
      </c>
    </row>
    <row r="4017" spans="2:13" x14ac:dyDescent="0.2">
      <c r="B4017">
        <v>0</v>
      </c>
      <c r="C4017">
        <v>0</v>
      </c>
      <c r="D4017">
        <v>0</v>
      </c>
      <c r="E4017">
        <v>0</v>
      </c>
      <c r="F4017">
        <v>0</v>
      </c>
      <c r="G4017">
        <v>3333333</v>
      </c>
      <c r="H4017">
        <v>0</v>
      </c>
      <c r="I4017">
        <v>0</v>
      </c>
      <c r="J4017">
        <v>0</v>
      </c>
      <c r="K4017">
        <v>0</v>
      </c>
      <c r="L4017">
        <v>0</v>
      </c>
      <c r="M4017">
        <v>0</v>
      </c>
    </row>
    <row r="4018" spans="2:13" x14ac:dyDescent="0.2">
      <c r="B4018">
        <v>0</v>
      </c>
      <c r="C4018">
        <v>0</v>
      </c>
      <c r="D4018">
        <v>0</v>
      </c>
      <c r="E4018">
        <v>0</v>
      </c>
      <c r="F4018">
        <v>0</v>
      </c>
      <c r="G4018">
        <v>3333333</v>
      </c>
      <c r="H4018">
        <v>0</v>
      </c>
      <c r="I4018">
        <v>0</v>
      </c>
      <c r="J4018">
        <v>0</v>
      </c>
      <c r="K4018">
        <v>0</v>
      </c>
      <c r="L4018">
        <v>0</v>
      </c>
      <c r="M4018">
        <v>0</v>
      </c>
    </row>
    <row r="4019" spans="2:13" x14ac:dyDescent="0.2">
      <c r="B4019">
        <v>0</v>
      </c>
      <c r="C4019">
        <v>0</v>
      </c>
      <c r="D4019">
        <v>0</v>
      </c>
      <c r="E4019">
        <v>0</v>
      </c>
      <c r="F4019">
        <v>0</v>
      </c>
      <c r="G4019">
        <v>3333333</v>
      </c>
      <c r="H4019">
        <v>0</v>
      </c>
      <c r="I4019">
        <v>0</v>
      </c>
      <c r="J4019">
        <v>0</v>
      </c>
      <c r="K4019">
        <v>0</v>
      </c>
      <c r="L4019">
        <v>0</v>
      </c>
      <c r="M4019">
        <v>0</v>
      </c>
    </row>
    <row r="4020" spans="2:13" x14ac:dyDescent="0.2">
      <c r="B4020">
        <v>0</v>
      </c>
      <c r="C4020">
        <v>0</v>
      </c>
      <c r="D4020">
        <v>0</v>
      </c>
      <c r="E4020">
        <v>0</v>
      </c>
      <c r="F4020">
        <v>0</v>
      </c>
      <c r="G4020">
        <v>3333333</v>
      </c>
      <c r="H4020">
        <v>0</v>
      </c>
      <c r="I4020">
        <v>0</v>
      </c>
      <c r="J4020">
        <v>0</v>
      </c>
      <c r="K4020">
        <v>0</v>
      </c>
      <c r="L4020">
        <v>0</v>
      </c>
      <c r="M4020">
        <v>0</v>
      </c>
    </row>
    <row r="4021" spans="2:13" x14ac:dyDescent="0.2">
      <c r="B4021">
        <v>0</v>
      </c>
      <c r="C4021">
        <v>0</v>
      </c>
      <c r="D4021">
        <v>0</v>
      </c>
      <c r="E4021">
        <v>0</v>
      </c>
      <c r="F4021">
        <v>0</v>
      </c>
      <c r="G4021">
        <v>3333333</v>
      </c>
      <c r="H4021">
        <v>0</v>
      </c>
      <c r="I4021">
        <v>0</v>
      </c>
      <c r="J4021">
        <v>0</v>
      </c>
      <c r="K4021">
        <v>0</v>
      </c>
      <c r="L4021">
        <v>0</v>
      </c>
      <c r="M4021">
        <v>0</v>
      </c>
    </row>
    <row r="4022" spans="2:13" x14ac:dyDescent="0.2">
      <c r="B4022">
        <v>0</v>
      </c>
      <c r="C4022">
        <v>0</v>
      </c>
      <c r="D4022">
        <v>0</v>
      </c>
      <c r="E4022">
        <v>0</v>
      </c>
      <c r="F4022">
        <v>0</v>
      </c>
      <c r="G4022">
        <v>3333333</v>
      </c>
      <c r="H4022">
        <v>0</v>
      </c>
      <c r="I4022">
        <v>0</v>
      </c>
      <c r="J4022">
        <v>0</v>
      </c>
      <c r="K4022">
        <v>0</v>
      </c>
      <c r="L4022">
        <v>0</v>
      </c>
      <c r="M4022">
        <v>0</v>
      </c>
    </row>
    <row r="4023" spans="2:13" x14ac:dyDescent="0.2">
      <c r="B4023">
        <v>0</v>
      </c>
      <c r="C4023">
        <v>0</v>
      </c>
      <c r="D4023">
        <v>0</v>
      </c>
      <c r="E4023">
        <v>0</v>
      </c>
      <c r="F4023">
        <v>0</v>
      </c>
      <c r="G4023">
        <v>3333333</v>
      </c>
      <c r="H4023">
        <v>0</v>
      </c>
      <c r="I4023">
        <v>0</v>
      </c>
      <c r="J4023">
        <v>0</v>
      </c>
      <c r="K4023">
        <v>0</v>
      </c>
      <c r="L4023">
        <v>0</v>
      </c>
      <c r="M4023">
        <v>0</v>
      </c>
    </row>
    <row r="4024" spans="2:13" x14ac:dyDescent="0.2">
      <c r="B4024">
        <v>0</v>
      </c>
      <c r="C4024">
        <v>0</v>
      </c>
      <c r="D4024">
        <v>0</v>
      </c>
      <c r="E4024">
        <v>0</v>
      </c>
      <c r="F4024">
        <v>0</v>
      </c>
      <c r="G4024">
        <v>3333333</v>
      </c>
      <c r="H4024">
        <v>0</v>
      </c>
      <c r="I4024">
        <v>0</v>
      </c>
      <c r="J4024">
        <v>0</v>
      </c>
      <c r="K4024">
        <v>0</v>
      </c>
      <c r="L4024">
        <v>0</v>
      </c>
      <c r="M4024">
        <v>0</v>
      </c>
    </row>
    <row r="4025" spans="2:13" x14ac:dyDescent="0.2">
      <c r="B4025">
        <v>0</v>
      </c>
      <c r="C4025">
        <v>0</v>
      </c>
      <c r="D4025">
        <v>0</v>
      </c>
      <c r="E4025">
        <v>0</v>
      </c>
      <c r="F4025">
        <v>0</v>
      </c>
      <c r="G4025">
        <v>3333333</v>
      </c>
      <c r="H4025">
        <v>0</v>
      </c>
      <c r="I4025">
        <v>0</v>
      </c>
      <c r="J4025">
        <v>0</v>
      </c>
      <c r="K4025">
        <v>0</v>
      </c>
      <c r="L4025">
        <v>0</v>
      </c>
      <c r="M4025">
        <v>0</v>
      </c>
    </row>
    <row r="4026" spans="2:13" x14ac:dyDescent="0.2">
      <c r="B4026">
        <v>0</v>
      </c>
      <c r="C4026">
        <v>0</v>
      </c>
      <c r="D4026">
        <v>0</v>
      </c>
      <c r="E4026">
        <v>0</v>
      </c>
      <c r="F4026">
        <v>0</v>
      </c>
      <c r="G4026">
        <v>3333333</v>
      </c>
      <c r="H4026">
        <v>0</v>
      </c>
      <c r="I4026">
        <v>0</v>
      </c>
      <c r="J4026">
        <v>0</v>
      </c>
      <c r="K4026">
        <v>0</v>
      </c>
      <c r="L4026">
        <v>0</v>
      </c>
      <c r="M4026">
        <v>0</v>
      </c>
    </row>
    <row r="4027" spans="2:13" x14ac:dyDescent="0.2">
      <c r="B4027">
        <v>0</v>
      </c>
      <c r="C4027">
        <v>0</v>
      </c>
      <c r="D4027">
        <v>0</v>
      </c>
      <c r="E4027">
        <v>0</v>
      </c>
      <c r="F4027">
        <v>0</v>
      </c>
      <c r="G4027">
        <v>3333333</v>
      </c>
      <c r="H4027">
        <v>0</v>
      </c>
      <c r="I4027">
        <v>0</v>
      </c>
      <c r="J4027">
        <v>0</v>
      </c>
      <c r="K4027">
        <v>0</v>
      </c>
      <c r="L4027">
        <v>0</v>
      </c>
      <c r="M4027">
        <v>0</v>
      </c>
    </row>
    <row r="4028" spans="2:13" x14ac:dyDescent="0.2">
      <c r="B4028">
        <v>0</v>
      </c>
      <c r="C4028">
        <v>0</v>
      </c>
      <c r="D4028">
        <v>0</v>
      </c>
      <c r="E4028">
        <v>0</v>
      </c>
      <c r="F4028">
        <v>0</v>
      </c>
      <c r="G4028">
        <v>3333333</v>
      </c>
      <c r="H4028">
        <v>0</v>
      </c>
      <c r="I4028">
        <v>0</v>
      </c>
      <c r="J4028">
        <v>0</v>
      </c>
      <c r="K4028">
        <v>0</v>
      </c>
      <c r="L4028">
        <v>0</v>
      </c>
      <c r="M4028">
        <v>0</v>
      </c>
    </row>
    <row r="4029" spans="2:13" x14ac:dyDescent="0.2">
      <c r="B4029">
        <v>0</v>
      </c>
      <c r="C4029">
        <v>0</v>
      </c>
      <c r="D4029">
        <v>0</v>
      </c>
      <c r="E4029">
        <v>0</v>
      </c>
      <c r="F4029">
        <v>0</v>
      </c>
      <c r="G4029">
        <v>3333333</v>
      </c>
      <c r="H4029">
        <v>0</v>
      </c>
      <c r="I4029">
        <v>0</v>
      </c>
      <c r="J4029">
        <v>0</v>
      </c>
      <c r="K4029">
        <v>0</v>
      </c>
      <c r="L4029">
        <v>0</v>
      </c>
      <c r="M4029">
        <v>0</v>
      </c>
    </row>
    <row r="4030" spans="2:13" x14ac:dyDescent="0.2">
      <c r="B4030">
        <v>0</v>
      </c>
      <c r="C4030">
        <v>0</v>
      </c>
      <c r="D4030">
        <v>0</v>
      </c>
      <c r="E4030">
        <v>0</v>
      </c>
      <c r="F4030">
        <v>0</v>
      </c>
      <c r="G4030">
        <v>3333333</v>
      </c>
      <c r="H4030">
        <v>0</v>
      </c>
      <c r="I4030">
        <v>0</v>
      </c>
      <c r="J4030">
        <v>0</v>
      </c>
      <c r="K4030">
        <v>0</v>
      </c>
      <c r="L4030">
        <v>0</v>
      </c>
      <c r="M4030">
        <v>0</v>
      </c>
    </row>
    <row r="4031" spans="2:13" x14ac:dyDescent="0.2">
      <c r="B4031">
        <v>0</v>
      </c>
      <c r="C4031">
        <v>0</v>
      </c>
      <c r="D4031">
        <v>0</v>
      </c>
      <c r="E4031">
        <v>0</v>
      </c>
      <c r="F4031">
        <v>0</v>
      </c>
      <c r="G4031">
        <v>3333333</v>
      </c>
      <c r="H4031">
        <v>0</v>
      </c>
      <c r="I4031">
        <v>0</v>
      </c>
      <c r="J4031">
        <v>0</v>
      </c>
      <c r="K4031">
        <v>0</v>
      </c>
      <c r="L4031">
        <v>0</v>
      </c>
      <c r="M4031">
        <v>0</v>
      </c>
    </row>
    <row r="4032" spans="2:13" x14ac:dyDescent="0.2">
      <c r="B4032">
        <v>0</v>
      </c>
      <c r="C4032">
        <v>0</v>
      </c>
      <c r="D4032">
        <v>0</v>
      </c>
      <c r="E4032">
        <v>0</v>
      </c>
      <c r="F4032">
        <v>0</v>
      </c>
      <c r="G4032">
        <v>3333333</v>
      </c>
      <c r="H4032">
        <v>0</v>
      </c>
      <c r="I4032">
        <v>0</v>
      </c>
      <c r="J4032">
        <v>0</v>
      </c>
      <c r="K4032">
        <v>0</v>
      </c>
      <c r="L4032">
        <v>0</v>
      </c>
      <c r="M4032">
        <v>0</v>
      </c>
    </row>
    <row r="4033" spans="2:13" x14ac:dyDescent="0.2">
      <c r="B4033">
        <v>0</v>
      </c>
      <c r="C4033">
        <v>0</v>
      </c>
      <c r="D4033">
        <v>0</v>
      </c>
      <c r="E4033">
        <v>0</v>
      </c>
      <c r="F4033">
        <v>0</v>
      </c>
      <c r="G4033">
        <v>3333333</v>
      </c>
      <c r="H4033">
        <v>0</v>
      </c>
      <c r="I4033">
        <v>0</v>
      </c>
      <c r="J4033">
        <v>0</v>
      </c>
      <c r="K4033">
        <v>0</v>
      </c>
      <c r="L4033">
        <v>0</v>
      </c>
      <c r="M4033">
        <v>0</v>
      </c>
    </row>
    <row r="4034" spans="2:13" x14ac:dyDescent="0.2">
      <c r="B4034">
        <v>0</v>
      </c>
      <c r="C4034">
        <v>0</v>
      </c>
      <c r="D4034">
        <v>0</v>
      </c>
      <c r="E4034">
        <v>0</v>
      </c>
      <c r="F4034">
        <v>0</v>
      </c>
      <c r="G4034">
        <v>3333333</v>
      </c>
      <c r="H4034">
        <v>0</v>
      </c>
      <c r="I4034">
        <v>0</v>
      </c>
      <c r="J4034">
        <v>0</v>
      </c>
      <c r="K4034">
        <v>0</v>
      </c>
      <c r="L4034">
        <v>0</v>
      </c>
      <c r="M4034">
        <v>0</v>
      </c>
    </row>
    <row r="4035" spans="2:13" x14ac:dyDescent="0.2">
      <c r="B4035">
        <v>0</v>
      </c>
      <c r="C4035">
        <v>0</v>
      </c>
      <c r="D4035">
        <v>0</v>
      </c>
      <c r="E4035">
        <v>0</v>
      </c>
      <c r="F4035">
        <v>0</v>
      </c>
      <c r="G4035">
        <v>3333333</v>
      </c>
      <c r="H4035">
        <v>0</v>
      </c>
      <c r="I4035">
        <v>0</v>
      </c>
      <c r="J4035">
        <v>0</v>
      </c>
      <c r="K4035">
        <v>0</v>
      </c>
      <c r="L4035">
        <v>0</v>
      </c>
      <c r="M4035">
        <v>0</v>
      </c>
    </row>
    <row r="4036" spans="2:13" x14ac:dyDescent="0.2">
      <c r="B4036">
        <v>0</v>
      </c>
      <c r="C4036">
        <v>0</v>
      </c>
      <c r="D4036">
        <v>0</v>
      </c>
      <c r="E4036">
        <v>0</v>
      </c>
      <c r="F4036">
        <v>0</v>
      </c>
      <c r="G4036">
        <v>3333333</v>
      </c>
      <c r="H4036">
        <v>0</v>
      </c>
      <c r="I4036">
        <v>0</v>
      </c>
      <c r="J4036">
        <v>0</v>
      </c>
      <c r="K4036">
        <v>0</v>
      </c>
      <c r="L4036">
        <v>0</v>
      </c>
      <c r="M4036">
        <v>0</v>
      </c>
    </row>
    <row r="4037" spans="2:13" x14ac:dyDescent="0.2">
      <c r="B4037">
        <v>0</v>
      </c>
      <c r="C4037">
        <v>0</v>
      </c>
      <c r="D4037">
        <v>0</v>
      </c>
      <c r="E4037">
        <v>0</v>
      </c>
      <c r="F4037">
        <v>0</v>
      </c>
      <c r="G4037">
        <v>3333333</v>
      </c>
      <c r="H4037">
        <v>0</v>
      </c>
      <c r="I4037">
        <v>0</v>
      </c>
      <c r="J4037">
        <v>0</v>
      </c>
      <c r="K4037">
        <v>0</v>
      </c>
      <c r="L4037">
        <v>0</v>
      </c>
      <c r="M4037">
        <v>0</v>
      </c>
    </row>
    <row r="4038" spans="2:13" x14ac:dyDescent="0.2">
      <c r="B4038">
        <v>0</v>
      </c>
      <c r="C4038">
        <v>0</v>
      </c>
      <c r="D4038">
        <v>0</v>
      </c>
      <c r="E4038">
        <v>0</v>
      </c>
      <c r="F4038">
        <v>0</v>
      </c>
      <c r="G4038">
        <v>3333333</v>
      </c>
      <c r="H4038">
        <v>0</v>
      </c>
      <c r="I4038">
        <v>0</v>
      </c>
      <c r="J4038">
        <v>0</v>
      </c>
      <c r="K4038">
        <v>0</v>
      </c>
      <c r="L4038">
        <v>0</v>
      </c>
      <c r="M4038">
        <v>0</v>
      </c>
    </row>
    <row r="4039" spans="2:13" x14ac:dyDescent="0.2">
      <c r="B4039">
        <v>0</v>
      </c>
      <c r="C4039">
        <v>0</v>
      </c>
      <c r="D4039">
        <v>0</v>
      </c>
      <c r="E4039">
        <v>0</v>
      </c>
      <c r="F4039">
        <v>0</v>
      </c>
      <c r="G4039">
        <v>3333333</v>
      </c>
      <c r="H4039">
        <v>0</v>
      </c>
      <c r="I4039">
        <v>0</v>
      </c>
      <c r="J4039">
        <v>0</v>
      </c>
      <c r="K4039">
        <v>0</v>
      </c>
      <c r="L4039">
        <v>0</v>
      </c>
      <c r="M4039">
        <v>0</v>
      </c>
    </row>
    <row r="4040" spans="2:13" x14ac:dyDescent="0.2">
      <c r="B4040">
        <v>0</v>
      </c>
      <c r="C4040">
        <v>0</v>
      </c>
      <c r="D4040">
        <v>0</v>
      </c>
      <c r="E4040">
        <v>0</v>
      </c>
      <c r="F4040">
        <v>0</v>
      </c>
      <c r="G4040">
        <v>3333333</v>
      </c>
      <c r="H4040">
        <v>0</v>
      </c>
      <c r="I4040">
        <v>0</v>
      </c>
      <c r="J4040">
        <v>0</v>
      </c>
      <c r="K4040">
        <v>0</v>
      </c>
      <c r="L4040">
        <v>0</v>
      </c>
      <c r="M4040">
        <v>0</v>
      </c>
    </row>
    <row r="4041" spans="2:13" x14ac:dyDescent="0.2">
      <c r="B4041">
        <v>0</v>
      </c>
      <c r="C4041">
        <v>0</v>
      </c>
      <c r="D4041">
        <v>0</v>
      </c>
      <c r="E4041">
        <v>0</v>
      </c>
      <c r="F4041">
        <v>0</v>
      </c>
      <c r="G4041">
        <v>3333333</v>
      </c>
      <c r="H4041">
        <v>0</v>
      </c>
      <c r="I4041">
        <v>0</v>
      </c>
      <c r="J4041">
        <v>0</v>
      </c>
      <c r="K4041">
        <v>0</v>
      </c>
      <c r="L4041">
        <v>0</v>
      </c>
      <c r="M4041">
        <v>0</v>
      </c>
    </row>
    <row r="4042" spans="2:13" x14ac:dyDescent="0.2">
      <c r="B4042">
        <v>0</v>
      </c>
      <c r="C4042">
        <v>0</v>
      </c>
      <c r="D4042">
        <v>0</v>
      </c>
      <c r="E4042">
        <v>0</v>
      </c>
      <c r="F4042">
        <v>0</v>
      </c>
      <c r="G4042">
        <v>3333333</v>
      </c>
      <c r="H4042">
        <v>0</v>
      </c>
      <c r="I4042">
        <v>0</v>
      </c>
      <c r="J4042">
        <v>0</v>
      </c>
      <c r="K4042">
        <v>0</v>
      </c>
      <c r="L4042">
        <v>0</v>
      </c>
      <c r="M4042">
        <v>0</v>
      </c>
    </row>
    <row r="4043" spans="2:13" x14ac:dyDescent="0.2">
      <c r="B4043">
        <v>0</v>
      </c>
      <c r="C4043">
        <v>0</v>
      </c>
      <c r="D4043">
        <v>0</v>
      </c>
      <c r="E4043">
        <v>0</v>
      </c>
      <c r="F4043">
        <v>0</v>
      </c>
      <c r="G4043">
        <v>3333333</v>
      </c>
      <c r="H4043">
        <v>0</v>
      </c>
      <c r="I4043">
        <v>0</v>
      </c>
      <c r="J4043">
        <v>0</v>
      </c>
      <c r="K4043">
        <v>0</v>
      </c>
      <c r="L4043">
        <v>0</v>
      </c>
      <c r="M4043">
        <v>0</v>
      </c>
    </row>
    <row r="4044" spans="2:13" x14ac:dyDescent="0.2">
      <c r="B4044">
        <v>0</v>
      </c>
      <c r="C4044">
        <v>0</v>
      </c>
      <c r="D4044">
        <v>0</v>
      </c>
      <c r="E4044">
        <v>0</v>
      </c>
      <c r="F4044">
        <v>0</v>
      </c>
      <c r="G4044">
        <v>3333333</v>
      </c>
      <c r="H4044">
        <v>0</v>
      </c>
      <c r="I4044">
        <v>0</v>
      </c>
      <c r="J4044">
        <v>0</v>
      </c>
      <c r="K4044">
        <v>0</v>
      </c>
      <c r="L4044">
        <v>0</v>
      </c>
      <c r="M4044">
        <v>0</v>
      </c>
    </row>
    <row r="4045" spans="2:13" x14ac:dyDescent="0.2">
      <c r="B4045">
        <v>0</v>
      </c>
      <c r="C4045">
        <v>0</v>
      </c>
      <c r="D4045">
        <v>0</v>
      </c>
      <c r="E4045">
        <v>0</v>
      </c>
      <c r="F4045">
        <v>0</v>
      </c>
      <c r="G4045">
        <v>3333333</v>
      </c>
      <c r="H4045">
        <v>0</v>
      </c>
      <c r="I4045">
        <v>0</v>
      </c>
      <c r="J4045">
        <v>0</v>
      </c>
      <c r="K4045">
        <v>0</v>
      </c>
      <c r="L4045">
        <v>0</v>
      </c>
      <c r="M4045">
        <v>0</v>
      </c>
    </row>
    <row r="4046" spans="2:13" x14ac:dyDescent="0.2">
      <c r="B4046">
        <v>0</v>
      </c>
      <c r="C4046">
        <v>0</v>
      </c>
      <c r="D4046">
        <v>0</v>
      </c>
      <c r="E4046">
        <v>0</v>
      </c>
      <c r="F4046">
        <v>0</v>
      </c>
      <c r="G4046">
        <v>3333333</v>
      </c>
      <c r="H4046">
        <v>0</v>
      </c>
      <c r="I4046">
        <v>0</v>
      </c>
      <c r="J4046">
        <v>0</v>
      </c>
      <c r="K4046">
        <v>0</v>
      </c>
      <c r="L4046">
        <v>0</v>
      </c>
      <c r="M4046">
        <v>0</v>
      </c>
    </row>
    <row r="4047" spans="2:13" x14ac:dyDescent="0.2">
      <c r="B4047">
        <v>0</v>
      </c>
      <c r="C4047">
        <v>0</v>
      </c>
      <c r="D4047">
        <v>0</v>
      </c>
      <c r="E4047">
        <v>0</v>
      </c>
      <c r="F4047">
        <v>0</v>
      </c>
      <c r="G4047">
        <v>3333333</v>
      </c>
      <c r="H4047">
        <v>0</v>
      </c>
      <c r="I4047">
        <v>0</v>
      </c>
      <c r="J4047">
        <v>0</v>
      </c>
      <c r="K4047">
        <v>0</v>
      </c>
      <c r="L4047">
        <v>0</v>
      </c>
      <c r="M4047">
        <v>0</v>
      </c>
    </row>
    <row r="4048" spans="2:13" x14ac:dyDescent="0.2">
      <c r="B4048">
        <v>0</v>
      </c>
      <c r="C4048">
        <v>0</v>
      </c>
      <c r="D4048">
        <v>0</v>
      </c>
      <c r="E4048">
        <v>0</v>
      </c>
      <c r="F4048">
        <v>0</v>
      </c>
      <c r="G4048">
        <v>3333333</v>
      </c>
      <c r="H4048">
        <v>0</v>
      </c>
      <c r="I4048">
        <v>0</v>
      </c>
      <c r="J4048">
        <v>0</v>
      </c>
      <c r="K4048">
        <v>0</v>
      </c>
      <c r="L4048">
        <v>0</v>
      </c>
      <c r="M4048">
        <v>0</v>
      </c>
    </row>
    <row r="4049" spans="2:13" x14ac:dyDescent="0.2">
      <c r="B4049">
        <v>0</v>
      </c>
      <c r="C4049">
        <v>0</v>
      </c>
      <c r="D4049">
        <v>0</v>
      </c>
      <c r="E4049">
        <v>0</v>
      </c>
      <c r="F4049">
        <v>0</v>
      </c>
      <c r="G4049">
        <v>3333333</v>
      </c>
      <c r="H4049">
        <v>0</v>
      </c>
      <c r="I4049">
        <v>0</v>
      </c>
      <c r="J4049">
        <v>0</v>
      </c>
      <c r="K4049">
        <v>0</v>
      </c>
      <c r="L4049">
        <v>0</v>
      </c>
      <c r="M4049">
        <v>0</v>
      </c>
    </row>
    <row r="4050" spans="2:13" x14ac:dyDescent="0.2">
      <c r="B4050">
        <v>0</v>
      </c>
      <c r="C4050">
        <v>0</v>
      </c>
      <c r="D4050">
        <v>0</v>
      </c>
      <c r="E4050">
        <v>0</v>
      </c>
      <c r="F4050">
        <v>0</v>
      </c>
      <c r="G4050">
        <v>3333333</v>
      </c>
      <c r="H4050">
        <v>0</v>
      </c>
      <c r="I4050">
        <v>0</v>
      </c>
      <c r="J4050">
        <v>0</v>
      </c>
      <c r="K4050">
        <v>0</v>
      </c>
      <c r="L4050">
        <v>0</v>
      </c>
      <c r="M4050">
        <v>0</v>
      </c>
    </row>
    <row r="4051" spans="2:13" x14ac:dyDescent="0.2">
      <c r="B4051">
        <v>0</v>
      </c>
      <c r="C4051">
        <v>0</v>
      </c>
      <c r="D4051">
        <v>0</v>
      </c>
      <c r="E4051">
        <v>0</v>
      </c>
      <c r="F4051">
        <v>0</v>
      </c>
      <c r="G4051">
        <v>3333333</v>
      </c>
      <c r="H4051">
        <v>0</v>
      </c>
      <c r="I4051">
        <v>0</v>
      </c>
      <c r="J4051">
        <v>0</v>
      </c>
      <c r="K4051">
        <v>0</v>
      </c>
      <c r="L4051">
        <v>0</v>
      </c>
      <c r="M4051">
        <v>0</v>
      </c>
    </row>
    <row r="4052" spans="2:13" x14ac:dyDescent="0.2">
      <c r="B4052">
        <v>0</v>
      </c>
      <c r="C4052">
        <v>0</v>
      </c>
      <c r="D4052">
        <v>0</v>
      </c>
      <c r="E4052">
        <v>0</v>
      </c>
      <c r="F4052">
        <v>0</v>
      </c>
      <c r="G4052">
        <v>3333333</v>
      </c>
      <c r="H4052">
        <v>0</v>
      </c>
      <c r="I4052">
        <v>0</v>
      </c>
      <c r="J4052">
        <v>0</v>
      </c>
      <c r="K4052">
        <v>0</v>
      </c>
      <c r="L4052">
        <v>0</v>
      </c>
      <c r="M4052">
        <v>0</v>
      </c>
    </row>
    <row r="4053" spans="2:13" x14ac:dyDescent="0.2">
      <c r="B4053">
        <v>0</v>
      </c>
      <c r="C4053">
        <v>0</v>
      </c>
      <c r="D4053">
        <v>0</v>
      </c>
      <c r="E4053">
        <v>0</v>
      </c>
      <c r="F4053">
        <v>0</v>
      </c>
      <c r="G4053">
        <v>3333333</v>
      </c>
      <c r="H4053">
        <v>0</v>
      </c>
      <c r="I4053">
        <v>0</v>
      </c>
      <c r="J4053">
        <v>0</v>
      </c>
      <c r="K4053">
        <v>0</v>
      </c>
      <c r="L4053">
        <v>0</v>
      </c>
      <c r="M4053">
        <v>0</v>
      </c>
    </row>
    <row r="4054" spans="2:13" x14ac:dyDescent="0.2">
      <c r="B4054">
        <v>0</v>
      </c>
      <c r="C4054">
        <v>0</v>
      </c>
      <c r="D4054">
        <v>0</v>
      </c>
      <c r="E4054">
        <v>0</v>
      </c>
      <c r="F4054">
        <v>0</v>
      </c>
      <c r="G4054">
        <v>3333333</v>
      </c>
      <c r="H4054">
        <v>0</v>
      </c>
      <c r="I4054">
        <v>0</v>
      </c>
      <c r="J4054">
        <v>0</v>
      </c>
      <c r="K4054">
        <v>0</v>
      </c>
      <c r="L4054">
        <v>0</v>
      </c>
      <c r="M4054">
        <v>0</v>
      </c>
    </row>
    <row r="4055" spans="2:13" x14ac:dyDescent="0.2">
      <c r="B4055">
        <v>0</v>
      </c>
      <c r="C4055">
        <v>0</v>
      </c>
      <c r="D4055">
        <v>0</v>
      </c>
      <c r="E4055">
        <v>0</v>
      </c>
      <c r="F4055">
        <v>0</v>
      </c>
      <c r="G4055">
        <v>3333333</v>
      </c>
      <c r="H4055">
        <v>0</v>
      </c>
      <c r="I4055">
        <v>0</v>
      </c>
      <c r="J4055">
        <v>0</v>
      </c>
      <c r="K4055">
        <v>0</v>
      </c>
      <c r="L4055">
        <v>0</v>
      </c>
      <c r="M4055">
        <v>0</v>
      </c>
    </row>
    <row r="4056" spans="2:13" x14ac:dyDescent="0.2">
      <c r="B4056">
        <v>0</v>
      </c>
      <c r="C4056">
        <v>0</v>
      </c>
      <c r="D4056">
        <v>0</v>
      </c>
      <c r="E4056">
        <v>0</v>
      </c>
      <c r="F4056">
        <v>0</v>
      </c>
      <c r="G4056">
        <v>3333333</v>
      </c>
      <c r="H4056">
        <v>0</v>
      </c>
      <c r="I4056">
        <v>0</v>
      </c>
      <c r="J4056">
        <v>0</v>
      </c>
      <c r="K4056">
        <v>0</v>
      </c>
      <c r="L4056">
        <v>0</v>
      </c>
      <c r="M4056">
        <v>0</v>
      </c>
    </row>
    <row r="4057" spans="2:13" x14ac:dyDescent="0.2">
      <c r="B4057">
        <v>0</v>
      </c>
      <c r="C4057">
        <v>0</v>
      </c>
      <c r="D4057">
        <v>0</v>
      </c>
      <c r="E4057">
        <v>0</v>
      </c>
      <c r="F4057">
        <v>0</v>
      </c>
      <c r="G4057">
        <v>3333333</v>
      </c>
      <c r="H4057">
        <v>0</v>
      </c>
      <c r="I4057">
        <v>0</v>
      </c>
      <c r="J4057">
        <v>0</v>
      </c>
      <c r="K4057">
        <v>0</v>
      </c>
      <c r="L4057">
        <v>0</v>
      </c>
      <c r="M4057">
        <v>0</v>
      </c>
    </row>
    <row r="4058" spans="2:13" x14ac:dyDescent="0.2">
      <c r="B4058">
        <v>0</v>
      </c>
      <c r="C4058">
        <v>0</v>
      </c>
      <c r="D4058">
        <v>0</v>
      </c>
      <c r="E4058">
        <v>0</v>
      </c>
      <c r="F4058">
        <v>0</v>
      </c>
      <c r="G4058">
        <v>3333333</v>
      </c>
      <c r="H4058">
        <v>0</v>
      </c>
      <c r="I4058">
        <v>0</v>
      </c>
      <c r="J4058">
        <v>0</v>
      </c>
      <c r="K4058">
        <v>0</v>
      </c>
      <c r="L4058">
        <v>0</v>
      </c>
      <c r="M4058">
        <v>0</v>
      </c>
    </row>
    <row r="4059" spans="2:13" x14ac:dyDescent="0.2">
      <c r="B4059">
        <v>0</v>
      </c>
      <c r="C4059">
        <v>0</v>
      </c>
      <c r="D4059">
        <v>0</v>
      </c>
      <c r="E4059">
        <v>0</v>
      </c>
      <c r="F4059">
        <v>0</v>
      </c>
      <c r="G4059">
        <v>3333333</v>
      </c>
      <c r="H4059">
        <v>0</v>
      </c>
      <c r="I4059">
        <v>0</v>
      </c>
      <c r="J4059">
        <v>0</v>
      </c>
      <c r="K4059">
        <v>0</v>
      </c>
      <c r="L4059">
        <v>0</v>
      </c>
      <c r="M4059">
        <v>0</v>
      </c>
    </row>
    <row r="4060" spans="2:13" x14ac:dyDescent="0.2">
      <c r="B4060">
        <v>0</v>
      </c>
      <c r="C4060">
        <v>0</v>
      </c>
      <c r="D4060">
        <v>0</v>
      </c>
      <c r="E4060">
        <v>0</v>
      </c>
      <c r="F4060">
        <v>0</v>
      </c>
      <c r="G4060">
        <v>3333333</v>
      </c>
      <c r="H4060">
        <v>0</v>
      </c>
      <c r="I4060">
        <v>0</v>
      </c>
      <c r="J4060">
        <v>0</v>
      </c>
      <c r="K4060">
        <v>0</v>
      </c>
      <c r="L4060">
        <v>0</v>
      </c>
      <c r="M4060">
        <v>0</v>
      </c>
    </row>
    <row r="4061" spans="2:13" x14ac:dyDescent="0.2">
      <c r="B4061">
        <v>0</v>
      </c>
      <c r="C4061">
        <v>0</v>
      </c>
      <c r="D4061">
        <v>0</v>
      </c>
      <c r="E4061">
        <v>0</v>
      </c>
      <c r="F4061">
        <v>0</v>
      </c>
      <c r="G4061">
        <v>3333333</v>
      </c>
      <c r="H4061">
        <v>0</v>
      </c>
      <c r="I4061">
        <v>0</v>
      </c>
      <c r="J4061">
        <v>0</v>
      </c>
      <c r="K4061">
        <v>0</v>
      </c>
      <c r="L4061">
        <v>0</v>
      </c>
      <c r="M4061">
        <v>0</v>
      </c>
    </row>
    <row r="4062" spans="2:13" x14ac:dyDescent="0.2">
      <c r="B4062">
        <v>0</v>
      </c>
      <c r="C4062">
        <v>0</v>
      </c>
      <c r="D4062">
        <v>0</v>
      </c>
      <c r="E4062">
        <v>0</v>
      </c>
      <c r="F4062">
        <v>0</v>
      </c>
      <c r="G4062">
        <v>3333333</v>
      </c>
      <c r="H4062">
        <v>0</v>
      </c>
      <c r="I4062">
        <v>0</v>
      </c>
      <c r="J4062">
        <v>0</v>
      </c>
      <c r="K4062">
        <v>0</v>
      </c>
      <c r="L4062">
        <v>0</v>
      </c>
      <c r="M4062">
        <v>0</v>
      </c>
    </row>
    <row r="4063" spans="2:13" x14ac:dyDescent="0.2">
      <c r="B4063">
        <v>0</v>
      </c>
      <c r="C4063">
        <v>0</v>
      </c>
      <c r="D4063">
        <v>0</v>
      </c>
      <c r="E4063">
        <v>0</v>
      </c>
      <c r="F4063">
        <v>0</v>
      </c>
      <c r="G4063">
        <v>3333333</v>
      </c>
      <c r="H4063">
        <v>0</v>
      </c>
      <c r="I4063">
        <v>0</v>
      </c>
      <c r="J4063">
        <v>0</v>
      </c>
      <c r="K4063">
        <v>0</v>
      </c>
      <c r="L4063">
        <v>0</v>
      </c>
      <c r="M4063">
        <v>0</v>
      </c>
    </row>
    <row r="4064" spans="2:13" x14ac:dyDescent="0.2">
      <c r="B4064">
        <v>0</v>
      </c>
      <c r="C4064">
        <v>0</v>
      </c>
      <c r="D4064">
        <v>0</v>
      </c>
      <c r="E4064">
        <v>0</v>
      </c>
      <c r="F4064">
        <v>0</v>
      </c>
      <c r="G4064">
        <v>3333333</v>
      </c>
      <c r="H4064">
        <v>0</v>
      </c>
      <c r="I4064">
        <v>0</v>
      </c>
      <c r="J4064">
        <v>0</v>
      </c>
      <c r="K4064">
        <v>0</v>
      </c>
      <c r="L4064">
        <v>0</v>
      </c>
      <c r="M4064">
        <v>0</v>
      </c>
    </row>
    <row r="4065" spans="2:13" x14ac:dyDescent="0.2">
      <c r="B4065">
        <v>0</v>
      </c>
      <c r="C4065">
        <v>0</v>
      </c>
      <c r="D4065">
        <v>0</v>
      </c>
      <c r="E4065">
        <v>0</v>
      </c>
      <c r="F4065">
        <v>0</v>
      </c>
      <c r="G4065">
        <v>3333333</v>
      </c>
      <c r="H4065">
        <v>0</v>
      </c>
      <c r="I4065">
        <v>0</v>
      </c>
      <c r="J4065">
        <v>0</v>
      </c>
      <c r="K4065">
        <v>0</v>
      </c>
      <c r="L4065">
        <v>0</v>
      </c>
      <c r="M4065">
        <v>0</v>
      </c>
    </row>
    <row r="4066" spans="2:13" x14ac:dyDescent="0.2">
      <c r="B4066">
        <v>0</v>
      </c>
      <c r="C4066">
        <v>0</v>
      </c>
      <c r="D4066">
        <v>0</v>
      </c>
      <c r="E4066">
        <v>0</v>
      </c>
      <c r="F4066">
        <v>0</v>
      </c>
      <c r="G4066">
        <v>3333333</v>
      </c>
      <c r="H4066">
        <v>0</v>
      </c>
      <c r="I4066">
        <v>0</v>
      </c>
      <c r="J4066">
        <v>0</v>
      </c>
      <c r="K4066">
        <v>0</v>
      </c>
      <c r="L4066">
        <v>0</v>
      </c>
      <c r="M4066">
        <v>0</v>
      </c>
    </row>
    <row r="4067" spans="2:13" x14ac:dyDescent="0.2">
      <c r="B4067">
        <v>0</v>
      </c>
      <c r="C4067">
        <v>0</v>
      </c>
      <c r="D4067">
        <v>0</v>
      </c>
      <c r="E4067">
        <v>0</v>
      </c>
      <c r="F4067">
        <v>0</v>
      </c>
      <c r="G4067">
        <v>3333333</v>
      </c>
      <c r="H4067">
        <v>0</v>
      </c>
      <c r="I4067">
        <v>0</v>
      </c>
      <c r="J4067">
        <v>0</v>
      </c>
      <c r="K4067">
        <v>0</v>
      </c>
      <c r="L4067">
        <v>0</v>
      </c>
      <c r="M4067">
        <v>0</v>
      </c>
    </row>
    <row r="4068" spans="2:13" x14ac:dyDescent="0.2">
      <c r="B4068">
        <v>0</v>
      </c>
      <c r="C4068">
        <v>0</v>
      </c>
      <c r="D4068">
        <v>0</v>
      </c>
      <c r="E4068">
        <v>0</v>
      </c>
      <c r="F4068">
        <v>0</v>
      </c>
      <c r="G4068">
        <v>3333333</v>
      </c>
      <c r="H4068">
        <v>0</v>
      </c>
      <c r="I4068">
        <v>0</v>
      </c>
      <c r="J4068">
        <v>0</v>
      </c>
      <c r="K4068">
        <v>0</v>
      </c>
      <c r="L4068">
        <v>0</v>
      </c>
      <c r="M4068">
        <v>0</v>
      </c>
    </row>
    <row r="4069" spans="2:13" x14ac:dyDescent="0.2">
      <c r="B4069">
        <v>0</v>
      </c>
      <c r="C4069">
        <v>0</v>
      </c>
      <c r="D4069">
        <v>0</v>
      </c>
      <c r="E4069">
        <v>0</v>
      </c>
      <c r="F4069">
        <v>0</v>
      </c>
      <c r="G4069">
        <v>3333333</v>
      </c>
      <c r="H4069">
        <v>0</v>
      </c>
      <c r="I4069">
        <v>0</v>
      </c>
      <c r="J4069">
        <v>0</v>
      </c>
      <c r="K4069">
        <v>0</v>
      </c>
      <c r="L4069">
        <v>0</v>
      </c>
      <c r="M4069">
        <v>0</v>
      </c>
    </row>
    <row r="4070" spans="2:13" x14ac:dyDescent="0.2">
      <c r="B4070">
        <v>0</v>
      </c>
      <c r="C4070">
        <v>0</v>
      </c>
      <c r="D4070">
        <v>0</v>
      </c>
      <c r="E4070">
        <v>0</v>
      </c>
      <c r="F4070">
        <v>0</v>
      </c>
      <c r="G4070">
        <v>3333333</v>
      </c>
      <c r="H4070">
        <v>0</v>
      </c>
      <c r="I4070">
        <v>0</v>
      </c>
      <c r="J4070">
        <v>0</v>
      </c>
      <c r="K4070">
        <v>0</v>
      </c>
      <c r="L4070">
        <v>0</v>
      </c>
      <c r="M4070">
        <v>0</v>
      </c>
    </row>
    <row r="4071" spans="2:13" x14ac:dyDescent="0.2">
      <c r="B4071">
        <v>0</v>
      </c>
      <c r="C4071">
        <v>0</v>
      </c>
      <c r="D4071">
        <v>0</v>
      </c>
      <c r="E4071">
        <v>0</v>
      </c>
      <c r="F4071">
        <v>0</v>
      </c>
      <c r="G4071">
        <v>3333333</v>
      </c>
      <c r="H4071">
        <v>0</v>
      </c>
      <c r="I4071">
        <v>0</v>
      </c>
      <c r="J4071">
        <v>0</v>
      </c>
      <c r="K4071">
        <v>0</v>
      </c>
      <c r="L4071">
        <v>0</v>
      </c>
      <c r="M4071">
        <v>0</v>
      </c>
    </row>
    <row r="4072" spans="2:13" x14ac:dyDescent="0.2">
      <c r="B4072">
        <v>0</v>
      </c>
      <c r="C4072">
        <v>0</v>
      </c>
      <c r="D4072">
        <v>0</v>
      </c>
      <c r="E4072">
        <v>0</v>
      </c>
      <c r="F4072">
        <v>0</v>
      </c>
      <c r="G4072">
        <v>3333333</v>
      </c>
      <c r="H4072">
        <v>0</v>
      </c>
      <c r="I4072">
        <v>0</v>
      </c>
      <c r="J4072">
        <v>0</v>
      </c>
      <c r="K4072">
        <v>0</v>
      </c>
      <c r="L4072">
        <v>0</v>
      </c>
      <c r="M4072">
        <v>0</v>
      </c>
    </row>
    <row r="4073" spans="2:13" x14ac:dyDescent="0.2">
      <c r="B4073">
        <v>0</v>
      </c>
      <c r="C4073">
        <v>0</v>
      </c>
      <c r="D4073">
        <v>0</v>
      </c>
      <c r="E4073">
        <v>0</v>
      </c>
      <c r="F4073">
        <v>0</v>
      </c>
      <c r="G4073">
        <v>3333333</v>
      </c>
      <c r="H4073">
        <v>0</v>
      </c>
      <c r="I4073">
        <v>0</v>
      </c>
      <c r="J4073">
        <v>0</v>
      </c>
      <c r="K4073">
        <v>0</v>
      </c>
      <c r="L4073">
        <v>0</v>
      </c>
      <c r="M4073">
        <v>0</v>
      </c>
    </row>
    <row r="4074" spans="2:13" x14ac:dyDescent="0.2">
      <c r="B4074">
        <v>0</v>
      </c>
      <c r="C4074">
        <v>0</v>
      </c>
      <c r="D4074">
        <v>0</v>
      </c>
      <c r="E4074">
        <v>0</v>
      </c>
      <c r="F4074">
        <v>0</v>
      </c>
      <c r="G4074">
        <v>3333333</v>
      </c>
      <c r="H4074">
        <v>0</v>
      </c>
      <c r="I4074">
        <v>0</v>
      </c>
      <c r="J4074">
        <v>0</v>
      </c>
      <c r="K4074">
        <v>0</v>
      </c>
      <c r="L4074">
        <v>0</v>
      </c>
      <c r="M4074">
        <v>0</v>
      </c>
    </row>
    <row r="4075" spans="2:13" x14ac:dyDescent="0.2">
      <c r="B4075">
        <v>0</v>
      </c>
      <c r="C4075">
        <v>0</v>
      </c>
      <c r="D4075">
        <v>0</v>
      </c>
      <c r="E4075">
        <v>0</v>
      </c>
      <c r="F4075">
        <v>0</v>
      </c>
      <c r="G4075">
        <v>3333333</v>
      </c>
      <c r="H4075">
        <v>0</v>
      </c>
      <c r="I4075">
        <v>0</v>
      </c>
      <c r="J4075">
        <v>0</v>
      </c>
      <c r="K4075">
        <v>0</v>
      </c>
      <c r="L4075">
        <v>0</v>
      </c>
      <c r="M4075">
        <v>0</v>
      </c>
    </row>
    <row r="4076" spans="2:13" x14ac:dyDescent="0.2">
      <c r="B4076">
        <v>0</v>
      </c>
      <c r="C4076">
        <v>0</v>
      </c>
      <c r="D4076">
        <v>0</v>
      </c>
      <c r="E4076">
        <v>0</v>
      </c>
      <c r="F4076">
        <v>0</v>
      </c>
      <c r="G4076">
        <v>3333333</v>
      </c>
      <c r="H4076">
        <v>0</v>
      </c>
      <c r="I4076">
        <v>0</v>
      </c>
      <c r="J4076">
        <v>0</v>
      </c>
      <c r="K4076">
        <v>0</v>
      </c>
      <c r="L4076">
        <v>0</v>
      </c>
      <c r="M4076">
        <v>0</v>
      </c>
    </row>
    <row r="4077" spans="2:13" x14ac:dyDescent="0.2">
      <c r="B4077">
        <v>0</v>
      </c>
      <c r="C4077">
        <v>0</v>
      </c>
      <c r="D4077">
        <v>0</v>
      </c>
      <c r="E4077">
        <v>0</v>
      </c>
      <c r="F4077">
        <v>0</v>
      </c>
      <c r="G4077">
        <v>3333333</v>
      </c>
      <c r="H4077">
        <v>0</v>
      </c>
      <c r="I4077">
        <v>0</v>
      </c>
      <c r="J4077">
        <v>0</v>
      </c>
      <c r="K4077">
        <v>0</v>
      </c>
      <c r="L4077">
        <v>0</v>
      </c>
      <c r="M4077">
        <v>0</v>
      </c>
    </row>
    <row r="4078" spans="2:13" x14ac:dyDescent="0.2">
      <c r="B4078">
        <v>0</v>
      </c>
      <c r="C4078">
        <v>0</v>
      </c>
      <c r="D4078">
        <v>0</v>
      </c>
      <c r="E4078">
        <v>0</v>
      </c>
      <c r="F4078">
        <v>0</v>
      </c>
      <c r="G4078">
        <v>3333333</v>
      </c>
      <c r="H4078">
        <v>0</v>
      </c>
      <c r="I4078">
        <v>0</v>
      </c>
      <c r="J4078">
        <v>0</v>
      </c>
      <c r="K4078">
        <v>0</v>
      </c>
      <c r="L4078">
        <v>0</v>
      </c>
      <c r="M4078">
        <v>0</v>
      </c>
    </row>
    <row r="4079" spans="2:13" x14ac:dyDescent="0.2">
      <c r="B4079">
        <v>0</v>
      </c>
      <c r="C4079">
        <v>0</v>
      </c>
      <c r="D4079">
        <v>0</v>
      </c>
      <c r="E4079">
        <v>0</v>
      </c>
      <c r="F4079">
        <v>0</v>
      </c>
      <c r="G4079">
        <v>3333333</v>
      </c>
      <c r="H4079">
        <v>0</v>
      </c>
      <c r="I4079">
        <v>0</v>
      </c>
      <c r="J4079">
        <v>0</v>
      </c>
      <c r="K4079">
        <v>0</v>
      </c>
      <c r="L4079">
        <v>0</v>
      </c>
      <c r="M4079">
        <v>0</v>
      </c>
    </row>
    <row r="4080" spans="2:13" x14ac:dyDescent="0.2">
      <c r="B4080">
        <v>0</v>
      </c>
      <c r="C4080">
        <v>0</v>
      </c>
      <c r="D4080">
        <v>0</v>
      </c>
      <c r="E4080">
        <v>0</v>
      </c>
      <c r="F4080">
        <v>0</v>
      </c>
      <c r="G4080">
        <v>3333333</v>
      </c>
      <c r="H4080">
        <v>0</v>
      </c>
      <c r="I4080">
        <v>0</v>
      </c>
      <c r="J4080">
        <v>0</v>
      </c>
      <c r="K4080">
        <v>0</v>
      </c>
      <c r="L4080">
        <v>0</v>
      </c>
      <c r="M4080">
        <v>0</v>
      </c>
    </row>
    <row r="4081" spans="2:13" x14ac:dyDescent="0.2">
      <c r="B4081">
        <v>0</v>
      </c>
      <c r="C4081">
        <v>0</v>
      </c>
      <c r="D4081">
        <v>0</v>
      </c>
      <c r="E4081">
        <v>0</v>
      </c>
      <c r="F4081">
        <v>0</v>
      </c>
      <c r="G4081">
        <v>3333333</v>
      </c>
      <c r="H4081">
        <v>0</v>
      </c>
      <c r="I4081">
        <v>0</v>
      </c>
      <c r="J4081">
        <v>0</v>
      </c>
      <c r="K4081">
        <v>0</v>
      </c>
      <c r="L4081">
        <v>0</v>
      </c>
      <c r="M4081">
        <v>0</v>
      </c>
    </row>
    <row r="4082" spans="2:13" x14ac:dyDescent="0.2">
      <c r="B4082">
        <v>0</v>
      </c>
      <c r="C4082">
        <v>0</v>
      </c>
      <c r="D4082">
        <v>0</v>
      </c>
      <c r="E4082">
        <v>0</v>
      </c>
      <c r="F4082">
        <v>0</v>
      </c>
      <c r="G4082">
        <v>3333333</v>
      </c>
      <c r="H4082">
        <v>0</v>
      </c>
      <c r="I4082">
        <v>0</v>
      </c>
      <c r="J4082">
        <v>0</v>
      </c>
      <c r="K4082">
        <v>0</v>
      </c>
      <c r="L4082">
        <v>0</v>
      </c>
      <c r="M4082">
        <v>0</v>
      </c>
    </row>
    <row r="4083" spans="2:13" x14ac:dyDescent="0.2">
      <c r="B4083">
        <v>0</v>
      </c>
      <c r="C4083">
        <v>0</v>
      </c>
      <c r="D4083">
        <v>0</v>
      </c>
      <c r="E4083">
        <v>0</v>
      </c>
      <c r="F4083">
        <v>0</v>
      </c>
      <c r="G4083">
        <v>3333333</v>
      </c>
      <c r="H4083">
        <v>0</v>
      </c>
      <c r="I4083">
        <v>0</v>
      </c>
      <c r="J4083">
        <v>0</v>
      </c>
      <c r="K4083">
        <v>0</v>
      </c>
      <c r="L4083">
        <v>0</v>
      </c>
      <c r="M4083">
        <v>0</v>
      </c>
    </row>
    <row r="4084" spans="2:13" x14ac:dyDescent="0.2">
      <c r="B4084">
        <v>0</v>
      </c>
      <c r="C4084">
        <v>0</v>
      </c>
      <c r="D4084">
        <v>0</v>
      </c>
      <c r="E4084">
        <v>0</v>
      </c>
      <c r="F4084">
        <v>0</v>
      </c>
      <c r="G4084">
        <v>3333333</v>
      </c>
      <c r="H4084">
        <v>0</v>
      </c>
      <c r="I4084">
        <v>0</v>
      </c>
      <c r="J4084">
        <v>0</v>
      </c>
      <c r="K4084">
        <v>0</v>
      </c>
      <c r="L4084">
        <v>0</v>
      </c>
      <c r="M4084">
        <v>0</v>
      </c>
    </row>
    <row r="4085" spans="2:13" x14ac:dyDescent="0.2">
      <c r="B4085">
        <v>0</v>
      </c>
      <c r="C4085">
        <v>0</v>
      </c>
      <c r="D4085">
        <v>0</v>
      </c>
      <c r="E4085">
        <v>0</v>
      </c>
      <c r="F4085">
        <v>0</v>
      </c>
      <c r="G4085">
        <v>3333333</v>
      </c>
      <c r="H4085">
        <v>0</v>
      </c>
      <c r="I4085">
        <v>0</v>
      </c>
      <c r="J4085">
        <v>0</v>
      </c>
      <c r="K4085">
        <v>0</v>
      </c>
      <c r="L4085">
        <v>0</v>
      </c>
      <c r="M4085">
        <v>0</v>
      </c>
    </row>
    <row r="4086" spans="2:13" x14ac:dyDescent="0.2">
      <c r="B4086">
        <v>0</v>
      </c>
      <c r="C4086">
        <v>0</v>
      </c>
      <c r="D4086">
        <v>0</v>
      </c>
      <c r="E4086">
        <v>0</v>
      </c>
      <c r="F4086">
        <v>0</v>
      </c>
      <c r="G4086">
        <v>3333333</v>
      </c>
      <c r="H4086">
        <v>0</v>
      </c>
      <c r="I4086">
        <v>0</v>
      </c>
      <c r="J4086">
        <v>0</v>
      </c>
      <c r="K4086">
        <v>0</v>
      </c>
      <c r="L4086">
        <v>0</v>
      </c>
      <c r="M4086">
        <v>0</v>
      </c>
    </row>
    <row r="4087" spans="2:13" x14ac:dyDescent="0.2">
      <c r="B4087">
        <v>0</v>
      </c>
      <c r="C4087">
        <v>0</v>
      </c>
      <c r="D4087">
        <v>0</v>
      </c>
      <c r="E4087">
        <v>0</v>
      </c>
      <c r="F4087">
        <v>0</v>
      </c>
      <c r="G4087">
        <v>3333333</v>
      </c>
      <c r="H4087">
        <v>0</v>
      </c>
      <c r="I4087">
        <v>0</v>
      </c>
      <c r="J4087">
        <v>0</v>
      </c>
      <c r="K4087">
        <v>0</v>
      </c>
      <c r="L4087">
        <v>0</v>
      </c>
      <c r="M4087">
        <v>0</v>
      </c>
    </row>
    <row r="4088" spans="2:13" x14ac:dyDescent="0.2">
      <c r="B4088">
        <v>0</v>
      </c>
      <c r="C4088">
        <v>0</v>
      </c>
      <c r="D4088">
        <v>0</v>
      </c>
      <c r="E4088">
        <v>0</v>
      </c>
      <c r="F4088">
        <v>0</v>
      </c>
      <c r="G4088">
        <v>3333333</v>
      </c>
      <c r="H4088">
        <v>0</v>
      </c>
      <c r="I4088">
        <v>0</v>
      </c>
      <c r="J4088">
        <v>0</v>
      </c>
      <c r="K4088">
        <v>0</v>
      </c>
      <c r="L4088">
        <v>0</v>
      </c>
      <c r="M4088">
        <v>0</v>
      </c>
    </row>
    <row r="4089" spans="2:13" x14ac:dyDescent="0.2">
      <c r="B4089">
        <v>0</v>
      </c>
      <c r="C4089">
        <v>0</v>
      </c>
      <c r="D4089">
        <v>0</v>
      </c>
      <c r="E4089">
        <v>0</v>
      </c>
      <c r="F4089">
        <v>0</v>
      </c>
      <c r="G4089">
        <v>3333333</v>
      </c>
      <c r="H4089">
        <v>0</v>
      </c>
      <c r="I4089">
        <v>0</v>
      </c>
      <c r="J4089">
        <v>0</v>
      </c>
      <c r="K4089">
        <v>0</v>
      </c>
      <c r="L4089">
        <v>0</v>
      </c>
      <c r="M4089">
        <v>0</v>
      </c>
    </row>
    <row r="4090" spans="2:13" x14ac:dyDescent="0.2">
      <c r="B4090">
        <v>0</v>
      </c>
      <c r="C4090">
        <v>0</v>
      </c>
      <c r="D4090">
        <v>0</v>
      </c>
      <c r="E4090">
        <v>0</v>
      </c>
      <c r="F4090">
        <v>0</v>
      </c>
      <c r="G4090">
        <v>3333333</v>
      </c>
      <c r="H4090">
        <v>0</v>
      </c>
      <c r="I4090">
        <v>0</v>
      </c>
      <c r="J4090">
        <v>0</v>
      </c>
      <c r="K4090">
        <v>0</v>
      </c>
      <c r="L4090">
        <v>0</v>
      </c>
      <c r="M4090">
        <v>0</v>
      </c>
    </row>
    <row r="4091" spans="2:13" x14ac:dyDescent="0.2">
      <c r="B4091">
        <v>0</v>
      </c>
      <c r="C4091">
        <v>0</v>
      </c>
      <c r="D4091">
        <v>0</v>
      </c>
      <c r="E4091">
        <v>0</v>
      </c>
      <c r="F4091">
        <v>0</v>
      </c>
      <c r="G4091">
        <v>3333333</v>
      </c>
      <c r="H4091">
        <v>0</v>
      </c>
      <c r="I4091">
        <v>0</v>
      </c>
      <c r="J4091">
        <v>0</v>
      </c>
      <c r="K4091">
        <v>0</v>
      </c>
      <c r="L4091">
        <v>0</v>
      </c>
      <c r="M4091">
        <v>0</v>
      </c>
    </row>
    <row r="4092" spans="2:13" x14ac:dyDescent="0.2">
      <c r="B4092">
        <v>0</v>
      </c>
      <c r="C4092">
        <v>0</v>
      </c>
      <c r="D4092">
        <v>0</v>
      </c>
      <c r="E4092">
        <v>0</v>
      </c>
      <c r="F4092">
        <v>0</v>
      </c>
      <c r="G4092">
        <v>3333333</v>
      </c>
      <c r="H4092">
        <v>0</v>
      </c>
      <c r="I4092">
        <v>0</v>
      </c>
      <c r="J4092">
        <v>0</v>
      </c>
      <c r="K4092">
        <v>0</v>
      </c>
      <c r="L4092">
        <v>0</v>
      </c>
      <c r="M4092">
        <v>0</v>
      </c>
    </row>
    <row r="4093" spans="2:13" x14ac:dyDescent="0.2">
      <c r="B4093">
        <v>0</v>
      </c>
      <c r="C4093">
        <v>0</v>
      </c>
      <c r="D4093">
        <v>0</v>
      </c>
      <c r="E4093">
        <v>0</v>
      </c>
      <c r="F4093">
        <v>0</v>
      </c>
      <c r="G4093">
        <v>3333333</v>
      </c>
      <c r="H4093">
        <v>0</v>
      </c>
      <c r="I4093">
        <v>0</v>
      </c>
      <c r="J4093">
        <v>0</v>
      </c>
      <c r="K4093">
        <v>0</v>
      </c>
      <c r="L4093">
        <v>0</v>
      </c>
      <c r="M4093">
        <v>0</v>
      </c>
    </row>
    <row r="4094" spans="2:13" x14ac:dyDescent="0.2">
      <c r="B4094">
        <v>0</v>
      </c>
      <c r="C4094">
        <v>0</v>
      </c>
      <c r="D4094">
        <v>0</v>
      </c>
      <c r="E4094">
        <v>0</v>
      </c>
      <c r="F4094">
        <v>0</v>
      </c>
      <c r="G4094">
        <v>3333333</v>
      </c>
      <c r="H4094">
        <v>0</v>
      </c>
      <c r="I4094">
        <v>0</v>
      </c>
      <c r="J4094">
        <v>0</v>
      </c>
      <c r="K4094">
        <v>0</v>
      </c>
      <c r="L4094">
        <v>0</v>
      </c>
      <c r="M4094">
        <v>0</v>
      </c>
    </row>
    <row r="4095" spans="2:13" x14ac:dyDescent="0.2">
      <c r="B4095">
        <v>0</v>
      </c>
      <c r="C4095">
        <v>0</v>
      </c>
      <c r="D4095">
        <v>0</v>
      </c>
      <c r="E4095">
        <v>0</v>
      </c>
      <c r="F4095">
        <v>0</v>
      </c>
      <c r="G4095">
        <v>3333333</v>
      </c>
      <c r="H4095">
        <v>0</v>
      </c>
      <c r="I4095">
        <v>0</v>
      </c>
      <c r="J4095">
        <v>0</v>
      </c>
      <c r="K4095">
        <v>0</v>
      </c>
      <c r="L4095">
        <v>0</v>
      </c>
      <c r="M4095">
        <v>0</v>
      </c>
    </row>
    <row r="4096" spans="2:13" x14ac:dyDescent="0.2">
      <c r="B4096">
        <v>0</v>
      </c>
      <c r="C4096">
        <v>0</v>
      </c>
      <c r="D4096">
        <v>0</v>
      </c>
      <c r="E4096">
        <v>0</v>
      </c>
      <c r="F4096">
        <v>0</v>
      </c>
      <c r="G4096">
        <v>3333333</v>
      </c>
      <c r="H4096">
        <v>0</v>
      </c>
      <c r="I4096">
        <v>0</v>
      </c>
      <c r="J4096">
        <v>0</v>
      </c>
      <c r="K4096">
        <v>0</v>
      </c>
      <c r="L4096">
        <v>0</v>
      </c>
      <c r="M4096">
        <v>0</v>
      </c>
    </row>
    <row r="4097" spans="2:13" x14ac:dyDescent="0.2">
      <c r="B4097">
        <v>0</v>
      </c>
      <c r="C4097">
        <v>0</v>
      </c>
      <c r="D4097">
        <v>0</v>
      </c>
      <c r="E4097">
        <v>0</v>
      </c>
      <c r="F4097">
        <v>0</v>
      </c>
      <c r="G4097">
        <v>3333333</v>
      </c>
      <c r="H4097">
        <v>0</v>
      </c>
      <c r="I4097">
        <v>0</v>
      </c>
      <c r="J4097">
        <v>0</v>
      </c>
      <c r="K4097">
        <v>0</v>
      </c>
      <c r="L4097">
        <v>0</v>
      </c>
      <c r="M4097">
        <v>0</v>
      </c>
    </row>
    <row r="4098" spans="2:13" x14ac:dyDescent="0.2">
      <c r="B4098">
        <v>0</v>
      </c>
      <c r="C4098">
        <v>0</v>
      </c>
      <c r="D4098">
        <v>0</v>
      </c>
      <c r="E4098">
        <v>0</v>
      </c>
      <c r="F4098">
        <v>0</v>
      </c>
      <c r="G4098">
        <v>3333333</v>
      </c>
      <c r="H4098">
        <v>0</v>
      </c>
      <c r="I4098">
        <v>0</v>
      </c>
      <c r="J4098">
        <v>0</v>
      </c>
      <c r="K4098">
        <v>0</v>
      </c>
      <c r="L4098">
        <v>0</v>
      </c>
      <c r="M4098">
        <v>0</v>
      </c>
    </row>
    <row r="4099" spans="2:13" x14ac:dyDescent="0.2">
      <c r="B4099">
        <v>0</v>
      </c>
      <c r="C4099">
        <v>0</v>
      </c>
      <c r="D4099">
        <v>0</v>
      </c>
      <c r="E4099">
        <v>0</v>
      </c>
      <c r="F4099">
        <v>0</v>
      </c>
      <c r="G4099">
        <v>3333333</v>
      </c>
      <c r="H4099">
        <v>0</v>
      </c>
      <c r="I4099">
        <v>0</v>
      </c>
      <c r="J4099">
        <v>0</v>
      </c>
      <c r="K4099">
        <v>0</v>
      </c>
      <c r="L4099">
        <v>0</v>
      </c>
      <c r="M4099">
        <v>0</v>
      </c>
    </row>
    <row r="4100" spans="2:13" x14ac:dyDescent="0.2">
      <c r="B4100">
        <v>0</v>
      </c>
      <c r="C4100">
        <v>0</v>
      </c>
      <c r="D4100">
        <v>0</v>
      </c>
      <c r="E4100">
        <v>0</v>
      </c>
      <c r="F4100">
        <v>0</v>
      </c>
      <c r="G4100">
        <v>3333333</v>
      </c>
      <c r="H4100">
        <v>0</v>
      </c>
      <c r="I4100">
        <v>0</v>
      </c>
      <c r="J4100">
        <v>0</v>
      </c>
      <c r="K4100">
        <v>0</v>
      </c>
      <c r="L4100">
        <v>0</v>
      </c>
      <c r="M4100">
        <v>0</v>
      </c>
    </row>
    <row r="4101" spans="2:13" x14ac:dyDescent="0.2">
      <c r="B4101">
        <v>0</v>
      </c>
      <c r="C4101">
        <v>0</v>
      </c>
      <c r="D4101">
        <v>0</v>
      </c>
      <c r="E4101">
        <v>0</v>
      </c>
      <c r="F4101">
        <v>0</v>
      </c>
      <c r="G4101">
        <v>3333333</v>
      </c>
      <c r="H4101">
        <v>0</v>
      </c>
      <c r="I4101">
        <v>0</v>
      </c>
      <c r="J4101">
        <v>0</v>
      </c>
      <c r="K4101">
        <v>0</v>
      </c>
      <c r="L4101">
        <v>0</v>
      </c>
      <c r="M4101">
        <v>0</v>
      </c>
    </row>
    <row r="4102" spans="2:13" x14ac:dyDescent="0.2">
      <c r="B4102">
        <v>0</v>
      </c>
      <c r="C4102">
        <v>0</v>
      </c>
      <c r="D4102">
        <v>0</v>
      </c>
      <c r="E4102">
        <v>0</v>
      </c>
      <c r="F4102">
        <v>0</v>
      </c>
      <c r="G4102">
        <v>3333333</v>
      </c>
      <c r="H4102">
        <v>0</v>
      </c>
      <c r="I4102">
        <v>0</v>
      </c>
      <c r="J4102">
        <v>0</v>
      </c>
      <c r="K4102">
        <v>0</v>
      </c>
      <c r="L4102">
        <v>0</v>
      </c>
      <c r="M4102">
        <v>0</v>
      </c>
    </row>
    <row r="4103" spans="2:13" x14ac:dyDescent="0.2">
      <c r="B4103">
        <v>0</v>
      </c>
      <c r="C4103">
        <v>0</v>
      </c>
      <c r="D4103">
        <v>0</v>
      </c>
      <c r="E4103">
        <v>0</v>
      </c>
      <c r="F4103">
        <v>0</v>
      </c>
      <c r="G4103">
        <v>3333333</v>
      </c>
      <c r="H4103">
        <v>0</v>
      </c>
      <c r="I4103">
        <v>0</v>
      </c>
      <c r="J4103">
        <v>0</v>
      </c>
      <c r="K4103">
        <v>0</v>
      </c>
      <c r="L4103">
        <v>0</v>
      </c>
      <c r="M4103">
        <v>0</v>
      </c>
    </row>
    <row r="4104" spans="2:13" x14ac:dyDescent="0.2">
      <c r="B4104">
        <v>0</v>
      </c>
      <c r="C4104">
        <v>0</v>
      </c>
      <c r="D4104">
        <v>0</v>
      </c>
      <c r="E4104">
        <v>0</v>
      </c>
      <c r="F4104">
        <v>0</v>
      </c>
      <c r="G4104">
        <v>3333333</v>
      </c>
      <c r="H4104">
        <v>0</v>
      </c>
      <c r="I4104">
        <v>0</v>
      </c>
      <c r="J4104">
        <v>0</v>
      </c>
      <c r="K4104">
        <v>0</v>
      </c>
      <c r="L4104">
        <v>0</v>
      </c>
      <c r="M4104">
        <v>0</v>
      </c>
    </row>
    <row r="4105" spans="2:13" x14ac:dyDescent="0.2">
      <c r="B4105">
        <v>0</v>
      </c>
      <c r="C4105">
        <v>0</v>
      </c>
      <c r="D4105">
        <v>0</v>
      </c>
      <c r="E4105">
        <v>0</v>
      </c>
      <c r="F4105">
        <v>0</v>
      </c>
      <c r="G4105">
        <v>3333333</v>
      </c>
      <c r="H4105">
        <v>0</v>
      </c>
      <c r="I4105">
        <v>0</v>
      </c>
      <c r="J4105">
        <v>0</v>
      </c>
      <c r="K4105">
        <v>0</v>
      </c>
      <c r="L4105">
        <v>0</v>
      </c>
      <c r="M4105">
        <v>0</v>
      </c>
    </row>
    <row r="4106" spans="2:13" x14ac:dyDescent="0.2">
      <c r="B4106">
        <v>0</v>
      </c>
      <c r="C4106">
        <v>0</v>
      </c>
      <c r="D4106">
        <v>0</v>
      </c>
      <c r="E4106">
        <v>0</v>
      </c>
      <c r="F4106">
        <v>0</v>
      </c>
      <c r="G4106">
        <v>3333333</v>
      </c>
      <c r="H4106">
        <v>0</v>
      </c>
      <c r="I4106">
        <v>0</v>
      </c>
      <c r="J4106">
        <v>0</v>
      </c>
      <c r="K4106">
        <v>0</v>
      </c>
      <c r="L4106">
        <v>0</v>
      </c>
      <c r="M4106">
        <v>0</v>
      </c>
    </row>
    <row r="4107" spans="2:13" x14ac:dyDescent="0.2">
      <c r="B4107">
        <v>0</v>
      </c>
      <c r="C4107">
        <v>0</v>
      </c>
      <c r="D4107">
        <v>0</v>
      </c>
      <c r="E4107">
        <v>0</v>
      </c>
      <c r="F4107">
        <v>0</v>
      </c>
      <c r="G4107">
        <v>3333333</v>
      </c>
      <c r="H4107">
        <v>0</v>
      </c>
      <c r="I4107">
        <v>0</v>
      </c>
      <c r="J4107">
        <v>0</v>
      </c>
      <c r="K4107">
        <v>0</v>
      </c>
      <c r="L4107">
        <v>0</v>
      </c>
      <c r="M4107">
        <v>0</v>
      </c>
    </row>
    <row r="4108" spans="2:13" x14ac:dyDescent="0.2">
      <c r="B4108">
        <v>0</v>
      </c>
      <c r="C4108">
        <v>0</v>
      </c>
      <c r="D4108">
        <v>0</v>
      </c>
      <c r="E4108">
        <v>0</v>
      </c>
      <c r="F4108">
        <v>0</v>
      </c>
      <c r="G4108">
        <v>3333333</v>
      </c>
      <c r="H4108">
        <v>0</v>
      </c>
      <c r="I4108">
        <v>0</v>
      </c>
      <c r="J4108">
        <v>0</v>
      </c>
      <c r="K4108">
        <v>0</v>
      </c>
      <c r="L4108">
        <v>0</v>
      </c>
      <c r="M4108">
        <v>0</v>
      </c>
    </row>
    <row r="4109" spans="2:13" x14ac:dyDescent="0.2">
      <c r="B4109">
        <v>0</v>
      </c>
      <c r="C4109">
        <v>0</v>
      </c>
      <c r="D4109">
        <v>0</v>
      </c>
      <c r="E4109">
        <v>0</v>
      </c>
      <c r="F4109">
        <v>0</v>
      </c>
      <c r="G4109">
        <v>3333333</v>
      </c>
      <c r="H4109">
        <v>0</v>
      </c>
      <c r="I4109">
        <v>0</v>
      </c>
      <c r="J4109">
        <v>0</v>
      </c>
      <c r="K4109">
        <v>0</v>
      </c>
      <c r="L4109">
        <v>0</v>
      </c>
      <c r="M4109">
        <v>0</v>
      </c>
    </row>
    <row r="4110" spans="2:13" x14ac:dyDescent="0.2">
      <c r="B4110">
        <v>0</v>
      </c>
      <c r="C4110">
        <v>0</v>
      </c>
      <c r="D4110">
        <v>0</v>
      </c>
      <c r="E4110">
        <v>0</v>
      </c>
      <c r="F4110">
        <v>0</v>
      </c>
      <c r="G4110">
        <v>3333333</v>
      </c>
      <c r="H4110">
        <v>0</v>
      </c>
      <c r="I4110">
        <v>0</v>
      </c>
      <c r="J4110">
        <v>0</v>
      </c>
      <c r="K4110">
        <v>0</v>
      </c>
      <c r="L4110">
        <v>0</v>
      </c>
      <c r="M4110">
        <v>0</v>
      </c>
    </row>
    <row r="4111" spans="2:13" x14ac:dyDescent="0.2">
      <c r="B4111">
        <v>0</v>
      </c>
      <c r="C4111">
        <v>0</v>
      </c>
      <c r="D4111">
        <v>0</v>
      </c>
      <c r="E4111">
        <v>0</v>
      </c>
      <c r="F4111">
        <v>0</v>
      </c>
      <c r="G4111">
        <v>3333333</v>
      </c>
      <c r="H4111">
        <v>0</v>
      </c>
      <c r="I4111">
        <v>0</v>
      </c>
      <c r="J4111">
        <v>0</v>
      </c>
      <c r="K4111">
        <v>0</v>
      </c>
      <c r="L4111">
        <v>0</v>
      </c>
      <c r="M4111">
        <v>0</v>
      </c>
    </row>
    <row r="4112" spans="2:13" x14ac:dyDescent="0.2">
      <c r="B4112">
        <v>0</v>
      </c>
      <c r="C4112">
        <v>0</v>
      </c>
      <c r="D4112">
        <v>0</v>
      </c>
      <c r="E4112">
        <v>0</v>
      </c>
      <c r="F4112">
        <v>0</v>
      </c>
      <c r="G4112">
        <v>3333333</v>
      </c>
      <c r="H4112">
        <v>0</v>
      </c>
      <c r="I4112">
        <v>0</v>
      </c>
      <c r="J4112">
        <v>0</v>
      </c>
      <c r="K4112">
        <v>0</v>
      </c>
      <c r="L4112">
        <v>0</v>
      </c>
      <c r="M4112">
        <v>0</v>
      </c>
    </row>
    <row r="4113" spans="2:13" x14ac:dyDescent="0.2">
      <c r="B4113">
        <v>0</v>
      </c>
      <c r="C4113">
        <v>0</v>
      </c>
      <c r="D4113">
        <v>0</v>
      </c>
      <c r="E4113">
        <v>0</v>
      </c>
      <c r="F4113">
        <v>0</v>
      </c>
      <c r="G4113">
        <v>3333333</v>
      </c>
      <c r="H4113">
        <v>0</v>
      </c>
      <c r="I4113">
        <v>0</v>
      </c>
      <c r="J4113">
        <v>0</v>
      </c>
      <c r="K4113">
        <v>0</v>
      </c>
      <c r="L4113">
        <v>0</v>
      </c>
      <c r="M4113">
        <v>0</v>
      </c>
    </row>
    <row r="4114" spans="2:13" x14ac:dyDescent="0.2">
      <c r="B4114">
        <v>0</v>
      </c>
      <c r="C4114">
        <v>0</v>
      </c>
      <c r="D4114">
        <v>0</v>
      </c>
      <c r="E4114">
        <v>0</v>
      </c>
      <c r="F4114">
        <v>0</v>
      </c>
      <c r="G4114">
        <v>3333333</v>
      </c>
      <c r="H4114">
        <v>0</v>
      </c>
      <c r="I4114">
        <v>0</v>
      </c>
      <c r="J4114">
        <v>0</v>
      </c>
      <c r="K4114">
        <v>0</v>
      </c>
      <c r="L4114">
        <v>0</v>
      </c>
      <c r="M4114">
        <v>0</v>
      </c>
    </row>
    <row r="4115" spans="2:13" x14ac:dyDescent="0.2">
      <c r="B4115">
        <v>0</v>
      </c>
      <c r="C4115">
        <v>0</v>
      </c>
      <c r="D4115">
        <v>0</v>
      </c>
      <c r="E4115">
        <v>0</v>
      </c>
      <c r="F4115">
        <v>0</v>
      </c>
      <c r="G4115">
        <v>3333333</v>
      </c>
      <c r="H4115">
        <v>0</v>
      </c>
      <c r="I4115">
        <v>0</v>
      </c>
      <c r="J4115">
        <v>0</v>
      </c>
      <c r="K4115">
        <v>0</v>
      </c>
      <c r="L4115">
        <v>0</v>
      </c>
      <c r="M4115">
        <v>0</v>
      </c>
    </row>
    <row r="4116" spans="2:13" x14ac:dyDescent="0.2">
      <c r="B4116">
        <v>0</v>
      </c>
      <c r="C4116">
        <v>0</v>
      </c>
      <c r="D4116">
        <v>0</v>
      </c>
      <c r="E4116">
        <v>0</v>
      </c>
      <c r="F4116">
        <v>0</v>
      </c>
      <c r="G4116">
        <v>3333333</v>
      </c>
      <c r="H4116">
        <v>0</v>
      </c>
      <c r="I4116">
        <v>0</v>
      </c>
      <c r="J4116">
        <v>0</v>
      </c>
      <c r="K4116">
        <v>0</v>
      </c>
      <c r="L4116">
        <v>0</v>
      </c>
      <c r="M4116">
        <v>0</v>
      </c>
    </row>
    <row r="4117" spans="2:13" x14ac:dyDescent="0.2">
      <c r="B4117">
        <v>0</v>
      </c>
      <c r="C4117">
        <v>0</v>
      </c>
      <c r="D4117">
        <v>0</v>
      </c>
      <c r="E4117">
        <v>0</v>
      </c>
      <c r="F4117">
        <v>0</v>
      </c>
      <c r="G4117">
        <v>3333333</v>
      </c>
      <c r="H4117">
        <v>0</v>
      </c>
      <c r="I4117">
        <v>0</v>
      </c>
      <c r="J4117">
        <v>0</v>
      </c>
      <c r="K4117">
        <v>0</v>
      </c>
      <c r="L4117">
        <v>0</v>
      </c>
      <c r="M4117">
        <v>0</v>
      </c>
    </row>
    <row r="4118" spans="2:13" x14ac:dyDescent="0.2">
      <c r="B4118">
        <v>0</v>
      </c>
      <c r="C4118">
        <v>0</v>
      </c>
      <c r="D4118">
        <v>0</v>
      </c>
      <c r="E4118">
        <v>0</v>
      </c>
      <c r="F4118">
        <v>0</v>
      </c>
      <c r="G4118">
        <v>3333333</v>
      </c>
      <c r="H4118">
        <v>0</v>
      </c>
      <c r="I4118">
        <v>0</v>
      </c>
      <c r="J4118">
        <v>0</v>
      </c>
      <c r="K4118">
        <v>0</v>
      </c>
      <c r="L4118">
        <v>0</v>
      </c>
      <c r="M4118">
        <v>0</v>
      </c>
    </row>
    <row r="4119" spans="2:13" x14ac:dyDescent="0.2">
      <c r="B4119">
        <v>0</v>
      </c>
      <c r="C4119">
        <v>0</v>
      </c>
      <c r="D4119">
        <v>0</v>
      </c>
      <c r="E4119">
        <v>0</v>
      </c>
      <c r="F4119">
        <v>0</v>
      </c>
      <c r="G4119">
        <v>3333333</v>
      </c>
      <c r="H4119">
        <v>0</v>
      </c>
      <c r="I4119">
        <v>0</v>
      </c>
      <c r="J4119">
        <v>0</v>
      </c>
      <c r="K4119">
        <v>0</v>
      </c>
      <c r="L4119">
        <v>0</v>
      </c>
      <c r="M4119">
        <v>0</v>
      </c>
    </row>
    <row r="4120" spans="2:13" x14ac:dyDescent="0.2">
      <c r="B4120">
        <v>0</v>
      </c>
      <c r="C4120">
        <v>0</v>
      </c>
      <c r="D4120">
        <v>0</v>
      </c>
      <c r="E4120">
        <v>0</v>
      </c>
      <c r="F4120">
        <v>0</v>
      </c>
      <c r="G4120">
        <v>3333333</v>
      </c>
      <c r="H4120">
        <v>0</v>
      </c>
      <c r="I4120">
        <v>0</v>
      </c>
      <c r="J4120">
        <v>0</v>
      </c>
      <c r="K4120">
        <v>0</v>
      </c>
      <c r="L4120">
        <v>0</v>
      </c>
      <c r="M4120">
        <v>0</v>
      </c>
    </row>
    <row r="4121" spans="2:13" x14ac:dyDescent="0.2">
      <c r="B4121">
        <v>0</v>
      </c>
      <c r="C4121">
        <v>0</v>
      </c>
      <c r="D4121">
        <v>0</v>
      </c>
      <c r="E4121">
        <v>0</v>
      </c>
      <c r="F4121">
        <v>0</v>
      </c>
      <c r="G4121">
        <v>3333333</v>
      </c>
      <c r="H4121">
        <v>0</v>
      </c>
      <c r="I4121">
        <v>0</v>
      </c>
      <c r="J4121">
        <v>0</v>
      </c>
      <c r="K4121">
        <v>0</v>
      </c>
      <c r="L4121">
        <v>0</v>
      </c>
      <c r="M4121">
        <v>0</v>
      </c>
    </row>
    <row r="4122" spans="2:13" x14ac:dyDescent="0.2">
      <c r="B4122">
        <v>0</v>
      </c>
      <c r="C4122">
        <v>0</v>
      </c>
      <c r="D4122">
        <v>0</v>
      </c>
      <c r="E4122">
        <v>0</v>
      </c>
      <c r="F4122">
        <v>0</v>
      </c>
      <c r="G4122">
        <v>3333333</v>
      </c>
      <c r="H4122">
        <v>0</v>
      </c>
      <c r="I4122">
        <v>0</v>
      </c>
      <c r="J4122">
        <v>0</v>
      </c>
      <c r="K4122">
        <v>0</v>
      </c>
      <c r="L4122">
        <v>0</v>
      </c>
      <c r="M4122">
        <v>0</v>
      </c>
    </row>
    <row r="4123" spans="2:13" x14ac:dyDescent="0.2">
      <c r="B4123">
        <v>0</v>
      </c>
      <c r="C4123">
        <v>0</v>
      </c>
      <c r="D4123">
        <v>0</v>
      </c>
      <c r="E4123">
        <v>0</v>
      </c>
      <c r="F4123">
        <v>0</v>
      </c>
      <c r="G4123">
        <v>3333333</v>
      </c>
      <c r="H4123">
        <v>0</v>
      </c>
      <c r="I4123">
        <v>0</v>
      </c>
      <c r="J4123">
        <v>0</v>
      </c>
      <c r="K4123">
        <v>0</v>
      </c>
      <c r="L4123">
        <v>0</v>
      </c>
      <c r="M4123">
        <v>0</v>
      </c>
    </row>
    <row r="4124" spans="2:13" x14ac:dyDescent="0.2">
      <c r="B4124">
        <v>0</v>
      </c>
      <c r="C4124">
        <v>0</v>
      </c>
      <c r="D4124">
        <v>0</v>
      </c>
      <c r="E4124">
        <v>0</v>
      </c>
      <c r="F4124">
        <v>0</v>
      </c>
      <c r="G4124">
        <v>3333333</v>
      </c>
      <c r="H4124">
        <v>0</v>
      </c>
      <c r="I4124">
        <v>0</v>
      </c>
      <c r="J4124">
        <v>0</v>
      </c>
      <c r="K4124">
        <v>0</v>
      </c>
      <c r="L4124">
        <v>0</v>
      </c>
      <c r="M4124">
        <v>0</v>
      </c>
    </row>
    <row r="4125" spans="2:13" x14ac:dyDescent="0.2">
      <c r="B4125">
        <v>0</v>
      </c>
      <c r="C4125">
        <v>0</v>
      </c>
      <c r="D4125">
        <v>0</v>
      </c>
      <c r="E4125">
        <v>0</v>
      </c>
      <c r="F4125">
        <v>0</v>
      </c>
      <c r="G4125">
        <v>3333333</v>
      </c>
      <c r="H4125">
        <v>0</v>
      </c>
      <c r="I4125">
        <v>0</v>
      </c>
      <c r="J4125">
        <v>0</v>
      </c>
      <c r="K4125">
        <v>0</v>
      </c>
      <c r="L4125">
        <v>0</v>
      </c>
      <c r="M4125">
        <v>0</v>
      </c>
    </row>
    <row r="4126" spans="2:13" x14ac:dyDescent="0.2">
      <c r="B4126">
        <v>0</v>
      </c>
      <c r="C4126">
        <v>0</v>
      </c>
      <c r="D4126">
        <v>0</v>
      </c>
      <c r="E4126">
        <v>0</v>
      </c>
      <c r="F4126">
        <v>0</v>
      </c>
      <c r="G4126">
        <v>3333333</v>
      </c>
      <c r="H4126">
        <v>0</v>
      </c>
      <c r="I4126">
        <v>0</v>
      </c>
      <c r="J4126">
        <v>0</v>
      </c>
      <c r="K4126">
        <v>0</v>
      </c>
      <c r="L4126">
        <v>0</v>
      </c>
      <c r="M4126">
        <v>0</v>
      </c>
    </row>
    <row r="4127" spans="2:13" x14ac:dyDescent="0.2">
      <c r="B4127">
        <v>0</v>
      </c>
      <c r="C4127">
        <v>0</v>
      </c>
      <c r="D4127">
        <v>0</v>
      </c>
      <c r="E4127">
        <v>0</v>
      </c>
      <c r="F4127">
        <v>0</v>
      </c>
      <c r="G4127">
        <v>3333333</v>
      </c>
      <c r="H4127">
        <v>0</v>
      </c>
      <c r="I4127">
        <v>0</v>
      </c>
      <c r="J4127">
        <v>0</v>
      </c>
      <c r="K4127">
        <v>0</v>
      </c>
      <c r="L4127">
        <v>0</v>
      </c>
      <c r="M4127">
        <v>0</v>
      </c>
    </row>
    <row r="4128" spans="2:13" x14ac:dyDescent="0.2">
      <c r="B4128">
        <v>0</v>
      </c>
      <c r="C4128">
        <v>0</v>
      </c>
      <c r="D4128">
        <v>0</v>
      </c>
      <c r="E4128">
        <v>0</v>
      </c>
      <c r="F4128">
        <v>0</v>
      </c>
      <c r="G4128">
        <v>3333333</v>
      </c>
      <c r="H4128">
        <v>0</v>
      </c>
      <c r="I4128">
        <v>0</v>
      </c>
      <c r="J4128">
        <v>0</v>
      </c>
      <c r="K4128">
        <v>0</v>
      </c>
      <c r="L4128">
        <v>0</v>
      </c>
      <c r="M4128">
        <v>0</v>
      </c>
    </row>
    <row r="4129" spans="2:13" x14ac:dyDescent="0.2">
      <c r="B4129">
        <v>0</v>
      </c>
      <c r="C4129">
        <v>0</v>
      </c>
      <c r="D4129">
        <v>0</v>
      </c>
      <c r="E4129">
        <v>0</v>
      </c>
      <c r="F4129">
        <v>0</v>
      </c>
      <c r="G4129">
        <v>3333333</v>
      </c>
      <c r="H4129">
        <v>0</v>
      </c>
      <c r="I4129">
        <v>0</v>
      </c>
      <c r="J4129">
        <v>0</v>
      </c>
      <c r="K4129">
        <v>0</v>
      </c>
      <c r="L4129">
        <v>0</v>
      </c>
      <c r="M4129">
        <v>0</v>
      </c>
    </row>
    <row r="4130" spans="2:13" x14ac:dyDescent="0.2">
      <c r="B4130">
        <v>0</v>
      </c>
      <c r="C4130">
        <v>0</v>
      </c>
      <c r="D4130">
        <v>0</v>
      </c>
      <c r="E4130">
        <v>0</v>
      </c>
      <c r="F4130">
        <v>0</v>
      </c>
      <c r="G4130">
        <v>3333333</v>
      </c>
      <c r="H4130">
        <v>0</v>
      </c>
      <c r="I4130">
        <v>0</v>
      </c>
      <c r="J4130">
        <v>0</v>
      </c>
      <c r="K4130">
        <v>0</v>
      </c>
      <c r="L4130">
        <v>0</v>
      </c>
      <c r="M4130">
        <v>0</v>
      </c>
    </row>
    <row r="4131" spans="2:13" x14ac:dyDescent="0.2">
      <c r="B4131">
        <v>0</v>
      </c>
      <c r="C4131">
        <v>0</v>
      </c>
      <c r="D4131">
        <v>0</v>
      </c>
      <c r="E4131">
        <v>0</v>
      </c>
      <c r="F4131">
        <v>0</v>
      </c>
      <c r="G4131">
        <v>3333333</v>
      </c>
      <c r="H4131">
        <v>0</v>
      </c>
      <c r="I4131">
        <v>0</v>
      </c>
      <c r="J4131">
        <v>0</v>
      </c>
      <c r="K4131">
        <v>0</v>
      </c>
      <c r="L4131">
        <v>0</v>
      </c>
      <c r="M4131">
        <v>0</v>
      </c>
    </row>
    <row r="4132" spans="2:13" x14ac:dyDescent="0.2">
      <c r="B4132">
        <v>0</v>
      </c>
      <c r="C4132">
        <v>0</v>
      </c>
      <c r="D4132">
        <v>0</v>
      </c>
      <c r="E4132">
        <v>0</v>
      </c>
      <c r="F4132">
        <v>0</v>
      </c>
      <c r="G4132">
        <v>3333333</v>
      </c>
      <c r="H4132">
        <v>0</v>
      </c>
      <c r="I4132">
        <v>0</v>
      </c>
      <c r="J4132">
        <v>0</v>
      </c>
      <c r="K4132">
        <v>0</v>
      </c>
      <c r="L4132">
        <v>0</v>
      </c>
      <c r="M4132">
        <v>0</v>
      </c>
    </row>
    <row r="4133" spans="2:13" x14ac:dyDescent="0.2">
      <c r="B4133">
        <v>0</v>
      </c>
      <c r="C4133">
        <v>0</v>
      </c>
      <c r="D4133">
        <v>0</v>
      </c>
      <c r="E4133">
        <v>0</v>
      </c>
      <c r="F4133">
        <v>0</v>
      </c>
      <c r="G4133">
        <v>3333333</v>
      </c>
      <c r="H4133">
        <v>0</v>
      </c>
      <c r="I4133">
        <v>0</v>
      </c>
      <c r="J4133">
        <v>0</v>
      </c>
      <c r="K4133">
        <v>0</v>
      </c>
      <c r="L4133">
        <v>0</v>
      </c>
      <c r="M4133">
        <v>0</v>
      </c>
    </row>
    <row r="4134" spans="2:13" x14ac:dyDescent="0.2">
      <c r="B4134">
        <v>0</v>
      </c>
      <c r="C4134">
        <v>0</v>
      </c>
      <c r="D4134">
        <v>0</v>
      </c>
      <c r="E4134">
        <v>0</v>
      </c>
      <c r="F4134">
        <v>0</v>
      </c>
      <c r="G4134">
        <v>3333333</v>
      </c>
      <c r="H4134">
        <v>0</v>
      </c>
      <c r="I4134">
        <v>0</v>
      </c>
      <c r="J4134">
        <v>0</v>
      </c>
      <c r="K4134">
        <v>0</v>
      </c>
      <c r="L4134">
        <v>0</v>
      </c>
      <c r="M4134">
        <v>0</v>
      </c>
    </row>
    <row r="4135" spans="2:13" x14ac:dyDescent="0.2">
      <c r="B4135">
        <v>0</v>
      </c>
      <c r="C4135">
        <v>0</v>
      </c>
      <c r="D4135">
        <v>0</v>
      </c>
      <c r="E4135">
        <v>0</v>
      </c>
      <c r="F4135">
        <v>0</v>
      </c>
      <c r="G4135">
        <v>3333333</v>
      </c>
      <c r="H4135">
        <v>0</v>
      </c>
      <c r="I4135">
        <v>0</v>
      </c>
      <c r="J4135">
        <v>0</v>
      </c>
      <c r="K4135">
        <v>0</v>
      </c>
      <c r="L4135">
        <v>0</v>
      </c>
      <c r="M4135">
        <v>0</v>
      </c>
    </row>
    <row r="4136" spans="2:13" x14ac:dyDescent="0.2">
      <c r="B4136">
        <v>0</v>
      </c>
      <c r="C4136">
        <v>0</v>
      </c>
      <c r="D4136">
        <v>0</v>
      </c>
      <c r="E4136">
        <v>0</v>
      </c>
      <c r="F4136">
        <v>0</v>
      </c>
      <c r="G4136">
        <v>3333333</v>
      </c>
      <c r="H4136">
        <v>0</v>
      </c>
      <c r="I4136">
        <v>0</v>
      </c>
      <c r="J4136">
        <v>0</v>
      </c>
      <c r="K4136">
        <v>0</v>
      </c>
      <c r="L4136">
        <v>0</v>
      </c>
      <c r="M4136">
        <v>0</v>
      </c>
    </row>
    <row r="4137" spans="2:13" x14ac:dyDescent="0.2">
      <c r="B4137">
        <v>0</v>
      </c>
      <c r="C4137">
        <v>0</v>
      </c>
      <c r="D4137">
        <v>0</v>
      </c>
      <c r="E4137">
        <v>0</v>
      </c>
      <c r="F4137">
        <v>0</v>
      </c>
      <c r="G4137">
        <v>3333333</v>
      </c>
      <c r="H4137">
        <v>0</v>
      </c>
      <c r="I4137">
        <v>0</v>
      </c>
      <c r="J4137">
        <v>0</v>
      </c>
      <c r="K4137">
        <v>0</v>
      </c>
      <c r="L4137">
        <v>0</v>
      </c>
      <c r="M4137">
        <v>0</v>
      </c>
    </row>
    <row r="4138" spans="2:13" x14ac:dyDescent="0.2">
      <c r="B4138">
        <v>0</v>
      </c>
      <c r="C4138">
        <v>0</v>
      </c>
      <c r="D4138">
        <v>0</v>
      </c>
      <c r="E4138">
        <v>0</v>
      </c>
      <c r="F4138">
        <v>0</v>
      </c>
      <c r="G4138">
        <v>3333333</v>
      </c>
      <c r="H4138">
        <v>0</v>
      </c>
      <c r="I4138">
        <v>0</v>
      </c>
      <c r="J4138">
        <v>0</v>
      </c>
      <c r="K4138">
        <v>0</v>
      </c>
      <c r="L4138">
        <v>0</v>
      </c>
      <c r="M4138">
        <v>0</v>
      </c>
    </row>
    <row r="4139" spans="2:13" x14ac:dyDescent="0.2">
      <c r="B4139">
        <v>0</v>
      </c>
      <c r="C4139">
        <v>0</v>
      </c>
      <c r="D4139">
        <v>0</v>
      </c>
      <c r="E4139">
        <v>0</v>
      </c>
      <c r="F4139">
        <v>0</v>
      </c>
      <c r="G4139">
        <v>3333333</v>
      </c>
      <c r="H4139">
        <v>0</v>
      </c>
      <c r="I4139">
        <v>0</v>
      </c>
      <c r="J4139">
        <v>0</v>
      </c>
      <c r="K4139">
        <v>0</v>
      </c>
      <c r="L4139">
        <v>0</v>
      </c>
      <c r="M4139">
        <v>0</v>
      </c>
    </row>
    <row r="4140" spans="2:13" x14ac:dyDescent="0.2">
      <c r="B4140">
        <v>0</v>
      </c>
      <c r="C4140">
        <v>0</v>
      </c>
      <c r="D4140">
        <v>0</v>
      </c>
      <c r="E4140">
        <v>0</v>
      </c>
      <c r="F4140">
        <v>0</v>
      </c>
      <c r="G4140">
        <v>3333333</v>
      </c>
      <c r="H4140">
        <v>0</v>
      </c>
      <c r="I4140">
        <v>0</v>
      </c>
      <c r="J4140">
        <v>0</v>
      </c>
      <c r="K4140">
        <v>0</v>
      </c>
      <c r="L4140">
        <v>0</v>
      </c>
      <c r="M4140">
        <v>0</v>
      </c>
    </row>
    <row r="4141" spans="2:13" x14ac:dyDescent="0.2">
      <c r="B4141">
        <v>0</v>
      </c>
      <c r="C4141">
        <v>0</v>
      </c>
      <c r="D4141">
        <v>0</v>
      </c>
      <c r="E4141">
        <v>0</v>
      </c>
      <c r="F4141">
        <v>0</v>
      </c>
      <c r="G4141">
        <v>3333333</v>
      </c>
      <c r="H4141">
        <v>0</v>
      </c>
      <c r="I4141">
        <v>0</v>
      </c>
      <c r="J4141">
        <v>0</v>
      </c>
      <c r="K4141">
        <v>0</v>
      </c>
      <c r="L4141">
        <v>0</v>
      </c>
      <c r="M4141">
        <v>0</v>
      </c>
    </row>
    <row r="4142" spans="2:13" x14ac:dyDescent="0.2">
      <c r="B4142">
        <v>0</v>
      </c>
      <c r="C4142">
        <v>0</v>
      </c>
      <c r="D4142">
        <v>0</v>
      </c>
      <c r="E4142">
        <v>0</v>
      </c>
      <c r="F4142">
        <v>0</v>
      </c>
      <c r="G4142">
        <v>3333333</v>
      </c>
      <c r="H4142">
        <v>0</v>
      </c>
      <c r="I4142">
        <v>0</v>
      </c>
      <c r="J4142">
        <v>0</v>
      </c>
      <c r="K4142">
        <v>0</v>
      </c>
      <c r="L4142">
        <v>0</v>
      </c>
      <c r="M4142">
        <v>0</v>
      </c>
    </row>
    <row r="4143" spans="2:13" x14ac:dyDescent="0.2">
      <c r="B4143">
        <v>0</v>
      </c>
      <c r="C4143">
        <v>0</v>
      </c>
      <c r="D4143">
        <v>0</v>
      </c>
      <c r="E4143">
        <v>0</v>
      </c>
      <c r="F4143">
        <v>0</v>
      </c>
      <c r="G4143">
        <v>3333333</v>
      </c>
      <c r="H4143">
        <v>0</v>
      </c>
      <c r="I4143">
        <v>0</v>
      </c>
      <c r="J4143">
        <v>0</v>
      </c>
      <c r="K4143">
        <v>0</v>
      </c>
      <c r="L4143">
        <v>0</v>
      </c>
      <c r="M4143">
        <v>0</v>
      </c>
    </row>
    <row r="4144" spans="2:13" x14ac:dyDescent="0.2">
      <c r="B4144">
        <v>0</v>
      </c>
      <c r="C4144">
        <v>0</v>
      </c>
      <c r="D4144">
        <v>0</v>
      </c>
      <c r="E4144">
        <v>0</v>
      </c>
      <c r="F4144">
        <v>0</v>
      </c>
      <c r="G4144">
        <v>3333333</v>
      </c>
      <c r="H4144">
        <v>0</v>
      </c>
      <c r="I4144">
        <v>0</v>
      </c>
      <c r="J4144">
        <v>0</v>
      </c>
      <c r="K4144">
        <v>0</v>
      </c>
      <c r="L4144">
        <v>0</v>
      </c>
      <c r="M4144">
        <v>0</v>
      </c>
    </row>
    <row r="4145" spans="2:13" x14ac:dyDescent="0.2">
      <c r="B4145">
        <v>0</v>
      </c>
      <c r="C4145">
        <v>0</v>
      </c>
      <c r="D4145">
        <v>0</v>
      </c>
      <c r="E4145">
        <v>0</v>
      </c>
      <c r="F4145">
        <v>0</v>
      </c>
      <c r="G4145">
        <v>3333333</v>
      </c>
      <c r="H4145">
        <v>0</v>
      </c>
      <c r="I4145">
        <v>0</v>
      </c>
      <c r="J4145">
        <v>0</v>
      </c>
      <c r="K4145">
        <v>0</v>
      </c>
      <c r="L4145">
        <v>0</v>
      </c>
      <c r="M4145">
        <v>0</v>
      </c>
    </row>
    <row r="4146" spans="2:13" x14ac:dyDescent="0.2">
      <c r="B4146">
        <v>0</v>
      </c>
      <c r="C4146">
        <v>0</v>
      </c>
      <c r="D4146">
        <v>0</v>
      </c>
      <c r="E4146">
        <v>0</v>
      </c>
      <c r="F4146">
        <v>0</v>
      </c>
      <c r="G4146">
        <v>3333333</v>
      </c>
      <c r="H4146">
        <v>0</v>
      </c>
      <c r="I4146">
        <v>0</v>
      </c>
      <c r="J4146">
        <v>0</v>
      </c>
      <c r="K4146">
        <v>0</v>
      </c>
      <c r="L4146">
        <v>0</v>
      </c>
      <c r="M4146">
        <v>0</v>
      </c>
    </row>
    <row r="4147" spans="2:13" x14ac:dyDescent="0.2">
      <c r="B4147">
        <v>0</v>
      </c>
      <c r="C4147">
        <v>0</v>
      </c>
      <c r="D4147">
        <v>0</v>
      </c>
      <c r="E4147">
        <v>0</v>
      </c>
      <c r="F4147">
        <v>0</v>
      </c>
      <c r="G4147">
        <v>3333333</v>
      </c>
      <c r="H4147">
        <v>0</v>
      </c>
      <c r="I4147">
        <v>0</v>
      </c>
      <c r="J4147">
        <v>0</v>
      </c>
      <c r="K4147">
        <v>0</v>
      </c>
      <c r="L4147">
        <v>0</v>
      </c>
      <c r="M4147">
        <v>0</v>
      </c>
    </row>
    <row r="4148" spans="2:13" x14ac:dyDescent="0.2">
      <c r="B4148">
        <v>0</v>
      </c>
      <c r="C4148">
        <v>0</v>
      </c>
      <c r="D4148">
        <v>0</v>
      </c>
      <c r="E4148">
        <v>0</v>
      </c>
      <c r="F4148">
        <v>0</v>
      </c>
      <c r="G4148">
        <v>3333333</v>
      </c>
      <c r="H4148">
        <v>0</v>
      </c>
      <c r="I4148">
        <v>0</v>
      </c>
      <c r="J4148">
        <v>0</v>
      </c>
      <c r="K4148">
        <v>0</v>
      </c>
      <c r="L4148">
        <v>0</v>
      </c>
      <c r="M4148">
        <v>0</v>
      </c>
    </row>
    <row r="4149" spans="2:13" x14ac:dyDescent="0.2">
      <c r="B4149">
        <v>0</v>
      </c>
      <c r="C4149">
        <v>0</v>
      </c>
      <c r="D4149">
        <v>0</v>
      </c>
      <c r="E4149">
        <v>0</v>
      </c>
      <c r="F4149">
        <v>0</v>
      </c>
      <c r="G4149">
        <v>3333333</v>
      </c>
      <c r="H4149">
        <v>0</v>
      </c>
      <c r="I4149">
        <v>0</v>
      </c>
      <c r="J4149">
        <v>0</v>
      </c>
      <c r="K4149">
        <v>0</v>
      </c>
      <c r="L4149">
        <v>0</v>
      </c>
      <c r="M4149">
        <v>0</v>
      </c>
    </row>
    <row r="4150" spans="2:13" x14ac:dyDescent="0.2">
      <c r="B4150">
        <v>0</v>
      </c>
      <c r="C4150">
        <v>0</v>
      </c>
      <c r="D4150">
        <v>0</v>
      </c>
      <c r="E4150">
        <v>0</v>
      </c>
      <c r="F4150">
        <v>0</v>
      </c>
      <c r="G4150">
        <v>3333333</v>
      </c>
      <c r="H4150">
        <v>0</v>
      </c>
      <c r="I4150">
        <v>0</v>
      </c>
      <c r="J4150">
        <v>0</v>
      </c>
      <c r="K4150">
        <v>0</v>
      </c>
      <c r="L4150">
        <v>0</v>
      </c>
      <c r="M4150">
        <v>0</v>
      </c>
    </row>
    <row r="4151" spans="2:13" x14ac:dyDescent="0.2">
      <c r="B4151">
        <v>0</v>
      </c>
      <c r="C4151">
        <v>0</v>
      </c>
      <c r="D4151">
        <v>0</v>
      </c>
      <c r="E4151">
        <v>0</v>
      </c>
      <c r="F4151">
        <v>0</v>
      </c>
      <c r="G4151">
        <v>3333333</v>
      </c>
      <c r="H4151">
        <v>0</v>
      </c>
      <c r="I4151">
        <v>0</v>
      </c>
      <c r="J4151">
        <v>0</v>
      </c>
      <c r="K4151">
        <v>0</v>
      </c>
      <c r="L4151">
        <v>0</v>
      </c>
      <c r="M4151">
        <v>0</v>
      </c>
    </row>
    <row r="4152" spans="2:13" x14ac:dyDescent="0.2">
      <c r="B4152">
        <v>0</v>
      </c>
      <c r="C4152">
        <v>0</v>
      </c>
      <c r="D4152">
        <v>0</v>
      </c>
      <c r="E4152">
        <v>0</v>
      </c>
      <c r="F4152">
        <v>0</v>
      </c>
      <c r="G4152">
        <v>3333333</v>
      </c>
      <c r="H4152">
        <v>0</v>
      </c>
      <c r="I4152">
        <v>0</v>
      </c>
      <c r="J4152">
        <v>0</v>
      </c>
      <c r="K4152">
        <v>0</v>
      </c>
      <c r="L4152">
        <v>0</v>
      </c>
      <c r="M4152">
        <v>0</v>
      </c>
    </row>
    <row r="4153" spans="2:13" x14ac:dyDescent="0.2">
      <c r="B4153">
        <v>0</v>
      </c>
      <c r="C4153">
        <v>0</v>
      </c>
      <c r="D4153">
        <v>0</v>
      </c>
      <c r="E4153">
        <v>0</v>
      </c>
      <c r="F4153">
        <v>0</v>
      </c>
      <c r="G4153">
        <v>3333333</v>
      </c>
      <c r="H4153">
        <v>0</v>
      </c>
      <c r="I4153">
        <v>0</v>
      </c>
      <c r="J4153">
        <v>0</v>
      </c>
      <c r="K4153">
        <v>0</v>
      </c>
      <c r="L4153">
        <v>0</v>
      </c>
      <c r="M4153">
        <v>0</v>
      </c>
    </row>
    <row r="4154" spans="2:13" x14ac:dyDescent="0.2">
      <c r="B4154">
        <v>0</v>
      </c>
      <c r="C4154">
        <v>0</v>
      </c>
      <c r="D4154">
        <v>0</v>
      </c>
      <c r="E4154">
        <v>0</v>
      </c>
      <c r="F4154">
        <v>0</v>
      </c>
      <c r="G4154">
        <v>3333333</v>
      </c>
      <c r="H4154">
        <v>0</v>
      </c>
      <c r="I4154">
        <v>0</v>
      </c>
      <c r="J4154">
        <v>0</v>
      </c>
      <c r="K4154">
        <v>0</v>
      </c>
      <c r="L4154">
        <v>0</v>
      </c>
      <c r="M4154">
        <v>0</v>
      </c>
    </row>
    <row r="4155" spans="2:13" x14ac:dyDescent="0.2">
      <c r="B4155">
        <v>0</v>
      </c>
      <c r="C4155">
        <v>0</v>
      </c>
      <c r="D4155">
        <v>0</v>
      </c>
      <c r="E4155">
        <v>0</v>
      </c>
      <c r="F4155">
        <v>0</v>
      </c>
      <c r="G4155">
        <v>3333333</v>
      </c>
      <c r="H4155">
        <v>0</v>
      </c>
      <c r="I4155">
        <v>0</v>
      </c>
      <c r="J4155">
        <v>0</v>
      </c>
      <c r="K4155">
        <v>0</v>
      </c>
      <c r="L4155">
        <v>0</v>
      </c>
      <c r="M4155">
        <v>0</v>
      </c>
    </row>
    <row r="4156" spans="2:13" x14ac:dyDescent="0.2">
      <c r="B4156">
        <v>0</v>
      </c>
      <c r="C4156">
        <v>0</v>
      </c>
      <c r="D4156">
        <v>0</v>
      </c>
      <c r="E4156">
        <v>0</v>
      </c>
      <c r="F4156">
        <v>0</v>
      </c>
      <c r="G4156">
        <v>3333333</v>
      </c>
      <c r="H4156">
        <v>0</v>
      </c>
      <c r="I4156">
        <v>0</v>
      </c>
      <c r="J4156">
        <v>0</v>
      </c>
      <c r="K4156">
        <v>0</v>
      </c>
      <c r="L4156">
        <v>0</v>
      </c>
      <c r="M4156">
        <v>0</v>
      </c>
    </row>
    <row r="4157" spans="2:13" x14ac:dyDescent="0.2">
      <c r="B4157">
        <v>0</v>
      </c>
      <c r="C4157">
        <v>0</v>
      </c>
      <c r="D4157">
        <v>0</v>
      </c>
      <c r="E4157">
        <v>0</v>
      </c>
      <c r="F4157">
        <v>0</v>
      </c>
      <c r="G4157">
        <v>3333333</v>
      </c>
      <c r="H4157">
        <v>0</v>
      </c>
      <c r="I4157">
        <v>0</v>
      </c>
      <c r="J4157">
        <v>0</v>
      </c>
      <c r="K4157">
        <v>0</v>
      </c>
      <c r="L4157">
        <v>0</v>
      </c>
      <c r="M4157">
        <v>0</v>
      </c>
    </row>
    <row r="4158" spans="2:13" x14ac:dyDescent="0.2">
      <c r="B4158">
        <v>0</v>
      </c>
      <c r="C4158">
        <v>0</v>
      </c>
      <c r="D4158">
        <v>0</v>
      </c>
      <c r="E4158">
        <v>0</v>
      </c>
      <c r="F4158">
        <v>0</v>
      </c>
      <c r="G4158">
        <v>3333333</v>
      </c>
      <c r="H4158">
        <v>0</v>
      </c>
      <c r="I4158">
        <v>0</v>
      </c>
      <c r="J4158">
        <v>0</v>
      </c>
      <c r="K4158">
        <v>0</v>
      </c>
      <c r="L4158">
        <v>0</v>
      </c>
      <c r="M4158">
        <v>0</v>
      </c>
    </row>
    <row r="4159" spans="2:13" x14ac:dyDescent="0.2">
      <c r="B4159">
        <v>0</v>
      </c>
      <c r="C4159">
        <v>0</v>
      </c>
      <c r="D4159">
        <v>0</v>
      </c>
      <c r="E4159">
        <v>0</v>
      </c>
      <c r="F4159">
        <v>0</v>
      </c>
      <c r="G4159">
        <v>3333333</v>
      </c>
      <c r="H4159">
        <v>0</v>
      </c>
      <c r="I4159">
        <v>0</v>
      </c>
      <c r="J4159">
        <v>0</v>
      </c>
      <c r="K4159">
        <v>0</v>
      </c>
      <c r="L4159">
        <v>0</v>
      </c>
      <c r="M4159">
        <v>0</v>
      </c>
    </row>
    <row r="4160" spans="2:13" x14ac:dyDescent="0.2">
      <c r="B4160">
        <v>0</v>
      </c>
      <c r="C4160">
        <v>0</v>
      </c>
      <c r="D4160">
        <v>0</v>
      </c>
      <c r="E4160">
        <v>0</v>
      </c>
      <c r="F4160">
        <v>0</v>
      </c>
      <c r="G4160">
        <v>3333333</v>
      </c>
      <c r="H4160">
        <v>0</v>
      </c>
      <c r="I4160">
        <v>0</v>
      </c>
      <c r="J4160">
        <v>0</v>
      </c>
      <c r="K4160">
        <v>0</v>
      </c>
      <c r="L4160">
        <v>0</v>
      </c>
      <c r="M4160">
        <v>0</v>
      </c>
    </row>
    <row r="4161" spans="2:13" x14ac:dyDescent="0.2">
      <c r="B4161">
        <v>0</v>
      </c>
      <c r="C4161">
        <v>0</v>
      </c>
      <c r="D4161">
        <v>0</v>
      </c>
      <c r="E4161">
        <v>0</v>
      </c>
      <c r="F4161">
        <v>0</v>
      </c>
      <c r="G4161">
        <v>3333333</v>
      </c>
      <c r="H4161">
        <v>0</v>
      </c>
      <c r="I4161">
        <v>0</v>
      </c>
      <c r="J4161">
        <v>0</v>
      </c>
      <c r="K4161">
        <v>0</v>
      </c>
      <c r="L4161">
        <v>0</v>
      </c>
      <c r="M4161">
        <v>0</v>
      </c>
    </row>
    <row r="4162" spans="2:13" x14ac:dyDescent="0.2">
      <c r="B4162">
        <v>0</v>
      </c>
      <c r="C4162">
        <v>0</v>
      </c>
      <c r="D4162">
        <v>0</v>
      </c>
      <c r="E4162">
        <v>0</v>
      </c>
      <c r="F4162">
        <v>0</v>
      </c>
      <c r="G4162">
        <v>3333333</v>
      </c>
      <c r="H4162">
        <v>0</v>
      </c>
      <c r="I4162">
        <v>0</v>
      </c>
      <c r="J4162">
        <v>0</v>
      </c>
      <c r="K4162">
        <v>0</v>
      </c>
      <c r="L4162">
        <v>0</v>
      </c>
      <c r="M4162">
        <v>0</v>
      </c>
    </row>
    <row r="4163" spans="2:13" x14ac:dyDescent="0.2">
      <c r="B4163">
        <v>0</v>
      </c>
      <c r="C4163">
        <v>0</v>
      </c>
      <c r="D4163">
        <v>0</v>
      </c>
      <c r="E4163">
        <v>0</v>
      </c>
      <c r="F4163">
        <v>0</v>
      </c>
      <c r="G4163">
        <v>3333333</v>
      </c>
      <c r="H4163">
        <v>0</v>
      </c>
      <c r="I4163">
        <v>0</v>
      </c>
      <c r="J4163">
        <v>0</v>
      </c>
      <c r="K4163">
        <v>0</v>
      </c>
      <c r="L4163">
        <v>0</v>
      </c>
      <c r="M4163">
        <v>0</v>
      </c>
    </row>
    <row r="4164" spans="2:13" x14ac:dyDescent="0.2">
      <c r="B4164">
        <v>0</v>
      </c>
      <c r="C4164">
        <v>0</v>
      </c>
      <c r="D4164">
        <v>0</v>
      </c>
      <c r="E4164">
        <v>0</v>
      </c>
      <c r="F4164">
        <v>0</v>
      </c>
      <c r="G4164">
        <v>3333333</v>
      </c>
      <c r="H4164">
        <v>0</v>
      </c>
      <c r="I4164">
        <v>0</v>
      </c>
      <c r="J4164">
        <v>0</v>
      </c>
      <c r="K4164">
        <v>0</v>
      </c>
      <c r="L4164">
        <v>0</v>
      </c>
      <c r="M4164">
        <v>0</v>
      </c>
    </row>
    <row r="4165" spans="2:13" x14ac:dyDescent="0.2">
      <c r="B4165">
        <v>0</v>
      </c>
      <c r="C4165">
        <v>0</v>
      </c>
      <c r="D4165">
        <v>0</v>
      </c>
      <c r="E4165">
        <v>0</v>
      </c>
      <c r="F4165">
        <v>0</v>
      </c>
      <c r="G4165">
        <v>3333333</v>
      </c>
      <c r="H4165">
        <v>0</v>
      </c>
      <c r="I4165">
        <v>0</v>
      </c>
      <c r="J4165">
        <v>0</v>
      </c>
      <c r="K4165">
        <v>0</v>
      </c>
      <c r="L4165">
        <v>0</v>
      </c>
      <c r="M4165">
        <v>0</v>
      </c>
    </row>
    <row r="4166" spans="2:13" x14ac:dyDescent="0.2">
      <c r="B4166">
        <v>0</v>
      </c>
      <c r="C4166">
        <v>0</v>
      </c>
      <c r="D4166">
        <v>0</v>
      </c>
      <c r="E4166">
        <v>0</v>
      </c>
      <c r="F4166">
        <v>0</v>
      </c>
      <c r="G4166">
        <v>3333333</v>
      </c>
      <c r="H4166">
        <v>0</v>
      </c>
      <c r="I4166">
        <v>0</v>
      </c>
      <c r="J4166">
        <v>0</v>
      </c>
      <c r="K4166">
        <v>0</v>
      </c>
      <c r="L4166">
        <v>0</v>
      </c>
      <c r="M4166">
        <v>0</v>
      </c>
    </row>
    <row r="4167" spans="2:13" x14ac:dyDescent="0.2">
      <c r="B4167">
        <v>0</v>
      </c>
      <c r="C4167">
        <v>0</v>
      </c>
      <c r="D4167">
        <v>0</v>
      </c>
      <c r="E4167">
        <v>0</v>
      </c>
      <c r="F4167">
        <v>0</v>
      </c>
      <c r="G4167">
        <v>3333333</v>
      </c>
      <c r="H4167">
        <v>0</v>
      </c>
      <c r="I4167">
        <v>0</v>
      </c>
      <c r="J4167">
        <v>0</v>
      </c>
      <c r="K4167">
        <v>0</v>
      </c>
      <c r="L4167">
        <v>0</v>
      </c>
      <c r="M4167">
        <v>0</v>
      </c>
    </row>
    <row r="4168" spans="2:13" x14ac:dyDescent="0.2">
      <c r="B4168">
        <v>0</v>
      </c>
      <c r="C4168">
        <v>0</v>
      </c>
      <c r="D4168">
        <v>0</v>
      </c>
      <c r="E4168">
        <v>0</v>
      </c>
      <c r="F4168">
        <v>0</v>
      </c>
      <c r="G4168">
        <v>3333333</v>
      </c>
      <c r="H4168">
        <v>0</v>
      </c>
      <c r="I4168">
        <v>0</v>
      </c>
      <c r="J4168">
        <v>0</v>
      </c>
      <c r="K4168">
        <v>0</v>
      </c>
      <c r="L4168">
        <v>0</v>
      </c>
      <c r="M4168">
        <v>0</v>
      </c>
    </row>
    <row r="4169" spans="2:13" x14ac:dyDescent="0.2">
      <c r="B4169">
        <v>0</v>
      </c>
      <c r="C4169">
        <v>0</v>
      </c>
      <c r="D4169">
        <v>0</v>
      </c>
      <c r="E4169">
        <v>0</v>
      </c>
      <c r="F4169">
        <v>0</v>
      </c>
      <c r="G4169">
        <v>3333333</v>
      </c>
      <c r="H4169">
        <v>0</v>
      </c>
      <c r="I4169">
        <v>0</v>
      </c>
      <c r="J4169">
        <v>0</v>
      </c>
      <c r="K4169">
        <v>0</v>
      </c>
      <c r="L4169">
        <v>0</v>
      </c>
      <c r="M4169">
        <v>0</v>
      </c>
    </row>
    <row r="4170" spans="2:13" x14ac:dyDescent="0.2">
      <c r="B4170">
        <v>0</v>
      </c>
      <c r="C4170">
        <v>0</v>
      </c>
      <c r="D4170">
        <v>0</v>
      </c>
      <c r="E4170">
        <v>0</v>
      </c>
      <c r="F4170">
        <v>0</v>
      </c>
      <c r="G4170">
        <v>3333333</v>
      </c>
      <c r="H4170">
        <v>0</v>
      </c>
      <c r="I4170">
        <v>0</v>
      </c>
      <c r="J4170">
        <v>0</v>
      </c>
      <c r="K4170">
        <v>0</v>
      </c>
      <c r="L4170">
        <v>0</v>
      </c>
      <c r="M4170">
        <v>0</v>
      </c>
    </row>
    <row r="4171" spans="2:13" x14ac:dyDescent="0.2">
      <c r="B4171">
        <v>0</v>
      </c>
      <c r="C4171">
        <v>0</v>
      </c>
      <c r="D4171">
        <v>0</v>
      </c>
      <c r="E4171">
        <v>0</v>
      </c>
      <c r="F4171">
        <v>0</v>
      </c>
      <c r="G4171">
        <v>3333333</v>
      </c>
      <c r="H4171">
        <v>0</v>
      </c>
      <c r="I4171">
        <v>0</v>
      </c>
      <c r="J4171">
        <v>0</v>
      </c>
      <c r="K4171">
        <v>0</v>
      </c>
      <c r="L4171">
        <v>0</v>
      </c>
      <c r="M4171">
        <v>0</v>
      </c>
    </row>
    <row r="4172" spans="2:13" x14ac:dyDescent="0.2">
      <c r="B4172">
        <v>0</v>
      </c>
      <c r="C4172">
        <v>0</v>
      </c>
      <c r="D4172">
        <v>0</v>
      </c>
      <c r="E4172">
        <v>0</v>
      </c>
      <c r="F4172">
        <v>0</v>
      </c>
      <c r="G4172">
        <v>3333333</v>
      </c>
      <c r="H4172">
        <v>0</v>
      </c>
      <c r="I4172">
        <v>0</v>
      </c>
      <c r="J4172">
        <v>0</v>
      </c>
      <c r="K4172">
        <v>0</v>
      </c>
      <c r="L4172">
        <v>0</v>
      </c>
      <c r="M4172">
        <v>0</v>
      </c>
    </row>
    <row r="4173" spans="2:13" x14ac:dyDescent="0.2">
      <c r="B4173">
        <v>0</v>
      </c>
      <c r="C4173">
        <v>0</v>
      </c>
      <c r="D4173">
        <v>0</v>
      </c>
      <c r="E4173">
        <v>0</v>
      </c>
      <c r="F4173">
        <v>0</v>
      </c>
      <c r="G4173">
        <v>3333333</v>
      </c>
      <c r="H4173">
        <v>0</v>
      </c>
      <c r="I4173">
        <v>0</v>
      </c>
      <c r="J4173">
        <v>0</v>
      </c>
      <c r="K4173">
        <v>0</v>
      </c>
      <c r="L4173">
        <v>0</v>
      </c>
      <c r="M4173">
        <v>0</v>
      </c>
    </row>
    <row r="4174" spans="2:13" x14ac:dyDescent="0.2">
      <c r="B4174">
        <v>0</v>
      </c>
      <c r="C4174">
        <v>0</v>
      </c>
      <c r="D4174">
        <v>0</v>
      </c>
      <c r="E4174">
        <v>0</v>
      </c>
      <c r="F4174">
        <v>0</v>
      </c>
      <c r="G4174">
        <v>3333333</v>
      </c>
      <c r="H4174">
        <v>0</v>
      </c>
      <c r="I4174">
        <v>0</v>
      </c>
      <c r="J4174">
        <v>0</v>
      </c>
      <c r="K4174">
        <v>0</v>
      </c>
      <c r="L4174">
        <v>0</v>
      </c>
      <c r="M4174">
        <v>0</v>
      </c>
    </row>
    <row r="4175" spans="2:13" x14ac:dyDescent="0.2">
      <c r="B4175">
        <v>0</v>
      </c>
      <c r="C4175">
        <v>0</v>
      </c>
      <c r="D4175">
        <v>0</v>
      </c>
      <c r="E4175">
        <v>0</v>
      </c>
      <c r="F4175">
        <v>0</v>
      </c>
      <c r="G4175">
        <v>3333333</v>
      </c>
      <c r="H4175">
        <v>0</v>
      </c>
      <c r="I4175">
        <v>0</v>
      </c>
      <c r="J4175">
        <v>0</v>
      </c>
      <c r="K4175">
        <v>0</v>
      </c>
      <c r="L4175">
        <v>0</v>
      </c>
      <c r="M4175">
        <v>0</v>
      </c>
    </row>
    <row r="4176" spans="2:13" x14ac:dyDescent="0.2">
      <c r="B4176">
        <v>0</v>
      </c>
      <c r="C4176">
        <v>0</v>
      </c>
      <c r="D4176">
        <v>0</v>
      </c>
      <c r="E4176">
        <v>0</v>
      </c>
      <c r="F4176">
        <v>0</v>
      </c>
      <c r="G4176">
        <v>3333333</v>
      </c>
      <c r="H4176">
        <v>0</v>
      </c>
      <c r="I4176">
        <v>0</v>
      </c>
      <c r="J4176">
        <v>0</v>
      </c>
      <c r="K4176">
        <v>0</v>
      </c>
      <c r="L4176">
        <v>0</v>
      </c>
      <c r="M4176">
        <v>0</v>
      </c>
    </row>
    <row r="4177" spans="2:13" x14ac:dyDescent="0.2">
      <c r="B4177">
        <v>0</v>
      </c>
      <c r="C4177">
        <v>0</v>
      </c>
      <c r="D4177">
        <v>0</v>
      </c>
      <c r="E4177">
        <v>0</v>
      </c>
      <c r="F4177">
        <v>0</v>
      </c>
      <c r="G4177">
        <v>3333333</v>
      </c>
      <c r="H4177">
        <v>0</v>
      </c>
      <c r="I4177">
        <v>0</v>
      </c>
      <c r="J4177">
        <v>0</v>
      </c>
      <c r="K4177">
        <v>0</v>
      </c>
      <c r="L4177">
        <v>0</v>
      </c>
      <c r="M4177">
        <v>0</v>
      </c>
    </row>
    <row r="4178" spans="2:13" x14ac:dyDescent="0.2">
      <c r="B4178">
        <v>0</v>
      </c>
      <c r="C4178">
        <v>0</v>
      </c>
      <c r="D4178">
        <v>0</v>
      </c>
      <c r="E4178">
        <v>0</v>
      </c>
      <c r="F4178">
        <v>0</v>
      </c>
      <c r="G4178">
        <v>3333333</v>
      </c>
      <c r="H4178">
        <v>0</v>
      </c>
      <c r="I4178">
        <v>0</v>
      </c>
      <c r="J4178">
        <v>0</v>
      </c>
      <c r="K4178">
        <v>0</v>
      </c>
      <c r="L4178">
        <v>0</v>
      </c>
      <c r="M4178">
        <v>0</v>
      </c>
    </row>
    <row r="4179" spans="2:13" x14ac:dyDescent="0.2">
      <c r="B4179">
        <v>0</v>
      </c>
      <c r="C4179">
        <v>0</v>
      </c>
      <c r="D4179">
        <v>0</v>
      </c>
      <c r="E4179">
        <v>0</v>
      </c>
      <c r="F4179">
        <v>0</v>
      </c>
      <c r="G4179">
        <v>3333333</v>
      </c>
      <c r="H4179">
        <v>0</v>
      </c>
      <c r="I4179">
        <v>0</v>
      </c>
      <c r="J4179">
        <v>0</v>
      </c>
      <c r="K4179">
        <v>0</v>
      </c>
      <c r="L4179">
        <v>0</v>
      </c>
      <c r="M4179">
        <v>0</v>
      </c>
    </row>
    <row r="4180" spans="2:13" x14ac:dyDescent="0.2">
      <c r="B4180">
        <v>0</v>
      </c>
      <c r="C4180">
        <v>0</v>
      </c>
      <c r="D4180">
        <v>0</v>
      </c>
      <c r="E4180">
        <v>0</v>
      </c>
      <c r="F4180">
        <v>0</v>
      </c>
      <c r="G4180">
        <v>3333333</v>
      </c>
      <c r="H4180">
        <v>0</v>
      </c>
      <c r="I4180">
        <v>0</v>
      </c>
      <c r="J4180">
        <v>0</v>
      </c>
      <c r="K4180">
        <v>0</v>
      </c>
      <c r="L4180">
        <v>0</v>
      </c>
      <c r="M4180">
        <v>0</v>
      </c>
    </row>
    <row r="4181" spans="2:13" x14ac:dyDescent="0.2">
      <c r="B4181">
        <v>0</v>
      </c>
      <c r="C4181">
        <v>0</v>
      </c>
      <c r="D4181">
        <v>0</v>
      </c>
      <c r="E4181">
        <v>0</v>
      </c>
      <c r="F4181">
        <v>0</v>
      </c>
      <c r="G4181">
        <v>3333333</v>
      </c>
      <c r="H4181">
        <v>0</v>
      </c>
      <c r="I4181">
        <v>0</v>
      </c>
      <c r="J4181">
        <v>0</v>
      </c>
      <c r="K4181">
        <v>0</v>
      </c>
      <c r="L4181">
        <v>0</v>
      </c>
      <c r="M4181">
        <v>0</v>
      </c>
    </row>
    <row r="4182" spans="2:13" x14ac:dyDescent="0.2">
      <c r="B4182">
        <v>0</v>
      </c>
      <c r="C4182">
        <v>0</v>
      </c>
      <c r="D4182">
        <v>0</v>
      </c>
      <c r="E4182">
        <v>0</v>
      </c>
      <c r="F4182">
        <v>0</v>
      </c>
      <c r="G4182">
        <v>3333333</v>
      </c>
      <c r="H4182">
        <v>0</v>
      </c>
      <c r="I4182">
        <v>0</v>
      </c>
      <c r="J4182">
        <v>0</v>
      </c>
      <c r="K4182">
        <v>0</v>
      </c>
      <c r="L4182">
        <v>0</v>
      </c>
      <c r="M4182">
        <v>0</v>
      </c>
    </row>
    <row r="4183" spans="2:13" x14ac:dyDescent="0.2">
      <c r="B4183">
        <v>0</v>
      </c>
      <c r="C4183">
        <v>0</v>
      </c>
      <c r="D4183">
        <v>0</v>
      </c>
      <c r="E4183">
        <v>0</v>
      </c>
      <c r="F4183">
        <v>0</v>
      </c>
      <c r="G4183">
        <v>3333333</v>
      </c>
      <c r="H4183">
        <v>0</v>
      </c>
      <c r="I4183">
        <v>0</v>
      </c>
      <c r="J4183">
        <v>0</v>
      </c>
      <c r="K4183">
        <v>0</v>
      </c>
      <c r="L4183">
        <v>0</v>
      </c>
      <c r="M4183">
        <v>0</v>
      </c>
    </row>
    <row r="4184" spans="2:13" x14ac:dyDescent="0.2">
      <c r="B4184">
        <v>0</v>
      </c>
      <c r="C4184">
        <v>0</v>
      </c>
      <c r="D4184">
        <v>0</v>
      </c>
      <c r="E4184">
        <v>0</v>
      </c>
      <c r="F4184">
        <v>0</v>
      </c>
      <c r="G4184">
        <v>3333333</v>
      </c>
      <c r="H4184">
        <v>0</v>
      </c>
      <c r="I4184">
        <v>0</v>
      </c>
      <c r="J4184">
        <v>0</v>
      </c>
      <c r="K4184">
        <v>0</v>
      </c>
      <c r="L4184">
        <v>0</v>
      </c>
      <c r="M4184">
        <v>0</v>
      </c>
    </row>
    <row r="4185" spans="2:13" x14ac:dyDescent="0.2">
      <c r="B4185">
        <v>0</v>
      </c>
      <c r="C4185">
        <v>0</v>
      </c>
      <c r="D4185">
        <v>0</v>
      </c>
      <c r="E4185">
        <v>0</v>
      </c>
      <c r="F4185">
        <v>0</v>
      </c>
      <c r="G4185">
        <v>3333333</v>
      </c>
      <c r="H4185">
        <v>0</v>
      </c>
      <c r="I4185">
        <v>0</v>
      </c>
      <c r="J4185">
        <v>0</v>
      </c>
      <c r="K4185">
        <v>0</v>
      </c>
      <c r="L4185">
        <v>0</v>
      </c>
      <c r="M4185">
        <v>0</v>
      </c>
    </row>
    <row r="4186" spans="2:13" x14ac:dyDescent="0.2">
      <c r="B4186">
        <v>0</v>
      </c>
      <c r="C4186">
        <v>0</v>
      </c>
      <c r="D4186">
        <v>0</v>
      </c>
      <c r="E4186">
        <v>0</v>
      </c>
      <c r="F4186">
        <v>0</v>
      </c>
      <c r="G4186">
        <v>3333333</v>
      </c>
      <c r="H4186">
        <v>0</v>
      </c>
      <c r="I4186">
        <v>0</v>
      </c>
      <c r="J4186">
        <v>0</v>
      </c>
      <c r="K4186">
        <v>0</v>
      </c>
      <c r="L4186">
        <v>0</v>
      </c>
      <c r="M4186">
        <v>0</v>
      </c>
    </row>
    <row r="4187" spans="2:13" x14ac:dyDescent="0.2">
      <c r="B4187">
        <v>0</v>
      </c>
      <c r="C4187">
        <v>0</v>
      </c>
      <c r="D4187">
        <v>0</v>
      </c>
      <c r="E4187">
        <v>0</v>
      </c>
      <c r="F4187">
        <v>0</v>
      </c>
      <c r="G4187">
        <v>3333333</v>
      </c>
      <c r="H4187">
        <v>0</v>
      </c>
      <c r="I4187">
        <v>0</v>
      </c>
      <c r="J4187">
        <v>0</v>
      </c>
      <c r="K4187">
        <v>0</v>
      </c>
      <c r="L4187">
        <v>0</v>
      </c>
      <c r="M4187">
        <v>0</v>
      </c>
    </row>
    <row r="4188" spans="2:13" x14ac:dyDescent="0.2">
      <c r="B4188">
        <v>0</v>
      </c>
      <c r="C4188">
        <v>0</v>
      </c>
      <c r="D4188">
        <v>0</v>
      </c>
      <c r="E4188">
        <v>0</v>
      </c>
      <c r="F4188">
        <v>0</v>
      </c>
      <c r="G4188">
        <v>3333333</v>
      </c>
      <c r="H4188">
        <v>0</v>
      </c>
      <c r="I4188">
        <v>0</v>
      </c>
      <c r="J4188">
        <v>0</v>
      </c>
      <c r="K4188">
        <v>0</v>
      </c>
      <c r="L4188">
        <v>0</v>
      </c>
      <c r="M4188">
        <v>0</v>
      </c>
    </row>
    <row r="4189" spans="2:13" x14ac:dyDescent="0.2">
      <c r="B4189">
        <v>0</v>
      </c>
      <c r="C4189">
        <v>0</v>
      </c>
      <c r="D4189">
        <v>0</v>
      </c>
      <c r="E4189">
        <v>0</v>
      </c>
      <c r="F4189">
        <v>0</v>
      </c>
      <c r="G4189">
        <v>3333333</v>
      </c>
      <c r="H4189">
        <v>0</v>
      </c>
      <c r="I4189">
        <v>0</v>
      </c>
      <c r="J4189">
        <v>0</v>
      </c>
      <c r="K4189">
        <v>0</v>
      </c>
      <c r="L4189">
        <v>0</v>
      </c>
      <c r="M4189">
        <v>0</v>
      </c>
    </row>
    <row r="4190" spans="2:13" x14ac:dyDescent="0.2">
      <c r="B4190">
        <v>0</v>
      </c>
      <c r="C4190">
        <v>0</v>
      </c>
      <c r="D4190">
        <v>0</v>
      </c>
      <c r="E4190">
        <v>0</v>
      </c>
      <c r="F4190">
        <v>0</v>
      </c>
      <c r="G4190">
        <v>3333333</v>
      </c>
      <c r="H4190">
        <v>0</v>
      </c>
      <c r="I4190">
        <v>0</v>
      </c>
      <c r="J4190">
        <v>0</v>
      </c>
      <c r="K4190">
        <v>0</v>
      </c>
      <c r="L4190">
        <v>0</v>
      </c>
      <c r="M4190">
        <v>0</v>
      </c>
    </row>
    <row r="4191" spans="2:13" x14ac:dyDescent="0.2">
      <c r="B4191">
        <v>0</v>
      </c>
      <c r="C4191">
        <v>0</v>
      </c>
      <c r="D4191">
        <v>0</v>
      </c>
      <c r="E4191">
        <v>0</v>
      </c>
      <c r="F4191">
        <v>0</v>
      </c>
      <c r="G4191">
        <v>3333333</v>
      </c>
      <c r="H4191">
        <v>0</v>
      </c>
      <c r="I4191">
        <v>0</v>
      </c>
      <c r="J4191">
        <v>0</v>
      </c>
      <c r="K4191">
        <v>0</v>
      </c>
      <c r="L4191">
        <v>0</v>
      </c>
      <c r="M4191">
        <v>0</v>
      </c>
    </row>
    <row r="4192" spans="2:13" x14ac:dyDescent="0.2">
      <c r="B4192">
        <v>0</v>
      </c>
      <c r="C4192">
        <v>0</v>
      </c>
      <c r="D4192">
        <v>0</v>
      </c>
      <c r="E4192">
        <v>0</v>
      </c>
      <c r="F4192">
        <v>0</v>
      </c>
      <c r="G4192">
        <v>3333333</v>
      </c>
      <c r="H4192">
        <v>0</v>
      </c>
      <c r="I4192">
        <v>0</v>
      </c>
      <c r="J4192">
        <v>0</v>
      </c>
      <c r="K4192">
        <v>0</v>
      </c>
      <c r="L4192">
        <v>0</v>
      </c>
      <c r="M4192">
        <v>0</v>
      </c>
    </row>
    <row r="4193" spans="2:13" x14ac:dyDescent="0.2">
      <c r="B4193">
        <v>0</v>
      </c>
      <c r="C4193">
        <v>0</v>
      </c>
      <c r="D4193">
        <v>0</v>
      </c>
      <c r="E4193">
        <v>0</v>
      </c>
      <c r="F4193">
        <v>0</v>
      </c>
      <c r="G4193">
        <v>3333333</v>
      </c>
      <c r="H4193">
        <v>0</v>
      </c>
      <c r="I4193">
        <v>0</v>
      </c>
      <c r="J4193">
        <v>0</v>
      </c>
      <c r="K4193">
        <v>0</v>
      </c>
      <c r="L4193">
        <v>0</v>
      </c>
      <c r="M4193">
        <v>0</v>
      </c>
    </row>
    <row r="4194" spans="2:13" x14ac:dyDescent="0.2">
      <c r="B4194">
        <v>0</v>
      </c>
      <c r="C4194">
        <v>0</v>
      </c>
      <c r="D4194">
        <v>0</v>
      </c>
      <c r="E4194">
        <v>0</v>
      </c>
      <c r="F4194">
        <v>0</v>
      </c>
      <c r="G4194">
        <v>3333333</v>
      </c>
      <c r="H4194">
        <v>0</v>
      </c>
      <c r="I4194">
        <v>0</v>
      </c>
      <c r="J4194">
        <v>0</v>
      </c>
      <c r="K4194">
        <v>0</v>
      </c>
      <c r="L4194">
        <v>0</v>
      </c>
      <c r="M4194">
        <v>0</v>
      </c>
    </row>
    <row r="4195" spans="2:13" x14ac:dyDescent="0.2">
      <c r="B4195">
        <v>0</v>
      </c>
      <c r="C4195">
        <v>0</v>
      </c>
      <c r="D4195">
        <v>0</v>
      </c>
      <c r="E4195">
        <v>0</v>
      </c>
      <c r="F4195">
        <v>0</v>
      </c>
      <c r="G4195">
        <v>3333333</v>
      </c>
      <c r="H4195">
        <v>0</v>
      </c>
      <c r="I4195">
        <v>0</v>
      </c>
      <c r="J4195">
        <v>0</v>
      </c>
      <c r="K4195">
        <v>0</v>
      </c>
      <c r="L4195">
        <v>0</v>
      </c>
      <c r="M4195">
        <v>0</v>
      </c>
    </row>
    <row r="4196" spans="2:13" x14ac:dyDescent="0.2">
      <c r="B4196">
        <v>0</v>
      </c>
      <c r="C4196">
        <v>0</v>
      </c>
      <c r="D4196">
        <v>0</v>
      </c>
      <c r="E4196">
        <v>0</v>
      </c>
      <c r="F4196">
        <v>0</v>
      </c>
      <c r="G4196">
        <v>3333333</v>
      </c>
      <c r="H4196">
        <v>0</v>
      </c>
      <c r="I4196">
        <v>0</v>
      </c>
      <c r="J4196">
        <v>0</v>
      </c>
      <c r="K4196">
        <v>0</v>
      </c>
      <c r="L4196">
        <v>0</v>
      </c>
      <c r="M4196">
        <v>0</v>
      </c>
    </row>
    <row r="4197" spans="2:13" x14ac:dyDescent="0.2">
      <c r="B4197">
        <v>0</v>
      </c>
      <c r="C4197">
        <v>0</v>
      </c>
      <c r="D4197">
        <v>0</v>
      </c>
      <c r="E4197">
        <v>0</v>
      </c>
      <c r="F4197">
        <v>0</v>
      </c>
      <c r="G4197">
        <v>3333333</v>
      </c>
      <c r="H4197">
        <v>0</v>
      </c>
      <c r="I4197">
        <v>0</v>
      </c>
      <c r="J4197">
        <v>0</v>
      </c>
      <c r="K4197">
        <v>0</v>
      </c>
      <c r="L4197">
        <v>0</v>
      </c>
      <c r="M4197">
        <v>0</v>
      </c>
    </row>
    <row r="4198" spans="2:13" x14ac:dyDescent="0.2">
      <c r="B4198">
        <v>0</v>
      </c>
      <c r="C4198">
        <v>0</v>
      </c>
      <c r="D4198">
        <v>0</v>
      </c>
      <c r="E4198">
        <v>0</v>
      </c>
      <c r="F4198">
        <v>0</v>
      </c>
      <c r="G4198">
        <v>3333333</v>
      </c>
      <c r="H4198">
        <v>0</v>
      </c>
      <c r="I4198">
        <v>0</v>
      </c>
      <c r="J4198">
        <v>0</v>
      </c>
      <c r="K4198">
        <v>0</v>
      </c>
      <c r="L4198">
        <v>0</v>
      </c>
      <c r="M4198">
        <v>0</v>
      </c>
    </row>
    <row r="4199" spans="2:13" x14ac:dyDescent="0.2">
      <c r="B4199">
        <v>0</v>
      </c>
      <c r="C4199">
        <v>0</v>
      </c>
      <c r="D4199">
        <v>0</v>
      </c>
      <c r="E4199">
        <v>0</v>
      </c>
      <c r="F4199">
        <v>0</v>
      </c>
      <c r="G4199">
        <v>3333333</v>
      </c>
      <c r="H4199">
        <v>0</v>
      </c>
      <c r="I4199">
        <v>0</v>
      </c>
      <c r="J4199">
        <v>0</v>
      </c>
      <c r="K4199">
        <v>0</v>
      </c>
      <c r="L4199">
        <v>0</v>
      </c>
      <c r="M4199">
        <v>0</v>
      </c>
    </row>
    <row r="4200" spans="2:13" x14ac:dyDescent="0.2">
      <c r="B4200">
        <v>0</v>
      </c>
      <c r="C4200">
        <v>0</v>
      </c>
      <c r="D4200">
        <v>0</v>
      </c>
      <c r="E4200">
        <v>0</v>
      </c>
      <c r="F4200">
        <v>0</v>
      </c>
      <c r="G4200">
        <v>3333333</v>
      </c>
      <c r="H4200">
        <v>0</v>
      </c>
      <c r="I4200">
        <v>0</v>
      </c>
      <c r="J4200">
        <v>0</v>
      </c>
      <c r="K4200">
        <v>0</v>
      </c>
      <c r="L4200">
        <v>0</v>
      </c>
      <c r="M4200">
        <v>0</v>
      </c>
    </row>
    <row r="4201" spans="2:13" x14ac:dyDescent="0.2">
      <c r="B4201">
        <v>0</v>
      </c>
      <c r="C4201">
        <v>0</v>
      </c>
      <c r="D4201">
        <v>0</v>
      </c>
      <c r="E4201">
        <v>0</v>
      </c>
      <c r="F4201">
        <v>0</v>
      </c>
      <c r="G4201">
        <v>3333333</v>
      </c>
      <c r="H4201">
        <v>0</v>
      </c>
      <c r="I4201">
        <v>0</v>
      </c>
      <c r="J4201">
        <v>0</v>
      </c>
      <c r="K4201">
        <v>0</v>
      </c>
      <c r="L4201">
        <v>0</v>
      </c>
      <c r="M4201">
        <v>0</v>
      </c>
    </row>
    <row r="4202" spans="2:13" x14ac:dyDescent="0.2">
      <c r="B4202">
        <v>0</v>
      </c>
      <c r="C4202">
        <v>0</v>
      </c>
      <c r="D4202">
        <v>0</v>
      </c>
      <c r="E4202">
        <v>0</v>
      </c>
      <c r="F4202">
        <v>0</v>
      </c>
      <c r="G4202">
        <v>3333333</v>
      </c>
      <c r="H4202">
        <v>0</v>
      </c>
      <c r="I4202">
        <v>0</v>
      </c>
      <c r="J4202">
        <v>0</v>
      </c>
      <c r="K4202">
        <v>0</v>
      </c>
      <c r="L4202">
        <v>0</v>
      </c>
      <c r="M4202">
        <v>0</v>
      </c>
    </row>
    <row r="4203" spans="2:13" x14ac:dyDescent="0.2">
      <c r="B4203">
        <v>0</v>
      </c>
      <c r="C4203">
        <v>0</v>
      </c>
      <c r="D4203">
        <v>0</v>
      </c>
      <c r="E4203">
        <v>0</v>
      </c>
      <c r="F4203">
        <v>0</v>
      </c>
      <c r="G4203">
        <v>3333333</v>
      </c>
      <c r="H4203">
        <v>0</v>
      </c>
      <c r="I4203">
        <v>0</v>
      </c>
      <c r="J4203">
        <v>0</v>
      </c>
      <c r="K4203">
        <v>0</v>
      </c>
      <c r="L4203">
        <v>0</v>
      </c>
      <c r="M4203">
        <v>0</v>
      </c>
    </row>
    <row r="4204" spans="2:13" x14ac:dyDescent="0.2">
      <c r="B4204">
        <v>0</v>
      </c>
      <c r="C4204">
        <v>0</v>
      </c>
      <c r="D4204">
        <v>0</v>
      </c>
      <c r="E4204">
        <v>0</v>
      </c>
      <c r="F4204">
        <v>0</v>
      </c>
      <c r="G4204">
        <v>3333333</v>
      </c>
      <c r="H4204">
        <v>0</v>
      </c>
      <c r="I4204">
        <v>0</v>
      </c>
      <c r="J4204">
        <v>0</v>
      </c>
      <c r="K4204">
        <v>0</v>
      </c>
      <c r="L4204">
        <v>0</v>
      </c>
      <c r="M4204">
        <v>0</v>
      </c>
    </row>
    <row r="4205" spans="2:13" x14ac:dyDescent="0.2">
      <c r="B4205">
        <v>0</v>
      </c>
      <c r="C4205">
        <v>0</v>
      </c>
      <c r="D4205">
        <v>0</v>
      </c>
      <c r="E4205">
        <v>0</v>
      </c>
      <c r="F4205">
        <v>0</v>
      </c>
      <c r="G4205">
        <v>3333333</v>
      </c>
      <c r="H4205">
        <v>0</v>
      </c>
      <c r="I4205">
        <v>0</v>
      </c>
      <c r="J4205">
        <v>0</v>
      </c>
      <c r="K4205">
        <v>0</v>
      </c>
      <c r="L4205">
        <v>0</v>
      </c>
      <c r="M4205">
        <v>0</v>
      </c>
    </row>
    <row r="4206" spans="2:13" x14ac:dyDescent="0.2">
      <c r="B4206">
        <v>0</v>
      </c>
      <c r="C4206">
        <v>0</v>
      </c>
      <c r="D4206">
        <v>0</v>
      </c>
      <c r="E4206">
        <v>0</v>
      </c>
      <c r="F4206">
        <v>0</v>
      </c>
      <c r="G4206">
        <v>3333333</v>
      </c>
      <c r="H4206">
        <v>0</v>
      </c>
      <c r="I4206">
        <v>0</v>
      </c>
      <c r="J4206">
        <v>0</v>
      </c>
      <c r="K4206">
        <v>0</v>
      </c>
      <c r="L4206">
        <v>0</v>
      </c>
      <c r="M4206">
        <v>0</v>
      </c>
    </row>
    <row r="4207" spans="2:13" x14ac:dyDescent="0.2">
      <c r="B4207">
        <v>0</v>
      </c>
      <c r="C4207">
        <v>0</v>
      </c>
      <c r="D4207">
        <v>0</v>
      </c>
      <c r="E4207">
        <v>0</v>
      </c>
      <c r="F4207">
        <v>0</v>
      </c>
      <c r="G4207">
        <v>3333333</v>
      </c>
      <c r="H4207">
        <v>0</v>
      </c>
      <c r="I4207">
        <v>0</v>
      </c>
      <c r="J4207">
        <v>0</v>
      </c>
      <c r="K4207">
        <v>0</v>
      </c>
      <c r="L4207">
        <v>0</v>
      </c>
      <c r="M4207">
        <v>0</v>
      </c>
    </row>
    <row r="4208" spans="2:13" x14ac:dyDescent="0.2">
      <c r="B4208">
        <v>0</v>
      </c>
      <c r="C4208">
        <v>0</v>
      </c>
      <c r="D4208">
        <v>0</v>
      </c>
      <c r="E4208">
        <v>0</v>
      </c>
      <c r="F4208">
        <v>0</v>
      </c>
      <c r="G4208">
        <v>3333333</v>
      </c>
      <c r="H4208">
        <v>0</v>
      </c>
      <c r="I4208">
        <v>0</v>
      </c>
      <c r="J4208">
        <v>0</v>
      </c>
      <c r="K4208">
        <v>0</v>
      </c>
      <c r="L4208">
        <v>0</v>
      </c>
      <c r="M4208">
        <v>0</v>
      </c>
    </row>
    <row r="4209" spans="2:13" x14ac:dyDescent="0.2">
      <c r="B4209">
        <v>0</v>
      </c>
      <c r="C4209">
        <v>0</v>
      </c>
      <c r="D4209">
        <v>0</v>
      </c>
      <c r="E4209">
        <v>0</v>
      </c>
      <c r="F4209">
        <v>0</v>
      </c>
      <c r="G4209">
        <v>3333333</v>
      </c>
      <c r="H4209">
        <v>0</v>
      </c>
      <c r="I4209">
        <v>0</v>
      </c>
      <c r="J4209">
        <v>0</v>
      </c>
      <c r="K4209">
        <v>0</v>
      </c>
      <c r="L4209">
        <v>0</v>
      </c>
      <c r="M4209">
        <v>0</v>
      </c>
    </row>
    <row r="4210" spans="2:13" x14ac:dyDescent="0.2">
      <c r="B4210">
        <v>0</v>
      </c>
      <c r="C4210">
        <v>0</v>
      </c>
      <c r="D4210">
        <v>0</v>
      </c>
      <c r="E4210">
        <v>0</v>
      </c>
      <c r="F4210">
        <v>0</v>
      </c>
      <c r="G4210">
        <v>3333333</v>
      </c>
      <c r="H4210">
        <v>0</v>
      </c>
      <c r="I4210">
        <v>0</v>
      </c>
      <c r="J4210">
        <v>0</v>
      </c>
      <c r="K4210">
        <v>0</v>
      </c>
      <c r="L4210">
        <v>0</v>
      </c>
      <c r="M4210">
        <v>0</v>
      </c>
    </row>
    <row r="4211" spans="2:13" x14ac:dyDescent="0.2">
      <c r="B4211">
        <v>0</v>
      </c>
      <c r="C4211">
        <v>0</v>
      </c>
      <c r="D4211">
        <v>0</v>
      </c>
      <c r="E4211">
        <v>0</v>
      </c>
      <c r="F4211">
        <v>0</v>
      </c>
      <c r="G4211">
        <v>3333333</v>
      </c>
      <c r="H4211">
        <v>0</v>
      </c>
      <c r="I4211">
        <v>0</v>
      </c>
      <c r="J4211">
        <v>0</v>
      </c>
      <c r="K4211">
        <v>0</v>
      </c>
      <c r="L4211">
        <v>0</v>
      </c>
      <c r="M4211">
        <v>0</v>
      </c>
    </row>
    <row r="4212" spans="2:13" x14ac:dyDescent="0.2">
      <c r="B4212">
        <v>0</v>
      </c>
      <c r="C4212">
        <v>0</v>
      </c>
      <c r="D4212">
        <v>0</v>
      </c>
      <c r="E4212">
        <v>0</v>
      </c>
      <c r="F4212">
        <v>0</v>
      </c>
      <c r="G4212">
        <v>3333333</v>
      </c>
      <c r="H4212">
        <v>0</v>
      </c>
      <c r="I4212">
        <v>0</v>
      </c>
      <c r="J4212">
        <v>0</v>
      </c>
      <c r="K4212">
        <v>0</v>
      </c>
      <c r="L4212">
        <v>0</v>
      </c>
      <c r="M4212">
        <v>0</v>
      </c>
    </row>
    <row r="4213" spans="2:13" x14ac:dyDescent="0.2">
      <c r="B4213">
        <v>0</v>
      </c>
      <c r="C4213">
        <v>0</v>
      </c>
      <c r="D4213">
        <v>0</v>
      </c>
      <c r="E4213">
        <v>0</v>
      </c>
      <c r="F4213">
        <v>0</v>
      </c>
      <c r="G4213">
        <v>3333333</v>
      </c>
      <c r="H4213">
        <v>0</v>
      </c>
      <c r="I4213">
        <v>0</v>
      </c>
      <c r="J4213">
        <v>0</v>
      </c>
      <c r="K4213">
        <v>0</v>
      </c>
      <c r="L4213">
        <v>0</v>
      </c>
      <c r="M4213">
        <v>0</v>
      </c>
    </row>
    <row r="4214" spans="2:13" x14ac:dyDescent="0.2">
      <c r="B4214">
        <v>0</v>
      </c>
      <c r="C4214">
        <v>0</v>
      </c>
      <c r="D4214">
        <v>0</v>
      </c>
      <c r="E4214">
        <v>0</v>
      </c>
      <c r="F4214">
        <v>0</v>
      </c>
      <c r="G4214">
        <v>3333333</v>
      </c>
      <c r="H4214">
        <v>0</v>
      </c>
      <c r="I4214">
        <v>0</v>
      </c>
      <c r="J4214">
        <v>0</v>
      </c>
      <c r="K4214">
        <v>0</v>
      </c>
      <c r="L4214">
        <v>0</v>
      </c>
      <c r="M4214">
        <v>0</v>
      </c>
    </row>
    <row r="4215" spans="2:13" x14ac:dyDescent="0.2">
      <c r="B4215">
        <v>0</v>
      </c>
      <c r="C4215">
        <v>0</v>
      </c>
      <c r="D4215">
        <v>0</v>
      </c>
      <c r="E4215">
        <v>0</v>
      </c>
      <c r="F4215">
        <v>0</v>
      </c>
      <c r="G4215">
        <v>3333333</v>
      </c>
      <c r="H4215">
        <v>0</v>
      </c>
      <c r="I4215">
        <v>0</v>
      </c>
      <c r="J4215">
        <v>0</v>
      </c>
      <c r="K4215">
        <v>0</v>
      </c>
      <c r="L4215">
        <v>0</v>
      </c>
      <c r="M4215">
        <v>0</v>
      </c>
    </row>
    <row r="4216" spans="2:13" x14ac:dyDescent="0.2">
      <c r="B4216">
        <v>0</v>
      </c>
      <c r="C4216">
        <v>0</v>
      </c>
      <c r="D4216">
        <v>0</v>
      </c>
      <c r="E4216">
        <v>0</v>
      </c>
      <c r="F4216">
        <v>0</v>
      </c>
      <c r="G4216">
        <v>3333333</v>
      </c>
      <c r="H4216">
        <v>0</v>
      </c>
      <c r="I4216">
        <v>0</v>
      </c>
      <c r="J4216">
        <v>0</v>
      </c>
      <c r="K4216">
        <v>0</v>
      </c>
      <c r="L4216">
        <v>0</v>
      </c>
      <c r="M4216">
        <v>0</v>
      </c>
    </row>
    <row r="4217" spans="2:13" x14ac:dyDescent="0.2">
      <c r="B4217">
        <v>0</v>
      </c>
      <c r="C4217">
        <v>0</v>
      </c>
      <c r="D4217">
        <v>0</v>
      </c>
      <c r="E4217">
        <v>0</v>
      </c>
      <c r="F4217">
        <v>0</v>
      </c>
      <c r="G4217">
        <v>3333333</v>
      </c>
      <c r="H4217">
        <v>0</v>
      </c>
      <c r="I4217">
        <v>0</v>
      </c>
      <c r="J4217">
        <v>0</v>
      </c>
      <c r="K4217">
        <v>0</v>
      </c>
      <c r="L4217">
        <v>0</v>
      </c>
      <c r="M4217">
        <v>0</v>
      </c>
    </row>
    <row r="4218" spans="2:13" x14ac:dyDescent="0.2">
      <c r="B4218">
        <v>0</v>
      </c>
      <c r="C4218">
        <v>0</v>
      </c>
      <c r="D4218">
        <v>0</v>
      </c>
      <c r="E4218">
        <v>0</v>
      </c>
      <c r="F4218">
        <v>0</v>
      </c>
      <c r="G4218">
        <v>3333333</v>
      </c>
      <c r="H4218">
        <v>0</v>
      </c>
      <c r="I4218">
        <v>0</v>
      </c>
      <c r="J4218">
        <v>0</v>
      </c>
      <c r="K4218">
        <v>0</v>
      </c>
      <c r="L4218">
        <v>0</v>
      </c>
      <c r="M4218">
        <v>0</v>
      </c>
    </row>
    <row r="4219" spans="2:13" x14ac:dyDescent="0.2">
      <c r="B4219">
        <v>0</v>
      </c>
      <c r="C4219">
        <v>0</v>
      </c>
      <c r="D4219">
        <v>0</v>
      </c>
      <c r="E4219">
        <v>0</v>
      </c>
      <c r="F4219">
        <v>0</v>
      </c>
      <c r="G4219">
        <v>3333333</v>
      </c>
      <c r="H4219">
        <v>0</v>
      </c>
      <c r="I4219">
        <v>0</v>
      </c>
      <c r="J4219">
        <v>0</v>
      </c>
      <c r="K4219">
        <v>0</v>
      </c>
      <c r="L4219">
        <v>0</v>
      </c>
      <c r="M4219">
        <v>0</v>
      </c>
    </row>
    <row r="4220" spans="2:13" x14ac:dyDescent="0.2">
      <c r="B4220">
        <v>0</v>
      </c>
      <c r="C4220">
        <v>0</v>
      </c>
      <c r="D4220">
        <v>0</v>
      </c>
      <c r="E4220">
        <v>0</v>
      </c>
      <c r="F4220">
        <v>0</v>
      </c>
      <c r="G4220">
        <v>3333333</v>
      </c>
      <c r="H4220">
        <v>0</v>
      </c>
      <c r="I4220">
        <v>0</v>
      </c>
      <c r="J4220">
        <v>0</v>
      </c>
      <c r="K4220">
        <v>0</v>
      </c>
      <c r="L4220">
        <v>0</v>
      </c>
      <c r="M4220">
        <v>0</v>
      </c>
    </row>
    <row r="4221" spans="2:13" x14ac:dyDescent="0.2">
      <c r="B4221">
        <v>0</v>
      </c>
      <c r="C4221">
        <v>0</v>
      </c>
      <c r="D4221">
        <v>0</v>
      </c>
      <c r="E4221">
        <v>0</v>
      </c>
      <c r="F4221">
        <v>0</v>
      </c>
      <c r="G4221">
        <v>3333333</v>
      </c>
      <c r="H4221">
        <v>0</v>
      </c>
      <c r="I4221">
        <v>0</v>
      </c>
      <c r="J4221">
        <v>0</v>
      </c>
      <c r="K4221">
        <v>0</v>
      </c>
      <c r="L4221">
        <v>0</v>
      </c>
      <c r="M4221">
        <v>0</v>
      </c>
    </row>
    <row r="4222" spans="2:13" x14ac:dyDescent="0.2">
      <c r="B4222">
        <v>0</v>
      </c>
      <c r="C4222">
        <v>0</v>
      </c>
      <c r="D4222">
        <v>0</v>
      </c>
      <c r="E4222">
        <v>0</v>
      </c>
      <c r="F4222">
        <v>0</v>
      </c>
      <c r="G4222">
        <v>3333333</v>
      </c>
      <c r="H4222">
        <v>0</v>
      </c>
      <c r="I4222">
        <v>0</v>
      </c>
      <c r="J4222">
        <v>0</v>
      </c>
      <c r="K4222">
        <v>0</v>
      </c>
      <c r="L4222">
        <v>0</v>
      </c>
      <c r="M4222">
        <v>0</v>
      </c>
    </row>
    <row r="4223" spans="2:13" x14ac:dyDescent="0.2">
      <c r="B4223">
        <v>0</v>
      </c>
      <c r="C4223">
        <v>0</v>
      </c>
      <c r="D4223">
        <v>0</v>
      </c>
      <c r="E4223">
        <v>0</v>
      </c>
      <c r="F4223">
        <v>0</v>
      </c>
      <c r="G4223">
        <v>3333333</v>
      </c>
      <c r="H4223">
        <v>0</v>
      </c>
      <c r="I4223">
        <v>0</v>
      </c>
      <c r="J4223">
        <v>0</v>
      </c>
      <c r="K4223">
        <v>0</v>
      </c>
      <c r="L4223">
        <v>0</v>
      </c>
      <c r="M4223">
        <v>0</v>
      </c>
    </row>
    <row r="4224" spans="2:13" x14ac:dyDescent="0.2">
      <c r="B4224">
        <v>0</v>
      </c>
      <c r="C4224">
        <v>0</v>
      </c>
      <c r="D4224">
        <v>0</v>
      </c>
      <c r="E4224">
        <v>0</v>
      </c>
      <c r="F4224">
        <v>0</v>
      </c>
      <c r="G4224">
        <v>3333333</v>
      </c>
      <c r="H4224">
        <v>0</v>
      </c>
      <c r="I4224">
        <v>0</v>
      </c>
      <c r="J4224">
        <v>0</v>
      </c>
      <c r="K4224">
        <v>0</v>
      </c>
      <c r="L4224">
        <v>0</v>
      </c>
      <c r="M4224">
        <v>0</v>
      </c>
    </row>
    <row r="4225" spans="2:13" x14ac:dyDescent="0.2">
      <c r="B4225">
        <v>0</v>
      </c>
      <c r="C4225">
        <v>0</v>
      </c>
      <c r="D4225">
        <v>0</v>
      </c>
      <c r="E4225">
        <v>0</v>
      </c>
      <c r="F4225">
        <v>0</v>
      </c>
      <c r="G4225">
        <v>3333333</v>
      </c>
      <c r="H4225">
        <v>0</v>
      </c>
      <c r="I4225">
        <v>0</v>
      </c>
      <c r="J4225">
        <v>0</v>
      </c>
      <c r="K4225">
        <v>0</v>
      </c>
      <c r="L4225">
        <v>0</v>
      </c>
      <c r="M4225">
        <v>0</v>
      </c>
    </row>
    <row r="4226" spans="2:13" x14ac:dyDescent="0.2">
      <c r="B4226">
        <v>0</v>
      </c>
      <c r="C4226">
        <v>0</v>
      </c>
      <c r="D4226">
        <v>0</v>
      </c>
      <c r="E4226">
        <v>0</v>
      </c>
      <c r="F4226">
        <v>0</v>
      </c>
      <c r="G4226">
        <v>3333333</v>
      </c>
      <c r="H4226">
        <v>0</v>
      </c>
      <c r="I4226">
        <v>0</v>
      </c>
      <c r="J4226">
        <v>0</v>
      </c>
      <c r="K4226">
        <v>0</v>
      </c>
      <c r="L4226">
        <v>0</v>
      </c>
      <c r="M4226">
        <v>0</v>
      </c>
    </row>
    <row r="4227" spans="2:13" x14ac:dyDescent="0.2">
      <c r="B4227">
        <v>0</v>
      </c>
      <c r="C4227">
        <v>0</v>
      </c>
      <c r="D4227">
        <v>0</v>
      </c>
      <c r="E4227">
        <v>0</v>
      </c>
      <c r="F4227">
        <v>0</v>
      </c>
      <c r="G4227">
        <v>3333333</v>
      </c>
      <c r="H4227">
        <v>0</v>
      </c>
      <c r="I4227">
        <v>0</v>
      </c>
      <c r="J4227">
        <v>0</v>
      </c>
      <c r="K4227">
        <v>0</v>
      </c>
      <c r="L4227">
        <v>0</v>
      </c>
      <c r="M4227">
        <v>0</v>
      </c>
    </row>
    <row r="4228" spans="2:13" x14ac:dyDescent="0.2">
      <c r="B4228">
        <v>0</v>
      </c>
      <c r="C4228">
        <v>0</v>
      </c>
      <c r="D4228">
        <v>0</v>
      </c>
      <c r="E4228">
        <v>0</v>
      </c>
      <c r="F4228">
        <v>0</v>
      </c>
      <c r="G4228">
        <v>3333333</v>
      </c>
      <c r="H4228">
        <v>0</v>
      </c>
      <c r="I4228">
        <v>0</v>
      </c>
      <c r="J4228">
        <v>0</v>
      </c>
      <c r="K4228">
        <v>0</v>
      </c>
      <c r="L4228">
        <v>0</v>
      </c>
      <c r="M4228">
        <v>0</v>
      </c>
    </row>
    <row r="4229" spans="2:13" x14ac:dyDescent="0.2">
      <c r="B4229">
        <v>0</v>
      </c>
      <c r="C4229">
        <v>0</v>
      </c>
      <c r="D4229">
        <v>0</v>
      </c>
      <c r="E4229">
        <v>0</v>
      </c>
      <c r="F4229">
        <v>0</v>
      </c>
      <c r="G4229">
        <v>3333333</v>
      </c>
      <c r="H4229">
        <v>0</v>
      </c>
      <c r="I4229">
        <v>0</v>
      </c>
      <c r="J4229">
        <v>0</v>
      </c>
      <c r="K4229">
        <v>0</v>
      </c>
      <c r="L4229">
        <v>0</v>
      </c>
      <c r="M4229">
        <v>0</v>
      </c>
    </row>
    <row r="4230" spans="2:13" x14ac:dyDescent="0.2">
      <c r="B4230">
        <v>0</v>
      </c>
      <c r="C4230">
        <v>0</v>
      </c>
      <c r="D4230">
        <v>0</v>
      </c>
      <c r="E4230">
        <v>0</v>
      </c>
      <c r="F4230">
        <v>0</v>
      </c>
      <c r="G4230">
        <v>3333333</v>
      </c>
      <c r="H4230">
        <v>0</v>
      </c>
      <c r="I4230">
        <v>0</v>
      </c>
      <c r="J4230">
        <v>0</v>
      </c>
      <c r="K4230">
        <v>0</v>
      </c>
      <c r="L4230">
        <v>0</v>
      </c>
      <c r="M4230">
        <v>0</v>
      </c>
    </row>
    <row r="4231" spans="2:13" x14ac:dyDescent="0.2">
      <c r="B4231">
        <v>0</v>
      </c>
      <c r="C4231">
        <v>0</v>
      </c>
      <c r="D4231">
        <v>0</v>
      </c>
      <c r="E4231">
        <v>0</v>
      </c>
      <c r="F4231">
        <v>0</v>
      </c>
      <c r="G4231">
        <v>3333333</v>
      </c>
      <c r="H4231">
        <v>0</v>
      </c>
      <c r="I4231">
        <v>0</v>
      </c>
      <c r="J4231">
        <v>0</v>
      </c>
      <c r="K4231">
        <v>0</v>
      </c>
      <c r="L4231">
        <v>0</v>
      </c>
      <c r="M4231">
        <v>0</v>
      </c>
    </row>
    <row r="4232" spans="2:13" x14ac:dyDescent="0.2">
      <c r="B4232">
        <v>0</v>
      </c>
      <c r="C4232">
        <v>0</v>
      </c>
      <c r="D4232">
        <v>0</v>
      </c>
      <c r="E4232">
        <v>0</v>
      </c>
      <c r="F4232">
        <v>0</v>
      </c>
      <c r="G4232">
        <v>3333333</v>
      </c>
      <c r="H4232">
        <v>0</v>
      </c>
      <c r="I4232">
        <v>0</v>
      </c>
      <c r="J4232">
        <v>0</v>
      </c>
      <c r="K4232">
        <v>0</v>
      </c>
      <c r="L4232">
        <v>0</v>
      </c>
      <c r="M4232">
        <v>0</v>
      </c>
    </row>
    <row r="4233" spans="2:13" x14ac:dyDescent="0.2">
      <c r="B4233">
        <v>0</v>
      </c>
      <c r="C4233">
        <v>0</v>
      </c>
      <c r="D4233">
        <v>0</v>
      </c>
      <c r="E4233">
        <v>0</v>
      </c>
      <c r="F4233">
        <v>0</v>
      </c>
      <c r="G4233">
        <v>3333333</v>
      </c>
      <c r="H4233">
        <v>0</v>
      </c>
      <c r="I4233">
        <v>0</v>
      </c>
      <c r="J4233">
        <v>0</v>
      </c>
      <c r="K4233">
        <v>0</v>
      </c>
      <c r="L4233">
        <v>0</v>
      </c>
      <c r="M4233">
        <v>0</v>
      </c>
    </row>
    <row r="4234" spans="2:13" x14ac:dyDescent="0.2">
      <c r="B4234">
        <v>0</v>
      </c>
      <c r="C4234">
        <v>0</v>
      </c>
      <c r="D4234">
        <v>0</v>
      </c>
      <c r="E4234">
        <v>0</v>
      </c>
      <c r="F4234">
        <v>0</v>
      </c>
      <c r="G4234">
        <v>3333333</v>
      </c>
      <c r="H4234">
        <v>0</v>
      </c>
      <c r="I4234">
        <v>0</v>
      </c>
      <c r="J4234">
        <v>0</v>
      </c>
      <c r="K4234">
        <v>0</v>
      </c>
      <c r="L4234">
        <v>0</v>
      </c>
      <c r="M4234">
        <v>0</v>
      </c>
    </row>
    <row r="4235" spans="2:13" x14ac:dyDescent="0.2">
      <c r="B4235">
        <v>0</v>
      </c>
      <c r="C4235">
        <v>0</v>
      </c>
      <c r="D4235">
        <v>0</v>
      </c>
      <c r="E4235">
        <v>0</v>
      </c>
      <c r="F4235">
        <v>0</v>
      </c>
      <c r="G4235">
        <v>3333333</v>
      </c>
      <c r="H4235">
        <v>0</v>
      </c>
      <c r="I4235">
        <v>0</v>
      </c>
      <c r="J4235">
        <v>0</v>
      </c>
      <c r="K4235">
        <v>0</v>
      </c>
      <c r="L4235">
        <v>0</v>
      </c>
      <c r="M4235">
        <v>0</v>
      </c>
    </row>
    <row r="4236" spans="2:13" x14ac:dyDescent="0.2">
      <c r="B4236">
        <v>0</v>
      </c>
      <c r="C4236">
        <v>0</v>
      </c>
      <c r="D4236">
        <v>0</v>
      </c>
      <c r="E4236">
        <v>0</v>
      </c>
      <c r="F4236">
        <v>0</v>
      </c>
      <c r="G4236">
        <v>3333333</v>
      </c>
      <c r="H4236">
        <v>0</v>
      </c>
      <c r="I4236">
        <v>0</v>
      </c>
      <c r="J4236">
        <v>0</v>
      </c>
      <c r="K4236">
        <v>0</v>
      </c>
      <c r="L4236">
        <v>0</v>
      </c>
      <c r="M4236">
        <v>0</v>
      </c>
    </row>
    <row r="4237" spans="2:13" x14ac:dyDescent="0.2">
      <c r="B4237">
        <v>0</v>
      </c>
      <c r="C4237">
        <v>0</v>
      </c>
      <c r="D4237">
        <v>0</v>
      </c>
      <c r="E4237">
        <v>0</v>
      </c>
      <c r="F4237">
        <v>0</v>
      </c>
      <c r="G4237">
        <v>3333333</v>
      </c>
      <c r="H4237">
        <v>0</v>
      </c>
      <c r="I4237">
        <v>0</v>
      </c>
      <c r="J4237">
        <v>0</v>
      </c>
      <c r="K4237">
        <v>0</v>
      </c>
      <c r="L4237">
        <v>0</v>
      </c>
      <c r="M4237">
        <v>0</v>
      </c>
    </row>
    <row r="4238" spans="2:13" x14ac:dyDescent="0.2">
      <c r="B4238">
        <v>0</v>
      </c>
      <c r="C4238">
        <v>0</v>
      </c>
      <c r="D4238">
        <v>0</v>
      </c>
      <c r="E4238">
        <v>0</v>
      </c>
      <c r="F4238">
        <v>0</v>
      </c>
      <c r="G4238">
        <v>3333333</v>
      </c>
      <c r="H4238">
        <v>0</v>
      </c>
      <c r="I4238">
        <v>0</v>
      </c>
      <c r="J4238">
        <v>0</v>
      </c>
      <c r="K4238">
        <v>0</v>
      </c>
      <c r="L4238">
        <v>0</v>
      </c>
      <c r="M4238">
        <v>0</v>
      </c>
    </row>
    <row r="4239" spans="2:13" x14ac:dyDescent="0.2">
      <c r="B4239">
        <v>0</v>
      </c>
      <c r="C4239">
        <v>0</v>
      </c>
      <c r="D4239">
        <v>0</v>
      </c>
      <c r="E4239">
        <v>0</v>
      </c>
      <c r="F4239">
        <v>0</v>
      </c>
      <c r="G4239">
        <v>3333333</v>
      </c>
      <c r="H4239">
        <v>0</v>
      </c>
      <c r="I4239">
        <v>0</v>
      </c>
      <c r="J4239">
        <v>0</v>
      </c>
      <c r="K4239">
        <v>0</v>
      </c>
      <c r="L4239">
        <v>0</v>
      </c>
      <c r="M4239">
        <v>0</v>
      </c>
    </row>
    <row r="4240" spans="2:13" x14ac:dyDescent="0.2">
      <c r="B4240">
        <v>0</v>
      </c>
      <c r="C4240">
        <v>0</v>
      </c>
      <c r="D4240">
        <v>0</v>
      </c>
      <c r="E4240">
        <v>0</v>
      </c>
      <c r="F4240">
        <v>0</v>
      </c>
      <c r="G4240">
        <v>3333333</v>
      </c>
      <c r="H4240">
        <v>0</v>
      </c>
      <c r="I4240">
        <v>0</v>
      </c>
      <c r="J4240">
        <v>0</v>
      </c>
      <c r="K4240">
        <v>0</v>
      </c>
      <c r="L4240">
        <v>0</v>
      </c>
      <c r="M4240">
        <v>0</v>
      </c>
    </row>
    <row r="4241" spans="2:13" x14ac:dyDescent="0.2">
      <c r="B4241">
        <v>0</v>
      </c>
      <c r="C4241">
        <v>0</v>
      </c>
      <c r="D4241">
        <v>0</v>
      </c>
      <c r="E4241">
        <v>0</v>
      </c>
      <c r="F4241">
        <v>0</v>
      </c>
      <c r="G4241">
        <v>3333333</v>
      </c>
      <c r="H4241">
        <v>0</v>
      </c>
      <c r="I4241">
        <v>0</v>
      </c>
      <c r="J4241">
        <v>0</v>
      </c>
      <c r="K4241">
        <v>0</v>
      </c>
      <c r="L4241">
        <v>0</v>
      </c>
      <c r="M4241">
        <v>0</v>
      </c>
    </row>
    <row r="4242" spans="2:13" x14ac:dyDescent="0.2">
      <c r="B4242">
        <v>0</v>
      </c>
      <c r="C4242">
        <v>0</v>
      </c>
      <c r="D4242">
        <v>0</v>
      </c>
      <c r="E4242">
        <v>0</v>
      </c>
      <c r="F4242">
        <v>0</v>
      </c>
      <c r="G4242">
        <v>3333333</v>
      </c>
      <c r="H4242">
        <v>0</v>
      </c>
      <c r="I4242">
        <v>0</v>
      </c>
      <c r="J4242">
        <v>0</v>
      </c>
      <c r="K4242">
        <v>0</v>
      </c>
      <c r="L4242">
        <v>0</v>
      </c>
      <c r="M4242">
        <v>0</v>
      </c>
    </row>
    <row r="4243" spans="2:13" x14ac:dyDescent="0.2">
      <c r="B4243">
        <v>0</v>
      </c>
      <c r="C4243">
        <v>0</v>
      </c>
      <c r="D4243">
        <v>0</v>
      </c>
      <c r="E4243">
        <v>0</v>
      </c>
      <c r="F4243">
        <v>0</v>
      </c>
      <c r="G4243">
        <v>3333333</v>
      </c>
      <c r="H4243">
        <v>0</v>
      </c>
      <c r="I4243">
        <v>0</v>
      </c>
      <c r="J4243">
        <v>0</v>
      </c>
      <c r="K4243">
        <v>0</v>
      </c>
      <c r="L4243">
        <v>0</v>
      </c>
      <c r="M4243">
        <v>0</v>
      </c>
    </row>
    <row r="4244" spans="2:13" x14ac:dyDescent="0.2">
      <c r="B4244">
        <v>0</v>
      </c>
      <c r="C4244">
        <v>0</v>
      </c>
      <c r="D4244">
        <v>0</v>
      </c>
      <c r="E4244">
        <v>0</v>
      </c>
      <c r="F4244">
        <v>0</v>
      </c>
      <c r="G4244">
        <v>3333333</v>
      </c>
      <c r="H4244">
        <v>0</v>
      </c>
      <c r="I4244">
        <v>0</v>
      </c>
      <c r="J4244">
        <v>0</v>
      </c>
      <c r="K4244">
        <v>0</v>
      </c>
      <c r="L4244">
        <v>0</v>
      </c>
      <c r="M4244">
        <v>0</v>
      </c>
    </row>
    <row r="4245" spans="2:13" x14ac:dyDescent="0.2">
      <c r="B4245">
        <v>0</v>
      </c>
      <c r="C4245">
        <v>0</v>
      </c>
      <c r="D4245">
        <v>0</v>
      </c>
      <c r="E4245">
        <v>0</v>
      </c>
      <c r="F4245">
        <v>0</v>
      </c>
      <c r="G4245">
        <v>3333333</v>
      </c>
      <c r="H4245">
        <v>0</v>
      </c>
      <c r="I4245">
        <v>0</v>
      </c>
      <c r="J4245">
        <v>0</v>
      </c>
      <c r="K4245">
        <v>0</v>
      </c>
      <c r="L4245">
        <v>0</v>
      </c>
      <c r="M4245">
        <v>0</v>
      </c>
    </row>
    <row r="4246" spans="2:13" x14ac:dyDescent="0.2">
      <c r="B4246">
        <v>0</v>
      </c>
      <c r="C4246">
        <v>0</v>
      </c>
      <c r="D4246">
        <v>0</v>
      </c>
      <c r="E4246">
        <v>0</v>
      </c>
      <c r="F4246">
        <v>0</v>
      </c>
      <c r="G4246">
        <v>3333333</v>
      </c>
      <c r="H4246">
        <v>0</v>
      </c>
      <c r="I4246">
        <v>0</v>
      </c>
      <c r="J4246">
        <v>0</v>
      </c>
      <c r="K4246">
        <v>0</v>
      </c>
      <c r="L4246">
        <v>0</v>
      </c>
      <c r="M4246">
        <v>0</v>
      </c>
    </row>
    <row r="4247" spans="2:13" x14ac:dyDescent="0.2">
      <c r="B4247">
        <v>0</v>
      </c>
      <c r="C4247">
        <v>0</v>
      </c>
      <c r="D4247">
        <v>0</v>
      </c>
      <c r="E4247">
        <v>0</v>
      </c>
      <c r="F4247">
        <v>0</v>
      </c>
      <c r="G4247">
        <v>3333333</v>
      </c>
      <c r="H4247">
        <v>0</v>
      </c>
      <c r="I4247">
        <v>0</v>
      </c>
      <c r="J4247">
        <v>0</v>
      </c>
      <c r="K4247">
        <v>0</v>
      </c>
      <c r="L4247">
        <v>0</v>
      </c>
      <c r="M4247">
        <v>0</v>
      </c>
    </row>
    <row r="4248" spans="2:13" x14ac:dyDescent="0.2">
      <c r="B4248">
        <v>0</v>
      </c>
      <c r="C4248">
        <v>0</v>
      </c>
      <c r="D4248">
        <v>0</v>
      </c>
      <c r="E4248">
        <v>0</v>
      </c>
      <c r="F4248">
        <v>0</v>
      </c>
      <c r="G4248">
        <v>3333333</v>
      </c>
      <c r="H4248">
        <v>0</v>
      </c>
      <c r="I4248">
        <v>0</v>
      </c>
      <c r="J4248">
        <v>0</v>
      </c>
      <c r="K4248">
        <v>0</v>
      </c>
      <c r="L4248">
        <v>0</v>
      </c>
      <c r="M4248">
        <v>0</v>
      </c>
    </row>
    <row r="4249" spans="2:13" x14ac:dyDescent="0.2">
      <c r="B4249">
        <v>0</v>
      </c>
      <c r="C4249">
        <v>0</v>
      </c>
      <c r="D4249">
        <v>0</v>
      </c>
      <c r="E4249">
        <v>0</v>
      </c>
      <c r="F4249">
        <v>0</v>
      </c>
      <c r="G4249">
        <v>3333333</v>
      </c>
      <c r="H4249">
        <v>0</v>
      </c>
      <c r="I4249">
        <v>0</v>
      </c>
      <c r="J4249">
        <v>0</v>
      </c>
      <c r="K4249">
        <v>0</v>
      </c>
      <c r="L4249">
        <v>0</v>
      </c>
      <c r="M4249">
        <v>0</v>
      </c>
    </row>
    <row r="4250" spans="2:13" x14ac:dyDescent="0.2">
      <c r="B4250">
        <v>0</v>
      </c>
      <c r="C4250">
        <v>0</v>
      </c>
      <c r="D4250">
        <v>0</v>
      </c>
      <c r="E4250">
        <v>0</v>
      </c>
      <c r="F4250">
        <v>0</v>
      </c>
      <c r="G4250">
        <v>3333333</v>
      </c>
      <c r="H4250">
        <v>0</v>
      </c>
      <c r="I4250">
        <v>0</v>
      </c>
      <c r="J4250">
        <v>0</v>
      </c>
      <c r="K4250">
        <v>0</v>
      </c>
      <c r="L4250">
        <v>0</v>
      </c>
      <c r="M4250">
        <v>0</v>
      </c>
    </row>
    <row r="4251" spans="2:13" x14ac:dyDescent="0.2">
      <c r="B4251">
        <v>0</v>
      </c>
      <c r="C4251">
        <v>0</v>
      </c>
      <c r="D4251">
        <v>0</v>
      </c>
      <c r="E4251">
        <v>0</v>
      </c>
      <c r="F4251">
        <v>0</v>
      </c>
      <c r="G4251">
        <v>3333333</v>
      </c>
      <c r="H4251">
        <v>0</v>
      </c>
      <c r="I4251">
        <v>0</v>
      </c>
      <c r="J4251">
        <v>0</v>
      </c>
      <c r="K4251">
        <v>0</v>
      </c>
      <c r="L4251">
        <v>0</v>
      </c>
      <c r="M4251">
        <v>0</v>
      </c>
    </row>
    <row r="4252" spans="2:13" x14ac:dyDescent="0.2">
      <c r="B4252">
        <v>0</v>
      </c>
      <c r="C4252">
        <v>0</v>
      </c>
      <c r="D4252">
        <v>0</v>
      </c>
      <c r="E4252">
        <v>0</v>
      </c>
      <c r="F4252">
        <v>0</v>
      </c>
      <c r="G4252">
        <v>3333333</v>
      </c>
      <c r="H4252">
        <v>0</v>
      </c>
      <c r="I4252">
        <v>0</v>
      </c>
      <c r="J4252">
        <v>0</v>
      </c>
      <c r="K4252">
        <v>0</v>
      </c>
      <c r="L4252">
        <v>0</v>
      </c>
      <c r="M4252">
        <v>0</v>
      </c>
    </row>
    <row r="4253" spans="2:13" x14ac:dyDescent="0.2">
      <c r="B4253">
        <v>0</v>
      </c>
      <c r="C4253">
        <v>0</v>
      </c>
      <c r="D4253">
        <v>0</v>
      </c>
      <c r="E4253">
        <v>0</v>
      </c>
      <c r="F4253">
        <v>0</v>
      </c>
      <c r="G4253">
        <v>3333333</v>
      </c>
      <c r="H4253">
        <v>0</v>
      </c>
      <c r="I4253">
        <v>0</v>
      </c>
      <c r="J4253">
        <v>0</v>
      </c>
      <c r="K4253">
        <v>0</v>
      </c>
      <c r="L4253">
        <v>0</v>
      </c>
      <c r="M4253">
        <v>0</v>
      </c>
    </row>
    <row r="4254" spans="2:13" x14ac:dyDescent="0.2">
      <c r="B4254">
        <v>0</v>
      </c>
      <c r="C4254">
        <v>0</v>
      </c>
      <c r="D4254">
        <v>0</v>
      </c>
      <c r="E4254">
        <v>0</v>
      </c>
      <c r="F4254">
        <v>0</v>
      </c>
      <c r="G4254">
        <v>3333333</v>
      </c>
      <c r="H4254">
        <v>0</v>
      </c>
      <c r="I4254">
        <v>0</v>
      </c>
      <c r="J4254">
        <v>0</v>
      </c>
      <c r="K4254">
        <v>0</v>
      </c>
      <c r="L4254">
        <v>0</v>
      </c>
      <c r="M4254">
        <v>0</v>
      </c>
    </row>
    <row r="4255" spans="2:13" x14ac:dyDescent="0.2">
      <c r="B4255">
        <v>0</v>
      </c>
      <c r="C4255">
        <v>0</v>
      </c>
      <c r="D4255">
        <v>0</v>
      </c>
      <c r="E4255">
        <v>0</v>
      </c>
      <c r="F4255">
        <v>0</v>
      </c>
      <c r="G4255">
        <v>3333333</v>
      </c>
      <c r="H4255">
        <v>0</v>
      </c>
      <c r="I4255">
        <v>0</v>
      </c>
      <c r="J4255">
        <v>0</v>
      </c>
      <c r="K4255">
        <v>0</v>
      </c>
      <c r="L4255">
        <v>0</v>
      </c>
      <c r="M4255">
        <v>0</v>
      </c>
    </row>
    <row r="4256" spans="2:13" x14ac:dyDescent="0.2">
      <c r="B4256">
        <v>0</v>
      </c>
      <c r="C4256">
        <v>0</v>
      </c>
      <c r="D4256">
        <v>0</v>
      </c>
      <c r="E4256">
        <v>0</v>
      </c>
      <c r="F4256">
        <v>0</v>
      </c>
      <c r="G4256">
        <v>3333333</v>
      </c>
      <c r="H4256">
        <v>0</v>
      </c>
      <c r="I4256">
        <v>0</v>
      </c>
      <c r="J4256">
        <v>0</v>
      </c>
      <c r="K4256">
        <v>0</v>
      </c>
      <c r="L4256">
        <v>0</v>
      </c>
      <c r="M4256">
        <v>0</v>
      </c>
    </row>
    <row r="4257" spans="2:13" x14ac:dyDescent="0.2">
      <c r="B4257">
        <v>0</v>
      </c>
      <c r="C4257">
        <v>0</v>
      </c>
      <c r="D4257">
        <v>0</v>
      </c>
      <c r="E4257">
        <v>0</v>
      </c>
      <c r="F4257">
        <v>0</v>
      </c>
      <c r="G4257">
        <v>3333333</v>
      </c>
      <c r="H4257">
        <v>0</v>
      </c>
      <c r="I4257">
        <v>0</v>
      </c>
      <c r="J4257">
        <v>0</v>
      </c>
      <c r="K4257">
        <v>0</v>
      </c>
      <c r="L4257">
        <v>0</v>
      </c>
      <c r="M4257">
        <v>0</v>
      </c>
    </row>
    <row r="4258" spans="2:13" x14ac:dyDescent="0.2">
      <c r="B4258">
        <v>0</v>
      </c>
      <c r="C4258">
        <v>0</v>
      </c>
      <c r="D4258">
        <v>0</v>
      </c>
      <c r="E4258">
        <v>0</v>
      </c>
      <c r="F4258">
        <v>0</v>
      </c>
      <c r="G4258">
        <v>3333333</v>
      </c>
      <c r="H4258">
        <v>0</v>
      </c>
      <c r="I4258">
        <v>0</v>
      </c>
      <c r="J4258">
        <v>0</v>
      </c>
      <c r="K4258">
        <v>0</v>
      </c>
      <c r="L4258">
        <v>0</v>
      </c>
      <c r="M4258">
        <v>0</v>
      </c>
    </row>
    <row r="4259" spans="2:13" x14ac:dyDescent="0.2">
      <c r="B4259">
        <v>0</v>
      </c>
      <c r="C4259">
        <v>0</v>
      </c>
      <c r="D4259">
        <v>0</v>
      </c>
      <c r="E4259">
        <v>0</v>
      </c>
      <c r="F4259">
        <v>0</v>
      </c>
      <c r="G4259">
        <v>3333333</v>
      </c>
      <c r="H4259">
        <v>0</v>
      </c>
      <c r="I4259">
        <v>0</v>
      </c>
      <c r="J4259">
        <v>0</v>
      </c>
      <c r="K4259">
        <v>0</v>
      </c>
      <c r="L4259">
        <v>0</v>
      </c>
      <c r="M4259">
        <v>0</v>
      </c>
    </row>
    <row r="4260" spans="2:13" x14ac:dyDescent="0.2">
      <c r="B4260">
        <v>0</v>
      </c>
      <c r="C4260">
        <v>0</v>
      </c>
      <c r="D4260">
        <v>0</v>
      </c>
      <c r="E4260">
        <v>0</v>
      </c>
      <c r="F4260">
        <v>0</v>
      </c>
      <c r="G4260">
        <v>3333333</v>
      </c>
      <c r="H4260">
        <v>0</v>
      </c>
      <c r="I4260">
        <v>0</v>
      </c>
      <c r="J4260">
        <v>0</v>
      </c>
      <c r="K4260">
        <v>0</v>
      </c>
      <c r="L4260">
        <v>0</v>
      </c>
      <c r="M4260">
        <v>0</v>
      </c>
    </row>
    <row r="4261" spans="2:13" x14ac:dyDescent="0.2">
      <c r="B4261">
        <v>0</v>
      </c>
      <c r="C4261">
        <v>0</v>
      </c>
      <c r="D4261">
        <v>0</v>
      </c>
      <c r="E4261">
        <v>0</v>
      </c>
      <c r="F4261">
        <v>0</v>
      </c>
      <c r="G4261">
        <v>3333333</v>
      </c>
      <c r="H4261">
        <v>0</v>
      </c>
      <c r="I4261">
        <v>0</v>
      </c>
      <c r="J4261">
        <v>0</v>
      </c>
      <c r="K4261">
        <v>0</v>
      </c>
      <c r="L4261">
        <v>0</v>
      </c>
      <c r="M4261">
        <v>0</v>
      </c>
    </row>
    <row r="4262" spans="2:13" x14ac:dyDescent="0.2">
      <c r="B4262">
        <v>0</v>
      </c>
      <c r="C4262">
        <v>0</v>
      </c>
      <c r="D4262">
        <v>0</v>
      </c>
      <c r="E4262">
        <v>0</v>
      </c>
      <c r="F4262">
        <v>0</v>
      </c>
      <c r="G4262">
        <v>3333333</v>
      </c>
      <c r="H4262">
        <v>0</v>
      </c>
      <c r="I4262">
        <v>0</v>
      </c>
      <c r="J4262">
        <v>0</v>
      </c>
      <c r="K4262">
        <v>0</v>
      </c>
      <c r="L4262">
        <v>0</v>
      </c>
      <c r="M4262">
        <v>0</v>
      </c>
    </row>
    <row r="4263" spans="2:13" x14ac:dyDescent="0.2">
      <c r="B4263">
        <v>0</v>
      </c>
      <c r="C4263">
        <v>0</v>
      </c>
      <c r="D4263">
        <v>0</v>
      </c>
      <c r="E4263">
        <v>0</v>
      </c>
      <c r="F4263">
        <v>0</v>
      </c>
      <c r="G4263">
        <v>3333333</v>
      </c>
      <c r="H4263">
        <v>0</v>
      </c>
      <c r="I4263">
        <v>0</v>
      </c>
      <c r="J4263">
        <v>0</v>
      </c>
      <c r="K4263">
        <v>0</v>
      </c>
      <c r="L4263">
        <v>0</v>
      </c>
      <c r="M4263">
        <v>0</v>
      </c>
    </row>
    <row r="4264" spans="2:13" x14ac:dyDescent="0.2">
      <c r="B4264">
        <v>0</v>
      </c>
      <c r="C4264">
        <v>0</v>
      </c>
      <c r="D4264">
        <v>0</v>
      </c>
      <c r="E4264">
        <v>0</v>
      </c>
      <c r="F4264">
        <v>0</v>
      </c>
      <c r="G4264">
        <v>3333333</v>
      </c>
      <c r="H4264">
        <v>0</v>
      </c>
      <c r="I4264">
        <v>0</v>
      </c>
      <c r="J4264">
        <v>0</v>
      </c>
      <c r="K4264">
        <v>0</v>
      </c>
      <c r="L4264">
        <v>0</v>
      </c>
      <c r="M4264">
        <v>0</v>
      </c>
    </row>
    <row r="4265" spans="2:13" x14ac:dyDescent="0.2">
      <c r="B4265">
        <v>0</v>
      </c>
      <c r="C4265">
        <v>0</v>
      </c>
      <c r="D4265">
        <v>0</v>
      </c>
      <c r="E4265">
        <v>0</v>
      </c>
      <c r="F4265">
        <v>0</v>
      </c>
      <c r="G4265">
        <v>3333333</v>
      </c>
      <c r="H4265">
        <v>0</v>
      </c>
      <c r="I4265">
        <v>0</v>
      </c>
      <c r="J4265">
        <v>0</v>
      </c>
      <c r="K4265">
        <v>0</v>
      </c>
      <c r="L4265">
        <v>0</v>
      </c>
      <c r="M4265">
        <v>0</v>
      </c>
    </row>
    <row r="4266" spans="2:13" x14ac:dyDescent="0.2">
      <c r="B4266">
        <v>0</v>
      </c>
      <c r="C4266">
        <v>0</v>
      </c>
      <c r="D4266">
        <v>0</v>
      </c>
      <c r="E4266">
        <v>0</v>
      </c>
      <c r="F4266">
        <v>0</v>
      </c>
      <c r="G4266">
        <v>3333333</v>
      </c>
      <c r="H4266">
        <v>0</v>
      </c>
      <c r="I4266">
        <v>0</v>
      </c>
      <c r="J4266">
        <v>0</v>
      </c>
      <c r="K4266">
        <v>0</v>
      </c>
      <c r="L4266">
        <v>0</v>
      </c>
      <c r="M4266">
        <v>0</v>
      </c>
    </row>
    <row r="4267" spans="2:13" x14ac:dyDescent="0.2">
      <c r="B4267">
        <v>0</v>
      </c>
      <c r="C4267">
        <v>0</v>
      </c>
      <c r="D4267">
        <v>0</v>
      </c>
      <c r="E4267">
        <v>0</v>
      </c>
      <c r="F4267">
        <v>0</v>
      </c>
      <c r="G4267">
        <v>3333333</v>
      </c>
      <c r="H4267">
        <v>0</v>
      </c>
      <c r="I4267">
        <v>0</v>
      </c>
      <c r="J4267">
        <v>0</v>
      </c>
      <c r="K4267">
        <v>0</v>
      </c>
      <c r="L4267">
        <v>0</v>
      </c>
      <c r="M4267">
        <v>0</v>
      </c>
    </row>
    <row r="4268" spans="2:13" x14ac:dyDescent="0.2">
      <c r="B4268">
        <v>0</v>
      </c>
      <c r="C4268">
        <v>0</v>
      </c>
      <c r="D4268">
        <v>0</v>
      </c>
      <c r="E4268">
        <v>0</v>
      </c>
      <c r="F4268">
        <v>0</v>
      </c>
      <c r="G4268">
        <v>3333333</v>
      </c>
      <c r="H4268">
        <v>0</v>
      </c>
      <c r="I4268">
        <v>0</v>
      </c>
      <c r="J4268">
        <v>0</v>
      </c>
      <c r="K4268">
        <v>0</v>
      </c>
      <c r="L4268">
        <v>0</v>
      </c>
      <c r="M4268">
        <v>0</v>
      </c>
    </row>
    <row r="4269" spans="2:13" x14ac:dyDescent="0.2">
      <c r="B4269">
        <v>0</v>
      </c>
      <c r="C4269">
        <v>0</v>
      </c>
      <c r="D4269">
        <v>0</v>
      </c>
      <c r="E4269">
        <v>0</v>
      </c>
      <c r="F4269">
        <v>0</v>
      </c>
      <c r="G4269">
        <v>3333333</v>
      </c>
      <c r="H4269">
        <v>0</v>
      </c>
      <c r="I4269">
        <v>0</v>
      </c>
      <c r="J4269">
        <v>0</v>
      </c>
      <c r="K4269">
        <v>0</v>
      </c>
      <c r="L4269">
        <v>0</v>
      </c>
      <c r="M4269">
        <v>0</v>
      </c>
    </row>
    <row r="4270" spans="2:13" x14ac:dyDescent="0.2">
      <c r="B4270">
        <v>0</v>
      </c>
      <c r="C4270">
        <v>0</v>
      </c>
      <c r="D4270">
        <v>0</v>
      </c>
      <c r="E4270">
        <v>0</v>
      </c>
      <c r="F4270">
        <v>0</v>
      </c>
      <c r="G4270">
        <v>3333333</v>
      </c>
      <c r="H4270">
        <v>0</v>
      </c>
      <c r="I4270">
        <v>0</v>
      </c>
      <c r="J4270">
        <v>0</v>
      </c>
      <c r="K4270">
        <v>0</v>
      </c>
      <c r="L4270">
        <v>0</v>
      </c>
      <c r="M4270">
        <v>0</v>
      </c>
    </row>
    <row r="4271" spans="2:13" x14ac:dyDescent="0.2">
      <c r="B4271">
        <v>0</v>
      </c>
      <c r="C4271">
        <v>0</v>
      </c>
      <c r="D4271">
        <v>0</v>
      </c>
      <c r="E4271">
        <v>0</v>
      </c>
      <c r="F4271">
        <v>0</v>
      </c>
      <c r="G4271">
        <v>3333333</v>
      </c>
      <c r="H4271">
        <v>0</v>
      </c>
      <c r="I4271">
        <v>0</v>
      </c>
      <c r="J4271">
        <v>0</v>
      </c>
      <c r="K4271">
        <v>0</v>
      </c>
      <c r="L4271">
        <v>0</v>
      </c>
      <c r="M4271">
        <v>0</v>
      </c>
    </row>
    <row r="4272" spans="2:13" x14ac:dyDescent="0.2">
      <c r="B4272">
        <v>0</v>
      </c>
      <c r="C4272">
        <v>0</v>
      </c>
      <c r="D4272">
        <v>0</v>
      </c>
      <c r="E4272">
        <v>0</v>
      </c>
      <c r="F4272">
        <v>0</v>
      </c>
      <c r="G4272">
        <v>3333333</v>
      </c>
      <c r="H4272">
        <v>0</v>
      </c>
      <c r="I4272">
        <v>0</v>
      </c>
      <c r="J4272">
        <v>0</v>
      </c>
      <c r="K4272">
        <v>0</v>
      </c>
      <c r="L4272">
        <v>0</v>
      </c>
      <c r="M4272">
        <v>0</v>
      </c>
    </row>
    <row r="4273" spans="2:13" x14ac:dyDescent="0.2">
      <c r="B4273">
        <v>0</v>
      </c>
      <c r="C4273">
        <v>0</v>
      </c>
      <c r="D4273">
        <v>0</v>
      </c>
      <c r="E4273">
        <v>0</v>
      </c>
      <c r="F4273">
        <v>0</v>
      </c>
      <c r="G4273">
        <v>3333333</v>
      </c>
      <c r="H4273">
        <v>0</v>
      </c>
      <c r="I4273">
        <v>0</v>
      </c>
      <c r="J4273">
        <v>0</v>
      </c>
      <c r="K4273">
        <v>0</v>
      </c>
      <c r="L4273">
        <v>0</v>
      </c>
      <c r="M4273">
        <v>0</v>
      </c>
    </row>
    <row r="4274" spans="2:13" x14ac:dyDescent="0.2">
      <c r="B4274">
        <v>0</v>
      </c>
      <c r="C4274">
        <v>0</v>
      </c>
      <c r="D4274">
        <v>0</v>
      </c>
      <c r="E4274">
        <v>0</v>
      </c>
      <c r="F4274">
        <v>0</v>
      </c>
      <c r="G4274">
        <v>3333333</v>
      </c>
      <c r="H4274">
        <v>0</v>
      </c>
      <c r="I4274">
        <v>0</v>
      </c>
      <c r="J4274">
        <v>0</v>
      </c>
      <c r="K4274">
        <v>0</v>
      </c>
      <c r="L4274">
        <v>0</v>
      </c>
      <c r="M4274">
        <v>0</v>
      </c>
    </row>
    <row r="4275" spans="2:13" x14ac:dyDescent="0.2">
      <c r="B4275">
        <v>0</v>
      </c>
      <c r="C4275">
        <v>0</v>
      </c>
      <c r="D4275">
        <v>0</v>
      </c>
      <c r="E4275">
        <v>0</v>
      </c>
      <c r="F4275">
        <v>0</v>
      </c>
      <c r="G4275">
        <v>3333333</v>
      </c>
      <c r="H4275">
        <v>0</v>
      </c>
      <c r="I4275">
        <v>0</v>
      </c>
      <c r="J4275">
        <v>0</v>
      </c>
      <c r="K4275">
        <v>0</v>
      </c>
      <c r="L4275">
        <v>0</v>
      </c>
      <c r="M4275">
        <v>0</v>
      </c>
    </row>
    <row r="4276" spans="2:13" x14ac:dyDescent="0.2">
      <c r="B4276">
        <v>0</v>
      </c>
      <c r="C4276">
        <v>0</v>
      </c>
      <c r="D4276">
        <v>0</v>
      </c>
      <c r="E4276">
        <v>0</v>
      </c>
      <c r="F4276">
        <v>0</v>
      </c>
      <c r="G4276">
        <v>3333333</v>
      </c>
      <c r="H4276">
        <v>0</v>
      </c>
      <c r="I4276">
        <v>0</v>
      </c>
      <c r="J4276">
        <v>0</v>
      </c>
      <c r="K4276">
        <v>0</v>
      </c>
      <c r="L4276">
        <v>0</v>
      </c>
      <c r="M4276">
        <v>0</v>
      </c>
    </row>
    <row r="4277" spans="2:13" x14ac:dyDescent="0.2">
      <c r="B4277">
        <v>0</v>
      </c>
      <c r="C4277">
        <v>0</v>
      </c>
      <c r="D4277">
        <v>0</v>
      </c>
      <c r="E4277">
        <v>0</v>
      </c>
      <c r="F4277">
        <v>0</v>
      </c>
      <c r="G4277">
        <v>3333333</v>
      </c>
      <c r="H4277">
        <v>0</v>
      </c>
      <c r="I4277">
        <v>0</v>
      </c>
      <c r="J4277">
        <v>0</v>
      </c>
      <c r="K4277">
        <v>0</v>
      </c>
      <c r="L4277">
        <v>0</v>
      </c>
      <c r="M4277">
        <v>0</v>
      </c>
    </row>
    <row r="4278" spans="2:13" x14ac:dyDescent="0.2">
      <c r="B4278">
        <v>0</v>
      </c>
      <c r="C4278">
        <v>0</v>
      </c>
      <c r="D4278">
        <v>0</v>
      </c>
      <c r="E4278">
        <v>0</v>
      </c>
      <c r="F4278">
        <v>0</v>
      </c>
      <c r="G4278">
        <v>3333333</v>
      </c>
      <c r="H4278">
        <v>0</v>
      </c>
      <c r="I4278">
        <v>0</v>
      </c>
      <c r="J4278">
        <v>0</v>
      </c>
      <c r="K4278">
        <v>0</v>
      </c>
      <c r="L4278">
        <v>0</v>
      </c>
      <c r="M4278">
        <v>0</v>
      </c>
    </row>
    <row r="4279" spans="2:13" x14ac:dyDescent="0.2">
      <c r="B4279">
        <v>0</v>
      </c>
      <c r="C4279">
        <v>0</v>
      </c>
      <c r="D4279">
        <v>0</v>
      </c>
      <c r="E4279">
        <v>0</v>
      </c>
      <c r="F4279">
        <v>0</v>
      </c>
      <c r="G4279">
        <v>3333333</v>
      </c>
      <c r="H4279">
        <v>0</v>
      </c>
      <c r="I4279">
        <v>0</v>
      </c>
      <c r="J4279">
        <v>0</v>
      </c>
      <c r="K4279">
        <v>0</v>
      </c>
      <c r="L4279">
        <v>0</v>
      </c>
      <c r="M4279">
        <v>0</v>
      </c>
    </row>
    <row r="4280" spans="2:13" x14ac:dyDescent="0.2">
      <c r="B4280">
        <v>0</v>
      </c>
      <c r="C4280">
        <v>0</v>
      </c>
      <c r="D4280">
        <v>0</v>
      </c>
      <c r="E4280">
        <v>0</v>
      </c>
      <c r="F4280">
        <v>0</v>
      </c>
      <c r="G4280">
        <v>3333333</v>
      </c>
      <c r="H4280">
        <v>0</v>
      </c>
      <c r="I4280">
        <v>0</v>
      </c>
      <c r="J4280">
        <v>0</v>
      </c>
      <c r="K4280">
        <v>0</v>
      </c>
      <c r="L4280">
        <v>0</v>
      </c>
      <c r="M4280">
        <v>0</v>
      </c>
    </row>
    <row r="4281" spans="2:13" x14ac:dyDescent="0.2">
      <c r="B4281">
        <v>0</v>
      </c>
      <c r="C4281">
        <v>0</v>
      </c>
      <c r="D4281">
        <v>0</v>
      </c>
      <c r="E4281">
        <v>0</v>
      </c>
      <c r="F4281">
        <v>0</v>
      </c>
      <c r="G4281">
        <v>3333333</v>
      </c>
      <c r="H4281">
        <v>0</v>
      </c>
      <c r="I4281">
        <v>0</v>
      </c>
      <c r="J4281">
        <v>0</v>
      </c>
      <c r="K4281">
        <v>0</v>
      </c>
      <c r="L4281">
        <v>0</v>
      </c>
      <c r="M4281">
        <v>0</v>
      </c>
    </row>
    <row r="4282" spans="2:13" x14ac:dyDescent="0.2">
      <c r="B4282">
        <v>0</v>
      </c>
      <c r="C4282">
        <v>0</v>
      </c>
      <c r="D4282">
        <v>0</v>
      </c>
      <c r="E4282">
        <v>0</v>
      </c>
      <c r="F4282">
        <v>0</v>
      </c>
      <c r="G4282">
        <v>3333333</v>
      </c>
      <c r="H4282">
        <v>0</v>
      </c>
      <c r="I4282">
        <v>0</v>
      </c>
      <c r="J4282">
        <v>0</v>
      </c>
      <c r="K4282">
        <v>0</v>
      </c>
      <c r="L4282">
        <v>0</v>
      </c>
      <c r="M4282">
        <v>0</v>
      </c>
    </row>
    <row r="4283" spans="2:13" x14ac:dyDescent="0.2">
      <c r="B4283">
        <v>0</v>
      </c>
      <c r="C4283">
        <v>0</v>
      </c>
      <c r="D4283">
        <v>0</v>
      </c>
      <c r="E4283">
        <v>0</v>
      </c>
      <c r="F4283">
        <v>0</v>
      </c>
      <c r="G4283">
        <v>3333333</v>
      </c>
      <c r="H4283">
        <v>0</v>
      </c>
      <c r="I4283">
        <v>0</v>
      </c>
      <c r="J4283">
        <v>0</v>
      </c>
      <c r="K4283">
        <v>0</v>
      </c>
      <c r="L4283">
        <v>0</v>
      </c>
      <c r="M4283">
        <v>0</v>
      </c>
    </row>
    <row r="4284" spans="2:13" x14ac:dyDescent="0.2">
      <c r="B4284">
        <v>0</v>
      </c>
      <c r="C4284">
        <v>0</v>
      </c>
      <c r="D4284">
        <v>0</v>
      </c>
      <c r="E4284">
        <v>0</v>
      </c>
      <c r="F4284">
        <v>0</v>
      </c>
      <c r="G4284">
        <v>3333333</v>
      </c>
      <c r="H4284">
        <v>0</v>
      </c>
      <c r="I4284">
        <v>0</v>
      </c>
      <c r="J4284">
        <v>0</v>
      </c>
      <c r="K4284">
        <v>0</v>
      </c>
      <c r="L4284">
        <v>0</v>
      </c>
      <c r="M4284">
        <v>0</v>
      </c>
    </row>
    <row r="4285" spans="2:13" x14ac:dyDescent="0.2">
      <c r="B4285">
        <v>0</v>
      </c>
      <c r="C4285">
        <v>0</v>
      </c>
      <c r="D4285">
        <v>0</v>
      </c>
      <c r="E4285">
        <v>0</v>
      </c>
      <c r="F4285">
        <v>0</v>
      </c>
      <c r="G4285">
        <v>3333333</v>
      </c>
      <c r="H4285">
        <v>0</v>
      </c>
      <c r="I4285">
        <v>0</v>
      </c>
      <c r="J4285">
        <v>0</v>
      </c>
      <c r="K4285">
        <v>0</v>
      </c>
      <c r="L4285">
        <v>0</v>
      </c>
      <c r="M4285">
        <v>0</v>
      </c>
    </row>
    <row r="4286" spans="2:13" x14ac:dyDescent="0.2">
      <c r="B4286">
        <v>0</v>
      </c>
      <c r="C4286">
        <v>0</v>
      </c>
      <c r="D4286">
        <v>0</v>
      </c>
      <c r="E4286">
        <v>0</v>
      </c>
      <c r="F4286">
        <v>0</v>
      </c>
      <c r="G4286">
        <v>3333333</v>
      </c>
      <c r="H4286">
        <v>0</v>
      </c>
      <c r="I4286">
        <v>0</v>
      </c>
      <c r="J4286">
        <v>0</v>
      </c>
      <c r="K4286">
        <v>0</v>
      </c>
      <c r="L4286">
        <v>0</v>
      </c>
      <c r="M4286">
        <v>0</v>
      </c>
    </row>
    <row r="4287" spans="2:13" x14ac:dyDescent="0.2">
      <c r="B4287">
        <v>0</v>
      </c>
      <c r="C4287">
        <v>0</v>
      </c>
      <c r="D4287">
        <v>0</v>
      </c>
      <c r="E4287">
        <v>0</v>
      </c>
      <c r="F4287">
        <v>0</v>
      </c>
      <c r="G4287">
        <v>3333333</v>
      </c>
      <c r="H4287">
        <v>0</v>
      </c>
      <c r="I4287">
        <v>0</v>
      </c>
      <c r="J4287">
        <v>0</v>
      </c>
      <c r="K4287">
        <v>0</v>
      </c>
      <c r="L4287">
        <v>0</v>
      </c>
      <c r="M4287">
        <v>0</v>
      </c>
    </row>
    <row r="4288" spans="2:13" x14ac:dyDescent="0.2">
      <c r="B4288">
        <v>0</v>
      </c>
      <c r="C4288">
        <v>0</v>
      </c>
      <c r="D4288">
        <v>0</v>
      </c>
      <c r="E4288">
        <v>0</v>
      </c>
      <c r="F4288">
        <v>0</v>
      </c>
      <c r="G4288">
        <v>3333333</v>
      </c>
      <c r="H4288">
        <v>0</v>
      </c>
      <c r="I4288">
        <v>0</v>
      </c>
      <c r="J4288">
        <v>0</v>
      </c>
      <c r="K4288">
        <v>0</v>
      </c>
      <c r="L4288">
        <v>0</v>
      </c>
      <c r="M4288">
        <v>0</v>
      </c>
    </row>
    <row r="4289" spans="2:13" x14ac:dyDescent="0.2">
      <c r="B4289">
        <v>0</v>
      </c>
      <c r="C4289">
        <v>0</v>
      </c>
      <c r="D4289">
        <v>0</v>
      </c>
      <c r="E4289">
        <v>0</v>
      </c>
      <c r="F4289">
        <v>0</v>
      </c>
      <c r="G4289">
        <v>3333333</v>
      </c>
      <c r="H4289">
        <v>0</v>
      </c>
      <c r="I4289">
        <v>0</v>
      </c>
      <c r="J4289">
        <v>0</v>
      </c>
      <c r="K4289">
        <v>0</v>
      </c>
      <c r="L4289">
        <v>0</v>
      </c>
      <c r="M4289">
        <v>0</v>
      </c>
    </row>
    <row r="4290" spans="2:13" x14ac:dyDescent="0.2">
      <c r="B4290">
        <v>0</v>
      </c>
      <c r="C4290">
        <v>0</v>
      </c>
      <c r="D4290">
        <v>0</v>
      </c>
      <c r="E4290">
        <v>0</v>
      </c>
      <c r="F4290">
        <v>0</v>
      </c>
      <c r="G4290">
        <v>3333333</v>
      </c>
      <c r="H4290">
        <v>0</v>
      </c>
      <c r="I4290">
        <v>0</v>
      </c>
      <c r="J4290">
        <v>0</v>
      </c>
      <c r="K4290">
        <v>0</v>
      </c>
      <c r="L4290">
        <v>0</v>
      </c>
      <c r="M4290">
        <v>0</v>
      </c>
    </row>
    <row r="4291" spans="2:13" x14ac:dyDescent="0.2">
      <c r="B4291">
        <v>0</v>
      </c>
      <c r="C4291">
        <v>0</v>
      </c>
      <c r="D4291">
        <v>0</v>
      </c>
      <c r="E4291">
        <v>0</v>
      </c>
      <c r="F4291">
        <v>0</v>
      </c>
      <c r="G4291">
        <v>3333333</v>
      </c>
      <c r="H4291">
        <v>0</v>
      </c>
      <c r="I4291">
        <v>0</v>
      </c>
      <c r="J4291">
        <v>0</v>
      </c>
      <c r="K4291">
        <v>0</v>
      </c>
      <c r="L4291">
        <v>0</v>
      </c>
      <c r="M4291">
        <v>0</v>
      </c>
    </row>
    <row r="4292" spans="2:13" x14ac:dyDescent="0.2">
      <c r="B4292">
        <v>0</v>
      </c>
      <c r="C4292">
        <v>0</v>
      </c>
      <c r="D4292">
        <v>0</v>
      </c>
      <c r="E4292">
        <v>0</v>
      </c>
      <c r="F4292">
        <v>0</v>
      </c>
      <c r="G4292">
        <v>3333333</v>
      </c>
      <c r="H4292">
        <v>0</v>
      </c>
      <c r="I4292">
        <v>0</v>
      </c>
      <c r="J4292">
        <v>0</v>
      </c>
      <c r="K4292">
        <v>0</v>
      </c>
      <c r="L4292">
        <v>0</v>
      </c>
      <c r="M4292">
        <v>0</v>
      </c>
    </row>
    <row r="4293" spans="2:13" x14ac:dyDescent="0.2">
      <c r="B4293">
        <v>0</v>
      </c>
      <c r="C4293">
        <v>0</v>
      </c>
      <c r="D4293">
        <v>0</v>
      </c>
      <c r="E4293">
        <v>0</v>
      </c>
      <c r="F4293">
        <v>0</v>
      </c>
      <c r="G4293">
        <v>3333333</v>
      </c>
      <c r="H4293">
        <v>0</v>
      </c>
      <c r="I4293">
        <v>0</v>
      </c>
      <c r="J4293">
        <v>0</v>
      </c>
      <c r="K4293">
        <v>0</v>
      </c>
      <c r="L4293">
        <v>0</v>
      </c>
      <c r="M4293">
        <v>0</v>
      </c>
    </row>
    <row r="4294" spans="2:13" x14ac:dyDescent="0.2">
      <c r="B4294">
        <v>0</v>
      </c>
      <c r="C4294">
        <v>0</v>
      </c>
      <c r="D4294">
        <v>0</v>
      </c>
      <c r="E4294">
        <v>0</v>
      </c>
      <c r="F4294">
        <v>0</v>
      </c>
      <c r="G4294">
        <v>3333333</v>
      </c>
      <c r="H4294">
        <v>0</v>
      </c>
      <c r="I4294">
        <v>0</v>
      </c>
      <c r="J4294">
        <v>0</v>
      </c>
      <c r="K4294">
        <v>0</v>
      </c>
      <c r="L4294">
        <v>0</v>
      </c>
      <c r="M4294">
        <v>0</v>
      </c>
    </row>
    <row r="4295" spans="2:13" x14ac:dyDescent="0.2">
      <c r="B4295">
        <v>0</v>
      </c>
      <c r="C4295">
        <v>0</v>
      </c>
      <c r="D4295">
        <v>0</v>
      </c>
      <c r="E4295">
        <v>0</v>
      </c>
      <c r="F4295">
        <v>0</v>
      </c>
      <c r="G4295">
        <v>3333333</v>
      </c>
      <c r="H4295">
        <v>0</v>
      </c>
      <c r="I4295">
        <v>0</v>
      </c>
      <c r="J4295">
        <v>0</v>
      </c>
      <c r="K4295">
        <v>0</v>
      </c>
      <c r="L4295">
        <v>0</v>
      </c>
      <c r="M4295">
        <v>0</v>
      </c>
    </row>
    <row r="4296" spans="2:13" x14ac:dyDescent="0.2">
      <c r="B4296">
        <v>0</v>
      </c>
      <c r="C4296">
        <v>0</v>
      </c>
      <c r="D4296">
        <v>0</v>
      </c>
      <c r="E4296">
        <v>0</v>
      </c>
      <c r="F4296">
        <v>0</v>
      </c>
      <c r="G4296">
        <v>3333333</v>
      </c>
      <c r="H4296">
        <v>0</v>
      </c>
      <c r="I4296">
        <v>0</v>
      </c>
      <c r="J4296">
        <v>0</v>
      </c>
      <c r="K4296">
        <v>0</v>
      </c>
      <c r="L4296">
        <v>0</v>
      </c>
      <c r="M4296">
        <v>0</v>
      </c>
    </row>
    <row r="4297" spans="2:13" x14ac:dyDescent="0.2">
      <c r="B4297">
        <v>0</v>
      </c>
      <c r="C4297">
        <v>0</v>
      </c>
      <c r="D4297">
        <v>0</v>
      </c>
      <c r="E4297">
        <v>0</v>
      </c>
      <c r="F4297">
        <v>0</v>
      </c>
      <c r="G4297">
        <v>3333333</v>
      </c>
      <c r="H4297">
        <v>0</v>
      </c>
      <c r="I4297">
        <v>0</v>
      </c>
      <c r="J4297">
        <v>0</v>
      </c>
      <c r="K4297">
        <v>0</v>
      </c>
      <c r="L4297">
        <v>0</v>
      </c>
      <c r="M4297">
        <v>0</v>
      </c>
    </row>
    <row r="4298" spans="2:13" x14ac:dyDescent="0.2">
      <c r="B4298">
        <v>0</v>
      </c>
      <c r="C4298">
        <v>0</v>
      </c>
      <c r="D4298">
        <v>0</v>
      </c>
      <c r="E4298">
        <v>0</v>
      </c>
      <c r="F4298">
        <v>0</v>
      </c>
      <c r="G4298">
        <v>3333333</v>
      </c>
      <c r="H4298">
        <v>0</v>
      </c>
      <c r="I4298">
        <v>0</v>
      </c>
      <c r="J4298">
        <v>0</v>
      </c>
      <c r="K4298">
        <v>0</v>
      </c>
      <c r="L4298">
        <v>0</v>
      </c>
      <c r="M4298">
        <v>0</v>
      </c>
    </row>
    <row r="4299" spans="2:13" x14ac:dyDescent="0.2">
      <c r="B4299">
        <v>0</v>
      </c>
      <c r="C4299">
        <v>0</v>
      </c>
      <c r="D4299">
        <v>0</v>
      </c>
      <c r="E4299">
        <v>0</v>
      </c>
      <c r="F4299">
        <v>0</v>
      </c>
      <c r="G4299">
        <v>3333333</v>
      </c>
      <c r="H4299">
        <v>0</v>
      </c>
      <c r="I4299">
        <v>0</v>
      </c>
      <c r="J4299">
        <v>0</v>
      </c>
      <c r="K4299">
        <v>0</v>
      </c>
      <c r="L4299">
        <v>0</v>
      </c>
      <c r="M4299">
        <v>0</v>
      </c>
    </row>
    <row r="4300" spans="2:13" x14ac:dyDescent="0.2">
      <c r="B4300">
        <v>0</v>
      </c>
      <c r="C4300">
        <v>0</v>
      </c>
      <c r="D4300">
        <v>0</v>
      </c>
      <c r="E4300">
        <v>0</v>
      </c>
      <c r="F4300">
        <v>0</v>
      </c>
      <c r="G4300">
        <v>3333333</v>
      </c>
      <c r="H4300">
        <v>0</v>
      </c>
      <c r="I4300">
        <v>0</v>
      </c>
      <c r="J4300">
        <v>0</v>
      </c>
      <c r="K4300">
        <v>0</v>
      </c>
      <c r="L4300">
        <v>0</v>
      </c>
      <c r="M4300">
        <v>0</v>
      </c>
    </row>
    <row r="4301" spans="2:13" x14ac:dyDescent="0.2">
      <c r="B4301">
        <v>0</v>
      </c>
      <c r="C4301">
        <v>0</v>
      </c>
      <c r="D4301">
        <v>0</v>
      </c>
      <c r="E4301">
        <v>0</v>
      </c>
      <c r="F4301">
        <v>0</v>
      </c>
      <c r="G4301">
        <v>3333333</v>
      </c>
      <c r="H4301">
        <v>0</v>
      </c>
      <c r="I4301">
        <v>0</v>
      </c>
      <c r="J4301">
        <v>0</v>
      </c>
      <c r="K4301">
        <v>0</v>
      </c>
      <c r="L4301">
        <v>0</v>
      </c>
      <c r="M4301">
        <v>0</v>
      </c>
    </row>
    <row r="4302" spans="2:13" x14ac:dyDescent="0.2">
      <c r="B4302">
        <v>0</v>
      </c>
      <c r="C4302">
        <v>0</v>
      </c>
      <c r="D4302">
        <v>0</v>
      </c>
      <c r="E4302">
        <v>0</v>
      </c>
      <c r="F4302">
        <v>0</v>
      </c>
      <c r="G4302">
        <v>3333333</v>
      </c>
      <c r="H4302">
        <v>0</v>
      </c>
      <c r="I4302">
        <v>0</v>
      </c>
      <c r="J4302">
        <v>0</v>
      </c>
      <c r="K4302">
        <v>0</v>
      </c>
      <c r="L4302">
        <v>0</v>
      </c>
      <c r="M4302">
        <v>0</v>
      </c>
    </row>
    <row r="4303" spans="2:13" x14ac:dyDescent="0.2">
      <c r="B4303">
        <v>0</v>
      </c>
      <c r="C4303">
        <v>0</v>
      </c>
      <c r="D4303">
        <v>0</v>
      </c>
      <c r="E4303">
        <v>0</v>
      </c>
      <c r="F4303">
        <v>0</v>
      </c>
      <c r="G4303">
        <v>3333333</v>
      </c>
      <c r="H4303">
        <v>0</v>
      </c>
      <c r="I4303">
        <v>0</v>
      </c>
      <c r="J4303">
        <v>0</v>
      </c>
      <c r="K4303">
        <v>0</v>
      </c>
      <c r="L4303">
        <v>0</v>
      </c>
      <c r="M4303">
        <v>0</v>
      </c>
    </row>
    <row r="4304" spans="2:13" x14ac:dyDescent="0.2">
      <c r="B4304">
        <v>0</v>
      </c>
      <c r="C4304">
        <v>0</v>
      </c>
      <c r="D4304">
        <v>0</v>
      </c>
      <c r="E4304">
        <v>0</v>
      </c>
      <c r="F4304">
        <v>0</v>
      </c>
      <c r="G4304">
        <v>3333333</v>
      </c>
      <c r="H4304">
        <v>0</v>
      </c>
      <c r="I4304">
        <v>0</v>
      </c>
      <c r="J4304">
        <v>0</v>
      </c>
      <c r="K4304">
        <v>0</v>
      </c>
      <c r="L4304">
        <v>0</v>
      </c>
      <c r="M4304">
        <v>0</v>
      </c>
    </row>
    <row r="4305" spans="2:13" x14ac:dyDescent="0.2">
      <c r="B4305">
        <v>0</v>
      </c>
      <c r="C4305">
        <v>0</v>
      </c>
      <c r="D4305">
        <v>0</v>
      </c>
      <c r="E4305">
        <v>0</v>
      </c>
      <c r="F4305">
        <v>0</v>
      </c>
      <c r="G4305">
        <v>3333333</v>
      </c>
      <c r="H4305">
        <v>0</v>
      </c>
      <c r="I4305">
        <v>0</v>
      </c>
      <c r="J4305">
        <v>0</v>
      </c>
      <c r="K4305">
        <v>0</v>
      </c>
      <c r="L4305">
        <v>0</v>
      </c>
      <c r="M4305">
        <v>0</v>
      </c>
    </row>
    <row r="4306" spans="2:13" x14ac:dyDescent="0.2">
      <c r="B4306">
        <v>0</v>
      </c>
      <c r="C4306">
        <v>0</v>
      </c>
      <c r="D4306">
        <v>0</v>
      </c>
      <c r="E4306">
        <v>0</v>
      </c>
      <c r="F4306">
        <v>0</v>
      </c>
      <c r="G4306">
        <v>3333333</v>
      </c>
      <c r="H4306">
        <v>0</v>
      </c>
      <c r="I4306">
        <v>0</v>
      </c>
      <c r="J4306">
        <v>0</v>
      </c>
      <c r="K4306">
        <v>0</v>
      </c>
      <c r="L4306">
        <v>0</v>
      </c>
      <c r="M4306">
        <v>0</v>
      </c>
    </row>
    <row r="4307" spans="2:13" x14ac:dyDescent="0.2">
      <c r="B4307">
        <v>0</v>
      </c>
      <c r="C4307">
        <v>0</v>
      </c>
      <c r="D4307">
        <v>0</v>
      </c>
      <c r="E4307">
        <v>0</v>
      </c>
      <c r="F4307">
        <v>0</v>
      </c>
      <c r="G4307">
        <v>3333333</v>
      </c>
      <c r="H4307">
        <v>0</v>
      </c>
      <c r="I4307">
        <v>0</v>
      </c>
      <c r="J4307">
        <v>0</v>
      </c>
      <c r="K4307">
        <v>0</v>
      </c>
      <c r="L4307">
        <v>0</v>
      </c>
      <c r="M4307">
        <v>0</v>
      </c>
    </row>
    <row r="4308" spans="2:13" x14ac:dyDescent="0.2">
      <c r="B4308">
        <v>0</v>
      </c>
      <c r="C4308">
        <v>0</v>
      </c>
      <c r="D4308">
        <v>0</v>
      </c>
      <c r="E4308">
        <v>0</v>
      </c>
      <c r="F4308">
        <v>0</v>
      </c>
      <c r="G4308">
        <v>3333333</v>
      </c>
      <c r="H4308">
        <v>0</v>
      </c>
      <c r="I4308">
        <v>0</v>
      </c>
      <c r="J4308">
        <v>0</v>
      </c>
      <c r="K4308">
        <v>0</v>
      </c>
      <c r="L4308">
        <v>0</v>
      </c>
      <c r="M4308">
        <v>0</v>
      </c>
    </row>
    <row r="4309" spans="2:13" x14ac:dyDescent="0.2">
      <c r="B4309">
        <v>0</v>
      </c>
      <c r="C4309">
        <v>0</v>
      </c>
      <c r="D4309">
        <v>0</v>
      </c>
      <c r="E4309">
        <v>0</v>
      </c>
      <c r="F4309">
        <v>0</v>
      </c>
      <c r="G4309">
        <v>3333333</v>
      </c>
      <c r="H4309">
        <v>0</v>
      </c>
      <c r="I4309">
        <v>0</v>
      </c>
      <c r="J4309">
        <v>0</v>
      </c>
      <c r="K4309">
        <v>0</v>
      </c>
      <c r="L4309">
        <v>0</v>
      </c>
      <c r="M4309">
        <v>0</v>
      </c>
    </row>
    <row r="4310" spans="2:13" x14ac:dyDescent="0.2">
      <c r="B4310">
        <v>0</v>
      </c>
      <c r="C4310">
        <v>0</v>
      </c>
      <c r="D4310">
        <v>0</v>
      </c>
      <c r="E4310">
        <v>0</v>
      </c>
      <c r="F4310">
        <v>0</v>
      </c>
      <c r="G4310">
        <v>3333333</v>
      </c>
      <c r="H4310">
        <v>0</v>
      </c>
      <c r="I4310">
        <v>0</v>
      </c>
      <c r="J4310">
        <v>0</v>
      </c>
      <c r="K4310">
        <v>0</v>
      </c>
      <c r="L4310">
        <v>0</v>
      </c>
      <c r="M4310">
        <v>0</v>
      </c>
    </row>
    <row r="4311" spans="2:13" x14ac:dyDescent="0.2">
      <c r="B4311">
        <v>0</v>
      </c>
      <c r="C4311">
        <v>0</v>
      </c>
      <c r="D4311">
        <v>0</v>
      </c>
      <c r="E4311">
        <v>0</v>
      </c>
      <c r="F4311">
        <v>0</v>
      </c>
      <c r="G4311">
        <v>3333333</v>
      </c>
      <c r="H4311">
        <v>0</v>
      </c>
      <c r="I4311">
        <v>0</v>
      </c>
      <c r="J4311">
        <v>0</v>
      </c>
      <c r="K4311">
        <v>0</v>
      </c>
      <c r="L4311">
        <v>0</v>
      </c>
      <c r="M4311">
        <v>0</v>
      </c>
    </row>
    <row r="4312" spans="2:13" x14ac:dyDescent="0.2">
      <c r="B4312">
        <v>0</v>
      </c>
      <c r="C4312">
        <v>0</v>
      </c>
      <c r="D4312">
        <v>0</v>
      </c>
      <c r="E4312">
        <v>0</v>
      </c>
      <c r="F4312">
        <v>0</v>
      </c>
      <c r="G4312">
        <v>3333333</v>
      </c>
      <c r="H4312">
        <v>0</v>
      </c>
      <c r="I4312">
        <v>0</v>
      </c>
      <c r="J4312">
        <v>0</v>
      </c>
      <c r="K4312">
        <v>0</v>
      </c>
      <c r="L4312">
        <v>0</v>
      </c>
      <c r="M4312">
        <v>0</v>
      </c>
    </row>
    <row r="4313" spans="2:13" x14ac:dyDescent="0.2">
      <c r="B4313">
        <v>0</v>
      </c>
      <c r="C4313">
        <v>0</v>
      </c>
      <c r="D4313">
        <v>0</v>
      </c>
      <c r="E4313">
        <v>0</v>
      </c>
      <c r="F4313">
        <v>0</v>
      </c>
      <c r="G4313">
        <v>3333333</v>
      </c>
      <c r="H4313">
        <v>0</v>
      </c>
      <c r="I4313">
        <v>0</v>
      </c>
      <c r="J4313">
        <v>0</v>
      </c>
      <c r="K4313">
        <v>0</v>
      </c>
      <c r="L4313">
        <v>0</v>
      </c>
      <c r="M4313">
        <v>0</v>
      </c>
    </row>
    <row r="4314" spans="2:13" x14ac:dyDescent="0.2">
      <c r="B4314">
        <v>0</v>
      </c>
      <c r="C4314">
        <v>0</v>
      </c>
      <c r="D4314">
        <v>0</v>
      </c>
      <c r="E4314">
        <v>0</v>
      </c>
      <c r="F4314">
        <v>0</v>
      </c>
      <c r="G4314">
        <v>3333333</v>
      </c>
      <c r="H4314">
        <v>0</v>
      </c>
      <c r="I4314">
        <v>0</v>
      </c>
      <c r="J4314">
        <v>0</v>
      </c>
      <c r="K4314">
        <v>0</v>
      </c>
      <c r="L4314">
        <v>0</v>
      </c>
      <c r="M4314">
        <v>0</v>
      </c>
    </row>
    <row r="4315" spans="2:13" x14ac:dyDescent="0.2">
      <c r="B4315">
        <v>0</v>
      </c>
      <c r="C4315">
        <v>0</v>
      </c>
      <c r="D4315">
        <v>0</v>
      </c>
      <c r="E4315">
        <v>0</v>
      </c>
      <c r="F4315">
        <v>0</v>
      </c>
      <c r="G4315">
        <v>3333333</v>
      </c>
      <c r="H4315">
        <v>0</v>
      </c>
      <c r="I4315">
        <v>0</v>
      </c>
      <c r="J4315">
        <v>0</v>
      </c>
      <c r="K4315">
        <v>0</v>
      </c>
      <c r="L4315">
        <v>0</v>
      </c>
      <c r="M4315">
        <v>0</v>
      </c>
    </row>
    <row r="4316" spans="2:13" x14ac:dyDescent="0.2">
      <c r="B4316">
        <v>0</v>
      </c>
      <c r="C4316">
        <v>0</v>
      </c>
      <c r="D4316">
        <v>0</v>
      </c>
      <c r="E4316">
        <v>0</v>
      </c>
      <c r="F4316">
        <v>0</v>
      </c>
      <c r="G4316">
        <v>3333333</v>
      </c>
      <c r="H4316">
        <v>0</v>
      </c>
      <c r="I4316">
        <v>0</v>
      </c>
      <c r="J4316">
        <v>0</v>
      </c>
      <c r="K4316">
        <v>0</v>
      </c>
      <c r="L4316">
        <v>0</v>
      </c>
      <c r="M4316">
        <v>0</v>
      </c>
    </row>
    <row r="4317" spans="2:13" x14ac:dyDescent="0.2">
      <c r="B4317">
        <v>0</v>
      </c>
      <c r="C4317">
        <v>0</v>
      </c>
      <c r="D4317">
        <v>0</v>
      </c>
      <c r="E4317">
        <v>0</v>
      </c>
      <c r="F4317">
        <v>0</v>
      </c>
      <c r="G4317">
        <v>3333333</v>
      </c>
      <c r="H4317">
        <v>0</v>
      </c>
      <c r="I4317">
        <v>0</v>
      </c>
      <c r="J4317">
        <v>0</v>
      </c>
      <c r="K4317">
        <v>0</v>
      </c>
      <c r="L4317">
        <v>0</v>
      </c>
      <c r="M4317">
        <v>0</v>
      </c>
    </row>
    <row r="4318" spans="2:13" x14ac:dyDescent="0.2">
      <c r="B4318">
        <v>0</v>
      </c>
      <c r="C4318">
        <v>0</v>
      </c>
      <c r="D4318">
        <v>0</v>
      </c>
      <c r="E4318">
        <v>0</v>
      </c>
      <c r="F4318">
        <v>0</v>
      </c>
      <c r="G4318">
        <v>3333333</v>
      </c>
      <c r="H4318">
        <v>0</v>
      </c>
      <c r="I4318">
        <v>0</v>
      </c>
      <c r="J4318">
        <v>0</v>
      </c>
      <c r="K4318">
        <v>0</v>
      </c>
      <c r="L4318">
        <v>0</v>
      </c>
      <c r="M4318">
        <v>0</v>
      </c>
    </row>
    <row r="4319" spans="2:13" x14ac:dyDescent="0.2">
      <c r="B4319">
        <v>0</v>
      </c>
      <c r="C4319">
        <v>0</v>
      </c>
      <c r="D4319">
        <v>0</v>
      </c>
      <c r="E4319">
        <v>0</v>
      </c>
      <c r="F4319">
        <v>0</v>
      </c>
      <c r="G4319">
        <v>3333333</v>
      </c>
      <c r="H4319">
        <v>0</v>
      </c>
      <c r="I4319">
        <v>0</v>
      </c>
      <c r="J4319">
        <v>0</v>
      </c>
      <c r="K4319">
        <v>0</v>
      </c>
      <c r="L4319">
        <v>0</v>
      </c>
      <c r="M4319">
        <v>0</v>
      </c>
    </row>
    <row r="4320" spans="2:13" x14ac:dyDescent="0.2">
      <c r="B4320">
        <v>0</v>
      </c>
      <c r="C4320">
        <v>0</v>
      </c>
      <c r="D4320">
        <v>0</v>
      </c>
      <c r="E4320">
        <v>0</v>
      </c>
      <c r="F4320">
        <v>0</v>
      </c>
      <c r="G4320">
        <v>3333333</v>
      </c>
      <c r="H4320">
        <v>0</v>
      </c>
      <c r="I4320">
        <v>0</v>
      </c>
      <c r="J4320">
        <v>0</v>
      </c>
      <c r="K4320">
        <v>0</v>
      </c>
      <c r="L4320">
        <v>0</v>
      </c>
      <c r="M4320">
        <v>0</v>
      </c>
    </row>
    <row r="4321" spans="2:13" x14ac:dyDescent="0.2">
      <c r="B4321">
        <v>0</v>
      </c>
      <c r="C4321">
        <v>0</v>
      </c>
      <c r="D4321">
        <v>0</v>
      </c>
      <c r="E4321">
        <v>0</v>
      </c>
      <c r="F4321">
        <v>0</v>
      </c>
      <c r="G4321">
        <v>3333333</v>
      </c>
      <c r="H4321">
        <v>0</v>
      </c>
      <c r="I4321">
        <v>0</v>
      </c>
      <c r="J4321">
        <v>0</v>
      </c>
      <c r="K4321">
        <v>0</v>
      </c>
      <c r="L4321">
        <v>0</v>
      </c>
      <c r="M4321">
        <v>0</v>
      </c>
    </row>
    <row r="4322" spans="2:13" x14ac:dyDescent="0.2">
      <c r="B4322">
        <v>0</v>
      </c>
      <c r="C4322">
        <v>0</v>
      </c>
      <c r="D4322">
        <v>0</v>
      </c>
      <c r="E4322">
        <v>0</v>
      </c>
      <c r="F4322">
        <v>0</v>
      </c>
      <c r="G4322">
        <v>3333333</v>
      </c>
      <c r="H4322">
        <v>0</v>
      </c>
      <c r="I4322">
        <v>0</v>
      </c>
      <c r="J4322">
        <v>0</v>
      </c>
      <c r="K4322">
        <v>0</v>
      </c>
      <c r="L4322">
        <v>0</v>
      </c>
      <c r="M4322">
        <v>0</v>
      </c>
    </row>
    <row r="4323" spans="2:13" x14ac:dyDescent="0.2">
      <c r="B4323">
        <v>0</v>
      </c>
      <c r="C4323">
        <v>0</v>
      </c>
      <c r="D4323">
        <v>0</v>
      </c>
      <c r="E4323">
        <v>0</v>
      </c>
      <c r="F4323">
        <v>0</v>
      </c>
      <c r="G4323">
        <v>3333333</v>
      </c>
      <c r="H4323">
        <v>0</v>
      </c>
      <c r="I4323">
        <v>0</v>
      </c>
      <c r="J4323">
        <v>0</v>
      </c>
      <c r="K4323">
        <v>0</v>
      </c>
      <c r="L4323">
        <v>0</v>
      </c>
      <c r="M4323">
        <v>0</v>
      </c>
    </row>
    <row r="4324" spans="2:13" x14ac:dyDescent="0.2">
      <c r="B4324">
        <v>0</v>
      </c>
      <c r="C4324">
        <v>0</v>
      </c>
      <c r="D4324">
        <v>0</v>
      </c>
      <c r="E4324">
        <v>0</v>
      </c>
      <c r="F4324">
        <v>0</v>
      </c>
      <c r="G4324">
        <v>3333333</v>
      </c>
      <c r="H4324">
        <v>0</v>
      </c>
      <c r="I4324">
        <v>0</v>
      </c>
      <c r="J4324">
        <v>0</v>
      </c>
      <c r="K4324">
        <v>0</v>
      </c>
      <c r="L4324">
        <v>0</v>
      </c>
      <c r="M4324">
        <v>0</v>
      </c>
    </row>
    <row r="4325" spans="2:13" x14ac:dyDescent="0.2">
      <c r="B4325">
        <v>0</v>
      </c>
      <c r="C4325">
        <v>0</v>
      </c>
      <c r="D4325">
        <v>0</v>
      </c>
      <c r="E4325">
        <v>0</v>
      </c>
      <c r="F4325">
        <v>0</v>
      </c>
      <c r="G4325">
        <v>3333333</v>
      </c>
      <c r="H4325">
        <v>0</v>
      </c>
      <c r="I4325">
        <v>0</v>
      </c>
      <c r="J4325">
        <v>0</v>
      </c>
      <c r="K4325">
        <v>0</v>
      </c>
      <c r="L4325">
        <v>0</v>
      </c>
      <c r="M4325">
        <v>0</v>
      </c>
    </row>
    <row r="4326" spans="2:13" x14ac:dyDescent="0.2">
      <c r="B4326">
        <v>0</v>
      </c>
      <c r="C4326">
        <v>0</v>
      </c>
      <c r="D4326">
        <v>0</v>
      </c>
      <c r="E4326">
        <v>0</v>
      </c>
      <c r="F4326">
        <v>0</v>
      </c>
      <c r="G4326">
        <v>3333333</v>
      </c>
      <c r="H4326">
        <v>0</v>
      </c>
      <c r="I4326">
        <v>0</v>
      </c>
      <c r="J4326">
        <v>0</v>
      </c>
      <c r="K4326">
        <v>0</v>
      </c>
      <c r="L4326">
        <v>0</v>
      </c>
      <c r="M4326">
        <v>0</v>
      </c>
    </row>
    <row r="4327" spans="2:13" x14ac:dyDescent="0.2">
      <c r="B4327">
        <v>0</v>
      </c>
      <c r="C4327">
        <v>0</v>
      </c>
      <c r="D4327">
        <v>0</v>
      </c>
      <c r="E4327">
        <v>0</v>
      </c>
      <c r="F4327">
        <v>0</v>
      </c>
      <c r="G4327">
        <v>3333333</v>
      </c>
      <c r="H4327">
        <v>0</v>
      </c>
      <c r="I4327">
        <v>0</v>
      </c>
      <c r="J4327">
        <v>0</v>
      </c>
      <c r="K4327">
        <v>0</v>
      </c>
      <c r="L4327">
        <v>0</v>
      </c>
      <c r="M4327">
        <v>0</v>
      </c>
    </row>
    <row r="4328" spans="2:13" x14ac:dyDescent="0.2">
      <c r="B4328">
        <v>0</v>
      </c>
      <c r="C4328">
        <v>0</v>
      </c>
      <c r="D4328">
        <v>0</v>
      </c>
      <c r="E4328">
        <v>0</v>
      </c>
      <c r="F4328">
        <v>0</v>
      </c>
      <c r="G4328">
        <v>3333333</v>
      </c>
      <c r="H4328">
        <v>0</v>
      </c>
      <c r="I4328">
        <v>0</v>
      </c>
      <c r="J4328">
        <v>0</v>
      </c>
      <c r="K4328">
        <v>0</v>
      </c>
      <c r="L4328">
        <v>0</v>
      </c>
      <c r="M4328">
        <v>0</v>
      </c>
    </row>
    <row r="4329" spans="2:13" x14ac:dyDescent="0.2">
      <c r="B4329">
        <v>0</v>
      </c>
      <c r="C4329">
        <v>0</v>
      </c>
      <c r="D4329">
        <v>0</v>
      </c>
      <c r="E4329">
        <v>0</v>
      </c>
      <c r="F4329">
        <v>0</v>
      </c>
      <c r="G4329">
        <v>3333333</v>
      </c>
      <c r="H4329">
        <v>0</v>
      </c>
      <c r="I4329">
        <v>0</v>
      </c>
      <c r="J4329">
        <v>0</v>
      </c>
      <c r="K4329">
        <v>0</v>
      </c>
      <c r="L4329">
        <v>0</v>
      </c>
      <c r="M4329">
        <v>0</v>
      </c>
    </row>
    <row r="4330" spans="2:13" x14ac:dyDescent="0.2">
      <c r="B4330">
        <v>0</v>
      </c>
      <c r="C4330">
        <v>0</v>
      </c>
      <c r="D4330">
        <v>0</v>
      </c>
      <c r="E4330">
        <v>0</v>
      </c>
      <c r="F4330">
        <v>0</v>
      </c>
      <c r="G4330">
        <v>3333333</v>
      </c>
      <c r="H4330">
        <v>0</v>
      </c>
      <c r="I4330">
        <v>0</v>
      </c>
      <c r="J4330">
        <v>0</v>
      </c>
      <c r="K4330">
        <v>0</v>
      </c>
      <c r="L4330">
        <v>0</v>
      </c>
      <c r="M4330">
        <v>0</v>
      </c>
    </row>
    <row r="4331" spans="2:13" x14ac:dyDescent="0.2">
      <c r="B4331">
        <v>0</v>
      </c>
      <c r="C4331">
        <v>0</v>
      </c>
      <c r="D4331">
        <v>0</v>
      </c>
      <c r="E4331">
        <v>0</v>
      </c>
      <c r="F4331">
        <v>0</v>
      </c>
      <c r="G4331">
        <v>3333333</v>
      </c>
      <c r="H4331">
        <v>0</v>
      </c>
      <c r="I4331">
        <v>0</v>
      </c>
      <c r="J4331">
        <v>0</v>
      </c>
      <c r="K4331">
        <v>0</v>
      </c>
      <c r="L4331">
        <v>0</v>
      </c>
      <c r="M4331">
        <v>0</v>
      </c>
    </row>
    <row r="4332" spans="2:13" x14ac:dyDescent="0.2">
      <c r="B4332">
        <v>0</v>
      </c>
      <c r="C4332">
        <v>0</v>
      </c>
      <c r="D4332">
        <v>0</v>
      </c>
      <c r="E4332">
        <v>0</v>
      </c>
      <c r="F4332">
        <v>0</v>
      </c>
      <c r="G4332">
        <v>3333333</v>
      </c>
      <c r="H4332">
        <v>0</v>
      </c>
      <c r="I4332">
        <v>0</v>
      </c>
      <c r="J4332">
        <v>0</v>
      </c>
      <c r="K4332">
        <v>0</v>
      </c>
      <c r="L4332">
        <v>0</v>
      </c>
      <c r="M4332">
        <v>0</v>
      </c>
    </row>
    <row r="4333" spans="2:13" x14ac:dyDescent="0.2">
      <c r="B4333">
        <v>0</v>
      </c>
      <c r="C4333">
        <v>0</v>
      </c>
      <c r="D4333">
        <v>0</v>
      </c>
      <c r="E4333">
        <v>0</v>
      </c>
      <c r="F4333">
        <v>0</v>
      </c>
      <c r="G4333">
        <v>3333333</v>
      </c>
      <c r="H4333">
        <v>0</v>
      </c>
      <c r="I4333">
        <v>0</v>
      </c>
      <c r="J4333">
        <v>0</v>
      </c>
      <c r="K4333">
        <v>0</v>
      </c>
      <c r="L4333">
        <v>0</v>
      </c>
      <c r="M4333">
        <v>0</v>
      </c>
    </row>
    <row r="4334" spans="2:13" x14ac:dyDescent="0.2">
      <c r="B4334">
        <v>0</v>
      </c>
      <c r="C4334">
        <v>0</v>
      </c>
      <c r="D4334">
        <v>0</v>
      </c>
      <c r="E4334">
        <v>0</v>
      </c>
      <c r="F4334">
        <v>0</v>
      </c>
      <c r="G4334">
        <v>3333333</v>
      </c>
      <c r="H4334">
        <v>0</v>
      </c>
      <c r="I4334">
        <v>0</v>
      </c>
      <c r="J4334">
        <v>0</v>
      </c>
      <c r="K4334">
        <v>0</v>
      </c>
      <c r="L4334">
        <v>0</v>
      </c>
      <c r="M4334">
        <v>0</v>
      </c>
    </row>
    <row r="4335" spans="2:13" x14ac:dyDescent="0.2">
      <c r="B4335">
        <v>0</v>
      </c>
      <c r="C4335">
        <v>0</v>
      </c>
      <c r="D4335">
        <v>0</v>
      </c>
      <c r="E4335">
        <v>0</v>
      </c>
      <c r="F4335">
        <v>0</v>
      </c>
      <c r="G4335">
        <v>3333333</v>
      </c>
      <c r="H4335">
        <v>0</v>
      </c>
      <c r="I4335">
        <v>0</v>
      </c>
      <c r="J4335">
        <v>0</v>
      </c>
      <c r="K4335">
        <v>0</v>
      </c>
      <c r="L4335">
        <v>0</v>
      </c>
      <c r="M4335">
        <v>0</v>
      </c>
    </row>
    <row r="4336" spans="2:13" x14ac:dyDescent="0.2">
      <c r="B4336">
        <v>0</v>
      </c>
      <c r="C4336">
        <v>0</v>
      </c>
      <c r="D4336">
        <v>0</v>
      </c>
      <c r="E4336">
        <v>0</v>
      </c>
      <c r="F4336">
        <v>0</v>
      </c>
      <c r="G4336">
        <v>3333333</v>
      </c>
      <c r="H4336">
        <v>0</v>
      </c>
      <c r="I4336">
        <v>0</v>
      </c>
      <c r="J4336">
        <v>0</v>
      </c>
      <c r="K4336">
        <v>0</v>
      </c>
      <c r="L4336">
        <v>0</v>
      </c>
      <c r="M4336">
        <v>0</v>
      </c>
    </row>
    <row r="4337" spans="2:13" x14ac:dyDescent="0.2">
      <c r="B4337">
        <v>0</v>
      </c>
      <c r="C4337">
        <v>0</v>
      </c>
      <c r="D4337">
        <v>0</v>
      </c>
      <c r="E4337">
        <v>0</v>
      </c>
      <c r="F4337">
        <v>0</v>
      </c>
      <c r="G4337">
        <v>3333333</v>
      </c>
      <c r="H4337">
        <v>0</v>
      </c>
      <c r="I4337">
        <v>0</v>
      </c>
      <c r="J4337">
        <v>0</v>
      </c>
      <c r="K4337">
        <v>0</v>
      </c>
      <c r="L4337">
        <v>0</v>
      </c>
      <c r="M4337">
        <v>0</v>
      </c>
    </row>
    <row r="4338" spans="2:13" x14ac:dyDescent="0.2">
      <c r="B4338">
        <v>0</v>
      </c>
      <c r="C4338">
        <v>0</v>
      </c>
      <c r="D4338">
        <v>0</v>
      </c>
      <c r="E4338">
        <v>0</v>
      </c>
      <c r="F4338">
        <v>0</v>
      </c>
      <c r="G4338">
        <v>3333333</v>
      </c>
      <c r="H4338">
        <v>0</v>
      </c>
      <c r="I4338">
        <v>0</v>
      </c>
      <c r="J4338">
        <v>0</v>
      </c>
      <c r="K4338">
        <v>0</v>
      </c>
      <c r="L4338">
        <v>0</v>
      </c>
      <c r="M4338">
        <v>0</v>
      </c>
    </row>
    <row r="4339" spans="2:13" x14ac:dyDescent="0.2">
      <c r="B4339">
        <v>0</v>
      </c>
      <c r="C4339">
        <v>0</v>
      </c>
      <c r="D4339">
        <v>0</v>
      </c>
      <c r="E4339">
        <v>0</v>
      </c>
      <c r="F4339">
        <v>0</v>
      </c>
      <c r="G4339">
        <v>3333333</v>
      </c>
      <c r="H4339">
        <v>0</v>
      </c>
      <c r="I4339">
        <v>0</v>
      </c>
      <c r="J4339">
        <v>0</v>
      </c>
      <c r="K4339">
        <v>0</v>
      </c>
      <c r="L4339">
        <v>0</v>
      </c>
      <c r="M4339">
        <v>0</v>
      </c>
    </row>
    <row r="4340" spans="2:13" x14ac:dyDescent="0.2">
      <c r="B4340">
        <v>0</v>
      </c>
      <c r="C4340">
        <v>0</v>
      </c>
      <c r="D4340">
        <v>0</v>
      </c>
      <c r="E4340">
        <v>0</v>
      </c>
      <c r="F4340">
        <v>0</v>
      </c>
      <c r="G4340">
        <v>3333333</v>
      </c>
      <c r="H4340">
        <v>0</v>
      </c>
      <c r="I4340">
        <v>0</v>
      </c>
      <c r="J4340">
        <v>0</v>
      </c>
      <c r="K4340">
        <v>0</v>
      </c>
      <c r="L4340">
        <v>0</v>
      </c>
      <c r="M4340">
        <v>0</v>
      </c>
    </row>
    <row r="4341" spans="2:13" x14ac:dyDescent="0.2">
      <c r="B4341">
        <v>0</v>
      </c>
      <c r="C4341">
        <v>0</v>
      </c>
      <c r="D4341">
        <v>0</v>
      </c>
      <c r="E4341">
        <v>0</v>
      </c>
      <c r="F4341">
        <v>0</v>
      </c>
      <c r="G4341">
        <v>3333333</v>
      </c>
      <c r="H4341">
        <v>0</v>
      </c>
      <c r="I4341">
        <v>0</v>
      </c>
      <c r="J4341">
        <v>0</v>
      </c>
      <c r="K4341">
        <v>0</v>
      </c>
      <c r="L4341">
        <v>0</v>
      </c>
      <c r="M4341">
        <v>0</v>
      </c>
    </row>
    <row r="4342" spans="2:13" x14ac:dyDescent="0.2">
      <c r="B4342">
        <v>0</v>
      </c>
      <c r="C4342">
        <v>0</v>
      </c>
      <c r="D4342">
        <v>0</v>
      </c>
      <c r="E4342">
        <v>0</v>
      </c>
      <c r="F4342">
        <v>0</v>
      </c>
      <c r="G4342">
        <v>3333333</v>
      </c>
      <c r="H4342">
        <v>0</v>
      </c>
      <c r="I4342">
        <v>0</v>
      </c>
      <c r="J4342">
        <v>0</v>
      </c>
      <c r="K4342">
        <v>0</v>
      </c>
      <c r="L4342">
        <v>0</v>
      </c>
      <c r="M4342">
        <v>0</v>
      </c>
    </row>
    <row r="4343" spans="2:13" x14ac:dyDescent="0.2">
      <c r="B4343">
        <v>0</v>
      </c>
      <c r="C4343">
        <v>0</v>
      </c>
      <c r="D4343">
        <v>0</v>
      </c>
      <c r="E4343">
        <v>0</v>
      </c>
      <c r="F4343">
        <v>0</v>
      </c>
      <c r="G4343">
        <v>3333333</v>
      </c>
      <c r="H4343">
        <v>0</v>
      </c>
      <c r="I4343">
        <v>0</v>
      </c>
      <c r="J4343">
        <v>0</v>
      </c>
      <c r="K4343">
        <v>0</v>
      </c>
      <c r="L4343">
        <v>0</v>
      </c>
      <c r="M4343">
        <v>0</v>
      </c>
    </row>
    <row r="4344" spans="2:13" x14ac:dyDescent="0.2">
      <c r="B4344">
        <v>0</v>
      </c>
      <c r="C4344">
        <v>0</v>
      </c>
      <c r="D4344">
        <v>0</v>
      </c>
      <c r="E4344">
        <v>0</v>
      </c>
      <c r="F4344">
        <v>0</v>
      </c>
      <c r="G4344">
        <v>3333333</v>
      </c>
      <c r="H4344">
        <v>0</v>
      </c>
      <c r="I4344">
        <v>0</v>
      </c>
      <c r="J4344">
        <v>0</v>
      </c>
      <c r="K4344">
        <v>0</v>
      </c>
      <c r="L4344">
        <v>0</v>
      </c>
      <c r="M4344">
        <v>0</v>
      </c>
    </row>
    <row r="4345" spans="2:13" x14ac:dyDescent="0.2">
      <c r="B4345">
        <v>0</v>
      </c>
      <c r="C4345">
        <v>0</v>
      </c>
      <c r="D4345">
        <v>0</v>
      </c>
      <c r="E4345">
        <v>0</v>
      </c>
      <c r="F4345">
        <v>0</v>
      </c>
      <c r="G4345">
        <v>3333333</v>
      </c>
      <c r="H4345">
        <v>0</v>
      </c>
      <c r="I4345">
        <v>0</v>
      </c>
      <c r="J4345">
        <v>0</v>
      </c>
      <c r="K4345">
        <v>0</v>
      </c>
      <c r="L4345">
        <v>0</v>
      </c>
      <c r="M4345">
        <v>0</v>
      </c>
    </row>
    <row r="4346" spans="2:13" x14ac:dyDescent="0.2">
      <c r="B4346">
        <v>0</v>
      </c>
      <c r="C4346">
        <v>0</v>
      </c>
      <c r="D4346">
        <v>0</v>
      </c>
      <c r="E4346">
        <v>0</v>
      </c>
      <c r="F4346">
        <v>0</v>
      </c>
      <c r="G4346">
        <v>3333333</v>
      </c>
      <c r="H4346">
        <v>0</v>
      </c>
      <c r="I4346">
        <v>0</v>
      </c>
      <c r="J4346">
        <v>0</v>
      </c>
      <c r="K4346">
        <v>0</v>
      </c>
      <c r="L4346">
        <v>0</v>
      </c>
      <c r="M4346">
        <v>0</v>
      </c>
    </row>
    <row r="4347" spans="2:13" x14ac:dyDescent="0.2">
      <c r="B4347">
        <v>0</v>
      </c>
      <c r="C4347">
        <v>0</v>
      </c>
      <c r="D4347">
        <v>0</v>
      </c>
      <c r="E4347">
        <v>0</v>
      </c>
      <c r="F4347">
        <v>0</v>
      </c>
      <c r="G4347">
        <v>3333333</v>
      </c>
      <c r="H4347">
        <v>0</v>
      </c>
      <c r="I4347">
        <v>0</v>
      </c>
      <c r="J4347">
        <v>0</v>
      </c>
      <c r="K4347">
        <v>0</v>
      </c>
      <c r="L4347">
        <v>0</v>
      </c>
      <c r="M4347">
        <v>0</v>
      </c>
    </row>
    <row r="4348" spans="2:13" x14ac:dyDescent="0.2">
      <c r="B4348">
        <v>0</v>
      </c>
      <c r="C4348">
        <v>0</v>
      </c>
      <c r="D4348">
        <v>0</v>
      </c>
      <c r="E4348">
        <v>0</v>
      </c>
      <c r="F4348">
        <v>0</v>
      </c>
      <c r="G4348">
        <v>3333333</v>
      </c>
      <c r="H4348">
        <v>0</v>
      </c>
      <c r="I4348">
        <v>0</v>
      </c>
      <c r="J4348">
        <v>0</v>
      </c>
      <c r="K4348">
        <v>0</v>
      </c>
      <c r="L4348">
        <v>0</v>
      </c>
      <c r="M4348">
        <v>0</v>
      </c>
    </row>
    <row r="4349" spans="2:13" x14ac:dyDescent="0.2">
      <c r="B4349">
        <v>0</v>
      </c>
      <c r="C4349">
        <v>0</v>
      </c>
      <c r="D4349">
        <v>0</v>
      </c>
      <c r="E4349">
        <v>0</v>
      </c>
      <c r="F4349">
        <v>0</v>
      </c>
      <c r="G4349">
        <v>3333333</v>
      </c>
      <c r="H4349">
        <v>0</v>
      </c>
      <c r="I4349">
        <v>0</v>
      </c>
      <c r="J4349">
        <v>0</v>
      </c>
      <c r="K4349">
        <v>0</v>
      </c>
      <c r="L4349">
        <v>0</v>
      </c>
      <c r="M4349">
        <v>0</v>
      </c>
    </row>
    <row r="4350" spans="2:13" x14ac:dyDescent="0.2">
      <c r="B4350">
        <v>0</v>
      </c>
      <c r="C4350">
        <v>0</v>
      </c>
      <c r="D4350">
        <v>0</v>
      </c>
      <c r="E4350">
        <v>0</v>
      </c>
      <c r="F4350">
        <v>0</v>
      </c>
      <c r="G4350">
        <v>3333333</v>
      </c>
      <c r="H4350">
        <v>0</v>
      </c>
      <c r="I4350">
        <v>0</v>
      </c>
      <c r="J4350">
        <v>0</v>
      </c>
      <c r="K4350">
        <v>0</v>
      </c>
      <c r="L4350">
        <v>0</v>
      </c>
      <c r="M4350">
        <v>0</v>
      </c>
    </row>
    <row r="4351" spans="2:13" x14ac:dyDescent="0.2">
      <c r="B4351">
        <v>0</v>
      </c>
      <c r="C4351">
        <v>0</v>
      </c>
      <c r="D4351">
        <v>0</v>
      </c>
      <c r="E4351">
        <v>0</v>
      </c>
      <c r="F4351">
        <v>0</v>
      </c>
      <c r="G4351">
        <v>3333333</v>
      </c>
      <c r="H4351">
        <v>0</v>
      </c>
      <c r="I4351">
        <v>0</v>
      </c>
      <c r="J4351">
        <v>0</v>
      </c>
      <c r="K4351">
        <v>0</v>
      </c>
      <c r="L4351">
        <v>0</v>
      </c>
      <c r="M4351">
        <v>0</v>
      </c>
    </row>
    <row r="4352" spans="2:13" x14ac:dyDescent="0.2">
      <c r="B4352">
        <v>0</v>
      </c>
      <c r="C4352">
        <v>0</v>
      </c>
      <c r="D4352">
        <v>0</v>
      </c>
      <c r="E4352">
        <v>0</v>
      </c>
      <c r="F4352">
        <v>0</v>
      </c>
      <c r="G4352">
        <v>3333333</v>
      </c>
      <c r="H4352">
        <v>0</v>
      </c>
      <c r="I4352">
        <v>0</v>
      </c>
      <c r="J4352">
        <v>0</v>
      </c>
      <c r="K4352">
        <v>0</v>
      </c>
      <c r="L4352">
        <v>0</v>
      </c>
      <c r="M4352">
        <v>0</v>
      </c>
    </row>
    <row r="4353" spans="2:13" x14ac:dyDescent="0.2">
      <c r="B4353">
        <v>0</v>
      </c>
      <c r="C4353">
        <v>0</v>
      </c>
      <c r="D4353">
        <v>0</v>
      </c>
      <c r="E4353">
        <v>0</v>
      </c>
      <c r="F4353">
        <v>0</v>
      </c>
      <c r="G4353">
        <v>3333333</v>
      </c>
      <c r="H4353">
        <v>0</v>
      </c>
      <c r="I4353">
        <v>0</v>
      </c>
      <c r="J4353">
        <v>0</v>
      </c>
      <c r="K4353">
        <v>0</v>
      </c>
      <c r="L4353">
        <v>0</v>
      </c>
      <c r="M4353">
        <v>0</v>
      </c>
    </row>
    <row r="4354" spans="2:13" x14ac:dyDescent="0.2">
      <c r="B4354">
        <v>0</v>
      </c>
      <c r="C4354">
        <v>0</v>
      </c>
      <c r="D4354">
        <v>0</v>
      </c>
      <c r="E4354">
        <v>0</v>
      </c>
      <c r="F4354">
        <v>0</v>
      </c>
      <c r="G4354">
        <v>3333333</v>
      </c>
      <c r="H4354">
        <v>0</v>
      </c>
      <c r="I4354">
        <v>0</v>
      </c>
      <c r="J4354">
        <v>0</v>
      </c>
      <c r="K4354">
        <v>0</v>
      </c>
      <c r="L4354">
        <v>0</v>
      </c>
      <c r="M4354">
        <v>0</v>
      </c>
    </row>
    <row r="4355" spans="2:13" x14ac:dyDescent="0.2">
      <c r="B4355">
        <v>0</v>
      </c>
      <c r="C4355">
        <v>0</v>
      </c>
      <c r="D4355">
        <v>0</v>
      </c>
      <c r="E4355">
        <v>0</v>
      </c>
      <c r="F4355">
        <v>0</v>
      </c>
      <c r="G4355">
        <v>3333333</v>
      </c>
      <c r="H4355">
        <v>0</v>
      </c>
      <c r="I4355">
        <v>0</v>
      </c>
      <c r="J4355">
        <v>0</v>
      </c>
      <c r="K4355">
        <v>0</v>
      </c>
      <c r="L4355">
        <v>0</v>
      </c>
      <c r="M4355">
        <v>0</v>
      </c>
    </row>
    <row r="4356" spans="2:13" x14ac:dyDescent="0.2">
      <c r="B4356">
        <v>0</v>
      </c>
      <c r="C4356">
        <v>0</v>
      </c>
      <c r="D4356">
        <v>0</v>
      </c>
      <c r="E4356">
        <v>0</v>
      </c>
      <c r="F4356">
        <v>0</v>
      </c>
      <c r="G4356">
        <v>3333333</v>
      </c>
      <c r="H4356">
        <v>0</v>
      </c>
      <c r="I4356">
        <v>0</v>
      </c>
      <c r="J4356">
        <v>0</v>
      </c>
      <c r="K4356">
        <v>0</v>
      </c>
      <c r="L4356">
        <v>0</v>
      </c>
      <c r="M4356">
        <v>0</v>
      </c>
    </row>
    <row r="4357" spans="2:13" x14ac:dyDescent="0.2">
      <c r="B4357">
        <v>0</v>
      </c>
      <c r="C4357">
        <v>0</v>
      </c>
      <c r="D4357">
        <v>0</v>
      </c>
      <c r="E4357">
        <v>0</v>
      </c>
      <c r="F4357">
        <v>0</v>
      </c>
      <c r="G4357">
        <v>3333333</v>
      </c>
      <c r="H4357">
        <v>0</v>
      </c>
      <c r="I4357">
        <v>0</v>
      </c>
      <c r="J4357">
        <v>0</v>
      </c>
      <c r="K4357">
        <v>0</v>
      </c>
      <c r="L4357">
        <v>0</v>
      </c>
      <c r="M4357">
        <v>0</v>
      </c>
    </row>
    <row r="4358" spans="2:13" x14ac:dyDescent="0.2">
      <c r="B4358">
        <v>0</v>
      </c>
      <c r="C4358">
        <v>0</v>
      </c>
      <c r="D4358">
        <v>0</v>
      </c>
      <c r="E4358">
        <v>0</v>
      </c>
      <c r="F4358">
        <v>0</v>
      </c>
      <c r="G4358">
        <v>3333333</v>
      </c>
      <c r="H4358">
        <v>0</v>
      </c>
      <c r="I4358">
        <v>0</v>
      </c>
      <c r="J4358">
        <v>0</v>
      </c>
      <c r="K4358">
        <v>0</v>
      </c>
      <c r="L4358">
        <v>0</v>
      </c>
      <c r="M4358">
        <v>0</v>
      </c>
    </row>
    <row r="4359" spans="2:13" x14ac:dyDescent="0.2">
      <c r="B4359">
        <v>0</v>
      </c>
      <c r="C4359">
        <v>0</v>
      </c>
      <c r="D4359">
        <v>0</v>
      </c>
      <c r="E4359">
        <v>0</v>
      </c>
      <c r="F4359">
        <v>0</v>
      </c>
      <c r="G4359">
        <v>3333333</v>
      </c>
      <c r="H4359">
        <v>0</v>
      </c>
      <c r="I4359">
        <v>0</v>
      </c>
      <c r="J4359">
        <v>0</v>
      </c>
      <c r="K4359">
        <v>0</v>
      </c>
      <c r="L4359">
        <v>0</v>
      </c>
      <c r="M4359">
        <v>0</v>
      </c>
    </row>
    <row r="4360" spans="2:13" x14ac:dyDescent="0.2">
      <c r="B4360">
        <v>0</v>
      </c>
      <c r="C4360">
        <v>0</v>
      </c>
      <c r="D4360">
        <v>0</v>
      </c>
      <c r="E4360">
        <v>0</v>
      </c>
      <c r="F4360">
        <v>0</v>
      </c>
      <c r="G4360">
        <v>3333333</v>
      </c>
      <c r="H4360">
        <v>0</v>
      </c>
      <c r="I4360">
        <v>0</v>
      </c>
      <c r="J4360">
        <v>0</v>
      </c>
      <c r="K4360">
        <v>0</v>
      </c>
      <c r="L4360">
        <v>0</v>
      </c>
      <c r="M4360">
        <v>0</v>
      </c>
    </row>
    <row r="4361" spans="2:13" x14ac:dyDescent="0.2">
      <c r="B4361">
        <v>0</v>
      </c>
      <c r="C4361">
        <v>0</v>
      </c>
      <c r="D4361">
        <v>0</v>
      </c>
      <c r="E4361">
        <v>0</v>
      </c>
      <c r="F4361">
        <v>0</v>
      </c>
      <c r="G4361">
        <v>3333333</v>
      </c>
      <c r="H4361">
        <v>0</v>
      </c>
      <c r="I4361">
        <v>0</v>
      </c>
      <c r="J4361">
        <v>0</v>
      </c>
      <c r="K4361">
        <v>0</v>
      </c>
      <c r="L4361">
        <v>0</v>
      </c>
      <c r="M4361">
        <v>0</v>
      </c>
    </row>
    <row r="4362" spans="2:13" x14ac:dyDescent="0.2">
      <c r="B4362">
        <v>0</v>
      </c>
      <c r="C4362">
        <v>0</v>
      </c>
      <c r="D4362">
        <v>0</v>
      </c>
      <c r="E4362">
        <v>0</v>
      </c>
      <c r="F4362">
        <v>0</v>
      </c>
      <c r="G4362">
        <v>3333333</v>
      </c>
      <c r="H4362">
        <v>0</v>
      </c>
      <c r="I4362">
        <v>0</v>
      </c>
      <c r="J4362">
        <v>0</v>
      </c>
      <c r="K4362">
        <v>0</v>
      </c>
      <c r="L4362">
        <v>0</v>
      </c>
      <c r="M4362">
        <v>0</v>
      </c>
    </row>
    <row r="4363" spans="2:13" x14ac:dyDescent="0.2">
      <c r="B4363">
        <v>0</v>
      </c>
      <c r="C4363">
        <v>0</v>
      </c>
      <c r="D4363">
        <v>0</v>
      </c>
      <c r="E4363">
        <v>0</v>
      </c>
      <c r="F4363">
        <v>0</v>
      </c>
      <c r="G4363">
        <v>3333333</v>
      </c>
      <c r="H4363">
        <v>0</v>
      </c>
      <c r="I4363">
        <v>0</v>
      </c>
      <c r="J4363">
        <v>0</v>
      </c>
      <c r="K4363">
        <v>0</v>
      </c>
      <c r="L4363">
        <v>0</v>
      </c>
      <c r="M4363">
        <v>0</v>
      </c>
    </row>
    <row r="4364" spans="2:13" x14ac:dyDescent="0.2">
      <c r="B4364">
        <v>0</v>
      </c>
      <c r="C4364">
        <v>0</v>
      </c>
      <c r="D4364">
        <v>0</v>
      </c>
      <c r="E4364">
        <v>0</v>
      </c>
      <c r="F4364">
        <v>0</v>
      </c>
      <c r="G4364">
        <v>3333333</v>
      </c>
      <c r="H4364">
        <v>0</v>
      </c>
      <c r="I4364">
        <v>0</v>
      </c>
      <c r="J4364">
        <v>0</v>
      </c>
      <c r="K4364">
        <v>0</v>
      </c>
      <c r="L4364">
        <v>0</v>
      </c>
      <c r="M4364">
        <v>0</v>
      </c>
    </row>
    <row r="4365" spans="2:13" x14ac:dyDescent="0.2">
      <c r="B4365">
        <v>0</v>
      </c>
      <c r="C4365">
        <v>0</v>
      </c>
      <c r="D4365">
        <v>0</v>
      </c>
      <c r="E4365">
        <v>0</v>
      </c>
      <c r="F4365">
        <v>0</v>
      </c>
      <c r="G4365">
        <v>3333333</v>
      </c>
      <c r="H4365">
        <v>0</v>
      </c>
      <c r="I4365">
        <v>0</v>
      </c>
      <c r="J4365">
        <v>0</v>
      </c>
      <c r="K4365">
        <v>0</v>
      </c>
      <c r="L4365">
        <v>0</v>
      </c>
      <c r="M4365">
        <v>0</v>
      </c>
    </row>
    <row r="4366" spans="2:13" x14ac:dyDescent="0.2">
      <c r="B4366">
        <v>0</v>
      </c>
      <c r="C4366">
        <v>0</v>
      </c>
      <c r="D4366">
        <v>0</v>
      </c>
      <c r="E4366">
        <v>0</v>
      </c>
      <c r="F4366">
        <v>0</v>
      </c>
      <c r="G4366">
        <v>3333333</v>
      </c>
      <c r="H4366">
        <v>0</v>
      </c>
      <c r="I4366">
        <v>0</v>
      </c>
      <c r="J4366">
        <v>0</v>
      </c>
      <c r="K4366">
        <v>0</v>
      </c>
      <c r="L4366">
        <v>0</v>
      </c>
      <c r="M4366">
        <v>0</v>
      </c>
    </row>
    <row r="4367" spans="2:13" x14ac:dyDescent="0.2">
      <c r="B4367">
        <v>0</v>
      </c>
      <c r="C4367">
        <v>0</v>
      </c>
      <c r="D4367">
        <v>0</v>
      </c>
      <c r="E4367">
        <v>0</v>
      </c>
      <c r="F4367">
        <v>0</v>
      </c>
      <c r="G4367">
        <v>3333333</v>
      </c>
      <c r="H4367">
        <v>0</v>
      </c>
      <c r="I4367">
        <v>0</v>
      </c>
      <c r="J4367">
        <v>0</v>
      </c>
      <c r="K4367">
        <v>0</v>
      </c>
      <c r="L4367">
        <v>0</v>
      </c>
      <c r="M4367">
        <v>0</v>
      </c>
    </row>
    <row r="4368" spans="2:13" x14ac:dyDescent="0.2">
      <c r="B4368">
        <v>0</v>
      </c>
      <c r="C4368">
        <v>0</v>
      </c>
      <c r="D4368">
        <v>0</v>
      </c>
      <c r="E4368">
        <v>0</v>
      </c>
      <c r="F4368">
        <v>0</v>
      </c>
      <c r="G4368">
        <v>3333333</v>
      </c>
      <c r="H4368">
        <v>0</v>
      </c>
      <c r="I4368">
        <v>0</v>
      </c>
      <c r="J4368">
        <v>0</v>
      </c>
      <c r="K4368">
        <v>0</v>
      </c>
      <c r="L4368">
        <v>0</v>
      </c>
      <c r="M4368">
        <v>0</v>
      </c>
    </row>
    <row r="4369" spans="2:13" x14ac:dyDescent="0.2">
      <c r="B4369">
        <v>0</v>
      </c>
      <c r="C4369">
        <v>0</v>
      </c>
      <c r="D4369">
        <v>0</v>
      </c>
      <c r="E4369">
        <v>0</v>
      </c>
      <c r="F4369">
        <v>0</v>
      </c>
      <c r="G4369">
        <v>3333333</v>
      </c>
      <c r="H4369">
        <v>0</v>
      </c>
      <c r="I4369">
        <v>0</v>
      </c>
      <c r="J4369">
        <v>0</v>
      </c>
      <c r="K4369">
        <v>0</v>
      </c>
      <c r="L4369">
        <v>0</v>
      </c>
      <c r="M4369">
        <v>0</v>
      </c>
    </row>
    <row r="4370" spans="2:13" x14ac:dyDescent="0.2">
      <c r="B4370">
        <v>0</v>
      </c>
      <c r="C4370">
        <v>0</v>
      </c>
      <c r="D4370">
        <v>0</v>
      </c>
      <c r="E4370">
        <v>0</v>
      </c>
      <c r="F4370">
        <v>0</v>
      </c>
      <c r="G4370">
        <v>3333333</v>
      </c>
      <c r="H4370">
        <v>0</v>
      </c>
      <c r="I4370">
        <v>0</v>
      </c>
      <c r="J4370">
        <v>0</v>
      </c>
      <c r="K4370">
        <v>0</v>
      </c>
      <c r="L4370">
        <v>0</v>
      </c>
      <c r="M4370">
        <v>0</v>
      </c>
    </row>
    <row r="4371" spans="2:13" x14ac:dyDescent="0.2">
      <c r="B4371">
        <v>0</v>
      </c>
      <c r="C4371">
        <v>0</v>
      </c>
      <c r="D4371">
        <v>0</v>
      </c>
      <c r="E4371">
        <v>0</v>
      </c>
      <c r="F4371">
        <v>0</v>
      </c>
      <c r="G4371">
        <v>3333333</v>
      </c>
      <c r="H4371">
        <v>0</v>
      </c>
      <c r="I4371">
        <v>0</v>
      </c>
      <c r="J4371">
        <v>0</v>
      </c>
      <c r="K4371">
        <v>0</v>
      </c>
      <c r="L4371">
        <v>0</v>
      </c>
      <c r="M4371">
        <v>0</v>
      </c>
    </row>
    <row r="4372" spans="2:13" x14ac:dyDescent="0.2">
      <c r="B4372">
        <v>0</v>
      </c>
      <c r="C4372">
        <v>0</v>
      </c>
      <c r="D4372">
        <v>0</v>
      </c>
      <c r="E4372">
        <v>0</v>
      </c>
      <c r="F4372">
        <v>0</v>
      </c>
      <c r="G4372">
        <v>3333333</v>
      </c>
      <c r="H4372">
        <v>0</v>
      </c>
      <c r="I4372">
        <v>0</v>
      </c>
      <c r="J4372">
        <v>0</v>
      </c>
      <c r="K4372">
        <v>0</v>
      </c>
      <c r="L4372">
        <v>0</v>
      </c>
      <c r="M4372">
        <v>0</v>
      </c>
    </row>
    <row r="4373" spans="2:13" x14ac:dyDescent="0.2">
      <c r="B4373">
        <v>0</v>
      </c>
      <c r="C4373">
        <v>0</v>
      </c>
      <c r="D4373">
        <v>0</v>
      </c>
      <c r="E4373">
        <v>0</v>
      </c>
      <c r="F4373">
        <v>0</v>
      </c>
      <c r="G4373">
        <v>3333333</v>
      </c>
      <c r="H4373">
        <v>0</v>
      </c>
      <c r="I4373">
        <v>0</v>
      </c>
      <c r="J4373">
        <v>0</v>
      </c>
      <c r="K4373">
        <v>0</v>
      </c>
      <c r="L4373">
        <v>0</v>
      </c>
      <c r="M4373">
        <v>0</v>
      </c>
    </row>
    <row r="4374" spans="2:13" x14ac:dyDescent="0.2">
      <c r="B4374">
        <v>0</v>
      </c>
      <c r="C4374">
        <v>0</v>
      </c>
      <c r="D4374">
        <v>0</v>
      </c>
      <c r="E4374">
        <v>0</v>
      </c>
      <c r="F4374">
        <v>0</v>
      </c>
      <c r="G4374">
        <v>3333333</v>
      </c>
      <c r="H4374">
        <v>0</v>
      </c>
      <c r="I4374">
        <v>0</v>
      </c>
      <c r="J4374">
        <v>0</v>
      </c>
      <c r="K4374">
        <v>0</v>
      </c>
      <c r="L4374">
        <v>0</v>
      </c>
      <c r="M4374">
        <v>0</v>
      </c>
    </row>
    <row r="4375" spans="2:13" x14ac:dyDescent="0.2">
      <c r="B4375">
        <v>0</v>
      </c>
      <c r="C4375">
        <v>0</v>
      </c>
      <c r="D4375">
        <v>0</v>
      </c>
      <c r="E4375">
        <v>0</v>
      </c>
      <c r="F4375">
        <v>0</v>
      </c>
      <c r="G4375">
        <v>3333333</v>
      </c>
      <c r="H4375">
        <v>0</v>
      </c>
      <c r="I4375">
        <v>0</v>
      </c>
      <c r="J4375">
        <v>0</v>
      </c>
      <c r="K4375">
        <v>0</v>
      </c>
      <c r="L4375">
        <v>0</v>
      </c>
      <c r="M4375">
        <v>0</v>
      </c>
    </row>
    <row r="4376" spans="2:13" x14ac:dyDescent="0.2">
      <c r="B4376">
        <v>0</v>
      </c>
      <c r="C4376">
        <v>0</v>
      </c>
      <c r="D4376">
        <v>0</v>
      </c>
      <c r="E4376">
        <v>0</v>
      </c>
      <c r="F4376">
        <v>0</v>
      </c>
      <c r="G4376">
        <v>3333333</v>
      </c>
      <c r="H4376">
        <v>0</v>
      </c>
      <c r="I4376">
        <v>0</v>
      </c>
      <c r="J4376">
        <v>0</v>
      </c>
      <c r="K4376">
        <v>0</v>
      </c>
      <c r="L4376">
        <v>0</v>
      </c>
      <c r="M4376">
        <v>0</v>
      </c>
    </row>
    <row r="4377" spans="2:13" x14ac:dyDescent="0.2">
      <c r="B4377">
        <v>0</v>
      </c>
      <c r="C4377">
        <v>0</v>
      </c>
      <c r="D4377">
        <v>0</v>
      </c>
      <c r="E4377">
        <v>0</v>
      </c>
      <c r="F4377">
        <v>0</v>
      </c>
      <c r="G4377">
        <v>3333333</v>
      </c>
      <c r="H4377">
        <v>0</v>
      </c>
      <c r="I4377">
        <v>0</v>
      </c>
      <c r="J4377">
        <v>0</v>
      </c>
      <c r="K4377">
        <v>0</v>
      </c>
      <c r="L4377">
        <v>0</v>
      </c>
      <c r="M4377">
        <v>0</v>
      </c>
    </row>
    <row r="4378" spans="2:13" x14ac:dyDescent="0.2">
      <c r="B4378">
        <v>0</v>
      </c>
      <c r="C4378">
        <v>0</v>
      </c>
      <c r="D4378">
        <v>0</v>
      </c>
      <c r="E4378">
        <v>0</v>
      </c>
      <c r="F4378">
        <v>0</v>
      </c>
      <c r="G4378">
        <v>3333333</v>
      </c>
      <c r="H4378">
        <v>0</v>
      </c>
      <c r="I4378">
        <v>0</v>
      </c>
      <c r="J4378">
        <v>0</v>
      </c>
      <c r="K4378">
        <v>0</v>
      </c>
      <c r="L4378">
        <v>0</v>
      </c>
      <c r="M4378">
        <v>0</v>
      </c>
    </row>
    <row r="4379" spans="2:13" x14ac:dyDescent="0.2">
      <c r="B4379">
        <v>0</v>
      </c>
      <c r="C4379">
        <v>0</v>
      </c>
      <c r="D4379">
        <v>0</v>
      </c>
      <c r="E4379">
        <v>0</v>
      </c>
      <c r="F4379">
        <v>0</v>
      </c>
      <c r="G4379">
        <v>3333333</v>
      </c>
      <c r="H4379">
        <v>0</v>
      </c>
      <c r="I4379">
        <v>0</v>
      </c>
      <c r="J4379">
        <v>0</v>
      </c>
      <c r="K4379">
        <v>0</v>
      </c>
      <c r="L4379">
        <v>0</v>
      </c>
      <c r="M4379">
        <v>0</v>
      </c>
    </row>
    <row r="4380" spans="2:13" x14ac:dyDescent="0.2">
      <c r="B4380">
        <v>0</v>
      </c>
      <c r="C4380">
        <v>0</v>
      </c>
      <c r="D4380">
        <v>0</v>
      </c>
      <c r="E4380">
        <v>0</v>
      </c>
      <c r="F4380">
        <v>0</v>
      </c>
      <c r="G4380">
        <v>3333333</v>
      </c>
      <c r="H4380">
        <v>0</v>
      </c>
      <c r="I4380">
        <v>0</v>
      </c>
      <c r="J4380">
        <v>0</v>
      </c>
      <c r="K4380">
        <v>0</v>
      </c>
      <c r="L4380">
        <v>0</v>
      </c>
      <c r="M4380">
        <v>0</v>
      </c>
    </row>
    <row r="4381" spans="2:13" x14ac:dyDescent="0.2">
      <c r="B4381">
        <v>0</v>
      </c>
      <c r="C4381">
        <v>0</v>
      </c>
      <c r="D4381">
        <v>0</v>
      </c>
      <c r="E4381">
        <v>0</v>
      </c>
      <c r="F4381">
        <v>0</v>
      </c>
      <c r="G4381">
        <v>3333333</v>
      </c>
      <c r="H4381">
        <v>0</v>
      </c>
      <c r="I4381">
        <v>0</v>
      </c>
      <c r="J4381">
        <v>0</v>
      </c>
      <c r="K4381">
        <v>0</v>
      </c>
      <c r="L4381">
        <v>0</v>
      </c>
      <c r="M4381">
        <v>0</v>
      </c>
    </row>
    <row r="4382" spans="2:13" x14ac:dyDescent="0.2">
      <c r="B4382">
        <v>0</v>
      </c>
      <c r="C4382">
        <v>0</v>
      </c>
      <c r="D4382">
        <v>0</v>
      </c>
      <c r="E4382">
        <v>0</v>
      </c>
      <c r="F4382">
        <v>0</v>
      </c>
      <c r="G4382">
        <v>3333333</v>
      </c>
      <c r="H4382">
        <v>0</v>
      </c>
      <c r="I4382">
        <v>0</v>
      </c>
      <c r="J4382">
        <v>0</v>
      </c>
      <c r="K4382">
        <v>0</v>
      </c>
      <c r="L4382">
        <v>0</v>
      </c>
      <c r="M4382">
        <v>0</v>
      </c>
    </row>
    <row r="4383" spans="2:13" x14ac:dyDescent="0.2">
      <c r="B4383">
        <v>0</v>
      </c>
      <c r="C4383">
        <v>0</v>
      </c>
      <c r="D4383">
        <v>0</v>
      </c>
      <c r="E4383">
        <v>0</v>
      </c>
      <c r="F4383">
        <v>0</v>
      </c>
      <c r="G4383">
        <v>3333333</v>
      </c>
      <c r="H4383">
        <v>0</v>
      </c>
      <c r="I4383">
        <v>0</v>
      </c>
      <c r="J4383">
        <v>0</v>
      </c>
      <c r="K4383">
        <v>0</v>
      </c>
      <c r="L4383">
        <v>0</v>
      </c>
      <c r="M4383">
        <v>0</v>
      </c>
    </row>
    <row r="4384" spans="2:13" x14ac:dyDescent="0.2">
      <c r="B4384">
        <v>0</v>
      </c>
      <c r="C4384">
        <v>0</v>
      </c>
      <c r="D4384">
        <v>0</v>
      </c>
      <c r="E4384">
        <v>0</v>
      </c>
      <c r="F4384">
        <v>0</v>
      </c>
      <c r="G4384">
        <v>3333333</v>
      </c>
      <c r="H4384">
        <v>0</v>
      </c>
      <c r="I4384">
        <v>0</v>
      </c>
      <c r="J4384">
        <v>0</v>
      </c>
      <c r="K4384">
        <v>0</v>
      </c>
      <c r="L4384">
        <v>0</v>
      </c>
      <c r="M4384">
        <v>0</v>
      </c>
    </row>
    <row r="4385" spans="2:13" x14ac:dyDescent="0.2">
      <c r="B4385">
        <v>0</v>
      </c>
      <c r="C4385">
        <v>0</v>
      </c>
      <c r="D4385">
        <v>0</v>
      </c>
      <c r="E4385">
        <v>0</v>
      </c>
      <c r="F4385">
        <v>0</v>
      </c>
      <c r="G4385">
        <v>3333333</v>
      </c>
      <c r="H4385">
        <v>0</v>
      </c>
      <c r="I4385">
        <v>0</v>
      </c>
      <c r="J4385">
        <v>0</v>
      </c>
      <c r="K4385">
        <v>0</v>
      </c>
      <c r="L4385">
        <v>0</v>
      </c>
      <c r="M4385">
        <v>0</v>
      </c>
    </row>
    <row r="4386" spans="2:13" x14ac:dyDescent="0.2">
      <c r="B4386">
        <v>0</v>
      </c>
      <c r="C4386">
        <v>0</v>
      </c>
      <c r="D4386">
        <v>0</v>
      </c>
      <c r="E4386">
        <v>0</v>
      </c>
      <c r="F4386">
        <v>0</v>
      </c>
      <c r="G4386">
        <v>3333333</v>
      </c>
      <c r="H4386">
        <v>0</v>
      </c>
      <c r="I4386">
        <v>0</v>
      </c>
      <c r="J4386">
        <v>0</v>
      </c>
      <c r="K4386">
        <v>0</v>
      </c>
      <c r="L4386">
        <v>0</v>
      </c>
      <c r="M4386">
        <v>0</v>
      </c>
    </row>
    <row r="4387" spans="2:13" x14ac:dyDescent="0.2">
      <c r="B4387">
        <v>0</v>
      </c>
      <c r="C4387">
        <v>0</v>
      </c>
      <c r="D4387">
        <v>0</v>
      </c>
      <c r="E4387">
        <v>0</v>
      </c>
      <c r="F4387">
        <v>0</v>
      </c>
      <c r="G4387">
        <v>3333333</v>
      </c>
      <c r="H4387">
        <v>0</v>
      </c>
      <c r="I4387">
        <v>0</v>
      </c>
      <c r="J4387">
        <v>0</v>
      </c>
      <c r="K4387">
        <v>0</v>
      </c>
      <c r="L4387">
        <v>0</v>
      </c>
      <c r="M4387">
        <v>0</v>
      </c>
    </row>
    <row r="4388" spans="2:13" x14ac:dyDescent="0.2">
      <c r="B4388">
        <v>0</v>
      </c>
      <c r="C4388">
        <v>0</v>
      </c>
      <c r="D4388">
        <v>0</v>
      </c>
      <c r="E4388">
        <v>0</v>
      </c>
      <c r="F4388">
        <v>0</v>
      </c>
      <c r="G4388">
        <v>3333333</v>
      </c>
      <c r="H4388">
        <v>0</v>
      </c>
      <c r="I4388">
        <v>0</v>
      </c>
      <c r="J4388">
        <v>0</v>
      </c>
      <c r="K4388">
        <v>0</v>
      </c>
      <c r="L4388">
        <v>0</v>
      </c>
      <c r="M4388">
        <v>0</v>
      </c>
    </row>
    <row r="4389" spans="2:13" x14ac:dyDescent="0.2">
      <c r="B4389">
        <v>0</v>
      </c>
      <c r="C4389">
        <v>0</v>
      </c>
      <c r="D4389">
        <v>0</v>
      </c>
      <c r="E4389">
        <v>0</v>
      </c>
      <c r="F4389">
        <v>0</v>
      </c>
      <c r="G4389">
        <v>3333333</v>
      </c>
      <c r="H4389">
        <v>0</v>
      </c>
      <c r="I4389">
        <v>0</v>
      </c>
      <c r="J4389">
        <v>0</v>
      </c>
      <c r="K4389">
        <v>0</v>
      </c>
      <c r="L4389">
        <v>0</v>
      </c>
      <c r="M4389">
        <v>0</v>
      </c>
    </row>
    <row r="4390" spans="2:13" x14ac:dyDescent="0.2">
      <c r="B4390">
        <v>0</v>
      </c>
      <c r="C4390">
        <v>0</v>
      </c>
      <c r="D4390">
        <v>0</v>
      </c>
      <c r="E4390">
        <v>0</v>
      </c>
      <c r="F4390">
        <v>0</v>
      </c>
      <c r="G4390">
        <v>3333333</v>
      </c>
      <c r="H4390">
        <v>0</v>
      </c>
      <c r="I4390">
        <v>0</v>
      </c>
      <c r="J4390">
        <v>0</v>
      </c>
      <c r="K4390">
        <v>0</v>
      </c>
      <c r="L4390">
        <v>0</v>
      </c>
      <c r="M4390">
        <v>0</v>
      </c>
    </row>
    <row r="4391" spans="2:13" x14ac:dyDescent="0.2">
      <c r="B4391">
        <v>0</v>
      </c>
      <c r="C4391">
        <v>0</v>
      </c>
      <c r="D4391">
        <v>0</v>
      </c>
      <c r="E4391">
        <v>0</v>
      </c>
      <c r="F4391">
        <v>0</v>
      </c>
      <c r="G4391">
        <v>3333333</v>
      </c>
      <c r="H4391">
        <v>0</v>
      </c>
      <c r="I4391">
        <v>0</v>
      </c>
      <c r="J4391">
        <v>0</v>
      </c>
      <c r="K4391">
        <v>0</v>
      </c>
      <c r="L4391">
        <v>0</v>
      </c>
      <c r="M4391">
        <v>0</v>
      </c>
    </row>
    <row r="4392" spans="2:13" x14ac:dyDescent="0.2">
      <c r="B4392">
        <v>0</v>
      </c>
      <c r="C4392">
        <v>0</v>
      </c>
      <c r="D4392">
        <v>0</v>
      </c>
      <c r="E4392">
        <v>0</v>
      </c>
      <c r="F4392">
        <v>0</v>
      </c>
      <c r="G4392">
        <v>3333333</v>
      </c>
      <c r="H4392">
        <v>0</v>
      </c>
      <c r="I4392">
        <v>0</v>
      </c>
      <c r="J4392">
        <v>0</v>
      </c>
      <c r="K4392">
        <v>0</v>
      </c>
      <c r="L4392">
        <v>0</v>
      </c>
      <c r="M4392">
        <v>0</v>
      </c>
    </row>
    <row r="4393" spans="2:13" x14ac:dyDescent="0.2">
      <c r="B4393">
        <v>0</v>
      </c>
      <c r="C4393">
        <v>0</v>
      </c>
      <c r="D4393">
        <v>0</v>
      </c>
      <c r="E4393">
        <v>0</v>
      </c>
      <c r="F4393">
        <v>0</v>
      </c>
      <c r="G4393">
        <v>3333333</v>
      </c>
      <c r="H4393">
        <v>0</v>
      </c>
      <c r="I4393">
        <v>0</v>
      </c>
      <c r="J4393">
        <v>0</v>
      </c>
      <c r="K4393">
        <v>0</v>
      </c>
      <c r="L4393">
        <v>0</v>
      </c>
      <c r="M4393">
        <v>0</v>
      </c>
    </row>
    <row r="4394" spans="2:13" x14ac:dyDescent="0.2">
      <c r="B4394">
        <v>0</v>
      </c>
      <c r="C4394">
        <v>0</v>
      </c>
      <c r="D4394">
        <v>0</v>
      </c>
      <c r="E4394">
        <v>0</v>
      </c>
      <c r="F4394">
        <v>0</v>
      </c>
      <c r="G4394">
        <v>3333333</v>
      </c>
      <c r="H4394">
        <v>0</v>
      </c>
      <c r="I4394">
        <v>0</v>
      </c>
      <c r="J4394">
        <v>0</v>
      </c>
      <c r="K4394">
        <v>0</v>
      </c>
      <c r="L4394">
        <v>0</v>
      </c>
      <c r="M4394">
        <v>0</v>
      </c>
    </row>
    <row r="4395" spans="2:13" x14ac:dyDescent="0.2">
      <c r="B4395">
        <v>0</v>
      </c>
      <c r="C4395">
        <v>0</v>
      </c>
      <c r="D4395">
        <v>0</v>
      </c>
      <c r="E4395">
        <v>0</v>
      </c>
      <c r="F4395">
        <v>0</v>
      </c>
      <c r="G4395">
        <v>3333333</v>
      </c>
      <c r="H4395">
        <v>0</v>
      </c>
      <c r="I4395">
        <v>0</v>
      </c>
      <c r="J4395">
        <v>0</v>
      </c>
      <c r="K4395">
        <v>0</v>
      </c>
      <c r="L4395">
        <v>0</v>
      </c>
      <c r="M4395">
        <v>0</v>
      </c>
    </row>
    <row r="4396" spans="2:13" x14ac:dyDescent="0.2">
      <c r="B4396">
        <v>0</v>
      </c>
      <c r="C4396">
        <v>0</v>
      </c>
      <c r="D4396">
        <v>0</v>
      </c>
      <c r="E4396">
        <v>0</v>
      </c>
      <c r="F4396">
        <v>0</v>
      </c>
      <c r="G4396">
        <v>3333333</v>
      </c>
      <c r="H4396">
        <v>0</v>
      </c>
      <c r="I4396">
        <v>0</v>
      </c>
      <c r="J4396">
        <v>0</v>
      </c>
      <c r="K4396">
        <v>0</v>
      </c>
      <c r="L4396">
        <v>0</v>
      </c>
      <c r="M4396">
        <v>0</v>
      </c>
    </row>
    <row r="4397" spans="2:13" x14ac:dyDescent="0.2">
      <c r="B4397">
        <v>0</v>
      </c>
      <c r="C4397">
        <v>0</v>
      </c>
      <c r="D4397">
        <v>0</v>
      </c>
      <c r="E4397">
        <v>0</v>
      </c>
      <c r="F4397">
        <v>0</v>
      </c>
      <c r="G4397">
        <v>3333333</v>
      </c>
      <c r="H4397">
        <v>0</v>
      </c>
      <c r="I4397">
        <v>0</v>
      </c>
      <c r="J4397">
        <v>0</v>
      </c>
      <c r="K4397">
        <v>0</v>
      </c>
      <c r="L4397">
        <v>0</v>
      </c>
      <c r="M4397">
        <v>0</v>
      </c>
    </row>
    <row r="4398" spans="2:13" x14ac:dyDescent="0.2">
      <c r="B4398">
        <v>0</v>
      </c>
      <c r="C4398">
        <v>0</v>
      </c>
      <c r="D4398">
        <v>0</v>
      </c>
      <c r="E4398">
        <v>0</v>
      </c>
      <c r="F4398">
        <v>0</v>
      </c>
      <c r="G4398">
        <v>3333333</v>
      </c>
      <c r="H4398">
        <v>0</v>
      </c>
      <c r="I4398">
        <v>0</v>
      </c>
      <c r="J4398">
        <v>0</v>
      </c>
      <c r="K4398">
        <v>0</v>
      </c>
      <c r="L4398">
        <v>0</v>
      </c>
      <c r="M4398">
        <v>0</v>
      </c>
    </row>
    <row r="4399" spans="2:13" x14ac:dyDescent="0.2">
      <c r="B4399">
        <v>0</v>
      </c>
      <c r="C4399">
        <v>0</v>
      </c>
      <c r="D4399">
        <v>0</v>
      </c>
      <c r="E4399">
        <v>0</v>
      </c>
      <c r="F4399">
        <v>0</v>
      </c>
      <c r="G4399">
        <v>3333333</v>
      </c>
      <c r="H4399">
        <v>0</v>
      </c>
      <c r="I4399">
        <v>0</v>
      </c>
      <c r="J4399">
        <v>0</v>
      </c>
      <c r="K4399">
        <v>0</v>
      </c>
      <c r="L4399">
        <v>0</v>
      </c>
      <c r="M4399">
        <v>0</v>
      </c>
    </row>
    <row r="4400" spans="2:13" x14ac:dyDescent="0.2">
      <c r="B4400">
        <v>0</v>
      </c>
      <c r="C4400">
        <v>0</v>
      </c>
      <c r="D4400">
        <v>0</v>
      </c>
      <c r="E4400">
        <v>0</v>
      </c>
      <c r="F4400">
        <v>0</v>
      </c>
      <c r="G4400">
        <v>3333333</v>
      </c>
      <c r="H4400">
        <v>0</v>
      </c>
      <c r="I4400">
        <v>0</v>
      </c>
      <c r="J4400">
        <v>0</v>
      </c>
      <c r="K4400">
        <v>0</v>
      </c>
      <c r="L4400">
        <v>0</v>
      </c>
      <c r="M4400">
        <v>0</v>
      </c>
    </row>
    <row r="4401" spans="2:13" x14ac:dyDescent="0.2">
      <c r="B4401">
        <v>0</v>
      </c>
      <c r="C4401">
        <v>0</v>
      </c>
      <c r="D4401">
        <v>0</v>
      </c>
      <c r="E4401">
        <v>0</v>
      </c>
      <c r="F4401">
        <v>0</v>
      </c>
      <c r="G4401">
        <v>3333333</v>
      </c>
      <c r="H4401">
        <v>0</v>
      </c>
      <c r="I4401">
        <v>0</v>
      </c>
      <c r="J4401">
        <v>0</v>
      </c>
      <c r="K4401">
        <v>0</v>
      </c>
      <c r="L4401">
        <v>0</v>
      </c>
      <c r="M4401">
        <v>0</v>
      </c>
    </row>
    <row r="4402" spans="2:13" x14ac:dyDescent="0.2">
      <c r="B4402">
        <v>0</v>
      </c>
      <c r="C4402">
        <v>0</v>
      </c>
      <c r="D4402">
        <v>0</v>
      </c>
      <c r="E4402">
        <v>0</v>
      </c>
      <c r="F4402">
        <v>0</v>
      </c>
      <c r="G4402">
        <v>3333333</v>
      </c>
      <c r="H4402">
        <v>0</v>
      </c>
      <c r="I4402">
        <v>0</v>
      </c>
      <c r="J4402">
        <v>0</v>
      </c>
      <c r="K4402">
        <v>0</v>
      </c>
      <c r="L4402">
        <v>0</v>
      </c>
      <c r="M4402">
        <v>0</v>
      </c>
    </row>
    <row r="4403" spans="2:13" x14ac:dyDescent="0.2">
      <c r="B4403">
        <v>0</v>
      </c>
      <c r="C4403">
        <v>0</v>
      </c>
      <c r="D4403">
        <v>0</v>
      </c>
      <c r="E4403">
        <v>0</v>
      </c>
      <c r="F4403">
        <v>0</v>
      </c>
      <c r="G4403">
        <v>3333333</v>
      </c>
      <c r="H4403">
        <v>0</v>
      </c>
      <c r="I4403">
        <v>0</v>
      </c>
      <c r="J4403">
        <v>0</v>
      </c>
      <c r="K4403">
        <v>0</v>
      </c>
      <c r="L4403">
        <v>0</v>
      </c>
      <c r="M4403">
        <v>0</v>
      </c>
    </row>
    <row r="4404" spans="2:13" x14ac:dyDescent="0.2">
      <c r="B4404">
        <v>0</v>
      </c>
      <c r="C4404">
        <v>0</v>
      </c>
      <c r="D4404">
        <v>0</v>
      </c>
      <c r="E4404">
        <v>0</v>
      </c>
      <c r="F4404">
        <v>0</v>
      </c>
      <c r="G4404">
        <v>3333333</v>
      </c>
      <c r="H4404">
        <v>0</v>
      </c>
      <c r="I4404">
        <v>0</v>
      </c>
      <c r="J4404">
        <v>0</v>
      </c>
      <c r="K4404">
        <v>0</v>
      </c>
      <c r="L4404">
        <v>0</v>
      </c>
      <c r="M4404">
        <v>0</v>
      </c>
    </row>
    <row r="4405" spans="2:13" x14ac:dyDescent="0.2">
      <c r="B4405">
        <v>0</v>
      </c>
      <c r="C4405">
        <v>0</v>
      </c>
      <c r="D4405">
        <v>0</v>
      </c>
      <c r="E4405">
        <v>0</v>
      </c>
      <c r="F4405">
        <v>0</v>
      </c>
      <c r="G4405">
        <v>3333333</v>
      </c>
      <c r="H4405">
        <v>0</v>
      </c>
      <c r="I4405">
        <v>0</v>
      </c>
      <c r="J4405">
        <v>0</v>
      </c>
      <c r="K4405">
        <v>0</v>
      </c>
      <c r="L4405">
        <v>0</v>
      </c>
      <c r="M4405">
        <v>0</v>
      </c>
    </row>
    <row r="4406" spans="2:13" x14ac:dyDescent="0.2">
      <c r="B4406">
        <v>0</v>
      </c>
      <c r="C4406">
        <v>0</v>
      </c>
      <c r="D4406">
        <v>0</v>
      </c>
      <c r="E4406">
        <v>0</v>
      </c>
      <c r="F4406">
        <v>0</v>
      </c>
      <c r="G4406">
        <v>3333333</v>
      </c>
      <c r="H4406">
        <v>0</v>
      </c>
      <c r="I4406">
        <v>0</v>
      </c>
      <c r="J4406">
        <v>0</v>
      </c>
      <c r="K4406">
        <v>0</v>
      </c>
      <c r="L4406">
        <v>0</v>
      </c>
      <c r="M4406">
        <v>0</v>
      </c>
    </row>
    <row r="4407" spans="2:13" x14ac:dyDescent="0.2">
      <c r="B4407">
        <v>0</v>
      </c>
      <c r="C4407">
        <v>0</v>
      </c>
      <c r="D4407">
        <v>0</v>
      </c>
      <c r="E4407">
        <v>0</v>
      </c>
      <c r="F4407">
        <v>0</v>
      </c>
      <c r="G4407">
        <v>3333333</v>
      </c>
      <c r="H4407">
        <v>0</v>
      </c>
      <c r="I4407">
        <v>0</v>
      </c>
      <c r="J4407">
        <v>0</v>
      </c>
      <c r="K4407">
        <v>0</v>
      </c>
      <c r="L4407">
        <v>0</v>
      </c>
      <c r="M4407">
        <v>0</v>
      </c>
    </row>
    <row r="4408" spans="2:13" x14ac:dyDescent="0.2">
      <c r="B4408">
        <v>0</v>
      </c>
      <c r="C4408">
        <v>0</v>
      </c>
      <c r="D4408">
        <v>0</v>
      </c>
      <c r="E4408">
        <v>0</v>
      </c>
      <c r="F4408">
        <v>0</v>
      </c>
      <c r="G4408">
        <v>3333333</v>
      </c>
      <c r="H4408">
        <v>0</v>
      </c>
      <c r="I4408">
        <v>0</v>
      </c>
      <c r="J4408">
        <v>0</v>
      </c>
      <c r="K4408">
        <v>0</v>
      </c>
      <c r="L4408">
        <v>0</v>
      </c>
      <c r="M4408">
        <v>0</v>
      </c>
    </row>
    <row r="4409" spans="2:13" x14ac:dyDescent="0.2">
      <c r="B4409">
        <v>0</v>
      </c>
      <c r="C4409">
        <v>0</v>
      </c>
      <c r="D4409">
        <v>0</v>
      </c>
      <c r="E4409">
        <v>0</v>
      </c>
      <c r="F4409">
        <v>0</v>
      </c>
      <c r="G4409">
        <v>3333333</v>
      </c>
      <c r="H4409">
        <v>0</v>
      </c>
      <c r="I4409">
        <v>0</v>
      </c>
      <c r="J4409">
        <v>0</v>
      </c>
      <c r="K4409">
        <v>0</v>
      </c>
      <c r="L4409">
        <v>0</v>
      </c>
      <c r="M4409">
        <v>0</v>
      </c>
    </row>
    <row r="4410" spans="2:13" x14ac:dyDescent="0.2">
      <c r="B4410">
        <v>0</v>
      </c>
      <c r="C4410">
        <v>0</v>
      </c>
      <c r="D4410">
        <v>0</v>
      </c>
      <c r="E4410">
        <v>0</v>
      </c>
      <c r="F4410">
        <v>0</v>
      </c>
      <c r="G4410">
        <v>3333333</v>
      </c>
      <c r="H4410">
        <v>0</v>
      </c>
      <c r="I4410">
        <v>0</v>
      </c>
      <c r="J4410">
        <v>0</v>
      </c>
      <c r="K4410">
        <v>0</v>
      </c>
      <c r="L4410">
        <v>0</v>
      </c>
      <c r="M4410">
        <v>0</v>
      </c>
    </row>
    <row r="4411" spans="2:13" x14ac:dyDescent="0.2">
      <c r="B4411">
        <v>0</v>
      </c>
      <c r="C4411">
        <v>0</v>
      </c>
      <c r="D4411">
        <v>0</v>
      </c>
      <c r="E4411">
        <v>0</v>
      </c>
      <c r="F4411">
        <v>0</v>
      </c>
      <c r="G4411">
        <v>3333333</v>
      </c>
      <c r="H4411">
        <v>0</v>
      </c>
      <c r="I4411">
        <v>0</v>
      </c>
      <c r="J4411">
        <v>0</v>
      </c>
      <c r="K4411">
        <v>0</v>
      </c>
      <c r="L4411">
        <v>0</v>
      </c>
      <c r="M4411">
        <v>0</v>
      </c>
    </row>
    <row r="4412" spans="2:13" x14ac:dyDescent="0.2">
      <c r="B4412">
        <v>0</v>
      </c>
      <c r="C4412">
        <v>0</v>
      </c>
      <c r="D4412">
        <v>0</v>
      </c>
      <c r="E4412">
        <v>0</v>
      </c>
      <c r="F4412">
        <v>0</v>
      </c>
      <c r="G4412">
        <v>3333333</v>
      </c>
      <c r="H4412">
        <v>0</v>
      </c>
      <c r="I4412">
        <v>0</v>
      </c>
      <c r="J4412">
        <v>0</v>
      </c>
      <c r="K4412">
        <v>0</v>
      </c>
      <c r="L4412">
        <v>0</v>
      </c>
      <c r="M4412">
        <v>0</v>
      </c>
    </row>
    <row r="4413" spans="2:13" x14ac:dyDescent="0.2">
      <c r="B4413">
        <v>0</v>
      </c>
      <c r="C4413">
        <v>0</v>
      </c>
      <c r="D4413">
        <v>0</v>
      </c>
      <c r="E4413">
        <v>0</v>
      </c>
      <c r="F4413">
        <v>0</v>
      </c>
      <c r="G4413">
        <v>3333333</v>
      </c>
      <c r="H4413">
        <v>0</v>
      </c>
      <c r="I4413">
        <v>0</v>
      </c>
      <c r="J4413">
        <v>0</v>
      </c>
      <c r="K4413">
        <v>0</v>
      </c>
      <c r="L4413">
        <v>0</v>
      </c>
      <c r="M4413">
        <v>0</v>
      </c>
    </row>
    <row r="4414" spans="2:13" x14ac:dyDescent="0.2">
      <c r="B4414">
        <v>0</v>
      </c>
      <c r="C4414">
        <v>0</v>
      </c>
      <c r="D4414">
        <v>0</v>
      </c>
      <c r="E4414">
        <v>0</v>
      </c>
      <c r="F4414">
        <v>0</v>
      </c>
      <c r="G4414">
        <v>3333333</v>
      </c>
      <c r="H4414">
        <v>0</v>
      </c>
      <c r="I4414">
        <v>0</v>
      </c>
      <c r="J4414">
        <v>0</v>
      </c>
      <c r="K4414">
        <v>0</v>
      </c>
      <c r="L4414">
        <v>0</v>
      </c>
      <c r="M4414">
        <v>0</v>
      </c>
    </row>
    <row r="4415" spans="2:13" x14ac:dyDescent="0.2">
      <c r="B4415">
        <v>0</v>
      </c>
      <c r="C4415">
        <v>0</v>
      </c>
      <c r="D4415">
        <v>0</v>
      </c>
      <c r="E4415">
        <v>0</v>
      </c>
      <c r="F4415">
        <v>0</v>
      </c>
      <c r="G4415">
        <v>3333333</v>
      </c>
      <c r="H4415">
        <v>0</v>
      </c>
      <c r="I4415">
        <v>0</v>
      </c>
      <c r="J4415">
        <v>0</v>
      </c>
      <c r="K4415">
        <v>0</v>
      </c>
      <c r="L4415">
        <v>0</v>
      </c>
      <c r="M4415">
        <v>0</v>
      </c>
    </row>
    <row r="4416" spans="2:13" x14ac:dyDescent="0.2">
      <c r="B4416">
        <v>0</v>
      </c>
      <c r="C4416">
        <v>0</v>
      </c>
      <c r="D4416">
        <v>0</v>
      </c>
      <c r="E4416">
        <v>0</v>
      </c>
      <c r="F4416">
        <v>0</v>
      </c>
      <c r="G4416">
        <v>3333333</v>
      </c>
      <c r="H4416">
        <v>0</v>
      </c>
      <c r="I4416">
        <v>0</v>
      </c>
      <c r="J4416">
        <v>0</v>
      </c>
      <c r="K4416">
        <v>0</v>
      </c>
      <c r="L4416">
        <v>0</v>
      </c>
      <c r="M4416">
        <v>0</v>
      </c>
    </row>
    <row r="4417" spans="2:13" x14ac:dyDescent="0.2">
      <c r="B4417">
        <v>0</v>
      </c>
      <c r="C4417">
        <v>0</v>
      </c>
      <c r="D4417">
        <v>0</v>
      </c>
      <c r="E4417">
        <v>0</v>
      </c>
      <c r="F4417">
        <v>0</v>
      </c>
      <c r="G4417">
        <v>3333333</v>
      </c>
      <c r="H4417">
        <v>0</v>
      </c>
      <c r="I4417">
        <v>0</v>
      </c>
      <c r="J4417">
        <v>0</v>
      </c>
      <c r="K4417">
        <v>0</v>
      </c>
      <c r="L4417">
        <v>0</v>
      </c>
      <c r="M4417">
        <v>0</v>
      </c>
    </row>
    <row r="4418" spans="2:13" x14ac:dyDescent="0.2">
      <c r="B4418">
        <v>0</v>
      </c>
      <c r="C4418">
        <v>0</v>
      </c>
      <c r="D4418">
        <v>0</v>
      </c>
      <c r="E4418">
        <v>0</v>
      </c>
      <c r="F4418">
        <v>0</v>
      </c>
      <c r="G4418">
        <v>3333333</v>
      </c>
      <c r="H4418">
        <v>0</v>
      </c>
      <c r="I4418">
        <v>0</v>
      </c>
      <c r="J4418">
        <v>0</v>
      </c>
      <c r="K4418">
        <v>0</v>
      </c>
      <c r="L4418">
        <v>0</v>
      </c>
      <c r="M4418">
        <v>0</v>
      </c>
    </row>
    <row r="4419" spans="2:13" x14ac:dyDescent="0.2">
      <c r="B4419">
        <v>0</v>
      </c>
      <c r="C4419">
        <v>0</v>
      </c>
      <c r="D4419">
        <v>0</v>
      </c>
      <c r="E4419">
        <v>0</v>
      </c>
      <c r="F4419">
        <v>0</v>
      </c>
      <c r="G4419">
        <v>3333333</v>
      </c>
      <c r="H4419">
        <v>0</v>
      </c>
      <c r="I4419">
        <v>0</v>
      </c>
      <c r="J4419">
        <v>0</v>
      </c>
      <c r="K4419">
        <v>0</v>
      </c>
      <c r="L4419">
        <v>0</v>
      </c>
      <c r="M4419">
        <v>0</v>
      </c>
    </row>
    <row r="4420" spans="2:13" x14ac:dyDescent="0.2">
      <c r="B4420">
        <v>0</v>
      </c>
      <c r="C4420">
        <v>0</v>
      </c>
      <c r="D4420">
        <v>0</v>
      </c>
      <c r="E4420">
        <v>0</v>
      </c>
      <c r="F4420">
        <v>0</v>
      </c>
      <c r="G4420">
        <v>3333333</v>
      </c>
      <c r="H4420">
        <v>0</v>
      </c>
      <c r="I4420">
        <v>0</v>
      </c>
      <c r="J4420">
        <v>0</v>
      </c>
      <c r="K4420">
        <v>0</v>
      </c>
      <c r="L4420">
        <v>0</v>
      </c>
      <c r="M4420">
        <v>0</v>
      </c>
    </row>
    <row r="4421" spans="2:13" x14ac:dyDescent="0.2">
      <c r="B4421">
        <v>0</v>
      </c>
      <c r="C4421">
        <v>0</v>
      </c>
      <c r="D4421">
        <v>0</v>
      </c>
      <c r="E4421">
        <v>0</v>
      </c>
      <c r="F4421">
        <v>0</v>
      </c>
      <c r="G4421">
        <v>3333333</v>
      </c>
      <c r="H4421">
        <v>0</v>
      </c>
      <c r="I4421">
        <v>0</v>
      </c>
      <c r="J4421">
        <v>0</v>
      </c>
      <c r="K4421">
        <v>0</v>
      </c>
      <c r="L4421">
        <v>0</v>
      </c>
      <c r="M4421">
        <v>0</v>
      </c>
    </row>
    <row r="4422" spans="2:13" x14ac:dyDescent="0.2">
      <c r="B4422">
        <v>0</v>
      </c>
      <c r="C4422">
        <v>0</v>
      </c>
      <c r="D4422">
        <v>0</v>
      </c>
      <c r="E4422">
        <v>0</v>
      </c>
      <c r="F4422">
        <v>0</v>
      </c>
      <c r="G4422">
        <v>3333333</v>
      </c>
      <c r="H4422">
        <v>0</v>
      </c>
      <c r="I4422">
        <v>0</v>
      </c>
      <c r="J4422">
        <v>0</v>
      </c>
      <c r="K4422">
        <v>0</v>
      </c>
      <c r="L4422">
        <v>0</v>
      </c>
      <c r="M4422">
        <v>0</v>
      </c>
    </row>
    <row r="4423" spans="2:13" x14ac:dyDescent="0.2">
      <c r="B4423">
        <v>0</v>
      </c>
      <c r="C4423">
        <v>0</v>
      </c>
      <c r="D4423">
        <v>0</v>
      </c>
      <c r="E4423">
        <v>0</v>
      </c>
      <c r="F4423">
        <v>0</v>
      </c>
      <c r="G4423">
        <v>3333333</v>
      </c>
      <c r="H4423">
        <v>0</v>
      </c>
      <c r="I4423">
        <v>0</v>
      </c>
      <c r="J4423">
        <v>0</v>
      </c>
      <c r="K4423">
        <v>0</v>
      </c>
      <c r="L4423">
        <v>0</v>
      </c>
      <c r="M4423">
        <v>0</v>
      </c>
    </row>
    <row r="4424" spans="2:13" x14ac:dyDescent="0.2">
      <c r="B4424">
        <v>0</v>
      </c>
      <c r="C4424">
        <v>0</v>
      </c>
      <c r="D4424">
        <v>0</v>
      </c>
      <c r="E4424">
        <v>0</v>
      </c>
      <c r="F4424">
        <v>0</v>
      </c>
      <c r="G4424">
        <v>3333333</v>
      </c>
      <c r="H4424">
        <v>0</v>
      </c>
      <c r="I4424">
        <v>0</v>
      </c>
      <c r="J4424">
        <v>0</v>
      </c>
      <c r="K4424">
        <v>0</v>
      </c>
      <c r="L4424">
        <v>0</v>
      </c>
      <c r="M4424">
        <v>0</v>
      </c>
    </row>
    <row r="4425" spans="2:13" x14ac:dyDescent="0.2">
      <c r="B4425">
        <v>0</v>
      </c>
      <c r="C4425">
        <v>0</v>
      </c>
      <c r="D4425">
        <v>0</v>
      </c>
      <c r="E4425">
        <v>0</v>
      </c>
      <c r="F4425">
        <v>0</v>
      </c>
      <c r="G4425">
        <v>3333333</v>
      </c>
      <c r="H4425">
        <v>0</v>
      </c>
      <c r="I4425">
        <v>0</v>
      </c>
      <c r="J4425">
        <v>0</v>
      </c>
      <c r="K4425">
        <v>0</v>
      </c>
      <c r="L4425">
        <v>0</v>
      </c>
      <c r="M4425">
        <v>0</v>
      </c>
    </row>
    <row r="4426" spans="2:13" x14ac:dyDescent="0.2">
      <c r="B4426">
        <v>0</v>
      </c>
      <c r="C4426">
        <v>0</v>
      </c>
      <c r="D4426">
        <v>0</v>
      </c>
      <c r="E4426">
        <v>0</v>
      </c>
      <c r="F4426">
        <v>0</v>
      </c>
      <c r="G4426">
        <v>3333333</v>
      </c>
      <c r="H4426">
        <v>0</v>
      </c>
      <c r="I4426">
        <v>0</v>
      </c>
      <c r="J4426">
        <v>0</v>
      </c>
      <c r="K4426">
        <v>0</v>
      </c>
      <c r="L4426">
        <v>0</v>
      </c>
      <c r="M4426">
        <v>0</v>
      </c>
    </row>
    <row r="4427" spans="2:13" x14ac:dyDescent="0.2">
      <c r="B4427">
        <v>0</v>
      </c>
      <c r="C4427">
        <v>0</v>
      </c>
      <c r="D4427">
        <v>0</v>
      </c>
      <c r="E4427">
        <v>0</v>
      </c>
      <c r="F4427">
        <v>0</v>
      </c>
      <c r="G4427">
        <v>3333333</v>
      </c>
      <c r="H4427">
        <v>0</v>
      </c>
      <c r="I4427">
        <v>0</v>
      </c>
      <c r="J4427">
        <v>0</v>
      </c>
      <c r="K4427">
        <v>0</v>
      </c>
      <c r="L4427">
        <v>0</v>
      </c>
      <c r="M4427">
        <v>0</v>
      </c>
    </row>
    <row r="4428" spans="2:13" x14ac:dyDescent="0.2">
      <c r="B4428">
        <v>0</v>
      </c>
      <c r="C4428">
        <v>0</v>
      </c>
      <c r="D4428">
        <v>0</v>
      </c>
      <c r="E4428">
        <v>0</v>
      </c>
      <c r="F4428">
        <v>0</v>
      </c>
      <c r="G4428">
        <v>3333333</v>
      </c>
      <c r="H4428">
        <v>0</v>
      </c>
      <c r="I4428">
        <v>0</v>
      </c>
      <c r="J4428">
        <v>0</v>
      </c>
      <c r="K4428">
        <v>0</v>
      </c>
      <c r="L4428">
        <v>0</v>
      </c>
      <c r="M4428">
        <v>0</v>
      </c>
    </row>
    <row r="4429" spans="2:13" x14ac:dyDescent="0.2">
      <c r="B4429">
        <v>0</v>
      </c>
      <c r="C4429">
        <v>0</v>
      </c>
      <c r="D4429">
        <v>0</v>
      </c>
      <c r="E4429">
        <v>0</v>
      </c>
      <c r="F4429">
        <v>0</v>
      </c>
      <c r="G4429">
        <v>3333333</v>
      </c>
      <c r="H4429">
        <v>0</v>
      </c>
      <c r="I4429">
        <v>0</v>
      </c>
      <c r="J4429">
        <v>0</v>
      </c>
      <c r="K4429">
        <v>0</v>
      </c>
      <c r="L4429">
        <v>0</v>
      </c>
      <c r="M4429">
        <v>0</v>
      </c>
    </row>
    <row r="4430" spans="2:13" x14ac:dyDescent="0.2">
      <c r="B4430">
        <v>0</v>
      </c>
      <c r="C4430">
        <v>0</v>
      </c>
      <c r="D4430">
        <v>0</v>
      </c>
      <c r="E4430">
        <v>0</v>
      </c>
      <c r="F4430">
        <v>0</v>
      </c>
      <c r="G4430">
        <v>3333333</v>
      </c>
      <c r="H4430">
        <v>0</v>
      </c>
      <c r="I4430">
        <v>0</v>
      </c>
      <c r="J4430">
        <v>0</v>
      </c>
      <c r="K4430">
        <v>0</v>
      </c>
      <c r="L4430">
        <v>0</v>
      </c>
      <c r="M4430">
        <v>0</v>
      </c>
    </row>
    <row r="4431" spans="2:13" x14ac:dyDescent="0.2">
      <c r="B4431">
        <v>0</v>
      </c>
      <c r="C4431">
        <v>0</v>
      </c>
      <c r="D4431">
        <v>0</v>
      </c>
      <c r="E4431">
        <v>0</v>
      </c>
      <c r="F4431">
        <v>0</v>
      </c>
      <c r="G4431">
        <v>3333333</v>
      </c>
      <c r="H4431">
        <v>0</v>
      </c>
      <c r="I4431">
        <v>0</v>
      </c>
      <c r="J4431">
        <v>0</v>
      </c>
      <c r="K4431">
        <v>0</v>
      </c>
      <c r="L4431">
        <v>0</v>
      </c>
      <c r="M4431">
        <v>0</v>
      </c>
    </row>
    <row r="4432" spans="2:13" x14ac:dyDescent="0.2">
      <c r="B4432">
        <v>0</v>
      </c>
      <c r="C4432">
        <v>0</v>
      </c>
      <c r="D4432">
        <v>0</v>
      </c>
      <c r="E4432">
        <v>0</v>
      </c>
      <c r="F4432">
        <v>0</v>
      </c>
      <c r="G4432">
        <v>3333333</v>
      </c>
      <c r="H4432">
        <v>0</v>
      </c>
      <c r="I4432">
        <v>0</v>
      </c>
      <c r="J4432">
        <v>0</v>
      </c>
      <c r="K4432">
        <v>0</v>
      </c>
      <c r="L4432">
        <v>0</v>
      </c>
      <c r="M4432">
        <v>0</v>
      </c>
    </row>
    <row r="4433" spans="2:13" x14ac:dyDescent="0.2">
      <c r="B4433">
        <v>0</v>
      </c>
      <c r="C4433">
        <v>0</v>
      </c>
      <c r="D4433">
        <v>0</v>
      </c>
      <c r="E4433">
        <v>0</v>
      </c>
      <c r="F4433">
        <v>0</v>
      </c>
      <c r="G4433">
        <v>3333333</v>
      </c>
      <c r="H4433">
        <v>0</v>
      </c>
      <c r="I4433">
        <v>0</v>
      </c>
      <c r="J4433">
        <v>0</v>
      </c>
      <c r="K4433">
        <v>0</v>
      </c>
      <c r="L4433">
        <v>0</v>
      </c>
      <c r="M4433">
        <v>0</v>
      </c>
    </row>
    <row r="4434" spans="2:13" x14ac:dyDescent="0.2">
      <c r="B4434">
        <v>0</v>
      </c>
      <c r="C4434">
        <v>0</v>
      </c>
      <c r="D4434">
        <v>0</v>
      </c>
      <c r="E4434">
        <v>0</v>
      </c>
      <c r="F4434">
        <v>0</v>
      </c>
      <c r="G4434">
        <v>3333333</v>
      </c>
      <c r="H4434">
        <v>0</v>
      </c>
      <c r="I4434">
        <v>0</v>
      </c>
      <c r="J4434">
        <v>0</v>
      </c>
      <c r="K4434">
        <v>0</v>
      </c>
      <c r="L4434">
        <v>0</v>
      </c>
      <c r="M4434">
        <v>0</v>
      </c>
    </row>
    <row r="4435" spans="2:13" x14ac:dyDescent="0.2">
      <c r="B4435">
        <v>0</v>
      </c>
      <c r="C4435">
        <v>0</v>
      </c>
      <c r="D4435">
        <v>0</v>
      </c>
      <c r="E4435">
        <v>0</v>
      </c>
      <c r="F4435">
        <v>0</v>
      </c>
      <c r="G4435">
        <v>3333333</v>
      </c>
      <c r="H4435">
        <v>0</v>
      </c>
      <c r="I4435">
        <v>0</v>
      </c>
      <c r="J4435">
        <v>0</v>
      </c>
      <c r="K4435">
        <v>0</v>
      </c>
      <c r="L4435">
        <v>0</v>
      </c>
      <c r="M4435">
        <v>0</v>
      </c>
    </row>
    <row r="4436" spans="2:13" x14ac:dyDescent="0.2">
      <c r="B4436">
        <v>0</v>
      </c>
      <c r="C4436">
        <v>0</v>
      </c>
      <c r="D4436">
        <v>0</v>
      </c>
      <c r="E4436">
        <v>0</v>
      </c>
      <c r="F4436">
        <v>0</v>
      </c>
      <c r="G4436">
        <v>3333333</v>
      </c>
      <c r="H4436">
        <v>0</v>
      </c>
      <c r="I4436">
        <v>0</v>
      </c>
      <c r="J4436">
        <v>0</v>
      </c>
      <c r="K4436">
        <v>0</v>
      </c>
      <c r="L4436">
        <v>0</v>
      </c>
      <c r="M4436">
        <v>0</v>
      </c>
    </row>
    <row r="4437" spans="2:13" x14ac:dyDescent="0.2">
      <c r="B4437">
        <v>0</v>
      </c>
      <c r="C4437">
        <v>0</v>
      </c>
      <c r="D4437">
        <v>0</v>
      </c>
      <c r="E4437">
        <v>0</v>
      </c>
      <c r="F4437">
        <v>0</v>
      </c>
      <c r="G4437">
        <v>3333333</v>
      </c>
      <c r="H4437">
        <v>0</v>
      </c>
      <c r="I4437">
        <v>0</v>
      </c>
      <c r="J4437">
        <v>0</v>
      </c>
      <c r="K4437">
        <v>0</v>
      </c>
      <c r="L4437">
        <v>0</v>
      </c>
      <c r="M4437">
        <v>0</v>
      </c>
    </row>
    <row r="4438" spans="2:13" x14ac:dyDescent="0.2">
      <c r="B4438">
        <v>0</v>
      </c>
      <c r="C4438">
        <v>0</v>
      </c>
      <c r="D4438">
        <v>0</v>
      </c>
      <c r="E4438">
        <v>0</v>
      </c>
      <c r="F4438">
        <v>0</v>
      </c>
      <c r="G4438">
        <v>3333333</v>
      </c>
      <c r="H4438">
        <v>0</v>
      </c>
      <c r="I4438">
        <v>0</v>
      </c>
      <c r="J4438">
        <v>0</v>
      </c>
      <c r="K4438">
        <v>0</v>
      </c>
      <c r="L4438">
        <v>0</v>
      </c>
      <c r="M4438">
        <v>0</v>
      </c>
    </row>
    <row r="4439" spans="2:13" x14ac:dyDescent="0.2">
      <c r="B4439">
        <v>0</v>
      </c>
      <c r="C4439">
        <v>0</v>
      </c>
      <c r="D4439">
        <v>0</v>
      </c>
      <c r="E4439">
        <v>0</v>
      </c>
      <c r="F4439">
        <v>0</v>
      </c>
      <c r="G4439">
        <v>3333333</v>
      </c>
      <c r="H4439">
        <v>0</v>
      </c>
      <c r="I4439">
        <v>0</v>
      </c>
      <c r="J4439">
        <v>0</v>
      </c>
      <c r="K4439">
        <v>0</v>
      </c>
      <c r="L4439">
        <v>0</v>
      </c>
      <c r="M4439">
        <v>0</v>
      </c>
    </row>
    <row r="4440" spans="2:13" x14ac:dyDescent="0.2">
      <c r="B4440">
        <v>0</v>
      </c>
      <c r="C4440">
        <v>0</v>
      </c>
      <c r="D4440">
        <v>0</v>
      </c>
      <c r="E4440">
        <v>0</v>
      </c>
      <c r="F4440">
        <v>0</v>
      </c>
      <c r="G4440">
        <v>3333333</v>
      </c>
      <c r="H4440">
        <v>0</v>
      </c>
      <c r="I4440">
        <v>0</v>
      </c>
      <c r="J4440">
        <v>0</v>
      </c>
      <c r="K4440">
        <v>0</v>
      </c>
      <c r="L4440">
        <v>0</v>
      </c>
      <c r="M4440">
        <v>0</v>
      </c>
    </row>
    <row r="4441" spans="2:13" x14ac:dyDescent="0.2">
      <c r="B4441">
        <v>0</v>
      </c>
      <c r="C4441">
        <v>0</v>
      </c>
      <c r="D4441">
        <v>0</v>
      </c>
      <c r="E4441">
        <v>0</v>
      </c>
      <c r="F4441">
        <v>0</v>
      </c>
      <c r="G4441">
        <v>3333333</v>
      </c>
      <c r="H4441">
        <v>0</v>
      </c>
      <c r="I4441">
        <v>0</v>
      </c>
      <c r="J4441">
        <v>0</v>
      </c>
      <c r="K4441">
        <v>0</v>
      </c>
      <c r="L4441">
        <v>0</v>
      </c>
      <c r="M4441">
        <v>0</v>
      </c>
    </row>
    <row r="4442" spans="2:13" x14ac:dyDescent="0.2">
      <c r="B4442">
        <v>0</v>
      </c>
      <c r="C4442">
        <v>0</v>
      </c>
      <c r="D4442">
        <v>0</v>
      </c>
      <c r="E4442">
        <v>0</v>
      </c>
      <c r="F4442">
        <v>0</v>
      </c>
      <c r="G4442">
        <v>3333333</v>
      </c>
      <c r="H4442">
        <v>0</v>
      </c>
      <c r="I4442">
        <v>0</v>
      </c>
      <c r="J4442">
        <v>0</v>
      </c>
      <c r="K4442">
        <v>0</v>
      </c>
      <c r="L4442">
        <v>0</v>
      </c>
      <c r="M4442">
        <v>0</v>
      </c>
    </row>
    <row r="4443" spans="2:13" x14ac:dyDescent="0.2">
      <c r="B4443">
        <v>0</v>
      </c>
      <c r="C4443">
        <v>0</v>
      </c>
      <c r="D4443">
        <v>0</v>
      </c>
      <c r="E4443">
        <v>0</v>
      </c>
      <c r="F4443">
        <v>0</v>
      </c>
      <c r="G4443">
        <v>3333333</v>
      </c>
      <c r="H4443">
        <v>0</v>
      </c>
      <c r="I4443">
        <v>0</v>
      </c>
      <c r="J4443">
        <v>0</v>
      </c>
      <c r="K4443">
        <v>0</v>
      </c>
      <c r="L4443">
        <v>0</v>
      </c>
      <c r="M4443">
        <v>0</v>
      </c>
    </row>
    <row r="4444" spans="2:13" x14ac:dyDescent="0.2">
      <c r="B4444">
        <v>0</v>
      </c>
      <c r="C4444">
        <v>0</v>
      </c>
      <c r="D4444">
        <v>0</v>
      </c>
      <c r="E4444">
        <v>0</v>
      </c>
      <c r="F4444">
        <v>0</v>
      </c>
      <c r="G4444">
        <v>3333333</v>
      </c>
      <c r="H4444">
        <v>0</v>
      </c>
      <c r="I4444">
        <v>0</v>
      </c>
      <c r="J4444">
        <v>0</v>
      </c>
      <c r="K4444">
        <v>0</v>
      </c>
      <c r="L4444">
        <v>0</v>
      </c>
      <c r="M4444">
        <v>0</v>
      </c>
    </row>
    <row r="4445" spans="2:13" x14ac:dyDescent="0.2">
      <c r="B4445">
        <v>0</v>
      </c>
      <c r="C4445">
        <v>0</v>
      </c>
      <c r="D4445">
        <v>0</v>
      </c>
      <c r="E4445">
        <v>0</v>
      </c>
      <c r="F4445">
        <v>0</v>
      </c>
      <c r="G4445">
        <v>3333333</v>
      </c>
      <c r="H4445">
        <v>0</v>
      </c>
      <c r="I4445">
        <v>0</v>
      </c>
      <c r="J4445">
        <v>0</v>
      </c>
      <c r="K4445">
        <v>0</v>
      </c>
      <c r="L4445">
        <v>0</v>
      </c>
      <c r="M4445">
        <v>0</v>
      </c>
    </row>
    <row r="4446" spans="2:13" x14ac:dyDescent="0.2">
      <c r="B4446">
        <v>0</v>
      </c>
      <c r="C4446">
        <v>0</v>
      </c>
      <c r="D4446">
        <v>0</v>
      </c>
      <c r="E4446">
        <v>0</v>
      </c>
      <c r="F4446">
        <v>0</v>
      </c>
      <c r="G4446">
        <v>3333333</v>
      </c>
      <c r="H4446">
        <v>0</v>
      </c>
      <c r="I4446">
        <v>0</v>
      </c>
      <c r="J4446">
        <v>0</v>
      </c>
      <c r="K4446">
        <v>0</v>
      </c>
      <c r="L4446">
        <v>0</v>
      </c>
      <c r="M4446">
        <v>0</v>
      </c>
    </row>
    <row r="4447" spans="2:13" x14ac:dyDescent="0.2">
      <c r="B4447">
        <v>0</v>
      </c>
      <c r="C4447">
        <v>0</v>
      </c>
      <c r="D4447">
        <v>0</v>
      </c>
      <c r="E4447">
        <v>0</v>
      </c>
      <c r="F4447">
        <v>0</v>
      </c>
      <c r="G4447">
        <v>3333333</v>
      </c>
      <c r="H4447">
        <v>0</v>
      </c>
      <c r="I4447">
        <v>0</v>
      </c>
      <c r="J4447">
        <v>0</v>
      </c>
      <c r="K4447">
        <v>0</v>
      </c>
      <c r="L4447">
        <v>0</v>
      </c>
      <c r="M4447">
        <v>0</v>
      </c>
    </row>
    <row r="4448" spans="2:13" x14ac:dyDescent="0.2">
      <c r="B4448">
        <v>0</v>
      </c>
      <c r="C4448">
        <v>0</v>
      </c>
      <c r="D4448">
        <v>0</v>
      </c>
      <c r="E4448">
        <v>0</v>
      </c>
      <c r="F4448">
        <v>0</v>
      </c>
      <c r="G4448">
        <v>3333333</v>
      </c>
      <c r="H4448">
        <v>0</v>
      </c>
      <c r="I4448">
        <v>0</v>
      </c>
      <c r="J4448">
        <v>0</v>
      </c>
      <c r="K4448">
        <v>0</v>
      </c>
      <c r="L4448">
        <v>0</v>
      </c>
      <c r="M4448">
        <v>0</v>
      </c>
    </row>
    <row r="4449" spans="2:13" x14ac:dyDescent="0.2">
      <c r="B4449">
        <v>0</v>
      </c>
      <c r="C4449">
        <v>0</v>
      </c>
      <c r="D4449">
        <v>0</v>
      </c>
      <c r="E4449">
        <v>0</v>
      </c>
      <c r="F4449">
        <v>0</v>
      </c>
      <c r="G4449">
        <v>3333333</v>
      </c>
      <c r="H4449">
        <v>0</v>
      </c>
      <c r="I4449">
        <v>0</v>
      </c>
      <c r="J4449">
        <v>0</v>
      </c>
      <c r="K4449">
        <v>0</v>
      </c>
      <c r="L4449">
        <v>0</v>
      </c>
      <c r="M4449">
        <v>0</v>
      </c>
    </row>
    <row r="4450" spans="2:13" x14ac:dyDescent="0.2">
      <c r="B4450">
        <v>0</v>
      </c>
      <c r="C4450">
        <v>0</v>
      </c>
      <c r="D4450">
        <v>0</v>
      </c>
      <c r="E4450">
        <v>0</v>
      </c>
      <c r="F4450">
        <v>0</v>
      </c>
      <c r="G4450">
        <v>3333333</v>
      </c>
      <c r="H4450">
        <v>0</v>
      </c>
      <c r="I4450">
        <v>0</v>
      </c>
      <c r="J4450">
        <v>0</v>
      </c>
      <c r="K4450">
        <v>0</v>
      </c>
      <c r="L4450">
        <v>0</v>
      </c>
      <c r="M4450">
        <v>0</v>
      </c>
    </row>
    <row r="4451" spans="2:13" x14ac:dyDescent="0.2">
      <c r="B4451">
        <v>0</v>
      </c>
      <c r="C4451">
        <v>0</v>
      </c>
      <c r="D4451">
        <v>0</v>
      </c>
      <c r="E4451">
        <v>0</v>
      </c>
      <c r="F4451">
        <v>0</v>
      </c>
      <c r="G4451">
        <v>3333333</v>
      </c>
      <c r="H4451">
        <v>0</v>
      </c>
      <c r="I4451">
        <v>0</v>
      </c>
      <c r="J4451">
        <v>0</v>
      </c>
      <c r="K4451">
        <v>0</v>
      </c>
      <c r="L4451">
        <v>0</v>
      </c>
      <c r="M4451">
        <v>0</v>
      </c>
    </row>
    <row r="4452" spans="2:13" x14ac:dyDescent="0.2">
      <c r="B4452">
        <v>0</v>
      </c>
      <c r="C4452">
        <v>0</v>
      </c>
      <c r="D4452">
        <v>0</v>
      </c>
      <c r="E4452">
        <v>0</v>
      </c>
      <c r="F4452">
        <v>0</v>
      </c>
      <c r="G4452">
        <v>3333333</v>
      </c>
      <c r="H4452">
        <v>0</v>
      </c>
      <c r="I4452">
        <v>0</v>
      </c>
      <c r="J4452">
        <v>0</v>
      </c>
      <c r="K4452">
        <v>0</v>
      </c>
      <c r="L4452">
        <v>0</v>
      </c>
      <c r="M4452">
        <v>0</v>
      </c>
    </row>
    <row r="4453" spans="2:13" x14ac:dyDescent="0.2">
      <c r="B4453">
        <v>0</v>
      </c>
      <c r="C4453">
        <v>0</v>
      </c>
      <c r="D4453">
        <v>0</v>
      </c>
      <c r="E4453">
        <v>0</v>
      </c>
      <c r="F4453">
        <v>0</v>
      </c>
      <c r="G4453">
        <v>3333333</v>
      </c>
      <c r="H4453">
        <v>0</v>
      </c>
      <c r="I4453">
        <v>0</v>
      </c>
      <c r="J4453">
        <v>0</v>
      </c>
      <c r="K4453">
        <v>0</v>
      </c>
      <c r="L4453">
        <v>0</v>
      </c>
      <c r="M4453">
        <v>0</v>
      </c>
    </row>
    <row r="4454" spans="2:13" x14ac:dyDescent="0.2">
      <c r="B4454">
        <v>0</v>
      </c>
      <c r="C4454">
        <v>0</v>
      </c>
      <c r="D4454">
        <v>0</v>
      </c>
      <c r="E4454">
        <v>0</v>
      </c>
      <c r="F4454">
        <v>0</v>
      </c>
      <c r="G4454">
        <v>3333333</v>
      </c>
      <c r="H4454">
        <v>0</v>
      </c>
      <c r="I4454">
        <v>0</v>
      </c>
      <c r="J4454">
        <v>0</v>
      </c>
      <c r="K4454">
        <v>0</v>
      </c>
      <c r="L4454">
        <v>0</v>
      </c>
      <c r="M4454">
        <v>0</v>
      </c>
    </row>
    <row r="4455" spans="2:13" x14ac:dyDescent="0.2">
      <c r="B4455">
        <v>0</v>
      </c>
      <c r="C4455">
        <v>0</v>
      </c>
      <c r="D4455">
        <v>0</v>
      </c>
      <c r="E4455">
        <v>0</v>
      </c>
      <c r="F4455">
        <v>0</v>
      </c>
      <c r="G4455">
        <v>3333333</v>
      </c>
      <c r="H4455">
        <v>0</v>
      </c>
      <c r="I4455">
        <v>0</v>
      </c>
      <c r="J4455">
        <v>0</v>
      </c>
      <c r="K4455">
        <v>0</v>
      </c>
      <c r="L4455">
        <v>0</v>
      </c>
      <c r="M4455">
        <v>0</v>
      </c>
    </row>
    <row r="4456" spans="2:13" x14ac:dyDescent="0.2">
      <c r="B4456">
        <v>0</v>
      </c>
      <c r="C4456">
        <v>0</v>
      </c>
      <c r="D4456">
        <v>0</v>
      </c>
      <c r="E4456">
        <v>0</v>
      </c>
      <c r="F4456">
        <v>0</v>
      </c>
      <c r="G4456">
        <v>3333333</v>
      </c>
      <c r="H4456">
        <v>0</v>
      </c>
      <c r="I4456">
        <v>0</v>
      </c>
      <c r="J4456">
        <v>0</v>
      </c>
      <c r="K4456">
        <v>0</v>
      </c>
      <c r="L4456">
        <v>0</v>
      </c>
      <c r="M4456">
        <v>0</v>
      </c>
    </row>
    <row r="4457" spans="2:13" x14ac:dyDescent="0.2">
      <c r="B4457">
        <v>0</v>
      </c>
      <c r="C4457">
        <v>0</v>
      </c>
      <c r="D4457">
        <v>0</v>
      </c>
      <c r="E4457">
        <v>0</v>
      </c>
      <c r="F4457">
        <v>0</v>
      </c>
      <c r="G4457">
        <v>3333333</v>
      </c>
      <c r="H4457">
        <v>0</v>
      </c>
      <c r="I4457">
        <v>0</v>
      </c>
      <c r="J4457">
        <v>0</v>
      </c>
      <c r="K4457">
        <v>0</v>
      </c>
      <c r="L4457">
        <v>0</v>
      </c>
      <c r="M4457">
        <v>0</v>
      </c>
    </row>
    <row r="4458" spans="2:13" x14ac:dyDescent="0.2">
      <c r="B4458">
        <v>0</v>
      </c>
      <c r="C4458">
        <v>0</v>
      </c>
      <c r="D4458">
        <v>0</v>
      </c>
      <c r="E4458">
        <v>0</v>
      </c>
      <c r="F4458">
        <v>0</v>
      </c>
      <c r="G4458">
        <v>3333333</v>
      </c>
      <c r="H4458">
        <v>0</v>
      </c>
      <c r="I4458">
        <v>0</v>
      </c>
      <c r="J4458">
        <v>0</v>
      </c>
      <c r="K4458">
        <v>0</v>
      </c>
      <c r="L4458">
        <v>0</v>
      </c>
      <c r="M4458">
        <v>0</v>
      </c>
    </row>
    <row r="4459" spans="2:13" x14ac:dyDescent="0.2">
      <c r="B4459">
        <v>0</v>
      </c>
      <c r="C4459">
        <v>0</v>
      </c>
      <c r="D4459">
        <v>0</v>
      </c>
      <c r="E4459">
        <v>0</v>
      </c>
      <c r="F4459">
        <v>0</v>
      </c>
      <c r="G4459">
        <v>3333333</v>
      </c>
      <c r="H4459">
        <v>0</v>
      </c>
      <c r="I4459">
        <v>0</v>
      </c>
      <c r="J4459">
        <v>0</v>
      </c>
      <c r="K4459">
        <v>0</v>
      </c>
      <c r="L4459">
        <v>0</v>
      </c>
      <c r="M4459">
        <v>0</v>
      </c>
    </row>
    <row r="4460" spans="2:13" x14ac:dyDescent="0.2">
      <c r="B4460">
        <v>0</v>
      </c>
      <c r="C4460">
        <v>0</v>
      </c>
      <c r="D4460">
        <v>0</v>
      </c>
      <c r="E4460">
        <v>0</v>
      </c>
      <c r="F4460">
        <v>0</v>
      </c>
      <c r="G4460">
        <v>3333333</v>
      </c>
      <c r="H4460">
        <v>0</v>
      </c>
      <c r="I4460">
        <v>0</v>
      </c>
      <c r="J4460">
        <v>0</v>
      </c>
      <c r="K4460">
        <v>0</v>
      </c>
      <c r="L4460">
        <v>0</v>
      </c>
      <c r="M4460">
        <v>0</v>
      </c>
    </row>
    <row r="4461" spans="2:13" x14ac:dyDescent="0.2">
      <c r="B4461">
        <v>0</v>
      </c>
      <c r="C4461">
        <v>0</v>
      </c>
      <c r="D4461">
        <v>0</v>
      </c>
      <c r="E4461">
        <v>0</v>
      </c>
      <c r="F4461">
        <v>0</v>
      </c>
      <c r="G4461">
        <v>3333333</v>
      </c>
      <c r="H4461">
        <v>0</v>
      </c>
      <c r="I4461">
        <v>0</v>
      </c>
      <c r="J4461">
        <v>0</v>
      </c>
      <c r="K4461">
        <v>0</v>
      </c>
      <c r="L4461">
        <v>0</v>
      </c>
      <c r="M4461">
        <v>0</v>
      </c>
    </row>
    <row r="4462" spans="2:13" x14ac:dyDescent="0.2">
      <c r="B4462">
        <v>0</v>
      </c>
      <c r="C4462">
        <v>0</v>
      </c>
      <c r="D4462">
        <v>0</v>
      </c>
      <c r="E4462">
        <v>0</v>
      </c>
      <c r="F4462">
        <v>0</v>
      </c>
      <c r="G4462">
        <v>3333333</v>
      </c>
      <c r="H4462">
        <v>0</v>
      </c>
      <c r="I4462">
        <v>0</v>
      </c>
      <c r="J4462">
        <v>0</v>
      </c>
      <c r="K4462">
        <v>0</v>
      </c>
      <c r="L4462">
        <v>0</v>
      </c>
      <c r="M4462">
        <v>0</v>
      </c>
    </row>
    <row r="4463" spans="2:13" x14ac:dyDescent="0.2">
      <c r="B4463">
        <v>0</v>
      </c>
      <c r="C4463">
        <v>0</v>
      </c>
      <c r="D4463">
        <v>0</v>
      </c>
      <c r="E4463">
        <v>0</v>
      </c>
      <c r="F4463">
        <v>0</v>
      </c>
      <c r="G4463">
        <v>3333333</v>
      </c>
      <c r="H4463">
        <v>0</v>
      </c>
      <c r="I4463">
        <v>0</v>
      </c>
      <c r="J4463">
        <v>0</v>
      </c>
      <c r="K4463">
        <v>0</v>
      </c>
      <c r="L4463">
        <v>0</v>
      </c>
      <c r="M4463">
        <v>0</v>
      </c>
    </row>
    <row r="4464" spans="2:13" x14ac:dyDescent="0.2">
      <c r="B4464">
        <v>0</v>
      </c>
      <c r="C4464">
        <v>0</v>
      </c>
      <c r="D4464">
        <v>0</v>
      </c>
      <c r="E4464">
        <v>0</v>
      </c>
      <c r="F4464">
        <v>0</v>
      </c>
      <c r="G4464">
        <v>3333333</v>
      </c>
      <c r="H4464">
        <v>0</v>
      </c>
      <c r="I4464">
        <v>0</v>
      </c>
      <c r="J4464">
        <v>0</v>
      </c>
      <c r="K4464">
        <v>0</v>
      </c>
      <c r="L4464">
        <v>0</v>
      </c>
      <c r="M4464">
        <v>0</v>
      </c>
    </row>
    <row r="4465" spans="2:13" x14ac:dyDescent="0.2">
      <c r="B4465">
        <v>0</v>
      </c>
      <c r="C4465">
        <v>0</v>
      </c>
      <c r="D4465">
        <v>0</v>
      </c>
      <c r="E4465">
        <v>0</v>
      </c>
      <c r="F4465">
        <v>0</v>
      </c>
      <c r="G4465">
        <v>3333333</v>
      </c>
      <c r="H4465">
        <v>0</v>
      </c>
      <c r="I4465">
        <v>0</v>
      </c>
      <c r="J4465">
        <v>0</v>
      </c>
      <c r="K4465">
        <v>0</v>
      </c>
      <c r="L4465">
        <v>0</v>
      </c>
      <c r="M4465">
        <v>0</v>
      </c>
    </row>
    <row r="4466" spans="2:13" x14ac:dyDescent="0.2">
      <c r="B4466">
        <v>0</v>
      </c>
      <c r="C4466">
        <v>0</v>
      </c>
      <c r="D4466">
        <v>0</v>
      </c>
      <c r="E4466">
        <v>0</v>
      </c>
      <c r="F4466">
        <v>0</v>
      </c>
      <c r="G4466">
        <v>3333333</v>
      </c>
      <c r="H4466">
        <v>0</v>
      </c>
      <c r="I4466">
        <v>0</v>
      </c>
      <c r="J4466">
        <v>0</v>
      </c>
      <c r="K4466">
        <v>0</v>
      </c>
      <c r="L4466">
        <v>0</v>
      </c>
      <c r="M4466">
        <v>0</v>
      </c>
    </row>
    <row r="4467" spans="2:13" x14ac:dyDescent="0.2">
      <c r="B4467">
        <v>0</v>
      </c>
      <c r="C4467">
        <v>0</v>
      </c>
      <c r="D4467">
        <v>0</v>
      </c>
      <c r="E4467">
        <v>0</v>
      </c>
      <c r="F4467">
        <v>0</v>
      </c>
      <c r="G4467">
        <v>3333333</v>
      </c>
      <c r="H4467">
        <v>0</v>
      </c>
      <c r="I4467">
        <v>0</v>
      </c>
      <c r="J4467">
        <v>0</v>
      </c>
      <c r="K4467">
        <v>0</v>
      </c>
      <c r="L4467">
        <v>0</v>
      </c>
      <c r="M4467">
        <v>0</v>
      </c>
    </row>
    <row r="4468" spans="2:13" x14ac:dyDescent="0.2">
      <c r="B4468">
        <v>0</v>
      </c>
      <c r="C4468">
        <v>0</v>
      </c>
      <c r="D4468">
        <v>0</v>
      </c>
      <c r="E4468">
        <v>0</v>
      </c>
      <c r="F4468">
        <v>0</v>
      </c>
      <c r="G4468">
        <v>3333333</v>
      </c>
      <c r="H4468">
        <v>0</v>
      </c>
      <c r="I4468">
        <v>0</v>
      </c>
      <c r="J4468">
        <v>0</v>
      </c>
      <c r="K4468">
        <v>0</v>
      </c>
      <c r="L4468">
        <v>0</v>
      </c>
      <c r="M4468">
        <v>0</v>
      </c>
    </row>
    <row r="4469" spans="2:13" x14ac:dyDescent="0.2">
      <c r="B4469">
        <v>0</v>
      </c>
      <c r="C4469">
        <v>0</v>
      </c>
      <c r="D4469">
        <v>0</v>
      </c>
      <c r="E4469">
        <v>0</v>
      </c>
      <c r="F4469">
        <v>0</v>
      </c>
      <c r="G4469">
        <v>3333333</v>
      </c>
      <c r="H4469">
        <v>0</v>
      </c>
      <c r="I4469">
        <v>0</v>
      </c>
      <c r="J4469">
        <v>0</v>
      </c>
      <c r="K4469">
        <v>0</v>
      </c>
      <c r="L4469">
        <v>0</v>
      </c>
      <c r="M4469">
        <v>0</v>
      </c>
    </row>
    <row r="4470" spans="2:13" x14ac:dyDescent="0.2">
      <c r="B4470">
        <v>0</v>
      </c>
      <c r="C4470">
        <v>0</v>
      </c>
      <c r="D4470">
        <v>0</v>
      </c>
      <c r="E4470">
        <v>0</v>
      </c>
      <c r="F4470">
        <v>0</v>
      </c>
      <c r="G4470">
        <v>3333333</v>
      </c>
      <c r="H4470">
        <v>0</v>
      </c>
      <c r="I4470">
        <v>0</v>
      </c>
      <c r="J4470">
        <v>0</v>
      </c>
      <c r="K4470">
        <v>0</v>
      </c>
      <c r="L4470">
        <v>0</v>
      </c>
      <c r="M4470">
        <v>0</v>
      </c>
    </row>
    <row r="4471" spans="2:13" x14ac:dyDescent="0.2">
      <c r="B4471">
        <v>0</v>
      </c>
      <c r="C4471">
        <v>0</v>
      </c>
      <c r="D4471">
        <v>0</v>
      </c>
      <c r="E4471">
        <v>0</v>
      </c>
      <c r="F4471">
        <v>0</v>
      </c>
      <c r="G4471">
        <v>3333333</v>
      </c>
      <c r="H4471">
        <v>0</v>
      </c>
      <c r="I4471">
        <v>0</v>
      </c>
      <c r="J4471">
        <v>0</v>
      </c>
      <c r="K4471">
        <v>0</v>
      </c>
      <c r="L4471">
        <v>0</v>
      </c>
      <c r="M4471">
        <v>0</v>
      </c>
    </row>
    <row r="4472" spans="2:13" x14ac:dyDescent="0.2">
      <c r="B4472">
        <v>0</v>
      </c>
      <c r="C4472">
        <v>0</v>
      </c>
      <c r="D4472">
        <v>0</v>
      </c>
      <c r="E4472">
        <v>0</v>
      </c>
      <c r="F4472">
        <v>0</v>
      </c>
      <c r="G4472">
        <v>3333333</v>
      </c>
      <c r="H4472">
        <v>0</v>
      </c>
      <c r="I4472">
        <v>0</v>
      </c>
      <c r="J4472">
        <v>0</v>
      </c>
      <c r="K4472">
        <v>0</v>
      </c>
      <c r="L4472">
        <v>0</v>
      </c>
      <c r="M4472">
        <v>0</v>
      </c>
    </row>
    <row r="4473" spans="2:13" x14ac:dyDescent="0.2">
      <c r="B4473">
        <v>0</v>
      </c>
      <c r="C4473">
        <v>0</v>
      </c>
      <c r="D4473">
        <v>0</v>
      </c>
      <c r="E4473">
        <v>0</v>
      </c>
      <c r="F4473">
        <v>0</v>
      </c>
      <c r="G4473">
        <v>3333333</v>
      </c>
      <c r="H4473">
        <v>0</v>
      </c>
      <c r="I4473">
        <v>0</v>
      </c>
      <c r="J4473">
        <v>0</v>
      </c>
      <c r="K4473">
        <v>0</v>
      </c>
      <c r="L4473">
        <v>0</v>
      </c>
      <c r="M4473">
        <v>0</v>
      </c>
    </row>
    <row r="4474" spans="2:13" x14ac:dyDescent="0.2">
      <c r="B4474">
        <v>0</v>
      </c>
      <c r="C4474">
        <v>0</v>
      </c>
      <c r="D4474">
        <v>0</v>
      </c>
      <c r="E4474">
        <v>0</v>
      </c>
      <c r="F4474">
        <v>0</v>
      </c>
      <c r="G4474">
        <v>3333333</v>
      </c>
      <c r="H4474">
        <v>0</v>
      </c>
      <c r="I4474">
        <v>0</v>
      </c>
      <c r="J4474">
        <v>0</v>
      </c>
      <c r="K4474">
        <v>0</v>
      </c>
      <c r="L4474">
        <v>0</v>
      </c>
      <c r="M4474">
        <v>0</v>
      </c>
    </row>
    <row r="4475" spans="2:13" x14ac:dyDescent="0.2">
      <c r="B4475">
        <v>0</v>
      </c>
      <c r="C4475">
        <v>0</v>
      </c>
      <c r="D4475">
        <v>0</v>
      </c>
      <c r="E4475">
        <v>0</v>
      </c>
      <c r="F4475">
        <v>0</v>
      </c>
      <c r="G4475">
        <v>3333333</v>
      </c>
      <c r="H4475">
        <v>0</v>
      </c>
      <c r="I4475">
        <v>0</v>
      </c>
      <c r="J4475">
        <v>0</v>
      </c>
      <c r="K4475">
        <v>0</v>
      </c>
      <c r="L4475">
        <v>0</v>
      </c>
      <c r="M4475">
        <v>0</v>
      </c>
    </row>
    <row r="4476" spans="2:13" x14ac:dyDescent="0.2">
      <c r="B4476">
        <v>0</v>
      </c>
      <c r="C4476">
        <v>0</v>
      </c>
      <c r="D4476">
        <v>0</v>
      </c>
      <c r="E4476">
        <v>0</v>
      </c>
      <c r="F4476">
        <v>0</v>
      </c>
      <c r="G4476">
        <v>3333333</v>
      </c>
      <c r="H4476">
        <v>0</v>
      </c>
      <c r="I4476">
        <v>0</v>
      </c>
      <c r="J4476">
        <v>0</v>
      </c>
      <c r="K4476">
        <v>0</v>
      </c>
      <c r="L4476">
        <v>0</v>
      </c>
      <c r="M4476">
        <v>0</v>
      </c>
    </row>
    <row r="4477" spans="2:13" x14ac:dyDescent="0.2">
      <c r="B4477">
        <v>0</v>
      </c>
      <c r="C4477">
        <v>0</v>
      </c>
      <c r="D4477">
        <v>0</v>
      </c>
      <c r="E4477">
        <v>0</v>
      </c>
      <c r="F4477">
        <v>0</v>
      </c>
      <c r="G4477">
        <v>3333333</v>
      </c>
      <c r="H4477">
        <v>0</v>
      </c>
      <c r="I4477">
        <v>0</v>
      </c>
      <c r="J4477">
        <v>0</v>
      </c>
      <c r="K4477">
        <v>0</v>
      </c>
      <c r="L4477">
        <v>0</v>
      </c>
      <c r="M4477">
        <v>0</v>
      </c>
    </row>
    <row r="4478" spans="2:13" x14ac:dyDescent="0.2">
      <c r="B4478">
        <v>0</v>
      </c>
      <c r="C4478">
        <v>0</v>
      </c>
      <c r="D4478">
        <v>0</v>
      </c>
      <c r="E4478">
        <v>0</v>
      </c>
      <c r="F4478">
        <v>0</v>
      </c>
      <c r="G4478">
        <v>3333333</v>
      </c>
      <c r="H4478">
        <v>0</v>
      </c>
      <c r="I4478">
        <v>0</v>
      </c>
      <c r="J4478">
        <v>0</v>
      </c>
      <c r="K4478">
        <v>0</v>
      </c>
      <c r="L4478">
        <v>0</v>
      </c>
      <c r="M4478">
        <v>0</v>
      </c>
    </row>
    <row r="4479" spans="2:13" x14ac:dyDescent="0.2">
      <c r="B4479">
        <v>0</v>
      </c>
      <c r="C4479">
        <v>0</v>
      </c>
      <c r="D4479">
        <v>0</v>
      </c>
      <c r="E4479">
        <v>0</v>
      </c>
      <c r="F4479">
        <v>0</v>
      </c>
      <c r="G4479">
        <v>3333333</v>
      </c>
      <c r="H4479">
        <v>0</v>
      </c>
      <c r="I4479">
        <v>0</v>
      </c>
      <c r="J4479">
        <v>0</v>
      </c>
      <c r="K4479">
        <v>0</v>
      </c>
      <c r="L4479">
        <v>0</v>
      </c>
      <c r="M4479">
        <v>0</v>
      </c>
    </row>
    <row r="4480" spans="2:13" x14ac:dyDescent="0.2">
      <c r="B4480">
        <v>0</v>
      </c>
      <c r="C4480">
        <v>0</v>
      </c>
      <c r="D4480">
        <v>0</v>
      </c>
      <c r="E4480">
        <v>0</v>
      </c>
      <c r="F4480">
        <v>0</v>
      </c>
      <c r="G4480">
        <v>3333333</v>
      </c>
      <c r="H4480">
        <v>0</v>
      </c>
      <c r="I4480">
        <v>0</v>
      </c>
      <c r="J4480">
        <v>0</v>
      </c>
      <c r="K4480">
        <v>0</v>
      </c>
      <c r="L4480">
        <v>0</v>
      </c>
      <c r="M4480">
        <v>0</v>
      </c>
    </row>
    <row r="4481" spans="2:13" x14ac:dyDescent="0.2">
      <c r="B4481">
        <v>0</v>
      </c>
      <c r="C4481">
        <v>0</v>
      </c>
      <c r="D4481">
        <v>0</v>
      </c>
      <c r="E4481">
        <v>0</v>
      </c>
      <c r="F4481">
        <v>0</v>
      </c>
      <c r="G4481">
        <v>3333333</v>
      </c>
      <c r="H4481">
        <v>0</v>
      </c>
      <c r="I4481">
        <v>0</v>
      </c>
      <c r="J4481">
        <v>0</v>
      </c>
      <c r="K4481">
        <v>0</v>
      </c>
      <c r="L4481">
        <v>0</v>
      </c>
      <c r="M4481">
        <v>0</v>
      </c>
    </row>
    <row r="4482" spans="2:13" x14ac:dyDescent="0.2">
      <c r="B4482">
        <v>0</v>
      </c>
      <c r="C4482">
        <v>0</v>
      </c>
      <c r="D4482">
        <v>0</v>
      </c>
      <c r="E4482">
        <v>0</v>
      </c>
      <c r="F4482">
        <v>0</v>
      </c>
      <c r="G4482">
        <v>3333333</v>
      </c>
      <c r="H4482">
        <v>0</v>
      </c>
      <c r="I4482">
        <v>0</v>
      </c>
      <c r="J4482">
        <v>0</v>
      </c>
      <c r="K4482">
        <v>0</v>
      </c>
      <c r="L4482">
        <v>0</v>
      </c>
      <c r="M4482">
        <v>0</v>
      </c>
    </row>
    <row r="4483" spans="2:13" x14ac:dyDescent="0.2">
      <c r="B4483">
        <v>0</v>
      </c>
      <c r="C4483">
        <v>0</v>
      </c>
      <c r="D4483">
        <v>0</v>
      </c>
      <c r="E4483">
        <v>0</v>
      </c>
      <c r="F4483">
        <v>0</v>
      </c>
      <c r="G4483">
        <v>3333333</v>
      </c>
      <c r="H4483">
        <v>0</v>
      </c>
      <c r="I4483">
        <v>0</v>
      </c>
      <c r="J4483">
        <v>0</v>
      </c>
      <c r="K4483">
        <v>0</v>
      </c>
      <c r="L4483">
        <v>0</v>
      </c>
      <c r="M4483">
        <v>0</v>
      </c>
    </row>
    <row r="4484" spans="2:13" x14ac:dyDescent="0.2">
      <c r="B4484">
        <v>0</v>
      </c>
      <c r="C4484">
        <v>0</v>
      </c>
      <c r="D4484">
        <v>0</v>
      </c>
      <c r="E4484">
        <v>0</v>
      </c>
      <c r="F4484">
        <v>0</v>
      </c>
      <c r="G4484">
        <v>3333333</v>
      </c>
      <c r="H4484">
        <v>0</v>
      </c>
      <c r="I4484">
        <v>0</v>
      </c>
      <c r="J4484">
        <v>0</v>
      </c>
      <c r="K4484">
        <v>0</v>
      </c>
      <c r="L4484">
        <v>0</v>
      </c>
      <c r="M4484">
        <v>0</v>
      </c>
    </row>
    <row r="4485" spans="2:13" x14ac:dyDescent="0.2">
      <c r="B4485">
        <v>0</v>
      </c>
      <c r="C4485">
        <v>0</v>
      </c>
      <c r="D4485">
        <v>0</v>
      </c>
      <c r="E4485">
        <v>0</v>
      </c>
      <c r="F4485">
        <v>0</v>
      </c>
      <c r="G4485">
        <v>3333333</v>
      </c>
      <c r="H4485">
        <v>0</v>
      </c>
      <c r="I4485">
        <v>0</v>
      </c>
      <c r="J4485">
        <v>0</v>
      </c>
      <c r="K4485">
        <v>0</v>
      </c>
      <c r="L4485">
        <v>0</v>
      </c>
      <c r="M4485">
        <v>0</v>
      </c>
    </row>
    <row r="4486" spans="2:13" x14ac:dyDescent="0.2">
      <c r="B4486">
        <v>0</v>
      </c>
      <c r="C4486">
        <v>0</v>
      </c>
      <c r="D4486">
        <v>0</v>
      </c>
      <c r="E4486">
        <v>0</v>
      </c>
      <c r="F4486">
        <v>0</v>
      </c>
      <c r="G4486">
        <v>3333333</v>
      </c>
      <c r="H4486">
        <v>0</v>
      </c>
      <c r="I4486">
        <v>0</v>
      </c>
      <c r="J4486">
        <v>0</v>
      </c>
      <c r="K4486">
        <v>0</v>
      </c>
      <c r="L4486">
        <v>0</v>
      </c>
      <c r="M4486">
        <v>0</v>
      </c>
    </row>
    <row r="4487" spans="2:13" x14ac:dyDescent="0.2">
      <c r="B4487">
        <v>0</v>
      </c>
      <c r="C4487">
        <v>0</v>
      </c>
      <c r="D4487">
        <v>0</v>
      </c>
      <c r="E4487">
        <v>0</v>
      </c>
      <c r="F4487">
        <v>0</v>
      </c>
      <c r="G4487">
        <v>3333333</v>
      </c>
      <c r="H4487">
        <v>0</v>
      </c>
      <c r="I4487">
        <v>0</v>
      </c>
      <c r="J4487">
        <v>0</v>
      </c>
      <c r="K4487">
        <v>0</v>
      </c>
      <c r="L4487">
        <v>0</v>
      </c>
      <c r="M4487">
        <v>0</v>
      </c>
    </row>
    <row r="4488" spans="2:13" x14ac:dyDescent="0.2">
      <c r="B4488">
        <v>0</v>
      </c>
      <c r="C4488" t="str">
        <v>Opening Balance</v>
      </c>
      <c r="D4488">
        <v>0</v>
      </c>
      <c r="E4488">
        <v>0</v>
      </c>
      <c r="F4488">
        <v>0</v>
      </c>
      <c r="G4488">
        <v>0</v>
      </c>
      <c r="H4488">
        <v>0</v>
      </c>
      <c r="I4488">
        <v>0</v>
      </c>
      <c r="J4488">
        <v>0</v>
      </c>
      <c r="K4488">
        <v>0</v>
      </c>
      <c r="L4488">
        <v>0</v>
      </c>
      <c r="M4488">
        <v>0</v>
      </c>
    </row>
    <row r="4489" spans="2:13" x14ac:dyDescent="0.2">
      <c r="B4489">
        <v>0</v>
      </c>
      <c r="C4489" t="str">
        <v>Please ignore this</v>
      </c>
      <c r="D4489" t="str">
        <v>999 Uncategorized expenses</v>
      </c>
      <c r="E4489" t="str">
        <v>999 Uncategorized expenses</v>
      </c>
      <c r="F4489">
        <v>0</v>
      </c>
      <c r="G4489">
        <v>44444444</v>
      </c>
      <c r="H4489">
        <v>0</v>
      </c>
      <c r="I4489">
        <v>0</v>
      </c>
      <c r="J4489">
        <v>0</v>
      </c>
      <c r="K4489">
        <v>0</v>
      </c>
      <c r="L4489">
        <v>0</v>
      </c>
      <c r="M4489">
        <v>0</v>
      </c>
    </row>
    <row r="4490" spans="2:13" x14ac:dyDescent="0.2">
      <c r="B4490">
        <v>0</v>
      </c>
      <c r="C4490">
        <v>0</v>
      </c>
      <c r="D4490">
        <v>0</v>
      </c>
      <c r="E4490">
        <v>0</v>
      </c>
      <c r="F4490">
        <v>0</v>
      </c>
      <c r="G4490">
        <v>44444444</v>
      </c>
      <c r="H4490">
        <v>0</v>
      </c>
      <c r="I4490">
        <v>0</v>
      </c>
      <c r="J4490">
        <v>0</v>
      </c>
      <c r="K4490">
        <v>0</v>
      </c>
      <c r="L4490">
        <v>0</v>
      </c>
      <c r="M4490">
        <v>0</v>
      </c>
    </row>
    <row r="4491" spans="2:13" x14ac:dyDescent="0.2">
      <c r="B4491">
        <v>0</v>
      </c>
      <c r="C4491">
        <v>0</v>
      </c>
      <c r="D4491">
        <v>0</v>
      </c>
      <c r="E4491">
        <v>0</v>
      </c>
      <c r="F4491">
        <v>0</v>
      </c>
      <c r="G4491">
        <v>44444444</v>
      </c>
      <c r="H4491">
        <v>0</v>
      </c>
      <c r="I4491">
        <v>0</v>
      </c>
      <c r="J4491">
        <v>0</v>
      </c>
      <c r="K4491">
        <v>0</v>
      </c>
      <c r="L4491">
        <v>0</v>
      </c>
      <c r="M4491">
        <v>0</v>
      </c>
    </row>
    <row r="4492" spans="2:13" x14ac:dyDescent="0.2">
      <c r="B4492">
        <v>0</v>
      </c>
      <c r="C4492">
        <v>0</v>
      </c>
      <c r="D4492">
        <v>0</v>
      </c>
      <c r="E4492">
        <v>0</v>
      </c>
      <c r="F4492">
        <v>0</v>
      </c>
      <c r="G4492">
        <v>44444444</v>
      </c>
      <c r="H4492">
        <v>0</v>
      </c>
      <c r="I4492">
        <v>0</v>
      </c>
      <c r="J4492">
        <v>0</v>
      </c>
      <c r="K4492">
        <v>0</v>
      </c>
      <c r="L4492">
        <v>0</v>
      </c>
      <c r="M4492">
        <v>0</v>
      </c>
    </row>
    <row r="4493" spans="2:13" x14ac:dyDescent="0.2">
      <c r="B4493">
        <v>0</v>
      </c>
      <c r="C4493">
        <v>0</v>
      </c>
      <c r="D4493">
        <v>0</v>
      </c>
      <c r="E4493">
        <v>0</v>
      </c>
      <c r="F4493">
        <v>0</v>
      </c>
      <c r="G4493">
        <v>44444444</v>
      </c>
      <c r="H4493">
        <v>0</v>
      </c>
      <c r="I4493">
        <v>0</v>
      </c>
      <c r="J4493">
        <v>0</v>
      </c>
      <c r="K4493">
        <v>0</v>
      </c>
      <c r="L4493">
        <v>0</v>
      </c>
      <c r="M4493">
        <v>0</v>
      </c>
    </row>
    <row r="4494" spans="2:13" x14ac:dyDescent="0.2">
      <c r="B4494">
        <v>0</v>
      </c>
      <c r="C4494">
        <v>0</v>
      </c>
      <c r="D4494">
        <v>0</v>
      </c>
      <c r="E4494">
        <v>0</v>
      </c>
      <c r="F4494">
        <v>0</v>
      </c>
      <c r="G4494">
        <v>44444444</v>
      </c>
      <c r="H4494">
        <v>0</v>
      </c>
      <c r="I4494">
        <v>0</v>
      </c>
      <c r="J4494">
        <v>0</v>
      </c>
      <c r="K4494">
        <v>0</v>
      </c>
      <c r="L4494">
        <v>0</v>
      </c>
      <c r="M4494">
        <v>0</v>
      </c>
    </row>
    <row r="4495" spans="2:13" x14ac:dyDescent="0.2">
      <c r="B4495">
        <v>0</v>
      </c>
      <c r="C4495">
        <v>0</v>
      </c>
      <c r="D4495">
        <v>0</v>
      </c>
      <c r="E4495">
        <v>0</v>
      </c>
      <c r="F4495">
        <v>0</v>
      </c>
      <c r="G4495">
        <v>44444444</v>
      </c>
      <c r="H4495">
        <v>0</v>
      </c>
      <c r="I4495">
        <v>0</v>
      </c>
      <c r="J4495">
        <v>0</v>
      </c>
      <c r="K4495">
        <v>0</v>
      </c>
      <c r="L4495">
        <v>0</v>
      </c>
      <c r="M4495">
        <v>0</v>
      </c>
    </row>
    <row r="4496" spans="2:13" x14ac:dyDescent="0.2">
      <c r="B4496">
        <v>0</v>
      </c>
      <c r="C4496">
        <v>0</v>
      </c>
      <c r="D4496">
        <v>0</v>
      </c>
      <c r="E4496">
        <v>0</v>
      </c>
      <c r="F4496">
        <v>0</v>
      </c>
      <c r="G4496">
        <v>44444444</v>
      </c>
      <c r="H4496">
        <v>0</v>
      </c>
      <c r="I4496">
        <v>0</v>
      </c>
      <c r="J4496">
        <v>0</v>
      </c>
      <c r="K4496">
        <v>0</v>
      </c>
      <c r="L4496">
        <v>0</v>
      </c>
      <c r="M4496">
        <v>0</v>
      </c>
    </row>
    <row r="4497" spans="2:13" x14ac:dyDescent="0.2">
      <c r="B4497">
        <v>0</v>
      </c>
      <c r="C4497">
        <v>0</v>
      </c>
      <c r="D4497">
        <v>0</v>
      </c>
      <c r="E4497">
        <v>0</v>
      </c>
      <c r="F4497">
        <v>0</v>
      </c>
      <c r="G4497">
        <v>44444444</v>
      </c>
      <c r="H4497">
        <v>0</v>
      </c>
      <c r="I4497">
        <v>0</v>
      </c>
      <c r="J4497">
        <v>0</v>
      </c>
      <c r="K4497">
        <v>0</v>
      </c>
      <c r="L4497">
        <v>0</v>
      </c>
      <c r="M4497">
        <v>0</v>
      </c>
    </row>
    <row r="4498" spans="2:13" x14ac:dyDescent="0.2">
      <c r="B4498">
        <v>0</v>
      </c>
      <c r="C4498">
        <v>0</v>
      </c>
      <c r="D4498">
        <v>0</v>
      </c>
      <c r="E4498">
        <v>0</v>
      </c>
      <c r="F4498">
        <v>0</v>
      </c>
      <c r="G4498">
        <v>44444444</v>
      </c>
      <c r="H4498">
        <v>0</v>
      </c>
      <c r="I4498">
        <v>0</v>
      </c>
      <c r="J4498">
        <v>0</v>
      </c>
      <c r="K4498">
        <v>0</v>
      </c>
      <c r="L4498">
        <v>0</v>
      </c>
      <c r="M4498">
        <v>0</v>
      </c>
    </row>
    <row r="4499" spans="2:13" x14ac:dyDescent="0.2">
      <c r="B4499">
        <v>0</v>
      </c>
      <c r="C4499">
        <v>0</v>
      </c>
      <c r="D4499">
        <v>0</v>
      </c>
      <c r="E4499">
        <v>0</v>
      </c>
      <c r="F4499">
        <v>0</v>
      </c>
      <c r="G4499">
        <v>44444444</v>
      </c>
      <c r="H4499">
        <v>0</v>
      </c>
      <c r="I4499">
        <v>0</v>
      </c>
      <c r="J4499">
        <v>0</v>
      </c>
      <c r="K4499">
        <v>0</v>
      </c>
      <c r="L4499">
        <v>0</v>
      </c>
      <c r="M4499">
        <v>0</v>
      </c>
    </row>
    <row r="4500" spans="2:13" x14ac:dyDescent="0.2">
      <c r="B4500">
        <v>0</v>
      </c>
      <c r="C4500">
        <v>0</v>
      </c>
      <c r="D4500">
        <v>0</v>
      </c>
      <c r="E4500">
        <v>0</v>
      </c>
      <c r="F4500">
        <v>0</v>
      </c>
      <c r="G4500">
        <v>44444444</v>
      </c>
      <c r="H4500">
        <v>0</v>
      </c>
      <c r="I4500">
        <v>0</v>
      </c>
      <c r="J4500">
        <v>0</v>
      </c>
      <c r="K4500">
        <v>0</v>
      </c>
      <c r="L4500">
        <v>0</v>
      </c>
      <c r="M4500">
        <v>0</v>
      </c>
    </row>
    <row r="4501" spans="2:13" x14ac:dyDescent="0.2">
      <c r="B4501">
        <v>0</v>
      </c>
      <c r="C4501">
        <v>0</v>
      </c>
      <c r="D4501">
        <v>0</v>
      </c>
      <c r="E4501">
        <v>0</v>
      </c>
      <c r="F4501">
        <v>0</v>
      </c>
      <c r="G4501">
        <v>44444444</v>
      </c>
      <c r="H4501">
        <v>0</v>
      </c>
      <c r="I4501">
        <v>0</v>
      </c>
      <c r="J4501">
        <v>0</v>
      </c>
      <c r="K4501">
        <v>0</v>
      </c>
      <c r="L4501">
        <v>0</v>
      </c>
      <c r="M4501">
        <v>0</v>
      </c>
    </row>
    <row r="4502" spans="2:13" x14ac:dyDescent="0.2">
      <c r="B4502">
        <v>0</v>
      </c>
      <c r="C4502">
        <v>0</v>
      </c>
      <c r="D4502">
        <v>0</v>
      </c>
      <c r="E4502">
        <v>0</v>
      </c>
      <c r="F4502">
        <v>0</v>
      </c>
      <c r="G4502">
        <v>44444444</v>
      </c>
      <c r="H4502">
        <v>0</v>
      </c>
      <c r="I4502">
        <v>0</v>
      </c>
      <c r="J4502">
        <v>0</v>
      </c>
      <c r="K4502">
        <v>0</v>
      </c>
      <c r="L4502">
        <v>0</v>
      </c>
      <c r="M4502">
        <v>0</v>
      </c>
    </row>
    <row r="4503" spans="2:13" x14ac:dyDescent="0.2">
      <c r="B4503">
        <v>0</v>
      </c>
      <c r="C4503">
        <v>0</v>
      </c>
      <c r="D4503">
        <v>0</v>
      </c>
      <c r="E4503">
        <v>0</v>
      </c>
      <c r="F4503">
        <v>0</v>
      </c>
      <c r="G4503">
        <v>44444444</v>
      </c>
      <c r="H4503">
        <v>0</v>
      </c>
      <c r="I4503">
        <v>0</v>
      </c>
      <c r="J4503">
        <v>0</v>
      </c>
      <c r="K4503">
        <v>0</v>
      </c>
      <c r="L4503">
        <v>0</v>
      </c>
      <c r="M4503">
        <v>0</v>
      </c>
    </row>
    <row r="4504" spans="2:13" x14ac:dyDescent="0.2">
      <c r="B4504">
        <v>0</v>
      </c>
      <c r="C4504">
        <v>0</v>
      </c>
      <c r="D4504">
        <v>0</v>
      </c>
      <c r="E4504">
        <v>0</v>
      </c>
      <c r="F4504">
        <v>0</v>
      </c>
      <c r="G4504">
        <v>44444444</v>
      </c>
      <c r="H4504">
        <v>0</v>
      </c>
      <c r="I4504">
        <v>0</v>
      </c>
      <c r="J4504">
        <v>0</v>
      </c>
      <c r="K4504">
        <v>0</v>
      </c>
      <c r="L4504">
        <v>0</v>
      </c>
      <c r="M4504">
        <v>0</v>
      </c>
    </row>
    <row r="4505" spans="2:13" x14ac:dyDescent="0.2">
      <c r="B4505">
        <v>0</v>
      </c>
      <c r="C4505">
        <v>0</v>
      </c>
      <c r="D4505">
        <v>0</v>
      </c>
      <c r="E4505">
        <v>0</v>
      </c>
      <c r="F4505">
        <v>0</v>
      </c>
      <c r="G4505">
        <v>44444444</v>
      </c>
      <c r="H4505">
        <v>0</v>
      </c>
      <c r="I4505">
        <v>0</v>
      </c>
      <c r="J4505">
        <v>0</v>
      </c>
      <c r="K4505">
        <v>0</v>
      </c>
      <c r="L4505">
        <v>0</v>
      </c>
      <c r="M4505">
        <v>0</v>
      </c>
    </row>
    <row r="4506" spans="2:13" x14ac:dyDescent="0.2">
      <c r="B4506">
        <v>0</v>
      </c>
      <c r="C4506">
        <v>0</v>
      </c>
      <c r="D4506">
        <v>0</v>
      </c>
      <c r="E4506">
        <v>0</v>
      </c>
      <c r="F4506">
        <v>0</v>
      </c>
      <c r="G4506">
        <v>44444444</v>
      </c>
      <c r="H4506">
        <v>0</v>
      </c>
      <c r="I4506">
        <v>0</v>
      </c>
      <c r="J4506">
        <v>0</v>
      </c>
      <c r="K4506">
        <v>0</v>
      </c>
      <c r="L4506">
        <v>0</v>
      </c>
      <c r="M4506">
        <v>0</v>
      </c>
    </row>
    <row r="4507" spans="2:13" x14ac:dyDescent="0.2">
      <c r="B4507">
        <v>0</v>
      </c>
      <c r="C4507">
        <v>0</v>
      </c>
      <c r="D4507">
        <v>0</v>
      </c>
      <c r="E4507">
        <v>0</v>
      </c>
      <c r="F4507">
        <v>0</v>
      </c>
      <c r="G4507">
        <v>44444444</v>
      </c>
      <c r="H4507">
        <v>0</v>
      </c>
      <c r="I4507">
        <v>0</v>
      </c>
      <c r="J4507">
        <v>0</v>
      </c>
      <c r="K4507">
        <v>0</v>
      </c>
      <c r="L4507">
        <v>0</v>
      </c>
      <c r="M4507">
        <v>0</v>
      </c>
    </row>
    <row r="4508" spans="2:13" x14ac:dyDescent="0.2">
      <c r="B4508">
        <v>0</v>
      </c>
      <c r="C4508">
        <v>0</v>
      </c>
      <c r="D4508">
        <v>0</v>
      </c>
      <c r="E4508">
        <v>0</v>
      </c>
      <c r="F4508">
        <v>0</v>
      </c>
      <c r="G4508">
        <v>44444444</v>
      </c>
      <c r="H4508">
        <v>0</v>
      </c>
      <c r="I4508">
        <v>0</v>
      </c>
      <c r="J4508">
        <v>0</v>
      </c>
      <c r="K4508">
        <v>0</v>
      </c>
      <c r="L4508">
        <v>0</v>
      </c>
      <c r="M4508">
        <v>0</v>
      </c>
    </row>
    <row r="4509" spans="2:13" x14ac:dyDescent="0.2">
      <c r="B4509">
        <v>0</v>
      </c>
      <c r="C4509">
        <v>0</v>
      </c>
      <c r="D4509">
        <v>0</v>
      </c>
      <c r="E4509">
        <v>0</v>
      </c>
      <c r="F4509">
        <v>0</v>
      </c>
      <c r="G4509">
        <v>44444444</v>
      </c>
      <c r="H4509">
        <v>0</v>
      </c>
      <c r="I4509">
        <v>0</v>
      </c>
      <c r="J4509">
        <v>0</v>
      </c>
      <c r="K4509">
        <v>0</v>
      </c>
      <c r="L4509">
        <v>0</v>
      </c>
      <c r="M4509">
        <v>0</v>
      </c>
    </row>
    <row r="4510" spans="2:13" x14ac:dyDescent="0.2">
      <c r="B4510">
        <v>0</v>
      </c>
      <c r="C4510">
        <v>0</v>
      </c>
      <c r="D4510">
        <v>0</v>
      </c>
      <c r="E4510">
        <v>0</v>
      </c>
      <c r="F4510">
        <v>0</v>
      </c>
      <c r="G4510">
        <v>44444444</v>
      </c>
      <c r="H4510">
        <v>0</v>
      </c>
      <c r="I4510">
        <v>0</v>
      </c>
      <c r="J4510">
        <v>0</v>
      </c>
      <c r="K4510">
        <v>0</v>
      </c>
      <c r="L4510">
        <v>0</v>
      </c>
      <c r="M4510">
        <v>0</v>
      </c>
    </row>
    <row r="4511" spans="2:13" x14ac:dyDescent="0.2">
      <c r="B4511">
        <v>0</v>
      </c>
      <c r="C4511">
        <v>0</v>
      </c>
      <c r="D4511">
        <v>0</v>
      </c>
      <c r="E4511">
        <v>0</v>
      </c>
      <c r="F4511">
        <v>0</v>
      </c>
      <c r="G4511">
        <v>44444444</v>
      </c>
      <c r="H4511">
        <v>0</v>
      </c>
      <c r="I4511">
        <v>0</v>
      </c>
      <c r="J4511">
        <v>0</v>
      </c>
      <c r="K4511">
        <v>0</v>
      </c>
      <c r="L4511">
        <v>0</v>
      </c>
      <c r="M4511">
        <v>0</v>
      </c>
    </row>
    <row r="4512" spans="2:13" x14ac:dyDescent="0.2">
      <c r="B4512">
        <v>0</v>
      </c>
      <c r="C4512">
        <v>0</v>
      </c>
      <c r="D4512">
        <v>0</v>
      </c>
      <c r="E4512">
        <v>0</v>
      </c>
      <c r="F4512">
        <v>0</v>
      </c>
      <c r="G4512">
        <v>44444444</v>
      </c>
      <c r="H4512">
        <v>0</v>
      </c>
      <c r="I4512">
        <v>0</v>
      </c>
      <c r="J4512">
        <v>0</v>
      </c>
      <c r="K4512">
        <v>0</v>
      </c>
      <c r="L4512">
        <v>0</v>
      </c>
      <c r="M4512">
        <v>0</v>
      </c>
    </row>
    <row r="4513" spans="2:13" x14ac:dyDescent="0.2">
      <c r="B4513">
        <v>0</v>
      </c>
      <c r="C4513">
        <v>0</v>
      </c>
      <c r="D4513">
        <v>0</v>
      </c>
      <c r="E4513">
        <v>0</v>
      </c>
      <c r="F4513">
        <v>0</v>
      </c>
      <c r="G4513">
        <v>44444444</v>
      </c>
      <c r="H4513">
        <v>0</v>
      </c>
      <c r="I4513">
        <v>0</v>
      </c>
      <c r="J4513">
        <v>0</v>
      </c>
      <c r="K4513">
        <v>0</v>
      </c>
      <c r="L4513">
        <v>0</v>
      </c>
      <c r="M4513">
        <v>0</v>
      </c>
    </row>
    <row r="4514" spans="2:13" x14ac:dyDescent="0.2">
      <c r="B4514">
        <v>0</v>
      </c>
      <c r="C4514">
        <v>0</v>
      </c>
      <c r="D4514">
        <v>0</v>
      </c>
      <c r="E4514">
        <v>0</v>
      </c>
      <c r="F4514">
        <v>0</v>
      </c>
      <c r="G4514">
        <v>44444444</v>
      </c>
      <c r="H4514">
        <v>0</v>
      </c>
      <c r="I4514">
        <v>0</v>
      </c>
      <c r="J4514">
        <v>0</v>
      </c>
      <c r="K4514">
        <v>0</v>
      </c>
      <c r="L4514">
        <v>0</v>
      </c>
      <c r="M4514">
        <v>0</v>
      </c>
    </row>
    <row r="4515" spans="2:13" x14ac:dyDescent="0.2">
      <c r="B4515">
        <v>0</v>
      </c>
      <c r="C4515">
        <v>0</v>
      </c>
      <c r="D4515">
        <v>0</v>
      </c>
      <c r="E4515">
        <v>0</v>
      </c>
      <c r="F4515">
        <v>0</v>
      </c>
      <c r="G4515">
        <v>44444444</v>
      </c>
      <c r="H4515">
        <v>0</v>
      </c>
      <c r="I4515">
        <v>0</v>
      </c>
      <c r="J4515">
        <v>0</v>
      </c>
      <c r="K4515">
        <v>0</v>
      </c>
      <c r="L4515">
        <v>0</v>
      </c>
      <c r="M4515">
        <v>0</v>
      </c>
    </row>
    <row r="4516" spans="2:13" x14ac:dyDescent="0.2">
      <c r="B4516">
        <v>0</v>
      </c>
      <c r="C4516">
        <v>0</v>
      </c>
      <c r="D4516">
        <v>0</v>
      </c>
      <c r="E4516">
        <v>0</v>
      </c>
      <c r="F4516">
        <v>0</v>
      </c>
      <c r="G4516">
        <v>44444444</v>
      </c>
      <c r="H4516">
        <v>0</v>
      </c>
      <c r="I4516">
        <v>0</v>
      </c>
      <c r="J4516">
        <v>0</v>
      </c>
      <c r="K4516">
        <v>0</v>
      </c>
      <c r="L4516">
        <v>0</v>
      </c>
      <c r="M4516">
        <v>0</v>
      </c>
    </row>
    <row r="4517" spans="2:13" x14ac:dyDescent="0.2">
      <c r="B4517">
        <v>0</v>
      </c>
      <c r="C4517">
        <v>0</v>
      </c>
      <c r="D4517">
        <v>0</v>
      </c>
      <c r="E4517">
        <v>0</v>
      </c>
      <c r="F4517">
        <v>0</v>
      </c>
      <c r="G4517">
        <v>44444444</v>
      </c>
      <c r="H4517">
        <v>0</v>
      </c>
      <c r="I4517">
        <v>0</v>
      </c>
      <c r="J4517">
        <v>0</v>
      </c>
      <c r="K4517">
        <v>0</v>
      </c>
      <c r="L4517">
        <v>0</v>
      </c>
      <c r="M4517">
        <v>0</v>
      </c>
    </row>
    <row r="4518" spans="2:13" x14ac:dyDescent="0.2">
      <c r="B4518">
        <v>0</v>
      </c>
      <c r="C4518">
        <v>0</v>
      </c>
      <c r="D4518">
        <v>0</v>
      </c>
      <c r="E4518">
        <v>0</v>
      </c>
      <c r="F4518">
        <v>0</v>
      </c>
      <c r="G4518">
        <v>44444444</v>
      </c>
      <c r="H4518">
        <v>0</v>
      </c>
      <c r="I4518">
        <v>0</v>
      </c>
      <c r="J4518">
        <v>0</v>
      </c>
      <c r="K4518">
        <v>0</v>
      </c>
      <c r="L4518">
        <v>0</v>
      </c>
      <c r="M4518">
        <v>0</v>
      </c>
    </row>
    <row r="4519" spans="2:13" x14ac:dyDescent="0.2">
      <c r="B4519">
        <v>0</v>
      </c>
      <c r="C4519">
        <v>0</v>
      </c>
      <c r="D4519">
        <v>0</v>
      </c>
      <c r="E4519">
        <v>0</v>
      </c>
      <c r="F4519">
        <v>0</v>
      </c>
      <c r="G4519">
        <v>44444444</v>
      </c>
      <c r="H4519">
        <v>0</v>
      </c>
      <c r="I4519">
        <v>0</v>
      </c>
      <c r="J4519">
        <v>0</v>
      </c>
      <c r="K4519">
        <v>0</v>
      </c>
      <c r="L4519">
        <v>0</v>
      </c>
      <c r="M4519">
        <v>0</v>
      </c>
    </row>
    <row r="4520" spans="2:13" x14ac:dyDescent="0.2">
      <c r="B4520">
        <v>0</v>
      </c>
      <c r="C4520">
        <v>0</v>
      </c>
      <c r="D4520">
        <v>0</v>
      </c>
      <c r="E4520">
        <v>0</v>
      </c>
      <c r="F4520">
        <v>0</v>
      </c>
      <c r="G4520">
        <v>44444444</v>
      </c>
      <c r="H4520">
        <v>0</v>
      </c>
      <c r="I4520">
        <v>0</v>
      </c>
      <c r="J4520">
        <v>0</v>
      </c>
      <c r="K4520">
        <v>0</v>
      </c>
      <c r="L4520">
        <v>0</v>
      </c>
      <c r="M4520">
        <v>0</v>
      </c>
    </row>
    <row r="4521" spans="2:13" x14ac:dyDescent="0.2">
      <c r="B4521">
        <v>0</v>
      </c>
      <c r="C4521">
        <v>0</v>
      </c>
      <c r="D4521">
        <v>0</v>
      </c>
      <c r="E4521">
        <v>0</v>
      </c>
      <c r="F4521">
        <v>0</v>
      </c>
      <c r="G4521">
        <v>44444444</v>
      </c>
      <c r="H4521">
        <v>0</v>
      </c>
      <c r="I4521">
        <v>0</v>
      </c>
      <c r="J4521">
        <v>0</v>
      </c>
      <c r="K4521">
        <v>0</v>
      </c>
      <c r="L4521">
        <v>0</v>
      </c>
      <c r="M4521">
        <v>0</v>
      </c>
    </row>
    <row r="4522" spans="2:13" x14ac:dyDescent="0.2">
      <c r="B4522">
        <v>0</v>
      </c>
      <c r="C4522">
        <v>0</v>
      </c>
      <c r="D4522">
        <v>0</v>
      </c>
      <c r="E4522">
        <v>0</v>
      </c>
      <c r="F4522">
        <v>0</v>
      </c>
      <c r="G4522">
        <v>44444444</v>
      </c>
      <c r="H4522">
        <v>0</v>
      </c>
      <c r="I4522">
        <v>0</v>
      </c>
      <c r="J4522">
        <v>0</v>
      </c>
      <c r="K4522">
        <v>0</v>
      </c>
      <c r="L4522">
        <v>0</v>
      </c>
      <c r="M4522">
        <v>0</v>
      </c>
    </row>
    <row r="4523" spans="2:13" x14ac:dyDescent="0.2">
      <c r="B4523">
        <v>0</v>
      </c>
      <c r="C4523">
        <v>0</v>
      </c>
      <c r="D4523">
        <v>0</v>
      </c>
      <c r="E4523">
        <v>0</v>
      </c>
      <c r="F4523">
        <v>0</v>
      </c>
      <c r="G4523">
        <v>44444444</v>
      </c>
      <c r="H4523">
        <v>0</v>
      </c>
      <c r="I4523">
        <v>0</v>
      </c>
      <c r="J4523">
        <v>0</v>
      </c>
      <c r="K4523">
        <v>0</v>
      </c>
      <c r="L4523">
        <v>0</v>
      </c>
      <c r="M4523">
        <v>0</v>
      </c>
    </row>
    <row r="4524" spans="2:13" x14ac:dyDescent="0.2">
      <c r="B4524">
        <v>0</v>
      </c>
      <c r="C4524">
        <v>0</v>
      </c>
      <c r="D4524">
        <v>0</v>
      </c>
      <c r="E4524">
        <v>0</v>
      </c>
      <c r="F4524">
        <v>0</v>
      </c>
      <c r="G4524">
        <v>44444444</v>
      </c>
      <c r="H4524">
        <v>0</v>
      </c>
      <c r="I4524">
        <v>0</v>
      </c>
      <c r="J4524">
        <v>0</v>
      </c>
      <c r="K4524">
        <v>0</v>
      </c>
      <c r="L4524">
        <v>0</v>
      </c>
      <c r="M4524">
        <v>0</v>
      </c>
    </row>
    <row r="4525" spans="2:13" x14ac:dyDescent="0.2">
      <c r="B4525">
        <v>0</v>
      </c>
      <c r="C4525">
        <v>0</v>
      </c>
      <c r="D4525">
        <v>0</v>
      </c>
      <c r="E4525">
        <v>0</v>
      </c>
      <c r="F4525">
        <v>0</v>
      </c>
      <c r="G4525">
        <v>44444444</v>
      </c>
      <c r="H4525">
        <v>0</v>
      </c>
      <c r="I4525">
        <v>0</v>
      </c>
      <c r="J4525">
        <v>0</v>
      </c>
      <c r="K4525">
        <v>0</v>
      </c>
      <c r="L4525">
        <v>0</v>
      </c>
      <c r="M4525">
        <v>0</v>
      </c>
    </row>
    <row r="4526" spans="2:13" x14ac:dyDescent="0.2">
      <c r="B4526">
        <v>0</v>
      </c>
      <c r="C4526">
        <v>0</v>
      </c>
      <c r="D4526">
        <v>0</v>
      </c>
      <c r="E4526">
        <v>0</v>
      </c>
      <c r="F4526">
        <v>0</v>
      </c>
      <c r="G4526">
        <v>44444444</v>
      </c>
      <c r="H4526">
        <v>0</v>
      </c>
      <c r="I4526">
        <v>0</v>
      </c>
      <c r="J4526">
        <v>0</v>
      </c>
      <c r="K4526">
        <v>0</v>
      </c>
      <c r="L4526">
        <v>0</v>
      </c>
      <c r="M4526">
        <v>0</v>
      </c>
    </row>
    <row r="4527" spans="2:13" x14ac:dyDescent="0.2">
      <c r="B4527">
        <v>0</v>
      </c>
      <c r="C4527">
        <v>0</v>
      </c>
      <c r="D4527">
        <v>0</v>
      </c>
      <c r="E4527">
        <v>0</v>
      </c>
      <c r="F4527">
        <v>0</v>
      </c>
      <c r="G4527">
        <v>44444444</v>
      </c>
      <c r="H4527">
        <v>0</v>
      </c>
      <c r="I4527">
        <v>0</v>
      </c>
      <c r="J4527">
        <v>0</v>
      </c>
      <c r="K4527">
        <v>0</v>
      </c>
      <c r="L4527">
        <v>0</v>
      </c>
      <c r="M4527">
        <v>0</v>
      </c>
    </row>
    <row r="4528" spans="2:13" x14ac:dyDescent="0.2">
      <c r="B4528">
        <v>0</v>
      </c>
      <c r="C4528">
        <v>0</v>
      </c>
      <c r="D4528">
        <v>0</v>
      </c>
      <c r="E4528">
        <v>0</v>
      </c>
      <c r="F4528">
        <v>0</v>
      </c>
      <c r="G4528">
        <v>44444444</v>
      </c>
      <c r="H4528">
        <v>0</v>
      </c>
      <c r="I4528">
        <v>0</v>
      </c>
      <c r="J4528">
        <v>0</v>
      </c>
      <c r="K4528">
        <v>0</v>
      </c>
      <c r="L4528">
        <v>0</v>
      </c>
      <c r="M4528">
        <v>0</v>
      </c>
    </row>
    <row r="4529" spans="2:13" x14ac:dyDescent="0.2">
      <c r="B4529">
        <v>0</v>
      </c>
      <c r="C4529">
        <v>0</v>
      </c>
      <c r="D4529">
        <v>0</v>
      </c>
      <c r="E4529">
        <v>0</v>
      </c>
      <c r="F4529">
        <v>0</v>
      </c>
      <c r="G4529">
        <v>44444444</v>
      </c>
      <c r="H4529">
        <v>0</v>
      </c>
      <c r="I4529">
        <v>0</v>
      </c>
      <c r="J4529">
        <v>0</v>
      </c>
      <c r="K4529">
        <v>0</v>
      </c>
      <c r="L4529">
        <v>0</v>
      </c>
      <c r="M4529">
        <v>0</v>
      </c>
    </row>
    <row r="4530" spans="2:13" x14ac:dyDescent="0.2">
      <c r="B4530">
        <v>0</v>
      </c>
      <c r="C4530">
        <v>0</v>
      </c>
      <c r="D4530">
        <v>0</v>
      </c>
      <c r="E4530">
        <v>0</v>
      </c>
      <c r="F4530">
        <v>0</v>
      </c>
      <c r="G4530">
        <v>44444444</v>
      </c>
      <c r="H4530">
        <v>0</v>
      </c>
      <c r="I4530">
        <v>0</v>
      </c>
      <c r="J4530">
        <v>0</v>
      </c>
      <c r="K4530">
        <v>0</v>
      </c>
      <c r="L4530">
        <v>0</v>
      </c>
      <c r="M4530">
        <v>0</v>
      </c>
    </row>
    <row r="4531" spans="2:13" x14ac:dyDescent="0.2">
      <c r="B4531">
        <v>0</v>
      </c>
      <c r="C4531">
        <v>0</v>
      </c>
      <c r="D4531">
        <v>0</v>
      </c>
      <c r="E4531">
        <v>0</v>
      </c>
      <c r="F4531">
        <v>0</v>
      </c>
      <c r="G4531">
        <v>44444444</v>
      </c>
      <c r="H4531">
        <v>0</v>
      </c>
      <c r="I4531">
        <v>0</v>
      </c>
      <c r="J4531">
        <v>0</v>
      </c>
      <c r="K4531">
        <v>0</v>
      </c>
      <c r="L4531">
        <v>0</v>
      </c>
      <c r="M4531">
        <v>0</v>
      </c>
    </row>
    <row r="4532" spans="2:13" x14ac:dyDescent="0.2">
      <c r="B4532">
        <v>0</v>
      </c>
      <c r="C4532">
        <v>0</v>
      </c>
      <c r="D4532">
        <v>0</v>
      </c>
      <c r="E4532">
        <v>0</v>
      </c>
      <c r="F4532">
        <v>0</v>
      </c>
      <c r="G4532">
        <v>44444444</v>
      </c>
      <c r="H4532">
        <v>0</v>
      </c>
      <c r="I4532">
        <v>0</v>
      </c>
      <c r="J4532">
        <v>0</v>
      </c>
      <c r="K4532">
        <v>0</v>
      </c>
      <c r="L4532">
        <v>0</v>
      </c>
      <c r="M4532">
        <v>0</v>
      </c>
    </row>
    <row r="4533" spans="2:13" x14ac:dyDescent="0.2">
      <c r="B4533">
        <v>0</v>
      </c>
      <c r="C4533">
        <v>0</v>
      </c>
      <c r="D4533">
        <v>0</v>
      </c>
      <c r="E4533">
        <v>0</v>
      </c>
      <c r="F4533">
        <v>0</v>
      </c>
      <c r="G4533">
        <v>44444444</v>
      </c>
      <c r="H4533">
        <v>0</v>
      </c>
      <c r="I4533">
        <v>0</v>
      </c>
      <c r="J4533">
        <v>0</v>
      </c>
      <c r="K4533">
        <v>0</v>
      </c>
      <c r="L4533">
        <v>0</v>
      </c>
      <c r="M4533">
        <v>0</v>
      </c>
    </row>
    <row r="4534" spans="2:13" x14ac:dyDescent="0.2">
      <c r="B4534">
        <v>0</v>
      </c>
      <c r="C4534">
        <v>0</v>
      </c>
      <c r="D4534">
        <v>0</v>
      </c>
      <c r="E4534">
        <v>0</v>
      </c>
      <c r="F4534">
        <v>0</v>
      </c>
      <c r="G4534">
        <v>44444444</v>
      </c>
      <c r="H4534">
        <v>0</v>
      </c>
      <c r="I4534">
        <v>0</v>
      </c>
      <c r="J4534">
        <v>0</v>
      </c>
      <c r="K4534">
        <v>0</v>
      </c>
      <c r="L4534">
        <v>0</v>
      </c>
      <c r="M4534">
        <v>0</v>
      </c>
    </row>
    <row r="4535" spans="2:13" x14ac:dyDescent="0.2">
      <c r="B4535">
        <v>0</v>
      </c>
      <c r="C4535">
        <v>0</v>
      </c>
      <c r="D4535">
        <v>0</v>
      </c>
      <c r="E4535">
        <v>0</v>
      </c>
      <c r="F4535">
        <v>0</v>
      </c>
      <c r="G4535">
        <v>44444444</v>
      </c>
      <c r="H4535">
        <v>0</v>
      </c>
      <c r="I4535">
        <v>0</v>
      </c>
      <c r="J4535">
        <v>0</v>
      </c>
      <c r="K4535">
        <v>0</v>
      </c>
      <c r="L4535">
        <v>0</v>
      </c>
      <c r="M4535">
        <v>0</v>
      </c>
    </row>
    <row r="4536" spans="2:13" x14ac:dyDescent="0.2">
      <c r="B4536">
        <v>0</v>
      </c>
      <c r="C4536">
        <v>0</v>
      </c>
      <c r="D4536">
        <v>0</v>
      </c>
      <c r="E4536">
        <v>0</v>
      </c>
      <c r="F4536">
        <v>0</v>
      </c>
      <c r="G4536">
        <v>44444444</v>
      </c>
      <c r="H4536">
        <v>0</v>
      </c>
      <c r="I4536">
        <v>0</v>
      </c>
      <c r="J4536">
        <v>0</v>
      </c>
      <c r="K4536">
        <v>0</v>
      </c>
      <c r="L4536">
        <v>0</v>
      </c>
      <c r="M4536">
        <v>0</v>
      </c>
    </row>
    <row r="4537" spans="2:13" x14ac:dyDescent="0.2">
      <c r="B4537">
        <v>0</v>
      </c>
      <c r="C4537">
        <v>0</v>
      </c>
      <c r="D4537">
        <v>0</v>
      </c>
      <c r="E4537">
        <v>0</v>
      </c>
      <c r="F4537">
        <v>0</v>
      </c>
      <c r="G4537">
        <v>44444444</v>
      </c>
      <c r="H4537">
        <v>0</v>
      </c>
      <c r="I4537">
        <v>0</v>
      </c>
      <c r="J4537">
        <v>0</v>
      </c>
      <c r="K4537">
        <v>0</v>
      </c>
      <c r="L4537">
        <v>0</v>
      </c>
      <c r="M4537">
        <v>0</v>
      </c>
    </row>
    <row r="4538" spans="2:13" x14ac:dyDescent="0.2">
      <c r="B4538">
        <v>0</v>
      </c>
      <c r="C4538">
        <v>0</v>
      </c>
      <c r="D4538">
        <v>0</v>
      </c>
      <c r="E4538">
        <v>0</v>
      </c>
      <c r="F4538">
        <v>0</v>
      </c>
      <c r="G4538">
        <v>44444444</v>
      </c>
      <c r="H4538">
        <v>0</v>
      </c>
      <c r="I4538">
        <v>0</v>
      </c>
      <c r="J4538">
        <v>0</v>
      </c>
      <c r="K4538">
        <v>0</v>
      </c>
      <c r="L4538">
        <v>0</v>
      </c>
      <c r="M4538">
        <v>0</v>
      </c>
    </row>
    <row r="4539" spans="2:13" x14ac:dyDescent="0.2">
      <c r="B4539">
        <v>0</v>
      </c>
      <c r="C4539">
        <v>0</v>
      </c>
      <c r="D4539">
        <v>0</v>
      </c>
      <c r="E4539">
        <v>0</v>
      </c>
      <c r="F4539">
        <v>0</v>
      </c>
      <c r="G4539">
        <v>44444444</v>
      </c>
      <c r="H4539">
        <v>0</v>
      </c>
      <c r="I4539">
        <v>0</v>
      </c>
      <c r="J4539">
        <v>0</v>
      </c>
      <c r="K4539">
        <v>0</v>
      </c>
      <c r="L4539">
        <v>0</v>
      </c>
      <c r="M4539">
        <v>0</v>
      </c>
    </row>
    <row r="4540" spans="2:13" x14ac:dyDescent="0.2">
      <c r="B4540">
        <v>0</v>
      </c>
      <c r="C4540">
        <v>0</v>
      </c>
      <c r="D4540">
        <v>0</v>
      </c>
      <c r="E4540">
        <v>0</v>
      </c>
      <c r="F4540">
        <v>0</v>
      </c>
      <c r="G4540">
        <v>44444444</v>
      </c>
      <c r="H4540">
        <v>0</v>
      </c>
      <c r="I4540">
        <v>0</v>
      </c>
      <c r="J4540">
        <v>0</v>
      </c>
      <c r="K4540">
        <v>0</v>
      </c>
      <c r="L4540">
        <v>0</v>
      </c>
      <c r="M4540">
        <v>0</v>
      </c>
    </row>
    <row r="4541" spans="2:13" x14ac:dyDescent="0.2">
      <c r="B4541">
        <v>0</v>
      </c>
      <c r="C4541">
        <v>0</v>
      </c>
      <c r="D4541">
        <v>0</v>
      </c>
      <c r="E4541">
        <v>0</v>
      </c>
      <c r="F4541">
        <v>0</v>
      </c>
      <c r="G4541">
        <v>44444444</v>
      </c>
      <c r="H4541">
        <v>0</v>
      </c>
      <c r="I4541">
        <v>0</v>
      </c>
      <c r="J4541">
        <v>0</v>
      </c>
      <c r="K4541">
        <v>0</v>
      </c>
      <c r="L4541">
        <v>0</v>
      </c>
      <c r="M4541">
        <v>0</v>
      </c>
    </row>
    <row r="4542" spans="2:13" x14ac:dyDescent="0.2">
      <c r="B4542">
        <v>0</v>
      </c>
      <c r="C4542">
        <v>0</v>
      </c>
      <c r="D4542">
        <v>0</v>
      </c>
      <c r="E4542">
        <v>0</v>
      </c>
      <c r="F4542">
        <v>0</v>
      </c>
      <c r="G4542">
        <v>44444444</v>
      </c>
      <c r="H4542">
        <v>0</v>
      </c>
      <c r="I4542">
        <v>0</v>
      </c>
      <c r="J4542">
        <v>0</v>
      </c>
      <c r="K4542">
        <v>0</v>
      </c>
      <c r="L4542">
        <v>0</v>
      </c>
      <c r="M4542">
        <v>0</v>
      </c>
    </row>
    <row r="4543" spans="2:13" x14ac:dyDescent="0.2">
      <c r="B4543">
        <v>0</v>
      </c>
      <c r="C4543">
        <v>0</v>
      </c>
      <c r="D4543">
        <v>0</v>
      </c>
      <c r="E4543">
        <v>0</v>
      </c>
      <c r="F4543">
        <v>0</v>
      </c>
      <c r="G4543">
        <v>44444444</v>
      </c>
      <c r="H4543">
        <v>0</v>
      </c>
      <c r="I4543">
        <v>0</v>
      </c>
      <c r="J4543">
        <v>0</v>
      </c>
      <c r="K4543">
        <v>0</v>
      </c>
      <c r="L4543">
        <v>0</v>
      </c>
      <c r="M4543">
        <v>0</v>
      </c>
    </row>
    <row r="4544" spans="2:13" x14ac:dyDescent="0.2">
      <c r="B4544">
        <v>0</v>
      </c>
      <c r="C4544">
        <v>0</v>
      </c>
      <c r="D4544">
        <v>0</v>
      </c>
      <c r="E4544">
        <v>0</v>
      </c>
      <c r="F4544">
        <v>0</v>
      </c>
      <c r="G4544">
        <v>44444444</v>
      </c>
      <c r="H4544">
        <v>0</v>
      </c>
      <c r="I4544">
        <v>0</v>
      </c>
      <c r="J4544">
        <v>0</v>
      </c>
      <c r="K4544">
        <v>0</v>
      </c>
      <c r="L4544">
        <v>0</v>
      </c>
      <c r="M4544">
        <v>0</v>
      </c>
    </row>
    <row r="4545" spans="2:13" x14ac:dyDescent="0.2">
      <c r="B4545">
        <v>0</v>
      </c>
      <c r="C4545">
        <v>0</v>
      </c>
      <c r="D4545">
        <v>0</v>
      </c>
      <c r="E4545">
        <v>0</v>
      </c>
      <c r="F4545">
        <v>0</v>
      </c>
      <c r="G4545">
        <v>44444444</v>
      </c>
      <c r="H4545">
        <v>0</v>
      </c>
      <c r="I4545">
        <v>0</v>
      </c>
      <c r="J4545">
        <v>0</v>
      </c>
      <c r="K4545">
        <v>0</v>
      </c>
      <c r="L4545">
        <v>0</v>
      </c>
      <c r="M4545">
        <v>0</v>
      </c>
    </row>
    <row r="4546" spans="2:13" x14ac:dyDescent="0.2">
      <c r="B4546">
        <v>0</v>
      </c>
      <c r="C4546">
        <v>0</v>
      </c>
      <c r="D4546">
        <v>0</v>
      </c>
      <c r="E4546">
        <v>0</v>
      </c>
      <c r="F4546">
        <v>0</v>
      </c>
      <c r="G4546">
        <v>44444444</v>
      </c>
      <c r="H4546">
        <v>0</v>
      </c>
      <c r="I4546">
        <v>0</v>
      </c>
      <c r="J4546">
        <v>0</v>
      </c>
      <c r="K4546">
        <v>0</v>
      </c>
      <c r="L4546">
        <v>0</v>
      </c>
      <c r="M4546">
        <v>0</v>
      </c>
    </row>
    <row r="4547" spans="2:13" x14ac:dyDescent="0.2">
      <c r="B4547">
        <v>0</v>
      </c>
      <c r="C4547">
        <v>0</v>
      </c>
      <c r="D4547">
        <v>0</v>
      </c>
      <c r="E4547">
        <v>0</v>
      </c>
      <c r="F4547">
        <v>0</v>
      </c>
      <c r="G4547">
        <v>44444444</v>
      </c>
      <c r="H4547">
        <v>0</v>
      </c>
      <c r="I4547">
        <v>0</v>
      </c>
      <c r="J4547">
        <v>0</v>
      </c>
      <c r="K4547">
        <v>0</v>
      </c>
      <c r="L4547">
        <v>0</v>
      </c>
      <c r="M4547">
        <v>0</v>
      </c>
    </row>
    <row r="4548" spans="2:13" x14ac:dyDescent="0.2">
      <c r="B4548">
        <v>0</v>
      </c>
      <c r="C4548">
        <v>0</v>
      </c>
      <c r="D4548">
        <v>0</v>
      </c>
      <c r="E4548">
        <v>0</v>
      </c>
      <c r="F4548">
        <v>0</v>
      </c>
      <c r="G4548">
        <v>44444444</v>
      </c>
      <c r="H4548">
        <v>0</v>
      </c>
      <c r="I4548">
        <v>0</v>
      </c>
      <c r="J4548">
        <v>0</v>
      </c>
      <c r="K4548">
        <v>0</v>
      </c>
      <c r="L4548">
        <v>0</v>
      </c>
      <c r="M4548">
        <v>0</v>
      </c>
    </row>
    <row r="4549" spans="2:13" x14ac:dyDescent="0.2">
      <c r="B4549">
        <v>0</v>
      </c>
      <c r="C4549">
        <v>0</v>
      </c>
      <c r="D4549">
        <v>0</v>
      </c>
      <c r="E4549">
        <v>0</v>
      </c>
      <c r="F4549">
        <v>0</v>
      </c>
      <c r="G4549">
        <v>44444444</v>
      </c>
      <c r="H4549">
        <v>0</v>
      </c>
      <c r="I4549">
        <v>0</v>
      </c>
      <c r="J4549">
        <v>0</v>
      </c>
      <c r="K4549">
        <v>0</v>
      </c>
      <c r="L4549">
        <v>0</v>
      </c>
      <c r="M4549">
        <v>0</v>
      </c>
    </row>
    <row r="4550" spans="2:13" x14ac:dyDescent="0.2">
      <c r="B4550">
        <v>0</v>
      </c>
      <c r="C4550">
        <v>0</v>
      </c>
      <c r="D4550">
        <v>0</v>
      </c>
      <c r="E4550">
        <v>0</v>
      </c>
      <c r="F4550">
        <v>0</v>
      </c>
      <c r="G4550">
        <v>44444444</v>
      </c>
      <c r="H4550">
        <v>0</v>
      </c>
      <c r="I4550">
        <v>0</v>
      </c>
      <c r="J4550">
        <v>0</v>
      </c>
      <c r="K4550">
        <v>0</v>
      </c>
      <c r="L4550">
        <v>0</v>
      </c>
      <c r="M4550">
        <v>0</v>
      </c>
    </row>
    <row r="4551" spans="2:13" x14ac:dyDescent="0.2">
      <c r="B4551">
        <v>0</v>
      </c>
      <c r="C4551">
        <v>0</v>
      </c>
      <c r="D4551">
        <v>0</v>
      </c>
      <c r="E4551">
        <v>0</v>
      </c>
      <c r="F4551">
        <v>0</v>
      </c>
      <c r="G4551">
        <v>44444444</v>
      </c>
      <c r="H4551">
        <v>0</v>
      </c>
      <c r="I4551">
        <v>0</v>
      </c>
      <c r="J4551">
        <v>0</v>
      </c>
      <c r="K4551">
        <v>0</v>
      </c>
      <c r="L4551">
        <v>0</v>
      </c>
      <c r="M4551">
        <v>0</v>
      </c>
    </row>
    <row r="4552" spans="2:13" x14ac:dyDescent="0.2">
      <c r="B4552">
        <v>0</v>
      </c>
      <c r="C4552">
        <v>0</v>
      </c>
      <c r="D4552">
        <v>0</v>
      </c>
      <c r="E4552">
        <v>0</v>
      </c>
      <c r="F4552">
        <v>0</v>
      </c>
      <c r="G4552">
        <v>44444444</v>
      </c>
      <c r="H4552">
        <v>0</v>
      </c>
      <c r="I4552">
        <v>0</v>
      </c>
      <c r="J4552">
        <v>0</v>
      </c>
      <c r="K4552">
        <v>0</v>
      </c>
      <c r="L4552">
        <v>0</v>
      </c>
      <c r="M4552">
        <v>0</v>
      </c>
    </row>
    <row r="4553" spans="2:13" x14ac:dyDescent="0.2">
      <c r="B4553">
        <v>0</v>
      </c>
      <c r="C4553">
        <v>0</v>
      </c>
      <c r="D4553">
        <v>0</v>
      </c>
      <c r="E4553">
        <v>0</v>
      </c>
      <c r="F4553">
        <v>0</v>
      </c>
      <c r="G4553">
        <v>44444444</v>
      </c>
      <c r="H4553">
        <v>0</v>
      </c>
      <c r="I4553">
        <v>0</v>
      </c>
      <c r="J4553">
        <v>0</v>
      </c>
      <c r="K4553">
        <v>0</v>
      </c>
      <c r="L4553">
        <v>0</v>
      </c>
      <c r="M4553">
        <v>0</v>
      </c>
    </row>
    <row r="4554" spans="2:13" x14ac:dyDescent="0.2">
      <c r="B4554">
        <v>0</v>
      </c>
      <c r="C4554">
        <v>0</v>
      </c>
      <c r="D4554">
        <v>0</v>
      </c>
      <c r="E4554">
        <v>0</v>
      </c>
      <c r="F4554">
        <v>0</v>
      </c>
      <c r="G4554">
        <v>44444444</v>
      </c>
      <c r="H4554">
        <v>0</v>
      </c>
      <c r="I4554">
        <v>0</v>
      </c>
      <c r="J4554">
        <v>0</v>
      </c>
      <c r="K4554">
        <v>0</v>
      </c>
      <c r="L4554">
        <v>0</v>
      </c>
      <c r="M4554">
        <v>0</v>
      </c>
    </row>
    <row r="4555" spans="2:13" x14ac:dyDescent="0.2">
      <c r="B4555">
        <v>0</v>
      </c>
      <c r="C4555">
        <v>0</v>
      </c>
      <c r="D4555">
        <v>0</v>
      </c>
      <c r="E4555">
        <v>0</v>
      </c>
      <c r="F4555">
        <v>0</v>
      </c>
      <c r="G4555">
        <v>44444444</v>
      </c>
      <c r="H4555">
        <v>0</v>
      </c>
      <c r="I4555">
        <v>0</v>
      </c>
      <c r="J4555">
        <v>0</v>
      </c>
      <c r="K4555">
        <v>0</v>
      </c>
      <c r="L4555">
        <v>0</v>
      </c>
      <c r="M4555">
        <v>0</v>
      </c>
    </row>
    <row r="4556" spans="2:13" x14ac:dyDescent="0.2">
      <c r="B4556">
        <v>0</v>
      </c>
      <c r="C4556">
        <v>0</v>
      </c>
      <c r="D4556">
        <v>0</v>
      </c>
      <c r="E4556">
        <v>0</v>
      </c>
      <c r="F4556">
        <v>0</v>
      </c>
      <c r="G4556">
        <v>44444444</v>
      </c>
      <c r="H4556">
        <v>0</v>
      </c>
      <c r="I4556">
        <v>0</v>
      </c>
      <c r="J4556">
        <v>0</v>
      </c>
      <c r="K4556">
        <v>0</v>
      </c>
      <c r="L4556">
        <v>0</v>
      </c>
      <c r="M4556">
        <v>0</v>
      </c>
    </row>
    <row r="4557" spans="2:13" x14ac:dyDescent="0.2">
      <c r="B4557">
        <v>0</v>
      </c>
      <c r="C4557">
        <v>0</v>
      </c>
      <c r="D4557">
        <v>0</v>
      </c>
      <c r="E4557">
        <v>0</v>
      </c>
      <c r="F4557">
        <v>0</v>
      </c>
      <c r="G4557">
        <v>44444444</v>
      </c>
      <c r="H4557">
        <v>0</v>
      </c>
      <c r="I4557">
        <v>0</v>
      </c>
      <c r="J4557">
        <v>0</v>
      </c>
      <c r="K4557">
        <v>0</v>
      </c>
      <c r="L4557">
        <v>0</v>
      </c>
      <c r="M4557">
        <v>0</v>
      </c>
    </row>
    <row r="4558" spans="2:13" x14ac:dyDescent="0.2">
      <c r="B4558">
        <v>0</v>
      </c>
      <c r="C4558">
        <v>0</v>
      </c>
      <c r="D4558">
        <v>0</v>
      </c>
      <c r="E4558">
        <v>0</v>
      </c>
      <c r="F4558">
        <v>0</v>
      </c>
      <c r="G4558">
        <v>44444444</v>
      </c>
      <c r="H4558">
        <v>0</v>
      </c>
      <c r="I4558">
        <v>0</v>
      </c>
      <c r="J4558">
        <v>0</v>
      </c>
      <c r="K4558">
        <v>0</v>
      </c>
      <c r="L4558">
        <v>0</v>
      </c>
      <c r="M4558">
        <v>0</v>
      </c>
    </row>
    <row r="4559" spans="2:13" x14ac:dyDescent="0.2">
      <c r="B4559">
        <v>0</v>
      </c>
      <c r="C4559">
        <v>0</v>
      </c>
      <c r="D4559">
        <v>0</v>
      </c>
      <c r="E4559">
        <v>0</v>
      </c>
      <c r="F4559">
        <v>0</v>
      </c>
      <c r="G4559">
        <v>44444444</v>
      </c>
      <c r="H4559">
        <v>0</v>
      </c>
      <c r="I4559">
        <v>0</v>
      </c>
      <c r="J4559">
        <v>0</v>
      </c>
      <c r="K4559">
        <v>0</v>
      </c>
      <c r="L4559">
        <v>0</v>
      </c>
      <c r="M4559">
        <v>0</v>
      </c>
    </row>
    <row r="4560" spans="2:13" x14ac:dyDescent="0.2">
      <c r="B4560">
        <v>0</v>
      </c>
      <c r="C4560">
        <v>0</v>
      </c>
      <c r="D4560">
        <v>0</v>
      </c>
      <c r="E4560">
        <v>0</v>
      </c>
      <c r="F4560">
        <v>0</v>
      </c>
      <c r="G4560">
        <v>44444444</v>
      </c>
      <c r="H4560">
        <v>0</v>
      </c>
      <c r="I4560">
        <v>0</v>
      </c>
      <c r="J4560">
        <v>0</v>
      </c>
      <c r="K4560">
        <v>0</v>
      </c>
      <c r="L4560">
        <v>0</v>
      </c>
      <c r="M4560">
        <v>0</v>
      </c>
    </row>
    <row r="4561" spans="2:13" x14ac:dyDescent="0.2">
      <c r="B4561">
        <v>0</v>
      </c>
      <c r="C4561">
        <v>0</v>
      </c>
      <c r="D4561">
        <v>0</v>
      </c>
      <c r="E4561">
        <v>0</v>
      </c>
      <c r="F4561">
        <v>0</v>
      </c>
      <c r="G4561">
        <v>44444444</v>
      </c>
      <c r="H4561">
        <v>0</v>
      </c>
      <c r="I4561">
        <v>0</v>
      </c>
      <c r="J4561">
        <v>0</v>
      </c>
      <c r="K4561">
        <v>0</v>
      </c>
      <c r="L4561">
        <v>0</v>
      </c>
      <c r="M4561">
        <v>0</v>
      </c>
    </row>
    <row r="4562" spans="2:13" x14ac:dyDescent="0.2">
      <c r="B4562">
        <v>0</v>
      </c>
      <c r="C4562">
        <v>0</v>
      </c>
      <c r="D4562">
        <v>0</v>
      </c>
      <c r="E4562">
        <v>0</v>
      </c>
      <c r="F4562">
        <v>0</v>
      </c>
      <c r="G4562">
        <v>44444444</v>
      </c>
      <c r="H4562">
        <v>0</v>
      </c>
      <c r="I4562">
        <v>0</v>
      </c>
      <c r="J4562">
        <v>0</v>
      </c>
      <c r="K4562">
        <v>0</v>
      </c>
      <c r="L4562">
        <v>0</v>
      </c>
      <c r="M4562">
        <v>0</v>
      </c>
    </row>
    <row r="4563" spans="2:13" x14ac:dyDescent="0.2">
      <c r="B4563">
        <v>0</v>
      </c>
      <c r="C4563">
        <v>0</v>
      </c>
      <c r="D4563">
        <v>0</v>
      </c>
      <c r="E4563">
        <v>0</v>
      </c>
      <c r="F4563">
        <v>0</v>
      </c>
      <c r="G4563">
        <v>44444444</v>
      </c>
      <c r="H4563">
        <v>0</v>
      </c>
      <c r="I4563">
        <v>0</v>
      </c>
      <c r="J4563">
        <v>0</v>
      </c>
      <c r="K4563">
        <v>0</v>
      </c>
      <c r="L4563">
        <v>0</v>
      </c>
      <c r="M4563">
        <v>0</v>
      </c>
    </row>
    <row r="4564" spans="2:13" x14ac:dyDescent="0.2">
      <c r="B4564">
        <v>0</v>
      </c>
      <c r="C4564">
        <v>0</v>
      </c>
      <c r="D4564">
        <v>0</v>
      </c>
      <c r="E4564">
        <v>0</v>
      </c>
      <c r="F4564">
        <v>0</v>
      </c>
      <c r="G4564">
        <v>44444444</v>
      </c>
      <c r="H4564">
        <v>0</v>
      </c>
      <c r="I4564">
        <v>0</v>
      </c>
      <c r="J4564">
        <v>0</v>
      </c>
      <c r="K4564">
        <v>0</v>
      </c>
      <c r="L4564">
        <v>0</v>
      </c>
      <c r="M4564">
        <v>0</v>
      </c>
    </row>
    <row r="4565" spans="2:13" x14ac:dyDescent="0.2">
      <c r="B4565">
        <v>0</v>
      </c>
      <c r="C4565">
        <v>0</v>
      </c>
      <c r="D4565">
        <v>0</v>
      </c>
      <c r="E4565">
        <v>0</v>
      </c>
      <c r="F4565">
        <v>0</v>
      </c>
      <c r="G4565">
        <v>44444444</v>
      </c>
      <c r="H4565">
        <v>0</v>
      </c>
      <c r="I4565">
        <v>0</v>
      </c>
      <c r="J4565">
        <v>0</v>
      </c>
      <c r="K4565">
        <v>0</v>
      </c>
      <c r="L4565">
        <v>0</v>
      </c>
      <c r="M4565">
        <v>0</v>
      </c>
    </row>
    <row r="4566" spans="2:13" x14ac:dyDescent="0.2">
      <c r="B4566">
        <v>0</v>
      </c>
      <c r="C4566">
        <v>0</v>
      </c>
      <c r="D4566">
        <v>0</v>
      </c>
      <c r="E4566">
        <v>0</v>
      </c>
      <c r="F4566">
        <v>0</v>
      </c>
      <c r="G4566">
        <v>44444444</v>
      </c>
      <c r="H4566">
        <v>0</v>
      </c>
      <c r="I4566">
        <v>0</v>
      </c>
      <c r="J4566">
        <v>0</v>
      </c>
      <c r="K4566">
        <v>0</v>
      </c>
      <c r="L4566">
        <v>0</v>
      </c>
      <c r="M4566">
        <v>0</v>
      </c>
    </row>
    <row r="4567" spans="2:13" x14ac:dyDescent="0.2">
      <c r="B4567">
        <v>0</v>
      </c>
      <c r="C4567">
        <v>0</v>
      </c>
      <c r="D4567">
        <v>0</v>
      </c>
      <c r="E4567">
        <v>0</v>
      </c>
      <c r="F4567">
        <v>0</v>
      </c>
      <c r="G4567">
        <v>44444444</v>
      </c>
      <c r="H4567">
        <v>0</v>
      </c>
      <c r="I4567">
        <v>0</v>
      </c>
      <c r="J4567">
        <v>0</v>
      </c>
      <c r="K4567">
        <v>0</v>
      </c>
      <c r="L4567">
        <v>0</v>
      </c>
      <c r="M4567">
        <v>0</v>
      </c>
    </row>
    <row r="4568" spans="2:13" x14ac:dyDescent="0.2">
      <c r="B4568">
        <v>0</v>
      </c>
      <c r="C4568">
        <v>0</v>
      </c>
      <c r="D4568">
        <v>0</v>
      </c>
      <c r="E4568">
        <v>0</v>
      </c>
      <c r="F4568">
        <v>0</v>
      </c>
      <c r="G4568">
        <v>44444444</v>
      </c>
      <c r="H4568">
        <v>0</v>
      </c>
      <c r="I4568">
        <v>0</v>
      </c>
      <c r="J4568">
        <v>0</v>
      </c>
      <c r="K4568">
        <v>0</v>
      </c>
      <c r="L4568">
        <v>0</v>
      </c>
      <c r="M4568">
        <v>0</v>
      </c>
    </row>
    <row r="4569" spans="2:13" x14ac:dyDescent="0.2">
      <c r="B4569">
        <v>0</v>
      </c>
      <c r="C4569">
        <v>0</v>
      </c>
      <c r="D4569">
        <v>0</v>
      </c>
      <c r="E4569">
        <v>0</v>
      </c>
      <c r="F4569">
        <v>0</v>
      </c>
      <c r="G4569">
        <v>44444444</v>
      </c>
      <c r="H4569">
        <v>0</v>
      </c>
      <c r="I4569">
        <v>0</v>
      </c>
      <c r="J4569">
        <v>0</v>
      </c>
      <c r="K4569">
        <v>0</v>
      </c>
      <c r="L4569">
        <v>0</v>
      </c>
      <c r="M4569">
        <v>0</v>
      </c>
    </row>
    <row r="4570" spans="2:13" x14ac:dyDescent="0.2">
      <c r="B4570">
        <v>0</v>
      </c>
      <c r="C4570">
        <v>0</v>
      </c>
      <c r="D4570">
        <v>0</v>
      </c>
      <c r="E4570">
        <v>0</v>
      </c>
      <c r="F4570">
        <v>0</v>
      </c>
      <c r="G4570">
        <v>44444444</v>
      </c>
      <c r="H4570">
        <v>0</v>
      </c>
      <c r="I4570">
        <v>0</v>
      </c>
      <c r="J4570">
        <v>0</v>
      </c>
      <c r="K4570">
        <v>0</v>
      </c>
      <c r="L4570">
        <v>0</v>
      </c>
      <c r="M4570">
        <v>0</v>
      </c>
    </row>
    <row r="4571" spans="2:13" x14ac:dyDescent="0.2">
      <c r="B4571">
        <v>0</v>
      </c>
      <c r="C4571">
        <v>0</v>
      </c>
      <c r="D4571">
        <v>0</v>
      </c>
      <c r="E4571">
        <v>0</v>
      </c>
      <c r="F4571">
        <v>0</v>
      </c>
      <c r="G4571">
        <v>44444444</v>
      </c>
      <c r="H4571">
        <v>0</v>
      </c>
      <c r="I4571">
        <v>0</v>
      </c>
      <c r="J4571">
        <v>0</v>
      </c>
      <c r="K4571">
        <v>0</v>
      </c>
      <c r="L4571">
        <v>0</v>
      </c>
      <c r="M4571">
        <v>0</v>
      </c>
    </row>
    <row r="4572" spans="2:13" x14ac:dyDescent="0.2">
      <c r="B4572">
        <v>0</v>
      </c>
      <c r="C4572">
        <v>0</v>
      </c>
      <c r="D4572">
        <v>0</v>
      </c>
      <c r="E4572">
        <v>0</v>
      </c>
      <c r="F4572">
        <v>0</v>
      </c>
      <c r="G4572">
        <v>44444444</v>
      </c>
      <c r="H4572">
        <v>0</v>
      </c>
      <c r="I4572">
        <v>0</v>
      </c>
      <c r="J4572">
        <v>0</v>
      </c>
      <c r="K4572">
        <v>0</v>
      </c>
      <c r="L4572">
        <v>0</v>
      </c>
      <c r="M4572">
        <v>0</v>
      </c>
    </row>
    <row r="4573" spans="2:13" x14ac:dyDescent="0.2">
      <c r="B4573">
        <v>0</v>
      </c>
      <c r="C4573">
        <v>0</v>
      </c>
      <c r="D4573">
        <v>0</v>
      </c>
      <c r="E4573">
        <v>0</v>
      </c>
      <c r="F4573">
        <v>0</v>
      </c>
      <c r="G4573">
        <v>44444444</v>
      </c>
      <c r="H4573">
        <v>0</v>
      </c>
      <c r="I4573">
        <v>0</v>
      </c>
      <c r="J4573">
        <v>0</v>
      </c>
      <c r="K4573">
        <v>0</v>
      </c>
      <c r="L4573">
        <v>0</v>
      </c>
      <c r="M4573">
        <v>0</v>
      </c>
    </row>
    <row r="4574" spans="2:13" x14ac:dyDescent="0.2">
      <c r="B4574">
        <v>0</v>
      </c>
      <c r="C4574">
        <v>0</v>
      </c>
      <c r="D4574">
        <v>0</v>
      </c>
      <c r="E4574">
        <v>0</v>
      </c>
      <c r="F4574">
        <v>0</v>
      </c>
      <c r="G4574">
        <v>44444444</v>
      </c>
      <c r="H4574">
        <v>0</v>
      </c>
      <c r="I4574">
        <v>0</v>
      </c>
      <c r="J4574">
        <v>0</v>
      </c>
      <c r="K4574">
        <v>0</v>
      </c>
      <c r="L4574">
        <v>0</v>
      </c>
      <c r="M4574">
        <v>0</v>
      </c>
    </row>
    <row r="4575" spans="2:13" x14ac:dyDescent="0.2">
      <c r="B4575">
        <v>0</v>
      </c>
      <c r="C4575">
        <v>0</v>
      </c>
      <c r="D4575">
        <v>0</v>
      </c>
      <c r="E4575">
        <v>0</v>
      </c>
      <c r="F4575">
        <v>0</v>
      </c>
      <c r="G4575">
        <v>44444444</v>
      </c>
      <c r="H4575">
        <v>0</v>
      </c>
      <c r="I4575">
        <v>0</v>
      </c>
      <c r="J4575">
        <v>0</v>
      </c>
      <c r="K4575">
        <v>0</v>
      </c>
      <c r="L4575">
        <v>0</v>
      </c>
      <c r="M4575">
        <v>0</v>
      </c>
    </row>
    <row r="4576" spans="2:13" x14ac:dyDescent="0.2">
      <c r="B4576">
        <v>0</v>
      </c>
      <c r="C4576">
        <v>0</v>
      </c>
      <c r="D4576">
        <v>0</v>
      </c>
      <c r="E4576">
        <v>0</v>
      </c>
      <c r="F4576">
        <v>0</v>
      </c>
      <c r="G4576">
        <v>44444444</v>
      </c>
      <c r="H4576">
        <v>0</v>
      </c>
      <c r="I4576">
        <v>0</v>
      </c>
      <c r="J4576">
        <v>0</v>
      </c>
      <c r="K4576">
        <v>0</v>
      </c>
      <c r="L4576">
        <v>0</v>
      </c>
      <c r="M4576">
        <v>0</v>
      </c>
    </row>
    <row r="4577" spans="2:13" x14ac:dyDescent="0.2">
      <c r="B4577">
        <v>0</v>
      </c>
      <c r="C4577">
        <v>0</v>
      </c>
      <c r="D4577">
        <v>0</v>
      </c>
      <c r="E4577">
        <v>0</v>
      </c>
      <c r="F4577">
        <v>0</v>
      </c>
      <c r="G4577">
        <v>44444444</v>
      </c>
      <c r="H4577">
        <v>0</v>
      </c>
      <c r="I4577">
        <v>0</v>
      </c>
      <c r="J4577">
        <v>0</v>
      </c>
      <c r="K4577">
        <v>0</v>
      </c>
      <c r="L4577">
        <v>0</v>
      </c>
      <c r="M4577">
        <v>0</v>
      </c>
    </row>
    <row r="4578" spans="2:13" x14ac:dyDescent="0.2">
      <c r="B4578">
        <v>0</v>
      </c>
      <c r="C4578">
        <v>0</v>
      </c>
      <c r="D4578">
        <v>0</v>
      </c>
      <c r="E4578">
        <v>0</v>
      </c>
      <c r="F4578">
        <v>0</v>
      </c>
      <c r="G4578">
        <v>44444444</v>
      </c>
      <c r="H4578">
        <v>0</v>
      </c>
      <c r="I4578">
        <v>0</v>
      </c>
      <c r="J4578">
        <v>0</v>
      </c>
      <c r="K4578">
        <v>0</v>
      </c>
      <c r="L4578">
        <v>0</v>
      </c>
      <c r="M4578">
        <v>0</v>
      </c>
    </row>
    <row r="4579" spans="2:13" x14ac:dyDescent="0.2">
      <c r="B4579">
        <v>0</v>
      </c>
      <c r="C4579">
        <v>0</v>
      </c>
      <c r="D4579">
        <v>0</v>
      </c>
      <c r="E4579">
        <v>0</v>
      </c>
      <c r="F4579">
        <v>0</v>
      </c>
      <c r="G4579">
        <v>44444444</v>
      </c>
      <c r="H4579">
        <v>0</v>
      </c>
      <c r="I4579">
        <v>0</v>
      </c>
      <c r="J4579">
        <v>0</v>
      </c>
      <c r="K4579">
        <v>0</v>
      </c>
      <c r="L4579">
        <v>0</v>
      </c>
      <c r="M4579">
        <v>0</v>
      </c>
    </row>
    <row r="4580" spans="2:13" x14ac:dyDescent="0.2">
      <c r="B4580">
        <v>0</v>
      </c>
      <c r="C4580">
        <v>0</v>
      </c>
      <c r="D4580">
        <v>0</v>
      </c>
      <c r="E4580">
        <v>0</v>
      </c>
      <c r="F4580">
        <v>0</v>
      </c>
      <c r="G4580">
        <v>44444444</v>
      </c>
      <c r="H4580">
        <v>0</v>
      </c>
      <c r="I4580">
        <v>0</v>
      </c>
      <c r="J4580">
        <v>0</v>
      </c>
      <c r="K4580">
        <v>0</v>
      </c>
      <c r="L4580">
        <v>0</v>
      </c>
      <c r="M4580">
        <v>0</v>
      </c>
    </row>
    <row r="4581" spans="2:13" x14ac:dyDescent="0.2">
      <c r="B4581">
        <v>0</v>
      </c>
      <c r="C4581">
        <v>0</v>
      </c>
      <c r="D4581">
        <v>0</v>
      </c>
      <c r="E4581">
        <v>0</v>
      </c>
      <c r="F4581">
        <v>0</v>
      </c>
      <c r="G4581">
        <v>44444444</v>
      </c>
      <c r="H4581">
        <v>0</v>
      </c>
      <c r="I4581">
        <v>0</v>
      </c>
      <c r="J4581">
        <v>0</v>
      </c>
      <c r="K4581">
        <v>0</v>
      </c>
      <c r="L4581">
        <v>0</v>
      </c>
      <c r="M4581">
        <v>0</v>
      </c>
    </row>
    <row r="4582" spans="2:13" x14ac:dyDescent="0.2">
      <c r="B4582">
        <v>0</v>
      </c>
      <c r="C4582">
        <v>0</v>
      </c>
      <c r="D4582">
        <v>0</v>
      </c>
      <c r="E4582">
        <v>0</v>
      </c>
      <c r="F4582">
        <v>0</v>
      </c>
      <c r="G4582">
        <v>44444444</v>
      </c>
      <c r="H4582">
        <v>0</v>
      </c>
      <c r="I4582">
        <v>0</v>
      </c>
      <c r="J4582">
        <v>0</v>
      </c>
      <c r="K4582">
        <v>0</v>
      </c>
      <c r="L4582">
        <v>0</v>
      </c>
      <c r="M4582">
        <v>0</v>
      </c>
    </row>
    <row r="4583" spans="2:13" x14ac:dyDescent="0.2">
      <c r="B4583">
        <v>0</v>
      </c>
      <c r="C4583">
        <v>0</v>
      </c>
      <c r="D4583">
        <v>0</v>
      </c>
      <c r="E4583">
        <v>0</v>
      </c>
      <c r="F4583">
        <v>0</v>
      </c>
      <c r="G4583">
        <v>44444444</v>
      </c>
      <c r="H4583">
        <v>0</v>
      </c>
      <c r="I4583">
        <v>0</v>
      </c>
      <c r="J4583">
        <v>0</v>
      </c>
      <c r="K4583">
        <v>0</v>
      </c>
      <c r="L4583">
        <v>0</v>
      </c>
      <c r="M4583">
        <v>0</v>
      </c>
    </row>
    <row r="4584" spans="2:13" x14ac:dyDescent="0.2">
      <c r="B4584">
        <v>0</v>
      </c>
      <c r="C4584">
        <v>0</v>
      </c>
      <c r="D4584">
        <v>0</v>
      </c>
      <c r="E4584">
        <v>0</v>
      </c>
      <c r="F4584">
        <v>0</v>
      </c>
      <c r="G4584">
        <v>44444444</v>
      </c>
      <c r="H4584">
        <v>0</v>
      </c>
      <c r="I4584">
        <v>0</v>
      </c>
      <c r="J4584">
        <v>0</v>
      </c>
      <c r="K4584">
        <v>0</v>
      </c>
      <c r="L4584">
        <v>0</v>
      </c>
      <c r="M4584">
        <v>0</v>
      </c>
    </row>
    <row r="4585" spans="2:13" x14ac:dyDescent="0.2">
      <c r="B4585">
        <v>0</v>
      </c>
      <c r="C4585">
        <v>0</v>
      </c>
      <c r="D4585">
        <v>0</v>
      </c>
      <c r="E4585">
        <v>0</v>
      </c>
      <c r="F4585">
        <v>0</v>
      </c>
      <c r="G4585">
        <v>44444444</v>
      </c>
      <c r="H4585">
        <v>0</v>
      </c>
      <c r="I4585">
        <v>0</v>
      </c>
      <c r="J4585">
        <v>0</v>
      </c>
      <c r="K4585">
        <v>0</v>
      </c>
      <c r="L4585">
        <v>0</v>
      </c>
      <c r="M4585">
        <v>0</v>
      </c>
    </row>
    <row r="4586" spans="2:13" x14ac:dyDescent="0.2">
      <c r="B4586">
        <v>0</v>
      </c>
      <c r="C4586">
        <v>0</v>
      </c>
      <c r="D4586">
        <v>0</v>
      </c>
      <c r="E4586">
        <v>0</v>
      </c>
      <c r="F4586">
        <v>0</v>
      </c>
      <c r="G4586">
        <v>44444444</v>
      </c>
      <c r="H4586">
        <v>0</v>
      </c>
      <c r="I4586">
        <v>0</v>
      </c>
      <c r="J4586">
        <v>0</v>
      </c>
      <c r="K4586">
        <v>0</v>
      </c>
      <c r="L4586">
        <v>0</v>
      </c>
      <c r="M4586">
        <v>0</v>
      </c>
    </row>
    <row r="4587" spans="2:13" x14ac:dyDescent="0.2">
      <c r="B4587">
        <v>0</v>
      </c>
      <c r="C4587">
        <v>0</v>
      </c>
      <c r="D4587">
        <v>0</v>
      </c>
      <c r="E4587">
        <v>0</v>
      </c>
      <c r="F4587">
        <v>0</v>
      </c>
      <c r="G4587">
        <v>44444444</v>
      </c>
      <c r="H4587">
        <v>0</v>
      </c>
      <c r="I4587">
        <v>0</v>
      </c>
      <c r="J4587">
        <v>0</v>
      </c>
      <c r="K4587">
        <v>0</v>
      </c>
      <c r="L4587">
        <v>0</v>
      </c>
      <c r="M4587">
        <v>0</v>
      </c>
    </row>
    <row r="4588" spans="2:13" x14ac:dyDescent="0.2">
      <c r="B4588">
        <v>0</v>
      </c>
      <c r="C4588">
        <v>0</v>
      </c>
      <c r="D4588">
        <v>0</v>
      </c>
      <c r="E4588">
        <v>0</v>
      </c>
      <c r="F4588">
        <v>0</v>
      </c>
      <c r="G4588">
        <v>44444444</v>
      </c>
      <c r="H4588">
        <v>0</v>
      </c>
      <c r="I4588">
        <v>0</v>
      </c>
      <c r="J4588">
        <v>0</v>
      </c>
      <c r="K4588">
        <v>0</v>
      </c>
      <c r="L4588">
        <v>0</v>
      </c>
      <c r="M4588">
        <v>0</v>
      </c>
    </row>
    <row r="4589" spans="2:13" x14ac:dyDescent="0.2">
      <c r="B4589">
        <v>0</v>
      </c>
      <c r="C4589">
        <v>0</v>
      </c>
      <c r="D4589">
        <v>0</v>
      </c>
      <c r="E4589">
        <v>0</v>
      </c>
      <c r="F4589">
        <v>0</v>
      </c>
      <c r="G4589">
        <v>44444444</v>
      </c>
      <c r="H4589">
        <v>0</v>
      </c>
      <c r="I4589">
        <v>0</v>
      </c>
      <c r="J4589">
        <v>0</v>
      </c>
      <c r="K4589">
        <v>0</v>
      </c>
      <c r="L4589">
        <v>0</v>
      </c>
      <c r="M4589">
        <v>0</v>
      </c>
    </row>
    <row r="4590" spans="2:13" x14ac:dyDescent="0.2">
      <c r="B4590">
        <v>0</v>
      </c>
      <c r="C4590">
        <v>0</v>
      </c>
      <c r="D4590">
        <v>0</v>
      </c>
      <c r="E4590">
        <v>0</v>
      </c>
      <c r="F4590">
        <v>0</v>
      </c>
      <c r="G4590">
        <v>44444444</v>
      </c>
      <c r="H4590">
        <v>0</v>
      </c>
      <c r="I4590">
        <v>0</v>
      </c>
      <c r="J4590">
        <v>0</v>
      </c>
      <c r="K4590">
        <v>0</v>
      </c>
      <c r="L4590">
        <v>0</v>
      </c>
      <c r="M4590">
        <v>0</v>
      </c>
    </row>
    <row r="4591" spans="2:13" x14ac:dyDescent="0.2">
      <c r="B4591">
        <v>0</v>
      </c>
      <c r="C4591">
        <v>0</v>
      </c>
      <c r="D4591">
        <v>0</v>
      </c>
      <c r="E4591">
        <v>0</v>
      </c>
      <c r="F4591">
        <v>0</v>
      </c>
      <c r="G4591">
        <v>44444444</v>
      </c>
      <c r="H4591">
        <v>0</v>
      </c>
      <c r="I4591">
        <v>0</v>
      </c>
      <c r="J4591">
        <v>0</v>
      </c>
      <c r="K4591">
        <v>0</v>
      </c>
      <c r="L4591">
        <v>0</v>
      </c>
      <c r="M4591">
        <v>0</v>
      </c>
    </row>
    <row r="4592" spans="2:13" x14ac:dyDescent="0.2">
      <c r="B4592">
        <v>0</v>
      </c>
      <c r="C4592">
        <v>0</v>
      </c>
      <c r="D4592">
        <v>0</v>
      </c>
      <c r="E4592">
        <v>0</v>
      </c>
      <c r="F4592">
        <v>0</v>
      </c>
      <c r="G4592">
        <v>44444444</v>
      </c>
      <c r="H4592">
        <v>0</v>
      </c>
      <c r="I4592">
        <v>0</v>
      </c>
      <c r="J4592">
        <v>0</v>
      </c>
      <c r="K4592">
        <v>0</v>
      </c>
      <c r="L4592">
        <v>0</v>
      </c>
      <c r="M4592">
        <v>0</v>
      </c>
    </row>
    <row r="4593" spans="2:13" x14ac:dyDescent="0.2">
      <c r="B4593">
        <v>0</v>
      </c>
      <c r="C4593">
        <v>0</v>
      </c>
      <c r="D4593">
        <v>0</v>
      </c>
      <c r="E4593">
        <v>0</v>
      </c>
      <c r="F4593">
        <v>0</v>
      </c>
      <c r="G4593">
        <v>44444444</v>
      </c>
      <c r="H4593">
        <v>0</v>
      </c>
      <c r="I4593">
        <v>0</v>
      </c>
      <c r="J4593">
        <v>0</v>
      </c>
      <c r="K4593">
        <v>0</v>
      </c>
      <c r="L4593">
        <v>0</v>
      </c>
      <c r="M4593">
        <v>0</v>
      </c>
    </row>
    <row r="4594" spans="2:13" x14ac:dyDescent="0.2">
      <c r="B4594">
        <v>0</v>
      </c>
      <c r="C4594">
        <v>0</v>
      </c>
      <c r="D4594">
        <v>0</v>
      </c>
      <c r="E4594">
        <v>0</v>
      </c>
      <c r="F4594">
        <v>0</v>
      </c>
      <c r="G4594">
        <v>44444444</v>
      </c>
      <c r="H4594">
        <v>0</v>
      </c>
      <c r="I4594">
        <v>0</v>
      </c>
      <c r="J4594">
        <v>0</v>
      </c>
      <c r="K4594">
        <v>0</v>
      </c>
      <c r="L4594">
        <v>0</v>
      </c>
      <c r="M4594">
        <v>0</v>
      </c>
    </row>
    <row r="4595" spans="2:13" x14ac:dyDescent="0.2">
      <c r="B4595">
        <v>0</v>
      </c>
      <c r="C4595">
        <v>0</v>
      </c>
      <c r="D4595">
        <v>0</v>
      </c>
      <c r="E4595">
        <v>0</v>
      </c>
      <c r="F4595">
        <v>0</v>
      </c>
      <c r="G4595">
        <v>44444444</v>
      </c>
      <c r="H4595">
        <v>0</v>
      </c>
      <c r="I4595">
        <v>0</v>
      </c>
      <c r="J4595">
        <v>0</v>
      </c>
      <c r="K4595">
        <v>0</v>
      </c>
      <c r="L4595">
        <v>0</v>
      </c>
      <c r="M4595">
        <v>0</v>
      </c>
    </row>
    <row r="4596" spans="2:13" x14ac:dyDescent="0.2">
      <c r="B4596">
        <v>0</v>
      </c>
      <c r="C4596">
        <v>0</v>
      </c>
      <c r="D4596">
        <v>0</v>
      </c>
      <c r="E4596">
        <v>0</v>
      </c>
      <c r="F4596">
        <v>0</v>
      </c>
      <c r="G4596">
        <v>44444444</v>
      </c>
      <c r="H4596">
        <v>0</v>
      </c>
      <c r="I4596">
        <v>0</v>
      </c>
      <c r="J4596">
        <v>0</v>
      </c>
      <c r="K4596">
        <v>0</v>
      </c>
      <c r="L4596">
        <v>0</v>
      </c>
      <c r="M4596">
        <v>0</v>
      </c>
    </row>
    <row r="4597" spans="2:13" x14ac:dyDescent="0.2">
      <c r="B4597">
        <v>0</v>
      </c>
      <c r="C4597">
        <v>0</v>
      </c>
      <c r="D4597">
        <v>0</v>
      </c>
      <c r="E4597">
        <v>0</v>
      </c>
      <c r="F4597">
        <v>0</v>
      </c>
      <c r="G4597">
        <v>44444444</v>
      </c>
      <c r="H4597">
        <v>0</v>
      </c>
      <c r="I4597">
        <v>0</v>
      </c>
      <c r="J4597">
        <v>0</v>
      </c>
      <c r="K4597">
        <v>0</v>
      </c>
      <c r="L4597">
        <v>0</v>
      </c>
      <c r="M4597">
        <v>0</v>
      </c>
    </row>
    <row r="4598" spans="2:13" x14ac:dyDescent="0.2">
      <c r="B4598">
        <v>0</v>
      </c>
      <c r="C4598">
        <v>0</v>
      </c>
      <c r="D4598">
        <v>0</v>
      </c>
      <c r="E4598">
        <v>0</v>
      </c>
      <c r="F4598">
        <v>0</v>
      </c>
      <c r="G4598">
        <v>44444444</v>
      </c>
      <c r="H4598">
        <v>0</v>
      </c>
      <c r="I4598">
        <v>0</v>
      </c>
      <c r="J4598">
        <v>0</v>
      </c>
      <c r="K4598">
        <v>0</v>
      </c>
      <c r="L4598">
        <v>0</v>
      </c>
      <c r="M4598">
        <v>0</v>
      </c>
    </row>
    <row r="4599" spans="2:13" x14ac:dyDescent="0.2">
      <c r="B4599">
        <v>0</v>
      </c>
      <c r="C4599">
        <v>0</v>
      </c>
      <c r="D4599">
        <v>0</v>
      </c>
      <c r="E4599">
        <v>0</v>
      </c>
      <c r="F4599">
        <v>0</v>
      </c>
      <c r="G4599">
        <v>44444444</v>
      </c>
      <c r="H4599">
        <v>0</v>
      </c>
      <c r="I4599">
        <v>0</v>
      </c>
      <c r="J4599">
        <v>0</v>
      </c>
      <c r="K4599">
        <v>0</v>
      </c>
      <c r="L4599">
        <v>0</v>
      </c>
      <c r="M4599">
        <v>0</v>
      </c>
    </row>
    <row r="4600" spans="2:13" x14ac:dyDescent="0.2">
      <c r="B4600">
        <v>0</v>
      </c>
      <c r="C4600">
        <v>0</v>
      </c>
      <c r="D4600">
        <v>0</v>
      </c>
      <c r="E4600">
        <v>0</v>
      </c>
      <c r="F4600">
        <v>0</v>
      </c>
      <c r="G4600">
        <v>44444444</v>
      </c>
      <c r="H4600">
        <v>0</v>
      </c>
      <c r="I4600">
        <v>0</v>
      </c>
      <c r="J4600">
        <v>0</v>
      </c>
      <c r="K4600">
        <v>0</v>
      </c>
      <c r="L4600">
        <v>0</v>
      </c>
      <c r="M4600">
        <v>0</v>
      </c>
    </row>
    <row r="4601" spans="2:13" x14ac:dyDescent="0.2">
      <c r="B4601">
        <v>0</v>
      </c>
      <c r="C4601">
        <v>0</v>
      </c>
      <c r="D4601">
        <v>0</v>
      </c>
      <c r="E4601">
        <v>0</v>
      </c>
      <c r="F4601">
        <v>0</v>
      </c>
      <c r="G4601">
        <v>44444444</v>
      </c>
      <c r="H4601">
        <v>0</v>
      </c>
      <c r="I4601">
        <v>0</v>
      </c>
      <c r="J4601">
        <v>0</v>
      </c>
      <c r="K4601">
        <v>0</v>
      </c>
      <c r="L4601">
        <v>0</v>
      </c>
      <c r="M4601">
        <v>0</v>
      </c>
    </row>
    <row r="4602" spans="2:13" x14ac:dyDescent="0.2">
      <c r="B4602">
        <v>0</v>
      </c>
      <c r="C4602">
        <v>0</v>
      </c>
      <c r="D4602">
        <v>0</v>
      </c>
      <c r="E4602">
        <v>0</v>
      </c>
      <c r="F4602">
        <v>0</v>
      </c>
      <c r="G4602">
        <v>44444444</v>
      </c>
      <c r="H4602">
        <v>0</v>
      </c>
      <c r="I4602">
        <v>0</v>
      </c>
      <c r="J4602">
        <v>0</v>
      </c>
      <c r="K4602">
        <v>0</v>
      </c>
      <c r="L4602">
        <v>0</v>
      </c>
      <c r="M4602">
        <v>0</v>
      </c>
    </row>
    <row r="4603" spans="2:13" x14ac:dyDescent="0.2">
      <c r="B4603">
        <v>0</v>
      </c>
      <c r="C4603">
        <v>0</v>
      </c>
      <c r="D4603">
        <v>0</v>
      </c>
      <c r="E4603">
        <v>0</v>
      </c>
      <c r="F4603">
        <v>0</v>
      </c>
      <c r="G4603">
        <v>44444444</v>
      </c>
      <c r="H4603">
        <v>0</v>
      </c>
      <c r="I4603">
        <v>0</v>
      </c>
      <c r="J4603">
        <v>0</v>
      </c>
      <c r="K4603">
        <v>0</v>
      </c>
      <c r="L4603">
        <v>0</v>
      </c>
      <c r="M4603">
        <v>0</v>
      </c>
    </row>
    <row r="4604" spans="2:13" x14ac:dyDescent="0.2">
      <c r="B4604">
        <v>0</v>
      </c>
      <c r="C4604">
        <v>0</v>
      </c>
      <c r="D4604">
        <v>0</v>
      </c>
      <c r="E4604">
        <v>0</v>
      </c>
      <c r="F4604">
        <v>0</v>
      </c>
      <c r="G4604">
        <v>44444444</v>
      </c>
      <c r="H4604">
        <v>0</v>
      </c>
      <c r="I4604">
        <v>0</v>
      </c>
      <c r="J4604">
        <v>0</v>
      </c>
      <c r="K4604">
        <v>0</v>
      </c>
      <c r="L4604">
        <v>0</v>
      </c>
      <c r="M4604">
        <v>0</v>
      </c>
    </row>
    <row r="4605" spans="2:13" x14ac:dyDescent="0.2">
      <c r="B4605">
        <v>0</v>
      </c>
      <c r="C4605">
        <v>0</v>
      </c>
      <c r="D4605">
        <v>0</v>
      </c>
      <c r="E4605">
        <v>0</v>
      </c>
      <c r="F4605">
        <v>0</v>
      </c>
      <c r="G4605">
        <v>44444444</v>
      </c>
      <c r="H4605">
        <v>0</v>
      </c>
      <c r="I4605">
        <v>0</v>
      </c>
      <c r="J4605">
        <v>0</v>
      </c>
      <c r="K4605">
        <v>0</v>
      </c>
      <c r="L4605">
        <v>0</v>
      </c>
      <c r="M4605">
        <v>0</v>
      </c>
    </row>
    <row r="4606" spans="2:13" x14ac:dyDescent="0.2">
      <c r="B4606">
        <v>0</v>
      </c>
      <c r="C4606">
        <v>0</v>
      </c>
      <c r="D4606">
        <v>0</v>
      </c>
      <c r="E4606">
        <v>0</v>
      </c>
      <c r="F4606">
        <v>0</v>
      </c>
      <c r="G4606">
        <v>44444444</v>
      </c>
      <c r="H4606">
        <v>0</v>
      </c>
      <c r="I4606">
        <v>0</v>
      </c>
      <c r="J4606">
        <v>0</v>
      </c>
      <c r="K4606">
        <v>0</v>
      </c>
      <c r="L4606">
        <v>0</v>
      </c>
      <c r="M4606">
        <v>0</v>
      </c>
    </row>
    <row r="4607" spans="2:13" x14ac:dyDescent="0.2">
      <c r="B4607">
        <v>0</v>
      </c>
      <c r="C4607">
        <v>0</v>
      </c>
      <c r="D4607">
        <v>0</v>
      </c>
      <c r="E4607">
        <v>0</v>
      </c>
      <c r="F4607">
        <v>0</v>
      </c>
      <c r="G4607">
        <v>44444444</v>
      </c>
      <c r="H4607">
        <v>0</v>
      </c>
      <c r="I4607">
        <v>0</v>
      </c>
      <c r="J4607">
        <v>0</v>
      </c>
      <c r="K4607">
        <v>0</v>
      </c>
      <c r="L4607">
        <v>0</v>
      </c>
      <c r="M4607">
        <v>0</v>
      </c>
    </row>
    <row r="4608" spans="2:13" x14ac:dyDescent="0.2">
      <c r="B4608">
        <v>0</v>
      </c>
      <c r="C4608">
        <v>0</v>
      </c>
      <c r="D4608">
        <v>0</v>
      </c>
      <c r="E4608">
        <v>0</v>
      </c>
      <c r="F4608">
        <v>0</v>
      </c>
      <c r="G4608">
        <v>44444444</v>
      </c>
      <c r="H4608">
        <v>0</v>
      </c>
      <c r="I4608">
        <v>0</v>
      </c>
      <c r="J4608">
        <v>0</v>
      </c>
      <c r="K4608">
        <v>0</v>
      </c>
      <c r="L4608">
        <v>0</v>
      </c>
      <c r="M4608">
        <v>0</v>
      </c>
    </row>
    <row r="4609" spans="2:13" x14ac:dyDescent="0.2">
      <c r="B4609">
        <v>0</v>
      </c>
      <c r="C4609">
        <v>0</v>
      </c>
      <c r="D4609">
        <v>0</v>
      </c>
      <c r="E4609">
        <v>0</v>
      </c>
      <c r="F4609">
        <v>0</v>
      </c>
      <c r="G4609">
        <v>44444444</v>
      </c>
      <c r="H4609">
        <v>0</v>
      </c>
      <c r="I4609">
        <v>0</v>
      </c>
      <c r="J4609">
        <v>0</v>
      </c>
      <c r="K4609">
        <v>0</v>
      </c>
      <c r="L4609">
        <v>0</v>
      </c>
      <c r="M4609">
        <v>0</v>
      </c>
    </row>
    <row r="4610" spans="2:13" x14ac:dyDescent="0.2">
      <c r="B4610">
        <v>0</v>
      </c>
      <c r="C4610">
        <v>0</v>
      </c>
      <c r="D4610">
        <v>0</v>
      </c>
      <c r="E4610">
        <v>0</v>
      </c>
      <c r="F4610">
        <v>0</v>
      </c>
      <c r="G4610">
        <v>44444444</v>
      </c>
      <c r="H4610">
        <v>0</v>
      </c>
      <c r="I4610">
        <v>0</v>
      </c>
      <c r="J4610">
        <v>0</v>
      </c>
      <c r="K4610">
        <v>0</v>
      </c>
      <c r="L4610">
        <v>0</v>
      </c>
      <c r="M4610">
        <v>0</v>
      </c>
    </row>
    <row r="4611" spans="2:13" x14ac:dyDescent="0.2">
      <c r="B4611">
        <v>0</v>
      </c>
      <c r="C4611">
        <v>0</v>
      </c>
      <c r="D4611">
        <v>0</v>
      </c>
      <c r="E4611">
        <v>0</v>
      </c>
      <c r="F4611">
        <v>0</v>
      </c>
      <c r="G4611">
        <v>44444444</v>
      </c>
      <c r="H4611">
        <v>0</v>
      </c>
      <c r="I4611">
        <v>0</v>
      </c>
      <c r="J4611">
        <v>0</v>
      </c>
      <c r="K4611">
        <v>0</v>
      </c>
      <c r="L4611">
        <v>0</v>
      </c>
      <c r="M4611">
        <v>0</v>
      </c>
    </row>
    <row r="4612" spans="2:13" x14ac:dyDescent="0.2">
      <c r="B4612">
        <v>0</v>
      </c>
      <c r="C4612">
        <v>0</v>
      </c>
      <c r="D4612">
        <v>0</v>
      </c>
      <c r="E4612">
        <v>0</v>
      </c>
      <c r="F4612">
        <v>0</v>
      </c>
      <c r="G4612">
        <v>44444444</v>
      </c>
      <c r="H4612">
        <v>0</v>
      </c>
      <c r="I4612">
        <v>0</v>
      </c>
      <c r="J4612">
        <v>0</v>
      </c>
      <c r="K4612">
        <v>0</v>
      </c>
      <c r="L4612">
        <v>0</v>
      </c>
      <c r="M4612">
        <v>0</v>
      </c>
    </row>
    <row r="4613" spans="2:13" x14ac:dyDescent="0.2">
      <c r="B4613">
        <v>0</v>
      </c>
      <c r="C4613">
        <v>0</v>
      </c>
      <c r="D4613">
        <v>0</v>
      </c>
      <c r="E4613">
        <v>0</v>
      </c>
      <c r="F4613">
        <v>0</v>
      </c>
      <c r="G4613">
        <v>44444444</v>
      </c>
      <c r="H4613">
        <v>0</v>
      </c>
      <c r="I4613">
        <v>0</v>
      </c>
      <c r="J4613">
        <v>0</v>
      </c>
      <c r="K4613">
        <v>0</v>
      </c>
      <c r="L4613">
        <v>0</v>
      </c>
      <c r="M4613">
        <v>0</v>
      </c>
    </row>
    <row r="4614" spans="2:13" x14ac:dyDescent="0.2">
      <c r="B4614">
        <v>0</v>
      </c>
      <c r="C4614">
        <v>0</v>
      </c>
      <c r="D4614">
        <v>0</v>
      </c>
      <c r="E4614">
        <v>0</v>
      </c>
      <c r="F4614">
        <v>0</v>
      </c>
      <c r="G4614">
        <v>44444444</v>
      </c>
      <c r="H4614">
        <v>0</v>
      </c>
      <c r="I4614">
        <v>0</v>
      </c>
      <c r="J4614">
        <v>0</v>
      </c>
      <c r="K4614">
        <v>0</v>
      </c>
      <c r="L4614">
        <v>0</v>
      </c>
      <c r="M4614">
        <v>0</v>
      </c>
    </row>
    <row r="4615" spans="2:13" x14ac:dyDescent="0.2">
      <c r="B4615">
        <v>0</v>
      </c>
      <c r="C4615">
        <v>0</v>
      </c>
      <c r="D4615">
        <v>0</v>
      </c>
      <c r="E4615">
        <v>0</v>
      </c>
      <c r="F4615">
        <v>0</v>
      </c>
      <c r="G4615">
        <v>44444444</v>
      </c>
      <c r="H4615">
        <v>0</v>
      </c>
      <c r="I4615">
        <v>0</v>
      </c>
      <c r="J4615">
        <v>0</v>
      </c>
      <c r="K4615">
        <v>0</v>
      </c>
      <c r="L4615">
        <v>0</v>
      </c>
      <c r="M4615">
        <v>0</v>
      </c>
    </row>
    <row r="4616" spans="2:13" x14ac:dyDescent="0.2">
      <c r="B4616">
        <v>0</v>
      </c>
      <c r="C4616">
        <v>0</v>
      </c>
      <c r="D4616">
        <v>0</v>
      </c>
      <c r="E4616">
        <v>0</v>
      </c>
      <c r="F4616">
        <v>0</v>
      </c>
      <c r="G4616">
        <v>44444444</v>
      </c>
      <c r="H4616">
        <v>0</v>
      </c>
      <c r="I4616">
        <v>0</v>
      </c>
      <c r="J4616">
        <v>0</v>
      </c>
      <c r="K4616">
        <v>0</v>
      </c>
      <c r="L4616">
        <v>0</v>
      </c>
      <c r="M4616">
        <v>0</v>
      </c>
    </row>
    <row r="4617" spans="2:13" x14ac:dyDescent="0.2">
      <c r="B4617">
        <v>0</v>
      </c>
      <c r="C4617">
        <v>0</v>
      </c>
      <c r="D4617">
        <v>0</v>
      </c>
      <c r="E4617">
        <v>0</v>
      </c>
      <c r="F4617">
        <v>0</v>
      </c>
      <c r="G4617">
        <v>44444444</v>
      </c>
      <c r="H4617">
        <v>0</v>
      </c>
      <c r="I4617">
        <v>0</v>
      </c>
      <c r="J4617">
        <v>0</v>
      </c>
      <c r="K4617">
        <v>0</v>
      </c>
      <c r="L4617">
        <v>0</v>
      </c>
      <c r="M4617">
        <v>0</v>
      </c>
    </row>
    <row r="4618" spans="2:13" x14ac:dyDescent="0.2">
      <c r="B4618">
        <v>0</v>
      </c>
      <c r="C4618">
        <v>0</v>
      </c>
      <c r="D4618">
        <v>0</v>
      </c>
      <c r="E4618">
        <v>0</v>
      </c>
      <c r="F4618">
        <v>0</v>
      </c>
      <c r="G4618">
        <v>44444444</v>
      </c>
      <c r="H4618">
        <v>0</v>
      </c>
      <c r="I4618">
        <v>0</v>
      </c>
      <c r="J4618">
        <v>0</v>
      </c>
      <c r="K4618">
        <v>0</v>
      </c>
      <c r="L4618">
        <v>0</v>
      </c>
      <c r="M4618">
        <v>0</v>
      </c>
    </row>
    <row r="4619" spans="2:13" x14ac:dyDescent="0.2">
      <c r="B4619">
        <v>0</v>
      </c>
      <c r="C4619">
        <v>0</v>
      </c>
      <c r="D4619">
        <v>0</v>
      </c>
      <c r="E4619">
        <v>0</v>
      </c>
      <c r="F4619">
        <v>0</v>
      </c>
      <c r="G4619">
        <v>44444444</v>
      </c>
      <c r="H4619">
        <v>0</v>
      </c>
      <c r="I4619">
        <v>0</v>
      </c>
      <c r="J4619">
        <v>0</v>
      </c>
      <c r="K4619">
        <v>0</v>
      </c>
      <c r="L4619">
        <v>0</v>
      </c>
      <c r="M4619">
        <v>0</v>
      </c>
    </row>
    <row r="4620" spans="2:13" x14ac:dyDescent="0.2">
      <c r="B4620">
        <v>0</v>
      </c>
      <c r="C4620">
        <v>0</v>
      </c>
      <c r="D4620">
        <v>0</v>
      </c>
      <c r="E4620">
        <v>0</v>
      </c>
      <c r="F4620">
        <v>0</v>
      </c>
      <c r="G4620">
        <v>44444444</v>
      </c>
      <c r="H4620">
        <v>0</v>
      </c>
      <c r="I4620">
        <v>0</v>
      </c>
      <c r="J4620">
        <v>0</v>
      </c>
      <c r="K4620">
        <v>0</v>
      </c>
      <c r="L4620">
        <v>0</v>
      </c>
      <c r="M4620">
        <v>0</v>
      </c>
    </row>
    <row r="4621" spans="2:13" x14ac:dyDescent="0.2">
      <c r="B4621">
        <v>0</v>
      </c>
      <c r="C4621">
        <v>0</v>
      </c>
      <c r="D4621">
        <v>0</v>
      </c>
      <c r="E4621">
        <v>0</v>
      </c>
      <c r="F4621">
        <v>0</v>
      </c>
      <c r="G4621">
        <v>44444444</v>
      </c>
      <c r="H4621">
        <v>0</v>
      </c>
      <c r="I4621">
        <v>0</v>
      </c>
      <c r="J4621">
        <v>0</v>
      </c>
      <c r="K4621">
        <v>0</v>
      </c>
      <c r="L4621">
        <v>0</v>
      </c>
      <c r="M4621">
        <v>0</v>
      </c>
    </row>
    <row r="4622" spans="2:13" x14ac:dyDescent="0.2">
      <c r="B4622">
        <v>0</v>
      </c>
      <c r="C4622">
        <v>0</v>
      </c>
      <c r="D4622">
        <v>0</v>
      </c>
      <c r="E4622">
        <v>0</v>
      </c>
      <c r="F4622">
        <v>0</v>
      </c>
      <c r="G4622">
        <v>44444444</v>
      </c>
      <c r="H4622">
        <v>0</v>
      </c>
      <c r="I4622">
        <v>0</v>
      </c>
      <c r="J4622">
        <v>0</v>
      </c>
      <c r="K4622">
        <v>0</v>
      </c>
      <c r="L4622">
        <v>0</v>
      </c>
      <c r="M4622">
        <v>0</v>
      </c>
    </row>
    <row r="4623" spans="2:13" x14ac:dyDescent="0.2">
      <c r="B4623">
        <v>0</v>
      </c>
      <c r="C4623">
        <v>0</v>
      </c>
      <c r="D4623">
        <v>0</v>
      </c>
      <c r="E4623">
        <v>0</v>
      </c>
      <c r="F4623">
        <v>0</v>
      </c>
      <c r="G4623">
        <v>44444444</v>
      </c>
      <c r="H4623">
        <v>0</v>
      </c>
      <c r="I4623">
        <v>0</v>
      </c>
      <c r="J4623">
        <v>0</v>
      </c>
      <c r="K4623">
        <v>0</v>
      </c>
      <c r="L4623">
        <v>0</v>
      </c>
      <c r="M4623">
        <v>0</v>
      </c>
    </row>
    <row r="4624" spans="2:13" x14ac:dyDescent="0.2">
      <c r="B4624">
        <v>0</v>
      </c>
      <c r="C4624">
        <v>0</v>
      </c>
      <c r="D4624">
        <v>0</v>
      </c>
      <c r="E4624">
        <v>0</v>
      </c>
      <c r="F4624">
        <v>0</v>
      </c>
      <c r="G4624">
        <v>44444444</v>
      </c>
      <c r="H4624">
        <v>0</v>
      </c>
      <c r="I4624">
        <v>0</v>
      </c>
      <c r="J4624">
        <v>0</v>
      </c>
      <c r="K4624">
        <v>0</v>
      </c>
      <c r="L4624">
        <v>0</v>
      </c>
      <c r="M4624">
        <v>0</v>
      </c>
    </row>
    <row r="4625" spans="2:13" x14ac:dyDescent="0.2">
      <c r="B4625">
        <v>0</v>
      </c>
      <c r="C4625">
        <v>0</v>
      </c>
      <c r="D4625">
        <v>0</v>
      </c>
      <c r="E4625">
        <v>0</v>
      </c>
      <c r="F4625">
        <v>0</v>
      </c>
      <c r="G4625">
        <v>44444444</v>
      </c>
      <c r="H4625">
        <v>0</v>
      </c>
      <c r="I4625">
        <v>0</v>
      </c>
      <c r="J4625">
        <v>0</v>
      </c>
      <c r="K4625">
        <v>0</v>
      </c>
      <c r="L4625">
        <v>0</v>
      </c>
      <c r="M4625">
        <v>0</v>
      </c>
    </row>
    <row r="4626" spans="2:13" x14ac:dyDescent="0.2">
      <c r="B4626">
        <v>0</v>
      </c>
      <c r="C4626">
        <v>0</v>
      </c>
      <c r="D4626">
        <v>0</v>
      </c>
      <c r="E4626">
        <v>0</v>
      </c>
      <c r="F4626">
        <v>0</v>
      </c>
      <c r="G4626">
        <v>44444444</v>
      </c>
      <c r="H4626">
        <v>0</v>
      </c>
      <c r="I4626">
        <v>0</v>
      </c>
      <c r="J4626">
        <v>0</v>
      </c>
      <c r="K4626">
        <v>0</v>
      </c>
      <c r="L4626">
        <v>0</v>
      </c>
      <c r="M4626">
        <v>0</v>
      </c>
    </row>
    <row r="4627" spans="2:13" x14ac:dyDescent="0.2">
      <c r="B4627">
        <v>0</v>
      </c>
      <c r="C4627">
        <v>0</v>
      </c>
      <c r="D4627">
        <v>0</v>
      </c>
      <c r="E4627">
        <v>0</v>
      </c>
      <c r="F4627">
        <v>0</v>
      </c>
      <c r="G4627">
        <v>44444444</v>
      </c>
      <c r="H4627">
        <v>0</v>
      </c>
      <c r="I4627">
        <v>0</v>
      </c>
      <c r="J4627">
        <v>0</v>
      </c>
      <c r="K4627">
        <v>0</v>
      </c>
      <c r="L4627">
        <v>0</v>
      </c>
      <c r="M4627">
        <v>0</v>
      </c>
    </row>
    <row r="4628" spans="2:13" x14ac:dyDescent="0.2">
      <c r="B4628">
        <v>0</v>
      </c>
      <c r="C4628">
        <v>0</v>
      </c>
      <c r="D4628">
        <v>0</v>
      </c>
      <c r="E4628">
        <v>0</v>
      </c>
      <c r="F4628">
        <v>0</v>
      </c>
      <c r="G4628">
        <v>44444444</v>
      </c>
      <c r="H4628">
        <v>0</v>
      </c>
      <c r="I4628">
        <v>0</v>
      </c>
      <c r="J4628">
        <v>0</v>
      </c>
      <c r="K4628">
        <v>0</v>
      </c>
      <c r="L4628">
        <v>0</v>
      </c>
      <c r="M4628">
        <v>0</v>
      </c>
    </row>
    <row r="4629" spans="2:13" x14ac:dyDescent="0.2">
      <c r="B4629">
        <v>0</v>
      </c>
      <c r="C4629">
        <v>0</v>
      </c>
      <c r="D4629">
        <v>0</v>
      </c>
      <c r="E4629">
        <v>0</v>
      </c>
      <c r="F4629">
        <v>0</v>
      </c>
      <c r="G4629">
        <v>44444444</v>
      </c>
      <c r="H4629">
        <v>0</v>
      </c>
      <c r="I4629">
        <v>0</v>
      </c>
      <c r="J4629">
        <v>0</v>
      </c>
      <c r="K4629">
        <v>0</v>
      </c>
      <c r="L4629">
        <v>0</v>
      </c>
      <c r="M4629">
        <v>0</v>
      </c>
    </row>
    <row r="4630" spans="2:13" x14ac:dyDescent="0.2">
      <c r="B4630">
        <v>0</v>
      </c>
      <c r="C4630">
        <v>0</v>
      </c>
      <c r="D4630">
        <v>0</v>
      </c>
      <c r="E4630">
        <v>0</v>
      </c>
      <c r="F4630">
        <v>0</v>
      </c>
      <c r="G4630">
        <v>44444444</v>
      </c>
      <c r="H4630">
        <v>0</v>
      </c>
      <c r="I4630">
        <v>0</v>
      </c>
      <c r="J4630">
        <v>0</v>
      </c>
      <c r="K4630">
        <v>0</v>
      </c>
      <c r="L4630">
        <v>0</v>
      </c>
      <c r="M4630">
        <v>0</v>
      </c>
    </row>
    <row r="4631" spans="2:13" x14ac:dyDescent="0.2">
      <c r="B4631">
        <v>0</v>
      </c>
      <c r="C4631">
        <v>0</v>
      </c>
      <c r="D4631">
        <v>0</v>
      </c>
      <c r="E4631">
        <v>0</v>
      </c>
      <c r="F4631">
        <v>0</v>
      </c>
      <c r="G4631">
        <v>44444444</v>
      </c>
      <c r="H4631">
        <v>0</v>
      </c>
      <c r="I4631">
        <v>0</v>
      </c>
      <c r="J4631">
        <v>0</v>
      </c>
      <c r="K4631">
        <v>0</v>
      </c>
      <c r="L4631">
        <v>0</v>
      </c>
      <c r="M4631">
        <v>0</v>
      </c>
    </row>
    <row r="4632" spans="2:13" x14ac:dyDescent="0.2">
      <c r="B4632">
        <v>0</v>
      </c>
      <c r="C4632">
        <v>0</v>
      </c>
      <c r="D4632">
        <v>0</v>
      </c>
      <c r="E4632">
        <v>0</v>
      </c>
      <c r="F4632">
        <v>0</v>
      </c>
      <c r="G4632">
        <v>44444444</v>
      </c>
      <c r="H4632">
        <v>0</v>
      </c>
      <c r="I4632">
        <v>0</v>
      </c>
      <c r="J4632">
        <v>0</v>
      </c>
      <c r="K4632">
        <v>0</v>
      </c>
      <c r="L4632">
        <v>0</v>
      </c>
      <c r="M4632">
        <v>0</v>
      </c>
    </row>
    <row r="4633" spans="2:13" x14ac:dyDescent="0.2">
      <c r="B4633">
        <v>0</v>
      </c>
      <c r="C4633">
        <v>0</v>
      </c>
      <c r="D4633">
        <v>0</v>
      </c>
      <c r="E4633">
        <v>0</v>
      </c>
      <c r="F4633">
        <v>0</v>
      </c>
      <c r="G4633">
        <v>44444444</v>
      </c>
      <c r="H4633">
        <v>0</v>
      </c>
      <c r="I4633">
        <v>0</v>
      </c>
      <c r="J4633">
        <v>0</v>
      </c>
      <c r="K4633">
        <v>0</v>
      </c>
      <c r="L4633">
        <v>0</v>
      </c>
      <c r="M4633">
        <v>0</v>
      </c>
    </row>
    <row r="4634" spans="2:13" x14ac:dyDescent="0.2">
      <c r="B4634">
        <v>0</v>
      </c>
      <c r="C4634">
        <v>0</v>
      </c>
      <c r="D4634">
        <v>0</v>
      </c>
      <c r="E4634">
        <v>0</v>
      </c>
      <c r="F4634">
        <v>0</v>
      </c>
      <c r="G4634">
        <v>44444444</v>
      </c>
      <c r="H4634">
        <v>0</v>
      </c>
      <c r="I4634">
        <v>0</v>
      </c>
      <c r="J4634">
        <v>0</v>
      </c>
      <c r="K4634">
        <v>0</v>
      </c>
      <c r="L4634">
        <v>0</v>
      </c>
      <c r="M4634">
        <v>0</v>
      </c>
    </row>
    <row r="4635" spans="2:13" x14ac:dyDescent="0.2">
      <c r="B4635">
        <v>0</v>
      </c>
      <c r="C4635">
        <v>0</v>
      </c>
      <c r="D4635">
        <v>0</v>
      </c>
      <c r="E4635">
        <v>0</v>
      </c>
      <c r="F4635">
        <v>0</v>
      </c>
      <c r="G4635">
        <v>44444444</v>
      </c>
      <c r="H4635">
        <v>0</v>
      </c>
      <c r="I4635">
        <v>0</v>
      </c>
      <c r="J4635">
        <v>0</v>
      </c>
      <c r="K4635">
        <v>0</v>
      </c>
      <c r="L4635">
        <v>0</v>
      </c>
      <c r="M4635">
        <v>0</v>
      </c>
    </row>
    <row r="4636" spans="2:13" x14ac:dyDescent="0.2">
      <c r="B4636">
        <v>0</v>
      </c>
      <c r="C4636">
        <v>0</v>
      </c>
      <c r="D4636">
        <v>0</v>
      </c>
      <c r="E4636">
        <v>0</v>
      </c>
      <c r="F4636">
        <v>0</v>
      </c>
      <c r="G4636">
        <v>44444444</v>
      </c>
      <c r="H4636">
        <v>0</v>
      </c>
      <c r="I4636">
        <v>0</v>
      </c>
      <c r="J4636">
        <v>0</v>
      </c>
      <c r="K4636">
        <v>0</v>
      </c>
      <c r="L4636">
        <v>0</v>
      </c>
      <c r="M4636">
        <v>0</v>
      </c>
    </row>
    <row r="4637" spans="2:13" x14ac:dyDescent="0.2">
      <c r="B4637">
        <v>0</v>
      </c>
      <c r="C4637">
        <v>0</v>
      </c>
      <c r="D4637">
        <v>0</v>
      </c>
      <c r="E4637">
        <v>0</v>
      </c>
      <c r="F4637">
        <v>0</v>
      </c>
      <c r="G4637">
        <v>44444444</v>
      </c>
      <c r="H4637">
        <v>0</v>
      </c>
      <c r="I4637">
        <v>0</v>
      </c>
      <c r="J4637">
        <v>0</v>
      </c>
      <c r="K4637">
        <v>0</v>
      </c>
      <c r="L4637">
        <v>0</v>
      </c>
      <c r="M4637">
        <v>0</v>
      </c>
    </row>
    <row r="4638" spans="2:13" x14ac:dyDescent="0.2">
      <c r="B4638">
        <v>0</v>
      </c>
      <c r="C4638">
        <v>0</v>
      </c>
      <c r="D4638">
        <v>0</v>
      </c>
      <c r="E4638">
        <v>0</v>
      </c>
      <c r="F4638">
        <v>0</v>
      </c>
      <c r="G4638">
        <v>44444444</v>
      </c>
      <c r="H4638">
        <v>0</v>
      </c>
      <c r="I4638">
        <v>0</v>
      </c>
      <c r="J4638">
        <v>0</v>
      </c>
      <c r="K4638">
        <v>0</v>
      </c>
      <c r="L4638">
        <v>0</v>
      </c>
      <c r="M4638">
        <v>0</v>
      </c>
    </row>
    <row r="4639" spans="2:13" x14ac:dyDescent="0.2">
      <c r="B4639">
        <v>0</v>
      </c>
      <c r="C4639">
        <v>0</v>
      </c>
      <c r="D4639">
        <v>0</v>
      </c>
      <c r="E4639">
        <v>0</v>
      </c>
      <c r="F4639">
        <v>0</v>
      </c>
      <c r="G4639">
        <v>44444444</v>
      </c>
      <c r="H4639">
        <v>0</v>
      </c>
      <c r="I4639">
        <v>0</v>
      </c>
      <c r="J4639">
        <v>0</v>
      </c>
      <c r="K4639">
        <v>0</v>
      </c>
      <c r="L4639">
        <v>0</v>
      </c>
      <c r="M4639">
        <v>0</v>
      </c>
    </row>
    <row r="4640" spans="2:13" x14ac:dyDescent="0.2">
      <c r="B4640">
        <v>0</v>
      </c>
      <c r="C4640">
        <v>0</v>
      </c>
      <c r="D4640">
        <v>0</v>
      </c>
      <c r="E4640">
        <v>0</v>
      </c>
      <c r="F4640">
        <v>0</v>
      </c>
      <c r="G4640">
        <v>44444444</v>
      </c>
      <c r="H4640">
        <v>0</v>
      </c>
      <c r="I4640">
        <v>0</v>
      </c>
      <c r="J4640">
        <v>0</v>
      </c>
      <c r="K4640">
        <v>0</v>
      </c>
      <c r="L4640">
        <v>0</v>
      </c>
      <c r="M4640">
        <v>0</v>
      </c>
    </row>
    <row r="4641" spans="2:13" x14ac:dyDescent="0.2">
      <c r="B4641">
        <v>0</v>
      </c>
      <c r="C4641">
        <v>0</v>
      </c>
      <c r="D4641">
        <v>0</v>
      </c>
      <c r="E4641">
        <v>0</v>
      </c>
      <c r="F4641">
        <v>0</v>
      </c>
      <c r="G4641">
        <v>44444444</v>
      </c>
      <c r="H4641">
        <v>0</v>
      </c>
      <c r="I4641">
        <v>0</v>
      </c>
      <c r="J4641">
        <v>0</v>
      </c>
      <c r="K4641">
        <v>0</v>
      </c>
      <c r="L4641">
        <v>0</v>
      </c>
      <c r="M4641">
        <v>0</v>
      </c>
    </row>
    <row r="4642" spans="2:13" x14ac:dyDescent="0.2">
      <c r="B4642">
        <v>0</v>
      </c>
      <c r="C4642">
        <v>0</v>
      </c>
      <c r="D4642">
        <v>0</v>
      </c>
      <c r="E4642">
        <v>0</v>
      </c>
      <c r="F4642">
        <v>0</v>
      </c>
      <c r="G4642">
        <v>44444444</v>
      </c>
      <c r="H4642">
        <v>0</v>
      </c>
      <c r="I4642">
        <v>0</v>
      </c>
      <c r="J4642">
        <v>0</v>
      </c>
      <c r="K4642">
        <v>0</v>
      </c>
      <c r="L4642">
        <v>0</v>
      </c>
      <c r="M4642">
        <v>0</v>
      </c>
    </row>
    <row r="4643" spans="2:13" x14ac:dyDescent="0.2">
      <c r="B4643">
        <v>0</v>
      </c>
      <c r="C4643">
        <v>0</v>
      </c>
      <c r="D4643">
        <v>0</v>
      </c>
      <c r="E4643">
        <v>0</v>
      </c>
      <c r="F4643">
        <v>0</v>
      </c>
      <c r="G4643">
        <v>44444444</v>
      </c>
      <c r="H4643">
        <v>0</v>
      </c>
      <c r="I4643">
        <v>0</v>
      </c>
      <c r="J4643">
        <v>0</v>
      </c>
      <c r="K4643">
        <v>0</v>
      </c>
      <c r="L4643">
        <v>0</v>
      </c>
      <c r="M4643">
        <v>0</v>
      </c>
    </row>
    <row r="4644" spans="2:13" x14ac:dyDescent="0.2">
      <c r="B4644">
        <v>0</v>
      </c>
      <c r="C4644">
        <v>0</v>
      </c>
      <c r="D4644">
        <v>0</v>
      </c>
      <c r="E4644">
        <v>0</v>
      </c>
      <c r="F4644">
        <v>0</v>
      </c>
      <c r="G4644">
        <v>44444444</v>
      </c>
      <c r="H4644">
        <v>0</v>
      </c>
      <c r="I4644">
        <v>0</v>
      </c>
      <c r="J4644">
        <v>0</v>
      </c>
      <c r="K4644">
        <v>0</v>
      </c>
      <c r="L4644">
        <v>0</v>
      </c>
      <c r="M4644">
        <v>0</v>
      </c>
    </row>
    <row r="4645" spans="2:13" x14ac:dyDescent="0.2">
      <c r="B4645">
        <v>0</v>
      </c>
      <c r="C4645">
        <v>0</v>
      </c>
      <c r="D4645">
        <v>0</v>
      </c>
      <c r="E4645">
        <v>0</v>
      </c>
      <c r="F4645">
        <v>0</v>
      </c>
      <c r="G4645">
        <v>44444444</v>
      </c>
      <c r="H4645">
        <v>0</v>
      </c>
      <c r="I4645">
        <v>0</v>
      </c>
      <c r="J4645">
        <v>0</v>
      </c>
      <c r="K4645">
        <v>0</v>
      </c>
      <c r="L4645">
        <v>0</v>
      </c>
      <c r="M4645">
        <v>0</v>
      </c>
    </row>
    <row r="4646" spans="2:13" x14ac:dyDescent="0.2">
      <c r="B4646">
        <v>0</v>
      </c>
      <c r="C4646">
        <v>0</v>
      </c>
      <c r="D4646">
        <v>0</v>
      </c>
      <c r="E4646">
        <v>0</v>
      </c>
      <c r="F4646">
        <v>0</v>
      </c>
      <c r="G4646">
        <v>44444444</v>
      </c>
      <c r="H4646">
        <v>0</v>
      </c>
      <c r="I4646">
        <v>0</v>
      </c>
      <c r="J4646">
        <v>0</v>
      </c>
      <c r="K4646">
        <v>0</v>
      </c>
      <c r="L4646">
        <v>0</v>
      </c>
      <c r="M4646">
        <v>0</v>
      </c>
    </row>
    <row r="4647" spans="2:13" x14ac:dyDescent="0.2">
      <c r="B4647">
        <v>0</v>
      </c>
      <c r="C4647">
        <v>0</v>
      </c>
      <c r="D4647">
        <v>0</v>
      </c>
      <c r="E4647">
        <v>0</v>
      </c>
      <c r="F4647">
        <v>0</v>
      </c>
      <c r="G4647">
        <v>44444444</v>
      </c>
      <c r="H4647">
        <v>0</v>
      </c>
      <c r="I4647">
        <v>0</v>
      </c>
      <c r="J4647">
        <v>0</v>
      </c>
      <c r="K4647">
        <v>0</v>
      </c>
      <c r="L4647">
        <v>0</v>
      </c>
      <c r="M4647">
        <v>0</v>
      </c>
    </row>
    <row r="4648" spans="2:13" x14ac:dyDescent="0.2">
      <c r="B4648">
        <v>0</v>
      </c>
      <c r="C4648">
        <v>0</v>
      </c>
      <c r="D4648">
        <v>0</v>
      </c>
      <c r="E4648">
        <v>0</v>
      </c>
      <c r="F4648">
        <v>0</v>
      </c>
      <c r="G4648">
        <v>44444444</v>
      </c>
      <c r="H4648">
        <v>0</v>
      </c>
      <c r="I4648">
        <v>0</v>
      </c>
      <c r="J4648">
        <v>0</v>
      </c>
      <c r="K4648">
        <v>0</v>
      </c>
      <c r="L4648">
        <v>0</v>
      </c>
      <c r="M4648">
        <v>0</v>
      </c>
    </row>
    <row r="4649" spans="2:13" x14ac:dyDescent="0.2">
      <c r="B4649">
        <v>0</v>
      </c>
      <c r="C4649">
        <v>0</v>
      </c>
      <c r="D4649">
        <v>0</v>
      </c>
      <c r="E4649">
        <v>0</v>
      </c>
      <c r="F4649">
        <v>0</v>
      </c>
      <c r="G4649">
        <v>44444444</v>
      </c>
      <c r="H4649">
        <v>0</v>
      </c>
      <c r="I4649">
        <v>0</v>
      </c>
      <c r="J4649">
        <v>0</v>
      </c>
      <c r="K4649">
        <v>0</v>
      </c>
      <c r="L4649">
        <v>0</v>
      </c>
      <c r="M4649">
        <v>0</v>
      </c>
    </row>
    <row r="4650" spans="2:13" x14ac:dyDescent="0.2">
      <c r="B4650">
        <v>0</v>
      </c>
      <c r="C4650">
        <v>0</v>
      </c>
      <c r="D4650">
        <v>0</v>
      </c>
      <c r="E4650">
        <v>0</v>
      </c>
      <c r="F4650">
        <v>0</v>
      </c>
      <c r="G4650">
        <v>44444444</v>
      </c>
      <c r="H4650">
        <v>0</v>
      </c>
      <c r="I4650">
        <v>0</v>
      </c>
      <c r="J4650">
        <v>0</v>
      </c>
      <c r="K4650">
        <v>0</v>
      </c>
      <c r="L4650">
        <v>0</v>
      </c>
      <c r="M4650">
        <v>0</v>
      </c>
    </row>
    <row r="4651" spans="2:13" x14ac:dyDescent="0.2">
      <c r="B4651">
        <v>0</v>
      </c>
      <c r="C4651">
        <v>0</v>
      </c>
      <c r="D4651">
        <v>0</v>
      </c>
      <c r="E4651">
        <v>0</v>
      </c>
      <c r="F4651">
        <v>0</v>
      </c>
      <c r="G4651">
        <v>44444444</v>
      </c>
      <c r="H4651">
        <v>0</v>
      </c>
      <c r="I4651">
        <v>0</v>
      </c>
      <c r="J4651">
        <v>0</v>
      </c>
      <c r="K4651">
        <v>0</v>
      </c>
      <c r="L4651">
        <v>0</v>
      </c>
      <c r="M4651">
        <v>0</v>
      </c>
    </row>
    <row r="4652" spans="2:13" x14ac:dyDescent="0.2">
      <c r="B4652">
        <v>0</v>
      </c>
      <c r="C4652">
        <v>0</v>
      </c>
      <c r="D4652">
        <v>0</v>
      </c>
      <c r="E4652">
        <v>0</v>
      </c>
      <c r="F4652">
        <v>0</v>
      </c>
      <c r="G4652">
        <v>44444444</v>
      </c>
      <c r="H4652">
        <v>0</v>
      </c>
      <c r="I4652">
        <v>0</v>
      </c>
      <c r="J4652">
        <v>0</v>
      </c>
      <c r="K4652">
        <v>0</v>
      </c>
      <c r="L4652">
        <v>0</v>
      </c>
      <c r="M4652">
        <v>0</v>
      </c>
    </row>
    <row r="4653" spans="2:13" x14ac:dyDescent="0.2">
      <c r="B4653">
        <v>0</v>
      </c>
      <c r="C4653">
        <v>0</v>
      </c>
      <c r="D4653">
        <v>0</v>
      </c>
      <c r="E4653">
        <v>0</v>
      </c>
      <c r="F4653">
        <v>0</v>
      </c>
      <c r="G4653">
        <v>44444444</v>
      </c>
      <c r="H4653">
        <v>0</v>
      </c>
      <c r="I4653">
        <v>0</v>
      </c>
      <c r="J4653">
        <v>0</v>
      </c>
      <c r="K4653">
        <v>0</v>
      </c>
      <c r="L4653">
        <v>0</v>
      </c>
      <c r="M4653">
        <v>0</v>
      </c>
    </row>
    <row r="4654" spans="2:13" x14ac:dyDescent="0.2">
      <c r="B4654">
        <v>0</v>
      </c>
      <c r="C4654">
        <v>0</v>
      </c>
      <c r="D4654">
        <v>0</v>
      </c>
      <c r="E4654">
        <v>0</v>
      </c>
      <c r="F4654">
        <v>0</v>
      </c>
      <c r="G4654">
        <v>44444444</v>
      </c>
      <c r="H4654">
        <v>0</v>
      </c>
      <c r="I4654">
        <v>0</v>
      </c>
      <c r="J4654">
        <v>0</v>
      </c>
      <c r="K4654">
        <v>0</v>
      </c>
      <c r="L4654">
        <v>0</v>
      </c>
      <c r="M4654">
        <v>0</v>
      </c>
    </row>
    <row r="4655" spans="2:13" x14ac:dyDescent="0.2">
      <c r="B4655">
        <v>0</v>
      </c>
      <c r="C4655">
        <v>0</v>
      </c>
      <c r="D4655">
        <v>0</v>
      </c>
      <c r="E4655">
        <v>0</v>
      </c>
      <c r="F4655">
        <v>0</v>
      </c>
      <c r="G4655">
        <v>44444444</v>
      </c>
      <c r="H4655">
        <v>0</v>
      </c>
      <c r="I4655">
        <v>0</v>
      </c>
      <c r="J4655">
        <v>0</v>
      </c>
      <c r="K4655">
        <v>0</v>
      </c>
      <c r="L4655">
        <v>0</v>
      </c>
      <c r="M4655">
        <v>0</v>
      </c>
    </row>
    <row r="4656" spans="2:13" x14ac:dyDescent="0.2">
      <c r="B4656">
        <v>0</v>
      </c>
      <c r="C4656">
        <v>0</v>
      </c>
      <c r="D4656">
        <v>0</v>
      </c>
      <c r="E4656">
        <v>0</v>
      </c>
      <c r="F4656">
        <v>0</v>
      </c>
      <c r="G4656">
        <v>44444444</v>
      </c>
      <c r="H4656">
        <v>0</v>
      </c>
      <c r="I4656">
        <v>0</v>
      </c>
      <c r="J4656">
        <v>0</v>
      </c>
      <c r="K4656">
        <v>0</v>
      </c>
      <c r="L4656">
        <v>0</v>
      </c>
      <c r="M4656">
        <v>0</v>
      </c>
    </row>
    <row r="4657" spans="2:13" x14ac:dyDescent="0.2">
      <c r="B4657">
        <v>0</v>
      </c>
      <c r="C4657">
        <v>0</v>
      </c>
      <c r="D4657">
        <v>0</v>
      </c>
      <c r="E4657">
        <v>0</v>
      </c>
      <c r="F4657">
        <v>0</v>
      </c>
      <c r="G4657">
        <v>44444444</v>
      </c>
      <c r="H4657">
        <v>0</v>
      </c>
      <c r="I4657">
        <v>0</v>
      </c>
      <c r="J4657">
        <v>0</v>
      </c>
      <c r="K4657">
        <v>0</v>
      </c>
      <c r="L4657">
        <v>0</v>
      </c>
      <c r="M4657">
        <v>0</v>
      </c>
    </row>
    <row r="4658" spans="2:13" x14ac:dyDescent="0.2">
      <c r="B4658">
        <v>0</v>
      </c>
      <c r="C4658">
        <v>0</v>
      </c>
      <c r="D4658">
        <v>0</v>
      </c>
      <c r="E4658">
        <v>0</v>
      </c>
      <c r="F4658">
        <v>0</v>
      </c>
      <c r="G4658">
        <v>44444444</v>
      </c>
      <c r="H4658">
        <v>0</v>
      </c>
      <c r="I4658">
        <v>0</v>
      </c>
      <c r="J4658">
        <v>0</v>
      </c>
      <c r="K4658">
        <v>0</v>
      </c>
      <c r="L4658">
        <v>0</v>
      </c>
      <c r="M4658">
        <v>0</v>
      </c>
    </row>
    <row r="4659" spans="2:13" x14ac:dyDescent="0.2">
      <c r="B4659">
        <v>0</v>
      </c>
      <c r="C4659">
        <v>0</v>
      </c>
      <c r="D4659">
        <v>0</v>
      </c>
      <c r="E4659">
        <v>0</v>
      </c>
      <c r="F4659">
        <v>0</v>
      </c>
      <c r="G4659">
        <v>44444444</v>
      </c>
      <c r="H4659">
        <v>0</v>
      </c>
      <c r="I4659">
        <v>0</v>
      </c>
      <c r="J4659">
        <v>0</v>
      </c>
      <c r="K4659">
        <v>0</v>
      </c>
      <c r="L4659">
        <v>0</v>
      </c>
      <c r="M4659">
        <v>0</v>
      </c>
    </row>
    <row r="4660" spans="2:13" x14ac:dyDescent="0.2">
      <c r="B4660">
        <v>0</v>
      </c>
      <c r="C4660">
        <v>0</v>
      </c>
      <c r="D4660">
        <v>0</v>
      </c>
      <c r="E4660">
        <v>0</v>
      </c>
      <c r="F4660">
        <v>0</v>
      </c>
      <c r="G4660">
        <v>44444444</v>
      </c>
      <c r="H4660">
        <v>0</v>
      </c>
      <c r="I4660">
        <v>0</v>
      </c>
      <c r="J4660">
        <v>0</v>
      </c>
      <c r="K4660">
        <v>0</v>
      </c>
      <c r="L4660">
        <v>0</v>
      </c>
      <c r="M4660">
        <v>0</v>
      </c>
    </row>
    <row r="4661" spans="2:13" x14ac:dyDescent="0.2">
      <c r="B4661">
        <v>0</v>
      </c>
      <c r="C4661">
        <v>0</v>
      </c>
      <c r="D4661">
        <v>0</v>
      </c>
      <c r="E4661">
        <v>0</v>
      </c>
      <c r="F4661">
        <v>0</v>
      </c>
      <c r="G4661">
        <v>44444444</v>
      </c>
      <c r="H4661">
        <v>0</v>
      </c>
      <c r="I4661">
        <v>0</v>
      </c>
      <c r="J4661">
        <v>0</v>
      </c>
      <c r="K4661">
        <v>0</v>
      </c>
      <c r="L4661">
        <v>0</v>
      </c>
      <c r="M4661">
        <v>0</v>
      </c>
    </row>
    <row r="4662" spans="2:13" x14ac:dyDescent="0.2">
      <c r="B4662">
        <v>0</v>
      </c>
      <c r="C4662">
        <v>0</v>
      </c>
      <c r="D4662">
        <v>0</v>
      </c>
      <c r="E4662">
        <v>0</v>
      </c>
      <c r="F4662">
        <v>0</v>
      </c>
      <c r="G4662">
        <v>44444444</v>
      </c>
      <c r="H4662">
        <v>0</v>
      </c>
      <c r="I4662">
        <v>0</v>
      </c>
      <c r="J4662">
        <v>0</v>
      </c>
      <c r="K4662">
        <v>0</v>
      </c>
      <c r="L4662">
        <v>0</v>
      </c>
      <c r="M4662">
        <v>0</v>
      </c>
    </row>
    <row r="4663" spans="2:13" x14ac:dyDescent="0.2">
      <c r="B4663">
        <v>0</v>
      </c>
      <c r="C4663">
        <v>0</v>
      </c>
      <c r="D4663">
        <v>0</v>
      </c>
      <c r="E4663">
        <v>0</v>
      </c>
      <c r="F4663">
        <v>0</v>
      </c>
      <c r="G4663">
        <v>44444444</v>
      </c>
      <c r="H4663">
        <v>0</v>
      </c>
      <c r="I4663">
        <v>0</v>
      </c>
      <c r="J4663">
        <v>0</v>
      </c>
      <c r="K4663">
        <v>0</v>
      </c>
      <c r="L4663">
        <v>0</v>
      </c>
      <c r="M4663">
        <v>0</v>
      </c>
    </row>
    <row r="4664" spans="2:13" x14ac:dyDescent="0.2">
      <c r="B4664">
        <v>0</v>
      </c>
      <c r="C4664">
        <v>0</v>
      </c>
      <c r="D4664">
        <v>0</v>
      </c>
      <c r="E4664">
        <v>0</v>
      </c>
      <c r="F4664">
        <v>0</v>
      </c>
      <c r="G4664">
        <v>44444444</v>
      </c>
      <c r="H4664">
        <v>0</v>
      </c>
      <c r="I4664">
        <v>0</v>
      </c>
      <c r="J4664">
        <v>0</v>
      </c>
      <c r="K4664">
        <v>0</v>
      </c>
      <c r="L4664">
        <v>0</v>
      </c>
      <c r="M4664">
        <v>0</v>
      </c>
    </row>
    <row r="4665" spans="2:13" x14ac:dyDescent="0.2">
      <c r="B4665">
        <v>0</v>
      </c>
      <c r="C4665">
        <v>0</v>
      </c>
      <c r="D4665">
        <v>0</v>
      </c>
      <c r="E4665">
        <v>0</v>
      </c>
      <c r="F4665">
        <v>0</v>
      </c>
      <c r="G4665">
        <v>44444444</v>
      </c>
      <c r="H4665">
        <v>0</v>
      </c>
      <c r="I4665">
        <v>0</v>
      </c>
      <c r="J4665">
        <v>0</v>
      </c>
      <c r="K4665">
        <v>0</v>
      </c>
      <c r="L4665">
        <v>0</v>
      </c>
      <c r="M4665">
        <v>0</v>
      </c>
    </row>
    <row r="4666" spans="2:13" x14ac:dyDescent="0.2">
      <c r="B4666">
        <v>0</v>
      </c>
      <c r="C4666">
        <v>0</v>
      </c>
      <c r="D4666">
        <v>0</v>
      </c>
      <c r="E4666">
        <v>0</v>
      </c>
      <c r="F4666">
        <v>0</v>
      </c>
      <c r="G4666">
        <v>44444444</v>
      </c>
      <c r="H4666">
        <v>0</v>
      </c>
      <c r="I4666">
        <v>0</v>
      </c>
      <c r="J4666">
        <v>0</v>
      </c>
      <c r="K4666">
        <v>0</v>
      </c>
      <c r="L4666">
        <v>0</v>
      </c>
      <c r="M4666">
        <v>0</v>
      </c>
    </row>
    <row r="4667" spans="2:13" x14ac:dyDescent="0.2">
      <c r="B4667">
        <v>0</v>
      </c>
      <c r="C4667">
        <v>0</v>
      </c>
      <c r="D4667">
        <v>0</v>
      </c>
      <c r="E4667">
        <v>0</v>
      </c>
      <c r="F4667">
        <v>0</v>
      </c>
      <c r="G4667">
        <v>44444444</v>
      </c>
      <c r="H4667">
        <v>0</v>
      </c>
      <c r="I4667">
        <v>0</v>
      </c>
      <c r="J4667">
        <v>0</v>
      </c>
      <c r="K4667">
        <v>0</v>
      </c>
      <c r="L4667">
        <v>0</v>
      </c>
      <c r="M4667">
        <v>0</v>
      </c>
    </row>
    <row r="4668" spans="2:13" x14ac:dyDescent="0.2">
      <c r="B4668">
        <v>0</v>
      </c>
      <c r="C4668">
        <v>0</v>
      </c>
      <c r="D4668">
        <v>0</v>
      </c>
      <c r="E4668">
        <v>0</v>
      </c>
      <c r="F4668">
        <v>0</v>
      </c>
      <c r="G4668">
        <v>44444444</v>
      </c>
      <c r="H4668">
        <v>0</v>
      </c>
      <c r="I4668">
        <v>0</v>
      </c>
      <c r="J4668">
        <v>0</v>
      </c>
      <c r="K4668">
        <v>0</v>
      </c>
      <c r="L4668">
        <v>0</v>
      </c>
      <c r="M4668">
        <v>0</v>
      </c>
    </row>
    <row r="4669" spans="2:13" x14ac:dyDescent="0.2">
      <c r="B4669">
        <v>0</v>
      </c>
      <c r="C4669">
        <v>0</v>
      </c>
      <c r="D4669">
        <v>0</v>
      </c>
      <c r="E4669">
        <v>0</v>
      </c>
      <c r="F4669">
        <v>0</v>
      </c>
      <c r="G4669">
        <v>44444444</v>
      </c>
      <c r="H4669">
        <v>0</v>
      </c>
      <c r="I4669">
        <v>0</v>
      </c>
      <c r="J4669">
        <v>0</v>
      </c>
      <c r="K4669">
        <v>0</v>
      </c>
      <c r="L4669">
        <v>0</v>
      </c>
      <c r="M4669">
        <v>0</v>
      </c>
    </row>
    <row r="4670" spans="2:13" x14ac:dyDescent="0.2">
      <c r="B4670">
        <v>0</v>
      </c>
      <c r="C4670">
        <v>0</v>
      </c>
      <c r="D4670">
        <v>0</v>
      </c>
      <c r="E4670">
        <v>0</v>
      </c>
      <c r="F4670">
        <v>0</v>
      </c>
      <c r="G4670">
        <v>44444444</v>
      </c>
      <c r="H4670">
        <v>0</v>
      </c>
      <c r="I4670">
        <v>0</v>
      </c>
      <c r="J4670">
        <v>0</v>
      </c>
      <c r="K4670">
        <v>0</v>
      </c>
      <c r="L4670">
        <v>0</v>
      </c>
      <c r="M4670">
        <v>0</v>
      </c>
    </row>
    <row r="4671" spans="2:13" x14ac:dyDescent="0.2">
      <c r="B4671">
        <v>0</v>
      </c>
      <c r="C4671">
        <v>0</v>
      </c>
      <c r="D4671">
        <v>0</v>
      </c>
      <c r="E4671">
        <v>0</v>
      </c>
      <c r="F4671">
        <v>0</v>
      </c>
      <c r="G4671">
        <v>44444444</v>
      </c>
      <c r="H4671">
        <v>0</v>
      </c>
      <c r="I4671">
        <v>0</v>
      </c>
      <c r="J4671">
        <v>0</v>
      </c>
      <c r="K4671">
        <v>0</v>
      </c>
      <c r="L4671">
        <v>0</v>
      </c>
      <c r="M4671">
        <v>0</v>
      </c>
    </row>
    <row r="4672" spans="2:13" x14ac:dyDescent="0.2">
      <c r="B4672">
        <v>0</v>
      </c>
      <c r="C4672">
        <v>0</v>
      </c>
      <c r="D4672">
        <v>0</v>
      </c>
      <c r="E4672">
        <v>0</v>
      </c>
      <c r="F4672">
        <v>0</v>
      </c>
      <c r="G4672">
        <v>44444444</v>
      </c>
      <c r="H4672">
        <v>0</v>
      </c>
      <c r="I4672">
        <v>0</v>
      </c>
      <c r="J4672">
        <v>0</v>
      </c>
      <c r="K4672">
        <v>0</v>
      </c>
      <c r="L4672">
        <v>0</v>
      </c>
      <c r="M4672">
        <v>0</v>
      </c>
    </row>
    <row r="4673" spans="2:13" x14ac:dyDescent="0.2">
      <c r="B4673">
        <v>0</v>
      </c>
      <c r="C4673">
        <v>0</v>
      </c>
      <c r="D4673">
        <v>0</v>
      </c>
      <c r="E4673">
        <v>0</v>
      </c>
      <c r="F4673">
        <v>0</v>
      </c>
      <c r="G4673">
        <v>44444444</v>
      </c>
      <c r="H4673">
        <v>0</v>
      </c>
      <c r="I4673">
        <v>0</v>
      </c>
      <c r="J4673">
        <v>0</v>
      </c>
      <c r="K4673">
        <v>0</v>
      </c>
      <c r="L4673">
        <v>0</v>
      </c>
      <c r="M4673">
        <v>0</v>
      </c>
    </row>
    <row r="4674" spans="2:13" x14ac:dyDescent="0.2">
      <c r="B4674">
        <v>0</v>
      </c>
      <c r="C4674">
        <v>0</v>
      </c>
      <c r="D4674">
        <v>0</v>
      </c>
      <c r="E4674">
        <v>0</v>
      </c>
      <c r="F4674">
        <v>0</v>
      </c>
      <c r="G4674">
        <v>44444444</v>
      </c>
      <c r="H4674">
        <v>0</v>
      </c>
      <c r="I4674">
        <v>0</v>
      </c>
      <c r="J4674">
        <v>0</v>
      </c>
      <c r="K4674">
        <v>0</v>
      </c>
      <c r="L4674">
        <v>0</v>
      </c>
      <c r="M4674">
        <v>0</v>
      </c>
    </row>
    <row r="4675" spans="2:13" x14ac:dyDescent="0.2">
      <c r="B4675">
        <v>0</v>
      </c>
      <c r="C4675">
        <v>0</v>
      </c>
      <c r="D4675">
        <v>0</v>
      </c>
      <c r="E4675">
        <v>0</v>
      </c>
      <c r="F4675">
        <v>0</v>
      </c>
      <c r="G4675">
        <v>44444444</v>
      </c>
      <c r="H4675">
        <v>0</v>
      </c>
      <c r="I4675">
        <v>0</v>
      </c>
      <c r="J4675">
        <v>0</v>
      </c>
      <c r="K4675">
        <v>0</v>
      </c>
      <c r="L4675">
        <v>0</v>
      </c>
      <c r="M4675">
        <v>0</v>
      </c>
    </row>
    <row r="4676" spans="2:13" x14ac:dyDescent="0.2">
      <c r="B4676">
        <v>0</v>
      </c>
      <c r="C4676">
        <v>0</v>
      </c>
      <c r="D4676">
        <v>0</v>
      </c>
      <c r="E4676">
        <v>0</v>
      </c>
      <c r="F4676">
        <v>0</v>
      </c>
      <c r="G4676">
        <v>44444444</v>
      </c>
      <c r="H4676">
        <v>0</v>
      </c>
      <c r="I4676">
        <v>0</v>
      </c>
      <c r="J4676">
        <v>0</v>
      </c>
      <c r="K4676">
        <v>0</v>
      </c>
      <c r="L4676">
        <v>0</v>
      </c>
      <c r="M4676">
        <v>0</v>
      </c>
    </row>
    <row r="4677" spans="2:13" x14ac:dyDescent="0.2">
      <c r="B4677">
        <v>0</v>
      </c>
      <c r="C4677">
        <v>0</v>
      </c>
      <c r="D4677">
        <v>0</v>
      </c>
      <c r="E4677">
        <v>0</v>
      </c>
      <c r="F4677">
        <v>0</v>
      </c>
      <c r="G4677">
        <v>44444444</v>
      </c>
      <c r="H4677">
        <v>0</v>
      </c>
      <c r="I4677">
        <v>0</v>
      </c>
      <c r="J4677">
        <v>0</v>
      </c>
      <c r="K4677">
        <v>0</v>
      </c>
      <c r="L4677">
        <v>0</v>
      </c>
      <c r="M4677">
        <v>0</v>
      </c>
    </row>
    <row r="4678" spans="2:13" x14ac:dyDescent="0.2">
      <c r="B4678">
        <v>0</v>
      </c>
      <c r="C4678">
        <v>0</v>
      </c>
      <c r="D4678">
        <v>0</v>
      </c>
      <c r="E4678">
        <v>0</v>
      </c>
      <c r="F4678">
        <v>0</v>
      </c>
      <c r="G4678">
        <v>44444444</v>
      </c>
      <c r="H4678">
        <v>0</v>
      </c>
      <c r="I4678">
        <v>0</v>
      </c>
      <c r="J4678">
        <v>0</v>
      </c>
      <c r="K4678">
        <v>0</v>
      </c>
      <c r="L4678">
        <v>0</v>
      </c>
      <c r="M4678">
        <v>0</v>
      </c>
    </row>
    <row r="4679" spans="2:13" x14ac:dyDescent="0.2">
      <c r="B4679">
        <v>0</v>
      </c>
      <c r="C4679">
        <v>0</v>
      </c>
      <c r="D4679">
        <v>0</v>
      </c>
      <c r="E4679">
        <v>0</v>
      </c>
      <c r="F4679">
        <v>0</v>
      </c>
      <c r="G4679">
        <v>44444444</v>
      </c>
      <c r="H4679">
        <v>0</v>
      </c>
      <c r="I4679">
        <v>0</v>
      </c>
      <c r="J4679">
        <v>0</v>
      </c>
      <c r="K4679">
        <v>0</v>
      </c>
      <c r="L4679">
        <v>0</v>
      </c>
      <c r="M4679">
        <v>0</v>
      </c>
    </row>
    <row r="4680" spans="2:13" x14ac:dyDescent="0.2">
      <c r="B4680">
        <v>0</v>
      </c>
      <c r="C4680">
        <v>0</v>
      </c>
      <c r="D4680">
        <v>0</v>
      </c>
      <c r="E4680">
        <v>0</v>
      </c>
      <c r="F4680">
        <v>0</v>
      </c>
      <c r="G4680">
        <v>44444444</v>
      </c>
      <c r="H4680">
        <v>0</v>
      </c>
      <c r="I4680">
        <v>0</v>
      </c>
      <c r="J4680">
        <v>0</v>
      </c>
      <c r="K4680">
        <v>0</v>
      </c>
      <c r="L4680">
        <v>0</v>
      </c>
      <c r="M4680">
        <v>0</v>
      </c>
    </row>
    <row r="4681" spans="2:13" x14ac:dyDescent="0.2">
      <c r="B4681">
        <v>0</v>
      </c>
      <c r="C4681">
        <v>0</v>
      </c>
      <c r="D4681">
        <v>0</v>
      </c>
      <c r="E4681">
        <v>0</v>
      </c>
      <c r="F4681">
        <v>0</v>
      </c>
      <c r="G4681">
        <v>44444444</v>
      </c>
      <c r="H4681">
        <v>0</v>
      </c>
      <c r="I4681">
        <v>0</v>
      </c>
      <c r="J4681">
        <v>0</v>
      </c>
      <c r="K4681">
        <v>0</v>
      </c>
      <c r="L4681">
        <v>0</v>
      </c>
      <c r="M4681">
        <v>0</v>
      </c>
    </row>
    <row r="4682" spans="2:13" x14ac:dyDescent="0.2">
      <c r="B4682">
        <v>0</v>
      </c>
      <c r="C4682">
        <v>0</v>
      </c>
      <c r="D4682">
        <v>0</v>
      </c>
      <c r="E4682">
        <v>0</v>
      </c>
      <c r="F4682">
        <v>0</v>
      </c>
      <c r="G4682">
        <v>44444444</v>
      </c>
      <c r="H4682">
        <v>0</v>
      </c>
      <c r="I4682">
        <v>0</v>
      </c>
      <c r="J4682">
        <v>0</v>
      </c>
      <c r="K4682">
        <v>0</v>
      </c>
      <c r="L4682">
        <v>0</v>
      </c>
      <c r="M4682">
        <v>0</v>
      </c>
    </row>
    <row r="4683" spans="2:13" x14ac:dyDescent="0.2">
      <c r="B4683">
        <v>0</v>
      </c>
      <c r="C4683">
        <v>0</v>
      </c>
      <c r="D4683">
        <v>0</v>
      </c>
      <c r="E4683">
        <v>0</v>
      </c>
      <c r="F4683">
        <v>0</v>
      </c>
      <c r="G4683">
        <v>44444444</v>
      </c>
      <c r="H4683">
        <v>0</v>
      </c>
      <c r="I4683">
        <v>0</v>
      </c>
      <c r="J4683">
        <v>0</v>
      </c>
      <c r="K4683">
        <v>0</v>
      </c>
      <c r="L4683">
        <v>0</v>
      </c>
      <c r="M4683">
        <v>0</v>
      </c>
    </row>
    <row r="4684" spans="2:13" x14ac:dyDescent="0.2">
      <c r="B4684">
        <v>0</v>
      </c>
      <c r="C4684">
        <v>0</v>
      </c>
      <c r="D4684">
        <v>0</v>
      </c>
      <c r="E4684">
        <v>0</v>
      </c>
      <c r="F4684">
        <v>0</v>
      </c>
      <c r="G4684">
        <v>44444444</v>
      </c>
      <c r="H4684">
        <v>0</v>
      </c>
      <c r="I4684">
        <v>0</v>
      </c>
      <c r="J4684">
        <v>0</v>
      </c>
      <c r="K4684">
        <v>0</v>
      </c>
      <c r="L4684">
        <v>0</v>
      </c>
      <c r="M4684">
        <v>0</v>
      </c>
    </row>
    <row r="4685" spans="2:13" x14ac:dyDescent="0.2">
      <c r="B4685">
        <v>0</v>
      </c>
      <c r="C4685">
        <v>0</v>
      </c>
      <c r="D4685">
        <v>0</v>
      </c>
      <c r="E4685">
        <v>0</v>
      </c>
      <c r="F4685">
        <v>0</v>
      </c>
      <c r="G4685">
        <v>44444444</v>
      </c>
      <c r="H4685">
        <v>0</v>
      </c>
      <c r="I4685">
        <v>0</v>
      </c>
      <c r="J4685">
        <v>0</v>
      </c>
      <c r="K4685">
        <v>0</v>
      </c>
      <c r="L4685">
        <v>0</v>
      </c>
      <c r="M4685">
        <v>0</v>
      </c>
    </row>
    <row r="4686" spans="2:13" x14ac:dyDescent="0.2">
      <c r="B4686">
        <v>0</v>
      </c>
      <c r="C4686">
        <v>0</v>
      </c>
      <c r="D4686">
        <v>0</v>
      </c>
      <c r="E4686">
        <v>0</v>
      </c>
      <c r="F4686">
        <v>0</v>
      </c>
      <c r="G4686">
        <v>44444444</v>
      </c>
      <c r="H4686">
        <v>0</v>
      </c>
      <c r="I4686">
        <v>0</v>
      </c>
      <c r="J4686">
        <v>0</v>
      </c>
      <c r="K4686">
        <v>0</v>
      </c>
      <c r="L4686">
        <v>0</v>
      </c>
      <c r="M4686">
        <v>0</v>
      </c>
    </row>
    <row r="4687" spans="2:13" x14ac:dyDescent="0.2">
      <c r="B4687">
        <v>0</v>
      </c>
      <c r="C4687">
        <v>0</v>
      </c>
      <c r="D4687">
        <v>0</v>
      </c>
      <c r="E4687">
        <v>0</v>
      </c>
      <c r="F4687">
        <v>0</v>
      </c>
      <c r="G4687">
        <v>44444444</v>
      </c>
      <c r="H4687">
        <v>0</v>
      </c>
      <c r="I4687">
        <v>0</v>
      </c>
      <c r="J4687">
        <v>0</v>
      </c>
      <c r="K4687">
        <v>0</v>
      </c>
      <c r="L4687">
        <v>0</v>
      </c>
      <c r="M4687">
        <v>0</v>
      </c>
    </row>
    <row r="4688" spans="2:13" x14ac:dyDescent="0.2">
      <c r="B4688">
        <v>0</v>
      </c>
      <c r="C4688">
        <v>0</v>
      </c>
      <c r="D4688">
        <v>0</v>
      </c>
      <c r="E4688">
        <v>0</v>
      </c>
      <c r="F4688">
        <v>0</v>
      </c>
      <c r="G4688">
        <v>44444444</v>
      </c>
      <c r="H4688">
        <v>0</v>
      </c>
      <c r="I4688">
        <v>0</v>
      </c>
      <c r="J4688">
        <v>0</v>
      </c>
      <c r="K4688">
        <v>0</v>
      </c>
      <c r="L4688">
        <v>0</v>
      </c>
      <c r="M4688">
        <v>0</v>
      </c>
    </row>
    <row r="4689" spans="2:13" x14ac:dyDescent="0.2">
      <c r="B4689">
        <v>0</v>
      </c>
      <c r="C4689">
        <v>0</v>
      </c>
      <c r="D4689">
        <v>0</v>
      </c>
      <c r="E4689">
        <v>0</v>
      </c>
      <c r="F4689">
        <v>0</v>
      </c>
      <c r="G4689">
        <v>44444444</v>
      </c>
      <c r="H4689">
        <v>0</v>
      </c>
      <c r="I4689">
        <v>0</v>
      </c>
      <c r="J4689">
        <v>0</v>
      </c>
      <c r="K4689">
        <v>0</v>
      </c>
      <c r="L4689">
        <v>0</v>
      </c>
      <c r="M4689">
        <v>0</v>
      </c>
    </row>
    <row r="4690" spans="2:13" x14ac:dyDescent="0.2">
      <c r="B4690">
        <v>0</v>
      </c>
      <c r="C4690">
        <v>0</v>
      </c>
      <c r="D4690">
        <v>0</v>
      </c>
      <c r="E4690">
        <v>0</v>
      </c>
      <c r="F4690">
        <v>0</v>
      </c>
      <c r="G4690">
        <v>44444444</v>
      </c>
      <c r="H4690">
        <v>0</v>
      </c>
      <c r="I4690">
        <v>0</v>
      </c>
      <c r="J4690">
        <v>0</v>
      </c>
      <c r="K4690">
        <v>0</v>
      </c>
      <c r="L4690">
        <v>0</v>
      </c>
      <c r="M4690">
        <v>0</v>
      </c>
    </row>
    <row r="4691" spans="2:13" x14ac:dyDescent="0.2">
      <c r="B4691">
        <v>0</v>
      </c>
      <c r="C4691">
        <v>0</v>
      </c>
      <c r="D4691">
        <v>0</v>
      </c>
      <c r="E4691">
        <v>0</v>
      </c>
      <c r="F4691">
        <v>0</v>
      </c>
      <c r="G4691">
        <v>44444444</v>
      </c>
      <c r="H4691">
        <v>0</v>
      </c>
      <c r="I4691">
        <v>0</v>
      </c>
      <c r="J4691">
        <v>0</v>
      </c>
      <c r="K4691">
        <v>0</v>
      </c>
      <c r="L4691">
        <v>0</v>
      </c>
      <c r="M4691">
        <v>0</v>
      </c>
    </row>
    <row r="4692" spans="2:13" x14ac:dyDescent="0.2">
      <c r="B4692">
        <v>0</v>
      </c>
      <c r="C4692">
        <v>0</v>
      </c>
      <c r="D4692">
        <v>0</v>
      </c>
      <c r="E4692">
        <v>0</v>
      </c>
      <c r="F4692">
        <v>0</v>
      </c>
      <c r="G4692">
        <v>44444444</v>
      </c>
      <c r="H4692">
        <v>0</v>
      </c>
      <c r="I4692">
        <v>0</v>
      </c>
      <c r="J4692">
        <v>0</v>
      </c>
      <c r="K4692">
        <v>0</v>
      </c>
      <c r="L4692">
        <v>0</v>
      </c>
      <c r="M4692">
        <v>0</v>
      </c>
    </row>
    <row r="4693" spans="2:13" x14ac:dyDescent="0.2">
      <c r="B4693">
        <v>0</v>
      </c>
      <c r="C4693">
        <v>0</v>
      </c>
      <c r="D4693">
        <v>0</v>
      </c>
      <c r="E4693">
        <v>0</v>
      </c>
      <c r="F4693">
        <v>0</v>
      </c>
      <c r="G4693">
        <v>44444444</v>
      </c>
      <c r="H4693">
        <v>0</v>
      </c>
      <c r="I4693">
        <v>0</v>
      </c>
      <c r="J4693">
        <v>0</v>
      </c>
      <c r="K4693">
        <v>0</v>
      </c>
      <c r="L4693">
        <v>0</v>
      </c>
      <c r="M4693">
        <v>0</v>
      </c>
    </row>
    <row r="4694" spans="2:13" x14ac:dyDescent="0.2">
      <c r="B4694">
        <v>0</v>
      </c>
      <c r="C4694">
        <v>0</v>
      </c>
      <c r="D4694">
        <v>0</v>
      </c>
      <c r="E4694">
        <v>0</v>
      </c>
      <c r="F4694">
        <v>0</v>
      </c>
      <c r="G4694">
        <v>44444444</v>
      </c>
      <c r="H4694">
        <v>0</v>
      </c>
      <c r="I4694">
        <v>0</v>
      </c>
      <c r="J4694">
        <v>0</v>
      </c>
      <c r="K4694">
        <v>0</v>
      </c>
      <c r="L4694">
        <v>0</v>
      </c>
      <c r="M4694">
        <v>0</v>
      </c>
    </row>
    <row r="4695" spans="2:13" x14ac:dyDescent="0.2">
      <c r="B4695">
        <v>0</v>
      </c>
      <c r="C4695">
        <v>0</v>
      </c>
      <c r="D4695">
        <v>0</v>
      </c>
      <c r="E4695">
        <v>0</v>
      </c>
      <c r="F4695">
        <v>0</v>
      </c>
      <c r="G4695">
        <v>44444444</v>
      </c>
      <c r="H4695">
        <v>0</v>
      </c>
      <c r="I4695">
        <v>0</v>
      </c>
      <c r="J4695">
        <v>0</v>
      </c>
      <c r="K4695">
        <v>0</v>
      </c>
      <c r="L4695">
        <v>0</v>
      </c>
      <c r="M4695">
        <v>0</v>
      </c>
    </row>
    <row r="4696" spans="2:13" x14ac:dyDescent="0.2">
      <c r="B4696">
        <v>0</v>
      </c>
      <c r="C4696">
        <v>0</v>
      </c>
      <c r="D4696">
        <v>0</v>
      </c>
      <c r="E4696">
        <v>0</v>
      </c>
      <c r="F4696">
        <v>0</v>
      </c>
      <c r="G4696">
        <v>44444444</v>
      </c>
      <c r="H4696">
        <v>0</v>
      </c>
      <c r="I4696">
        <v>0</v>
      </c>
      <c r="J4696">
        <v>0</v>
      </c>
      <c r="K4696">
        <v>0</v>
      </c>
      <c r="L4696">
        <v>0</v>
      </c>
      <c r="M4696">
        <v>0</v>
      </c>
    </row>
    <row r="4697" spans="2:13" x14ac:dyDescent="0.2">
      <c r="B4697">
        <v>0</v>
      </c>
      <c r="C4697">
        <v>0</v>
      </c>
      <c r="D4697">
        <v>0</v>
      </c>
      <c r="E4697">
        <v>0</v>
      </c>
      <c r="F4697">
        <v>0</v>
      </c>
      <c r="G4697">
        <v>44444444</v>
      </c>
      <c r="H4697">
        <v>0</v>
      </c>
      <c r="I4697">
        <v>0</v>
      </c>
      <c r="J4697">
        <v>0</v>
      </c>
      <c r="K4697">
        <v>0</v>
      </c>
      <c r="L4697">
        <v>0</v>
      </c>
      <c r="M4697">
        <v>0</v>
      </c>
    </row>
    <row r="4698" spans="2:13" x14ac:dyDescent="0.2">
      <c r="B4698">
        <v>0</v>
      </c>
      <c r="C4698">
        <v>0</v>
      </c>
      <c r="D4698">
        <v>0</v>
      </c>
      <c r="E4698">
        <v>0</v>
      </c>
      <c r="F4698">
        <v>0</v>
      </c>
      <c r="G4698">
        <v>44444444</v>
      </c>
      <c r="H4698">
        <v>0</v>
      </c>
      <c r="I4698">
        <v>0</v>
      </c>
      <c r="J4698">
        <v>0</v>
      </c>
      <c r="K4698">
        <v>0</v>
      </c>
      <c r="L4698">
        <v>0</v>
      </c>
      <c r="M4698">
        <v>0</v>
      </c>
    </row>
    <row r="4699" spans="2:13" x14ac:dyDescent="0.2">
      <c r="B4699">
        <v>0</v>
      </c>
      <c r="C4699">
        <v>0</v>
      </c>
      <c r="D4699">
        <v>0</v>
      </c>
      <c r="E4699">
        <v>0</v>
      </c>
      <c r="F4699">
        <v>0</v>
      </c>
      <c r="G4699">
        <v>44444444</v>
      </c>
      <c r="H4699">
        <v>0</v>
      </c>
      <c r="I4699">
        <v>0</v>
      </c>
      <c r="J4699">
        <v>0</v>
      </c>
      <c r="K4699">
        <v>0</v>
      </c>
      <c r="L4699">
        <v>0</v>
      </c>
      <c r="M4699">
        <v>0</v>
      </c>
    </row>
    <row r="4700" spans="2:13" x14ac:dyDescent="0.2">
      <c r="B4700">
        <v>0</v>
      </c>
      <c r="C4700">
        <v>0</v>
      </c>
      <c r="D4700">
        <v>0</v>
      </c>
      <c r="E4700">
        <v>0</v>
      </c>
      <c r="F4700">
        <v>0</v>
      </c>
      <c r="G4700">
        <v>44444444</v>
      </c>
      <c r="H4700">
        <v>0</v>
      </c>
      <c r="I4700">
        <v>0</v>
      </c>
      <c r="J4700">
        <v>0</v>
      </c>
      <c r="K4700">
        <v>0</v>
      </c>
      <c r="L4700">
        <v>0</v>
      </c>
      <c r="M4700">
        <v>0</v>
      </c>
    </row>
    <row r="4701" spans="2:13" x14ac:dyDescent="0.2">
      <c r="B4701">
        <v>0</v>
      </c>
      <c r="C4701">
        <v>0</v>
      </c>
      <c r="D4701">
        <v>0</v>
      </c>
      <c r="E4701">
        <v>0</v>
      </c>
      <c r="F4701">
        <v>0</v>
      </c>
      <c r="G4701">
        <v>44444444</v>
      </c>
      <c r="H4701">
        <v>0</v>
      </c>
      <c r="I4701">
        <v>0</v>
      </c>
      <c r="J4701">
        <v>0</v>
      </c>
      <c r="K4701">
        <v>0</v>
      </c>
      <c r="L4701">
        <v>0</v>
      </c>
      <c r="M4701">
        <v>0</v>
      </c>
    </row>
    <row r="4702" spans="2:13" x14ac:dyDescent="0.2">
      <c r="B4702">
        <v>0</v>
      </c>
      <c r="C4702">
        <v>0</v>
      </c>
      <c r="D4702">
        <v>0</v>
      </c>
      <c r="E4702">
        <v>0</v>
      </c>
      <c r="F4702">
        <v>0</v>
      </c>
      <c r="G4702">
        <v>44444444</v>
      </c>
      <c r="H4702">
        <v>0</v>
      </c>
      <c r="I4702">
        <v>0</v>
      </c>
      <c r="J4702">
        <v>0</v>
      </c>
      <c r="K4702">
        <v>0</v>
      </c>
      <c r="L4702">
        <v>0</v>
      </c>
      <c r="M4702">
        <v>0</v>
      </c>
    </row>
    <row r="4703" spans="2:13" x14ac:dyDescent="0.2">
      <c r="B4703">
        <v>0</v>
      </c>
      <c r="C4703">
        <v>0</v>
      </c>
      <c r="D4703">
        <v>0</v>
      </c>
      <c r="E4703">
        <v>0</v>
      </c>
      <c r="F4703">
        <v>0</v>
      </c>
      <c r="G4703">
        <v>44444444</v>
      </c>
      <c r="H4703">
        <v>0</v>
      </c>
      <c r="I4703">
        <v>0</v>
      </c>
      <c r="J4703">
        <v>0</v>
      </c>
      <c r="K4703">
        <v>0</v>
      </c>
      <c r="L4703">
        <v>0</v>
      </c>
      <c r="M4703">
        <v>0</v>
      </c>
    </row>
    <row r="4704" spans="2:13" x14ac:dyDescent="0.2">
      <c r="B4704">
        <v>0</v>
      </c>
      <c r="C4704">
        <v>0</v>
      </c>
      <c r="D4704">
        <v>0</v>
      </c>
      <c r="E4704">
        <v>0</v>
      </c>
      <c r="F4704">
        <v>0</v>
      </c>
      <c r="G4704">
        <v>44444444</v>
      </c>
      <c r="H4704">
        <v>0</v>
      </c>
      <c r="I4704">
        <v>0</v>
      </c>
      <c r="J4704">
        <v>0</v>
      </c>
      <c r="K4704">
        <v>0</v>
      </c>
      <c r="L4704">
        <v>0</v>
      </c>
      <c r="M4704">
        <v>0</v>
      </c>
    </row>
    <row r="4705" spans="2:13" x14ac:dyDescent="0.2">
      <c r="B4705">
        <v>0</v>
      </c>
      <c r="C4705">
        <v>0</v>
      </c>
      <c r="D4705">
        <v>0</v>
      </c>
      <c r="E4705">
        <v>0</v>
      </c>
      <c r="F4705">
        <v>0</v>
      </c>
      <c r="G4705">
        <v>44444444</v>
      </c>
      <c r="H4705">
        <v>0</v>
      </c>
      <c r="I4705">
        <v>0</v>
      </c>
      <c r="J4705">
        <v>0</v>
      </c>
      <c r="K4705">
        <v>0</v>
      </c>
      <c r="L4705">
        <v>0</v>
      </c>
      <c r="M4705">
        <v>0</v>
      </c>
    </row>
    <row r="4706" spans="2:13" x14ac:dyDescent="0.2">
      <c r="B4706">
        <v>0</v>
      </c>
      <c r="C4706">
        <v>0</v>
      </c>
      <c r="D4706">
        <v>0</v>
      </c>
      <c r="E4706">
        <v>0</v>
      </c>
      <c r="F4706">
        <v>0</v>
      </c>
      <c r="G4706">
        <v>44444444</v>
      </c>
      <c r="H4706">
        <v>0</v>
      </c>
      <c r="I4706">
        <v>0</v>
      </c>
      <c r="J4706">
        <v>0</v>
      </c>
      <c r="K4706">
        <v>0</v>
      </c>
      <c r="L4706">
        <v>0</v>
      </c>
      <c r="M4706">
        <v>0</v>
      </c>
    </row>
    <row r="4707" spans="2:13" x14ac:dyDescent="0.2">
      <c r="B4707">
        <v>0</v>
      </c>
      <c r="C4707">
        <v>0</v>
      </c>
      <c r="D4707">
        <v>0</v>
      </c>
      <c r="E4707">
        <v>0</v>
      </c>
      <c r="F4707">
        <v>0</v>
      </c>
      <c r="G4707">
        <v>44444444</v>
      </c>
      <c r="H4707">
        <v>0</v>
      </c>
      <c r="I4707">
        <v>0</v>
      </c>
      <c r="J4707">
        <v>0</v>
      </c>
      <c r="K4707">
        <v>0</v>
      </c>
      <c r="L4707">
        <v>0</v>
      </c>
      <c r="M4707">
        <v>0</v>
      </c>
    </row>
    <row r="4708" spans="2:13" x14ac:dyDescent="0.2">
      <c r="B4708">
        <v>0</v>
      </c>
      <c r="C4708">
        <v>0</v>
      </c>
      <c r="D4708">
        <v>0</v>
      </c>
      <c r="E4708">
        <v>0</v>
      </c>
      <c r="F4708">
        <v>0</v>
      </c>
      <c r="G4708">
        <v>44444444</v>
      </c>
      <c r="H4708">
        <v>0</v>
      </c>
      <c r="I4708">
        <v>0</v>
      </c>
      <c r="J4708">
        <v>0</v>
      </c>
      <c r="K4708">
        <v>0</v>
      </c>
      <c r="L4708">
        <v>0</v>
      </c>
      <c r="M4708">
        <v>0</v>
      </c>
    </row>
    <row r="4709" spans="2:13" x14ac:dyDescent="0.2">
      <c r="B4709">
        <v>0</v>
      </c>
      <c r="C4709">
        <v>0</v>
      </c>
      <c r="D4709">
        <v>0</v>
      </c>
      <c r="E4709">
        <v>0</v>
      </c>
      <c r="F4709">
        <v>0</v>
      </c>
      <c r="G4709">
        <v>44444444</v>
      </c>
      <c r="H4709">
        <v>0</v>
      </c>
      <c r="I4709">
        <v>0</v>
      </c>
      <c r="J4709">
        <v>0</v>
      </c>
      <c r="K4709">
        <v>0</v>
      </c>
      <c r="L4709">
        <v>0</v>
      </c>
      <c r="M4709">
        <v>0</v>
      </c>
    </row>
    <row r="4710" spans="2:13" x14ac:dyDescent="0.2">
      <c r="B4710">
        <v>0</v>
      </c>
      <c r="C4710">
        <v>0</v>
      </c>
      <c r="D4710">
        <v>0</v>
      </c>
      <c r="E4710">
        <v>0</v>
      </c>
      <c r="F4710">
        <v>0</v>
      </c>
      <c r="G4710">
        <v>44444444</v>
      </c>
      <c r="H4710">
        <v>0</v>
      </c>
      <c r="I4710">
        <v>0</v>
      </c>
      <c r="J4710">
        <v>0</v>
      </c>
      <c r="K4710">
        <v>0</v>
      </c>
      <c r="L4710">
        <v>0</v>
      </c>
      <c r="M4710">
        <v>0</v>
      </c>
    </row>
    <row r="4711" spans="2:13" x14ac:dyDescent="0.2">
      <c r="B4711">
        <v>0</v>
      </c>
      <c r="C4711">
        <v>0</v>
      </c>
      <c r="D4711">
        <v>0</v>
      </c>
      <c r="E4711">
        <v>0</v>
      </c>
      <c r="F4711">
        <v>0</v>
      </c>
      <c r="G4711">
        <v>44444444</v>
      </c>
      <c r="H4711">
        <v>0</v>
      </c>
      <c r="I4711">
        <v>0</v>
      </c>
      <c r="J4711">
        <v>0</v>
      </c>
      <c r="K4711">
        <v>0</v>
      </c>
      <c r="L4711">
        <v>0</v>
      </c>
      <c r="M4711">
        <v>0</v>
      </c>
    </row>
    <row r="4712" spans="2:13" x14ac:dyDescent="0.2">
      <c r="B4712">
        <v>0</v>
      </c>
      <c r="C4712">
        <v>0</v>
      </c>
      <c r="D4712">
        <v>0</v>
      </c>
      <c r="E4712">
        <v>0</v>
      </c>
      <c r="F4712">
        <v>0</v>
      </c>
      <c r="G4712">
        <v>44444444</v>
      </c>
      <c r="H4712">
        <v>0</v>
      </c>
      <c r="I4712">
        <v>0</v>
      </c>
      <c r="J4712">
        <v>0</v>
      </c>
      <c r="K4712">
        <v>0</v>
      </c>
      <c r="L4712">
        <v>0</v>
      </c>
      <c r="M4712">
        <v>0</v>
      </c>
    </row>
    <row r="4713" spans="2:13" x14ac:dyDescent="0.2">
      <c r="B4713">
        <v>0</v>
      </c>
      <c r="C4713">
        <v>0</v>
      </c>
      <c r="D4713">
        <v>0</v>
      </c>
      <c r="E4713">
        <v>0</v>
      </c>
      <c r="F4713">
        <v>0</v>
      </c>
      <c r="G4713">
        <v>44444444</v>
      </c>
      <c r="H4713">
        <v>0</v>
      </c>
      <c r="I4713">
        <v>0</v>
      </c>
      <c r="J4713">
        <v>0</v>
      </c>
      <c r="K4713">
        <v>0</v>
      </c>
      <c r="L4713">
        <v>0</v>
      </c>
      <c r="M4713">
        <v>0</v>
      </c>
    </row>
    <row r="4714" spans="2:13" x14ac:dyDescent="0.2">
      <c r="B4714">
        <v>0</v>
      </c>
      <c r="C4714">
        <v>0</v>
      </c>
      <c r="D4714">
        <v>0</v>
      </c>
      <c r="E4714">
        <v>0</v>
      </c>
      <c r="F4714">
        <v>0</v>
      </c>
      <c r="G4714">
        <v>44444444</v>
      </c>
      <c r="H4714">
        <v>0</v>
      </c>
      <c r="I4714">
        <v>0</v>
      </c>
      <c r="J4714">
        <v>0</v>
      </c>
      <c r="K4714">
        <v>0</v>
      </c>
      <c r="L4714">
        <v>0</v>
      </c>
      <c r="M4714">
        <v>0</v>
      </c>
    </row>
    <row r="4715" spans="2:13" x14ac:dyDescent="0.2">
      <c r="B4715">
        <v>0</v>
      </c>
      <c r="C4715">
        <v>0</v>
      </c>
      <c r="D4715">
        <v>0</v>
      </c>
      <c r="E4715">
        <v>0</v>
      </c>
      <c r="F4715">
        <v>0</v>
      </c>
      <c r="G4715">
        <v>44444444</v>
      </c>
      <c r="H4715">
        <v>0</v>
      </c>
      <c r="I4715">
        <v>0</v>
      </c>
      <c r="J4715">
        <v>0</v>
      </c>
      <c r="K4715">
        <v>0</v>
      </c>
      <c r="L4715">
        <v>0</v>
      </c>
      <c r="M4715">
        <v>0</v>
      </c>
    </row>
    <row r="4716" spans="2:13" x14ac:dyDescent="0.2">
      <c r="B4716">
        <v>0</v>
      </c>
      <c r="C4716">
        <v>0</v>
      </c>
      <c r="D4716">
        <v>0</v>
      </c>
      <c r="E4716">
        <v>0</v>
      </c>
      <c r="F4716">
        <v>0</v>
      </c>
      <c r="G4716">
        <v>44444444</v>
      </c>
      <c r="H4716">
        <v>0</v>
      </c>
      <c r="I4716">
        <v>0</v>
      </c>
      <c r="J4716">
        <v>0</v>
      </c>
      <c r="K4716">
        <v>0</v>
      </c>
      <c r="L4716">
        <v>0</v>
      </c>
      <c r="M4716">
        <v>0</v>
      </c>
    </row>
    <row r="4717" spans="2:13" x14ac:dyDescent="0.2">
      <c r="B4717">
        <v>0</v>
      </c>
      <c r="C4717">
        <v>0</v>
      </c>
      <c r="D4717">
        <v>0</v>
      </c>
      <c r="E4717">
        <v>0</v>
      </c>
      <c r="F4717">
        <v>0</v>
      </c>
      <c r="G4717">
        <v>44444444</v>
      </c>
      <c r="H4717">
        <v>0</v>
      </c>
      <c r="I4717">
        <v>0</v>
      </c>
      <c r="J4717">
        <v>0</v>
      </c>
      <c r="K4717">
        <v>0</v>
      </c>
      <c r="L4717">
        <v>0</v>
      </c>
      <c r="M4717">
        <v>0</v>
      </c>
    </row>
    <row r="4718" spans="2:13" x14ac:dyDescent="0.2">
      <c r="B4718">
        <v>0</v>
      </c>
      <c r="C4718">
        <v>0</v>
      </c>
      <c r="D4718">
        <v>0</v>
      </c>
      <c r="E4718">
        <v>0</v>
      </c>
      <c r="F4718">
        <v>0</v>
      </c>
      <c r="G4718">
        <v>44444444</v>
      </c>
      <c r="H4718">
        <v>0</v>
      </c>
      <c r="I4718">
        <v>0</v>
      </c>
      <c r="J4718">
        <v>0</v>
      </c>
      <c r="K4718">
        <v>0</v>
      </c>
      <c r="L4718">
        <v>0</v>
      </c>
      <c r="M4718">
        <v>0</v>
      </c>
    </row>
    <row r="4719" spans="2:13" x14ac:dyDescent="0.2">
      <c r="B4719">
        <v>0</v>
      </c>
      <c r="C4719">
        <v>0</v>
      </c>
      <c r="D4719">
        <v>0</v>
      </c>
      <c r="E4719">
        <v>0</v>
      </c>
      <c r="F4719">
        <v>0</v>
      </c>
      <c r="G4719">
        <v>44444444</v>
      </c>
      <c r="H4719">
        <v>0</v>
      </c>
      <c r="I4719">
        <v>0</v>
      </c>
      <c r="J4719">
        <v>0</v>
      </c>
      <c r="K4719">
        <v>0</v>
      </c>
      <c r="L4719">
        <v>0</v>
      </c>
      <c r="M4719">
        <v>0</v>
      </c>
    </row>
    <row r="4720" spans="2:13" x14ac:dyDescent="0.2">
      <c r="B4720">
        <v>0</v>
      </c>
      <c r="C4720">
        <v>0</v>
      </c>
      <c r="D4720">
        <v>0</v>
      </c>
      <c r="E4720">
        <v>0</v>
      </c>
      <c r="F4720">
        <v>0</v>
      </c>
      <c r="G4720">
        <v>44444444</v>
      </c>
      <c r="H4720">
        <v>0</v>
      </c>
      <c r="I4720">
        <v>0</v>
      </c>
      <c r="J4720">
        <v>0</v>
      </c>
      <c r="K4720">
        <v>0</v>
      </c>
      <c r="L4720">
        <v>0</v>
      </c>
      <c r="M4720">
        <v>0</v>
      </c>
    </row>
    <row r="4721" spans="2:13" x14ac:dyDescent="0.2">
      <c r="B4721">
        <v>0</v>
      </c>
      <c r="C4721">
        <v>0</v>
      </c>
      <c r="D4721">
        <v>0</v>
      </c>
      <c r="E4721">
        <v>0</v>
      </c>
      <c r="F4721">
        <v>0</v>
      </c>
      <c r="G4721">
        <v>44444444</v>
      </c>
      <c r="H4721">
        <v>0</v>
      </c>
      <c r="I4721">
        <v>0</v>
      </c>
      <c r="J4721">
        <v>0</v>
      </c>
      <c r="K4721">
        <v>0</v>
      </c>
      <c r="L4721">
        <v>0</v>
      </c>
      <c r="M4721">
        <v>0</v>
      </c>
    </row>
    <row r="4722" spans="2:13" x14ac:dyDescent="0.2">
      <c r="B4722">
        <v>0</v>
      </c>
      <c r="C4722">
        <v>0</v>
      </c>
      <c r="D4722">
        <v>0</v>
      </c>
      <c r="E4722">
        <v>0</v>
      </c>
      <c r="F4722">
        <v>0</v>
      </c>
      <c r="G4722">
        <v>44444444</v>
      </c>
      <c r="H4722">
        <v>0</v>
      </c>
      <c r="I4722">
        <v>0</v>
      </c>
      <c r="J4722">
        <v>0</v>
      </c>
      <c r="K4722">
        <v>0</v>
      </c>
      <c r="L4722">
        <v>0</v>
      </c>
      <c r="M4722">
        <v>0</v>
      </c>
    </row>
    <row r="4723" spans="2:13" x14ac:dyDescent="0.2">
      <c r="B4723">
        <v>0</v>
      </c>
      <c r="C4723">
        <v>0</v>
      </c>
      <c r="D4723">
        <v>0</v>
      </c>
      <c r="E4723">
        <v>0</v>
      </c>
      <c r="F4723">
        <v>0</v>
      </c>
      <c r="G4723">
        <v>44444444</v>
      </c>
      <c r="H4723">
        <v>0</v>
      </c>
      <c r="I4723">
        <v>0</v>
      </c>
      <c r="J4723">
        <v>0</v>
      </c>
      <c r="K4723">
        <v>0</v>
      </c>
      <c r="L4723">
        <v>0</v>
      </c>
      <c r="M4723">
        <v>0</v>
      </c>
    </row>
    <row r="4724" spans="2:13" x14ac:dyDescent="0.2">
      <c r="B4724">
        <v>0</v>
      </c>
      <c r="C4724">
        <v>0</v>
      </c>
      <c r="D4724">
        <v>0</v>
      </c>
      <c r="E4724">
        <v>0</v>
      </c>
      <c r="F4724">
        <v>0</v>
      </c>
      <c r="G4724">
        <v>44444444</v>
      </c>
      <c r="H4724">
        <v>0</v>
      </c>
      <c r="I4724">
        <v>0</v>
      </c>
      <c r="J4724">
        <v>0</v>
      </c>
      <c r="K4724">
        <v>0</v>
      </c>
      <c r="L4724">
        <v>0</v>
      </c>
      <c r="M4724">
        <v>0</v>
      </c>
    </row>
    <row r="4725" spans="2:13" x14ac:dyDescent="0.2">
      <c r="B4725">
        <v>0</v>
      </c>
      <c r="C4725">
        <v>0</v>
      </c>
      <c r="D4725">
        <v>0</v>
      </c>
      <c r="E4725">
        <v>0</v>
      </c>
      <c r="F4725">
        <v>0</v>
      </c>
      <c r="G4725">
        <v>44444444</v>
      </c>
      <c r="H4725">
        <v>0</v>
      </c>
      <c r="I4725">
        <v>0</v>
      </c>
      <c r="J4725">
        <v>0</v>
      </c>
      <c r="K4725">
        <v>0</v>
      </c>
      <c r="L4725">
        <v>0</v>
      </c>
      <c r="M4725">
        <v>0</v>
      </c>
    </row>
    <row r="4726" spans="2:13" x14ac:dyDescent="0.2">
      <c r="B4726">
        <v>0</v>
      </c>
      <c r="C4726">
        <v>0</v>
      </c>
      <c r="D4726">
        <v>0</v>
      </c>
      <c r="E4726">
        <v>0</v>
      </c>
      <c r="F4726">
        <v>0</v>
      </c>
      <c r="G4726">
        <v>44444444</v>
      </c>
      <c r="H4726">
        <v>0</v>
      </c>
      <c r="I4726">
        <v>0</v>
      </c>
      <c r="J4726">
        <v>0</v>
      </c>
      <c r="K4726">
        <v>0</v>
      </c>
      <c r="L4726">
        <v>0</v>
      </c>
      <c r="M4726">
        <v>0</v>
      </c>
    </row>
    <row r="4727" spans="2:13" x14ac:dyDescent="0.2">
      <c r="B4727">
        <v>0</v>
      </c>
      <c r="C4727">
        <v>0</v>
      </c>
      <c r="D4727">
        <v>0</v>
      </c>
      <c r="E4727">
        <v>0</v>
      </c>
      <c r="F4727">
        <v>0</v>
      </c>
      <c r="G4727">
        <v>44444444</v>
      </c>
      <c r="H4727">
        <v>0</v>
      </c>
      <c r="I4727">
        <v>0</v>
      </c>
      <c r="J4727">
        <v>0</v>
      </c>
      <c r="K4727">
        <v>0</v>
      </c>
      <c r="L4727">
        <v>0</v>
      </c>
      <c r="M4727">
        <v>0</v>
      </c>
    </row>
    <row r="4728" spans="2:13" x14ac:dyDescent="0.2">
      <c r="B4728">
        <v>0</v>
      </c>
      <c r="C4728">
        <v>0</v>
      </c>
      <c r="D4728">
        <v>0</v>
      </c>
      <c r="E4728">
        <v>0</v>
      </c>
      <c r="F4728">
        <v>0</v>
      </c>
      <c r="G4728">
        <v>44444444</v>
      </c>
      <c r="H4728">
        <v>0</v>
      </c>
      <c r="I4728">
        <v>0</v>
      </c>
      <c r="J4728">
        <v>0</v>
      </c>
      <c r="K4728">
        <v>0</v>
      </c>
      <c r="L4728">
        <v>0</v>
      </c>
      <c r="M4728">
        <v>0</v>
      </c>
    </row>
    <row r="4729" spans="2:13" x14ac:dyDescent="0.2">
      <c r="B4729">
        <v>0</v>
      </c>
      <c r="C4729">
        <v>0</v>
      </c>
      <c r="D4729">
        <v>0</v>
      </c>
      <c r="E4729">
        <v>0</v>
      </c>
      <c r="F4729">
        <v>0</v>
      </c>
      <c r="G4729">
        <v>44444444</v>
      </c>
      <c r="H4729">
        <v>0</v>
      </c>
      <c r="I4729">
        <v>0</v>
      </c>
      <c r="J4729">
        <v>0</v>
      </c>
      <c r="K4729">
        <v>0</v>
      </c>
      <c r="L4729">
        <v>0</v>
      </c>
      <c r="M4729">
        <v>0</v>
      </c>
    </row>
    <row r="4730" spans="2:13" x14ac:dyDescent="0.2">
      <c r="B4730">
        <v>0</v>
      </c>
      <c r="C4730">
        <v>0</v>
      </c>
      <c r="D4730">
        <v>0</v>
      </c>
      <c r="E4730">
        <v>0</v>
      </c>
      <c r="F4730">
        <v>0</v>
      </c>
      <c r="G4730">
        <v>44444444</v>
      </c>
      <c r="H4730">
        <v>0</v>
      </c>
      <c r="I4730">
        <v>0</v>
      </c>
      <c r="J4730">
        <v>0</v>
      </c>
      <c r="K4730">
        <v>0</v>
      </c>
      <c r="L4730">
        <v>0</v>
      </c>
      <c r="M4730">
        <v>0</v>
      </c>
    </row>
    <row r="4731" spans="2:13" x14ac:dyDescent="0.2">
      <c r="B4731">
        <v>0</v>
      </c>
      <c r="C4731">
        <v>0</v>
      </c>
      <c r="D4731">
        <v>0</v>
      </c>
      <c r="E4731">
        <v>0</v>
      </c>
      <c r="F4731">
        <v>0</v>
      </c>
      <c r="G4731">
        <v>44444444</v>
      </c>
      <c r="H4731">
        <v>0</v>
      </c>
      <c r="I4731">
        <v>0</v>
      </c>
      <c r="J4731">
        <v>0</v>
      </c>
      <c r="K4731">
        <v>0</v>
      </c>
      <c r="L4731">
        <v>0</v>
      </c>
      <c r="M4731">
        <v>0</v>
      </c>
    </row>
    <row r="4732" spans="2:13" x14ac:dyDescent="0.2">
      <c r="B4732">
        <v>0</v>
      </c>
      <c r="C4732">
        <v>0</v>
      </c>
      <c r="D4732">
        <v>0</v>
      </c>
      <c r="E4732">
        <v>0</v>
      </c>
      <c r="F4732">
        <v>0</v>
      </c>
      <c r="G4732">
        <v>44444444</v>
      </c>
      <c r="H4732">
        <v>0</v>
      </c>
      <c r="I4732">
        <v>0</v>
      </c>
      <c r="J4732">
        <v>0</v>
      </c>
      <c r="K4732">
        <v>0</v>
      </c>
      <c r="L4732">
        <v>0</v>
      </c>
      <c r="M4732">
        <v>0</v>
      </c>
    </row>
    <row r="4733" spans="2:13" x14ac:dyDescent="0.2">
      <c r="B4733">
        <v>0</v>
      </c>
      <c r="C4733">
        <v>0</v>
      </c>
      <c r="D4733">
        <v>0</v>
      </c>
      <c r="E4733">
        <v>0</v>
      </c>
      <c r="F4733">
        <v>0</v>
      </c>
      <c r="G4733">
        <v>44444444</v>
      </c>
      <c r="H4733">
        <v>0</v>
      </c>
      <c r="I4733">
        <v>0</v>
      </c>
      <c r="J4733">
        <v>0</v>
      </c>
      <c r="K4733">
        <v>0</v>
      </c>
      <c r="L4733">
        <v>0</v>
      </c>
      <c r="M4733">
        <v>0</v>
      </c>
    </row>
    <row r="4734" spans="2:13" x14ac:dyDescent="0.2">
      <c r="B4734">
        <v>0</v>
      </c>
      <c r="C4734">
        <v>0</v>
      </c>
      <c r="D4734">
        <v>0</v>
      </c>
      <c r="E4734">
        <v>0</v>
      </c>
      <c r="F4734">
        <v>0</v>
      </c>
      <c r="G4734">
        <v>44444444</v>
      </c>
      <c r="H4734">
        <v>0</v>
      </c>
      <c r="I4734">
        <v>0</v>
      </c>
      <c r="J4734">
        <v>0</v>
      </c>
      <c r="K4734">
        <v>0</v>
      </c>
      <c r="L4734">
        <v>0</v>
      </c>
      <c r="M4734">
        <v>0</v>
      </c>
    </row>
    <row r="4735" spans="2:13" x14ac:dyDescent="0.2">
      <c r="B4735">
        <v>0</v>
      </c>
      <c r="C4735">
        <v>0</v>
      </c>
      <c r="D4735">
        <v>0</v>
      </c>
      <c r="E4735">
        <v>0</v>
      </c>
      <c r="F4735">
        <v>0</v>
      </c>
      <c r="G4735">
        <v>44444444</v>
      </c>
      <c r="H4735">
        <v>0</v>
      </c>
      <c r="I4735">
        <v>0</v>
      </c>
      <c r="J4735">
        <v>0</v>
      </c>
      <c r="K4735">
        <v>0</v>
      </c>
      <c r="L4735">
        <v>0</v>
      </c>
      <c r="M4735">
        <v>0</v>
      </c>
    </row>
    <row r="4736" spans="2:13" x14ac:dyDescent="0.2">
      <c r="B4736">
        <v>0</v>
      </c>
      <c r="C4736">
        <v>0</v>
      </c>
      <c r="D4736">
        <v>0</v>
      </c>
      <c r="E4736">
        <v>0</v>
      </c>
      <c r="F4736">
        <v>0</v>
      </c>
      <c r="G4736">
        <v>44444444</v>
      </c>
      <c r="H4736">
        <v>0</v>
      </c>
      <c r="I4736">
        <v>0</v>
      </c>
      <c r="J4736">
        <v>0</v>
      </c>
      <c r="K4736">
        <v>0</v>
      </c>
      <c r="L4736">
        <v>0</v>
      </c>
      <c r="M4736">
        <v>0</v>
      </c>
    </row>
    <row r="4737" spans="2:13" x14ac:dyDescent="0.2">
      <c r="B4737">
        <v>0</v>
      </c>
      <c r="C4737">
        <v>0</v>
      </c>
      <c r="D4737">
        <v>0</v>
      </c>
      <c r="E4737">
        <v>0</v>
      </c>
      <c r="F4737">
        <v>0</v>
      </c>
      <c r="G4737">
        <v>44444444</v>
      </c>
      <c r="H4737">
        <v>0</v>
      </c>
      <c r="I4737">
        <v>0</v>
      </c>
      <c r="J4737">
        <v>0</v>
      </c>
      <c r="K4737">
        <v>0</v>
      </c>
      <c r="L4737">
        <v>0</v>
      </c>
      <c r="M4737">
        <v>0</v>
      </c>
    </row>
    <row r="4738" spans="2:13" x14ac:dyDescent="0.2">
      <c r="B4738">
        <v>0</v>
      </c>
      <c r="C4738">
        <v>0</v>
      </c>
      <c r="D4738">
        <v>0</v>
      </c>
      <c r="E4738">
        <v>0</v>
      </c>
      <c r="F4738">
        <v>0</v>
      </c>
      <c r="G4738">
        <v>44444444</v>
      </c>
      <c r="H4738">
        <v>0</v>
      </c>
      <c r="I4738">
        <v>0</v>
      </c>
      <c r="J4738">
        <v>0</v>
      </c>
      <c r="K4738">
        <v>0</v>
      </c>
      <c r="L4738">
        <v>0</v>
      </c>
      <c r="M4738">
        <v>0</v>
      </c>
    </row>
    <row r="4739" spans="2:13" x14ac:dyDescent="0.2">
      <c r="B4739">
        <v>0</v>
      </c>
      <c r="C4739">
        <v>0</v>
      </c>
      <c r="D4739">
        <v>0</v>
      </c>
      <c r="E4739">
        <v>0</v>
      </c>
      <c r="F4739">
        <v>0</v>
      </c>
      <c r="G4739">
        <v>44444444</v>
      </c>
      <c r="H4739">
        <v>0</v>
      </c>
      <c r="I4739">
        <v>0</v>
      </c>
      <c r="J4739">
        <v>0</v>
      </c>
      <c r="K4739">
        <v>0</v>
      </c>
      <c r="L4739">
        <v>0</v>
      </c>
      <c r="M4739">
        <v>0</v>
      </c>
    </row>
    <row r="4740" spans="2:13" x14ac:dyDescent="0.2">
      <c r="B4740">
        <v>0</v>
      </c>
      <c r="C4740">
        <v>0</v>
      </c>
      <c r="D4740">
        <v>0</v>
      </c>
      <c r="E4740">
        <v>0</v>
      </c>
      <c r="F4740">
        <v>0</v>
      </c>
      <c r="G4740">
        <v>44444444</v>
      </c>
      <c r="H4740">
        <v>0</v>
      </c>
      <c r="I4740">
        <v>0</v>
      </c>
      <c r="J4740">
        <v>0</v>
      </c>
      <c r="K4740">
        <v>0</v>
      </c>
      <c r="L4740">
        <v>0</v>
      </c>
      <c r="M4740">
        <v>0</v>
      </c>
    </row>
    <row r="4741" spans="2:13" x14ac:dyDescent="0.2">
      <c r="B4741">
        <v>0</v>
      </c>
      <c r="C4741">
        <v>0</v>
      </c>
      <c r="D4741">
        <v>0</v>
      </c>
      <c r="E4741">
        <v>0</v>
      </c>
      <c r="F4741">
        <v>0</v>
      </c>
      <c r="G4741">
        <v>44444444</v>
      </c>
      <c r="H4741">
        <v>0</v>
      </c>
      <c r="I4741">
        <v>0</v>
      </c>
      <c r="J4741">
        <v>0</v>
      </c>
      <c r="K4741">
        <v>0</v>
      </c>
      <c r="L4741">
        <v>0</v>
      </c>
      <c r="M4741">
        <v>0</v>
      </c>
    </row>
    <row r="4742" spans="2:13" x14ac:dyDescent="0.2">
      <c r="B4742">
        <v>0</v>
      </c>
      <c r="C4742">
        <v>0</v>
      </c>
      <c r="D4742">
        <v>0</v>
      </c>
      <c r="E4742">
        <v>0</v>
      </c>
      <c r="F4742">
        <v>0</v>
      </c>
      <c r="G4742">
        <v>44444444</v>
      </c>
      <c r="H4742">
        <v>0</v>
      </c>
      <c r="I4742">
        <v>0</v>
      </c>
      <c r="J4742">
        <v>0</v>
      </c>
      <c r="K4742">
        <v>0</v>
      </c>
      <c r="L4742">
        <v>0</v>
      </c>
      <c r="M4742">
        <v>0</v>
      </c>
    </row>
    <row r="4743" spans="2:13" x14ac:dyDescent="0.2">
      <c r="B4743">
        <v>0</v>
      </c>
      <c r="C4743">
        <v>0</v>
      </c>
      <c r="D4743">
        <v>0</v>
      </c>
      <c r="E4743">
        <v>0</v>
      </c>
      <c r="F4743">
        <v>0</v>
      </c>
      <c r="G4743">
        <v>44444444</v>
      </c>
      <c r="H4743">
        <v>0</v>
      </c>
      <c r="I4743">
        <v>0</v>
      </c>
      <c r="J4743">
        <v>0</v>
      </c>
      <c r="K4743">
        <v>0</v>
      </c>
      <c r="L4743">
        <v>0</v>
      </c>
      <c r="M4743">
        <v>0</v>
      </c>
    </row>
    <row r="4744" spans="2:13" x14ac:dyDescent="0.2">
      <c r="B4744">
        <v>0</v>
      </c>
      <c r="C4744">
        <v>0</v>
      </c>
      <c r="D4744">
        <v>0</v>
      </c>
      <c r="E4744">
        <v>0</v>
      </c>
      <c r="F4744">
        <v>0</v>
      </c>
      <c r="G4744">
        <v>44444444</v>
      </c>
      <c r="H4744">
        <v>0</v>
      </c>
      <c r="I4744">
        <v>0</v>
      </c>
      <c r="J4744">
        <v>0</v>
      </c>
      <c r="K4744">
        <v>0</v>
      </c>
      <c r="L4744">
        <v>0</v>
      </c>
      <c r="M4744">
        <v>0</v>
      </c>
    </row>
    <row r="4745" spans="2:13" x14ac:dyDescent="0.2">
      <c r="B4745">
        <v>0</v>
      </c>
      <c r="C4745">
        <v>0</v>
      </c>
      <c r="D4745">
        <v>0</v>
      </c>
      <c r="E4745">
        <v>0</v>
      </c>
      <c r="F4745">
        <v>0</v>
      </c>
      <c r="G4745">
        <v>44444444</v>
      </c>
      <c r="H4745">
        <v>0</v>
      </c>
      <c r="I4745">
        <v>0</v>
      </c>
      <c r="J4745">
        <v>0</v>
      </c>
      <c r="K4745">
        <v>0</v>
      </c>
      <c r="L4745">
        <v>0</v>
      </c>
      <c r="M4745">
        <v>0</v>
      </c>
    </row>
    <row r="4746" spans="2:13" x14ac:dyDescent="0.2">
      <c r="B4746">
        <v>0</v>
      </c>
      <c r="C4746">
        <v>0</v>
      </c>
      <c r="D4746">
        <v>0</v>
      </c>
      <c r="E4746">
        <v>0</v>
      </c>
      <c r="F4746">
        <v>0</v>
      </c>
      <c r="G4746">
        <v>44444444</v>
      </c>
      <c r="H4746">
        <v>0</v>
      </c>
      <c r="I4746">
        <v>0</v>
      </c>
      <c r="J4746">
        <v>0</v>
      </c>
      <c r="K4746">
        <v>0</v>
      </c>
      <c r="L4746">
        <v>0</v>
      </c>
      <c r="M4746">
        <v>0</v>
      </c>
    </row>
    <row r="4747" spans="2:13" x14ac:dyDescent="0.2">
      <c r="B4747">
        <v>0</v>
      </c>
      <c r="C4747">
        <v>0</v>
      </c>
      <c r="D4747">
        <v>0</v>
      </c>
      <c r="E4747">
        <v>0</v>
      </c>
      <c r="F4747">
        <v>0</v>
      </c>
      <c r="G4747">
        <v>44444444</v>
      </c>
      <c r="H4747">
        <v>0</v>
      </c>
      <c r="I4747">
        <v>0</v>
      </c>
      <c r="J4747">
        <v>0</v>
      </c>
      <c r="K4747">
        <v>0</v>
      </c>
      <c r="L4747">
        <v>0</v>
      </c>
      <c r="M4747">
        <v>0</v>
      </c>
    </row>
    <row r="4748" spans="2:13" x14ac:dyDescent="0.2">
      <c r="B4748">
        <v>0</v>
      </c>
      <c r="C4748">
        <v>0</v>
      </c>
      <c r="D4748">
        <v>0</v>
      </c>
      <c r="E4748">
        <v>0</v>
      </c>
      <c r="F4748">
        <v>0</v>
      </c>
      <c r="G4748">
        <v>44444444</v>
      </c>
      <c r="H4748">
        <v>0</v>
      </c>
      <c r="I4748">
        <v>0</v>
      </c>
      <c r="J4748">
        <v>0</v>
      </c>
      <c r="K4748">
        <v>0</v>
      </c>
      <c r="L4748">
        <v>0</v>
      </c>
      <c r="M4748">
        <v>0</v>
      </c>
    </row>
    <row r="4749" spans="2:13" x14ac:dyDescent="0.2">
      <c r="B4749">
        <v>0</v>
      </c>
      <c r="C4749">
        <v>0</v>
      </c>
      <c r="D4749">
        <v>0</v>
      </c>
      <c r="E4749">
        <v>0</v>
      </c>
      <c r="F4749">
        <v>0</v>
      </c>
      <c r="G4749">
        <v>44444444</v>
      </c>
      <c r="H4749">
        <v>0</v>
      </c>
      <c r="I4749">
        <v>0</v>
      </c>
      <c r="J4749">
        <v>0</v>
      </c>
      <c r="K4749">
        <v>0</v>
      </c>
      <c r="L4749">
        <v>0</v>
      </c>
      <c r="M4749">
        <v>0</v>
      </c>
    </row>
    <row r="4750" spans="2:13" x14ac:dyDescent="0.2">
      <c r="B4750">
        <v>0</v>
      </c>
      <c r="C4750">
        <v>0</v>
      </c>
      <c r="D4750">
        <v>0</v>
      </c>
      <c r="E4750">
        <v>0</v>
      </c>
      <c r="F4750">
        <v>0</v>
      </c>
      <c r="G4750">
        <v>44444444</v>
      </c>
      <c r="H4750">
        <v>0</v>
      </c>
      <c r="I4750">
        <v>0</v>
      </c>
      <c r="J4750">
        <v>0</v>
      </c>
      <c r="K4750">
        <v>0</v>
      </c>
      <c r="L4750">
        <v>0</v>
      </c>
      <c r="M4750">
        <v>0</v>
      </c>
    </row>
    <row r="4751" spans="2:13" x14ac:dyDescent="0.2">
      <c r="B4751">
        <v>0</v>
      </c>
      <c r="C4751">
        <v>0</v>
      </c>
      <c r="D4751">
        <v>0</v>
      </c>
      <c r="E4751">
        <v>0</v>
      </c>
      <c r="F4751">
        <v>0</v>
      </c>
      <c r="G4751">
        <v>44444444</v>
      </c>
      <c r="H4751">
        <v>0</v>
      </c>
      <c r="I4751">
        <v>0</v>
      </c>
      <c r="J4751">
        <v>0</v>
      </c>
      <c r="K4751">
        <v>0</v>
      </c>
      <c r="L4751">
        <v>0</v>
      </c>
      <c r="M4751">
        <v>0</v>
      </c>
    </row>
    <row r="4752" spans="2:13" x14ac:dyDescent="0.2">
      <c r="B4752">
        <v>0</v>
      </c>
      <c r="C4752">
        <v>0</v>
      </c>
      <c r="D4752">
        <v>0</v>
      </c>
      <c r="E4752">
        <v>0</v>
      </c>
      <c r="F4752">
        <v>0</v>
      </c>
      <c r="G4752">
        <v>44444444</v>
      </c>
      <c r="H4752">
        <v>0</v>
      </c>
      <c r="I4752">
        <v>0</v>
      </c>
      <c r="J4752">
        <v>0</v>
      </c>
      <c r="K4752">
        <v>0</v>
      </c>
      <c r="L4752">
        <v>0</v>
      </c>
      <c r="M4752">
        <v>0</v>
      </c>
    </row>
    <row r="4753" spans="2:13" x14ac:dyDescent="0.2">
      <c r="B4753">
        <v>0</v>
      </c>
      <c r="C4753">
        <v>0</v>
      </c>
      <c r="D4753">
        <v>0</v>
      </c>
      <c r="E4753">
        <v>0</v>
      </c>
      <c r="F4753">
        <v>0</v>
      </c>
      <c r="G4753">
        <v>44444444</v>
      </c>
      <c r="H4753">
        <v>0</v>
      </c>
      <c r="I4753">
        <v>0</v>
      </c>
      <c r="J4753">
        <v>0</v>
      </c>
      <c r="K4753">
        <v>0</v>
      </c>
      <c r="L4753">
        <v>0</v>
      </c>
      <c r="M4753">
        <v>0</v>
      </c>
    </row>
    <row r="4754" spans="2:13" x14ac:dyDescent="0.2">
      <c r="B4754">
        <v>0</v>
      </c>
      <c r="C4754">
        <v>0</v>
      </c>
      <c r="D4754">
        <v>0</v>
      </c>
      <c r="E4754">
        <v>0</v>
      </c>
      <c r="F4754">
        <v>0</v>
      </c>
      <c r="G4754">
        <v>44444444</v>
      </c>
      <c r="H4754">
        <v>0</v>
      </c>
      <c r="I4754">
        <v>0</v>
      </c>
      <c r="J4754">
        <v>0</v>
      </c>
      <c r="K4754">
        <v>0</v>
      </c>
      <c r="L4754">
        <v>0</v>
      </c>
      <c r="M4754">
        <v>0</v>
      </c>
    </row>
    <row r="4755" spans="2:13" x14ac:dyDescent="0.2">
      <c r="B4755">
        <v>0</v>
      </c>
      <c r="C4755">
        <v>0</v>
      </c>
      <c r="D4755">
        <v>0</v>
      </c>
      <c r="E4755">
        <v>0</v>
      </c>
      <c r="F4755">
        <v>0</v>
      </c>
      <c r="G4755">
        <v>44444444</v>
      </c>
      <c r="H4755">
        <v>0</v>
      </c>
      <c r="I4755">
        <v>0</v>
      </c>
      <c r="J4755">
        <v>0</v>
      </c>
      <c r="K4755">
        <v>0</v>
      </c>
      <c r="L4755">
        <v>0</v>
      </c>
      <c r="M4755">
        <v>0</v>
      </c>
    </row>
    <row r="4756" spans="2:13" x14ac:dyDescent="0.2">
      <c r="B4756">
        <v>0</v>
      </c>
      <c r="C4756">
        <v>0</v>
      </c>
      <c r="D4756">
        <v>0</v>
      </c>
      <c r="E4756">
        <v>0</v>
      </c>
      <c r="F4756">
        <v>0</v>
      </c>
      <c r="G4756">
        <v>44444444</v>
      </c>
      <c r="H4756">
        <v>0</v>
      </c>
      <c r="I4756">
        <v>0</v>
      </c>
      <c r="J4756">
        <v>0</v>
      </c>
      <c r="K4756">
        <v>0</v>
      </c>
      <c r="L4756">
        <v>0</v>
      </c>
      <c r="M4756">
        <v>0</v>
      </c>
    </row>
    <row r="4757" spans="2:13" x14ac:dyDescent="0.2">
      <c r="B4757">
        <v>0</v>
      </c>
      <c r="C4757">
        <v>0</v>
      </c>
      <c r="D4757">
        <v>0</v>
      </c>
      <c r="E4757">
        <v>0</v>
      </c>
      <c r="F4757">
        <v>0</v>
      </c>
      <c r="G4757">
        <v>44444444</v>
      </c>
      <c r="H4757">
        <v>0</v>
      </c>
      <c r="I4757">
        <v>0</v>
      </c>
      <c r="J4757">
        <v>0</v>
      </c>
      <c r="K4757">
        <v>0</v>
      </c>
      <c r="L4757">
        <v>0</v>
      </c>
      <c r="M4757">
        <v>0</v>
      </c>
    </row>
    <row r="4758" spans="2:13" x14ac:dyDescent="0.2">
      <c r="B4758">
        <v>0</v>
      </c>
      <c r="C4758">
        <v>0</v>
      </c>
      <c r="D4758">
        <v>0</v>
      </c>
      <c r="E4758">
        <v>0</v>
      </c>
      <c r="F4758">
        <v>0</v>
      </c>
      <c r="G4758">
        <v>44444444</v>
      </c>
      <c r="H4758">
        <v>0</v>
      </c>
      <c r="I4758">
        <v>0</v>
      </c>
      <c r="J4758">
        <v>0</v>
      </c>
      <c r="K4758">
        <v>0</v>
      </c>
      <c r="L4758">
        <v>0</v>
      </c>
      <c r="M4758">
        <v>0</v>
      </c>
    </row>
    <row r="4759" spans="2:13" x14ac:dyDescent="0.2">
      <c r="B4759">
        <v>0</v>
      </c>
      <c r="C4759">
        <v>0</v>
      </c>
      <c r="D4759">
        <v>0</v>
      </c>
      <c r="E4759">
        <v>0</v>
      </c>
      <c r="F4759">
        <v>0</v>
      </c>
      <c r="G4759">
        <v>44444444</v>
      </c>
      <c r="H4759">
        <v>0</v>
      </c>
      <c r="I4759">
        <v>0</v>
      </c>
      <c r="J4759">
        <v>0</v>
      </c>
      <c r="K4759">
        <v>0</v>
      </c>
      <c r="L4759">
        <v>0</v>
      </c>
      <c r="M4759">
        <v>0</v>
      </c>
    </row>
    <row r="4760" spans="2:13" x14ac:dyDescent="0.2">
      <c r="B4760">
        <v>0</v>
      </c>
      <c r="C4760">
        <v>0</v>
      </c>
      <c r="D4760">
        <v>0</v>
      </c>
      <c r="E4760">
        <v>0</v>
      </c>
      <c r="F4760">
        <v>0</v>
      </c>
      <c r="G4760">
        <v>44444444</v>
      </c>
      <c r="H4760">
        <v>0</v>
      </c>
      <c r="I4760">
        <v>0</v>
      </c>
      <c r="J4760">
        <v>0</v>
      </c>
      <c r="K4760">
        <v>0</v>
      </c>
      <c r="L4760">
        <v>0</v>
      </c>
      <c r="M4760">
        <v>0</v>
      </c>
    </row>
    <row r="4761" spans="2:13" x14ac:dyDescent="0.2">
      <c r="B4761">
        <v>0</v>
      </c>
      <c r="C4761">
        <v>0</v>
      </c>
      <c r="D4761">
        <v>0</v>
      </c>
      <c r="E4761">
        <v>0</v>
      </c>
      <c r="F4761">
        <v>0</v>
      </c>
      <c r="G4761">
        <v>44444444</v>
      </c>
      <c r="H4761">
        <v>0</v>
      </c>
      <c r="I4761">
        <v>0</v>
      </c>
      <c r="J4761">
        <v>0</v>
      </c>
      <c r="K4761">
        <v>0</v>
      </c>
      <c r="L4761">
        <v>0</v>
      </c>
      <c r="M4761">
        <v>0</v>
      </c>
    </row>
    <row r="4762" spans="2:13" x14ac:dyDescent="0.2">
      <c r="B4762">
        <v>0</v>
      </c>
      <c r="C4762">
        <v>0</v>
      </c>
      <c r="D4762">
        <v>0</v>
      </c>
      <c r="E4762">
        <v>0</v>
      </c>
      <c r="F4762">
        <v>0</v>
      </c>
      <c r="G4762">
        <v>44444444</v>
      </c>
      <c r="H4762">
        <v>0</v>
      </c>
      <c r="I4762">
        <v>0</v>
      </c>
      <c r="J4762">
        <v>0</v>
      </c>
      <c r="K4762">
        <v>0</v>
      </c>
      <c r="L4762">
        <v>0</v>
      </c>
      <c r="M4762">
        <v>0</v>
      </c>
    </row>
    <row r="4763" spans="2:13" x14ac:dyDescent="0.2">
      <c r="B4763">
        <v>0</v>
      </c>
      <c r="C4763">
        <v>0</v>
      </c>
      <c r="D4763">
        <v>0</v>
      </c>
      <c r="E4763">
        <v>0</v>
      </c>
      <c r="F4763">
        <v>0</v>
      </c>
      <c r="G4763">
        <v>44444444</v>
      </c>
      <c r="H4763">
        <v>0</v>
      </c>
      <c r="I4763">
        <v>0</v>
      </c>
      <c r="J4763">
        <v>0</v>
      </c>
      <c r="K4763">
        <v>0</v>
      </c>
      <c r="L4763">
        <v>0</v>
      </c>
      <c r="M4763">
        <v>0</v>
      </c>
    </row>
    <row r="4764" spans="2:13" x14ac:dyDescent="0.2">
      <c r="B4764">
        <v>0</v>
      </c>
      <c r="C4764">
        <v>0</v>
      </c>
      <c r="D4764">
        <v>0</v>
      </c>
      <c r="E4764">
        <v>0</v>
      </c>
      <c r="F4764">
        <v>0</v>
      </c>
      <c r="G4764">
        <v>44444444</v>
      </c>
      <c r="H4764">
        <v>0</v>
      </c>
      <c r="I4764">
        <v>0</v>
      </c>
      <c r="J4764">
        <v>0</v>
      </c>
      <c r="K4764">
        <v>0</v>
      </c>
      <c r="L4764">
        <v>0</v>
      </c>
      <c r="M4764">
        <v>0</v>
      </c>
    </row>
    <row r="4765" spans="2:13" x14ac:dyDescent="0.2">
      <c r="B4765">
        <v>0</v>
      </c>
      <c r="C4765">
        <v>0</v>
      </c>
      <c r="D4765">
        <v>0</v>
      </c>
      <c r="E4765">
        <v>0</v>
      </c>
      <c r="F4765">
        <v>0</v>
      </c>
      <c r="G4765">
        <v>44444444</v>
      </c>
      <c r="H4765">
        <v>0</v>
      </c>
      <c r="I4765">
        <v>0</v>
      </c>
      <c r="J4765">
        <v>0</v>
      </c>
      <c r="K4765">
        <v>0</v>
      </c>
      <c r="L4765">
        <v>0</v>
      </c>
      <c r="M4765">
        <v>0</v>
      </c>
    </row>
    <row r="4766" spans="2:13" x14ac:dyDescent="0.2">
      <c r="B4766">
        <v>0</v>
      </c>
      <c r="C4766">
        <v>0</v>
      </c>
      <c r="D4766">
        <v>0</v>
      </c>
      <c r="E4766">
        <v>0</v>
      </c>
      <c r="F4766">
        <v>0</v>
      </c>
      <c r="G4766">
        <v>44444444</v>
      </c>
      <c r="H4766">
        <v>0</v>
      </c>
      <c r="I4766">
        <v>0</v>
      </c>
      <c r="J4766">
        <v>0</v>
      </c>
      <c r="K4766">
        <v>0</v>
      </c>
      <c r="L4766">
        <v>0</v>
      </c>
      <c r="M4766">
        <v>0</v>
      </c>
    </row>
    <row r="4767" spans="2:13" x14ac:dyDescent="0.2">
      <c r="B4767">
        <v>0</v>
      </c>
      <c r="C4767">
        <v>0</v>
      </c>
      <c r="D4767">
        <v>0</v>
      </c>
      <c r="E4767">
        <v>0</v>
      </c>
      <c r="F4767">
        <v>0</v>
      </c>
      <c r="G4767">
        <v>44444444</v>
      </c>
      <c r="H4767">
        <v>0</v>
      </c>
      <c r="I4767">
        <v>0</v>
      </c>
      <c r="J4767">
        <v>0</v>
      </c>
      <c r="K4767">
        <v>0</v>
      </c>
      <c r="L4767">
        <v>0</v>
      </c>
      <c r="M4767">
        <v>0</v>
      </c>
    </row>
    <row r="4768" spans="2:13" x14ac:dyDescent="0.2">
      <c r="B4768">
        <v>0</v>
      </c>
      <c r="C4768">
        <v>0</v>
      </c>
      <c r="D4768">
        <v>0</v>
      </c>
      <c r="E4768">
        <v>0</v>
      </c>
      <c r="F4768">
        <v>0</v>
      </c>
      <c r="G4768">
        <v>44444444</v>
      </c>
      <c r="H4768">
        <v>0</v>
      </c>
      <c r="I4768">
        <v>0</v>
      </c>
      <c r="J4768">
        <v>0</v>
      </c>
      <c r="K4768">
        <v>0</v>
      </c>
      <c r="L4768">
        <v>0</v>
      </c>
      <c r="M4768">
        <v>0</v>
      </c>
    </row>
    <row r="4769" spans="2:13" x14ac:dyDescent="0.2">
      <c r="B4769">
        <v>0</v>
      </c>
      <c r="C4769">
        <v>0</v>
      </c>
      <c r="D4769">
        <v>0</v>
      </c>
      <c r="E4769">
        <v>0</v>
      </c>
      <c r="F4769">
        <v>0</v>
      </c>
      <c r="G4769">
        <v>44444444</v>
      </c>
      <c r="H4769">
        <v>0</v>
      </c>
      <c r="I4769">
        <v>0</v>
      </c>
      <c r="J4769">
        <v>0</v>
      </c>
      <c r="K4769">
        <v>0</v>
      </c>
      <c r="L4769">
        <v>0</v>
      </c>
      <c r="M4769">
        <v>0</v>
      </c>
    </row>
    <row r="4770" spans="2:13" x14ac:dyDescent="0.2">
      <c r="B4770">
        <v>0</v>
      </c>
      <c r="C4770">
        <v>0</v>
      </c>
      <c r="D4770">
        <v>0</v>
      </c>
      <c r="E4770">
        <v>0</v>
      </c>
      <c r="F4770">
        <v>0</v>
      </c>
      <c r="G4770">
        <v>44444444</v>
      </c>
      <c r="H4770">
        <v>0</v>
      </c>
      <c r="I4770">
        <v>0</v>
      </c>
      <c r="J4770">
        <v>0</v>
      </c>
      <c r="K4770">
        <v>0</v>
      </c>
      <c r="L4770">
        <v>0</v>
      </c>
      <c r="M4770">
        <v>0</v>
      </c>
    </row>
    <row r="4771" spans="2:13" x14ac:dyDescent="0.2">
      <c r="B4771">
        <v>0</v>
      </c>
      <c r="C4771">
        <v>0</v>
      </c>
      <c r="D4771">
        <v>0</v>
      </c>
      <c r="E4771">
        <v>0</v>
      </c>
      <c r="F4771">
        <v>0</v>
      </c>
      <c r="G4771">
        <v>44444444</v>
      </c>
      <c r="H4771">
        <v>0</v>
      </c>
      <c r="I4771">
        <v>0</v>
      </c>
      <c r="J4771">
        <v>0</v>
      </c>
      <c r="K4771">
        <v>0</v>
      </c>
      <c r="L4771">
        <v>0</v>
      </c>
      <c r="M4771">
        <v>0</v>
      </c>
    </row>
    <row r="4772" spans="2:13" x14ac:dyDescent="0.2">
      <c r="B4772">
        <v>0</v>
      </c>
      <c r="C4772">
        <v>0</v>
      </c>
      <c r="D4772">
        <v>0</v>
      </c>
      <c r="E4772">
        <v>0</v>
      </c>
      <c r="F4772">
        <v>0</v>
      </c>
      <c r="G4772">
        <v>44444444</v>
      </c>
      <c r="H4772">
        <v>0</v>
      </c>
      <c r="I4772">
        <v>0</v>
      </c>
      <c r="J4772">
        <v>0</v>
      </c>
      <c r="K4772">
        <v>0</v>
      </c>
      <c r="L4772">
        <v>0</v>
      </c>
      <c r="M4772">
        <v>0</v>
      </c>
    </row>
    <row r="4773" spans="2:13" x14ac:dyDescent="0.2">
      <c r="B4773">
        <v>0</v>
      </c>
      <c r="C4773">
        <v>0</v>
      </c>
      <c r="D4773">
        <v>0</v>
      </c>
      <c r="E4773">
        <v>0</v>
      </c>
      <c r="F4773">
        <v>0</v>
      </c>
      <c r="G4773">
        <v>44444444</v>
      </c>
      <c r="H4773">
        <v>0</v>
      </c>
      <c r="I4773">
        <v>0</v>
      </c>
      <c r="J4773">
        <v>0</v>
      </c>
      <c r="K4773">
        <v>0</v>
      </c>
      <c r="L4773">
        <v>0</v>
      </c>
      <c r="M4773">
        <v>0</v>
      </c>
    </row>
    <row r="4774" spans="2:13" x14ac:dyDescent="0.2">
      <c r="B4774">
        <v>0</v>
      </c>
      <c r="C4774">
        <v>0</v>
      </c>
      <c r="D4774">
        <v>0</v>
      </c>
      <c r="E4774">
        <v>0</v>
      </c>
      <c r="F4774">
        <v>0</v>
      </c>
      <c r="G4774">
        <v>44444444</v>
      </c>
      <c r="H4774">
        <v>0</v>
      </c>
      <c r="I4774">
        <v>0</v>
      </c>
      <c r="J4774">
        <v>0</v>
      </c>
      <c r="K4774">
        <v>0</v>
      </c>
      <c r="L4774">
        <v>0</v>
      </c>
      <c r="M4774">
        <v>0</v>
      </c>
    </row>
    <row r="4775" spans="2:13" x14ac:dyDescent="0.2">
      <c r="B4775">
        <v>0</v>
      </c>
      <c r="C4775">
        <v>0</v>
      </c>
      <c r="D4775">
        <v>0</v>
      </c>
      <c r="E4775">
        <v>0</v>
      </c>
      <c r="F4775">
        <v>0</v>
      </c>
      <c r="G4775">
        <v>44444444</v>
      </c>
      <c r="H4775">
        <v>0</v>
      </c>
      <c r="I4775">
        <v>0</v>
      </c>
      <c r="J4775">
        <v>0</v>
      </c>
      <c r="K4775">
        <v>0</v>
      </c>
      <c r="L4775">
        <v>0</v>
      </c>
      <c r="M4775">
        <v>0</v>
      </c>
    </row>
    <row r="4776" spans="2:13" x14ac:dyDescent="0.2">
      <c r="B4776">
        <v>0</v>
      </c>
      <c r="C4776">
        <v>0</v>
      </c>
      <c r="D4776">
        <v>0</v>
      </c>
      <c r="E4776">
        <v>0</v>
      </c>
      <c r="F4776">
        <v>0</v>
      </c>
      <c r="G4776">
        <v>44444444</v>
      </c>
      <c r="H4776">
        <v>0</v>
      </c>
      <c r="I4776">
        <v>0</v>
      </c>
      <c r="J4776">
        <v>0</v>
      </c>
      <c r="K4776">
        <v>0</v>
      </c>
      <c r="L4776">
        <v>0</v>
      </c>
      <c r="M4776">
        <v>0</v>
      </c>
    </row>
    <row r="4777" spans="2:13" x14ac:dyDescent="0.2">
      <c r="B4777">
        <v>0</v>
      </c>
      <c r="C4777">
        <v>0</v>
      </c>
      <c r="D4777">
        <v>0</v>
      </c>
      <c r="E4777">
        <v>0</v>
      </c>
      <c r="F4777">
        <v>0</v>
      </c>
      <c r="G4777">
        <v>44444444</v>
      </c>
      <c r="H4777">
        <v>0</v>
      </c>
      <c r="I4777">
        <v>0</v>
      </c>
      <c r="J4777">
        <v>0</v>
      </c>
      <c r="K4777">
        <v>0</v>
      </c>
      <c r="L4777">
        <v>0</v>
      </c>
      <c r="M4777">
        <v>0</v>
      </c>
    </row>
    <row r="4778" spans="2:13" x14ac:dyDescent="0.2">
      <c r="B4778">
        <v>0</v>
      </c>
      <c r="C4778">
        <v>0</v>
      </c>
      <c r="D4778">
        <v>0</v>
      </c>
      <c r="E4778">
        <v>0</v>
      </c>
      <c r="F4778">
        <v>0</v>
      </c>
      <c r="G4778">
        <v>44444444</v>
      </c>
      <c r="H4778">
        <v>0</v>
      </c>
      <c r="I4778">
        <v>0</v>
      </c>
      <c r="J4778">
        <v>0</v>
      </c>
      <c r="K4778">
        <v>0</v>
      </c>
      <c r="L4778">
        <v>0</v>
      </c>
      <c r="M4778">
        <v>0</v>
      </c>
    </row>
    <row r="4779" spans="2:13" x14ac:dyDescent="0.2">
      <c r="B4779">
        <v>0</v>
      </c>
      <c r="C4779">
        <v>0</v>
      </c>
      <c r="D4779">
        <v>0</v>
      </c>
      <c r="E4779">
        <v>0</v>
      </c>
      <c r="F4779">
        <v>0</v>
      </c>
      <c r="G4779">
        <v>44444444</v>
      </c>
      <c r="H4779">
        <v>0</v>
      </c>
      <c r="I4779">
        <v>0</v>
      </c>
      <c r="J4779">
        <v>0</v>
      </c>
      <c r="K4779">
        <v>0</v>
      </c>
      <c r="L4779">
        <v>0</v>
      </c>
      <c r="M4779">
        <v>0</v>
      </c>
    </row>
    <row r="4780" spans="2:13" x14ac:dyDescent="0.2">
      <c r="B4780">
        <v>0</v>
      </c>
      <c r="C4780">
        <v>0</v>
      </c>
      <c r="D4780">
        <v>0</v>
      </c>
      <c r="E4780">
        <v>0</v>
      </c>
      <c r="F4780">
        <v>0</v>
      </c>
      <c r="G4780">
        <v>44444444</v>
      </c>
      <c r="H4780">
        <v>0</v>
      </c>
      <c r="I4780">
        <v>0</v>
      </c>
      <c r="J4780">
        <v>0</v>
      </c>
      <c r="K4780">
        <v>0</v>
      </c>
      <c r="L4780">
        <v>0</v>
      </c>
      <c r="M4780">
        <v>0</v>
      </c>
    </row>
    <row r="4781" spans="2:13" x14ac:dyDescent="0.2">
      <c r="B4781">
        <v>0</v>
      </c>
      <c r="C4781">
        <v>0</v>
      </c>
      <c r="D4781">
        <v>0</v>
      </c>
      <c r="E4781">
        <v>0</v>
      </c>
      <c r="F4781">
        <v>0</v>
      </c>
      <c r="G4781">
        <v>44444444</v>
      </c>
      <c r="H4781">
        <v>0</v>
      </c>
      <c r="I4781">
        <v>0</v>
      </c>
      <c r="J4781">
        <v>0</v>
      </c>
      <c r="K4781">
        <v>0</v>
      </c>
      <c r="L4781">
        <v>0</v>
      </c>
      <c r="M4781">
        <v>0</v>
      </c>
    </row>
    <row r="4782" spans="2:13" x14ac:dyDescent="0.2">
      <c r="B4782">
        <v>0</v>
      </c>
      <c r="C4782">
        <v>0</v>
      </c>
      <c r="D4782">
        <v>0</v>
      </c>
      <c r="E4782">
        <v>0</v>
      </c>
      <c r="F4782">
        <v>0</v>
      </c>
      <c r="G4782">
        <v>44444444</v>
      </c>
      <c r="H4782">
        <v>0</v>
      </c>
      <c r="I4782">
        <v>0</v>
      </c>
      <c r="J4782">
        <v>0</v>
      </c>
      <c r="K4782">
        <v>0</v>
      </c>
      <c r="L4782">
        <v>0</v>
      </c>
      <c r="M4782">
        <v>0</v>
      </c>
    </row>
    <row r="4783" spans="2:13" x14ac:dyDescent="0.2">
      <c r="B4783">
        <v>0</v>
      </c>
      <c r="C4783">
        <v>0</v>
      </c>
      <c r="D4783">
        <v>0</v>
      </c>
      <c r="E4783">
        <v>0</v>
      </c>
      <c r="F4783">
        <v>0</v>
      </c>
      <c r="G4783">
        <v>44444444</v>
      </c>
      <c r="H4783">
        <v>0</v>
      </c>
      <c r="I4783">
        <v>0</v>
      </c>
      <c r="J4783">
        <v>0</v>
      </c>
      <c r="K4783">
        <v>0</v>
      </c>
      <c r="L4783">
        <v>0</v>
      </c>
      <c r="M4783">
        <v>0</v>
      </c>
    </row>
    <row r="4784" spans="2:13" x14ac:dyDescent="0.2">
      <c r="B4784">
        <v>0</v>
      </c>
      <c r="C4784">
        <v>0</v>
      </c>
      <c r="D4784">
        <v>0</v>
      </c>
      <c r="E4784">
        <v>0</v>
      </c>
      <c r="F4784">
        <v>0</v>
      </c>
      <c r="G4784">
        <v>44444444</v>
      </c>
      <c r="H4784">
        <v>0</v>
      </c>
      <c r="I4784">
        <v>0</v>
      </c>
      <c r="J4784">
        <v>0</v>
      </c>
      <c r="K4784">
        <v>0</v>
      </c>
      <c r="L4784">
        <v>0</v>
      </c>
      <c r="M4784">
        <v>0</v>
      </c>
    </row>
    <row r="4785" spans="2:13" x14ac:dyDescent="0.2">
      <c r="B4785">
        <v>0</v>
      </c>
      <c r="C4785">
        <v>0</v>
      </c>
      <c r="D4785">
        <v>0</v>
      </c>
      <c r="E4785">
        <v>0</v>
      </c>
      <c r="F4785">
        <v>0</v>
      </c>
      <c r="G4785">
        <v>44444444</v>
      </c>
      <c r="H4785">
        <v>0</v>
      </c>
      <c r="I4785">
        <v>0</v>
      </c>
      <c r="J4785">
        <v>0</v>
      </c>
      <c r="K4785">
        <v>0</v>
      </c>
      <c r="L4785">
        <v>0</v>
      </c>
      <c r="M4785">
        <v>0</v>
      </c>
    </row>
    <row r="4786" spans="2:13" x14ac:dyDescent="0.2">
      <c r="B4786">
        <v>0</v>
      </c>
      <c r="C4786">
        <v>0</v>
      </c>
      <c r="D4786">
        <v>0</v>
      </c>
      <c r="E4786">
        <v>0</v>
      </c>
      <c r="F4786">
        <v>0</v>
      </c>
      <c r="G4786">
        <v>44444444</v>
      </c>
      <c r="H4786">
        <v>0</v>
      </c>
      <c r="I4786">
        <v>0</v>
      </c>
      <c r="J4786">
        <v>0</v>
      </c>
      <c r="K4786">
        <v>0</v>
      </c>
      <c r="L4786">
        <v>0</v>
      </c>
      <c r="M4786">
        <v>0</v>
      </c>
    </row>
    <row r="4787" spans="2:13" x14ac:dyDescent="0.2">
      <c r="B4787">
        <v>0</v>
      </c>
      <c r="C4787">
        <v>0</v>
      </c>
      <c r="D4787">
        <v>0</v>
      </c>
      <c r="E4787">
        <v>0</v>
      </c>
      <c r="F4787">
        <v>0</v>
      </c>
      <c r="G4787">
        <v>44444444</v>
      </c>
      <c r="H4787">
        <v>0</v>
      </c>
      <c r="I4787">
        <v>0</v>
      </c>
      <c r="J4787">
        <v>0</v>
      </c>
      <c r="K4787">
        <v>0</v>
      </c>
      <c r="L4787">
        <v>0</v>
      </c>
      <c r="M4787">
        <v>0</v>
      </c>
    </row>
    <row r="4788" spans="2:13" x14ac:dyDescent="0.2">
      <c r="B4788">
        <v>0</v>
      </c>
      <c r="C4788">
        <v>0</v>
      </c>
      <c r="D4788">
        <v>0</v>
      </c>
      <c r="E4788">
        <v>0</v>
      </c>
      <c r="F4788">
        <v>0</v>
      </c>
      <c r="G4788">
        <v>44444444</v>
      </c>
      <c r="H4788">
        <v>0</v>
      </c>
      <c r="I4788">
        <v>0</v>
      </c>
      <c r="J4788">
        <v>0</v>
      </c>
      <c r="K4788">
        <v>0</v>
      </c>
      <c r="L4788">
        <v>0</v>
      </c>
      <c r="M4788">
        <v>0</v>
      </c>
    </row>
    <row r="4789" spans="2:13" x14ac:dyDescent="0.2">
      <c r="B4789">
        <v>0</v>
      </c>
      <c r="C4789">
        <v>0</v>
      </c>
      <c r="D4789">
        <v>0</v>
      </c>
      <c r="E4789">
        <v>0</v>
      </c>
      <c r="F4789">
        <v>0</v>
      </c>
      <c r="G4789">
        <v>44444444</v>
      </c>
      <c r="H4789">
        <v>0</v>
      </c>
      <c r="I4789">
        <v>0</v>
      </c>
      <c r="J4789">
        <v>0</v>
      </c>
      <c r="K4789">
        <v>0</v>
      </c>
      <c r="L4789">
        <v>0</v>
      </c>
      <c r="M4789">
        <v>0</v>
      </c>
    </row>
    <row r="4790" spans="2:13" x14ac:dyDescent="0.2">
      <c r="B4790">
        <v>0</v>
      </c>
      <c r="C4790">
        <v>0</v>
      </c>
      <c r="D4790">
        <v>0</v>
      </c>
      <c r="E4790">
        <v>0</v>
      </c>
      <c r="F4790">
        <v>0</v>
      </c>
      <c r="G4790">
        <v>44444444</v>
      </c>
      <c r="H4790">
        <v>0</v>
      </c>
      <c r="I4790">
        <v>0</v>
      </c>
      <c r="J4790">
        <v>0</v>
      </c>
      <c r="K4790">
        <v>0</v>
      </c>
      <c r="L4790">
        <v>0</v>
      </c>
      <c r="M4790">
        <v>0</v>
      </c>
    </row>
    <row r="4791" spans="2:13" x14ac:dyDescent="0.2">
      <c r="B4791">
        <v>0</v>
      </c>
      <c r="C4791">
        <v>0</v>
      </c>
      <c r="D4791">
        <v>0</v>
      </c>
      <c r="E4791">
        <v>0</v>
      </c>
      <c r="F4791">
        <v>0</v>
      </c>
      <c r="G4791">
        <v>44444444</v>
      </c>
      <c r="H4791">
        <v>0</v>
      </c>
      <c r="I4791">
        <v>0</v>
      </c>
      <c r="J4791">
        <v>0</v>
      </c>
      <c r="K4791">
        <v>0</v>
      </c>
      <c r="L4791">
        <v>0</v>
      </c>
      <c r="M4791">
        <v>0</v>
      </c>
    </row>
    <row r="4792" spans="2:13" x14ac:dyDescent="0.2">
      <c r="B4792">
        <v>0</v>
      </c>
      <c r="C4792">
        <v>0</v>
      </c>
      <c r="D4792">
        <v>0</v>
      </c>
      <c r="E4792">
        <v>0</v>
      </c>
      <c r="F4792">
        <v>0</v>
      </c>
      <c r="G4792">
        <v>44444444</v>
      </c>
      <c r="H4792">
        <v>0</v>
      </c>
      <c r="I4792">
        <v>0</v>
      </c>
      <c r="J4792">
        <v>0</v>
      </c>
      <c r="K4792">
        <v>0</v>
      </c>
      <c r="L4792">
        <v>0</v>
      </c>
      <c r="M4792">
        <v>0</v>
      </c>
    </row>
    <row r="4793" spans="2:13" x14ac:dyDescent="0.2">
      <c r="B4793">
        <v>0</v>
      </c>
      <c r="C4793">
        <v>0</v>
      </c>
      <c r="D4793">
        <v>0</v>
      </c>
      <c r="E4793">
        <v>0</v>
      </c>
      <c r="F4793">
        <v>0</v>
      </c>
      <c r="G4793">
        <v>44444444</v>
      </c>
      <c r="H4793">
        <v>0</v>
      </c>
      <c r="I4793">
        <v>0</v>
      </c>
      <c r="J4793">
        <v>0</v>
      </c>
      <c r="K4793">
        <v>0</v>
      </c>
      <c r="L4793">
        <v>0</v>
      </c>
      <c r="M4793">
        <v>0</v>
      </c>
    </row>
    <row r="4794" spans="2:13" x14ac:dyDescent="0.2">
      <c r="B4794">
        <v>0</v>
      </c>
      <c r="C4794">
        <v>0</v>
      </c>
      <c r="D4794">
        <v>0</v>
      </c>
      <c r="E4794">
        <v>0</v>
      </c>
      <c r="F4794">
        <v>0</v>
      </c>
      <c r="G4794">
        <v>44444444</v>
      </c>
      <c r="H4794">
        <v>0</v>
      </c>
      <c r="I4794">
        <v>0</v>
      </c>
      <c r="J4794">
        <v>0</v>
      </c>
      <c r="K4794">
        <v>0</v>
      </c>
      <c r="L4794">
        <v>0</v>
      </c>
      <c r="M4794">
        <v>0</v>
      </c>
    </row>
    <row r="4795" spans="2:13" x14ac:dyDescent="0.2">
      <c r="B4795">
        <v>0</v>
      </c>
      <c r="C4795">
        <v>0</v>
      </c>
      <c r="D4795">
        <v>0</v>
      </c>
      <c r="E4795">
        <v>0</v>
      </c>
      <c r="F4795">
        <v>0</v>
      </c>
      <c r="G4795">
        <v>44444444</v>
      </c>
      <c r="H4795">
        <v>0</v>
      </c>
      <c r="I4795">
        <v>0</v>
      </c>
      <c r="J4795">
        <v>0</v>
      </c>
      <c r="K4795">
        <v>0</v>
      </c>
      <c r="L4795">
        <v>0</v>
      </c>
      <c r="M4795">
        <v>0</v>
      </c>
    </row>
    <row r="4796" spans="2:13" x14ac:dyDescent="0.2">
      <c r="B4796">
        <v>0</v>
      </c>
      <c r="C4796">
        <v>0</v>
      </c>
      <c r="D4796">
        <v>0</v>
      </c>
      <c r="E4796">
        <v>0</v>
      </c>
      <c r="F4796">
        <v>0</v>
      </c>
      <c r="G4796">
        <v>44444444</v>
      </c>
      <c r="H4796">
        <v>0</v>
      </c>
      <c r="I4796">
        <v>0</v>
      </c>
      <c r="J4796">
        <v>0</v>
      </c>
      <c r="K4796">
        <v>0</v>
      </c>
      <c r="L4796">
        <v>0</v>
      </c>
      <c r="M4796">
        <v>0</v>
      </c>
    </row>
    <row r="4797" spans="2:13" x14ac:dyDescent="0.2">
      <c r="B4797">
        <v>0</v>
      </c>
      <c r="C4797">
        <v>0</v>
      </c>
      <c r="D4797">
        <v>0</v>
      </c>
      <c r="E4797">
        <v>0</v>
      </c>
      <c r="F4797">
        <v>0</v>
      </c>
      <c r="G4797">
        <v>44444444</v>
      </c>
      <c r="H4797">
        <v>0</v>
      </c>
      <c r="I4797">
        <v>0</v>
      </c>
      <c r="J4797">
        <v>0</v>
      </c>
      <c r="K4797">
        <v>0</v>
      </c>
      <c r="L4797">
        <v>0</v>
      </c>
      <c r="M4797">
        <v>0</v>
      </c>
    </row>
    <row r="4798" spans="2:13" x14ac:dyDescent="0.2">
      <c r="B4798">
        <v>0</v>
      </c>
      <c r="C4798">
        <v>0</v>
      </c>
      <c r="D4798">
        <v>0</v>
      </c>
      <c r="E4798">
        <v>0</v>
      </c>
      <c r="F4798">
        <v>0</v>
      </c>
      <c r="G4798">
        <v>44444444</v>
      </c>
      <c r="H4798">
        <v>0</v>
      </c>
      <c r="I4798">
        <v>0</v>
      </c>
      <c r="J4798">
        <v>0</v>
      </c>
      <c r="K4798">
        <v>0</v>
      </c>
      <c r="L4798">
        <v>0</v>
      </c>
      <c r="M4798">
        <v>0</v>
      </c>
    </row>
    <row r="4799" spans="2:13" x14ac:dyDescent="0.2">
      <c r="B4799">
        <v>0</v>
      </c>
      <c r="C4799">
        <v>0</v>
      </c>
      <c r="D4799">
        <v>0</v>
      </c>
      <c r="E4799">
        <v>0</v>
      </c>
      <c r="F4799">
        <v>0</v>
      </c>
      <c r="G4799">
        <v>44444444</v>
      </c>
      <c r="H4799">
        <v>0</v>
      </c>
      <c r="I4799">
        <v>0</v>
      </c>
      <c r="J4799">
        <v>0</v>
      </c>
      <c r="K4799">
        <v>0</v>
      </c>
      <c r="L4799">
        <v>0</v>
      </c>
      <c r="M4799">
        <v>0</v>
      </c>
    </row>
    <row r="4800" spans="2:13" x14ac:dyDescent="0.2">
      <c r="B4800">
        <v>0</v>
      </c>
      <c r="C4800">
        <v>0</v>
      </c>
      <c r="D4800">
        <v>0</v>
      </c>
      <c r="E4800">
        <v>0</v>
      </c>
      <c r="F4800">
        <v>0</v>
      </c>
      <c r="G4800">
        <v>44444444</v>
      </c>
      <c r="H4800">
        <v>0</v>
      </c>
      <c r="I4800">
        <v>0</v>
      </c>
      <c r="J4800">
        <v>0</v>
      </c>
      <c r="K4800">
        <v>0</v>
      </c>
      <c r="L4800">
        <v>0</v>
      </c>
      <c r="M4800">
        <v>0</v>
      </c>
    </row>
    <row r="4801" spans="2:13" x14ac:dyDescent="0.2">
      <c r="B4801">
        <v>0</v>
      </c>
      <c r="C4801">
        <v>0</v>
      </c>
      <c r="D4801">
        <v>0</v>
      </c>
      <c r="E4801">
        <v>0</v>
      </c>
      <c r="F4801">
        <v>0</v>
      </c>
      <c r="G4801">
        <v>44444444</v>
      </c>
      <c r="H4801">
        <v>0</v>
      </c>
      <c r="I4801">
        <v>0</v>
      </c>
      <c r="J4801">
        <v>0</v>
      </c>
      <c r="K4801">
        <v>0</v>
      </c>
      <c r="L4801">
        <v>0</v>
      </c>
      <c r="M4801">
        <v>0</v>
      </c>
    </row>
    <row r="4802" spans="2:13" x14ac:dyDescent="0.2">
      <c r="B4802">
        <v>0</v>
      </c>
      <c r="C4802">
        <v>0</v>
      </c>
      <c r="D4802">
        <v>0</v>
      </c>
      <c r="E4802">
        <v>0</v>
      </c>
      <c r="F4802">
        <v>0</v>
      </c>
      <c r="G4802">
        <v>44444444</v>
      </c>
      <c r="H4802">
        <v>0</v>
      </c>
      <c r="I4802">
        <v>0</v>
      </c>
      <c r="J4802">
        <v>0</v>
      </c>
      <c r="K4802">
        <v>0</v>
      </c>
      <c r="L4802">
        <v>0</v>
      </c>
      <c r="M4802">
        <v>0</v>
      </c>
    </row>
    <row r="4803" spans="2:13" x14ac:dyDescent="0.2">
      <c r="B4803">
        <v>0</v>
      </c>
      <c r="C4803">
        <v>0</v>
      </c>
      <c r="D4803">
        <v>0</v>
      </c>
      <c r="E4803">
        <v>0</v>
      </c>
      <c r="F4803">
        <v>0</v>
      </c>
      <c r="G4803">
        <v>44444444</v>
      </c>
      <c r="H4803">
        <v>0</v>
      </c>
      <c r="I4803">
        <v>0</v>
      </c>
      <c r="J4803">
        <v>0</v>
      </c>
      <c r="K4803">
        <v>0</v>
      </c>
      <c r="L4803">
        <v>0</v>
      </c>
      <c r="M4803">
        <v>0</v>
      </c>
    </row>
    <row r="4804" spans="2:13" x14ac:dyDescent="0.2">
      <c r="B4804">
        <v>0</v>
      </c>
      <c r="C4804">
        <v>0</v>
      </c>
      <c r="D4804">
        <v>0</v>
      </c>
      <c r="E4804">
        <v>0</v>
      </c>
      <c r="F4804">
        <v>0</v>
      </c>
      <c r="G4804">
        <v>44444444</v>
      </c>
      <c r="H4804">
        <v>0</v>
      </c>
      <c r="I4804">
        <v>0</v>
      </c>
      <c r="J4804">
        <v>0</v>
      </c>
      <c r="K4804">
        <v>0</v>
      </c>
      <c r="L4804">
        <v>0</v>
      </c>
      <c r="M4804">
        <v>0</v>
      </c>
    </row>
    <row r="4805" spans="2:13" x14ac:dyDescent="0.2">
      <c r="B4805">
        <v>0</v>
      </c>
      <c r="C4805">
        <v>0</v>
      </c>
      <c r="D4805">
        <v>0</v>
      </c>
      <c r="E4805">
        <v>0</v>
      </c>
      <c r="F4805">
        <v>0</v>
      </c>
      <c r="G4805">
        <v>44444444</v>
      </c>
      <c r="H4805">
        <v>0</v>
      </c>
      <c r="I4805">
        <v>0</v>
      </c>
      <c r="J4805">
        <v>0</v>
      </c>
      <c r="K4805">
        <v>0</v>
      </c>
      <c r="L4805">
        <v>0</v>
      </c>
      <c r="M4805">
        <v>0</v>
      </c>
    </row>
    <row r="4806" spans="2:13" x14ac:dyDescent="0.2">
      <c r="B4806">
        <v>0</v>
      </c>
      <c r="C4806">
        <v>0</v>
      </c>
      <c r="D4806">
        <v>0</v>
      </c>
      <c r="E4806">
        <v>0</v>
      </c>
      <c r="F4806">
        <v>0</v>
      </c>
      <c r="G4806">
        <v>44444444</v>
      </c>
      <c r="H4806">
        <v>0</v>
      </c>
      <c r="I4806">
        <v>0</v>
      </c>
      <c r="J4806">
        <v>0</v>
      </c>
      <c r="K4806">
        <v>0</v>
      </c>
      <c r="L4806">
        <v>0</v>
      </c>
      <c r="M4806">
        <v>0</v>
      </c>
    </row>
    <row r="4807" spans="2:13" x14ac:dyDescent="0.2">
      <c r="B4807">
        <v>0</v>
      </c>
      <c r="C4807">
        <v>0</v>
      </c>
      <c r="D4807">
        <v>0</v>
      </c>
      <c r="E4807">
        <v>0</v>
      </c>
      <c r="F4807">
        <v>0</v>
      </c>
      <c r="G4807">
        <v>44444444</v>
      </c>
      <c r="H4807">
        <v>0</v>
      </c>
      <c r="I4807">
        <v>0</v>
      </c>
      <c r="J4807">
        <v>0</v>
      </c>
      <c r="K4807">
        <v>0</v>
      </c>
      <c r="L4807">
        <v>0</v>
      </c>
      <c r="M4807">
        <v>0</v>
      </c>
    </row>
    <row r="4808" spans="2:13" x14ac:dyDescent="0.2">
      <c r="B4808">
        <v>0</v>
      </c>
      <c r="C4808">
        <v>0</v>
      </c>
      <c r="D4808">
        <v>0</v>
      </c>
      <c r="E4808">
        <v>0</v>
      </c>
      <c r="F4808">
        <v>0</v>
      </c>
      <c r="G4808">
        <v>44444444</v>
      </c>
      <c r="H4808">
        <v>0</v>
      </c>
      <c r="I4808">
        <v>0</v>
      </c>
      <c r="J4808">
        <v>0</v>
      </c>
      <c r="K4808">
        <v>0</v>
      </c>
      <c r="L4808">
        <v>0</v>
      </c>
      <c r="M4808">
        <v>0</v>
      </c>
    </row>
    <row r="4809" spans="2:13" x14ac:dyDescent="0.2">
      <c r="B4809">
        <v>0</v>
      </c>
      <c r="C4809">
        <v>0</v>
      </c>
      <c r="D4809">
        <v>0</v>
      </c>
      <c r="E4809">
        <v>0</v>
      </c>
      <c r="F4809">
        <v>0</v>
      </c>
      <c r="G4809">
        <v>44444444</v>
      </c>
      <c r="H4809">
        <v>0</v>
      </c>
      <c r="I4809">
        <v>0</v>
      </c>
      <c r="J4809">
        <v>0</v>
      </c>
      <c r="K4809">
        <v>0</v>
      </c>
      <c r="L4809">
        <v>0</v>
      </c>
      <c r="M4809">
        <v>0</v>
      </c>
    </row>
    <row r="4810" spans="2:13" x14ac:dyDescent="0.2">
      <c r="B4810">
        <v>0</v>
      </c>
      <c r="C4810">
        <v>0</v>
      </c>
      <c r="D4810">
        <v>0</v>
      </c>
      <c r="E4810">
        <v>0</v>
      </c>
      <c r="F4810">
        <v>0</v>
      </c>
      <c r="G4810">
        <v>44444444</v>
      </c>
      <c r="H4810">
        <v>0</v>
      </c>
      <c r="I4810">
        <v>0</v>
      </c>
      <c r="J4810">
        <v>0</v>
      </c>
      <c r="K4810">
        <v>0</v>
      </c>
      <c r="L4810">
        <v>0</v>
      </c>
      <c r="M4810">
        <v>0</v>
      </c>
    </row>
    <row r="4811" spans="2:13" x14ac:dyDescent="0.2">
      <c r="B4811">
        <v>0</v>
      </c>
      <c r="C4811">
        <v>0</v>
      </c>
      <c r="D4811">
        <v>0</v>
      </c>
      <c r="E4811">
        <v>0</v>
      </c>
      <c r="F4811">
        <v>0</v>
      </c>
      <c r="G4811">
        <v>44444444</v>
      </c>
      <c r="H4811">
        <v>0</v>
      </c>
      <c r="I4811">
        <v>0</v>
      </c>
      <c r="J4811">
        <v>0</v>
      </c>
      <c r="K4811">
        <v>0</v>
      </c>
      <c r="L4811">
        <v>0</v>
      </c>
      <c r="M4811">
        <v>0</v>
      </c>
    </row>
    <row r="4812" spans="2:13" x14ac:dyDescent="0.2">
      <c r="B4812">
        <v>0</v>
      </c>
      <c r="C4812">
        <v>0</v>
      </c>
      <c r="D4812">
        <v>0</v>
      </c>
      <c r="E4812">
        <v>0</v>
      </c>
      <c r="F4812">
        <v>0</v>
      </c>
      <c r="G4812">
        <v>44444444</v>
      </c>
      <c r="H4812">
        <v>0</v>
      </c>
      <c r="I4812">
        <v>0</v>
      </c>
      <c r="J4812">
        <v>0</v>
      </c>
      <c r="K4812">
        <v>0</v>
      </c>
      <c r="L4812">
        <v>0</v>
      </c>
      <c r="M4812">
        <v>0</v>
      </c>
    </row>
    <row r="4813" spans="2:13" x14ac:dyDescent="0.2">
      <c r="B4813">
        <v>0</v>
      </c>
      <c r="C4813">
        <v>0</v>
      </c>
      <c r="D4813">
        <v>0</v>
      </c>
      <c r="E4813">
        <v>0</v>
      </c>
      <c r="F4813">
        <v>0</v>
      </c>
      <c r="G4813">
        <v>44444444</v>
      </c>
      <c r="H4813">
        <v>0</v>
      </c>
      <c r="I4813">
        <v>0</v>
      </c>
      <c r="J4813">
        <v>0</v>
      </c>
      <c r="K4813">
        <v>0</v>
      </c>
      <c r="L4813">
        <v>0</v>
      </c>
      <c r="M4813">
        <v>0</v>
      </c>
    </row>
    <row r="4814" spans="2:13" x14ac:dyDescent="0.2">
      <c r="B4814">
        <v>0</v>
      </c>
      <c r="C4814">
        <v>0</v>
      </c>
      <c r="D4814">
        <v>0</v>
      </c>
      <c r="E4814">
        <v>0</v>
      </c>
      <c r="F4814">
        <v>0</v>
      </c>
      <c r="G4814">
        <v>44444444</v>
      </c>
      <c r="H4814">
        <v>0</v>
      </c>
      <c r="I4814">
        <v>0</v>
      </c>
      <c r="J4814">
        <v>0</v>
      </c>
      <c r="K4814">
        <v>0</v>
      </c>
      <c r="L4814">
        <v>0</v>
      </c>
      <c r="M4814">
        <v>0</v>
      </c>
    </row>
    <row r="4815" spans="2:13" x14ac:dyDescent="0.2">
      <c r="B4815">
        <v>0</v>
      </c>
      <c r="C4815">
        <v>0</v>
      </c>
      <c r="D4815">
        <v>0</v>
      </c>
      <c r="E4815">
        <v>0</v>
      </c>
      <c r="F4815">
        <v>0</v>
      </c>
      <c r="G4815">
        <v>44444444</v>
      </c>
      <c r="H4815">
        <v>0</v>
      </c>
      <c r="I4815">
        <v>0</v>
      </c>
      <c r="J4815">
        <v>0</v>
      </c>
      <c r="K4815">
        <v>0</v>
      </c>
      <c r="L4815">
        <v>0</v>
      </c>
      <c r="M4815">
        <v>0</v>
      </c>
    </row>
    <row r="4816" spans="2:13" x14ac:dyDescent="0.2">
      <c r="B4816">
        <v>0</v>
      </c>
      <c r="C4816">
        <v>0</v>
      </c>
      <c r="D4816">
        <v>0</v>
      </c>
      <c r="E4816">
        <v>0</v>
      </c>
      <c r="F4816">
        <v>0</v>
      </c>
      <c r="G4816">
        <v>44444444</v>
      </c>
      <c r="H4816">
        <v>0</v>
      </c>
      <c r="I4816">
        <v>0</v>
      </c>
      <c r="J4816">
        <v>0</v>
      </c>
      <c r="K4816">
        <v>0</v>
      </c>
      <c r="L4816">
        <v>0</v>
      </c>
      <c r="M4816">
        <v>0</v>
      </c>
    </row>
    <row r="4817" spans="2:13" x14ac:dyDescent="0.2">
      <c r="B4817">
        <v>0</v>
      </c>
      <c r="C4817">
        <v>0</v>
      </c>
      <c r="D4817">
        <v>0</v>
      </c>
      <c r="E4817">
        <v>0</v>
      </c>
      <c r="F4817">
        <v>0</v>
      </c>
      <c r="G4817">
        <v>44444444</v>
      </c>
      <c r="H4817">
        <v>0</v>
      </c>
      <c r="I4817">
        <v>0</v>
      </c>
      <c r="J4817">
        <v>0</v>
      </c>
      <c r="K4817">
        <v>0</v>
      </c>
      <c r="L4817">
        <v>0</v>
      </c>
      <c r="M4817">
        <v>0</v>
      </c>
    </row>
    <row r="4818" spans="2:13" x14ac:dyDescent="0.2">
      <c r="B4818">
        <v>0</v>
      </c>
      <c r="C4818">
        <v>0</v>
      </c>
      <c r="D4818">
        <v>0</v>
      </c>
      <c r="E4818">
        <v>0</v>
      </c>
      <c r="F4818">
        <v>0</v>
      </c>
      <c r="G4818">
        <v>44444444</v>
      </c>
      <c r="H4818">
        <v>0</v>
      </c>
      <c r="I4818">
        <v>0</v>
      </c>
      <c r="J4818">
        <v>0</v>
      </c>
      <c r="K4818">
        <v>0</v>
      </c>
      <c r="L4818">
        <v>0</v>
      </c>
      <c r="M4818">
        <v>0</v>
      </c>
    </row>
    <row r="4819" spans="2:13" x14ac:dyDescent="0.2">
      <c r="B4819">
        <v>0</v>
      </c>
      <c r="C4819">
        <v>0</v>
      </c>
      <c r="D4819">
        <v>0</v>
      </c>
      <c r="E4819">
        <v>0</v>
      </c>
      <c r="F4819">
        <v>0</v>
      </c>
      <c r="G4819">
        <v>44444444</v>
      </c>
      <c r="H4819">
        <v>0</v>
      </c>
      <c r="I4819">
        <v>0</v>
      </c>
      <c r="J4819">
        <v>0</v>
      </c>
      <c r="K4819">
        <v>0</v>
      </c>
      <c r="L4819">
        <v>0</v>
      </c>
      <c r="M4819">
        <v>0</v>
      </c>
    </row>
    <row r="4820" spans="2:13" x14ac:dyDescent="0.2">
      <c r="B4820">
        <v>0</v>
      </c>
      <c r="C4820">
        <v>0</v>
      </c>
      <c r="D4820">
        <v>0</v>
      </c>
      <c r="E4820">
        <v>0</v>
      </c>
      <c r="F4820">
        <v>0</v>
      </c>
      <c r="G4820">
        <v>44444444</v>
      </c>
      <c r="H4820">
        <v>0</v>
      </c>
      <c r="I4820">
        <v>0</v>
      </c>
      <c r="J4820">
        <v>0</v>
      </c>
      <c r="K4820">
        <v>0</v>
      </c>
      <c r="L4820">
        <v>0</v>
      </c>
      <c r="M4820">
        <v>0</v>
      </c>
    </row>
    <row r="4821" spans="2:13" x14ac:dyDescent="0.2">
      <c r="B4821">
        <v>0</v>
      </c>
      <c r="C4821">
        <v>0</v>
      </c>
      <c r="D4821">
        <v>0</v>
      </c>
      <c r="E4821">
        <v>0</v>
      </c>
      <c r="F4821">
        <v>0</v>
      </c>
      <c r="G4821">
        <v>44444444</v>
      </c>
      <c r="H4821">
        <v>0</v>
      </c>
      <c r="I4821">
        <v>0</v>
      </c>
      <c r="J4821">
        <v>0</v>
      </c>
      <c r="K4821">
        <v>0</v>
      </c>
      <c r="L4821">
        <v>0</v>
      </c>
      <c r="M4821">
        <v>0</v>
      </c>
    </row>
    <row r="4822" spans="2:13" x14ac:dyDescent="0.2">
      <c r="B4822">
        <v>0</v>
      </c>
      <c r="C4822">
        <v>0</v>
      </c>
      <c r="D4822">
        <v>0</v>
      </c>
      <c r="E4822">
        <v>0</v>
      </c>
      <c r="F4822">
        <v>0</v>
      </c>
      <c r="G4822">
        <v>44444444</v>
      </c>
      <c r="H4822">
        <v>0</v>
      </c>
      <c r="I4822">
        <v>0</v>
      </c>
      <c r="J4822">
        <v>0</v>
      </c>
      <c r="K4822">
        <v>0</v>
      </c>
      <c r="L4822">
        <v>0</v>
      </c>
      <c r="M4822">
        <v>0</v>
      </c>
    </row>
    <row r="4823" spans="2:13" x14ac:dyDescent="0.2">
      <c r="B4823">
        <v>0</v>
      </c>
      <c r="C4823">
        <v>0</v>
      </c>
      <c r="D4823">
        <v>0</v>
      </c>
      <c r="E4823">
        <v>0</v>
      </c>
      <c r="F4823">
        <v>0</v>
      </c>
      <c r="G4823">
        <v>44444444</v>
      </c>
      <c r="H4823">
        <v>0</v>
      </c>
      <c r="I4823">
        <v>0</v>
      </c>
      <c r="J4823">
        <v>0</v>
      </c>
      <c r="K4823">
        <v>0</v>
      </c>
      <c r="L4823">
        <v>0</v>
      </c>
      <c r="M4823">
        <v>0</v>
      </c>
    </row>
    <row r="4824" spans="2:13" x14ac:dyDescent="0.2">
      <c r="B4824">
        <v>0</v>
      </c>
      <c r="C4824">
        <v>0</v>
      </c>
      <c r="D4824">
        <v>0</v>
      </c>
      <c r="E4824">
        <v>0</v>
      </c>
      <c r="F4824">
        <v>0</v>
      </c>
      <c r="G4824">
        <v>44444444</v>
      </c>
      <c r="H4824">
        <v>0</v>
      </c>
      <c r="I4824">
        <v>0</v>
      </c>
      <c r="J4824">
        <v>0</v>
      </c>
      <c r="K4824">
        <v>0</v>
      </c>
      <c r="L4824">
        <v>0</v>
      </c>
      <c r="M4824">
        <v>0</v>
      </c>
    </row>
    <row r="4825" spans="2:13" x14ac:dyDescent="0.2">
      <c r="B4825">
        <v>0</v>
      </c>
      <c r="C4825">
        <v>0</v>
      </c>
      <c r="D4825">
        <v>0</v>
      </c>
      <c r="E4825">
        <v>0</v>
      </c>
      <c r="F4825">
        <v>0</v>
      </c>
      <c r="G4825">
        <v>44444444</v>
      </c>
      <c r="H4825">
        <v>0</v>
      </c>
      <c r="I4825">
        <v>0</v>
      </c>
      <c r="J4825">
        <v>0</v>
      </c>
      <c r="K4825">
        <v>0</v>
      </c>
      <c r="L4825">
        <v>0</v>
      </c>
      <c r="M4825">
        <v>0</v>
      </c>
    </row>
    <row r="4826" spans="2:13" x14ac:dyDescent="0.2">
      <c r="B4826">
        <v>0</v>
      </c>
      <c r="C4826">
        <v>0</v>
      </c>
      <c r="D4826">
        <v>0</v>
      </c>
      <c r="E4826">
        <v>0</v>
      </c>
      <c r="F4826">
        <v>0</v>
      </c>
      <c r="G4826">
        <v>44444444</v>
      </c>
      <c r="H4826">
        <v>0</v>
      </c>
      <c r="I4826">
        <v>0</v>
      </c>
      <c r="J4826">
        <v>0</v>
      </c>
      <c r="K4826">
        <v>0</v>
      </c>
      <c r="L4826">
        <v>0</v>
      </c>
      <c r="M4826">
        <v>0</v>
      </c>
    </row>
    <row r="4827" spans="2:13" x14ac:dyDescent="0.2">
      <c r="B4827">
        <v>0</v>
      </c>
      <c r="C4827">
        <v>0</v>
      </c>
      <c r="D4827">
        <v>0</v>
      </c>
      <c r="E4827">
        <v>0</v>
      </c>
      <c r="F4827">
        <v>0</v>
      </c>
      <c r="G4827">
        <v>44444444</v>
      </c>
      <c r="H4827">
        <v>0</v>
      </c>
      <c r="I4827">
        <v>0</v>
      </c>
      <c r="J4827">
        <v>0</v>
      </c>
      <c r="K4827">
        <v>0</v>
      </c>
      <c r="L4827">
        <v>0</v>
      </c>
      <c r="M4827">
        <v>0</v>
      </c>
    </row>
    <row r="4828" spans="2:13" x14ac:dyDescent="0.2">
      <c r="B4828">
        <v>0</v>
      </c>
      <c r="C4828">
        <v>0</v>
      </c>
      <c r="D4828">
        <v>0</v>
      </c>
      <c r="E4828">
        <v>0</v>
      </c>
      <c r="F4828">
        <v>0</v>
      </c>
      <c r="G4828">
        <v>44444444</v>
      </c>
      <c r="H4828">
        <v>0</v>
      </c>
      <c r="I4828">
        <v>0</v>
      </c>
      <c r="J4828">
        <v>0</v>
      </c>
      <c r="K4828">
        <v>0</v>
      </c>
      <c r="L4828">
        <v>0</v>
      </c>
      <c r="M4828">
        <v>0</v>
      </c>
    </row>
    <row r="4829" spans="2:13" x14ac:dyDescent="0.2">
      <c r="B4829">
        <v>0</v>
      </c>
      <c r="C4829">
        <v>0</v>
      </c>
      <c r="D4829">
        <v>0</v>
      </c>
      <c r="E4829">
        <v>0</v>
      </c>
      <c r="F4829">
        <v>0</v>
      </c>
      <c r="G4829">
        <v>44444444</v>
      </c>
      <c r="H4829">
        <v>0</v>
      </c>
      <c r="I4829">
        <v>0</v>
      </c>
      <c r="J4829">
        <v>0</v>
      </c>
      <c r="K4829">
        <v>0</v>
      </c>
      <c r="L4829">
        <v>0</v>
      </c>
      <c r="M4829">
        <v>0</v>
      </c>
    </row>
    <row r="4830" spans="2:13" x14ac:dyDescent="0.2">
      <c r="B4830">
        <v>0</v>
      </c>
      <c r="C4830">
        <v>0</v>
      </c>
      <c r="D4830">
        <v>0</v>
      </c>
      <c r="E4830">
        <v>0</v>
      </c>
      <c r="F4830">
        <v>0</v>
      </c>
      <c r="G4830">
        <v>44444444</v>
      </c>
      <c r="H4830">
        <v>0</v>
      </c>
      <c r="I4830">
        <v>0</v>
      </c>
      <c r="J4830">
        <v>0</v>
      </c>
      <c r="K4830">
        <v>0</v>
      </c>
      <c r="L4830">
        <v>0</v>
      </c>
      <c r="M4830">
        <v>0</v>
      </c>
    </row>
    <row r="4831" spans="2:13" x14ac:dyDescent="0.2">
      <c r="B4831">
        <v>0</v>
      </c>
      <c r="C4831">
        <v>0</v>
      </c>
      <c r="D4831">
        <v>0</v>
      </c>
      <c r="E4831">
        <v>0</v>
      </c>
      <c r="F4831">
        <v>0</v>
      </c>
      <c r="G4831">
        <v>44444444</v>
      </c>
      <c r="H4831">
        <v>0</v>
      </c>
      <c r="I4831">
        <v>0</v>
      </c>
      <c r="J4831">
        <v>0</v>
      </c>
      <c r="K4831">
        <v>0</v>
      </c>
      <c r="L4831">
        <v>0</v>
      </c>
      <c r="M4831">
        <v>0</v>
      </c>
    </row>
    <row r="4832" spans="2:13" x14ac:dyDescent="0.2">
      <c r="B4832">
        <v>0</v>
      </c>
      <c r="C4832">
        <v>0</v>
      </c>
      <c r="D4832">
        <v>0</v>
      </c>
      <c r="E4832">
        <v>0</v>
      </c>
      <c r="F4832">
        <v>0</v>
      </c>
      <c r="G4832">
        <v>44444444</v>
      </c>
      <c r="H4832">
        <v>0</v>
      </c>
      <c r="I4832">
        <v>0</v>
      </c>
      <c r="J4832">
        <v>0</v>
      </c>
      <c r="K4832">
        <v>0</v>
      </c>
      <c r="L4832">
        <v>0</v>
      </c>
      <c r="M4832">
        <v>0</v>
      </c>
    </row>
    <row r="4833" spans="2:13" x14ac:dyDescent="0.2">
      <c r="B4833">
        <v>0</v>
      </c>
      <c r="C4833">
        <v>0</v>
      </c>
      <c r="D4833">
        <v>0</v>
      </c>
      <c r="E4833">
        <v>0</v>
      </c>
      <c r="F4833">
        <v>0</v>
      </c>
      <c r="G4833">
        <v>44444444</v>
      </c>
      <c r="H4833">
        <v>0</v>
      </c>
      <c r="I4833">
        <v>0</v>
      </c>
      <c r="J4833">
        <v>0</v>
      </c>
      <c r="K4833">
        <v>0</v>
      </c>
      <c r="L4833">
        <v>0</v>
      </c>
      <c r="M4833">
        <v>0</v>
      </c>
    </row>
    <row r="4834" spans="2:13" x14ac:dyDescent="0.2">
      <c r="B4834">
        <v>0</v>
      </c>
      <c r="C4834">
        <v>0</v>
      </c>
      <c r="D4834">
        <v>0</v>
      </c>
      <c r="E4834">
        <v>0</v>
      </c>
      <c r="F4834">
        <v>0</v>
      </c>
      <c r="G4834">
        <v>44444444</v>
      </c>
      <c r="H4834">
        <v>0</v>
      </c>
      <c r="I4834">
        <v>0</v>
      </c>
      <c r="J4834">
        <v>0</v>
      </c>
      <c r="K4834">
        <v>0</v>
      </c>
      <c r="L4834">
        <v>0</v>
      </c>
      <c r="M4834">
        <v>0</v>
      </c>
    </row>
    <row r="4835" spans="2:13" x14ac:dyDescent="0.2">
      <c r="B4835">
        <v>0</v>
      </c>
      <c r="C4835">
        <v>0</v>
      </c>
      <c r="D4835">
        <v>0</v>
      </c>
      <c r="E4835">
        <v>0</v>
      </c>
      <c r="F4835">
        <v>0</v>
      </c>
      <c r="G4835">
        <v>44444444</v>
      </c>
      <c r="H4835">
        <v>0</v>
      </c>
      <c r="I4835">
        <v>0</v>
      </c>
      <c r="J4835">
        <v>0</v>
      </c>
      <c r="K4835">
        <v>0</v>
      </c>
      <c r="L4835">
        <v>0</v>
      </c>
      <c r="M4835">
        <v>0</v>
      </c>
    </row>
    <row r="4836" spans="2:13" x14ac:dyDescent="0.2">
      <c r="B4836">
        <v>0</v>
      </c>
      <c r="C4836">
        <v>0</v>
      </c>
      <c r="D4836">
        <v>0</v>
      </c>
      <c r="E4836">
        <v>0</v>
      </c>
      <c r="F4836">
        <v>0</v>
      </c>
      <c r="G4836">
        <v>44444444</v>
      </c>
      <c r="H4836">
        <v>0</v>
      </c>
      <c r="I4836">
        <v>0</v>
      </c>
      <c r="J4836">
        <v>0</v>
      </c>
      <c r="K4836">
        <v>0</v>
      </c>
      <c r="L4836">
        <v>0</v>
      </c>
      <c r="M4836">
        <v>0</v>
      </c>
    </row>
    <row r="4837" spans="2:13" x14ac:dyDescent="0.2">
      <c r="B4837">
        <v>0</v>
      </c>
      <c r="C4837">
        <v>0</v>
      </c>
      <c r="D4837">
        <v>0</v>
      </c>
      <c r="E4837">
        <v>0</v>
      </c>
      <c r="F4837">
        <v>0</v>
      </c>
      <c r="G4837">
        <v>44444444</v>
      </c>
      <c r="H4837">
        <v>0</v>
      </c>
      <c r="I4837">
        <v>0</v>
      </c>
      <c r="J4837">
        <v>0</v>
      </c>
      <c r="K4837">
        <v>0</v>
      </c>
      <c r="L4837">
        <v>0</v>
      </c>
      <c r="M4837">
        <v>0</v>
      </c>
    </row>
    <row r="4838" spans="2:13" x14ac:dyDescent="0.2">
      <c r="B4838">
        <v>0</v>
      </c>
      <c r="C4838">
        <v>0</v>
      </c>
      <c r="D4838">
        <v>0</v>
      </c>
      <c r="E4838">
        <v>0</v>
      </c>
      <c r="F4838">
        <v>0</v>
      </c>
      <c r="G4838">
        <v>44444444</v>
      </c>
      <c r="H4838">
        <v>0</v>
      </c>
      <c r="I4838">
        <v>0</v>
      </c>
      <c r="J4838">
        <v>0</v>
      </c>
      <c r="K4838">
        <v>0</v>
      </c>
      <c r="L4838">
        <v>0</v>
      </c>
      <c r="M4838">
        <v>0</v>
      </c>
    </row>
    <row r="4839" spans="2:13" x14ac:dyDescent="0.2">
      <c r="B4839">
        <v>0</v>
      </c>
      <c r="C4839">
        <v>0</v>
      </c>
      <c r="D4839">
        <v>0</v>
      </c>
      <c r="E4839">
        <v>0</v>
      </c>
      <c r="F4839">
        <v>0</v>
      </c>
      <c r="G4839">
        <v>44444444</v>
      </c>
      <c r="H4839">
        <v>0</v>
      </c>
      <c r="I4839">
        <v>0</v>
      </c>
      <c r="J4839">
        <v>0</v>
      </c>
      <c r="K4839">
        <v>0</v>
      </c>
      <c r="L4839">
        <v>0</v>
      </c>
      <c r="M4839">
        <v>0</v>
      </c>
    </row>
    <row r="4840" spans="2:13" x14ac:dyDescent="0.2">
      <c r="B4840">
        <v>0</v>
      </c>
      <c r="C4840">
        <v>0</v>
      </c>
      <c r="D4840">
        <v>0</v>
      </c>
      <c r="E4840">
        <v>0</v>
      </c>
      <c r="F4840">
        <v>0</v>
      </c>
      <c r="G4840">
        <v>44444444</v>
      </c>
      <c r="H4840">
        <v>0</v>
      </c>
      <c r="I4840">
        <v>0</v>
      </c>
      <c r="J4840">
        <v>0</v>
      </c>
      <c r="K4840">
        <v>0</v>
      </c>
      <c r="L4840">
        <v>0</v>
      </c>
      <c r="M4840">
        <v>0</v>
      </c>
    </row>
    <row r="4841" spans="2:13" x14ac:dyDescent="0.2">
      <c r="B4841">
        <v>0</v>
      </c>
      <c r="C4841">
        <v>0</v>
      </c>
      <c r="D4841">
        <v>0</v>
      </c>
      <c r="E4841">
        <v>0</v>
      </c>
      <c r="F4841">
        <v>0</v>
      </c>
      <c r="G4841">
        <v>44444444</v>
      </c>
      <c r="H4841">
        <v>0</v>
      </c>
      <c r="I4841">
        <v>0</v>
      </c>
      <c r="J4841">
        <v>0</v>
      </c>
      <c r="K4841">
        <v>0</v>
      </c>
      <c r="L4841">
        <v>0</v>
      </c>
      <c r="M4841">
        <v>0</v>
      </c>
    </row>
    <row r="4842" spans="2:13" x14ac:dyDescent="0.2">
      <c r="B4842">
        <v>0</v>
      </c>
      <c r="C4842">
        <v>0</v>
      </c>
      <c r="D4842">
        <v>0</v>
      </c>
      <c r="E4842">
        <v>0</v>
      </c>
      <c r="F4842">
        <v>0</v>
      </c>
      <c r="G4842">
        <v>44444444</v>
      </c>
      <c r="H4842">
        <v>0</v>
      </c>
      <c r="I4842">
        <v>0</v>
      </c>
      <c r="J4842">
        <v>0</v>
      </c>
      <c r="K4842">
        <v>0</v>
      </c>
      <c r="L4842">
        <v>0</v>
      </c>
      <c r="M4842">
        <v>0</v>
      </c>
    </row>
    <row r="4843" spans="2:13" x14ac:dyDescent="0.2">
      <c r="B4843">
        <v>0</v>
      </c>
      <c r="C4843">
        <v>0</v>
      </c>
      <c r="D4843">
        <v>0</v>
      </c>
      <c r="E4843">
        <v>0</v>
      </c>
      <c r="F4843">
        <v>0</v>
      </c>
      <c r="G4843">
        <v>44444444</v>
      </c>
      <c r="H4843">
        <v>0</v>
      </c>
      <c r="I4843">
        <v>0</v>
      </c>
      <c r="J4843">
        <v>0</v>
      </c>
      <c r="K4843">
        <v>0</v>
      </c>
      <c r="L4843">
        <v>0</v>
      </c>
      <c r="M4843">
        <v>0</v>
      </c>
    </row>
    <row r="4844" spans="2:13" x14ac:dyDescent="0.2">
      <c r="B4844">
        <v>0</v>
      </c>
      <c r="C4844">
        <v>0</v>
      </c>
      <c r="D4844">
        <v>0</v>
      </c>
      <c r="E4844">
        <v>0</v>
      </c>
      <c r="F4844">
        <v>0</v>
      </c>
      <c r="G4844">
        <v>44444444</v>
      </c>
      <c r="H4844">
        <v>0</v>
      </c>
      <c r="I4844">
        <v>0</v>
      </c>
      <c r="J4844">
        <v>0</v>
      </c>
      <c r="K4844">
        <v>0</v>
      </c>
      <c r="L4844">
        <v>0</v>
      </c>
      <c r="M4844">
        <v>0</v>
      </c>
    </row>
    <row r="4845" spans="2:13" x14ac:dyDescent="0.2">
      <c r="B4845">
        <v>0</v>
      </c>
      <c r="C4845">
        <v>0</v>
      </c>
      <c r="D4845">
        <v>0</v>
      </c>
      <c r="E4845">
        <v>0</v>
      </c>
      <c r="F4845">
        <v>0</v>
      </c>
      <c r="G4845">
        <v>44444444</v>
      </c>
      <c r="H4845">
        <v>0</v>
      </c>
      <c r="I4845">
        <v>0</v>
      </c>
      <c r="J4845">
        <v>0</v>
      </c>
      <c r="K4845">
        <v>0</v>
      </c>
      <c r="L4845">
        <v>0</v>
      </c>
      <c r="M4845">
        <v>0</v>
      </c>
    </row>
    <row r="4846" spans="2:13" x14ac:dyDescent="0.2">
      <c r="B4846">
        <v>0</v>
      </c>
      <c r="C4846">
        <v>0</v>
      </c>
      <c r="D4846">
        <v>0</v>
      </c>
      <c r="E4846">
        <v>0</v>
      </c>
      <c r="F4846">
        <v>0</v>
      </c>
      <c r="G4846">
        <v>44444444</v>
      </c>
      <c r="H4846">
        <v>0</v>
      </c>
      <c r="I4846">
        <v>0</v>
      </c>
      <c r="J4846">
        <v>0</v>
      </c>
      <c r="K4846">
        <v>0</v>
      </c>
      <c r="L4846">
        <v>0</v>
      </c>
      <c r="M4846">
        <v>0</v>
      </c>
    </row>
    <row r="4847" spans="2:13" x14ac:dyDescent="0.2">
      <c r="B4847">
        <v>0</v>
      </c>
      <c r="C4847">
        <v>0</v>
      </c>
      <c r="D4847">
        <v>0</v>
      </c>
      <c r="E4847">
        <v>0</v>
      </c>
      <c r="F4847">
        <v>0</v>
      </c>
      <c r="G4847">
        <v>44444444</v>
      </c>
      <c r="H4847">
        <v>0</v>
      </c>
      <c r="I4847">
        <v>0</v>
      </c>
      <c r="J4847">
        <v>0</v>
      </c>
      <c r="K4847">
        <v>0</v>
      </c>
      <c r="L4847">
        <v>0</v>
      </c>
      <c r="M4847">
        <v>0</v>
      </c>
    </row>
    <row r="4848" spans="2:13" x14ac:dyDescent="0.2">
      <c r="B4848">
        <v>0</v>
      </c>
      <c r="C4848">
        <v>0</v>
      </c>
      <c r="D4848">
        <v>0</v>
      </c>
      <c r="E4848">
        <v>0</v>
      </c>
      <c r="F4848">
        <v>0</v>
      </c>
      <c r="G4848">
        <v>44444444</v>
      </c>
      <c r="H4848">
        <v>0</v>
      </c>
      <c r="I4848">
        <v>0</v>
      </c>
      <c r="J4848">
        <v>0</v>
      </c>
      <c r="K4848">
        <v>0</v>
      </c>
      <c r="L4848">
        <v>0</v>
      </c>
      <c r="M4848">
        <v>0</v>
      </c>
    </row>
    <row r="4849" spans="2:13" x14ac:dyDescent="0.2">
      <c r="B4849">
        <v>0</v>
      </c>
      <c r="C4849">
        <v>0</v>
      </c>
      <c r="D4849">
        <v>0</v>
      </c>
      <c r="E4849">
        <v>0</v>
      </c>
      <c r="F4849">
        <v>0</v>
      </c>
      <c r="G4849">
        <v>44444444</v>
      </c>
      <c r="H4849">
        <v>0</v>
      </c>
      <c r="I4849">
        <v>0</v>
      </c>
      <c r="J4849">
        <v>0</v>
      </c>
      <c r="K4849">
        <v>0</v>
      </c>
      <c r="L4849">
        <v>0</v>
      </c>
      <c r="M4849">
        <v>0</v>
      </c>
    </row>
    <row r="4850" spans="2:13" x14ac:dyDescent="0.2">
      <c r="B4850">
        <v>0</v>
      </c>
      <c r="C4850">
        <v>0</v>
      </c>
      <c r="D4850">
        <v>0</v>
      </c>
      <c r="E4850">
        <v>0</v>
      </c>
      <c r="F4850">
        <v>0</v>
      </c>
      <c r="G4850">
        <v>44444444</v>
      </c>
      <c r="H4850">
        <v>0</v>
      </c>
      <c r="I4850">
        <v>0</v>
      </c>
      <c r="J4850">
        <v>0</v>
      </c>
      <c r="K4850">
        <v>0</v>
      </c>
      <c r="L4850">
        <v>0</v>
      </c>
      <c r="M4850">
        <v>0</v>
      </c>
    </row>
    <row r="4851" spans="2:13" x14ac:dyDescent="0.2">
      <c r="B4851">
        <v>0</v>
      </c>
      <c r="C4851">
        <v>0</v>
      </c>
      <c r="D4851">
        <v>0</v>
      </c>
      <c r="E4851">
        <v>0</v>
      </c>
      <c r="F4851">
        <v>0</v>
      </c>
      <c r="G4851">
        <v>44444444</v>
      </c>
      <c r="H4851">
        <v>0</v>
      </c>
      <c r="I4851">
        <v>0</v>
      </c>
      <c r="J4851">
        <v>0</v>
      </c>
      <c r="K4851">
        <v>0</v>
      </c>
      <c r="L4851">
        <v>0</v>
      </c>
      <c r="M4851">
        <v>0</v>
      </c>
    </row>
    <row r="4852" spans="2:13" x14ac:dyDescent="0.2">
      <c r="B4852">
        <v>0</v>
      </c>
      <c r="C4852">
        <v>0</v>
      </c>
      <c r="D4852">
        <v>0</v>
      </c>
      <c r="E4852">
        <v>0</v>
      </c>
      <c r="F4852">
        <v>0</v>
      </c>
      <c r="G4852">
        <v>44444444</v>
      </c>
      <c r="H4852">
        <v>0</v>
      </c>
      <c r="I4852">
        <v>0</v>
      </c>
      <c r="J4852">
        <v>0</v>
      </c>
      <c r="K4852">
        <v>0</v>
      </c>
      <c r="L4852">
        <v>0</v>
      </c>
      <c r="M4852">
        <v>0</v>
      </c>
    </row>
    <row r="4853" spans="2:13" x14ac:dyDescent="0.2">
      <c r="B4853">
        <v>0</v>
      </c>
      <c r="C4853">
        <v>0</v>
      </c>
      <c r="D4853">
        <v>0</v>
      </c>
      <c r="E4853">
        <v>0</v>
      </c>
      <c r="F4853">
        <v>0</v>
      </c>
      <c r="G4853">
        <v>44444444</v>
      </c>
      <c r="H4853">
        <v>0</v>
      </c>
      <c r="I4853">
        <v>0</v>
      </c>
      <c r="J4853">
        <v>0</v>
      </c>
      <c r="K4853">
        <v>0</v>
      </c>
      <c r="L4853">
        <v>0</v>
      </c>
      <c r="M4853">
        <v>0</v>
      </c>
    </row>
    <row r="4854" spans="2:13" x14ac:dyDescent="0.2">
      <c r="B4854">
        <v>0</v>
      </c>
      <c r="C4854">
        <v>0</v>
      </c>
      <c r="D4854">
        <v>0</v>
      </c>
      <c r="E4854">
        <v>0</v>
      </c>
      <c r="F4854">
        <v>0</v>
      </c>
      <c r="G4854">
        <v>44444444</v>
      </c>
      <c r="H4854">
        <v>0</v>
      </c>
      <c r="I4854">
        <v>0</v>
      </c>
      <c r="J4854">
        <v>0</v>
      </c>
      <c r="K4854">
        <v>0</v>
      </c>
      <c r="L4854">
        <v>0</v>
      </c>
      <c r="M4854">
        <v>0</v>
      </c>
    </row>
    <row r="4855" spans="2:13" x14ac:dyDescent="0.2">
      <c r="B4855">
        <v>0</v>
      </c>
      <c r="C4855">
        <v>0</v>
      </c>
      <c r="D4855">
        <v>0</v>
      </c>
      <c r="E4855">
        <v>0</v>
      </c>
      <c r="F4855">
        <v>0</v>
      </c>
      <c r="G4855">
        <v>44444444</v>
      </c>
      <c r="H4855">
        <v>0</v>
      </c>
      <c r="I4855">
        <v>0</v>
      </c>
      <c r="J4855">
        <v>0</v>
      </c>
      <c r="K4855">
        <v>0</v>
      </c>
      <c r="L4855">
        <v>0</v>
      </c>
      <c r="M4855">
        <v>0</v>
      </c>
    </row>
    <row r="4856" spans="2:13" x14ac:dyDescent="0.2">
      <c r="B4856">
        <v>0</v>
      </c>
      <c r="C4856">
        <v>0</v>
      </c>
      <c r="D4856">
        <v>0</v>
      </c>
      <c r="E4856">
        <v>0</v>
      </c>
      <c r="F4856">
        <v>0</v>
      </c>
      <c r="G4856">
        <v>44444444</v>
      </c>
      <c r="H4856">
        <v>0</v>
      </c>
      <c r="I4856">
        <v>0</v>
      </c>
      <c r="J4856">
        <v>0</v>
      </c>
      <c r="K4856">
        <v>0</v>
      </c>
      <c r="L4856">
        <v>0</v>
      </c>
      <c r="M4856">
        <v>0</v>
      </c>
    </row>
    <row r="4857" spans="2:13" x14ac:dyDescent="0.2">
      <c r="B4857">
        <v>0</v>
      </c>
      <c r="C4857">
        <v>0</v>
      </c>
      <c r="D4857">
        <v>0</v>
      </c>
      <c r="E4857">
        <v>0</v>
      </c>
      <c r="F4857">
        <v>0</v>
      </c>
      <c r="G4857">
        <v>44444444</v>
      </c>
      <c r="H4857">
        <v>0</v>
      </c>
      <c r="I4857">
        <v>0</v>
      </c>
      <c r="J4857">
        <v>0</v>
      </c>
      <c r="K4857">
        <v>0</v>
      </c>
      <c r="L4857">
        <v>0</v>
      </c>
      <c r="M4857">
        <v>0</v>
      </c>
    </row>
    <row r="4858" spans="2:13" x14ac:dyDescent="0.2">
      <c r="B4858">
        <v>0</v>
      </c>
      <c r="C4858">
        <v>0</v>
      </c>
      <c r="D4858">
        <v>0</v>
      </c>
      <c r="E4858">
        <v>0</v>
      </c>
      <c r="F4858">
        <v>0</v>
      </c>
      <c r="G4858">
        <v>44444444</v>
      </c>
      <c r="H4858">
        <v>0</v>
      </c>
      <c r="I4858">
        <v>0</v>
      </c>
      <c r="J4858">
        <v>0</v>
      </c>
      <c r="K4858">
        <v>0</v>
      </c>
      <c r="L4858">
        <v>0</v>
      </c>
      <c r="M4858">
        <v>0</v>
      </c>
    </row>
    <row r="4859" spans="2:13" x14ac:dyDescent="0.2">
      <c r="B4859">
        <v>0</v>
      </c>
      <c r="C4859">
        <v>0</v>
      </c>
      <c r="D4859">
        <v>0</v>
      </c>
      <c r="E4859">
        <v>0</v>
      </c>
      <c r="F4859">
        <v>0</v>
      </c>
      <c r="G4859">
        <v>44444444</v>
      </c>
      <c r="H4859">
        <v>0</v>
      </c>
      <c r="I4859">
        <v>0</v>
      </c>
      <c r="J4859">
        <v>0</v>
      </c>
      <c r="K4859">
        <v>0</v>
      </c>
      <c r="L4859">
        <v>0</v>
      </c>
      <c r="M4859">
        <v>0</v>
      </c>
    </row>
    <row r="4860" spans="2:13" x14ac:dyDescent="0.2">
      <c r="B4860">
        <v>0</v>
      </c>
      <c r="C4860">
        <v>0</v>
      </c>
      <c r="D4860">
        <v>0</v>
      </c>
      <c r="E4860">
        <v>0</v>
      </c>
      <c r="F4860">
        <v>0</v>
      </c>
      <c r="G4860">
        <v>44444444</v>
      </c>
      <c r="H4860">
        <v>0</v>
      </c>
      <c r="I4860">
        <v>0</v>
      </c>
      <c r="J4860">
        <v>0</v>
      </c>
      <c r="K4860">
        <v>0</v>
      </c>
      <c r="L4860">
        <v>0</v>
      </c>
      <c r="M4860">
        <v>0</v>
      </c>
    </row>
    <row r="4861" spans="2:13" x14ac:dyDescent="0.2">
      <c r="B4861">
        <v>0</v>
      </c>
      <c r="C4861">
        <v>0</v>
      </c>
      <c r="D4861">
        <v>0</v>
      </c>
      <c r="E4861">
        <v>0</v>
      </c>
      <c r="F4861">
        <v>0</v>
      </c>
      <c r="G4861">
        <v>44444444</v>
      </c>
      <c r="H4861">
        <v>0</v>
      </c>
      <c r="I4861">
        <v>0</v>
      </c>
      <c r="J4861">
        <v>0</v>
      </c>
      <c r="K4861">
        <v>0</v>
      </c>
      <c r="L4861">
        <v>0</v>
      </c>
      <c r="M4861">
        <v>0</v>
      </c>
    </row>
    <row r="4862" spans="2:13" x14ac:dyDescent="0.2">
      <c r="B4862">
        <v>0</v>
      </c>
      <c r="C4862">
        <v>0</v>
      </c>
      <c r="D4862">
        <v>0</v>
      </c>
      <c r="E4862">
        <v>0</v>
      </c>
      <c r="F4862">
        <v>0</v>
      </c>
      <c r="G4862">
        <v>44444444</v>
      </c>
      <c r="H4862">
        <v>0</v>
      </c>
      <c r="I4862">
        <v>0</v>
      </c>
      <c r="J4862">
        <v>0</v>
      </c>
      <c r="K4862">
        <v>0</v>
      </c>
      <c r="L4862">
        <v>0</v>
      </c>
      <c r="M4862">
        <v>0</v>
      </c>
    </row>
    <row r="4863" spans="2:13" x14ac:dyDescent="0.2">
      <c r="B4863">
        <v>0</v>
      </c>
      <c r="C4863">
        <v>0</v>
      </c>
      <c r="D4863">
        <v>0</v>
      </c>
      <c r="E4863">
        <v>0</v>
      </c>
      <c r="F4863">
        <v>0</v>
      </c>
      <c r="G4863">
        <v>44444444</v>
      </c>
      <c r="H4863">
        <v>0</v>
      </c>
      <c r="I4863">
        <v>0</v>
      </c>
      <c r="J4863">
        <v>0</v>
      </c>
      <c r="K4863">
        <v>0</v>
      </c>
      <c r="L4863">
        <v>0</v>
      </c>
      <c r="M4863">
        <v>0</v>
      </c>
    </row>
    <row r="4864" spans="2:13" x14ac:dyDescent="0.2">
      <c r="B4864">
        <v>0</v>
      </c>
      <c r="C4864">
        <v>0</v>
      </c>
      <c r="D4864">
        <v>0</v>
      </c>
      <c r="E4864">
        <v>0</v>
      </c>
      <c r="F4864">
        <v>0</v>
      </c>
      <c r="G4864">
        <v>44444444</v>
      </c>
      <c r="H4864">
        <v>0</v>
      </c>
      <c r="I4864">
        <v>0</v>
      </c>
      <c r="J4864">
        <v>0</v>
      </c>
      <c r="K4864">
        <v>0</v>
      </c>
      <c r="L4864">
        <v>0</v>
      </c>
      <c r="M4864">
        <v>0</v>
      </c>
    </row>
    <row r="4865" spans="2:13" x14ac:dyDescent="0.2">
      <c r="B4865">
        <v>0</v>
      </c>
      <c r="C4865">
        <v>0</v>
      </c>
      <c r="D4865">
        <v>0</v>
      </c>
      <c r="E4865">
        <v>0</v>
      </c>
      <c r="F4865">
        <v>0</v>
      </c>
      <c r="G4865">
        <v>44444444</v>
      </c>
      <c r="H4865">
        <v>0</v>
      </c>
      <c r="I4865">
        <v>0</v>
      </c>
      <c r="J4865">
        <v>0</v>
      </c>
      <c r="K4865">
        <v>0</v>
      </c>
      <c r="L4865">
        <v>0</v>
      </c>
      <c r="M4865">
        <v>0</v>
      </c>
    </row>
    <row r="4866" spans="2:13" x14ac:dyDescent="0.2">
      <c r="B4866">
        <v>0</v>
      </c>
      <c r="C4866">
        <v>0</v>
      </c>
      <c r="D4866">
        <v>0</v>
      </c>
      <c r="E4866">
        <v>0</v>
      </c>
      <c r="F4866">
        <v>0</v>
      </c>
      <c r="G4866">
        <v>44444444</v>
      </c>
      <c r="H4866">
        <v>0</v>
      </c>
      <c r="I4866">
        <v>0</v>
      </c>
      <c r="J4866">
        <v>0</v>
      </c>
      <c r="K4866">
        <v>0</v>
      </c>
      <c r="L4866">
        <v>0</v>
      </c>
      <c r="M4866">
        <v>0</v>
      </c>
    </row>
    <row r="4867" spans="2:13" x14ac:dyDescent="0.2">
      <c r="B4867">
        <v>0</v>
      </c>
      <c r="C4867">
        <v>0</v>
      </c>
      <c r="D4867">
        <v>0</v>
      </c>
      <c r="E4867">
        <v>0</v>
      </c>
      <c r="F4867">
        <v>0</v>
      </c>
      <c r="G4867">
        <v>44444444</v>
      </c>
      <c r="H4867">
        <v>0</v>
      </c>
      <c r="I4867">
        <v>0</v>
      </c>
      <c r="J4867">
        <v>0</v>
      </c>
      <c r="K4867">
        <v>0</v>
      </c>
      <c r="L4867">
        <v>0</v>
      </c>
      <c r="M4867">
        <v>0</v>
      </c>
    </row>
    <row r="4868" spans="2:13" x14ac:dyDescent="0.2">
      <c r="B4868">
        <v>0</v>
      </c>
      <c r="C4868">
        <v>0</v>
      </c>
      <c r="D4868">
        <v>0</v>
      </c>
      <c r="E4868">
        <v>0</v>
      </c>
      <c r="F4868">
        <v>0</v>
      </c>
      <c r="G4868">
        <v>44444444</v>
      </c>
      <c r="H4868">
        <v>0</v>
      </c>
      <c r="I4868">
        <v>0</v>
      </c>
      <c r="J4868">
        <v>0</v>
      </c>
      <c r="K4868">
        <v>0</v>
      </c>
      <c r="L4868">
        <v>0</v>
      </c>
      <c r="M4868">
        <v>0</v>
      </c>
    </row>
    <row r="4869" spans="2:13" x14ac:dyDescent="0.2">
      <c r="B4869">
        <v>0</v>
      </c>
      <c r="C4869">
        <v>0</v>
      </c>
      <c r="D4869">
        <v>0</v>
      </c>
      <c r="E4869">
        <v>0</v>
      </c>
      <c r="F4869">
        <v>0</v>
      </c>
      <c r="G4869">
        <v>44444444</v>
      </c>
      <c r="H4869">
        <v>0</v>
      </c>
      <c r="I4869">
        <v>0</v>
      </c>
      <c r="J4869">
        <v>0</v>
      </c>
      <c r="K4869">
        <v>0</v>
      </c>
      <c r="L4869">
        <v>0</v>
      </c>
      <c r="M4869">
        <v>0</v>
      </c>
    </row>
    <row r="4870" spans="2:13" x14ac:dyDescent="0.2">
      <c r="B4870">
        <v>0</v>
      </c>
      <c r="C4870">
        <v>0</v>
      </c>
      <c r="D4870">
        <v>0</v>
      </c>
      <c r="E4870">
        <v>0</v>
      </c>
      <c r="F4870">
        <v>0</v>
      </c>
      <c r="G4870">
        <v>44444444</v>
      </c>
      <c r="H4870">
        <v>0</v>
      </c>
      <c r="I4870">
        <v>0</v>
      </c>
      <c r="J4870">
        <v>0</v>
      </c>
      <c r="K4870">
        <v>0</v>
      </c>
      <c r="L4870">
        <v>0</v>
      </c>
      <c r="M4870">
        <v>0</v>
      </c>
    </row>
    <row r="4871" spans="2:13" x14ac:dyDescent="0.2">
      <c r="B4871">
        <v>0</v>
      </c>
      <c r="C4871">
        <v>0</v>
      </c>
      <c r="D4871">
        <v>0</v>
      </c>
      <c r="E4871">
        <v>0</v>
      </c>
      <c r="F4871">
        <v>0</v>
      </c>
      <c r="G4871">
        <v>44444444</v>
      </c>
      <c r="H4871">
        <v>0</v>
      </c>
      <c r="I4871">
        <v>0</v>
      </c>
      <c r="J4871">
        <v>0</v>
      </c>
      <c r="K4871">
        <v>0</v>
      </c>
      <c r="L4871">
        <v>0</v>
      </c>
      <c r="M4871">
        <v>0</v>
      </c>
    </row>
    <row r="4872" spans="2:13" x14ac:dyDescent="0.2">
      <c r="B4872">
        <v>0</v>
      </c>
      <c r="C4872">
        <v>0</v>
      </c>
      <c r="D4872">
        <v>0</v>
      </c>
      <c r="E4872">
        <v>0</v>
      </c>
      <c r="F4872">
        <v>0</v>
      </c>
      <c r="G4872">
        <v>44444444</v>
      </c>
      <c r="H4872">
        <v>0</v>
      </c>
      <c r="I4872">
        <v>0</v>
      </c>
      <c r="J4872">
        <v>0</v>
      </c>
      <c r="K4872">
        <v>0</v>
      </c>
      <c r="L4872">
        <v>0</v>
      </c>
      <c r="M4872">
        <v>0</v>
      </c>
    </row>
    <row r="4873" spans="2:13" x14ac:dyDescent="0.2">
      <c r="B4873">
        <v>0</v>
      </c>
      <c r="C4873">
        <v>0</v>
      </c>
      <c r="D4873">
        <v>0</v>
      </c>
      <c r="E4873">
        <v>0</v>
      </c>
      <c r="F4873">
        <v>0</v>
      </c>
      <c r="G4873">
        <v>44444444</v>
      </c>
      <c r="H4873">
        <v>0</v>
      </c>
      <c r="I4873">
        <v>0</v>
      </c>
      <c r="J4873">
        <v>0</v>
      </c>
      <c r="K4873">
        <v>0</v>
      </c>
      <c r="L4873">
        <v>0</v>
      </c>
      <c r="M4873">
        <v>0</v>
      </c>
    </row>
    <row r="4874" spans="2:13" x14ac:dyDescent="0.2">
      <c r="B4874">
        <v>0</v>
      </c>
      <c r="C4874">
        <v>0</v>
      </c>
      <c r="D4874">
        <v>0</v>
      </c>
      <c r="E4874">
        <v>0</v>
      </c>
      <c r="F4874">
        <v>0</v>
      </c>
      <c r="G4874">
        <v>44444444</v>
      </c>
      <c r="H4874">
        <v>0</v>
      </c>
      <c r="I4874">
        <v>0</v>
      </c>
      <c r="J4874">
        <v>0</v>
      </c>
      <c r="K4874">
        <v>0</v>
      </c>
      <c r="L4874">
        <v>0</v>
      </c>
      <c r="M4874">
        <v>0</v>
      </c>
    </row>
    <row r="4875" spans="2:13" x14ac:dyDescent="0.2">
      <c r="B4875">
        <v>0</v>
      </c>
      <c r="C4875">
        <v>0</v>
      </c>
      <c r="D4875">
        <v>0</v>
      </c>
      <c r="E4875">
        <v>0</v>
      </c>
      <c r="F4875">
        <v>0</v>
      </c>
      <c r="G4875">
        <v>44444444</v>
      </c>
      <c r="H4875">
        <v>0</v>
      </c>
      <c r="I4875">
        <v>0</v>
      </c>
      <c r="J4875">
        <v>0</v>
      </c>
      <c r="K4875">
        <v>0</v>
      </c>
      <c r="L4875">
        <v>0</v>
      </c>
      <c r="M4875">
        <v>0</v>
      </c>
    </row>
    <row r="4876" spans="2:13" x14ac:dyDescent="0.2">
      <c r="B4876">
        <v>0</v>
      </c>
      <c r="C4876">
        <v>0</v>
      </c>
      <c r="D4876">
        <v>0</v>
      </c>
      <c r="E4876">
        <v>0</v>
      </c>
      <c r="F4876">
        <v>0</v>
      </c>
      <c r="G4876">
        <v>44444444</v>
      </c>
      <c r="H4876">
        <v>0</v>
      </c>
      <c r="I4876">
        <v>0</v>
      </c>
      <c r="J4876">
        <v>0</v>
      </c>
      <c r="K4876">
        <v>0</v>
      </c>
      <c r="L4876">
        <v>0</v>
      </c>
      <c r="M4876">
        <v>0</v>
      </c>
    </row>
    <row r="4877" spans="2:13" x14ac:dyDescent="0.2">
      <c r="B4877">
        <v>0</v>
      </c>
      <c r="C4877">
        <v>0</v>
      </c>
      <c r="D4877">
        <v>0</v>
      </c>
      <c r="E4877">
        <v>0</v>
      </c>
      <c r="F4877">
        <v>0</v>
      </c>
      <c r="G4877">
        <v>44444444</v>
      </c>
      <c r="H4877">
        <v>0</v>
      </c>
      <c r="I4877">
        <v>0</v>
      </c>
      <c r="J4877">
        <v>0</v>
      </c>
      <c r="K4877">
        <v>0</v>
      </c>
      <c r="L4877">
        <v>0</v>
      </c>
      <c r="M4877">
        <v>0</v>
      </c>
    </row>
    <row r="4878" spans="2:13" x14ac:dyDescent="0.2">
      <c r="B4878">
        <v>0</v>
      </c>
      <c r="C4878">
        <v>0</v>
      </c>
      <c r="D4878">
        <v>0</v>
      </c>
      <c r="E4878">
        <v>0</v>
      </c>
      <c r="F4878">
        <v>0</v>
      </c>
      <c r="G4878">
        <v>44444444</v>
      </c>
      <c r="H4878">
        <v>0</v>
      </c>
      <c r="I4878">
        <v>0</v>
      </c>
      <c r="J4878">
        <v>0</v>
      </c>
      <c r="K4878">
        <v>0</v>
      </c>
      <c r="L4878">
        <v>0</v>
      </c>
      <c r="M4878">
        <v>0</v>
      </c>
    </row>
    <row r="4879" spans="2:13" x14ac:dyDescent="0.2">
      <c r="B4879">
        <v>0</v>
      </c>
      <c r="C4879">
        <v>0</v>
      </c>
      <c r="D4879">
        <v>0</v>
      </c>
      <c r="E4879">
        <v>0</v>
      </c>
      <c r="F4879">
        <v>0</v>
      </c>
      <c r="G4879">
        <v>44444444</v>
      </c>
      <c r="H4879">
        <v>0</v>
      </c>
      <c r="I4879">
        <v>0</v>
      </c>
      <c r="J4879">
        <v>0</v>
      </c>
      <c r="K4879">
        <v>0</v>
      </c>
      <c r="L4879">
        <v>0</v>
      </c>
      <c r="M4879">
        <v>0</v>
      </c>
    </row>
    <row r="4880" spans="2:13" x14ac:dyDescent="0.2">
      <c r="B4880">
        <v>0</v>
      </c>
      <c r="C4880">
        <v>0</v>
      </c>
      <c r="D4880">
        <v>0</v>
      </c>
      <c r="E4880">
        <v>0</v>
      </c>
      <c r="F4880">
        <v>0</v>
      </c>
      <c r="G4880">
        <v>44444444</v>
      </c>
      <c r="H4880">
        <v>0</v>
      </c>
      <c r="I4880">
        <v>0</v>
      </c>
      <c r="J4880">
        <v>0</v>
      </c>
      <c r="K4880">
        <v>0</v>
      </c>
      <c r="L4880">
        <v>0</v>
      </c>
      <c r="M4880">
        <v>0</v>
      </c>
    </row>
    <row r="4881" spans="2:13" x14ac:dyDescent="0.2">
      <c r="B4881">
        <v>0</v>
      </c>
      <c r="C4881">
        <v>0</v>
      </c>
      <c r="D4881">
        <v>0</v>
      </c>
      <c r="E4881">
        <v>0</v>
      </c>
      <c r="F4881">
        <v>0</v>
      </c>
      <c r="G4881">
        <v>44444444</v>
      </c>
      <c r="H4881">
        <v>0</v>
      </c>
      <c r="I4881">
        <v>0</v>
      </c>
      <c r="J4881">
        <v>0</v>
      </c>
      <c r="K4881">
        <v>0</v>
      </c>
      <c r="L4881">
        <v>0</v>
      </c>
      <c r="M4881">
        <v>0</v>
      </c>
    </row>
    <row r="4882" spans="2:13" x14ac:dyDescent="0.2">
      <c r="B4882">
        <v>0</v>
      </c>
      <c r="C4882">
        <v>0</v>
      </c>
      <c r="D4882">
        <v>0</v>
      </c>
      <c r="E4882">
        <v>0</v>
      </c>
      <c r="F4882">
        <v>0</v>
      </c>
      <c r="G4882">
        <v>44444444</v>
      </c>
      <c r="H4882">
        <v>0</v>
      </c>
      <c r="I4882">
        <v>0</v>
      </c>
      <c r="J4882">
        <v>0</v>
      </c>
      <c r="K4882">
        <v>0</v>
      </c>
      <c r="L4882">
        <v>0</v>
      </c>
      <c r="M4882">
        <v>0</v>
      </c>
    </row>
    <row r="4883" spans="2:13" x14ac:dyDescent="0.2">
      <c r="B4883">
        <v>0</v>
      </c>
      <c r="C4883">
        <v>0</v>
      </c>
      <c r="D4883">
        <v>0</v>
      </c>
      <c r="E4883">
        <v>0</v>
      </c>
      <c r="F4883">
        <v>0</v>
      </c>
      <c r="G4883">
        <v>44444444</v>
      </c>
      <c r="H4883">
        <v>0</v>
      </c>
      <c r="I4883">
        <v>0</v>
      </c>
      <c r="J4883">
        <v>0</v>
      </c>
      <c r="K4883">
        <v>0</v>
      </c>
      <c r="L4883">
        <v>0</v>
      </c>
      <c r="M4883">
        <v>0</v>
      </c>
    </row>
    <row r="4884" spans="2:13" x14ac:dyDescent="0.2">
      <c r="B4884">
        <v>0</v>
      </c>
      <c r="C4884">
        <v>0</v>
      </c>
      <c r="D4884">
        <v>0</v>
      </c>
      <c r="E4884">
        <v>0</v>
      </c>
      <c r="F4884">
        <v>0</v>
      </c>
      <c r="G4884">
        <v>44444444</v>
      </c>
      <c r="H4884">
        <v>0</v>
      </c>
      <c r="I4884">
        <v>0</v>
      </c>
      <c r="J4884">
        <v>0</v>
      </c>
      <c r="K4884">
        <v>0</v>
      </c>
      <c r="L4884">
        <v>0</v>
      </c>
      <c r="M4884">
        <v>0</v>
      </c>
    </row>
    <row r="4885" spans="2:13" x14ac:dyDescent="0.2">
      <c r="B4885">
        <v>0</v>
      </c>
      <c r="C4885">
        <v>0</v>
      </c>
      <c r="D4885">
        <v>0</v>
      </c>
      <c r="E4885">
        <v>0</v>
      </c>
      <c r="F4885">
        <v>0</v>
      </c>
      <c r="G4885">
        <v>44444444</v>
      </c>
      <c r="H4885">
        <v>0</v>
      </c>
      <c r="I4885">
        <v>0</v>
      </c>
      <c r="J4885">
        <v>0</v>
      </c>
      <c r="K4885">
        <v>0</v>
      </c>
      <c r="L4885">
        <v>0</v>
      </c>
      <c r="M4885">
        <v>0</v>
      </c>
    </row>
    <row r="4886" spans="2:13" x14ac:dyDescent="0.2">
      <c r="B4886">
        <v>0</v>
      </c>
      <c r="C4886">
        <v>0</v>
      </c>
      <c r="D4886">
        <v>0</v>
      </c>
      <c r="E4886">
        <v>0</v>
      </c>
      <c r="F4886">
        <v>0</v>
      </c>
      <c r="G4886">
        <v>44444444</v>
      </c>
      <c r="H4886">
        <v>0</v>
      </c>
      <c r="I4886">
        <v>0</v>
      </c>
      <c r="J4886">
        <v>0</v>
      </c>
      <c r="K4886">
        <v>0</v>
      </c>
      <c r="L4886">
        <v>0</v>
      </c>
      <c r="M4886">
        <v>0</v>
      </c>
    </row>
    <row r="4887" spans="2:13" x14ac:dyDescent="0.2">
      <c r="B4887">
        <v>0</v>
      </c>
      <c r="C4887">
        <v>0</v>
      </c>
      <c r="D4887">
        <v>0</v>
      </c>
      <c r="E4887">
        <v>0</v>
      </c>
      <c r="F4887">
        <v>0</v>
      </c>
      <c r="G4887">
        <v>44444444</v>
      </c>
      <c r="H4887">
        <v>0</v>
      </c>
      <c r="I4887">
        <v>0</v>
      </c>
      <c r="J4887">
        <v>0</v>
      </c>
      <c r="K4887">
        <v>0</v>
      </c>
      <c r="L4887">
        <v>0</v>
      </c>
      <c r="M4887">
        <v>0</v>
      </c>
    </row>
    <row r="4888" spans="2:13" x14ac:dyDescent="0.2">
      <c r="B4888">
        <v>0</v>
      </c>
      <c r="C4888">
        <v>0</v>
      </c>
      <c r="D4888">
        <v>0</v>
      </c>
      <c r="E4888">
        <v>0</v>
      </c>
      <c r="F4888">
        <v>0</v>
      </c>
      <c r="G4888">
        <v>44444444</v>
      </c>
      <c r="H4888">
        <v>0</v>
      </c>
      <c r="I4888">
        <v>0</v>
      </c>
      <c r="J4888">
        <v>0</v>
      </c>
      <c r="K4888">
        <v>0</v>
      </c>
      <c r="L4888">
        <v>0</v>
      </c>
      <c r="M4888">
        <v>0</v>
      </c>
    </row>
    <row r="4889" spans="2:13" x14ac:dyDescent="0.2">
      <c r="B4889">
        <v>0</v>
      </c>
      <c r="C4889">
        <v>0</v>
      </c>
      <c r="D4889">
        <v>0</v>
      </c>
      <c r="E4889">
        <v>0</v>
      </c>
      <c r="F4889">
        <v>0</v>
      </c>
      <c r="G4889">
        <v>44444444</v>
      </c>
      <c r="H4889">
        <v>0</v>
      </c>
      <c r="I4889">
        <v>0</v>
      </c>
      <c r="J4889">
        <v>0</v>
      </c>
      <c r="K4889">
        <v>0</v>
      </c>
      <c r="L4889">
        <v>0</v>
      </c>
      <c r="M4889">
        <v>0</v>
      </c>
    </row>
    <row r="4890" spans="2:13" x14ac:dyDescent="0.2">
      <c r="B4890">
        <v>0</v>
      </c>
      <c r="C4890">
        <v>0</v>
      </c>
      <c r="D4890">
        <v>0</v>
      </c>
      <c r="E4890">
        <v>0</v>
      </c>
      <c r="F4890">
        <v>0</v>
      </c>
      <c r="G4890">
        <v>44444444</v>
      </c>
      <c r="H4890">
        <v>0</v>
      </c>
      <c r="I4890">
        <v>0</v>
      </c>
      <c r="J4890">
        <v>0</v>
      </c>
      <c r="K4890">
        <v>0</v>
      </c>
      <c r="L4890">
        <v>0</v>
      </c>
      <c r="M4890">
        <v>0</v>
      </c>
    </row>
    <row r="4891" spans="2:13" x14ac:dyDescent="0.2">
      <c r="B4891">
        <v>0</v>
      </c>
      <c r="C4891">
        <v>0</v>
      </c>
      <c r="D4891">
        <v>0</v>
      </c>
      <c r="E4891">
        <v>0</v>
      </c>
      <c r="F4891">
        <v>0</v>
      </c>
      <c r="G4891">
        <v>44444444</v>
      </c>
      <c r="H4891">
        <v>0</v>
      </c>
      <c r="I4891">
        <v>0</v>
      </c>
      <c r="J4891">
        <v>0</v>
      </c>
      <c r="K4891">
        <v>0</v>
      </c>
      <c r="L4891">
        <v>0</v>
      </c>
      <c r="M4891">
        <v>0</v>
      </c>
    </row>
    <row r="4892" spans="2:13" x14ac:dyDescent="0.2">
      <c r="B4892">
        <v>0</v>
      </c>
      <c r="C4892">
        <v>0</v>
      </c>
      <c r="D4892">
        <v>0</v>
      </c>
      <c r="E4892">
        <v>0</v>
      </c>
      <c r="F4892">
        <v>0</v>
      </c>
      <c r="G4892">
        <v>44444444</v>
      </c>
      <c r="H4892">
        <v>0</v>
      </c>
      <c r="I4892">
        <v>0</v>
      </c>
      <c r="J4892">
        <v>0</v>
      </c>
      <c r="K4892">
        <v>0</v>
      </c>
      <c r="L4892">
        <v>0</v>
      </c>
      <c r="M4892">
        <v>0</v>
      </c>
    </row>
    <row r="4893" spans="2:13" x14ac:dyDescent="0.2">
      <c r="B4893">
        <v>0</v>
      </c>
      <c r="C4893">
        <v>0</v>
      </c>
      <c r="D4893">
        <v>0</v>
      </c>
      <c r="E4893">
        <v>0</v>
      </c>
      <c r="F4893">
        <v>0</v>
      </c>
      <c r="G4893">
        <v>44444444</v>
      </c>
      <c r="H4893">
        <v>0</v>
      </c>
      <c r="I4893">
        <v>0</v>
      </c>
      <c r="J4893">
        <v>0</v>
      </c>
      <c r="K4893">
        <v>0</v>
      </c>
      <c r="L4893">
        <v>0</v>
      </c>
      <c r="M4893">
        <v>0</v>
      </c>
    </row>
    <row r="4894" spans="2:13" x14ac:dyDescent="0.2">
      <c r="B4894">
        <v>0</v>
      </c>
      <c r="C4894">
        <v>0</v>
      </c>
      <c r="D4894">
        <v>0</v>
      </c>
      <c r="E4894">
        <v>0</v>
      </c>
      <c r="F4894">
        <v>0</v>
      </c>
      <c r="G4894">
        <v>44444444</v>
      </c>
      <c r="H4894">
        <v>0</v>
      </c>
      <c r="I4894">
        <v>0</v>
      </c>
      <c r="J4894">
        <v>0</v>
      </c>
      <c r="K4894">
        <v>0</v>
      </c>
      <c r="L4894">
        <v>0</v>
      </c>
      <c r="M4894">
        <v>0</v>
      </c>
    </row>
    <row r="4895" spans="2:13" x14ac:dyDescent="0.2">
      <c r="B4895">
        <v>0</v>
      </c>
      <c r="C4895">
        <v>0</v>
      </c>
      <c r="D4895">
        <v>0</v>
      </c>
      <c r="E4895">
        <v>0</v>
      </c>
      <c r="F4895">
        <v>0</v>
      </c>
      <c r="G4895">
        <v>44444444</v>
      </c>
      <c r="H4895">
        <v>0</v>
      </c>
      <c r="I4895">
        <v>0</v>
      </c>
      <c r="J4895">
        <v>0</v>
      </c>
      <c r="K4895">
        <v>0</v>
      </c>
      <c r="L4895">
        <v>0</v>
      </c>
      <c r="M4895">
        <v>0</v>
      </c>
    </row>
    <row r="4896" spans="2:13" x14ac:dyDescent="0.2">
      <c r="B4896">
        <v>0</v>
      </c>
      <c r="C4896">
        <v>0</v>
      </c>
      <c r="D4896">
        <v>0</v>
      </c>
      <c r="E4896">
        <v>0</v>
      </c>
      <c r="F4896">
        <v>0</v>
      </c>
      <c r="G4896">
        <v>44444444</v>
      </c>
      <c r="H4896">
        <v>0</v>
      </c>
      <c r="I4896">
        <v>0</v>
      </c>
      <c r="J4896">
        <v>0</v>
      </c>
      <c r="K4896">
        <v>0</v>
      </c>
      <c r="L4896">
        <v>0</v>
      </c>
      <c r="M4896">
        <v>0</v>
      </c>
    </row>
    <row r="4897" spans="2:13" x14ac:dyDescent="0.2">
      <c r="B4897">
        <v>0</v>
      </c>
      <c r="C4897">
        <v>0</v>
      </c>
      <c r="D4897">
        <v>0</v>
      </c>
      <c r="E4897">
        <v>0</v>
      </c>
      <c r="F4897">
        <v>0</v>
      </c>
      <c r="G4897">
        <v>44444444</v>
      </c>
      <c r="H4897">
        <v>0</v>
      </c>
      <c r="I4897">
        <v>0</v>
      </c>
      <c r="J4897">
        <v>0</v>
      </c>
      <c r="K4897">
        <v>0</v>
      </c>
      <c r="L4897">
        <v>0</v>
      </c>
      <c r="M4897">
        <v>0</v>
      </c>
    </row>
    <row r="4898" spans="2:13" x14ac:dyDescent="0.2">
      <c r="B4898">
        <v>0</v>
      </c>
      <c r="C4898">
        <v>0</v>
      </c>
      <c r="D4898">
        <v>0</v>
      </c>
      <c r="E4898">
        <v>0</v>
      </c>
      <c r="F4898">
        <v>0</v>
      </c>
      <c r="G4898">
        <v>44444444</v>
      </c>
      <c r="H4898">
        <v>0</v>
      </c>
      <c r="I4898">
        <v>0</v>
      </c>
      <c r="J4898">
        <v>0</v>
      </c>
      <c r="K4898">
        <v>0</v>
      </c>
      <c r="L4898">
        <v>0</v>
      </c>
      <c r="M4898">
        <v>0</v>
      </c>
    </row>
    <row r="4899" spans="2:13" x14ac:dyDescent="0.2">
      <c r="B4899">
        <v>0</v>
      </c>
      <c r="C4899">
        <v>0</v>
      </c>
      <c r="D4899">
        <v>0</v>
      </c>
      <c r="E4899">
        <v>0</v>
      </c>
      <c r="F4899">
        <v>0</v>
      </c>
      <c r="G4899">
        <v>44444444</v>
      </c>
      <c r="H4899">
        <v>0</v>
      </c>
      <c r="I4899">
        <v>0</v>
      </c>
      <c r="J4899">
        <v>0</v>
      </c>
      <c r="K4899">
        <v>0</v>
      </c>
      <c r="L4899">
        <v>0</v>
      </c>
      <c r="M4899">
        <v>0</v>
      </c>
    </row>
    <row r="4900" spans="2:13" x14ac:dyDescent="0.2">
      <c r="B4900">
        <v>0</v>
      </c>
      <c r="C4900">
        <v>0</v>
      </c>
      <c r="D4900">
        <v>0</v>
      </c>
      <c r="E4900">
        <v>0</v>
      </c>
      <c r="F4900">
        <v>0</v>
      </c>
      <c r="G4900">
        <v>44444444</v>
      </c>
      <c r="H4900">
        <v>0</v>
      </c>
      <c r="I4900">
        <v>0</v>
      </c>
      <c r="J4900">
        <v>0</v>
      </c>
      <c r="K4900">
        <v>0</v>
      </c>
      <c r="L4900">
        <v>0</v>
      </c>
      <c r="M4900">
        <v>0</v>
      </c>
    </row>
    <row r="4901" spans="2:13" x14ac:dyDescent="0.2">
      <c r="B4901">
        <v>0</v>
      </c>
      <c r="C4901">
        <v>0</v>
      </c>
      <c r="D4901">
        <v>0</v>
      </c>
      <c r="E4901">
        <v>0</v>
      </c>
      <c r="F4901">
        <v>0</v>
      </c>
      <c r="G4901">
        <v>44444444</v>
      </c>
      <c r="H4901">
        <v>0</v>
      </c>
      <c r="I4901">
        <v>0</v>
      </c>
      <c r="J4901">
        <v>0</v>
      </c>
      <c r="K4901">
        <v>0</v>
      </c>
      <c r="L4901">
        <v>0</v>
      </c>
      <c r="M4901">
        <v>0</v>
      </c>
    </row>
    <row r="4902" spans="2:13" x14ac:dyDescent="0.2">
      <c r="B4902">
        <v>0</v>
      </c>
      <c r="C4902">
        <v>0</v>
      </c>
      <c r="D4902">
        <v>0</v>
      </c>
      <c r="E4902">
        <v>0</v>
      </c>
      <c r="F4902">
        <v>0</v>
      </c>
      <c r="G4902">
        <v>44444444</v>
      </c>
      <c r="H4902">
        <v>0</v>
      </c>
      <c r="I4902">
        <v>0</v>
      </c>
      <c r="J4902">
        <v>0</v>
      </c>
      <c r="K4902">
        <v>0</v>
      </c>
      <c r="L4902">
        <v>0</v>
      </c>
      <c r="M4902">
        <v>0</v>
      </c>
    </row>
    <row r="4903" spans="2:13" x14ac:dyDescent="0.2">
      <c r="B4903">
        <v>0</v>
      </c>
      <c r="C4903">
        <v>0</v>
      </c>
      <c r="D4903">
        <v>0</v>
      </c>
      <c r="E4903">
        <v>0</v>
      </c>
      <c r="F4903">
        <v>0</v>
      </c>
      <c r="G4903">
        <v>44444444</v>
      </c>
      <c r="H4903">
        <v>0</v>
      </c>
      <c r="I4903">
        <v>0</v>
      </c>
      <c r="J4903">
        <v>0</v>
      </c>
      <c r="K4903">
        <v>0</v>
      </c>
      <c r="L4903">
        <v>0</v>
      </c>
      <c r="M4903">
        <v>0</v>
      </c>
    </row>
    <row r="4904" spans="2:13" x14ac:dyDescent="0.2">
      <c r="B4904">
        <v>0</v>
      </c>
      <c r="C4904">
        <v>0</v>
      </c>
      <c r="D4904">
        <v>0</v>
      </c>
      <c r="E4904">
        <v>0</v>
      </c>
      <c r="F4904">
        <v>0</v>
      </c>
      <c r="G4904">
        <v>44444444</v>
      </c>
      <c r="H4904">
        <v>0</v>
      </c>
      <c r="I4904">
        <v>0</v>
      </c>
      <c r="J4904">
        <v>0</v>
      </c>
      <c r="K4904">
        <v>0</v>
      </c>
      <c r="L4904">
        <v>0</v>
      </c>
      <c r="M4904">
        <v>0</v>
      </c>
    </row>
    <row r="4905" spans="2:13" x14ac:dyDescent="0.2">
      <c r="B4905">
        <v>0</v>
      </c>
      <c r="C4905">
        <v>0</v>
      </c>
      <c r="D4905">
        <v>0</v>
      </c>
      <c r="E4905">
        <v>0</v>
      </c>
      <c r="F4905">
        <v>0</v>
      </c>
      <c r="G4905">
        <v>44444444</v>
      </c>
      <c r="H4905">
        <v>0</v>
      </c>
      <c r="I4905">
        <v>0</v>
      </c>
      <c r="J4905">
        <v>0</v>
      </c>
      <c r="K4905">
        <v>0</v>
      </c>
      <c r="L4905">
        <v>0</v>
      </c>
      <c r="M4905">
        <v>0</v>
      </c>
    </row>
    <row r="4906" spans="2:13" x14ac:dyDescent="0.2">
      <c r="B4906">
        <v>0</v>
      </c>
      <c r="C4906">
        <v>0</v>
      </c>
      <c r="D4906">
        <v>0</v>
      </c>
      <c r="E4906">
        <v>0</v>
      </c>
      <c r="F4906">
        <v>0</v>
      </c>
      <c r="G4906">
        <v>44444444</v>
      </c>
      <c r="H4906">
        <v>0</v>
      </c>
      <c r="I4906">
        <v>0</v>
      </c>
      <c r="J4906">
        <v>0</v>
      </c>
      <c r="K4906">
        <v>0</v>
      </c>
      <c r="L4906">
        <v>0</v>
      </c>
      <c r="M4906">
        <v>0</v>
      </c>
    </row>
    <row r="4907" spans="2:13" x14ac:dyDescent="0.2">
      <c r="B4907">
        <v>0</v>
      </c>
      <c r="C4907">
        <v>0</v>
      </c>
      <c r="D4907">
        <v>0</v>
      </c>
      <c r="E4907">
        <v>0</v>
      </c>
      <c r="F4907">
        <v>0</v>
      </c>
      <c r="G4907">
        <v>44444444</v>
      </c>
      <c r="H4907">
        <v>0</v>
      </c>
      <c r="I4907">
        <v>0</v>
      </c>
      <c r="J4907">
        <v>0</v>
      </c>
      <c r="K4907">
        <v>0</v>
      </c>
      <c r="L4907">
        <v>0</v>
      </c>
      <c r="M4907">
        <v>0</v>
      </c>
    </row>
    <row r="4908" spans="2:13" x14ac:dyDescent="0.2">
      <c r="B4908">
        <v>0</v>
      </c>
      <c r="C4908">
        <v>0</v>
      </c>
      <c r="D4908">
        <v>0</v>
      </c>
      <c r="E4908">
        <v>0</v>
      </c>
      <c r="F4908">
        <v>0</v>
      </c>
      <c r="G4908">
        <v>44444444</v>
      </c>
      <c r="H4908">
        <v>0</v>
      </c>
      <c r="I4908">
        <v>0</v>
      </c>
      <c r="J4908">
        <v>0</v>
      </c>
      <c r="K4908">
        <v>0</v>
      </c>
      <c r="L4908">
        <v>0</v>
      </c>
      <c r="M4908">
        <v>0</v>
      </c>
    </row>
    <row r="4909" spans="2:13" x14ac:dyDescent="0.2">
      <c r="B4909">
        <v>0</v>
      </c>
      <c r="C4909">
        <v>0</v>
      </c>
      <c r="D4909">
        <v>0</v>
      </c>
      <c r="E4909">
        <v>0</v>
      </c>
      <c r="F4909">
        <v>0</v>
      </c>
      <c r="G4909">
        <v>44444444</v>
      </c>
      <c r="H4909">
        <v>0</v>
      </c>
      <c r="I4909">
        <v>0</v>
      </c>
      <c r="J4909">
        <v>0</v>
      </c>
      <c r="K4909">
        <v>0</v>
      </c>
      <c r="L4909">
        <v>0</v>
      </c>
      <c r="M4909">
        <v>0</v>
      </c>
    </row>
    <row r="4910" spans="2:13" x14ac:dyDescent="0.2">
      <c r="B4910">
        <v>0</v>
      </c>
      <c r="C4910">
        <v>0</v>
      </c>
      <c r="D4910">
        <v>0</v>
      </c>
      <c r="E4910">
        <v>0</v>
      </c>
      <c r="F4910">
        <v>0</v>
      </c>
      <c r="G4910">
        <v>44444444</v>
      </c>
      <c r="H4910">
        <v>0</v>
      </c>
      <c r="I4910">
        <v>0</v>
      </c>
      <c r="J4910">
        <v>0</v>
      </c>
      <c r="K4910">
        <v>0</v>
      </c>
      <c r="L4910">
        <v>0</v>
      </c>
      <c r="M4910">
        <v>0</v>
      </c>
    </row>
    <row r="4911" spans="2:13" x14ac:dyDescent="0.2">
      <c r="B4911">
        <v>0</v>
      </c>
      <c r="C4911">
        <v>0</v>
      </c>
      <c r="D4911">
        <v>0</v>
      </c>
      <c r="E4911">
        <v>0</v>
      </c>
      <c r="F4911">
        <v>0</v>
      </c>
      <c r="G4911">
        <v>44444444</v>
      </c>
      <c r="H4911">
        <v>0</v>
      </c>
      <c r="I4911">
        <v>0</v>
      </c>
      <c r="J4911">
        <v>0</v>
      </c>
      <c r="K4911">
        <v>0</v>
      </c>
      <c r="L4911">
        <v>0</v>
      </c>
      <c r="M4911">
        <v>0</v>
      </c>
    </row>
    <row r="4912" spans="2:13" x14ac:dyDescent="0.2">
      <c r="B4912">
        <v>0</v>
      </c>
      <c r="C4912">
        <v>0</v>
      </c>
      <c r="D4912">
        <v>0</v>
      </c>
      <c r="E4912">
        <v>0</v>
      </c>
      <c r="F4912">
        <v>0</v>
      </c>
      <c r="G4912">
        <v>44444444</v>
      </c>
      <c r="H4912">
        <v>0</v>
      </c>
      <c r="I4912">
        <v>0</v>
      </c>
      <c r="J4912">
        <v>0</v>
      </c>
      <c r="K4912">
        <v>0</v>
      </c>
      <c r="L4912">
        <v>0</v>
      </c>
      <c r="M4912">
        <v>0</v>
      </c>
    </row>
    <row r="4913" spans="2:13" x14ac:dyDescent="0.2">
      <c r="B4913">
        <v>0</v>
      </c>
      <c r="C4913">
        <v>0</v>
      </c>
      <c r="D4913">
        <v>0</v>
      </c>
      <c r="E4913">
        <v>0</v>
      </c>
      <c r="F4913">
        <v>0</v>
      </c>
      <c r="G4913">
        <v>44444444</v>
      </c>
      <c r="H4913">
        <v>0</v>
      </c>
      <c r="I4913">
        <v>0</v>
      </c>
      <c r="J4913">
        <v>0</v>
      </c>
      <c r="K4913">
        <v>0</v>
      </c>
      <c r="L4913">
        <v>0</v>
      </c>
      <c r="M4913">
        <v>0</v>
      </c>
    </row>
    <row r="4914" spans="2:13" x14ac:dyDescent="0.2">
      <c r="B4914">
        <v>0</v>
      </c>
      <c r="C4914">
        <v>0</v>
      </c>
      <c r="D4914">
        <v>0</v>
      </c>
      <c r="E4914">
        <v>0</v>
      </c>
      <c r="F4914">
        <v>0</v>
      </c>
      <c r="G4914">
        <v>44444444</v>
      </c>
      <c r="H4914">
        <v>0</v>
      </c>
      <c r="I4914">
        <v>0</v>
      </c>
      <c r="J4914">
        <v>0</v>
      </c>
      <c r="K4914">
        <v>0</v>
      </c>
      <c r="L4914">
        <v>0</v>
      </c>
      <c r="M4914">
        <v>0</v>
      </c>
    </row>
    <row r="4915" spans="2:13" x14ac:dyDescent="0.2">
      <c r="B4915">
        <v>0</v>
      </c>
      <c r="C4915">
        <v>0</v>
      </c>
      <c r="D4915">
        <v>0</v>
      </c>
      <c r="E4915">
        <v>0</v>
      </c>
      <c r="F4915">
        <v>0</v>
      </c>
      <c r="G4915">
        <v>44444444</v>
      </c>
      <c r="H4915">
        <v>0</v>
      </c>
      <c r="I4915">
        <v>0</v>
      </c>
      <c r="J4915">
        <v>0</v>
      </c>
      <c r="K4915">
        <v>0</v>
      </c>
      <c r="L4915">
        <v>0</v>
      </c>
      <c r="M4915">
        <v>0</v>
      </c>
    </row>
    <row r="4916" spans="2:13" x14ac:dyDescent="0.2">
      <c r="B4916">
        <v>0</v>
      </c>
      <c r="C4916">
        <v>0</v>
      </c>
      <c r="D4916">
        <v>0</v>
      </c>
      <c r="E4916">
        <v>0</v>
      </c>
      <c r="F4916">
        <v>0</v>
      </c>
      <c r="G4916">
        <v>44444444</v>
      </c>
      <c r="H4916">
        <v>0</v>
      </c>
      <c r="I4916">
        <v>0</v>
      </c>
      <c r="J4916">
        <v>0</v>
      </c>
      <c r="K4916">
        <v>0</v>
      </c>
      <c r="L4916">
        <v>0</v>
      </c>
      <c r="M4916">
        <v>0</v>
      </c>
    </row>
    <row r="4917" spans="2:13" x14ac:dyDescent="0.2">
      <c r="B4917">
        <v>0</v>
      </c>
      <c r="C4917">
        <v>0</v>
      </c>
      <c r="D4917">
        <v>0</v>
      </c>
      <c r="E4917">
        <v>0</v>
      </c>
      <c r="F4917">
        <v>0</v>
      </c>
      <c r="G4917">
        <v>44444444</v>
      </c>
      <c r="H4917">
        <v>0</v>
      </c>
      <c r="I4917">
        <v>0</v>
      </c>
      <c r="J4917">
        <v>0</v>
      </c>
      <c r="K4917">
        <v>0</v>
      </c>
      <c r="L4917">
        <v>0</v>
      </c>
      <c r="M4917">
        <v>0</v>
      </c>
    </row>
    <row r="4918" spans="2:13" x14ac:dyDescent="0.2">
      <c r="B4918">
        <v>0</v>
      </c>
      <c r="C4918">
        <v>0</v>
      </c>
      <c r="D4918">
        <v>0</v>
      </c>
      <c r="E4918">
        <v>0</v>
      </c>
      <c r="F4918">
        <v>0</v>
      </c>
      <c r="G4918">
        <v>44444444</v>
      </c>
      <c r="H4918">
        <v>0</v>
      </c>
      <c r="I4918">
        <v>0</v>
      </c>
      <c r="J4918">
        <v>0</v>
      </c>
      <c r="K4918">
        <v>0</v>
      </c>
      <c r="L4918">
        <v>0</v>
      </c>
      <c r="M4918">
        <v>0</v>
      </c>
    </row>
    <row r="4919" spans="2:13" x14ac:dyDescent="0.2">
      <c r="B4919">
        <v>0</v>
      </c>
      <c r="C4919">
        <v>0</v>
      </c>
      <c r="D4919">
        <v>0</v>
      </c>
      <c r="E4919">
        <v>0</v>
      </c>
      <c r="F4919">
        <v>0</v>
      </c>
      <c r="G4919">
        <v>44444444</v>
      </c>
      <c r="H4919">
        <v>0</v>
      </c>
      <c r="I4919">
        <v>0</v>
      </c>
      <c r="J4919">
        <v>0</v>
      </c>
      <c r="K4919">
        <v>0</v>
      </c>
      <c r="L4919">
        <v>0</v>
      </c>
      <c r="M4919">
        <v>0</v>
      </c>
    </row>
    <row r="4920" spans="2:13" x14ac:dyDescent="0.2">
      <c r="B4920">
        <v>0</v>
      </c>
      <c r="C4920">
        <v>0</v>
      </c>
      <c r="D4920">
        <v>0</v>
      </c>
      <c r="E4920">
        <v>0</v>
      </c>
      <c r="F4920">
        <v>0</v>
      </c>
      <c r="G4920">
        <v>44444444</v>
      </c>
      <c r="H4920">
        <v>0</v>
      </c>
      <c r="I4920">
        <v>0</v>
      </c>
      <c r="J4920">
        <v>0</v>
      </c>
      <c r="K4920">
        <v>0</v>
      </c>
      <c r="L4920">
        <v>0</v>
      </c>
      <c r="M4920">
        <v>0</v>
      </c>
    </row>
    <row r="4921" spans="2:13" x14ac:dyDescent="0.2">
      <c r="B4921">
        <v>0</v>
      </c>
      <c r="C4921">
        <v>0</v>
      </c>
      <c r="D4921">
        <v>0</v>
      </c>
      <c r="E4921">
        <v>0</v>
      </c>
      <c r="F4921">
        <v>0</v>
      </c>
      <c r="G4921">
        <v>44444444</v>
      </c>
      <c r="H4921">
        <v>0</v>
      </c>
      <c r="I4921">
        <v>0</v>
      </c>
      <c r="J4921">
        <v>0</v>
      </c>
      <c r="K4921">
        <v>0</v>
      </c>
      <c r="L4921">
        <v>0</v>
      </c>
      <c r="M4921">
        <v>0</v>
      </c>
    </row>
    <row r="4922" spans="2:13" x14ac:dyDescent="0.2">
      <c r="B4922">
        <v>0</v>
      </c>
      <c r="C4922">
        <v>0</v>
      </c>
      <c r="D4922">
        <v>0</v>
      </c>
      <c r="E4922">
        <v>0</v>
      </c>
      <c r="F4922">
        <v>0</v>
      </c>
      <c r="G4922">
        <v>44444444</v>
      </c>
      <c r="H4922">
        <v>0</v>
      </c>
      <c r="I4922">
        <v>0</v>
      </c>
      <c r="J4922">
        <v>0</v>
      </c>
      <c r="K4922">
        <v>0</v>
      </c>
      <c r="L4922">
        <v>0</v>
      </c>
      <c r="M4922">
        <v>0</v>
      </c>
    </row>
    <row r="4923" spans="2:13" x14ac:dyDescent="0.2">
      <c r="B4923">
        <v>0</v>
      </c>
      <c r="C4923">
        <v>0</v>
      </c>
      <c r="D4923">
        <v>0</v>
      </c>
      <c r="E4923">
        <v>0</v>
      </c>
      <c r="F4923">
        <v>0</v>
      </c>
      <c r="G4923">
        <v>44444444</v>
      </c>
      <c r="H4923">
        <v>0</v>
      </c>
      <c r="I4923">
        <v>0</v>
      </c>
      <c r="J4923">
        <v>0</v>
      </c>
      <c r="K4923">
        <v>0</v>
      </c>
      <c r="L4923">
        <v>0</v>
      </c>
      <c r="M4923">
        <v>0</v>
      </c>
    </row>
    <row r="4924" spans="2:13" x14ac:dyDescent="0.2">
      <c r="B4924">
        <v>0</v>
      </c>
      <c r="C4924">
        <v>0</v>
      </c>
      <c r="D4924">
        <v>0</v>
      </c>
      <c r="E4924">
        <v>0</v>
      </c>
      <c r="F4924">
        <v>0</v>
      </c>
      <c r="G4924">
        <v>44444444</v>
      </c>
      <c r="H4924">
        <v>0</v>
      </c>
      <c r="I4924">
        <v>0</v>
      </c>
      <c r="J4924">
        <v>0</v>
      </c>
      <c r="K4924">
        <v>0</v>
      </c>
      <c r="L4924">
        <v>0</v>
      </c>
      <c r="M4924">
        <v>0</v>
      </c>
    </row>
    <row r="4925" spans="2:13" x14ac:dyDescent="0.2">
      <c r="B4925">
        <v>0</v>
      </c>
      <c r="C4925">
        <v>0</v>
      </c>
      <c r="D4925">
        <v>0</v>
      </c>
      <c r="E4925">
        <v>0</v>
      </c>
      <c r="F4925">
        <v>0</v>
      </c>
      <c r="G4925">
        <v>44444444</v>
      </c>
      <c r="H4925">
        <v>0</v>
      </c>
      <c r="I4925">
        <v>0</v>
      </c>
      <c r="J4925">
        <v>0</v>
      </c>
      <c r="K4925">
        <v>0</v>
      </c>
      <c r="L4925">
        <v>0</v>
      </c>
      <c r="M4925">
        <v>0</v>
      </c>
    </row>
    <row r="4926" spans="2:13" x14ac:dyDescent="0.2">
      <c r="B4926">
        <v>0</v>
      </c>
      <c r="C4926">
        <v>0</v>
      </c>
      <c r="D4926">
        <v>0</v>
      </c>
      <c r="E4926">
        <v>0</v>
      </c>
      <c r="F4926">
        <v>0</v>
      </c>
      <c r="G4926">
        <v>44444444</v>
      </c>
      <c r="H4926">
        <v>0</v>
      </c>
      <c r="I4926">
        <v>0</v>
      </c>
      <c r="J4926">
        <v>0</v>
      </c>
      <c r="K4926">
        <v>0</v>
      </c>
      <c r="L4926">
        <v>0</v>
      </c>
      <c r="M4926">
        <v>0</v>
      </c>
    </row>
    <row r="4927" spans="2:13" x14ac:dyDescent="0.2">
      <c r="B4927">
        <v>0</v>
      </c>
      <c r="C4927">
        <v>0</v>
      </c>
      <c r="D4927">
        <v>0</v>
      </c>
      <c r="E4927">
        <v>0</v>
      </c>
      <c r="F4927">
        <v>0</v>
      </c>
      <c r="G4927">
        <v>44444444</v>
      </c>
      <c r="H4927">
        <v>0</v>
      </c>
      <c r="I4927">
        <v>0</v>
      </c>
      <c r="J4927">
        <v>0</v>
      </c>
      <c r="K4927">
        <v>0</v>
      </c>
      <c r="L4927">
        <v>0</v>
      </c>
      <c r="M4927">
        <v>0</v>
      </c>
    </row>
    <row r="4928" spans="2:13" x14ac:dyDescent="0.2">
      <c r="B4928">
        <v>0</v>
      </c>
      <c r="C4928">
        <v>0</v>
      </c>
      <c r="D4928">
        <v>0</v>
      </c>
      <c r="E4928">
        <v>0</v>
      </c>
      <c r="F4928">
        <v>0</v>
      </c>
      <c r="G4928">
        <v>44444444</v>
      </c>
      <c r="H4928">
        <v>0</v>
      </c>
      <c r="I4928">
        <v>0</v>
      </c>
      <c r="J4928">
        <v>0</v>
      </c>
      <c r="K4928">
        <v>0</v>
      </c>
      <c r="L4928">
        <v>0</v>
      </c>
      <c r="M4928">
        <v>0</v>
      </c>
    </row>
    <row r="4929" spans="2:13" x14ac:dyDescent="0.2">
      <c r="B4929">
        <v>0</v>
      </c>
      <c r="C4929">
        <v>0</v>
      </c>
      <c r="D4929">
        <v>0</v>
      </c>
      <c r="E4929">
        <v>0</v>
      </c>
      <c r="F4929">
        <v>0</v>
      </c>
      <c r="G4929">
        <v>44444444</v>
      </c>
      <c r="H4929">
        <v>0</v>
      </c>
      <c r="I4929">
        <v>0</v>
      </c>
      <c r="J4929">
        <v>0</v>
      </c>
      <c r="K4929">
        <v>0</v>
      </c>
      <c r="L4929">
        <v>0</v>
      </c>
      <c r="M4929">
        <v>0</v>
      </c>
    </row>
    <row r="4930" spans="2:13" x14ac:dyDescent="0.2">
      <c r="B4930">
        <v>0</v>
      </c>
      <c r="C4930">
        <v>0</v>
      </c>
      <c r="D4930">
        <v>0</v>
      </c>
      <c r="E4930">
        <v>0</v>
      </c>
      <c r="F4930">
        <v>0</v>
      </c>
      <c r="G4930">
        <v>44444444</v>
      </c>
      <c r="H4930">
        <v>0</v>
      </c>
      <c r="I4930">
        <v>0</v>
      </c>
      <c r="J4930">
        <v>0</v>
      </c>
      <c r="K4930">
        <v>0</v>
      </c>
      <c r="L4930">
        <v>0</v>
      </c>
      <c r="M4930">
        <v>0</v>
      </c>
    </row>
    <row r="4931" spans="2:13" x14ac:dyDescent="0.2">
      <c r="B4931">
        <v>0</v>
      </c>
      <c r="C4931">
        <v>0</v>
      </c>
      <c r="D4931">
        <v>0</v>
      </c>
      <c r="E4931">
        <v>0</v>
      </c>
      <c r="F4931">
        <v>0</v>
      </c>
      <c r="G4931">
        <v>44444444</v>
      </c>
      <c r="H4931">
        <v>0</v>
      </c>
      <c r="I4931">
        <v>0</v>
      </c>
      <c r="J4931">
        <v>0</v>
      </c>
      <c r="K4931">
        <v>0</v>
      </c>
      <c r="L4931">
        <v>0</v>
      </c>
      <c r="M4931">
        <v>0</v>
      </c>
    </row>
    <row r="4932" spans="2:13" x14ac:dyDescent="0.2">
      <c r="B4932">
        <v>0</v>
      </c>
      <c r="C4932">
        <v>0</v>
      </c>
      <c r="D4932">
        <v>0</v>
      </c>
      <c r="E4932">
        <v>0</v>
      </c>
      <c r="F4932">
        <v>0</v>
      </c>
      <c r="G4932">
        <v>44444444</v>
      </c>
      <c r="H4932">
        <v>0</v>
      </c>
      <c r="I4932">
        <v>0</v>
      </c>
      <c r="J4932">
        <v>0</v>
      </c>
      <c r="K4932">
        <v>0</v>
      </c>
      <c r="L4932">
        <v>0</v>
      </c>
      <c r="M4932">
        <v>0</v>
      </c>
    </row>
    <row r="4933" spans="2:13" x14ac:dyDescent="0.2">
      <c r="B4933">
        <v>0</v>
      </c>
      <c r="C4933">
        <v>0</v>
      </c>
      <c r="D4933">
        <v>0</v>
      </c>
      <c r="E4933">
        <v>0</v>
      </c>
      <c r="F4933">
        <v>0</v>
      </c>
      <c r="G4933">
        <v>44444444</v>
      </c>
      <c r="H4933">
        <v>0</v>
      </c>
      <c r="I4933">
        <v>0</v>
      </c>
      <c r="J4933">
        <v>0</v>
      </c>
      <c r="K4933">
        <v>0</v>
      </c>
      <c r="L4933">
        <v>0</v>
      </c>
      <c r="M4933">
        <v>0</v>
      </c>
    </row>
    <row r="4934" spans="2:13" x14ac:dyDescent="0.2">
      <c r="B4934">
        <v>0</v>
      </c>
      <c r="C4934">
        <v>0</v>
      </c>
      <c r="D4934">
        <v>0</v>
      </c>
      <c r="E4934">
        <v>0</v>
      </c>
      <c r="F4934">
        <v>0</v>
      </c>
      <c r="G4934">
        <v>44444444</v>
      </c>
      <c r="H4934">
        <v>0</v>
      </c>
      <c r="I4934">
        <v>0</v>
      </c>
      <c r="J4934">
        <v>0</v>
      </c>
      <c r="K4934">
        <v>0</v>
      </c>
      <c r="L4934">
        <v>0</v>
      </c>
      <c r="M4934">
        <v>0</v>
      </c>
    </row>
    <row r="4935" spans="2:13" x14ac:dyDescent="0.2">
      <c r="B4935">
        <v>0</v>
      </c>
      <c r="C4935">
        <v>0</v>
      </c>
      <c r="D4935">
        <v>0</v>
      </c>
      <c r="E4935">
        <v>0</v>
      </c>
      <c r="F4935">
        <v>0</v>
      </c>
      <c r="G4935">
        <v>44444444</v>
      </c>
      <c r="H4935">
        <v>0</v>
      </c>
      <c r="I4935">
        <v>0</v>
      </c>
      <c r="J4935">
        <v>0</v>
      </c>
      <c r="K4935">
        <v>0</v>
      </c>
      <c r="L4935">
        <v>0</v>
      </c>
      <c r="M4935">
        <v>0</v>
      </c>
    </row>
    <row r="4936" spans="2:13" x14ac:dyDescent="0.2">
      <c r="B4936">
        <v>0</v>
      </c>
      <c r="C4936">
        <v>0</v>
      </c>
      <c r="D4936">
        <v>0</v>
      </c>
      <c r="E4936">
        <v>0</v>
      </c>
      <c r="F4936">
        <v>0</v>
      </c>
      <c r="G4936">
        <v>44444444</v>
      </c>
      <c r="H4936">
        <v>0</v>
      </c>
      <c r="I4936">
        <v>0</v>
      </c>
      <c r="J4936">
        <v>0</v>
      </c>
      <c r="K4936">
        <v>0</v>
      </c>
      <c r="L4936">
        <v>0</v>
      </c>
      <c r="M4936">
        <v>0</v>
      </c>
    </row>
    <row r="4937" spans="2:13" x14ac:dyDescent="0.2">
      <c r="B4937">
        <v>0</v>
      </c>
      <c r="C4937">
        <v>0</v>
      </c>
      <c r="D4937">
        <v>0</v>
      </c>
      <c r="E4937">
        <v>0</v>
      </c>
      <c r="F4937">
        <v>0</v>
      </c>
      <c r="G4937">
        <v>44444444</v>
      </c>
      <c r="H4937">
        <v>0</v>
      </c>
      <c r="I4937">
        <v>0</v>
      </c>
      <c r="J4937">
        <v>0</v>
      </c>
      <c r="K4937">
        <v>0</v>
      </c>
      <c r="L4937">
        <v>0</v>
      </c>
      <c r="M4937">
        <v>0</v>
      </c>
    </row>
    <row r="4938" spans="2:13" x14ac:dyDescent="0.2">
      <c r="B4938">
        <v>0</v>
      </c>
      <c r="C4938">
        <v>0</v>
      </c>
      <c r="D4938">
        <v>0</v>
      </c>
      <c r="E4938">
        <v>0</v>
      </c>
      <c r="F4938">
        <v>0</v>
      </c>
      <c r="G4938">
        <v>44444444</v>
      </c>
      <c r="H4938">
        <v>0</v>
      </c>
      <c r="I4938">
        <v>0</v>
      </c>
      <c r="J4938">
        <v>0</v>
      </c>
      <c r="K4938">
        <v>0</v>
      </c>
      <c r="L4938">
        <v>0</v>
      </c>
      <c r="M4938">
        <v>0</v>
      </c>
    </row>
    <row r="4939" spans="2:13" x14ac:dyDescent="0.2">
      <c r="B4939">
        <v>0</v>
      </c>
      <c r="C4939">
        <v>0</v>
      </c>
      <c r="D4939">
        <v>0</v>
      </c>
      <c r="E4939">
        <v>0</v>
      </c>
      <c r="F4939">
        <v>0</v>
      </c>
      <c r="G4939">
        <v>44444444</v>
      </c>
      <c r="H4939">
        <v>0</v>
      </c>
      <c r="I4939">
        <v>0</v>
      </c>
      <c r="J4939">
        <v>0</v>
      </c>
      <c r="K4939">
        <v>0</v>
      </c>
      <c r="L4939">
        <v>0</v>
      </c>
      <c r="M4939">
        <v>0</v>
      </c>
    </row>
    <row r="4940" spans="2:13" x14ac:dyDescent="0.2">
      <c r="B4940">
        <v>0</v>
      </c>
      <c r="C4940">
        <v>0</v>
      </c>
      <c r="D4940">
        <v>0</v>
      </c>
      <c r="E4940">
        <v>0</v>
      </c>
      <c r="F4940">
        <v>0</v>
      </c>
      <c r="G4940">
        <v>44444444</v>
      </c>
      <c r="H4940">
        <v>0</v>
      </c>
      <c r="I4940">
        <v>0</v>
      </c>
      <c r="J4940">
        <v>0</v>
      </c>
      <c r="K4940">
        <v>0</v>
      </c>
      <c r="L4940">
        <v>0</v>
      </c>
      <c r="M4940">
        <v>0</v>
      </c>
    </row>
    <row r="4941" spans="2:13" x14ac:dyDescent="0.2">
      <c r="B4941">
        <v>0</v>
      </c>
      <c r="C4941">
        <v>0</v>
      </c>
      <c r="D4941">
        <v>0</v>
      </c>
      <c r="E4941">
        <v>0</v>
      </c>
      <c r="F4941">
        <v>0</v>
      </c>
      <c r="G4941">
        <v>44444444</v>
      </c>
      <c r="H4941">
        <v>0</v>
      </c>
      <c r="I4941">
        <v>0</v>
      </c>
      <c r="J4941">
        <v>0</v>
      </c>
      <c r="K4941">
        <v>0</v>
      </c>
      <c r="L4941">
        <v>0</v>
      </c>
      <c r="M4941">
        <v>0</v>
      </c>
    </row>
    <row r="4942" spans="2:13" x14ac:dyDescent="0.2">
      <c r="B4942">
        <v>0</v>
      </c>
      <c r="C4942">
        <v>0</v>
      </c>
      <c r="D4942">
        <v>0</v>
      </c>
      <c r="E4942">
        <v>0</v>
      </c>
      <c r="F4942">
        <v>0</v>
      </c>
      <c r="G4942">
        <v>44444444</v>
      </c>
      <c r="H4942">
        <v>0</v>
      </c>
      <c r="I4942">
        <v>0</v>
      </c>
      <c r="J4942">
        <v>0</v>
      </c>
      <c r="K4942">
        <v>0</v>
      </c>
      <c r="L4942">
        <v>0</v>
      </c>
      <c r="M4942">
        <v>0</v>
      </c>
    </row>
    <row r="4943" spans="2:13" x14ac:dyDescent="0.2">
      <c r="B4943">
        <v>0</v>
      </c>
      <c r="C4943">
        <v>0</v>
      </c>
      <c r="D4943">
        <v>0</v>
      </c>
      <c r="E4943">
        <v>0</v>
      </c>
      <c r="F4943">
        <v>0</v>
      </c>
      <c r="G4943">
        <v>44444444</v>
      </c>
      <c r="H4943">
        <v>0</v>
      </c>
      <c r="I4943">
        <v>0</v>
      </c>
      <c r="J4943">
        <v>0</v>
      </c>
      <c r="K4943">
        <v>0</v>
      </c>
      <c r="L4943">
        <v>0</v>
      </c>
      <c r="M4943">
        <v>0</v>
      </c>
    </row>
    <row r="4944" spans="2:13" x14ac:dyDescent="0.2">
      <c r="B4944">
        <v>0</v>
      </c>
      <c r="C4944">
        <v>0</v>
      </c>
      <c r="D4944">
        <v>0</v>
      </c>
      <c r="E4944">
        <v>0</v>
      </c>
      <c r="F4944">
        <v>0</v>
      </c>
      <c r="G4944">
        <v>44444444</v>
      </c>
      <c r="H4944">
        <v>0</v>
      </c>
      <c r="I4944">
        <v>0</v>
      </c>
      <c r="J4944">
        <v>0</v>
      </c>
      <c r="K4944">
        <v>0</v>
      </c>
      <c r="L4944">
        <v>0</v>
      </c>
      <c r="M4944">
        <v>0</v>
      </c>
    </row>
    <row r="4945" spans="2:13" x14ac:dyDescent="0.2">
      <c r="B4945">
        <v>0</v>
      </c>
      <c r="C4945">
        <v>0</v>
      </c>
      <c r="D4945">
        <v>0</v>
      </c>
      <c r="E4945">
        <v>0</v>
      </c>
      <c r="F4945">
        <v>0</v>
      </c>
      <c r="G4945">
        <v>44444444</v>
      </c>
      <c r="H4945">
        <v>0</v>
      </c>
      <c r="I4945">
        <v>0</v>
      </c>
      <c r="J4945">
        <v>0</v>
      </c>
      <c r="K4945">
        <v>0</v>
      </c>
      <c r="L4945">
        <v>0</v>
      </c>
      <c r="M4945">
        <v>0</v>
      </c>
    </row>
    <row r="4946" spans="2:13" x14ac:dyDescent="0.2">
      <c r="B4946">
        <v>0</v>
      </c>
      <c r="C4946">
        <v>0</v>
      </c>
      <c r="D4946">
        <v>0</v>
      </c>
      <c r="E4946">
        <v>0</v>
      </c>
      <c r="F4946">
        <v>0</v>
      </c>
      <c r="G4946">
        <v>44444444</v>
      </c>
      <c r="H4946">
        <v>0</v>
      </c>
      <c r="I4946">
        <v>0</v>
      </c>
      <c r="J4946">
        <v>0</v>
      </c>
      <c r="K4946">
        <v>0</v>
      </c>
      <c r="L4946">
        <v>0</v>
      </c>
      <c r="M4946">
        <v>0</v>
      </c>
    </row>
    <row r="4947" spans="2:13" x14ac:dyDescent="0.2">
      <c r="B4947">
        <v>0</v>
      </c>
      <c r="C4947">
        <v>0</v>
      </c>
      <c r="D4947">
        <v>0</v>
      </c>
      <c r="E4947">
        <v>0</v>
      </c>
      <c r="F4947">
        <v>0</v>
      </c>
      <c r="G4947">
        <v>44444444</v>
      </c>
      <c r="H4947">
        <v>0</v>
      </c>
      <c r="I4947">
        <v>0</v>
      </c>
      <c r="J4947">
        <v>0</v>
      </c>
      <c r="K4947">
        <v>0</v>
      </c>
      <c r="L4947">
        <v>0</v>
      </c>
      <c r="M4947">
        <v>0</v>
      </c>
    </row>
    <row r="4948" spans="2:13" x14ac:dyDescent="0.2">
      <c r="B4948">
        <v>0</v>
      </c>
      <c r="C4948">
        <v>0</v>
      </c>
      <c r="D4948">
        <v>0</v>
      </c>
      <c r="E4948">
        <v>0</v>
      </c>
      <c r="F4948">
        <v>0</v>
      </c>
      <c r="G4948">
        <v>44444444</v>
      </c>
      <c r="H4948">
        <v>0</v>
      </c>
      <c r="I4948">
        <v>0</v>
      </c>
      <c r="J4948">
        <v>0</v>
      </c>
      <c r="K4948">
        <v>0</v>
      </c>
      <c r="L4948">
        <v>0</v>
      </c>
      <c r="M4948">
        <v>0</v>
      </c>
    </row>
    <row r="4949" spans="2:13" x14ac:dyDescent="0.2">
      <c r="B4949">
        <v>0</v>
      </c>
      <c r="C4949">
        <v>0</v>
      </c>
      <c r="D4949">
        <v>0</v>
      </c>
      <c r="E4949">
        <v>0</v>
      </c>
      <c r="F4949">
        <v>0</v>
      </c>
      <c r="G4949">
        <v>44444444</v>
      </c>
      <c r="H4949">
        <v>0</v>
      </c>
      <c r="I4949">
        <v>0</v>
      </c>
      <c r="J4949">
        <v>0</v>
      </c>
      <c r="K4949">
        <v>0</v>
      </c>
      <c r="L4949">
        <v>0</v>
      </c>
      <c r="M4949">
        <v>0</v>
      </c>
    </row>
    <row r="4950" spans="2:13" x14ac:dyDescent="0.2">
      <c r="B4950">
        <v>0</v>
      </c>
      <c r="C4950">
        <v>0</v>
      </c>
      <c r="D4950">
        <v>0</v>
      </c>
      <c r="E4950">
        <v>0</v>
      </c>
      <c r="F4950">
        <v>0</v>
      </c>
      <c r="G4950">
        <v>44444444</v>
      </c>
      <c r="H4950">
        <v>0</v>
      </c>
      <c r="I4950">
        <v>0</v>
      </c>
      <c r="J4950">
        <v>0</v>
      </c>
      <c r="K4950">
        <v>0</v>
      </c>
      <c r="L4950">
        <v>0</v>
      </c>
      <c r="M4950">
        <v>0</v>
      </c>
    </row>
    <row r="4951" spans="2:13" x14ac:dyDescent="0.2">
      <c r="B4951">
        <v>0</v>
      </c>
      <c r="C4951">
        <v>0</v>
      </c>
      <c r="D4951">
        <v>0</v>
      </c>
      <c r="E4951">
        <v>0</v>
      </c>
      <c r="F4951">
        <v>0</v>
      </c>
      <c r="G4951">
        <v>44444444</v>
      </c>
      <c r="H4951">
        <v>0</v>
      </c>
      <c r="I4951">
        <v>0</v>
      </c>
      <c r="J4951">
        <v>0</v>
      </c>
      <c r="K4951">
        <v>0</v>
      </c>
      <c r="L4951">
        <v>0</v>
      </c>
      <c r="M4951">
        <v>0</v>
      </c>
    </row>
    <row r="4952" spans="2:13" x14ac:dyDescent="0.2">
      <c r="B4952">
        <v>0</v>
      </c>
      <c r="C4952">
        <v>0</v>
      </c>
      <c r="D4952">
        <v>0</v>
      </c>
      <c r="E4952">
        <v>0</v>
      </c>
      <c r="F4952">
        <v>0</v>
      </c>
      <c r="G4952">
        <v>44444444</v>
      </c>
      <c r="H4952">
        <v>0</v>
      </c>
      <c r="I4952">
        <v>0</v>
      </c>
      <c r="J4952">
        <v>0</v>
      </c>
      <c r="K4952">
        <v>0</v>
      </c>
      <c r="L4952">
        <v>0</v>
      </c>
      <c r="M4952">
        <v>0</v>
      </c>
    </row>
    <row r="4953" spans="2:13" x14ac:dyDescent="0.2">
      <c r="B4953">
        <v>0</v>
      </c>
      <c r="C4953">
        <v>0</v>
      </c>
      <c r="D4953">
        <v>0</v>
      </c>
      <c r="E4953">
        <v>0</v>
      </c>
      <c r="F4953">
        <v>0</v>
      </c>
      <c r="G4953">
        <v>44444444</v>
      </c>
      <c r="H4953">
        <v>0</v>
      </c>
      <c r="I4953">
        <v>0</v>
      </c>
      <c r="J4953">
        <v>0</v>
      </c>
      <c r="K4953">
        <v>0</v>
      </c>
      <c r="L4953">
        <v>0</v>
      </c>
      <c r="M4953">
        <v>0</v>
      </c>
    </row>
    <row r="4954" spans="2:13" x14ac:dyDescent="0.2">
      <c r="B4954">
        <v>0</v>
      </c>
      <c r="C4954">
        <v>0</v>
      </c>
      <c r="D4954">
        <v>0</v>
      </c>
      <c r="E4954">
        <v>0</v>
      </c>
      <c r="F4954">
        <v>0</v>
      </c>
      <c r="G4954">
        <v>44444444</v>
      </c>
      <c r="H4954">
        <v>0</v>
      </c>
      <c r="I4954">
        <v>0</v>
      </c>
      <c r="J4954">
        <v>0</v>
      </c>
      <c r="K4954">
        <v>0</v>
      </c>
      <c r="L4954">
        <v>0</v>
      </c>
      <c r="M4954">
        <v>0</v>
      </c>
    </row>
    <row r="4955" spans="2:13" x14ac:dyDescent="0.2">
      <c r="B4955">
        <v>0</v>
      </c>
      <c r="C4955">
        <v>0</v>
      </c>
      <c r="D4955">
        <v>0</v>
      </c>
      <c r="E4955">
        <v>0</v>
      </c>
      <c r="F4955">
        <v>0</v>
      </c>
      <c r="G4955">
        <v>44444444</v>
      </c>
      <c r="H4955">
        <v>0</v>
      </c>
      <c r="I4955">
        <v>0</v>
      </c>
      <c r="J4955">
        <v>0</v>
      </c>
      <c r="K4955">
        <v>0</v>
      </c>
      <c r="L4955">
        <v>0</v>
      </c>
      <c r="M4955">
        <v>0</v>
      </c>
    </row>
    <row r="4956" spans="2:13" x14ac:dyDescent="0.2">
      <c r="B4956">
        <v>0</v>
      </c>
      <c r="C4956">
        <v>0</v>
      </c>
      <c r="D4956">
        <v>0</v>
      </c>
      <c r="E4956">
        <v>0</v>
      </c>
      <c r="F4956">
        <v>0</v>
      </c>
      <c r="G4956">
        <v>44444444</v>
      </c>
      <c r="H4956">
        <v>0</v>
      </c>
      <c r="I4956">
        <v>0</v>
      </c>
      <c r="J4956">
        <v>0</v>
      </c>
      <c r="K4956">
        <v>0</v>
      </c>
      <c r="L4956">
        <v>0</v>
      </c>
      <c r="M4956">
        <v>0</v>
      </c>
    </row>
    <row r="4957" spans="2:13" x14ac:dyDescent="0.2">
      <c r="B4957">
        <v>0</v>
      </c>
      <c r="C4957">
        <v>0</v>
      </c>
      <c r="D4957">
        <v>0</v>
      </c>
      <c r="E4957">
        <v>0</v>
      </c>
      <c r="F4957">
        <v>0</v>
      </c>
      <c r="G4957">
        <v>44444444</v>
      </c>
      <c r="H4957">
        <v>0</v>
      </c>
      <c r="I4957">
        <v>0</v>
      </c>
      <c r="J4957">
        <v>0</v>
      </c>
      <c r="K4957">
        <v>0</v>
      </c>
      <c r="L4957">
        <v>0</v>
      </c>
      <c r="M4957">
        <v>0</v>
      </c>
    </row>
    <row r="4958" spans="2:13" x14ac:dyDescent="0.2">
      <c r="B4958">
        <v>0</v>
      </c>
      <c r="C4958">
        <v>0</v>
      </c>
      <c r="D4958">
        <v>0</v>
      </c>
      <c r="E4958">
        <v>0</v>
      </c>
      <c r="F4958">
        <v>0</v>
      </c>
      <c r="G4958">
        <v>44444444</v>
      </c>
      <c r="H4958">
        <v>0</v>
      </c>
      <c r="I4958">
        <v>0</v>
      </c>
      <c r="J4958">
        <v>0</v>
      </c>
      <c r="K4958">
        <v>0</v>
      </c>
      <c r="L4958">
        <v>0</v>
      </c>
      <c r="M4958">
        <v>0</v>
      </c>
    </row>
    <row r="4959" spans="2:13" x14ac:dyDescent="0.2">
      <c r="B4959">
        <v>0</v>
      </c>
      <c r="C4959">
        <v>0</v>
      </c>
      <c r="D4959">
        <v>0</v>
      </c>
      <c r="E4959">
        <v>0</v>
      </c>
      <c r="F4959">
        <v>0</v>
      </c>
      <c r="G4959">
        <v>44444444</v>
      </c>
      <c r="H4959">
        <v>0</v>
      </c>
      <c r="I4959">
        <v>0</v>
      </c>
      <c r="J4959">
        <v>0</v>
      </c>
      <c r="K4959">
        <v>0</v>
      </c>
      <c r="L4959">
        <v>0</v>
      </c>
      <c r="M4959">
        <v>0</v>
      </c>
    </row>
    <row r="4960" spans="2:13" x14ac:dyDescent="0.2">
      <c r="B4960">
        <v>0</v>
      </c>
      <c r="C4960">
        <v>0</v>
      </c>
      <c r="D4960">
        <v>0</v>
      </c>
      <c r="E4960">
        <v>0</v>
      </c>
      <c r="F4960">
        <v>0</v>
      </c>
      <c r="G4960">
        <v>44444444</v>
      </c>
      <c r="H4960">
        <v>0</v>
      </c>
      <c r="I4960">
        <v>0</v>
      </c>
      <c r="J4960">
        <v>0</v>
      </c>
      <c r="K4960">
        <v>0</v>
      </c>
      <c r="L4960">
        <v>0</v>
      </c>
      <c r="M4960">
        <v>0</v>
      </c>
    </row>
    <row r="4961" spans="2:13" x14ac:dyDescent="0.2">
      <c r="B4961">
        <v>0</v>
      </c>
      <c r="C4961">
        <v>0</v>
      </c>
      <c r="D4961">
        <v>0</v>
      </c>
      <c r="E4961">
        <v>0</v>
      </c>
      <c r="F4961">
        <v>0</v>
      </c>
      <c r="G4961">
        <v>44444444</v>
      </c>
      <c r="H4961">
        <v>0</v>
      </c>
      <c r="I4961">
        <v>0</v>
      </c>
      <c r="J4961">
        <v>0</v>
      </c>
      <c r="K4961">
        <v>0</v>
      </c>
      <c r="L4961">
        <v>0</v>
      </c>
      <c r="M4961">
        <v>0</v>
      </c>
    </row>
    <row r="4962" spans="2:13" x14ac:dyDescent="0.2">
      <c r="B4962">
        <v>0</v>
      </c>
      <c r="C4962">
        <v>0</v>
      </c>
      <c r="D4962">
        <v>0</v>
      </c>
      <c r="E4962">
        <v>0</v>
      </c>
      <c r="F4962">
        <v>0</v>
      </c>
      <c r="G4962">
        <v>44444444</v>
      </c>
      <c r="H4962">
        <v>0</v>
      </c>
      <c r="I4962">
        <v>0</v>
      </c>
      <c r="J4962">
        <v>0</v>
      </c>
      <c r="K4962">
        <v>0</v>
      </c>
      <c r="L4962">
        <v>0</v>
      </c>
      <c r="M4962">
        <v>0</v>
      </c>
    </row>
    <row r="4963" spans="2:13" x14ac:dyDescent="0.2">
      <c r="B4963">
        <v>0</v>
      </c>
      <c r="C4963">
        <v>0</v>
      </c>
      <c r="D4963">
        <v>0</v>
      </c>
      <c r="E4963">
        <v>0</v>
      </c>
      <c r="F4963">
        <v>0</v>
      </c>
      <c r="G4963">
        <v>44444444</v>
      </c>
      <c r="H4963">
        <v>0</v>
      </c>
      <c r="I4963">
        <v>0</v>
      </c>
      <c r="J4963">
        <v>0</v>
      </c>
      <c r="K4963">
        <v>0</v>
      </c>
      <c r="L4963">
        <v>0</v>
      </c>
      <c r="M4963">
        <v>0</v>
      </c>
    </row>
    <row r="4964" spans="2:13" x14ac:dyDescent="0.2">
      <c r="B4964">
        <v>0</v>
      </c>
      <c r="C4964">
        <v>0</v>
      </c>
      <c r="D4964">
        <v>0</v>
      </c>
      <c r="E4964">
        <v>0</v>
      </c>
      <c r="F4964">
        <v>0</v>
      </c>
      <c r="G4964">
        <v>44444444</v>
      </c>
      <c r="H4964">
        <v>0</v>
      </c>
      <c r="I4964">
        <v>0</v>
      </c>
      <c r="J4964">
        <v>0</v>
      </c>
      <c r="K4964">
        <v>0</v>
      </c>
      <c r="L4964">
        <v>0</v>
      </c>
      <c r="M4964">
        <v>0</v>
      </c>
    </row>
    <row r="4965" spans="2:13" x14ac:dyDescent="0.2">
      <c r="B4965">
        <v>0</v>
      </c>
      <c r="C4965">
        <v>0</v>
      </c>
      <c r="D4965">
        <v>0</v>
      </c>
      <c r="E4965">
        <v>0</v>
      </c>
      <c r="F4965">
        <v>0</v>
      </c>
      <c r="G4965">
        <v>44444444</v>
      </c>
      <c r="H4965">
        <v>0</v>
      </c>
      <c r="I4965">
        <v>0</v>
      </c>
      <c r="J4965">
        <v>0</v>
      </c>
      <c r="K4965">
        <v>0</v>
      </c>
      <c r="L4965">
        <v>0</v>
      </c>
      <c r="M4965">
        <v>0</v>
      </c>
    </row>
    <row r="4966" spans="2:13" x14ac:dyDescent="0.2">
      <c r="B4966">
        <v>0</v>
      </c>
      <c r="C4966">
        <v>0</v>
      </c>
      <c r="D4966">
        <v>0</v>
      </c>
      <c r="E4966">
        <v>0</v>
      </c>
      <c r="F4966">
        <v>0</v>
      </c>
      <c r="G4966">
        <v>44444444</v>
      </c>
      <c r="H4966">
        <v>0</v>
      </c>
      <c r="I4966">
        <v>0</v>
      </c>
      <c r="J4966">
        <v>0</v>
      </c>
      <c r="K4966">
        <v>0</v>
      </c>
      <c r="L4966">
        <v>0</v>
      </c>
      <c r="M4966">
        <v>0</v>
      </c>
    </row>
    <row r="4967" spans="2:13" x14ac:dyDescent="0.2">
      <c r="B4967">
        <v>0</v>
      </c>
      <c r="C4967">
        <v>0</v>
      </c>
      <c r="D4967">
        <v>0</v>
      </c>
      <c r="E4967">
        <v>0</v>
      </c>
      <c r="F4967">
        <v>0</v>
      </c>
      <c r="G4967">
        <v>44444444</v>
      </c>
      <c r="H4967">
        <v>0</v>
      </c>
      <c r="I4967">
        <v>0</v>
      </c>
      <c r="J4967">
        <v>0</v>
      </c>
      <c r="K4967">
        <v>0</v>
      </c>
      <c r="L4967">
        <v>0</v>
      </c>
      <c r="M4967">
        <v>0</v>
      </c>
    </row>
    <row r="4968" spans="2:13" x14ac:dyDescent="0.2">
      <c r="B4968">
        <v>0</v>
      </c>
      <c r="C4968">
        <v>0</v>
      </c>
      <c r="D4968">
        <v>0</v>
      </c>
      <c r="E4968">
        <v>0</v>
      </c>
      <c r="F4968">
        <v>0</v>
      </c>
      <c r="G4968">
        <v>44444444</v>
      </c>
      <c r="H4968">
        <v>0</v>
      </c>
      <c r="I4968">
        <v>0</v>
      </c>
      <c r="J4968">
        <v>0</v>
      </c>
      <c r="K4968">
        <v>0</v>
      </c>
      <c r="L4968">
        <v>0</v>
      </c>
      <c r="M4968">
        <v>0</v>
      </c>
    </row>
    <row r="4969" spans="2:13" x14ac:dyDescent="0.2">
      <c r="B4969">
        <v>0</v>
      </c>
      <c r="C4969">
        <v>0</v>
      </c>
      <c r="D4969">
        <v>0</v>
      </c>
      <c r="E4969">
        <v>0</v>
      </c>
      <c r="F4969">
        <v>0</v>
      </c>
      <c r="G4969">
        <v>44444444</v>
      </c>
      <c r="H4969">
        <v>0</v>
      </c>
      <c r="I4969">
        <v>0</v>
      </c>
      <c r="J4969">
        <v>0</v>
      </c>
      <c r="K4969">
        <v>0</v>
      </c>
      <c r="L4969">
        <v>0</v>
      </c>
      <c r="M4969">
        <v>0</v>
      </c>
    </row>
    <row r="4970" spans="2:13" x14ac:dyDescent="0.2">
      <c r="B4970">
        <v>0</v>
      </c>
      <c r="C4970">
        <v>0</v>
      </c>
      <c r="D4970">
        <v>0</v>
      </c>
      <c r="E4970">
        <v>0</v>
      </c>
      <c r="F4970">
        <v>0</v>
      </c>
      <c r="G4970">
        <v>44444444</v>
      </c>
      <c r="H4970">
        <v>0</v>
      </c>
      <c r="I4970">
        <v>0</v>
      </c>
      <c r="J4970">
        <v>0</v>
      </c>
      <c r="K4970">
        <v>0</v>
      </c>
      <c r="L4970">
        <v>0</v>
      </c>
      <c r="M4970">
        <v>0</v>
      </c>
    </row>
    <row r="4971" spans="2:13" x14ac:dyDescent="0.2">
      <c r="B4971">
        <v>0</v>
      </c>
      <c r="C4971">
        <v>0</v>
      </c>
      <c r="D4971">
        <v>0</v>
      </c>
      <c r="E4971">
        <v>0</v>
      </c>
      <c r="F4971">
        <v>0</v>
      </c>
      <c r="G4971">
        <v>44444444</v>
      </c>
      <c r="H4971">
        <v>0</v>
      </c>
      <c r="I4971">
        <v>0</v>
      </c>
      <c r="J4971">
        <v>0</v>
      </c>
      <c r="K4971">
        <v>0</v>
      </c>
      <c r="L4971">
        <v>0</v>
      </c>
      <c r="M4971">
        <v>0</v>
      </c>
    </row>
    <row r="4972" spans="2:13" x14ac:dyDescent="0.2">
      <c r="B4972">
        <v>0</v>
      </c>
      <c r="C4972">
        <v>0</v>
      </c>
      <c r="D4972">
        <v>0</v>
      </c>
      <c r="E4972">
        <v>0</v>
      </c>
      <c r="F4972">
        <v>0</v>
      </c>
      <c r="G4972">
        <v>44444444</v>
      </c>
      <c r="H4972">
        <v>0</v>
      </c>
      <c r="I4972">
        <v>0</v>
      </c>
      <c r="J4972">
        <v>0</v>
      </c>
      <c r="K4972">
        <v>0</v>
      </c>
      <c r="L4972">
        <v>0</v>
      </c>
      <c r="M4972">
        <v>0</v>
      </c>
    </row>
    <row r="4973" spans="2:13" x14ac:dyDescent="0.2">
      <c r="B4973">
        <v>0</v>
      </c>
      <c r="C4973">
        <v>0</v>
      </c>
      <c r="D4973">
        <v>0</v>
      </c>
      <c r="E4973">
        <v>0</v>
      </c>
      <c r="F4973">
        <v>0</v>
      </c>
      <c r="G4973">
        <v>44444444</v>
      </c>
      <c r="H4973">
        <v>0</v>
      </c>
      <c r="I4973">
        <v>0</v>
      </c>
      <c r="J4973">
        <v>0</v>
      </c>
      <c r="K4973">
        <v>0</v>
      </c>
      <c r="L4973">
        <v>0</v>
      </c>
      <c r="M4973">
        <v>0</v>
      </c>
    </row>
    <row r="4974" spans="2:13" x14ac:dyDescent="0.2">
      <c r="B4974">
        <v>0</v>
      </c>
      <c r="C4974">
        <v>0</v>
      </c>
      <c r="D4974">
        <v>0</v>
      </c>
      <c r="E4974">
        <v>0</v>
      </c>
      <c r="F4974">
        <v>0</v>
      </c>
      <c r="G4974">
        <v>44444444</v>
      </c>
      <c r="H4974">
        <v>0</v>
      </c>
      <c r="I4974">
        <v>0</v>
      </c>
      <c r="J4974">
        <v>0</v>
      </c>
      <c r="K4974">
        <v>0</v>
      </c>
      <c r="L4974">
        <v>0</v>
      </c>
      <c r="M4974">
        <v>0</v>
      </c>
    </row>
    <row r="4975" spans="2:13" x14ac:dyDescent="0.2">
      <c r="B4975">
        <v>0</v>
      </c>
      <c r="C4975">
        <v>0</v>
      </c>
      <c r="D4975">
        <v>0</v>
      </c>
      <c r="E4975">
        <v>0</v>
      </c>
      <c r="F4975">
        <v>0</v>
      </c>
      <c r="G4975">
        <v>44444444</v>
      </c>
      <c r="H4975">
        <v>0</v>
      </c>
      <c r="I4975">
        <v>0</v>
      </c>
      <c r="J4975">
        <v>0</v>
      </c>
      <c r="K4975">
        <v>0</v>
      </c>
      <c r="L4975">
        <v>0</v>
      </c>
      <c r="M4975">
        <v>0</v>
      </c>
    </row>
    <row r="4976" spans="2:13" x14ac:dyDescent="0.2">
      <c r="B4976">
        <v>0</v>
      </c>
      <c r="C4976">
        <v>0</v>
      </c>
      <c r="D4976">
        <v>0</v>
      </c>
      <c r="E4976">
        <v>0</v>
      </c>
      <c r="F4976">
        <v>0</v>
      </c>
      <c r="G4976">
        <v>44444444</v>
      </c>
      <c r="H4976">
        <v>0</v>
      </c>
      <c r="I4976">
        <v>0</v>
      </c>
      <c r="J4976">
        <v>0</v>
      </c>
      <c r="K4976">
        <v>0</v>
      </c>
      <c r="L4976">
        <v>0</v>
      </c>
      <c r="M4976">
        <v>0</v>
      </c>
    </row>
    <row r="4977" spans="2:13" x14ac:dyDescent="0.2">
      <c r="B4977">
        <v>0</v>
      </c>
      <c r="C4977">
        <v>0</v>
      </c>
      <c r="D4977">
        <v>0</v>
      </c>
      <c r="E4977">
        <v>0</v>
      </c>
      <c r="F4977">
        <v>0</v>
      </c>
      <c r="G4977">
        <v>44444444</v>
      </c>
      <c r="H4977">
        <v>0</v>
      </c>
      <c r="I4977">
        <v>0</v>
      </c>
      <c r="J4977">
        <v>0</v>
      </c>
      <c r="K4977">
        <v>0</v>
      </c>
      <c r="L4977">
        <v>0</v>
      </c>
      <c r="M4977">
        <v>0</v>
      </c>
    </row>
    <row r="4978" spans="2:13" x14ac:dyDescent="0.2">
      <c r="B4978">
        <v>0</v>
      </c>
      <c r="C4978">
        <v>0</v>
      </c>
      <c r="D4978">
        <v>0</v>
      </c>
      <c r="E4978">
        <v>0</v>
      </c>
      <c r="F4978">
        <v>0</v>
      </c>
      <c r="G4978">
        <v>44444444</v>
      </c>
      <c r="H4978">
        <v>0</v>
      </c>
      <c r="I4978">
        <v>0</v>
      </c>
      <c r="J4978">
        <v>0</v>
      </c>
      <c r="K4978">
        <v>0</v>
      </c>
      <c r="L4978">
        <v>0</v>
      </c>
      <c r="M4978">
        <v>0</v>
      </c>
    </row>
    <row r="4979" spans="2:13" x14ac:dyDescent="0.2">
      <c r="B4979">
        <v>0</v>
      </c>
      <c r="C4979">
        <v>0</v>
      </c>
      <c r="D4979">
        <v>0</v>
      </c>
      <c r="E4979">
        <v>0</v>
      </c>
      <c r="F4979">
        <v>0</v>
      </c>
      <c r="G4979">
        <v>44444444</v>
      </c>
      <c r="H4979">
        <v>0</v>
      </c>
      <c r="I4979">
        <v>0</v>
      </c>
      <c r="J4979">
        <v>0</v>
      </c>
      <c r="K4979">
        <v>0</v>
      </c>
      <c r="L4979">
        <v>0</v>
      </c>
      <c r="M4979">
        <v>0</v>
      </c>
    </row>
    <row r="4980" spans="2:13" x14ac:dyDescent="0.2">
      <c r="B4980">
        <v>0</v>
      </c>
      <c r="C4980">
        <v>0</v>
      </c>
      <c r="D4980">
        <v>0</v>
      </c>
      <c r="E4980">
        <v>0</v>
      </c>
      <c r="F4980">
        <v>0</v>
      </c>
      <c r="G4980">
        <v>44444444</v>
      </c>
      <c r="H4980">
        <v>0</v>
      </c>
      <c r="I4980">
        <v>0</v>
      </c>
      <c r="J4980">
        <v>0</v>
      </c>
      <c r="K4980">
        <v>0</v>
      </c>
      <c r="L4980">
        <v>0</v>
      </c>
      <c r="M4980">
        <v>0</v>
      </c>
    </row>
    <row r="4981" spans="2:13" x14ac:dyDescent="0.2">
      <c r="B4981">
        <v>0</v>
      </c>
      <c r="C4981">
        <v>0</v>
      </c>
      <c r="D4981">
        <v>0</v>
      </c>
      <c r="E4981">
        <v>0</v>
      </c>
      <c r="F4981">
        <v>0</v>
      </c>
      <c r="G4981">
        <v>44444444</v>
      </c>
      <c r="H4981">
        <v>0</v>
      </c>
      <c r="I4981">
        <v>0</v>
      </c>
      <c r="J4981">
        <v>0</v>
      </c>
      <c r="K4981">
        <v>0</v>
      </c>
      <c r="L4981">
        <v>0</v>
      </c>
      <c r="M4981">
        <v>0</v>
      </c>
    </row>
    <row r="4982" spans="2:13" x14ac:dyDescent="0.2">
      <c r="B4982">
        <v>0</v>
      </c>
      <c r="C4982">
        <v>0</v>
      </c>
      <c r="D4982">
        <v>0</v>
      </c>
      <c r="E4982">
        <v>0</v>
      </c>
      <c r="F4982">
        <v>0</v>
      </c>
      <c r="G4982">
        <v>44444444</v>
      </c>
      <c r="H4982">
        <v>0</v>
      </c>
      <c r="I4982">
        <v>0</v>
      </c>
      <c r="J4982">
        <v>0</v>
      </c>
      <c r="K4982">
        <v>0</v>
      </c>
      <c r="L4982">
        <v>0</v>
      </c>
      <c r="M4982">
        <v>0</v>
      </c>
    </row>
    <row r="4983" spans="2:13" x14ac:dyDescent="0.2">
      <c r="B4983">
        <v>0</v>
      </c>
      <c r="C4983">
        <v>0</v>
      </c>
      <c r="D4983">
        <v>0</v>
      </c>
      <c r="E4983">
        <v>0</v>
      </c>
      <c r="F4983">
        <v>0</v>
      </c>
      <c r="G4983">
        <v>44444444</v>
      </c>
      <c r="H4983">
        <v>0</v>
      </c>
      <c r="I4983">
        <v>0</v>
      </c>
      <c r="J4983">
        <v>0</v>
      </c>
      <c r="K4983">
        <v>0</v>
      </c>
      <c r="L4983">
        <v>0</v>
      </c>
      <c r="M4983">
        <v>0</v>
      </c>
    </row>
    <row r="4984" spans="2:13" x14ac:dyDescent="0.2">
      <c r="B4984">
        <v>0</v>
      </c>
      <c r="C4984">
        <v>0</v>
      </c>
      <c r="D4984">
        <v>0</v>
      </c>
      <c r="E4984">
        <v>0</v>
      </c>
      <c r="F4984">
        <v>0</v>
      </c>
      <c r="G4984">
        <v>44444444</v>
      </c>
      <c r="H4984">
        <v>0</v>
      </c>
      <c r="I4984">
        <v>0</v>
      </c>
      <c r="J4984">
        <v>0</v>
      </c>
      <c r="K4984">
        <v>0</v>
      </c>
      <c r="L4984">
        <v>0</v>
      </c>
      <c r="M4984">
        <v>0</v>
      </c>
    </row>
    <row r="4985" spans="2:13" x14ac:dyDescent="0.2">
      <c r="B4985">
        <v>0</v>
      </c>
      <c r="C4985">
        <v>0</v>
      </c>
      <c r="D4985">
        <v>0</v>
      </c>
      <c r="E4985">
        <v>0</v>
      </c>
      <c r="F4985">
        <v>0</v>
      </c>
      <c r="G4985">
        <v>44444444</v>
      </c>
      <c r="H4985">
        <v>0</v>
      </c>
      <c r="I4985">
        <v>0</v>
      </c>
      <c r="J4985">
        <v>0</v>
      </c>
      <c r="K4985">
        <v>0</v>
      </c>
      <c r="L4985">
        <v>0</v>
      </c>
      <c r="M4985">
        <v>0</v>
      </c>
    </row>
    <row r="4986" spans="2:13" x14ac:dyDescent="0.2">
      <c r="B4986">
        <v>0</v>
      </c>
      <c r="C4986">
        <v>0</v>
      </c>
      <c r="D4986">
        <v>0</v>
      </c>
      <c r="E4986">
        <v>0</v>
      </c>
      <c r="F4986">
        <v>0</v>
      </c>
      <c r="G4986">
        <v>44444444</v>
      </c>
      <c r="H4986">
        <v>0</v>
      </c>
      <c r="I4986">
        <v>0</v>
      </c>
      <c r="J4986">
        <v>0</v>
      </c>
      <c r="K4986">
        <v>0</v>
      </c>
      <c r="L4986">
        <v>0</v>
      </c>
      <c r="M4986">
        <v>0</v>
      </c>
    </row>
    <row r="4987" spans="2:13" x14ac:dyDescent="0.2">
      <c r="B4987">
        <v>0</v>
      </c>
      <c r="C4987">
        <v>0</v>
      </c>
      <c r="D4987">
        <v>0</v>
      </c>
      <c r="E4987">
        <v>0</v>
      </c>
      <c r="F4987">
        <v>0</v>
      </c>
      <c r="G4987">
        <v>44444444</v>
      </c>
      <c r="H4987">
        <v>0</v>
      </c>
      <c r="I4987">
        <v>0</v>
      </c>
      <c r="J4987">
        <v>0</v>
      </c>
      <c r="K4987">
        <v>0</v>
      </c>
      <c r="L4987">
        <v>0</v>
      </c>
      <c r="M4987">
        <v>0</v>
      </c>
    </row>
    <row r="4988" spans="2:13" x14ac:dyDescent="0.2">
      <c r="B4988">
        <v>0</v>
      </c>
      <c r="C4988">
        <v>0</v>
      </c>
      <c r="D4988">
        <v>0</v>
      </c>
      <c r="E4988">
        <v>0</v>
      </c>
      <c r="F4988">
        <v>0</v>
      </c>
      <c r="G4988">
        <v>44444444</v>
      </c>
      <c r="H4988">
        <v>0</v>
      </c>
      <c r="I4988">
        <v>0</v>
      </c>
      <c r="J4988">
        <v>0</v>
      </c>
      <c r="K4988">
        <v>0</v>
      </c>
      <c r="L4988">
        <v>0</v>
      </c>
      <c r="M4988">
        <v>0</v>
      </c>
    </row>
    <row r="4989" spans="2:13" x14ac:dyDescent="0.2">
      <c r="B4989">
        <v>0</v>
      </c>
      <c r="C4989">
        <v>0</v>
      </c>
      <c r="D4989">
        <v>0</v>
      </c>
      <c r="E4989">
        <v>0</v>
      </c>
      <c r="F4989">
        <v>0</v>
      </c>
      <c r="G4989">
        <v>44444444</v>
      </c>
      <c r="H4989">
        <v>0</v>
      </c>
      <c r="I4989">
        <v>0</v>
      </c>
      <c r="J4989">
        <v>0</v>
      </c>
      <c r="K4989">
        <v>0</v>
      </c>
      <c r="L4989">
        <v>0</v>
      </c>
      <c r="M4989">
        <v>0</v>
      </c>
    </row>
    <row r="4990" spans="2:13" x14ac:dyDescent="0.2">
      <c r="B4990">
        <v>0</v>
      </c>
      <c r="C4990">
        <v>0</v>
      </c>
      <c r="D4990">
        <v>0</v>
      </c>
      <c r="E4990">
        <v>0</v>
      </c>
      <c r="F4990">
        <v>0</v>
      </c>
      <c r="G4990">
        <v>44444444</v>
      </c>
      <c r="H4990">
        <v>0</v>
      </c>
      <c r="I4990">
        <v>0</v>
      </c>
      <c r="J4990">
        <v>0</v>
      </c>
      <c r="K4990">
        <v>0</v>
      </c>
      <c r="L4990">
        <v>0</v>
      </c>
      <c r="M4990">
        <v>0</v>
      </c>
    </row>
    <row r="4991" spans="2:13" x14ac:dyDescent="0.2">
      <c r="B4991">
        <v>0</v>
      </c>
      <c r="C4991">
        <v>0</v>
      </c>
      <c r="D4991">
        <v>0</v>
      </c>
      <c r="E4991">
        <v>0</v>
      </c>
      <c r="F4991">
        <v>0</v>
      </c>
      <c r="G4991">
        <v>44444444</v>
      </c>
      <c r="H4991">
        <v>0</v>
      </c>
      <c r="I4991">
        <v>0</v>
      </c>
      <c r="J4991">
        <v>0</v>
      </c>
      <c r="K4991">
        <v>0</v>
      </c>
      <c r="L4991">
        <v>0</v>
      </c>
      <c r="M4991">
        <v>0</v>
      </c>
    </row>
    <row r="4992" spans="2:13" x14ac:dyDescent="0.2">
      <c r="B4992">
        <v>0</v>
      </c>
      <c r="C4992">
        <v>0</v>
      </c>
      <c r="D4992">
        <v>0</v>
      </c>
      <c r="E4992">
        <v>0</v>
      </c>
      <c r="F4992">
        <v>0</v>
      </c>
      <c r="G4992">
        <v>44444444</v>
      </c>
      <c r="H4992">
        <v>0</v>
      </c>
      <c r="I4992">
        <v>0</v>
      </c>
      <c r="J4992">
        <v>0</v>
      </c>
      <c r="K4992">
        <v>0</v>
      </c>
      <c r="L4992">
        <v>0</v>
      </c>
      <c r="M4992">
        <v>0</v>
      </c>
    </row>
    <row r="4993" spans="2:13" x14ac:dyDescent="0.2">
      <c r="B4993">
        <v>0</v>
      </c>
      <c r="C4993">
        <v>0</v>
      </c>
      <c r="D4993">
        <v>0</v>
      </c>
      <c r="E4993">
        <v>0</v>
      </c>
      <c r="F4993">
        <v>0</v>
      </c>
      <c r="G4993">
        <v>44444444</v>
      </c>
      <c r="H4993">
        <v>0</v>
      </c>
      <c r="I4993">
        <v>0</v>
      </c>
      <c r="J4993">
        <v>0</v>
      </c>
      <c r="K4993">
        <v>0</v>
      </c>
      <c r="L4993">
        <v>0</v>
      </c>
      <c r="M4993">
        <v>0</v>
      </c>
    </row>
    <row r="4994" spans="2:13" x14ac:dyDescent="0.2">
      <c r="B4994">
        <v>0</v>
      </c>
      <c r="C4994">
        <v>0</v>
      </c>
      <c r="D4994">
        <v>0</v>
      </c>
      <c r="E4994">
        <v>0</v>
      </c>
      <c r="F4994">
        <v>0</v>
      </c>
      <c r="G4994">
        <v>44444444</v>
      </c>
      <c r="H4994">
        <v>0</v>
      </c>
      <c r="I4994">
        <v>0</v>
      </c>
      <c r="J4994">
        <v>0</v>
      </c>
      <c r="K4994">
        <v>0</v>
      </c>
      <c r="L4994">
        <v>0</v>
      </c>
      <c r="M4994">
        <v>0</v>
      </c>
    </row>
    <row r="4995" spans="2:13" x14ac:dyDescent="0.2">
      <c r="B4995">
        <v>0</v>
      </c>
      <c r="C4995">
        <v>0</v>
      </c>
      <c r="D4995">
        <v>0</v>
      </c>
      <c r="E4995">
        <v>0</v>
      </c>
      <c r="F4995">
        <v>0</v>
      </c>
      <c r="G4995">
        <v>44444444</v>
      </c>
      <c r="H4995">
        <v>0</v>
      </c>
      <c r="I4995">
        <v>0</v>
      </c>
      <c r="J4995">
        <v>0</v>
      </c>
      <c r="K4995">
        <v>0</v>
      </c>
      <c r="L4995">
        <v>0</v>
      </c>
      <c r="M4995">
        <v>0</v>
      </c>
    </row>
    <row r="4996" spans="2:13" x14ac:dyDescent="0.2">
      <c r="B4996">
        <v>0</v>
      </c>
      <c r="C4996">
        <v>0</v>
      </c>
      <c r="D4996">
        <v>0</v>
      </c>
      <c r="E4996">
        <v>0</v>
      </c>
      <c r="F4996">
        <v>0</v>
      </c>
      <c r="G4996">
        <v>44444444</v>
      </c>
      <c r="H4996">
        <v>0</v>
      </c>
      <c r="I4996">
        <v>0</v>
      </c>
      <c r="J4996">
        <v>0</v>
      </c>
      <c r="K4996">
        <v>0</v>
      </c>
      <c r="L4996">
        <v>0</v>
      </c>
      <c r="M4996">
        <v>0</v>
      </c>
    </row>
    <row r="4997" spans="2:13" x14ac:dyDescent="0.2">
      <c r="B4997">
        <v>0</v>
      </c>
      <c r="C4997">
        <v>0</v>
      </c>
      <c r="D4997">
        <v>0</v>
      </c>
      <c r="E4997">
        <v>0</v>
      </c>
      <c r="F4997">
        <v>0</v>
      </c>
      <c r="G4997">
        <v>44444444</v>
      </c>
      <c r="H4997">
        <v>0</v>
      </c>
      <c r="I4997">
        <v>0</v>
      </c>
      <c r="J4997">
        <v>0</v>
      </c>
      <c r="K4997">
        <v>0</v>
      </c>
      <c r="L4997">
        <v>0</v>
      </c>
      <c r="M4997">
        <v>0</v>
      </c>
    </row>
    <row r="4998" spans="2:13" x14ac:dyDescent="0.2">
      <c r="B4998">
        <v>0</v>
      </c>
      <c r="C4998">
        <v>0</v>
      </c>
      <c r="D4998">
        <v>0</v>
      </c>
      <c r="E4998">
        <v>0</v>
      </c>
      <c r="F4998">
        <v>0</v>
      </c>
      <c r="G4998">
        <v>44444444</v>
      </c>
      <c r="H4998">
        <v>0</v>
      </c>
      <c r="I4998">
        <v>0</v>
      </c>
      <c r="J4998">
        <v>0</v>
      </c>
      <c r="K4998">
        <v>0</v>
      </c>
      <c r="L4998">
        <v>0</v>
      </c>
      <c r="M4998">
        <v>0</v>
      </c>
    </row>
    <row r="4999" spans="2:13" x14ac:dyDescent="0.2">
      <c r="B4999">
        <v>0</v>
      </c>
      <c r="C4999">
        <v>0</v>
      </c>
      <c r="D4999">
        <v>0</v>
      </c>
      <c r="E4999">
        <v>0</v>
      </c>
      <c r="F4999">
        <v>0</v>
      </c>
      <c r="G4999">
        <v>44444444</v>
      </c>
      <c r="H4999">
        <v>0</v>
      </c>
      <c r="I4999">
        <v>0</v>
      </c>
      <c r="J4999">
        <v>0</v>
      </c>
      <c r="K4999">
        <v>0</v>
      </c>
      <c r="L4999">
        <v>0</v>
      </c>
      <c r="M4999">
        <v>0</v>
      </c>
    </row>
    <row r="5000" spans="2:13" x14ac:dyDescent="0.2">
      <c r="B5000">
        <v>0</v>
      </c>
      <c r="C5000">
        <v>0</v>
      </c>
      <c r="D5000">
        <v>0</v>
      </c>
      <c r="E5000">
        <v>0</v>
      </c>
      <c r="F5000">
        <v>0</v>
      </c>
      <c r="G5000">
        <v>44444444</v>
      </c>
      <c r="H5000">
        <v>0</v>
      </c>
      <c r="I5000">
        <v>0</v>
      </c>
      <c r="J5000">
        <v>0</v>
      </c>
      <c r="K5000">
        <v>0</v>
      </c>
      <c r="L5000">
        <v>0</v>
      </c>
      <c r="M5000">
        <v>0</v>
      </c>
    </row>
    <row r="5001" spans="2:13" x14ac:dyDescent="0.2">
      <c r="B5001">
        <v>0</v>
      </c>
      <c r="C5001">
        <v>0</v>
      </c>
      <c r="D5001">
        <v>0</v>
      </c>
      <c r="E5001">
        <v>0</v>
      </c>
      <c r="F5001">
        <v>0</v>
      </c>
      <c r="G5001">
        <v>44444444</v>
      </c>
      <c r="H5001">
        <v>0</v>
      </c>
      <c r="I5001">
        <v>0</v>
      </c>
      <c r="J5001">
        <v>0</v>
      </c>
      <c r="K5001">
        <v>0</v>
      </c>
      <c r="L5001">
        <v>0</v>
      </c>
      <c r="M5001">
        <v>0</v>
      </c>
    </row>
    <row r="5002" spans="2:13" x14ac:dyDescent="0.2">
      <c r="B5002">
        <v>0</v>
      </c>
      <c r="C5002">
        <v>0</v>
      </c>
      <c r="D5002">
        <v>0</v>
      </c>
      <c r="E5002">
        <v>0</v>
      </c>
      <c r="F5002">
        <v>0</v>
      </c>
      <c r="G5002">
        <v>44444444</v>
      </c>
      <c r="H5002">
        <v>0</v>
      </c>
      <c r="I5002">
        <v>0</v>
      </c>
      <c r="J5002">
        <v>0</v>
      </c>
      <c r="K5002">
        <v>0</v>
      </c>
      <c r="L5002">
        <v>0</v>
      </c>
      <c r="M5002">
        <v>0</v>
      </c>
    </row>
    <row r="5003" spans="2:13" x14ac:dyDescent="0.2">
      <c r="B5003">
        <v>0</v>
      </c>
      <c r="C5003">
        <v>0</v>
      </c>
      <c r="D5003">
        <v>0</v>
      </c>
      <c r="E5003">
        <v>0</v>
      </c>
      <c r="F5003">
        <v>0</v>
      </c>
      <c r="G5003">
        <v>44444444</v>
      </c>
      <c r="H5003">
        <v>0</v>
      </c>
      <c r="I5003">
        <v>0</v>
      </c>
      <c r="J5003">
        <v>0</v>
      </c>
      <c r="K5003">
        <v>0</v>
      </c>
      <c r="L5003">
        <v>0</v>
      </c>
      <c r="M5003">
        <v>0</v>
      </c>
    </row>
    <row r="5004" spans="2:13" x14ac:dyDescent="0.2">
      <c r="B5004">
        <v>0</v>
      </c>
      <c r="C5004">
        <v>0</v>
      </c>
      <c r="D5004">
        <v>0</v>
      </c>
      <c r="E5004">
        <v>0</v>
      </c>
      <c r="F5004">
        <v>0</v>
      </c>
      <c r="G5004">
        <v>44444444</v>
      </c>
      <c r="H5004">
        <v>0</v>
      </c>
      <c r="I5004">
        <v>0</v>
      </c>
      <c r="J5004">
        <v>0</v>
      </c>
      <c r="K5004">
        <v>0</v>
      </c>
      <c r="L5004">
        <v>0</v>
      </c>
      <c r="M5004">
        <v>0</v>
      </c>
    </row>
    <row r="5005" spans="2:13" x14ac:dyDescent="0.2">
      <c r="B5005">
        <v>0</v>
      </c>
      <c r="C5005">
        <v>0</v>
      </c>
      <c r="D5005">
        <v>0</v>
      </c>
      <c r="E5005">
        <v>0</v>
      </c>
      <c r="F5005">
        <v>0</v>
      </c>
      <c r="G5005">
        <v>44444444</v>
      </c>
      <c r="H5005">
        <v>0</v>
      </c>
      <c r="I5005">
        <v>0</v>
      </c>
      <c r="J5005">
        <v>0</v>
      </c>
      <c r="K5005">
        <v>0</v>
      </c>
      <c r="L5005">
        <v>0</v>
      </c>
      <c r="M5005">
        <v>0</v>
      </c>
    </row>
    <row r="5006" spans="2:13" x14ac:dyDescent="0.2">
      <c r="B5006">
        <v>0</v>
      </c>
      <c r="C5006">
        <v>0</v>
      </c>
      <c r="D5006">
        <v>0</v>
      </c>
      <c r="E5006">
        <v>0</v>
      </c>
      <c r="F5006">
        <v>0</v>
      </c>
      <c r="G5006">
        <v>44444444</v>
      </c>
      <c r="H5006">
        <v>0</v>
      </c>
      <c r="I5006">
        <v>0</v>
      </c>
      <c r="J5006">
        <v>0</v>
      </c>
      <c r="K5006">
        <v>0</v>
      </c>
      <c r="L5006">
        <v>0</v>
      </c>
      <c r="M5006">
        <v>0</v>
      </c>
    </row>
    <row r="5007" spans="2:13" x14ac:dyDescent="0.2">
      <c r="B5007">
        <v>0</v>
      </c>
      <c r="C5007">
        <v>0</v>
      </c>
      <c r="D5007">
        <v>0</v>
      </c>
      <c r="E5007">
        <v>0</v>
      </c>
      <c r="F5007">
        <v>0</v>
      </c>
      <c r="G5007">
        <v>44444444</v>
      </c>
      <c r="H5007">
        <v>0</v>
      </c>
      <c r="I5007">
        <v>0</v>
      </c>
      <c r="J5007">
        <v>0</v>
      </c>
      <c r="K5007">
        <v>0</v>
      </c>
      <c r="L5007">
        <v>0</v>
      </c>
      <c r="M5007">
        <v>0</v>
      </c>
    </row>
    <row r="5008" spans="2:13" x14ac:dyDescent="0.2">
      <c r="B5008">
        <v>0</v>
      </c>
      <c r="C5008">
        <v>0</v>
      </c>
      <c r="D5008">
        <v>0</v>
      </c>
      <c r="E5008">
        <v>0</v>
      </c>
      <c r="F5008">
        <v>0</v>
      </c>
      <c r="G5008">
        <v>44444444</v>
      </c>
      <c r="H5008">
        <v>0</v>
      </c>
      <c r="I5008">
        <v>0</v>
      </c>
      <c r="J5008">
        <v>0</v>
      </c>
      <c r="K5008">
        <v>0</v>
      </c>
      <c r="L5008">
        <v>0</v>
      </c>
      <c r="M5008">
        <v>0</v>
      </c>
    </row>
    <row r="5009" spans="2:13" x14ac:dyDescent="0.2">
      <c r="B5009">
        <v>0</v>
      </c>
      <c r="C5009">
        <v>0</v>
      </c>
      <c r="D5009">
        <v>0</v>
      </c>
      <c r="E5009">
        <v>0</v>
      </c>
      <c r="F5009">
        <v>0</v>
      </c>
      <c r="G5009">
        <v>44444444</v>
      </c>
      <c r="H5009">
        <v>0</v>
      </c>
      <c r="I5009">
        <v>0</v>
      </c>
      <c r="J5009">
        <v>0</v>
      </c>
      <c r="K5009">
        <v>0</v>
      </c>
      <c r="L5009">
        <v>0</v>
      </c>
      <c r="M5009">
        <v>0</v>
      </c>
    </row>
    <row r="5010" spans="2:13" x14ac:dyDescent="0.2">
      <c r="B5010">
        <v>0</v>
      </c>
      <c r="C5010">
        <v>0</v>
      </c>
      <c r="D5010">
        <v>0</v>
      </c>
      <c r="E5010">
        <v>0</v>
      </c>
      <c r="F5010">
        <v>0</v>
      </c>
      <c r="G5010">
        <v>44444444</v>
      </c>
      <c r="H5010">
        <v>0</v>
      </c>
      <c r="I5010">
        <v>0</v>
      </c>
      <c r="J5010">
        <v>0</v>
      </c>
      <c r="K5010">
        <v>0</v>
      </c>
      <c r="L5010">
        <v>0</v>
      </c>
      <c r="M5010">
        <v>0</v>
      </c>
    </row>
    <row r="5011" spans="2:13" x14ac:dyDescent="0.2">
      <c r="B5011">
        <v>0</v>
      </c>
      <c r="C5011">
        <v>0</v>
      </c>
      <c r="D5011">
        <v>0</v>
      </c>
      <c r="E5011">
        <v>0</v>
      </c>
      <c r="F5011">
        <v>0</v>
      </c>
      <c r="G5011">
        <v>44444444</v>
      </c>
      <c r="H5011">
        <v>0</v>
      </c>
      <c r="I5011">
        <v>0</v>
      </c>
      <c r="J5011">
        <v>0</v>
      </c>
      <c r="K5011">
        <v>0</v>
      </c>
      <c r="L5011">
        <v>0</v>
      </c>
      <c r="M5011">
        <v>0</v>
      </c>
    </row>
    <row r="5012" spans="2:13" x14ac:dyDescent="0.2">
      <c r="B5012">
        <v>0</v>
      </c>
      <c r="C5012">
        <v>0</v>
      </c>
      <c r="D5012">
        <v>0</v>
      </c>
      <c r="E5012">
        <v>0</v>
      </c>
      <c r="F5012">
        <v>0</v>
      </c>
      <c r="G5012">
        <v>44444444</v>
      </c>
      <c r="H5012">
        <v>0</v>
      </c>
      <c r="I5012">
        <v>0</v>
      </c>
      <c r="J5012">
        <v>0</v>
      </c>
      <c r="K5012">
        <v>0</v>
      </c>
      <c r="L5012">
        <v>0</v>
      </c>
      <c r="M5012">
        <v>0</v>
      </c>
    </row>
    <row r="5013" spans="2:13" x14ac:dyDescent="0.2">
      <c r="B5013">
        <v>0</v>
      </c>
      <c r="C5013">
        <v>0</v>
      </c>
      <c r="D5013">
        <v>0</v>
      </c>
      <c r="E5013">
        <v>0</v>
      </c>
      <c r="F5013">
        <v>0</v>
      </c>
      <c r="G5013">
        <v>44444444</v>
      </c>
      <c r="H5013">
        <v>0</v>
      </c>
      <c r="I5013">
        <v>0</v>
      </c>
      <c r="J5013">
        <v>0</v>
      </c>
      <c r="K5013">
        <v>0</v>
      </c>
      <c r="L5013">
        <v>0</v>
      </c>
      <c r="M5013">
        <v>0</v>
      </c>
    </row>
    <row r="5014" spans="2:13" x14ac:dyDescent="0.2">
      <c r="B5014">
        <v>0</v>
      </c>
      <c r="C5014">
        <v>0</v>
      </c>
      <c r="D5014">
        <v>0</v>
      </c>
      <c r="E5014">
        <v>0</v>
      </c>
      <c r="F5014">
        <v>0</v>
      </c>
      <c r="G5014">
        <v>44444444</v>
      </c>
      <c r="H5014">
        <v>0</v>
      </c>
      <c r="I5014">
        <v>0</v>
      </c>
      <c r="J5014">
        <v>0</v>
      </c>
      <c r="K5014">
        <v>0</v>
      </c>
      <c r="L5014">
        <v>0</v>
      </c>
      <c r="M5014">
        <v>0</v>
      </c>
    </row>
    <row r="5015" spans="2:13" x14ac:dyDescent="0.2">
      <c r="B5015">
        <v>0</v>
      </c>
      <c r="C5015">
        <v>0</v>
      </c>
      <c r="D5015">
        <v>0</v>
      </c>
      <c r="E5015">
        <v>0</v>
      </c>
      <c r="F5015">
        <v>0</v>
      </c>
      <c r="G5015">
        <v>44444444</v>
      </c>
      <c r="H5015">
        <v>0</v>
      </c>
      <c r="I5015">
        <v>0</v>
      </c>
      <c r="J5015">
        <v>0</v>
      </c>
      <c r="K5015">
        <v>0</v>
      </c>
      <c r="L5015">
        <v>0</v>
      </c>
      <c r="M5015">
        <v>0</v>
      </c>
    </row>
    <row r="5016" spans="2:13" x14ac:dyDescent="0.2">
      <c r="B5016">
        <v>0</v>
      </c>
      <c r="C5016">
        <v>0</v>
      </c>
      <c r="D5016">
        <v>0</v>
      </c>
      <c r="E5016">
        <v>0</v>
      </c>
      <c r="F5016">
        <v>0</v>
      </c>
      <c r="G5016">
        <v>44444444</v>
      </c>
      <c r="H5016">
        <v>0</v>
      </c>
      <c r="I5016">
        <v>0</v>
      </c>
      <c r="J5016">
        <v>0</v>
      </c>
      <c r="K5016">
        <v>0</v>
      </c>
      <c r="L5016">
        <v>0</v>
      </c>
      <c r="M5016">
        <v>0</v>
      </c>
    </row>
    <row r="5017" spans="2:13" x14ac:dyDescent="0.2">
      <c r="B5017">
        <v>0</v>
      </c>
      <c r="C5017">
        <v>0</v>
      </c>
      <c r="D5017">
        <v>0</v>
      </c>
      <c r="E5017">
        <v>0</v>
      </c>
      <c r="F5017">
        <v>0</v>
      </c>
      <c r="G5017">
        <v>44444444</v>
      </c>
      <c r="H5017">
        <v>0</v>
      </c>
      <c r="I5017">
        <v>0</v>
      </c>
      <c r="J5017">
        <v>0</v>
      </c>
      <c r="K5017">
        <v>0</v>
      </c>
      <c r="L5017">
        <v>0</v>
      </c>
      <c r="M5017">
        <v>0</v>
      </c>
    </row>
    <row r="5018" spans="2:13" x14ac:dyDescent="0.2">
      <c r="B5018">
        <v>0</v>
      </c>
      <c r="C5018">
        <v>0</v>
      </c>
      <c r="D5018">
        <v>0</v>
      </c>
      <c r="E5018">
        <v>0</v>
      </c>
      <c r="F5018">
        <v>0</v>
      </c>
      <c r="G5018">
        <v>44444444</v>
      </c>
      <c r="H5018">
        <v>0</v>
      </c>
      <c r="I5018">
        <v>0</v>
      </c>
      <c r="J5018">
        <v>0</v>
      </c>
      <c r="K5018">
        <v>0</v>
      </c>
      <c r="L5018">
        <v>0</v>
      </c>
      <c r="M5018">
        <v>0</v>
      </c>
    </row>
    <row r="5019" spans="2:13" x14ac:dyDescent="0.2">
      <c r="B5019">
        <v>0</v>
      </c>
      <c r="C5019">
        <v>0</v>
      </c>
      <c r="D5019">
        <v>0</v>
      </c>
      <c r="E5019">
        <v>0</v>
      </c>
      <c r="F5019">
        <v>0</v>
      </c>
      <c r="G5019">
        <v>44444444</v>
      </c>
      <c r="H5019">
        <v>0</v>
      </c>
      <c r="I5019">
        <v>0</v>
      </c>
      <c r="J5019">
        <v>0</v>
      </c>
      <c r="K5019">
        <v>0</v>
      </c>
      <c r="L5019">
        <v>0</v>
      </c>
      <c r="M5019">
        <v>0</v>
      </c>
    </row>
    <row r="5020" spans="2:13" x14ac:dyDescent="0.2">
      <c r="B5020">
        <v>0</v>
      </c>
      <c r="C5020">
        <v>0</v>
      </c>
      <c r="D5020">
        <v>0</v>
      </c>
      <c r="E5020">
        <v>0</v>
      </c>
      <c r="F5020">
        <v>0</v>
      </c>
      <c r="G5020">
        <v>44444444</v>
      </c>
      <c r="H5020">
        <v>0</v>
      </c>
      <c r="I5020">
        <v>0</v>
      </c>
      <c r="J5020">
        <v>0</v>
      </c>
      <c r="K5020">
        <v>0</v>
      </c>
      <c r="L5020">
        <v>0</v>
      </c>
      <c r="M5020">
        <v>0</v>
      </c>
    </row>
    <row r="5021" spans="2:13" x14ac:dyDescent="0.2">
      <c r="B5021">
        <v>0</v>
      </c>
      <c r="C5021">
        <v>0</v>
      </c>
      <c r="D5021">
        <v>0</v>
      </c>
      <c r="E5021">
        <v>0</v>
      </c>
      <c r="F5021">
        <v>0</v>
      </c>
      <c r="G5021">
        <v>44444444</v>
      </c>
      <c r="H5021">
        <v>0</v>
      </c>
      <c r="I5021">
        <v>0</v>
      </c>
      <c r="J5021">
        <v>0</v>
      </c>
      <c r="K5021">
        <v>0</v>
      </c>
      <c r="L5021">
        <v>0</v>
      </c>
      <c r="M5021">
        <v>0</v>
      </c>
    </row>
    <row r="5022" spans="2:13" x14ac:dyDescent="0.2">
      <c r="B5022">
        <v>0</v>
      </c>
      <c r="C5022">
        <v>0</v>
      </c>
      <c r="D5022">
        <v>0</v>
      </c>
      <c r="E5022">
        <v>0</v>
      </c>
      <c r="F5022">
        <v>0</v>
      </c>
      <c r="G5022">
        <v>44444444</v>
      </c>
      <c r="H5022">
        <v>0</v>
      </c>
      <c r="I5022">
        <v>0</v>
      </c>
      <c r="J5022">
        <v>0</v>
      </c>
      <c r="K5022">
        <v>0</v>
      </c>
      <c r="L5022">
        <v>0</v>
      </c>
      <c r="M5022">
        <v>0</v>
      </c>
    </row>
    <row r="5023" spans="2:13" x14ac:dyDescent="0.2">
      <c r="B5023">
        <v>0</v>
      </c>
      <c r="C5023">
        <v>0</v>
      </c>
      <c r="D5023">
        <v>0</v>
      </c>
      <c r="E5023">
        <v>0</v>
      </c>
      <c r="F5023">
        <v>0</v>
      </c>
      <c r="G5023">
        <v>44444444</v>
      </c>
      <c r="H5023">
        <v>0</v>
      </c>
      <c r="I5023">
        <v>0</v>
      </c>
      <c r="J5023">
        <v>0</v>
      </c>
      <c r="K5023">
        <v>0</v>
      </c>
      <c r="L5023">
        <v>0</v>
      </c>
      <c r="M5023">
        <v>0</v>
      </c>
    </row>
    <row r="5024" spans="2:13" x14ac:dyDescent="0.2">
      <c r="B5024">
        <v>0</v>
      </c>
      <c r="C5024">
        <v>0</v>
      </c>
      <c r="D5024">
        <v>0</v>
      </c>
      <c r="E5024">
        <v>0</v>
      </c>
      <c r="F5024">
        <v>0</v>
      </c>
      <c r="G5024">
        <v>44444444</v>
      </c>
      <c r="H5024">
        <v>0</v>
      </c>
      <c r="I5024">
        <v>0</v>
      </c>
      <c r="J5024">
        <v>0</v>
      </c>
      <c r="K5024">
        <v>0</v>
      </c>
      <c r="L5024">
        <v>0</v>
      </c>
      <c r="M5024">
        <v>0</v>
      </c>
    </row>
    <row r="5025" spans="2:13" x14ac:dyDescent="0.2">
      <c r="B5025">
        <v>0</v>
      </c>
      <c r="C5025">
        <v>0</v>
      </c>
      <c r="D5025">
        <v>0</v>
      </c>
      <c r="E5025">
        <v>0</v>
      </c>
      <c r="F5025">
        <v>0</v>
      </c>
      <c r="G5025">
        <v>44444444</v>
      </c>
      <c r="H5025">
        <v>0</v>
      </c>
      <c r="I5025">
        <v>0</v>
      </c>
      <c r="J5025">
        <v>0</v>
      </c>
      <c r="K5025">
        <v>0</v>
      </c>
      <c r="L5025">
        <v>0</v>
      </c>
      <c r="M5025">
        <v>0</v>
      </c>
    </row>
    <row r="5026" spans="2:13" x14ac:dyDescent="0.2">
      <c r="B5026">
        <v>0</v>
      </c>
      <c r="C5026">
        <v>0</v>
      </c>
      <c r="D5026">
        <v>0</v>
      </c>
      <c r="E5026">
        <v>0</v>
      </c>
      <c r="F5026">
        <v>0</v>
      </c>
      <c r="G5026">
        <v>44444444</v>
      </c>
      <c r="H5026">
        <v>0</v>
      </c>
      <c r="I5026">
        <v>0</v>
      </c>
      <c r="J5026">
        <v>0</v>
      </c>
      <c r="K5026">
        <v>0</v>
      </c>
      <c r="L5026">
        <v>0</v>
      </c>
      <c r="M5026">
        <v>0</v>
      </c>
    </row>
    <row r="5027" spans="2:13" x14ac:dyDescent="0.2">
      <c r="B5027">
        <v>0</v>
      </c>
      <c r="C5027">
        <v>0</v>
      </c>
      <c r="D5027">
        <v>0</v>
      </c>
      <c r="E5027">
        <v>0</v>
      </c>
      <c r="F5027">
        <v>0</v>
      </c>
      <c r="G5027">
        <v>44444444</v>
      </c>
      <c r="H5027">
        <v>0</v>
      </c>
      <c r="I5027">
        <v>0</v>
      </c>
      <c r="J5027">
        <v>0</v>
      </c>
      <c r="K5027">
        <v>0</v>
      </c>
      <c r="L5027">
        <v>0</v>
      </c>
      <c r="M5027">
        <v>0</v>
      </c>
    </row>
    <row r="5028" spans="2:13" x14ac:dyDescent="0.2">
      <c r="B5028">
        <v>0</v>
      </c>
      <c r="C5028">
        <v>0</v>
      </c>
      <c r="D5028">
        <v>0</v>
      </c>
      <c r="E5028">
        <v>0</v>
      </c>
      <c r="F5028">
        <v>0</v>
      </c>
      <c r="G5028">
        <v>44444444</v>
      </c>
      <c r="H5028">
        <v>0</v>
      </c>
      <c r="I5028">
        <v>0</v>
      </c>
      <c r="J5028">
        <v>0</v>
      </c>
      <c r="K5028">
        <v>0</v>
      </c>
      <c r="L5028">
        <v>0</v>
      </c>
      <c r="M5028">
        <v>0</v>
      </c>
    </row>
    <row r="5029" spans="2:13" x14ac:dyDescent="0.2">
      <c r="B5029">
        <v>0</v>
      </c>
      <c r="C5029">
        <v>0</v>
      </c>
      <c r="D5029">
        <v>0</v>
      </c>
      <c r="E5029">
        <v>0</v>
      </c>
      <c r="F5029">
        <v>0</v>
      </c>
      <c r="G5029">
        <v>44444444</v>
      </c>
      <c r="H5029">
        <v>0</v>
      </c>
      <c r="I5029">
        <v>0</v>
      </c>
      <c r="J5029">
        <v>0</v>
      </c>
      <c r="K5029">
        <v>0</v>
      </c>
      <c r="L5029">
        <v>0</v>
      </c>
      <c r="M5029">
        <v>0</v>
      </c>
    </row>
    <row r="5030" spans="2:13" x14ac:dyDescent="0.2">
      <c r="B5030">
        <v>0</v>
      </c>
      <c r="C5030">
        <v>0</v>
      </c>
      <c r="D5030">
        <v>0</v>
      </c>
      <c r="E5030">
        <v>0</v>
      </c>
      <c r="F5030">
        <v>0</v>
      </c>
      <c r="G5030">
        <v>44444444</v>
      </c>
      <c r="H5030">
        <v>0</v>
      </c>
      <c r="I5030">
        <v>0</v>
      </c>
      <c r="J5030">
        <v>0</v>
      </c>
      <c r="K5030">
        <v>0</v>
      </c>
      <c r="L5030">
        <v>0</v>
      </c>
      <c r="M5030">
        <v>0</v>
      </c>
    </row>
    <row r="5031" spans="2:13" x14ac:dyDescent="0.2">
      <c r="B5031">
        <v>0</v>
      </c>
      <c r="C5031">
        <v>0</v>
      </c>
      <c r="D5031">
        <v>0</v>
      </c>
      <c r="E5031">
        <v>0</v>
      </c>
      <c r="F5031">
        <v>0</v>
      </c>
      <c r="G5031">
        <v>44444444</v>
      </c>
      <c r="H5031">
        <v>0</v>
      </c>
      <c r="I5031">
        <v>0</v>
      </c>
      <c r="J5031">
        <v>0</v>
      </c>
      <c r="K5031">
        <v>0</v>
      </c>
      <c r="L5031">
        <v>0</v>
      </c>
      <c r="M5031">
        <v>0</v>
      </c>
    </row>
    <row r="5032" spans="2:13" x14ac:dyDescent="0.2">
      <c r="B5032">
        <v>0</v>
      </c>
      <c r="C5032">
        <v>0</v>
      </c>
      <c r="D5032">
        <v>0</v>
      </c>
      <c r="E5032">
        <v>0</v>
      </c>
      <c r="F5032">
        <v>0</v>
      </c>
      <c r="G5032">
        <v>44444444</v>
      </c>
      <c r="H5032">
        <v>0</v>
      </c>
      <c r="I5032">
        <v>0</v>
      </c>
      <c r="J5032">
        <v>0</v>
      </c>
      <c r="K5032">
        <v>0</v>
      </c>
      <c r="L5032">
        <v>0</v>
      </c>
      <c r="M5032">
        <v>0</v>
      </c>
    </row>
    <row r="5033" spans="2:13" x14ac:dyDescent="0.2">
      <c r="B5033">
        <v>0</v>
      </c>
      <c r="C5033">
        <v>0</v>
      </c>
      <c r="D5033">
        <v>0</v>
      </c>
      <c r="E5033">
        <v>0</v>
      </c>
      <c r="F5033">
        <v>0</v>
      </c>
      <c r="G5033">
        <v>44444444</v>
      </c>
      <c r="H5033">
        <v>0</v>
      </c>
      <c r="I5033">
        <v>0</v>
      </c>
      <c r="J5033">
        <v>0</v>
      </c>
      <c r="K5033">
        <v>0</v>
      </c>
      <c r="L5033">
        <v>0</v>
      </c>
      <c r="M5033">
        <v>0</v>
      </c>
    </row>
    <row r="5034" spans="2:13" x14ac:dyDescent="0.2">
      <c r="B5034">
        <v>0</v>
      </c>
      <c r="C5034">
        <v>0</v>
      </c>
      <c r="D5034">
        <v>0</v>
      </c>
      <c r="E5034">
        <v>0</v>
      </c>
      <c r="F5034">
        <v>0</v>
      </c>
      <c r="G5034">
        <v>44444444</v>
      </c>
      <c r="H5034">
        <v>0</v>
      </c>
      <c r="I5034">
        <v>0</v>
      </c>
      <c r="J5034">
        <v>0</v>
      </c>
      <c r="K5034">
        <v>0</v>
      </c>
      <c r="L5034">
        <v>0</v>
      </c>
      <c r="M5034">
        <v>0</v>
      </c>
    </row>
    <row r="5035" spans="2:13" x14ac:dyDescent="0.2">
      <c r="B5035">
        <v>0</v>
      </c>
      <c r="C5035">
        <v>0</v>
      </c>
      <c r="D5035">
        <v>0</v>
      </c>
      <c r="E5035">
        <v>0</v>
      </c>
      <c r="F5035">
        <v>0</v>
      </c>
      <c r="G5035">
        <v>44444444</v>
      </c>
      <c r="H5035">
        <v>0</v>
      </c>
      <c r="I5035">
        <v>0</v>
      </c>
      <c r="J5035">
        <v>0</v>
      </c>
      <c r="K5035">
        <v>0</v>
      </c>
      <c r="L5035">
        <v>0</v>
      </c>
      <c r="M5035">
        <v>0</v>
      </c>
    </row>
    <row r="5036" spans="2:13" x14ac:dyDescent="0.2">
      <c r="B5036">
        <v>0</v>
      </c>
      <c r="C5036">
        <v>0</v>
      </c>
      <c r="D5036">
        <v>0</v>
      </c>
      <c r="E5036">
        <v>0</v>
      </c>
      <c r="F5036">
        <v>0</v>
      </c>
      <c r="G5036">
        <v>44444444</v>
      </c>
      <c r="H5036">
        <v>0</v>
      </c>
      <c r="I5036">
        <v>0</v>
      </c>
      <c r="J5036">
        <v>0</v>
      </c>
      <c r="K5036">
        <v>0</v>
      </c>
      <c r="L5036">
        <v>0</v>
      </c>
      <c r="M5036">
        <v>0</v>
      </c>
    </row>
    <row r="5037" spans="2:13" x14ac:dyDescent="0.2">
      <c r="B5037">
        <v>0</v>
      </c>
      <c r="C5037">
        <v>0</v>
      </c>
      <c r="D5037">
        <v>0</v>
      </c>
      <c r="E5037">
        <v>0</v>
      </c>
      <c r="F5037">
        <v>0</v>
      </c>
      <c r="G5037">
        <v>44444444</v>
      </c>
      <c r="H5037">
        <v>0</v>
      </c>
      <c r="I5037">
        <v>0</v>
      </c>
      <c r="J5037">
        <v>0</v>
      </c>
      <c r="K5037">
        <v>0</v>
      </c>
      <c r="L5037">
        <v>0</v>
      </c>
      <c r="M5037">
        <v>0</v>
      </c>
    </row>
    <row r="5038" spans="2:13" x14ac:dyDescent="0.2">
      <c r="B5038">
        <v>0</v>
      </c>
      <c r="C5038">
        <v>0</v>
      </c>
      <c r="D5038">
        <v>0</v>
      </c>
      <c r="E5038">
        <v>0</v>
      </c>
      <c r="F5038">
        <v>0</v>
      </c>
      <c r="G5038">
        <v>44444444</v>
      </c>
      <c r="H5038">
        <v>0</v>
      </c>
      <c r="I5038">
        <v>0</v>
      </c>
      <c r="J5038">
        <v>0</v>
      </c>
      <c r="K5038">
        <v>0</v>
      </c>
      <c r="L5038">
        <v>0</v>
      </c>
      <c r="M5038">
        <v>0</v>
      </c>
    </row>
    <row r="5039" spans="2:13" x14ac:dyDescent="0.2">
      <c r="B5039">
        <v>0</v>
      </c>
      <c r="C5039">
        <v>0</v>
      </c>
      <c r="D5039">
        <v>0</v>
      </c>
      <c r="E5039">
        <v>0</v>
      </c>
      <c r="F5039">
        <v>0</v>
      </c>
      <c r="G5039">
        <v>44444444</v>
      </c>
      <c r="H5039">
        <v>0</v>
      </c>
      <c r="I5039">
        <v>0</v>
      </c>
      <c r="J5039">
        <v>0</v>
      </c>
      <c r="K5039">
        <v>0</v>
      </c>
      <c r="L5039">
        <v>0</v>
      </c>
      <c r="M5039">
        <v>0</v>
      </c>
    </row>
    <row r="5040" spans="2:13" x14ac:dyDescent="0.2">
      <c r="B5040">
        <v>0</v>
      </c>
      <c r="C5040">
        <v>0</v>
      </c>
      <c r="D5040">
        <v>0</v>
      </c>
      <c r="E5040">
        <v>0</v>
      </c>
      <c r="F5040">
        <v>0</v>
      </c>
      <c r="G5040">
        <v>44444444</v>
      </c>
      <c r="H5040">
        <v>0</v>
      </c>
      <c r="I5040">
        <v>0</v>
      </c>
      <c r="J5040">
        <v>0</v>
      </c>
      <c r="K5040">
        <v>0</v>
      </c>
      <c r="L5040">
        <v>0</v>
      </c>
      <c r="M5040">
        <v>0</v>
      </c>
    </row>
    <row r="5041" spans="2:13" x14ac:dyDescent="0.2">
      <c r="B5041">
        <v>0</v>
      </c>
      <c r="C5041">
        <v>0</v>
      </c>
      <c r="D5041">
        <v>0</v>
      </c>
      <c r="E5041">
        <v>0</v>
      </c>
      <c r="F5041">
        <v>0</v>
      </c>
      <c r="G5041">
        <v>44444444</v>
      </c>
      <c r="H5041">
        <v>0</v>
      </c>
      <c r="I5041">
        <v>0</v>
      </c>
      <c r="J5041">
        <v>0</v>
      </c>
      <c r="K5041">
        <v>0</v>
      </c>
      <c r="L5041">
        <v>0</v>
      </c>
      <c r="M5041">
        <v>0</v>
      </c>
    </row>
    <row r="5042" spans="2:13" x14ac:dyDescent="0.2">
      <c r="B5042">
        <v>0</v>
      </c>
      <c r="C5042">
        <v>0</v>
      </c>
      <c r="D5042">
        <v>0</v>
      </c>
      <c r="E5042">
        <v>0</v>
      </c>
      <c r="F5042">
        <v>0</v>
      </c>
      <c r="G5042">
        <v>44444444</v>
      </c>
      <c r="H5042">
        <v>0</v>
      </c>
      <c r="I5042">
        <v>0</v>
      </c>
      <c r="J5042">
        <v>0</v>
      </c>
      <c r="K5042">
        <v>0</v>
      </c>
      <c r="L5042">
        <v>0</v>
      </c>
      <c r="M5042">
        <v>0</v>
      </c>
    </row>
    <row r="5043" spans="2:13" x14ac:dyDescent="0.2">
      <c r="B5043">
        <v>0</v>
      </c>
      <c r="C5043">
        <v>0</v>
      </c>
      <c r="D5043">
        <v>0</v>
      </c>
      <c r="E5043">
        <v>0</v>
      </c>
      <c r="F5043">
        <v>0</v>
      </c>
      <c r="G5043">
        <v>44444444</v>
      </c>
      <c r="H5043">
        <v>0</v>
      </c>
      <c r="I5043">
        <v>0</v>
      </c>
      <c r="J5043">
        <v>0</v>
      </c>
      <c r="K5043">
        <v>0</v>
      </c>
      <c r="L5043">
        <v>0</v>
      </c>
      <c r="M5043">
        <v>0</v>
      </c>
    </row>
    <row r="5044" spans="2:13" x14ac:dyDescent="0.2">
      <c r="B5044">
        <v>0</v>
      </c>
      <c r="C5044">
        <v>0</v>
      </c>
      <c r="D5044">
        <v>0</v>
      </c>
      <c r="E5044">
        <v>0</v>
      </c>
      <c r="F5044">
        <v>0</v>
      </c>
      <c r="G5044">
        <v>44444444</v>
      </c>
      <c r="H5044">
        <v>0</v>
      </c>
      <c r="I5044">
        <v>0</v>
      </c>
      <c r="J5044">
        <v>0</v>
      </c>
      <c r="K5044">
        <v>0</v>
      </c>
      <c r="L5044">
        <v>0</v>
      </c>
      <c r="M5044">
        <v>0</v>
      </c>
    </row>
    <row r="5045" spans="2:13" x14ac:dyDescent="0.2">
      <c r="B5045">
        <v>0</v>
      </c>
      <c r="C5045">
        <v>0</v>
      </c>
      <c r="D5045">
        <v>0</v>
      </c>
      <c r="E5045">
        <v>0</v>
      </c>
      <c r="F5045">
        <v>0</v>
      </c>
      <c r="G5045">
        <v>44444444</v>
      </c>
      <c r="H5045">
        <v>0</v>
      </c>
      <c r="I5045">
        <v>0</v>
      </c>
      <c r="J5045">
        <v>0</v>
      </c>
      <c r="K5045">
        <v>0</v>
      </c>
      <c r="L5045">
        <v>0</v>
      </c>
      <c r="M5045">
        <v>0</v>
      </c>
    </row>
    <row r="5046" spans="2:13" x14ac:dyDescent="0.2">
      <c r="B5046">
        <v>0</v>
      </c>
      <c r="C5046">
        <v>0</v>
      </c>
      <c r="D5046">
        <v>0</v>
      </c>
      <c r="E5046">
        <v>0</v>
      </c>
      <c r="F5046">
        <v>0</v>
      </c>
      <c r="G5046">
        <v>44444444</v>
      </c>
      <c r="H5046">
        <v>0</v>
      </c>
      <c r="I5046">
        <v>0</v>
      </c>
      <c r="J5046">
        <v>0</v>
      </c>
      <c r="K5046">
        <v>0</v>
      </c>
      <c r="L5046">
        <v>0</v>
      </c>
      <c r="M5046">
        <v>0</v>
      </c>
    </row>
    <row r="5047" spans="2:13" x14ac:dyDescent="0.2">
      <c r="B5047">
        <v>0</v>
      </c>
      <c r="C5047">
        <v>0</v>
      </c>
      <c r="D5047">
        <v>0</v>
      </c>
      <c r="E5047">
        <v>0</v>
      </c>
      <c r="F5047">
        <v>0</v>
      </c>
      <c r="G5047">
        <v>44444444</v>
      </c>
      <c r="H5047">
        <v>0</v>
      </c>
      <c r="I5047">
        <v>0</v>
      </c>
      <c r="J5047">
        <v>0</v>
      </c>
      <c r="K5047">
        <v>0</v>
      </c>
      <c r="L5047">
        <v>0</v>
      </c>
      <c r="M5047">
        <v>0</v>
      </c>
    </row>
    <row r="5048" spans="2:13" x14ac:dyDescent="0.2">
      <c r="B5048">
        <v>0</v>
      </c>
      <c r="C5048">
        <v>0</v>
      </c>
      <c r="D5048">
        <v>0</v>
      </c>
      <c r="E5048">
        <v>0</v>
      </c>
      <c r="F5048">
        <v>0</v>
      </c>
      <c r="G5048">
        <v>44444444</v>
      </c>
      <c r="H5048">
        <v>0</v>
      </c>
      <c r="I5048">
        <v>0</v>
      </c>
      <c r="J5048">
        <v>0</v>
      </c>
      <c r="K5048">
        <v>0</v>
      </c>
      <c r="L5048">
        <v>0</v>
      </c>
      <c r="M5048">
        <v>0</v>
      </c>
    </row>
    <row r="5049" spans="2:13" x14ac:dyDescent="0.2">
      <c r="B5049">
        <v>0</v>
      </c>
      <c r="C5049">
        <v>0</v>
      </c>
      <c r="D5049">
        <v>0</v>
      </c>
      <c r="E5049">
        <v>0</v>
      </c>
      <c r="F5049">
        <v>0</v>
      </c>
      <c r="G5049">
        <v>44444444</v>
      </c>
      <c r="H5049">
        <v>0</v>
      </c>
      <c r="I5049">
        <v>0</v>
      </c>
      <c r="J5049">
        <v>0</v>
      </c>
      <c r="K5049">
        <v>0</v>
      </c>
      <c r="L5049">
        <v>0</v>
      </c>
      <c r="M5049">
        <v>0</v>
      </c>
    </row>
    <row r="5050" spans="2:13" x14ac:dyDescent="0.2">
      <c r="B5050">
        <v>0</v>
      </c>
      <c r="C5050">
        <v>0</v>
      </c>
      <c r="D5050">
        <v>0</v>
      </c>
      <c r="E5050">
        <v>0</v>
      </c>
      <c r="F5050">
        <v>0</v>
      </c>
      <c r="G5050">
        <v>44444444</v>
      </c>
      <c r="H5050">
        <v>0</v>
      </c>
      <c r="I5050">
        <v>0</v>
      </c>
      <c r="J5050">
        <v>0</v>
      </c>
      <c r="K5050">
        <v>0</v>
      </c>
      <c r="L5050">
        <v>0</v>
      </c>
      <c r="M5050">
        <v>0</v>
      </c>
    </row>
    <row r="5051" spans="2:13" x14ac:dyDescent="0.2">
      <c r="B5051">
        <v>0</v>
      </c>
      <c r="C5051">
        <v>0</v>
      </c>
      <c r="D5051">
        <v>0</v>
      </c>
      <c r="E5051">
        <v>0</v>
      </c>
      <c r="F5051">
        <v>0</v>
      </c>
      <c r="G5051">
        <v>44444444</v>
      </c>
      <c r="H5051">
        <v>0</v>
      </c>
      <c r="I5051">
        <v>0</v>
      </c>
      <c r="J5051">
        <v>0</v>
      </c>
      <c r="K5051">
        <v>0</v>
      </c>
      <c r="L5051">
        <v>0</v>
      </c>
      <c r="M5051">
        <v>0</v>
      </c>
    </row>
    <row r="5052" spans="2:13" x14ac:dyDescent="0.2">
      <c r="B5052">
        <v>0</v>
      </c>
      <c r="C5052">
        <v>0</v>
      </c>
      <c r="D5052">
        <v>0</v>
      </c>
      <c r="E5052">
        <v>0</v>
      </c>
      <c r="F5052">
        <v>0</v>
      </c>
      <c r="G5052">
        <v>44444444</v>
      </c>
      <c r="H5052">
        <v>0</v>
      </c>
      <c r="I5052">
        <v>0</v>
      </c>
      <c r="J5052">
        <v>0</v>
      </c>
      <c r="K5052">
        <v>0</v>
      </c>
      <c r="L5052">
        <v>0</v>
      </c>
      <c r="M5052">
        <v>0</v>
      </c>
    </row>
    <row r="5053" spans="2:13" x14ac:dyDescent="0.2">
      <c r="B5053">
        <v>0</v>
      </c>
      <c r="C5053">
        <v>0</v>
      </c>
      <c r="D5053">
        <v>0</v>
      </c>
      <c r="E5053">
        <v>0</v>
      </c>
      <c r="F5053">
        <v>0</v>
      </c>
      <c r="G5053">
        <v>44444444</v>
      </c>
      <c r="H5053">
        <v>0</v>
      </c>
      <c r="I5053">
        <v>0</v>
      </c>
      <c r="J5053">
        <v>0</v>
      </c>
      <c r="K5053">
        <v>0</v>
      </c>
      <c r="L5053">
        <v>0</v>
      </c>
      <c r="M5053">
        <v>0</v>
      </c>
    </row>
    <row r="5054" spans="2:13" x14ac:dyDescent="0.2">
      <c r="B5054">
        <v>0</v>
      </c>
      <c r="C5054">
        <v>0</v>
      </c>
      <c r="D5054">
        <v>0</v>
      </c>
      <c r="E5054">
        <v>0</v>
      </c>
      <c r="F5054">
        <v>0</v>
      </c>
      <c r="G5054">
        <v>44444444</v>
      </c>
      <c r="H5054">
        <v>0</v>
      </c>
      <c r="I5054">
        <v>0</v>
      </c>
      <c r="J5054">
        <v>0</v>
      </c>
      <c r="K5054">
        <v>0</v>
      </c>
      <c r="L5054">
        <v>0</v>
      </c>
      <c r="M5054">
        <v>0</v>
      </c>
    </row>
    <row r="5055" spans="2:13" x14ac:dyDescent="0.2">
      <c r="B5055">
        <v>0</v>
      </c>
      <c r="C5055">
        <v>0</v>
      </c>
      <c r="D5055">
        <v>0</v>
      </c>
      <c r="E5055">
        <v>0</v>
      </c>
      <c r="F5055">
        <v>0</v>
      </c>
      <c r="G5055">
        <v>44444444</v>
      </c>
      <c r="H5055">
        <v>0</v>
      </c>
      <c r="I5055">
        <v>0</v>
      </c>
      <c r="J5055">
        <v>0</v>
      </c>
      <c r="K5055">
        <v>0</v>
      </c>
      <c r="L5055">
        <v>0</v>
      </c>
      <c r="M5055">
        <v>0</v>
      </c>
    </row>
    <row r="5056" spans="2:13" x14ac:dyDescent="0.2">
      <c r="B5056">
        <v>0</v>
      </c>
      <c r="C5056">
        <v>0</v>
      </c>
      <c r="D5056">
        <v>0</v>
      </c>
      <c r="E5056">
        <v>0</v>
      </c>
      <c r="F5056">
        <v>0</v>
      </c>
      <c r="G5056">
        <v>44444444</v>
      </c>
      <c r="H5056">
        <v>0</v>
      </c>
      <c r="I5056">
        <v>0</v>
      </c>
      <c r="J5056">
        <v>0</v>
      </c>
      <c r="K5056">
        <v>0</v>
      </c>
      <c r="L5056">
        <v>0</v>
      </c>
      <c r="M5056">
        <v>0</v>
      </c>
    </row>
    <row r="5057" spans="2:13" x14ac:dyDescent="0.2">
      <c r="B5057">
        <v>0</v>
      </c>
      <c r="C5057">
        <v>0</v>
      </c>
      <c r="D5057">
        <v>0</v>
      </c>
      <c r="E5057">
        <v>0</v>
      </c>
      <c r="F5057">
        <v>0</v>
      </c>
      <c r="G5057">
        <v>44444444</v>
      </c>
      <c r="H5057">
        <v>0</v>
      </c>
      <c r="I5057">
        <v>0</v>
      </c>
      <c r="J5057">
        <v>0</v>
      </c>
      <c r="K5057">
        <v>0</v>
      </c>
      <c r="L5057">
        <v>0</v>
      </c>
      <c r="M5057">
        <v>0</v>
      </c>
    </row>
    <row r="5058" spans="2:13" x14ac:dyDescent="0.2">
      <c r="B5058">
        <v>0</v>
      </c>
      <c r="C5058">
        <v>0</v>
      </c>
      <c r="D5058">
        <v>0</v>
      </c>
      <c r="E5058">
        <v>0</v>
      </c>
      <c r="F5058">
        <v>0</v>
      </c>
      <c r="G5058">
        <v>44444444</v>
      </c>
      <c r="H5058">
        <v>0</v>
      </c>
      <c r="I5058">
        <v>0</v>
      </c>
      <c r="J5058">
        <v>0</v>
      </c>
      <c r="K5058">
        <v>0</v>
      </c>
      <c r="L5058">
        <v>0</v>
      </c>
      <c r="M5058">
        <v>0</v>
      </c>
    </row>
    <row r="5059" spans="2:13" x14ac:dyDescent="0.2">
      <c r="B5059">
        <v>0</v>
      </c>
      <c r="C5059">
        <v>0</v>
      </c>
      <c r="D5059">
        <v>0</v>
      </c>
      <c r="E5059">
        <v>0</v>
      </c>
      <c r="F5059">
        <v>0</v>
      </c>
      <c r="G5059">
        <v>44444444</v>
      </c>
      <c r="H5059">
        <v>0</v>
      </c>
      <c r="I5059">
        <v>0</v>
      </c>
      <c r="J5059">
        <v>0</v>
      </c>
      <c r="K5059">
        <v>0</v>
      </c>
      <c r="L5059">
        <v>0</v>
      </c>
      <c r="M5059">
        <v>0</v>
      </c>
    </row>
    <row r="5060" spans="2:13" x14ac:dyDescent="0.2">
      <c r="B5060">
        <v>0</v>
      </c>
      <c r="C5060">
        <v>0</v>
      </c>
      <c r="D5060">
        <v>0</v>
      </c>
      <c r="E5060">
        <v>0</v>
      </c>
      <c r="F5060">
        <v>0</v>
      </c>
      <c r="G5060">
        <v>44444444</v>
      </c>
      <c r="H5060">
        <v>0</v>
      </c>
      <c r="I5060">
        <v>0</v>
      </c>
      <c r="J5060">
        <v>0</v>
      </c>
      <c r="K5060">
        <v>0</v>
      </c>
      <c r="L5060">
        <v>0</v>
      </c>
      <c r="M5060">
        <v>0</v>
      </c>
    </row>
    <row r="5061" spans="2:13" x14ac:dyDescent="0.2">
      <c r="B5061">
        <v>0</v>
      </c>
      <c r="C5061">
        <v>0</v>
      </c>
      <c r="D5061">
        <v>0</v>
      </c>
      <c r="E5061">
        <v>0</v>
      </c>
      <c r="F5061">
        <v>0</v>
      </c>
      <c r="G5061">
        <v>44444444</v>
      </c>
      <c r="H5061">
        <v>0</v>
      </c>
      <c r="I5061">
        <v>0</v>
      </c>
      <c r="J5061">
        <v>0</v>
      </c>
      <c r="K5061">
        <v>0</v>
      </c>
      <c r="L5061">
        <v>0</v>
      </c>
      <c r="M5061">
        <v>0</v>
      </c>
    </row>
    <row r="5062" spans="2:13" x14ac:dyDescent="0.2">
      <c r="B5062">
        <v>0</v>
      </c>
      <c r="C5062">
        <v>0</v>
      </c>
      <c r="D5062">
        <v>0</v>
      </c>
      <c r="E5062">
        <v>0</v>
      </c>
      <c r="F5062">
        <v>0</v>
      </c>
      <c r="G5062">
        <v>44444444</v>
      </c>
      <c r="H5062">
        <v>0</v>
      </c>
      <c r="I5062">
        <v>0</v>
      </c>
      <c r="J5062">
        <v>0</v>
      </c>
      <c r="K5062">
        <v>0</v>
      </c>
      <c r="L5062">
        <v>0</v>
      </c>
      <c r="M5062">
        <v>0</v>
      </c>
    </row>
    <row r="5063" spans="2:13" x14ac:dyDescent="0.2">
      <c r="B5063">
        <v>0</v>
      </c>
      <c r="C5063">
        <v>0</v>
      </c>
      <c r="D5063">
        <v>0</v>
      </c>
      <c r="E5063">
        <v>0</v>
      </c>
      <c r="F5063">
        <v>0</v>
      </c>
      <c r="G5063">
        <v>44444444</v>
      </c>
      <c r="H5063">
        <v>0</v>
      </c>
      <c r="I5063">
        <v>0</v>
      </c>
      <c r="J5063">
        <v>0</v>
      </c>
      <c r="K5063">
        <v>0</v>
      </c>
      <c r="L5063">
        <v>0</v>
      </c>
      <c r="M5063">
        <v>0</v>
      </c>
    </row>
    <row r="5064" spans="2:13" x14ac:dyDescent="0.2">
      <c r="B5064">
        <v>0</v>
      </c>
      <c r="C5064">
        <v>0</v>
      </c>
      <c r="D5064">
        <v>0</v>
      </c>
      <c r="E5064">
        <v>0</v>
      </c>
      <c r="F5064">
        <v>0</v>
      </c>
      <c r="G5064">
        <v>44444444</v>
      </c>
      <c r="H5064">
        <v>0</v>
      </c>
      <c r="I5064">
        <v>0</v>
      </c>
      <c r="J5064">
        <v>0</v>
      </c>
      <c r="K5064">
        <v>0</v>
      </c>
      <c r="L5064">
        <v>0</v>
      </c>
      <c r="M5064">
        <v>0</v>
      </c>
    </row>
    <row r="5065" spans="2:13" x14ac:dyDescent="0.2">
      <c r="B5065">
        <v>0</v>
      </c>
      <c r="C5065">
        <v>0</v>
      </c>
      <c r="D5065">
        <v>0</v>
      </c>
      <c r="E5065">
        <v>0</v>
      </c>
      <c r="F5065">
        <v>0</v>
      </c>
      <c r="G5065">
        <v>44444444</v>
      </c>
      <c r="H5065">
        <v>0</v>
      </c>
      <c r="I5065">
        <v>0</v>
      </c>
      <c r="J5065">
        <v>0</v>
      </c>
      <c r="K5065">
        <v>0</v>
      </c>
      <c r="L5065">
        <v>0</v>
      </c>
      <c r="M5065">
        <v>0</v>
      </c>
    </row>
    <row r="5066" spans="2:13" x14ac:dyDescent="0.2">
      <c r="B5066">
        <v>0</v>
      </c>
      <c r="C5066">
        <v>0</v>
      </c>
      <c r="D5066">
        <v>0</v>
      </c>
      <c r="E5066">
        <v>0</v>
      </c>
      <c r="F5066">
        <v>0</v>
      </c>
      <c r="G5066">
        <v>44444444</v>
      </c>
      <c r="H5066">
        <v>0</v>
      </c>
      <c r="I5066">
        <v>0</v>
      </c>
      <c r="J5066">
        <v>0</v>
      </c>
      <c r="K5066">
        <v>0</v>
      </c>
      <c r="L5066">
        <v>0</v>
      </c>
      <c r="M5066">
        <v>0</v>
      </c>
    </row>
    <row r="5067" spans="2:13" x14ac:dyDescent="0.2">
      <c r="B5067">
        <v>0</v>
      </c>
      <c r="C5067">
        <v>0</v>
      </c>
      <c r="D5067">
        <v>0</v>
      </c>
      <c r="E5067">
        <v>0</v>
      </c>
      <c r="F5067">
        <v>0</v>
      </c>
      <c r="G5067">
        <v>44444444</v>
      </c>
      <c r="H5067">
        <v>0</v>
      </c>
      <c r="I5067">
        <v>0</v>
      </c>
      <c r="J5067">
        <v>0</v>
      </c>
      <c r="K5067">
        <v>0</v>
      </c>
      <c r="L5067">
        <v>0</v>
      </c>
      <c r="M5067">
        <v>0</v>
      </c>
    </row>
    <row r="5068" spans="2:13" x14ac:dyDescent="0.2">
      <c r="B5068">
        <v>0</v>
      </c>
      <c r="C5068">
        <v>0</v>
      </c>
      <c r="D5068">
        <v>0</v>
      </c>
      <c r="E5068">
        <v>0</v>
      </c>
      <c r="F5068">
        <v>0</v>
      </c>
      <c r="G5068">
        <v>44444444</v>
      </c>
      <c r="H5068">
        <v>0</v>
      </c>
      <c r="I5068">
        <v>0</v>
      </c>
      <c r="J5068">
        <v>0</v>
      </c>
      <c r="K5068">
        <v>0</v>
      </c>
      <c r="L5068">
        <v>0</v>
      </c>
      <c r="M5068">
        <v>0</v>
      </c>
    </row>
    <row r="5069" spans="2:13" x14ac:dyDescent="0.2">
      <c r="B5069">
        <v>0</v>
      </c>
      <c r="C5069">
        <v>0</v>
      </c>
      <c r="D5069">
        <v>0</v>
      </c>
      <c r="E5069">
        <v>0</v>
      </c>
      <c r="F5069">
        <v>0</v>
      </c>
      <c r="G5069">
        <v>44444444</v>
      </c>
      <c r="H5069">
        <v>0</v>
      </c>
      <c r="I5069">
        <v>0</v>
      </c>
      <c r="J5069">
        <v>0</v>
      </c>
      <c r="K5069">
        <v>0</v>
      </c>
      <c r="L5069">
        <v>0</v>
      </c>
      <c r="M5069">
        <v>0</v>
      </c>
    </row>
    <row r="5070" spans="2:13" x14ac:dyDescent="0.2">
      <c r="B5070">
        <v>0</v>
      </c>
      <c r="C5070">
        <v>0</v>
      </c>
      <c r="D5070">
        <v>0</v>
      </c>
      <c r="E5070">
        <v>0</v>
      </c>
      <c r="F5070">
        <v>0</v>
      </c>
      <c r="G5070">
        <v>44444444</v>
      </c>
      <c r="H5070">
        <v>0</v>
      </c>
      <c r="I5070">
        <v>0</v>
      </c>
      <c r="J5070">
        <v>0</v>
      </c>
      <c r="K5070">
        <v>0</v>
      </c>
      <c r="L5070">
        <v>0</v>
      </c>
      <c r="M5070">
        <v>0</v>
      </c>
    </row>
    <row r="5071" spans="2:13" x14ac:dyDescent="0.2">
      <c r="B5071">
        <v>0</v>
      </c>
      <c r="C5071">
        <v>0</v>
      </c>
      <c r="D5071">
        <v>0</v>
      </c>
      <c r="E5071">
        <v>0</v>
      </c>
      <c r="F5071">
        <v>0</v>
      </c>
      <c r="G5071">
        <v>44444444</v>
      </c>
      <c r="H5071">
        <v>0</v>
      </c>
      <c r="I5071">
        <v>0</v>
      </c>
      <c r="J5071">
        <v>0</v>
      </c>
      <c r="K5071">
        <v>0</v>
      </c>
      <c r="L5071">
        <v>0</v>
      </c>
      <c r="M5071">
        <v>0</v>
      </c>
    </row>
    <row r="5072" spans="2:13" x14ac:dyDescent="0.2">
      <c r="B5072">
        <v>0</v>
      </c>
      <c r="C5072">
        <v>0</v>
      </c>
      <c r="D5072">
        <v>0</v>
      </c>
      <c r="E5072">
        <v>0</v>
      </c>
      <c r="F5072">
        <v>0</v>
      </c>
      <c r="G5072">
        <v>44444444</v>
      </c>
      <c r="H5072">
        <v>0</v>
      </c>
      <c r="I5072">
        <v>0</v>
      </c>
      <c r="J5072">
        <v>0</v>
      </c>
      <c r="K5072">
        <v>0</v>
      </c>
      <c r="L5072">
        <v>0</v>
      </c>
      <c r="M5072">
        <v>0</v>
      </c>
    </row>
    <row r="5073" spans="2:13" x14ac:dyDescent="0.2">
      <c r="B5073">
        <v>0</v>
      </c>
      <c r="C5073">
        <v>0</v>
      </c>
      <c r="D5073">
        <v>0</v>
      </c>
      <c r="E5073">
        <v>0</v>
      </c>
      <c r="F5073">
        <v>0</v>
      </c>
      <c r="G5073">
        <v>44444444</v>
      </c>
      <c r="H5073">
        <v>0</v>
      </c>
      <c r="I5073">
        <v>0</v>
      </c>
      <c r="J5073">
        <v>0</v>
      </c>
      <c r="K5073">
        <v>0</v>
      </c>
      <c r="L5073">
        <v>0</v>
      </c>
      <c r="M5073">
        <v>0</v>
      </c>
    </row>
    <row r="5074" spans="2:13" x14ac:dyDescent="0.2">
      <c r="B5074">
        <v>0</v>
      </c>
      <c r="C5074">
        <v>0</v>
      </c>
      <c r="D5074">
        <v>0</v>
      </c>
      <c r="E5074">
        <v>0</v>
      </c>
      <c r="F5074">
        <v>0</v>
      </c>
      <c r="G5074">
        <v>44444444</v>
      </c>
      <c r="H5074">
        <v>0</v>
      </c>
      <c r="I5074">
        <v>0</v>
      </c>
      <c r="J5074">
        <v>0</v>
      </c>
      <c r="K5074">
        <v>0</v>
      </c>
      <c r="L5074">
        <v>0</v>
      </c>
      <c r="M5074">
        <v>0</v>
      </c>
    </row>
    <row r="5075" spans="2:13" x14ac:dyDescent="0.2">
      <c r="B5075">
        <v>0</v>
      </c>
      <c r="C5075">
        <v>0</v>
      </c>
      <c r="D5075">
        <v>0</v>
      </c>
      <c r="E5075">
        <v>0</v>
      </c>
      <c r="F5075">
        <v>0</v>
      </c>
      <c r="G5075">
        <v>44444444</v>
      </c>
      <c r="H5075">
        <v>0</v>
      </c>
      <c r="I5075">
        <v>0</v>
      </c>
      <c r="J5075">
        <v>0</v>
      </c>
      <c r="K5075">
        <v>0</v>
      </c>
      <c r="L5075">
        <v>0</v>
      </c>
      <c r="M5075">
        <v>0</v>
      </c>
    </row>
    <row r="5076" spans="2:13" x14ac:dyDescent="0.2">
      <c r="B5076">
        <v>0</v>
      </c>
      <c r="C5076">
        <v>0</v>
      </c>
      <c r="D5076">
        <v>0</v>
      </c>
      <c r="E5076">
        <v>0</v>
      </c>
      <c r="F5076">
        <v>0</v>
      </c>
      <c r="G5076">
        <v>44444444</v>
      </c>
      <c r="H5076">
        <v>0</v>
      </c>
      <c r="I5076">
        <v>0</v>
      </c>
      <c r="J5076">
        <v>0</v>
      </c>
      <c r="K5076">
        <v>0</v>
      </c>
      <c r="L5076">
        <v>0</v>
      </c>
      <c r="M5076">
        <v>0</v>
      </c>
    </row>
    <row r="5077" spans="2:13" x14ac:dyDescent="0.2">
      <c r="B5077">
        <v>0</v>
      </c>
      <c r="C5077">
        <v>0</v>
      </c>
      <c r="D5077">
        <v>0</v>
      </c>
      <c r="E5077">
        <v>0</v>
      </c>
      <c r="F5077">
        <v>0</v>
      </c>
      <c r="G5077">
        <v>44444444</v>
      </c>
      <c r="H5077">
        <v>0</v>
      </c>
      <c r="I5077">
        <v>0</v>
      </c>
      <c r="J5077">
        <v>0</v>
      </c>
      <c r="K5077">
        <v>0</v>
      </c>
      <c r="L5077">
        <v>0</v>
      </c>
      <c r="M5077">
        <v>0</v>
      </c>
    </row>
    <row r="5078" spans="2:13" x14ac:dyDescent="0.2">
      <c r="B5078">
        <v>0</v>
      </c>
      <c r="C5078">
        <v>0</v>
      </c>
      <c r="D5078">
        <v>0</v>
      </c>
      <c r="E5078">
        <v>0</v>
      </c>
      <c r="F5078">
        <v>0</v>
      </c>
      <c r="G5078">
        <v>44444444</v>
      </c>
      <c r="H5078">
        <v>0</v>
      </c>
      <c r="I5078">
        <v>0</v>
      </c>
      <c r="J5078">
        <v>0</v>
      </c>
      <c r="K5078">
        <v>0</v>
      </c>
      <c r="L5078">
        <v>0</v>
      </c>
      <c r="M5078">
        <v>0</v>
      </c>
    </row>
    <row r="5079" spans="2:13" x14ac:dyDescent="0.2">
      <c r="B5079">
        <v>0</v>
      </c>
      <c r="C5079">
        <v>0</v>
      </c>
      <c r="D5079">
        <v>0</v>
      </c>
      <c r="E5079">
        <v>0</v>
      </c>
      <c r="F5079">
        <v>0</v>
      </c>
      <c r="G5079">
        <v>44444444</v>
      </c>
      <c r="H5079">
        <v>0</v>
      </c>
      <c r="I5079">
        <v>0</v>
      </c>
      <c r="J5079">
        <v>0</v>
      </c>
      <c r="K5079">
        <v>0</v>
      </c>
      <c r="L5079">
        <v>0</v>
      </c>
      <c r="M5079">
        <v>0</v>
      </c>
    </row>
    <row r="5080" spans="2:13" x14ac:dyDescent="0.2">
      <c r="B5080">
        <v>0</v>
      </c>
      <c r="C5080">
        <v>0</v>
      </c>
      <c r="D5080">
        <v>0</v>
      </c>
      <c r="E5080">
        <v>0</v>
      </c>
      <c r="F5080">
        <v>0</v>
      </c>
      <c r="G5080">
        <v>44444444</v>
      </c>
      <c r="H5080">
        <v>0</v>
      </c>
      <c r="I5080">
        <v>0</v>
      </c>
      <c r="J5080">
        <v>0</v>
      </c>
      <c r="K5080">
        <v>0</v>
      </c>
      <c r="L5080">
        <v>0</v>
      </c>
      <c r="M5080">
        <v>0</v>
      </c>
    </row>
    <row r="5081" spans="2:13" x14ac:dyDescent="0.2">
      <c r="B5081">
        <v>0</v>
      </c>
      <c r="C5081">
        <v>0</v>
      </c>
      <c r="D5081">
        <v>0</v>
      </c>
      <c r="E5081">
        <v>0</v>
      </c>
      <c r="F5081">
        <v>0</v>
      </c>
      <c r="G5081">
        <v>44444444</v>
      </c>
      <c r="H5081">
        <v>0</v>
      </c>
      <c r="I5081">
        <v>0</v>
      </c>
      <c r="J5081">
        <v>0</v>
      </c>
      <c r="K5081">
        <v>0</v>
      </c>
      <c r="L5081">
        <v>0</v>
      </c>
      <c r="M5081">
        <v>0</v>
      </c>
    </row>
    <row r="5082" spans="2:13" x14ac:dyDescent="0.2">
      <c r="B5082">
        <v>0</v>
      </c>
      <c r="C5082">
        <v>0</v>
      </c>
      <c r="D5082">
        <v>0</v>
      </c>
      <c r="E5082">
        <v>0</v>
      </c>
      <c r="F5082">
        <v>0</v>
      </c>
      <c r="G5082">
        <v>44444444</v>
      </c>
      <c r="H5082">
        <v>0</v>
      </c>
      <c r="I5082">
        <v>0</v>
      </c>
      <c r="J5082">
        <v>0</v>
      </c>
      <c r="K5082">
        <v>0</v>
      </c>
      <c r="L5082">
        <v>0</v>
      </c>
      <c r="M5082">
        <v>0</v>
      </c>
    </row>
    <row r="5083" spans="2:13" x14ac:dyDescent="0.2">
      <c r="B5083">
        <v>0</v>
      </c>
      <c r="C5083">
        <v>0</v>
      </c>
      <c r="D5083">
        <v>0</v>
      </c>
      <c r="E5083">
        <v>0</v>
      </c>
      <c r="F5083">
        <v>0</v>
      </c>
      <c r="G5083">
        <v>44444444</v>
      </c>
      <c r="H5083">
        <v>0</v>
      </c>
      <c r="I5083">
        <v>0</v>
      </c>
      <c r="J5083">
        <v>0</v>
      </c>
      <c r="K5083">
        <v>0</v>
      </c>
      <c r="L5083">
        <v>0</v>
      </c>
      <c r="M5083">
        <v>0</v>
      </c>
    </row>
    <row r="5084" spans="2:13" x14ac:dyDescent="0.2">
      <c r="B5084">
        <v>0</v>
      </c>
      <c r="C5084">
        <v>0</v>
      </c>
      <c r="D5084">
        <v>0</v>
      </c>
      <c r="E5084">
        <v>0</v>
      </c>
      <c r="F5084">
        <v>0</v>
      </c>
      <c r="G5084">
        <v>44444444</v>
      </c>
      <c r="H5084">
        <v>0</v>
      </c>
      <c r="I5084">
        <v>0</v>
      </c>
      <c r="J5084">
        <v>0</v>
      </c>
      <c r="K5084">
        <v>0</v>
      </c>
      <c r="L5084">
        <v>0</v>
      </c>
      <c r="M5084">
        <v>0</v>
      </c>
    </row>
    <row r="5085" spans="2:13" x14ac:dyDescent="0.2">
      <c r="B5085">
        <v>0</v>
      </c>
      <c r="C5085">
        <v>0</v>
      </c>
      <c r="D5085">
        <v>0</v>
      </c>
      <c r="E5085">
        <v>0</v>
      </c>
      <c r="F5085">
        <v>0</v>
      </c>
      <c r="G5085">
        <v>44444444</v>
      </c>
      <c r="H5085">
        <v>0</v>
      </c>
      <c r="I5085">
        <v>0</v>
      </c>
      <c r="J5085">
        <v>0</v>
      </c>
      <c r="K5085">
        <v>0</v>
      </c>
      <c r="L5085">
        <v>0</v>
      </c>
      <c r="M5085">
        <v>0</v>
      </c>
    </row>
    <row r="5086" spans="2:13" x14ac:dyDescent="0.2">
      <c r="B5086">
        <v>0</v>
      </c>
      <c r="C5086">
        <v>0</v>
      </c>
      <c r="D5086">
        <v>0</v>
      </c>
      <c r="E5086">
        <v>0</v>
      </c>
      <c r="F5086">
        <v>0</v>
      </c>
      <c r="G5086">
        <v>44444444</v>
      </c>
      <c r="H5086">
        <v>0</v>
      </c>
      <c r="I5086">
        <v>0</v>
      </c>
      <c r="J5086">
        <v>0</v>
      </c>
      <c r="K5086">
        <v>0</v>
      </c>
      <c r="L5086">
        <v>0</v>
      </c>
      <c r="M5086">
        <v>0</v>
      </c>
    </row>
    <row r="5087" spans="2:13" x14ac:dyDescent="0.2">
      <c r="B5087">
        <v>0</v>
      </c>
      <c r="C5087">
        <v>0</v>
      </c>
      <c r="D5087">
        <v>0</v>
      </c>
      <c r="E5087">
        <v>0</v>
      </c>
      <c r="F5087">
        <v>0</v>
      </c>
      <c r="G5087">
        <v>44444444</v>
      </c>
      <c r="H5087">
        <v>0</v>
      </c>
      <c r="I5087">
        <v>0</v>
      </c>
      <c r="J5087">
        <v>0</v>
      </c>
      <c r="K5087">
        <v>0</v>
      </c>
      <c r="L5087">
        <v>0</v>
      </c>
      <c r="M5087">
        <v>0</v>
      </c>
    </row>
    <row r="5088" spans="2:13" x14ac:dyDescent="0.2">
      <c r="B5088">
        <v>0</v>
      </c>
      <c r="C5088">
        <v>0</v>
      </c>
      <c r="D5088">
        <v>0</v>
      </c>
      <c r="E5088">
        <v>0</v>
      </c>
      <c r="F5088">
        <v>0</v>
      </c>
      <c r="G5088">
        <v>44444444</v>
      </c>
      <c r="H5088">
        <v>0</v>
      </c>
      <c r="I5088">
        <v>0</v>
      </c>
      <c r="J5088">
        <v>0</v>
      </c>
      <c r="K5088">
        <v>0</v>
      </c>
      <c r="L5088">
        <v>0</v>
      </c>
      <c r="M5088">
        <v>0</v>
      </c>
    </row>
    <row r="5089" spans="2:13" x14ac:dyDescent="0.2">
      <c r="B5089">
        <v>0</v>
      </c>
      <c r="C5089">
        <v>0</v>
      </c>
      <c r="D5089">
        <v>0</v>
      </c>
      <c r="E5089">
        <v>0</v>
      </c>
      <c r="F5089">
        <v>0</v>
      </c>
      <c r="G5089">
        <v>44444444</v>
      </c>
      <c r="H5089">
        <v>0</v>
      </c>
      <c r="I5089">
        <v>0</v>
      </c>
      <c r="J5089">
        <v>0</v>
      </c>
      <c r="K5089">
        <v>0</v>
      </c>
      <c r="L5089">
        <v>0</v>
      </c>
      <c r="M5089">
        <v>0</v>
      </c>
    </row>
    <row r="5090" spans="2:13" x14ac:dyDescent="0.2">
      <c r="B5090">
        <v>0</v>
      </c>
      <c r="C5090">
        <v>0</v>
      </c>
      <c r="D5090">
        <v>0</v>
      </c>
      <c r="E5090">
        <v>0</v>
      </c>
      <c r="F5090">
        <v>0</v>
      </c>
      <c r="G5090">
        <v>44444444</v>
      </c>
      <c r="H5090">
        <v>0</v>
      </c>
      <c r="I5090">
        <v>0</v>
      </c>
      <c r="J5090">
        <v>0</v>
      </c>
      <c r="K5090">
        <v>0</v>
      </c>
      <c r="L5090">
        <v>0</v>
      </c>
      <c r="M5090">
        <v>0</v>
      </c>
    </row>
    <row r="5091" spans="2:13" x14ac:dyDescent="0.2">
      <c r="B5091">
        <v>0</v>
      </c>
      <c r="C5091">
        <v>0</v>
      </c>
      <c r="D5091">
        <v>0</v>
      </c>
      <c r="E5091">
        <v>0</v>
      </c>
      <c r="F5091">
        <v>0</v>
      </c>
      <c r="G5091">
        <v>44444444</v>
      </c>
      <c r="H5091">
        <v>0</v>
      </c>
      <c r="I5091">
        <v>0</v>
      </c>
      <c r="J5091">
        <v>0</v>
      </c>
      <c r="K5091">
        <v>0</v>
      </c>
      <c r="L5091">
        <v>0</v>
      </c>
      <c r="M5091">
        <v>0</v>
      </c>
    </row>
    <row r="5092" spans="2:13" x14ac:dyDescent="0.2">
      <c r="B5092">
        <v>0</v>
      </c>
      <c r="C5092">
        <v>0</v>
      </c>
      <c r="D5092">
        <v>0</v>
      </c>
      <c r="E5092">
        <v>0</v>
      </c>
      <c r="F5092">
        <v>0</v>
      </c>
      <c r="G5092">
        <v>44444444</v>
      </c>
      <c r="H5092">
        <v>0</v>
      </c>
      <c r="I5092">
        <v>0</v>
      </c>
      <c r="J5092">
        <v>0</v>
      </c>
      <c r="K5092">
        <v>0</v>
      </c>
      <c r="L5092">
        <v>0</v>
      </c>
      <c r="M5092">
        <v>0</v>
      </c>
    </row>
    <row r="5093" spans="2:13" x14ac:dyDescent="0.2">
      <c r="B5093">
        <v>0</v>
      </c>
      <c r="C5093">
        <v>0</v>
      </c>
      <c r="D5093">
        <v>0</v>
      </c>
      <c r="E5093">
        <v>0</v>
      </c>
      <c r="F5093">
        <v>0</v>
      </c>
      <c r="G5093">
        <v>44444444</v>
      </c>
      <c r="H5093">
        <v>0</v>
      </c>
      <c r="I5093">
        <v>0</v>
      </c>
      <c r="J5093">
        <v>0</v>
      </c>
      <c r="K5093">
        <v>0</v>
      </c>
      <c r="L5093">
        <v>0</v>
      </c>
      <c r="M5093">
        <v>0</v>
      </c>
    </row>
    <row r="5094" spans="2:13" x14ac:dyDescent="0.2">
      <c r="B5094">
        <v>0</v>
      </c>
      <c r="C5094">
        <v>0</v>
      </c>
      <c r="D5094">
        <v>0</v>
      </c>
      <c r="E5094">
        <v>0</v>
      </c>
      <c r="F5094">
        <v>0</v>
      </c>
      <c r="G5094">
        <v>44444444</v>
      </c>
      <c r="H5094">
        <v>0</v>
      </c>
      <c r="I5094">
        <v>0</v>
      </c>
      <c r="J5094">
        <v>0</v>
      </c>
      <c r="K5094">
        <v>0</v>
      </c>
      <c r="L5094">
        <v>0</v>
      </c>
      <c r="M5094">
        <v>0</v>
      </c>
    </row>
    <row r="5095" spans="2:13" x14ac:dyDescent="0.2">
      <c r="B5095">
        <v>0</v>
      </c>
      <c r="C5095">
        <v>0</v>
      </c>
      <c r="D5095">
        <v>0</v>
      </c>
      <c r="E5095">
        <v>0</v>
      </c>
      <c r="F5095">
        <v>0</v>
      </c>
      <c r="G5095">
        <v>44444444</v>
      </c>
      <c r="H5095">
        <v>0</v>
      </c>
      <c r="I5095">
        <v>0</v>
      </c>
      <c r="J5095">
        <v>0</v>
      </c>
      <c r="K5095">
        <v>0</v>
      </c>
      <c r="L5095">
        <v>0</v>
      </c>
      <c r="M5095">
        <v>0</v>
      </c>
    </row>
    <row r="5096" spans="2:13" x14ac:dyDescent="0.2">
      <c r="B5096">
        <v>0</v>
      </c>
      <c r="C5096">
        <v>0</v>
      </c>
      <c r="D5096">
        <v>0</v>
      </c>
      <c r="E5096">
        <v>0</v>
      </c>
      <c r="F5096">
        <v>0</v>
      </c>
      <c r="G5096">
        <v>44444444</v>
      </c>
      <c r="H5096">
        <v>0</v>
      </c>
      <c r="I5096">
        <v>0</v>
      </c>
      <c r="J5096">
        <v>0</v>
      </c>
      <c r="K5096">
        <v>0</v>
      </c>
      <c r="L5096">
        <v>0</v>
      </c>
      <c r="M5096">
        <v>0</v>
      </c>
    </row>
    <row r="5097" spans="2:13" x14ac:dyDescent="0.2">
      <c r="B5097">
        <v>0</v>
      </c>
      <c r="C5097">
        <v>0</v>
      </c>
      <c r="D5097">
        <v>0</v>
      </c>
      <c r="E5097">
        <v>0</v>
      </c>
      <c r="F5097">
        <v>0</v>
      </c>
      <c r="G5097">
        <v>44444444</v>
      </c>
      <c r="H5097">
        <v>0</v>
      </c>
      <c r="I5097">
        <v>0</v>
      </c>
      <c r="J5097">
        <v>0</v>
      </c>
      <c r="K5097">
        <v>0</v>
      </c>
      <c r="L5097">
        <v>0</v>
      </c>
      <c r="M5097">
        <v>0</v>
      </c>
    </row>
    <row r="5098" spans="2:13" x14ac:dyDescent="0.2">
      <c r="B5098">
        <v>0</v>
      </c>
      <c r="C5098">
        <v>0</v>
      </c>
      <c r="D5098">
        <v>0</v>
      </c>
      <c r="E5098">
        <v>0</v>
      </c>
      <c r="F5098">
        <v>0</v>
      </c>
      <c r="G5098">
        <v>44444444</v>
      </c>
      <c r="H5098">
        <v>0</v>
      </c>
      <c r="I5098">
        <v>0</v>
      </c>
      <c r="J5098">
        <v>0</v>
      </c>
      <c r="K5098">
        <v>0</v>
      </c>
      <c r="L5098">
        <v>0</v>
      </c>
      <c r="M5098">
        <v>0</v>
      </c>
    </row>
    <row r="5099" spans="2:13" x14ac:dyDescent="0.2">
      <c r="B5099">
        <v>0</v>
      </c>
      <c r="C5099">
        <v>0</v>
      </c>
      <c r="D5099">
        <v>0</v>
      </c>
      <c r="E5099">
        <v>0</v>
      </c>
      <c r="F5099">
        <v>0</v>
      </c>
      <c r="G5099">
        <v>44444444</v>
      </c>
      <c r="H5099">
        <v>0</v>
      </c>
      <c r="I5099">
        <v>0</v>
      </c>
      <c r="J5099">
        <v>0</v>
      </c>
      <c r="K5099">
        <v>0</v>
      </c>
      <c r="L5099">
        <v>0</v>
      </c>
      <c r="M5099">
        <v>0</v>
      </c>
    </row>
    <row r="5100" spans="2:13" x14ac:dyDescent="0.2">
      <c r="B5100">
        <v>0</v>
      </c>
      <c r="C5100">
        <v>0</v>
      </c>
      <c r="D5100">
        <v>0</v>
      </c>
      <c r="E5100">
        <v>0</v>
      </c>
      <c r="F5100">
        <v>0</v>
      </c>
      <c r="G5100">
        <v>44444444</v>
      </c>
      <c r="H5100">
        <v>0</v>
      </c>
      <c r="I5100">
        <v>0</v>
      </c>
      <c r="J5100">
        <v>0</v>
      </c>
      <c r="K5100">
        <v>0</v>
      </c>
      <c r="L5100">
        <v>0</v>
      </c>
      <c r="M5100">
        <v>0</v>
      </c>
    </row>
    <row r="5101" spans="2:13" x14ac:dyDescent="0.2">
      <c r="B5101">
        <v>0</v>
      </c>
      <c r="C5101">
        <v>0</v>
      </c>
      <c r="D5101">
        <v>0</v>
      </c>
      <c r="E5101">
        <v>0</v>
      </c>
      <c r="F5101">
        <v>0</v>
      </c>
      <c r="G5101">
        <v>44444444</v>
      </c>
      <c r="H5101">
        <v>0</v>
      </c>
      <c r="I5101">
        <v>0</v>
      </c>
      <c r="J5101">
        <v>0</v>
      </c>
      <c r="K5101">
        <v>0</v>
      </c>
      <c r="L5101">
        <v>0</v>
      </c>
      <c r="M5101">
        <v>0</v>
      </c>
    </row>
    <row r="5102" spans="2:13" x14ac:dyDescent="0.2">
      <c r="B5102">
        <v>0</v>
      </c>
      <c r="C5102">
        <v>0</v>
      </c>
      <c r="D5102">
        <v>0</v>
      </c>
      <c r="E5102">
        <v>0</v>
      </c>
      <c r="F5102">
        <v>0</v>
      </c>
      <c r="G5102">
        <v>44444444</v>
      </c>
      <c r="H5102">
        <v>0</v>
      </c>
      <c r="I5102">
        <v>0</v>
      </c>
      <c r="J5102">
        <v>0</v>
      </c>
      <c r="K5102">
        <v>0</v>
      </c>
      <c r="L5102">
        <v>0</v>
      </c>
      <c r="M5102">
        <v>0</v>
      </c>
    </row>
    <row r="5103" spans="2:13" x14ac:dyDescent="0.2">
      <c r="B5103">
        <v>0</v>
      </c>
      <c r="C5103">
        <v>0</v>
      </c>
      <c r="D5103">
        <v>0</v>
      </c>
      <c r="E5103">
        <v>0</v>
      </c>
      <c r="F5103">
        <v>0</v>
      </c>
      <c r="G5103">
        <v>44444444</v>
      </c>
      <c r="H5103">
        <v>0</v>
      </c>
      <c r="I5103">
        <v>0</v>
      </c>
      <c r="J5103">
        <v>0</v>
      </c>
      <c r="K5103">
        <v>0</v>
      </c>
      <c r="L5103">
        <v>0</v>
      </c>
      <c r="M5103">
        <v>0</v>
      </c>
    </row>
    <row r="5104" spans="2:13" x14ac:dyDescent="0.2">
      <c r="B5104">
        <v>0</v>
      </c>
      <c r="C5104">
        <v>0</v>
      </c>
      <c r="D5104">
        <v>0</v>
      </c>
      <c r="E5104">
        <v>0</v>
      </c>
      <c r="F5104">
        <v>0</v>
      </c>
      <c r="G5104">
        <v>44444444</v>
      </c>
      <c r="H5104">
        <v>0</v>
      </c>
      <c r="I5104">
        <v>0</v>
      </c>
      <c r="J5104">
        <v>0</v>
      </c>
      <c r="K5104">
        <v>0</v>
      </c>
      <c r="L5104">
        <v>0</v>
      </c>
      <c r="M5104">
        <v>0</v>
      </c>
    </row>
    <row r="5105" spans="2:13" x14ac:dyDescent="0.2">
      <c r="B5105">
        <v>0</v>
      </c>
      <c r="C5105">
        <v>0</v>
      </c>
      <c r="D5105">
        <v>0</v>
      </c>
      <c r="E5105">
        <v>0</v>
      </c>
      <c r="F5105">
        <v>0</v>
      </c>
      <c r="G5105">
        <v>44444444</v>
      </c>
      <c r="H5105">
        <v>0</v>
      </c>
      <c r="I5105">
        <v>0</v>
      </c>
      <c r="J5105">
        <v>0</v>
      </c>
      <c r="K5105">
        <v>0</v>
      </c>
      <c r="L5105">
        <v>0</v>
      </c>
      <c r="M5105">
        <v>0</v>
      </c>
    </row>
    <row r="5106" spans="2:13" x14ac:dyDescent="0.2">
      <c r="B5106">
        <v>0</v>
      </c>
      <c r="C5106">
        <v>0</v>
      </c>
      <c r="D5106">
        <v>0</v>
      </c>
      <c r="E5106">
        <v>0</v>
      </c>
      <c r="F5106">
        <v>0</v>
      </c>
      <c r="G5106">
        <v>44444444</v>
      </c>
      <c r="H5106">
        <v>0</v>
      </c>
      <c r="I5106">
        <v>0</v>
      </c>
      <c r="J5106">
        <v>0</v>
      </c>
      <c r="K5106">
        <v>0</v>
      </c>
      <c r="L5106">
        <v>0</v>
      </c>
      <c r="M5106">
        <v>0</v>
      </c>
    </row>
    <row r="5107" spans="2:13" x14ac:dyDescent="0.2">
      <c r="B5107">
        <v>0</v>
      </c>
      <c r="C5107">
        <v>0</v>
      </c>
      <c r="D5107">
        <v>0</v>
      </c>
      <c r="E5107">
        <v>0</v>
      </c>
      <c r="F5107">
        <v>0</v>
      </c>
      <c r="G5107">
        <v>44444444</v>
      </c>
      <c r="H5107">
        <v>0</v>
      </c>
      <c r="I5107">
        <v>0</v>
      </c>
      <c r="J5107">
        <v>0</v>
      </c>
      <c r="K5107">
        <v>0</v>
      </c>
      <c r="L5107">
        <v>0</v>
      </c>
      <c r="M5107">
        <v>0</v>
      </c>
    </row>
    <row r="5108" spans="2:13" x14ac:dyDescent="0.2">
      <c r="B5108">
        <v>0</v>
      </c>
      <c r="C5108">
        <v>0</v>
      </c>
      <c r="D5108">
        <v>0</v>
      </c>
      <c r="E5108">
        <v>0</v>
      </c>
      <c r="F5108">
        <v>0</v>
      </c>
      <c r="G5108">
        <v>44444444</v>
      </c>
      <c r="H5108">
        <v>0</v>
      </c>
      <c r="I5108">
        <v>0</v>
      </c>
      <c r="J5108">
        <v>0</v>
      </c>
      <c r="K5108">
        <v>0</v>
      </c>
      <c r="L5108">
        <v>0</v>
      </c>
      <c r="M5108">
        <v>0</v>
      </c>
    </row>
    <row r="5109" spans="2:13" x14ac:dyDescent="0.2">
      <c r="B5109">
        <v>0</v>
      </c>
      <c r="C5109">
        <v>0</v>
      </c>
      <c r="D5109">
        <v>0</v>
      </c>
      <c r="E5109">
        <v>0</v>
      </c>
      <c r="F5109">
        <v>0</v>
      </c>
      <c r="G5109">
        <v>44444444</v>
      </c>
      <c r="H5109">
        <v>0</v>
      </c>
      <c r="I5109">
        <v>0</v>
      </c>
      <c r="J5109">
        <v>0</v>
      </c>
      <c r="K5109">
        <v>0</v>
      </c>
      <c r="L5109">
        <v>0</v>
      </c>
      <c r="M5109">
        <v>0</v>
      </c>
    </row>
    <row r="5110" spans="2:13" x14ac:dyDescent="0.2">
      <c r="B5110">
        <v>0</v>
      </c>
      <c r="C5110">
        <v>0</v>
      </c>
      <c r="D5110">
        <v>0</v>
      </c>
      <c r="E5110">
        <v>0</v>
      </c>
      <c r="F5110">
        <v>0</v>
      </c>
      <c r="G5110">
        <v>44444444</v>
      </c>
      <c r="H5110">
        <v>0</v>
      </c>
      <c r="I5110">
        <v>0</v>
      </c>
      <c r="J5110">
        <v>0</v>
      </c>
      <c r="K5110">
        <v>0</v>
      </c>
      <c r="L5110">
        <v>0</v>
      </c>
      <c r="M5110">
        <v>0</v>
      </c>
    </row>
    <row r="5111" spans="2:13" x14ac:dyDescent="0.2">
      <c r="B5111">
        <v>0</v>
      </c>
      <c r="C5111">
        <v>0</v>
      </c>
      <c r="D5111">
        <v>0</v>
      </c>
      <c r="E5111">
        <v>0</v>
      </c>
      <c r="F5111">
        <v>0</v>
      </c>
      <c r="G5111">
        <v>44444444</v>
      </c>
      <c r="H5111">
        <v>0</v>
      </c>
      <c r="I5111">
        <v>0</v>
      </c>
      <c r="J5111">
        <v>0</v>
      </c>
      <c r="K5111">
        <v>0</v>
      </c>
      <c r="L5111">
        <v>0</v>
      </c>
      <c r="M5111">
        <v>0</v>
      </c>
    </row>
    <row r="5112" spans="2:13" x14ac:dyDescent="0.2">
      <c r="B5112">
        <v>0</v>
      </c>
      <c r="C5112">
        <v>0</v>
      </c>
      <c r="D5112">
        <v>0</v>
      </c>
      <c r="E5112">
        <v>0</v>
      </c>
      <c r="F5112">
        <v>0</v>
      </c>
      <c r="G5112">
        <v>44444444</v>
      </c>
      <c r="H5112">
        <v>0</v>
      </c>
      <c r="I5112">
        <v>0</v>
      </c>
      <c r="J5112">
        <v>0</v>
      </c>
      <c r="K5112">
        <v>0</v>
      </c>
      <c r="L5112">
        <v>0</v>
      </c>
      <c r="M5112">
        <v>0</v>
      </c>
    </row>
    <row r="5113" spans="2:13" x14ac:dyDescent="0.2">
      <c r="B5113">
        <v>0</v>
      </c>
      <c r="C5113">
        <v>0</v>
      </c>
      <c r="D5113">
        <v>0</v>
      </c>
      <c r="E5113">
        <v>0</v>
      </c>
      <c r="F5113">
        <v>0</v>
      </c>
      <c r="G5113">
        <v>44444444</v>
      </c>
      <c r="H5113">
        <v>0</v>
      </c>
      <c r="I5113">
        <v>0</v>
      </c>
      <c r="J5113">
        <v>0</v>
      </c>
      <c r="K5113">
        <v>0</v>
      </c>
      <c r="L5113">
        <v>0</v>
      </c>
      <c r="M5113">
        <v>0</v>
      </c>
    </row>
    <row r="5114" spans="2:13" x14ac:dyDescent="0.2">
      <c r="B5114">
        <v>0</v>
      </c>
      <c r="C5114">
        <v>0</v>
      </c>
      <c r="D5114">
        <v>0</v>
      </c>
      <c r="E5114">
        <v>0</v>
      </c>
      <c r="F5114">
        <v>0</v>
      </c>
      <c r="G5114">
        <v>44444444</v>
      </c>
      <c r="H5114">
        <v>0</v>
      </c>
      <c r="I5114">
        <v>0</v>
      </c>
      <c r="J5114">
        <v>0</v>
      </c>
      <c r="K5114">
        <v>0</v>
      </c>
      <c r="L5114">
        <v>0</v>
      </c>
      <c r="M5114">
        <v>0</v>
      </c>
    </row>
    <row r="5115" spans="2:13" x14ac:dyDescent="0.2">
      <c r="B5115">
        <v>0</v>
      </c>
      <c r="C5115">
        <v>0</v>
      </c>
      <c r="D5115">
        <v>0</v>
      </c>
      <c r="E5115">
        <v>0</v>
      </c>
      <c r="F5115">
        <v>0</v>
      </c>
      <c r="G5115">
        <v>44444444</v>
      </c>
      <c r="H5115">
        <v>0</v>
      </c>
      <c r="I5115">
        <v>0</v>
      </c>
      <c r="J5115">
        <v>0</v>
      </c>
      <c r="K5115">
        <v>0</v>
      </c>
      <c r="L5115">
        <v>0</v>
      </c>
      <c r="M5115">
        <v>0</v>
      </c>
    </row>
    <row r="5116" spans="2:13" x14ac:dyDescent="0.2">
      <c r="B5116">
        <v>0</v>
      </c>
      <c r="C5116">
        <v>0</v>
      </c>
      <c r="D5116">
        <v>0</v>
      </c>
      <c r="E5116">
        <v>0</v>
      </c>
      <c r="F5116">
        <v>0</v>
      </c>
      <c r="G5116">
        <v>44444444</v>
      </c>
      <c r="H5116">
        <v>0</v>
      </c>
      <c r="I5116">
        <v>0</v>
      </c>
      <c r="J5116">
        <v>0</v>
      </c>
      <c r="K5116">
        <v>0</v>
      </c>
      <c r="L5116">
        <v>0</v>
      </c>
      <c r="M5116">
        <v>0</v>
      </c>
    </row>
    <row r="5117" spans="2:13" x14ac:dyDescent="0.2">
      <c r="B5117">
        <v>0</v>
      </c>
      <c r="C5117">
        <v>0</v>
      </c>
      <c r="D5117">
        <v>0</v>
      </c>
      <c r="E5117">
        <v>0</v>
      </c>
      <c r="F5117">
        <v>0</v>
      </c>
      <c r="G5117">
        <v>44444444</v>
      </c>
      <c r="H5117">
        <v>0</v>
      </c>
      <c r="I5117">
        <v>0</v>
      </c>
      <c r="J5117">
        <v>0</v>
      </c>
      <c r="K5117">
        <v>0</v>
      </c>
      <c r="L5117">
        <v>0</v>
      </c>
      <c r="M5117">
        <v>0</v>
      </c>
    </row>
    <row r="5118" spans="2:13" x14ac:dyDescent="0.2">
      <c r="B5118">
        <v>0</v>
      </c>
      <c r="C5118">
        <v>0</v>
      </c>
      <c r="D5118">
        <v>0</v>
      </c>
      <c r="E5118">
        <v>0</v>
      </c>
      <c r="F5118">
        <v>0</v>
      </c>
      <c r="G5118">
        <v>44444444</v>
      </c>
      <c r="H5118">
        <v>0</v>
      </c>
      <c r="I5118">
        <v>0</v>
      </c>
      <c r="J5118">
        <v>0</v>
      </c>
      <c r="K5118">
        <v>0</v>
      </c>
      <c r="L5118">
        <v>0</v>
      </c>
      <c r="M5118">
        <v>0</v>
      </c>
    </row>
    <row r="5119" spans="2:13" x14ac:dyDescent="0.2">
      <c r="B5119">
        <v>0</v>
      </c>
      <c r="C5119">
        <v>0</v>
      </c>
      <c r="D5119">
        <v>0</v>
      </c>
      <c r="E5119">
        <v>0</v>
      </c>
      <c r="F5119">
        <v>0</v>
      </c>
      <c r="G5119">
        <v>44444444</v>
      </c>
      <c r="H5119">
        <v>0</v>
      </c>
      <c r="I5119">
        <v>0</v>
      </c>
      <c r="J5119">
        <v>0</v>
      </c>
      <c r="K5119">
        <v>0</v>
      </c>
      <c r="L5119">
        <v>0</v>
      </c>
      <c r="M5119">
        <v>0</v>
      </c>
    </row>
    <row r="5120" spans="2:13" x14ac:dyDescent="0.2">
      <c r="B5120">
        <v>0</v>
      </c>
      <c r="C5120">
        <v>0</v>
      </c>
      <c r="D5120">
        <v>0</v>
      </c>
      <c r="E5120">
        <v>0</v>
      </c>
      <c r="F5120">
        <v>0</v>
      </c>
      <c r="G5120">
        <v>44444444</v>
      </c>
      <c r="H5120">
        <v>0</v>
      </c>
      <c r="I5120">
        <v>0</v>
      </c>
      <c r="J5120">
        <v>0</v>
      </c>
      <c r="K5120">
        <v>0</v>
      </c>
      <c r="L5120">
        <v>0</v>
      </c>
      <c r="M5120">
        <v>0</v>
      </c>
    </row>
    <row r="5121" spans="2:13" x14ac:dyDescent="0.2">
      <c r="B5121">
        <v>0</v>
      </c>
      <c r="C5121">
        <v>0</v>
      </c>
      <c r="D5121">
        <v>0</v>
      </c>
      <c r="E5121">
        <v>0</v>
      </c>
      <c r="F5121">
        <v>0</v>
      </c>
      <c r="G5121">
        <v>44444444</v>
      </c>
      <c r="H5121">
        <v>0</v>
      </c>
      <c r="I5121">
        <v>0</v>
      </c>
      <c r="J5121">
        <v>0</v>
      </c>
      <c r="K5121">
        <v>0</v>
      </c>
      <c r="L5121">
        <v>0</v>
      </c>
      <c r="M5121">
        <v>0</v>
      </c>
    </row>
    <row r="5122" spans="2:13" x14ac:dyDescent="0.2">
      <c r="B5122">
        <v>0</v>
      </c>
      <c r="C5122">
        <v>0</v>
      </c>
      <c r="D5122">
        <v>0</v>
      </c>
      <c r="E5122">
        <v>0</v>
      </c>
      <c r="F5122">
        <v>0</v>
      </c>
      <c r="G5122">
        <v>44444444</v>
      </c>
      <c r="H5122">
        <v>0</v>
      </c>
      <c r="I5122">
        <v>0</v>
      </c>
      <c r="J5122">
        <v>0</v>
      </c>
      <c r="K5122">
        <v>0</v>
      </c>
      <c r="L5122">
        <v>0</v>
      </c>
      <c r="M5122">
        <v>0</v>
      </c>
    </row>
    <row r="5123" spans="2:13" x14ac:dyDescent="0.2">
      <c r="B5123">
        <v>0</v>
      </c>
      <c r="C5123">
        <v>0</v>
      </c>
      <c r="D5123">
        <v>0</v>
      </c>
      <c r="E5123">
        <v>0</v>
      </c>
      <c r="F5123">
        <v>0</v>
      </c>
      <c r="G5123">
        <v>44444444</v>
      </c>
      <c r="H5123">
        <v>0</v>
      </c>
      <c r="I5123">
        <v>0</v>
      </c>
      <c r="J5123">
        <v>0</v>
      </c>
      <c r="K5123">
        <v>0</v>
      </c>
      <c r="L5123">
        <v>0</v>
      </c>
      <c r="M5123">
        <v>0</v>
      </c>
    </row>
    <row r="5124" spans="2:13" x14ac:dyDescent="0.2">
      <c r="B5124">
        <v>0</v>
      </c>
      <c r="C5124">
        <v>0</v>
      </c>
      <c r="D5124">
        <v>0</v>
      </c>
      <c r="E5124">
        <v>0</v>
      </c>
      <c r="F5124">
        <v>0</v>
      </c>
      <c r="G5124">
        <v>44444444</v>
      </c>
      <c r="H5124">
        <v>0</v>
      </c>
      <c r="I5124">
        <v>0</v>
      </c>
      <c r="J5124">
        <v>0</v>
      </c>
      <c r="K5124">
        <v>0</v>
      </c>
      <c r="L5124">
        <v>0</v>
      </c>
      <c r="M5124">
        <v>0</v>
      </c>
    </row>
    <row r="5125" spans="2:13" x14ac:dyDescent="0.2">
      <c r="B5125">
        <v>0</v>
      </c>
      <c r="C5125">
        <v>0</v>
      </c>
      <c r="D5125">
        <v>0</v>
      </c>
      <c r="E5125">
        <v>0</v>
      </c>
      <c r="F5125">
        <v>0</v>
      </c>
      <c r="G5125">
        <v>44444444</v>
      </c>
      <c r="H5125">
        <v>0</v>
      </c>
      <c r="I5125">
        <v>0</v>
      </c>
      <c r="J5125">
        <v>0</v>
      </c>
      <c r="K5125">
        <v>0</v>
      </c>
      <c r="L5125">
        <v>0</v>
      </c>
      <c r="M5125">
        <v>0</v>
      </c>
    </row>
    <row r="5126" spans="2:13" x14ac:dyDescent="0.2">
      <c r="B5126">
        <v>0</v>
      </c>
      <c r="C5126">
        <v>0</v>
      </c>
      <c r="D5126">
        <v>0</v>
      </c>
      <c r="E5126">
        <v>0</v>
      </c>
      <c r="F5126">
        <v>0</v>
      </c>
      <c r="G5126">
        <v>44444444</v>
      </c>
      <c r="H5126">
        <v>0</v>
      </c>
      <c r="I5126">
        <v>0</v>
      </c>
      <c r="J5126">
        <v>0</v>
      </c>
      <c r="K5126">
        <v>0</v>
      </c>
      <c r="L5126">
        <v>0</v>
      </c>
      <c r="M5126">
        <v>0</v>
      </c>
    </row>
    <row r="5127" spans="2:13" x14ac:dyDescent="0.2">
      <c r="B5127">
        <v>0</v>
      </c>
      <c r="C5127">
        <v>0</v>
      </c>
      <c r="D5127">
        <v>0</v>
      </c>
      <c r="E5127">
        <v>0</v>
      </c>
      <c r="F5127">
        <v>0</v>
      </c>
      <c r="G5127">
        <v>44444444</v>
      </c>
      <c r="H5127">
        <v>0</v>
      </c>
      <c r="I5127">
        <v>0</v>
      </c>
      <c r="J5127">
        <v>0</v>
      </c>
      <c r="K5127">
        <v>0</v>
      </c>
      <c r="L5127">
        <v>0</v>
      </c>
      <c r="M5127">
        <v>0</v>
      </c>
    </row>
    <row r="5128" spans="2:13" x14ac:dyDescent="0.2">
      <c r="B5128">
        <v>0</v>
      </c>
      <c r="C5128">
        <v>0</v>
      </c>
      <c r="D5128">
        <v>0</v>
      </c>
      <c r="E5128">
        <v>0</v>
      </c>
      <c r="F5128">
        <v>0</v>
      </c>
      <c r="G5128">
        <v>44444444</v>
      </c>
      <c r="H5128">
        <v>0</v>
      </c>
      <c r="I5128">
        <v>0</v>
      </c>
      <c r="J5128">
        <v>0</v>
      </c>
      <c r="K5128">
        <v>0</v>
      </c>
      <c r="L5128">
        <v>0</v>
      </c>
      <c r="M5128">
        <v>0</v>
      </c>
    </row>
    <row r="5129" spans="2:13" x14ac:dyDescent="0.2">
      <c r="B5129">
        <v>0</v>
      </c>
      <c r="C5129">
        <v>0</v>
      </c>
      <c r="D5129">
        <v>0</v>
      </c>
      <c r="E5129">
        <v>0</v>
      </c>
      <c r="F5129">
        <v>0</v>
      </c>
      <c r="G5129">
        <v>44444444</v>
      </c>
      <c r="H5129">
        <v>0</v>
      </c>
      <c r="I5129">
        <v>0</v>
      </c>
      <c r="J5129">
        <v>0</v>
      </c>
      <c r="K5129">
        <v>0</v>
      </c>
      <c r="L5129">
        <v>0</v>
      </c>
      <c r="M5129">
        <v>0</v>
      </c>
    </row>
    <row r="5130" spans="2:13" x14ac:dyDescent="0.2">
      <c r="B5130">
        <v>0</v>
      </c>
      <c r="C5130">
        <v>0</v>
      </c>
      <c r="D5130">
        <v>0</v>
      </c>
      <c r="E5130">
        <v>0</v>
      </c>
      <c r="F5130">
        <v>0</v>
      </c>
      <c r="G5130">
        <v>44444444</v>
      </c>
      <c r="H5130">
        <v>0</v>
      </c>
      <c r="I5130">
        <v>0</v>
      </c>
      <c r="J5130">
        <v>0</v>
      </c>
      <c r="K5130">
        <v>0</v>
      </c>
      <c r="L5130">
        <v>0</v>
      </c>
      <c r="M5130">
        <v>0</v>
      </c>
    </row>
    <row r="5131" spans="2:13" x14ac:dyDescent="0.2">
      <c r="B5131">
        <v>0</v>
      </c>
      <c r="C5131">
        <v>0</v>
      </c>
      <c r="D5131">
        <v>0</v>
      </c>
      <c r="E5131">
        <v>0</v>
      </c>
      <c r="F5131">
        <v>0</v>
      </c>
      <c r="G5131">
        <v>44444444</v>
      </c>
      <c r="H5131">
        <v>0</v>
      </c>
      <c r="I5131">
        <v>0</v>
      </c>
      <c r="J5131">
        <v>0</v>
      </c>
      <c r="K5131">
        <v>0</v>
      </c>
      <c r="L5131">
        <v>0</v>
      </c>
      <c r="M5131">
        <v>0</v>
      </c>
    </row>
    <row r="5132" spans="2:13" x14ac:dyDescent="0.2">
      <c r="B5132">
        <v>0</v>
      </c>
      <c r="C5132">
        <v>0</v>
      </c>
      <c r="D5132">
        <v>0</v>
      </c>
      <c r="E5132">
        <v>0</v>
      </c>
      <c r="F5132">
        <v>0</v>
      </c>
      <c r="G5132">
        <v>44444444</v>
      </c>
      <c r="H5132">
        <v>0</v>
      </c>
      <c r="I5132">
        <v>0</v>
      </c>
      <c r="J5132">
        <v>0</v>
      </c>
      <c r="K5132">
        <v>0</v>
      </c>
      <c r="L5132">
        <v>0</v>
      </c>
      <c r="M5132">
        <v>0</v>
      </c>
    </row>
    <row r="5133" spans="2:13" x14ac:dyDescent="0.2">
      <c r="B5133">
        <v>0</v>
      </c>
      <c r="C5133">
        <v>0</v>
      </c>
      <c r="D5133">
        <v>0</v>
      </c>
      <c r="E5133">
        <v>0</v>
      </c>
      <c r="F5133">
        <v>0</v>
      </c>
      <c r="G5133">
        <v>44444444</v>
      </c>
      <c r="H5133">
        <v>0</v>
      </c>
      <c r="I5133">
        <v>0</v>
      </c>
      <c r="J5133">
        <v>0</v>
      </c>
      <c r="K5133">
        <v>0</v>
      </c>
      <c r="L5133">
        <v>0</v>
      </c>
      <c r="M5133">
        <v>0</v>
      </c>
    </row>
    <row r="5134" spans="2:13" x14ac:dyDescent="0.2">
      <c r="B5134">
        <v>0</v>
      </c>
      <c r="C5134">
        <v>0</v>
      </c>
      <c r="D5134">
        <v>0</v>
      </c>
      <c r="E5134">
        <v>0</v>
      </c>
      <c r="F5134">
        <v>0</v>
      </c>
      <c r="G5134">
        <v>44444444</v>
      </c>
      <c r="H5134">
        <v>0</v>
      </c>
      <c r="I5134">
        <v>0</v>
      </c>
      <c r="J5134">
        <v>0</v>
      </c>
      <c r="K5134">
        <v>0</v>
      </c>
      <c r="L5134">
        <v>0</v>
      </c>
      <c r="M5134">
        <v>0</v>
      </c>
    </row>
    <row r="5135" spans="2:13" x14ac:dyDescent="0.2">
      <c r="B5135">
        <v>0</v>
      </c>
      <c r="C5135">
        <v>0</v>
      </c>
      <c r="D5135">
        <v>0</v>
      </c>
      <c r="E5135">
        <v>0</v>
      </c>
      <c r="F5135">
        <v>0</v>
      </c>
      <c r="G5135">
        <v>44444444</v>
      </c>
      <c r="H5135">
        <v>0</v>
      </c>
      <c r="I5135">
        <v>0</v>
      </c>
      <c r="J5135">
        <v>0</v>
      </c>
      <c r="K5135">
        <v>0</v>
      </c>
      <c r="L5135">
        <v>0</v>
      </c>
      <c r="M5135">
        <v>0</v>
      </c>
    </row>
    <row r="5136" spans="2:13" x14ac:dyDescent="0.2">
      <c r="B5136">
        <v>0</v>
      </c>
      <c r="C5136">
        <v>0</v>
      </c>
      <c r="D5136">
        <v>0</v>
      </c>
      <c r="E5136">
        <v>0</v>
      </c>
      <c r="F5136">
        <v>0</v>
      </c>
      <c r="G5136">
        <v>44444444</v>
      </c>
      <c r="H5136">
        <v>0</v>
      </c>
      <c r="I5136">
        <v>0</v>
      </c>
      <c r="J5136">
        <v>0</v>
      </c>
      <c r="K5136">
        <v>0</v>
      </c>
      <c r="L5136">
        <v>0</v>
      </c>
      <c r="M5136">
        <v>0</v>
      </c>
    </row>
    <row r="5137" spans="2:13" x14ac:dyDescent="0.2">
      <c r="B5137">
        <v>0</v>
      </c>
      <c r="C5137">
        <v>0</v>
      </c>
      <c r="D5137">
        <v>0</v>
      </c>
      <c r="E5137">
        <v>0</v>
      </c>
      <c r="F5137">
        <v>0</v>
      </c>
      <c r="G5137">
        <v>44444444</v>
      </c>
      <c r="H5137">
        <v>0</v>
      </c>
      <c r="I5137">
        <v>0</v>
      </c>
      <c r="J5137">
        <v>0</v>
      </c>
      <c r="K5137">
        <v>0</v>
      </c>
      <c r="L5137">
        <v>0</v>
      </c>
      <c r="M5137">
        <v>0</v>
      </c>
    </row>
    <row r="5138" spans="2:13" x14ac:dyDescent="0.2">
      <c r="B5138">
        <v>0</v>
      </c>
      <c r="C5138">
        <v>0</v>
      </c>
      <c r="D5138">
        <v>0</v>
      </c>
      <c r="E5138">
        <v>0</v>
      </c>
      <c r="F5138">
        <v>0</v>
      </c>
      <c r="G5138">
        <v>44444444</v>
      </c>
      <c r="H5138">
        <v>0</v>
      </c>
      <c r="I5138">
        <v>0</v>
      </c>
      <c r="J5138">
        <v>0</v>
      </c>
      <c r="K5138">
        <v>0</v>
      </c>
      <c r="L5138">
        <v>0</v>
      </c>
      <c r="M5138">
        <v>0</v>
      </c>
    </row>
    <row r="5139" spans="2:13" x14ac:dyDescent="0.2">
      <c r="B5139">
        <v>0</v>
      </c>
      <c r="C5139">
        <v>0</v>
      </c>
      <c r="D5139">
        <v>0</v>
      </c>
      <c r="E5139">
        <v>0</v>
      </c>
      <c r="F5139">
        <v>0</v>
      </c>
      <c r="G5139">
        <v>44444444</v>
      </c>
      <c r="H5139">
        <v>0</v>
      </c>
      <c r="I5139">
        <v>0</v>
      </c>
      <c r="J5139">
        <v>0</v>
      </c>
      <c r="K5139">
        <v>0</v>
      </c>
      <c r="L5139">
        <v>0</v>
      </c>
      <c r="M5139">
        <v>0</v>
      </c>
    </row>
    <row r="5140" spans="2:13" x14ac:dyDescent="0.2">
      <c r="B5140">
        <v>0</v>
      </c>
      <c r="C5140">
        <v>0</v>
      </c>
      <c r="D5140">
        <v>0</v>
      </c>
      <c r="E5140">
        <v>0</v>
      </c>
      <c r="F5140">
        <v>0</v>
      </c>
      <c r="G5140">
        <v>44444444</v>
      </c>
      <c r="H5140">
        <v>0</v>
      </c>
      <c r="I5140">
        <v>0</v>
      </c>
      <c r="J5140">
        <v>0</v>
      </c>
      <c r="K5140">
        <v>0</v>
      </c>
      <c r="L5140">
        <v>0</v>
      </c>
      <c r="M5140">
        <v>0</v>
      </c>
    </row>
    <row r="5141" spans="2:13" x14ac:dyDescent="0.2">
      <c r="B5141">
        <v>0</v>
      </c>
      <c r="C5141">
        <v>0</v>
      </c>
      <c r="D5141">
        <v>0</v>
      </c>
      <c r="E5141">
        <v>0</v>
      </c>
      <c r="F5141">
        <v>0</v>
      </c>
      <c r="G5141">
        <v>44444444</v>
      </c>
      <c r="H5141">
        <v>0</v>
      </c>
      <c r="I5141">
        <v>0</v>
      </c>
      <c r="J5141">
        <v>0</v>
      </c>
      <c r="K5141">
        <v>0</v>
      </c>
      <c r="L5141">
        <v>0</v>
      </c>
      <c r="M5141">
        <v>0</v>
      </c>
    </row>
    <row r="5142" spans="2:13" x14ac:dyDescent="0.2">
      <c r="B5142">
        <v>0</v>
      </c>
      <c r="C5142">
        <v>0</v>
      </c>
      <c r="D5142">
        <v>0</v>
      </c>
      <c r="E5142">
        <v>0</v>
      </c>
      <c r="F5142">
        <v>0</v>
      </c>
      <c r="G5142">
        <v>44444444</v>
      </c>
      <c r="H5142">
        <v>0</v>
      </c>
      <c r="I5142">
        <v>0</v>
      </c>
      <c r="J5142">
        <v>0</v>
      </c>
      <c r="K5142">
        <v>0</v>
      </c>
      <c r="L5142">
        <v>0</v>
      </c>
      <c r="M5142">
        <v>0</v>
      </c>
    </row>
    <row r="5143" spans="2:13" x14ac:dyDescent="0.2">
      <c r="B5143">
        <v>0</v>
      </c>
      <c r="C5143">
        <v>0</v>
      </c>
      <c r="D5143">
        <v>0</v>
      </c>
      <c r="E5143">
        <v>0</v>
      </c>
      <c r="F5143">
        <v>0</v>
      </c>
      <c r="G5143">
        <v>44444444</v>
      </c>
      <c r="H5143">
        <v>0</v>
      </c>
      <c r="I5143">
        <v>0</v>
      </c>
      <c r="J5143">
        <v>0</v>
      </c>
      <c r="K5143">
        <v>0</v>
      </c>
      <c r="L5143">
        <v>0</v>
      </c>
      <c r="M5143">
        <v>0</v>
      </c>
    </row>
    <row r="5144" spans="2:13" x14ac:dyDescent="0.2">
      <c r="B5144">
        <v>0</v>
      </c>
      <c r="C5144">
        <v>0</v>
      </c>
      <c r="D5144">
        <v>0</v>
      </c>
      <c r="E5144">
        <v>0</v>
      </c>
      <c r="F5144">
        <v>0</v>
      </c>
      <c r="G5144">
        <v>44444444</v>
      </c>
      <c r="H5144">
        <v>0</v>
      </c>
      <c r="I5144">
        <v>0</v>
      </c>
      <c r="J5144">
        <v>0</v>
      </c>
      <c r="K5144">
        <v>0</v>
      </c>
      <c r="L5144">
        <v>0</v>
      </c>
      <c r="M5144">
        <v>0</v>
      </c>
    </row>
    <row r="5145" spans="2:13" x14ac:dyDescent="0.2">
      <c r="B5145">
        <v>0</v>
      </c>
      <c r="C5145">
        <v>0</v>
      </c>
      <c r="D5145">
        <v>0</v>
      </c>
      <c r="E5145">
        <v>0</v>
      </c>
      <c r="F5145">
        <v>0</v>
      </c>
      <c r="G5145">
        <v>44444444</v>
      </c>
      <c r="H5145">
        <v>0</v>
      </c>
      <c r="I5145">
        <v>0</v>
      </c>
      <c r="J5145">
        <v>0</v>
      </c>
      <c r="K5145">
        <v>0</v>
      </c>
      <c r="L5145">
        <v>0</v>
      </c>
      <c r="M5145">
        <v>0</v>
      </c>
    </row>
    <row r="5146" spans="2:13" x14ac:dyDescent="0.2">
      <c r="B5146">
        <v>0</v>
      </c>
      <c r="C5146">
        <v>0</v>
      </c>
      <c r="D5146">
        <v>0</v>
      </c>
      <c r="E5146">
        <v>0</v>
      </c>
      <c r="F5146">
        <v>0</v>
      </c>
      <c r="G5146">
        <v>44444444</v>
      </c>
      <c r="H5146">
        <v>0</v>
      </c>
      <c r="I5146">
        <v>0</v>
      </c>
      <c r="J5146">
        <v>0</v>
      </c>
      <c r="K5146">
        <v>0</v>
      </c>
      <c r="L5146">
        <v>0</v>
      </c>
      <c r="M5146">
        <v>0</v>
      </c>
    </row>
    <row r="5147" spans="2:13" x14ac:dyDescent="0.2">
      <c r="B5147">
        <v>0</v>
      </c>
      <c r="C5147">
        <v>0</v>
      </c>
      <c r="D5147">
        <v>0</v>
      </c>
      <c r="E5147">
        <v>0</v>
      </c>
      <c r="F5147">
        <v>0</v>
      </c>
      <c r="G5147">
        <v>44444444</v>
      </c>
      <c r="H5147">
        <v>0</v>
      </c>
      <c r="I5147">
        <v>0</v>
      </c>
      <c r="J5147">
        <v>0</v>
      </c>
      <c r="K5147">
        <v>0</v>
      </c>
      <c r="L5147">
        <v>0</v>
      </c>
      <c r="M5147">
        <v>0</v>
      </c>
    </row>
    <row r="5148" spans="2:13" x14ac:dyDescent="0.2">
      <c r="B5148">
        <v>0</v>
      </c>
      <c r="C5148">
        <v>0</v>
      </c>
      <c r="D5148">
        <v>0</v>
      </c>
      <c r="E5148">
        <v>0</v>
      </c>
      <c r="F5148">
        <v>0</v>
      </c>
      <c r="G5148">
        <v>44444444</v>
      </c>
      <c r="H5148">
        <v>0</v>
      </c>
      <c r="I5148">
        <v>0</v>
      </c>
      <c r="J5148">
        <v>0</v>
      </c>
      <c r="K5148">
        <v>0</v>
      </c>
      <c r="L5148">
        <v>0</v>
      </c>
      <c r="M5148">
        <v>0</v>
      </c>
    </row>
    <row r="5149" spans="2:13" x14ac:dyDescent="0.2">
      <c r="B5149">
        <v>0</v>
      </c>
      <c r="C5149">
        <v>0</v>
      </c>
      <c r="D5149">
        <v>0</v>
      </c>
      <c r="E5149">
        <v>0</v>
      </c>
      <c r="F5149">
        <v>0</v>
      </c>
      <c r="G5149">
        <v>44444444</v>
      </c>
      <c r="H5149">
        <v>0</v>
      </c>
      <c r="I5149">
        <v>0</v>
      </c>
      <c r="J5149">
        <v>0</v>
      </c>
      <c r="K5149">
        <v>0</v>
      </c>
      <c r="L5149">
        <v>0</v>
      </c>
      <c r="M5149">
        <v>0</v>
      </c>
    </row>
    <row r="5150" spans="2:13" x14ac:dyDescent="0.2">
      <c r="B5150">
        <v>0</v>
      </c>
      <c r="C5150">
        <v>0</v>
      </c>
      <c r="D5150">
        <v>0</v>
      </c>
      <c r="E5150">
        <v>0</v>
      </c>
      <c r="F5150">
        <v>0</v>
      </c>
      <c r="G5150">
        <v>44444444</v>
      </c>
      <c r="H5150">
        <v>0</v>
      </c>
      <c r="I5150">
        <v>0</v>
      </c>
      <c r="J5150">
        <v>0</v>
      </c>
      <c r="K5150">
        <v>0</v>
      </c>
      <c r="L5150">
        <v>0</v>
      </c>
      <c r="M5150">
        <v>0</v>
      </c>
    </row>
    <row r="5151" spans="2:13" x14ac:dyDescent="0.2">
      <c r="B5151">
        <v>0</v>
      </c>
      <c r="C5151">
        <v>0</v>
      </c>
      <c r="D5151">
        <v>0</v>
      </c>
      <c r="E5151">
        <v>0</v>
      </c>
      <c r="F5151">
        <v>0</v>
      </c>
      <c r="G5151">
        <v>44444444</v>
      </c>
      <c r="H5151">
        <v>0</v>
      </c>
      <c r="I5151">
        <v>0</v>
      </c>
      <c r="J5151">
        <v>0</v>
      </c>
      <c r="K5151">
        <v>0</v>
      </c>
      <c r="L5151">
        <v>0</v>
      </c>
      <c r="M5151">
        <v>0</v>
      </c>
    </row>
    <row r="5152" spans="2:13" x14ac:dyDescent="0.2">
      <c r="B5152">
        <v>0</v>
      </c>
      <c r="C5152">
        <v>0</v>
      </c>
      <c r="D5152">
        <v>0</v>
      </c>
      <c r="E5152">
        <v>0</v>
      </c>
      <c r="F5152">
        <v>0</v>
      </c>
      <c r="G5152">
        <v>44444444</v>
      </c>
      <c r="H5152">
        <v>0</v>
      </c>
      <c r="I5152">
        <v>0</v>
      </c>
      <c r="J5152">
        <v>0</v>
      </c>
      <c r="K5152">
        <v>0</v>
      </c>
      <c r="L5152">
        <v>0</v>
      </c>
      <c r="M5152">
        <v>0</v>
      </c>
    </row>
    <row r="5153" spans="2:13" x14ac:dyDescent="0.2">
      <c r="B5153">
        <v>0</v>
      </c>
      <c r="C5153">
        <v>0</v>
      </c>
      <c r="D5153">
        <v>0</v>
      </c>
      <c r="E5153">
        <v>0</v>
      </c>
      <c r="F5153">
        <v>0</v>
      </c>
      <c r="G5153">
        <v>44444444</v>
      </c>
      <c r="H5153">
        <v>0</v>
      </c>
      <c r="I5153">
        <v>0</v>
      </c>
      <c r="J5153">
        <v>0</v>
      </c>
      <c r="K5153">
        <v>0</v>
      </c>
      <c r="L5153">
        <v>0</v>
      </c>
      <c r="M5153">
        <v>0</v>
      </c>
    </row>
    <row r="5154" spans="2:13" x14ac:dyDescent="0.2">
      <c r="B5154">
        <v>0</v>
      </c>
      <c r="C5154">
        <v>0</v>
      </c>
      <c r="D5154">
        <v>0</v>
      </c>
      <c r="E5154">
        <v>0</v>
      </c>
      <c r="F5154">
        <v>0</v>
      </c>
      <c r="G5154">
        <v>44444444</v>
      </c>
      <c r="H5154">
        <v>0</v>
      </c>
      <c r="I5154">
        <v>0</v>
      </c>
      <c r="J5154">
        <v>0</v>
      </c>
      <c r="K5154">
        <v>0</v>
      </c>
      <c r="L5154">
        <v>0</v>
      </c>
      <c r="M5154">
        <v>0</v>
      </c>
    </row>
    <row r="5155" spans="2:13" x14ac:dyDescent="0.2">
      <c r="B5155">
        <v>0</v>
      </c>
      <c r="C5155">
        <v>0</v>
      </c>
      <c r="D5155">
        <v>0</v>
      </c>
      <c r="E5155">
        <v>0</v>
      </c>
      <c r="F5155">
        <v>0</v>
      </c>
      <c r="G5155">
        <v>44444444</v>
      </c>
      <c r="H5155">
        <v>0</v>
      </c>
      <c r="I5155">
        <v>0</v>
      </c>
      <c r="J5155">
        <v>0</v>
      </c>
      <c r="K5155">
        <v>0</v>
      </c>
      <c r="L5155">
        <v>0</v>
      </c>
      <c r="M5155">
        <v>0</v>
      </c>
    </row>
    <row r="5156" spans="2:13" x14ac:dyDescent="0.2">
      <c r="B5156">
        <v>0</v>
      </c>
      <c r="C5156">
        <v>0</v>
      </c>
      <c r="D5156">
        <v>0</v>
      </c>
      <c r="E5156">
        <v>0</v>
      </c>
      <c r="F5156">
        <v>0</v>
      </c>
      <c r="G5156">
        <v>44444444</v>
      </c>
      <c r="H5156">
        <v>0</v>
      </c>
      <c r="I5156">
        <v>0</v>
      </c>
      <c r="J5156">
        <v>0</v>
      </c>
      <c r="K5156">
        <v>0</v>
      </c>
      <c r="L5156">
        <v>0</v>
      </c>
      <c r="M5156">
        <v>0</v>
      </c>
    </row>
    <row r="5157" spans="2:13" x14ac:dyDescent="0.2">
      <c r="B5157">
        <v>0</v>
      </c>
      <c r="C5157">
        <v>0</v>
      </c>
      <c r="D5157">
        <v>0</v>
      </c>
      <c r="E5157">
        <v>0</v>
      </c>
      <c r="F5157">
        <v>0</v>
      </c>
      <c r="G5157">
        <v>44444444</v>
      </c>
      <c r="H5157">
        <v>0</v>
      </c>
      <c r="I5157">
        <v>0</v>
      </c>
      <c r="J5157">
        <v>0</v>
      </c>
      <c r="K5157">
        <v>0</v>
      </c>
      <c r="L5157">
        <v>0</v>
      </c>
      <c r="M5157">
        <v>0</v>
      </c>
    </row>
    <row r="5158" spans="2:13" x14ac:dyDescent="0.2">
      <c r="B5158">
        <v>0</v>
      </c>
      <c r="C5158">
        <v>0</v>
      </c>
      <c r="D5158">
        <v>0</v>
      </c>
      <c r="E5158">
        <v>0</v>
      </c>
      <c r="F5158">
        <v>0</v>
      </c>
      <c r="G5158">
        <v>44444444</v>
      </c>
      <c r="H5158">
        <v>0</v>
      </c>
      <c r="I5158">
        <v>0</v>
      </c>
      <c r="J5158">
        <v>0</v>
      </c>
      <c r="K5158">
        <v>0</v>
      </c>
      <c r="L5158">
        <v>0</v>
      </c>
      <c r="M5158">
        <v>0</v>
      </c>
    </row>
    <row r="5159" spans="2:13" x14ac:dyDescent="0.2">
      <c r="B5159">
        <v>0</v>
      </c>
      <c r="C5159">
        <v>0</v>
      </c>
      <c r="D5159">
        <v>0</v>
      </c>
      <c r="E5159">
        <v>0</v>
      </c>
      <c r="F5159">
        <v>0</v>
      </c>
      <c r="G5159">
        <v>44444444</v>
      </c>
      <c r="H5159">
        <v>0</v>
      </c>
      <c r="I5159">
        <v>0</v>
      </c>
      <c r="J5159">
        <v>0</v>
      </c>
      <c r="K5159">
        <v>0</v>
      </c>
      <c r="L5159">
        <v>0</v>
      </c>
      <c r="M5159">
        <v>0</v>
      </c>
    </row>
    <row r="5160" spans="2:13" x14ac:dyDescent="0.2">
      <c r="B5160">
        <v>0</v>
      </c>
      <c r="C5160">
        <v>0</v>
      </c>
      <c r="D5160">
        <v>0</v>
      </c>
      <c r="E5160">
        <v>0</v>
      </c>
      <c r="F5160">
        <v>0</v>
      </c>
      <c r="G5160">
        <v>44444444</v>
      </c>
      <c r="H5160">
        <v>0</v>
      </c>
      <c r="I5160">
        <v>0</v>
      </c>
      <c r="J5160">
        <v>0</v>
      </c>
      <c r="K5160">
        <v>0</v>
      </c>
      <c r="L5160">
        <v>0</v>
      </c>
      <c r="M5160">
        <v>0</v>
      </c>
    </row>
    <row r="5161" spans="2:13" x14ac:dyDescent="0.2">
      <c r="B5161">
        <v>0</v>
      </c>
      <c r="C5161">
        <v>0</v>
      </c>
      <c r="D5161">
        <v>0</v>
      </c>
      <c r="E5161">
        <v>0</v>
      </c>
      <c r="F5161">
        <v>0</v>
      </c>
      <c r="G5161">
        <v>44444444</v>
      </c>
      <c r="H5161">
        <v>0</v>
      </c>
      <c r="I5161">
        <v>0</v>
      </c>
      <c r="J5161">
        <v>0</v>
      </c>
      <c r="K5161">
        <v>0</v>
      </c>
      <c r="L5161">
        <v>0</v>
      </c>
      <c r="M5161">
        <v>0</v>
      </c>
    </row>
    <row r="5162" spans="2:13" x14ac:dyDescent="0.2">
      <c r="B5162">
        <v>0</v>
      </c>
      <c r="C5162">
        <v>0</v>
      </c>
      <c r="D5162">
        <v>0</v>
      </c>
      <c r="E5162">
        <v>0</v>
      </c>
      <c r="F5162">
        <v>0</v>
      </c>
      <c r="G5162">
        <v>44444444</v>
      </c>
      <c r="H5162">
        <v>0</v>
      </c>
      <c r="I5162">
        <v>0</v>
      </c>
      <c r="J5162">
        <v>0</v>
      </c>
      <c r="K5162">
        <v>0</v>
      </c>
      <c r="L5162">
        <v>0</v>
      </c>
      <c r="M5162">
        <v>0</v>
      </c>
    </row>
    <row r="5163" spans="2:13" x14ac:dyDescent="0.2">
      <c r="B5163">
        <v>0</v>
      </c>
      <c r="C5163">
        <v>0</v>
      </c>
      <c r="D5163">
        <v>0</v>
      </c>
      <c r="E5163">
        <v>0</v>
      </c>
      <c r="F5163">
        <v>0</v>
      </c>
      <c r="G5163">
        <v>44444444</v>
      </c>
      <c r="H5163">
        <v>0</v>
      </c>
      <c r="I5163">
        <v>0</v>
      </c>
      <c r="J5163">
        <v>0</v>
      </c>
      <c r="K5163">
        <v>0</v>
      </c>
      <c r="L5163">
        <v>0</v>
      </c>
      <c r="M5163">
        <v>0</v>
      </c>
    </row>
    <row r="5164" spans="2:13" x14ac:dyDescent="0.2">
      <c r="B5164">
        <v>0</v>
      </c>
      <c r="C5164">
        <v>0</v>
      </c>
      <c r="D5164">
        <v>0</v>
      </c>
      <c r="E5164">
        <v>0</v>
      </c>
      <c r="F5164">
        <v>0</v>
      </c>
      <c r="G5164">
        <v>44444444</v>
      </c>
      <c r="H5164">
        <v>0</v>
      </c>
      <c r="I5164">
        <v>0</v>
      </c>
      <c r="J5164">
        <v>0</v>
      </c>
      <c r="K5164">
        <v>0</v>
      </c>
      <c r="L5164">
        <v>0</v>
      </c>
      <c r="M5164">
        <v>0</v>
      </c>
    </row>
    <row r="5165" spans="2:13" x14ac:dyDescent="0.2">
      <c r="B5165">
        <v>0</v>
      </c>
      <c r="C5165">
        <v>0</v>
      </c>
      <c r="D5165">
        <v>0</v>
      </c>
      <c r="E5165">
        <v>0</v>
      </c>
      <c r="F5165">
        <v>0</v>
      </c>
      <c r="G5165">
        <v>44444444</v>
      </c>
      <c r="H5165">
        <v>0</v>
      </c>
      <c r="I5165">
        <v>0</v>
      </c>
      <c r="J5165">
        <v>0</v>
      </c>
      <c r="K5165">
        <v>0</v>
      </c>
      <c r="L5165">
        <v>0</v>
      </c>
      <c r="M5165">
        <v>0</v>
      </c>
    </row>
    <row r="5166" spans="2:13" x14ac:dyDescent="0.2">
      <c r="B5166">
        <v>0</v>
      </c>
      <c r="C5166">
        <v>0</v>
      </c>
      <c r="D5166">
        <v>0</v>
      </c>
      <c r="E5166">
        <v>0</v>
      </c>
      <c r="F5166">
        <v>0</v>
      </c>
      <c r="G5166">
        <v>44444444</v>
      </c>
      <c r="H5166">
        <v>0</v>
      </c>
      <c r="I5166">
        <v>0</v>
      </c>
      <c r="J5166">
        <v>0</v>
      </c>
      <c r="K5166">
        <v>0</v>
      </c>
      <c r="L5166">
        <v>0</v>
      </c>
      <c r="M5166">
        <v>0</v>
      </c>
    </row>
    <row r="5167" spans="2:13" x14ac:dyDescent="0.2">
      <c r="B5167">
        <v>0</v>
      </c>
      <c r="C5167">
        <v>0</v>
      </c>
      <c r="D5167">
        <v>0</v>
      </c>
      <c r="E5167">
        <v>0</v>
      </c>
      <c r="F5167">
        <v>0</v>
      </c>
      <c r="G5167">
        <v>44444444</v>
      </c>
      <c r="H5167">
        <v>0</v>
      </c>
      <c r="I5167">
        <v>0</v>
      </c>
      <c r="J5167">
        <v>0</v>
      </c>
      <c r="K5167">
        <v>0</v>
      </c>
      <c r="L5167">
        <v>0</v>
      </c>
      <c r="M5167">
        <v>0</v>
      </c>
    </row>
    <row r="5168" spans="2:13" x14ac:dyDescent="0.2">
      <c r="B5168">
        <v>0</v>
      </c>
      <c r="C5168">
        <v>0</v>
      </c>
      <c r="D5168">
        <v>0</v>
      </c>
      <c r="E5168">
        <v>0</v>
      </c>
      <c r="F5168">
        <v>0</v>
      </c>
      <c r="G5168">
        <v>44444444</v>
      </c>
      <c r="H5168">
        <v>0</v>
      </c>
      <c r="I5168">
        <v>0</v>
      </c>
      <c r="J5168">
        <v>0</v>
      </c>
      <c r="K5168">
        <v>0</v>
      </c>
      <c r="L5168">
        <v>0</v>
      </c>
      <c r="M5168">
        <v>0</v>
      </c>
    </row>
    <row r="5169" spans="2:13" x14ac:dyDescent="0.2">
      <c r="B5169">
        <v>0</v>
      </c>
      <c r="C5169">
        <v>0</v>
      </c>
      <c r="D5169">
        <v>0</v>
      </c>
      <c r="E5169">
        <v>0</v>
      </c>
      <c r="F5169">
        <v>0</v>
      </c>
      <c r="G5169">
        <v>44444444</v>
      </c>
      <c r="H5169">
        <v>0</v>
      </c>
      <c r="I5169">
        <v>0</v>
      </c>
      <c r="J5169">
        <v>0</v>
      </c>
      <c r="K5169">
        <v>0</v>
      </c>
      <c r="L5169">
        <v>0</v>
      </c>
      <c r="M5169">
        <v>0</v>
      </c>
    </row>
    <row r="5170" spans="2:13" x14ac:dyDescent="0.2">
      <c r="B5170">
        <v>0</v>
      </c>
      <c r="C5170">
        <v>0</v>
      </c>
      <c r="D5170">
        <v>0</v>
      </c>
      <c r="E5170">
        <v>0</v>
      </c>
      <c r="F5170">
        <v>0</v>
      </c>
      <c r="G5170">
        <v>44444444</v>
      </c>
      <c r="H5170">
        <v>0</v>
      </c>
      <c r="I5170">
        <v>0</v>
      </c>
      <c r="J5170">
        <v>0</v>
      </c>
      <c r="K5170">
        <v>0</v>
      </c>
      <c r="L5170">
        <v>0</v>
      </c>
      <c r="M5170">
        <v>0</v>
      </c>
    </row>
    <row r="5171" spans="2:13" x14ac:dyDescent="0.2">
      <c r="B5171">
        <v>0</v>
      </c>
      <c r="C5171">
        <v>0</v>
      </c>
      <c r="D5171">
        <v>0</v>
      </c>
      <c r="E5171">
        <v>0</v>
      </c>
      <c r="F5171">
        <v>0</v>
      </c>
      <c r="G5171">
        <v>44444444</v>
      </c>
      <c r="H5171">
        <v>0</v>
      </c>
      <c r="I5171">
        <v>0</v>
      </c>
      <c r="J5171">
        <v>0</v>
      </c>
      <c r="K5171">
        <v>0</v>
      </c>
      <c r="L5171">
        <v>0</v>
      </c>
      <c r="M5171">
        <v>0</v>
      </c>
    </row>
    <row r="5172" spans="2:13" x14ac:dyDescent="0.2">
      <c r="B5172">
        <v>0</v>
      </c>
      <c r="C5172">
        <v>0</v>
      </c>
      <c r="D5172">
        <v>0</v>
      </c>
      <c r="E5172">
        <v>0</v>
      </c>
      <c r="F5172">
        <v>0</v>
      </c>
      <c r="G5172">
        <v>44444444</v>
      </c>
      <c r="H5172">
        <v>0</v>
      </c>
      <c r="I5172">
        <v>0</v>
      </c>
      <c r="J5172">
        <v>0</v>
      </c>
      <c r="K5172">
        <v>0</v>
      </c>
      <c r="L5172">
        <v>0</v>
      </c>
      <c r="M5172">
        <v>0</v>
      </c>
    </row>
    <row r="5173" spans="2:13" x14ac:dyDescent="0.2">
      <c r="B5173">
        <v>0</v>
      </c>
      <c r="C5173">
        <v>0</v>
      </c>
      <c r="D5173">
        <v>0</v>
      </c>
      <c r="E5173">
        <v>0</v>
      </c>
      <c r="F5173">
        <v>0</v>
      </c>
      <c r="G5173">
        <v>44444444</v>
      </c>
      <c r="H5173">
        <v>0</v>
      </c>
      <c r="I5173">
        <v>0</v>
      </c>
      <c r="J5173">
        <v>0</v>
      </c>
      <c r="K5173">
        <v>0</v>
      </c>
      <c r="L5173">
        <v>0</v>
      </c>
      <c r="M5173">
        <v>0</v>
      </c>
    </row>
    <row r="5174" spans="2:13" x14ac:dyDescent="0.2">
      <c r="B5174">
        <v>0</v>
      </c>
      <c r="C5174">
        <v>0</v>
      </c>
      <c r="D5174">
        <v>0</v>
      </c>
      <c r="E5174">
        <v>0</v>
      </c>
      <c r="F5174">
        <v>0</v>
      </c>
      <c r="G5174">
        <v>44444444</v>
      </c>
      <c r="H5174">
        <v>0</v>
      </c>
      <c r="I5174">
        <v>0</v>
      </c>
      <c r="J5174">
        <v>0</v>
      </c>
      <c r="K5174">
        <v>0</v>
      </c>
      <c r="L5174">
        <v>0</v>
      </c>
      <c r="M5174">
        <v>0</v>
      </c>
    </row>
    <row r="5175" spans="2:13" x14ac:dyDescent="0.2">
      <c r="B5175">
        <v>0</v>
      </c>
      <c r="C5175">
        <v>0</v>
      </c>
      <c r="D5175">
        <v>0</v>
      </c>
      <c r="E5175">
        <v>0</v>
      </c>
      <c r="F5175">
        <v>0</v>
      </c>
      <c r="G5175">
        <v>44444444</v>
      </c>
      <c r="H5175">
        <v>0</v>
      </c>
      <c r="I5175">
        <v>0</v>
      </c>
      <c r="J5175">
        <v>0</v>
      </c>
      <c r="K5175">
        <v>0</v>
      </c>
      <c r="L5175">
        <v>0</v>
      </c>
      <c r="M5175">
        <v>0</v>
      </c>
    </row>
    <row r="5176" spans="2:13" x14ac:dyDescent="0.2">
      <c r="B5176">
        <v>0</v>
      </c>
      <c r="C5176">
        <v>0</v>
      </c>
      <c r="D5176">
        <v>0</v>
      </c>
      <c r="E5176">
        <v>0</v>
      </c>
      <c r="F5176">
        <v>0</v>
      </c>
      <c r="G5176">
        <v>44444444</v>
      </c>
      <c r="H5176">
        <v>0</v>
      </c>
      <c r="I5176">
        <v>0</v>
      </c>
      <c r="J5176">
        <v>0</v>
      </c>
      <c r="K5176">
        <v>0</v>
      </c>
      <c r="L5176">
        <v>0</v>
      </c>
      <c r="M5176">
        <v>0</v>
      </c>
    </row>
    <row r="5177" spans="2:13" x14ac:dyDescent="0.2">
      <c r="B5177">
        <v>0</v>
      </c>
      <c r="C5177">
        <v>0</v>
      </c>
      <c r="D5177">
        <v>0</v>
      </c>
      <c r="E5177">
        <v>0</v>
      </c>
      <c r="F5177">
        <v>0</v>
      </c>
      <c r="G5177">
        <v>44444444</v>
      </c>
      <c r="H5177">
        <v>0</v>
      </c>
      <c r="I5177">
        <v>0</v>
      </c>
      <c r="J5177">
        <v>0</v>
      </c>
      <c r="K5177">
        <v>0</v>
      </c>
      <c r="L5177">
        <v>0</v>
      </c>
      <c r="M5177">
        <v>0</v>
      </c>
    </row>
    <row r="5178" spans="2:13" x14ac:dyDescent="0.2">
      <c r="B5178">
        <v>0</v>
      </c>
      <c r="C5178">
        <v>0</v>
      </c>
      <c r="D5178">
        <v>0</v>
      </c>
      <c r="E5178">
        <v>0</v>
      </c>
      <c r="F5178">
        <v>0</v>
      </c>
      <c r="G5178">
        <v>44444444</v>
      </c>
      <c r="H5178">
        <v>0</v>
      </c>
      <c r="I5178">
        <v>0</v>
      </c>
      <c r="J5178">
        <v>0</v>
      </c>
      <c r="K5178">
        <v>0</v>
      </c>
      <c r="L5178">
        <v>0</v>
      </c>
      <c r="M5178">
        <v>0</v>
      </c>
    </row>
    <row r="5179" spans="2:13" x14ac:dyDescent="0.2">
      <c r="B5179">
        <v>0</v>
      </c>
      <c r="C5179">
        <v>0</v>
      </c>
      <c r="D5179">
        <v>0</v>
      </c>
      <c r="E5179">
        <v>0</v>
      </c>
      <c r="F5179">
        <v>0</v>
      </c>
      <c r="G5179">
        <v>44444444</v>
      </c>
      <c r="H5179">
        <v>0</v>
      </c>
      <c r="I5179">
        <v>0</v>
      </c>
      <c r="J5179">
        <v>0</v>
      </c>
      <c r="K5179">
        <v>0</v>
      </c>
      <c r="L5179">
        <v>0</v>
      </c>
      <c r="M5179">
        <v>0</v>
      </c>
    </row>
    <row r="5180" spans="2:13" x14ac:dyDescent="0.2">
      <c r="B5180">
        <v>0</v>
      </c>
      <c r="C5180">
        <v>0</v>
      </c>
      <c r="D5180">
        <v>0</v>
      </c>
      <c r="E5180">
        <v>0</v>
      </c>
      <c r="F5180">
        <v>0</v>
      </c>
      <c r="G5180">
        <v>44444444</v>
      </c>
      <c r="H5180">
        <v>0</v>
      </c>
      <c r="I5180">
        <v>0</v>
      </c>
      <c r="J5180">
        <v>0</v>
      </c>
      <c r="K5180">
        <v>0</v>
      </c>
      <c r="L5180">
        <v>0</v>
      </c>
      <c r="M5180">
        <v>0</v>
      </c>
    </row>
    <row r="5181" spans="2:13" x14ac:dyDescent="0.2">
      <c r="B5181">
        <v>0</v>
      </c>
      <c r="C5181">
        <v>0</v>
      </c>
      <c r="D5181">
        <v>0</v>
      </c>
      <c r="E5181">
        <v>0</v>
      </c>
      <c r="F5181">
        <v>0</v>
      </c>
      <c r="G5181">
        <v>44444444</v>
      </c>
      <c r="H5181">
        <v>0</v>
      </c>
      <c r="I5181">
        <v>0</v>
      </c>
      <c r="J5181">
        <v>0</v>
      </c>
      <c r="K5181">
        <v>0</v>
      </c>
      <c r="L5181">
        <v>0</v>
      </c>
      <c r="M5181">
        <v>0</v>
      </c>
    </row>
    <row r="5182" spans="2:13" x14ac:dyDescent="0.2">
      <c r="B5182">
        <v>0</v>
      </c>
      <c r="C5182">
        <v>0</v>
      </c>
      <c r="D5182">
        <v>0</v>
      </c>
      <c r="E5182">
        <v>0</v>
      </c>
      <c r="F5182">
        <v>0</v>
      </c>
      <c r="G5182">
        <v>44444444</v>
      </c>
      <c r="H5182">
        <v>0</v>
      </c>
      <c r="I5182">
        <v>0</v>
      </c>
      <c r="J5182">
        <v>0</v>
      </c>
      <c r="K5182">
        <v>0</v>
      </c>
      <c r="L5182">
        <v>0</v>
      </c>
      <c r="M5182">
        <v>0</v>
      </c>
    </row>
    <row r="5183" spans="2:13" x14ac:dyDescent="0.2">
      <c r="B5183">
        <v>0</v>
      </c>
      <c r="C5183">
        <v>0</v>
      </c>
      <c r="D5183">
        <v>0</v>
      </c>
      <c r="E5183">
        <v>0</v>
      </c>
      <c r="F5183">
        <v>0</v>
      </c>
      <c r="G5183">
        <v>44444444</v>
      </c>
      <c r="H5183">
        <v>0</v>
      </c>
      <c r="I5183">
        <v>0</v>
      </c>
      <c r="J5183">
        <v>0</v>
      </c>
      <c r="K5183">
        <v>0</v>
      </c>
      <c r="L5183">
        <v>0</v>
      </c>
      <c r="M5183">
        <v>0</v>
      </c>
    </row>
    <row r="5184" spans="2:13" x14ac:dyDescent="0.2">
      <c r="B5184">
        <v>0</v>
      </c>
      <c r="C5184">
        <v>0</v>
      </c>
      <c r="D5184">
        <v>0</v>
      </c>
      <c r="E5184">
        <v>0</v>
      </c>
      <c r="F5184">
        <v>0</v>
      </c>
      <c r="G5184">
        <v>44444444</v>
      </c>
      <c r="H5184">
        <v>0</v>
      </c>
      <c r="I5184">
        <v>0</v>
      </c>
      <c r="J5184">
        <v>0</v>
      </c>
      <c r="K5184">
        <v>0</v>
      </c>
      <c r="L5184">
        <v>0</v>
      </c>
      <c r="M5184">
        <v>0</v>
      </c>
    </row>
    <row r="5185" spans="2:13" x14ac:dyDescent="0.2">
      <c r="B5185">
        <v>0</v>
      </c>
      <c r="C5185">
        <v>0</v>
      </c>
      <c r="D5185">
        <v>0</v>
      </c>
      <c r="E5185">
        <v>0</v>
      </c>
      <c r="F5185">
        <v>0</v>
      </c>
      <c r="G5185">
        <v>44444444</v>
      </c>
      <c r="H5185">
        <v>0</v>
      </c>
      <c r="I5185">
        <v>0</v>
      </c>
      <c r="J5185">
        <v>0</v>
      </c>
      <c r="K5185">
        <v>0</v>
      </c>
      <c r="L5185">
        <v>0</v>
      </c>
      <c r="M5185">
        <v>0</v>
      </c>
    </row>
    <row r="5186" spans="2:13" x14ac:dyDescent="0.2">
      <c r="B5186">
        <v>0</v>
      </c>
      <c r="C5186">
        <v>0</v>
      </c>
      <c r="D5186">
        <v>0</v>
      </c>
      <c r="E5186">
        <v>0</v>
      </c>
      <c r="F5186">
        <v>0</v>
      </c>
      <c r="G5186">
        <v>44444444</v>
      </c>
      <c r="H5186">
        <v>0</v>
      </c>
      <c r="I5186">
        <v>0</v>
      </c>
      <c r="J5186">
        <v>0</v>
      </c>
      <c r="K5186">
        <v>0</v>
      </c>
      <c r="L5186">
        <v>0</v>
      </c>
      <c r="M5186">
        <v>0</v>
      </c>
    </row>
    <row r="5187" spans="2:13" x14ac:dyDescent="0.2">
      <c r="B5187">
        <v>0</v>
      </c>
      <c r="C5187">
        <v>0</v>
      </c>
      <c r="D5187">
        <v>0</v>
      </c>
      <c r="E5187">
        <v>0</v>
      </c>
      <c r="F5187">
        <v>0</v>
      </c>
      <c r="G5187">
        <v>44444444</v>
      </c>
      <c r="H5187">
        <v>0</v>
      </c>
      <c r="I5187">
        <v>0</v>
      </c>
      <c r="J5187">
        <v>0</v>
      </c>
      <c r="K5187">
        <v>0</v>
      </c>
      <c r="L5187">
        <v>0</v>
      </c>
      <c r="M5187">
        <v>0</v>
      </c>
    </row>
    <row r="5188" spans="2:13" x14ac:dyDescent="0.2">
      <c r="B5188">
        <v>0</v>
      </c>
      <c r="C5188">
        <v>0</v>
      </c>
      <c r="D5188">
        <v>0</v>
      </c>
      <c r="E5188">
        <v>0</v>
      </c>
      <c r="F5188">
        <v>0</v>
      </c>
      <c r="G5188">
        <v>44444444</v>
      </c>
      <c r="H5188">
        <v>0</v>
      </c>
      <c r="I5188">
        <v>0</v>
      </c>
      <c r="J5188">
        <v>0</v>
      </c>
      <c r="K5188">
        <v>0</v>
      </c>
      <c r="L5188">
        <v>0</v>
      </c>
      <c r="M5188">
        <v>0</v>
      </c>
    </row>
    <row r="5189" spans="2:13" x14ac:dyDescent="0.2">
      <c r="B5189">
        <v>0</v>
      </c>
      <c r="C5189">
        <v>0</v>
      </c>
      <c r="D5189">
        <v>0</v>
      </c>
      <c r="E5189">
        <v>0</v>
      </c>
      <c r="F5189">
        <v>0</v>
      </c>
      <c r="G5189">
        <v>44444444</v>
      </c>
      <c r="H5189">
        <v>0</v>
      </c>
      <c r="I5189">
        <v>0</v>
      </c>
      <c r="J5189">
        <v>0</v>
      </c>
      <c r="K5189">
        <v>0</v>
      </c>
      <c r="L5189">
        <v>0</v>
      </c>
      <c r="M5189">
        <v>0</v>
      </c>
    </row>
    <row r="5190" spans="2:13" x14ac:dyDescent="0.2">
      <c r="B5190">
        <v>0</v>
      </c>
      <c r="C5190">
        <v>0</v>
      </c>
      <c r="D5190">
        <v>0</v>
      </c>
      <c r="E5190">
        <v>0</v>
      </c>
      <c r="F5190">
        <v>0</v>
      </c>
      <c r="G5190">
        <v>44444444</v>
      </c>
      <c r="H5190">
        <v>0</v>
      </c>
      <c r="I5190">
        <v>0</v>
      </c>
      <c r="J5190">
        <v>0</v>
      </c>
      <c r="K5190">
        <v>0</v>
      </c>
      <c r="L5190">
        <v>0</v>
      </c>
      <c r="M5190">
        <v>0</v>
      </c>
    </row>
    <row r="5191" spans="2:13" x14ac:dyDescent="0.2">
      <c r="B5191">
        <v>0</v>
      </c>
      <c r="C5191">
        <v>0</v>
      </c>
      <c r="D5191">
        <v>0</v>
      </c>
      <c r="E5191">
        <v>0</v>
      </c>
      <c r="F5191">
        <v>0</v>
      </c>
      <c r="G5191">
        <v>44444444</v>
      </c>
      <c r="H5191">
        <v>0</v>
      </c>
      <c r="I5191">
        <v>0</v>
      </c>
      <c r="J5191">
        <v>0</v>
      </c>
      <c r="K5191">
        <v>0</v>
      </c>
      <c r="L5191">
        <v>0</v>
      </c>
      <c r="M5191">
        <v>0</v>
      </c>
    </row>
    <row r="5192" spans="2:13" x14ac:dyDescent="0.2">
      <c r="B5192">
        <v>0</v>
      </c>
      <c r="C5192">
        <v>0</v>
      </c>
      <c r="D5192">
        <v>0</v>
      </c>
      <c r="E5192">
        <v>0</v>
      </c>
      <c r="F5192">
        <v>0</v>
      </c>
      <c r="G5192">
        <v>44444444</v>
      </c>
      <c r="H5192">
        <v>0</v>
      </c>
      <c r="I5192">
        <v>0</v>
      </c>
      <c r="J5192">
        <v>0</v>
      </c>
      <c r="K5192">
        <v>0</v>
      </c>
      <c r="L5192">
        <v>0</v>
      </c>
      <c r="M5192">
        <v>0</v>
      </c>
    </row>
    <row r="5193" spans="2:13" x14ac:dyDescent="0.2">
      <c r="B5193">
        <v>0</v>
      </c>
      <c r="C5193">
        <v>0</v>
      </c>
      <c r="D5193">
        <v>0</v>
      </c>
      <c r="E5193">
        <v>0</v>
      </c>
      <c r="F5193">
        <v>0</v>
      </c>
      <c r="G5193">
        <v>44444444</v>
      </c>
      <c r="H5193">
        <v>0</v>
      </c>
      <c r="I5193">
        <v>0</v>
      </c>
      <c r="J5193">
        <v>0</v>
      </c>
      <c r="K5193">
        <v>0</v>
      </c>
      <c r="L5193">
        <v>0</v>
      </c>
      <c r="M5193">
        <v>0</v>
      </c>
    </row>
    <row r="5194" spans="2:13" x14ac:dyDescent="0.2">
      <c r="B5194">
        <v>0</v>
      </c>
      <c r="C5194">
        <v>0</v>
      </c>
      <c r="D5194">
        <v>0</v>
      </c>
      <c r="E5194">
        <v>0</v>
      </c>
      <c r="F5194">
        <v>0</v>
      </c>
      <c r="G5194">
        <v>44444444</v>
      </c>
      <c r="H5194">
        <v>0</v>
      </c>
      <c r="I5194">
        <v>0</v>
      </c>
      <c r="J5194">
        <v>0</v>
      </c>
      <c r="K5194">
        <v>0</v>
      </c>
      <c r="L5194">
        <v>0</v>
      </c>
      <c r="M5194">
        <v>0</v>
      </c>
    </row>
    <row r="5195" spans="2:13" x14ac:dyDescent="0.2">
      <c r="B5195">
        <v>0</v>
      </c>
      <c r="C5195">
        <v>0</v>
      </c>
      <c r="D5195">
        <v>0</v>
      </c>
      <c r="E5195">
        <v>0</v>
      </c>
      <c r="F5195">
        <v>0</v>
      </c>
      <c r="G5195">
        <v>44444444</v>
      </c>
      <c r="H5195">
        <v>0</v>
      </c>
      <c r="I5195">
        <v>0</v>
      </c>
      <c r="J5195">
        <v>0</v>
      </c>
      <c r="K5195">
        <v>0</v>
      </c>
      <c r="L5195">
        <v>0</v>
      </c>
      <c r="M5195">
        <v>0</v>
      </c>
    </row>
    <row r="5196" spans="2:13" x14ac:dyDescent="0.2">
      <c r="B5196">
        <v>0</v>
      </c>
      <c r="C5196">
        <v>0</v>
      </c>
      <c r="D5196">
        <v>0</v>
      </c>
      <c r="E5196">
        <v>0</v>
      </c>
      <c r="F5196">
        <v>0</v>
      </c>
      <c r="G5196">
        <v>44444444</v>
      </c>
      <c r="H5196">
        <v>0</v>
      </c>
      <c r="I5196">
        <v>0</v>
      </c>
      <c r="J5196">
        <v>0</v>
      </c>
      <c r="K5196">
        <v>0</v>
      </c>
      <c r="L5196">
        <v>0</v>
      </c>
      <c r="M5196">
        <v>0</v>
      </c>
    </row>
    <row r="5197" spans="2:13" x14ac:dyDescent="0.2">
      <c r="B5197">
        <v>0</v>
      </c>
      <c r="C5197">
        <v>0</v>
      </c>
      <c r="D5197">
        <v>0</v>
      </c>
      <c r="E5197">
        <v>0</v>
      </c>
      <c r="F5197">
        <v>0</v>
      </c>
      <c r="G5197">
        <v>44444444</v>
      </c>
      <c r="H5197">
        <v>0</v>
      </c>
      <c r="I5197">
        <v>0</v>
      </c>
      <c r="J5197">
        <v>0</v>
      </c>
      <c r="K5197">
        <v>0</v>
      </c>
      <c r="L5197">
        <v>0</v>
      </c>
      <c r="M5197">
        <v>0</v>
      </c>
    </row>
    <row r="5198" spans="2:13" x14ac:dyDescent="0.2">
      <c r="B5198">
        <v>0</v>
      </c>
      <c r="C5198">
        <v>0</v>
      </c>
      <c r="D5198">
        <v>0</v>
      </c>
      <c r="E5198">
        <v>0</v>
      </c>
      <c r="F5198">
        <v>0</v>
      </c>
      <c r="G5198">
        <v>44444444</v>
      </c>
      <c r="H5198">
        <v>0</v>
      </c>
      <c r="I5198">
        <v>0</v>
      </c>
      <c r="J5198">
        <v>0</v>
      </c>
      <c r="K5198">
        <v>0</v>
      </c>
      <c r="L5198">
        <v>0</v>
      </c>
      <c r="M5198">
        <v>0</v>
      </c>
    </row>
    <row r="5199" spans="2:13" x14ac:dyDescent="0.2">
      <c r="B5199">
        <v>0</v>
      </c>
      <c r="C5199">
        <v>0</v>
      </c>
      <c r="D5199">
        <v>0</v>
      </c>
      <c r="E5199">
        <v>0</v>
      </c>
      <c r="F5199">
        <v>0</v>
      </c>
      <c r="G5199">
        <v>44444444</v>
      </c>
      <c r="H5199">
        <v>0</v>
      </c>
      <c r="I5199">
        <v>0</v>
      </c>
      <c r="J5199">
        <v>0</v>
      </c>
      <c r="K5199">
        <v>0</v>
      </c>
      <c r="L5199">
        <v>0</v>
      </c>
      <c r="M5199">
        <v>0</v>
      </c>
    </row>
    <row r="5200" spans="2:13" x14ac:dyDescent="0.2">
      <c r="B5200">
        <v>0</v>
      </c>
      <c r="C5200">
        <v>0</v>
      </c>
      <c r="D5200">
        <v>0</v>
      </c>
      <c r="E5200">
        <v>0</v>
      </c>
      <c r="F5200">
        <v>0</v>
      </c>
      <c r="G5200">
        <v>44444444</v>
      </c>
      <c r="H5200">
        <v>0</v>
      </c>
      <c r="I5200">
        <v>0</v>
      </c>
      <c r="J5200">
        <v>0</v>
      </c>
      <c r="K5200">
        <v>0</v>
      </c>
      <c r="L5200">
        <v>0</v>
      </c>
      <c r="M5200">
        <v>0</v>
      </c>
    </row>
    <row r="5201" spans="2:13" x14ac:dyDescent="0.2">
      <c r="B5201">
        <v>0</v>
      </c>
      <c r="C5201">
        <v>0</v>
      </c>
      <c r="D5201">
        <v>0</v>
      </c>
      <c r="E5201">
        <v>0</v>
      </c>
      <c r="F5201">
        <v>0</v>
      </c>
      <c r="G5201">
        <v>44444444</v>
      </c>
      <c r="H5201">
        <v>0</v>
      </c>
      <c r="I5201">
        <v>0</v>
      </c>
      <c r="J5201">
        <v>0</v>
      </c>
      <c r="K5201">
        <v>0</v>
      </c>
      <c r="L5201">
        <v>0</v>
      </c>
      <c r="M5201">
        <v>0</v>
      </c>
    </row>
    <row r="5202" spans="2:13" x14ac:dyDescent="0.2">
      <c r="B5202">
        <v>0</v>
      </c>
      <c r="C5202">
        <v>0</v>
      </c>
      <c r="D5202">
        <v>0</v>
      </c>
      <c r="E5202">
        <v>0</v>
      </c>
      <c r="F5202">
        <v>0</v>
      </c>
      <c r="G5202">
        <v>44444444</v>
      </c>
      <c r="H5202">
        <v>0</v>
      </c>
      <c r="I5202">
        <v>0</v>
      </c>
      <c r="J5202">
        <v>0</v>
      </c>
      <c r="K5202">
        <v>0</v>
      </c>
      <c r="L5202">
        <v>0</v>
      </c>
      <c r="M5202">
        <v>0</v>
      </c>
    </row>
    <row r="5203" spans="2:13" x14ac:dyDescent="0.2">
      <c r="B5203">
        <v>0</v>
      </c>
      <c r="C5203">
        <v>0</v>
      </c>
      <c r="D5203">
        <v>0</v>
      </c>
      <c r="E5203">
        <v>0</v>
      </c>
      <c r="F5203">
        <v>0</v>
      </c>
      <c r="G5203">
        <v>44444444</v>
      </c>
      <c r="H5203">
        <v>0</v>
      </c>
      <c r="I5203">
        <v>0</v>
      </c>
      <c r="J5203">
        <v>0</v>
      </c>
      <c r="K5203">
        <v>0</v>
      </c>
      <c r="L5203">
        <v>0</v>
      </c>
      <c r="M5203">
        <v>0</v>
      </c>
    </row>
    <row r="5204" spans="2:13" x14ac:dyDescent="0.2">
      <c r="B5204">
        <v>0</v>
      </c>
      <c r="C5204">
        <v>0</v>
      </c>
      <c r="D5204">
        <v>0</v>
      </c>
      <c r="E5204">
        <v>0</v>
      </c>
      <c r="F5204">
        <v>0</v>
      </c>
      <c r="G5204">
        <v>44444444</v>
      </c>
      <c r="H5204">
        <v>0</v>
      </c>
      <c r="I5204">
        <v>0</v>
      </c>
      <c r="J5204">
        <v>0</v>
      </c>
      <c r="K5204">
        <v>0</v>
      </c>
      <c r="L5204">
        <v>0</v>
      </c>
      <c r="M5204">
        <v>0</v>
      </c>
    </row>
    <row r="5205" spans="2:13" x14ac:dyDescent="0.2">
      <c r="B5205">
        <v>0</v>
      </c>
      <c r="C5205">
        <v>0</v>
      </c>
      <c r="D5205">
        <v>0</v>
      </c>
      <c r="E5205">
        <v>0</v>
      </c>
      <c r="F5205">
        <v>0</v>
      </c>
      <c r="G5205">
        <v>44444444</v>
      </c>
      <c r="H5205">
        <v>0</v>
      </c>
      <c r="I5205">
        <v>0</v>
      </c>
      <c r="J5205">
        <v>0</v>
      </c>
      <c r="K5205">
        <v>0</v>
      </c>
      <c r="L5205">
        <v>0</v>
      </c>
      <c r="M5205">
        <v>0</v>
      </c>
    </row>
    <row r="5206" spans="2:13" x14ac:dyDescent="0.2">
      <c r="B5206">
        <v>0</v>
      </c>
      <c r="C5206">
        <v>0</v>
      </c>
      <c r="D5206">
        <v>0</v>
      </c>
      <c r="E5206">
        <v>0</v>
      </c>
      <c r="F5206">
        <v>0</v>
      </c>
      <c r="G5206">
        <v>44444444</v>
      </c>
      <c r="H5206">
        <v>0</v>
      </c>
      <c r="I5206">
        <v>0</v>
      </c>
      <c r="J5206">
        <v>0</v>
      </c>
      <c r="K5206">
        <v>0</v>
      </c>
      <c r="L5206">
        <v>0</v>
      </c>
      <c r="M5206">
        <v>0</v>
      </c>
    </row>
    <row r="5207" spans="2:13" x14ac:dyDescent="0.2">
      <c r="B5207">
        <v>0</v>
      </c>
      <c r="C5207">
        <v>0</v>
      </c>
      <c r="D5207">
        <v>0</v>
      </c>
      <c r="E5207">
        <v>0</v>
      </c>
      <c r="F5207">
        <v>0</v>
      </c>
      <c r="G5207">
        <v>44444444</v>
      </c>
      <c r="H5207">
        <v>0</v>
      </c>
      <c r="I5207">
        <v>0</v>
      </c>
      <c r="J5207">
        <v>0</v>
      </c>
      <c r="K5207">
        <v>0</v>
      </c>
      <c r="L5207">
        <v>0</v>
      </c>
      <c r="M5207">
        <v>0</v>
      </c>
    </row>
    <row r="5208" spans="2:13" x14ac:dyDescent="0.2">
      <c r="B5208">
        <v>0</v>
      </c>
      <c r="C5208">
        <v>0</v>
      </c>
      <c r="D5208">
        <v>0</v>
      </c>
      <c r="E5208">
        <v>0</v>
      </c>
      <c r="F5208">
        <v>0</v>
      </c>
      <c r="G5208">
        <v>44444444</v>
      </c>
      <c r="H5208">
        <v>0</v>
      </c>
      <c r="I5208">
        <v>0</v>
      </c>
      <c r="J5208">
        <v>0</v>
      </c>
      <c r="K5208">
        <v>0</v>
      </c>
      <c r="L5208">
        <v>0</v>
      </c>
      <c r="M5208">
        <v>0</v>
      </c>
    </row>
    <row r="5209" spans="2:13" x14ac:dyDescent="0.2">
      <c r="B5209">
        <v>0</v>
      </c>
      <c r="C5209">
        <v>0</v>
      </c>
      <c r="D5209">
        <v>0</v>
      </c>
      <c r="E5209">
        <v>0</v>
      </c>
      <c r="F5209">
        <v>0</v>
      </c>
      <c r="G5209">
        <v>44444444</v>
      </c>
      <c r="H5209">
        <v>0</v>
      </c>
      <c r="I5209">
        <v>0</v>
      </c>
      <c r="J5209">
        <v>0</v>
      </c>
      <c r="K5209">
        <v>0</v>
      </c>
      <c r="L5209">
        <v>0</v>
      </c>
      <c r="M5209">
        <v>0</v>
      </c>
    </row>
    <row r="5210" spans="2:13" x14ac:dyDescent="0.2">
      <c r="B5210">
        <v>0</v>
      </c>
      <c r="C5210">
        <v>0</v>
      </c>
      <c r="D5210">
        <v>0</v>
      </c>
      <c r="E5210">
        <v>0</v>
      </c>
      <c r="F5210">
        <v>0</v>
      </c>
      <c r="G5210">
        <v>44444444</v>
      </c>
      <c r="H5210">
        <v>0</v>
      </c>
      <c r="I5210">
        <v>0</v>
      </c>
      <c r="J5210">
        <v>0</v>
      </c>
      <c r="K5210">
        <v>0</v>
      </c>
      <c r="L5210">
        <v>0</v>
      </c>
      <c r="M5210">
        <v>0</v>
      </c>
    </row>
    <row r="5211" spans="2:13" x14ac:dyDescent="0.2">
      <c r="B5211">
        <v>0</v>
      </c>
      <c r="C5211">
        <v>0</v>
      </c>
      <c r="D5211">
        <v>0</v>
      </c>
      <c r="E5211">
        <v>0</v>
      </c>
      <c r="F5211">
        <v>0</v>
      </c>
      <c r="G5211">
        <v>44444444</v>
      </c>
      <c r="H5211">
        <v>0</v>
      </c>
      <c r="I5211">
        <v>0</v>
      </c>
      <c r="J5211">
        <v>0</v>
      </c>
      <c r="K5211">
        <v>0</v>
      </c>
      <c r="L5211">
        <v>0</v>
      </c>
      <c r="M5211">
        <v>0</v>
      </c>
    </row>
    <row r="5212" spans="2:13" x14ac:dyDescent="0.2">
      <c r="B5212">
        <v>0</v>
      </c>
      <c r="C5212">
        <v>0</v>
      </c>
      <c r="D5212">
        <v>0</v>
      </c>
      <c r="E5212">
        <v>0</v>
      </c>
      <c r="F5212">
        <v>0</v>
      </c>
      <c r="G5212">
        <v>44444444</v>
      </c>
      <c r="H5212">
        <v>0</v>
      </c>
      <c r="I5212">
        <v>0</v>
      </c>
      <c r="J5212">
        <v>0</v>
      </c>
      <c r="K5212">
        <v>0</v>
      </c>
      <c r="L5212">
        <v>0</v>
      </c>
      <c r="M5212">
        <v>0</v>
      </c>
    </row>
    <row r="5213" spans="2:13" x14ac:dyDescent="0.2">
      <c r="B5213">
        <v>0</v>
      </c>
      <c r="C5213">
        <v>0</v>
      </c>
      <c r="D5213">
        <v>0</v>
      </c>
      <c r="E5213">
        <v>0</v>
      </c>
      <c r="F5213">
        <v>0</v>
      </c>
      <c r="G5213">
        <v>44444444</v>
      </c>
      <c r="H5213">
        <v>0</v>
      </c>
      <c r="I5213">
        <v>0</v>
      </c>
      <c r="J5213">
        <v>0</v>
      </c>
      <c r="K5213">
        <v>0</v>
      </c>
      <c r="L5213">
        <v>0</v>
      </c>
      <c r="M5213">
        <v>0</v>
      </c>
    </row>
    <row r="5214" spans="2:13" x14ac:dyDescent="0.2">
      <c r="B5214">
        <v>0</v>
      </c>
      <c r="C5214">
        <v>0</v>
      </c>
      <c r="D5214">
        <v>0</v>
      </c>
      <c r="E5214">
        <v>0</v>
      </c>
      <c r="F5214">
        <v>0</v>
      </c>
      <c r="G5214">
        <v>44444444</v>
      </c>
      <c r="H5214">
        <v>0</v>
      </c>
      <c r="I5214">
        <v>0</v>
      </c>
      <c r="J5214">
        <v>0</v>
      </c>
      <c r="K5214">
        <v>0</v>
      </c>
      <c r="L5214">
        <v>0</v>
      </c>
      <c r="M5214">
        <v>0</v>
      </c>
    </row>
    <row r="5215" spans="2:13" x14ac:dyDescent="0.2">
      <c r="B5215">
        <v>0</v>
      </c>
      <c r="C5215">
        <v>0</v>
      </c>
      <c r="D5215">
        <v>0</v>
      </c>
      <c r="E5215">
        <v>0</v>
      </c>
      <c r="F5215">
        <v>0</v>
      </c>
      <c r="G5215">
        <v>44444444</v>
      </c>
      <c r="H5215">
        <v>0</v>
      </c>
      <c r="I5215">
        <v>0</v>
      </c>
      <c r="J5215">
        <v>0</v>
      </c>
      <c r="K5215">
        <v>0</v>
      </c>
      <c r="L5215">
        <v>0</v>
      </c>
      <c r="M5215">
        <v>0</v>
      </c>
    </row>
    <row r="5216" spans="2:13" x14ac:dyDescent="0.2">
      <c r="B5216">
        <v>0</v>
      </c>
      <c r="C5216">
        <v>0</v>
      </c>
      <c r="D5216">
        <v>0</v>
      </c>
      <c r="E5216">
        <v>0</v>
      </c>
      <c r="F5216">
        <v>0</v>
      </c>
      <c r="G5216">
        <v>44444444</v>
      </c>
      <c r="H5216">
        <v>0</v>
      </c>
      <c r="I5216">
        <v>0</v>
      </c>
      <c r="J5216">
        <v>0</v>
      </c>
      <c r="K5216">
        <v>0</v>
      </c>
      <c r="L5216">
        <v>0</v>
      </c>
      <c r="M5216">
        <v>0</v>
      </c>
    </row>
    <row r="5217" spans="2:13" x14ac:dyDescent="0.2">
      <c r="B5217">
        <v>0</v>
      </c>
      <c r="C5217">
        <v>0</v>
      </c>
      <c r="D5217">
        <v>0</v>
      </c>
      <c r="E5217">
        <v>0</v>
      </c>
      <c r="F5217">
        <v>0</v>
      </c>
      <c r="G5217">
        <v>44444444</v>
      </c>
      <c r="H5217">
        <v>0</v>
      </c>
      <c r="I5217">
        <v>0</v>
      </c>
      <c r="J5217">
        <v>0</v>
      </c>
      <c r="K5217">
        <v>0</v>
      </c>
      <c r="L5217">
        <v>0</v>
      </c>
      <c r="M5217">
        <v>0</v>
      </c>
    </row>
    <row r="5218" spans="2:13" x14ac:dyDescent="0.2">
      <c r="B5218">
        <v>0</v>
      </c>
      <c r="C5218">
        <v>0</v>
      </c>
      <c r="D5218">
        <v>0</v>
      </c>
      <c r="E5218">
        <v>0</v>
      </c>
      <c r="F5218">
        <v>0</v>
      </c>
      <c r="G5218">
        <v>44444444</v>
      </c>
      <c r="H5218">
        <v>0</v>
      </c>
      <c r="I5218">
        <v>0</v>
      </c>
      <c r="J5218">
        <v>0</v>
      </c>
      <c r="K5218">
        <v>0</v>
      </c>
      <c r="L5218">
        <v>0</v>
      </c>
      <c r="M5218">
        <v>0</v>
      </c>
    </row>
    <row r="5219" spans="2:13" x14ac:dyDescent="0.2">
      <c r="B5219">
        <v>0</v>
      </c>
      <c r="C5219">
        <v>0</v>
      </c>
      <c r="D5219">
        <v>0</v>
      </c>
      <c r="E5219">
        <v>0</v>
      </c>
      <c r="F5219">
        <v>0</v>
      </c>
      <c r="G5219">
        <v>44444444</v>
      </c>
      <c r="H5219">
        <v>0</v>
      </c>
      <c r="I5219">
        <v>0</v>
      </c>
      <c r="J5219">
        <v>0</v>
      </c>
      <c r="K5219">
        <v>0</v>
      </c>
      <c r="L5219">
        <v>0</v>
      </c>
      <c r="M5219">
        <v>0</v>
      </c>
    </row>
    <row r="5220" spans="2:13" x14ac:dyDescent="0.2">
      <c r="B5220">
        <v>0</v>
      </c>
      <c r="C5220">
        <v>0</v>
      </c>
      <c r="D5220">
        <v>0</v>
      </c>
      <c r="E5220">
        <v>0</v>
      </c>
      <c r="F5220">
        <v>0</v>
      </c>
      <c r="G5220">
        <v>44444444</v>
      </c>
      <c r="H5220">
        <v>0</v>
      </c>
      <c r="I5220">
        <v>0</v>
      </c>
      <c r="J5220">
        <v>0</v>
      </c>
      <c r="K5220">
        <v>0</v>
      </c>
      <c r="L5220">
        <v>0</v>
      </c>
      <c r="M5220">
        <v>0</v>
      </c>
    </row>
    <row r="5221" spans="2:13" x14ac:dyDescent="0.2">
      <c r="B5221">
        <v>0</v>
      </c>
      <c r="C5221">
        <v>0</v>
      </c>
      <c r="D5221">
        <v>0</v>
      </c>
      <c r="E5221">
        <v>0</v>
      </c>
      <c r="F5221">
        <v>0</v>
      </c>
      <c r="G5221">
        <v>44444444</v>
      </c>
      <c r="H5221">
        <v>0</v>
      </c>
      <c r="I5221">
        <v>0</v>
      </c>
      <c r="J5221">
        <v>0</v>
      </c>
      <c r="K5221">
        <v>0</v>
      </c>
      <c r="L5221">
        <v>0</v>
      </c>
      <c r="M5221">
        <v>0</v>
      </c>
    </row>
    <row r="5222" spans="2:13" x14ac:dyDescent="0.2">
      <c r="B5222">
        <v>0</v>
      </c>
      <c r="C5222">
        <v>0</v>
      </c>
      <c r="D5222">
        <v>0</v>
      </c>
      <c r="E5222">
        <v>0</v>
      </c>
      <c r="F5222">
        <v>0</v>
      </c>
      <c r="G5222">
        <v>44444444</v>
      </c>
      <c r="H5222">
        <v>0</v>
      </c>
      <c r="I5222">
        <v>0</v>
      </c>
      <c r="J5222">
        <v>0</v>
      </c>
      <c r="K5222">
        <v>0</v>
      </c>
      <c r="L5222">
        <v>0</v>
      </c>
      <c r="M5222">
        <v>0</v>
      </c>
    </row>
    <row r="5223" spans="2:13" x14ac:dyDescent="0.2">
      <c r="B5223">
        <v>0</v>
      </c>
      <c r="C5223">
        <v>0</v>
      </c>
      <c r="D5223">
        <v>0</v>
      </c>
      <c r="E5223">
        <v>0</v>
      </c>
      <c r="F5223">
        <v>0</v>
      </c>
      <c r="G5223">
        <v>44444444</v>
      </c>
      <c r="H5223">
        <v>0</v>
      </c>
      <c r="I5223">
        <v>0</v>
      </c>
      <c r="J5223">
        <v>0</v>
      </c>
      <c r="K5223">
        <v>0</v>
      </c>
      <c r="L5223">
        <v>0</v>
      </c>
      <c r="M5223">
        <v>0</v>
      </c>
    </row>
    <row r="5224" spans="2:13" x14ac:dyDescent="0.2">
      <c r="B5224">
        <v>0</v>
      </c>
      <c r="C5224">
        <v>0</v>
      </c>
      <c r="D5224">
        <v>0</v>
      </c>
      <c r="E5224">
        <v>0</v>
      </c>
      <c r="F5224">
        <v>0</v>
      </c>
      <c r="G5224">
        <v>44444444</v>
      </c>
      <c r="H5224">
        <v>0</v>
      </c>
      <c r="I5224">
        <v>0</v>
      </c>
      <c r="J5224">
        <v>0</v>
      </c>
      <c r="K5224">
        <v>0</v>
      </c>
      <c r="L5224">
        <v>0</v>
      </c>
      <c r="M5224">
        <v>0</v>
      </c>
    </row>
    <row r="5225" spans="2:13" x14ac:dyDescent="0.2">
      <c r="B5225">
        <v>0</v>
      </c>
      <c r="C5225">
        <v>0</v>
      </c>
      <c r="D5225">
        <v>0</v>
      </c>
      <c r="E5225">
        <v>0</v>
      </c>
      <c r="F5225">
        <v>0</v>
      </c>
      <c r="G5225">
        <v>44444444</v>
      </c>
      <c r="H5225">
        <v>0</v>
      </c>
      <c r="I5225">
        <v>0</v>
      </c>
      <c r="J5225">
        <v>0</v>
      </c>
      <c r="K5225">
        <v>0</v>
      </c>
      <c r="L5225">
        <v>0</v>
      </c>
      <c r="M5225">
        <v>0</v>
      </c>
    </row>
    <row r="5226" spans="2:13" x14ac:dyDescent="0.2">
      <c r="B5226">
        <v>0</v>
      </c>
      <c r="C5226">
        <v>0</v>
      </c>
      <c r="D5226">
        <v>0</v>
      </c>
      <c r="E5226">
        <v>0</v>
      </c>
      <c r="F5226">
        <v>0</v>
      </c>
      <c r="G5226">
        <v>44444444</v>
      </c>
      <c r="H5226">
        <v>0</v>
      </c>
      <c r="I5226">
        <v>0</v>
      </c>
      <c r="J5226">
        <v>0</v>
      </c>
      <c r="K5226">
        <v>0</v>
      </c>
      <c r="L5226">
        <v>0</v>
      </c>
      <c r="M5226">
        <v>0</v>
      </c>
    </row>
    <row r="5227" spans="2:13" x14ac:dyDescent="0.2">
      <c r="B5227">
        <v>0</v>
      </c>
      <c r="C5227">
        <v>0</v>
      </c>
      <c r="D5227">
        <v>0</v>
      </c>
      <c r="E5227">
        <v>0</v>
      </c>
      <c r="F5227">
        <v>0</v>
      </c>
      <c r="G5227">
        <v>44444444</v>
      </c>
      <c r="H5227">
        <v>0</v>
      </c>
      <c r="I5227">
        <v>0</v>
      </c>
      <c r="J5227">
        <v>0</v>
      </c>
      <c r="K5227">
        <v>0</v>
      </c>
      <c r="L5227">
        <v>0</v>
      </c>
      <c r="M5227">
        <v>0</v>
      </c>
    </row>
    <row r="5228" spans="2:13" x14ac:dyDescent="0.2">
      <c r="B5228">
        <v>0</v>
      </c>
      <c r="C5228">
        <v>0</v>
      </c>
      <c r="D5228">
        <v>0</v>
      </c>
      <c r="E5228">
        <v>0</v>
      </c>
      <c r="F5228">
        <v>0</v>
      </c>
      <c r="G5228">
        <v>44444444</v>
      </c>
      <c r="H5228">
        <v>0</v>
      </c>
      <c r="I5228">
        <v>0</v>
      </c>
      <c r="J5228">
        <v>0</v>
      </c>
      <c r="K5228">
        <v>0</v>
      </c>
      <c r="L5228">
        <v>0</v>
      </c>
      <c r="M5228">
        <v>0</v>
      </c>
    </row>
    <row r="5229" spans="2:13" x14ac:dyDescent="0.2">
      <c r="B5229">
        <v>0</v>
      </c>
      <c r="C5229">
        <v>0</v>
      </c>
      <c r="D5229">
        <v>0</v>
      </c>
      <c r="E5229">
        <v>0</v>
      </c>
      <c r="F5229">
        <v>0</v>
      </c>
      <c r="G5229">
        <v>44444444</v>
      </c>
      <c r="H5229">
        <v>0</v>
      </c>
      <c r="I5229">
        <v>0</v>
      </c>
      <c r="J5229">
        <v>0</v>
      </c>
      <c r="K5229">
        <v>0</v>
      </c>
      <c r="L5229">
        <v>0</v>
      </c>
      <c r="M5229">
        <v>0</v>
      </c>
    </row>
    <row r="5230" spans="2:13" x14ac:dyDescent="0.2">
      <c r="B5230">
        <v>0</v>
      </c>
      <c r="C5230">
        <v>0</v>
      </c>
      <c r="D5230">
        <v>0</v>
      </c>
      <c r="E5230">
        <v>0</v>
      </c>
      <c r="F5230">
        <v>0</v>
      </c>
      <c r="G5230">
        <v>44444444</v>
      </c>
      <c r="H5230">
        <v>0</v>
      </c>
      <c r="I5230">
        <v>0</v>
      </c>
      <c r="J5230">
        <v>0</v>
      </c>
      <c r="K5230">
        <v>0</v>
      </c>
      <c r="L5230">
        <v>0</v>
      </c>
      <c r="M5230">
        <v>0</v>
      </c>
    </row>
    <row r="5231" spans="2:13" x14ac:dyDescent="0.2">
      <c r="B5231">
        <v>0</v>
      </c>
      <c r="C5231">
        <v>0</v>
      </c>
      <c r="D5231">
        <v>0</v>
      </c>
      <c r="E5231">
        <v>0</v>
      </c>
      <c r="F5231">
        <v>0</v>
      </c>
      <c r="G5231">
        <v>44444444</v>
      </c>
      <c r="H5231">
        <v>0</v>
      </c>
      <c r="I5231">
        <v>0</v>
      </c>
      <c r="J5231">
        <v>0</v>
      </c>
      <c r="K5231">
        <v>0</v>
      </c>
      <c r="L5231">
        <v>0</v>
      </c>
      <c r="M5231">
        <v>0</v>
      </c>
    </row>
    <row r="5232" spans="2:13" x14ac:dyDescent="0.2">
      <c r="B5232">
        <v>0</v>
      </c>
      <c r="C5232">
        <v>0</v>
      </c>
      <c r="D5232">
        <v>0</v>
      </c>
      <c r="E5232">
        <v>0</v>
      </c>
      <c r="F5232">
        <v>0</v>
      </c>
      <c r="G5232">
        <v>44444444</v>
      </c>
      <c r="H5232">
        <v>0</v>
      </c>
      <c r="I5232">
        <v>0</v>
      </c>
      <c r="J5232">
        <v>0</v>
      </c>
      <c r="K5232">
        <v>0</v>
      </c>
      <c r="L5232">
        <v>0</v>
      </c>
      <c r="M5232">
        <v>0</v>
      </c>
    </row>
    <row r="5233" spans="2:13" x14ac:dyDescent="0.2">
      <c r="B5233">
        <v>0</v>
      </c>
      <c r="C5233">
        <v>0</v>
      </c>
      <c r="D5233">
        <v>0</v>
      </c>
      <c r="E5233">
        <v>0</v>
      </c>
      <c r="F5233">
        <v>0</v>
      </c>
      <c r="G5233">
        <v>44444444</v>
      </c>
      <c r="H5233">
        <v>0</v>
      </c>
      <c r="I5233">
        <v>0</v>
      </c>
      <c r="J5233">
        <v>0</v>
      </c>
      <c r="K5233">
        <v>0</v>
      </c>
      <c r="L5233">
        <v>0</v>
      </c>
      <c r="M5233">
        <v>0</v>
      </c>
    </row>
    <row r="5234" spans="2:13" x14ac:dyDescent="0.2">
      <c r="B5234">
        <v>0</v>
      </c>
      <c r="C5234">
        <v>0</v>
      </c>
      <c r="D5234">
        <v>0</v>
      </c>
      <c r="E5234">
        <v>0</v>
      </c>
      <c r="F5234">
        <v>0</v>
      </c>
      <c r="G5234">
        <v>44444444</v>
      </c>
      <c r="H5234">
        <v>0</v>
      </c>
      <c r="I5234">
        <v>0</v>
      </c>
      <c r="J5234">
        <v>0</v>
      </c>
      <c r="K5234">
        <v>0</v>
      </c>
      <c r="L5234">
        <v>0</v>
      </c>
      <c r="M5234">
        <v>0</v>
      </c>
    </row>
    <row r="5235" spans="2:13" x14ac:dyDescent="0.2">
      <c r="B5235">
        <v>0</v>
      </c>
      <c r="C5235">
        <v>0</v>
      </c>
      <c r="D5235">
        <v>0</v>
      </c>
      <c r="E5235">
        <v>0</v>
      </c>
      <c r="F5235">
        <v>0</v>
      </c>
      <c r="G5235">
        <v>44444444</v>
      </c>
      <c r="H5235">
        <v>0</v>
      </c>
      <c r="I5235">
        <v>0</v>
      </c>
      <c r="J5235">
        <v>0</v>
      </c>
      <c r="K5235">
        <v>0</v>
      </c>
      <c r="L5235">
        <v>0</v>
      </c>
      <c r="M5235">
        <v>0</v>
      </c>
    </row>
    <row r="5236" spans="2:13" x14ac:dyDescent="0.2">
      <c r="B5236">
        <v>0</v>
      </c>
      <c r="C5236">
        <v>0</v>
      </c>
      <c r="D5236">
        <v>0</v>
      </c>
      <c r="E5236">
        <v>0</v>
      </c>
      <c r="F5236">
        <v>0</v>
      </c>
      <c r="G5236">
        <v>44444444</v>
      </c>
      <c r="H5236">
        <v>0</v>
      </c>
      <c r="I5236">
        <v>0</v>
      </c>
      <c r="J5236">
        <v>0</v>
      </c>
      <c r="K5236">
        <v>0</v>
      </c>
      <c r="L5236">
        <v>0</v>
      </c>
      <c r="M5236">
        <v>0</v>
      </c>
    </row>
    <row r="5237" spans="2:13" x14ac:dyDescent="0.2">
      <c r="B5237">
        <v>0</v>
      </c>
      <c r="C5237">
        <v>0</v>
      </c>
      <c r="D5237">
        <v>0</v>
      </c>
      <c r="E5237">
        <v>0</v>
      </c>
      <c r="F5237">
        <v>0</v>
      </c>
      <c r="G5237">
        <v>44444444</v>
      </c>
      <c r="H5237">
        <v>0</v>
      </c>
      <c r="I5237">
        <v>0</v>
      </c>
      <c r="J5237">
        <v>0</v>
      </c>
      <c r="K5237">
        <v>0</v>
      </c>
      <c r="L5237">
        <v>0</v>
      </c>
      <c r="M5237">
        <v>0</v>
      </c>
    </row>
    <row r="5238" spans="2:13" x14ac:dyDescent="0.2">
      <c r="B5238">
        <v>0</v>
      </c>
      <c r="C5238">
        <v>0</v>
      </c>
      <c r="D5238">
        <v>0</v>
      </c>
      <c r="E5238">
        <v>0</v>
      </c>
      <c r="F5238">
        <v>0</v>
      </c>
      <c r="G5238">
        <v>44444444</v>
      </c>
      <c r="H5238">
        <v>0</v>
      </c>
      <c r="I5238">
        <v>0</v>
      </c>
      <c r="J5238">
        <v>0</v>
      </c>
      <c r="K5238">
        <v>0</v>
      </c>
      <c r="L5238">
        <v>0</v>
      </c>
      <c r="M5238">
        <v>0</v>
      </c>
    </row>
    <row r="5239" spans="2:13" x14ac:dyDescent="0.2">
      <c r="B5239">
        <v>0</v>
      </c>
      <c r="C5239">
        <v>0</v>
      </c>
      <c r="D5239">
        <v>0</v>
      </c>
      <c r="E5239">
        <v>0</v>
      </c>
      <c r="F5239">
        <v>0</v>
      </c>
      <c r="G5239">
        <v>44444444</v>
      </c>
      <c r="H5239">
        <v>0</v>
      </c>
      <c r="I5239">
        <v>0</v>
      </c>
      <c r="J5239">
        <v>0</v>
      </c>
      <c r="K5239">
        <v>0</v>
      </c>
      <c r="L5239">
        <v>0</v>
      </c>
      <c r="M5239">
        <v>0</v>
      </c>
    </row>
    <row r="5240" spans="2:13" x14ac:dyDescent="0.2">
      <c r="B5240">
        <v>0</v>
      </c>
      <c r="C5240">
        <v>0</v>
      </c>
      <c r="D5240">
        <v>0</v>
      </c>
      <c r="E5240">
        <v>0</v>
      </c>
      <c r="F5240">
        <v>0</v>
      </c>
      <c r="G5240">
        <v>44444444</v>
      </c>
      <c r="H5240">
        <v>0</v>
      </c>
      <c r="I5240">
        <v>0</v>
      </c>
      <c r="J5240">
        <v>0</v>
      </c>
      <c r="K5240">
        <v>0</v>
      </c>
      <c r="L5240">
        <v>0</v>
      </c>
      <c r="M5240">
        <v>0</v>
      </c>
    </row>
    <row r="5241" spans="2:13" x14ac:dyDescent="0.2">
      <c r="B5241">
        <v>0</v>
      </c>
      <c r="C5241">
        <v>0</v>
      </c>
      <c r="D5241">
        <v>0</v>
      </c>
      <c r="E5241">
        <v>0</v>
      </c>
      <c r="F5241">
        <v>0</v>
      </c>
      <c r="G5241">
        <v>44444444</v>
      </c>
      <c r="H5241">
        <v>0</v>
      </c>
      <c r="I5241">
        <v>0</v>
      </c>
      <c r="J5241">
        <v>0</v>
      </c>
      <c r="K5241">
        <v>0</v>
      </c>
      <c r="L5241">
        <v>0</v>
      </c>
      <c r="M5241">
        <v>0</v>
      </c>
    </row>
    <row r="5242" spans="2:13" x14ac:dyDescent="0.2">
      <c r="B5242">
        <v>0</v>
      </c>
      <c r="C5242">
        <v>0</v>
      </c>
      <c r="D5242">
        <v>0</v>
      </c>
      <c r="E5242">
        <v>0</v>
      </c>
      <c r="F5242">
        <v>0</v>
      </c>
      <c r="G5242">
        <v>44444444</v>
      </c>
      <c r="H5242">
        <v>0</v>
      </c>
      <c r="I5242">
        <v>0</v>
      </c>
      <c r="J5242">
        <v>0</v>
      </c>
      <c r="K5242">
        <v>0</v>
      </c>
      <c r="L5242">
        <v>0</v>
      </c>
      <c r="M5242">
        <v>0</v>
      </c>
    </row>
    <row r="5243" spans="2:13" x14ac:dyDescent="0.2">
      <c r="B5243">
        <v>0</v>
      </c>
      <c r="C5243">
        <v>0</v>
      </c>
      <c r="D5243">
        <v>0</v>
      </c>
      <c r="E5243">
        <v>0</v>
      </c>
      <c r="F5243">
        <v>0</v>
      </c>
      <c r="G5243">
        <v>44444444</v>
      </c>
      <c r="H5243">
        <v>0</v>
      </c>
      <c r="I5243">
        <v>0</v>
      </c>
      <c r="J5243">
        <v>0</v>
      </c>
      <c r="K5243">
        <v>0</v>
      </c>
      <c r="L5243">
        <v>0</v>
      </c>
      <c r="M5243">
        <v>0</v>
      </c>
    </row>
    <row r="5244" spans="2:13" x14ac:dyDescent="0.2">
      <c r="B5244">
        <v>0</v>
      </c>
      <c r="C5244">
        <v>0</v>
      </c>
      <c r="D5244">
        <v>0</v>
      </c>
      <c r="E5244">
        <v>0</v>
      </c>
      <c r="F5244">
        <v>0</v>
      </c>
      <c r="G5244">
        <v>44444444</v>
      </c>
      <c r="H5244">
        <v>0</v>
      </c>
      <c r="I5244">
        <v>0</v>
      </c>
      <c r="J5244">
        <v>0</v>
      </c>
      <c r="K5244">
        <v>0</v>
      </c>
      <c r="L5244">
        <v>0</v>
      </c>
      <c r="M5244">
        <v>0</v>
      </c>
    </row>
    <row r="5245" spans="2:13" x14ac:dyDescent="0.2">
      <c r="B5245">
        <v>0</v>
      </c>
      <c r="C5245">
        <v>0</v>
      </c>
      <c r="D5245">
        <v>0</v>
      </c>
      <c r="E5245">
        <v>0</v>
      </c>
      <c r="F5245">
        <v>0</v>
      </c>
      <c r="G5245">
        <v>44444444</v>
      </c>
      <c r="H5245">
        <v>0</v>
      </c>
      <c r="I5245">
        <v>0</v>
      </c>
      <c r="J5245">
        <v>0</v>
      </c>
      <c r="K5245">
        <v>0</v>
      </c>
      <c r="L5245">
        <v>0</v>
      </c>
      <c r="M5245">
        <v>0</v>
      </c>
    </row>
    <row r="5246" spans="2:13" x14ac:dyDescent="0.2">
      <c r="B5246">
        <v>0</v>
      </c>
      <c r="C5246">
        <v>0</v>
      </c>
      <c r="D5246">
        <v>0</v>
      </c>
      <c r="E5246">
        <v>0</v>
      </c>
      <c r="F5246">
        <v>0</v>
      </c>
      <c r="G5246">
        <v>44444444</v>
      </c>
      <c r="H5246">
        <v>0</v>
      </c>
      <c r="I5246">
        <v>0</v>
      </c>
      <c r="J5246">
        <v>0</v>
      </c>
      <c r="K5246">
        <v>0</v>
      </c>
      <c r="L5246">
        <v>0</v>
      </c>
      <c r="M5246">
        <v>0</v>
      </c>
    </row>
    <row r="5247" spans="2:13" x14ac:dyDescent="0.2">
      <c r="B5247">
        <v>0</v>
      </c>
      <c r="C5247">
        <v>0</v>
      </c>
      <c r="D5247">
        <v>0</v>
      </c>
      <c r="E5247">
        <v>0</v>
      </c>
      <c r="F5247">
        <v>0</v>
      </c>
      <c r="G5247">
        <v>44444444</v>
      </c>
      <c r="H5247">
        <v>0</v>
      </c>
      <c r="I5247">
        <v>0</v>
      </c>
      <c r="J5247">
        <v>0</v>
      </c>
      <c r="K5247">
        <v>0</v>
      </c>
      <c r="L5247">
        <v>0</v>
      </c>
      <c r="M5247">
        <v>0</v>
      </c>
    </row>
    <row r="5248" spans="2:13" x14ac:dyDescent="0.2">
      <c r="B5248">
        <v>0</v>
      </c>
      <c r="C5248">
        <v>0</v>
      </c>
      <c r="D5248">
        <v>0</v>
      </c>
      <c r="E5248">
        <v>0</v>
      </c>
      <c r="F5248">
        <v>0</v>
      </c>
      <c r="G5248">
        <v>44444444</v>
      </c>
      <c r="H5248">
        <v>0</v>
      </c>
      <c r="I5248">
        <v>0</v>
      </c>
      <c r="J5248">
        <v>0</v>
      </c>
      <c r="K5248">
        <v>0</v>
      </c>
      <c r="L5248">
        <v>0</v>
      </c>
      <c r="M5248">
        <v>0</v>
      </c>
    </row>
    <row r="5249" spans="2:13" x14ac:dyDescent="0.2">
      <c r="B5249">
        <v>0</v>
      </c>
      <c r="C5249">
        <v>0</v>
      </c>
      <c r="D5249">
        <v>0</v>
      </c>
      <c r="E5249">
        <v>0</v>
      </c>
      <c r="F5249">
        <v>0</v>
      </c>
      <c r="G5249">
        <v>44444444</v>
      </c>
      <c r="H5249">
        <v>0</v>
      </c>
      <c r="I5249">
        <v>0</v>
      </c>
      <c r="J5249">
        <v>0</v>
      </c>
      <c r="K5249">
        <v>0</v>
      </c>
      <c r="L5249">
        <v>0</v>
      </c>
      <c r="M5249">
        <v>0</v>
      </c>
    </row>
    <row r="5250" spans="2:13" x14ac:dyDescent="0.2">
      <c r="B5250">
        <v>0</v>
      </c>
      <c r="C5250">
        <v>0</v>
      </c>
      <c r="D5250">
        <v>0</v>
      </c>
      <c r="E5250">
        <v>0</v>
      </c>
      <c r="F5250">
        <v>0</v>
      </c>
      <c r="G5250">
        <v>44444444</v>
      </c>
      <c r="H5250">
        <v>0</v>
      </c>
      <c r="I5250">
        <v>0</v>
      </c>
      <c r="J5250">
        <v>0</v>
      </c>
      <c r="K5250">
        <v>0</v>
      </c>
      <c r="L5250">
        <v>0</v>
      </c>
      <c r="M5250">
        <v>0</v>
      </c>
    </row>
    <row r="5251" spans="2:13" x14ac:dyDescent="0.2">
      <c r="B5251">
        <v>0</v>
      </c>
      <c r="C5251">
        <v>0</v>
      </c>
      <c r="D5251">
        <v>0</v>
      </c>
      <c r="E5251">
        <v>0</v>
      </c>
      <c r="F5251">
        <v>0</v>
      </c>
      <c r="G5251">
        <v>44444444</v>
      </c>
      <c r="H5251">
        <v>0</v>
      </c>
      <c r="I5251">
        <v>0</v>
      </c>
      <c r="J5251">
        <v>0</v>
      </c>
      <c r="K5251">
        <v>0</v>
      </c>
      <c r="L5251">
        <v>0</v>
      </c>
      <c r="M5251">
        <v>0</v>
      </c>
    </row>
    <row r="5252" spans="2:13" x14ac:dyDescent="0.2">
      <c r="B5252">
        <v>0</v>
      </c>
      <c r="C5252">
        <v>0</v>
      </c>
      <c r="D5252">
        <v>0</v>
      </c>
      <c r="E5252">
        <v>0</v>
      </c>
      <c r="F5252">
        <v>0</v>
      </c>
      <c r="G5252">
        <v>44444444</v>
      </c>
      <c r="H5252">
        <v>0</v>
      </c>
      <c r="I5252">
        <v>0</v>
      </c>
      <c r="J5252">
        <v>0</v>
      </c>
      <c r="K5252">
        <v>0</v>
      </c>
      <c r="L5252">
        <v>0</v>
      </c>
      <c r="M5252">
        <v>0</v>
      </c>
    </row>
    <row r="5253" spans="2:13" x14ac:dyDescent="0.2">
      <c r="B5253">
        <v>0</v>
      </c>
      <c r="C5253">
        <v>0</v>
      </c>
      <c r="D5253">
        <v>0</v>
      </c>
      <c r="E5253">
        <v>0</v>
      </c>
      <c r="F5253">
        <v>0</v>
      </c>
      <c r="G5253">
        <v>44444444</v>
      </c>
      <c r="H5253">
        <v>0</v>
      </c>
      <c r="I5253">
        <v>0</v>
      </c>
      <c r="J5253">
        <v>0</v>
      </c>
      <c r="K5253">
        <v>0</v>
      </c>
      <c r="L5253">
        <v>0</v>
      </c>
      <c r="M5253">
        <v>0</v>
      </c>
    </row>
    <row r="5254" spans="2:13" x14ac:dyDescent="0.2">
      <c r="B5254">
        <v>0</v>
      </c>
      <c r="C5254">
        <v>0</v>
      </c>
      <c r="D5254">
        <v>0</v>
      </c>
      <c r="E5254">
        <v>0</v>
      </c>
      <c r="F5254">
        <v>0</v>
      </c>
      <c r="G5254">
        <v>44444444</v>
      </c>
      <c r="H5254">
        <v>0</v>
      </c>
      <c r="I5254">
        <v>0</v>
      </c>
      <c r="J5254">
        <v>0</v>
      </c>
      <c r="K5254">
        <v>0</v>
      </c>
      <c r="L5254">
        <v>0</v>
      </c>
      <c r="M5254">
        <v>0</v>
      </c>
    </row>
    <row r="5255" spans="2:13" x14ac:dyDescent="0.2">
      <c r="B5255">
        <v>0</v>
      </c>
      <c r="C5255">
        <v>0</v>
      </c>
      <c r="D5255">
        <v>0</v>
      </c>
      <c r="E5255">
        <v>0</v>
      </c>
      <c r="F5255">
        <v>0</v>
      </c>
      <c r="G5255">
        <v>44444444</v>
      </c>
      <c r="H5255">
        <v>0</v>
      </c>
      <c r="I5255">
        <v>0</v>
      </c>
      <c r="J5255">
        <v>0</v>
      </c>
      <c r="K5255">
        <v>0</v>
      </c>
      <c r="L5255">
        <v>0</v>
      </c>
      <c r="M5255">
        <v>0</v>
      </c>
    </row>
    <row r="5256" spans="2:13" x14ac:dyDescent="0.2">
      <c r="B5256">
        <v>0</v>
      </c>
      <c r="C5256">
        <v>0</v>
      </c>
      <c r="D5256">
        <v>0</v>
      </c>
      <c r="E5256">
        <v>0</v>
      </c>
      <c r="F5256">
        <v>0</v>
      </c>
      <c r="G5256">
        <v>44444444</v>
      </c>
      <c r="H5256">
        <v>0</v>
      </c>
      <c r="I5256">
        <v>0</v>
      </c>
      <c r="J5256">
        <v>0</v>
      </c>
      <c r="K5256">
        <v>0</v>
      </c>
      <c r="L5256">
        <v>0</v>
      </c>
      <c r="M5256">
        <v>0</v>
      </c>
    </row>
    <row r="5257" spans="2:13" x14ac:dyDescent="0.2">
      <c r="B5257">
        <v>0</v>
      </c>
      <c r="C5257">
        <v>0</v>
      </c>
      <c r="D5257">
        <v>0</v>
      </c>
      <c r="E5257">
        <v>0</v>
      </c>
      <c r="F5257">
        <v>0</v>
      </c>
      <c r="G5257">
        <v>44444444</v>
      </c>
      <c r="H5257">
        <v>0</v>
      </c>
      <c r="I5257">
        <v>0</v>
      </c>
      <c r="J5257">
        <v>0</v>
      </c>
      <c r="K5257">
        <v>0</v>
      </c>
      <c r="L5257">
        <v>0</v>
      </c>
      <c r="M5257">
        <v>0</v>
      </c>
    </row>
    <row r="5258" spans="2:13" x14ac:dyDescent="0.2">
      <c r="B5258">
        <v>0</v>
      </c>
      <c r="C5258">
        <v>0</v>
      </c>
      <c r="D5258">
        <v>0</v>
      </c>
      <c r="E5258">
        <v>0</v>
      </c>
      <c r="F5258">
        <v>0</v>
      </c>
      <c r="G5258">
        <v>44444444</v>
      </c>
      <c r="H5258">
        <v>0</v>
      </c>
      <c r="I5258">
        <v>0</v>
      </c>
      <c r="J5258">
        <v>0</v>
      </c>
      <c r="K5258">
        <v>0</v>
      </c>
      <c r="L5258">
        <v>0</v>
      </c>
      <c r="M5258">
        <v>0</v>
      </c>
    </row>
    <row r="5259" spans="2:13" x14ac:dyDescent="0.2">
      <c r="B5259">
        <v>0</v>
      </c>
      <c r="C5259">
        <v>0</v>
      </c>
      <c r="D5259">
        <v>0</v>
      </c>
      <c r="E5259">
        <v>0</v>
      </c>
      <c r="F5259">
        <v>0</v>
      </c>
      <c r="G5259">
        <v>44444444</v>
      </c>
      <c r="H5259">
        <v>0</v>
      </c>
      <c r="I5259">
        <v>0</v>
      </c>
      <c r="J5259">
        <v>0</v>
      </c>
      <c r="K5259">
        <v>0</v>
      </c>
      <c r="L5259">
        <v>0</v>
      </c>
      <c r="M5259">
        <v>0</v>
      </c>
    </row>
    <row r="5260" spans="2:13" x14ac:dyDescent="0.2">
      <c r="B5260">
        <v>0</v>
      </c>
      <c r="C5260">
        <v>0</v>
      </c>
      <c r="D5260">
        <v>0</v>
      </c>
      <c r="E5260">
        <v>0</v>
      </c>
      <c r="F5260">
        <v>0</v>
      </c>
      <c r="G5260">
        <v>44444444</v>
      </c>
      <c r="H5260">
        <v>0</v>
      </c>
      <c r="I5260">
        <v>0</v>
      </c>
      <c r="J5260">
        <v>0</v>
      </c>
      <c r="K5260">
        <v>0</v>
      </c>
      <c r="L5260">
        <v>0</v>
      </c>
      <c r="M5260">
        <v>0</v>
      </c>
    </row>
    <row r="5261" spans="2:13" x14ac:dyDescent="0.2">
      <c r="B5261">
        <v>0</v>
      </c>
      <c r="C5261">
        <v>0</v>
      </c>
      <c r="D5261">
        <v>0</v>
      </c>
      <c r="E5261">
        <v>0</v>
      </c>
      <c r="F5261">
        <v>0</v>
      </c>
      <c r="G5261">
        <v>44444444</v>
      </c>
      <c r="H5261">
        <v>0</v>
      </c>
      <c r="I5261">
        <v>0</v>
      </c>
      <c r="J5261">
        <v>0</v>
      </c>
      <c r="K5261">
        <v>0</v>
      </c>
      <c r="L5261">
        <v>0</v>
      </c>
      <c r="M5261">
        <v>0</v>
      </c>
    </row>
    <row r="5262" spans="2:13" x14ac:dyDescent="0.2">
      <c r="B5262">
        <v>0</v>
      </c>
      <c r="C5262">
        <v>0</v>
      </c>
      <c r="D5262">
        <v>0</v>
      </c>
      <c r="E5262">
        <v>0</v>
      </c>
      <c r="F5262">
        <v>0</v>
      </c>
      <c r="G5262">
        <v>44444444</v>
      </c>
      <c r="H5262">
        <v>0</v>
      </c>
      <c r="I5262">
        <v>0</v>
      </c>
      <c r="J5262">
        <v>0</v>
      </c>
      <c r="K5262">
        <v>0</v>
      </c>
      <c r="L5262">
        <v>0</v>
      </c>
      <c r="M5262">
        <v>0</v>
      </c>
    </row>
    <row r="5263" spans="2:13" x14ac:dyDescent="0.2">
      <c r="B5263">
        <v>0</v>
      </c>
      <c r="C5263">
        <v>0</v>
      </c>
      <c r="D5263">
        <v>0</v>
      </c>
      <c r="E5263">
        <v>0</v>
      </c>
      <c r="F5263">
        <v>0</v>
      </c>
      <c r="G5263">
        <v>44444444</v>
      </c>
      <c r="H5263">
        <v>0</v>
      </c>
      <c r="I5263">
        <v>0</v>
      </c>
      <c r="J5263">
        <v>0</v>
      </c>
      <c r="K5263">
        <v>0</v>
      </c>
      <c r="L5263">
        <v>0</v>
      </c>
      <c r="M5263">
        <v>0</v>
      </c>
    </row>
    <row r="5264" spans="2:13" x14ac:dyDescent="0.2">
      <c r="B5264">
        <v>0</v>
      </c>
      <c r="C5264">
        <v>0</v>
      </c>
      <c r="D5264">
        <v>0</v>
      </c>
      <c r="E5264">
        <v>0</v>
      </c>
      <c r="F5264">
        <v>0</v>
      </c>
      <c r="G5264">
        <v>44444444</v>
      </c>
      <c r="H5264">
        <v>0</v>
      </c>
      <c r="I5264">
        <v>0</v>
      </c>
      <c r="J5264">
        <v>0</v>
      </c>
      <c r="K5264">
        <v>0</v>
      </c>
      <c r="L5264">
        <v>0</v>
      </c>
      <c r="M5264">
        <v>0</v>
      </c>
    </row>
    <row r="5265" spans="2:13" x14ac:dyDescent="0.2">
      <c r="B5265">
        <v>0</v>
      </c>
      <c r="C5265">
        <v>0</v>
      </c>
      <c r="D5265">
        <v>0</v>
      </c>
      <c r="E5265">
        <v>0</v>
      </c>
      <c r="F5265">
        <v>0</v>
      </c>
      <c r="G5265">
        <v>44444444</v>
      </c>
      <c r="H5265">
        <v>0</v>
      </c>
      <c r="I5265">
        <v>0</v>
      </c>
      <c r="J5265">
        <v>0</v>
      </c>
      <c r="K5265">
        <v>0</v>
      </c>
      <c r="L5265">
        <v>0</v>
      </c>
      <c r="M5265">
        <v>0</v>
      </c>
    </row>
    <row r="5266" spans="2:13" x14ac:dyDescent="0.2">
      <c r="B5266">
        <v>0</v>
      </c>
      <c r="C5266">
        <v>0</v>
      </c>
      <c r="D5266">
        <v>0</v>
      </c>
      <c r="E5266">
        <v>0</v>
      </c>
      <c r="F5266">
        <v>0</v>
      </c>
      <c r="G5266">
        <v>44444444</v>
      </c>
      <c r="H5266">
        <v>0</v>
      </c>
      <c r="I5266">
        <v>0</v>
      </c>
      <c r="J5266">
        <v>0</v>
      </c>
      <c r="K5266">
        <v>0</v>
      </c>
      <c r="L5266">
        <v>0</v>
      </c>
      <c r="M5266">
        <v>0</v>
      </c>
    </row>
    <row r="5267" spans="2:13" x14ac:dyDescent="0.2">
      <c r="B5267">
        <v>0</v>
      </c>
      <c r="C5267">
        <v>0</v>
      </c>
      <c r="D5267">
        <v>0</v>
      </c>
      <c r="E5267">
        <v>0</v>
      </c>
      <c r="F5267">
        <v>0</v>
      </c>
      <c r="G5267">
        <v>44444444</v>
      </c>
      <c r="H5267">
        <v>0</v>
      </c>
      <c r="I5267">
        <v>0</v>
      </c>
      <c r="J5267">
        <v>0</v>
      </c>
      <c r="K5267">
        <v>0</v>
      </c>
      <c r="L5267">
        <v>0</v>
      </c>
      <c r="M5267">
        <v>0</v>
      </c>
    </row>
    <row r="5268" spans="2:13" x14ac:dyDescent="0.2">
      <c r="B5268">
        <v>0</v>
      </c>
      <c r="C5268">
        <v>0</v>
      </c>
      <c r="D5268">
        <v>0</v>
      </c>
      <c r="E5268">
        <v>0</v>
      </c>
      <c r="F5268">
        <v>0</v>
      </c>
      <c r="G5268">
        <v>44444444</v>
      </c>
      <c r="H5268">
        <v>0</v>
      </c>
      <c r="I5268">
        <v>0</v>
      </c>
      <c r="J5268">
        <v>0</v>
      </c>
      <c r="K5268">
        <v>0</v>
      </c>
      <c r="L5268">
        <v>0</v>
      </c>
      <c r="M5268">
        <v>0</v>
      </c>
    </row>
    <row r="5269" spans="2:13" x14ac:dyDescent="0.2">
      <c r="B5269">
        <v>0</v>
      </c>
      <c r="C5269">
        <v>0</v>
      </c>
      <c r="D5269">
        <v>0</v>
      </c>
      <c r="E5269">
        <v>0</v>
      </c>
      <c r="F5269">
        <v>0</v>
      </c>
      <c r="G5269">
        <v>44444444</v>
      </c>
      <c r="H5269">
        <v>0</v>
      </c>
      <c r="I5269">
        <v>0</v>
      </c>
      <c r="J5269">
        <v>0</v>
      </c>
      <c r="K5269">
        <v>0</v>
      </c>
      <c r="L5269">
        <v>0</v>
      </c>
      <c r="M5269">
        <v>0</v>
      </c>
    </row>
    <row r="5270" spans="2:13" x14ac:dyDescent="0.2">
      <c r="B5270">
        <v>0</v>
      </c>
      <c r="C5270">
        <v>0</v>
      </c>
      <c r="D5270">
        <v>0</v>
      </c>
      <c r="E5270">
        <v>0</v>
      </c>
      <c r="F5270">
        <v>0</v>
      </c>
      <c r="G5270">
        <v>44444444</v>
      </c>
      <c r="H5270">
        <v>0</v>
      </c>
      <c r="I5270">
        <v>0</v>
      </c>
      <c r="J5270">
        <v>0</v>
      </c>
      <c r="K5270">
        <v>0</v>
      </c>
      <c r="L5270">
        <v>0</v>
      </c>
      <c r="M5270">
        <v>0</v>
      </c>
    </row>
    <row r="5271" spans="2:13" x14ac:dyDescent="0.2">
      <c r="B5271">
        <v>0</v>
      </c>
      <c r="C5271">
        <v>0</v>
      </c>
      <c r="D5271">
        <v>0</v>
      </c>
      <c r="E5271">
        <v>0</v>
      </c>
      <c r="F5271">
        <v>0</v>
      </c>
      <c r="G5271">
        <v>44444444</v>
      </c>
      <c r="H5271">
        <v>0</v>
      </c>
      <c r="I5271">
        <v>0</v>
      </c>
      <c r="J5271">
        <v>0</v>
      </c>
      <c r="K5271">
        <v>0</v>
      </c>
      <c r="L5271">
        <v>0</v>
      </c>
      <c r="M5271">
        <v>0</v>
      </c>
    </row>
    <row r="5272" spans="2:13" x14ac:dyDescent="0.2">
      <c r="B5272">
        <v>0</v>
      </c>
      <c r="C5272">
        <v>0</v>
      </c>
      <c r="D5272">
        <v>0</v>
      </c>
      <c r="E5272">
        <v>0</v>
      </c>
      <c r="F5272">
        <v>0</v>
      </c>
      <c r="G5272">
        <v>44444444</v>
      </c>
      <c r="H5272">
        <v>0</v>
      </c>
      <c r="I5272">
        <v>0</v>
      </c>
      <c r="J5272">
        <v>0</v>
      </c>
      <c r="K5272">
        <v>0</v>
      </c>
      <c r="L5272">
        <v>0</v>
      </c>
      <c r="M5272">
        <v>0</v>
      </c>
    </row>
    <row r="5273" spans="2:13" x14ac:dyDescent="0.2">
      <c r="B5273">
        <v>0</v>
      </c>
      <c r="C5273">
        <v>0</v>
      </c>
      <c r="D5273">
        <v>0</v>
      </c>
      <c r="E5273">
        <v>0</v>
      </c>
      <c r="F5273">
        <v>0</v>
      </c>
      <c r="G5273">
        <v>44444444</v>
      </c>
      <c r="H5273">
        <v>0</v>
      </c>
      <c r="I5273">
        <v>0</v>
      </c>
      <c r="J5273">
        <v>0</v>
      </c>
      <c r="K5273">
        <v>0</v>
      </c>
      <c r="L5273">
        <v>0</v>
      </c>
      <c r="M5273">
        <v>0</v>
      </c>
    </row>
    <row r="5274" spans="2:13" x14ac:dyDescent="0.2">
      <c r="B5274">
        <v>0</v>
      </c>
      <c r="C5274">
        <v>0</v>
      </c>
      <c r="D5274">
        <v>0</v>
      </c>
      <c r="E5274">
        <v>0</v>
      </c>
      <c r="F5274">
        <v>0</v>
      </c>
      <c r="G5274">
        <v>44444444</v>
      </c>
      <c r="H5274">
        <v>0</v>
      </c>
      <c r="I5274">
        <v>0</v>
      </c>
      <c r="J5274">
        <v>0</v>
      </c>
      <c r="K5274">
        <v>0</v>
      </c>
      <c r="L5274">
        <v>0</v>
      </c>
      <c r="M5274">
        <v>0</v>
      </c>
    </row>
    <row r="5275" spans="2:13" x14ac:dyDescent="0.2">
      <c r="B5275">
        <v>0</v>
      </c>
      <c r="C5275">
        <v>0</v>
      </c>
      <c r="D5275">
        <v>0</v>
      </c>
      <c r="E5275">
        <v>0</v>
      </c>
      <c r="F5275">
        <v>0</v>
      </c>
      <c r="G5275">
        <v>44444444</v>
      </c>
      <c r="H5275">
        <v>0</v>
      </c>
      <c r="I5275">
        <v>0</v>
      </c>
      <c r="J5275">
        <v>0</v>
      </c>
      <c r="K5275">
        <v>0</v>
      </c>
      <c r="L5275">
        <v>0</v>
      </c>
      <c r="M5275">
        <v>0</v>
      </c>
    </row>
    <row r="5276" spans="2:13" x14ac:dyDescent="0.2">
      <c r="B5276">
        <v>0</v>
      </c>
      <c r="C5276">
        <v>0</v>
      </c>
      <c r="D5276">
        <v>0</v>
      </c>
      <c r="E5276">
        <v>0</v>
      </c>
      <c r="F5276">
        <v>0</v>
      </c>
      <c r="G5276">
        <v>44444444</v>
      </c>
      <c r="H5276">
        <v>0</v>
      </c>
      <c r="I5276">
        <v>0</v>
      </c>
      <c r="J5276">
        <v>0</v>
      </c>
      <c r="K5276">
        <v>0</v>
      </c>
      <c r="L5276">
        <v>0</v>
      </c>
      <c r="M5276">
        <v>0</v>
      </c>
    </row>
    <row r="5277" spans="2:13" x14ac:dyDescent="0.2">
      <c r="B5277">
        <v>0</v>
      </c>
      <c r="C5277">
        <v>0</v>
      </c>
      <c r="D5277">
        <v>0</v>
      </c>
      <c r="E5277">
        <v>0</v>
      </c>
      <c r="F5277">
        <v>0</v>
      </c>
      <c r="G5277">
        <v>44444444</v>
      </c>
      <c r="H5277">
        <v>0</v>
      </c>
      <c r="I5277">
        <v>0</v>
      </c>
      <c r="J5277">
        <v>0</v>
      </c>
      <c r="K5277">
        <v>0</v>
      </c>
      <c r="L5277">
        <v>0</v>
      </c>
      <c r="M5277">
        <v>0</v>
      </c>
    </row>
    <row r="5278" spans="2:13" x14ac:dyDescent="0.2">
      <c r="B5278">
        <v>0</v>
      </c>
      <c r="C5278">
        <v>0</v>
      </c>
      <c r="D5278">
        <v>0</v>
      </c>
      <c r="E5278">
        <v>0</v>
      </c>
      <c r="F5278">
        <v>0</v>
      </c>
      <c r="G5278">
        <v>44444444</v>
      </c>
      <c r="H5278">
        <v>0</v>
      </c>
      <c r="I5278">
        <v>0</v>
      </c>
      <c r="J5278">
        <v>0</v>
      </c>
      <c r="K5278">
        <v>0</v>
      </c>
      <c r="L5278">
        <v>0</v>
      </c>
      <c r="M5278">
        <v>0</v>
      </c>
    </row>
    <row r="5279" spans="2:13" x14ac:dyDescent="0.2">
      <c r="B5279">
        <v>0</v>
      </c>
      <c r="C5279">
        <v>0</v>
      </c>
      <c r="D5279">
        <v>0</v>
      </c>
      <c r="E5279">
        <v>0</v>
      </c>
      <c r="F5279">
        <v>0</v>
      </c>
      <c r="G5279">
        <v>44444444</v>
      </c>
      <c r="H5279">
        <v>0</v>
      </c>
      <c r="I5279">
        <v>0</v>
      </c>
      <c r="J5279">
        <v>0</v>
      </c>
      <c r="K5279">
        <v>0</v>
      </c>
      <c r="L5279">
        <v>0</v>
      </c>
      <c r="M5279">
        <v>0</v>
      </c>
    </row>
    <row r="5280" spans="2:13" x14ac:dyDescent="0.2">
      <c r="B5280">
        <v>0</v>
      </c>
      <c r="C5280">
        <v>0</v>
      </c>
      <c r="D5280">
        <v>0</v>
      </c>
      <c r="E5280">
        <v>0</v>
      </c>
      <c r="F5280">
        <v>0</v>
      </c>
      <c r="G5280">
        <v>44444444</v>
      </c>
      <c r="H5280">
        <v>0</v>
      </c>
      <c r="I5280">
        <v>0</v>
      </c>
      <c r="J5280">
        <v>0</v>
      </c>
      <c r="K5280">
        <v>0</v>
      </c>
      <c r="L5280">
        <v>0</v>
      </c>
      <c r="M5280">
        <v>0</v>
      </c>
    </row>
    <row r="5281" spans="2:13" x14ac:dyDescent="0.2">
      <c r="B5281">
        <v>0</v>
      </c>
      <c r="C5281">
        <v>0</v>
      </c>
      <c r="D5281">
        <v>0</v>
      </c>
      <c r="E5281">
        <v>0</v>
      </c>
      <c r="F5281">
        <v>0</v>
      </c>
      <c r="G5281">
        <v>44444444</v>
      </c>
      <c r="H5281">
        <v>0</v>
      </c>
      <c r="I5281">
        <v>0</v>
      </c>
      <c r="J5281">
        <v>0</v>
      </c>
      <c r="K5281">
        <v>0</v>
      </c>
      <c r="L5281">
        <v>0</v>
      </c>
      <c r="M5281">
        <v>0</v>
      </c>
    </row>
    <row r="5282" spans="2:13" x14ac:dyDescent="0.2">
      <c r="B5282">
        <v>0</v>
      </c>
      <c r="C5282">
        <v>0</v>
      </c>
      <c r="D5282">
        <v>0</v>
      </c>
      <c r="E5282">
        <v>0</v>
      </c>
      <c r="F5282">
        <v>0</v>
      </c>
      <c r="G5282">
        <v>44444444</v>
      </c>
      <c r="H5282">
        <v>0</v>
      </c>
      <c r="I5282">
        <v>0</v>
      </c>
      <c r="J5282">
        <v>0</v>
      </c>
      <c r="K5282">
        <v>0</v>
      </c>
      <c r="L5282">
        <v>0</v>
      </c>
      <c r="M5282">
        <v>0</v>
      </c>
    </row>
    <row r="5283" spans="2:13" x14ac:dyDescent="0.2">
      <c r="B5283">
        <v>0</v>
      </c>
      <c r="C5283">
        <v>0</v>
      </c>
      <c r="D5283">
        <v>0</v>
      </c>
      <c r="E5283">
        <v>0</v>
      </c>
      <c r="F5283">
        <v>0</v>
      </c>
      <c r="G5283">
        <v>44444444</v>
      </c>
      <c r="H5283">
        <v>0</v>
      </c>
      <c r="I5283">
        <v>0</v>
      </c>
      <c r="J5283">
        <v>0</v>
      </c>
      <c r="K5283">
        <v>0</v>
      </c>
      <c r="L5283">
        <v>0</v>
      </c>
      <c r="M5283">
        <v>0</v>
      </c>
    </row>
    <row r="5284" spans="2:13" x14ac:dyDescent="0.2">
      <c r="B5284">
        <v>0</v>
      </c>
      <c r="C5284">
        <v>0</v>
      </c>
      <c r="D5284">
        <v>0</v>
      </c>
      <c r="E5284">
        <v>0</v>
      </c>
      <c r="F5284">
        <v>0</v>
      </c>
      <c r="G5284">
        <v>44444444</v>
      </c>
      <c r="H5284">
        <v>0</v>
      </c>
      <c r="I5284">
        <v>0</v>
      </c>
      <c r="J5284">
        <v>0</v>
      </c>
      <c r="K5284">
        <v>0</v>
      </c>
      <c r="L5284">
        <v>0</v>
      </c>
      <c r="M5284">
        <v>0</v>
      </c>
    </row>
    <row r="5285" spans="2:13" x14ac:dyDescent="0.2">
      <c r="B5285">
        <v>0</v>
      </c>
      <c r="C5285">
        <v>0</v>
      </c>
      <c r="D5285">
        <v>0</v>
      </c>
      <c r="E5285">
        <v>0</v>
      </c>
      <c r="F5285">
        <v>0</v>
      </c>
      <c r="G5285">
        <v>44444444</v>
      </c>
      <c r="H5285">
        <v>0</v>
      </c>
      <c r="I5285">
        <v>0</v>
      </c>
      <c r="J5285">
        <v>0</v>
      </c>
      <c r="K5285">
        <v>0</v>
      </c>
      <c r="L5285">
        <v>0</v>
      </c>
      <c r="M5285">
        <v>0</v>
      </c>
    </row>
    <row r="5286" spans="2:13" x14ac:dyDescent="0.2">
      <c r="B5286">
        <v>0</v>
      </c>
      <c r="C5286">
        <v>0</v>
      </c>
      <c r="D5286">
        <v>0</v>
      </c>
      <c r="E5286">
        <v>0</v>
      </c>
      <c r="F5286">
        <v>0</v>
      </c>
      <c r="G5286">
        <v>44444444</v>
      </c>
      <c r="H5286">
        <v>0</v>
      </c>
      <c r="I5286">
        <v>0</v>
      </c>
      <c r="J5286">
        <v>0</v>
      </c>
      <c r="K5286">
        <v>0</v>
      </c>
      <c r="L5286">
        <v>0</v>
      </c>
      <c r="M5286">
        <v>0</v>
      </c>
    </row>
    <row r="5287" spans="2:13" x14ac:dyDescent="0.2">
      <c r="B5287">
        <v>0</v>
      </c>
      <c r="C5287">
        <v>0</v>
      </c>
      <c r="D5287">
        <v>0</v>
      </c>
      <c r="E5287">
        <v>0</v>
      </c>
      <c r="F5287">
        <v>0</v>
      </c>
      <c r="G5287">
        <v>44444444</v>
      </c>
      <c r="H5287">
        <v>0</v>
      </c>
      <c r="I5287">
        <v>0</v>
      </c>
      <c r="J5287">
        <v>0</v>
      </c>
      <c r="K5287">
        <v>0</v>
      </c>
      <c r="L5287">
        <v>0</v>
      </c>
      <c r="M5287">
        <v>0</v>
      </c>
    </row>
    <row r="5288" spans="2:13" x14ac:dyDescent="0.2">
      <c r="B5288">
        <v>0</v>
      </c>
      <c r="C5288">
        <v>0</v>
      </c>
      <c r="D5288">
        <v>0</v>
      </c>
      <c r="E5288">
        <v>0</v>
      </c>
      <c r="F5288">
        <v>0</v>
      </c>
      <c r="G5288">
        <v>44444444</v>
      </c>
      <c r="H5288">
        <v>0</v>
      </c>
      <c r="I5288">
        <v>0</v>
      </c>
      <c r="J5288">
        <v>0</v>
      </c>
      <c r="K5288">
        <v>0</v>
      </c>
      <c r="L5288">
        <v>0</v>
      </c>
      <c r="M5288">
        <v>0</v>
      </c>
    </row>
    <row r="5289" spans="2:13" x14ac:dyDescent="0.2">
      <c r="B5289">
        <v>0</v>
      </c>
      <c r="C5289">
        <v>0</v>
      </c>
      <c r="D5289">
        <v>0</v>
      </c>
      <c r="E5289">
        <v>0</v>
      </c>
      <c r="F5289">
        <v>0</v>
      </c>
      <c r="G5289">
        <v>44444444</v>
      </c>
      <c r="H5289">
        <v>0</v>
      </c>
      <c r="I5289">
        <v>0</v>
      </c>
      <c r="J5289">
        <v>0</v>
      </c>
      <c r="K5289">
        <v>0</v>
      </c>
      <c r="L5289">
        <v>0</v>
      </c>
      <c r="M5289">
        <v>0</v>
      </c>
    </row>
    <row r="5290" spans="2:13" x14ac:dyDescent="0.2">
      <c r="B5290">
        <v>0</v>
      </c>
      <c r="C5290">
        <v>0</v>
      </c>
      <c r="D5290">
        <v>0</v>
      </c>
      <c r="E5290">
        <v>0</v>
      </c>
      <c r="F5290">
        <v>0</v>
      </c>
      <c r="G5290">
        <v>44444444</v>
      </c>
      <c r="H5290">
        <v>0</v>
      </c>
      <c r="I5290">
        <v>0</v>
      </c>
      <c r="J5290">
        <v>0</v>
      </c>
      <c r="K5290">
        <v>0</v>
      </c>
      <c r="L5290">
        <v>0</v>
      </c>
      <c r="M5290">
        <v>0</v>
      </c>
    </row>
    <row r="5291" spans="2:13" x14ac:dyDescent="0.2">
      <c r="B5291">
        <v>0</v>
      </c>
      <c r="C5291">
        <v>0</v>
      </c>
      <c r="D5291">
        <v>0</v>
      </c>
      <c r="E5291">
        <v>0</v>
      </c>
      <c r="F5291">
        <v>0</v>
      </c>
      <c r="G5291">
        <v>44444444</v>
      </c>
      <c r="H5291">
        <v>0</v>
      </c>
      <c r="I5291">
        <v>0</v>
      </c>
      <c r="J5291">
        <v>0</v>
      </c>
      <c r="K5291">
        <v>0</v>
      </c>
      <c r="L5291">
        <v>0</v>
      </c>
      <c r="M5291">
        <v>0</v>
      </c>
    </row>
    <row r="5292" spans="2:13" x14ac:dyDescent="0.2">
      <c r="B5292">
        <v>0</v>
      </c>
      <c r="C5292">
        <v>0</v>
      </c>
      <c r="D5292">
        <v>0</v>
      </c>
      <c r="E5292">
        <v>0</v>
      </c>
      <c r="F5292">
        <v>0</v>
      </c>
      <c r="G5292">
        <v>44444444</v>
      </c>
      <c r="H5292">
        <v>0</v>
      </c>
      <c r="I5292">
        <v>0</v>
      </c>
      <c r="J5292">
        <v>0</v>
      </c>
      <c r="K5292">
        <v>0</v>
      </c>
      <c r="L5292">
        <v>0</v>
      </c>
      <c r="M5292">
        <v>0</v>
      </c>
    </row>
    <row r="5293" spans="2:13" x14ac:dyDescent="0.2">
      <c r="B5293">
        <v>0</v>
      </c>
      <c r="C5293">
        <v>0</v>
      </c>
      <c r="D5293">
        <v>0</v>
      </c>
      <c r="E5293">
        <v>0</v>
      </c>
      <c r="F5293">
        <v>0</v>
      </c>
      <c r="G5293">
        <v>44444444</v>
      </c>
      <c r="H5293">
        <v>0</v>
      </c>
      <c r="I5293">
        <v>0</v>
      </c>
      <c r="J5293">
        <v>0</v>
      </c>
      <c r="K5293">
        <v>0</v>
      </c>
      <c r="L5293">
        <v>0</v>
      </c>
      <c r="M5293">
        <v>0</v>
      </c>
    </row>
    <row r="5294" spans="2:13" x14ac:dyDescent="0.2">
      <c r="B5294">
        <v>0</v>
      </c>
      <c r="C5294">
        <v>0</v>
      </c>
      <c r="D5294">
        <v>0</v>
      </c>
      <c r="E5294">
        <v>0</v>
      </c>
      <c r="F5294">
        <v>0</v>
      </c>
      <c r="G5294">
        <v>44444444</v>
      </c>
      <c r="H5294">
        <v>0</v>
      </c>
      <c r="I5294">
        <v>0</v>
      </c>
      <c r="J5294">
        <v>0</v>
      </c>
      <c r="K5294">
        <v>0</v>
      </c>
      <c r="L5294">
        <v>0</v>
      </c>
      <c r="M5294">
        <v>0</v>
      </c>
    </row>
    <row r="5295" spans="2:13" x14ac:dyDescent="0.2">
      <c r="B5295">
        <v>0</v>
      </c>
      <c r="C5295">
        <v>0</v>
      </c>
      <c r="D5295">
        <v>0</v>
      </c>
      <c r="E5295">
        <v>0</v>
      </c>
      <c r="F5295">
        <v>0</v>
      </c>
      <c r="G5295">
        <v>44444444</v>
      </c>
      <c r="H5295">
        <v>0</v>
      </c>
      <c r="I5295">
        <v>0</v>
      </c>
      <c r="J5295">
        <v>0</v>
      </c>
      <c r="K5295">
        <v>0</v>
      </c>
      <c r="L5295">
        <v>0</v>
      </c>
      <c r="M5295">
        <v>0</v>
      </c>
    </row>
    <row r="5296" spans="2:13" x14ac:dyDescent="0.2">
      <c r="B5296">
        <v>0</v>
      </c>
      <c r="C5296">
        <v>0</v>
      </c>
      <c r="D5296">
        <v>0</v>
      </c>
      <c r="E5296">
        <v>0</v>
      </c>
      <c r="F5296">
        <v>0</v>
      </c>
      <c r="G5296">
        <v>44444444</v>
      </c>
      <c r="H5296">
        <v>0</v>
      </c>
      <c r="I5296">
        <v>0</v>
      </c>
      <c r="J5296">
        <v>0</v>
      </c>
      <c r="K5296">
        <v>0</v>
      </c>
      <c r="L5296">
        <v>0</v>
      </c>
      <c r="M5296">
        <v>0</v>
      </c>
    </row>
    <row r="5297" spans="2:13" x14ac:dyDescent="0.2">
      <c r="B5297">
        <v>0</v>
      </c>
      <c r="C5297">
        <v>0</v>
      </c>
      <c r="D5297">
        <v>0</v>
      </c>
      <c r="E5297">
        <v>0</v>
      </c>
      <c r="F5297">
        <v>0</v>
      </c>
      <c r="G5297">
        <v>44444444</v>
      </c>
      <c r="H5297">
        <v>0</v>
      </c>
      <c r="I5297">
        <v>0</v>
      </c>
      <c r="J5297">
        <v>0</v>
      </c>
      <c r="K5297">
        <v>0</v>
      </c>
      <c r="L5297">
        <v>0</v>
      </c>
      <c r="M5297">
        <v>0</v>
      </c>
    </row>
    <row r="5298" spans="2:13" x14ac:dyDescent="0.2">
      <c r="B5298">
        <v>0</v>
      </c>
      <c r="C5298">
        <v>0</v>
      </c>
      <c r="D5298">
        <v>0</v>
      </c>
      <c r="E5298">
        <v>0</v>
      </c>
      <c r="F5298">
        <v>0</v>
      </c>
      <c r="G5298">
        <v>44444444</v>
      </c>
      <c r="H5298">
        <v>0</v>
      </c>
      <c r="I5298">
        <v>0</v>
      </c>
      <c r="J5298">
        <v>0</v>
      </c>
      <c r="K5298">
        <v>0</v>
      </c>
      <c r="L5298">
        <v>0</v>
      </c>
      <c r="M5298">
        <v>0</v>
      </c>
    </row>
    <row r="5299" spans="2:13" x14ac:dyDescent="0.2">
      <c r="B5299">
        <v>0</v>
      </c>
      <c r="C5299">
        <v>0</v>
      </c>
      <c r="D5299">
        <v>0</v>
      </c>
      <c r="E5299">
        <v>0</v>
      </c>
      <c r="F5299">
        <v>0</v>
      </c>
      <c r="G5299">
        <v>44444444</v>
      </c>
      <c r="H5299">
        <v>0</v>
      </c>
      <c r="I5299">
        <v>0</v>
      </c>
      <c r="J5299">
        <v>0</v>
      </c>
      <c r="K5299">
        <v>0</v>
      </c>
      <c r="L5299">
        <v>0</v>
      </c>
      <c r="M5299">
        <v>0</v>
      </c>
    </row>
    <row r="5300" spans="2:13" x14ac:dyDescent="0.2">
      <c r="B5300">
        <v>0</v>
      </c>
      <c r="C5300">
        <v>0</v>
      </c>
      <c r="D5300">
        <v>0</v>
      </c>
      <c r="E5300">
        <v>0</v>
      </c>
      <c r="F5300">
        <v>0</v>
      </c>
      <c r="G5300">
        <v>44444444</v>
      </c>
      <c r="H5300">
        <v>0</v>
      </c>
      <c r="I5300">
        <v>0</v>
      </c>
      <c r="J5300">
        <v>0</v>
      </c>
      <c r="K5300">
        <v>0</v>
      </c>
      <c r="L5300">
        <v>0</v>
      </c>
      <c r="M5300">
        <v>0</v>
      </c>
    </row>
    <row r="5301" spans="2:13" x14ac:dyDescent="0.2">
      <c r="B5301">
        <v>0</v>
      </c>
      <c r="C5301">
        <v>0</v>
      </c>
      <c r="D5301">
        <v>0</v>
      </c>
      <c r="E5301">
        <v>0</v>
      </c>
      <c r="F5301">
        <v>0</v>
      </c>
      <c r="G5301">
        <v>44444444</v>
      </c>
      <c r="H5301">
        <v>0</v>
      </c>
      <c r="I5301">
        <v>0</v>
      </c>
      <c r="J5301">
        <v>0</v>
      </c>
      <c r="K5301">
        <v>0</v>
      </c>
      <c r="L5301">
        <v>0</v>
      </c>
      <c r="M5301">
        <v>0</v>
      </c>
    </row>
    <row r="5302" spans="2:13" x14ac:dyDescent="0.2">
      <c r="B5302">
        <v>0</v>
      </c>
      <c r="C5302">
        <v>0</v>
      </c>
      <c r="D5302">
        <v>0</v>
      </c>
      <c r="E5302">
        <v>0</v>
      </c>
      <c r="F5302">
        <v>0</v>
      </c>
      <c r="G5302">
        <v>44444444</v>
      </c>
      <c r="H5302">
        <v>0</v>
      </c>
      <c r="I5302">
        <v>0</v>
      </c>
      <c r="J5302">
        <v>0</v>
      </c>
      <c r="K5302">
        <v>0</v>
      </c>
      <c r="L5302">
        <v>0</v>
      </c>
      <c r="M5302">
        <v>0</v>
      </c>
    </row>
    <row r="5303" spans="2:13" x14ac:dyDescent="0.2">
      <c r="B5303">
        <v>0</v>
      </c>
      <c r="C5303">
        <v>0</v>
      </c>
      <c r="D5303">
        <v>0</v>
      </c>
      <c r="E5303">
        <v>0</v>
      </c>
      <c r="F5303">
        <v>0</v>
      </c>
      <c r="G5303">
        <v>44444444</v>
      </c>
      <c r="H5303">
        <v>0</v>
      </c>
      <c r="I5303">
        <v>0</v>
      </c>
      <c r="J5303">
        <v>0</v>
      </c>
      <c r="K5303">
        <v>0</v>
      </c>
      <c r="L5303">
        <v>0</v>
      </c>
      <c r="M5303">
        <v>0</v>
      </c>
    </row>
    <row r="5304" spans="2:13" x14ac:dyDescent="0.2">
      <c r="B5304">
        <v>0</v>
      </c>
      <c r="C5304">
        <v>0</v>
      </c>
      <c r="D5304">
        <v>0</v>
      </c>
      <c r="E5304">
        <v>0</v>
      </c>
      <c r="F5304">
        <v>0</v>
      </c>
      <c r="G5304">
        <v>44444444</v>
      </c>
      <c r="H5304">
        <v>0</v>
      </c>
      <c r="I5304">
        <v>0</v>
      </c>
      <c r="J5304">
        <v>0</v>
      </c>
      <c r="K5304">
        <v>0</v>
      </c>
      <c r="L5304">
        <v>0</v>
      </c>
      <c r="M5304">
        <v>0</v>
      </c>
    </row>
    <row r="5305" spans="2:13" x14ac:dyDescent="0.2">
      <c r="B5305">
        <v>0</v>
      </c>
      <c r="C5305">
        <v>0</v>
      </c>
      <c r="D5305">
        <v>0</v>
      </c>
      <c r="E5305">
        <v>0</v>
      </c>
      <c r="F5305">
        <v>0</v>
      </c>
      <c r="G5305">
        <v>44444444</v>
      </c>
      <c r="H5305">
        <v>0</v>
      </c>
      <c r="I5305">
        <v>0</v>
      </c>
      <c r="J5305">
        <v>0</v>
      </c>
      <c r="K5305">
        <v>0</v>
      </c>
      <c r="L5305">
        <v>0</v>
      </c>
      <c r="M5305">
        <v>0</v>
      </c>
    </row>
    <row r="5306" spans="2:13" x14ac:dyDescent="0.2">
      <c r="B5306">
        <v>0</v>
      </c>
      <c r="C5306">
        <v>0</v>
      </c>
      <c r="D5306">
        <v>0</v>
      </c>
      <c r="E5306">
        <v>0</v>
      </c>
      <c r="F5306">
        <v>0</v>
      </c>
      <c r="G5306">
        <v>44444444</v>
      </c>
      <c r="H5306">
        <v>0</v>
      </c>
      <c r="I5306">
        <v>0</v>
      </c>
      <c r="J5306">
        <v>0</v>
      </c>
      <c r="K5306">
        <v>0</v>
      </c>
      <c r="L5306">
        <v>0</v>
      </c>
      <c r="M5306">
        <v>0</v>
      </c>
    </row>
    <row r="5307" spans="2:13" x14ac:dyDescent="0.2">
      <c r="B5307">
        <v>0</v>
      </c>
      <c r="C5307">
        <v>0</v>
      </c>
      <c r="D5307">
        <v>0</v>
      </c>
      <c r="E5307">
        <v>0</v>
      </c>
      <c r="F5307">
        <v>0</v>
      </c>
      <c r="G5307">
        <v>44444444</v>
      </c>
      <c r="H5307">
        <v>0</v>
      </c>
      <c r="I5307">
        <v>0</v>
      </c>
      <c r="J5307">
        <v>0</v>
      </c>
      <c r="K5307">
        <v>0</v>
      </c>
      <c r="L5307">
        <v>0</v>
      </c>
      <c r="M5307">
        <v>0</v>
      </c>
    </row>
    <row r="5308" spans="2:13" x14ac:dyDescent="0.2">
      <c r="B5308">
        <v>0</v>
      </c>
      <c r="C5308">
        <v>0</v>
      </c>
      <c r="D5308">
        <v>0</v>
      </c>
      <c r="E5308">
        <v>0</v>
      </c>
      <c r="F5308">
        <v>0</v>
      </c>
      <c r="G5308">
        <v>44444444</v>
      </c>
      <c r="H5308">
        <v>0</v>
      </c>
      <c r="I5308">
        <v>0</v>
      </c>
      <c r="J5308">
        <v>0</v>
      </c>
      <c r="K5308">
        <v>0</v>
      </c>
      <c r="L5308">
        <v>0</v>
      </c>
      <c r="M5308">
        <v>0</v>
      </c>
    </row>
    <row r="5309" spans="2:13" x14ac:dyDescent="0.2">
      <c r="B5309">
        <v>0</v>
      </c>
      <c r="C5309">
        <v>0</v>
      </c>
      <c r="D5309">
        <v>0</v>
      </c>
      <c r="E5309">
        <v>0</v>
      </c>
      <c r="F5309">
        <v>0</v>
      </c>
      <c r="G5309">
        <v>44444444</v>
      </c>
      <c r="H5309">
        <v>0</v>
      </c>
      <c r="I5309">
        <v>0</v>
      </c>
      <c r="J5309">
        <v>0</v>
      </c>
      <c r="K5309">
        <v>0</v>
      </c>
      <c r="L5309">
        <v>0</v>
      </c>
      <c r="M5309">
        <v>0</v>
      </c>
    </row>
    <row r="5310" spans="2:13" x14ac:dyDescent="0.2">
      <c r="B5310">
        <v>0</v>
      </c>
      <c r="C5310">
        <v>0</v>
      </c>
      <c r="D5310">
        <v>0</v>
      </c>
      <c r="E5310">
        <v>0</v>
      </c>
      <c r="F5310">
        <v>0</v>
      </c>
      <c r="G5310">
        <v>44444444</v>
      </c>
      <c r="H5310">
        <v>0</v>
      </c>
      <c r="I5310">
        <v>0</v>
      </c>
      <c r="J5310">
        <v>0</v>
      </c>
      <c r="K5310">
        <v>0</v>
      </c>
      <c r="L5310">
        <v>0</v>
      </c>
      <c r="M5310">
        <v>0</v>
      </c>
    </row>
    <row r="5311" spans="2:13" x14ac:dyDescent="0.2">
      <c r="B5311">
        <v>0</v>
      </c>
      <c r="C5311">
        <v>0</v>
      </c>
      <c r="D5311">
        <v>0</v>
      </c>
      <c r="E5311">
        <v>0</v>
      </c>
      <c r="F5311">
        <v>0</v>
      </c>
      <c r="G5311">
        <v>44444444</v>
      </c>
      <c r="H5311">
        <v>0</v>
      </c>
      <c r="I5311">
        <v>0</v>
      </c>
      <c r="J5311">
        <v>0</v>
      </c>
      <c r="K5311">
        <v>0</v>
      </c>
      <c r="L5311">
        <v>0</v>
      </c>
      <c r="M5311">
        <v>0</v>
      </c>
    </row>
    <row r="5312" spans="2:13" x14ac:dyDescent="0.2">
      <c r="B5312">
        <v>0</v>
      </c>
      <c r="C5312">
        <v>0</v>
      </c>
      <c r="D5312">
        <v>0</v>
      </c>
      <c r="E5312">
        <v>0</v>
      </c>
      <c r="F5312">
        <v>0</v>
      </c>
      <c r="G5312">
        <v>44444444</v>
      </c>
      <c r="H5312">
        <v>0</v>
      </c>
      <c r="I5312">
        <v>0</v>
      </c>
      <c r="J5312">
        <v>0</v>
      </c>
      <c r="K5312">
        <v>0</v>
      </c>
      <c r="L5312">
        <v>0</v>
      </c>
      <c r="M5312">
        <v>0</v>
      </c>
    </row>
    <row r="5313" spans="2:13" x14ac:dyDescent="0.2">
      <c r="B5313">
        <v>0</v>
      </c>
      <c r="C5313">
        <v>0</v>
      </c>
      <c r="D5313">
        <v>0</v>
      </c>
      <c r="E5313">
        <v>0</v>
      </c>
      <c r="F5313">
        <v>0</v>
      </c>
      <c r="G5313">
        <v>44444444</v>
      </c>
      <c r="H5313">
        <v>0</v>
      </c>
      <c r="I5313">
        <v>0</v>
      </c>
      <c r="J5313">
        <v>0</v>
      </c>
      <c r="K5313">
        <v>0</v>
      </c>
      <c r="L5313">
        <v>0</v>
      </c>
      <c r="M5313">
        <v>0</v>
      </c>
    </row>
    <row r="5314" spans="2:13" x14ac:dyDescent="0.2">
      <c r="B5314">
        <v>0</v>
      </c>
      <c r="C5314">
        <v>0</v>
      </c>
      <c r="D5314">
        <v>0</v>
      </c>
      <c r="E5314">
        <v>0</v>
      </c>
      <c r="F5314">
        <v>0</v>
      </c>
      <c r="G5314">
        <v>44444444</v>
      </c>
      <c r="H5314">
        <v>0</v>
      </c>
      <c r="I5314">
        <v>0</v>
      </c>
      <c r="J5314">
        <v>0</v>
      </c>
      <c r="K5314">
        <v>0</v>
      </c>
      <c r="L5314">
        <v>0</v>
      </c>
      <c r="M5314">
        <v>0</v>
      </c>
    </row>
    <row r="5315" spans="2:13" x14ac:dyDescent="0.2">
      <c r="B5315">
        <v>0</v>
      </c>
      <c r="C5315">
        <v>0</v>
      </c>
      <c r="D5315">
        <v>0</v>
      </c>
      <c r="E5315">
        <v>0</v>
      </c>
      <c r="F5315">
        <v>0</v>
      </c>
      <c r="G5315">
        <v>44444444</v>
      </c>
      <c r="H5315">
        <v>0</v>
      </c>
      <c r="I5315">
        <v>0</v>
      </c>
      <c r="J5315">
        <v>0</v>
      </c>
      <c r="K5315">
        <v>0</v>
      </c>
      <c r="L5315">
        <v>0</v>
      </c>
      <c r="M5315">
        <v>0</v>
      </c>
    </row>
    <row r="5316" spans="2:13" x14ac:dyDescent="0.2">
      <c r="B5316">
        <v>0</v>
      </c>
      <c r="C5316">
        <v>0</v>
      </c>
      <c r="D5316">
        <v>0</v>
      </c>
      <c r="E5316">
        <v>0</v>
      </c>
      <c r="F5316">
        <v>0</v>
      </c>
      <c r="G5316">
        <v>44444444</v>
      </c>
      <c r="H5316">
        <v>0</v>
      </c>
      <c r="I5316">
        <v>0</v>
      </c>
      <c r="J5316">
        <v>0</v>
      </c>
      <c r="K5316">
        <v>0</v>
      </c>
      <c r="L5316">
        <v>0</v>
      </c>
      <c r="M5316">
        <v>0</v>
      </c>
    </row>
    <row r="5317" spans="2:13" x14ac:dyDescent="0.2">
      <c r="B5317">
        <v>0</v>
      </c>
      <c r="C5317">
        <v>0</v>
      </c>
      <c r="D5317">
        <v>0</v>
      </c>
      <c r="E5317">
        <v>0</v>
      </c>
      <c r="F5317">
        <v>0</v>
      </c>
      <c r="G5317">
        <v>44444444</v>
      </c>
      <c r="H5317">
        <v>0</v>
      </c>
      <c r="I5317">
        <v>0</v>
      </c>
      <c r="J5317">
        <v>0</v>
      </c>
      <c r="K5317">
        <v>0</v>
      </c>
      <c r="L5317">
        <v>0</v>
      </c>
      <c r="M5317">
        <v>0</v>
      </c>
    </row>
    <row r="5318" spans="2:13" x14ac:dyDescent="0.2">
      <c r="B5318">
        <v>0</v>
      </c>
      <c r="C5318">
        <v>0</v>
      </c>
      <c r="D5318">
        <v>0</v>
      </c>
      <c r="E5318">
        <v>0</v>
      </c>
      <c r="F5318">
        <v>0</v>
      </c>
      <c r="G5318">
        <v>44444444</v>
      </c>
      <c r="H5318">
        <v>0</v>
      </c>
      <c r="I5318">
        <v>0</v>
      </c>
      <c r="J5318">
        <v>0</v>
      </c>
      <c r="K5318">
        <v>0</v>
      </c>
      <c r="L5318">
        <v>0</v>
      </c>
      <c r="M5318">
        <v>0</v>
      </c>
    </row>
    <row r="5319" spans="2:13" x14ac:dyDescent="0.2">
      <c r="B5319">
        <v>0</v>
      </c>
      <c r="C5319">
        <v>0</v>
      </c>
      <c r="D5319">
        <v>0</v>
      </c>
      <c r="E5319">
        <v>0</v>
      </c>
      <c r="F5319">
        <v>0</v>
      </c>
      <c r="G5319">
        <v>44444444</v>
      </c>
      <c r="H5319">
        <v>0</v>
      </c>
      <c r="I5319">
        <v>0</v>
      </c>
      <c r="J5319">
        <v>0</v>
      </c>
      <c r="K5319">
        <v>0</v>
      </c>
      <c r="L5319">
        <v>0</v>
      </c>
      <c r="M5319">
        <v>0</v>
      </c>
    </row>
    <row r="5320" spans="2:13" x14ac:dyDescent="0.2">
      <c r="B5320">
        <v>0</v>
      </c>
      <c r="C5320">
        <v>0</v>
      </c>
      <c r="D5320">
        <v>0</v>
      </c>
      <c r="E5320">
        <v>0</v>
      </c>
      <c r="F5320">
        <v>0</v>
      </c>
      <c r="G5320">
        <v>44444444</v>
      </c>
      <c r="H5320">
        <v>0</v>
      </c>
      <c r="I5320">
        <v>0</v>
      </c>
      <c r="J5320">
        <v>0</v>
      </c>
      <c r="K5320">
        <v>0</v>
      </c>
      <c r="L5320">
        <v>0</v>
      </c>
      <c r="M5320">
        <v>0</v>
      </c>
    </row>
    <row r="5321" spans="2:13" x14ac:dyDescent="0.2">
      <c r="B5321">
        <v>0</v>
      </c>
      <c r="C5321">
        <v>0</v>
      </c>
      <c r="D5321">
        <v>0</v>
      </c>
      <c r="E5321">
        <v>0</v>
      </c>
      <c r="F5321">
        <v>0</v>
      </c>
      <c r="G5321">
        <v>44444444</v>
      </c>
      <c r="H5321">
        <v>0</v>
      </c>
      <c r="I5321">
        <v>0</v>
      </c>
      <c r="J5321">
        <v>0</v>
      </c>
      <c r="K5321">
        <v>0</v>
      </c>
      <c r="L5321">
        <v>0</v>
      </c>
      <c r="M5321">
        <v>0</v>
      </c>
    </row>
    <row r="5322" spans="2:13" x14ac:dyDescent="0.2">
      <c r="B5322">
        <v>0</v>
      </c>
      <c r="C5322">
        <v>0</v>
      </c>
      <c r="D5322">
        <v>0</v>
      </c>
      <c r="E5322">
        <v>0</v>
      </c>
      <c r="F5322">
        <v>0</v>
      </c>
      <c r="G5322">
        <v>44444444</v>
      </c>
      <c r="H5322">
        <v>0</v>
      </c>
      <c r="I5322">
        <v>0</v>
      </c>
      <c r="J5322">
        <v>0</v>
      </c>
      <c r="K5322">
        <v>0</v>
      </c>
      <c r="L5322">
        <v>0</v>
      </c>
      <c r="M5322">
        <v>0</v>
      </c>
    </row>
    <row r="5323" spans="2:13" x14ac:dyDescent="0.2">
      <c r="B5323">
        <v>0</v>
      </c>
      <c r="C5323">
        <v>0</v>
      </c>
      <c r="D5323">
        <v>0</v>
      </c>
      <c r="E5323">
        <v>0</v>
      </c>
      <c r="F5323">
        <v>0</v>
      </c>
      <c r="G5323">
        <v>44444444</v>
      </c>
      <c r="H5323">
        <v>0</v>
      </c>
      <c r="I5323">
        <v>0</v>
      </c>
      <c r="J5323">
        <v>0</v>
      </c>
      <c r="K5323">
        <v>0</v>
      </c>
      <c r="L5323">
        <v>0</v>
      </c>
      <c r="M5323">
        <v>0</v>
      </c>
    </row>
    <row r="5324" spans="2:13" x14ac:dyDescent="0.2">
      <c r="B5324">
        <v>0</v>
      </c>
      <c r="C5324">
        <v>0</v>
      </c>
      <c r="D5324">
        <v>0</v>
      </c>
      <c r="E5324">
        <v>0</v>
      </c>
      <c r="F5324">
        <v>0</v>
      </c>
      <c r="G5324">
        <v>44444444</v>
      </c>
      <c r="H5324">
        <v>0</v>
      </c>
      <c r="I5324">
        <v>0</v>
      </c>
      <c r="J5324">
        <v>0</v>
      </c>
      <c r="K5324">
        <v>0</v>
      </c>
      <c r="L5324">
        <v>0</v>
      </c>
      <c r="M5324">
        <v>0</v>
      </c>
    </row>
    <row r="5325" spans="2:13" x14ac:dyDescent="0.2">
      <c r="B5325">
        <v>0</v>
      </c>
      <c r="C5325">
        <v>0</v>
      </c>
      <c r="D5325">
        <v>0</v>
      </c>
      <c r="E5325">
        <v>0</v>
      </c>
      <c r="F5325">
        <v>0</v>
      </c>
      <c r="G5325">
        <v>44444444</v>
      </c>
      <c r="H5325">
        <v>0</v>
      </c>
      <c r="I5325">
        <v>0</v>
      </c>
      <c r="J5325">
        <v>0</v>
      </c>
      <c r="K5325">
        <v>0</v>
      </c>
      <c r="L5325">
        <v>0</v>
      </c>
      <c r="M5325">
        <v>0</v>
      </c>
    </row>
    <row r="5326" spans="2:13" x14ac:dyDescent="0.2">
      <c r="B5326">
        <v>0</v>
      </c>
      <c r="C5326">
        <v>0</v>
      </c>
      <c r="D5326">
        <v>0</v>
      </c>
      <c r="E5326">
        <v>0</v>
      </c>
      <c r="F5326">
        <v>0</v>
      </c>
      <c r="G5326">
        <v>44444444</v>
      </c>
      <c r="H5326">
        <v>0</v>
      </c>
      <c r="I5326">
        <v>0</v>
      </c>
      <c r="J5326">
        <v>0</v>
      </c>
      <c r="K5326">
        <v>0</v>
      </c>
      <c r="L5326">
        <v>0</v>
      </c>
      <c r="M5326">
        <v>0</v>
      </c>
    </row>
    <row r="5327" spans="2:13" x14ac:dyDescent="0.2">
      <c r="B5327">
        <v>0</v>
      </c>
      <c r="C5327">
        <v>0</v>
      </c>
      <c r="D5327">
        <v>0</v>
      </c>
      <c r="E5327">
        <v>0</v>
      </c>
      <c r="F5327">
        <v>0</v>
      </c>
      <c r="G5327">
        <v>44444444</v>
      </c>
      <c r="H5327">
        <v>0</v>
      </c>
      <c r="I5327">
        <v>0</v>
      </c>
      <c r="J5327">
        <v>0</v>
      </c>
      <c r="K5327">
        <v>0</v>
      </c>
      <c r="L5327">
        <v>0</v>
      </c>
      <c r="M5327">
        <v>0</v>
      </c>
    </row>
    <row r="5328" spans="2:13" x14ac:dyDescent="0.2">
      <c r="B5328">
        <v>0</v>
      </c>
      <c r="C5328">
        <v>0</v>
      </c>
      <c r="D5328">
        <v>0</v>
      </c>
      <c r="E5328">
        <v>0</v>
      </c>
      <c r="F5328">
        <v>0</v>
      </c>
      <c r="G5328">
        <v>44444444</v>
      </c>
      <c r="H5328">
        <v>0</v>
      </c>
      <c r="I5328">
        <v>0</v>
      </c>
      <c r="J5328">
        <v>0</v>
      </c>
      <c r="K5328">
        <v>0</v>
      </c>
      <c r="L5328">
        <v>0</v>
      </c>
      <c r="M5328">
        <v>0</v>
      </c>
    </row>
    <row r="5329" spans="2:13" x14ac:dyDescent="0.2">
      <c r="B5329">
        <v>0</v>
      </c>
      <c r="C5329">
        <v>0</v>
      </c>
      <c r="D5329">
        <v>0</v>
      </c>
      <c r="E5329">
        <v>0</v>
      </c>
      <c r="F5329">
        <v>0</v>
      </c>
      <c r="G5329">
        <v>44444444</v>
      </c>
      <c r="H5329">
        <v>0</v>
      </c>
      <c r="I5329">
        <v>0</v>
      </c>
      <c r="J5329">
        <v>0</v>
      </c>
      <c r="K5329">
        <v>0</v>
      </c>
      <c r="L5329">
        <v>0</v>
      </c>
      <c r="M5329">
        <v>0</v>
      </c>
    </row>
    <row r="5330" spans="2:13" x14ac:dyDescent="0.2">
      <c r="B5330">
        <v>0</v>
      </c>
      <c r="C5330">
        <v>0</v>
      </c>
      <c r="D5330">
        <v>0</v>
      </c>
      <c r="E5330">
        <v>0</v>
      </c>
      <c r="F5330">
        <v>0</v>
      </c>
      <c r="G5330">
        <v>44444444</v>
      </c>
      <c r="H5330">
        <v>0</v>
      </c>
      <c r="I5330">
        <v>0</v>
      </c>
      <c r="J5330">
        <v>0</v>
      </c>
      <c r="K5330">
        <v>0</v>
      </c>
      <c r="L5330">
        <v>0</v>
      </c>
      <c r="M5330">
        <v>0</v>
      </c>
    </row>
    <row r="5331" spans="2:13" x14ac:dyDescent="0.2">
      <c r="B5331">
        <v>0</v>
      </c>
      <c r="C5331">
        <v>0</v>
      </c>
      <c r="D5331">
        <v>0</v>
      </c>
      <c r="E5331">
        <v>0</v>
      </c>
      <c r="F5331">
        <v>0</v>
      </c>
      <c r="G5331">
        <v>44444444</v>
      </c>
      <c r="H5331">
        <v>0</v>
      </c>
      <c r="I5331">
        <v>0</v>
      </c>
      <c r="J5331">
        <v>0</v>
      </c>
      <c r="K5331">
        <v>0</v>
      </c>
      <c r="L5331">
        <v>0</v>
      </c>
      <c r="M5331">
        <v>0</v>
      </c>
    </row>
    <row r="5332" spans="2:13" x14ac:dyDescent="0.2">
      <c r="B5332">
        <v>0</v>
      </c>
      <c r="C5332">
        <v>0</v>
      </c>
      <c r="D5332">
        <v>0</v>
      </c>
      <c r="E5332">
        <v>0</v>
      </c>
      <c r="F5332">
        <v>0</v>
      </c>
      <c r="G5332">
        <v>44444444</v>
      </c>
      <c r="H5332">
        <v>0</v>
      </c>
      <c r="I5332">
        <v>0</v>
      </c>
      <c r="J5332">
        <v>0</v>
      </c>
      <c r="K5332">
        <v>0</v>
      </c>
      <c r="L5332">
        <v>0</v>
      </c>
      <c r="M5332">
        <v>0</v>
      </c>
    </row>
    <row r="5333" spans="2:13" x14ac:dyDescent="0.2">
      <c r="B5333">
        <v>0</v>
      </c>
      <c r="C5333">
        <v>0</v>
      </c>
      <c r="D5333">
        <v>0</v>
      </c>
      <c r="E5333">
        <v>0</v>
      </c>
      <c r="F5333">
        <v>0</v>
      </c>
      <c r="G5333">
        <v>44444444</v>
      </c>
      <c r="H5333">
        <v>0</v>
      </c>
      <c r="I5333">
        <v>0</v>
      </c>
      <c r="J5333">
        <v>0</v>
      </c>
      <c r="K5333">
        <v>0</v>
      </c>
      <c r="L5333">
        <v>0</v>
      </c>
      <c r="M5333">
        <v>0</v>
      </c>
    </row>
    <row r="5334" spans="2:13" x14ac:dyDescent="0.2">
      <c r="B5334">
        <v>0</v>
      </c>
      <c r="C5334">
        <v>0</v>
      </c>
      <c r="D5334">
        <v>0</v>
      </c>
      <c r="E5334">
        <v>0</v>
      </c>
      <c r="F5334">
        <v>0</v>
      </c>
      <c r="G5334">
        <v>44444444</v>
      </c>
      <c r="H5334">
        <v>0</v>
      </c>
      <c r="I5334">
        <v>0</v>
      </c>
      <c r="J5334">
        <v>0</v>
      </c>
      <c r="K5334">
        <v>0</v>
      </c>
      <c r="L5334">
        <v>0</v>
      </c>
      <c r="M5334">
        <v>0</v>
      </c>
    </row>
    <row r="5335" spans="2:13" x14ac:dyDescent="0.2">
      <c r="B5335">
        <v>0</v>
      </c>
      <c r="C5335">
        <v>0</v>
      </c>
      <c r="D5335">
        <v>0</v>
      </c>
      <c r="E5335">
        <v>0</v>
      </c>
      <c r="F5335">
        <v>0</v>
      </c>
      <c r="G5335">
        <v>44444444</v>
      </c>
      <c r="H5335">
        <v>0</v>
      </c>
      <c r="I5335">
        <v>0</v>
      </c>
      <c r="J5335">
        <v>0</v>
      </c>
      <c r="K5335">
        <v>0</v>
      </c>
      <c r="L5335">
        <v>0</v>
      </c>
      <c r="M5335">
        <v>0</v>
      </c>
    </row>
    <row r="5336" spans="2:13" x14ac:dyDescent="0.2">
      <c r="B5336">
        <v>0</v>
      </c>
      <c r="C5336">
        <v>0</v>
      </c>
      <c r="D5336">
        <v>0</v>
      </c>
      <c r="E5336">
        <v>0</v>
      </c>
      <c r="F5336">
        <v>0</v>
      </c>
      <c r="G5336">
        <v>44444444</v>
      </c>
      <c r="H5336">
        <v>0</v>
      </c>
      <c r="I5336">
        <v>0</v>
      </c>
      <c r="J5336">
        <v>0</v>
      </c>
      <c r="K5336">
        <v>0</v>
      </c>
      <c r="L5336">
        <v>0</v>
      </c>
      <c r="M5336">
        <v>0</v>
      </c>
    </row>
    <row r="5337" spans="2:13" x14ac:dyDescent="0.2">
      <c r="B5337">
        <v>0</v>
      </c>
      <c r="C5337">
        <v>0</v>
      </c>
      <c r="D5337">
        <v>0</v>
      </c>
      <c r="E5337">
        <v>0</v>
      </c>
      <c r="F5337">
        <v>0</v>
      </c>
      <c r="G5337">
        <v>44444444</v>
      </c>
      <c r="H5337">
        <v>0</v>
      </c>
      <c r="I5337">
        <v>0</v>
      </c>
      <c r="J5337">
        <v>0</v>
      </c>
      <c r="K5337">
        <v>0</v>
      </c>
      <c r="L5337">
        <v>0</v>
      </c>
      <c r="M5337">
        <v>0</v>
      </c>
    </row>
    <row r="5338" spans="2:13" x14ac:dyDescent="0.2">
      <c r="B5338">
        <v>0</v>
      </c>
      <c r="C5338">
        <v>0</v>
      </c>
      <c r="D5338">
        <v>0</v>
      </c>
      <c r="E5338">
        <v>0</v>
      </c>
      <c r="F5338">
        <v>0</v>
      </c>
      <c r="G5338">
        <v>44444444</v>
      </c>
      <c r="H5338">
        <v>0</v>
      </c>
      <c r="I5338">
        <v>0</v>
      </c>
      <c r="J5338">
        <v>0</v>
      </c>
      <c r="K5338">
        <v>0</v>
      </c>
      <c r="L5338">
        <v>0</v>
      </c>
      <c r="M5338">
        <v>0</v>
      </c>
    </row>
    <row r="5339" spans="2:13" x14ac:dyDescent="0.2">
      <c r="B5339">
        <v>0</v>
      </c>
      <c r="C5339">
        <v>0</v>
      </c>
      <c r="D5339">
        <v>0</v>
      </c>
      <c r="E5339">
        <v>0</v>
      </c>
      <c r="F5339">
        <v>0</v>
      </c>
      <c r="G5339">
        <v>44444444</v>
      </c>
      <c r="H5339">
        <v>0</v>
      </c>
      <c r="I5339">
        <v>0</v>
      </c>
      <c r="J5339">
        <v>0</v>
      </c>
      <c r="K5339">
        <v>0</v>
      </c>
      <c r="L5339">
        <v>0</v>
      </c>
      <c r="M5339">
        <v>0</v>
      </c>
    </row>
    <row r="5340" spans="2:13" x14ac:dyDescent="0.2">
      <c r="B5340">
        <v>0</v>
      </c>
      <c r="C5340">
        <v>0</v>
      </c>
      <c r="D5340">
        <v>0</v>
      </c>
      <c r="E5340">
        <v>0</v>
      </c>
      <c r="F5340">
        <v>0</v>
      </c>
      <c r="G5340">
        <v>44444444</v>
      </c>
      <c r="H5340">
        <v>0</v>
      </c>
      <c r="I5340">
        <v>0</v>
      </c>
      <c r="J5340">
        <v>0</v>
      </c>
      <c r="K5340">
        <v>0</v>
      </c>
      <c r="L5340">
        <v>0</v>
      </c>
      <c r="M5340">
        <v>0</v>
      </c>
    </row>
    <row r="5341" spans="2:13" x14ac:dyDescent="0.2">
      <c r="B5341">
        <v>0</v>
      </c>
      <c r="C5341">
        <v>0</v>
      </c>
      <c r="D5341">
        <v>0</v>
      </c>
      <c r="E5341">
        <v>0</v>
      </c>
      <c r="F5341">
        <v>0</v>
      </c>
      <c r="G5341">
        <v>44444444</v>
      </c>
      <c r="H5341">
        <v>0</v>
      </c>
      <c r="I5341">
        <v>0</v>
      </c>
      <c r="J5341">
        <v>0</v>
      </c>
      <c r="K5341">
        <v>0</v>
      </c>
      <c r="L5341">
        <v>0</v>
      </c>
      <c r="M5341">
        <v>0</v>
      </c>
    </row>
    <row r="5342" spans="2:13" x14ac:dyDescent="0.2">
      <c r="B5342">
        <v>0</v>
      </c>
      <c r="C5342">
        <v>0</v>
      </c>
      <c r="D5342">
        <v>0</v>
      </c>
      <c r="E5342">
        <v>0</v>
      </c>
      <c r="F5342">
        <v>0</v>
      </c>
      <c r="G5342">
        <v>44444444</v>
      </c>
      <c r="H5342">
        <v>0</v>
      </c>
      <c r="I5342">
        <v>0</v>
      </c>
      <c r="J5342">
        <v>0</v>
      </c>
      <c r="K5342">
        <v>0</v>
      </c>
      <c r="L5342">
        <v>0</v>
      </c>
      <c r="M5342">
        <v>0</v>
      </c>
    </row>
    <row r="5343" spans="2:13" x14ac:dyDescent="0.2">
      <c r="B5343">
        <v>0</v>
      </c>
      <c r="C5343">
        <v>0</v>
      </c>
      <c r="D5343">
        <v>0</v>
      </c>
      <c r="E5343">
        <v>0</v>
      </c>
      <c r="F5343">
        <v>0</v>
      </c>
      <c r="G5343">
        <v>44444444</v>
      </c>
      <c r="H5343">
        <v>0</v>
      </c>
      <c r="I5343">
        <v>0</v>
      </c>
      <c r="J5343">
        <v>0</v>
      </c>
      <c r="K5343">
        <v>0</v>
      </c>
      <c r="L5343">
        <v>0</v>
      </c>
      <c r="M5343">
        <v>0</v>
      </c>
    </row>
    <row r="5344" spans="2:13" x14ac:dyDescent="0.2">
      <c r="B5344">
        <v>0</v>
      </c>
      <c r="C5344">
        <v>0</v>
      </c>
      <c r="D5344">
        <v>0</v>
      </c>
      <c r="E5344">
        <v>0</v>
      </c>
      <c r="F5344">
        <v>0</v>
      </c>
      <c r="G5344">
        <v>44444444</v>
      </c>
      <c r="H5344">
        <v>0</v>
      </c>
      <c r="I5344">
        <v>0</v>
      </c>
      <c r="J5344">
        <v>0</v>
      </c>
      <c r="K5344">
        <v>0</v>
      </c>
      <c r="L5344">
        <v>0</v>
      </c>
      <c r="M5344">
        <v>0</v>
      </c>
    </row>
    <row r="5345" spans="2:13" x14ac:dyDescent="0.2">
      <c r="B5345">
        <v>0</v>
      </c>
      <c r="C5345">
        <v>0</v>
      </c>
      <c r="D5345">
        <v>0</v>
      </c>
      <c r="E5345">
        <v>0</v>
      </c>
      <c r="F5345">
        <v>0</v>
      </c>
      <c r="G5345">
        <v>44444444</v>
      </c>
      <c r="H5345">
        <v>0</v>
      </c>
      <c r="I5345">
        <v>0</v>
      </c>
      <c r="J5345">
        <v>0</v>
      </c>
      <c r="K5345">
        <v>0</v>
      </c>
      <c r="L5345">
        <v>0</v>
      </c>
      <c r="M5345">
        <v>0</v>
      </c>
    </row>
    <row r="5346" spans="2:13" x14ac:dyDescent="0.2">
      <c r="B5346">
        <v>0</v>
      </c>
      <c r="C5346">
        <v>0</v>
      </c>
      <c r="D5346">
        <v>0</v>
      </c>
      <c r="E5346">
        <v>0</v>
      </c>
      <c r="F5346">
        <v>0</v>
      </c>
      <c r="G5346">
        <v>44444444</v>
      </c>
      <c r="H5346">
        <v>0</v>
      </c>
      <c r="I5346">
        <v>0</v>
      </c>
      <c r="J5346">
        <v>0</v>
      </c>
      <c r="K5346">
        <v>0</v>
      </c>
      <c r="L5346">
        <v>0</v>
      </c>
      <c r="M5346">
        <v>0</v>
      </c>
    </row>
    <row r="5347" spans="2:13" x14ac:dyDescent="0.2">
      <c r="B5347">
        <v>0</v>
      </c>
      <c r="C5347">
        <v>0</v>
      </c>
      <c r="D5347">
        <v>0</v>
      </c>
      <c r="E5347">
        <v>0</v>
      </c>
      <c r="F5347">
        <v>0</v>
      </c>
      <c r="G5347">
        <v>44444444</v>
      </c>
      <c r="H5347">
        <v>0</v>
      </c>
      <c r="I5347">
        <v>0</v>
      </c>
      <c r="J5347">
        <v>0</v>
      </c>
      <c r="K5347">
        <v>0</v>
      </c>
      <c r="L5347">
        <v>0</v>
      </c>
      <c r="M5347">
        <v>0</v>
      </c>
    </row>
    <row r="5348" spans="2:13" x14ac:dyDescent="0.2">
      <c r="B5348">
        <v>0</v>
      </c>
      <c r="C5348">
        <v>0</v>
      </c>
      <c r="D5348">
        <v>0</v>
      </c>
      <c r="E5348">
        <v>0</v>
      </c>
      <c r="F5348">
        <v>0</v>
      </c>
      <c r="G5348">
        <v>44444444</v>
      </c>
      <c r="H5348">
        <v>0</v>
      </c>
      <c r="I5348">
        <v>0</v>
      </c>
      <c r="J5348">
        <v>0</v>
      </c>
      <c r="K5348">
        <v>0</v>
      </c>
      <c r="L5348">
        <v>0</v>
      </c>
      <c r="M5348">
        <v>0</v>
      </c>
    </row>
    <row r="5349" spans="2:13" x14ac:dyDescent="0.2">
      <c r="B5349">
        <v>0</v>
      </c>
      <c r="C5349">
        <v>0</v>
      </c>
      <c r="D5349">
        <v>0</v>
      </c>
      <c r="E5349">
        <v>0</v>
      </c>
      <c r="F5349">
        <v>0</v>
      </c>
      <c r="G5349">
        <v>44444444</v>
      </c>
      <c r="H5349">
        <v>0</v>
      </c>
      <c r="I5349">
        <v>0</v>
      </c>
      <c r="J5349">
        <v>0</v>
      </c>
      <c r="K5349">
        <v>0</v>
      </c>
      <c r="L5349">
        <v>0</v>
      </c>
      <c r="M5349">
        <v>0</v>
      </c>
    </row>
    <row r="5350" spans="2:13" x14ac:dyDescent="0.2">
      <c r="B5350">
        <v>0</v>
      </c>
      <c r="C5350">
        <v>0</v>
      </c>
      <c r="D5350">
        <v>0</v>
      </c>
      <c r="E5350">
        <v>0</v>
      </c>
      <c r="F5350">
        <v>0</v>
      </c>
      <c r="G5350">
        <v>44444444</v>
      </c>
      <c r="H5350">
        <v>0</v>
      </c>
      <c r="I5350">
        <v>0</v>
      </c>
      <c r="J5350">
        <v>0</v>
      </c>
      <c r="K5350">
        <v>0</v>
      </c>
      <c r="L5350">
        <v>0</v>
      </c>
      <c r="M5350">
        <v>0</v>
      </c>
    </row>
    <row r="5351" spans="2:13" x14ac:dyDescent="0.2">
      <c r="B5351">
        <v>0</v>
      </c>
      <c r="C5351">
        <v>0</v>
      </c>
      <c r="D5351">
        <v>0</v>
      </c>
      <c r="E5351">
        <v>0</v>
      </c>
      <c r="F5351">
        <v>0</v>
      </c>
      <c r="G5351">
        <v>44444444</v>
      </c>
      <c r="H5351">
        <v>0</v>
      </c>
      <c r="I5351">
        <v>0</v>
      </c>
      <c r="J5351">
        <v>0</v>
      </c>
      <c r="K5351">
        <v>0</v>
      </c>
      <c r="L5351">
        <v>0</v>
      </c>
      <c r="M5351">
        <v>0</v>
      </c>
    </row>
    <row r="5352" spans="2:13" x14ac:dyDescent="0.2">
      <c r="B5352">
        <v>0</v>
      </c>
      <c r="C5352">
        <v>0</v>
      </c>
      <c r="D5352">
        <v>0</v>
      </c>
      <c r="E5352">
        <v>0</v>
      </c>
      <c r="F5352">
        <v>0</v>
      </c>
      <c r="G5352">
        <v>44444444</v>
      </c>
      <c r="H5352">
        <v>0</v>
      </c>
      <c r="I5352">
        <v>0</v>
      </c>
      <c r="J5352">
        <v>0</v>
      </c>
      <c r="K5352">
        <v>0</v>
      </c>
      <c r="L5352">
        <v>0</v>
      </c>
      <c r="M5352">
        <v>0</v>
      </c>
    </row>
    <row r="5353" spans="2:13" x14ac:dyDescent="0.2">
      <c r="B5353">
        <v>0</v>
      </c>
      <c r="C5353">
        <v>0</v>
      </c>
      <c r="D5353">
        <v>0</v>
      </c>
      <c r="E5353">
        <v>0</v>
      </c>
      <c r="F5353">
        <v>0</v>
      </c>
      <c r="G5353">
        <v>44444444</v>
      </c>
      <c r="H5353">
        <v>0</v>
      </c>
      <c r="I5353">
        <v>0</v>
      </c>
      <c r="J5353">
        <v>0</v>
      </c>
      <c r="K5353">
        <v>0</v>
      </c>
      <c r="L5353">
        <v>0</v>
      </c>
      <c r="M5353">
        <v>0</v>
      </c>
    </row>
    <row r="5354" spans="2:13" x14ac:dyDescent="0.2">
      <c r="B5354">
        <v>0</v>
      </c>
      <c r="C5354">
        <v>0</v>
      </c>
      <c r="D5354">
        <v>0</v>
      </c>
      <c r="E5354">
        <v>0</v>
      </c>
      <c r="F5354">
        <v>0</v>
      </c>
      <c r="G5354">
        <v>44444444</v>
      </c>
      <c r="H5354">
        <v>0</v>
      </c>
      <c r="I5354">
        <v>0</v>
      </c>
      <c r="J5354">
        <v>0</v>
      </c>
      <c r="K5354">
        <v>0</v>
      </c>
      <c r="L5354">
        <v>0</v>
      </c>
      <c r="M5354">
        <v>0</v>
      </c>
    </row>
    <row r="5355" spans="2:13" x14ac:dyDescent="0.2">
      <c r="B5355">
        <v>0</v>
      </c>
      <c r="C5355">
        <v>0</v>
      </c>
      <c r="D5355">
        <v>0</v>
      </c>
      <c r="E5355">
        <v>0</v>
      </c>
      <c r="F5355">
        <v>0</v>
      </c>
      <c r="G5355">
        <v>44444444</v>
      </c>
      <c r="H5355">
        <v>0</v>
      </c>
      <c r="I5355">
        <v>0</v>
      </c>
      <c r="J5355">
        <v>0</v>
      </c>
      <c r="K5355">
        <v>0</v>
      </c>
      <c r="L5355">
        <v>0</v>
      </c>
      <c r="M5355">
        <v>0</v>
      </c>
    </row>
    <row r="5356" spans="2:13" x14ac:dyDescent="0.2">
      <c r="B5356">
        <v>0</v>
      </c>
      <c r="C5356">
        <v>0</v>
      </c>
      <c r="D5356">
        <v>0</v>
      </c>
      <c r="E5356">
        <v>0</v>
      </c>
      <c r="F5356">
        <v>0</v>
      </c>
      <c r="G5356">
        <v>44444444</v>
      </c>
      <c r="H5356">
        <v>0</v>
      </c>
      <c r="I5356">
        <v>0</v>
      </c>
      <c r="J5356">
        <v>0</v>
      </c>
      <c r="K5356">
        <v>0</v>
      </c>
      <c r="L5356">
        <v>0</v>
      </c>
      <c r="M5356">
        <v>0</v>
      </c>
    </row>
    <row r="5357" spans="2:13" x14ac:dyDescent="0.2">
      <c r="B5357">
        <v>0</v>
      </c>
      <c r="C5357">
        <v>0</v>
      </c>
      <c r="D5357">
        <v>0</v>
      </c>
      <c r="E5357">
        <v>0</v>
      </c>
      <c r="F5357">
        <v>0</v>
      </c>
      <c r="G5357">
        <v>44444444</v>
      </c>
      <c r="H5357">
        <v>0</v>
      </c>
      <c r="I5357">
        <v>0</v>
      </c>
      <c r="J5357">
        <v>0</v>
      </c>
      <c r="K5357">
        <v>0</v>
      </c>
      <c r="L5357">
        <v>0</v>
      </c>
      <c r="M5357">
        <v>0</v>
      </c>
    </row>
    <row r="5358" spans="2:13" x14ac:dyDescent="0.2">
      <c r="B5358">
        <v>0</v>
      </c>
      <c r="C5358">
        <v>0</v>
      </c>
      <c r="D5358">
        <v>0</v>
      </c>
      <c r="E5358">
        <v>0</v>
      </c>
      <c r="F5358">
        <v>0</v>
      </c>
      <c r="G5358">
        <v>44444444</v>
      </c>
      <c r="H5358">
        <v>0</v>
      </c>
      <c r="I5358">
        <v>0</v>
      </c>
      <c r="J5358">
        <v>0</v>
      </c>
      <c r="K5358">
        <v>0</v>
      </c>
      <c r="L5358">
        <v>0</v>
      </c>
      <c r="M5358">
        <v>0</v>
      </c>
    </row>
    <row r="5359" spans="2:13" x14ac:dyDescent="0.2">
      <c r="B5359">
        <v>0</v>
      </c>
      <c r="C5359">
        <v>0</v>
      </c>
      <c r="D5359">
        <v>0</v>
      </c>
      <c r="E5359">
        <v>0</v>
      </c>
      <c r="F5359">
        <v>0</v>
      </c>
      <c r="G5359">
        <v>44444444</v>
      </c>
      <c r="H5359">
        <v>0</v>
      </c>
      <c r="I5359">
        <v>0</v>
      </c>
      <c r="J5359">
        <v>0</v>
      </c>
      <c r="K5359">
        <v>0</v>
      </c>
      <c r="L5359">
        <v>0</v>
      </c>
      <c r="M5359">
        <v>0</v>
      </c>
    </row>
    <row r="5360" spans="2:13" x14ac:dyDescent="0.2">
      <c r="B5360">
        <v>0</v>
      </c>
      <c r="C5360">
        <v>0</v>
      </c>
      <c r="D5360">
        <v>0</v>
      </c>
      <c r="E5360">
        <v>0</v>
      </c>
      <c r="F5360">
        <v>0</v>
      </c>
      <c r="G5360">
        <v>44444444</v>
      </c>
      <c r="H5360">
        <v>0</v>
      </c>
      <c r="I5360">
        <v>0</v>
      </c>
      <c r="J5360">
        <v>0</v>
      </c>
      <c r="K5360">
        <v>0</v>
      </c>
      <c r="L5360">
        <v>0</v>
      </c>
      <c r="M5360">
        <v>0</v>
      </c>
    </row>
    <row r="5361" spans="2:13" x14ac:dyDescent="0.2">
      <c r="B5361">
        <v>0</v>
      </c>
      <c r="C5361">
        <v>0</v>
      </c>
      <c r="D5361">
        <v>0</v>
      </c>
      <c r="E5361">
        <v>0</v>
      </c>
      <c r="F5361">
        <v>0</v>
      </c>
      <c r="G5361">
        <v>44444444</v>
      </c>
      <c r="H5361">
        <v>0</v>
      </c>
      <c r="I5361">
        <v>0</v>
      </c>
      <c r="J5361">
        <v>0</v>
      </c>
      <c r="K5361">
        <v>0</v>
      </c>
      <c r="L5361">
        <v>0</v>
      </c>
      <c r="M5361">
        <v>0</v>
      </c>
    </row>
    <row r="5362" spans="2:13" x14ac:dyDescent="0.2">
      <c r="B5362">
        <v>0</v>
      </c>
      <c r="C5362">
        <v>0</v>
      </c>
      <c r="D5362">
        <v>0</v>
      </c>
      <c r="E5362">
        <v>0</v>
      </c>
      <c r="F5362">
        <v>0</v>
      </c>
      <c r="G5362">
        <v>44444444</v>
      </c>
      <c r="H5362">
        <v>0</v>
      </c>
      <c r="I5362">
        <v>0</v>
      </c>
      <c r="J5362">
        <v>0</v>
      </c>
      <c r="K5362">
        <v>0</v>
      </c>
      <c r="L5362">
        <v>0</v>
      </c>
      <c r="M5362">
        <v>0</v>
      </c>
    </row>
    <row r="5363" spans="2:13" x14ac:dyDescent="0.2">
      <c r="B5363">
        <v>0</v>
      </c>
      <c r="C5363">
        <v>0</v>
      </c>
      <c r="D5363">
        <v>0</v>
      </c>
      <c r="E5363">
        <v>0</v>
      </c>
      <c r="F5363">
        <v>0</v>
      </c>
      <c r="G5363">
        <v>44444444</v>
      </c>
      <c r="H5363">
        <v>0</v>
      </c>
      <c r="I5363">
        <v>0</v>
      </c>
      <c r="J5363">
        <v>0</v>
      </c>
      <c r="K5363">
        <v>0</v>
      </c>
      <c r="L5363">
        <v>0</v>
      </c>
      <c r="M5363">
        <v>0</v>
      </c>
    </row>
    <row r="5364" spans="2:13" x14ac:dyDescent="0.2">
      <c r="B5364">
        <v>0</v>
      </c>
      <c r="C5364">
        <v>0</v>
      </c>
      <c r="D5364">
        <v>0</v>
      </c>
      <c r="E5364">
        <v>0</v>
      </c>
      <c r="F5364">
        <v>0</v>
      </c>
      <c r="G5364">
        <v>44444444</v>
      </c>
      <c r="H5364">
        <v>0</v>
      </c>
      <c r="I5364">
        <v>0</v>
      </c>
      <c r="J5364">
        <v>0</v>
      </c>
      <c r="K5364">
        <v>0</v>
      </c>
      <c r="L5364">
        <v>0</v>
      </c>
      <c r="M5364">
        <v>0</v>
      </c>
    </row>
    <row r="5365" spans="2:13" x14ac:dyDescent="0.2">
      <c r="B5365">
        <v>0</v>
      </c>
      <c r="C5365">
        <v>0</v>
      </c>
      <c r="D5365">
        <v>0</v>
      </c>
      <c r="E5365">
        <v>0</v>
      </c>
      <c r="F5365">
        <v>0</v>
      </c>
      <c r="G5365">
        <v>44444444</v>
      </c>
      <c r="H5365">
        <v>0</v>
      </c>
      <c r="I5365">
        <v>0</v>
      </c>
      <c r="J5365">
        <v>0</v>
      </c>
      <c r="K5365">
        <v>0</v>
      </c>
      <c r="L5365">
        <v>0</v>
      </c>
      <c r="M5365">
        <v>0</v>
      </c>
    </row>
    <row r="5366" spans="2:13" x14ac:dyDescent="0.2">
      <c r="B5366">
        <v>0</v>
      </c>
      <c r="C5366">
        <v>0</v>
      </c>
      <c r="D5366">
        <v>0</v>
      </c>
      <c r="E5366">
        <v>0</v>
      </c>
      <c r="F5366">
        <v>0</v>
      </c>
      <c r="G5366">
        <v>44444444</v>
      </c>
      <c r="H5366">
        <v>0</v>
      </c>
      <c r="I5366">
        <v>0</v>
      </c>
      <c r="J5366">
        <v>0</v>
      </c>
      <c r="K5366">
        <v>0</v>
      </c>
      <c r="L5366">
        <v>0</v>
      </c>
      <c r="M5366">
        <v>0</v>
      </c>
    </row>
    <row r="5367" spans="2:13" x14ac:dyDescent="0.2">
      <c r="B5367">
        <v>0</v>
      </c>
      <c r="C5367">
        <v>0</v>
      </c>
      <c r="D5367">
        <v>0</v>
      </c>
      <c r="E5367">
        <v>0</v>
      </c>
      <c r="F5367">
        <v>0</v>
      </c>
      <c r="G5367">
        <v>44444444</v>
      </c>
      <c r="H5367">
        <v>0</v>
      </c>
      <c r="I5367">
        <v>0</v>
      </c>
      <c r="J5367">
        <v>0</v>
      </c>
      <c r="K5367">
        <v>0</v>
      </c>
      <c r="L5367">
        <v>0</v>
      </c>
      <c r="M5367">
        <v>0</v>
      </c>
    </row>
    <row r="5368" spans="2:13" x14ac:dyDescent="0.2">
      <c r="B5368">
        <v>0</v>
      </c>
      <c r="C5368">
        <v>0</v>
      </c>
      <c r="D5368">
        <v>0</v>
      </c>
      <c r="E5368">
        <v>0</v>
      </c>
      <c r="F5368">
        <v>0</v>
      </c>
      <c r="G5368">
        <v>44444444</v>
      </c>
      <c r="H5368">
        <v>0</v>
      </c>
      <c r="I5368">
        <v>0</v>
      </c>
      <c r="J5368">
        <v>0</v>
      </c>
      <c r="K5368">
        <v>0</v>
      </c>
      <c r="L5368">
        <v>0</v>
      </c>
      <c r="M5368">
        <v>0</v>
      </c>
    </row>
    <row r="5369" spans="2:13" x14ac:dyDescent="0.2">
      <c r="B5369">
        <v>0</v>
      </c>
      <c r="C5369">
        <v>0</v>
      </c>
      <c r="D5369">
        <v>0</v>
      </c>
      <c r="E5369">
        <v>0</v>
      </c>
      <c r="F5369">
        <v>0</v>
      </c>
      <c r="G5369">
        <v>44444444</v>
      </c>
      <c r="H5369">
        <v>0</v>
      </c>
      <c r="I5369">
        <v>0</v>
      </c>
      <c r="J5369">
        <v>0</v>
      </c>
      <c r="K5369">
        <v>0</v>
      </c>
      <c r="L5369">
        <v>0</v>
      </c>
      <c r="M5369">
        <v>0</v>
      </c>
    </row>
    <row r="5370" spans="2:13" x14ac:dyDescent="0.2">
      <c r="B5370">
        <v>0</v>
      </c>
      <c r="C5370">
        <v>0</v>
      </c>
      <c r="D5370">
        <v>0</v>
      </c>
      <c r="E5370">
        <v>0</v>
      </c>
      <c r="F5370">
        <v>0</v>
      </c>
      <c r="G5370">
        <v>44444444</v>
      </c>
      <c r="H5370">
        <v>0</v>
      </c>
      <c r="I5370">
        <v>0</v>
      </c>
      <c r="J5370">
        <v>0</v>
      </c>
      <c r="K5370">
        <v>0</v>
      </c>
      <c r="L5370">
        <v>0</v>
      </c>
      <c r="M5370">
        <v>0</v>
      </c>
    </row>
    <row r="5371" spans="2:13" x14ac:dyDescent="0.2">
      <c r="B5371">
        <v>0</v>
      </c>
      <c r="C5371">
        <v>0</v>
      </c>
      <c r="D5371">
        <v>0</v>
      </c>
      <c r="E5371">
        <v>0</v>
      </c>
      <c r="F5371">
        <v>0</v>
      </c>
      <c r="G5371">
        <v>44444444</v>
      </c>
      <c r="H5371">
        <v>0</v>
      </c>
      <c r="I5371">
        <v>0</v>
      </c>
      <c r="J5371">
        <v>0</v>
      </c>
      <c r="K5371">
        <v>0</v>
      </c>
      <c r="L5371">
        <v>0</v>
      </c>
      <c r="M5371">
        <v>0</v>
      </c>
    </row>
    <row r="5372" spans="2:13" x14ac:dyDescent="0.2">
      <c r="B5372">
        <v>0</v>
      </c>
      <c r="C5372">
        <v>0</v>
      </c>
      <c r="D5372">
        <v>0</v>
      </c>
      <c r="E5372">
        <v>0</v>
      </c>
      <c r="F5372">
        <v>0</v>
      </c>
      <c r="G5372">
        <v>44444444</v>
      </c>
      <c r="H5372">
        <v>0</v>
      </c>
      <c r="I5372">
        <v>0</v>
      </c>
      <c r="J5372">
        <v>0</v>
      </c>
      <c r="K5372">
        <v>0</v>
      </c>
      <c r="L5372">
        <v>0</v>
      </c>
      <c r="M5372">
        <v>0</v>
      </c>
    </row>
    <row r="5373" spans="2:13" x14ac:dyDescent="0.2">
      <c r="B5373">
        <v>0</v>
      </c>
      <c r="C5373">
        <v>0</v>
      </c>
      <c r="D5373">
        <v>0</v>
      </c>
      <c r="E5373">
        <v>0</v>
      </c>
      <c r="F5373">
        <v>0</v>
      </c>
      <c r="G5373">
        <v>44444444</v>
      </c>
      <c r="H5373">
        <v>0</v>
      </c>
      <c r="I5373">
        <v>0</v>
      </c>
      <c r="J5373">
        <v>0</v>
      </c>
      <c r="K5373">
        <v>0</v>
      </c>
      <c r="L5373">
        <v>0</v>
      </c>
      <c r="M5373">
        <v>0</v>
      </c>
    </row>
    <row r="5374" spans="2:13" x14ac:dyDescent="0.2">
      <c r="B5374">
        <v>0</v>
      </c>
      <c r="C5374">
        <v>0</v>
      </c>
      <c r="D5374">
        <v>0</v>
      </c>
      <c r="E5374">
        <v>0</v>
      </c>
      <c r="F5374">
        <v>0</v>
      </c>
      <c r="G5374">
        <v>44444444</v>
      </c>
      <c r="H5374">
        <v>0</v>
      </c>
      <c r="I5374">
        <v>0</v>
      </c>
      <c r="J5374">
        <v>0</v>
      </c>
      <c r="K5374">
        <v>0</v>
      </c>
      <c r="L5374">
        <v>0</v>
      </c>
      <c r="M5374">
        <v>0</v>
      </c>
    </row>
    <row r="5375" spans="2:13" x14ac:dyDescent="0.2">
      <c r="B5375">
        <v>0</v>
      </c>
      <c r="C5375">
        <v>0</v>
      </c>
      <c r="D5375">
        <v>0</v>
      </c>
      <c r="E5375">
        <v>0</v>
      </c>
      <c r="F5375">
        <v>0</v>
      </c>
      <c r="G5375">
        <v>44444444</v>
      </c>
      <c r="H5375">
        <v>0</v>
      </c>
      <c r="I5375">
        <v>0</v>
      </c>
      <c r="J5375">
        <v>0</v>
      </c>
      <c r="K5375">
        <v>0</v>
      </c>
      <c r="L5375">
        <v>0</v>
      </c>
      <c r="M5375">
        <v>0</v>
      </c>
    </row>
    <row r="5376" spans="2:13" x14ac:dyDescent="0.2">
      <c r="B5376">
        <v>0</v>
      </c>
      <c r="C5376">
        <v>0</v>
      </c>
      <c r="D5376">
        <v>0</v>
      </c>
      <c r="E5376">
        <v>0</v>
      </c>
      <c r="F5376">
        <v>0</v>
      </c>
      <c r="G5376">
        <v>44444444</v>
      </c>
      <c r="H5376">
        <v>0</v>
      </c>
      <c r="I5376">
        <v>0</v>
      </c>
      <c r="J5376">
        <v>0</v>
      </c>
      <c r="K5376">
        <v>0</v>
      </c>
      <c r="L5376">
        <v>0</v>
      </c>
      <c r="M5376">
        <v>0</v>
      </c>
    </row>
    <row r="5377" spans="2:13" x14ac:dyDescent="0.2">
      <c r="B5377">
        <v>0</v>
      </c>
      <c r="C5377">
        <v>0</v>
      </c>
      <c r="D5377">
        <v>0</v>
      </c>
      <c r="E5377">
        <v>0</v>
      </c>
      <c r="F5377">
        <v>0</v>
      </c>
      <c r="G5377">
        <v>44444444</v>
      </c>
      <c r="H5377">
        <v>0</v>
      </c>
      <c r="I5377">
        <v>0</v>
      </c>
      <c r="J5377">
        <v>0</v>
      </c>
      <c r="K5377">
        <v>0</v>
      </c>
      <c r="L5377">
        <v>0</v>
      </c>
      <c r="M5377">
        <v>0</v>
      </c>
    </row>
    <row r="5378" spans="2:13" x14ac:dyDescent="0.2">
      <c r="B5378">
        <v>0</v>
      </c>
      <c r="C5378">
        <v>0</v>
      </c>
      <c r="D5378">
        <v>0</v>
      </c>
      <c r="E5378">
        <v>0</v>
      </c>
      <c r="F5378">
        <v>0</v>
      </c>
      <c r="G5378">
        <v>44444444</v>
      </c>
      <c r="H5378">
        <v>0</v>
      </c>
      <c r="I5378">
        <v>0</v>
      </c>
      <c r="J5378">
        <v>0</v>
      </c>
      <c r="K5378">
        <v>0</v>
      </c>
      <c r="L5378">
        <v>0</v>
      </c>
      <c r="M5378">
        <v>0</v>
      </c>
    </row>
    <row r="5379" spans="2:13" x14ac:dyDescent="0.2">
      <c r="B5379">
        <v>0</v>
      </c>
      <c r="C5379">
        <v>0</v>
      </c>
      <c r="D5379">
        <v>0</v>
      </c>
      <c r="E5379">
        <v>0</v>
      </c>
      <c r="F5379">
        <v>0</v>
      </c>
      <c r="G5379">
        <v>44444444</v>
      </c>
      <c r="H5379">
        <v>0</v>
      </c>
      <c r="I5379">
        <v>0</v>
      </c>
      <c r="J5379">
        <v>0</v>
      </c>
      <c r="K5379">
        <v>0</v>
      </c>
      <c r="L5379">
        <v>0</v>
      </c>
      <c r="M5379">
        <v>0</v>
      </c>
    </row>
    <row r="5380" spans="2:13" x14ac:dyDescent="0.2">
      <c r="B5380">
        <v>0</v>
      </c>
      <c r="C5380">
        <v>0</v>
      </c>
      <c r="D5380">
        <v>0</v>
      </c>
      <c r="E5380">
        <v>0</v>
      </c>
      <c r="F5380">
        <v>0</v>
      </c>
      <c r="G5380">
        <v>44444444</v>
      </c>
      <c r="H5380">
        <v>0</v>
      </c>
      <c r="I5380">
        <v>0</v>
      </c>
      <c r="J5380">
        <v>0</v>
      </c>
      <c r="K5380">
        <v>0</v>
      </c>
      <c r="L5380">
        <v>0</v>
      </c>
      <c r="M5380">
        <v>0</v>
      </c>
    </row>
    <row r="5381" spans="2:13" x14ac:dyDescent="0.2">
      <c r="B5381">
        <v>0</v>
      </c>
      <c r="C5381">
        <v>0</v>
      </c>
      <c r="D5381">
        <v>0</v>
      </c>
      <c r="E5381">
        <v>0</v>
      </c>
      <c r="F5381">
        <v>0</v>
      </c>
      <c r="G5381">
        <v>44444444</v>
      </c>
      <c r="H5381">
        <v>0</v>
      </c>
      <c r="I5381">
        <v>0</v>
      </c>
      <c r="J5381">
        <v>0</v>
      </c>
      <c r="K5381">
        <v>0</v>
      </c>
      <c r="L5381">
        <v>0</v>
      </c>
      <c r="M5381">
        <v>0</v>
      </c>
    </row>
    <row r="5382" spans="2:13" x14ac:dyDescent="0.2">
      <c r="B5382">
        <v>0</v>
      </c>
      <c r="C5382">
        <v>0</v>
      </c>
      <c r="D5382">
        <v>0</v>
      </c>
      <c r="E5382">
        <v>0</v>
      </c>
      <c r="F5382">
        <v>0</v>
      </c>
      <c r="G5382">
        <v>44444444</v>
      </c>
      <c r="H5382">
        <v>0</v>
      </c>
      <c r="I5382">
        <v>0</v>
      </c>
      <c r="J5382">
        <v>0</v>
      </c>
      <c r="K5382">
        <v>0</v>
      </c>
      <c r="L5382">
        <v>0</v>
      </c>
      <c r="M5382">
        <v>0</v>
      </c>
    </row>
    <row r="5383" spans="2:13" x14ac:dyDescent="0.2">
      <c r="B5383">
        <v>0</v>
      </c>
      <c r="C5383">
        <v>0</v>
      </c>
      <c r="D5383">
        <v>0</v>
      </c>
      <c r="E5383">
        <v>0</v>
      </c>
      <c r="F5383">
        <v>0</v>
      </c>
      <c r="G5383">
        <v>44444444</v>
      </c>
      <c r="H5383">
        <v>0</v>
      </c>
      <c r="I5383">
        <v>0</v>
      </c>
      <c r="J5383">
        <v>0</v>
      </c>
      <c r="K5383">
        <v>0</v>
      </c>
      <c r="L5383">
        <v>0</v>
      </c>
      <c r="M5383">
        <v>0</v>
      </c>
    </row>
    <row r="5384" spans="2:13" x14ac:dyDescent="0.2">
      <c r="B5384">
        <v>0</v>
      </c>
      <c r="C5384">
        <v>0</v>
      </c>
      <c r="D5384">
        <v>0</v>
      </c>
      <c r="E5384">
        <v>0</v>
      </c>
      <c r="F5384">
        <v>0</v>
      </c>
      <c r="G5384">
        <v>44444444</v>
      </c>
      <c r="H5384">
        <v>0</v>
      </c>
      <c r="I5384">
        <v>0</v>
      </c>
      <c r="J5384">
        <v>0</v>
      </c>
      <c r="K5384">
        <v>0</v>
      </c>
      <c r="L5384">
        <v>0</v>
      </c>
      <c r="M5384">
        <v>0</v>
      </c>
    </row>
    <row r="5385" spans="2:13" x14ac:dyDescent="0.2">
      <c r="B5385">
        <v>0</v>
      </c>
      <c r="C5385">
        <v>0</v>
      </c>
      <c r="D5385">
        <v>0</v>
      </c>
      <c r="E5385">
        <v>0</v>
      </c>
      <c r="F5385">
        <v>0</v>
      </c>
      <c r="G5385">
        <v>44444444</v>
      </c>
      <c r="H5385">
        <v>0</v>
      </c>
      <c r="I5385">
        <v>0</v>
      </c>
      <c r="J5385">
        <v>0</v>
      </c>
      <c r="K5385">
        <v>0</v>
      </c>
      <c r="L5385">
        <v>0</v>
      </c>
      <c r="M5385">
        <v>0</v>
      </c>
    </row>
    <row r="5386" spans="2:13" x14ac:dyDescent="0.2">
      <c r="B5386">
        <v>0</v>
      </c>
      <c r="C5386">
        <v>0</v>
      </c>
      <c r="D5386">
        <v>0</v>
      </c>
      <c r="E5386">
        <v>0</v>
      </c>
      <c r="F5386">
        <v>0</v>
      </c>
      <c r="G5386">
        <v>44444444</v>
      </c>
      <c r="H5386">
        <v>0</v>
      </c>
      <c r="I5386">
        <v>0</v>
      </c>
      <c r="J5386">
        <v>0</v>
      </c>
      <c r="K5386">
        <v>0</v>
      </c>
      <c r="L5386">
        <v>0</v>
      </c>
      <c r="M5386">
        <v>0</v>
      </c>
    </row>
    <row r="5387" spans="2:13" x14ac:dyDescent="0.2">
      <c r="B5387">
        <v>0</v>
      </c>
      <c r="C5387">
        <v>0</v>
      </c>
      <c r="D5387">
        <v>0</v>
      </c>
      <c r="E5387">
        <v>0</v>
      </c>
      <c r="F5387">
        <v>0</v>
      </c>
      <c r="G5387">
        <v>44444444</v>
      </c>
      <c r="H5387">
        <v>0</v>
      </c>
      <c r="I5387">
        <v>0</v>
      </c>
      <c r="J5387">
        <v>0</v>
      </c>
      <c r="K5387">
        <v>0</v>
      </c>
      <c r="L5387">
        <v>0</v>
      </c>
      <c r="M5387">
        <v>0</v>
      </c>
    </row>
    <row r="5388" spans="2:13" x14ac:dyDescent="0.2">
      <c r="B5388">
        <v>0</v>
      </c>
      <c r="C5388">
        <v>0</v>
      </c>
      <c r="D5388">
        <v>0</v>
      </c>
      <c r="E5388">
        <v>0</v>
      </c>
      <c r="F5388">
        <v>0</v>
      </c>
      <c r="G5388">
        <v>44444444</v>
      </c>
      <c r="H5388">
        <v>0</v>
      </c>
      <c r="I5388">
        <v>0</v>
      </c>
      <c r="J5388">
        <v>0</v>
      </c>
      <c r="K5388">
        <v>0</v>
      </c>
      <c r="L5388">
        <v>0</v>
      </c>
      <c r="M5388">
        <v>0</v>
      </c>
    </row>
    <row r="5389" spans="2:13" x14ac:dyDescent="0.2">
      <c r="B5389">
        <v>0</v>
      </c>
      <c r="C5389">
        <v>0</v>
      </c>
      <c r="D5389">
        <v>0</v>
      </c>
      <c r="E5389">
        <v>0</v>
      </c>
      <c r="F5389">
        <v>0</v>
      </c>
      <c r="G5389">
        <v>44444444</v>
      </c>
      <c r="H5389">
        <v>0</v>
      </c>
      <c r="I5389">
        <v>0</v>
      </c>
      <c r="J5389">
        <v>0</v>
      </c>
      <c r="K5389">
        <v>0</v>
      </c>
      <c r="L5389">
        <v>0</v>
      </c>
      <c r="M5389">
        <v>0</v>
      </c>
    </row>
    <row r="5390" spans="2:13" x14ac:dyDescent="0.2">
      <c r="B5390">
        <v>0</v>
      </c>
      <c r="C5390">
        <v>0</v>
      </c>
      <c r="D5390">
        <v>0</v>
      </c>
      <c r="E5390">
        <v>0</v>
      </c>
      <c r="F5390">
        <v>0</v>
      </c>
      <c r="G5390">
        <v>44444444</v>
      </c>
      <c r="H5390">
        <v>0</v>
      </c>
      <c r="I5390">
        <v>0</v>
      </c>
      <c r="J5390">
        <v>0</v>
      </c>
      <c r="K5390">
        <v>0</v>
      </c>
      <c r="L5390">
        <v>0</v>
      </c>
      <c r="M5390">
        <v>0</v>
      </c>
    </row>
    <row r="5391" spans="2:13" x14ac:dyDescent="0.2">
      <c r="B5391">
        <v>0</v>
      </c>
      <c r="C5391">
        <v>0</v>
      </c>
      <c r="D5391">
        <v>0</v>
      </c>
      <c r="E5391">
        <v>0</v>
      </c>
      <c r="F5391">
        <v>0</v>
      </c>
      <c r="G5391">
        <v>44444444</v>
      </c>
      <c r="H5391">
        <v>0</v>
      </c>
      <c r="I5391">
        <v>0</v>
      </c>
      <c r="J5391">
        <v>0</v>
      </c>
      <c r="K5391">
        <v>0</v>
      </c>
      <c r="L5391">
        <v>0</v>
      </c>
      <c r="M5391">
        <v>0</v>
      </c>
    </row>
    <row r="5392" spans="2:13" x14ac:dyDescent="0.2">
      <c r="B5392">
        <v>0</v>
      </c>
      <c r="C5392">
        <v>0</v>
      </c>
      <c r="D5392">
        <v>0</v>
      </c>
      <c r="E5392">
        <v>0</v>
      </c>
      <c r="F5392">
        <v>0</v>
      </c>
      <c r="G5392">
        <v>44444444</v>
      </c>
      <c r="H5392">
        <v>0</v>
      </c>
      <c r="I5392">
        <v>0</v>
      </c>
      <c r="J5392">
        <v>0</v>
      </c>
      <c r="K5392">
        <v>0</v>
      </c>
      <c r="L5392">
        <v>0</v>
      </c>
      <c r="M5392">
        <v>0</v>
      </c>
    </row>
    <row r="5393" spans="2:13" x14ac:dyDescent="0.2">
      <c r="B5393">
        <v>0</v>
      </c>
      <c r="C5393">
        <v>0</v>
      </c>
      <c r="D5393">
        <v>0</v>
      </c>
      <c r="E5393">
        <v>0</v>
      </c>
      <c r="F5393">
        <v>0</v>
      </c>
      <c r="G5393">
        <v>44444444</v>
      </c>
      <c r="H5393">
        <v>0</v>
      </c>
      <c r="I5393">
        <v>0</v>
      </c>
      <c r="J5393">
        <v>0</v>
      </c>
      <c r="K5393">
        <v>0</v>
      </c>
      <c r="L5393">
        <v>0</v>
      </c>
      <c r="M5393">
        <v>0</v>
      </c>
    </row>
    <row r="5394" spans="2:13" x14ac:dyDescent="0.2">
      <c r="B5394">
        <v>0</v>
      </c>
      <c r="C5394">
        <v>0</v>
      </c>
      <c r="D5394">
        <v>0</v>
      </c>
      <c r="E5394">
        <v>0</v>
      </c>
      <c r="F5394">
        <v>0</v>
      </c>
      <c r="G5394">
        <v>44444444</v>
      </c>
      <c r="H5394">
        <v>0</v>
      </c>
      <c r="I5394">
        <v>0</v>
      </c>
      <c r="J5394">
        <v>0</v>
      </c>
      <c r="K5394">
        <v>0</v>
      </c>
      <c r="L5394">
        <v>0</v>
      </c>
      <c r="M5394">
        <v>0</v>
      </c>
    </row>
    <row r="5395" spans="2:13" x14ac:dyDescent="0.2">
      <c r="B5395">
        <v>0</v>
      </c>
      <c r="C5395">
        <v>0</v>
      </c>
      <c r="D5395">
        <v>0</v>
      </c>
      <c r="E5395">
        <v>0</v>
      </c>
      <c r="F5395">
        <v>0</v>
      </c>
      <c r="G5395">
        <v>44444444</v>
      </c>
      <c r="H5395">
        <v>0</v>
      </c>
      <c r="I5395">
        <v>0</v>
      </c>
      <c r="J5395">
        <v>0</v>
      </c>
      <c r="K5395">
        <v>0</v>
      </c>
      <c r="L5395">
        <v>0</v>
      </c>
      <c r="M5395">
        <v>0</v>
      </c>
    </row>
    <row r="5396" spans="2:13" x14ac:dyDescent="0.2">
      <c r="B5396">
        <v>0</v>
      </c>
      <c r="C5396">
        <v>0</v>
      </c>
      <c r="D5396">
        <v>0</v>
      </c>
      <c r="E5396">
        <v>0</v>
      </c>
      <c r="F5396">
        <v>0</v>
      </c>
      <c r="G5396">
        <v>44444444</v>
      </c>
      <c r="H5396">
        <v>0</v>
      </c>
      <c r="I5396">
        <v>0</v>
      </c>
      <c r="J5396">
        <v>0</v>
      </c>
      <c r="K5396">
        <v>0</v>
      </c>
      <c r="L5396">
        <v>0</v>
      </c>
      <c r="M5396">
        <v>0</v>
      </c>
    </row>
    <row r="5397" spans="2:13" x14ac:dyDescent="0.2">
      <c r="B5397">
        <v>0</v>
      </c>
      <c r="C5397">
        <v>0</v>
      </c>
      <c r="D5397">
        <v>0</v>
      </c>
      <c r="E5397">
        <v>0</v>
      </c>
      <c r="F5397">
        <v>0</v>
      </c>
      <c r="G5397">
        <v>44444444</v>
      </c>
      <c r="H5397">
        <v>0</v>
      </c>
      <c r="I5397">
        <v>0</v>
      </c>
      <c r="J5397">
        <v>0</v>
      </c>
      <c r="K5397">
        <v>0</v>
      </c>
      <c r="L5397">
        <v>0</v>
      </c>
      <c r="M5397">
        <v>0</v>
      </c>
    </row>
    <row r="5398" spans="2:13" x14ac:dyDescent="0.2">
      <c r="B5398">
        <v>0</v>
      </c>
      <c r="C5398">
        <v>0</v>
      </c>
      <c r="D5398">
        <v>0</v>
      </c>
      <c r="E5398">
        <v>0</v>
      </c>
      <c r="F5398">
        <v>0</v>
      </c>
      <c r="G5398">
        <v>44444444</v>
      </c>
      <c r="H5398">
        <v>0</v>
      </c>
      <c r="I5398">
        <v>0</v>
      </c>
      <c r="J5398">
        <v>0</v>
      </c>
      <c r="K5398">
        <v>0</v>
      </c>
      <c r="L5398">
        <v>0</v>
      </c>
      <c r="M5398">
        <v>0</v>
      </c>
    </row>
    <row r="5399" spans="2:13" x14ac:dyDescent="0.2">
      <c r="B5399">
        <v>0</v>
      </c>
      <c r="C5399">
        <v>0</v>
      </c>
      <c r="D5399">
        <v>0</v>
      </c>
      <c r="E5399">
        <v>0</v>
      </c>
      <c r="F5399">
        <v>0</v>
      </c>
      <c r="G5399">
        <v>44444444</v>
      </c>
      <c r="H5399">
        <v>0</v>
      </c>
      <c r="I5399">
        <v>0</v>
      </c>
      <c r="J5399">
        <v>0</v>
      </c>
      <c r="K5399">
        <v>0</v>
      </c>
      <c r="L5399">
        <v>0</v>
      </c>
      <c r="M5399">
        <v>0</v>
      </c>
    </row>
    <row r="5400" spans="2:13" x14ac:dyDescent="0.2">
      <c r="B5400">
        <v>0</v>
      </c>
      <c r="C5400">
        <v>0</v>
      </c>
      <c r="D5400">
        <v>0</v>
      </c>
      <c r="E5400">
        <v>0</v>
      </c>
      <c r="F5400">
        <v>0</v>
      </c>
      <c r="G5400">
        <v>44444444</v>
      </c>
      <c r="H5400">
        <v>0</v>
      </c>
      <c r="I5400">
        <v>0</v>
      </c>
      <c r="J5400">
        <v>0</v>
      </c>
      <c r="K5400">
        <v>0</v>
      </c>
      <c r="L5400">
        <v>0</v>
      </c>
      <c r="M5400">
        <v>0</v>
      </c>
    </row>
    <row r="5401" spans="2:13" x14ac:dyDescent="0.2">
      <c r="B5401">
        <v>0</v>
      </c>
      <c r="C5401">
        <v>0</v>
      </c>
      <c r="D5401">
        <v>0</v>
      </c>
      <c r="E5401">
        <v>0</v>
      </c>
      <c r="F5401">
        <v>0</v>
      </c>
      <c r="G5401">
        <v>44444444</v>
      </c>
      <c r="H5401">
        <v>0</v>
      </c>
      <c r="I5401">
        <v>0</v>
      </c>
      <c r="J5401">
        <v>0</v>
      </c>
      <c r="K5401">
        <v>0</v>
      </c>
      <c r="L5401">
        <v>0</v>
      </c>
      <c r="M5401">
        <v>0</v>
      </c>
    </row>
    <row r="5402" spans="2:13" x14ac:dyDescent="0.2">
      <c r="B5402">
        <v>0</v>
      </c>
      <c r="C5402">
        <v>0</v>
      </c>
      <c r="D5402">
        <v>0</v>
      </c>
      <c r="E5402">
        <v>0</v>
      </c>
      <c r="F5402">
        <v>0</v>
      </c>
      <c r="G5402">
        <v>44444444</v>
      </c>
      <c r="H5402">
        <v>0</v>
      </c>
      <c r="I5402">
        <v>0</v>
      </c>
      <c r="J5402">
        <v>0</v>
      </c>
      <c r="K5402">
        <v>0</v>
      </c>
      <c r="L5402">
        <v>0</v>
      </c>
      <c r="M5402">
        <v>0</v>
      </c>
    </row>
    <row r="5403" spans="2:13" x14ac:dyDescent="0.2">
      <c r="B5403">
        <v>0</v>
      </c>
      <c r="C5403">
        <v>0</v>
      </c>
      <c r="D5403">
        <v>0</v>
      </c>
      <c r="E5403">
        <v>0</v>
      </c>
      <c r="F5403">
        <v>0</v>
      </c>
      <c r="G5403">
        <v>44444444</v>
      </c>
      <c r="H5403">
        <v>0</v>
      </c>
      <c r="I5403">
        <v>0</v>
      </c>
      <c r="J5403">
        <v>0</v>
      </c>
      <c r="K5403">
        <v>0</v>
      </c>
      <c r="L5403">
        <v>0</v>
      </c>
      <c r="M5403">
        <v>0</v>
      </c>
    </row>
    <row r="5404" spans="2:13" x14ac:dyDescent="0.2">
      <c r="B5404">
        <v>0</v>
      </c>
      <c r="C5404">
        <v>0</v>
      </c>
      <c r="D5404">
        <v>0</v>
      </c>
      <c r="E5404">
        <v>0</v>
      </c>
      <c r="F5404">
        <v>0</v>
      </c>
      <c r="G5404">
        <v>44444444</v>
      </c>
      <c r="H5404">
        <v>0</v>
      </c>
      <c r="I5404">
        <v>0</v>
      </c>
      <c r="J5404">
        <v>0</v>
      </c>
      <c r="K5404">
        <v>0</v>
      </c>
      <c r="L5404">
        <v>0</v>
      </c>
      <c r="M5404">
        <v>0</v>
      </c>
    </row>
    <row r="5405" spans="2:13" x14ac:dyDescent="0.2">
      <c r="B5405">
        <v>0</v>
      </c>
      <c r="C5405">
        <v>0</v>
      </c>
      <c r="D5405">
        <v>0</v>
      </c>
      <c r="E5405">
        <v>0</v>
      </c>
      <c r="F5405">
        <v>0</v>
      </c>
      <c r="G5405">
        <v>44444444</v>
      </c>
      <c r="H5405">
        <v>0</v>
      </c>
      <c r="I5405">
        <v>0</v>
      </c>
      <c r="J5405">
        <v>0</v>
      </c>
      <c r="K5405">
        <v>0</v>
      </c>
      <c r="L5405">
        <v>0</v>
      </c>
      <c r="M5405">
        <v>0</v>
      </c>
    </row>
    <row r="5406" spans="2:13" x14ac:dyDescent="0.2">
      <c r="B5406">
        <v>0</v>
      </c>
      <c r="C5406">
        <v>0</v>
      </c>
      <c r="D5406">
        <v>0</v>
      </c>
      <c r="E5406">
        <v>0</v>
      </c>
      <c r="F5406">
        <v>0</v>
      </c>
      <c r="G5406">
        <v>44444444</v>
      </c>
      <c r="H5406">
        <v>0</v>
      </c>
      <c r="I5406">
        <v>0</v>
      </c>
      <c r="J5406">
        <v>0</v>
      </c>
      <c r="K5406">
        <v>0</v>
      </c>
      <c r="L5406">
        <v>0</v>
      </c>
      <c r="M5406">
        <v>0</v>
      </c>
    </row>
    <row r="5407" spans="2:13" x14ac:dyDescent="0.2">
      <c r="B5407">
        <v>0</v>
      </c>
      <c r="C5407">
        <v>0</v>
      </c>
      <c r="D5407">
        <v>0</v>
      </c>
      <c r="E5407">
        <v>0</v>
      </c>
      <c r="F5407">
        <v>0</v>
      </c>
      <c r="G5407">
        <v>44444444</v>
      </c>
      <c r="H5407">
        <v>0</v>
      </c>
      <c r="I5407">
        <v>0</v>
      </c>
      <c r="J5407">
        <v>0</v>
      </c>
      <c r="K5407">
        <v>0</v>
      </c>
      <c r="L5407">
        <v>0</v>
      </c>
      <c r="M5407">
        <v>0</v>
      </c>
    </row>
    <row r="5408" spans="2:13" x14ac:dyDescent="0.2">
      <c r="B5408">
        <v>0</v>
      </c>
      <c r="C5408">
        <v>0</v>
      </c>
      <c r="D5408">
        <v>0</v>
      </c>
      <c r="E5408">
        <v>0</v>
      </c>
      <c r="F5408">
        <v>0</v>
      </c>
      <c r="G5408">
        <v>44444444</v>
      </c>
      <c r="H5408">
        <v>0</v>
      </c>
      <c r="I5408">
        <v>0</v>
      </c>
      <c r="J5408">
        <v>0</v>
      </c>
      <c r="K5408">
        <v>0</v>
      </c>
      <c r="L5408">
        <v>0</v>
      </c>
      <c r="M5408">
        <v>0</v>
      </c>
    </row>
    <row r="5409" spans="2:13" x14ac:dyDescent="0.2">
      <c r="B5409">
        <v>0</v>
      </c>
      <c r="C5409">
        <v>0</v>
      </c>
      <c r="D5409">
        <v>0</v>
      </c>
      <c r="E5409">
        <v>0</v>
      </c>
      <c r="F5409">
        <v>0</v>
      </c>
      <c r="G5409">
        <v>44444444</v>
      </c>
      <c r="H5409">
        <v>0</v>
      </c>
      <c r="I5409">
        <v>0</v>
      </c>
      <c r="J5409">
        <v>0</v>
      </c>
      <c r="K5409">
        <v>0</v>
      </c>
      <c r="L5409">
        <v>0</v>
      </c>
      <c r="M5409">
        <v>0</v>
      </c>
    </row>
    <row r="5410" spans="2:13" x14ac:dyDescent="0.2">
      <c r="B5410">
        <v>0</v>
      </c>
      <c r="C5410">
        <v>0</v>
      </c>
      <c r="D5410">
        <v>0</v>
      </c>
      <c r="E5410">
        <v>0</v>
      </c>
      <c r="F5410">
        <v>0</v>
      </c>
      <c r="G5410">
        <v>44444444</v>
      </c>
      <c r="H5410">
        <v>0</v>
      </c>
      <c r="I5410">
        <v>0</v>
      </c>
      <c r="J5410">
        <v>0</v>
      </c>
      <c r="K5410">
        <v>0</v>
      </c>
      <c r="L5410">
        <v>0</v>
      </c>
      <c r="M5410">
        <v>0</v>
      </c>
    </row>
    <row r="5411" spans="2:13" x14ac:dyDescent="0.2">
      <c r="B5411">
        <v>0</v>
      </c>
      <c r="C5411">
        <v>0</v>
      </c>
      <c r="D5411">
        <v>0</v>
      </c>
      <c r="E5411">
        <v>0</v>
      </c>
      <c r="F5411">
        <v>0</v>
      </c>
      <c r="G5411">
        <v>44444444</v>
      </c>
      <c r="H5411">
        <v>0</v>
      </c>
      <c r="I5411">
        <v>0</v>
      </c>
      <c r="J5411">
        <v>0</v>
      </c>
      <c r="K5411">
        <v>0</v>
      </c>
      <c r="L5411">
        <v>0</v>
      </c>
      <c r="M5411">
        <v>0</v>
      </c>
    </row>
    <row r="5412" spans="2:13" x14ac:dyDescent="0.2">
      <c r="B5412">
        <v>0</v>
      </c>
      <c r="C5412">
        <v>0</v>
      </c>
      <c r="D5412">
        <v>0</v>
      </c>
      <c r="E5412">
        <v>0</v>
      </c>
      <c r="F5412">
        <v>0</v>
      </c>
      <c r="G5412">
        <v>44444444</v>
      </c>
      <c r="H5412">
        <v>0</v>
      </c>
      <c r="I5412">
        <v>0</v>
      </c>
      <c r="J5412">
        <v>0</v>
      </c>
      <c r="K5412">
        <v>0</v>
      </c>
      <c r="L5412">
        <v>0</v>
      </c>
      <c r="M5412">
        <v>0</v>
      </c>
    </row>
    <row r="5413" spans="2:13" x14ac:dyDescent="0.2">
      <c r="B5413">
        <v>0</v>
      </c>
      <c r="C5413">
        <v>0</v>
      </c>
      <c r="D5413">
        <v>0</v>
      </c>
      <c r="E5413">
        <v>0</v>
      </c>
      <c r="F5413">
        <v>0</v>
      </c>
      <c r="G5413">
        <v>44444444</v>
      </c>
      <c r="H5413">
        <v>0</v>
      </c>
      <c r="I5413">
        <v>0</v>
      </c>
      <c r="J5413">
        <v>0</v>
      </c>
      <c r="K5413">
        <v>0</v>
      </c>
      <c r="L5413">
        <v>0</v>
      </c>
      <c r="M5413">
        <v>0</v>
      </c>
    </row>
    <row r="5414" spans="2:13" x14ac:dyDescent="0.2">
      <c r="B5414">
        <v>0</v>
      </c>
      <c r="C5414">
        <v>0</v>
      </c>
      <c r="D5414">
        <v>0</v>
      </c>
      <c r="E5414">
        <v>0</v>
      </c>
      <c r="F5414">
        <v>0</v>
      </c>
      <c r="G5414">
        <v>44444444</v>
      </c>
      <c r="H5414">
        <v>0</v>
      </c>
      <c r="I5414">
        <v>0</v>
      </c>
      <c r="J5414">
        <v>0</v>
      </c>
      <c r="K5414">
        <v>0</v>
      </c>
      <c r="L5414">
        <v>0</v>
      </c>
      <c r="M5414">
        <v>0</v>
      </c>
    </row>
    <row r="5415" spans="2:13" x14ac:dyDescent="0.2">
      <c r="B5415">
        <v>0</v>
      </c>
      <c r="C5415">
        <v>0</v>
      </c>
      <c r="D5415">
        <v>0</v>
      </c>
      <c r="E5415">
        <v>0</v>
      </c>
      <c r="F5415">
        <v>0</v>
      </c>
      <c r="G5415">
        <v>44444444</v>
      </c>
      <c r="H5415">
        <v>0</v>
      </c>
      <c r="I5415">
        <v>0</v>
      </c>
      <c r="J5415">
        <v>0</v>
      </c>
      <c r="K5415">
        <v>0</v>
      </c>
      <c r="L5415">
        <v>0</v>
      </c>
      <c r="M5415">
        <v>0</v>
      </c>
    </row>
    <row r="5416" spans="2:13" x14ac:dyDescent="0.2">
      <c r="B5416">
        <v>0</v>
      </c>
      <c r="C5416">
        <v>0</v>
      </c>
      <c r="D5416">
        <v>0</v>
      </c>
      <c r="E5416">
        <v>0</v>
      </c>
      <c r="F5416">
        <v>0</v>
      </c>
      <c r="G5416">
        <v>44444444</v>
      </c>
      <c r="H5416">
        <v>0</v>
      </c>
      <c r="I5416">
        <v>0</v>
      </c>
      <c r="J5416">
        <v>0</v>
      </c>
      <c r="K5416">
        <v>0</v>
      </c>
      <c r="L5416">
        <v>0</v>
      </c>
      <c r="M5416">
        <v>0</v>
      </c>
    </row>
    <row r="5417" spans="2:13" x14ac:dyDescent="0.2">
      <c r="B5417">
        <v>0</v>
      </c>
      <c r="C5417">
        <v>0</v>
      </c>
      <c r="D5417">
        <v>0</v>
      </c>
      <c r="E5417">
        <v>0</v>
      </c>
      <c r="F5417">
        <v>0</v>
      </c>
      <c r="G5417">
        <v>44444444</v>
      </c>
      <c r="H5417">
        <v>0</v>
      </c>
      <c r="I5417">
        <v>0</v>
      </c>
      <c r="J5417">
        <v>0</v>
      </c>
      <c r="K5417">
        <v>0</v>
      </c>
      <c r="L5417">
        <v>0</v>
      </c>
      <c r="M5417">
        <v>0</v>
      </c>
    </row>
    <row r="5418" spans="2:13" x14ac:dyDescent="0.2">
      <c r="B5418">
        <v>0</v>
      </c>
      <c r="C5418">
        <v>0</v>
      </c>
      <c r="D5418">
        <v>0</v>
      </c>
      <c r="E5418">
        <v>0</v>
      </c>
      <c r="F5418">
        <v>0</v>
      </c>
      <c r="G5418">
        <v>44444444</v>
      </c>
      <c r="H5418">
        <v>0</v>
      </c>
      <c r="I5418">
        <v>0</v>
      </c>
      <c r="J5418">
        <v>0</v>
      </c>
      <c r="K5418">
        <v>0</v>
      </c>
      <c r="L5418">
        <v>0</v>
      </c>
      <c r="M5418">
        <v>0</v>
      </c>
    </row>
    <row r="5419" spans="2:13" x14ac:dyDescent="0.2">
      <c r="B5419">
        <v>0</v>
      </c>
      <c r="C5419">
        <v>0</v>
      </c>
      <c r="D5419">
        <v>0</v>
      </c>
      <c r="E5419">
        <v>0</v>
      </c>
      <c r="F5419">
        <v>0</v>
      </c>
      <c r="G5419">
        <v>44444444</v>
      </c>
      <c r="H5419">
        <v>0</v>
      </c>
      <c r="I5419">
        <v>0</v>
      </c>
      <c r="J5419">
        <v>0</v>
      </c>
      <c r="K5419">
        <v>0</v>
      </c>
      <c r="L5419">
        <v>0</v>
      </c>
      <c r="M5419">
        <v>0</v>
      </c>
    </row>
    <row r="5420" spans="2:13" x14ac:dyDescent="0.2">
      <c r="B5420">
        <v>0</v>
      </c>
      <c r="C5420">
        <v>0</v>
      </c>
      <c r="D5420">
        <v>0</v>
      </c>
      <c r="E5420">
        <v>0</v>
      </c>
      <c r="F5420">
        <v>0</v>
      </c>
      <c r="G5420">
        <v>44444444</v>
      </c>
      <c r="H5420">
        <v>0</v>
      </c>
      <c r="I5420">
        <v>0</v>
      </c>
      <c r="J5420">
        <v>0</v>
      </c>
      <c r="K5420">
        <v>0</v>
      </c>
      <c r="L5420">
        <v>0</v>
      </c>
      <c r="M5420">
        <v>0</v>
      </c>
    </row>
    <row r="5421" spans="2:13" x14ac:dyDescent="0.2">
      <c r="B5421">
        <v>0</v>
      </c>
      <c r="C5421">
        <v>0</v>
      </c>
      <c r="D5421">
        <v>0</v>
      </c>
      <c r="E5421">
        <v>0</v>
      </c>
      <c r="F5421">
        <v>0</v>
      </c>
      <c r="G5421">
        <v>44444444</v>
      </c>
      <c r="H5421">
        <v>0</v>
      </c>
      <c r="I5421">
        <v>0</v>
      </c>
      <c r="J5421">
        <v>0</v>
      </c>
      <c r="K5421">
        <v>0</v>
      </c>
      <c r="L5421">
        <v>0</v>
      </c>
      <c r="M5421">
        <v>0</v>
      </c>
    </row>
    <row r="5422" spans="2:13" x14ac:dyDescent="0.2">
      <c r="B5422">
        <v>0</v>
      </c>
      <c r="C5422">
        <v>0</v>
      </c>
      <c r="D5422">
        <v>0</v>
      </c>
      <c r="E5422">
        <v>0</v>
      </c>
      <c r="F5422">
        <v>0</v>
      </c>
      <c r="G5422">
        <v>44444444</v>
      </c>
      <c r="H5422">
        <v>0</v>
      </c>
      <c r="I5422">
        <v>0</v>
      </c>
      <c r="J5422">
        <v>0</v>
      </c>
      <c r="K5422">
        <v>0</v>
      </c>
      <c r="L5422">
        <v>0</v>
      </c>
      <c r="M5422">
        <v>0</v>
      </c>
    </row>
    <row r="5423" spans="2:13" x14ac:dyDescent="0.2">
      <c r="B5423">
        <v>0</v>
      </c>
      <c r="C5423">
        <v>0</v>
      </c>
      <c r="D5423">
        <v>0</v>
      </c>
      <c r="E5423">
        <v>0</v>
      </c>
      <c r="F5423">
        <v>0</v>
      </c>
      <c r="G5423">
        <v>44444444</v>
      </c>
      <c r="H5423">
        <v>0</v>
      </c>
      <c r="I5423">
        <v>0</v>
      </c>
      <c r="J5423">
        <v>0</v>
      </c>
      <c r="K5423">
        <v>0</v>
      </c>
      <c r="L5423">
        <v>0</v>
      </c>
      <c r="M5423">
        <v>0</v>
      </c>
    </row>
    <row r="5424" spans="2:13" x14ac:dyDescent="0.2">
      <c r="B5424">
        <v>0</v>
      </c>
      <c r="C5424">
        <v>0</v>
      </c>
      <c r="D5424">
        <v>0</v>
      </c>
      <c r="E5424">
        <v>0</v>
      </c>
      <c r="F5424">
        <v>0</v>
      </c>
      <c r="G5424">
        <v>44444444</v>
      </c>
      <c r="H5424">
        <v>0</v>
      </c>
      <c r="I5424">
        <v>0</v>
      </c>
      <c r="J5424">
        <v>0</v>
      </c>
      <c r="K5424">
        <v>0</v>
      </c>
      <c r="L5424">
        <v>0</v>
      </c>
      <c r="M5424">
        <v>0</v>
      </c>
    </row>
    <row r="5425" spans="2:13" x14ac:dyDescent="0.2">
      <c r="B5425">
        <v>0</v>
      </c>
      <c r="C5425">
        <v>0</v>
      </c>
      <c r="D5425">
        <v>0</v>
      </c>
      <c r="E5425">
        <v>0</v>
      </c>
      <c r="F5425">
        <v>0</v>
      </c>
      <c r="G5425">
        <v>44444444</v>
      </c>
      <c r="H5425">
        <v>0</v>
      </c>
      <c r="I5425">
        <v>0</v>
      </c>
      <c r="J5425">
        <v>0</v>
      </c>
      <c r="K5425">
        <v>0</v>
      </c>
      <c r="L5425">
        <v>0</v>
      </c>
      <c r="M5425">
        <v>0</v>
      </c>
    </row>
    <row r="5426" spans="2:13" x14ac:dyDescent="0.2">
      <c r="B5426">
        <v>0</v>
      </c>
      <c r="C5426">
        <v>0</v>
      </c>
      <c r="D5426">
        <v>0</v>
      </c>
      <c r="E5426">
        <v>0</v>
      </c>
      <c r="F5426">
        <v>0</v>
      </c>
      <c r="G5426">
        <v>44444444</v>
      </c>
      <c r="H5426">
        <v>0</v>
      </c>
      <c r="I5426">
        <v>0</v>
      </c>
      <c r="J5426">
        <v>0</v>
      </c>
      <c r="K5426">
        <v>0</v>
      </c>
      <c r="L5426">
        <v>0</v>
      </c>
      <c r="M5426">
        <v>0</v>
      </c>
    </row>
    <row r="5427" spans="2:13" x14ac:dyDescent="0.2">
      <c r="B5427">
        <v>0</v>
      </c>
      <c r="C5427">
        <v>0</v>
      </c>
      <c r="D5427">
        <v>0</v>
      </c>
      <c r="E5427">
        <v>0</v>
      </c>
      <c r="F5427">
        <v>0</v>
      </c>
      <c r="G5427">
        <v>44444444</v>
      </c>
      <c r="H5427">
        <v>0</v>
      </c>
      <c r="I5427">
        <v>0</v>
      </c>
      <c r="J5427">
        <v>0</v>
      </c>
      <c r="K5427">
        <v>0</v>
      </c>
      <c r="L5427">
        <v>0</v>
      </c>
      <c r="M5427">
        <v>0</v>
      </c>
    </row>
    <row r="5428" spans="2:13" x14ac:dyDescent="0.2">
      <c r="B5428">
        <v>0</v>
      </c>
      <c r="C5428">
        <v>0</v>
      </c>
      <c r="D5428">
        <v>0</v>
      </c>
      <c r="E5428">
        <v>0</v>
      </c>
      <c r="F5428">
        <v>0</v>
      </c>
      <c r="G5428">
        <v>44444444</v>
      </c>
      <c r="H5428">
        <v>0</v>
      </c>
      <c r="I5428">
        <v>0</v>
      </c>
      <c r="J5428">
        <v>0</v>
      </c>
      <c r="K5428">
        <v>0</v>
      </c>
      <c r="L5428">
        <v>0</v>
      </c>
      <c r="M5428">
        <v>0</v>
      </c>
    </row>
    <row r="5429" spans="2:13" x14ac:dyDescent="0.2">
      <c r="B5429">
        <v>0</v>
      </c>
      <c r="C5429">
        <v>0</v>
      </c>
      <c r="D5429">
        <v>0</v>
      </c>
      <c r="E5429">
        <v>0</v>
      </c>
      <c r="F5429">
        <v>0</v>
      </c>
      <c r="G5429">
        <v>44444444</v>
      </c>
      <c r="H5429">
        <v>0</v>
      </c>
      <c r="I5429">
        <v>0</v>
      </c>
      <c r="J5429">
        <v>0</v>
      </c>
      <c r="K5429">
        <v>0</v>
      </c>
      <c r="L5429">
        <v>0</v>
      </c>
      <c r="M5429">
        <v>0</v>
      </c>
    </row>
    <row r="5430" spans="2:13" x14ac:dyDescent="0.2">
      <c r="B5430">
        <v>0</v>
      </c>
      <c r="C5430">
        <v>0</v>
      </c>
      <c r="D5430">
        <v>0</v>
      </c>
      <c r="E5430">
        <v>0</v>
      </c>
      <c r="F5430">
        <v>0</v>
      </c>
      <c r="G5430">
        <v>44444444</v>
      </c>
      <c r="H5430">
        <v>0</v>
      </c>
      <c r="I5430">
        <v>0</v>
      </c>
      <c r="J5430">
        <v>0</v>
      </c>
      <c r="K5430">
        <v>0</v>
      </c>
      <c r="L5430">
        <v>0</v>
      </c>
      <c r="M5430">
        <v>0</v>
      </c>
    </row>
    <row r="5431" spans="2:13" x14ac:dyDescent="0.2">
      <c r="B5431">
        <v>0</v>
      </c>
      <c r="C5431">
        <v>0</v>
      </c>
      <c r="D5431">
        <v>0</v>
      </c>
      <c r="E5431">
        <v>0</v>
      </c>
      <c r="F5431">
        <v>0</v>
      </c>
      <c r="G5431">
        <v>44444444</v>
      </c>
      <c r="H5431">
        <v>0</v>
      </c>
      <c r="I5431">
        <v>0</v>
      </c>
      <c r="J5431">
        <v>0</v>
      </c>
      <c r="K5431">
        <v>0</v>
      </c>
      <c r="L5431">
        <v>0</v>
      </c>
      <c r="M5431">
        <v>0</v>
      </c>
    </row>
    <row r="5432" spans="2:13" x14ac:dyDescent="0.2">
      <c r="B5432">
        <v>0</v>
      </c>
      <c r="C5432">
        <v>0</v>
      </c>
      <c r="D5432">
        <v>0</v>
      </c>
      <c r="E5432">
        <v>0</v>
      </c>
      <c r="F5432">
        <v>0</v>
      </c>
      <c r="G5432">
        <v>44444444</v>
      </c>
      <c r="H5432">
        <v>0</v>
      </c>
      <c r="I5432">
        <v>0</v>
      </c>
      <c r="J5432">
        <v>0</v>
      </c>
      <c r="K5432">
        <v>0</v>
      </c>
      <c r="L5432">
        <v>0</v>
      </c>
      <c r="M5432">
        <v>0</v>
      </c>
    </row>
    <row r="5433" spans="2:13" x14ac:dyDescent="0.2">
      <c r="B5433">
        <v>0</v>
      </c>
      <c r="C5433">
        <v>0</v>
      </c>
      <c r="D5433">
        <v>0</v>
      </c>
      <c r="E5433">
        <v>0</v>
      </c>
      <c r="F5433">
        <v>0</v>
      </c>
      <c r="G5433">
        <v>44444444</v>
      </c>
      <c r="H5433">
        <v>0</v>
      </c>
      <c r="I5433">
        <v>0</v>
      </c>
      <c r="J5433">
        <v>0</v>
      </c>
      <c r="K5433">
        <v>0</v>
      </c>
      <c r="L5433">
        <v>0</v>
      </c>
      <c r="M5433">
        <v>0</v>
      </c>
    </row>
    <row r="5434" spans="2:13" x14ac:dyDescent="0.2">
      <c r="B5434">
        <v>0</v>
      </c>
      <c r="C5434">
        <v>0</v>
      </c>
      <c r="D5434">
        <v>0</v>
      </c>
      <c r="E5434">
        <v>0</v>
      </c>
      <c r="F5434">
        <v>0</v>
      </c>
      <c r="G5434">
        <v>44444444</v>
      </c>
      <c r="H5434">
        <v>0</v>
      </c>
      <c r="I5434">
        <v>0</v>
      </c>
      <c r="J5434">
        <v>0</v>
      </c>
      <c r="K5434">
        <v>0</v>
      </c>
      <c r="L5434">
        <v>0</v>
      </c>
      <c r="M5434">
        <v>0</v>
      </c>
    </row>
    <row r="5435" spans="2:13" x14ac:dyDescent="0.2">
      <c r="B5435">
        <v>0</v>
      </c>
      <c r="C5435">
        <v>0</v>
      </c>
      <c r="D5435">
        <v>0</v>
      </c>
      <c r="E5435">
        <v>0</v>
      </c>
      <c r="F5435">
        <v>0</v>
      </c>
      <c r="G5435">
        <v>44444444</v>
      </c>
      <c r="H5435">
        <v>0</v>
      </c>
      <c r="I5435">
        <v>0</v>
      </c>
      <c r="J5435">
        <v>0</v>
      </c>
      <c r="K5435">
        <v>0</v>
      </c>
      <c r="L5435">
        <v>0</v>
      </c>
      <c r="M5435">
        <v>0</v>
      </c>
    </row>
    <row r="5436" spans="2:13" x14ac:dyDescent="0.2">
      <c r="B5436">
        <v>0</v>
      </c>
      <c r="C5436">
        <v>0</v>
      </c>
      <c r="D5436">
        <v>0</v>
      </c>
      <c r="E5436">
        <v>0</v>
      </c>
      <c r="F5436">
        <v>0</v>
      </c>
      <c r="G5436">
        <v>44444444</v>
      </c>
      <c r="H5436">
        <v>0</v>
      </c>
      <c r="I5436">
        <v>0</v>
      </c>
      <c r="J5436">
        <v>0</v>
      </c>
      <c r="K5436">
        <v>0</v>
      </c>
      <c r="L5436">
        <v>0</v>
      </c>
      <c r="M5436">
        <v>0</v>
      </c>
    </row>
    <row r="5437" spans="2:13" x14ac:dyDescent="0.2">
      <c r="B5437">
        <v>0</v>
      </c>
      <c r="C5437">
        <v>0</v>
      </c>
      <c r="D5437">
        <v>0</v>
      </c>
      <c r="E5437">
        <v>0</v>
      </c>
      <c r="F5437">
        <v>0</v>
      </c>
      <c r="G5437">
        <v>44444444</v>
      </c>
      <c r="H5437">
        <v>0</v>
      </c>
      <c r="I5437">
        <v>0</v>
      </c>
      <c r="J5437">
        <v>0</v>
      </c>
      <c r="K5437">
        <v>0</v>
      </c>
      <c r="L5437">
        <v>0</v>
      </c>
      <c r="M5437">
        <v>0</v>
      </c>
    </row>
    <row r="5438" spans="2:13" x14ac:dyDescent="0.2">
      <c r="B5438">
        <v>0</v>
      </c>
      <c r="C5438">
        <v>0</v>
      </c>
      <c r="D5438">
        <v>0</v>
      </c>
      <c r="E5438">
        <v>0</v>
      </c>
      <c r="F5438">
        <v>0</v>
      </c>
      <c r="G5438">
        <v>44444444</v>
      </c>
      <c r="H5438">
        <v>0</v>
      </c>
      <c r="I5438">
        <v>0</v>
      </c>
      <c r="J5438">
        <v>0</v>
      </c>
      <c r="K5438">
        <v>0</v>
      </c>
      <c r="L5438">
        <v>0</v>
      </c>
      <c r="M5438">
        <v>0</v>
      </c>
    </row>
    <row r="5439" spans="2:13" x14ac:dyDescent="0.2">
      <c r="B5439">
        <v>0</v>
      </c>
      <c r="C5439">
        <v>0</v>
      </c>
      <c r="D5439">
        <v>0</v>
      </c>
      <c r="E5439">
        <v>0</v>
      </c>
      <c r="F5439">
        <v>0</v>
      </c>
      <c r="G5439">
        <v>44444444</v>
      </c>
      <c r="H5439">
        <v>0</v>
      </c>
      <c r="I5439">
        <v>0</v>
      </c>
      <c r="J5439">
        <v>0</v>
      </c>
      <c r="K5439">
        <v>0</v>
      </c>
      <c r="L5439">
        <v>0</v>
      </c>
      <c r="M5439">
        <v>0</v>
      </c>
    </row>
    <row r="5440" spans="2:13" x14ac:dyDescent="0.2">
      <c r="B5440">
        <v>0</v>
      </c>
      <c r="C5440">
        <v>0</v>
      </c>
      <c r="D5440">
        <v>0</v>
      </c>
      <c r="E5440">
        <v>0</v>
      </c>
      <c r="F5440">
        <v>0</v>
      </c>
      <c r="G5440">
        <v>44444444</v>
      </c>
      <c r="H5440">
        <v>0</v>
      </c>
      <c r="I5440">
        <v>0</v>
      </c>
      <c r="J5440">
        <v>0</v>
      </c>
      <c r="K5440">
        <v>0</v>
      </c>
      <c r="L5440">
        <v>0</v>
      </c>
      <c r="M5440">
        <v>0</v>
      </c>
    </row>
    <row r="5441" spans="2:13" x14ac:dyDescent="0.2">
      <c r="B5441">
        <v>0</v>
      </c>
      <c r="C5441">
        <v>0</v>
      </c>
      <c r="D5441">
        <v>0</v>
      </c>
      <c r="E5441">
        <v>0</v>
      </c>
      <c r="F5441">
        <v>0</v>
      </c>
      <c r="G5441">
        <v>44444444</v>
      </c>
      <c r="H5441">
        <v>0</v>
      </c>
      <c r="I5441">
        <v>0</v>
      </c>
      <c r="J5441">
        <v>0</v>
      </c>
      <c r="K5441">
        <v>0</v>
      </c>
      <c r="L5441">
        <v>0</v>
      </c>
      <c r="M5441">
        <v>0</v>
      </c>
    </row>
    <row r="5442" spans="2:13" x14ac:dyDescent="0.2">
      <c r="B5442">
        <v>0</v>
      </c>
      <c r="C5442">
        <v>0</v>
      </c>
      <c r="D5442">
        <v>0</v>
      </c>
      <c r="E5442">
        <v>0</v>
      </c>
      <c r="F5442">
        <v>0</v>
      </c>
      <c r="G5442">
        <v>44444444</v>
      </c>
      <c r="H5442">
        <v>0</v>
      </c>
      <c r="I5442">
        <v>0</v>
      </c>
      <c r="J5442">
        <v>0</v>
      </c>
      <c r="K5442">
        <v>0</v>
      </c>
      <c r="L5442">
        <v>0</v>
      </c>
      <c r="M5442">
        <v>0</v>
      </c>
    </row>
    <row r="5443" spans="2:13" x14ac:dyDescent="0.2">
      <c r="B5443">
        <v>0</v>
      </c>
      <c r="C5443">
        <v>0</v>
      </c>
      <c r="D5443">
        <v>0</v>
      </c>
      <c r="E5443">
        <v>0</v>
      </c>
      <c r="F5443">
        <v>0</v>
      </c>
      <c r="G5443">
        <v>44444444</v>
      </c>
      <c r="H5443">
        <v>0</v>
      </c>
      <c r="I5443">
        <v>0</v>
      </c>
      <c r="J5443">
        <v>0</v>
      </c>
      <c r="K5443">
        <v>0</v>
      </c>
      <c r="L5443">
        <v>0</v>
      </c>
      <c r="M5443">
        <v>0</v>
      </c>
    </row>
    <row r="5444" spans="2:13" x14ac:dyDescent="0.2">
      <c r="B5444">
        <v>0</v>
      </c>
      <c r="C5444">
        <v>0</v>
      </c>
      <c r="D5444">
        <v>0</v>
      </c>
      <c r="E5444">
        <v>0</v>
      </c>
      <c r="F5444">
        <v>0</v>
      </c>
      <c r="G5444">
        <v>44444444</v>
      </c>
      <c r="H5444">
        <v>0</v>
      </c>
      <c r="I5444">
        <v>0</v>
      </c>
      <c r="J5444">
        <v>0</v>
      </c>
      <c r="K5444">
        <v>0</v>
      </c>
      <c r="L5444">
        <v>0</v>
      </c>
      <c r="M5444">
        <v>0</v>
      </c>
    </row>
    <row r="5445" spans="2:13" x14ac:dyDescent="0.2">
      <c r="B5445">
        <v>0</v>
      </c>
      <c r="C5445">
        <v>0</v>
      </c>
      <c r="D5445">
        <v>0</v>
      </c>
      <c r="E5445">
        <v>0</v>
      </c>
      <c r="F5445">
        <v>0</v>
      </c>
      <c r="G5445">
        <v>44444444</v>
      </c>
      <c r="H5445">
        <v>0</v>
      </c>
      <c r="I5445">
        <v>0</v>
      </c>
      <c r="J5445">
        <v>0</v>
      </c>
      <c r="K5445">
        <v>0</v>
      </c>
      <c r="L5445">
        <v>0</v>
      </c>
      <c r="M5445">
        <v>0</v>
      </c>
    </row>
    <row r="5446" spans="2:13" x14ac:dyDescent="0.2">
      <c r="B5446">
        <v>0</v>
      </c>
      <c r="C5446">
        <v>0</v>
      </c>
      <c r="D5446">
        <v>0</v>
      </c>
      <c r="E5446">
        <v>0</v>
      </c>
      <c r="F5446">
        <v>0</v>
      </c>
      <c r="G5446">
        <v>44444444</v>
      </c>
      <c r="H5446">
        <v>0</v>
      </c>
      <c r="I5446">
        <v>0</v>
      </c>
      <c r="J5446">
        <v>0</v>
      </c>
      <c r="K5446">
        <v>0</v>
      </c>
      <c r="L5446">
        <v>0</v>
      </c>
      <c r="M5446">
        <v>0</v>
      </c>
    </row>
    <row r="5447" spans="2:13" x14ac:dyDescent="0.2">
      <c r="B5447">
        <v>0</v>
      </c>
      <c r="C5447">
        <v>0</v>
      </c>
      <c r="D5447">
        <v>0</v>
      </c>
      <c r="E5447">
        <v>0</v>
      </c>
      <c r="F5447">
        <v>0</v>
      </c>
      <c r="G5447">
        <v>44444444</v>
      </c>
      <c r="H5447">
        <v>0</v>
      </c>
      <c r="I5447">
        <v>0</v>
      </c>
      <c r="J5447">
        <v>0</v>
      </c>
      <c r="K5447">
        <v>0</v>
      </c>
      <c r="L5447">
        <v>0</v>
      </c>
      <c r="M5447">
        <v>0</v>
      </c>
    </row>
    <row r="5448" spans="2:13" x14ac:dyDescent="0.2">
      <c r="B5448">
        <v>0</v>
      </c>
      <c r="C5448">
        <v>0</v>
      </c>
      <c r="D5448">
        <v>0</v>
      </c>
      <c r="E5448">
        <v>0</v>
      </c>
      <c r="F5448">
        <v>0</v>
      </c>
      <c r="G5448">
        <v>44444444</v>
      </c>
      <c r="H5448">
        <v>0</v>
      </c>
      <c r="I5448">
        <v>0</v>
      </c>
      <c r="J5448">
        <v>0</v>
      </c>
      <c r="K5448">
        <v>0</v>
      </c>
      <c r="L5448">
        <v>0</v>
      </c>
      <c r="M5448">
        <v>0</v>
      </c>
    </row>
    <row r="5449" spans="2:13" x14ac:dyDescent="0.2">
      <c r="B5449">
        <v>0</v>
      </c>
      <c r="C5449">
        <v>0</v>
      </c>
      <c r="D5449">
        <v>0</v>
      </c>
      <c r="E5449">
        <v>0</v>
      </c>
      <c r="F5449">
        <v>0</v>
      </c>
      <c r="G5449">
        <v>44444444</v>
      </c>
      <c r="H5449">
        <v>0</v>
      </c>
      <c r="I5449">
        <v>0</v>
      </c>
      <c r="J5449">
        <v>0</v>
      </c>
      <c r="K5449">
        <v>0</v>
      </c>
      <c r="L5449">
        <v>0</v>
      </c>
      <c r="M5449">
        <v>0</v>
      </c>
    </row>
    <row r="5450" spans="2:13" x14ac:dyDescent="0.2">
      <c r="B5450">
        <v>0</v>
      </c>
      <c r="C5450">
        <v>0</v>
      </c>
      <c r="D5450">
        <v>0</v>
      </c>
      <c r="E5450">
        <v>0</v>
      </c>
      <c r="F5450">
        <v>0</v>
      </c>
      <c r="G5450">
        <v>44444444</v>
      </c>
      <c r="H5450">
        <v>0</v>
      </c>
      <c r="I5450">
        <v>0</v>
      </c>
      <c r="J5450">
        <v>0</v>
      </c>
      <c r="K5450">
        <v>0</v>
      </c>
      <c r="L5450">
        <v>0</v>
      </c>
      <c r="M5450">
        <v>0</v>
      </c>
    </row>
    <row r="5451" spans="2:13" x14ac:dyDescent="0.2">
      <c r="B5451">
        <v>0</v>
      </c>
      <c r="C5451">
        <v>0</v>
      </c>
      <c r="D5451">
        <v>0</v>
      </c>
      <c r="E5451">
        <v>0</v>
      </c>
      <c r="F5451">
        <v>0</v>
      </c>
      <c r="G5451">
        <v>44444444</v>
      </c>
      <c r="H5451">
        <v>0</v>
      </c>
      <c r="I5451">
        <v>0</v>
      </c>
      <c r="J5451">
        <v>0</v>
      </c>
      <c r="K5451">
        <v>0</v>
      </c>
      <c r="L5451">
        <v>0</v>
      </c>
      <c r="M5451">
        <v>0</v>
      </c>
    </row>
    <row r="5452" spans="2:13" x14ac:dyDescent="0.2">
      <c r="B5452">
        <v>0</v>
      </c>
      <c r="C5452">
        <v>0</v>
      </c>
      <c r="D5452">
        <v>0</v>
      </c>
      <c r="E5452">
        <v>0</v>
      </c>
      <c r="F5452">
        <v>0</v>
      </c>
      <c r="G5452">
        <v>44444444</v>
      </c>
      <c r="H5452">
        <v>0</v>
      </c>
      <c r="I5452">
        <v>0</v>
      </c>
      <c r="J5452">
        <v>0</v>
      </c>
      <c r="K5452">
        <v>0</v>
      </c>
      <c r="L5452">
        <v>0</v>
      </c>
      <c r="M5452">
        <v>0</v>
      </c>
    </row>
    <row r="5453" spans="2:13" x14ac:dyDescent="0.2">
      <c r="B5453">
        <v>0</v>
      </c>
      <c r="C5453">
        <v>0</v>
      </c>
      <c r="D5453">
        <v>0</v>
      </c>
      <c r="E5453">
        <v>0</v>
      </c>
      <c r="F5453">
        <v>0</v>
      </c>
      <c r="G5453">
        <v>44444444</v>
      </c>
      <c r="H5453">
        <v>0</v>
      </c>
      <c r="I5453">
        <v>0</v>
      </c>
      <c r="J5453">
        <v>0</v>
      </c>
      <c r="K5453">
        <v>0</v>
      </c>
      <c r="L5453">
        <v>0</v>
      </c>
      <c r="M5453">
        <v>0</v>
      </c>
    </row>
    <row r="5454" spans="2:13" x14ac:dyDescent="0.2">
      <c r="B5454">
        <v>0</v>
      </c>
      <c r="C5454">
        <v>0</v>
      </c>
      <c r="D5454">
        <v>0</v>
      </c>
      <c r="E5454">
        <v>0</v>
      </c>
      <c r="F5454">
        <v>0</v>
      </c>
      <c r="G5454">
        <v>44444444</v>
      </c>
      <c r="H5454">
        <v>0</v>
      </c>
      <c r="I5454">
        <v>0</v>
      </c>
      <c r="J5454">
        <v>0</v>
      </c>
      <c r="K5454">
        <v>0</v>
      </c>
      <c r="L5454">
        <v>0</v>
      </c>
      <c r="M5454">
        <v>0</v>
      </c>
    </row>
    <row r="5455" spans="2:13" x14ac:dyDescent="0.2">
      <c r="B5455">
        <v>0</v>
      </c>
      <c r="C5455">
        <v>0</v>
      </c>
      <c r="D5455">
        <v>0</v>
      </c>
      <c r="E5455">
        <v>0</v>
      </c>
      <c r="F5455">
        <v>0</v>
      </c>
      <c r="G5455">
        <v>44444444</v>
      </c>
      <c r="H5455">
        <v>0</v>
      </c>
      <c r="I5455">
        <v>0</v>
      </c>
      <c r="J5455">
        <v>0</v>
      </c>
      <c r="K5455">
        <v>0</v>
      </c>
      <c r="L5455">
        <v>0</v>
      </c>
      <c r="M5455">
        <v>0</v>
      </c>
    </row>
    <row r="5456" spans="2:13" x14ac:dyDescent="0.2">
      <c r="B5456">
        <v>0</v>
      </c>
      <c r="C5456">
        <v>0</v>
      </c>
      <c r="D5456">
        <v>0</v>
      </c>
      <c r="E5456">
        <v>0</v>
      </c>
      <c r="F5456">
        <v>0</v>
      </c>
      <c r="G5456">
        <v>44444444</v>
      </c>
      <c r="H5456">
        <v>0</v>
      </c>
      <c r="I5456">
        <v>0</v>
      </c>
      <c r="J5456">
        <v>0</v>
      </c>
      <c r="K5456">
        <v>0</v>
      </c>
      <c r="L5456">
        <v>0</v>
      </c>
      <c r="M5456">
        <v>0</v>
      </c>
    </row>
    <row r="5457" spans="2:13" x14ac:dyDescent="0.2">
      <c r="B5457">
        <v>0</v>
      </c>
      <c r="C5457">
        <v>0</v>
      </c>
      <c r="D5457">
        <v>0</v>
      </c>
      <c r="E5457">
        <v>0</v>
      </c>
      <c r="F5457">
        <v>0</v>
      </c>
      <c r="G5457">
        <v>44444444</v>
      </c>
      <c r="H5457">
        <v>0</v>
      </c>
      <c r="I5457">
        <v>0</v>
      </c>
      <c r="J5457">
        <v>0</v>
      </c>
      <c r="K5457">
        <v>0</v>
      </c>
      <c r="L5457">
        <v>0</v>
      </c>
      <c r="M5457">
        <v>0</v>
      </c>
    </row>
    <row r="5458" spans="2:13" x14ac:dyDescent="0.2">
      <c r="B5458">
        <v>0</v>
      </c>
      <c r="C5458">
        <v>0</v>
      </c>
      <c r="D5458">
        <v>0</v>
      </c>
      <c r="E5458">
        <v>0</v>
      </c>
      <c r="F5458">
        <v>0</v>
      </c>
      <c r="G5458">
        <v>44444444</v>
      </c>
      <c r="H5458">
        <v>0</v>
      </c>
      <c r="I5458">
        <v>0</v>
      </c>
      <c r="J5458">
        <v>0</v>
      </c>
      <c r="K5458">
        <v>0</v>
      </c>
      <c r="L5458">
        <v>0</v>
      </c>
      <c r="M5458">
        <v>0</v>
      </c>
    </row>
    <row r="5459" spans="2:13" x14ac:dyDescent="0.2">
      <c r="B5459">
        <v>0</v>
      </c>
      <c r="C5459">
        <v>0</v>
      </c>
      <c r="D5459">
        <v>0</v>
      </c>
      <c r="E5459">
        <v>0</v>
      </c>
      <c r="F5459">
        <v>0</v>
      </c>
      <c r="G5459">
        <v>44444444</v>
      </c>
      <c r="H5459">
        <v>0</v>
      </c>
      <c r="I5459">
        <v>0</v>
      </c>
      <c r="J5459">
        <v>0</v>
      </c>
      <c r="K5459">
        <v>0</v>
      </c>
      <c r="L5459">
        <v>0</v>
      </c>
      <c r="M5459">
        <v>0</v>
      </c>
    </row>
    <row r="5460" spans="2:13" x14ac:dyDescent="0.2">
      <c r="B5460">
        <v>0</v>
      </c>
      <c r="C5460">
        <v>0</v>
      </c>
      <c r="D5460">
        <v>0</v>
      </c>
      <c r="E5460">
        <v>0</v>
      </c>
      <c r="F5460">
        <v>0</v>
      </c>
      <c r="G5460">
        <v>44444444</v>
      </c>
      <c r="H5460">
        <v>0</v>
      </c>
      <c r="I5460">
        <v>0</v>
      </c>
      <c r="J5460">
        <v>0</v>
      </c>
      <c r="K5460">
        <v>0</v>
      </c>
      <c r="L5460">
        <v>0</v>
      </c>
      <c r="M5460">
        <v>0</v>
      </c>
    </row>
    <row r="5461" spans="2:13" x14ac:dyDescent="0.2">
      <c r="B5461">
        <v>0</v>
      </c>
      <c r="C5461">
        <v>0</v>
      </c>
      <c r="D5461">
        <v>0</v>
      </c>
      <c r="E5461">
        <v>0</v>
      </c>
      <c r="F5461">
        <v>0</v>
      </c>
      <c r="G5461">
        <v>44444444</v>
      </c>
      <c r="H5461">
        <v>0</v>
      </c>
      <c r="I5461">
        <v>0</v>
      </c>
      <c r="J5461">
        <v>0</v>
      </c>
      <c r="K5461">
        <v>0</v>
      </c>
      <c r="L5461">
        <v>0</v>
      </c>
      <c r="M5461">
        <v>0</v>
      </c>
    </row>
    <row r="5462" spans="2:13" x14ac:dyDescent="0.2">
      <c r="B5462">
        <v>0</v>
      </c>
      <c r="C5462">
        <v>0</v>
      </c>
      <c r="D5462">
        <v>0</v>
      </c>
      <c r="E5462">
        <v>0</v>
      </c>
      <c r="F5462">
        <v>0</v>
      </c>
      <c r="G5462">
        <v>44444444</v>
      </c>
      <c r="H5462">
        <v>0</v>
      </c>
      <c r="I5462">
        <v>0</v>
      </c>
      <c r="J5462">
        <v>0</v>
      </c>
      <c r="K5462">
        <v>0</v>
      </c>
      <c r="L5462">
        <v>0</v>
      </c>
      <c r="M5462">
        <v>0</v>
      </c>
    </row>
    <row r="5463" spans="2:13" x14ac:dyDescent="0.2">
      <c r="B5463">
        <v>0</v>
      </c>
      <c r="C5463">
        <v>0</v>
      </c>
      <c r="D5463">
        <v>0</v>
      </c>
      <c r="E5463">
        <v>0</v>
      </c>
      <c r="F5463">
        <v>0</v>
      </c>
      <c r="G5463">
        <v>44444444</v>
      </c>
      <c r="H5463">
        <v>0</v>
      </c>
      <c r="I5463">
        <v>0</v>
      </c>
      <c r="J5463">
        <v>0</v>
      </c>
      <c r="K5463">
        <v>0</v>
      </c>
      <c r="L5463">
        <v>0</v>
      </c>
      <c r="M5463">
        <v>0</v>
      </c>
    </row>
    <row r="5464" spans="2:13" x14ac:dyDescent="0.2">
      <c r="B5464">
        <v>0</v>
      </c>
      <c r="C5464">
        <v>0</v>
      </c>
      <c r="D5464">
        <v>0</v>
      </c>
      <c r="E5464">
        <v>0</v>
      </c>
      <c r="F5464">
        <v>0</v>
      </c>
      <c r="G5464">
        <v>44444444</v>
      </c>
      <c r="H5464">
        <v>0</v>
      </c>
      <c r="I5464">
        <v>0</v>
      </c>
      <c r="J5464">
        <v>0</v>
      </c>
      <c r="K5464">
        <v>0</v>
      </c>
      <c r="L5464">
        <v>0</v>
      </c>
      <c r="M5464">
        <v>0</v>
      </c>
    </row>
    <row r="5465" spans="2:13" x14ac:dyDescent="0.2">
      <c r="B5465">
        <v>0</v>
      </c>
      <c r="C5465">
        <v>0</v>
      </c>
      <c r="D5465">
        <v>0</v>
      </c>
      <c r="E5465">
        <v>0</v>
      </c>
      <c r="F5465">
        <v>0</v>
      </c>
      <c r="G5465">
        <v>44444444</v>
      </c>
      <c r="H5465">
        <v>0</v>
      </c>
      <c r="I5465">
        <v>0</v>
      </c>
      <c r="J5465">
        <v>0</v>
      </c>
      <c r="K5465">
        <v>0</v>
      </c>
      <c r="L5465">
        <v>0</v>
      </c>
      <c r="M5465">
        <v>0</v>
      </c>
    </row>
    <row r="5466" spans="2:13" x14ac:dyDescent="0.2">
      <c r="B5466">
        <v>0</v>
      </c>
      <c r="C5466">
        <v>0</v>
      </c>
      <c r="D5466">
        <v>0</v>
      </c>
      <c r="E5466">
        <v>0</v>
      </c>
      <c r="F5466">
        <v>0</v>
      </c>
      <c r="G5466">
        <v>44444444</v>
      </c>
      <c r="H5466">
        <v>0</v>
      </c>
      <c r="I5466">
        <v>0</v>
      </c>
      <c r="J5466">
        <v>0</v>
      </c>
      <c r="K5466">
        <v>0</v>
      </c>
      <c r="L5466">
        <v>0</v>
      </c>
      <c r="M5466">
        <v>0</v>
      </c>
    </row>
    <row r="5467" spans="2:13" x14ac:dyDescent="0.2">
      <c r="B5467">
        <v>0</v>
      </c>
      <c r="C5467">
        <v>0</v>
      </c>
      <c r="D5467">
        <v>0</v>
      </c>
      <c r="E5467">
        <v>0</v>
      </c>
      <c r="F5467">
        <v>0</v>
      </c>
      <c r="G5467">
        <v>44444444</v>
      </c>
      <c r="H5467">
        <v>0</v>
      </c>
      <c r="I5467">
        <v>0</v>
      </c>
      <c r="J5467">
        <v>0</v>
      </c>
      <c r="K5467">
        <v>0</v>
      </c>
      <c r="L5467">
        <v>0</v>
      </c>
      <c r="M5467">
        <v>0</v>
      </c>
    </row>
    <row r="5468" spans="2:13" x14ac:dyDescent="0.2">
      <c r="B5468">
        <v>0</v>
      </c>
      <c r="C5468">
        <v>0</v>
      </c>
      <c r="D5468">
        <v>0</v>
      </c>
      <c r="E5468">
        <v>0</v>
      </c>
      <c r="F5468">
        <v>0</v>
      </c>
      <c r="G5468">
        <v>44444444</v>
      </c>
      <c r="H5468">
        <v>0</v>
      </c>
      <c r="I5468">
        <v>0</v>
      </c>
      <c r="J5468">
        <v>0</v>
      </c>
      <c r="K5468">
        <v>0</v>
      </c>
      <c r="L5468">
        <v>0</v>
      </c>
      <c r="M5468">
        <v>0</v>
      </c>
    </row>
    <row r="5469" spans="2:13" x14ac:dyDescent="0.2">
      <c r="B5469">
        <v>0</v>
      </c>
      <c r="C5469">
        <v>0</v>
      </c>
      <c r="D5469">
        <v>0</v>
      </c>
      <c r="E5469">
        <v>0</v>
      </c>
      <c r="F5469">
        <v>0</v>
      </c>
      <c r="G5469">
        <v>44444444</v>
      </c>
      <c r="H5469">
        <v>0</v>
      </c>
      <c r="I5469">
        <v>0</v>
      </c>
      <c r="J5469">
        <v>0</v>
      </c>
      <c r="K5469">
        <v>0</v>
      </c>
      <c r="L5469">
        <v>0</v>
      </c>
      <c r="M5469">
        <v>0</v>
      </c>
    </row>
    <row r="5470" spans="2:13" x14ac:dyDescent="0.2">
      <c r="B5470">
        <v>0</v>
      </c>
      <c r="C5470">
        <v>0</v>
      </c>
      <c r="D5470">
        <v>0</v>
      </c>
      <c r="E5470">
        <v>0</v>
      </c>
      <c r="F5470">
        <v>0</v>
      </c>
      <c r="G5470">
        <v>44444444</v>
      </c>
      <c r="H5470">
        <v>0</v>
      </c>
      <c r="I5470">
        <v>0</v>
      </c>
      <c r="J5470">
        <v>0</v>
      </c>
      <c r="K5470">
        <v>0</v>
      </c>
      <c r="L5470">
        <v>0</v>
      </c>
      <c r="M5470">
        <v>0</v>
      </c>
    </row>
    <row r="5471" spans="2:13" x14ac:dyDescent="0.2">
      <c r="B5471">
        <v>0</v>
      </c>
      <c r="C5471">
        <v>0</v>
      </c>
      <c r="D5471">
        <v>0</v>
      </c>
      <c r="E5471">
        <v>0</v>
      </c>
      <c r="F5471">
        <v>0</v>
      </c>
      <c r="G5471">
        <v>44444444</v>
      </c>
      <c r="H5471">
        <v>0</v>
      </c>
      <c r="I5471">
        <v>0</v>
      </c>
      <c r="J5471">
        <v>0</v>
      </c>
      <c r="K5471">
        <v>0</v>
      </c>
      <c r="L5471">
        <v>0</v>
      </c>
      <c r="M5471">
        <v>0</v>
      </c>
    </row>
    <row r="5472" spans="2:13" x14ac:dyDescent="0.2">
      <c r="B5472">
        <v>0</v>
      </c>
      <c r="C5472">
        <v>0</v>
      </c>
      <c r="D5472">
        <v>0</v>
      </c>
      <c r="E5472">
        <v>0</v>
      </c>
      <c r="F5472">
        <v>0</v>
      </c>
      <c r="G5472">
        <v>44444444</v>
      </c>
      <c r="H5472">
        <v>0</v>
      </c>
      <c r="I5472">
        <v>0</v>
      </c>
      <c r="J5472">
        <v>0</v>
      </c>
      <c r="K5472">
        <v>0</v>
      </c>
      <c r="L5472">
        <v>0</v>
      </c>
      <c r="M5472">
        <v>0</v>
      </c>
    </row>
    <row r="5473" spans="2:13" x14ac:dyDescent="0.2">
      <c r="B5473">
        <v>0</v>
      </c>
      <c r="C5473">
        <v>0</v>
      </c>
      <c r="D5473">
        <v>0</v>
      </c>
      <c r="E5473">
        <v>0</v>
      </c>
      <c r="F5473">
        <v>0</v>
      </c>
      <c r="G5473">
        <v>44444444</v>
      </c>
      <c r="H5473">
        <v>0</v>
      </c>
      <c r="I5473">
        <v>0</v>
      </c>
      <c r="J5473">
        <v>0</v>
      </c>
      <c r="K5473">
        <v>0</v>
      </c>
      <c r="L5473">
        <v>0</v>
      </c>
      <c r="M5473">
        <v>0</v>
      </c>
    </row>
    <row r="5474" spans="2:13" x14ac:dyDescent="0.2">
      <c r="B5474">
        <v>0</v>
      </c>
      <c r="C5474">
        <v>0</v>
      </c>
      <c r="D5474">
        <v>0</v>
      </c>
      <c r="E5474">
        <v>0</v>
      </c>
      <c r="F5474">
        <v>0</v>
      </c>
      <c r="G5474">
        <v>44444444</v>
      </c>
      <c r="H5474">
        <v>0</v>
      </c>
      <c r="I5474">
        <v>0</v>
      </c>
      <c r="J5474">
        <v>0</v>
      </c>
      <c r="K5474">
        <v>0</v>
      </c>
      <c r="L5474">
        <v>0</v>
      </c>
      <c r="M5474">
        <v>0</v>
      </c>
    </row>
    <row r="5475" spans="2:13" x14ac:dyDescent="0.2">
      <c r="B5475">
        <v>0</v>
      </c>
      <c r="C5475">
        <v>0</v>
      </c>
      <c r="D5475">
        <v>0</v>
      </c>
      <c r="E5475">
        <v>0</v>
      </c>
      <c r="F5475">
        <v>0</v>
      </c>
      <c r="G5475">
        <v>44444444</v>
      </c>
      <c r="H5475">
        <v>0</v>
      </c>
      <c r="I5475">
        <v>0</v>
      </c>
      <c r="J5475">
        <v>0</v>
      </c>
      <c r="K5475">
        <v>0</v>
      </c>
      <c r="L5475">
        <v>0</v>
      </c>
      <c r="M5475">
        <v>0</v>
      </c>
    </row>
    <row r="5476" spans="2:13" x14ac:dyDescent="0.2">
      <c r="B5476">
        <v>0</v>
      </c>
      <c r="C5476">
        <v>0</v>
      </c>
      <c r="D5476">
        <v>0</v>
      </c>
      <c r="E5476">
        <v>0</v>
      </c>
      <c r="F5476">
        <v>0</v>
      </c>
      <c r="G5476">
        <v>44444444</v>
      </c>
      <c r="H5476">
        <v>0</v>
      </c>
      <c r="I5476">
        <v>0</v>
      </c>
      <c r="J5476">
        <v>0</v>
      </c>
      <c r="K5476">
        <v>0</v>
      </c>
      <c r="L5476">
        <v>0</v>
      </c>
      <c r="M5476">
        <v>0</v>
      </c>
    </row>
    <row r="5477" spans="2:13" x14ac:dyDescent="0.2">
      <c r="B5477">
        <v>0</v>
      </c>
      <c r="C5477">
        <v>0</v>
      </c>
      <c r="D5477">
        <v>0</v>
      </c>
      <c r="E5477">
        <v>0</v>
      </c>
      <c r="F5477">
        <v>0</v>
      </c>
      <c r="G5477">
        <v>44444444</v>
      </c>
      <c r="H5477">
        <v>0</v>
      </c>
      <c r="I5477">
        <v>0</v>
      </c>
      <c r="J5477">
        <v>0</v>
      </c>
      <c r="K5477">
        <v>0</v>
      </c>
      <c r="L5477">
        <v>0</v>
      </c>
      <c r="M5477">
        <v>0</v>
      </c>
    </row>
    <row r="5478" spans="2:13" x14ac:dyDescent="0.2">
      <c r="B5478">
        <v>0</v>
      </c>
      <c r="C5478">
        <v>0</v>
      </c>
      <c r="D5478">
        <v>0</v>
      </c>
      <c r="E5478">
        <v>0</v>
      </c>
      <c r="F5478">
        <v>0</v>
      </c>
      <c r="G5478">
        <v>44444444</v>
      </c>
      <c r="H5478">
        <v>0</v>
      </c>
      <c r="I5478">
        <v>0</v>
      </c>
      <c r="J5478">
        <v>0</v>
      </c>
      <c r="K5478">
        <v>0</v>
      </c>
      <c r="L5478">
        <v>0</v>
      </c>
      <c r="M5478">
        <v>0</v>
      </c>
    </row>
    <row r="5479" spans="2:13" x14ac:dyDescent="0.2">
      <c r="B5479">
        <v>0</v>
      </c>
      <c r="C5479">
        <v>0</v>
      </c>
      <c r="D5479">
        <v>0</v>
      </c>
      <c r="E5479">
        <v>0</v>
      </c>
      <c r="F5479">
        <v>0</v>
      </c>
      <c r="G5479">
        <v>44444444</v>
      </c>
      <c r="H5479">
        <v>0</v>
      </c>
      <c r="I5479">
        <v>0</v>
      </c>
      <c r="J5479">
        <v>0</v>
      </c>
      <c r="K5479">
        <v>0</v>
      </c>
      <c r="L5479">
        <v>0</v>
      </c>
      <c r="M5479">
        <v>0</v>
      </c>
    </row>
    <row r="5480" spans="2:13" x14ac:dyDescent="0.2">
      <c r="B5480">
        <v>0</v>
      </c>
      <c r="C5480">
        <v>0</v>
      </c>
      <c r="D5480">
        <v>0</v>
      </c>
      <c r="E5480">
        <v>0</v>
      </c>
      <c r="F5480">
        <v>0</v>
      </c>
      <c r="G5480">
        <v>44444444</v>
      </c>
      <c r="H5480">
        <v>0</v>
      </c>
      <c r="I5480">
        <v>0</v>
      </c>
      <c r="J5480">
        <v>0</v>
      </c>
      <c r="K5480">
        <v>0</v>
      </c>
      <c r="L5480">
        <v>0</v>
      </c>
      <c r="M5480">
        <v>0</v>
      </c>
    </row>
    <row r="5481" spans="2:13" x14ac:dyDescent="0.2">
      <c r="B5481">
        <v>0</v>
      </c>
      <c r="C5481">
        <v>0</v>
      </c>
      <c r="D5481">
        <v>0</v>
      </c>
      <c r="E5481">
        <v>0</v>
      </c>
      <c r="F5481">
        <v>0</v>
      </c>
      <c r="G5481">
        <v>44444444</v>
      </c>
      <c r="H5481">
        <v>0</v>
      </c>
      <c r="I5481">
        <v>0</v>
      </c>
      <c r="J5481">
        <v>0</v>
      </c>
      <c r="K5481">
        <v>0</v>
      </c>
      <c r="L5481">
        <v>0</v>
      </c>
      <c r="M5481">
        <v>0</v>
      </c>
    </row>
    <row r="5482" spans="2:13" x14ac:dyDescent="0.2">
      <c r="B5482">
        <v>0</v>
      </c>
      <c r="C5482">
        <v>0</v>
      </c>
      <c r="D5482">
        <v>0</v>
      </c>
      <c r="E5482">
        <v>0</v>
      </c>
      <c r="F5482">
        <v>0</v>
      </c>
      <c r="G5482">
        <v>44444444</v>
      </c>
      <c r="H5482">
        <v>0</v>
      </c>
      <c r="I5482">
        <v>0</v>
      </c>
      <c r="J5482">
        <v>0</v>
      </c>
      <c r="K5482">
        <v>0</v>
      </c>
      <c r="L5482">
        <v>0</v>
      </c>
      <c r="M5482">
        <v>0</v>
      </c>
    </row>
    <row r="5483" spans="2:13" x14ac:dyDescent="0.2">
      <c r="B5483">
        <v>0</v>
      </c>
      <c r="C5483">
        <v>0</v>
      </c>
      <c r="D5483">
        <v>0</v>
      </c>
      <c r="E5483">
        <v>0</v>
      </c>
      <c r="F5483">
        <v>0</v>
      </c>
      <c r="G5483">
        <v>44444444</v>
      </c>
      <c r="H5483">
        <v>0</v>
      </c>
      <c r="I5483">
        <v>0</v>
      </c>
      <c r="J5483">
        <v>0</v>
      </c>
      <c r="K5483">
        <v>0</v>
      </c>
      <c r="L5483">
        <v>0</v>
      </c>
      <c r="M5483">
        <v>0</v>
      </c>
    </row>
    <row r="5484" spans="2:13" x14ac:dyDescent="0.2">
      <c r="B5484">
        <v>0</v>
      </c>
      <c r="C5484">
        <v>0</v>
      </c>
      <c r="D5484">
        <v>0</v>
      </c>
      <c r="E5484">
        <v>0</v>
      </c>
      <c r="F5484">
        <v>0</v>
      </c>
      <c r="G5484">
        <v>44444444</v>
      </c>
      <c r="H5484">
        <v>0</v>
      </c>
      <c r="I5484">
        <v>0</v>
      </c>
      <c r="J5484">
        <v>0</v>
      </c>
      <c r="K5484">
        <v>0</v>
      </c>
      <c r="L5484">
        <v>0</v>
      </c>
      <c r="M5484">
        <v>0</v>
      </c>
    </row>
    <row r="5485" spans="2:13" x14ac:dyDescent="0.2">
      <c r="B5485">
        <v>0</v>
      </c>
      <c r="C5485">
        <v>0</v>
      </c>
      <c r="D5485">
        <v>0</v>
      </c>
      <c r="E5485">
        <v>0</v>
      </c>
      <c r="F5485">
        <v>0</v>
      </c>
      <c r="G5485">
        <v>44444444</v>
      </c>
      <c r="H5485">
        <v>0</v>
      </c>
      <c r="I5485">
        <v>0</v>
      </c>
      <c r="J5485">
        <v>0</v>
      </c>
      <c r="K5485">
        <v>0</v>
      </c>
      <c r="L5485">
        <v>0</v>
      </c>
      <c r="M5485">
        <v>0</v>
      </c>
    </row>
    <row r="5486" spans="2:13" x14ac:dyDescent="0.2">
      <c r="B5486">
        <v>0</v>
      </c>
      <c r="C5486">
        <v>0</v>
      </c>
      <c r="D5486">
        <v>0</v>
      </c>
      <c r="E5486">
        <v>0</v>
      </c>
      <c r="F5486">
        <v>0</v>
      </c>
      <c r="G5486">
        <v>44444444</v>
      </c>
      <c r="H5486">
        <v>0</v>
      </c>
      <c r="I5486">
        <v>0</v>
      </c>
      <c r="J5486">
        <v>0</v>
      </c>
      <c r="K5486">
        <v>0</v>
      </c>
      <c r="L5486">
        <v>0</v>
      </c>
      <c r="M5486">
        <v>0</v>
      </c>
    </row>
    <row r="5487" spans="2:13" x14ac:dyDescent="0.2">
      <c r="B5487">
        <v>0</v>
      </c>
      <c r="C5487">
        <v>0</v>
      </c>
      <c r="D5487">
        <v>0</v>
      </c>
      <c r="E5487">
        <v>0</v>
      </c>
      <c r="F5487">
        <v>0</v>
      </c>
      <c r="G5487">
        <v>44444444</v>
      </c>
      <c r="H5487">
        <v>0</v>
      </c>
      <c r="I5487">
        <v>0</v>
      </c>
      <c r="J5487">
        <v>0</v>
      </c>
      <c r="K5487">
        <v>0</v>
      </c>
      <c r="L5487">
        <v>0</v>
      </c>
      <c r="M5487">
        <v>0</v>
      </c>
    </row>
    <row r="5488" spans="2:13" x14ac:dyDescent="0.2">
      <c r="B5488">
        <v>0</v>
      </c>
      <c r="C5488">
        <v>0</v>
      </c>
      <c r="D5488">
        <v>0</v>
      </c>
      <c r="E5488">
        <v>0</v>
      </c>
      <c r="F5488">
        <v>0</v>
      </c>
      <c r="G5488">
        <v>44444444</v>
      </c>
      <c r="H5488">
        <v>0</v>
      </c>
      <c r="I5488">
        <v>0</v>
      </c>
      <c r="J5488">
        <v>0</v>
      </c>
      <c r="K5488">
        <v>0</v>
      </c>
      <c r="L5488">
        <v>0</v>
      </c>
      <c r="M5488">
        <v>0</v>
      </c>
    </row>
    <row r="5489" spans="2:13" x14ac:dyDescent="0.2">
      <c r="B5489">
        <v>0</v>
      </c>
      <c r="C5489">
        <v>0</v>
      </c>
      <c r="D5489">
        <v>0</v>
      </c>
      <c r="E5489">
        <v>0</v>
      </c>
      <c r="F5489">
        <v>0</v>
      </c>
      <c r="G5489">
        <v>44444444</v>
      </c>
      <c r="H5489">
        <v>0</v>
      </c>
      <c r="I5489">
        <v>0</v>
      </c>
      <c r="J5489">
        <v>0</v>
      </c>
      <c r="K5489">
        <v>0</v>
      </c>
      <c r="L5489">
        <v>0</v>
      </c>
      <c r="M5489">
        <v>0</v>
      </c>
    </row>
    <row r="5490" spans="2:13" x14ac:dyDescent="0.2">
      <c r="B5490">
        <v>0</v>
      </c>
      <c r="C5490">
        <v>0</v>
      </c>
      <c r="D5490">
        <v>0</v>
      </c>
      <c r="E5490">
        <v>0</v>
      </c>
      <c r="F5490">
        <v>0</v>
      </c>
      <c r="G5490">
        <v>44444444</v>
      </c>
      <c r="H5490">
        <v>0</v>
      </c>
      <c r="I5490">
        <v>0</v>
      </c>
      <c r="J5490">
        <v>0</v>
      </c>
      <c r="K5490">
        <v>0</v>
      </c>
      <c r="L5490">
        <v>0</v>
      </c>
      <c r="M5490">
        <v>0</v>
      </c>
    </row>
    <row r="5491" spans="2:13" x14ac:dyDescent="0.2">
      <c r="B5491">
        <v>0</v>
      </c>
      <c r="C5491">
        <v>0</v>
      </c>
      <c r="D5491">
        <v>0</v>
      </c>
      <c r="E5491">
        <v>0</v>
      </c>
      <c r="F5491">
        <v>0</v>
      </c>
      <c r="G5491">
        <v>44444444</v>
      </c>
      <c r="H5491">
        <v>0</v>
      </c>
      <c r="I5491">
        <v>0</v>
      </c>
      <c r="J5491">
        <v>0</v>
      </c>
      <c r="K5491">
        <v>0</v>
      </c>
      <c r="L5491">
        <v>0</v>
      </c>
      <c r="M5491">
        <v>0</v>
      </c>
    </row>
    <row r="5492" spans="2:13" x14ac:dyDescent="0.2">
      <c r="B5492">
        <v>0</v>
      </c>
      <c r="C5492">
        <v>0</v>
      </c>
      <c r="D5492">
        <v>0</v>
      </c>
      <c r="E5492">
        <v>0</v>
      </c>
      <c r="F5492">
        <v>0</v>
      </c>
      <c r="G5492">
        <v>44444444</v>
      </c>
      <c r="H5492">
        <v>0</v>
      </c>
      <c r="I5492">
        <v>0</v>
      </c>
      <c r="J5492">
        <v>0</v>
      </c>
      <c r="K5492">
        <v>0</v>
      </c>
      <c r="L5492">
        <v>0</v>
      </c>
      <c r="M5492">
        <v>0</v>
      </c>
    </row>
    <row r="5493" spans="2:13" x14ac:dyDescent="0.2">
      <c r="B5493">
        <v>0</v>
      </c>
      <c r="C5493">
        <v>0</v>
      </c>
      <c r="D5493">
        <v>0</v>
      </c>
      <c r="E5493">
        <v>0</v>
      </c>
      <c r="F5493">
        <v>0</v>
      </c>
      <c r="G5493">
        <v>44444444</v>
      </c>
      <c r="H5493">
        <v>0</v>
      </c>
      <c r="I5493">
        <v>0</v>
      </c>
      <c r="J5493">
        <v>0</v>
      </c>
      <c r="K5493">
        <v>0</v>
      </c>
      <c r="L5493">
        <v>0</v>
      </c>
      <c r="M5493">
        <v>0</v>
      </c>
    </row>
    <row r="5494" spans="2:13" x14ac:dyDescent="0.2">
      <c r="B5494">
        <v>0</v>
      </c>
      <c r="C5494">
        <v>0</v>
      </c>
      <c r="D5494">
        <v>0</v>
      </c>
      <c r="E5494">
        <v>0</v>
      </c>
      <c r="F5494">
        <v>0</v>
      </c>
      <c r="G5494">
        <v>44444444</v>
      </c>
      <c r="H5494">
        <v>0</v>
      </c>
      <c r="I5494">
        <v>0</v>
      </c>
      <c r="J5494">
        <v>0</v>
      </c>
      <c r="K5494">
        <v>0</v>
      </c>
      <c r="L5494">
        <v>0</v>
      </c>
      <c r="M5494">
        <v>0</v>
      </c>
    </row>
    <row r="5495" spans="2:13" x14ac:dyDescent="0.2">
      <c r="B5495">
        <v>0</v>
      </c>
      <c r="C5495">
        <v>0</v>
      </c>
      <c r="D5495">
        <v>0</v>
      </c>
      <c r="E5495">
        <v>0</v>
      </c>
      <c r="F5495">
        <v>0</v>
      </c>
      <c r="G5495">
        <v>44444444</v>
      </c>
      <c r="H5495">
        <v>0</v>
      </c>
      <c r="I5495">
        <v>0</v>
      </c>
      <c r="J5495">
        <v>0</v>
      </c>
      <c r="K5495">
        <v>0</v>
      </c>
      <c r="L5495">
        <v>0</v>
      </c>
      <c r="M5495">
        <v>0</v>
      </c>
    </row>
    <row r="5496" spans="2:13" x14ac:dyDescent="0.2">
      <c r="B5496">
        <v>0</v>
      </c>
      <c r="C5496">
        <v>0</v>
      </c>
      <c r="D5496">
        <v>0</v>
      </c>
      <c r="E5496">
        <v>0</v>
      </c>
      <c r="F5496">
        <v>0</v>
      </c>
      <c r="G5496">
        <v>44444444</v>
      </c>
      <c r="H5496">
        <v>0</v>
      </c>
      <c r="I5496">
        <v>0</v>
      </c>
      <c r="J5496">
        <v>0</v>
      </c>
      <c r="K5496">
        <v>0</v>
      </c>
      <c r="L5496">
        <v>0</v>
      </c>
      <c r="M5496">
        <v>0</v>
      </c>
    </row>
    <row r="5497" spans="2:13" x14ac:dyDescent="0.2">
      <c r="B5497">
        <v>0</v>
      </c>
      <c r="C5497">
        <v>0</v>
      </c>
      <c r="D5497">
        <v>0</v>
      </c>
      <c r="E5497">
        <v>0</v>
      </c>
      <c r="F5497">
        <v>0</v>
      </c>
      <c r="G5497">
        <v>44444444</v>
      </c>
      <c r="H5497">
        <v>0</v>
      </c>
      <c r="I5497">
        <v>0</v>
      </c>
      <c r="J5497">
        <v>0</v>
      </c>
      <c r="K5497">
        <v>0</v>
      </c>
      <c r="L5497">
        <v>0</v>
      </c>
      <c r="M5497">
        <v>0</v>
      </c>
    </row>
    <row r="5498" spans="2:13" x14ac:dyDescent="0.2">
      <c r="B5498">
        <v>0</v>
      </c>
      <c r="C5498">
        <v>0</v>
      </c>
      <c r="D5498">
        <v>0</v>
      </c>
      <c r="E5498">
        <v>0</v>
      </c>
      <c r="F5498">
        <v>0</v>
      </c>
      <c r="G5498">
        <v>44444444</v>
      </c>
      <c r="H5498">
        <v>0</v>
      </c>
      <c r="I5498">
        <v>0</v>
      </c>
      <c r="J5498">
        <v>0</v>
      </c>
      <c r="K5498">
        <v>0</v>
      </c>
      <c r="L5498">
        <v>0</v>
      </c>
      <c r="M5498">
        <v>0</v>
      </c>
    </row>
    <row r="5499" spans="2:13" x14ac:dyDescent="0.2">
      <c r="B5499">
        <v>0</v>
      </c>
      <c r="C5499">
        <v>0</v>
      </c>
      <c r="D5499">
        <v>0</v>
      </c>
      <c r="E5499">
        <v>0</v>
      </c>
      <c r="F5499">
        <v>0</v>
      </c>
      <c r="G5499">
        <v>44444444</v>
      </c>
      <c r="H5499">
        <v>0</v>
      </c>
      <c r="I5499">
        <v>0</v>
      </c>
      <c r="J5499">
        <v>0</v>
      </c>
      <c r="K5499">
        <v>0</v>
      </c>
      <c r="L5499">
        <v>0</v>
      </c>
      <c r="M5499">
        <v>0</v>
      </c>
    </row>
    <row r="5500" spans="2:13" x14ac:dyDescent="0.2">
      <c r="B5500">
        <v>0</v>
      </c>
      <c r="C5500">
        <v>0</v>
      </c>
      <c r="D5500">
        <v>0</v>
      </c>
      <c r="E5500">
        <v>0</v>
      </c>
      <c r="F5500">
        <v>0</v>
      </c>
      <c r="G5500">
        <v>44444444</v>
      </c>
      <c r="H5500">
        <v>0</v>
      </c>
      <c r="I5500">
        <v>0</v>
      </c>
      <c r="J5500">
        <v>0</v>
      </c>
      <c r="K5500">
        <v>0</v>
      </c>
      <c r="L5500">
        <v>0</v>
      </c>
      <c r="M5500">
        <v>0</v>
      </c>
    </row>
    <row r="5501" spans="2:13" x14ac:dyDescent="0.2">
      <c r="B5501">
        <v>0</v>
      </c>
      <c r="C5501">
        <v>0</v>
      </c>
      <c r="D5501">
        <v>0</v>
      </c>
      <c r="E5501">
        <v>0</v>
      </c>
      <c r="F5501">
        <v>0</v>
      </c>
      <c r="G5501">
        <v>44444444</v>
      </c>
      <c r="H5501">
        <v>0</v>
      </c>
      <c r="I5501">
        <v>0</v>
      </c>
      <c r="J5501">
        <v>0</v>
      </c>
      <c r="K5501">
        <v>0</v>
      </c>
      <c r="L5501">
        <v>0</v>
      </c>
      <c r="M5501">
        <v>0</v>
      </c>
    </row>
    <row r="5502" spans="2:13" x14ac:dyDescent="0.2">
      <c r="B5502">
        <v>0</v>
      </c>
      <c r="C5502">
        <v>0</v>
      </c>
      <c r="D5502">
        <v>0</v>
      </c>
      <c r="E5502">
        <v>0</v>
      </c>
      <c r="F5502">
        <v>0</v>
      </c>
      <c r="G5502">
        <v>44444444</v>
      </c>
      <c r="H5502">
        <v>0</v>
      </c>
      <c r="I5502">
        <v>0</v>
      </c>
      <c r="J5502">
        <v>0</v>
      </c>
      <c r="K5502">
        <v>0</v>
      </c>
      <c r="L5502">
        <v>0</v>
      </c>
      <c r="M5502">
        <v>0</v>
      </c>
    </row>
    <row r="5503" spans="2:13" x14ac:dyDescent="0.2">
      <c r="B5503">
        <v>0</v>
      </c>
      <c r="C5503">
        <v>0</v>
      </c>
      <c r="D5503">
        <v>0</v>
      </c>
      <c r="E5503">
        <v>0</v>
      </c>
      <c r="F5503">
        <v>0</v>
      </c>
      <c r="G5503">
        <v>44444444</v>
      </c>
      <c r="H5503">
        <v>0</v>
      </c>
      <c r="I5503">
        <v>0</v>
      </c>
      <c r="J5503">
        <v>0</v>
      </c>
      <c r="K5503">
        <v>0</v>
      </c>
      <c r="L5503">
        <v>0</v>
      </c>
      <c r="M5503">
        <v>0</v>
      </c>
    </row>
    <row r="5504" spans="2:13" x14ac:dyDescent="0.2">
      <c r="B5504">
        <v>0</v>
      </c>
      <c r="C5504">
        <v>0</v>
      </c>
      <c r="D5504">
        <v>0</v>
      </c>
      <c r="E5504">
        <v>0</v>
      </c>
      <c r="F5504">
        <v>0</v>
      </c>
      <c r="G5504">
        <v>44444444</v>
      </c>
      <c r="H5504">
        <v>0</v>
      </c>
      <c r="I5504">
        <v>0</v>
      </c>
      <c r="J5504">
        <v>0</v>
      </c>
      <c r="K5504">
        <v>0</v>
      </c>
      <c r="L5504">
        <v>0</v>
      </c>
      <c r="M5504">
        <v>0</v>
      </c>
    </row>
    <row r="5505" spans="2:13" x14ac:dyDescent="0.2">
      <c r="B5505">
        <v>0</v>
      </c>
      <c r="C5505">
        <v>0</v>
      </c>
      <c r="D5505">
        <v>0</v>
      </c>
      <c r="E5505">
        <v>0</v>
      </c>
      <c r="F5505">
        <v>0</v>
      </c>
      <c r="G5505">
        <v>44444444</v>
      </c>
      <c r="H5505">
        <v>0</v>
      </c>
      <c r="I5505">
        <v>0</v>
      </c>
      <c r="J5505">
        <v>0</v>
      </c>
      <c r="K5505">
        <v>0</v>
      </c>
      <c r="L5505">
        <v>0</v>
      </c>
      <c r="M5505">
        <v>0</v>
      </c>
    </row>
    <row r="5506" spans="2:13" x14ac:dyDescent="0.2">
      <c r="B5506">
        <v>0</v>
      </c>
      <c r="C5506">
        <v>0</v>
      </c>
      <c r="D5506">
        <v>0</v>
      </c>
      <c r="E5506">
        <v>0</v>
      </c>
      <c r="F5506">
        <v>0</v>
      </c>
      <c r="G5506">
        <v>44444444</v>
      </c>
      <c r="H5506">
        <v>0</v>
      </c>
      <c r="I5506">
        <v>0</v>
      </c>
      <c r="J5506">
        <v>0</v>
      </c>
      <c r="K5506">
        <v>0</v>
      </c>
      <c r="L5506">
        <v>0</v>
      </c>
      <c r="M5506">
        <v>0</v>
      </c>
    </row>
    <row r="5507" spans="2:13" x14ac:dyDescent="0.2">
      <c r="B5507">
        <v>0</v>
      </c>
      <c r="C5507">
        <v>0</v>
      </c>
      <c r="D5507">
        <v>0</v>
      </c>
      <c r="E5507">
        <v>0</v>
      </c>
      <c r="F5507">
        <v>0</v>
      </c>
      <c r="G5507">
        <v>44444444</v>
      </c>
      <c r="H5507">
        <v>0</v>
      </c>
      <c r="I5507">
        <v>0</v>
      </c>
      <c r="J5507">
        <v>0</v>
      </c>
      <c r="K5507">
        <v>0</v>
      </c>
      <c r="L5507">
        <v>0</v>
      </c>
      <c r="M5507">
        <v>0</v>
      </c>
    </row>
    <row r="5508" spans="2:13" x14ac:dyDescent="0.2">
      <c r="B5508">
        <v>0</v>
      </c>
      <c r="C5508">
        <v>0</v>
      </c>
      <c r="D5508">
        <v>0</v>
      </c>
      <c r="E5508">
        <v>0</v>
      </c>
      <c r="F5508">
        <v>0</v>
      </c>
      <c r="G5508">
        <v>44444444</v>
      </c>
      <c r="H5508">
        <v>0</v>
      </c>
      <c r="I5508">
        <v>0</v>
      </c>
      <c r="J5508">
        <v>0</v>
      </c>
      <c r="K5508">
        <v>0</v>
      </c>
      <c r="L5508">
        <v>0</v>
      </c>
      <c r="M5508">
        <v>0</v>
      </c>
    </row>
    <row r="5509" spans="2:13" x14ac:dyDescent="0.2">
      <c r="B5509">
        <v>0</v>
      </c>
      <c r="C5509">
        <v>0</v>
      </c>
      <c r="D5509">
        <v>0</v>
      </c>
      <c r="E5509">
        <v>0</v>
      </c>
      <c r="F5509">
        <v>0</v>
      </c>
      <c r="G5509">
        <v>44444444</v>
      </c>
      <c r="H5509">
        <v>0</v>
      </c>
      <c r="I5509">
        <v>0</v>
      </c>
      <c r="J5509">
        <v>0</v>
      </c>
      <c r="K5509">
        <v>0</v>
      </c>
      <c r="L5509">
        <v>0</v>
      </c>
      <c r="M5509">
        <v>0</v>
      </c>
    </row>
    <row r="5510" spans="2:13" x14ac:dyDescent="0.2">
      <c r="B5510">
        <v>0</v>
      </c>
      <c r="C5510">
        <v>0</v>
      </c>
      <c r="D5510">
        <v>0</v>
      </c>
      <c r="E5510">
        <v>0</v>
      </c>
      <c r="F5510">
        <v>0</v>
      </c>
      <c r="G5510">
        <v>44444444</v>
      </c>
      <c r="H5510">
        <v>0</v>
      </c>
      <c r="I5510">
        <v>0</v>
      </c>
      <c r="J5510">
        <v>0</v>
      </c>
      <c r="K5510">
        <v>0</v>
      </c>
      <c r="L5510">
        <v>0</v>
      </c>
      <c r="M5510">
        <v>0</v>
      </c>
    </row>
    <row r="5511" spans="2:13" x14ac:dyDescent="0.2">
      <c r="B5511">
        <v>0</v>
      </c>
      <c r="C5511">
        <v>0</v>
      </c>
      <c r="D5511">
        <v>0</v>
      </c>
      <c r="E5511">
        <v>0</v>
      </c>
      <c r="F5511">
        <v>0</v>
      </c>
      <c r="G5511">
        <v>44444444</v>
      </c>
      <c r="H5511">
        <v>0</v>
      </c>
      <c r="I5511">
        <v>0</v>
      </c>
      <c r="J5511">
        <v>0</v>
      </c>
      <c r="K5511">
        <v>0</v>
      </c>
      <c r="L5511">
        <v>0</v>
      </c>
      <c r="M5511">
        <v>0</v>
      </c>
    </row>
    <row r="5512" spans="2:13" x14ac:dyDescent="0.2">
      <c r="B5512">
        <v>0</v>
      </c>
      <c r="C5512">
        <v>0</v>
      </c>
      <c r="D5512">
        <v>0</v>
      </c>
      <c r="E5512">
        <v>0</v>
      </c>
      <c r="F5512">
        <v>0</v>
      </c>
      <c r="G5512">
        <v>44444444</v>
      </c>
      <c r="H5512">
        <v>0</v>
      </c>
      <c r="I5512">
        <v>0</v>
      </c>
      <c r="J5512">
        <v>0</v>
      </c>
      <c r="K5512">
        <v>0</v>
      </c>
      <c r="L5512">
        <v>0</v>
      </c>
      <c r="M5512">
        <v>0</v>
      </c>
    </row>
    <row r="5513" spans="2:13" x14ac:dyDescent="0.2">
      <c r="B5513">
        <v>0</v>
      </c>
      <c r="C5513">
        <v>0</v>
      </c>
      <c r="D5513">
        <v>0</v>
      </c>
      <c r="E5513">
        <v>0</v>
      </c>
      <c r="F5513">
        <v>0</v>
      </c>
      <c r="G5513">
        <v>44444444</v>
      </c>
      <c r="H5513">
        <v>0</v>
      </c>
      <c r="I5513">
        <v>0</v>
      </c>
      <c r="J5513">
        <v>0</v>
      </c>
      <c r="K5513">
        <v>0</v>
      </c>
      <c r="L5513">
        <v>0</v>
      </c>
      <c r="M5513">
        <v>0</v>
      </c>
    </row>
    <row r="5514" spans="2:13" x14ac:dyDescent="0.2">
      <c r="B5514">
        <v>0</v>
      </c>
      <c r="C5514">
        <v>0</v>
      </c>
      <c r="D5514">
        <v>0</v>
      </c>
      <c r="E5514">
        <v>0</v>
      </c>
      <c r="F5514">
        <v>0</v>
      </c>
      <c r="G5514">
        <v>44444444</v>
      </c>
      <c r="H5514">
        <v>0</v>
      </c>
      <c r="I5514">
        <v>0</v>
      </c>
      <c r="J5514">
        <v>0</v>
      </c>
      <c r="K5514">
        <v>0</v>
      </c>
      <c r="L5514">
        <v>0</v>
      </c>
      <c r="M5514">
        <v>0</v>
      </c>
    </row>
    <row r="5515" spans="2:13" x14ac:dyDescent="0.2">
      <c r="B5515">
        <v>0</v>
      </c>
      <c r="C5515">
        <v>0</v>
      </c>
      <c r="D5515">
        <v>0</v>
      </c>
      <c r="E5515">
        <v>0</v>
      </c>
      <c r="F5515">
        <v>0</v>
      </c>
      <c r="G5515">
        <v>44444444</v>
      </c>
      <c r="H5515">
        <v>0</v>
      </c>
      <c r="I5515">
        <v>0</v>
      </c>
      <c r="J5515">
        <v>0</v>
      </c>
      <c r="K5515">
        <v>0</v>
      </c>
      <c r="L5515">
        <v>0</v>
      </c>
      <c r="M5515">
        <v>0</v>
      </c>
    </row>
    <row r="5516" spans="2:13" x14ac:dyDescent="0.2">
      <c r="B5516">
        <v>0</v>
      </c>
      <c r="C5516">
        <v>0</v>
      </c>
      <c r="D5516">
        <v>0</v>
      </c>
      <c r="E5516">
        <v>0</v>
      </c>
      <c r="F5516">
        <v>0</v>
      </c>
      <c r="G5516">
        <v>44444444</v>
      </c>
      <c r="H5516">
        <v>0</v>
      </c>
      <c r="I5516">
        <v>0</v>
      </c>
      <c r="J5516">
        <v>0</v>
      </c>
      <c r="K5516">
        <v>0</v>
      </c>
      <c r="L5516">
        <v>0</v>
      </c>
      <c r="M5516">
        <v>0</v>
      </c>
    </row>
    <row r="5517" spans="2:13" x14ac:dyDescent="0.2">
      <c r="B5517">
        <v>0</v>
      </c>
      <c r="C5517">
        <v>0</v>
      </c>
      <c r="D5517">
        <v>0</v>
      </c>
      <c r="E5517">
        <v>0</v>
      </c>
      <c r="F5517">
        <v>0</v>
      </c>
      <c r="G5517">
        <v>44444444</v>
      </c>
      <c r="H5517">
        <v>0</v>
      </c>
      <c r="I5517">
        <v>0</v>
      </c>
      <c r="J5517">
        <v>0</v>
      </c>
      <c r="K5517">
        <v>0</v>
      </c>
      <c r="L5517">
        <v>0</v>
      </c>
      <c r="M5517">
        <v>0</v>
      </c>
    </row>
    <row r="5518" spans="2:13" x14ac:dyDescent="0.2">
      <c r="B5518">
        <v>0</v>
      </c>
      <c r="C5518">
        <v>0</v>
      </c>
      <c r="D5518">
        <v>0</v>
      </c>
      <c r="E5518">
        <v>0</v>
      </c>
      <c r="F5518">
        <v>0</v>
      </c>
      <c r="G5518">
        <v>44444444</v>
      </c>
      <c r="H5518">
        <v>0</v>
      </c>
      <c r="I5518">
        <v>0</v>
      </c>
      <c r="J5518">
        <v>0</v>
      </c>
      <c r="K5518">
        <v>0</v>
      </c>
      <c r="L5518">
        <v>0</v>
      </c>
      <c r="M5518">
        <v>0</v>
      </c>
    </row>
    <row r="5519" spans="2:13" x14ac:dyDescent="0.2">
      <c r="B5519">
        <v>0</v>
      </c>
      <c r="C5519">
        <v>0</v>
      </c>
      <c r="D5519">
        <v>0</v>
      </c>
      <c r="E5519">
        <v>0</v>
      </c>
      <c r="F5519">
        <v>0</v>
      </c>
      <c r="G5519">
        <v>44444444</v>
      </c>
      <c r="H5519">
        <v>0</v>
      </c>
      <c r="I5519">
        <v>0</v>
      </c>
      <c r="J5519">
        <v>0</v>
      </c>
      <c r="K5519">
        <v>0</v>
      </c>
      <c r="L5519">
        <v>0</v>
      </c>
      <c r="M5519">
        <v>0</v>
      </c>
    </row>
    <row r="5520" spans="2:13" x14ac:dyDescent="0.2">
      <c r="B5520">
        <v>0</v>
      </c>
      <c r="C5520">
        <v>0</v>
      </c>
      <c r="D5520">
        <v>0</v>
      </c>
      <c r="E5520">
        <v>0</v>
      </c>
      <c r="F5520">
        <v>0</v>
      </c>
      <c r="G5520">
        <v>44444444</v>
      </c>
      <c r="H5520">
        <v>0</v>
      </c>
      <c r="I5520">
        <v>0</v>
      </c>
      <c r="J5520">
        <v>0</v>
      </c>
      <c r="K5520">
        <v>0</v>
      </c>
      <c r="L5520">
        <v>0</v>
      </c>
      <c r="M5520">
        <v>0</v>
      </c>
    </row>
    <row r="5521" spans="2:13" x14ac:dyDescent="0.2">
      <c r="B5521">
        <v>0</v>
      </c>
      <c r="C5521">
        <v>0</v>
      </c>
      <c r="D5521">
        <v>0</v>
      </c>
      <c r="E5521">
        <v>0</v>
      </c>
      <c r="F5521">
        <v>0</v>
      </c>
      <c r="G5521">
        <v>44444444</v>
      </c>
      <c r="H5521">
        <v>0</v>
      </c>
      <c r="I5521">
        <v>0</v>
      </c>
      <c r="J5521">
        <v>0</v>
      </c>
      <c r="K5521">
        <v>0</v>
      </c>
      <c r="L5521">
        <v>0</v>
      </c>
      <c r="M5521">
        <v>0</v>
      </c>
    </row>
    <row r="5522" spans="2:13" x14ac:dyDescent="0.2">
      <c r="B5522">
        <v>0</v>
      </c>
      <c r="C5522">
        <v>0</v>
      </c>
      <c r="D5522">
        <v>0</v>
      </c>
      <c r="E5522">
        <v>0</v>
      </c>
      <c r="F5522">
        <v>0</v>
      </c>
      <c r="G5522">
        <v>44444444</v>
      </c>
      <c r="H5522">
        <v>0</v>
      </c>
      <c r="I5522">
        <v>0</v>
      </c>
      <c r="J5522">
        <v>0</v>
      </c>
      <c r="K5522">
        <v>0</v>
      </c>
      <c r="L5522">
        <v>0</v>
      </c>
      <c r="M5522">
        <v>0</v>
      </c>
    </row>
    <row r="5523" spans="2:13" x14ac:dyDescent="0.2">
      <c r="B5523">
        <v>0</v>
      </c>
      <c r="C5523">
        <v>0</v>
      </c>
      <c r="D5523">
        <v>0</v>
      </c>
      <c r="E5523">
        <v>0</v>
      </c>
      <c r="F5523">
        <v>0</v>
      </c>
      <c r="G5523">
        <v>44444444</v>
      </c>
      <c r="H5523">
        <v>0</v>
      </c>
      <c r="I5523">
        <v>0</v>
      </c>
      <c r="J5523">
        <v>0</v>
      </c>
      <c r="K5523">
        <v>0</v>
      </c>
      <c r="L5523">
        <v>0</v>
      </c>
      <c r="M5523">
        <v>0</v>
      </c>
    </row>
    <row r="5524" spans="2:13" x14ac:dyDescent="0.2">
      <c r="B5524">
        <v>0</v>
      </c>
      <c r="C5524">
        <v>0</v>
      </c>
      <c r="D5524">
        <v>0</v>
      </c>
      <c r="E5524">
        <v>0</v>
      </c>
      <c r="F5524">
        <v>0</v>
      </c>
      <c r="G5524">
        <v>44444444</v>
      </c>
      <c r="H5524">
        <v>0</v>
      </c>
      <c r="I5524">
        <v>0</v>
      </c>
      <c r="J5524">
        <v>0</v>
      </c>
      <c r="K5524">
        <v>0</v>
      </c>
      <c r="L5524">
        <v>0</v>
      </c>
      <c r="M5524">
        <v>0</v>
      </c>
    </row>
    <row r="5525" spans="2:13" x14ac:dyDescent="0.2">
      <c r="B5525">
        <v>0</v>
      </c>
      <c r="C5525">
        <v>0</v>
      </c>
      <c r="D5525">
        <v>0</v>
      </c>
      <c r="E5525">
        <v>0</v>
      </c>
      <c r="F5525">
        <v>0</v>
      </c>
      <c r="G5525">
        <v>44444444</v>
      </c>
      <c r="H5525">
        <v>0</v>
      </c>
      <c r="I5525">
        <v>0</v>
      </c>
      <c r="J5525">
        <v>0</v>
      </c>
      <c r="K5525">
        <v>0</v>
      </c>
      <c r="L5525">
        <v>0</v>
      </c>
      <c r="M5525">
        <v>0</v>
      </c>
    </row>
    <row r="5526" spans="2:13" x14ac:dyDescent="0.2">
      <c r="B5526">
        <v>0</v>
      </c>
      <c r="C5526">
        <v>0</v>
      </c>
      <c r="D5526">
        <v>0</v>
      </c>
      <c r="E5526">
        <v>0</v>
      </c>
      <c r="F5526">
        <v>0</v>
      </c>
      <c r="G5526">
        <v>44444444</v>
      </c>
      <c r="H5526">
        <v>0</v>
      </c>
      <c r="I5526">
        <v>0</v>
      </c>
      <c r="J5526">
        <v>0</v>
      </c>
      <c r="K5526">
        <v>0</v>
      </c>
      <c r="L5526">
        <v>0</v>
      </c>
      <c r="M5526">
        <v>0</v>
      </c>
    </row>
    <row r="5527" spans="2:13" x14ac:dyDescent="0.2">
      <c r="B5527">
        <v>0</v>
      </c>
      <c r="C5527">
        <v>0</v>
      </c>
      <c r="D5527">
        <v>0</v>
      </c>
      <c r="E5527">
        <v>0</v>
      </c>
      <c r="F5527">
        <v>0</v>
      </c>
      <c r="G5527">
        <v>44444444</v>
      </c>
      <c r="H5527">
        <v>0</v>
      </c>
      <c r="I5527">
        <v>0</v>
      </c>
      <c r="J5527">
        <v>0</v>
      </c>
      <c r="K5527">
        <v>0</v>
      </c>
      <c r="L5527">
        <v>0</v>
      </c>
      <c r="M5527">
        <v>0</v>
      </c>
    </row>
    <row r="5528" spans="2:13" x14ac:dyDescent="0.2">
      <c r="B5528">
        <v>0</v>
      </c>
      <c r="C5528">
        <v>0</v>
      </c>
      <c r="D5528">
        <v>0</v>
      </c>
      <c r="E5528">
        <v>0</v>
      </c>
      <c r="F5528">
        <v>0</v>
      </c>
      <c r="G5528">
        <v>44444444</v>
      </c>
      <c r="H5528">
        <v>0</v>
      </c>
      <c r="I5528">
        <v>0</v>
      </c>
      <c r="J5528">
        <v>0</v>
      </c>
      <c r="K5528">
        <v>0</v>
      </c>
      <c r="L5528">
        <v>0</v>
      </c>
      <c r="M5528">
        <v>0</v>
      </c>
    </row>
    <row r="5529" spans="2:13" x14ac:dyDescent="0.2">
      <c r="B5529">
        <v>0</v>
      </c>
      <c r="C5529">
        <v>0</v>
      </c>
      <c r="D5529">
        <v>0</v>
      </c>
      <c r="E5529">
        <v>0</v>
      </c>
      <c r="F5529">
        <v>0</v>
      </c>
      <c r="G5529">
        <v>44444444</v>
      </c>
      <c r="H5529">
        <v>0</v>
      </c>
      <c r="I5529">
        <v>0</v>
      </c>
      <c r="J5529">
        <v>0</v>
      </c>
      <c r="K5529">
        <v>0</v>
      </c>
      <c r="L5529">
        <v>0</v>
      </c>
      <c r="M5529">
        <v>0</v>
      </c>
    </row>
    <row r="5530" spans="2:13" x14ac:dyDescent="0.2">
      <c r="B5530">
        <v>0</v>
      </c>
      <c r="C5530">
        <v>0</v>
      </c>
      <c r="D5530">
        <v>0</v>
      </c>
      <c r="E5530">
        <v>0</v>
      </c>
      <c r="F5530">
        <v>0</v>
      </c>
      <c r="G5530">
        <v>44444444</v>
      </c>
      <c r="H5530">
        <v>0</v>
      </c>
      <c r="I5530">
        <v>0</v>
      </c>
      <c r="J5530">
        <v>0</v>
      </c>
      <c r="K5530">
        <v>0</v>
      </c>
      <c r="L5530">
        <v>0</v>
      </c>
      <c r="M5530">
        <v>0</v>
      </c>
    </row>
    <row r="5531" spans="2:13" x14ac:dyDescent="0.2">
      <c r="B5531">
        <v>0</v>
      </c>
      <c r="C5531">
        <v>0</v>
      </c>
      <c r="D5531">
        <v>0</v>
      </c>
      <c r="E5531">
        <v>0</v>
      </c>
      <c r="F5531">
        <v>0</v>
      </c>
      <c r="G5531">
        <v>44444444</v>
      </c>
      <c r="H5531">
        <v>0</v>
      </c>
      <c r="I5531">
        <v>0</v>
      </c>
      <c r="J5531">
        <v>0</v>
      </c>
      <c r="K5531">
        <v>0</v>
      </c>
      <c r="L5531">
        <v>0</v>
      </c>
      <c r="M5531">
        <v>0</v>
      </c>
    </row>
    <row r="5532" spans="2:13" x14ac:dyDescent="0.2">
      <c r="B5532">
        <v>0</v>
      </c>
      <c r="C5532">
        <v>0</v>
      </c>
      <c r="D5532">
        <v>0</v>
      </c>
      <c r="E5532">
        <v>0</v>
      </c>
      <c r="F5532">
        <v>0</v>
      </c>
      <c r="G5532">
        <v>44444444</v>
      </c>
      <c r="H5532">
        <v>0</v>
      </c>
      <c r="I5532">
        <v>0</v>
      </c>
      <c r="J5532">
        <v>0</v>
      </c>
      <c r="K5532">
        <v>0</v>
      </c>
      <c r="L5532">
        <v>0</v>
      </c>
      <c r="M5532">
        <v>0</v>
      </c>
    </row>
    <row r="5533" spans="2:13" x14ac:dyDescent="0.2">
      <c r="B5533">
        <v>0</v>
      </c>
      <c r="C5533">
        <v>0</v>
      </c>
      <c r="D5533">
        <v>0</v>
      </c>
      <c r="E5533">
        <v>0</v>
      </c>
      <c r="F5533">
        <v>0</v>
      </c>
      <c r="G5533">
        <v>44444444</v>
      </c>
      <c r="H5533">
        <v>0</v>
      </c>
      <c r="I5533">
        <v>0</v>
      </c>
      <c r="J5533">
        <v>0</v>
      </c>
      <c r="K5533">
        <v>0</v>
      </c>
      <c r="L5533">
        <v>0</v>
      </c>
      <c r="M5533">
        <v>0</v>
      </c>
    </row>
    <row r="5534" spans="2:13" x14ac:dyDescent="0.2">
      <c r="B5534">
        <v>0</v>
      </c>
      <c r="C5534">
        <v>0</v>
      </c>
      <c r="D5534">
        <v>0</v>
      </c>
      <c r="E5534">
        <v>0</v>
      </c>
      <c r="F5534">
        <v>0</v>
      </c>
      <c r="G5534">
        <v>44444444</v>
      </c>
      <c r="H5534">
        <v>0</v>
      </c>
      <c r="I5534">
        <v>0</v>
      </c>
      <c r="J5534">
        <v>0</v>
      </c>
      <c r="K5534">
        <v>0</v>
      </c>
      <c r="L5534">
        <v>0</v>
      </c>
      <c r="M5534">
        <v>0</v>
      </c>
    </row>
    <row r="5535" spans="2:13" x14ac:dyDescent="0.2">
      <c r="B5535">
        <v>0</v>
      </c>
      <c r="C5535">
        <v>0</v>
      </c>
      <c r="D5535">
        <v>0</v>
      </c>
      <c r="E5535">
        <v>0</v>
      </c>
      <c r="F5535">
        <v>0</v>
      </c>
      <c r="G5535">
        <v>44444444</v>
      </c>
      <c r="H5535">
        <v>0</v>
      </c>
      <c r="I5535">
        <v>0</v>
      </c>
      <c r="J5535">
        <v>0</v>
      </c>
      <c r="K5535">
        <v>0</v>
      </c>
      <c r="L5535">
        <v>0</v>
      </c>
      <c r="M5535">
        <v>0</v>
      </c>
    </row>
    <row r="5536" spans="2:13" x14ac:dyDescent="0.2">
      <c r="B5536">
        <v>0</v>
      </c>
      <c r="C5536">
        <v>0</v>
      </c>
      <c r="D5536">
        <v>0</v>
      </c>
      <c r="E5536">
        <v>0</v>
      </c>
      <c r="F5536">
        <v>0</v>
      </c>
      <c r="G5536">
        <v>44444444</v>
      </c>
      <c r="H5536">
        <v>0</v>
      </c>
      <c r="I5536">
        <v>0</v>
      </c>
      <c r="J5536">
        <v>0</v>
      </c>
      <c r="K5536">
        <v>0</v>
      </c>
      <c r="L5536">
        <v>0</v>
      </c>
      <c r="M5536">
        <v>0</v>
      </c>
    </row>
    <row r="5537" spans="2:13" x14ac:dyDescent="0.2">
      <c r="B5537">
        <v>0</v>
      </c>
      <c r="C5537">
        <v>0</v>
      </c>
      <c r="D5537">
        <v>0</v>
      </c>
      <c r="E5537">
        <v>0</v>
      </c>
      <c r="F5537">
        <v>0</v>
      </c>
      <c r="G5537">
        <v>44444444</v>
      </c>
      <c r="H5537">
        <v>0</v>
      </c>
      <c r="I5537">
        <v>0</v>
      </c>
      <c r="J5537">
        <v>0</v>
      </c>
      <c r="K5537">
        <v>0</v>
      </c>
      <c r="L5537">
        <v>0</v>
      </c>
      <c r="M5537">
        <v>0</v>
      </c>
    </row>
    <row r="5538" spans="2:13" x14ac:dyDescent="0.2">
      <c r="B5538">
        <v>0</v>
      </c>
      <c r="C5538">
        <v>0</v>
      </c>
      <c r="D5538">
        <v>0</v>
      </c>
      <c r="E5538">
        <v>0</v>
      </c>
      <c r="F5538">
        <v>0</v>
      </c>
      <c r="G5538">
        <v>44444444</v>
      </c>
      <c r="H5538">
        <v>0</v>
      </c>
      <c r="I5538">
        <v>0</v>
      </c>
      <c r="J5538">
        <v>0</v>
      </c>
      <c r="K5538">
        <v>0</v>
      </c>
      <c r="L5538">
        <v>0</v>
      </c>
      <c r="M5538">
        <v>0</v>
      </c>
    </row>
    <row r="5539" spans="2:13" x14ac:dyDescent="0.2">
      <c r="B5539">
        <v>0</v>
      </c>
      <c r="C5539">
        <v>0</v>
      </c>
      <c r="D5539">
        <v>0</v>
      </c>
      <c r="E5539">
        <v>0</v>
      </c>
      <c r="F5539">
        <v>0</v>
      </c>
      <c r="G5539">
        <v>44444444</v>
      </c>
      <c r="H5539">
        <v>0</v>
      </c>
      <c r="I5539">
        <v>0</v>
      </c>
      <c r="J5539">
        <v>0</v>
      </c>
      <c r="K5539">
        <v>0</v>
      </c>
      <c r="L5539">
        <v>0</v>
      </c>
      <c r="M5539">
        <v>0</v>
      </c>
    </row>
    <row r="5540" spans="2:13" x14ac:dyDescent="0.2">
      <c r="B5540">
        <v>0</v>
      </c>
      <c r="C5540">
        <v>0</v>
      </c>
      <c r="D5540">
        <v>0</v>
      </c>
      <c r="E5540">
        <v>0</v>
      </c>
      <c r="F5540">
        <v>0</v>
      </c>
      <c r="G5540">
        <v>44444444</v>
      </c>
      <c r="H5540">
        <v>0</v>
      </c>
      <c r="I5540">
        <v>0</v>
      </c>
      <c r="J5540">
        <v>0</v>
      </c>
      <c r="K5540">
        <v>0</v>
      </c>
      <c r="L5540">
        <v>0</v>
      </c>
      <c r="M5540">
        <v>0</v>
      </c>
    </row>
    <row r="5541" spans="2:13" x14ac:dyDescent="0.2">
      <c r="B5541">
        <v>0</v>
      </c>
      <c r="C5541">
        <v>0</v>
      </c>
      <c r="D5541">
        <v>0</v>
      </c>
      <c r="E5541">
        <v>0</v>
      </c>
      <c r="F5541">
        <v>0</v>
      </c>
      <c r="G5541">
        <v>44444444</v>
      </c>
      <c r="H5541">
        <v>0</v>
      </c>
      <c r="I5541">
        <v>0</v>
      </c>
      <c r="J5541">
        <v>0</v>
      </c>
      <c r="K5541">
        <v>0</v>
      </c>
      <c r="L5541">
        <v>0</v>
      </c>
      <c r="M5541">
        <v>0</v>
      </c>
    </row>
    <row r="5542" spans="2:13" x14ac:dyDescent="0.2">
      <c r="B5542">
        <v>0</v>
      </c>
      <c r="C5542">
        <v>0</v>
      </c>
      <c r="D5542">
        <v>0</v>
      </c>
      <c r="E5542">
        <v>0</v>
      </c>
      <c r="F5542">
        <v>0</v>
      </c>
      <c r="G5542">
        <v>44444444</v>
      </c>
      <c r="H5542">
        <v>0</v>
      </c>
      <c r="I5542">
        <v>0</v>
      </c>
      <c r="J5542">
        <v>0</v>
      </c>
      <c r="K5542">
        <v>0</v>
      </c>
      <c r="L5542">
        <v>0</v>
      </c>
      <c r="M5542">
        <v>0</v>
      </c>
    </row>
    <row r="5543" spans="2:13" x14ac:dyDescent="0.2">
      <c r="B5543">
        <v>0</v>
      </c>
      <c r="C5543">
        <v>0</v>
      </c>
      <c r="D5543">
        <v>0</v>
      </c>
      <c r="E5543">
        <v>0</v>
      </c>
      <c r="F5543">
        <v>0</v>
      </c>
      <c r="G5543">
        <v>44444444</v>
      </c>
      <c r="H5543">
        <v>0</v>
      </c>
      <c r="I5543">
        <v>0</v>
      </c>
      <c r="J5543">
        <v>0</v>
      </c>
      <c r="K5543">
        <v>0</v>
      </c>
      <c r="L5543">
        <v>0</v>
      </c>
      <c r="M5543">
        <v>0</v>
      </c>
    </row>
    <row r="5544" spans="2:13" x14ac:dyDescent="0.2">
      <c r="B5544">
        <v>0</v>
      </c>
      <c r="C5544">
        <v>0</v>
      </c>
      <c r="D5544">
        <v>0</v>
      </c>
      <c r="E5544">
        <v>0</v>
      </c>
      <c r="F5544">
        <v>0</v>
      </c>
      <c r="G5544">
        <v>44444444</v>
      </c>
      <c r="H5544">
        <v>0</v>
      </c>
      <c r="I5544">
        <v>0</v>
      </c>
      <c r="J5544">
        <v>0</v>
      </c>
      <c r="K5544">
        <v>0</v>
      </c>
      <c r="L5544">
        <v>0</v>
      </c>
      <c r="M5544">
        <v>0</v>
      </c>
    </row>
    <row r="5545" spans="2:13" x14ac:dyDescent="0.2">
      <c r="B5545">
        <v>0</v>
      </c>
      <c r="C5545">
        <v>0</v>
      </c>
      <c r="D5545">
        <v>0</v>
      </c>
      <c r="E5545">
        <v>0</v>
      </c>
      <c r="F5545">
        <v>0</v>
      </c>
      <c r="G5545">
        <v>44444444</v>
      </c>
      <c r="H5545">
        <v>0</v>
      </c>
      <c r="I5545">
        <v>0</v>
      </c>
      <c r="J5545">
        <v>0</v>
      </c>
      <c r="K5545">
        <v>0</v>
      </c>
      <c r="L5545">
        <v>0</v>
      </c>
      <c r="M5545">
        <v>0</v>
      </c>
    </row>
    <row r="5546" spans="2:13" x14ac:dyDescent="0.2">
      <c r="B5546">
        <v>0</v>
      </c>
      <c r="C5546">
        <v>0</v>
      </c>
      <c r="D5546">
        <v>0</v>
      </c>
      <c r="E5546">
        <v>0</v>
      </c>
      <c r="F5546">
        <v>0</v>
      </c>
      <c r="G5546">
        <v>44444444</v>
      </c>
      <c r="H5546">
        <v>0</v>
      </c>
      <c r="I5546">
        <v>0</v>
      </c>
      <c r="J5546">
        <v>0</v>
      </c>
      <c r="K5546">
        <v>0</v>
      </c>
      <c r="L5546">
        <v>0</v>
      </c>
      <c r="M5546">
        <v>0</v>
      </c>
    </row>
    <row r="5547" spans="2:13" x14ac:dyDescent="0.2">
      <c r="B5547">
        <v>0</v>
      </c>
      <c r="C5547">
        <v>0</v>
      </c>
      <c r="D5547">
        <v>0</v>
      </c>
      <c r="E5547">
        <v>0</v>
      </c>
      <c r="F5547">
        <v>0</v>
      </c>
      <c r="G5547">
        <v>44444444</v>
      </c>
      <c r="H5547">
        <v>0</v>
      </c>
      <c r="I5547">
        <v>0</v>
      </c>
      <c r="J5547">
        <v>0</v>
      </c>
      <c r="K5547">
        <v>0</v>
      </c>
      <c r="L5547">
        <v>0</v>
      </c>
      <c r="M5547">
        <v>0</v>
      </c>
    </row>
    <row r="5548" spans="2:13" x14ac:dyDescent="0.2">
      <c r="B5548">
        <v>0</v>
      </c>
      <c r="C5548">
        <v>0</v>
      </c>
      <c r="D5548">
        <v>0</v>
      </c>
      <c r="E5548">
        <v>0</v>
      </c>
      <c r="F5548">
        <v>0</v>
      </c>
      <c r="G5548">
        <v>44444444</v>
      </c>
      <c r="H5548">
        <v>0</v>
      </c>
      <c r="I5548">
        <v>0</v>
      </c>
      <c r="J5548">
        <v>0</v>
      </c>
      <c r="K5548">
        <v>0</v>
      </c>
      <c r="L5548">
        <v>0</v>
      </c>
      <c r="M5548">
        <v>0</v>
      </c>
    </row>
    <row r="5549" spans="2:13" x14ac:dyDescent="0.2">
      <c r="B5549">
        <v>0</v>
      </c>
      <c r="C5549">
        <v>0</v>
      </c>
      <c r="D5549">
        <v>0</v>
      </c>
      <c r="E5549">
        <v>0</v>
      </c>
      <c r="F5549">
        <v>0</v>
      </c>
      <c r="G5549">
        <v>44444444</v>
      </c>
      <c r="H5549">
        <v>0</v>
      </c>
      <c r="I5549">
        <v>0</v>
      </c>
      <c r="J5549">
        <v>0</v>
      </c>
      <c r="K5549">
        <v>0</v>
      </c>
      <c r="L5549">
        <v>0</v>
      </c>
      <c r="M5549">
        <v>0</v>
      </c>
    </row>
    <row r="5550" spans="2:13" x14ac:dyDescent="0.2">
      <c r="B5550">
        <v>0</v>
      </c>
      <c r="C5550">
        <v>0</v>
      </c>
      <c r="D5550">
        <v>0</v>
      </c>
      <c r="E5550">
        <v>0</v>
      </c>
      <c r="F5550">
        <v>0</v>
      </c>
      <c r="G5550">
        <v>44444444</v>
      </c>
      <c r="H5550">
        <v>0</v>
      </c>
      <c r="I5550">
        <v>0</v>
      </c>
      <c r="J5550">
        <v>0</v>
      </c>
      <c r="K5550">
        <v>0</v>
      </c>
      <c r="L5550">
        <v>0</v>
      </c>
      <c r="M5550">
        <v>0</v>
      </c>
    </row>
    <row r="5551" spans="2:13" x14ac:dyDescent="0.2">
      <c r="B5551">
        <v>0</v>
      </c>
      <c r="C5551">
        <v>0</v>
      </c>
      <c r="D5551">
        <v>0</v>
      </c>
      <c r="E5551">
        <v>0</v>
      </c>
      <c r="F5551">
        <v>0</v>
      </c>
      <c r="G5551">
        <v>44444444</v>
      </c>
      <c r="H5551">
        <v>0</v>
      </c>
      <c r="I5551">
        <v>0</v>
      </c>
      <c r="J5551">
        <v>0</v>
      </c>
      <c r="K5551">
        <v>0</v>
      </c>
      <c r="L5551">
        <v>0</v>
      </c>
      <c r="M5551">
        <v>0</v>
      </c>
    </row>
    <row r="5552" spans="2:13" x14ac:dyDescent="0.2">
      <c r="B5552">
        <v>0</v>
      </c>
      <c r="C5552">
        <v>0</v>
      </c>
      <c r="D5552">
        <v>0</v>
      </c>
      <c r="E5552">
        <v>0</v>
      </c>
      <c r="F5552">
        <v>0</v>
      </c>
      <c r="G5552">
        <v>44444444</v>
      </c>
      <c r="H5552">
        <v>0</v>
      </c>
      <c r="I5552">
        <v>0</v>
      </c>
      <c r="J5552">
        <v>0</v>
      </c>
      <c r="K5552">
        <v>0</v>
      </c>
      <c r="L5552">
        <v>0</v>
      </c>
      <c r="M5552">
        <v>0</v>
      </c>
    </row>
    <row r="5553" spans="2:13" x14ac:dyDescent="0.2">
      <c r="B5553">
        <v>0</v>
      </c>
      <c r="C5553">
        <v>0</v>
      </c>
      <c r="D5553">
        <v>0</v>
      </c>
      <c r="E5553">
        <v>0</v>
      </c>
      <c r="F5553">
        <v>0</v>
      </c>
      <c r="G5553">
        <v>44444444</v>
      </c>
      <c r="H5553">
        <v>0</v>
      </c>
      <c r="I5553">
        <v>0</v>
      </c>
      <c r="J5553">
        <v>0</v>
      </c>
      <c r="K5553">
        <v>0</v>
      </c>
      <c r="L5553">
        <v>0</v>
      </c>
      <c r="M5553">
        <v>0</v>
      </c>
    </row>
    <row r="5554" spans="2:13" x14ac:dyDescent="0.2">
      <c r="B5554">
        <v>0</v>
      </c>
      <c r="C5554">
        <v>0</v>
      </c>
      <c r="D5554">
        <v>0</v>
      </c>
      <c r="E5554">
        <v>0</v>
      </c>
      <c r="F5554">
        <v>0</v>
      </c>
      <c r="G5554">
        <v>44444444</v>
      </c>
      <c r="H5554">
        <v>0</v>
      </c>
      <c r="I5554">
        <v>0</v>
      </c>
      <c r="J5554">
        <v>0</v>
      </c>
      <c r="K5554">
        <v>0</v>
      </c>
      <c r="L5554">
        <v>0</v>
      </c>
      <c r="M5554">
        <v>0</v>
      </c>
    </row>
    <row r="5555" spans="2:13" x14ac:dyDescent="0.2">
      <c r="B5555">
        <v>0</v>
      </c>
      <c r="C5555">
        <v>0</v>
      </c>
      <c r="D5555">
        <v>0</v>
      </c>
      <c r="E5555">
        <v>0</v>
      </c>
      <c r="F5555">
        <v>0</v>
      </c>
      <c r="G5555">
        <v>44444444</v>
      </c>
      <c r="H5555">
        <v>0</v>
      </c>
      <c r="I5555">
        <v>0</v>
      </c>
      <c r="J5555">
        <v>0</v>
      </c>
      <c r="K5555">
        <v>0</v>
      </c>
      <c r="L5555">
        <v>0</v>
      </c>
      <c r="M5555">
        <v>0</v>
      </c>
    </row>
    <row r="5556" spans="2:13" x14ac:dyDescent="0.2">
      <c r="B5556">
        <v>0</v>
      </c>
      <c r="C5556">
        <v>0</v>
      </c>
      <c r="D5556">
        <v>0</v>
      </c>
      <c r="E5556">
        <v>0</v>
      </c>
      <c r="F5556">
        <v>0</v>
      </c>
      <c r="G5556">
        <v>44444444</v>
      </c>
      <c r="H5556">
        <v>0</v>
      </c>
      <c r="I5556">
        <v>0</v>
      </c>
      <c r="J5556">
        <v>0</v>
      </c>
      <c r="K5556">
        <v>0</v>
      </c>
      <c r="L5556">
        <v>0</v>
      </c>
      <c r="M5556">
        <v>0</v>
      </c>
    </row>
    <row r="5557" spans="2:13" x14ac:dyDescent="0.2">
      <c r="B5557">
        <v>0</v>
      </c>
      <c r="C5557">
        <v>0</v>
      </c>
      <c r="D5557">
        <v>0</v>
      </c>
      <c r="E5557">
        <v>0</v>
      </c>
      <c r="F5557">
        <v>0</v>
      </c>
      <c r="G5557">
        <v>44444444</v>
      </c>
      <c r="H5557">
        <v>0</v>
      </c>
      <c r="I5557">
        <v>0</v>
      </c>
      <c r="J5557">
        <v>0</v>
      </c>
      <c r="K5557">
        <v>0</v>
      </c>
      <c r="L5557">
        <v>0</v>
      </c>
      <c r="M5557">
        <v>0</v>
      </c>
    </row>
    <row r="5558" spans="2:13" x14ac:dyDescent="0.2">
      <c r="B5558">
        <v>0</v>
      </c>
      <c r="C5558">
        <v>0</v>
      </c>
      <c r="D5558">
        <v>0</v>
      </c>
      <c r="E5558">
        <v>0</v>
      </c>
      <c r="F5558">
        <v>0</v>
      </c>
      <c r="G5558">
        <v>44444444</v>
      </c>
      <c r="H5558">
        <v>0</v>
      </c>
      <c r="I5558">
        <v>0</v>
      </c>
      <c r="J5558">
        <v>0</v>
      </c>
      <c r="K5558">
        <v>0</v>
      </c>
      <c r="L5558">
        <v>0</v>
      </c>
      <c r="M5558">
        <v>0</v>
      </c>
    </row>
    <row r="5559" spans="2:13" x14ac:dyDescent="0.2">
      <c r="B5559">
        <v>0</v>
      </c>
      <c r="C5559">
        <v>0</v>
      </c>
      <c r="D5559">
        <v>0</v>
      </c>
      <c r="E5559">
        <v>0</v>
      </c>
      <c r="F5559">
        <v>0</v>
      </c>
      <c r="G5559">
        <v>44444444</v>
      </c>
      <c r="H5559">
        <v>0</v>
      </c>
      <c r="I5559">
        <v>0</v>
      </c>
      <c r="J5559">
        <v>0</v>
      </c>
      <c r="K5559">
        <v>0</v>
      </c>
      <c r="L5559">
        <v>0</v>
      </c>
      <c r="M5559">
        <v>0</v>
      </c>
    </row>
    <row r="5560" spans="2:13" x14ac:dyDescent="0.2">
      <c r="B5560">
        <v>0</v>
      </c>
      <c r="C5560">
        <v>0</v>
      </c>
      <c r="D5560">
        <v>0</v>
      </c>
      <c r="E5560">
        <v>0</v>
      </c>
      <c r="F5560">
        <v>0</v>
      </c>
      <c r="G5560">
        <v>44444444</v>
      </c>
      <c r="H5560">
        <v>0</v>
      </c>
      <c r="I5560">
        <v>0</v>
      </c>
      <c r="J5560">
        <v>0</v>
      </c>
      <c r="K5560">
        <v>0</v>
      </c>
      <c r="L5560">
        <v>0</v>
      </c>
      <c r="M5560">
        <v>0</v>
      </c>
    </row>
    <row r="5561" spans="2:13" x14ac:dyDescent="0.2">
      <c r="B5561">
        <v>0</v>
      </c>
      <c r="C5561">
        <v>0</v>
      </c>
      <c r="D5561">
        <v>0</v>
      </c>
      <c r="E5561">
        <v>0</v>
      </c>
      <c r="F5561">
        <v>0</v>
      </c>
      <c r="G5561">
        <v>44444444</v>
      </c>
      <c r="H5561">
        <v>0</v>
      </c>
      <c r="I5561">
        <v>0</v>
      </c>
      <c r="J5561">
        <v>0</v>
      </c>
      <c r="K5561">
        <v>0</v>
      </c>
      <c r="L5561">
        <v>0</v>
      </c>
      <c r="M5561">
        <v>0</v>
      </c>
    </row>
    <row r="5562" spans="2:13" x14ac:dyDescent="0.2">
      <c r="B5562">
        <v>0</v>
      </c>
      <c r="C5562">
        <v>0</v>
      </c>
      <c r="D5562">
        <v>0</v>
      </c>
      <c r="E5562">
        <v>0</v>
      </c>
      <c r="F5562">
        <v>0</v>
      </c>
      <c r="G5562">
        <v>44444444</v>
      </c>
      <c r="H5562">
        <v>0</v>
      </c>
      <c r="I5562">
        <v>0</v>
      </c>
      <c r="J5562">
        <v>0</v>
      </c>
      <c r="K5562">
        <v>0</v>
      </c>
      <c r="L5562">
        <v>0</v>
      </c>
      <c r="M5562">
        <v>0</v>
      </c>
    </row>
    <row r="5563" spans="2:13" x14ac:dyDescent="0.2">
      <c r="B5563">
        <v>0</v>
      </c>
      <c r="C5563">
        <v>0</v>
      </c>
      <c r="D5563">
        <v>0</v>
      </c>
      <c r="E5563">
        <v>0</v>
      </c>
      <c r="F5563">
        <v>0</v>
      </c>
      <c r="G5563">
        <v>44444444</v>
      </c>
      <c r="H5563">
        <v>0</v>
      </c>
      <c r="I5563">
        <v>0</v>
      </c>
      <c r="J5563">
        <v>0</v>
      </c>
      <c r="K5563">
        <v>0</v>
      </c>
      <c r="L5563">
        <v>0</v>
      </c>
      <c r="M5563">
        <v>0</v>
      </c>
    </row>
    <row r="5564" spans="2:13" x14ac:dyDescent="0.2">
      <c r="B5564">
        <v>0</v>
      </c>
      <c r="C5564">
        <v>0</v>
      </c>
      <c r="D5564">
        <v>0</v>
      </c>
      <c r="E5564">
        <v>0</v>
      </c>
      <c r="F5564">
        <v>0</v>
      </c>
      <c r="G5564">
        <v>44444444</v>
      </c>
      <c r="H5564">
        <v>0</v>
      </c>
      <c r="I5564">
        <v>0</v>
      </c>
      <c r="J5564">
        <v>0</v>
      </c>
      <c r="K5564">
        <v>0</v>
      </c>
      <c r="L5564">
        <v>0</v>
      </c>
      <c r="M5564">
        <v>0</v>
      </c>
    </row>
    <row r="5565" spans="2:13" x14ac:dyDescent="0.2">
      <c r="B5565">
        <v>0</v>
      </c>
      <c r="C5565">
        <v>0</v>
      </c>
      <c r="D5565">
        <v>0</v>
      </c>
      <c r="E5565">
        <v>0</v>
      </c>
      <c r="F5565">
        <v>0</v>
      </c>
      <c r="G5565">
        <v>44444444</v>
      </c>
      <c r="H5565">
        <v>0</v>
      </c>
      <c r="I5565">
        <v>0</v>
      </c>
      <c r="J5565">
        <v>0</v>
      </c>
      <c r="K5565">
        <v>0</v>
      </c>
      <c r="L5565">
        <v>0</v>
      </c>
      <c r="M5565">
        <v>0</v>
      </c>
    </row>
    <row r="5566" spans="2:13" x14ac:dyDescent="0.2">
      <c r="B5566">
        <v>0</v>
      </c>
      <c r="C5566">
        <v>0</v>
      </c>
      <c r="D5566">
        <v>0</v>
      </c>
      <c r="E5566">
        <v>0</v>
      </c>
      <c r="F5566">
        <v>0</v>
      </c>
      <c r="G5566">
        <v>44444444</v>
      </c>
      <c r="H5566">
        <v>0</v>
      </c>
      <c r="I5566">
        <v>0</v>
      </c>
      <c r="J5566">
        <v>0</v>
      </c>
      <c r="K5566">
        <v>0</v>
      </c>
      <c r="L5566">
        <v>0</v>
      </c>
      <c r="M5566">
        <v>0</v>
      </c>
    </row>
    <row r="5567" spans="2:13" x14ac:dyDescent="0.2">
      <c r="B5567">
        <v>0</v>
      </c>
      <c r="C5567">
        <v>0</v>
      </c>
      <c r="D5567">
        <v>0</v>
      </c>
      <c r="E5567">
        <v>0</v>
      </c>
      <c r="F5567">
        <v>0</v>
      </c>
      <c r="G5567">
        <v>44444444</v>
      </c>
      <c r="H5567">
        <v>0</v>
      </c>
      <c r="I5567">
        <v>0</v>
      </c>
      <c r="J5567">
        <v>0</v>
      </c>
      <c r="K5567">
        <v>0</v>
      </c>
      <c r="L5567">
        <v>0</v>
      </c>
      <c r="M5567">
        <v>0</v>
      </c>
    </row>
    <row r="5568" spans="2:13" x14ac:dyDescent="0.2">
      <c r="B5568">
        <v>0</v>
      </c>
      <c r="C5568">
        <v>0</v>
      </c>
      <c r="D5568">
        <v>0</v>
      </c>
      <c r="E5568">
        <v>0</v>
      </c>
      <c r="F5568">
        <v>0</v>
      </c>
      <c r="G5568">
        <v>44444444</v>
      </c>
      <c r="H5568">
        <v>0</v>
      </c>
      <c r="I5568">
        <v>0</v>
      </c>
      <c r="J5568">
        <v>0</v>
      </c>
      <c r="K5568">
        <v>0</v>
      </c>
      <c r="L5568">
        <v>0</v>
      </c>
      <c r="M5568">
        <v>0</v>
      </c>
    </row>
    <row r="5569" spans="2:13" x14ac:dyDescent="0.2">
      <c r="B5569">
        <v>0</v>
      </c>
      <c r="C5569">
        <v>0</v>
      </c>
      <c r="D5569">
        <v>0</v>
      </c>
      <c r="E5569">
        <v>0</v>
      </c>
      <c r="F5569">
        <v>0</v>
      </c>
      <c r="G5569">
        <v>44444444</v>
      </c>
      <c r="H5569">
        <v>0</v>
      </c>
      <c r="I5569">
        <v>0</v>
      </c>
      <c r="J5569">
        <v>0</v>
      </c>
      <c r="K5569">
        <v>0</v>
      </c>
      <c r="L5569">
        <v>0</v>
      </c>
      <c r="M5569">
        <v>0</v>
      </c>
    </row>
    <row r="5570" spans="2:13" x14ac:dyDescent="0.2">
      <c r="B5570">
        <v>0</v>
      </c>
      <c r="C5570">
        <v>0</v>
      </c>
      <c r="D5570">
        <v>0</v>
      </c>
      <c r="E5570">
        <v>0</v>
      </c>
      <c r="F5570">
        <v>0</v>
      </c>
      <c r="G5570">
        <v>44444444</v>
      </c>
      <c r="H5570">
        <v>0</v>
      </c>
      <c r="I5570">
        <v>0</v>
      </c>
      <c r="J5570">
        <v>0</v>
      </c>
      <c r="K5570">
        <v>0</v>
      </c>
      <c r="L5570">
        <v>0</v>
      </c>
      <c r="M5570">
        <v>0</v>
      </c>
    </row>
    <row r="5571" spans="2:13" x14ac:dyDescent="0.2">
      <c r="B5571">
        <v>0</v>
      </c>
      <c r="C5571">
        <v>0</v>
      </c>
      <c r="D5571">
        <v>0</v>
      </c>
      <c r="E5571">
        <v>0</v>
      </c>
      <c r="F5571">
        <v>0</v>
      </c>
      <c r="G5571">
        <v>44444444</v>
      </c>
      <c r="H5571">
        <v>0</v>
      </c>
      <c r="I5571">
        <v>0</v>
      </c>
      <c r="J5571">
        <v>0</v>
      </c>
      <c r="K5571">
        <v>0</v>
      </c>
      <c r="L5571">
        <v>0</v>
      </c>
      <c r="M5571">
        <v>0</v>
      </c>
    </row>
    <row r="5572" spans="2:13" x14ac:dyDescent="0.2">
      <c r="B5572">
        <v>0</v>
      </c>
      <c r="C5572">
        <v>0</v>
      </c>
      <c r="D5572">
        <v>0</v>
      </c>
      <c r="E5572">
        <v>0</v>
      </c>
      <c r="F5572">
        <v>0</v>
      </c>
      <c r="G5572">
        <v>44444444</v>
      </c>
      <c r="H5572">
        <v>0</v>
      </c>
      <c r="I5572">
        <v>0</v>
      </c>
      <c r="J5572">
        <v>0</v>
      </c>
      <c r="K5572">
        <v>0</v>
      </c>
      <c r="L5572">
        <v>0</v>
      </c>
      <c r="M5572">
        <v>0</v>
      </c>
    </row>
    <row r="5573" spans="2:13" x14ac:dyDescent="0.2">
      <c r="B5573">
        <v>0</v>
      </c>
      <c r="C5573">
        <v>0</v>
      </c>
      <c r="D5573">
        <v>0</v>
      </c>
      <c r="E5573">
        <v>0</v>
      </c>
      <c r="F5573">
        <v>0</v>
      </c>
      <c r="G5573">
        <v>44444444</v>
      </c>
      <c r="H5573">
        <v>0</v>
      </c>
      <c r="I5573">
        <v>0</v>
      </c>
      <c r="J5573">
        <v>0</v>
      </c>
      <c r="K5573">
        <v>0</v>
      </c>
      <c r="L5573">
        <v>0</v>
      </c>
      <c r="M5573">
        <v>0</v>
      </c>
    </row>
    <row r="5574" spans="2:13" x14ac:dyDescent="0.2">
      <c r="B5574">
        <v>0</v>
      </c>
      <c r="C5574">
        <v>0</v>
      </c>
      <c r="D5574">
        <v>0</v>
      </c>
      <c r="E5574">
        <v>0</v>
      </c>
      <c r="F5574">
        <v>0</v>
      </c>
      <c r="G5574">
        <v>44444444</v>
      </c>
      <c r="H5574">
        <v>0</v>
      </c>
      <c r="I5574">
        <v>0</v>
      </c>
      <c r="J5574">
        <v>0</v>
      </c>
      <c r="K5574">
        <v>0</v>
      </c>
      <c r="L5574">
        <v>0</v>
      </c>
      <c r="M5574">
        <v>0</v>
      </c>
    </row>
    <row r="5575" spans="2:13" x14ac:dyDescent="0.2">
      <c r="B5575">
        <v>0</v>
      </c>
      <c r="C5575">
        <v>0</v>
      </c>
      <c r="D5575">
        <v>0</v>
      </c>
      <c r="E5575">
        <v>0</v>
      </c>
      <c r="F5575">
        <v>0</v>
      </c>
      <c r="G5575">
        <v>44444444</v>
      </c>
      <c r="H5575">
        <v>0</v>
      </c>
      <c r="I5575">
        <v>0</v>
      </c>
      <c r="J5575">
        <v>0</v>
      </c>
      <c r="K5575">
        <v>0</v>
      </c>
      <c r="L5575">
        <v>0</v>
      </c>
      <c r="M5575">
        <v>0</v>
      </c>
    </row>
    <row r="5576" spans="2:13" x14ac:dyDescent="0.2">
      <c r="B5576">
        <v>0</v>
      </c>
      <c r="C5576">
        <v>0</v>
      </c>
      <c r="D5576">
        <v>0</v>
      </c>
      <c r="E5576">
        <v>0</v>
      </c>
      <c r="F5576">
        <v>0</v>
      </c>
      <c r="G5576">
        <v>44444444</v>
      </c>
      <c r="H5576">
        <v>0</v>
      </c>
      <c r="I5576">
        <v>0</v>
      </c>
      <c r="J5576">
        <v>0</v>
      </c>
      <c r="K5576">
        <v>0</v>
      </c>
      <c r="L5576">
        <v>0</v>
      </c>
      <c r="M5576">
        <v>0</v>
      </c>
    </row>
    <row r="5577" spans="2:13" x14ac:dyDescent="0.2">
      <c r="B5577">
        <v>0</v>
      </c>
      <c r="C5577">
        <v>0</v>
      </c>
      <c r="D5577">
        <v>0</v>
      </c>
      <c r="E5577">
        <v>0</v>
      </c>
      <c r="F5577">
        <v>0</v>
      </c>
      <c r="G5577">
        <v>44444444</v>
      </c>
      <c r="H5577">
        <v>0</v>
      </c>
      <c r="I5577">
        <v>0</v>
      </c>
      <c r="J5577">
        <v>0</v>
      </c>
      <c r="K5577">
        <v>0</v>
      </c>
      <c r="L5577">
        <v>0</v>
      </c>
      <c r="M5577">
        <v>0</v>
      </c>
    </row>
    <row r="5578" spans="2:13" x14ac:dyDescent="0.2">
      <c r="B5578">
        <v>0</v>
      </c>
      <c r="C5578">
        <v>0</v>
      </c>
      <c r="D5578">
        <v>0</v>
      </c>
      <c r="E5578">
        <v>0</v>
      </c>
      <c r="F5578">
        <v>0</v>
      </c>
      <c r="G5578">
        <v>44444444</v>
      </c>
      <c r="H5578">
        <v>0</v>
      </c>
      <c r="I5578">
        <v>0</v>
      </c>
      <c r="J5578">
        <v>0</v>
      </c>
      <c r="K5578">
        <v>0</v>
      </c>
      <c r="L5578">
        <v>0</v>
      </c>
      <c r="M5578">
        <v>0</v>
      </c>
    </row>
    <row r="5579" spans="2:13" x14ac:dyDescent="0.2">
      <c r="B5579">
        <v>0</v>
      </c>
      <c r="C5579">
        <v>0</v>
      </c>
      <c r="D5579">
        <v>0</v>
      </c>
      <c r="E5579">
        <v>0</v>
      </c>
      <c r="F5579">
        <v>0</v>
      </c>
      <c r="G5579">
        <v>44444444</v>
      </c>
      <c r="H5579">
        <v>0</v>
      </c>
      <c r="I5579">
        <v>0</v>
      </c>
      <c r="J5579">
        <v>0</v>
      </c>
      <c r="K5579">
        <v>0</v>
      </c>
      <c r="L5579">
        <v>0</v>
      </c>
      <c r="M5579">
        <v>0</v>
      </c>
    </row>
    <row r="5580" spans="2:13" x14ac:dyDescent="0.2">
      <c r="B5580">
        <v>0</v>
      </c>
      <c r="C5580">
        <v>0</v>
      </c>
      <c r="D5580">
        <v>0</v>
      </c>
      <c r="E5580">
        <v>0</v>
      </c>
      <c r="F5580">
        <v>0</v>
      </c>
      <c r="G5580">
        <v>44444444</v>
      </c>
      <c r="H5580">
        <v>0</v>
      </c>
      <c r="I5580">
        <v>0</v>
      </c>
      <c r="J5580">
        <v>0</v>
      </c>
      <c r="K5580">
        <v>0</v>
      </c>
      <c r="L5580">
        <v>0</v>
      </c>
      <c r="M5580">
        <v>0</v>
      </c>
    </row>
    <row r="5581" spans="2:13" x14ac:dyDescent="0.2">
      <c r="B5581">
        <v>0</v>
      </c>
      <c r="C5581">
        <v>0</v>
      </c>
      <c r="D5581">
        <v>0</v>
      </c>
      <c r="E5581">
        <v>0</v>
      </c>
      <c r="F5581">
        <v>0</v>
      </c>
      <c r="G5581">
        <v>44444444</v>
      </c>
      <c r="H5581">
        <v>0</v>
      </c>
      <c r="I5581">
        <v>0</v>
      </c>
      <c r="J5581">
        <v>0</v>
      </c>
      <c r="K5581">
        <v>0</v>
      </c>
      <c r="L5581">
        <v>0</v>
      </c>
      <c r="M5581">
        <v>0</v>
      </c>
    </row>
    <row r="5582" spans="2:13" x14ac:dyDescent="0.2">
      <c r="B5582">
        <v>0</v>
      </c>
      <c r="C5582">
        <v>0</v>
      </c>
      <c r="D5582">
        <v>0</v>
      </c>
      <c r="E5582">
        <v>0</v>
      </c>
      <c r="F5582">
        <v>0</v>
      </c>
      <c r="G5582">
        <v>44444444</v>
      </c>
      <c r="H5582">
        <v>0</v>
      </c>
      <c r="I5582">
        <v>0</v>
      </c>
      <c r="J5582">
        <v>0</v>
      </c>
      <c r="K5582">
        <v>0</v>
      </c>
      <c r="L5582">
        <v>0</v>
      </c>
      <c r="M5582">
        <v>0</v>
      </c>
    </row>
    <row r="5583" spans="2:13" x14ac:dyDescent="0.2">
      <c r="B5583">
        <v>0</v>
      </c>
      <c r="C5583">
        <v>0</v>
      </c>
      <c r="D5583">
        <v>0</v>
      </c>
      <c r="E5583">
        <v>0</v>
      </c>
      <c r="F5583">
        <v>0</v>
      </c>
      <c r="G5583">
        <v>44444444</v>
      </c>
      <c r="H5583">
        <v>0</v>
      </c>
      <c r="I5583">
        <v>0</v>
      </c>
      <c r="J5583">
        <v>0</v>
      </c>
      <c r="K5583">
        <v>0</v>
      </c>
      <c r="L5583">
        <v>0</v>
      </c>
      <c r="M5583">
        <v>0</v>
      </c>
    </row>
    <row r="5584" spans="2:13" x14ac:dyDescent="0.2">
      <c r="B5584">
        <v>0</v>
      </c>
      <c r="C5584">
        <v>0</v>
      </c>
      <c r="D5584">
        <v>0</v>
      </c>
      <c r="E5584">
        <v>0</v>
      </c>
      <c r="F5584">
        <v>0</v>
      </c>
      <c r="G5584">
        <v>44444444</v>
      </c>
      <c r="H5584">
        <v>0</v>
      </c>
      <c r="I5584">
        <v>0</v>
      </c>
      <c r="J5584">
        <v>0</v>
      </c>
      <c r="K5584">
        <v>0</v>
      </c>
      <c r="L5584">
        <v>0</v>
      </c>
      <c r="M5584">
        <v>0</v>
      </c>
    </row>
    <row r="5585" spans="2:13" x14ac:dyDescent="0.2">
      <c r="B5585">
        <v>0</v>
      </c>
      <c r="C5585">
        <v>0</v>
      </c>
      <c r="D5585">
        <v>0</v>
      </c>
      <c r="E5585">
        <v>0</v>
      </c>
      <c r="F5585">
        <v>0</v>
      </c>
      <c r="G5585">
        <v>44444444</v>
      </c>
      <c r="H5585">
        <v>0</v>
      </c>
      <c r="I5585">
        <v>0</v>
      </c>
      <c r="J5585">
        <v>0</v>
      </c>
      <c r="K5585">
        <v>0</v>
      </c>
      <c r="L5585">
        <v>0</v>
      </c>
      <c r="M5585">
        <v>0</v>
      </c>
    </row>
    <row r="5586" spans="2:13" x14ac:dyDescent="0.2">
      <c r="B5586">
        <v>0</v>
      </c>
      <c r="C5586">
        <v>0</v>
      </c>
      <c r="D5586">
        <v>0</v>
      </c>
      <c r="E5586">
        <v>0</v>
      </c>
      <c r="F5586">
        <v>0</v>
      </c>
      <c r="G5586">
        <v>44444444</v>
      </c>
      <c r="H5586">
        <v>0</v>
      </c>
      <c r="I5586">
        <v>0</v>
      </c>
      <c r="J5586">
        <v>0</v>
      </c>
      <c r="K5586">
        <v>0</v>
      </c>
      <c r="L5586">
        <v>0</v>
      </c>
      <c r="M5586">
        <v>0</v>
      </c>
    </row>
    <row r="5587" spans="2:13" x14ac:dyDescent="0.2">
      <c r="B5587">
        <v>0</v>
      </c>
      <c r="C5587">
        <v>0</v>
      </c>
      <c r="D5587">
        <v>0</v>
      </c>
      <c r="E5587">
        <v>0</v>
      </c>
      <c r="F5587">
        <v>0</v>
      </c>
      <c r="G5587">
        <v>44444444</v>
      </c>
      <c r="H5587">
        <v>0</v>
      </c>
      <c r="I5587">
        <v>0</v>
      </c>
      <c r="J5587">
        <v>0</v>
      </c>
      <c r="K5587">
        <v>0</v>
      </c>
      <c r="L5587">
        <v>0</v>
      </c>
      <c r="M5587">
        <v>0</v>
      </c>
    </row>
    <row r="5588" spans="2:13" x14ac:dyDescent="0.2">
      <c r="B5588">
        <v>0</v>
      </c>
      <c r="C5588">
        <v>0</v>
      </c>
      <c r="D5588">
        <v>0</v>
      </c>
      <c r="E5588">
        <v>0</v>
      </c>
      <c r="F5588">
        <v>0</v>
      </c>
      <c r="G5588">
        <v>44444444</v>
      </c>
      <c r="H5588">
        <v>0</v>
      </c>
      <c r="I5588">
        <v>0</v>
      </c>
      <c r="J5588">
        <v>0</v>
      </c>
      <c r="K5588">
        <v>0</v>
      </c>
      <c r="L5588">
        <v>0</v>
      </c>
      <c r="M5588">
        <v>0</v>
      </c>
    </row>
    <row r="5589" spans="2:13" x14ac:dyDescent="0.2">
      <c r="B5589">
        <v>0</v>
      </c>
      <c r="C5589">
        <v>0</v>
      </c>
      <c r="D5589">
        <v>0</v>
      </c>
      <c r="E5589">
        <v>0</v>
      </c>
      <c r="F5589">
        <v>0</v>
      </c>
      <c r="G5589">
        <v>44444444</v>
      </c>
      <c r="H5589">
        <v>0</v>
      </c>
      <c r="I5589">
        <v>0</v>
      </c>
      <c r="J5589">
        <v>0</v>
      </c>
      <c r="K5589">
        <v>0</v>
      </c>
      <c r="L5589">
        <v>0</v>
      </c>
      <c r="M5589">
        <v>0</v>
      </c>
    </row>
    <row r="5590" spans="2:13" x14ac:dyDescent="0.2">
      <c r="B5590">
        <v>0</v>
      </c>
      <c r="C5590">
        <v>0</v>
      </c>
      <c r="D5590">
        <v>0</v>
      </c>
      <c r="E5590">
        <v>0</v>
      </c>
      <c r="F5590">
        <v>0</v>
      </c>
      <c r="G5590">
        <v>44444444</v>
      </c>
      <c r="H5590">
        <v>0</v>
      </c>
      <c r="I5590">
        <v>0</v>
      </c>
      <c r="J5590">
        <v>0</v>
      </c>
      <c r="K5590">
        <v>0</v>
      </c>
      <c r="L5590">
        <v>0</v>
      </c>
      <c r="M5590">
        <v>0</v>
      </c>
    </row>
    <row r="5591" spans="2:13" x14ac:dyDescent="0.2">
      <c r="B5591">
        <v>0</v>
      </c>
      <c r="C5591">
        <v>0</v>
      </c>
      <c r="D5591">
        <v>0</v>
      </c>
      <c r="E5591">
        <v>0</v>
      </c>
      <c r="F5591">
        <v>0</v>
      </c>
      <c r="G5591">
        <v>44444444</v>
      </c>
      <c r="H5591">
        <v>0</v>
      </c>
      <c r="I5591">
        <v>0</v>
      </c>
      <c r="J5591">
        <v>0</v>
      </c>
      <c r="K5591">
        <v>0</v>
      </c>
      <c r="L5591">
        <v>0</v>
      </c>
      <c r="M5591">
        <v>0</v>
      </c>
    </row>
    <row r="5592" spans="2:13" x14ac:dyDescent="0.2">
      <c r="B5592">
        <v>0</v>
      </c>
      <c r="C5592">
        <v>0</v>
      </c>
      <c r="D5592">
        <v>0</v>
      </c>
      <c r="E5592">
        <v>0</v>
      </c>
      <c r="F5592">
        <v>0</v>
      </c>
      <c r="G5592">
        <v>44444444</v>
      </c>
      <c r="H5592">
        <v>0</v>
      </c>
      <c r="I5592">
        <v>0</v>
      </c>
      <c r="J5592">
        <v>0</v>
      </c>
      <c r="K5592">
        <v>0</v>
      </c>
      <c r="L5592">
        <v>0</v>
      </c>
      <c r="M5592">
        <v>0</v>
      </c>
    </row>
    <row r="5593" spans="2:13" x14ac:dyDescent="0.2">
      <c r="B5593">
        <v>0</v>
      </c>
      <c r="C5593">
        <v>0</v>
      </c>
      <c r="D5593">
        <v>0</v>
      </c>
      <c r="E5593">
        <v>0</v>
      </c>
      <c r="F5593">
        <v>0</v>
      </c>
      <c r="G5593">
        <v>44444444</v>
      </c>
      <c r="H5593">
        <v>0</v>
      </c>
      <c r="I5593">
        <v>0</v>
      </c>
      <c r="J5593">
        <v>0</v>
      </c>
      <c r="K5593">
        <v>0</v>
      </c>
      <c r="L5593">
        <v>0</v>
      </c>
      <c r="M5593">
        <v>0</v>
      </c>
    </row>
    <row r="5594" spans="2:13" x14ac:dyDescent="0.2">
      <c r="B5594">
        <v>0</v>
      </c>
      <c r="C5594">
        <v>0</v>
      </c>
      <c r="D5594">
        <v>0</v>
      </c>
      <c r="E5594">
        <v>0</v>
      </c>
      <c r="F5594">
        <v>0</v>
      </c>
      <c r="G5594">
        <v>44444444</v>
      </c>
      <c r="H5594">
        <v>0</v>
      </c>
      <c r="I5594">
        <v>0</v>
      </c>
      <c r="J5594">
        <v>0</v>
      </c>
      <c r="K5594">
        <v>0</v>
      </c>
      <c r="L5594">
        <v>0</v>
      </c>
      <c r="M5594">
        <v>0</v>
      </c>
    </row>
    <row r="5595" spans="2:13" x14ac:dyDescent="0.2">
      <c r="B5595">
        <v>0</v>
      </c>
      <c r="C5595">
        <v>0</v>
      </c>
      <c r="D5595">
        <v>0</v>
      </c>
      <c r="E5595">
        <v>0</v>
      </c>
      <c r="F5595">
        <v>0</v>
      </c>
      <c r="G5595">
        <v>44444444</v>
      </c>
      <c r="H5595">
        <v>0</v>
      </c>
      <c r="I5595">
        <v>0</v>
      </c>
      <c r="J5595">
        <v>0</v>
      </c>
      <c r="K5595">
        <v>0</v>
      </c>
      <c r="L5595">
        <v>0</v>
      </c>
      <c r="M5595">
        <v>0</v>
      </c>
    </row>
    <row r="5596" spans="2:13" x14ac:dyDescent="0.2">
      <c r="B5596">
        <v>0</v>
      </c>
      <c r="C5596">
        <v>0</v>
      </c>
      <c r="D5596">
        <v>0</v>
      </c>
      <c r="E5596">
        <v>0</v>
      </c>
      <c r="F5596">
        <v>0</v>
      </c>
      <c r="G5596">
        <v>44444444</v>
      </c>
      <c r="H5596">
        <v>0</v>
      </c>
      <c r="I5596">
        <v>0</v>
      </c>
      <c r="J5596">
        <v>0</v>
      </c>
      <c r="K5596">
        <v>0</v>
      </c>
      <c r="L5596">
        <v>0</v>
      </c>
      <c r="M5596">
        <v>0</v>
      </c>
    </row>
    <row r="5597" spans="2:13" x14ac:dyDescent="0.2">
      <c r="B5597">
        <v>0</v>
      </c>
      <c r="C5597">
        <v>0</v>
      </c>
      <c r="D5597">
        <v>0</v>
      </c>
      <c r="E5597">
        <v>0</v>
      </c>
      <c r="F5597">
        <v>0</v>
      </c>
      <c r="G5597">
        <v>44444444</v>
      </c>
      <c r="H5597">
        <v>0</v>
      </c>
      <c r="I5597">
        <v>0</v>
      </c>
      <c r="J5597">
        <v>0</v>
      </c>
      <c r="K5597">
        <v>0</v>
      </c>
      <c r="L5597">
        <v>0</v>
      </c>
      <c r="M5597">
        <v>0</v>
      </c>
    </row>
    <row r="5598" spans="2:13" x14ac:dyDescent="0.2">
      <c r="B5598">
        <v>0</v>
      </c>
      <c r="C5598">
        <v>0</v>
      </c>
      <c r="D5598">
        <v>0</v>
      </c>
      <c r="E5598">
        <v>0</v>
      </c>
      <c r="F5598">
        <v>0</v>
      </c>
      <c r="G5598">
        <v>44444444</v>
      </c>
      <c r="H5598">
        <v>0</v>
      </c>
      <c r="I5598">
        <v>0</v>
      </c>
      <c r="J5598">
        <v>0</v>
      </c>
      <c r="K5598">
        <v>0</v>
      </c>
      <c r="L5598">
        <v>0</v>
      </c>
      <c r="M5598">
        <v>0</v>
      </c>
    </row>
    <row r="5599" spans="2:13" x14ac:dyDescent="0.2">
      <c r="B5599">
        <v>0</v>
      </c>
      <c r="C5599">
        <v>0</v>
      </c>
      <c r="D5599">
        <v>0</v>
      </c>
      <c r="E5599">
        <v>0</v>
      </c>
      <c r="F5599">
        <v>0</v>
      </c>
      <c r="G5599">
        <v>44444444</v>
      </c>
      <c r="H5599">
        <v>0</v>
      </c>
      <c r="I5599">
        <v>0</v>
      </c>
      <c r="J5599">
        <v>0</v>
      </c>
      <c r="K5599">
        <v>0</v>
      </c>
      <c r="L5599">
        <v>0</v>
      </c>
      <c r="M5599">
        <v>0</v>
      </c>
    </row>
    <row r="5600" spans="2:13" x14ac:dyDescent="0.2">
      <c r="B5600">
        <v>0</v>
      </c>
      <c r="C5600">
        <v>0</v>
      </c>
      <c r="D5600">
        <v>0</v>
      </c>
      <c r="E5600">
        <v>0</v>
      </c>
      <c r="F5600">
        <v>0</v>
      </c>
      <c r="G5600">
        <v>44444444</v>
      </c>
      <c r="H5600">
        <v>0</v>
      </c>
      <c r="I5600">
        <v>0</v>
      </c>
      <c r="J5600">
        <v>0</v>
      </c>
      <c r="K5600">
        <v>0</v>
      </c>
      <c r="L5600">
        <v>0</v>
      </c>
      <c r="M5600">
        <v>0</v>
      </c>
    </row>
    <row r="5601" spans="2:13" x14ac:dyDescent="0.2">
      <c r="B5601">
        <v>0</v>
      </c>
      <c r="C5601">
        <v>0</v>
      </c>
      <c r="D5601">
        <v>0</v>
      </c>
      <c r="E5601">
        <v>0</v>
      </c>
      <c r="F5601">
        <v>0</v>
      </c>
      <c r="G5601">
        <v>44444444</v>
      </c>
      <c r="H5601">
        <v>0</v>
      </c>
      <c r="I5601">
        <v>0</v>
      </c>
      <c r="J5601">
        <v>0</v>
      </c>
      <c r="K5601">
        <v>0</v>
      </c>
      <c r="L5601">
        <v>0</v>
      </c>
      <c r="M5601">
        <v>0</v>
      </c>
    </row>
    <row r="5602" spans="2:13" x14ac:dyDescent="0.2">
      <c r="B5602">
        <v>0</v>
      </c>
      <c r="C5602">
        <v>0</v>
      </c>
      <c r="D5602">
        <v>0</v>
      </c>
      <c r="E5602">
        <v>0</v>
      </c>
      <c r="F5602">
        <v>0</v>
      </c>
      <c r="G5602">
        <v>44444444</v>
      </c>
      <c r="H5602">
        <v>0</v>
      </c>
      <c r="I5602">
        <v>0</v>
      </c>
      <c r="J5602">
        <v>0</v>
      </c>
      <c r="K5602">
        <v>0</v>
      </c>
      <c r="L5602">
        <v>0</v>
      </c>
      <c r="M5602">
        <v>0</v>
      </c>
    </row>
    <row r="5603" spans="2:13" x14ac:dyDescent="0.2">
      <c r="B5603">
        <v>0</v>
      </c>
      <c r="C5603">
        <v>0</v>
      </c>
      <c r="D5603">
        <v>0</v>
      </c>
      <c r="E5603">
        <v>0</v>
      </c>
      <c r="F5603">
        <v>0</v>
      </c>
      <c r="G5603">
        <v>44444444</v>
      </c>
      <c r="H5603">
        <v>0</v>
      </c>
      <c r="I5603">
        <v>0</v>
      </c>
      <c r="J5603">
        <v>0</v>
      </c>
      <c r="K5603">
        <v>0</v>
      </c>
      <c r="L5603">
        <v>0</v>
      </c>
      <c r="M5603">
        <v>0</v>
      </c>
    </row>
    <row r="5604" spans="2:13" x14ac:dyDescent="0.2">
      <c r="B5604">
        <v>0</v>
      </c>
      <c r="C5604">
        <v>0</v>
      </c>
      <c r="D5604">
        <v>0</v>
      </c>
      <c r="E5604">
        <v>0</v>
      </c>
      <c r="F5604">
        <v>0</v>
      </c>
      <c r="G5604">
        <v>44444444</v>
      </c>
      <c r="H5604">
        <v>0</v>
      </c>
      <c r="I5604">
        <v>0</v>
      </c>
      <c r="J5604">
        <v>0</v>
      </c>
      <c r="K5604">
        <v>0</v>
      </c>
      <c r="L5604">
        <v>0</v>
      </c>
      <c r="M5604">
        <v>0</v>
      </c>
    </row>
    <row r="5605" spans="2:13" x14ac:dyDescent="0.2">
      <c r="B5605">
        <v>0</v>
      </c>
      <c r="C5605">
        <v>0</v>
      </c>
      <c r="D5605">
        <v>0</v>
      </c>
      <c r="E5605">
        <v>0</v>
      </c>
      <c r="F5605">
        <v>0</v>
      </c>
      <c r="G5605">
        <v>44444444</v>
      </c>
      <c r="H5605">
        <v>0</v>
      </c>
      <c r="I5605">
        <v>0</v>
      </c>
      <c r="J5605">
        <v>0</v>
      </c>
      <c r="K5605">
        <v>0</v>
      </c>
      <c r="L5605">
        <v>0</v>
      </c>
      <c r="M5605">
        <v>0</v>
      </c>
    </row>
    <row r="5606" spans="2:13" x14ac:dyDescent="0.2">
      <c r="B5606">
        <v>0</v>
      </c>
      <c r="C5606">
        <v>0</v>
      </c>
      <c r="D5606">
        <v>0</v>
      </c>
      <c r="E5606">
        <v>0</v>
      </c>
      <c r="F5606">
        <v>0</v>
      </c>
      <c r="G5606">
        <v>44444444</v>
      </c>
      <c r="H5606">
        <v>0</v>
      </c>
      <c r="I5606">
        <v>0</v>
      </c>
      <c r="J5606">
        <v>0</v>
      </c>
      <c r="K5606">
        <v>0</v>
      </c>
      <c r="L5606">
        <v>0</v>
      </c>
      <c r="M5606">
        <v>0</v>
      </c>
    </row>
    <row r="5607" spans="2:13" x14ac:dyDescent="0.2">
      <c r="B5607">
        <v>0</v>
      </c>
      <c r="C5607">
        <v>0</v>
      </c>
      <c r="D5607">
        <v>0</v>
      </c>
      <c r="E5607">
        <v>0</v>
      </c>
      <c r="F5607">
        <v>0</v>
      </c>
      <c r="G5607">
        <v>44444444</v>
      </c>
      <c r="H5607">
        <v>0</v>
      </c>
      <c r="I5607">
        <v>0</v>
      </c>
      <c r="J5607">
        <v>0</v>
      </c>
      <c r="K5607">
        <v>0</v>
      </c>
      <c r="L5607">
        <v>0</v>
      </c>
      <c r="M5607">
        <v>0</v>
      </c>
    </row>
    <row r="5608" spans="2:13" x14ac:dyDescent="0.2">
      <c r="B5608">
        <v>0</v>
      </c>
      <c r="C5608">
        <v>0</v>
      </c>
      <c r="D5608">
        <v>0</v>
      </c>
      <c r="E5608">
        <v>0</v>
      </c>
      <c r="F5608">
        <v>0</v>
      </c>
      <c r="G5608">
        <v>44444444</v>
      </c>
      <c r="H5608">
        <v>0</v>
      </c>
      <c r="I5608">
        <v>0</v>
      </c>
      <c r="J5608">
        <v>0</v>
      </c>
      <c r="K5608">
        <v>0</v>
      </c>
      <c r="L5608">
        <v>0</v>
      </c>
      <c r="M5608">
        <v>0</v>
      </c>
    </row>
    <row r="5609" spans="2:13" x14ac:dyDescent="0.2">
      <c r="B5609">
        <v>0</v>
      </c>
      <c r="C5609">
        <v>0</v>
      </c>
      <c r="D5609">
        <v>0</v>
      </c>
      <c r="E5609">
        <v>0</v>
      </c>
      <c r="F5609">
        <v>0</v>
      </c>
      <c r="G5609">
        <v>44444444</v>
      </c>
      <c r="H5609">
        <v>0</v>
      </c>
      <c r="I5609">
        <v>0</v>
      </c>
      <c r="J5609">
        <v>0</v>
      </c>
      <c r="K5609">
        <v>0</v>
      </c>
      <c r="L5609">
        <v>0</v>
      </c>
      <c r="M5609">
        <v>0</v>
      </c>
    </row>
    <row r="5610" spans="2:13" x14ac:dyDescent="0.2">
      <c r="B5610">
        <v>0</v>
      </c>
      <c r="C5610">
        <v>0</v>
      </c>
      <c r="D5610">
        <v>0</v>
      </c>
      <c r="E5610">
        <v>0</v>
      </c>
      <c r="F5610">
        <v>0</v>
      </c>
      <c r="G5610">
        <v>44444444</v>
      </c>
      <c r="H5610">
        <v>0</v>
      </c>
      <c r="I5610">
        <v>0</v>
      </c>
      <c r="J5610">
        <v>0</v>
      </c>
      <c r="K5610">
        <v>0</v>
      </c>
      <c r="L5610">
        <v>0</v>
      </c>
      <c r="M5610">
        <v>0</v>
      </c>
    </row>
    <row r="5611" spans="2:13" x14ac:dyDescent="0.2">
      <c r="B5611">
        <v>0</v>
      </c>
      <c r="C5611">
        <v>0</v>
      </c>
      <c r="D5611">
        <v>0</v>
      </c>
      <c r="E5611">
        <v>0</v>
      </c>
      <c r="F5611">
        <v>0</v>
      </c>
      <c r="G5611">
        <v>44444444</v>
      </c>
      <c r="H5611">
        <v>0</v>
      </c>
      <c r="I5611">
        <v>0</v>
      </c>
      <c r="J5611">
        <v>0</v>
      </c>
      <c r="K5611">
        <v>0</v>
      </c>
      <c r="L5611">
        <v>0</v>
      </c>
      <c r="M5611">
        <v>0</v>
      </c>
    </row>
    <row r="5612" spans="2:13" x14ac:dyDescent="0.2">
      <c r="B5612">
        <v>0</v>
      </c>
      <c r="C5612">
        <v>0</v>
      </c>
      <c r="D5612">
        <v>0</v>
      </c>
      <c r="E5612">
        <v>0</v>
      </c>
      <c r="F5612">
        <v>0</v>
      </c>
      <c r="G5612">
        <v>44444444</v>
      </c>
      <c r="H5612">
        <v>0</v>
      </c>
      <c r="I5612">
        <v>0</v>
      </c>
      <c r="J5612">
        <v>0</v>
      </c>
      <c r="K5612">
        <v>0</v>
      </c>
      <c r="L5612">
        <v>0</v>
      </c>
      <c r="M5612">
        <v>0</v>
      </c>
    </row>
    <row r="5613" spans="2:13" x14ac:dyDescent="0.2">
      <c r="B5613">
        <v>0</v>
      </c>
      <c r="C5613">
        <v>0</v>
      </c>
      <c r="D5613">
        <v>0</v>
      </c>
      <c r="E5613">
        <v>0</v>
      </c>
      <c r="F5613">
        <v>0</v>
      </c>
      <c r="G5613">
        <v>44444444</v>
      </c>
      <c r="H5613">
        <v>0</v>
      </c>
      <c r="I5613">
        <v>0</v>
      </c>
      <c r="J5613">
        <v>0</v>
      </c>
      <c r="K5613">
        <v>0</v>
      </c>
      <c r="L5613">
        <v>0</v>
      </c>
      <c r="M5613">
        <v>0</v>
      </c>
    </row>
    <row r="5614" spans="2:13" x14ac:dyDescent="0.2">
      <c r="B5614">
        <v>0</v>
      </c>
      <c r="C5614">
        <v>0</v>
      </c>
      <c r="D5614">
        <v>0</v>
      </c>
      <c r="E5614">
        <v>0</v>
      </c>
      <c r="F5614">
        <v>0</v>
      </c>
      <c r="G5614">
        <v>44444444</v>
      </c>
      <c r="H5614">
        <v>0</v>
      </c>
      <c r="I5614">
        <v>0</v>
      </c>
      <c r="J5614">
        <v>0</v>
      </c>
      <c r="K5614">
        <v>0</v>
      </c>
      <c r="L5614">
        <v>0</v>
      </c>
      <c r="M5614">
        <v>0</v>
      </c>
    </row>
    <row r="5615" spans="2:13" x14ac:dyDescent="0.2">
      <c r="B5615">
        <v>0</v>
      </c>
      <c r="C5615">
        <v>0</v>
      </c>
      <c r="D5615">
        <v>0</v>
      </c>
      <c r="E5615">
        <v>0</v>
      </c>
      <c r="F5615">
        <v>0</v>
      </c>
      <c r="G5615">
        <v>44444444</v>
      </c>
      <c r="H5615">
        <v>0</v>
      </c>
      <c r="I5615">
        <v>0</v>
      </c>
      <c r="J5615">
        <v>0</v>
      </c>
      <c r="K5615">
        <v>0</v>
      </c>
      <c r="L5615">
        <v>0</v>
      </c>
      <c r="M5615">
        <v>0</v>
      </c>
    </row>
    <row r="5616" spans="2:13" x14ac:dyDescent="0.2">
      <c r="B5616">
        <v>0</v>
      </c>
      <c r="C5616">
        <v>0</v>
      </c>
      <c r="D5616">
        <v>0</v>
      </c>
      <c r="E5616">
        <v>0</v>
      </c>
      <c r="F5616">
        <v>0</v>
      </c>
      <c r="G5616">
        <v>44444444</v>
      </c>
      <c r="H5616">
        <v>0</v>
      </c>
      <c r="I5616">
        <v>0</v>
      </c>
      <c r="J5616">
        <v>0</v>
      </c>
      <c r="K5616">
        <v>0</v>
      </c>
      <c r="L5616">
        <v>0</v>
      </c>
      <c r="M5616">
        <v>0</v>
      </c>
    </row>
    <row r="5617" spans="2:13" x14ac:dyDescent="0.2">
      <c r="B5617">
        <v>0</v>
      </c>
      <c r="C5617">
        <v>0</v>
      </c>
      <c r="D5617">
        <v>0</v>
      </c>
      <c r="E5617">
        <v>0</v>
      </c>
      <c r="F5617">
        <v>0</v>
      </c>
      <c r="G5617">
        <v>44444444</v>
      </c>
      <c r="H5617">
        <v>0</v>
      </c>
      <c r="I5617">
        <v>0</v>
      </c>
      <c r="J5617">
        <v>0</v>
      </c>
      <c r="K5617">
        <v>0</v>
      </c>
      <c r="L5617">
        <v>0</v>
      </c>
      <c r="M5617">
        <v>0</v>
      </c>
    </row>
    <row r="5618" spans="2:13" x14ac:dyDescent="0.2">
      <c r="B5618">
        <v>0</v>
      </c>
      <c r="C5618">
        <v>0</v>
      </c>
      <c r="D5618">
        <v>0</v>
      </c>
      <c r="E5618">
        <v>0</v>
      </c>
      <c r="F5618">
        <v>0</v>
      </c>
      <c r="G5618">
        <v>44444444</v>
      </c>
      <c r="H5618">
        <v>0</v>
      </c>
      <c r="I5618">
        <v>0</v>
      </c>
      <c r="J5618">
        <v>0</v>
      </c>
      <c r="K5618">
        <v>0</v>
      </c>
      <c r="L5618">
        <v>0</v>
      </c>
      <c r="M5618">
        <v>0</v>
      </c>
    </row>
    <row r="5619" spans="2:13" x14ac:dyDescent="0.2">
      <c r="B5619">
        <v>0</v>
      </c>
      <c r="C5619">
        <v>0</v>
      </c>
      <c r="D5619">
        <v>0</v>
      </c>
      <c r="E5619">
        <v>0</v>
      </c>
      <c r="F5619">
        <v>0</v>
      </c>
      <c r="G5619">
        <v>44444444</v>
      </c>
      <c r="H5619">
        <v>0</v>
      </c>
      <c r="I5619">
        <v>0</v>
      </c>
      <c r="J5619">
        <v>0</v>
      </c>
      <c r="K5619">
        <v>0</v>
      </c>
      <c r="L5619">
        <v>0</v>
      </c>
      <c r="M5619">
        <v>0</v>
      </c>
    </row>
    <row r="5620" spans="2:13" x14ac:dyDescent="0.2">
      <c r="B5620">
        <v>0</v>
      </c>
      <c r="C5620">
        <v>0</v>
      </c>
      <c r="D5620">
        <v>0</v>
      </c>
      <c r="E5620">
        <v>0</v>
      </c>
      <c r="F5620">
        <v>0</v>
      </c>
      <c r="G5620">
        <v>44444444</v>
      </c>
      <c r="H5620">
        <v>0</v>
      </c>
      <c r="I5620">
        <v>0</v>
      </c>
      <c r="J5620">
        <v>0</v>
      </c>
      <c r="K5620">
        <v>0</v>
      </c>
      <c r="L5620">
        <v>0</v>
      </c>
      <c r="M5620">
        <v>0</v>
      </c>
    </row>
    <row r="5621" spans="2:13" x14ac:dyDescent="0.2">
      <c r="B5621">
        <v>0</v>
      </c>
      <c r="C5621">
        <v>0</v>
      </c>
      <c r="D5621">
        <v>0</v>
      </c>
      <c r="E5621">
        <v>0</v>
      </c>
      <c r="F5621">
        <v>0</v>
      </c>
      <c r="G5621">
        <v>44444444</v>
      </c>
      <c r="H5621">
        <v>0</v>
      </c>
      <c r="I5621">
        <v>0</v>
      </c>
      <c r="J5621">
        <v>0</v>
      </c>
      <c r="K5621">
        <v>0</v>
      </c>
      <c r="L5621">
        <v>0</v>
      </c>
      <c r="M5621">
        <v>0</v>
      </c>
    </row>
    <row r="5622" spans="2:13" x14ac:dyDescent="0.2">
      <c r="B5622">
        <v>0</v>
      </c>
      <c r="C5622">
        <v>0</v>
      </c>
      <c r="D5622">
        <v>0</v>
      </c>
      <c r="E5622">
        <v>0</v>
      </c>
      <c r="F5622">
        <v>0</v>
      </c>
      <c r="G5622">
        <v>44444444</v>
      </c>
      <c r="H5622">
        <v>0</v>
      </c>
      <c r="I5622">
        <v>0</v>
      </c>
      <c r="J5622">
        <v>0</v>
      </c>
      <c r="K5622">
        <v>0</v>
      </c>
      <c r="L5622">
        <v>0</v>
      </c>
      <c r="M5622">
        <v>0</v>
      </c>
    </row>
    <row r="5623" spans="2:13" x14ac:dyDescent="0.2">
      <c r="B5623">
        <v>0</v>
      </c>
      <c r="C5623">
        <v>0</v>
      </c>
      <c r="D5623">
        <v>0</v>
      </c>
      <c r="E5623">
        <v>0</v>
      </c>
      <c r="F5623">
        <v>0</v>
      </c>
      <c r="G5623">
        <v>44444444</v>
      </c>
      <c r="H5623">
        <v>0</v>
      </c>
      <c r="I5623">
        <v>0</v>
      </c>
      <c r="J5623">
        <v>0</v>
      </c>
      <c r="K5623">
        <v>0</v>
      </c>
      <c r="L5623">
        <v>0</v>
      </c>
      <c r="M5623">
        <v>0</v>
      </c>
    </row>
    <row r="5624" spans="2:13" x14ac:dyDescent="0.2">
      <c r="B5624">
        <v>0</v>
      </c>
      <c r="C5624">
        <v>0</v>
      </c>
      <c r="D5624">
        <v>0</v>
      </c>
      <c r="E5624">
        <v>0</v>
      </c>
      <c r="F5624">
        <v>0</v>
      </c>
      <c r="G5624">
        <v>44444444</v>
      </c>
      <c r="H5624">
        <v>0</v>
      </c>
      <c r="I5624">
        <v>0</v>
      </c>
      <c r="J5624">
        <v>0</v>
      </c>
      <c r="K5624">
        <v>0</v>
      </c>
      <c r="L5624">
        <v>0</v>
      </c>
      <c r="M5624">
        <v>0</v>
      </c>
    </row>
    <row r="5625" spans="2:13" x14ac:dyDescent="0.2">
      <c r="B5625">
        <v>0</v>
      </c>
      <c r="C5625">
        <v>0</v>
      </c>
      <c r="D5625">
        <v>0</v>
      </c>
      <c r="E5625">
        <v>0</v>
      </c>
      <c r="F5625">
        <v>0</v>
      </c>
      <c r="G5625">
        <v>44444444</v>
      </c>
      <c r="H5625">
        <v>0</v>
      </c>
      <c r="I5625">
        <v>0</v>
      </c>
      <c r="J5625">
        <v>0</v>
      </c>
      <c r="K5625">
        <v>0</v>
      </c>
      <c r="L5625">
        <v>0</v>
      </c>
      <c r="M5625">
        <v>0</v>
      </c>
    </row>
    <row r="5626" spans="2:13" x14ac:dyDescent="0.2">
      <c r="B5626">
        <v>0</v>
      </c>
      <c r="C5626">
        <v>0</v>
      </c>
      <c r="D5626">
        <v>0</v>
      </c>
      <c r="E5626">
        <v>0</v>
      </c>
      <c r="F5626">
        <v>0</v>
      </c>
      <c r="G5626">
        <v>44444444</v>
      </c>
      <c r="H5626">
        <v>0</v>
      </c>
      <c r="I5626">
        <v>0</v>
      </c>
      <c r="J5626">
        <v>0</v>
      </c>
      <c r="K5626">
        <v>0</v>
      </c>
      <c r="L5626">
        <v>0</v>
      </c>
      <c r="M5626">
        <v>0</v>
      </c>
    </row>
    <row r="5627" spans="2:13" x14ac:dyDescent="0.2">
      <c r="B5627">
        <v>0</v>
      </c>
      <c r="C5627">
        <v>0</v>
      </c>
      <c r="D5627">
        <v>0</v>
      </c>
      <c r="E5627">
        <v>0</v>
      </c>
      <c r="F5627">
        <v>0</v>
      </c>
      <c r="G5627">
        <v>44444444</v>
      </c>
      <c r="H5627">
        <v>0</v>
      </c>
      <c r="I5627">
        <v>0</v>
      </c>
      <c r="J5627">
        <v>0</v>
      </c>
      <c r="K5627">
        <v>0</v>
      </c>
      <c r="L5627">
        <v>0</v>
      </c>
      <c r="M5627">
        <v>0</v>
      </c>
    </row>
    <row r="5628" spans="2:13" x14ac:dyDescent="0.2">
      <c r="B5628">
        <v>0</v>
      </c>
      <c r="C5628">
        <v>0</v>
      </c>
      <c r="D5628">
        <v>0</v>
      </c>
      <c r="E5628">
        <v>0</v>
      </c>
      <c r="F5628">
        <v>0</v>
      </c>
      <c r="G5628">
        <v>44444444</v>
      </c>
      <c r="H5628">
        <v>0</v>
      </c>
      <c r="I5628">
        <v>0</v>
      </c>
      <c r="J5628">
        <v>0</v>
      </c>
      <c r="K5628">
        <v>0</v>
      </c>
      <c r="L5628">
        <v>0</v>
      </c>
      <c r="M5628">
        <v>0</v>
      </c>
    </row>
    <row r="5629" spans="2:13" x14ac:dyDescent="0.2">
      <c r="B5629">
        <v>0</v>
      </c>
      <c r="C5629">
        <v>0</v>
      </c>
      <c r="D5629">
        <v>0</v>
      </c>
      <c r="E5629">
        <v>0</v>
      </c>
      <c r="F5629">
        <v>0</v>
      </c>
      <c r="G5629">
        <v>44444444</v>
      </c>
      <c r="H5629">
        <v>0</v>
      </c>
      <c r="I5629">
        <v>0</v>
      </c>
      <c r="J5629">
        <v>0</v>
      </c>
      <c r="K5629">
        <v>0</v>
      </c>
      <c r="L5629">
        <v>0</v>
      </c>
      <c r="M5629">
        <v>0</v>
      </c>
    </row>
    <row r="5630" spans="2:13" x14ac:dyDescent="0.2">
      <c r="B5630">
        <v>0</v>
      </c>
      <c r="C5630">
        <v>0</v>
      </c>
      <c r="D5630">
        <v>0</v>
      </c>
      <c r="E5630">
        <v>0</v>
      </c>
      <c r="F5630">
        <v>0</v>
      </c>
      <c r="G5630">
        <v>44444444</v>
      </c>
      <c r="H5630">
        <v>0</v>
      </c>
      <c r="I5630">
        <v>0</v>
      </c>
      <c r="J5630">
        <v>0</v>
      </c>
      <c r="K5630">
        <v>0</v>
      </c>
      <c r="L5630">
        <v>0</v>
      </c>
      <c r="M5630">
        <v>0</v>
      </c>
    </row>
    <row r="5631" spans="2:13" x14ac:dyDescent="0.2">
      <c r="B5631">
        <v>0</v>
      </c>
      <c r="C5631">
        <v>0</v>
      </c>
      <c r="D5631">
        <v>0</v>
      </c>
      <c r="E5631">
        <v>0</v>
      </c>
      <c r="F5631">
        <v>0</v>
      </c>
      <c r="G5631">
        <v>44444444</v>
      </c>
      <c r="H5631">
        <v>0</v>
      </c>
      <c r="I5631">
        <v>0</v>
      </c>
      <c r="J5631">
        <v>0</v>
      </c>
      <c r="K5631">
        <v>0</v>
      </c>
      <c r="L5631">
        <v>0</v>
      </c>
      <c r="M5631">
        <v>0</v>
      </c>
    </row>
    <row r="5632" spans="2:13" x14ac:dyDescent="0.2">
      <c r="B5632">
        <v>0</v>
      </c>
      <c r="C5632">
        <v>0</v>
      </c>
      <c r="D5632">
        <v>0</v>
      </c>
      <c r="E5632">
        <v>0</v>
      </c>
      <c r="F5632">
        <v>0</v>
      </c>
      <c r="G5632">
        <v>44444444</v>
      </c>
      <c r="H5632">
        <v>0</v>
      </c>
      <c r="I5632">
        <v>0</v>
      </c>
      <c r="J5632">
        <v>0</v>
      </c>
      <c r="K5632">
        <v>0</v>
      </c>
      <c r="L5632">
        <v>0</v>
      </c>
      <c r="M5632">
        <v>0</v>
      </c>
    </row>
    <row r="5633" spans="2:13" x14ac:dyDescent="0.2">
      <c r="B5633">
        <v>0</v>
      </c>
      <c r="C5633">
        <v>0</v>
      </c>
      <c r="D5633">
        <v>0</v>
      </c>
      <c r="E5633">
        <v>0</v>
      </c>
      <c r="F5633">
        <v>0</v>
      </c>
      <c r="G5633">
        <v>44444444</v>
      </c>
      <c r="H5633">
        <v>0</v>
      </c>
      <c r="I5633">
        <v>0</v>
      </c>
      <c r="J5633">
        <v>0</v>
      </c>
      <c r="K5633">
        <v>0</v>
      </c>
      <c r="L5633">
        <v>0</v>
      </c>
      <c r="M5633">
        <v>0</v>
      </c>
    </row>
    <row r="5634" spans="2:13" x14ac:dyDescent="0.2">
      <c r="B5634">
        <v>0</v>
      </c>
      <c r="C5634">
        <v>0</v>
      </c>
      <c r="D5634">
        <v>0</v>
      </c>
      <c r="E5634">
        <v>0</v>
      </c>
      <c r="F5634">
        <v>0</v>
      </c>
      <c r="G5634">
        <v>44444444</v>
      </c>
      <c r="H5634">
        <v>0</v>
      </c>
      <c r="I5634">
        <v>0</v>
      </c>
      <c r="J5634">
        <v>0</v>
      </c>
      <c r="K5634">
        <v>0</v>
      </c>
      <c r="L5634">
        <v>0</v>
      </c>
      <c r="M5634">
        <v>0</v>
      </c>
    </row>
    <row r="5635" spans="2:13" x14ac:dyDescent="0.2">
      <c r="B5635">
        <v>0</v>
      </c>
      <c r="C5635">
        <v>0</v>
      </c>
      <c r="D5635">
        <v>0</v>
      </c>
      <c r="E5635">
        <v>0</v>
      </c>
      <c r="F5635">
        <v>0</v>
      </c>
      <c r="G5635">
        <v>44444444</v>
      </c>
      <c r="H5635">
        <v>0</v>
      </c>
      <c r="I5635">
        <v>0</v>
      </c>
      <c r="J5635">
        <v>0</v>
      </c>
      <c r="K5635">
        <v>0</v>
      </c>
      <c r="L5635">
        <v>0</v>
      </c>
      <c r="M5635">
        <v>0</v>
      </c>
    </row>
    <row r="5636" spans="2:13" x14ac:dyDescent="0.2">
      <c r="B5636">
        <v>0</v>
      </c>
      <c r="C5636">
        <v>0</v>
      </c>
      <c r="D5636">
        <v>0</v>
      </c>
      <c r="E5636">
        <v>0</v>
      </c>
      <c r="F5636">
        <v>0</v>
      </c>
      <c r="G5636">
        <v>44444444</v>
      </c>
      <c r="H5636">
        <v>0</v>
      </c>
      <c r="I5636">
        <v>0</v>
      </c>
      <c r="J5636">
        <v>0</v>
      </c>
      <c r="K5636">
        <v>0</v>
      </c>
      <c r="L5636">
        <v>0</v>
      </c>
      <c r="M5636">
        <v>0</v>
      </c>
    </row>
    <row r="5637" spans="2:13" x14ac:dyDescent="0.2">
      <c r="B5637">
        <v>0</v>
      </c>
      <c r="C5637">
        <v>0</v>
      </c>
      <c r="D5637">
        <v>0</v>
      </c>
      <c r="E5637">
        <v>0</v>
      </c>
      <c r="F5637">
        <v>0</v>
      </c>
      <c r="G5637">
        <v>44444444</v>
      </c>
      <c r="H5637">
        <v>0</v>
      </c>
      <c r="I5637">
        <v>0</v>
      </c>
      <c r="J5637">
        <v>0</v>
      </c>
      <c r="K5637">
        <v>0</v>
      </c>
      <c r="L5637">
        <v>0</v>
      </c>
      <c r="M5637">
        <v>0</v>
      </c>
    </row>
    <row r="5638" spans="2:13" x14ac:dyDescent="0.2">
      <c r="B5638">
        <v>0</v>
      </c>
      <c r="C5638">
        <v>0</v>
      </c>
      <c r="D5638">
        <v>0</v>
      </c>
      <c r="E5638">
        <v>0</v>
      </c>
      <c r="F5638">
        <v>0</v>
      </c>
      <c r="G5638">
        <v>44444444</v>
      </c>
      <c r="H5638">
        <v>0</v>
      </c>
      <c r="I5638">
        <v>0</v>
      </c>
      <c r="J5638">
        <v>0</v>
      </c>
      <c r="K5638">
        <v>0</v>
      </c>
      <c r="L5638">
        <v>0</v>
      </c>
      <c r="M5638">
        <v>0</v>
      </c>
    </row>
    <row r="5639" spans="2:13" x14ac:dyDescent="0.2">
      <c r="B5639">
        <v>0</v>
      </c>
      <c r="C5639">
        <v>0</v>
      </c>
      <c r="D5639">
        <v>0</v>
      </c>
      <c r="E5639">
        <v>0</v>
      </c>
      <c r="F5639">
        <v>0</v>
      </c>
      <c r="G5639">
        <v>44444444</v>
      </c>
      <c r="H5639">
        <v>0</v>
      </c>
      <c r="I5639">
        <v>0</v>
      </c>
      <c r="J5639">
        <v>0</v>
      </c>
      <c r="K5639">
        <v>0</v>
      </c>
      <c r="L5639">
        <v>0</v>
      </c>
      <c r="M5639">
        <v>0</v>
      </c>
    </row>
    <row r="5640" spans="2:13" x14ac:dyDescent="0.2">
      <c r="B5640">
        <v>0</v>
      </c>
      <c r="C5640">
        <v>0</v>
      </c>
      <c r="D5640">
        <v>0</v>
      </c>
      <c r="E5640">
        <v>0</v>
      </c>
      <c r="F5640">
        <v>0</v>
      </c>
      <c r="G5640">
        <v>44444444</v>
      </c>
      <c r="H5640">
        <v>0</v>
      </c>
      <c r="I5640">
        <v>0</v>
      </c>
      <c r="J5640">
        <v>0</v>
      </c>
      <c r="K5640">
        <v>0</v>
      </c>
      <c r="L5640">
        <v>0</v>
      </c>
      <c r="M5640">
        <v>0</v>
      </c>
    </row>
    <row r="5641" spans="2:13" x14ac:dyDescent="0.2">
      <c r="B5641">
        <v>0</v>
      </c>
      <c r="C5641">
        <v>0</v>
      </c>
      <c r="D5641">
        <v>0</v>
      </c>
      <c r="E5641">
        <v>0</v>
      </c>
      <c r="F5641">
        <v>0</v>
      </c>
      <c r="G5641">
        <v>44444444</v>
      </c>
      <c r="H5641">
        <v>0</v>
      </c>
      <c r="I5641">
        <v>0</v>
      </c>
      <c r="J5641">
        <v>0</v>
      </c>
      <c r="K5641">
        <v>0</v>
      </c>
      <c r="L5641">
        <v>0</v>
      </c>
      <c r="M5641">
        <v>0</v>
      </c>
    </row>
    <row r="5642" spans="2:13" x14ac:dyDescent="0.2">
      <c r="B5642">
        <v>0</v>
      </c>
      <c r="C5642">
        <v>0</v>
      </c>
      <c r="D5642">
        <v>0</v>
      </c>
      <c r="E5642">
        <v>0</v>
      </c>
      <c r="F5642">
        <v>0</v>
      </c>
      <c r="G5642">
        <v>44444444</v>
      </c>
      <c r="H5642">
        <v>0</v>
      </c>
      <c r="I5642">
        <v>0</v>
      </c>
      <c r="J5642">
        <v>0</v>
      </c>
      <c r="K5642">
        <v>0</v>
      </c>
      <c r="L5642">
        <v>0</v>
      </c>
      <c r="M5642">
        <v>0</v>
      </c>
    </row>
    <row r="5643" spans="2:13" x14ac:dyDescent="0.2">
      <c r="B5643">
        <v>0</v>
      </c>
      <c r="C5643">
        <v>0</v>
      </c>
      <c r="D5643">
        <v>0</v>
      </c>
      <c r="E5643">
        <v>0</v>
      </c>
      <c r="F5643">
        <v>0</v>
      </c>
      <c r="G5643">
        <v>44444444</v>
      </c>
      <c r="H5643">
        <v>0</v>
      </c>
      <c r="I5643">
        <v>0</v>
      </c>
      <c r="J5643">
        <v>0</v>
      </c>
      <c r="K5643">
        <v>0</v>
      </c>
      <c r="L5643">
        <v>0</v>
      </c>
      <c r="M5643">
        <v>0</v>
      </c>
    </row>
    <row r="5644" spans="2:13" x14ac:dyDescent="0.2">
      <c r="B5644">
        <v>0</v>
      </c>
      <c r="C5644">
        <v>0</v>
      </c>
      <c r="D5644">
        <v>0</v>
      </c>
      <c r="E5644">
        <v>0</v>
      </c>
      <c r="F5644">
        <v>0</v>
      </c>
      <c r="G5644">
        <v>44444444</v>
      </c>
      <c r="H5644">
        <v>0</v>
      </c>
      <c r="I5644">
        <v>0</v>
      </c>
      <c r="J5644">
        <v>0</v>
      </c>
      <c r="K5644">
        <v>0</v>
      </c>
      <c r="L5644">
        <v>0</v>
      </c>
      <c r="M5644">
        <v>0</v>
      </c>
    </row>
    <row r="5645" spans="2:13" x14ac:dyDescent="0.2">
      <c r="B5645">
        <v>0</v>
      </c>
      <c r="C5645">
        <v>0</v>
      </c>
      <c r="D5645">
        <v>0</v>
      </c>
      <c r="E5645">
        <v>0</v>
      </c>
      <c r="F5645">
        <v>0</v>
      </c>
      <c r="G5645">
        <v>44444444</v>
      </c>
      <c r="H5645">
        <v>0</v>
      </c>
      <c r="I5645">
        <v>0</v>
      </c>
      <c r="J5645">
        <v>0</v>
      </c>
      <c r="K5645">
        <v>0</v>
      </c>
      <c r="L5645">
        <v>0</v>
      </c>
      <c r="M5645">
        <v>0</v>
      </c>
    </row>
    <row r="5646" spans="2:13" x14ac:dyDescent="0.2">
      <c r="B5646">
        <v>0</v>
      </c>
      <c r="C5646">
        <v>0</v>
      </c>
      <c r="D5646">
        <v>0</v>
      </c>
      <c r="E5646">
        <v>0</v>
      </c>
      <c r="F5646">
        <v>0</v>
      </c>
      <c r="G5646">
        <v>44444444</v>
      </c>
      <c r="H5646">
        <v>0</v>
      </c>
      <c r="I5646">
        <v>0</v>
      </c>
      <c r="J5646">
        <v>0</v>
      </c>
      <c r="K5646">
        <v>0</v>
      </c>
      <c r="L5646">
        <v>0</v>
      </c>
      <c r="M5646">
        <v>0</v>
      </c>
    </row>
    <row r="5647" spans="2:13" x14ac:dyDescent="0.2">
      <c r="B5647">
        <v>0</v>
      </c>
      <c r="C5647">
        <v>0</v>
      </c>
      <c r="D5647">
        <v>0</v>
      </c>
      <c r="E5647">
        <v>0</v>
      </c>
      <c r="F5647">
        <v>0</v>
      </c>
      <c r="G5647">
        <v>44444444</v>
      </c>
      <c r="H5647">
        <v>0</v>
      </c>
      <c r="I5647">
        <v>0</v>
      </c>
      <c r="J5647">
        <v>0</v>
      </c>
      <c r="K5647">
        <v>0</v>
      </c>
      <c r="L5647">
        <v>0</v>
      </c>
      <c r="M5647">
        <v>0</v>
      </c>
    </row>
    <row r="5648" spans="2:13" x14ac:dyDescent="0.2">
      <c r="B5648">
        <v>0</v>
      </c>
      <c r="C5648">
        <v>0</v>
      </c>
      <c r="D5648">
        <v>0</v>
      </c>
      <c r="E5648">
        <v>0</v>
      </c>
      <c r="F5648">
        <v>0</v>
      </c>
      <c r="G5648">
        <v>44444444</v>
      </c>
      <c r="H5648">
        <v>0</v>
      </c>
      <c r="I5648">
        <v>0</v>
      </c>
      <c r="J5648">
        <v>0</v>
      </c>
      <c r="K5648">
        <v>0</v>
      </c>
      <c r="L5648">
        <v>0</v>
      </c>
      <c r="M5648">
        <v>0</v>
      </c>
    </row>
    <row r="5649" spans="2:13" x14ac:dyDescent="0.2">
      <c r="B5649">
        <v>0</v>
      </c>
      <c r="C5649">
        <v>0</v>
      </c>
      <c r="D5649">
        <v>0</v>
      </c>
      <c r="E5649">
        <v>0</v>
      </c>
      <c r="F5649">
        <v>0</v>
      </c>
      <c r="G5649">
        <v>44444444</v>
      </c>
      <c r="H5649">
        <v>0</v>
      </c>
      <c r="I5649">
        <v>0</v>
      </c>
      <c r="J5649">
        <v>0</v>
      </c>
      <c r="K5649">
        <v>0</v>
      </c>
      <c r="L5649">
        <v>0</v>
      </c>
      <c r="M5649">
        <v>0</v>
      </c>
    </row>
    <row r="5650" spans="2:13" x14ac:dyDescent="0.2">
      <c r="B5650">
        <v>0</v>
      </c>
      <c r="C5650">
        <v>0</v>
      </c>
      <c r="D5650">
        <v>0</v>
      </c>
      <c r="E5650">
        <v>0</v>
      </c>
      <c r="F5650">
        <v>0</v>
      </c>
      <c r="G5650">
        <v>44444444</v>
      </c>
      <c r="H5650">
        <v>0</v>
      </c>
      <c r="I5650">
        <v>0</v>
      </c>
      <c r="J5650">
        <v>0</v>
      </c>
      <c r="K5650">
        <v>0</v>
      </c>
      <c r="L5650">
        <v>0</v>
      </c>
      <c r="M5650">
        <v>0</v>
      </c>
    </row>
    <row r="5651" spans="2:13" x14ac:dyDescent="0.2">
      <c r="B5651">
        <v>0</v>
      </c>
      <c r="C5651">
        <v>0</v>
      </c>
      <c r="D5651">
        <v>0</v>
      </c>
      <c r="E5651">
        <v>0</v>
      </c>
      <c r="F5651">
        <v>0</v>
      </c>
      <c r="G5651">
        <v>44444444</v>
      </c>
      <c r="H5651">
        <v>0</v>
      </c>
      <c r="I5651">
        <v>0</v>
      </c>
      <c r="J5651">
        <v>0</v>
      </c>
      <c r="K5651">
        <v>0</v>
      </c>
      <c r="L5651">
        <v>0</v>
      </c>
      <c r="M5651">
        <v>0</v>
      </c>
    </row>
    <row r="5652" spans="2:13" x14ac:dyDescent="0.2">
      <c r="B5652">
        <v>0</v>
      </c>
      <c r="C5652">
        <v>0</v>
      </c>
      <c r="D5652">
        <v>0</v>
      </c>
      <c r="E5652">
        <v>0</v>
      </c>
      <c r="F5652">
        <v>0</v>
      </c>
      <c r="G5652">
        <v>44444444</v>
      </c>
      <c r="H5652">
        <v>0</v>
      </c>
      <c r="I5652">
        <v>0</v>
      </c>
      <c r="J5652">
        <v>0</v>
      </c>
      <c r="K5652">
        <v>0</v>
      </c>
      <c r="L5652">
        <v>0</v>
      </c>
      <c r="M5652">
        <v>0</v>
      </c>
    </row>
    <row r="5653" spans="2:13" x14ac:dyDescent="0.2">
      <c r="B5653">
        <v>0</v>
      </c>
      <c r="C5653">
        <v>0</v>
      </c>
      <c r="D5653">
        <v>0</v>
      </c>
      <c r="E5653">
        <v>0</v>
      </c>
      <c r="F5653">
        <v>0</v>
      </c>
      <c r="G5653">
        <v>44444444</v>
      </c>
      <c r="H5653">
        <v>0</v>
      </c>
      <c r="I5653">
        <v>0</v>
      </c>
      <c r="J5653">
        <v>0</v>
      </c>
      <c r="K5653">
        <v>0</v>
      </c>
      <c r="L5653">
        <v>0</v>
      </c>
      <c r="M5653">
        <v>0</v>
      </c>
    </row>
    <row r="5654" spans="2:13" x14ac:dyDescent="0.2">
      <c r="B5654">
        <v>0</v>
      </c>
      <c r="C5654">
        <v>0</v>
      </c>
      <c r="D5654">
        <v>0</v>
      </c>
      <c r="E5654">
        <v>0</v>
      </c>
      <c r="F5654">
        <v>0</v>
      </c>
      <c r="G5654">
        <v>44444444</v>
      </c>
      <c r="H5654">
        <v>0</v>
      </c>
      <c r="I5654">
        <v>0</v>
      </c>
      <c r="J5654">
        <v>0</v>
      </c>
      <c r="K5654">
        <v>0</v>
      </c>
      <c r="L5654">
        <v>0</v>
      </c>
      <c r="M5654">
        <v>0</v>
      </c>
    </row>
    <row r="5655" spans="2:13" x14ac:dyDescent="0.2">
      <c r="B5655">
        <v>0</v>
      </c>
      <c r="C5655">
        <v>0</v>
      </c>
      <c r="D5655">
        <v>0</v>
      </c>
      <c r="E5655">
        <v>0</v>
      </c>
      <c r="F5655">
        <v>0</v>
      </c>
      <c r="G5655">
        <v>44444444</v>
      </c>
      <c r="H5655">
        <v>0</v>
      </c>
      <c r="I5655">
        <v>0</v>
      </c>
      <c r="J5655">
        <v>0</v>
      </c>
      <c r="K5655">
        <v>0</v>
      </c>
      <c r="L5655">
        <v>0</v>
      </c>
      <c r="M5655">
        <v>0</v>
      </c>
    </row>
    <row r="5656" spans="2:13" x14ac:dyDescent="0.2">
      <c r="B5656">
        <v>0</v>
      </c>
      <c r="C5656">
        <v>0</v>
      </c>
      <c r="D5656">
        <v>0</v>
      </c>
      <c r="E5656">
        <v>0</v>
      </c>
      <c r="F5656">
        <v>0</v>
      </c>
      <c r="G5656">
        <v>44444444</v>
      </c>
      <c r="H5656">
        <v>0</v>
      </c>
      <c r="I5656">
        <v>0</v>
      </c>
      <c r="J5656">
        <v>0</v>
      </c>
      <c r="K5656">
        <v>0</v>
      </c>
      <c r="L5656">
        <v>0</v>
      </c>
      <c r="M5656">
        <v>0</v>
      </c>
    </row>
    <row r="5657" spans="2:13" x14ac:dyDescent="0.2">
      <c r="B5657">
        <v>0</v>
      </c>
      <c r="C5657">
        <v>0</v>
      </c>
      <c r="D5657">
        <v>0</v>
      </c>
      <c r="E5657">
        <v>0</v>
      </c>
      <c r="F5657">
        <v>0</v>
      </c>
      <c r="G5657">
        <v>44444444</v>
      </c>
      <c r="H5657">
        <v>0</v>
      </c>
      <c r="I5657">
        <v>0</v>
      </c>
      <c r="J5657">
        <v>0</v>
      </c>
      <c r="K5657">
        <v>0</v>
      </c>
      <c r="L5657">
        <v>0</v>
      </c>
      <c r="M5657">
        <v>0</v>
      </c>
    </row>
    <row r="5658" spans="2:13" x14ac:dyDescent="0.2">
      <c r="B5658">
        <v>0</v>
      </c>
      <c r="C5658">
        <v>0</v>
      </c>
      <c r="D5658">
        <v>0</v>
      </c>
      <c r="E5658">
        <v>0</v>
      </c>
      <c r="F5658">
        <v>0</v>
      </c>
      <c r="G5658">
        <v>44444444</v>
      </c>
      <c r="H5658">
        <v>0</v>
      </c>
      <c r="I5658">
        <v>0</v>
      </c>
      <c r="J5658">
        <v>0</v>
      </c>
      <c r="K5658">
        <v>0</v>
      </c>
      <c r="L5658">
        <v>0</v>
      </c>
      <c r="M5658">
        <v>0</v>
      </c>
    </row>
    <row r="5659" spans="2:13" x14ac:dyDescent="0.2">
      <c r="B5659">
        <v>0</v>
      </c>
      <c r="C5659">
        <v>0</v>
      </c>
      <c r="D5659">
        <v>0</v>
      </c>
      <c r="E5659">
        <v>0</v>
      </c>
      <c r="F5659">
        <v>0</v>
      </c>
      <c r="G5659">
        <v>44444444</v>
      </c>
      <c r="H5659">
        <v>0</v>
      </c>
      <c r="I5659">
        <v>0</v>
      </c>
      <c r="J5659">
        <v>0</v>
      </c>
      <c r="K5659">
        <v>0</v>
      </c>
      <c r="L5659">
        <v>0</v>
      </c>
      <c r="M5659">
        <v>0</v>
      </c>
    </row>
    <row r="5660" spans="2:13" x14ac:dyDescent="0.2">
      <c r="B5660">
        <v>0</v>
      </c>
      <c r="C5660">
        <v>0</v>
      </c>
      <c r="D5660">
        <v>0</v>
      </c>
      <c r="E5660">
        <v>0</v>
      </c>
      <c r="F5660">
        <v>0</v>
      </c>
      <c r="G5660">
        <v>44444444</v>
      </c>
      <c r="H5660">
        <v>0</v>
      </c>
      <c r="I5660">
        <v>0</v>
      </c>
      <c r="J5660">
        <v>0</v>
      </c>
      <c r="K5660">
        <v>0</v>
      </c>
      <c r="L5660">
        <v>0</v>
      </c>
      <c r="M5660">
        <v>0</v>
      </c>
    </row>
    <row r="5661" spans="2:13" x14ac:dyDescent="0.2">
      <c r="B5661">
        <v>0</v>
      </c>
      <c r="C5661">
        <v>0</v>
      </c>
      <c r="D5661">
        <v>0</v>
      </c>
      <c r="E5661">
        <v>0</v>
      </c>
      <c r="F5661">
        <v>0</v>
      </c>
      <c r="G5661">
        <v>44444444</v>
      </c>
      <c r="H5661">
        <v>0</v>
      </c>
      <c r="I5661">
        <v>0</v>
      </c>
      <c r="J5661">
        <v>0</v>
      </c>
      <c r="K5661">
        <v>0</v>
      </c>
      <c r="L5661">
        <v>0</v>
      </c>
      <c r="M5661">
        <v>0</v>
      </c>
    </row>
    <row r="5662" spans="2:13" x14ac:dyDescent="0.2">
      <c r="B5662">
        <v>0</v>
      </c>
      <c r="C5662">
        <v>0</v>
      </c>
      <c r="D5662">
        <v>0</v>
      </c>
      <c r="E5662">
        <v>0</v>
      </c>
      <c r="F5662">
        <v>0</v>
      </c>
      <c r="G5662">
        <v>44444444</v>
      </c>
      <c r="H5662">
        <v>0</v>
      </c>
      <c r="I5662">
        <v>0</v>
      </c>
      <c r="J5662">
        <v>0</v>
      </c>
      <c r="K5662">
        <v>0</v>
      </c>
      <c r="L5662">
        <v>0</v>
      </c>
      <c r="M5662">
        <v>0</v>
      </c>
    </row>
    <row r="5663" spans="2:13" x14ac:dyDescent="0.2">
      <c r="B5663">
        <v>0</v>
      </c>
      <c r="C5663">
        <v>0</v>
      </c>
      <c r="D5663">
        <v>0</v>
      </c>
      <c r="E5663">
        <v>0</v>
      </c>
      <c r="F5663">
        <v>0</v>
      </c>
      <c r="G5663">
        <v>44444444</v>
      </c>
      <c r="H5663">
        <v>0</v>
      </c>
      <c r="I5663">
        <v>0</v>
      </c>
      <c r="J5663">
        <v>0</v>
      </c>
      <c r="K5663">
        <v>0</v>
      </c>
      <c r="L5663">
        <v>0</v>
      </c>
      <c r="M5663">
        <v>0</v>
      </c>
    </row>
    <row r="5664" spans="2:13" x14ac:dyDescent="0.2">
      <c r="B5664">
        <v>0</v>
      </c>
      <c r="C5664">
        <v>0</v>
      </c>
      <c r="D5664">
        <v>0</v>
      </c>
      <c r="E5664">
        <v>0</v>
      </c>
      <c r="F5664">
        <v>0</v>
      </c>
      <c r="G5664">
        <v>44444444</v>
      </c>
      <c r="H5664">
        <v>0</v>
      </c>
      <c r="I5664">
        <v>0</v>
      </c>
      <c r="J5664">
        <v>0</v>
      </c>
      <c r="K5664">
        <v>0</v>
      </c>
      <c r="L5664">
        <v>0</v>
      </c>
      <c r="M5664">
        <v>0</v>
      </c>
    </row>
    <row r="5665" spans="2:13" x14ac:dyDescent="0.2">
      <c r="B5665">
        <v>0</v>
      </c>
      <c r="C5665">
        <v>0</v>
      </c>
      <c r="D5665">
        <v>0</v>
      </c>
      <c r="E5665">
        <v>0</v>
      </c>
      <c r="F5665">
        <v>0</v>
      </c>
      <c r="G5665">
        <v>44444444</v>
      </c>
      <c r="H5665">
        <v>0</v>
      </c>
      <c r="I5665">
        <v>0</v>
      </c>
      <c r="J5665">
        <v>0</v>
      </c>
      <c r="K5665">
        <v>0</v>
      </c>
      <c r="L5665">
        <v>0</v>
      </c>
      <c r="M5665">
        <v>0</v>
      </c>
    </row>
    <row r="5666" spans="2:13" x14ac:dyDescent="0.2">
      <c r="B5666">
        <v>0</v>
      </c>
      <c r="C5666">
        <v>0</v>
      </c>
      <c r="D5666">
        <v>0</v>
      </c>
      <c r="E5666">
        <v>0</v>
      </c>
      <c r="F5666">
        <v>0</v>
      </c>
      <c r="G5666">
        <v>44444444</v>
      </c>
      <c r="H5666">
        <v>0</v>
      </c>
      <c r="I5666">
        <v>0</v>
      </c>
      <c r="J5666">
        <v>0</v>
      </c>
      <c r="K5666">
        <v>0</v>
      </c>
      <c r="L5666">
        <v>0</v>
      </c>
      <c r="M5666">
        <v>0</v>
      </c>
    </row>
    <row r="5667" spans="2:13" x14ac:dyDescent="0.2">
      <c r="B5667">
        <v>0</v>
      </c>
      <c r="C5667">
        <v>0</v>
      </c>
      <c r="D5667">
        <v>0</v>
      </c>
      <c r="E5667">
        <v>0</v>
      </c>
      <c r="F5667">
        <v>0</v>
      </c>
      <c r="G5667">
        <v>44444444</v>
      </c>
      <c r="H5667">
        <v>0</v>
      </c>
      <c r="I5667">
        <v>0</v>
      </c>
      <c r="J5667">
        <v>0</v>
      </c>
      <c r="K5667">
        <v>0</v>
      </c>
      <c r="L5667">
        <v>0</v>
      </c>
      <c r="M5667">
        <v>0</v>
      </c>
    </row>
    <row r="5668" spans="2:13" x14ac:dyDescent="0.2">
      <c r="B5668">
        <v>0</v>
      </c>
      <c r="C5668">
        <v>0</v>
      </c>
      <c r="D5668">
        <v>0</v>
      </c>
      <c r="E5668">
        <v>0</v>
      </c>
      <c r="F5668">
        <v>0</v>
      </c>
      <c r="G5668">
        <v>44444444</v>
      </c>
      <c r="H5668">
        <v>0</v>
      </c>
      <c r="I5668">
        <v>0</v>
      </c>
      <c r="J5668">
        <v>0</v>
      </c>
      <c r="K5668">
        <v>0</v>
      </c>
      <c r="L5668">
        <v>0</v>
      </c>
      <c r="M5668">
        <v>0</v>
      </c>
    </row>
    <row r="5669" spans="2:13" x14ac:dyDescent="0.2">
      <c r="B5669">
        <v>0</v>
      </c>
      <c r="C5669">
        <v>0</v>
      </c>
      <c r="D5669">
        <v>0</v>
      </c>
      <c r="E5669">
        <v>0</v>
      </c>
      <c r="F5669">
        <v>0</v>
      </c>
      <c r="G5669">
        <v>44444444</v>
      </c>
      <c r="H5669">
        <v>0</v>
      </c>
      <c r="I5669">
        <v>0</v>
      </c>
      <c r="J5669">
        <v>0</v>
      </c>
      <c r="K5669">
        <v>0</v>
      </c>
      <c r="L5669">
        <v>0</v>
      </c>
      <c r="M5669">
        <v>0</v>
      </c>
    </row>
    <row r="5670" spans="2:13" x14ac:dyDescent="0.2">
      <c r="B5670">
        <v>0</v>
      </c>
      <c r="C5670">
        <v>0</v>
      </c>
      <c r="D5670">
        <v>0</v>
      </c>
      <c r="E5670">
        <v>0</v>
      </c>
      <c r="F5670">
        <v>0</v>
      </c>
      <c r="G5670">
        <v>44444444</v>
      </c>
      <c r="H5670">
        <v>0</v>
      </c>
      <c r="I5670">
        <v>0</v>
      </c>
      <c r="J5670">
        <v>0</v>
      </c>
      <c r="K5670">
        <v>0</v>
      </c>
      <c r="L5670">
        <v>0</v>
      </c>
      <c r="M5670">
        <v>0</v>
      </c>
    </row>
    <row r="5671" spans="2:13" x14ac:dyDescent="0.2">
      <c r="B5671">
        <v>0</v>
      </c>
      <c r="C5671">
        <v>0</v>
      </c>
      <c r="D5671">
        <v>0</v>
      </c>
      <c r="E5671">
        <v>0</v>
      </c>
      <c r="F5671">
        <v>0</v>
      </c>
      <c r="G5671">
        <v>44444444</v>
      </c>
      <c r="H5671">
        <v>0</v>
      </c>
      <c r="I5671">
        <v>0</v>
      </c>
      <c r="J5671">
        <v>0</v>
      </c>
      <c r="K5671">
        <v>0</v>
      </c>
      <c r="L5671">
        <v>0</v>
      </c>
      <c r="M5671">
        <v>0</v>
      </c>
    </row>
    <row r="5672" spans="2:13" x14ac:dyDescent="0.2">
      <c r="B5672">
        <v>0</v>
      </c>
      <c r="C5672">
        <v>0</v>
      </c>
      <c r="D5672">
        <v>0</v>
      </c>
      <c r="E5672">
        <v>0</v>
      </c>
      <c r="F5672">
        <v>0</v>
      </c>
      <c r="G5672">
        <v>44444444</v>
      </c>
      <c r="H5672">
        <v>0</v>
      </c>
      <c r="I5672">
        <v>0</v>
      </c>
      <c r="J5672">
        <v>0</v>
      </c>
      <c r="K5672">
        <v>0</v>
      </c>
      <c r="L5672">
        <v>0</v>
      </c>
      <c r="M5672">
        <v>0</v>
      </c>
    </row>
    <row r="5673" spans="2:13" x14ac:dyDescent="0.2">
      <c r="B5673">
        <v>0</v>
      </c>
      <c r="C5673">
        <v>0</v>
      </c>
      <c r="D5673">
        <v>0</v>
      </c>
      <c r="E5673">
        <v>0</v>
      </c>
      <c r="F5673">
        <v>0</v>
      </c>
      <c r="G5673">
        <v>44444444</v>
      </c>
      <c r="H5673">
        <v>0</v>
      </c>
      <c r="I5673">
        <v>0</v>
      </c>
      <c r="J5673">
        <v>0</v>
      </c>
      <c r="K5673">
        <v>0</v>
      </c>
      <c r="L5673">
        <v>0</v>
      </c>
      <c r="M5673">
        <v>0</v>
      </c>
    </row>
    <row r="5674" spans="2:13" x14ac:dyDescent="0.2">
      <c r="B5674">
        <v>0</v>
      </c>
      <c r="C5674">
        <v>0</v>
      </c>
      <c r="D5674">
        <v>0</v>
      </c>
      <c r="E5674">
        <v>0</v>
      </c>
      <c r="F5674">
        <v>0</v>
      </c>
      <c r="G5674">
        <v>44444444</v>
      </c>
      <c r="H5674">
        <v>0</v>
      </c>
      <c r="I5674">
        <v>0</v>
      </c>
      <c r="J5674">
        <v>0</v>
      </c>
      <c r="K5674">
        <v>0</v>
      </c>
      <c r="L5674">
        <v>0</v>
      </c>
      <c r="M5674">
        <v>0</v>
      </c>
    </row>
    <row r="5675" spans="2:13" x14ac:dyDescent="0.2">
      <c r="B5675">
        <v>0</v>
      </c>
      <c r="C5675">
        <v>0</v>
      </c>
      <c r="D5675">
        <v>0</v>
      </c>
      <c r="E5675">
        <v>0</v>
      </c>
      <c r="F5675">
        <v>0</v>
      </c>
      <c r="G5675">
        <v>44444444</v>
      </c>
      <c r="H5675">
        <v>0</v>
      </c>
      <c r="I5675">
        <v>0</v>
      </c>
      <c r="J5675">
        <v>0</v>
      </c>
      <c r="K5675">
        <v>0</v>
      </c>
      <c r="L5675">
        <v>0</v>
      </c>
      <c r="M5675">
        <v>0</v>
      </c>
    </row>
    <row r="5676" spans="2:13" x14ac:dyDescent="0.2">
      <c r="B5676">
        <v>0</v>
      </c>
      <c r="C5676">
        <v>0</v>
      </c>
      <c r="D5676">
        <v>0</v>
      </c>
      <c r="E5676">
        <v>0</v>
      </c>
      <c r="F5676">
        <v>0</v>
      </c>
      <c r="G5676">
        <v>44444444</v>
      </c>
      <c r="H5676">
        <v>0</v>
      </c>
      <c r="I5676">
        <v>0</v>
      </c>
      <c r="J5676">
        <v>0</v>
      </c>
      <c r="K5676">
        <v>0</v>
      </c>
      <c r="L5676">
        <v>0</v>
      </c>
      <c r="M5676">
        <v>0</v>
      </c>
    </row>
    <row r="5677" spans="2:13" x14ac:dyDescent="0.2">
      <c r="B5677">
        <v>0</v>
      </c>
      <c r="C5677">
        <v>0</v>
      </c>
      <c r="D5677">
        <v>0</v>
      </c>
      <c r="E5677">
        <v>0</v>
      </c>
      <c r="F5677">
        <v>0</v>
      </c>
      <c r="G5677">
        <v>44444444</v>
      </c>
      <c r="H5677">
        <v>0</v>
      </c>
      <c r="I5677">
        <v>0</v>
      </c>
      <c r="J5677">
        <v>0</v>
      </c>
      <c r="K5677">
        <v>0</v>
      </c>
      <c r="L5677">
        <v>0</v>
      </c>
      <c r="M5677">
        <v>0</v>
      </c>
    </row>
    <row r="5678" spans="2:13" x14ac:dyDescent="0.2">
      <c r="B5678">
        <v>0</v>
      </c>
      <c r="C5678">
        <v>0</v>
      </c>
      <c r="D5678">
        <v>0</v>
      </c>
      <c r="E5678">
        <v>0</v>
      </c>
      <c r="F5678">
        <v>0</v>
      </c>
      <c r="G5678">
        <v>44444444</v>
      </c>
      <c r="H5678">
        <v>0</v>
      </c>
      <c r="I5678">
        <v>0</v>
      </c>
      <c r="J5678">
        <v>0</v>
      </c>
      <c r="K5678">
        <v>0</v>
      </c>
      <c r="L5678">
        <v>0</v>
      </c>
      <c r="M5678">
        <v>0</v>
      </c>
    </row>
    <row r="5679" spans="2:13" x14ac:dyDescent="0.2">
      <c r="B5679">
        <v>0</v>
      </c>
      <c r="C5679">
        <v>0</v>
      </c>
      <c r="D5679">
        <v>0</v>
      </c>
      <c r="E5679">
        <v>0</v>
      </c>
      <c r="F5679">
        <v>0</v>
      </c>
      <c r="G5679">
        <v>44444444</v>
      </c>
      <c r="H5679">
        <v>0</v>
      </c>
      <c r="I5679">
        <v>0</v>
      </c>
      <c r="J5679">
        <v>0</v>
      </c>
      <c r="K5679">
        <v>0</v>
      </c>
      <c r="L5679">
        <v>0</v>
      </c>
      <c r="M5679">
        <v>0</v>
      </c>
    </row>
    <row r="5680" spans="2:13" x14ac:dyDescent="0.2">
      <c r="B5680">
        <v>0</v>
      </c>
      <c r="C5680">
        <v>0</v>
      </c>
      <c r="D5680">
        <v>0</v>
      </c>
      <c r="E5680">
        <v>0</v>
      </c>
      <c r="F5680">
        <v>0</v>
      </c>
      <c r="G5680">
        <v>44444444</v>
      </c>
      <c r="H5680">
        <v>0</v>
      </c>
      <c r="I5680">
        <v>0</v>
      </c>
      <c r="J5680">
        <v>0</v>
      </c>
      <c r="K5680">
        <v>0</v>
      </c>
      <c r="L5680">
        <v>0</v>
      </c>
      <c r="M5680">
        <v>0</v>
      </c>
    </row>
    <row r="5681" spans="2:13" x14ac:dyDescent="0.2">
      <c r="B5681">
        <v>0</v>
      </c>
      <c r="C5681">
        <v>0</v>
      </c>
      <c r="D5681">
        <v>0</v>
      </c>
      <c r="E5681">
        <v>0</v>
      </c>
      <c r="F5681">
        <v>0</v>
      </c>
      <c r="G5681">
        <v>44444444</v>
      </c>
      <c r="H5681">
        <v>0</v>
      </c>
      <c r="I5681">
        <v>0</v>
      </c>
      <c r="J5681">
        <v>0</v>
      </c>
      <c r="K5681">
        <v>0</v>
      </c>
      <c r="L5681">
        <v>0</v>
      </c>
      <c r="M5681">
        <v>0</v>
      </c>
    </row>
    <row r="5682" spans="2:13" x14ac:dyDescent="0.2">
      <c r="B5682">
        <v>0</v>
      </c>
      <c r="C5682">
        <v>0</v>
      </c>
      <c r="D5682">
        <v>0</v>
      </c>
      <c r="E5682">
        <v>0</v>
      </c>
      <c r="F5682">
        <v>0</v>
      </c>
      <c r="G5682">
        <v>44444444</v>
      </c>
      <c r="H5682">
        <v>0</v>
      </c>
      <c r="I5682">
        <v>0</v>
      </c>
      <c r="J5682">
        <v>0</v>
      </c>
      <c r="K5682">
        <v>0</v>
      </c>
      <c r="L5682">
        <v>0</v>
      </c>
      <c r="M5682">
        <v>0</v>
      </c>
    </row>
    <row r="5683" spans="2:13" x14ac:dyDescent="0.2">
      <c r="B5683">
        <v>0</v>
      </c>
      <c r="C5683">
        <v>0</v>
      </c>
      <c r="D5683">
        <v>0</v>
      </c>
      <c r="E5683">
        <v>0</v>
      </c>
      <c r="F5683">
        <v>0</v>
      </c>
      <c r="G5683">
        <v>44444444</v>
      </c>
      <c r="H5683">
        <v>0</v>
      </c>
      <c r="I5683">
        <v>0</v>
      </c>
      <c r="J5683">
        <v>0</v>
      </c>
      <c r="K5683">
        <v>0</v>
      </c>
      <c r="L5683">
        <v>0</v>
      </c>
      <c r="M5683">
        <v>0</v>
      </c>
    </row>
    <row r="5684" spans="2:13" x14ac:dyDescent="0.2">
      <c r="B5684">
        <v>0</v>
      </c>
      <c r="C5684">
        <v>0</v>
      </c>
      <c r="D5684">
        <v>0</v>
      </c>
      <c r="E5684">
        <v>0</v>
      </c>
      <c r="F5684">
        <v>0</v>
      </c>
      <c r="G5684">
        <v>44444444</v>
      </c>
      <c r="H5684">
        <v>0</v>
      </c>
      <c r="I5684">
        <v>0</v>
      </c>
      <c r="J5684">
        <v>0</v>
      </c>
      <c r="K5684">
        <v>0</v>
      </c>
      <c r="L5684">
        <v>0</v>
      </c>
      <c r="M5684">
        <v>0</v>
      </c>
    </row>
    <row r="5685" spans="2:13" x14ac:dyDescent="0.2">
      <c r="B5685">
        <v>0</v>
      </c>
      <c r="C5685">
        <v>0</v>
      </c>
      <c r="D5685">
        <v>0</v>
      </c>
      <c r="E5685">
        <v>0</v>
      </c>
      <c r="F5685">
        <v>0</v>
      </c>
      <c r="G5685">
        <v>44444444</v>
      </c>
      <c r="H5685">
        <v>0</v>
      </c>
      <c r="I5685">
        <v>0</v>
      </c>
      <c r="J5685">
        <v>0</v>
      </c>
      <c r="K5685">
        <v>0</v>
      </c>
      <c r="L5685">
        <v>0</v>
      </c>
      <c r="M5685">
        <v>0</v>
      </c>
    </row>
    <row r="5686" spans="2:13" x14ac:dyDescent="0.2">
      <c r="B5686">
        <v>0</v>
      </c>
      <c r="C5686">
        <v>0</v>
      </c>
      <c r="D5686">
        <v>0</v>
      </c>
      <c r="E5686">
        <v>0</v>
      </c>
      <c r="F5686">
        <v>0</v>
      </c>
      <c r="G5686">
        <v>44444444</v>
      </c>
      <c r="H5686">
        <v>0</v>
      </c>
      <c r="I5686">
        <v>0</v>
      </c>
      <c r="J5686">
        <v>0</v>
      </c>
      <c r="K5686">
        <v>0</v>
      </c>
      <c r="L5686">
        <v>0</v>
      </c>
      <c r="M5686">
        <v>0</v>
      </c>
    </row>
    <row r="5687" spans="2:13" x14ac:dyDescent="0.2">
      <c r="B5687">
        <v>0</v>
      </c>
      <c r="C5687">
        <v>0</v>
      </c>
      <c r="D5687">
        <v>0</v>
      </c>
      <c r="E5687">
        <v>0</v>
      </c>
      <c r="F5687">
        <v>0</v>
      </c>
      <c r="G5687">
        <v>44444444</v>
      </c>
      <c r="H5687">
        <v>0</v>
      </c>
      <c r="I5687">
        <v>0</v>
      </c>
      <c r="J5687">
        <v>0</v>
      </c>
      <c r="K5687">
        <v>0</v>
      </c>
      <c r="L5687">
        <v>0</v>
      </c>
      <c r="M5687">
        <v>0</v>
      </c>
    </row>
    <row r="5688" spans="2:13" x14ac:dyDescent="0.2">
      <c r="B5688">
        <v>0</v>
      </c>
      <c r="C5688">
        <v>0</v>
      </c>
      <c r="D5688">
        <v>0</v>
      </c>
      <c r="E5688">
        <v>0</v>
      </c>
      <c r="F5688">
        <v>0</v>
      </c>
      <c r="G5688">
        <v>44444444</v>
      </c>
      <c r="H5688">
        <v>0</v>
      </c>
      <c r="I5688">
        <v>0</v>
      </c>
      <c r="J5688">
        <v>0</v>
      </c>
      <c r="K5688">
        <v>0</v>
      </c>
      <c r="L5688">
        <v>0</v>
      </c>
      <c r="M5688">
        <v>0</v>
      </c>
    </row>
    <row r="5689" spans="2:13" x14ac:dyDescent="0.2">
      <c r="B5689">
        <v>0</v>
      </c>
      <c r="C5689">
        <v>0</v>
      </c>
      <c r="D5689">
        <v>0</v>
      </c>
      <c r="E5689">
        <v>0</v>
      </c>
      <c r="F5689">
        <v>0</v>
      </c>
      <c r="G5689">
        <v>44444444</v>
      </c>
      <c r="H5689">
        <v>0</v>
      </c>
      <c r="I5689">
        <v>0</v>
      </c>
      <c r="J5689">
        <v>0</v>
      </c>
      <c r="K5689">
        <v>0</v>
      </c>
      <c r="L5689">
        <v>0</v>
      </c>
      <c r="M5689">
        <v>0</v>
      </c>
    </row>
    <row r="5690" spans="2:13" x14ac:dyDescent="0.2">
      <c r="B5690">
        <v>0</v>
      </c>
      <c r="C5690">
        <v>0</v>
      </c>
      <c r="D5690">
        <v>0</v>
      </c>
      <c r="E5690">
        <v>0</v>
      </c>
      <c r="F5690">
        <v>0</v>
      </c>
      <c r="G5690">
        <v>44444444</v>
      </c>
      <c r="H5690">
        <v>0</v>
      </c>
      <c r="I5690">
        <v>0</v>
      </c>
      <c r="J5690">
        <v>0</v>
      </c>
      <c r="K5690">
        <v>0</v>
      </c>
      <c r="L5690">
        <v>0</v>
      </c>
      <c r="M5690">
        <v>0</v>
      </c>
    </row>
    <row r="5691" spans="2:13" x14ac:dyDescent="0.2">
      <c r="B5691">
        <v>0</v>
      </c>
      <c r="C5691">
        <v>0</v>
      </c>
      <c r="D5691">
        <v>0</v>
      </c>
      <c r="E5691">
        <v>0</v>
      </c>
      <c r="F5691">
        <v>0</v>
      </c>
      <c r="G5691">
        <v>44444444</v>
      </c>
      <c r="H5691">
        <v>0</v>
      </c>
      <c r="I5691">
        <v>0</v>
      </c>
      <c r="J5691">
        <v>0</v>
      </c>
      <c r="K5691">
        <v>0</v>
      </c>
      <c r="L5691">
        <v>0</v>
      </c>
      <c r="M5691">
        <v>0</v>
      </c>
    </row>
    <row r="5692" spans="2:13" x14ac:dyDescent="0.2">
      <c r="B5692">
        <v>0</v>
      </c>
      <c r="C5692">
        <v>0</v>
      </c>
      <c r="D5692">
        <v>0</v>
      </c>
      <c r="E5692">
        <v>0</v>
      </c>
      <c r="F5692">
        <v>0</v>
      </c>
      <c r="G5692">
        <v>44444444</v>
      </c>
      <c r="H5692">
        <v>0</v>
      </c>
      <c r="I5692">
        <v>0</v>
      </c>
      <c r="J5692">
        <v>0</v>
      </c>
      <c r="K5692">
        <v>0</v>
      </c>
      <c r="L5692">
        <v>0</v>
      </c>
      <c r="M5692">
        <v>0</v>
      </c>
    </row>
    <row r="5693" spans="2:13" x14ac:dyDescent="0.2">
      <c r="B5693">
        <v>0</v>
      </c>
      <c r="C5693">
        <v>0</v>
      </c>
      <c r="D5693">
        <v>0</v>
      </c>
      <c r="E5693">
        <v>0</v>
      </c>
      <c r="F5693">
        <v>0</v>
      </c>
      <c r="G5693">
        <v>44444444</v>
      </c>
      <c r="H5693">
        <v>0</v>
      </c>
      <c r="I5693">
        <v>0</v>
      </c>
      <c r="J5693">
        <v>0</v>
      </c>
      <c r="K5693">
        <v>0</v>
      </c>
      <c r="L5693">
        <v>0</v>
      </c>
      <c r="M5693">
        <v>0</v>
      </c>
    </row>
    <row r="5694" spans="2:13" x14ac:dyDescent="0.2">
      <c r="B5694">
        <v>0</v>
      </c>
      <c r="C5694">
        <v>0</v>
      </c>
      <c r="D5694">
        <v>0</v>
      </c>
      <c r="E5694">
        <v>0</v>
      </c>
      <c r="F5694">
        <v>0</v>
      </c>
      <c r="G5694">
        <v>44444444</v>
      </c>
      <c r="H5694">
        <v>0</v>
      </c>
      <c r="I5694">
        <v>0</v>
      </c>
      <c r="J5694">
        <v>0</v>
      </c>
      <c r="K5694">
        <v>0</v>
      </c>
      <c r="L5694">
        <v>0</v>
      </c>
      <c r="M5694">
        <v>0</v>
      </c>
    </row>
    <row r="5695" spans="2:13" x14ac:dyDescent="0.2">
      <c r="B5695">
        <v>0</v>
      </c>
      <c r="C5695">
        <v>0</v>
      </c>
      <c r="D5695">
        <v>0</v>
      </c>
      <c r="E5695">
        <v>0</v>
      </c>
      <c r="F5695">
        <v>0</v>
      </c>
      <c r="G5695">
        <v>44444444</v>
      </c>
      <c r="H5695">
        <v>0</v>
      </c>
      <c r="I5695">
        <v>0</v>
      </c>
      <c r="J5695">
        <v>0</v>
      </c>
      <c r="K5695">
        <v>0</v>
      </c>
      <c r="L5695">
        <v>0</v>
      </c>
      <c r="M5695">
        <v>0</v>
      </c>
    </row>
    <row r="5696" spans="2:13" x14ac:dyDescent="0.2">
      <c r="B5696">
        <v>0</v>
      </c>
      <c r="C5696">
        <v>0</v>
      </c>
      <c r="D5696">
        <v>0</v>
      </c>
      <c r="E5696">
        <v>0</v>
      </c>
      <c r="F5696">
        <v>0</v>
      </c>
      <c r="G5696">
        <v>44444444</v>
      </c>
      <c r="H5696">
        <v>0</v>
      </c>
      <c r="I5696">
        <v>0</v>
      </c>
      <c r="J5696">
        <v>0</v>
      </c>
      <c r="K5696">
        <v>0</v>
      </c>
      <c r="L5696">
        <v>0</v>
      </c>
      <c r="M5696">
        <v>0</v>
      </c>
    </row>
    <row r="5697" spans="2:13" x14ac:dyDescent="0.2">
      <c r="B5697">
        <v>0</v>
      </c>
      <c r="C5697">
        <v>0</v>
      </c>
      <c r="D5697">
        <v>0</v>
      </c>
      <c r="E5697">
        <v>0</v>
      </c>
      <c r="F5697">
        <v>0</v>
      </c>
      <c r="G5697">
        <v>44444444</v>
      </c>
      <c r="H5697">
        <v>0</v>
      </c>
      <c r="I5697">
        <v>0</v>
      </c>
      <c r="J5697">
        <v>0</v>
      </c>
      <c r="K5697">
        <v>0</v>
      </c>
      <c r="L5697">
        <v>0</v>
      </c>
      <c r="M5697">
        <v>0</v>
      </c>
    </row>
    <row r="5698" spans="2:13" x14ac:dyDescent="0.2">
      <c r="B5698">
        <v>0</v>
      </c>
      <c r="C5698">
        <v>0</v>
      </c>
      <c r="D5698">
        <v>0</v>
      </c>
      <c r="E5698">
        <v>0</v>
      </c>
      <c r="F5698">
        <v>0</v>
      </c>
      <c r="G5698">
        <v>44444444</v>
      </c>
      <c r="H5698">
        <v>0</v>
      </c>
      <c r="I5698">
        <v>0</v>
      </c>
      <c r="J5698">
        <v>0</v>
      </c>
      <c r="K5698">
        <v>0</v>
      </c>
      <c r="L5698">
        <v>0</v>
      </c>
      <c r="M5698">
        <v>0</v>
      </c>
    </row>
    <row r="5699" spans="2:13" x14ac:dyDescent="0.2">
      <c r="B5699">
        <v>0</v>
      </c>
      <c r="C5699">
        <v>0</v>
      </c>
      <c r="D5699">
        <v>0</v>
      </c>
      <c r="E5699">
        <v>0</v>
      </c>
      <c r="F5699">
        <v>0</v>
      </c>
      <c r="G5699">
        <v>44444444</v>
      </c>
      <c r="H5699">
        <v>0</v>
      </c>
      <c r="I5699">
        <v>0</v>
      </c>
      <c r="J5699">
        <v>0</v>
      </c>
      <c r="K5699">
        <v>0</v>
      </c>
      <c r="L5699">
        <v>0</v>
      </c>
      <c r="M5699">
        <v>0</v>
      </c>
    </row>
    <row r="5700" spans="2:13" x14ac:dyDescent="0.2">
      <c r="B5700">
        <v>0</v>
      </c>
      <c r="C5700">
        <v>0</v>
      </c>
      <c r="D5700">
        <v>0</v>
      </c>
      <c r="E5700">
        <v>0</v>
      </c>
      <c r="F5700">
        <v>0</v>
      </c>
      <c r="G5700">
        <v>44444444</v>
      </c>
      <c r="H5700">
        <v>0</v>
      </c>
      <c r="I5700">
        <v>0</v>
      </c>
      <c r="J5700">
        <v>0</v>
      </c>
      <c r="K5700">
        <v>0</v>
      </c>
      <c r="L5700">
        <v>0</v>
      </c>
      <c r="M5700">
        <v>0</v>
      </c>
    </row>
    <row r="5701" spans="2:13" x14ac:dyDescent="0.2">
      <c r="B5701">
        <v>0</v>
      </c>
      <c r="C5701">
        <v>0</v>
      </c>
      <c r="D5701">
        <v>0</v>
      </c>
      <c r="E5701">
        <v>0</v>
      </c>
      <c r="F5701">
        <v>0</v>
      </c>
      <c r="G5701">
        <v>44444444</v>
      </c>
      <c r="H5701">
        <v>0</v>
      </c>
      <c r="I5701">
        <v>0</v>
      </c>
      <c r="J5701">
        <v>0</v>
      </c>
      <c r="K5701">
        <v>0</v>
      </c>
      <c r="L5701">
        <v>0</v>
      </c>
      <c r="M5701">
        <v>0</v>
      </c>
    </row>
    <row r="5702" spans="2:13" x14ac:dyDescent="0.2">
      <c r="B5702">
        <v>0</v>
      </c>
      <c r="C5702">
        <v>0</v>
      </c>
      <c r="D5702">
        <v>0</v>
      </c>
      <c r="E5702">
        <v>0</v>
      </c>
      <c r="F5702">
        <v>0</v>
      </c>
      <c r="G5702">
        <v>44444444</v>
      </c>
      <c r="H5702">
        <v>0</v>
      </c>
      <c r="I5702">
        <v>0</v>
      </c>
      <c r="J5702">
        <v>0</v>
      </c>
      <c r="K5702">
        <v>0</v>
      </c>
      <c r="L5702">
        <v>0</v>
      </c>
      <c r="M5702">
        <v>0</v>
      </c>
    </row>
    <row r="5703" spans="2:13" x14ac:dyDescent="0.2">
      <c r="B5703">
        <v>0</v>
      </c>
      <c r="C5703">
        <v>0</v>
      </c>
      <c r="D5703">
        <v>0</v>
      </c>
      <c r="E5703">
        <v>0</v>
      </c>
      <c r="F5703">
        <v>0</v>
      </c>
      <c r="G5703">
        <v>44444444</v>
      </c>
      <c r="H5703">
        <v>0</v>
      </c>
      <c r="I5703">
        <v>0</v>
      </c>
      <c r="J5703">
        <v>0</v>
      </c>
      <c r="K5703">
        <v>0</v>
      </c>
      <c r="L5703">
        <v>0</v>
      </c>
      <c r="M5703">
        <v>0</v>
      </c>
    </row>
    <row r="5704" spans="2:13" x14ac:dyDescent="0.2">
      <c r="B5704">
        <v>0</v>
      </c>
      <c r="C5704">
        <v>0</v>
      </c>
      <c r="D5704">
        <v>0</v>
      </c>
      <c r="E5704">
        <v>0</v>
      </c>
      <c r="F5704">
        <v>0</v>
      </c>
      <c r="G5704">
        <v>44444444</v>
      </c>
      <c r="H5704">
        <v>0</v>
      </c>
      <c r="I5704">
        <v>0</v>
      </c>
      <c r="J5704">
        <v>0</v>
      </c>
      <c r="K5704">
        <v>0</v>
      </c>
      <c r="L5704">
        <v>0</v>
      </c>
      <c r="M5704">
        <v>0</v>
      </c>
    </row>
    <row r="5705" spans="2:13" x14ac:dyDescent="0.2">
      <c r="B5705">
        <v>0</v>
      </c>
      <c r="C5705">
        <v>0</v>
      </c>
      <c r="D5705">
        <v>0</v>
      </c>
      <c r="E5705">
        <v>0</v>
      </c>
      <c r="F5705">
        <v>0</v>
      </c>
      <c r="G5705">
        <v>44444444</v>
      </c>
      <c r="H5705">
        <v>0</v>
      </c>
      <c r="I5705">
        <v>0</v>
      </c>
      <c r="J5705">
        <v>0</v>
      </c>
      <c r="K5705">
        <v>0</v>
      </c>
      <c r="L5705">
        <v>0</v>
      </c>
      <c r="M5705">
        <v>0</v>
      </c>
    </row>
    <row r="5706" spans="2:13" x14ac:dyDescent="0.2">
      <c r="B5706">
        <v>0</v>
      </c>
      <c r="C5706">
        <v>0</v>
      </c>
      <c r="D5706">
        <v>0</v>
      </c>
      <c r="E5706">
        <v>0</v>
      </c>
      <c r="F5706">
        <v>0</v>
      </c>
      <c r="G5706">
        <v>44444444</v>
      </c>
      <c r="H5706">
        <v>0</v>
      </c>
      <c r="I5706">
        <v>0</v>
      </c>
      <c r="J5706">
        <v>0</v>
      </c>
      <c r="K5706">
        <v>0</v>
      </c>
      <c r="L5706">
        <v>0</v>
      </c>
      <c r="M5706">
        <v>0</v>
      </c>
    </row>
    <row r="5707" spans="2:13" x14ac:dyDescent="0.2">
      <c r="B5707">
        <v>0</v>
      </c>
      <c r="C5707">
        <v>0</v>
      </c>
      <c r="D5707">
        <v>0</v>
      </c>
      <c r="E5707">
        <v>0</v>
      </c>
      <c r="F5707">
        <v>0</v>
      </c>
      <c r="G5707">
        <v>44444444</v>
      </c>
      <c r="H5707">
        <v>0</v>
      </c>
      <c r="I5707">
        <v>0</v>
      </c>
      <c r="J5707">
        <v>0</v>
      </c>
      <c r="K5707">
        <v>0</v>
      </c>
      <c r="L5707">
        <v>0</v>
      </c>
      <c r="M5707">
        <v>0</v>
      </c>
    </row>
    <row r="5708" spans="2:13" x14ac:dyDescent="0.2">
      <c r="B5708">
        <v>0</v>
      </c>
      <c r="C5708">
        <v>0</v>
      </c>
      <c r="D5708">
        <v>0</v>
      </c>
      <c r="E5708">
        <v>0</v>
      </c>
      <c r="F5708">
        <v>0</v>
      </c>
      <c r="G5708">
        <v>44444444</v>
      </c>
      <c r="H5708">
        <v>0</v>
      </c>
      <c r="I5708">
        <v>0</v>
      </c>
      <c r="J5708">
        <v>0</v>
      </c>
      <c r="K5708">
        <v>0</v>
      </c>
      <c r="L5708">
        <v>0</v>
      </c>
      <c r="M5708">
        <v>0</v>
      </c>
    </row>
    <row r="5709" spans="2:13" x14ac:dyDescent="0.2">
      <c r="B5709">
        <v>0</v>
      </c>
      <c r="C5709">
        <v>0</v>
      </c>
      <c r="D5709">
        <v>0</v>
      </c>
      <c r="E5709">
        <v>0</v>
      </c>
      <c r="F5709">
        <v>0</v>
      </c>
      <c r="G5709">
        <v>44444444</v>
      </c>
      <c r="H5709">
        <v>0</v>
      </c>
      <c r="I5709">
        <v>0</v>
      </c>
      <c r="J5709">
        <v>0</v>
      </c>
      <c r="K5709">
        <v>0</v>
      </c>
      <c r="L5709">
        <v>0</v>
      </c>
      <c r="M5709">
        <v>0</v>
      </c>
    </row>
    <row r="5710" spans="2:13" x14ac:dyDescent="0.2">
      <c r="B5710">
        <v>0</v>
      </c>
      <c r="C5710">
        <v>0</v>
      </c>
      <c r="D5710">
        <v>0</v>
      </c>
      <c r="E5710">
        <v>0</v>
      </c>
      <c r="F5710">
        <v>0</v>
      </c>
      <c r="G5710">
        <v>44444444</v>
      </c>
      <c r="H5710">
        <v>0</v>
      </c>
      <c r="I5710">
        <v>0</v>
      </c>
      <c r="J5710">
        <v>0</v>
      </c>
      <c r="K5710">
        <v>0</v>
      </c>
      <c r="L5710">
        <v>0</v>
      </c>
      <c r="M5710">
        <v>0</v>
      </c>
    </row>
    <row r="5711" spans="2:13" x14ac:dyDescent="0.2">
      <c r="B5711">
        <v>0</v>
      </c>
      <c r="C5711">
        <v>0</v>
      </c>
      <c r="D5711">
        <v>0</v>
      </c>
      <c r="E5711">
        <v>0</v>
      </c>
      <c r="F5711">
        <v>0</v>
      </c>
      <c r="G5711">
        <v>44444444</v>
      </c>
      <c r="H5711">
        <v>0</v>
      </c>
      <c r="I5711">
        <v>0</v>
      </c>
      <c r="J5711">
        <v>0</v>
      </c>
      <c r="K5711">
        <v>0</v>
      </c>
      <c r="L5711">
        <v>0</v>
      </c>
      <c r="M5711">
        <v>0</v>
      </c>
    </row>
    <row r="5712" spans="2:13" x14ac:dyDescent="0.2">
      <c r="B5712">
        <v>0</v>
      </c>
      <c r="C5712">
        <v>0</v>
      </c>
      <c r="D5712">
        <v>0</v>
      </c>
      <c r="E5712">
        <v>0</v>
      </c>
      <c r="F5712">
        <v>0</v>
      </c>
      <c r="G5712">
        <v>44444444</v>
      </c>
      <c r="H5712">
        <v>0</v>
      </c>
      <c r="I5712">
        <v>0</v>
      </c>
      <c r="J5712">
        <v>0</v>
      </c>
      <c r="K5712">
        <v>0</v>
      </c>
      <c r="L5712">
        <v>0</v>
      </c>
      <c r="M5712">
        <v>0</v>
      </c>
    </row>
    <row r="5713" spans="2:13" x14ac:dyDescent="0.2">
      <c r="B5713">
        <v>0</v>
      </c>
      <c r="C5713">
        <v>0</v>
      </c>
      <c r="D5713">
        <v>0</v>
      </c>
      <c r="E5713">
        <v>0</v>
      </c>
      <c r="F5713">
        <v>0</v>
      </c>
      <c r="G5713">
        <v>44444444</v>
      </c>
      <c r="H5713">
        <v>0</v>
      </c>
      <c r="I5713">
        <v>0</v>
      </c>
      <c r="J5713">
        <v>0</v>
      </c>
      <c r="K5713">
        <v>0</v>
      </c>
      <c r="L5713">
        <v>0</v>
      </c>
      <c r="M5713">
        <v>0</v>
      </c>
    </row>
    <row r="5714" spans="2:13" x14ac:dyDescent="0.2">
      <c r="B5714">
        <v>0</v>
      </c>
      <c r="C5714">
        <v>0</v>
      </c>
      <c r="D5714">
        <v>0</v>
      </c>
      <c r="E5714">
        <v>0</v>
      </c>
      <c r="F5714">
        <v>0</v>
      </c>
      <c r="G5714">
        <v>44444444</v>
      </c>
      <c r="H5714">
        <v>0</v>
      </c>
      <c r="I5714">
        <v>0</v>
      </c>
      <c r="J5714">
        <v>0</v>
      </c>
      <c r="K5714">
        <v>0</v>
      </c>
      <c r="L5714">
        <v>0</v>
      </c>
      <c r="M5714">
        <v>0</v>
      </c>
    </row>
    <row r="5715" spans="2:13" x14ac:dyDescent="0.2">
      <c r="B5715">
        <v>0</v>
      </c>
      <c r="C5715">
        <v>0</v>
      </c>
      <c r="D5715">
        <v>0</v>
      </c>
      <c r="E5715">
        <v>0</v>
      </c>
      <c r="F5715">
        <v>0</v>
      </c>
      <c r="G5715">
        <v>44444444</v>
      </c>
      <c r="H5715">
        <v>0</v>
      </c>
      <c r="I5715">
        <v>0</v>
      </c>
      <c r="J5715">
        <v>0</v>
      </c>
      <c r="K5715">
        <v>0</v>
      </c>
      <c r="L5715">
        <v>0</v>
      </c>
      <c r="M5715">
        <v>0</v>
      </c>
    </row>
    <row r="5716" spans="2:13" x14ac:dyDescent="0.2">
      <c r="B5716">
        <v>0</v>
      </c>
      <c r="C5716">
        <v>0</v>
      </c>
      <c r="D5716">
        <v>0</v>
      </c>
      <c r="E5716">
        <v>0</v>
      </c>
      <c r="F5716">
        <v>0</v>
      </c>
      <c r="G5716">
        <v>44444444</v>
      </c>
      <c r="H5716">
        <v>0</v>
      </c>
      <c r="I5716">
        <v>0</v>
      </c>
      <c r="J5716">
        <v>0</v>
      </c>
      <c r="K5716">
        <v>0</v>
      </c>
      <c r="L5716">
        <v>0</v>
      </c>
      <c r="M5716">
        <v>0</v>
      </c>
    </row>
    <row r="5717" spans="2:13" x14ac:dyDescent="0.2">
      <c r="B5717">
        <v>0</v>
      </c>
      <c r="C5717">
        <v>0</v>
      </c>
      <c r="D5717">
        <v>0</v>
      </c>
      <c r="E5717">
        <v>0</v>
      </c>
      <c r="F5717">
        <v>0</v>
      </c>
      <c r="G5717">
        <v>44444444</v>
      </c>
      <c r="H5717">
        <v>0</v>
      </c>
      <c r="I5717">
        <v>0</v>
      </c>
      <c r="J5717">
        <v>0</v>
      </c>
      <c r="K5717">
        <v>0</v>
      </c>
      <c r="L5717">
        <v>0</v>
      </c>
      <c r="M5717">
        <v>0</v>
      </c>
    </row>
    <row r="5718" spans="2:13" x14ac:dyDescent="0.2">
      <c r="B5718">
        <v>0</v>
      </c>
      <c r="C5718">
        <v>0</v>
      </c>
      <c r="D5718">
        <v>0</v>
      </c>
      <c r="E5718">
        <v>0</v>
      </c>
      <c r="F5718">
        <v>0</v>
      </c>
      <c r="G5718">
        <v>44444444</v>
      </c>
      <c r="H5718">
        <v>0</v>
      </c>
      <c r="I5718">
        <v>0</v>
      </c>
      <c r="J5718">
        <v>0</v>
      </c>
      <c r="K5718">
        <v>0</v>
      </c>
      <c r="L5718">
        <v>0</v>
      </c>
      <c r="M5718">
        <v>0</v>
      </c>
    </row>
    <row r="5719" spans="2:13" x14ac:dyDescent="0.2">
      <c r="B5719">
        <v>0</v>
      </c>
      <c r="C5719">
        <v>0</v>
      </c>
      <c r="D5719">
        <v>0</v>
      </c>
      <c r="E5719">
        <v>0</v>
      </c>
      <c r="F5719">
        <v>0</v>
      </c>
      <c r="G5719">
        <v>44444444</v>
      </c>
      <c r="H5719">
        <v>0</v>
      </c>
      <c r="I5719">
        <v>0</v>
      </c>
      <c r="J5719">
        <v>0</v>
      </c>
      <c r="K5719">
        <v>0</v>
      </c>
      <c r="L5719">
        <v>0</v>
      </c>
      <c r="M5719">
        <v>0</v>
      </c>
    </row>
    <row r="5720" spans="2:13" x14ac:dyDescent="0.2">
      <c r="B5720">
        <v>0</v>
      </c>
      <c r="C5720">
        <v>0</v>
      </c>
      <c r="D5720">
        <v>0</v>
      </c>
      <c r="E5720">
        <v>0</v>
      </c>
      <c r="F5720">
        <v>0</v>
      </c>
      <c r="G5720">
        <v>44444444</v>
      </c>
      <c r="H5720">
        <v>0</v>
      </c>
      <c r="I5720">
        <v>0</v>
      </c>
      <c r="J5720">
        <v>0</v>
      </c>
      <c r="K5720">
        <v>0</v>
      </c>
      <c r="L5720">
        <v>0</v>
      </c>
      <c r="M5720">
        <v>0</v>
      </c>
    </row>
    <row r="5721" spans="2:13" x14ac:dyDescent="0.2">
      <c r="B5721">
        <v>0</v>
      </c>
      <c r="C5721">
        <v>0</v>
      </c>
      <c r="D5721">
        <v>0</v>
      </c>
      <c r="E5721">
        <v>0</v>
      </c>
      <c r="F5721">
        <v>0</v>
      </c>
      <c r="G5721">
        <v>44444444</v>
      </c>
      <c r="H5721">
        <v>0</v>
      </c>
      <c r="I5721">
        <v>0</v>
      </c>
      <c r="J5721">
        <v>0</v>
      </c>
      <c r="K5721">
        <v>0</v>
      </c>
      <c r="L5721">
        <v>0</v>
      </c>
      <c r="M5721">
        <v>0</v>
      </c>
    </row>
    <row r="5722" spans="2:13" x14ac:dyDescent="0.2">
      <c r="B5722">
        <v>0</v>
      </c>
      <c r="C5722">
        <v>0</v>
      </c>
      <c r="D5722">
        <v>0</v>
      </c>
      <c r="E5722">
        <v>0</v>
      </c>
      <c r="F5722">
        <v>0</v>
      </c>
      <c r="G5722">
        <v>44444444</v>
      </c>
      <c r="H5722">
        <v>0</v>
      </c>
      <c r="I5722">
        <v>0</v>
      </c>
      <c r="J5722">
        <v>0</v>
      </c>
      <c r="K5722">
        <v>0</v>
      </c>
      <c r="L5722">
        <v>0</v>
      </c>
      <c r="M5722">
        <v>0</v>
      </c>
    </row>
    <row r="5723" spans="2:13" x14ac:dyDescent="0.2">
      <c r="B5723">
        <v>0</v>
      </c>
      <c r="C5723">
        <v>0</v>
      </c>
      <c r="D5723">
        <v>0</v>
      </c>
      <c r="E5723">
        <v>0</v>
      </c>
      <c r="F5723">
        <v>0</v>
      </c>
      <c r="G5723">
        <v>44444444</v>
      </c>
      <c r="H5723">
        <v>0</v>
      </c>
      <c r="I5723">
        <v>0</v>
      </c>
      <c r="J5723">
        <v>0</v>
      </c>
      <c r="K5723">
        <v>0</v>
      </c>
      <c r="L5723">
        <v>0</v>
      </c>
      <c r="M5723">
        <v>0</v>
      </c>
    </row>
    <row r="5724" spans="2:13" x14ac:dyDescent="0.2">
      <c r="B5724">
        <v>0</v>
      </c>
      <c r="C5724">
        <v>0</v>
      </c>
      <c r="D5724">
        <v>0</v>
      </c>
      <c r="E5724">
        <v>0</v>
      </c>
      <c r="F5724">
        <v>0</v>
      </c>
      <c r="G5724">
        <v>44444444</v>
      </c>
      <c r="H5724">
        <v>0</v>
      </c>
      <c r="I5724">
        <v>0</v>
      </c>
      <c r="J5724">
        <v>0</v>
      </c>
      <c r="K5724">
        <v>0</v>
      </c>
      <c r="L5724">
        <v>0</v>
      </c>
      <c r="M5724">
        <v>0</v>
      </c>
    </row>
    <row r="5725" spans="2:13" x14ac:dyDescent="0.2">
      <c r="B5725">
        <v>0</v>
      </c>
      <c r="C5725">
        <v>0</v>
      </c>
      <c r="D5725">
        <v>0</v>
      </c>
      <c r="E5725">
        <v>0</v>
      </c>
      <c r="F5725">
        <v>0</v>
      </c>
      <c r="G5725">
        <v>44444444</v>
      </c>
      <c r="H5725">
        <v>0</v>
      </c>
      <c r="I5725">
        <v>0</v>
      </c>
      <c r="J5725">
        <v>0</v>
      </c>
      <c r="K5725">
        <v>0</v>
      </c>
      <c r="L5725">
        <v>0</v>
      </c>
      <c r="M5725">
        <v>0</v>
      </c>
    </row>
    <row r="5726" spans="2:13" x14ac:dyDescent="0.2">
      <c r="B5726">
        <v>0</v>
      </c>
      <c r="C5726">
        <v>0</v>
      </c>
      <c r="D5726">
        <v>0</v>
      </c>
      <c r="E5726">
        <v>0</v>
      </c>
      <c r="F5726">
        <v>0</v>
      </c>
      <c r="G5726">
        <v>44444444</v>
      </c>
      <c r="H5726">
        <v>0</v>
      </c>
      <c r="I5726">
        <v>0</v>
      </c>
      <c r="J5726">
        <v>0</v>
      </c>
      <c r="K5726">
        <v>0</v>
      </c>
      <c r="L5726">
        <v>0</v>
      </c>
      <c r="M5726">
        <v>0</v>
      </c>
    </row>
    <row r="5727" spans="2:13" x14ac:dyDescent="0.2">
      <c r="B5727">
        <v>0</v>
      </c>
      <c r="C5727">
        <v>0</v>
      </c>
      <c r="D5727">
        <v>0</v>
      </c>
      <c r="E5727">
        <v>0</v>
      </c>
      <c r="F5727">
        <v>0</v>
      </c>
      <c r="G5727">
        <v>44444444</v>
      </c>
      <c r="H5727">
        <v>0</v>
      </c>
      <c r="I5727">
        <v>0</v>
      </c>
      <c r="J5727">
        <v>0</v>
      </c>
      <c r="K5727">
        <v>0</v>
      </c>
      <c r="L5727">
        <v>0</v>
      </c>
      <c r="M5727">
        <v>0</v>
      </c>
    </row>
    <row r="5728" spans="2:13" x14ac:dyDescent="0.2">
      <c r="B5728">
        <v>0</v>
      </c>
      <c r="C5728">
        <v>0</v>
      </c>
      <c r="D5728">
        <v>0</v>
      </c>
      <c r="E5728">
        <v>0</v>
      </c>
      <c r="F5728">
        <v>0</v>
      </c>
      <c r="G5728">
        <v>44444444</v>
      </c>
      <c r="H5728">
        <v>0</v>
      </c>
      <c r="I5728">
        <v>0</v>
      </c>
      <c r="J5728">
        <v>0</v>
      </c>
      <c r="K5728">
        <v>0</v>
      </c>
      <c r="L5728">
        <v>0</v>
      </c>
      <c r="M5728">
        <v>0</v>
      </c>
    </row>
    <row r="5729" spans="2:13" x14ac:dyDescent="0.2">
      <c r="B5729">
        <v>0</v>
      </c>
      <c r="C5729">
        <v>0</v>
      </c>
      <c r="D5729">
        <v>0</v>
      </c>
      <c r="E5729">
        <v>0</v>
      </c>
      <c r="F5729">
        <v>0</v>
      </c>
      <c r="G5729">
        <v>44444444</v>
      </c>
      <c r="H5729">
        <v>0</v>
      </c>
      <c r="I5729">
        <v>0</v>
      </c>
      <c r="J5729">
        <v>0</v>
      </c>
      <c r="K5729">
        <v>0</v>
      </c>
      <c r="L5729">
        <v>0</v>
      </c>
      <c r="M5729">
        <v>0</v>
      </c>
    </row>
    <row r="5730" spans="2:13" x14ac:dyDescent="0.2">
      <c r="B5730">
        <v>0</v>
      </c>
      <c r="C5730">
        <v>0</v>
      </c>
      <c r="D5730">
        <v>0</v>
      </c>
      <c r="E5730">
        <v>0</v>
      </c>
      <c r="F5730">
        <v>0</v>
      </c>
      <c r="G5730">
        <v>44444444</v>
      </c>
      <c r="H5730">
        <v>0</v>
      </c>
      <c r="I5730">
        <v>0</v>
      </c>
      <c r="J5730">
        <v>0</v>
      </c>
      <c r="K5730">
        <v>0</v>
      </c>
      <c r="L5730">
        <v>0</v>
      </c>
      <c r="M5730">
        <v>0</v>
      </c>
    </row>
    <row r="5731" spans="2:13" x14ac:dyDescent="0.2">
      <c r="B5731">
        <v>0</v>
      </c>
      <c r="C5731">
        <v>0</v>
      </c>
      <c r="D5731">
        <v>0</v>
      </c>
      <c r="E5731">
        <v>0</v>
      </c>
      <c r="F5731">
        <v>0</v>
      </c>
      <c r="G5731">
        <v>44444444</v>
      </c>
      <c r="H5731">
        <v>0</v>
      </c>
      <c r="I5731">
        <v>0</v>
      </c>
      <c r="J5731">
        <v>0</v>
      </c>
      <c r="K5731">
        <v>0</v>
      </c>
      <c r="L5731">
        <v>0</v>
      </c>
      <c r="M5731">
        <v>0</v>
      </c>
    </row>
    <row r="5732" spans="2:13" x14ac:dyDescent="0.2">
      <c r="B5732">
        <v>0</v>
      </c>
      <c r="C5732">
        <v>0</v>
      </c>
      <c r="D5732">
        <v>0</v>
      </c>
      <c r="E5732">
        <v>0</v>
      </c>
      <c r="F5732">
        <v>0</v>
      </c>
      <c r="G5732">
        <v>44444444</v>
      </c>
      <c r="H5732">
        <v>0</v>
      </c>
      <c r="I5732">
        <v>0</v>
      </c>
      <c r="J5732">
        <v>0</v>
      </c>
      <c r="K5732">
        <v>0</v>
      </c>
      <c r="L5732">
        <v>0</v>
      </c>
      <c r="M5732">
        <v>0</v>
      </c>
    </row>
    <row r="5733" spans="2:13" x14ac:dyDescent="0.2">
      <c r="B5733">
        <v>0</v>
      </c>
      <c r="C5733">
        <v>0</v>
      </c>
      <c r="D5733">
        <v>0</v>
      </c>
      <c r="E5733">
        <v>0</v>
      </c>
      <c r="F5733">
        <v>0</v>
      </c>
      <c r="G5733">
        <v>44444444</v>
      </c>
      <c r="H5733">
        <v>0</v>
      </c>
      <c r="I5733">
        <v>0</v>
      </c>
      <c r="J5733">
        <v>0</v>
      </c>
      <c r="K5733">
        <v>0</v>
      </c>
      <c r="L5733">
        <v>0</v>
      </c>
      <c r="M5733">
        <v>0</v>
      </c>
    </row>
    <row r="5734" spans="2:13" x14ac:dyDescent="0.2">
      <c r="B5734">
        <v>0</v>
      </c>
      <c r="C5734">
        <v>0</v>
      </c>
      <c r="D5734">
        <v>0</v>
      </c>
      <c r="E5734">
        <v>0</v>
      </c>
      <c r="F5734">
        <v>0</v>
      </c>
      <c r="G5734">
        <v>44444444</v>
      </c>
      <c r="H5734">
        <v>0</v>
      </c>
      <c r="I5734">
        <v>0</v>
      </c>
      <c r="J5734">
        <v>0</v>
      </c>
      <c r="K5734">
        <v>0</v>
      </c>
      <c r="L5734">
        <v>0</v>
      </c>
      <c r="M5734">
        <v>0</v>
      </c>
    </row>
    <row r="5735" spans="2:13" x14ac:dyDescent="0.2">
      <c r="B5735">
        <v>0</v>
      </c>
      <c r="C5735">
        <v>0</v>
      </c>
      <c r="D5735">
        <v>0</v>
      </c>
      <c r="E5735">
        <v>0</v>
      </c>
      <c r="F5735">
        <v>0</v>
      </c>
      <c r="G5735">
        <v>44444444</v>
      </c>
      <c r="H5735">
        <v>0</v>
      </c>
      <c r="I5735">
        <v>0</v>
      </c>
      <c r="J5735">
        <v>0</v>
      </c>
      <c r="K5735">
        <v>0</v>
      </c>
      <c r="L5735">
        <v>0</v>
      </c>
      <c r="M5735">
        <v>0</v>
      </c>
    </row>
    <row r="5736" spans="2:13" x14ac:dyDescent="0.2">
      <c r="B5736">
        <v>0</v>
      </c>
      <c r="C5736">
        <v>0</v>
      </c>
      <c r="D5736">
        <v>0</v>
      </c>
      <c r="E5736">
        <v>0</v>
      </c>
      <c r="F5736">
        <v>0</v>
      </c>
      <c r="G5736">
        <v>44444444</v>
      </c>
      <c r="H5736">
        <v>0</v>
      </c>
      <c r="I5736">
        <v>0</v>
      </c>
      <c r="J5736">
        <v>0</v>
      </c>
      <c r="K5736">
        <v>0</v>
      </c>
      <c r="L5736">
        <v>0</v>
      </c>
      <c r="M5736">
        <v>0</v>
      </c>
    </row>
    <row r="5737" spans="2:13" x14ac:dyDescent="0.2">
      <c r="B5737">
        <v>0</v>
      </c>
      <c r="C5737">
        <v>0</v>
      </c>
      <c r="D5737">
        <v>0</v>
      </c>
      <c r="E5737">
        <v>0</v>
      </c>
      <c r="F5737">
        <v>0</v>
      </c>
      <c r="G5737">
        <v>44444444</v>
      </c>
      <c r="H5737">
        <v>0</v>
      </c>
      <c r="I5737">
        <v>0</v>
      </c>
      <c r="J5737">
        <v>0</v>
      </c>
      <c r="K5737">
        <v>0</v>
      </c>
      <c r="L5737">
        <v>0</v>
      </c>
      <c r="M5737">
        <v>0</v>
      </c>
    </row>
    <row r="5738" spans="2:13" x14ac:dyDescent="0.2">
      <c r="B5738">
        <v>0</v>
      </c>
      <c r="C5738">
        <v>0</v>
      </c>
      <c r="D5738">
        <v>0</v>
      </c>
      <c r="E5738">
        <v>0</v>
      </c>
      <c r="F5738">
        <v>0</v>
      </c>
      <c r="G5738">
        <v>44444444</v>
      </c>
      <c r="H5738">
        <v>0</v>
      </c>
      <c r="I5738">
        <v>0</v>
      </c>
      <c r="J5738">
        <v>0</v>
      </c>
      <c r="K5738">
        <v>0</v>
      </c>
      <c r="L5738">
        <v>0</v>
      </c>
      <c r="M5738">
        <v>0</v>
      </c>
    </row>
    <row r="5739" spans="2:13" x14ac:dyDescent="0.2">
      <c r="B5739">
        <v>0</v>
      </c>
      <c r="C5739">
        <v>0</v>
      </c>
      <c r="D5739">
        <v>0</v>
      </c>
      <c r="E5739">
        <v>0</v>
      </c>
      <c r="F5739">
        <v>0</v>
      </c>
      <c r="G5739">
        <v>44444444</v>
      </c>
      <c r="H5739">
        <v>0</v>
      </c>
      <c r="I5739">
        <v>0</v>
      </c>
      <c r="J5739">
        <v>0</v>
      </c>
      <c r="K5739">
        <v>0</v>
      </c>
      <c r="L5739">
        <v>0</v>
      </c>
      <c r="M5739">
        <v>0</v>
      </c>
    </row>
    <row r="5740" spans="2:13" x14ac:dyDescent="0.2">
      <c r="B5740">
        <v>0</v>
      </c>
      <c r="C5740">
        <v>0</v>
      </c>
      <c r="D5740">
        <v>0</v>
      </c>
      <c r="E5740">
        <v>0</v>
      </c>
      <c r="F5740">
        <v>0</v>
      </c>
      <c r="G5740">
        <v>44444444</v>
      </c>
      <c r="H5740">
        <v>0</v>
      </c>
      <c r="I5740">
        <v>0</v>
      </c>
      <c r="J5740">
        <v>0</v>
      </c>
      <c r="K5740">
        <v>0</v>
      </c>
      <c r="L5740">
        <v>0</v>
      </c>
      <c r="M5740">
        <v>0</v>
      </c>
    </row>
    <row r="5741" spans="2:13" x14ac:dyDescent="0.2">
      <c r="B5741">
        <v>0</v>
      </c>
      <c r="C5741">
        <v>0</v>
      </c>
      <c r="D5741">
        <v>0</v>
      </c>
      <c r="E5741">
        <v>0</v>
      </c>
      <c r="F5741">
        <v>0</v>
      </c>
      <c r="G5741">
        <v>44444444</v>
      </c>
      <c r="H5741">
        <v>0</v>
      </c>
      <c r="I5741">
        <v>0</v>
      </c>
      <c r="J5741">
        <v>0</v>
      </c>
      <c r="K5741">
        <v>0</v>
      </c>
      <c r="L5741">
        <v>0</v>
      </c>
      <c r="M5741">
        <v>0</v>
      </c>
    </row>
    <row r="5742" spans="2:13" x14ac:dyDescent="0.2">
      <c r="B5742">
        <v>0</v>
      </c>
      <c r="C5742">
        <v>0</v>
      </c>
      <c r="D5742">
        <v>0</v>
      </c>
      <c r="E5742">
        <v>0</v>
      </c>
      <c r="F5742">
        <v>0</v>
      </c>
      <c r="G5742">
        <v>44444444</v>
      </c>
      <c r="H5742">
        <v>0</v>
      </c>
      <c r="I5742">
        <v>0</v>
      </c>
      <c r="J5742">
        <v>0</v>
      </c>
      <c r="K5742">
        <v>0</v>
      </c>
      <c r="L5742">
        <v>0</v>
      </c>
      <c r="M5742">
        <v>0</v>
      </c>
    </row>
    <row r="5743" spans="2:13" x14ac:dyDescent="0.2">
      <c r="B5743">
        <v>0</v>
      </c>
      <c r="C5743">
        <v>0</v>
      </c>
      <c r="D5743">
        <v>0</v>
      </c>
      <c r="E5743">
        <v>0</v>
      </c>
      <c r="F5743">
        <v>0</v>
      </c>
      <c r="G5743">
        <v>44444444</v>
      </c>
      <c r="H5743">
        <v>0</v>
      </c>
      <c r="I5743">
        <v>0</v>
      </c>
      <c r="J5743">
        <v>0</v>
      </c>
      <c r="K5743">
        <v>0</v>
      </c>
      <c r="L5743">
        <v>0</v>
      </c>
      <c r="M5743">
        <v>0</v>
      </c>
    </row>
    <row r="5744" spans="2:13" x14ac:dyDescent="0.2">
      <c r="B5744">
        <v>0</v>
      </c>
      <c r="C5744">
        <v>0</v>
      </c>
      <c r="D5744">
        <v>0</v>
      </c>
      <c r="E5744">
        <v>0</v>
      </c>
      <c r="F5744">
        <v>0</v>
      </c>
      <c r="G5744">
        <v>44444444</v>
      </c>
      <c r="H5744">
        <v>0</v>
      </c>
      <c r="I5744">
        <v>0</v>
      </c>
      <c r="J5744">
        <v>0</v>
      </c>
      <c r="K5744">
        <v>0</v>
      </c>
      <c r="L5744">
        <v>0</v>
      </c>
      <c r="M5744">
        <v>0</v>
      </c>
    </row>
    <row r="5745" spans="2:13" x14ac:dyDescent="0.2">
      <c r="B5745">
        <v>0</v>
      </c>
      <c r="C5745">
        <v>0</v>
      </c>
      <c r="D5745">
        <v>0</v>
      </c>
      <c r="E5745">
        <v>0</v>
      </c>
      <c r="F5745">
        <v>0</v>
      </c>
      <c r="G5745">
        <v>44444444</v>
      </c>
      <c r="H5745">
        <v>0</v>
      </c>
      <c r="I5745">
        <v>0</v>
      </c>
      <c r="J5745">
        <v>0</v>
      </c>
      <c r="K5745">
        <v>0</v>
      </c>
      <c r="L5745">
        <v>0</v>
      </c>
      <c r="M5745">
        <v>0</v>
      </c>
    </row>
    <row r="5746" spans="2:13" x14ac:dyDescent="0.2">
      <c r="B5746">
        <v>0</v>
      </c>
      <c r="C5746">
        <v>0</v>
      </c>
      <c r="D5746">
        <v>0</v>
      </c>
      <c r="E5746">
        <v>0</v>
      </c>
      <c r="F5746">
        <v>0</v>
      </c>
      <c r="G5746">
        <v>44444444</v>
      </c>
      <c r="H5746">
        <v>0</v>
      </c>
      <c r="I5746">
        <v>0</v>
      </c>
      <c r="J5746">
        <v>0</v>
      </c>
      <c r="K5746">
        <v>0</v>
      </c>
      <c r="L5746">
        <v>0</v>
      </c>
      <c r="M5746">
        <v>0</v>
      </c>
    </row>
    <row r="5747" spans="2:13" x14ac:dyDescent="0.2">
      <c r="B5747">
        <v>0</v>
      </c>
      <c r="C5747">
        <v>0</v>
      </c>
      <c r="D5747">
        <v>0</v>
      </c>
      <c r="E5747">
        <v>0</v>
      </c>
      <c r="F5747">
        <v>0</v>
      </c>
      <c r="G5747">
        <v>44444444</v>
      </c>
      <c r="H5747">
        <v>0</v>
      </c>
      <c r="I5747">
        <v>0</v>
      </c>
      <c r="J5747">
        <v>0</v>
      </c>
      <c r="K5747">
        <v>0</v>
      </c>
      <c r="L5747">
        <v>0</v>
      </c>
      <c r="M5747">
        <v>0</v>
      </c>
    </row>
    <row r="5748" spans="2:13" x14ac:dyDescent="0.2">
      <c r="B5748">
        <v>0</v>
      </c>
      <c r="C5748">
        <v>0</v>
      </c>
      <c r="D5748">
        <v>0</v>
      </c>
      <c r="E5748">
        <v>0</v>
      </c>
      <c r="F5748">
        <v>0</v>
      </c>
      <c r="G5748">
        <v>44444444</v>
      </c>
      <c r="H5748">
        <v>0</v>
      </c>
      <c r="I5748">
        <v>0</v>
      </c>
      <c r="J5748">
        <v>0</v>
      </c>
      <c r="K5748">
        <v>0</v>
      </c>
      <c r="L5748">
        <v>0</v>
      </c>
      <c r="M5748">
        <v>0</v>
      </c>
    </row>
    <row r="5749" spans="2:13" x14ac:dyDescent="0.2">
      <c r="B5749">
        <v>0</v>
      </c>
      <c r="C5749">
        <v>0</v>
      </c>
      <c r="D5749">
        <v>0</v>
      </c>
      <c r="E5749">
        <v>0</v>
      </c>
      <c r="F5749">
        <v>0</v>
      </c>
      <c r="G5749">
        <v>44444444</v>
      </c>
      <c r="H5749">
        <v>0</v>
      </c>
      <c r="I5749">
        <v>0</v>
      </c>
      <c r="J5749">
        <v>0</v>
      </c>
      <c r="K5749">
        <v>0</v>
      </c>
      <c r="L5749">
        <v>0</v>
      </c>
      <c r="M5749">
        <v>0</v>
      </c>
    </row>
    <row r="5750" spans="2:13" x14ac:dyDescent="0.2">
      <c r="B5750">
        <v>0</v>
      </c>
      <c r="C5750">
        <v>0</v>
      </c>
      <c r="D5750">
        <v>0</v>
      </c>
      <c r="E5750">
        <v>0</v>
      </c>
      <c r="F5750">
        <v>0</v>
      </c>
      <c r="G5750">
        <v>44444444</v>
      </c>
      <c r="H5750">
        <v>0</v>
      </c>
      <c r="I5750">
        <v>0</v>
      </c>
      <c r="J5750">
        <v>0</v>
      </c>
      <c r="K5750">
        <v>0</v>
      </c>
      <c r="L5750">
        <v>0</v>
      </c>
      <c r="M5750">
        <v>0</v>
      </c>
    </row>
    <row r="5751" spans="2:13" x14ac:dyDescent="0.2">
      <c r="B5751">
        <v>0</v>
      </c>
      <c r="C5751">
        <v>0</v>
      </c>
      <c r="D5751">
        <v>0</v>
      </c>
      <c r="E5751">
        <v>0</v>
      </c>
      <c r="F5751">
        <v>0</v>
      </c>
      <c r="G5751">
        <v>44444444</v>
      </c>
      <c r="H5751">
        <v>0</v>
      </c>
      <c r="I5751">
        <v>0</v>
      </c>
      <c r="J5751">
        <v>0</v>
      </c>
      <c r="K5751">
        <v>0</v>
      </c>
      <c r="L5751">
        <v>0</v>
      </c>
      <c r="M5751">
        <v>0</v>
      </c>
    </row>
    <row r="5752" spans="2:13" x14ac:dyDescent="0.2">
      <c r="B5752">
        <v>0</v>
      </c>
      <c r="C5752">
        <v>0</v>
      </c>
      <c r="D5752">
        <v>0</v>
      </c>
      <c r="E5752">
        <v>0</v>
      </c>
      <c r="F5752">
        <v>0</v>
      </c>
      <c r="G5752">
        <v>44444444</v>
      </c>
      <c r="H5752">
        <v>0</v>
      </c>
      <c r="I5752">
        <v>0</v>
      </c>
      <c r="J5752">
        <v>0</v>
      </c>
      <c r="K5752">
        <v>0</v>
      </c>
      <c r="L5752">
        <v>0</v>
      </c>
      <c r="M5752">
        <v>0</v>
      </c>
    </row>
    <row r="5753" spans="2:13" x14ac:dyDescent="0.2">
      <c r="B5753">
        <v>0</v>
      </c>
      <c r="C5753">
        <v>0</v>
      </c>
      <c r="D5753">
        <v>0</v>
      </c>
      <c r="E5753">
        <v>0</v>
      </c>
      <c r="F5753">
        <v>0</v>
      </c>
      <c r="G5753">
        <v>44444444</v>
      </c>
      <c r="H5753">
        <v>0</v>
      </c>
      <c r="I5753">
        <v>0</v>
      </c>
      <c r="J5753">
        <v>0</v>
      </c>
      <c r="K5753">
        <v>0</v>
      </c>
      <c r="L5753">
        <v>0</v>
      </c>
      <c r="M5753">
        <v>0</v>
      </c>
    </row>
    <row r="5754" spans="2:13" x14ac:dyDescent="0.2">
      <c r="B5754">
        <v>0</v>
      </c>
      <c r="C5754">
        <v>0</v>
      </c>
      <c r="D5754">
        <v>0</v>
      </c>
      <c r="E5754">
        <v>0</v>
      </c>
      <c r="F5754">
        <v>0</v>
      </c>
      <c r="G5754">
        <v>44444444</v>
      </c>
      <c r="H5754">
        <v>0</v>
      </c>
      <c r="I5754">
        <v>0</v>
      </c>
      <c r="J5754">
        <v>0</v>
      </c>
      <c r="K5754">
        <v>0</v>
      </c>
      <c r="L5754">
        <v>0</v>
      </c>
      <c r="M5754">
        <v>0</v>
      </c>
    </row>
    <row r="5755" spans="2:13" x14ac:dyDescent="0.2">
      <c r="B5755">
        <v>0</v>
      </c>
      <c r="C5755">
        <v>0</v>
      </c>
      <c r="D5755">
        <v>0</v>
      </c>
      <c r="E5755">
        <v>0</v>
      </c>
      <c r="F5755">
        <v>0</v>
      </c>
      <c r="G5755">
        <v>44444444</v>
      </c>
      <c r="H5755">
        <v>0</v>
      </c>
      <c r="I5755">
        <v>0</v>
      </c>
      <c r="J5755">
        <v>0</v>
      </c>
      <c r="K5755">
        <v>0</v>
      </c>
      <c r="L5755">
        <v>0</v>
      </c>
      <c r="M5755">
        <v>0</v>
      </c>
    </row>
    <row r="5756" spans="2:13" x14ac:dyDescent="0.2">
      <c r="B5756">
        <v>0</v>
      </c>
      <c r="C5756">
        <v>0</v>
      </c>
      <c r="D5756">
        <v>0</v>
      </c>
      <c r="E5756">
        <v>0</v>
      </c>
      <c r="F5756">
        <v>0</v>
      </c>
      <c r="G5756">
        <v>44444444</v>
      </c>
      <c r="H5756">
        <v>0</v>
      </c>
      <c r="I5756">
        <v>0</v>
      </c>
      <c r="J5756">
        <v>0</v>
      </c>
      <c r="K5756">
        <v>0</v>
      </c>
      <c r="L5756">
        <v>0</v>
      </c>
      <c r="M5756">
        <v>0</v>
      </c>
    </row>
    <row r="5757" spans="2:13" x14ac:dyDescent="0.2">
      <c r="B5757">
        <v>0</v>
      </c>
      <c r="C5757">
        <v>0</v>
      </c>
      <c r="D5757">
        <v>0</v>
      </c>
      <c r="E5757">
        <v>0</v>
      </c>
      <c r="F5757">
        <v>0</v>
      </c>
      <c r="G5757">
        <v>44444444</v>
      </c>
      <c r="H5757">
        <v>0</v>
      </c>
      <c r="I5757">
        <v>0</v>
      </c>
      <c r="J5757">
        <v>0</v>
      </c>
      <c r="K5757">
        <v>0</v>
      </c>
      <c r="L5757">
        <v>0</v>
      </c>
      <c r="M5757">
        <v>0</v>
      </c>
    </row>
    <row r="5758" spans="2:13" x14ac:dyDescent="0.2">
      <c r="B5758">
        <v>0</v>
      </c>
      <c r="C5758">
        <v>0</v>
      </c>
      <c r="D5758">
        <v>0</v>
      </c>
      <c r="E5758">
        <v>0</v>
      </c>
      <c r="F5758">
        <v>0</v>
      </c>
      <c r="G5758">
        <v>44444444</v>
      </c>
      <c r="H5758">
        <v>0</v>
      </c>
      <c r="I5758">
        <v>0</v>
      </c>
      <c r="J5758">
        <v>0</v>
      </c>
      <c r="K5758">
        <v>0</v>
      </c>
      <c r="L5758">
        <v>0</v>
      </c>
      <c r="M5758">
        <v>0</v>
      </c>
    </row>
    <row r="5759" spans="2:13" x14ac:dyDescent="0.2">
      <c r="B5759">
        <v>0</v>
      </c>
      <c r="C5759">
        <v>0</v>
      </c>
      <c r="D5759">
        <v>0</v>
      </c>
      <c r="E5759">
        <v>0</v>
      </c>
      <c r="F5759">
        <v>0</v>
      </c>
      <c r="G5759">
        <v>44444444</v>
      </c>
      <c r="H5759">
        <v>0</v>
      </c>
      <c r="I5759">
        <v>0</v>
      </c>
      <c r="J5759">
        <v>0</v>
      </c>
      <c r="K5759">
        <v>0</v>
      </c>
      <c r="L5759">
        <v>0</v>
      </c>
      <c r="M5759">
        <v>0</v>
      </c>
    </row>
    <row r="5760" spans="2:13" x14ac:dyDescent="0.2">
      <c r="B5760">
        <v>0</v>
      </c>
      <c r="C5760">
        <v>0</v>
      </c>
      <c r="D5760">
        <v>0</v>
      </c>
      <c r="E5760">
        <v>0</v>
      </c>
      <c r="F5760">
        <v>0</v>
      </c>
      <c r="G5760">
        <v>44444444</v>
      </c>
      <c r="H5760">
        <v>0</v>
      </c>
      <c r="I5760">
        <v>0</v>
      </c>
      <c r="J5760">
        <v>0</v>
      </c>
      <c r="K5760">
        <v>0</v>
      </c>
      <c r="L5760">
        <v>0</v>
      </c>
      <c r="M5760">
        <v>0</v>
      </c>
    </row>
    <row r="5761" spans="2:13" x14ac:dyDescent="0.2">
      <c r="B5761">
        <v>0</v>
      </c>
      <c r="C5761">
        <v>0</v>
      </c>
      <c r="D5761">
        <v>0</v>
      </c>
      <c r="E5761">
        <v>0</v>
      </c>
      <c r="F5761">
        <v>0</v>
      </c>
      <c r="G5761">
        <v>44444444</v>
      </c>
      <c r="H5761">
        <v>0</v>
      </c>
      <c r="I5761">
        <v>0</v>
      </c>
      <c r="J5761">
        <v>0</v>
      </c>
      <c r="K5761">
        <v>0</v>
      </c>
      <c r="L5761">
        <v>0</v>
      </c>
      <c r="M5761">
        <v>0</v>
      </c>
    </row>
    <row r="5762" spans="2:13" x14ac:dyDescent="0.2">
      <c r="B5762">
        <v>0</v>
      </c>
      <c r="C5762">
        <v>0</v>
      </c>
      <c r="D5762">
        <v>0</v>
      </c>
      <c r="E5762">
        <v>0</v>
      </c>
      <c r="F5762">
        <v>0</v>
      </c>
      <c r="G5762">
        <v>44444444</v>
      </c>
      <c r="H5762">
        <v>0</v>
      </c>
      <c r="I5762">
        <v>0</v>
      </c>
      <c r="J5762">
        <v>0</v>
      </c>
      <c r="K5762">
        <v>0</v>
      </c>
      <c r="L5762">
        <v>0</v>
      </c>
      <c r="M5762">
        <v>0</v>
      </c>
    </row>
    <row r="5763" spans="2:13" x14ac:dyDescent="0.2">
      <c r="B5763">
        <v>0</v>
      </c>
      <c r="C5763">
        <v>0</v>
      </c>
      <c r="D5763">
        <v>0</v>
      </c>
      <c r="E5763">
        <v>0</v>
      </c>
      <c r="F5763">
        <v>0</v>
      </c>
      <c r="G5763">
        <v>44444444</v>
      </c>
      <c r="H5763">
        <v>0</v>
      </c>
      <c r="I5763">
        <v>0</v>
      </c>
      <c r="J5763">
        <v>0</v>
      </c>
      <c r="K5763">
        <v>0</v>
      </c>
      <c r="L5763">
        <v>0</v>
      </c>
      <c r="M5763">
        <v>0</v>
      </c>
    </row>
    <row r="5764" spans="2:13" x14ac:dyDescent="0.2">
      <c r="B5764">
        <v>0</v>
      </c>
      <c r="C5764">
        <v>0</v>
      </c>
      <c r="D5764">
        <v>0</v>
      </c>
      <c r="E5764">
        <v>0</v>
      </c>
      <c r="F5764">
        <v>0</v>
      </c>
      <c r="G5764">
        <v>44444444</v>
      </c>
      <c r="H5764">
        <v>0</v>
      </c>
      <c r="I5764">
        <v>0</v>
      </c>
      <c r="J5764">
        <v>0</v>
      </c>
      <c r="K5764">
        <v>0</v>
      </c>
      <c r="L5764">
        <v>0</v>
      </c>
      <c r="M5764">
        <v>0</v>
      </c>
    </row>
    <row r="5765" spans="2:13" x14ac:dyDescent="0.2">
      <c r="B5765">
        <v>0</v>
      </c>
      <c r="C5765">
        <v>0</v>
      </c>
      <c r="D5765">
        <v>0</v>
      </c>
      <c r="E5765">
        <v>0</v>
      </c>
      <c r="F5765">
        <v>0</v>
      </c>
      <c r="G5765">
        <v>44444444</v>
      </c>
      <c r="H5765">
        <v>0</v>
      </c>
      <c r="I5765">
        <v>0</v>
      </c>
      <c r="J5765">
        <v>0</v>
      </c>
      <c r="K5765">
        <v>0</v>
      </c>
      <c r="L5765">
        <v>0</v>
      </c>
      <c r="M5765">
        <v>0</v>
      </c>
    </row>
    <row r="5766" spans="2:13" x14ac:dyDescent="0.2">
      <c r="B5766">
        <v>0</v>
      </c>
      <c r="C5766">
        <v>0</v>
      </c>
      <c r="D5766">
        <v>0</v>
      </c>
      <c r="E5766">
        <v>0</v>
      </c>
      <c r="F5766">
        <v>0</v>
      </c>
      <c r="G5766">
        <v>44444444</v>
      </c>
      <c r="H5766">
        <v>0</v>
      </c>
      <c r="I5766">
        <v>0</v>
      </c>
      <c r="J5766">
        <v>0</v>
      </c>
      <c r="K5766">
        <v>0</v>
      </c>
      <c r="L5766">
        <v>0</v>
      </c>
      <c r="M5766">
        <v>0</v>
      </c>
    </row>
    <row r="5767" spans="2:13" x14ac:dyDescent="0.2">
      <c r="B5767">
        <v>0</v>
      </c>
      <c r="C5767">
        <v>0</v>
      </c>
      <c r="D5767">
        <v>0</v>
      </c>
      <c r="E5767">
        <v>0</v>
      </c>
      <c r="F5767">
        <v>0</v>
      </c>
      <c r="G5767">
        <v>44444444</v>
      </c>
      <c r="H5767">
        <v>0</v>
      </c>
      <c r="I5767">
        <v>0</v>
      </c>
      <c r="J5767">
        <v>0</v>
      </c>
      <c r="K5767">
        <v>0</v>
      </c>
      <c r="L5767">
        <v>0</v>
      </c>
      <c r="M5767">
        <v>0</v>
      </c>
    </row>
    <row r="5768" spans="2:13" x14ac:dyDescent="0.2">
      <c r="B5768">
        <v>0</v>
      </c>
      <c r="C5768">
        <v>0</v>
      </c>
      <c r="D5768">
        <v>0</v>
      </c>
      <c r="E5768">
        <v>0</v>
      </c>
      <c r="F5768">
        <v>0</v>
      </c>
      <c r="G5768">
        <v>44444444</v>
      </c>
      <c r="H5768">
        <v>0</v>
      </c>
      <c r="I5768">
        <v>0</v>
      </c>
      <c r="J5768">
        <v>0</v>
      </c>
      <c r="K5768">
        <v>0</v>
      </c>
      <c r="L5768">
        <v>0</v>
      </c>
      <c r="M5768">
        <v>0</v>
      </c>
    </row>
    <row r="5769" spans="2:13" x14ac:dyDescent="0.2">
      <c r="B5769">
        <v>0</v>
      </c>
      <c r="C5769">
        <v>0</v>
      </c>
      <c r="D5769">
        <v>0</v>
      </c>
      <c r="E5769">
        <v>0</v>
      </c>
      <c r="F5769">
        <v>0</v>
      </c>
      <c r="G5769">
        <v>44444444</v>
      </c>
      <c r="H5769">
        <v>0</v>
      </c>
      <c r="I5769">
        <v>0</v>
      </c>
      <c r="J5769">
        <v>0</v>
      </c>
      <c r="K5769">
        <v>0</v>
      </c>
      <c r="L5769">
        <v>0</v>
      </c>
      <c r="M5769">
        <v>0</v>
      </c>
    </row>
    <row r="5770" spans="2:13" x14ac:dyDescent="0.2">
      <c r="B5770">
        <v>0</v>
      </c>
      <c r="C5770">
        <v>0</v>
      </c>
      <c r="D5770">
        <v>0</v>
      </c>
      <c r="E5770">
        <v>0</v>
      </c>
      <c r="F5770">
        <v>0</v>
      </c>
      <c r="G5770">
        <v>44444444</v>
      </c>
      <c r="H5770">
        <v>0</v>
      </c>
      <c r="I5770">
        <v>0</v>
      </c>
      <c r="J5770">
        <v>0</v>
      </c>
      <c r="K5770">
        <v>0</v>
      </c>
      <c r="L5770">
        <v>0</v>
      </c>
      <c r="M5770">
        <v>0</v>
      </c>
    </row>
    <row r="5771" spans="2:13" x14ac:dyDescent="0.2">
      <c r="B5771">
        <v>0</v>
      </c>
      <c r="C5771">
        <v>0</v>
      </c>
      <c r="D5771">
        <v>0</v>
      </c>
      <c r="E5771">
        <v>0</v>
      </c>
      <c r="F5771">
        <v>0</v>
      </c>
      <c r="G5771">
        <v>44444444</v>
      </c>
      <c r="H5771">
        <v>0</v>
      </c>
      <c r="I5771">
        <v>0</v>
      </c>
      <c r="J5771">
        <v>0</v>
      </c>
      <c r="K5771">
        <v>0</v>
      </c>
      <c r="L5771">
        <v>0</v>
      </c>
      <c r="M5771">
        <v>0</v>
      </c>
    </row>
    <row r="5772" spans="2:13" x14ac:dyDescent="0.2">
      <c r="B5772">
        <v>0</v>
      </c>
      <c r="C5772">
        <v>0</v>
      </c>
      <c r="D5772">
        <v>0</v>
      </c>
      <c r="E5772">
        <v>0</v>
      </c>
      <c r="F5772">
        <v>0</v>
      </c>
      <c r="G5772">
        <v>44444444</v>
      </c>
      <c r="H5772">
        <v>0</v>
      </c>
      <c r="I5772">
        <v>0</v>
      </c>
      <c r="J5772">
        <v>0</v>
      </c>
      <c r="K5772">
        <v>0</v>
      </c>
      <c r="L5772">
        <v>0</v>
      </c>
      <c r="M5772">
        <v>0</v>
      </c>
    </row>
    <row r="5773" spans="2:13" x14ac:dyDescent="0.2">
      <c r="B5773">
        <v>0</v>
      </c>
      <c r="C5773">
        <v>0</v>
      </c>
      <c r="D5773">
        <v>0</v>
      </c>
      <c r="E5773">
        <v>0</v>
      </c>
      <c r="F5773">
        <v>0</v>
      </c>
      <c r="G5773">
        <v>44444444</v>
      </c>
      <c r="H5773">
        <v>0</v>
      </c>
      <c r="I5773">
        <v>0</v>
      </c>
      <c r="J5773">
        <v>0</v>
      </c>
      <c r="K5773">
        <v>0</v>
      </c>
      <c r="L5773">
        <v>0</v>
      </c>
      <c r="M5773">
        <v>0</v>
      </c>
    </row>
    <row r="5774" spans="2:13" x14ac:dyDescent="0.2">
      <c r="B5774">
        <v>0</v>
      </c>
      <c r="C5774">
        <v>0</v>
      </c>
      <c r="D5774">
        <v>0</v>
      </c>
      <c r="E5774">
        <v>0</v>
      </c>
      <c r="F5774">
        <v>0</v>
      </c>
      <c r="G5774">
        <v>44444444</v>
      </c>
      <c r="H5774">
        <v>0</v>
      </c>
      <c r="I5774">
        <v>0</v>
      </c>
      <c r="J5774">
        <v>0</v>
      </c>
      <c r="K5774">
        <v>0</v>
      </c>
      <c r="L5774">
        <v>0</v>
      </c>
      <c r="M5774">
        <v>0</v>
      </c>
    </row>
    <row r="5775" spans="2:13" x14ac:dyDescent="0.2">
      <c r="B5775">
        <v>0</v>
      </c>
      <c r="C5775">
        <v>0</v>
      </c>
      <c r="D5775">
        <v>0</v>
      </c>
      <c r="E5775">
        <v>0</v>
      </c>
      <c r="F5775">
        <v>0</v>
      </c>
      <c r="G5775">
        <v>44444444</v>
      </c>
      <c r="H5775">
        <v>0</v>
      </c>
      <c r="I5775">
        <v>0</v>
      </c>
      <c r="J5775">
        <v>0</v>
      </c>
      <c r="K5775">
        <v>0</v>
      </c>
      <c r="L5775">
        <v>0</v>
      </c>
      <c r="M5775">
        <v>0</v>
      </c>
    </row>
    <row r="5776" spans="2:13" x14ac:dyDescent="0.2">
      <c r="B5776">
        <v>0</v>
      </c>
      <c r="C5776">
        <v>0</v>
      </c>
      <c r="D5776">
        <v>0</v>
      </c>
      <c r="E5776">
        <v>0</v>
      </c>
      <c r="F5776">
        <v>0</v>
      </c>
      <c r="G5776">
        <v>44444444</v>
      </c>
      <c r="H5776">
        <v>0</v>
      </c>
      <c r="I5776">
        <v>0</v>
      </c>
      <c r="J5776">
        <v>0</v>
      </c>
      <c r="K5776">
        <v>0</v>
      </c>
      <c r="L5776">
        <v>0</v>
      </c>
      <c r="M5776">
        <v>0</v>
      </c>
    </row>
    <row r="5777" spans="2:13" x14ac:dyDescent="0.2">
      <c r="B5777">
        <v>0</v>
      </c>
      <c r="C5777">
        <v>0</v>
      </c>
      <c r="D5777">
        <v>0</v>
      </c>
      <c r="E5777">
        <v>0</v>
      </c>
      <c r="F5777">
        <v>0</v>
      </c>
      <c r="G5777">
        <v>44444444</v>
      </c>
      <c r="H5777">
        <v>0</v>
      </c>
      <c r="I5777">
        <v>0</v>
      </c>
      <c r="J5777">
        <v>0</v>
      </c>
      <c r="K5777">
        <v>0</v>
      </c>
      <c r="L5777">
        <v>0</v>
      </c>
      <c r="M5777">
        <v>0</v>
      </c>
    </row>
    <row r="5778" spans="2:13" x14ac:dyDescent="0.2">
      <c r="B5778">
        <v>0</v>
      </c>
      <c r="C5778">
        <v>0</v>
      </c>
      <c r="D5778">
        <v>0</v>
      </c>
      <c r="E5778">
        <v>0</v>
      </c>
      <c r="F5778">
        <v>0</v>
      </c>
      <c r="G5778">
        <v>44444444</v>
      </c>
      <c r="H5778">
        <v>0</v>
      </c>
      <c r="I5778">
        <v>0</v>
      </c>
      <c r="J5778">
        <v>0</v>
      </c>
      <c r="K5778">
        <v>0</v>
      </c>
      <c r="L5778">
        <v>0</v>
      </c>
      <c r="M5778">
        <v>0</v>
      </c>
    </row>
    <row r="5779" spans="2:13" x14ac:dyDescent="0.2">
      <c r="B5779">
        <v>0</v>
      </c>
      <c r="C5779">
        <v>0</v>
      </c>
      <c r="D5779">
        <v>0</v>
      </c>
      <c r="E5779">
        <v>0</v>
      </c>
      <c r="F5779">
        <v>0</v>
      </c>
      <c r="G5779">
        <v>44444444</v>
      </c>
      <c r="H5779">
        <v>0</v>
      </c>
      <c r="I5779">
        <v>0</v>
      </c>
      <c r="J5779">
        <v>0</v>
      </c>
      <c r="K5779">
        <v>0</v>
      </c>
      <c r="L5779">
        <v>0</v>
      </c>
      <c r="M5779">
        <v>0</v>
      </c>
    </row>
    <row r="5780" spans="2:13" x14ac:dyDescent="0.2">
      <c r="B5780">
        <v>0</v>
      </c>
      <c r="C5780">
        <v>0</v>
      </c>
      <c r="D5780">
        <v>0</v>
      </c>
      <c r="E5780">
        <v>0</v>
      </c>
      <c r="F5780">
        <v>0</v>
      </c>
      <c r="G5780">
        <v>44444444</v>
      </c>
      <c r="H5780">
        <v>0</v>
      </c>
      <c r="I5780">
        <v>0</v>
      </c>
      <c r="J5780">
        <v>0</v>
      </c>
      <c r="K5780">
        <v>0</v>
      </c>
      <c r="L5780">
        <v>0</v>
      </c>
      <c r="M5780">
        <v>0</v>
      </c>
    </row>
    <row r="5781" spans="2:13" x14ac:dyDescent="0.2">
      <c r="B5781">
        <v>0</v>
      </c>
      <c r="C5781">
        <v>0</v>
      </c>
      <c r="D5781">
        <v>0</v>
      </c>
      <c r="E5781">
        <v>0</v>
      </c>
      <c r="F5781">
        <v>0</v>
      </c>
      <c r="G5781">
        <v>44444444</v>
      </c>
      <c r="H5781">
        <v>0</v>
      </c>
      <c r="I5781">
        <v>0</v>
      </c>
      <c r="J5781">
        <v>0</v>
      </c>
      <c r="K5781">
        <v>0</v>
      </c>
      <c r="L5781">
        <v>0</v>
      </c>
      <c r="M5781">
        <v>0</v>
      </c>
    </row>
    <row r="5782" spans="2:13" x14ac:dyDescent="0.2">
      <c r="B5782">
        <v>0</v>
      </c>
      <c r="C5782">
        <v>0</v>
      </c>
      <c r="D5782">
        <v>0</v>
      </c>
      <c r="E5782">
        <v>0</v>
      </c>
      <c r="F5782">
        <v>0</v>
      </c>
      <c r="G5782">
        <v>44444444</v>
      </c>
      <c r="H5782">
        <v>0</v>
      </c>
      <c r="I5782">
        <v>0</v>
      </c>
      <c r="J5782">
        <v>0</v>
      </c>
      <c r="K5782">
        <v>0</v>
      </c>
      <c r="L5782">
        <v>0</v>
      </c>
      <c r="M5782">
        <v>0</v>
      </c>
    </row>
    <row r="5783" spans="2:13" x14ac:dyDescent="0.2">
      <c r="B5783">
        <v>0</v>
      </c>
      <c r="C5783">
        <v>0</v>
      </c>
      <c r="D5783">
        <v>0</v>
      </c>
      <c r="E5783">
        <v>0</v>
      </c>
      <c r="F5783">
        <v>0</v>
      </c>
      <c r="G5783">
        <v>44444444</v>
      </c>
      <c r="H5783">
        <v>0</v>
      </c>
      <c r="I5783">
        <v>0</v>
      </c>
      <c r="J5783">
        <v>0</v>
      </c>
      <c r="K5783">
        <v>0</v>
      </c>
      <c r="L5783">
        <v>0</v>
      </c>
      <c r="M5783">
        <v>0</v>
      </c>
    </row>
    <row r="5784" spans="2:13" x14ac:dyDescent="0.2">
      <c r="B5784">
        <v>0</v>
      </c>
      <c r="C5784">
        <v>0</v>
      </c>
      <c r="D5784">
        <v>0</v>
      </c>
      <c r="E5784">
        <v>0</v>
      </c>
      <c r="F5784">
        <v>0</v>
      </c>
      <c r="G5784">
        <v>44444444</v>
      </c>
      <c r="H5784">
        <v>0</v>
      </c>
      <c r="I5784">
        <v>0</v>
      </c>
      <c r="J5784">
        <v>0</v>
      </c>
      <c r="K5784">
        <v>0</v>
      </c>
      <c r="L5784">
        <v>0</v>
      </c>
      <c r="M5784">
        <v>0</v>
      </c>
    </row>
    <row r="5785" spans="2:13" x14ac:dyDescent="0.2">
      <c r="B5785">
        <v>0</v>
      </c>
      <c r="C5785">
        <v>0</v>
      </c>
      <c r="D5785">
        <v>0</v>
      </c>
      <c r="E5785">
        <v>0</v>
      </c>
      <c r="F5785">
        <v>0</v>
      </c>
      <c r="G5785">
        <v>44444444</v>
      </c>
      <c r="H5785">
        <v>0</v>
      </c>
      <c r="I5785">
        <v>0</v>
      </c>
      <c r="J5785">
        <v>0</v>
      </c>
      <c r="K5785">
        <v>0</v>
      </c>
      <c r="L5785">
        <v>0</v>
      </c>
      <c r="M5785">
        <v>0</v>
      </c>
    </row>
    <row r="5786" spans="2:13" x14ac:dyDescent="0.2">
      <c r="B5786">
        <v>0</v>
      </c>
      <c r="C5786">
        <v>0</v>
      </c>
      <c r="D5786">
        <v>0</v>
      </c>
      <c r="E5786">
        <v>0</v>
      </c>
      <c r="F5786">
        <v>0</v>
      </c>
      <c r="G5786">
        <v>44444444</v>
      </c>
      <c r="H5786">
        <v>0</v>
      </c>
      <c r="I5786">
        <v>0</v>
      </c>
      <c r="J5786">
        <v>0</v>
      </c>
      <c r="K5786">
        <v>0</v>
      </c>
      <c r="L5786">
        <v>0</v>
      </c>
      <c r="M5786">
        <v>0</v>
      </c>
    </row>
    <row r="5787" spans="2:13" x14ac:dyDescent="0.2">
      <c r="B5787">
        <v>0</v>
      </c>
      <c r="C5787">
        <v>0</v>
      </c>
      <c r="D5787">
        <v>0</v>
      </c>
      <c r="E5787">
        <v>0</v>
      </c>
      <c r="F5787">
        <v>0</v>
      </c>
      <c r="G5787">
        <v>44444444</v>
      </c>
      <c r="H5787">
        <v>0</v>
      </c>
      <c r="I5787">
        <v>0</v>
      </c>
      <c r="J5787">
        <v>0</v>
      </c>
      <c r="K5787">
        <v>0</v>
      </c>
      <c r="L5787">
        <v>0</v>
      </c>
      <c r="M5787">
        <v>0</v>
      </c>
    </row>
    <row r="5788" spans="2:13" x14ac:dyDescent="0.2">
      <c r="B5788">
        <v>0</v>
      </c>
      <c r="C5788">
        <v>0</v>
      </c>
      <c r="D5788">
        <v>0</v>
      </c>
      <c r="E5788">
        <v>0</v>
      </c>
      <c r="F5788">
        <v>0</v>
      </c>
      <c r="G5788">
        <v>44444444</v>
      </c>
      <c r="H5788">
        <v>0</v>
      </c>
      <c r="I5788">
        <v>0</v>
      </c>
      <c r="J5788">
        <v>0</v>
      </c>
      <c r="K5788">
        <v>0</v>
      </c>
      <c r="L5788">
        <v>0</v>
      </c>
      <c r="M5788">
        <v>0</v>
      </c>
    </row>
    <row r="5789" spans="2:13" x14ac:dyDescent="0.2">
      <c r="B5789">
        <v>0</v>
      </c>
      <c r="C5789">
        <v>0</v>
      </c>
      <c r="D5789">
        <v>0</v>
      </c>
      <c r="E5789">
        <v>0</v>
      </c>
      <c r="F5789">
        <v>0</v>
      </c>
      <c r="G5789">
        <v>44444444</v>
      </c>
      <c r="H5789">
        <v>0</v>
      </c>
      <c r="I5789">
        <v>0</v>
      </c>
      <c r="J5789">
        <v>0</v>
      </c>
      <c r="K5789">
        <v>0</v>
      </c>
      <c r="L5789">
        <v>0</v>
      </c>
      <c r="M5789">
        <v>0</v>
      </c>
    </row>
    <row r="5790" spans="2:13" x14ac:dyDescent="0.2">
      <c r="B5790">
        <v>0</v>
      </c>
      <c r="C5790">
        <v>0</v>
      </c>
      <c r="D5790">
        <v>0</v>
      </c>
      <c r="E5790">
        <v>0</v>
      </c>
      <c r="F5790">
        <v>0</v>
      </c>
      <c r="G5790">
        <v>44444444</v>
      </c>
      <c r="H5790">
        <v>0</v>
      </c>
      <c r="I5790">
        <v>0</v>
      </c>
      <c r="J5790">
        <v>0</v>
      </c>
      <c r="K5790">
        <v>0</v>
      </c>
      <c r="L5790">
        <v>0</v>
      </c>
      <c r="M5790">
        <v>0</v>
      </c>
    </row>
    <row r="5791" spans="2:13" x14ac:dyDescent="0.2">
      <c r="B5791">
        <v>0</v>
      </c>
      <c r="C5791">
        <v>0</v>
      </c>
      <c r="D5791">
        <v>0</v>
      </c>
      <c r="E5791">
        <v>0</v>
      </c>
      <c r="F5791">
        <v>0</v>
      </c>
      <c r="G5791">
        <v>44444444</v>
      </c>
      <c r="H5791">
        <v>0</v>
      </c>
      <c r="I5791">
        <v>0</v>
      </c>
      <c r="J5791">
        <v>0</v>
      </c>
      <c r="K5791">
        <v>0</v>
      </c>
      <c r="L5791">
        <v>0</v>
      </c>
      <c r="M5791">
        <v>0</v>
      </c>
    </row>
    <row r="5792" spans="2:13" x14ac:dyDescent="0.2">
      <c r="B5792">
        <v>0</v>
      </c>
      <c r="C5792">
        <v>0</v>
      </c>
      <c r="D5792">
        <v>0</v>
      </c>
      <c r="E5792">
        <v>0</v>
      </c>
      <c r="F5792">
        <v>0</v>
      </c>
      <c r="G5792">
        <v>44444444</v>
      </c>
      <c r="H5792">
        <v>0</v>
      </c>
      <c r="I5792">
        <v>0</v>
      </c>
      <c r="J5792">
        <v>0</v>
      </c>
      <c r="K5792">
        <v>0</v>
      </c>
      <c r="L5792">
        <v>0</v>
      </c>
      <c r="M5792">
        <v>0</v>
      </c>
    </row>
    <row r="5793" spans="2:13" x14ac:dyDescent="0.2">
      <c r="B5793">
        <v>0</v>
      </c>
      <c r="C5793">
        <v>0</v>
      </c>
      <c r="D5793">
        <v>0</v>
      </c>
      <c r="E5793">
        <v>0</v>
      </c>
      <c r="F5793">
        <v>0</v>
      </c>
      <c r="G5793">
        <v>44444444</v>
      </c>
      <c r="H5793">
        <v>0</v>
      </c>
      <c r="I5793">
        <v>0</v>
      </c>
      <c r="J5793">
        <v>0</v>
      </c>
      <c r="K5793">
        <v>0</v>
      </c>
      <c r="L5793">
        <v>0</v>
      </c>
      <c r="M5793">
        <v>0</v>
      </c>
    </row>
    <row r="5794" spans="2:13" x14ac:dyDescent="0.2">
      <c r="B5794">
        <v>0</v>
      </c>
      <c r="C5794">
        <v>0</v>
      </c>
      <c r="D5794">
        <v>0</v>
      </c>
      <c r="E5794">
        <v>0</v>
      </c>
      <c r="F5794">
        <v>0</v>
      </c>
      <c r="G5794">
        <v>44444444</v>
      </c>
      <c r="H5794">
        <v>0</v>
      </c>
      <c r="I5794">
        <v>0</v>
      </c>
      <c r="J5794">
        <v>0</v>
      </c>
      <c r="K5794">
        <v>0</v>
      </c>
      <c r="L5794">
        <v>0</v>
      </c>
      <c r="M5794">
        <v>0</v>
      </c>
    </row>
    <row r="5795" spans="2:13" x14ac:dyDescent="0.2">
      <c r="B5795">
        <v>0</v>
      </c>
      <c r="C5795">
        <v>0</v>
      </c>
      <c r="D5795">
        <v>0</v>
      </c>
      <c r="E5795">
        <v>0</v>
      </c>
      <c r="F5795">
        <v>0</v>
      </c>
      <c r="G5795">
        <v>44444444</v>
      </c>
      <c r="H5795">
        <v>0</v>
      </c>
      <c r="I5795">
        <v>0</v>
      </c>
      <c r="J5795">
        <v>0</v>
      </c>
      <c r="K5795">
        <v>0</v>
      </c>
      <c r="L5795">
        <v>0</v>
      </c>
      <c r="M5795">
        <v>0</v>
      </c>
    </row>
    <row r="5796" spans="2:13" x14ac:dyDescent="0.2">
      <c r="B5796">
        <v>0</v>
      </c>
      <c r="C5796">
        <v>0</v>
      </c>
      <c r="D5796">
        <v>0</v>
      </c>
      <c r="E5796">
        <v>0</v>
      </c>
      <c r="F5796">
        <v>0</v>
      </c>
      <c r="G5796">
        <v>44444444</v>
      </c>
      <c r="H5796">
        <v>0</v>
      </c>
      <c r="I5796">
        <v>0</v>
      </c>
      <c r="J5796">
        <v>0</v>
      </c>
      <c r="K5796">
        <v>0</v>
      </c>
      <c r="L5796">
        <v>0</v>
      </c>
      <c r="M5796">
        <v>0</v>
      </c>
    </row>
    <row r="5797" spans="2:13" x14ac:dyDescent="0.2">
      <c r="B5797">
        <v>0</v>
      </c>
      <c r="C5797">
        <v>0</v>
      </c>
      <c r="D5797">
        <v>0</v>
      </c>
      <c r="E5797">
        <v>0</v>
      </c>
      <c r="F5797">
        <v>0</v>
      </c>
      <c r="G5797">
        <v>44444444</v>
      </c>
      <c r="H5797">
        <v>0</v>
      </c>
      <c r="I5797">
        <v>0</v>
      </c>
      <c r="J5797">
        <v>0</v>
      </c>
      <c r="K5797">
        <v>0</v>
      </c>
      <c r="L5797">
        <v>0</v>
      </c>
      <c r="M5797">
        <v>0</v>
      </c>
    </row>
    <row r="5798" spans="2:13" x14ac:dyDescent="0.2">
      <c r="B5798">
        <v>0</v>
      </c>
      <c r="C5798">
        <v>0</v>
      </c>
      <c r="D5798">
        <v>0</v>
      </c>
      <c r="E5798">
        <v>0</v>
      </c>
      <c r="F5798">
        <v>0</v>
      </c>
      <c r="G5798">
        <v>44444444</v>
      </c>
      <c r="H5798">
        <v>0</v>
      </c>
      <c r="I5798">
        <v>0</v>
      </c>
      <c r="J5798">
        <v>0</v>
      </c>
      <c r="K5798">
        <v>0</v>
      </c>
      <c r="L5798">
        <v>0</v>
      </c>
      <c r="M5798">
        <v>0</v>
      </c>
    </row>
    <row r="5799" spans="2:13" x14ac:dyDescent="0.2">
      <c r="B5799">
        <v>0</v>
      </c>
      <c r="C5799">
        <v>0</v>
      </c>
      <c r="D5799">
        <v>0</v>
      </c>
      <c r="E5799">
        <v>0</v>
      </c>
      <c r="F5799">
        <v>0</v>
      </c>
      <c r="G5799">
        <v>44444444</v>
      </c>
      <c r="H5799">
        <v>0</v>
      </c>
      <c r="I5799">
        <v>0</v>
      </c>
      <c r="J5799">
        <v>0</v>
      </c>
      <c r="K5799">
        <v>0</v>
      </c>
      <c r="L5799">
        <v>0</v>
      </c>
      <c r="M5799">
        <v>0</v>
      </c>
    </row>
    <row r="5800" spans="2:13" x14ac:dyDescent="0.2">
      <c r="B5800">
        <v>0</v>
      </c>
      <c r="C5800">
        <v>0</v>
      </c>
      <c r="D5800">
        <v>0</v>
      </c>
      <c r="E5800">
        <v>0</v>
      </c>
      <c r="F5800">
        <v>0</v>
      </c>
      <c r="G5800">
        <v>44444444</v>
      </c>
      <c r="H5800">
        <v>0</v>
      </c>
      <c r="I5800">
        <v>0</v>
      </c>
      <c r="J5800">
        <v>0</v>
      </c>
      <c r="K5800">
        <v>0</v>
      </c>
      <c r="L5800">
        <v>0</v>
      </c>
      <c r="M5800">
        <v>0</v>
      </c>
    </row>
    <row r="5801" spans="2:13" x14ac:dyDescent="0.2">
      <c r="B5801">
        <v>0</v>
      </c>
      <c r="C5801">
        <v>0</v>
      </c>
      <c r="D5801">
        <v>0</v>
      </c>
      <c r="E5801">
        <v>0</v>
      </c>
      <c r="F5801">
        <v>0</v>
      </c>
      <c r="G5801">
        <v>44444444</v>
      </c>
      <c r="H5801">
        <v>0</v>
      </c>
      <c r="I5801">
        <v>0</v>
      </c>
      <c r="J5801">
        <v>0</v>
      </c>
      <c r="K5801">
        <v>0</v>
      </c>
      <c r="L5801">
        <v>0</v>
      </c>
      <c r="M5801">
        <v>0</v>
      </c>
    </row>
    <row r="5802" spans="2:13" x14ac:dyDescent="0.2">
      <c r="B5802">
        <v>0</v>
      </c>
      <c r="C5802">
        <v>0</v>
      </c>
      <c r="D5802">
        <v>0</v>
      </c>
      <c r="E5802">
        <v>0</v>
      </c>
      <c r="F5802">
        <v>0</v>
      </c>
      <c r="G5802">
        <v>44444444</v>
      </c>
      <c r="H5802">
        <v>0</v>
      </c>
      <c r="I5802">
        <v>0</v>
      </c>
      <c r="J5802">
        <v>0</v>
      </c>
      <c r="K5802">
        <v>0</v>
      </c>
      <c r="L5802">
        <v>0</v>
      </c>
      <c r="M5802">
        <v>0</v>
      </c>
    </row>
    <row r="5803" spans="2:13" x14ac:dyDescent="0.2">
      <c r="B5803">
        <v>0</v>
      </c>
      <c r="C5803">
        <v>0</v>
      </c>
      <c r="D5803">
        <v>0</v>
      </c>
      <c r="E5803">
        <v>0</v>
      </c>
      <c r="F5803">
        <v>0</v>
      </c>
      <c r="G5803">
        <v>44444444</v>
      </c>
      <c r="H5803">
        <v>0</v>
      </c>
      <c r="I5803">
        <v>0</v>
      </c>
      <c r="J5803">
        <v>0</v>
      </c>
      <c r="K5803">
        <v>0</v>
      </c>
      <c r="L5803">
        <v>0</v>
      </c>
      <c r="M5803">
        <v>0</v>
      </c>
    </row>
    <row r="5804" spans="2:13" x14ac:dyDescent="0.2">
      <c r="B5804">
        <v>0</v>
      </c>
      <c r="C5804">
        <v>0</v>
      </c>
      <c r="D5804">
        <v>0</v>
      </c>
      <c r="E5804">
        <v>0</v>
      </c>
      <c r="F5804">
        <v>0</v>
      </c>
      <c r="G5804">
        <v>44444444</v>
      </c>
      <c r="H5804">
        <v>0</v>
      </c>
      <c r="I5804">
        <v>0</v>
      </c>
      <c r="J5804">
        <v>0</v>
      </c>
      <c r="K5804">
        <v>0</v>
      </c>
      <c r="L5804">
        <v>0</v>
      </c>
      <c r="M5804">
        <v>0</v>
      </c>
    </row>
    <row r="5805" spans="2:13" x14ac:dyDescent="0.2">
      <c r="B5805">
        <v>0</v>
      </c>
      <c r="C5805">
        <v>0</v>
      </c>
      <c r="D5805">
        <v>0</v>
      </c>
      <c r="E5805">
        <v>0</v>
      </c>
      <c r="F5805">
        <v>0</v>
      </c>
      <c r="G5805">
        <v>44444444</v>
      </c>
      <c r="H5805">
        <v>0</v>
      </c>
      <c r="I5805">
        <v>0</v>
      </c>
      <c r="J5805">
        <v>0</v>
      </c>
      <c r="K5805">
        <v>0</v>
      </c>
      <c r="L5805">
        <v>0</v>
      </c>
      <c r="M5805">
        <v>0</v>
      </c>
    </row>
    <row r="5806" spans="2:13" x14ac:dyDescent="0.2">
      <c r="B5806">
        <v>0</v>
      </c>
      <c r="C5806">
        <v>0</v>
      </c>
      <c r="D5806">
        <v>0</v>
      </c>
      <c r="E5806">
        <v>0</v>
      </c>
      <c r="F5806">
        <v>0</v>
      </c>
      <c r="G5806">
        <v>44444444</v>
      </c>
      <c r="H5806">
        <v>0</v>
      </c>
      <c r="I5806">
        <v>0</v>
      </c>
      <c r="J5806">
        <v>0</v>
      </c>
      <c r="K5806">
        <v>0</v>
      </c>
      <c r="L5806">
        <v>0</v>
      </c>
      <c r="M5806">
        <v>0</v>
      </c>
    </row>
    <row r="5807" spans="2:13" x14ac:dyDescent="0.2">
      <c r="B5807">
        <v>0</v>
      </c>
      <c r="C5807">
        <v>0</v>
      </c>
      <c r="D5807">
        <v>0</v>
      </c>
      <c r="E5807">
        <v>0</v>
      </c>
      <c r="F5807">
        <v>0</v>
      </c>
      <c r="G5807">
        <v>44444444</v>
      </c>
      <c r="H5807">
        <v>0</v>
      </c>
      <c r="I5807">
        <v>0</v>
      </c>
      <c r="J5807">
        <v>0</v>
      </c>
      <c r="K5807">
        <v>0</v>
      </c>
      <c r="L5807">
        <v>0</v>
      </c>
      <c r="M5807">
        <v>0</v>
      </c>
    </row>
    <row r="5808" spans="2:13" x14ac:dyDescent="0.2">
      <c r="B5808">
        <v>0</v>
      </c>
      <c r="C5808">
        <v>0</v>
      </c>
      <c r="D5808">
        <v>0</v>
      </c>
      <c r="E5808">
        <v>0</v>
      </c>
      <c r="F5808">
        <v>0</v>
      </c>
      <c r="G5808">
        <v>44444444</v>
      </c>
      <c r="H5808">
        <v>0</v>
      </c>
      <c r="I5808">
        <v>0</v>
      </c>
      <c r="J5808">
        <v>0</v>
      </c>
      <c r="K5808">
        <v>0</v>
      </c>
      <c r="L5808">
        <v>0</v>
      </c>
      <c r="M5808">
        <v>0</v>
      </c>
    </row>
    <row r="5809" spans="2:13" x14ac:dyDescent="0.2">
      <c r="B5809">
        <v>0</v>
      </c>
      <c r="C5809">
        <v>0</v>
      </c>
      <c r="D5809">
        <v>0</v>
      </c>
      <c r="E5809">
        <v>0</v>
      </c>
      <c r="F5809">
        <v>0</v>
      </c>
      <c r="G5809">
        <v>44444444</v>
      </c>
      <c r="H5809">
        <v>0</v>
      </c>
      <c r="I5809">
        <v>0</v>
      </c>
      <c r="J5809">
        <v>0</v>
      </c>
      <c r="K5809">
        <v>0</v>
      </c>
      <c r="L5809">
        <v>0</v>
      </c>
      <c r="M5809">
        <v>0</v>
      </c>
    </row>
    <row r="5810" spans="2:13" x14ac:dyDescent="0.2">
      <c r="B5810">
        <v>0</v>
      </c>
      <c r="C5810">
        <v>0</v>
      </c>
      <c r="D5810">
        <v>0</v>
      </c>
      <c r="E5810">
        <v>0</v>
      </c>
      <c r="F5810">
        <v>0</v>
      </c>
      <c r="G5810">
        <v>44444444</v>
      </c>
      <c r="H5810">
        <v>0</v>
      </c>
      <c r="I5810">
        <v>0</v>
      </c>
      <c r="J5810">
        <v>0</v>
      </c>
      <c r="K5810">
        <v>0</v>
      </c>
      <c r="L5810">
        <v>0</v>
      </c>
      <c r="M5810">
        <v>0</v>
      </c>
    </row>
    <row r="5811" spans="2:13" x14ac:dyDescent="0.2">
      <c r="B5811">
        <v>0</v>
      </c>
      <c r="C5811">
        <v>0</v>
      </c>
      <c r="D5811">
        <v>0</v>
      </c>
      <c r="E5811">
        <v>0</v>
      </c>
      <c r="F5811">
        <v>0</v>
      </c>
      <c r="G5811">
        <v>44444444</v>
      </c>
      <c r="H5811">
        <v>0</v>
      </c>
      <c r="I5811">
        <v>0</v>
      </c>
      <c r="J5811">
        <v>0</v>
      </c>
      <c r="K5811">
        <v>0</v>
      </c>
      <c r="L5811">
        <v>0</v>
      </c>
      <c r="M5811">
        <v>0</v>
      </c>
    </row>
    <row r="5812" spans="2:13" x14ac:dyDescent="0.2">
      <c r="B5812">
        <v>0</v>
      </c>
      <c r="C5812">
        <v>0</v>
      </c>
      <c r="D5812">
        <v>0</v>
      </c>
      <c r="E5812">
        <v>0</v>
      </c>
      <c r="F5812">
        <v>0</v>
      </c>
      <c r="G5812">
        <v>44444444</v>
      </c>
      <c r="H5812">
        <v>0</v>
      </c>
      <c r="I5812">
        <v>0</v>
      </c>
      <c r="J5812">
        <v>0</v>
      </c>
      <c r="K5812">
        <v>0</v>
      </c>
      <c r="L5812">
        <v>0</v>
      </c>
      <c r="M5812">
        <v>0</v>
      </c>
    </row>
    <row r="5813" spans="2:13" x14ac:dyDescent="0.2">
      <c r="B5813">
        <v>0</v>
      </c>
      <c r="C5813">
        <v>0</v>
      </c>
      <c r="D5813">
        <v>0</v>
      </c>
      <c r="E5813">
        <v>0</v>
      </c>
      <c r="F5813">
        <v>0</v>
      </c>
      <c r="G5813">
        <v>44444444</v>
      </c>
      <c r="H5813">
        <v>0</v>
      </c>
      <c r="I5813">
        <v>0</v>
      </c>
      <c r="J5813">
        <v>0</v>
      </c>
      <c r="K5813">
        <v>0</v>
      </c>
      <c r="L5813">
        <v>0</v>
      </c>
      <c r="M5813">
        <v>0</v>
      </c>
    </row>
    <row r="5814" spans="2:13" x14ac:dyDescent="0.2">
      <c r="B5814">
        <v>0</v>
      </c>
      <c r="C5814">
        <v>0</v>
      </c>
      <c r="D5814">
        <v>0</v>
      </c>
      <c r="E5814">
        <v>0</v>
      </c>
      <c r="F5814">
        <v>0</v>
      </c>
      <c r="G5814">
        <v>44444444</v>
      </c>
      <c r="H5814">
        <v>0</v>
      </c>
      <c r="I5814">
        <v>0</v>
      </c>
      <c r="J5814">
        <v>0</v>
      </c>
      <c r="K5814">
        <v>0</v>
      </c>
      <c r="L5814">
        <v>0</v>
      </c>
      <c r="M5814">
        <v>0</v>
      </c>
    </row>
    <row r="5815" spans="2:13" x14ac:dyDescent="0.2">
      <c r="B5815">
        <v>0</v>
      </c>
      <c r="C5815">
        <v>0</v>
      </c>
      <c r="D5815">
        <v>0</v>
      </c>
      <c r="E5815">
        <v>0</v>
      </c>
      <c r="F5815">
        <v>0</v>
      </c>
      <c r="G5815">
        <v>44444444</v>
      </c>
      <c r="H5815">
        <v>0</v>
      </c>
      <c r="I5815">
        <v>0</v>
      </c>
      <c r="J5815">
        <v>0</v>
      </c>
      <c r="K5815">
        <v>0</v>
      </c>
      <c r="L5815">
        <v>0</v>
      </c>
      <c r="M5815">
        <v>0</v>
      </c>
    </row>
    <row r="5816" spans="2:13" x14ac:dyDescent="0.2">
      <c r="B5816">
        <v>0</v>
      </c>
      <c r="C5816">
        <v>0</v>
      </c>
      <c r="D5816">
        <v>0</v>
      </c>
      <c r="E5816">
        <v>0</v>
      </c>
      <c r="F5816">
        <v>0</v>
      </c>
      <c r="G5816">
        <v>44444444</v>
      </c>
      <c r="H5816">
        <v>0</v>
      </c>
      <c r="I5816">
        <v>0</v>
      </c>
      <c r="J5816">
        <v>0</v>
      </c>
      <c r="K5816">
        <v>0</v>
      </c>
      <c r="L5816">
        <v>0</v>
      </c>
      <c r="M5816">
        <v>0</v>
      </c>
    </row>
    <row r="5817" spans="2:13" x14ac:dyDescent="0.2">
      <c r="B5817">
        <v>0</v>
      </c>
      <c r="C5817">
        <v>0</v>
      </c>
      <c r="D5817">
        <v>0</v>
      </c>
      <c r="E5817">
        <v>0</v>
      </c>
      <c r="F5817">
        <v>0</v>
      </c>
      <c r="G5817">
        <v>44444444</v>
      </c>
      <c r="H5817">
        <v>0</v>
      </c>
      <c r="I5817">
        <v>0</v>
      </c>
      <c r="J5817">
        <v>0</v>
      </c>
      <c r="K5817">
        <v>0</v>
      </c>
      <c r="L5817">
        <v>0</v>
      </c>
      <c r="M5817">
        <v>0</v>
      </c>
    </row>
    <row r="5818" spans="2:13" x14ac:dyDescent="0.2">
      <c r="B5818">
        <v>0</v>
      </c>
      <c r="C5818">
        <v>0</v>
      </c>
      <c r="D5818">
        <v>0</v>
      </c>
      <c r="E5818">
        <v>0</v>
      </c>
      <c r="F5818">
        <v>0</v>
      </c>
      <c r="G5818">
        <v>44444444</v>
      </c>
      <c r="H5818">
        <v>0</v>
      </c>
      <c r="I5818">
        <v>0</v>
      </c>
      <c r="J5818">
        <v>0</v>
      </c>
      <c r="K5818">
        <v>0</v>
      </c>
      <c r="L5818">
        <v>0</v>
      </c>
      <c r="M5818">
        <v>0</v>
      </c>
    </row>
    <row r="5819" spans="2:13" x14ac:dyDescent="0.2">
      <c r="B5819">
        <v>0</v>
      </c>
      <c r="C5819">
        <v>0</v>
      </c>
      <c r="D5819">
        <v>0</v>
      </c>
      <c r="E5819">
        <v>0</v>
      </c>
      <c r="F5819">
        <v>0</v>
      </c>
      <c r="G5819">
        <v>44444444</v>
      </c>
      <c r="H5819">
        <v>0</v>
      </c>
      <c r="I5819">
        <v>0</v>
      </c>
      <c r="J5819">
        <v>0</v>
      </c>
      <c r="K5819">
        <v>0</v>
      </c>
      <c r="L5819">
        <v>0</v>
      </c>
      <c r="M5819">
        <v>0</v>
      </c>
    </row>
    <row r="5820" spans="2:13" x14ac:dyDescent="0.2">
      <c r="B5820">
        <v>0</v>
      </c>
      <c r="C5820">
        <v>0</v>
      </c>
      <c r="D5820">
        <v>0</v>
      </c>
      <c r="E5820">
        <v>0</v>
      </c>
      <c r="F5820">
        <v>0</v>
      </c>
      <c r="G5820">
        <v>44444444</v>
      </c>
      <c r="H5820">
        <v>0</v>
      </c>
      <c r="I5820">
        <v>0</v>
      </c>
      <c r="J5820">
        <v>0</v>
      </c>
      <c r="K5820">
        <v>0</v>
      </c>
      <c r="L5820">
        <v>0</v>
      </c>
      <c r="M5820">
        <v>0</v>
      </c>
    </row>
    <row r="5821" spans="2:13" x14ac:dyDescent="0.2">
      <c r="B5821">
        <v>0</v>
      </c>
      <c r="C5821">
        <v>0</v>
      </c>
      <c r="D5821">
        <v>0</v>
      </c>
      <c r="E5821">
        <v>0</v>
      </c>
      <c r="F5821">
        <v>0</v>
      </c>
      <c r="G5821">
        <v>44444444</v>
      </c>
      <c r="H5821">
        <v>0</v>
      </c>
      <c r="I5821">
        <v>0</v>
      </c>
      <c r="J5821">
        <v>0</v>
      </c>
      <c r="K5821">
        <v>0</v>
      </c>
      <c r="L5821">
        <v>0</v>
      </c>
      <c r="M5821">
        <v>0</v>
      </c>
    </row>
    <row r="5822" spans="2:13" x14ac:dyDescent="0.2">
      <c r="B5822">
        <v>0</v>
      </c>
      <c r="C5822">
        <v>0</v>
      </c>
      <c r="D5822">
        <v>0</v>
      </c>
      <c r="E5822">
        <v>0</v>
      </c>
      <c r="F5822">
        <v>0</v>
      </c>
      <c r="G5822">
        <v>44444444</v>
      </c>
      <c r="H5822">
        <v>0</v>
      </c>
      <c r="I5822">
        <v>0</v>
      </c>
      <c r="J5822">
        <v>0</v>
      </c>
      <c r="K5822">
        <v>0</v>
      </c>
      <c r="L5822">
        <v>0</v>
      </c>
      <c r="M5822">
        <v>0</v>
      </c>
    </row>
    <row r="5823" spans="2:13" x14ac:dyDescent="0.2">
      <c r="B5823">
        <v>0</v>
      </c>
      <c r="C5823">
        <v>0</v>
      </c>
      <c r="D5823">
        <v>0</v>
      </c>
      <c r="E5823">
        <v>0</v>
      </c>
      <c r="F5823">
        <v>0</v>
      </c>
      <c r="G5823">
        <v>44444444</v>
      </c>
      <c r="H5823">
        <v>0</v>
      </c>
      <c r="I5823">
        <v>0</v>
      </c>
      <c r="J5823">
        <v>0</v>
      </c>
      <c r="K5823">
        <v>0</v>
      </c>
      <c r="L5823">
        <v>0</v>
      </c>
      <c r="M5823">
        <v>0</v>
      </c>
    </row>
    <row r="5824" spans="2:13" x14ac:dyDescent="0.2">
      <c r="B5824">
        <v>0</v>
      </c>
      <c r="C5824">
        <v>0</v>
      </c>
      <c r="D5824">
        <v>0</v>
      </c>
      <c r="E5824">
        <v>0</v>
      </c>
      <c r="F5824">
        <v>0</v>
      </c>
      <c r="G5824">
        <v>44444444</v>
      </c>
      <c r="H5824">
        <v>0</v>
      </c>
      <c r="I5824">
        <v>0</v>
      </c>
      <c r="J5824">
        <v>0</v>
      </c>
      <c r="K5824">
        <v>0</v>
      </c>
      <c r="L5824">
        <v>0</v>
      </c>
      <c r="M5824">
        <v>0</v>
      </c>
    </row>
    <row r="5825" spans="2:13" x14ac:dyDescent="0.2">
      <c r="B5825">
        <v>0</v>
      </c>
      <c r="C5825">
        <v>0</v>
      </c>
      <c r="D5825">
        <v>0</v>
      </c>
      <c r="E5825">
        <v>0</v>
      </c>
      <c r="F5825">
        <v>0</v>
      </c>
      <c r="G5825">
        <v>44444444</v>
      </c>
      <c r="H5825">
        <v>0</v>
      </c>
      <c r="I5825">
        <v>0</v>
      </c>
      <c r="J5825">
        <v>0</v>
      </c>
      <c r="K5825">
        <v>0</v>
      </c>
      <c r="L5825">
        <v>0</v>
      </c>
      <c r="M5825">
        <v>0</v>
      </c>
    </row>
    <row r="5826" spans="2:13" x14ac:dyDescent="0.2">
      <c r="B5826">
        <v>0</v>
      </c>
      <c r="C5826">
        <v>0</v>
      </c>
      <c r="D5826">
        <v>0</v>
      </c>
      <c r="E5826">
        <v>0</v>
      </c>
      <c r="F5826">
        <v>0</v>
      </c>
      <c r="G5826">
        <v>44444444</v>
      </c>
      <c r="H5826">
        <v>0</v>
      </c>
      <c r="I5826">
        <v>0</v>
      </c>
      <c r="J5826">
        <v>0</v>
      </c>
      <c r="K5826">
        <v>0</v>
      </c>
      <c r="L5826">
        <v>0</v>
      </c>
      <c r="M5826">
        <v>0</v>
      </c>
    </row>
    <row r="5827" spans="2:13" x14ac:dyDescent="0.2">
      <c r="B5827">
        <v>0</v>
      </c>
      <c r="C5827">
        <v>0</v>
      </c>
      <c r="D5827">
        <v>0</v>
      </c>
      <c r="E5827">
        <v>0</v>
      </c>
      <c r="F5827">
        <v>0</v>
      </c>
      <c r="G5827">
        <v>44444444</v>
      </c>
      <c r="H5827">
        <v>0</v>
      </c>
      <c r="I5827">
        <v>0</v>
      </c>
      <c r="J5827">
        <v>0</v>
      </c>
      <c r="K5827">
        <v>0</v>
      </c>
      <c r="L5827">
        <v>0</v>
      </c>
      <c r="M5827">
        <v>0</v>
      </c>
    </row>
    <row r="5828" spans="2:13" x14ac:dyDescent="0.2">
      <c r="B5828">
        <v>0</v>
      </c>
      <c r="C5828">
        <v>0</v>
      </c>
      <c r="D5828">
        <v>0</v>
      </c>
      <c r="E5828">
        <v>0</v>
      </c>
      <c r="F5828">
        <v>0</v>
      </c>
      <c r="G5828">
        <v>44444444</v>
      </c>
      <c r="H5828">
        <v>0</v>
      </c>
      <c r="I5828">
        <v>0</v>
      </c>
      <c r="J5828">
        <v>0</v>
      </c>
      <c r="K5828">
        <v>0</v>
      </c>
      <c r="L5828">
        <v>0</v>
      </c>
      <c r="M5828">
        <v>0</v>
      </c>
    </row>
    <row r="5829" spans="2:13" x14ac:dyDescent="0.2">
      <c r="B5829">
        <v>0</v>
      </c>
      <c r="C5829">
        <v>0</v>
      </c>
      <c r="D5829">
        <v>0</v>
      </c>
      <c r="E5829">
        <v>0</v>
      </c>
      <c r="F5829">
        <v>0</v>
      </c>
      <c r="G5829">
        <v>44444444</v>
      </c>
      <c r="H5829">
        <v>0</v>
      </c>
      <c r="I5829">
        <v>0</v>
      </c>
      <c r="J5829">
        <v>0</v>
      </c>
      <c r="K5829">
        <v>0</v>
      </c>
      <c r="L5829">
        <v>0</v>
      </c>
      <c r="M5829">
        <v>0</v>
      </c>
    </row>
    <row r="5830" spans="2:13" x14ac:dyDescent="0.2">
      <c r="B5830">
        <v>0</v>
      </c>
      <c r="C5830">
        <v>0</v>
      </c>
      <c r="D5830">
        <v>0</v>
      </c>
      <c r="E5830">
        <v>0</v>
      </c>
      <c r="F5830">
        <v>0</v>
      </c>
      <c r="G5830">
        <v>44444444</v>
      </c>
      <c r="H5830">
        <v>0</v>
      </c>
      <c r="I5830">
        <v>0</v>
      </c>
      <c r="J5830">
        <v>0</v>
      </c>
      <c r="K5830">
        <v>0</v>
      </c>
      <c r="L5830">
        <v>0</v>
      </c>
      <c r="M5830">
        <v>0</v>
      </c>
    </row>
    <row r="5831" spans="2:13" x14ac:dyDescent="0.2">
      <c r="B5831">
        <v>0</v>
      </c>
      <c r="C5831">
        <v>0</v>
      </c>
      <c r="D5831">
        <v>0</v>
      </c>
      <c r="E5831">
        <v>0</v>
      </c>
      <c r="F5831">
        <v>0</v>
      </c>
      <c r="G5831">
        <v>44444444</v>
      </c>
      <c r="H5831">
        <v>0</v>
      </c>
      <c r="I5831">
        <v>0</v>
      </c>
      <c r="J5831">
        <v>0</v>
      </c>
      <c r="K5831">
        <v>0</v>
      </c>
      <c r="L5831">
        <v>0</v>
      </c>
      <c r="M5831">
        <v>0</v>
      </c>
    </row>
    <row r="5832" spans="2:13" x14ac:dyDescent="0.2">
      <c r="B5832">
        <v>0</v>
      </c>
      <c r="C5832">
        <v>0</v>
      </c>
      <c r="D5832">
        <v>0</v>
      </c>
      <c r="E5832">
        <v>0</v>
      </c>
      <c r="F5832">
        <v>0</v>
      </c>
      <c r="G5832">
        <v>44444444</v>
      </c>
      <c r="H5832">
        <v>0</v>
      </c>
      <c r="I5832">
        <v>0</v>
      </c>
      <c r="J5832">
        <v>0</v>
      </c>
      <c r="K5832">
        <v>0</v>
      </c>
      <c r="L5832">
        <v>0</v>
      </c>
      <c r="M5832">
        <v>0</v>
      </c>
    </row>
    <row r="5833" spans="2:13" x14ac:dyDescent="0.2">
      <c r="B5833">
        <v>0</v>
      </c>
      <c r="C5833">
        <v>0</v>
      </c>
      <c r="D5833">
        <v>0</v>
      </c>
      <c r="E5833">
        <v>0</v>
      </c>
      <c r="F5833">
        <v>0</v>
      </c>
      <c r="G5833">
        <v>44444444</v>
      </c>
      <c r="H5833">
        <v>0</v>
      </c>
      <c r="I5833">
        <v>0</v>
      </c>
      <c r="J5833">
        <v>0</v>
      </c>
      <c r="K5833">
        <v>0</v>
      </c>
      <c r="L5833">
        <v>0</v>
      </c>
      <c r="M5833">
        <v>0</v>
      </c>
    </row>
    <row r="5834" spans="2:13" x14ac:dyDescent="0.2">
      <c r="B5834">
        <v>0</v>
      </c>
      <c r="C5834">
        <v>0</v>
      </c>
      <c r="D5834">
        <v>0</v>
      </c>
      <c r="E5834">
        <v>0</v>
      </c>
      <c r="F5834">
        <v>0</v>
      </c>
      <c r="G5834">
        <v>44444444</v>
      </c>
      <c r="H5834">
        <v>0</v>
      </c>
      <c r="I5834">
        <v>0</v>
      </c>
      <c r="J5834">
        <v>0</v>
      </c>
      <c r="K5834">
        <v>0</v>
      </c>
      <c r="L5834">
        <v>0</v>
      </c>
      <c r="M5834">
        <v>0</v>
      </c>
    </row>
    <row r="5835" spans="2:13" x14ac:dyDescent="0.2">
      <c r="B5835">
        <v>0</v>
      </c>
      <c r="C5835">
        <v>0</v>
      </c>
      <c r="D5835">
        <v>0</v>
      </c>
      <c r="E5835">
        <v>0</v>
      </c>
      <c r="F5835">
        <v>0</v>
      </c>
      <c r="G5835">
        <v>44444444</v>
      </c>
      <c r="H5835">
        <v>0</v>
      </c>
      <c r="I5835">
        <v>0</v>
      </c>
      <c r="J5835">
        <v>0</v>
      </c>
      <c r="K5835">
        <v>0</v>
      </c>
      <c r="L5835">
        <v>0</v>
      </c>
      <c r="M5835">
        <v>0</v>
      </c>
    </row>
    <row r="5836" spans="2:13" x14ac:dyDescent="0.2">
      <c r="B5836">
        <v>0</v>
      </c>
      <c r="C5836">
        <v>0</v>
      </c>
      <c r="D5836">
        <v>0</v>
      </c>
      <c r="E5836">
        <v>0</v>
      </c>
      <c r="F5836">
        <v>0</v>
      </c>
      <c r="G5836">
        <v>44444444</v>
      </c>
      <c r="H5836">
        <v>0</v>
      </c>
      <c r="I5836">
        <v>0</v>
      </c>
      <c r="J5836">
        <v>0</v>
      </c>
      <c r="K5836">
        <v>0</v>
      </c>
      <c r="L5836">
        <v>0</v>
      </c>
      <c r="M5836">
        <v>0</v>
      </c>
    </row>
    <row r="5837" spans="2:13" x14ac:dyDescent="0.2">
      <c r="B5837">
        <v>0</v>
      </c>
      <c r="C5837">
        <v>0</v>
      </c>
      <c r="D5837">
        <v>0</v>
      </c>
      <c r="E5837">
        <v>0</v>
      </c>
      <c r="F5837">
        <v>0</v>
      </c>
      <c r="G5837">
        <v>44444444</v>
      </c>
      <c r="H5837">
        <v>0</v>
      </c>
      <c r="I5837">
        <v>0</v>
      </c>
      <c r="J5837">
        <v>0</v>
      </c>
      <c r="K5837">
        <v>0</v>
      </c>
      <c r="L5837">
        <v>0</v>
      </c>
      <c r="M5837">
        <v>0</v>
      </c>
    </row>
    <row r="5838" spans="2:13" x14ac:dyDescent="0.2">
      <c r="B5838">
        <v>0</v>
      </c>
      <c r="C5838">
        <v>0</v>
      </c>
      <c r="D5838">
        <v>0</v>
      </c>
      <c r="E5838">
        <v>0</v>
      </c>
      <c r="F5838">
        <v>0</v>
      </c>
      <c r="G5838">
        <v>44444444</v>
      </c>
      <c r="H5838">
        <v>0</v>
      </c>
      <c r="I5838">
        <v>0</v>
      </c>
      <c r="J5838">
        <v>0</v>
      </c>
      <c r="K5838">
        <v>0</v>
      </c>
      <c r="L5838">
        <v>0</v>
      </c>
      <c r="M5838">
        <v>0</v>
      </c>
    </row>
    <row r="5839" spans="2:13" x14ac:dyDescent="0.2">
      <c r="B5839">
        <v>0</v>
      </c>
      <c r="C5839">
        <v>0</v>
      </c>
      <c r="D5839">
        <v>0</v>
      </c>
      <c r="E5839">
        <v>0</v>
      </c>
      <c r="F5839">
        <v>0</v>
      </c>
      <c r="G5839">
        <v>44444444</v>
      </c>
      <c r="H5839">
        <v>0</v>
      </c>
      <c r="I5839">
        <v>0</v>
      </c>
      <c r="J5839">
        <v>0</v>
      </c>
      <c r="K5839">
        <v>0</v>
      </c>
      <c r="L5839">
        <v>0</v>
      </c>
      <c r="M5839">
        <v>0</v>
      </c>
    </row>
    <row r="5840" spans="2:13" x14ac:dyDescent="0.2">
      <c r="B5840">
        <v>0</v>
      </c>
      <c r="C5840">
        <v>0</v>
      </c>
      <c r="D5840">
        <v>0</v>
      </c>
      <c r="E5840">
        <v>0</v>
      </c>
      <c r="F5840">
        <v>0</v>
      </c>
      <c r="G5840">
        <v>44444444</v>
      </c>
      <c r="H5840">
        <v>0</v>
      </c>
      <c r="I5840">
        <v>0</v>
      </c>
      <c r="J5840">
        <v>0</v>
      </c>
      <c r="K5840">
        <v>0</v>
      </c>
      <c r="L5840">
        <v>0</v>
      </c>
      <c r="M5840">
        <v>0</v>
      </c>
    </row>
    <row r="5841" spans="2:13" x14ac:dyDescent="0.2">
      <c r="B5841">
        <v>0</v>
      </c>
      <c r="C5841">
        <v>0</v>
      </c>
      <c r="D5841">
        <v>0</v>
      </c>
      <c r="E5841">
        <v>0</v>
      </c>
      <c r="F5841">
        <v>0</v>
      </c>
      <c r="G5841">
        <v>44444444</v>
      </c>
      <c r="H5841">
        <v>0</v>
      </c>
      <c r="I5841">
        <v>0</v>
      </c>
      <c r="J5841">
        <v>0</v>
      </c>
      <c r="K5841">
        <v>0</v>
      </c>
      <c r="L5841">
        <v>0</v>
      </c>
      <c r="M5841">
        <v>0</v>
      </c>
    </row>
    <row r="5842" spans="2:13" x14ac:dyDescent="0.2">
      <c r="B5842">
        <v>0</v>
      </c>
      <c r="C5842">
        <v>0</v>
      </c>
      <c r="D5842">
        <v>0</v>
      </c>
      <c r="E5842">
        <v>0</v>
      </c>
      <c r="F5842">
        <v>0</v>
      </c>
      <c r="G5842">
        <v>44444444</v>
      </c>
      <c r="H5842">
        <v>0</v>
      </c>
      <c r="I5842">
        <v>0</v>
      </c>
      <c r="J5842">
        <v>0</v>
      </c>
      <c r="K5842">
        <v>0</v>
      </c>
      <c r="L5842">
        <v>0</v>
      </c>
      <c r="M5842">
        <v>0</v>
      </c>
    </row>
    <row r="5843" spans="2:13" x14ac:dyDescent="0.2">
      <c r="B5843">
        <v>0</v>
      </c>
      <c r="C5843">
        <v>0</v>
      </c>
      <c r="D5843">
        <v>0</v>
      </c>
      <c r="E5843">
        <v>0</v>
      </c>
      <c r="F5843">
        <v>0</v>
      </c>
      <c r="G5843">
        <v>44444444</v>
      </c>
      <c r="H5843">
        <v>0</v>
      </c>
      <c r="I5843">
        <v>0</v>
      </c>
      <c r="J5843">
        <v>0</v>
      </c>
      <c r="K5843">
        <v>0</v>
      </c>
      <c r="L5843">
        <v>0</v>
      </c>
      <c r="M5843">
        <v>0</v>
      </c>
    </row>
    <row r="5844" spans="2:13" x14ac:dyDescent="0.2">
      <c r="B5844">
        <v>0</v>
      </c>
      <c r="C5844">
        <v>0</v>
      </c>
      <c r="D5844">
        <v>0</v>
      </c>
      <c r="E5844">
        <v>0</v>
      </c>
      <c r="F5844">
        <v>0</v>
      </c>
      <c r="G5844">
        <v>44444444</v>
      </c>
      <c r="H5844">
        <v>0</v>
      </c>
      <c r="I5844">
        <v>0</v>
      </c>
      <c r="J5844">
        <v>0</v>
      </c>
      <c r="K5844">
        <v>0</v>
      </c>
      <c r="L5844">
        <v>0</v>
      </c>
      <c r="M5844">
        <v>0</v>
      </c>
    </row>
    <row r="5845" spans="2:13" x14ac:dyDescent="0.2">
      <c r="B5845">
        <v>0</v>
      </c>
      <c r="C5845">
        <v>0</v>
      </c>
      <c r="D5845">
        <v>0</v>
      </c>
      <c r="E5845">
        <v>0</v>
      </c>
      <c r="F5845">
        <v>0</v>
      </c>
      <c r="G5845">
        <v>44444444</v>
      </c>
      <c r="H5845">
        <v>0</v>
      </c>
      <c r="I5845">
        <v>0</v>
      </c>
      <c r="J5845">
        <v>0</v>
      </c>
      <c r="K5845">
        <v>0</v>
      </c>
      <c r="L5845">
        <v>0</v>
      </c>
      <c r="M5845">
        <v>0</v>
      </c>
    </row>
    <row r="5846" spans="2:13" x14ac:dyDescent="0.2">
      <c r="B5846">
        <v>0</v>
      </c>
      <c r="C5846">
        <v>0</v>
      </c>
      <c r="D5846">
        <v>0</v>
      </c>
      <c r="E5846">
        <v>0</v>
      </c>
      <c r="F5846">
        <v>0</v>
      </c>
      <c r="G5846">
        <v>44444444</v>
      </c>
      <c r="H5846">
        <v>0</v>
      </c>
      <c r="I5846">
        <v>0</v>
      </c>
      <c r="J5846">
        <v>0</v>
      </c>
      <c r="K5846">
        <v>0</v>
      </c>
      <c r="L5846">
        <v>0</v>
      </c>
      <c r="M5846">
        <v>0</v>
      </c>
    </row>
    <row r="5847" spans="2:13" x14ac:dyDescent="0.2">
      <c r="B5847">
        <v>0</v>
      </c>
      <c r="C5847">
        <v>0</v>
      </c>
      <c r="D5847">
        <v>0</v>
      </c>
      <c r="E5847">
        <v>0</v>
      </c>
      <c r="F5847">
        <v>0</v>
      </c>
      <c r="G5847">
        <v>44444444</v>
      </c>
      <c r="H5847">
        <v>0</v>
      </c>
      <c r="I5847">
        <v>0</v>
      </c>
      <c r="J5847">
        <v>0</v>
      </c>
      <c r="K5847">
        <v>0</v>
      </c>
      <c r="L5847">
        <v>0</v>
      </c>
      <c r="M5847">
        <v>0</v>
      </c>
    </row>
    <row r="5848" spans="2:13" x14ac:dyDescent="0.2">
      <c r="B5848">
        <v>0</v>
      </c>
      <c r="C5848">
        <v>0</v>
      </c>
      <c r="D5848">
        <v>0</v>
      </c>
      <c r="E5848">
        <v>0</v>
      </c>
      <c r="F5848">
        <v>0</v>
      </c>
      <c r="G5848">
        <v>44444444</v>
      </c>
      <c r="H5848">
        <v>0</v>
      </c>
      <c r="I5848">
        <v>0</v>
      </c>
      <c r="J5848">
        <v>0</v>
      </c>
      <c r="K5848">
        <v>0</v>
      </c>
      <c r="L5848">
        <v>0</v>
      </c>
      <c r="M5848">
        <v>0</v>
      </c>
    </row>
    <row r="5849" spans="2:13" x14ac:dyDescent="0.2">
      <c r="B5849">
        <v>0</v>
      </c>
      <c r="C5849">
        <v>0</v>
      </c>
      <c r="D5849">
        <v>0</v>
      </c>
      <c r="E5849">
        <v>0</v>
      </c>
      <c r="F5849">
        <v>0</v>
      </c>
      <c r="G5849">
        <v>44444444</v>
      </c>
      <c r="H5849">
        <v>0</v>
      </c>
      <c r="I5849">
        <v>0</v>
      </c>
      <c r="J5849">
        <v>0</v>
      </c>
      <c r="K5849">
        <v>0</v>
      </c>
      <c r="L5849">
        <v>0</v>
      </c>
      <c r="M5849">
        <v>0</v>
      </c>
    </row>
    <row r="5850" spans="2:13" x14ac:dyDescent="0.2">
      <c r="B5850">
        <v>0</v>
      </c>
      <c r="C5850">
        <v>0</v>
      </c>
      <c r="D5850">
        <v>0</v>
      </c>
      <c r="E5850">
        <v>0</v>
      </c>
      <c r="F5850">
        <v>0</v>
      </c>
      <c r="G5850">
        <v>44444444</v>
      </c>
      <c r="H5850">
        <v>0</v>
      </c>
      <c r="I5850">
        <v>0</v>
      </c>
      <c r="J5850">
        <v>0</v>
      </c>
      <c r="K5850">
        <v>0</v>
      </c>
      <c r="L5850">
        <v>0</v>
      </c>
      <c r="M5850">
        <v>0</v>
      </c>
    </row>
    <row r="5851" spans="2:13" x14ac:dyDescent="0.2">
      <c r="B5851">
        <v>0</v>
      </c>
      <c r="C5851">
        <v>0</v>
      </c>
      <c r="D5851">
        <v>0</v>
      </c>
      <c r="E5851">
        <v>0</v>
      </c>
      <c r="F5851">
        <v>0</v>
      </c>
      <c r="G5851">
        <v>44444444</v>
      </c>
      <c r="H5851">
        <v>0</v>
      </c>
      <c r="I5851">
        <v>0</v>
      </c>
      <c r="J5851">
        <v>0</v>
      </c>
      <c r="K5851">
        <v>0</v>
      </c>
      <c r="L5851">
        <v>0</v>
      </c>
      <c r="M5851">
        <v>0</v>
      </c>
    </row>
    <row r="5852" spans="2:13" x14ac:dyDescent="0.2">
      <c r="B5852">
        <v>0</v>
      </c>
      <c r="C5852">
        <v>0</v>
      </c>
      <c r="D5852">
        <v>0</v>
      </c>
      <c r="E5852">
        <v>0</v>
      </c>
      <c r="F5852">
        <v>0</v>
      </c>
      <c r="G5852">
        <v>44444444</v>
      </c>
      <c r="H5852">
        <v>0</v>
      </c>
      <c r="I5852">
        <v>0</v>
      </c>
      <c r="J5852">
        <v>0</v>
      </c>
      <c r="K5852">
        <v>0</v>
      </c>
      <c r="L5852">
        <v>0</v>
      </c>
      <c r="M5852">
        <v>0</v>
      </c>
    </row>
    <row r="5853" spans="2:13" x14ac:dyDescent="0.2">
      <c r="B5853">
        <v>0</v>
      </c>
      <c r="C5853">
        <v>0</v>
      </c>
      <c r="D5853">
        <v>0</v>
      </c>
      <c r="E5853">
        <v>0</v>
      </c>
      <c r="F5853">
        <v>0</v>
      </c>
      <c r="G5853">
        <v>44444444</v>
      </c>
      <c r="H5853">
        <v>0</v>
      </c>
      <c r="I5853">
        <v>0</v>
      </c>
      <c r="J5853">
        <v>0</v>
      </c>
      <c r="K5853">
        <v>0</v>
      </c>
      <c r="L5853">
        <v>0</v>
      </c>
      <c r="M5853">
        <v>0</v>
      </c>
    </row>
    <row r="5854" spans="2:13" x14ac:dyDescent="0.2">
      <c r="B5854">
        <v>0</v>
      </c>
      <c r="C5854">
        <v>0</v>
      </c>
      <c r="D5854">
        <v>0</v>
      </c>
      <c r="E5854">
        <v>0</v>
      </c>
      <c r="F5854">
        <v>0</v>
      </c>
      <c r="G5854">
        <v>44444444</v>
      </c>
      <c r="H5854">
        <v>0</v>
      </c>
      <c r="I5854">
        <v>0</v>
      </c>
      <c r="J5854">
        <v>0</v>
      </c>
      <c r="K5854">
        <v>0</v>
      </c>
      <c r="L5854">
        <v>0</v>
      </c>
      <c r="M5854">
        <v>0</v>
      </c>
    </row>
    <row r="5855" spans="2:13" x14ac:dyDescent="0.2">
      <c r="B5855">
        <v>0</v>
      </c>
      <c r="C5855">
        <v>0</v>
      </c>
      <c r="D5855">
        <v>0</v>
      </c>
      <c r="E5855">
        <v>0</v>
      </c>
      <c r="F5855">
        <v>0</v>
      </c>
      <c r="G5855">
        <v>44444444</v>
      </c>
      <c r="H5855">
        <v>0</v>
      </c>
      <c r="I5855">
        <v>0</v>
      </c>
      <c r="J5855">
        <v>0</v>
      </c>
      <c r="K5855">
        <v>0</v>
      </c>
      <c r="L5855">
        <v>0</v>
      </c>
      <c r="M5855">
        <v>0</v>
      </c>
    </row>
    <row r="5856" spans="2:13" x14ac:dyDescent="0.2">
      <c r="B5856">
        <v>0</v>
      </c>
      <c r="C5856">
        <v>0</v>
      </c>
      <c r="D5856">
        <v>0</v>
      </c>
      <c r="E5856">
        <v>0</v>
      </c>
      <c r="F5856">
        <v>0</v>
      </c>
      <c r="G5856">
        <v>44444444</v>
      </c>
      <c r="H5856">
        <v>0</v>
      </c>
      <c r="I5856">
        <v>0</v>
      </c>
      <c r="J5856">
        <v>0</v>
      </c>
      <c r="K5856">
        <v>0</v>
      </c>
      <c r="L5856">
        <v>0</v>
      </c>
      <c r="M5856">
        <v>0</v>
      </c>
    </row>
    <row r="5857" spans="2:13" x14ac:dyDescent="0.2">
      <c r="B5857">
        <v>0</v>
      </c>
      <c r="C5857">
        <v>0</v>
      </c>
      <c r="D5857">
        <v>0</v>
      </c>
      <c r="E5857">
        <v>0</v>
      </c>
      <c r="F5857">
        <v>0</v>
      </c>
      <c r="G5857">
        <v>44444444</v>
      </c>
      <c r="H5857">
        <v>0</v>
      </c>
      <c r="I5857">
        <v>0</v>
      </c>
      <c r="J5857">
        <v>0</v>
      </c>
      <c r="K5857">
        <v>0</v>
      </c>
      <c r="L5857">
        <v>0</v>
      </c>
      <c r="M5857">
        <v>0</v>
      </c>
    </row>
    <row r="5858" spans="2:13" x14ac:dyDescent="0.2">
      <c r="B5858">
        <v>0</v>
      </c>
      <c r="C5858">
        <v>0</v>
      </c>
      <c r="D5858">
        <v>0</v>
      </c>
      <c r="E5858">
        <v>0</v>
      </c>
      <c r="F5858">
        <v>0</v>
      </c>
      <c r="G5858">
        <v>44444444</v>
      </c>
      <c r="H5858">
        <v>0</v>
      </c>
      <c r="I5858">
        <v>0</v>
      </c>
      <c r="J5858">
        <v>0</v>
      </c>
      <c r="K5858">
        <v>0</v>
      </c>
      <c r="L5858">
        <v>0</v>
      </c>
      <c r="M5858">
        <v>0</v>
      </c>
    </row>
    <row r="5859" spans="2:13" x14ac:dyDescent="0.2">
      <c r="B5859">
        <v>0</v>
      </c>
      <c r="C5859">
        <v>0</v>
      </c>
      <c r="D5859">
        <v>0</v>
      </c>
      <c r="E5859">
        <v>0</v>
      </c>
      <c r="F5859">
        <v>0</v>
      </c>
      <c r="G5859">
        <v>44444444</v>
      </c>
      <c r="H5859">
        <v>0</v>
      </c>
      <c r="I5859">
        <v>0</v>
      </c>
      <c r="J5859">
        <v>0</v>
      </c>
      <c r="K5859">
        <v>0</v>
      </c>
      <c r="L5859">
        <v>0</v>
      </c>
      <c r="M5859">
        <v>0</v>
      </c>
    </row>
    <row r="5860" spans="2:13" x14ac:dyDescent="0.2">
      <c r="B5860">
        <v>0</v>
      </c>
      <c r="C5860">
        <v>0</v>
      </c>
      <c r="D5860">
        <v>0</v>
      </c>
      <c r="E5860">
        <v>0</v>
      </c>
      <c r="F5860">
        <v>0</v>
      </c>
      <c r="G5860">
        <v>44444444</v>
      </c>
      <c r="H5860">
        <v>0</v>
      </c>
      <c r="I5860">
        <v>0</v>
      </c>
      <c r="J5860">
        <v>0</v>
      </c>
      <c r="K5860">
        <v>0</v>
      </c>
      <c r="L5860">
        <v>0</v>
      </c>
      <c r="M5860">
        <v>0</v>
      </c>
    </row>
    <row r="5861" spans="2:13" x14ac:dyDescent="0.2">
      <c r="B5861">
        <v>0</v>
      </c>
      <c r="C5861">
        <v>0</v>
      </c>
      <c r="D5861">
        <v>0</v>
      </c>
      <c r="E5861">
        <v>0</v>
      </c>
      <c r="F5861">
        <v>0</v>
      </c>
      <c r="G5861">
        <v>44444444</v>
      </c>
      <c r="H5861">
        <v>0</v>
      </c>
      <c r="I5861">
        <v>0</v>
      </c>
      <c r="J5861">
        <v>0</v>
      </c>
      <c r="K5861">
        <v>0</v>
      </c>
      <c r="L5861">
        <v>0</v>
      </c>
      <c r="M5861">
        <v>0</v>
      </c>
    </row>
    <row r="5862" spans="2:13" x14ac:dyDescent="0.2">
      <c r="B5862">
        <v>0</v>
      </c>
      <c r="C5862">
        <v>0</v>
      </c>
      <c r="D5862">
        <v>0</v>
      </c>
      <c r="E5862">
        <v>0</v>
      </c>
      <c r="F5862">
        <v>0</v>
      </c>
      <c r="G5862">
        <v>44444444</v>
      </c>
      <c r="H5862">
        <v>0</v>
      </c>
      <c r="I5862">
        <v>0</v>
      </c>
      <c r="J5862">
        <v>0</v>
      </c>
      <c r="K5862">
        <v>0</v>
      </c>
      <c r="L5862">
        <v>0</v>
      </c>
      <c r="M5862">
        <v>0</v>
      </c>
    </row>
    <row r="5863" spans="2:13" x14ac:dyDescent="0.2">
      <c r="B5863">
        <v>0</v>
      </c>
      <c r="C5863">
        <v>0</v>
      </c>
      <c r="D5863">
        <v>0</v>
      </c>
      <c r="E5863">
        <v>0</v>
      </c>
      <c r="F5863">
        <v>0</v>
      </c>
      <c r="G5863">
        <v>44444444</v>
      </c>
      <c r="H5863">
        <v>0</v>
      </c>
      <c r="I5863">
        <v>0</v>
      </c>
      <c r="J5863">
        <v>0</v>
      </c>
      <c r="K5863">
        <v>0</v>
      </c>
      <c r="L5863">
        <v>0</v>
      </c>
      <c r="M5863">
        <v>0</v>
      </c>
    </row>
    <row r="5864" spans="2:13" x14ac:dyDescent="0.2">
      <c r="B5864">
        <v>0</v>
      </c>
      <c r="C5864">
        <v>0</v>
      </c>
      <c r="D5864">
        <v>0</v>
      </c>
      <c r="E5864">
        <v>0</v>
      </c>
      <c r="F5864">
        <v>0</v>
      </c>
      <c r="G5864">
        <v>44444444</v>
      </c>
      <c r="H5864">
        <v>0</v>
      </c>
      <c r="I5864">
        <v>0</v>
      </c>
      <c r="J5864">
        <v>0</v>
      </c>
      <c r="K5864">
        <v>0</v>
      </c>
      <c r="L5864">
        <v>0</v>
      </c>
      <c r="M5864">
        <v>0</v>
      </c>
    </row>
    <row r="5865" spans="2:13" x14ac:dyDescent="0.2">
      <c r="B5865">
        <v>0</v>
      </c>
      <c r="C5865">
        <v>0</v>
      </c>
      <c r="D5865">
        <v>0</v>
      </c>
      <c r="E5865">
        <v>0</v>
      </c>
      <c r="F5865">
        <v>0</v>
      </c>
      <c r="G5865">
        <v>44444444</v>
      </c>
      <c r="H5865">
        <v>0</v>
      </c>
      <c r="I5865">
        <v>0</v>
      </c>
      <c r="J5865">
        <v>0</v>
      </c>
      <c r="K5865">
        <v>0</v>
      </c>
      <c r="L5865">
        <v>0</v>
      </c>
      <c r="M5865">
        <v>0</v>
      </c>
    </row>
    <row r="5866" spans="2:13" x14ac:dyDescent="0.2">
      <c r="B5866">
        <v>0</v>
      </c>
      <c r="C5866">
        <v>0</v>
      </c>
      <c r="D5866">
        <v>0</v>
      </c>
      <c r="E5866">
        <v>0</v>
      </c>
      <c r="F5866">
        <v>0</v>
      </c>
      <c r="G5866">
        <v>44444444</v>
      </c>
      <c r="H5866">
        <v>0</v>
      </c>
      <c r="I5866">
        <v>0</v>
      </c>
      <c r="J5866">
        <v>0</v>
      </c>
      <c r="K5866">
        <v>0</v>
      </c>
      <c r="L5866">
        <v>0</v>
      </c>
      <c r="M5866">
        <v>0</v>
      </c>
    </row>
    <row r="5867" spans="2:13" x14ac:dyDescent="0.2">
      <c r="B5867">
        <v>0</v>
      </c>
      <c r="C5867">
        <v>0</v>
      </c>
      <c r="D5867">
        <v>0</v>
      </c>
      <c r="E5867">
        <v>0</v>
      </c>
      <c r="F5867">
        <v>0</v>
      </c>
      <c r="G5867">
        <v>44444444</v>
      </c>
      <c r="H5867">
        <v>0</v>
      </c>
      <c r="I5867">
        <v>0</v>
      </c>
      <c r="J5867">
        <v>0</v>
      </c>
      <c r="K5867">
        <v>0</v>
      </c>
      <c r="L5867">
        <v>0</v>
      </c>
      <c r="M5867">
        <v>0</v>
      </c>
    </row>
    <row r="5868" spans="2:13" x14ac:dyDescent="0.2">
      <c r="B5868">
        <v>0</v>
      </c>
      <c r="C5868">
        <v>0</v>
      </c>
      <c r="D5868">
        <v>0</v>
      </c>
      <c r="E5868">
        <v>0</v>
      </c>
      <c r="F5868">
        <v>0</v>
      </c>
      <c r="G5868">
        <v>44444444</v>
      </c>
      <c r="H5868">
        <v>0</v>
      </c>
      <c r="I5868">
        <v>0</v>
      </c>
      <c r="J5868">
        <v>0</v>
      </c>
      <c r="K5868">
        <v>0</v>
      </c>
      <c r="L5868">
        <v>0</v>
      </c>
      <c r="M5868">
        <v>0</v>
      </c>
    </row>
    <row r="5869" spans="2:13" x14ac:dyDescent="0.2">
      <c r="B5869">
        <v>0</v>
      </c>
      <c r="C5869">
        <v>0</v>
      </c>
      <c r="D5869">
        <v>0</v>
      </c>
      <c r="E5869">
        <v>0</v>
      </c>
      <c r="F5869">
        <v>0</v>
      </c>
      <c r="G5869">
        <v>44444444</v>
      </c>
      <c r="H5869">
        <v>0</v>
      </c>
      <c r="I5869">
        <v>0</v>
      </c>
      <c r="J5869">
        <v>0</v>
      </c>
      <c r="K5869">
        <v>0</v>
      </c>
      <c r="L5869">
        <v>0</v>
      </c>
      <c r="M5869">
        <v>0</v>
      </c>
    </row>
    <row r="5870" spans="2:13" x14ac:dyDescent="0.2">
      <c r="B5870">
        <v>0</v>
      </c>
      <c r="C5870">
        <v>0</v>
      </c>
      <c r="D5870">
        <v>0</v>
      </c>
      <c r="E5870">
        <v>0</v>
      </c>
      <c r="F5870">
        <v>0</v>
      </c>
      <c r="G5870">
        <v>44444444</v>
      </c>
      <c r="H5870">
        <v>0</v>
      </c>
      <c r="I5870">
        <v>0</v>
      </c>
      <c r="J5870">
        <v>0</v>
      </c>
      <c r="K5870">
        <v>0</v>
      </c>
      <c r="L5870">
        <v>0</v>
      </c>
      <c r="M5870">
        <v>0</v>
      </c>
    </row>
    <row r="5871" spans="2:13" x14ac:dyDescent="0.2">
      <c r="B5871">
        <v>0</v>
      </c>
      <c r="C5871">
        <v>0</v>
      </c>
      <c r="D5871">
        <v>0</v>
      </c>
      <c r="E5871">
        <v>0</v>
      </c>
      <c r="F5871">
        <v>0</v>
      </c>
      <c r="G5871">
        <v>44444444</v>
      </c>
      <c r="H5871">
        <v>0</v>
      </c>
      <c r="I5871">
        <v>0</v>
      </c>
      <c r="J5871">
        <v>0</v>
      </c>
      <c r="K5871">
        <v>0</v>
      </c>
      <c r="L5871">
        <v>0</v>
      </c>
      <c r="M5871">
        <v>0</v>
      </c>
    </row>
    <row r="5872" spans="2:13" x14ac:dyDescent="0.2">
      <c r="B5872">
        <v>0</v>
      </c>
      <c r="C5872">
        <v>0</v>
      </c>
      <c r="D5872">
        <v>0</v>
      </c>
      <c r="E5872">
        <v>0</v>
      </c>
      <c r="F5872">
        <v>0</v>
      </c>
      <c r="G5872">
        <v>44444444</v>
      </c>
      <c r="H5872">
        <v>0</v>
      </c>
      <c r="I5872">
        <v>0</v>
      </c>
      <c r="J5872">
        <v>0</v>
      </c>
      <c r="K5872">
        <v>0</v>
      </c>
      <c r="L5872">
        <v>0</v>
      </c>
      <c r="M5872">
        <v>0</v>
      </c>
    </row>
    <row r="5873" spans="2:13" x14ac:dyDescent="0.2">
      <c r="B5873">
        <v>0</v>
      </c>
      <c r="C5873">
        <v>0</v>
      </c>
      <c r="D5873">
        <v>0</v>
      </c>
      <c r="E5873">
        <v>0</v>
      </c>
      <c r="F5873">
        <v>0</v>
      </c>
      <c r="G5873">
        <v>44444444</v>
      </c>
      <c r="H5873">
        <v>0</v>
      </c>
      <c r="I5873">
        <v>0</v>
      </c>
      <c r="J5873">
        <v>0</v>
      </c>
      <c r="K5873">
        <v>0</v>
      </c>
      <c r="L5873">
        <v>0</v>
      </c>
      <c r="M5873">
        <v>0</v>
      </c>
    </row>
    <row r="5874" spans="2:13" x14ac:dyDescent="0.2">
      <c r="B5874">
        <v>0</v>
      </c>
      <c r="C5874">
        <v>0</v>
      </c>
      <c r="D5874">
        <v>0</v>
      </c>
      <c r="E5874">
        <v>0</v>
      </c>
      <c r="F5874">
        <v>0</v>
      </c>
      <c r="G5874">
        <v>44444444</v>
      </c>
      <c r="H5874">
        <v>0</v>
      </c>
      <c r="I5874">
        <v>0</v>
      </c>
      <c r="J5874">
        <v>0</v>
      </c>
      <c r="K5874">
        <v>0</v>
      </c>
      <c r="L5874">
        <v>0</v>
      </c>
      <c r="M5874">
        <v>0</v>
      </c>
    </row>
    <row r="5875" spans="2:13" x14ac:dyDescent="0.2">
      <c r="B5875">
        <v>0</v>
      </c>
      <c r="C5875">
        <v>0</v>
      </c>
      <c r="D5875">
        <v>0</v>
      </c>
      <c r="E5875">
        <v>0</v>
      </c>
      <c r="F5875">
        <v>0</v>
      </c>
      <c r="G5875">
        <v>44444444</v>
      </c>
      <c r="H5875">
        <v>0</v>
      </c>
      <c r="I5875">
        <v>0</v>
      </c>
      <c r="J5875">
        <v>0</v>
      </c>
      <c r="K5875">
        <v>0</v>
      </c>
      <c r="L5875">
        <v>0</v>
      </c>
      <c r="M5875">
        <v>0</v>
      </c>
    </row>
    <row r="5876" spans="2:13" x14ac:dyDescent="0.2">
      <c r="B5876">
        <v>0</v>
      </c>
      <c r="C5876">
        <v>0</v>
      </c>
      <c r="D5876">
        <v>0</v>
      </c>
      <c r="E5876">
        <v>0</v>
      </c>
      <c r="F5876">
        <v>0</v>
      </c>
      <c r="G5876">
        <v>44444444</v>
      </c>
      <c r="H5876">
        <v>0</v>
      </c>
      <c r="I5876">
        <v>0</v>
      </c>
      <c r="J5876">
        <v>0</v>
      </c>
      <c r="K5876">
        <v>0</v>
      </c>
      <c r="L5876">
        <v>0</v>
      </c>
      <c r="M5876">
        <v>0</v>
      </c>
    </row>
    <row r="5877" spans="2:13" x14ac:dyDescent="0.2">
      <c r="B5877">
        <v>0</v>
      </c>
      <c r="C5877">
        <v>0</v>
      </c>
      <c r="D5877">
        <v>0</v>
      </c>
      <c r="E5877">
        <v>0</v>
      </c>
      <c r="F5877">
        <v>0</v>
      </c>
      <c r="G5877">
        <v>44444444</v>
      </c>
      <c r="H5877">
        <v>0</v>
      </c>
      <c r="I5877">
        <v>0</v>
      </c>
      <c r="J5877">
        <v>0</v>
      </c>
      <c r="K5877">
        <v>0</v>
      </c>
      <c r="L5877">
        <v>0</v>
      </c>
      <c r="M5877">
        <v>0</v>
      </c>
    </row>
    <row r="5878" spans="2:13" x14ac:dyDescent="0.2">
      <c r="B5878">
        <v>0</v>
      </c>
      <c r="C5878">
        <v>0</v>
      </c>
      <c r="D5878">
        <v>0</v>
      </c>
      <c r="E5878">
        <v>0</v>
      </c>
      <c r="F5878">
        <v>0</v>
      </c>
      <c r="G5878">
        <v>44444444</v>
      </c>
      <c r="H5878">
        <v>0</v>
      </c>
      <c r="I5878">
        <v>0</v>
      </c>
      <c r="J5878">
        <v>0</v>
      </c>
      <c r="K5878">
        <v>0</v>
      </c>
      <c r="L5878">
        <v>0</v>
      </c>
      <c r="M5878">
        <v>0</v>
      </c>
    </row>
    <row r="5879" spans="2:13" x14ac:dyDescent="0.2">
      <c r="B5879">
        <v>0</v>
      </c>
      <c r="C5879">
        <v>0</v>
      </c>
      <c r="D5879">
        <v>0</v>
      </c>
      <c r="E5879">
        <v>0</v>
      </c>
      <c r="F5879">
        <v>0</v>
      </c>
      <c r="G5879">
        <v>44444444</v>
      </c>
      <c r="H5879">
        <v>0</v>
      </c>
      <c r="I5879">
        <v>0</v>
      </c>
      <c r="J5879">
        <v>0</v>
      </c>
      <c r="K5879">
        <v>0</v>
      </c>
      <c r="L5879">
        <v>0</v>
      </c>
      <c r="M5879">
        <v>0</v>
      </c>
    </row>
    <row r="5880" spans="2:13" x14ac:dyDescent="0.2">
      <c r="B5880">
        <v>0</v>
      </c>
      <c r="C5880">
        <v>0</v>
      </c>
      <c r="D5880">
        <v>0</v>
      </c>
      <c r="E5880">
        <v>0</v>
      </c>
      <c r="F5880">
        <v>0</v>
      </c>
      <c r="G5880">
        <v>44444444</v>
      </c>
      <c r="H5880">
        <v>0</v>
      </c>
      <c r="I5880">
        <v>0</v>
      </c>
      <c r="J5880">
        <v>0</v>
      </c>
      <c r="K5880">
        <v>0</v>
      </c>
      <c r="L5880">
        <v>0</v>
      </c>
      <c r="M5880">
        <v>0</v>
      </c>
    </row>
    <row r="5881" spans="2:13" x14ac:dyDescent="0.2">
      <c r="B5881">
        <v>0</v>
      </c>
      <c r="C5881">
        <v>0</v>
      </c>
      <c r="D5881">
        <v>0</v>
      </c>
      <c r="E5881">
        <v>0</v>
      </c>
      <c r="F5881">
        <v>0</v>
      </c>
      <c r="G5881">
        <v>44444444</v>
      </c>
      <c r="H5881">
        <v>0</v>
      </c>
      <c r="I5881">
        <v>0</v>
      </c>
      <c r="J5881">
        <v>0</v>
      </c>
      <c r="K5881">
        <v>0</v>
      </c>
      <c r="L5881">
        <v>0</v>
      </c>
      <c r="M5881">
        <v>0</v>
      </c>
    </row>
    <row r="5882" spans="2:13" x14ac:dyDescent="0.2">
      <c r="B5882">
        <v>0</v>
      </c>
      <c r="C5882">
        <v>0</v>
      </c>
      <c r="D5882">
        <v>0</v>
      </c>
      <c r="E5882">
        <v>0</v>
      </c>
      <c r="F5882">
        <v>0</v>
      </c>
      <c r="G5882">
        <v>44444444</v>
      </c>
      <c r="H5882">
        <v>0</v>
      </c>
      <c r="I5882">
        <v>0</v>
      </c>
      <c r="J5882">
        <v>0</v>
      </c>
      <c r="K5882">
        <v>0</v>
      </c>
      <c r="L5882">
        <v>0</v>
      </c>
      <c r="M5882">
        <v>0</v>
      </c>
    </row>
    <row r="5883" spans="2:13" x14ac:dyDescent="0.2">
      <c r="B5883">
        <v>0</v>
      </c>
      <c r="C5883">
        <v>0</v>
      </c>
      <c r="D5883">
        <v>0</v>
      </c>
      <c r="E5883">
        <v>0</v>
      </c>
      <c r="F5883">
        <v>0</v>
      </c>
      <c r="G5883">
        <v>44444444</v>
      </c>
      <c r="H5883">
        <v>0</v>
      </c>
      <c r="I5883">
        <v>0</v>
      </c>
      <c r="J5883">
        <v>0</v>
      </c>
      <c r="K5883">
        <v>0</v>
      </c>
      <c r="L5883">
        <v>0</v>
      </c>
      <c r="M5883">
        <v>0</v>
      </c>
    </row>
    <row r="5884" spans="2:13" x14ac:dyDescent="0.2">
      <c r="B5884">
        <v>0</v>
      </c>
      <c r="C5884">
        <v>0</v>
      </c>
      <c r="D5884">
        <v>0</v>
      </c>
      <c r="E5884">
        <v>0</v>
      </c>
      <c r="F5884">
        <v>0</v>
      </c>
      <c r="G5884">
        <v>44444444</v>
      </c>
      <c r="H5884">
        <v>0</v>
      </c>
      <c r="I5884">
        <v>0</v>
      </c>
      <c r="J5884">
        <v>0</v>
      </c>
      <c r="K5884">
        <v>0</v>
      </c>
      <c r="L5884">
        <v>0</v>
      </c>
      <c r="M5884">
        <v>0</v>
      </c>
    </row>
    <row r="5885" spans="2:13" x14ac:dyDescent="0.2">
      <c r="B5885">
        <v>0</v>
      </c>
      <c r="C5885">
        <v>0</v>
      </c>
      <c r="D5885">
        <v>0</v>
      </c>
      <c r="E5885">
        <v>0</v>
      </c>
      <c r="F5885">
        <v>0</v>
      </c>
      <c r="G5885">
        <v>44444444</v>
      </c>
      <c r="H5885">
        <v>0</v>
      </c>
      <c r="I5885">
        <v>0</v>
      </c>
      <c r="J5885">
        <v>0</v>
      </c>
      <c r="K5885">
        <v>0</v>
      </c>
      <c r="L5885">
        <v>0</v>
      </c>
      <c r="M5885">
        <v>0</v>
      </c>
    </row>
    <row r="5886" spans="2:13" x14ac:dyDescent="0.2">
      <c r="B5886">
        <v>0</v>
      </c>
      <c r="C5886">
        <v>0</v>
      </c>
      <c r="D5886">
        <v>0</v>
      </c>
      <c r="E5886">
        <v>0</v>
      </c>
      <c r="F5886">
        <v>0</v>
      </c>
      <c r="G5886">
        <v>44444444</v>
      </c>
      <c r="H5886">
        <v>0</v>
      </c>
      <c r="I5886">
        <v>0</v>
      </c>
      <c r="J5886">
        <v>0</v>
      </c>
      <c r="K5886">
        <v>0</v>
      </c>
      <c r="L5886">
        <v>0</v>
      </c>
      <c r="M5886">
        <v>0</v>
      </c>
    </row>
    <row r="5887" spans="2:13" x14ac:dyDescent="0.2">
      <c r="B5887">
        <v>0</v>
      </c>
      <c r="C5887">
        <v>0</v>
      </c>
      <c r="D5887">
        <v>0</v>
      </c>
      <c r="E5887">
        <v>0</v>
      </c>
      <c r="F5887">
        <v>0</v>
      </c>
      <c r="G5887">
        <v>44444444</v>
      </c>
      <c r="H5887">
        <v>0</v>
      </c>
      <c r="I5887">
        <v>0</v>
      </c>
      <c r="J5887">
        <v>0</v>
      </c>
      <c r="K5887">
        <v>0</v>
      </c>
      <c r="L5887">
        <v>0</v>
      </c>
      <c r="M5887">
        <v>0</v>
      </c>
    </row>
    <row r="5888" spans="2:13" x14ac:dyDescent="0.2">
      <c r="B5888">
        <v>0</v>
      </c>
      <c r="C5888">
        <v>0</v>
      </c>
      <c r="D5888">
        <v>0</v>
      </c>
      <c r="E5888">
        <v>0</v>
      </c>
      <c r="F5888">
        <v>0</v>
      </c>
      <c r="G5888">
        <v>44444444</v>
      </c>
      <c r="H5888">
        <v>0</v>
      </c>
      <c r="I5888">
        <v>0</v>
      </c>
      <c r="J5888">
        <v>0</v>
      </c>
      <c r="K5888">
        <v>0</v>
      </c>
      <c r="L5888">
        <v>0</v>
      </c>
      <c r="M5888">
        <v>0</v>
      </c>
    </row>
    <row r="5889" spans="2:13" x14ac:dyDescent="0.2">
      <c r="B5889">
        <v>0</v>
      </c>
      <c r="C5889">
        <v>0</v>
      </c>
      <c r="D5889">
        <v>0</v>
      </c>
      <c r="E5889">
        <v>0</v>
      </c>
      <c r="F5889">
        <v>0</v>
      </c>
      <c r="G5889">
        <v>44444444</v>
      </c>
      <c r="H5889">
        <v>0</v>
      </c>
      <c r="I5889">
        <v>0</v>
      </c>
      <c r="J5889">
        <v>0</v>
      </c>
      <c r="K5889">
        <v>0</v>
      </c>
      <c r="L5889">
        <v>0</v>
      </c>
      <c r="M5889">
        <v>0</v>
      </c>
    </row>
    <row r="5890" spans="2:13" x14ac:dyDescent="0.2">
      <c r="B5890">
        <v>0</v>
      </c>
      <c r="C5890">
        <v>0</v>
      </c>
      <c r="D5890">
        <v>0</v>
      </c>
      <c r="E5890">
        <v>0</v>
      </c>
      <c r="F5890">
        <v>0</v>
      </c>
      <c r="G5890">
        <v>44444444</v>
      </c>
      <c r="H5890">
        <v>0</v>
      </c>
      <c r="I5890">
        <v>0</v>
      </c>
      <c r="J5890">
        <v>0</v>
      </c>
      <c r="K5890">
        <v>0</v>
      </c>
      <c r="L5890">
        <v>0</v>
      </c>
      <c r="M5890">
        <v>0</v>
      </c>
    </row>
    <row r="5891" spans="2:13" x14ac:dyDescent="0.2">
      <c r="B5891">
        <v>0</v>
      </c>
      <c r="C5891">
        <v>0</v>
      </c>
      <c r="D5891">
        <v>0</v>
      </c>
      <c r="E5891">
        <v>0</v>
      </c>
      <c r="F5891">
        <v>0</v>
      </c>
      <c r="G5891">
        <v>44444444</v>
      </c>
      <c r="H5891">
        <v>0</v>
      </c>
      <c r="I5891">
        <v>0</v>
      </c>
      <c r="J5891">
        <v>0</v>
      </c>
      <c r="K5891">
        <v>0</v>
      </c>
      <c r="L5891">
        <v>0</v>
      </c>
      <c r="M5891">
        <v>0</v>
      </c>
    </row>
    <row r="5892" spans="2:13" x14ac:dyDescent="0.2">
      <c r="B5892">
        <v>0</v>
      </c>
      <c r="C5892">
        <v>0</v>
      </c>
      <c r="D5892">
        <v>0</v>
      </c>
      <c r="E5892">
        <v>0</v>
      </c>
      <c r="F5892">
        <v>0</v>
      </c>
      <c r="G5892">
        <v>44444444</v>
      </c>
      <c r="H5892">
        <v>0</v>
      </c>
      <c r="I5892">
        <v>0</v>
      </c>
      <c r="J5892">
        <v>0</v>
      </c>
      <c r="K5892">
        <v>0</v>
      </c>
      <c r="L5892">
        <v>0</v>
      </c>
      <c r="M5892">
        <v>0</v>
      </c>
    </row>
    <row r="5893" spans="2:13" x14ac:dyDescent="0.2">
      <c r="B5893">
        <v>0</v>
      </c>
      <c r="C5893">
        <v>0</v>
      </c>
      <c r="D5893">
        <v>0</v>
      </c>
      <c r="E5893">
        <v>0</v>
      </c>
      <c r="F5893">
        <v>0</v>
      </c>
      <c r="G5893">
        <v>44444444</v>
      </c>
      <c r="H5893">
        <v>0</v>
      </c>
      <c r="I5893">
        <v>0</v>
      </c>
      <c r="J5893">
        <v>0</v>
      </c>
      <c r="K5893">
        <v>0</v>
      </c>
      <c r="L5893">
        <v>0</v>
      </c>
      <c r="M5893">
        <v>0</v>
      </c>
    </row>
    <row r="5894" spans="2:13" x14ac:dyDescent="0.2">
      <c r="B5894">
        <v>0</v>
      </c>
      <c r="C5894">
        <v>0</v>
      </c>
      <c r="D5894">
        <v>0</v>
      </c>
      <c r="E5894">
        <v>0</v>
      </c>
      <c r="F5894">
        <v>0</v>
      </c>
      <c r="G5894">
        <v>44444444</v>
      </c>
      <c r="H5894">
        <v>0</v>
      </c>
      <c r="I5894">
        <v>0</v>
      </c>
      <c r="J5894">
        <v>0</v>
      </c>
      <c r="K5894">
        <v>0</v>
      </c>
      <c r="L5894">
        <v>0</v>
      </c>
      <c r="M5894">
        <v>0</v>
      </c>
    </row>
    <row r="5895" spans="2:13" x14ac:dyDescent="0.2">
      <c r="B5895">
        <v>0</v>
      </c>
      <c r="C5895">
        <v>0</v>
      </c>
      <c r="D5895">
        <v>0</v>
      </c>
      <c r="E5895">
        <v>0</v>
      </c>
      <c r="F5895">
        <v>0</v>
      </c>
      <c r="G5895">
        <v>44444444</v>
      </c>
      <c r="H5895">
        <v>0</v>
      </c>
      <c r="I5895">
        <v>0</v>
      </c>
      <c r="J5895">
        <v>0</v>
      </c>
      <c r="K5895">
        <v>0</v>
      </c>
      <c r="L5895">
        <v>0</v>
      </c>
      <c r="M5895">
        <v>0</v>
      </c>
    </row>
    <row r="5896" spans="2:13" x14ac:dyDescent="0.2">
      <c r="B5896">
        <v>0</v>
      </c>
      <c r="C5896">
        <v>0</v>
      </c>
      <c r="D5896">
        <v>0</v>
      </c>
      <c r="E5896">
        <v>0</v>
      </c>
      <c r="F5896">
        <v>0</v>
      </c>
      <c r="G5896">
        <v>44444444</v>
      </c>
      <c r="H5896">
        <v>0</v>
      </c>
      <c r="I5896">
        <v>0</v>
      </c>
      <c r="J5896">
        <v>0</v>
      </c>
      <c r="K5896">
        <v>0</v>
      </c>
      <c r="L5896">
        <v>0</v>
      </c>
      <c r="M5896">
        <v>0</v>
      </c>
    </row>
    <row r="5897" spans="2:13" x14ac:dyDescent="0.2">
      <c r="B5897">
        <v>0</v>
      </c>
      <c r="C5897">
        <v>0</v>
      </c>
      <c r="D5897">
        <v>0</v>
      </c>
      <c r="E5897">
        <v>0</v>
      </c>
      <c r="F5897">
        <v>0</v>
      </c>
      <c r="G5897">
        <v>44444444</v>
      </c>
      <c r="H5897">
        <v>0</v>
      </c>
      <c r="I5897">
        <v>0</v>
      </c>
      <c r="J5897">
        <v>0</v>
      </c>
      <c r="K5897">
        <v>0</v>
      </c>
      <c r="L5897">
        <v>0</v>
      </c>
      <c r="M5897">
        <v>0</v>
      </c>
    </row>
    <row r="5898" spans="2:13" x14ac:dyDescent="0.2">
      <c r="B5898">
        <v>0</v>
      </c>
      <c r="C5898">
        <v>0</v>
      </c>
      <c r="D5898">
        <v>0</v>
      </c>
      <c r="E5898">
        <v>0</v>
      </c>
      <c r="F5898">
        <v>0</v>
      </c>
      <c r="G5898">
        <v>44444444</v>
      </c>
      <c r="H5898">
        <v>0</v>
      </c>
      <c r="I5898">
        <v>0</v>
      </c>
      <c r="J5898">
        <v>0</v>
      </c>
      <c r="K5898">
        <v>0</v>
      </c>
      <c r="L5898">
        <v>0</v>
      </c>
      <c r="M5898">
        <v>0</v>
      </c>
    </row>
    <row r="5899" spans="2:13" x14ac:dyDescent="0.2">
      <c r="B5899">
        <v>0</v>
      </c>
      <c r="C5899">
        <v>0</v>
      </c>
      <c r="D5899">
        <v>0</v>
      </c>
      <c r="E5899">
        <v>0</v>
      </c>
      <c r="F5899">
        <v>0</v>
      </c>
      <c r="G5899">
        <v>44444444</v>
      </c>
      <c r="H5899">
        <v>0</v>
      </c>
      <c r="I5899">
        <v>0</v>
      </c>
      <c r="J5899">
        <v>0</v>
      </c>
      <c r="K5899">
        <v>0</v>
      </c>
      <c r="L5899">
        <v>0</v>
      </c>
      <c r="M5899">
        <v>0</v>
      </c>
    </row>
    <row r="5900" spans="2:13" x14ac:dyDescent="0.2">
      <c r="B5900">
        <v>0</v>
      </c>
      <c r="C5900">
        <v>0</v>
      </c>
      <c r="D5900">
        <v>0</v>
      </c>
      <c r="E5900">
        <v>0</v>
      </c>
      <c r="F5900">
        <v>0</v>
      </c>
      <c r="G5900">
        <v>44444444</v>
      </c>
      <c r="H5900">
        <v>0</v>
      </c>
      <c r="I5900">
        <v>0</v>
      </c>
      <c r="J5900">
        <v>0</v>
      </c>
      <c r="K5900">
        <v>0</v>
      </c>
      <c r="L5900">
        <v>0</v>
      </c>
      <c r="M5900">
        <v>0</v>
      </c>
    </row>
    <row r="5901" spans="2:13" x14ac:dyDescent="0.2">
      <c r="B5901">
        <v>0</v>
      </c>
      <c r="C5901">
        <v>0</v>
      </c>
      <c r="D5901">
        <v>0</v>
      </c>
      <c r="E5901">
        <v>0</v>
      </c>
      <c r="F5901">
        <v>0</v>
      </c>
      <c r="G5901">
        <v>44444444</v>
      </c>
      <c r="H5901">
        <v>0</v>
      </c>
      <c r="I5901">
        <v>0</v>
      </c>
      <c r="J5901">
        <v>0</v>
      </c>
      <c r="K5901">
        <v>0</v>
      </c>
      <c r="L5901">
        <v>0</v>
      </c>
      <c r="M5901">
        <v>0</v>
      </c>
    </row>
    <row r="5902" spans="2:13" x14ac:dyDescent="0.2">
      <c r="B5902">
        <v>0</v>
      </c>
      <c r="C5902">
        <v>0</v>
      </c>
      <c r="D5902">
        <v>0</v>
      </c>
      <c r="E5902">
        <v>0</v>
      </c>
      <c r="F5902">
        <v>0</v>
      </c>
      <c r="G5902">
        <v>44444444</v>
      </c>
      <c r="H5902">
        <v>0</v>
      </c>
      <c r="I5902">
        <v>0</v>
      </c>
      <c r="J5902">
        <v>0</v>
      </c>
      <c r="K5902">
        <v>0</v>
      </c>
      <c r="L5902">
        <v>0</v>
      </c>
      <c r="M5902">
        <v>0</v>
      </c>
    </row>
    <row r="5903" spans="2:13" x14ac:dyDescent="0.2">
      <c r="B5903">
        <v>0</v>
      </c>
      <c r="C5903">
        <v>0</v>
      </c>
      <c r="D5903">
        <v>0</v>
      </c>
      <c r="E5903">
        <v>0</v>
      </c>
      <c r="F5903">
        <v>0</v>
      </c>
      <c r="G5903">
        <v>44444444</v>
      </c>
      <c r="H5903">
        <v>0</v>
      </c>
      <c r="I5903">
        <v>0</v>
      </c>
      <c r="J5903">
        <v>0</v>
      </c>
      <c r="K5903">
        <v>0</v>
      </c>
      <c r="L5903">
        <v>0</v>
      </c>
      <c r="M5903">
        <v>0</v>
      </c>
    </row>
    <row r="5904" spans="2:13" x14ac:dyDescent="0.2">
      <c r="B5904">
        <v>0</v>
      </c>
      <c r="C5904">
        <v>0</v>
      </c>
      <c r="D5904">
        <v>0</v>
      </c>
      <c r="E5904">
        <v>0</v>
      </c>
      <c r="F5904">
        <v>0</v>
      </c>
      <c r="G5904">
        <v>44444444</v>
      </c>
      <c r="H5904">
        <v>0</v>
      </c>
      <c r="I5904">
        <v>0</v>
      </c>
      <c r="J5904">
        <v>0</v>
      </c>
      <c r="K5904">
        <v>0</v>
      </c>
      <c r="L5904">
        <v>0</v>
      </c>
      <c r="M5904">
        <v>0</v>
      </c>
    </row>
    <row r="5905" spans="2:13" x14ac:dyDescent="0.2">
      <c r="B5905">
        <v>0</v>
      </c>
      <c r="C5905">
        <v>0</v>
      </c>
      <c r="D5905">
        <v>0</v>
      </c>
      <c r="E5905">
        <v>0</v>
      </c>
      <c r="F5905">
        <v>0</v>
      </c>
      <c r="G5905">
        <v>44444444</v>
      </c>
      <c r="H5905">
        <v>0</v>
      </c>
      <c r="I5905">
        <v>0</v>
      </c>
      <c r="J5905">
        <v>0</v>
      </c>
      <c r="K5905">
        <v>0</v>
      </c>
      <c r="L5905">
        <v>0</v>
      </c>
      <c r="M5905">
        <v>0</v>
      </c>
    </row>
    <row r="5906" spans="2:13" x14ac:dyDescent="0.2">
      <c r="B5906">
        <v>0</v>
      </c>
      <c r="C5906">
        <v>0</v>
      </c>
      <c r="D5906">
        <v>0</v>
      </c>
      <c r="E5906">
        <v>0</v>
      </c>
      <c r="F5906">
        <v>0</v>
      </c>
      <c r="G5906">
        <v>44444444</v>
      </c>
      <c r="H5906">
        <v>0</v>
      </c>
      <c r="I5906">
        <v>0</v>
      </c>
      <c r="J5906">
        <v>0</v>
      </c>
      <c r="K5906">
        <v>0</v>
      </c>
      <c r="L5906">
        <v>0</v>
      </c>
      <c r="M5906">
        <v>0</v>
      </c>
    </row>
    <row r="5907" spans="2:13" x14ac:dyDescent="0.2">
      <c r="B5907">
        <v>0</v>
      </c>
      <c r="C5907">
        <v>0</v>
      </c>
      <c r="D5907">
        <v>0</v>
      </c>
      <c r="E5907">
        <v>0</v>
      </c>
      <c r="F5907">
        <v>0</v>
      </c>
      <c r="G5907">
        <v>44444444</v>
      </c>
      <c r="H5907">
        <v>0</v>
      </c>
      <c r="I5907">
        <v>0</v>
      </c>
      <c r="J5907">
        <v>0</v>
      </c>
      <c r="K5907">
        <v>0</v>
      </c>
      <c r="L5907">
        <v>0</v>
      </c>
      <c r="M5907">
        <v>0</v>
      </c>
    </row>
    <row r="5908" spans="2:13" x14ac:dyDescent="0.2">
      <c r="B5908">
        <v>0</v>
      </c>
      <c r="C5908">
        <v>0</v>
      </c>
      <c r="D5908">
        <v>0</v>
      </c>
      <c r="E5908">
        <v>0</v>
      </c>
      <c r="F5908">
        <v>0</v>
      </c>
      <c r="G5908">
        <v>44444444</v>
      </c>
      <c r="H5908">
        <v>0</v>
      </c>
      <c r="I5908">
        <v>0</v>
      </c>
      <c r="J5908">
        <v>0</v>
      </c>
      <c r="K5908">
        <v>0</v>
      </c>
      <c r="L5908">
        <v>0</v>
      </c>
      <c r="M5908">
        <v>0</v>
      </c>
    </row>
    <row r="5909" spans="2:13" x14ac:dyDescent="0.2">
      <c r="B5909">
        <v>0</v>
      </c>
      <c r="C5909">
        <v>0</v>
      </c>
      <c r="D5909">
        <v>0</v>
      </c>
      <c r="E5909">
        <v>0</v>
      </c>
      <c r="F5909">
        <v>0</v>
      </c>
      <c r="G5909">
        <v>44444444</v>
      </c>
      <c r="H5909">
        <v>0</v>
      </c>
      <c r="I5909">
        <v>0</v>
      </c>
      <c r="J5909">
        <v>0</v>
      </c>
      <c r="K5909">
        <v>0</v>
      </c>
      <c r="L5909">
        <v>0</v>
      </c>
      <c r="M5909">
        <v>0</v>
      </c>
    </row>
    <row r="5910" spans="2:13" x14ac:dyDescent="0.2">
      <c r="B5910">
        <v>0</v>
      </c>
      <c r="C5910">
        <v>0</v>
      </c>
      <c r="D5910">
        <v>0</v>
      </c>
      <c r="E5910">
        <v>0</v>
      </c>
      <c r="F5910">
        <v>0</v>
      </c>
      <c r="G5910">
        <v>44444444</v>
      </c>
      <c r="H5910">
        <v>0</v>
      </c>
      <c r="I5910">
        <v>0</v>
      </c>
      <c r="J5910">
        <v>0</v>
      </c>
      <c r="K5910">
        <v>0</v>
      </c>
      <c r="L5910">
        <v>0</v>
      </c>
      <c r="M5910">
        <v>0</v>
      </c>
    </row>
    <row r="5911" spans="2:13" x14ac:dyDescent="0.2">
      <c r="B5911">
        <v>0</v>
      </c>
      <c r="C5911">
        <v>0</v>
      </c>
      <c r="D5911">
        <v>0</v>
      </c>
      <c r="E5911">
        <v>0</v>
      </c>
      <c r="F5911">
        <v>0</v>
      </c>
      <c r="G5911">
        <v>44444444</v>
      </c>
      <c r="H5911">
        <v>0</v>
      </c>
      <c r="I5911">
        <v>0</v>
      </c>
      <c r="J5911">
        <v>0</v>
      </c>
      <c r="K5911">
        <v>0</v>
      </c>
      <c r="L5911">
        <v>0</v>
      </c>
      <c r="M5911">
        <v>0</v>
      </c>
    </row>
    <row r="5912" spans="2:13" x14ac:dyDescent="0.2">
      <c r="B5912">
        <v>0</v>
      </c>
      <c r="C5912">
        <v>0</v>
      </c>
      <c r="D5912">
        <v>0</v>
      </c>
      <c r="E5912">
        <v>0</v>
      </c>
      <c r="F5912">
        <v>0</v>
      </c>
      <c r="G5912">
        <v>44444444</v>
      </c>
      <c r="H5912">
        <v>0</v>
      </c>
      <c r="I5912">
        <v>0</v>
      </c>
      <c r="J5912">
        <v>0</v>
      </c>
      <c r="K5912">
        <v>0</v>
      </c>
      <c r="L5912">
        <v>0</v>
      </c>
      <c r="M5912">
        <v>0</v>
      </c>
    </row>
    <row r="5913" spans="2:13" x14ac:dyDescent="0.2">
      <c r="B5913">
        <v>0</v>
      </c>
      <c r="C5913">
        <v>0</v>
      </c>
      <c r="D5913">
        <v>0</v>
      </c>
      <c r="E5913">
        <v>0</v>
      </c>
      <c r="F5913">
        <v>0</v>
      </c>
      <c r="G5913">
        <v>44444444</v>
      </c>
      <c r="H5913">
        <v>0</v>
      </c>
      <c r="I5913">
        <v>0</v>
      </c>
      <c r="J5913">
        <v>0</v>
      </c>
      <c r="K5913">
        <v>0</v>
      </c>
      <c r="L5913">
        <v>0</v>
      </c>
      <c r="M5913">
        <v>0</v>
      </c>
    </row>
    <row r="5914" spans="2:13" x14ac:dyDescent="0.2">
      <c r="B5914">
        <v>0</v>
      </c>
      <c r="C5914">
        <v>0</v>
      </c>
      <c r="D5914">
        <v>0</v>
      </c>
      <c r="E5914">
        <v>0</v>
      </c>
      <c r="F5914">
        <v>0</v>
      </c>
      <c r="G5914">
        <v>44444444</v>
      </c>
      <c r="H5914">
        <v>0</v>
      </c>
      <c r="I5914">
        <v>0</v>
      </c>
      <c r="J5914">
        <v>0</v>
      </c>
      <c r="K5914">
        <v>0</v>
      </c>
      <c r="L5914">
        <v>0</v>
      </c>
      <c r="M5914">
        <v>0</v>
      </c>
    </row>
    <row r="5915" spans="2:13" x14ac:dyDescent="0.2">
      <c r="B5915">
        <v>0</v>
      </c>
      <c r="C5915">
        <v>0</v>
      </c>
      <c r="D5915">
        <v>0</v>
      </c>
      <c r="E5915">
        <v>0</v>
      </c>
      <c r="F5915">
        <v>0</v>
      </c>
      <c r="G5915">
        <v>44444444</v>
      </c>
      <c r="H5915">
        <v>0</v>
      </c>
      <c r="I5915">
        <v>0</v>
      </c>
      <c r="J5915">
        <v>0</v>
      </c>
      <c r="K5915">
        <v>0</v>
      </c>
      <c r="L5915">
        <v>0</v>
      </c>
      <c r="M5915">
        <v>0</v>
      </c>
    </row>
    <row r="5916" spans="2:13" x14ac:dyDescent="0.2">
      <c r="B5916">
        <v>0</v>
      </c>
      <c r="C5916">
        <v>0</v>
      </c>
      <c r="D5916">
        <v>0</v>
      </c>
      <c r="E5916">
        <v>0</v>
      </c>
      <c r="F5916">
        <v>0</v>
      </c>
      <c r="G5916">
        <v>44444444</v>
      </c>
      <c r="H5916">
        <v>0</v>
      </c>
      <c r="I5916">
        <v>0</v>
      </c>
      <c r="J5916">
        <v>0</v>
      </c>
      <c r="K5916">
        <v>0</v>
      </c>
      <c r="L5916">
        <v>0</v>
      </c>
      <c r="M5916">
        <v>0</v>
      </c>
    </row>
    <row r="5917" spans="2:13" x14ac:dyDescent="0.2">
      <c r="B5917">
        <v>0</v>
      </c>
      <c r="C5917">
        <v>0</v>
      </c>
      <c r="D5917">
        <v>0</v>
      </c>
      <c r="E5917">
        <v>0</v>
      </c>
      <c r="F5917">
        <v>0</v>
      </c>
      <c r="G5917">
        <v>44444444</v>
      </c>
      <c r="H5917">
        <v>0</v>
      </c>
      <c r="I5917">
        <v>0</v>
      </c>
      <c r="J5917">
        <v>0</v>
      </c>
      <c r="K5917">
        <v>0</v>
      </c>
      <c r="L5917">
        <v>0</v>
      </c>
      <c r="M5917">
        <v>0</v>
      </c>
    </row>
    <row r="5918" spans="2:13" x14ac:dyDescent="0.2">
      <c r="B5918">
        <v>0</v>
      </c>
      <c r="C5918">
        <v>0</v>
      </c>
      <c r="D5918">
        <v>0</v>
      </c>
      <c r="E5918">
        <v>0</v>
      </c>
      <c r="F5918">
        <v>0</v>
      </c>
      <c r="G5918">
        <v>44444444</v>
      </c>
      <c r="H5918">
        <v>0</v>
      </c>
      <c r="I5918">
        <v>0</v>
      </c>
      <c r="J5918">
        <v>0</v>
      </c>
      <c r="K5918">
        <v>0</v>
      </c>
      <c r="L5918">
        <v>0</v>
      </c>
      <c r="M5918">
        <v>0</v>
      </c>
    </row>
    <row r="5919" spans="2:13" x14ac:dyDescent="0.2">
      <c r="B5919">
        <v>0</v>
      </c>
      <c r="C5919">
        <v>0</v>
      </c>
      <c r="D5919">
        <v>0</v>
      </c>
      <c r="E5919">
        <v>0</v>
      </c>
      <c r="F5919">
        <v>0</v>
      </c>
      <c r="G5919">
        <v>44444444</v>
      </c>
      <c r="H5919">
        <v>0</v>
      </c>
      <c r="I5919">
        <v>0</v>
      </c>
      <c r="J5919">
        <v>0</v>
      </c>
      <c r="K5919">
        <v>0</v>
      </c>
      <c r="L5919">
        <v>0</v>
      </c>
      <c r="M5919">
        <v>0</v>
      </c>
    </row>
    <row r="5920" spans="2:13" x14ac:dyDescent="0.2">
      <c r="B5920">
        <v>0</v>
      </c>
      <c r="C5920">
        <v>0</v>
      </c>
      <c r="D5920">
        <v>0</v>
      </c>
      <c r="E5920">
        <v>0</v>
      </c>
      <c r="F5920">
        <v>0</v>
      </c>
      <c r="G5920">
        <v>44444444</v>
      </c>
      <c r="H5920">
        <v>0</v>
      </c>
      <c r="I5920">
        <v>0</v>
      </c>
      <c r="J5920">
        <v>0</v>
      </c>
      <c r="K5920">
        <v>0</v>
      </c>
      <c r="L5920">
        <v>0</v>
      </c>
      <c r="M5920">
        <v>0</v>
      </c>
    </row>
    <row r="5921" spans="2:13" x14ac:dyDescent="0.2">
      <c r="B5921">
        <v>0</v>
      </c>
      <c r="C5921">
        <v>0</v>
      </c>
      <c r="D5921">
        <v>0</v>
      </c>
      <c r="E5921">
        <v>0</v>
      </c>
      <c r="F5921">
        <v>0</v>
      </c>
      <c r="G5921">
        <v>44444444</v>
      </c>
      <c r="H5921">
        <v>0</v>
      </c>
      <c r="I5921">
        <v>0</v>
      </c>
      <c r="J5921">
        <v>0</v>
      </c>
      <c r="K5921">
        <v>0</v>
      </c>
      <c r="L5921">
        <v>0</v>
      </c>
      <c r="M5921">
        <v>0</v>
      </c>
    </row>
    <row r="5922" spans="2:13" x14ac:dyDescent="0.2">
      <c r="B5922">
        <v>0</v>
      </c>
      <c r="C5922">
        <v>0</v>
      </c>
      <c r="D5922">
        <v>0</v>
      </c>
      <c r="E5922">
        <v>0</v>
      </c>
      <c r="F5922">
        <v>0</v>
      </c>
      <c r="G5922">
        <v>44444444</v>
      </c>
      <c r="H5922">
        <v>0</v>
      </c>
      <c r="I5922">
        <v>0</v>
      </c>
      <c r="J5922">
        <v>0</v>
      </c>
      <c r="K5922">
        <v>0</v>
      </c>
      <c r="L5922">
        <v>0</v>
      </c>
      <c r="M5922">
        <v>0</v>
      </c>
    </row>
    <row r="5923" spans="2:13" x14ac:dyDescent="0.2">
      <c r="B5923">
        <v>0</v>
      </c>
      <c r="C5923">
        <v>0</v>
      </c>
      <c r="D5923">
        <v>0</v>
      </c>
      <c r="E5923">
        <v>0</v>
      </c>
      <c r="F5923">
        <v>0</v>
      </c>
      <c r="G5923">
        <v>44444444</v>
      </c>
      <c r="H5923">
        <v>0</v>
      </c>
      <c r="I5923">
        <v>0</v>
      </c>
      <c r="J5923">
        <v>0</v>
      </c>
      <c r="K5923">
        <v>0</v>
      </c>
      <c r="L5923">
        <v>0</v>
      </c>
      <c r="M5923">
        <v>0</v>
      </c>
    </row>
    <row r="5924" spans="2:13" x14ac:dyDescent="0.2">
      <c r="B5924">
        <v>0</v>
      </c>
      <c r="C5924">
        <v>0</v>
      </c>
      <c r="D5924">
        <v>0</v>
      </c>
      <c r="E5924">
        <v>0</v>
      </c>
      <c r="F5924">
        <v>0</v>
      </c>
      <c r="G5924">
        <v>44444444</v>
      </c>
      <c r="H5924">
        <v>0</v>
      </c>
      <c r="I5924">
        <v>0</v>
      </c>
      <c r="J5924">
        <v>0</v>
      </c>
      <c r="K5924">
        <v>0</v>
      </c>
      <c r="L5924">
        <v>0</v>
      </c>
      <c r="M5924">
        <v>0</v>
      </c>
    </row>
    <row r="5925" spans="2:13" x14ac:dyDescent="0.2">
      <c r="B5925">
        <v>0</v>
      </c>
      <c r="C5925">
        <v>0</v>
      </c>
      <c r="D5925">
        <v>0</v>
      </c>
      <c r="E5925">
        <v>0</v>
      </c>
      <c r="F5925">
        <v>0</v>
      </c>
      <c r="G5925">
        <v>44444444</v>
      </c>
      <c r="H5925">
        <v>0</v>
      </c>
      <c r="I5925">
        <v>0</v>
      </c>
      <c r="J5925">
        <v>0</v>
      </c>
      <c r="K5925">
        <v>0</v>
      </c>
      <c r="L5925">
        <v>0</v>
      </c>
      <c r="M5925">
        <v>0</v>
      </c>
    </row>
    <row r="5926" spans="2:13" x14ac:dyDescent="0.2">
      <c r="B5926">
        <v>0</v>
      </c>
      <c r="C5926">
        <v>0</v>
      </c>
      <c r="D5926">
        <v>0</v>
      </c>
      <c r="E5926">
        <v>0</v>
      </c>
      <c r="F5926">
        <v>0</v>
      </c>
      <c r="G5926">
        <v>44444444</v>
      </c>
      <c r="H5926">
        <v>0</v>
      </c>
      <c r="I5926">
        <v>0</v>
      </c>
      <c r="J5926">
        <v>0</v>
      </c>
      <c r="K5926">
        <v>0</v>
      </c>
      <c r="L5926">
        <v>0</v>
      </c>
      <c r="M5926">
        <v>0</v>
      </c>
    </row>
    <row r="5927" spans="2:13" x14ac:dyDescent="0.2">
      <c r="B5927">
        <v>0</v>
      </c>
      <c r="C5927">
        <v>0</v>
      </c>
      <c r="D5927">
        <v>0</v>
      </c>
      <c r="E5927">
        <v>0</v>
      </c>
      <c r="F5927">
        <v>0</v>
      </c>
      <c r="G5927">
        <v>44444444</v>
      </c>
      <c r="H5927">
        <v>0</v>
      </c>
      <c r="I5927">
        <v>0</v>
      </c>
      <c r="J5927">
        <v>0</v>
      </c>
      <c r="K5927">
        <v>0</v>
      </c>
      <c r="L5927">
        <v>0</v>
      </c>
      <c r="M5927">
        <v>0</v>
      </c>
    </row>
    <row r="5928" spans="2:13" x14ac:dyDescent="0.2">
      <c r="B5928">
        <v>0</v>
      </c>
      <c r="C5928">
        <v>0</v>
      </c>
      <c r="D5928">
        <v>0</v>
      </c>
      <c r="E5928">
        <v>0</v>
      </c>
      <c r="F5928">
        <v>0</v>
      </c>
      <c r="G5928">
        <v>44444444</v>
      </c>
      <c r="H5928">
        <v>0</v>
      </c>
      <c r="I5928">
        <v>0</v>
      </c>
      <c r="J5928">
        <v>0</v>
      </c>
      <c r="K5928">
        <v>0</v>
      </c>
      <c r="L5928">
        <v>0</v>
      </c>
      <c r="M5928">
        <v>0</v>
      </c>
    </row>
    <row r="5929" spans="2:13" x14ac:dyDescent="0.2">
      <c r="B5929">
        <v>0</v>
      </c>
      <c r="C5929">
        <v>0</v>
      </c>
      <c r="D5929">
        <v>0</v>
      </c>
      <c r="E5929">
        <v>0</v>
      </c>
      <c r="F5929">
        <v>0</v>
      </c>
      <c r="G5929">
        <v>44444444</v>
      </c>
      <c r="H5929">
        <v>0</v>
      </c>
      <c r="I5929">
        <v>0</v>
      </c>
      <c r="J5929">
        <v>0</v>
      </c>
      <c r="K5929">
        <v>0</v>
      </c>
      <c r="L5929">
        <v>0</v>
      </c>
      <c r="M5929">
        <v>0</v>
      </c>
    </row>
    <row r="5930" spans="2:13" x14ac:dyDescent="0.2">
      <c r="B5930">
        <v>0</v>
      </c>
      <c r="C5930">
        <v>0</v>
      </c>
      <c r="D5930">
        <v>0</v>
      </c>
      <c r="E5930">
        <v>0</v>
      </c>
      <c r="F5930">
        <v>0</v>
      </c>
      <c r="G5930">
        <v>44444444</v>
      </c>
      <c r="H5930">
        <v>0</v>
      </c>
      <c r="I5930">
        <v>0</v>
      </c>
      <c r="J5930">
        <v>0</v>
      </c>
      <c r="K5930">
        <v>0</v>
      </c>
      <c r="L5930">
        <v>0</v>
      </c>
      <c r="M5930">
        <v>0</v>
      </c>
    </row>
    <row r="5931" spans="2:13" x14ac:dyDescent="0.2">
      <c r="B5931">
        <v>0</v>
      </c>
      <c r="C5931">
        <v>0</v>
      </c>
      <c r="D5931">
        <v>0</v>
      </c>
      <c r="E5931">
        <v>0</v>
      </c>
      <c r="F5931">
        <v>0</v>
      </c>
      <c r="G5931">
        <v>44444444</v>
      </c>
      <c r="H5931">
        <v>0</v>
      </c>
      <c r="I5931">
        <v>0</v>
      </c>
      <c r="J5931">
        <v>0</v>
      </c>
      <c r="K5931">
        <v>0</v>
      </c>
      <c r="L5931">
        <v>0</v>
      </c>
      <c r="M5931">
        <v>0</v>
      </c>
    </row>
    <row r="5932" spans="2:13" x14ac:dyDescent="0.2">
      <c r="B5932">
        <v>0</v>
      </c>
      <c r="C5932">
        <v>0</v>
      </c>
      <c r="D5932">
        <v>0</v>
      </c>
      <c r="E5932">
        <v>0</v>
      </c>
      <c r="F5932">
        <v>0</v>
      </c>
      <c r="G5932">
        <v>44444444</v>
      </c>
      <c r="H5932">
        <v>0</v>
      </c>
      <c r="I5932">
        <v>0</v>
      </c>
      <c r="J5932">
        <v>0</v>
      </c>
      <c r="K5932">
        <v>0</v>
      </c>
      <c r="L5932">
        <v>0</v>
      </c>
      <c r="M5932">
        <v>0</v>
      </c>
    </row>
    <row r="5933" spans="2:13" x14ac:dyDescent="0.2">
      <c r="B5933">
        <v>0</v>
      </c>
      <c r="C5933">
        <v>0</v>
      </c>
      <c r="D5933">
        <v>0</v>
      </c>
      <c r="E5933">
        <v>0</v>
      </c>
      <c r="F5933">
        <v>0</v>
      </c>
      <c r="G5933">
        <v>44444444</v>
      </c>
      <c r="H5933">
        <v>0</v>
      </c>
      <c r="I5933">
        <v>0</v>
      </c>
      <c r="J5933">
        <v>0</v>
      </c>
      <c r="K5933">
        <v>0</v>
      </c>
      <c r="L5933">
        <v>0</v>
      </c>
      <c r="M5933">
        <v>0</v>
      </c>
    </row>
    <row r="5934" spans="2:13" x14ac:dyDescent="0.2">
      <c r="B5934">
        <v>0</v>
      </c>
      <c r="C5934">
        <v>0</v>
      </c>
      <c r="D5934">
        <v>0</v>
      </c>
      <c r="E5934">
        <v>0</v>
      </c>
      <c r="F5934">
        <v>0</v>
      </c>
      <c r="G5934">
        <v>44444444</v>
      </c>
      <c r="H5934">
        <v>0</v>
      </c>
      <c r="I5934">
        <v>0</v>
      </c>
      <c r="J5934">
        <v>0</v>
      </c>
      <c r="K5934">
        <v>0</v>
      </c>
      <c r="L5934">
        <v>0</v>
      </c>
      <c r="M5934">
        <v>0</v>
      </c>
    </row>
    <row r="5935" spans="2:13" x14ac:dyDescent="0.2">
      <c r="B5935">
        <v>0</v>
      </c>
      <c r="C5935">
        <v>0</v>
      </c>
      <c r="D5935">
        <v>0</v>
      </c>
      <c r="E5935">
        <v>0</v>
      </c>
      <c r="F5935">
        <v>0</v>
      </c>
      <c r="G5935">
        <v>44444444</v>
      </c>
      <c r="H5935">
        <v>0</v>
      </c>
      <c r="I5935">
        <v>0</v>
      </c>
      <c r="J5935">
        <v>0</v>
      </c>
      <c r="K5935">
        <v>0</v>
      </c>
      <c r="L5935">
        <v>0</v>
      </c>
      <c r="M5935">
        <v>0</v>
      </c>
    </row>
    <row r="5936" spans="2:13" x14ac:dyDescent="0.2">
      <c r="B5936">
        <v>0</v>
      </c>
      <c r="C5936">
        <v>0</v>
      </c>
      <c r="D5936">
        <v>0</v>
      </c>
      <c r="E5936">
        <v>0</v>
      </c>
      <c r="F5936">
        <v>0</v>
      </c>
      <c r="G5936">
        <v>44444444</v>
      </c>
      <c r="H5936">
        <v>0</v>
      </c>
      <c r="I5936">
        <v>0</v>
      </c>
      <c r="J5936">
        <v>0</v>
      </c>
      <c r="K5936">
        <v>0</v>
      </c>
      <c r="L5936">
        <v>0</v>
      </c>
      <c r="M5936">
        <v>0</v>
      </c>
    </row>
    <row r="5937" spans="2:13" x14ac:dyDescent="0.2">
      <c r="B5937">
        <v>0</v>
      </c>
      <c r="C5937">
        <v>0</v>
      </c>
      <c r="D5937">
        <v>0</v>
      </c>
      <c r="E5937">
        <v>0</v>
      </c>
      <c r="F5937">
        <v>0</v>
      </c>
      <c r="G5937">
        <v>44444444</v>
      </c>
      <c r="H5937">
        <v>0</v>
      </c>
      <c r="I5937">
        <v>0</v>
      </c>
      <c r="J5937">
        <v>0</v>
      </c>
      <c r="K5937">
        <v>0</v>
      </c>
      <c r="L5937">
        <v>0</v>
      </c>
      <c r="M5937">
        <v>0</v>
      </c>
    </row>
    <row r="5938" spans="2:13" x14ac:dyDescent="0.2">
      <c r="B5938">
        <v>0</v>
      </c>
      <c r="C5938">
        <v>0</v>
      </c>
      <c r="D5938">
        <v>0</v>
      </c>
      <c r="E5938">
        <v>0</v>
      </c>
      <c r="F5938">
        <v>0</v>
      </c>
      <c r="G5938">
        <v>44444444</v>
      </c>
      <c r="H5938">
        <v>0</v>
      </c>
      <c r="I5938">
        <v>0</v>
      </c>
      <c r="J5938">
        <v>0</v>
      </c>
      <c r="K5938">
        <v>0</v>
      </c>
      <c r="L5938">
        <v>0</v>
      </c>
      <c r="M5938">
        <v>0</v>
      </c>
    </row>
    <row r="5939" spans="2:13" x14ac:dyDescent="0.2">
      <c r="B5939">
        <v>0</v>
      </c>
      <c r="C5939">
        <v>0</v>
      </c>
      <c r="D5939">
        <v>0</v>
      </c>
      <c r="E5939">
        <v>0</v>
      </c>
      <c r="F5939">
        <v>0</v>
      </c>
      <c r="G5939">
        <v>44444444</v>
      </c>
      <c r="H5939">
        <v>0</v>
      </c>
      <c r="I5939">
        <v>0</v>
      </c>
      <c r="J5939">
        <v>0</v>
      </c>
      <c r="K5939">
        <v>0</v>
      </c>
      <c r="L5939">
        <v>0</v>
      </c>
      <c r="M5939">
        <v>0</v>
      </c>
    </row>
    <row r="5940" spans="2:13" x14ac:dyDescent="0.2">
      <c r="B5940">
        <v>0</v>
      </c>
      <c r="C5940">
        <v>0</v>
      </c>
      <c r="D5940">
        <v>0</v>
      </c>
      <c r="E5940">
        <v>0</v>
      </c>
      <c r="F5940">
        <v>0</v>
      </c>
      <c r="G5940">
        <v>44444444</v>
      </c>
      <c r="H5940">
        <v>0</v>
      </c>
      <c r="I5940">
        <v>0</v>
      </c>
      <c r="J5940">
        <v>0</v>
      </c>
      <c r="K5940">
        <v>0</v>
      </c>
      <c r="L5940">
        <v>0</v>
      </c>
      <c r="M5940">
        <v>0</v>
      </c>
    </row>
    <row r="5941" spans="2:13" x14ac:dyDescent="0.2">
      <c r="B5941">
        <v>0</v>
      </c>
      <c r="C5941">
        <v>0</v>
      </c>
      <c r="D5941">
        <v>0</v>
      </c>
      <c r="E5941">
        <v>0</v>
      </c>
      <c r="F5941">
        <v>0</v>
      </c>
      <c r="G5941">
        <v>44444444</v>
      </c>
      <c r="H5941">
        <v>0</v>
      </c>
      <c r="I5941">
        <v>0</v>
      </c>
      <c r="J5941">
        <v>0</v>
      </c>
      <c r="K5941">
        <v>0</v>
      </c>
      <c r="L5941">
        <v>0</v>
      </c>
      <c r="M5941">
        <v>0</v>
      </c>
    </row>
    <row r="5942" spans="2:13" x14ac:dyDescent="0.2">
      <c r="B5942">
        <v>0</v>
      </c>
      <c r="C5942">
        <v>0</v>
      </c>
      <c r="D5942">
        <v>0</v>
      </c>
      <c r="E5942">
        <v>0</v>
      </c>
      <c r="F5942">
        <v>0</v>
      </c>
      <c r="G5942">
        <v>44444444</v>
      </c>
      <c r="H5942">
        <v>0</v>
      </c>
      <c r="I5942">
        <v>0</v>
      </c>
      <c r="J5942">
        <v>0</v>
      </c>
      <c r="K5942">
        <v>0</v>
      </c>
      <c r="L5942">
        <v>0</v>
      </c>
      <c r="M5942">
        <v>0</v>
      </c>
    </row>
    <row r="5943" spans="2:13" x14ac:dyDescent="0.2">
      <c r="B5943">
        <v>0</v>
      </c>
      <c r="C5943">
        <v>0</v>
      </c>
      <c r="D5943">
        <v>0</v>
      </c>
      <c r="E5943">
        <v>0</v>
      </c>
      <c r="F5943">
        <v>0</v>
      </c>
      <c r="G5943">
        <v>44444444</v>
      </c>
      <c r="H5943">
        <v>0</v>
      </c>
      <c r="I5943">
        <v>0</v>
      </c>
      <c r="J5943">
        <v>0</v>
      </c>
      <c r="K5943">
        <v>0</v>
      </c>
      <c r="L5943">
        <v>0</v>
      </c>
      <c r="M5943">
        <v>0</v>
      </c>
    </row>
    <row r="5944" spans="2:13" x14ac:dyDescent="0.2">
      <c r="B5944">
        <v>0</v>
      </c>
      <c r="C5944">
        <v>0</v>
      </c>
      <c r="D5944">
        <v>0</v>
      </c>
      <c r="E5944">
        <v>0</v>
      </c>
      <c r="F5944">
        <v>0</v>
      </c>
      <c r="G5944">
        <v>44444444</v>
      </c>
      <c r="H5944">
        <v>0</v>
      </c>
      <c r="I5944">
        <v>0</v>
      </c>
      <c r="J5944">
        <v>0</v>
      </c>
      <c r="K5944">
        <v>0</v>
      </c>
      <c r="L5944">
        <v>0</v>
      </c>
      <c r="M5944">
        <v>0</v>
      </c>
    </row>
    <row r="5945" spans="2:13" x14ac:dyDescent="0.2">
      <c r="B5945">
        <v>0</v>
      </c>
      <c r="C5945">
        <v>0</v>
      </c>
      <c r="D5945">
        <v>0</v>
      </c>
      <c r="E5945">
        <v>0</v>
      </c>
      <c r="F5945">
        <v>0</v>
      </c>
      <c r="G5945">
        <v>44444444</v>
      </c>
      <c r="H5945">
        <v>0</v>
      </c>
      <c r="I5945">
        <v>0</v>
      </c>
      <c r="J5945">
        <v>0</v>
      </c>
      <c r="K5945">
        <v>0</v>
      </c>
      <c r="L5945">
        <v>0</v>
      </c>
      <c r="M5945">
        <v>0</v>
      </c>
    </row>
    <row r="5946" spans="2:13" x14ac:dyDescent="0.2">
      <c r="B5946">
        <v>0</v>
      </c>
      <c r="C5946">
        <v>0</v>
      </c>
      <c r="D5946">
        <v>0</v>
      </c>
      <c r="E5946">
        <v>0</v>
      </c>
      <c r="F5946">
        <v>0</v>
      </c>
      <c r="G5946">
        <v>44444444</v>
      </c>
      <c r="H5946">
        <v>0</v>
      </c>
      <c r="I5946">
        <v>0</v>
      </c>
      <c r="J5946">
        <v>0</v>
      </c>
      <c r="K5946">
        <v>0</v>
      </c>
      <c r="L5946">
        <v>0</v>
      </c>
      <c r="M5946">
        <v>0</v>
      </c>
    </row>
    <row r="5947" spans="2:13" x14ac:dyDescent="0.2">
      <c r="B5947">
        <v>0</v>
      </c>
      <c r="C5947">
        <v>0</v>
      </c>
      <c r="D5947">
        <v>0</v>
      </c>
      <c r="E5947">
        <v>0</v>
      </c>
      <c r="F5947">
        <v>0</v>
      </c>
      <c r="G5947">
        <v>44444444</v>
      </c>
      <c r="H5947">
        <v>0</v>
      </c>
      <c r="I5947">
        <v>0</v>
      </c>
      <c r="J5947">
        <v>0</v>
      </c>
      <c r="K5947">
        <v>0</v>
      </c>
      <c r="L5947">
        <v>0</v>
      </c>
      <c r="M5947">
        <v>0</v>
      </c>
    </row>
    <row r="5948" spans="2:13" x14ac:dyDescent="0.2">
      <c r="B5948">
        <v>0</v>
      </c>
      <c r="C5948">
        <v>0</v>
      </c>
      <c r="D5948">
        <v>0</v>
      </c>
      <c r="E5948">
        <v>0</v>
      </c>
      <c r="F5948">
        <v>0</v>
      </c>
      <c r="G5948">
        <v>44444444</v>
      </c>
      <c r="H5948">
        <v>0</v>
      </c>
      <c r="I5948">
        <v>0</v>
      </c>
      <c r="J5948">
        <v>0</v>
      </c>
      <c r="K5948">
        <v>0</v>
      </c>
      <c r="L5948">
        <v>0</v>
      </c>
      <c r="M5948">
        <v>0</v>
      </c>
    </row>
    <row r="5949" spans="2:13" x14ac:dyDescent="0.2">
      <c r="B5949">
        <v>0</v>
      </c>
      <c r="C5949">
        <v>0</v>
      </c>
      <c r="D5949">
        <v>0</v>
      </c>
      <c r="E5949">
        <v>0</v>
      </c>
      <c r="F5949">
        <v>0</v>
      </c>
      <c r="G5949">
        <v>44444444</v>
      </c>
      <c r="H5949">
        <v>0</v>
      </c>
      <c r="I5949">
        <v>0</v>
      </c>
      <c r="J5949">
        <v>0</v>
      </c>
      <c r="K5949">
        <v>0</v>
      </c>
      <c r="L5949">
        <v>0</v>
      </c>
      <c r="M5949">
        <v>0</v>
      </c>
    </row>
    <row r="5950" spans="2:13" x14ac:dyDescent="0.2">
      <c r="B5950">
        <v>0</v>
      </c>
      <c r="C5950">
        <v>0</v>
      </c>
      <c r="D5950">
        <v>0</v>
      </c>
      <c r="E5950">
        <v>0</v>
      </c>
      <c r="F5950">
        <v>0</v>
      </c>
      <c r="G5950">
        <v>44444444</v>
      </c>
      <c r="H5950">
        <v>0</v>
      </c>
      <c r="I5950">
        <v>0</v>
      </c>
      <c r="J5950">
        <v>0</v>
      </c>
      <c r="K5950">
        <v>0</v>
      </c>
      <c r="L5950">
        <v>0</v>
      </c>
      <c r="M5950">
        <v>0</v>
      </c>
    </row>
    <row r="5951" spans="2:13" x14ac:dyDescent="0.2">
      <c r="B5951">
        <v>0</v>
      </c>
      <c r="C5951">
        <v>0</v>
      </c>
      <c r="D5951">
        <v>0</v>
      </c>
      <c r="E5951">
        <v>0</v>
      </c>
      <c r="F5951">
        <v>0</v>
      </c>
      <c r="G5951">
        <v>44444444</v>
      </c>
      <c r="H5951">
        <v>0</v>
      </c>
      <c r="I5951">
        <v>0</v>
      </c>
      <c r="J5951">
        <v>0</v>
      </c>
      <c r="K5951">
        <v>0</v>
      </c>
      <c r="L5951">
        <v>0</v>
      </c>
      <c r="M5951">
        <v>0</v>
      </c>
    </row>
    <row r="5952" spans="2:13" x14ac:dyDescent="0.2">
      <c r="B5952">
        <v>0</v>
      </c>
      <c r="C5952">
        <v>0</v>
      </c>
      <c r="D5952">
        <v>0</v>
      </c>
      <c r="E5952">
        <v>0</v>
      </c>
      <c r="F5952">
        <v>0</v>
      </c>
      <c r="G5952">
        <v>44444444</v>
      </c>
      <c r="H5952">
        <v>0</v>
      </c>
      <c r="I5952">
        <v>0</v>
      </c>
      <c r="J5952">
        <v>0</v>
      </c>
      <c r="K5952">
        <v>0</v>
      </c>
      <c r="L5952">
        <v>0</v>
      </c>
      <c r="M5952">
        <v>0</v>
      </c>
    </row>
    <row r="5953" spans="2:13" x14ac:dyDescent="0.2">
      <c r="B5953">
        <v>0</v>
      </c>
      <c r="C5953">
        <v>0</v>
      </c>
      <c r="D5953">
        <v>0</v>
      </c>
      <c r="E5953">
        <v>0</v>
      </c>
      <c r="F5953">
        <v>0</v>
      </c>
      <c r="G5953">
        <v>44444444</v>
      </c>
      <c r="H5953">
        <v>0</v>
      </c>
      <c r="I5953">
        <v>0</v>
      </c>
      <c r="J5953">
        <v>0</v>
      </c>
      <c r="K5953">
        <v>0</v>
      </c>
      <c r="L5953">
        <v>0</v>
      </c>
      <c r="M5953">
        <v>0</v>
      </c>
    </row>
    <row r="5954" spans="2:13" x14ac:dyDescent="0.2">
      <c r="B5954">
        <v>0</v>
      </c>
      <c r="C5954">
        <v>0</v>
      </c>
      <c r="D5954">
        <v>0</v>
      </c>
      <c r="E5954">
        <v>0</v>
      </c>
      <c r="F5954">
        <v>0</v>
      </c>
      <c r="G5954">
        <v>44444444</v>
      </c>
      <c r="H5954">
        <v>0</v>
      </c>
      <c r="I5954">
        <v>0</v>
      </c>
      <c r="J5954">
        <v>0</v>
      </c>
      <c r="K5954">
        <v>0</v>
      </c>
      <c r="L5954">
        <v>0</v>
      </c>
      <c r="M5954">
        <v>0</v>
      </c>
    </row>
    <row r="5955" spans="2:13" x14ac:dyDescent="0.2">
      <c r="B5955">
        <v>0</v>
      </c>
      <c r="C5955">
        <v>0</v>
      </c>
      <c r="D5955">
        <v>0</v>
      </c>
      <c r="E5955">
        <v>0</v>
      </c>
      <c r="F5955">
        <v>0</v>
      </c>
      <c r="G5955">
        <v>44444444</v>
      </c>
      <c r="H5955">
        <v>0</v>
      </c>
      <c r="I5955">
        <v>0</v>
      </c>
      <c r="J5955">
        <v>0</v>
      </c>
      <c r="K5955">
        <v>0</v>
      </c>
      <c r="L5955">
        <v>0</v>
      </c>
      <c r="M5955">
        <v>0</v>
      </c>
    </row>
    <row r="5956" spans="2:13" x14ac:dyDescent="0.2">
      <c r="B5956">
        <v>0</v>
      </c>
      <c r="C5956">
        <v>0</v>
      </c>
      <c r="D5956">
        <v>0</v>
      </c>
      <c r="E5956">
        <v>0</v>
      </c>
      <c r="F5956">
        <v>0</v>
      </c>
      <c r="G5956">
        <v>44444444</v>
      </c>
      <c r="H5956">
        <v>0</v>
      </c>
      <c r="I5956">
        <v>0</v>
      </c>
      <c r="J5956">
        <v>0</v>
      </c>
      <c r="K5956">
        <v>0</v>
      </c>
      <c r="L5956">
        <v>0</v>
      </c>
      <c r="M5956">
        <v>0</v>
      </c>
    </row>
    <row r="5957" spans="2:13" x14ac:dyDescent="0.2">
      <c r="B5957">
        <v>0</v>
      </c>
      <c r="C5957">
        <v>0</v>
      </c>
      <c r="D5957">
        <v>0</v>
      </c>
      <c r="E5957">
        <v>0</v>
      </c>
      <c r="F5957">
        <v>0</v>
      </c>
      <c r="G5957">
        <v>44444444</v>
      </c>
      <c r="H5957">
        <v>0</v>
      </c>
      <c r="I5957">
        <v>0</v>
      </c>
      <c r="J5957">
        <v>0</v>
      </c>
      <c r="K5957">
        <v>0</v>
      </c>
      <c r="L5957">
        <v>0</v>
      </c>
      <c r="M5957">
        <v>0</v>
      </c>
    </row>
    <row r="5958" spans="2:13" x14ac:dyDescent="0.2">
      <c r="B5958">
        <v>0</v>
      </c>
      <c r="C5958">
        <v>0</v>
      </c>
      <c r="D5958">
        <v>0</v>
      </c>
      <c r="E5958">
        <v>0</v>
      </c>
      <c r="F5958">
        <v>0</v>
      </c>
      <c r="G5958">
        <v>44444444</v>
      </c>
      <c r="H5958">
        <v>0</v>
      </c>
      <c r="I5958">
        <v>0</v>
      </c>
      <c r="J5958">
        <v>0</v>
      </c>
      <c r="K5958">
        <v>0</v>
      </c>
      <c r="L5958">
        <v>0</v>
      </c>
      <c r="M5958">
        <v>0</v>
      </c>
    </row>
    <row r="5959" spans="2:13" x14ac:dyDescent="0.2">
      <c r="B5959">
        <v>0</v>
      </c>
      <c r="C5959">
        <v>0</v>
      </c>
      <c r="D5959">
        <v>0</v>
      </c>
      <c r="E5959">
        <v>0</v>
      </c>
      <c r="F5959">
        <v>0</v>
      </c>
      <c r="G5959">
        <v>44444444</v>
      </c>
      <c r="H5959">
        <v>0</v>
      </c>
      <c r="I5959">
        <v>0</v>
      </c>
      <c r="J5959">
        <v>0</v>
      </c>
      <c r="K5959">
        <v>0</v>
      </c>
      <c r="L5959">
        <v>0</v>
      </c>
      <c r="M5959">
        <v>0</v>
      </c>
    </row>
    <row r="5960" spans="2:13" x14ac:dyDescent="0.2">
      <c r="B5960">
        <v>0</v>
      </c>
      <c r="C5960">
        <v>0</v>
      </c>
      <c r="D5960">
        <v>0</v>
      </c>
      <c r="E5960">
        <v>0</v>
      </c>
      <c r="F5960">
        <v>0</v>
      </c>
      <c r="G5960">
        <v>44444444</v>
      </c>
      <c r="H5960">
        <v>0</v>
      </c>
      <c r="I5960">
        <v>0</v>
      </c>
      <c r="J5960">
        <v>0</v>
      </c>
      <c r="K5960">
        <v>0</v>
      </c>
      <c r="L5960">
        <v>0</v>
      </c>
      <c r="M5960">
        <v>0</v>
      </c>
    </row>
    <row r="5961" spans="2:13" x14ac:dyDescent="0.2">
      <c r="B5961">
        <v>0</v>
      </c>
      <c r="C5961">
        <v>0</v>
      </c>
      <c r="D5961">
        <v>0</v>
      </c>
      <c r="E5961">
        <v>0</v>
      </c>
      <c r="F5961">
        <v>0</v>
      </c>
      <c r="G5961">
        <v>44444444</v>
      </c>
      <c r="H5961">
        <v>0</v>
      </c>
      <c r="I5961">
        <v>0</v>
      </c>
      <c r="J5961">
        <v>0</v>
      </c>
      <c r="K5961">
        <v>0</v>
      </c>
      <c r="L5961">
        <v>0</v>
      </c>
      <c r="M5961">
        <v>0</v>
      </c>
    </row>
    <row r="5962" spans="2:13" x14ac:dyDescent="0.2">
      <c r="B5962">
        <v>0</v>
      </c>
      <c r="C5962">
        <v>0</v>
      </c>
      <c r="D5962">
        <v>0</v>
      </c>
      <c r="E5962">
        <v>0</v>
      </c>
      <c r="F5962">
        <v>0</v>
      </c>
      <c r="G5962">
        <v>44444444</v>
      </c>
      <c r="H5962">
        <v>0</v>
      </c>
      <c r="I5962">
        <v>0</v>
      </c>
      <c r="J5962">
        <v>0</v>
      </c>
      <c r="K5962">
        <v>0</v>
      </c>
      <c r="L5962">
        <v>0</v>
      </c>
      <c r="M5962">
        <v>0</v>
      </c>
    </row>
    <row r="5963" spans="2:13" x14ac:dyDescent="0.2">
      <c r="B5963">
        <v>0</v>
      </c>
      <c r="C5963">
        <v>0</v>
      </c>
      <c r="D5963">
        <v>0</v>
      </c>
      <c r="E5963">
        <v>0</v>
      </c>
      <c r="F5963">
        <v>0</v>
      </c>
      <c r="G5963">
        <v>44444444</v>
      </c>
      <c r="H5963">
        <v>0</v>
      </c>
      <c r="I5963">
        <v>0</v>
      </c>
      <c r="J5963">
        <v>0</v>
      </c>
      <c r="K5963">
        <v>0</v>
      </c>
      <c r="L5963">
        <v>0</v>
      </c>
      <c r="M5963">
        <v>0</v>
      </c>
    </row>
    <row r="5964" spans="2:13" x14ac:dyDescent="0.2">
      <c r="B5964">
        <v>0</v>
      </c>
      <c r="C5964">
        <v>0</v>
      </c>
      <c r="D5964">
        <v>0</v>
      </c>
      <c r="E5964">
        <v>0</v>
      </c>
      <c r="F5964">
        <v>0</v>
      </c>
      <c r="G5964">
        <v>44444444</v>
      </c>
      <c r="H5964">
        <v>0</v>
      </c>
      <c r="I5964">
        <v>0</v>
      </c>
      <c r="J5964">
        <v>0</v>
      </c>
      <c r="K5964">
        <v>0</v>
      </c>
      <c r="L5964">
        <v>0</v>
      </c>
      <c r="M5964">
        <v>0</v>
      </c>
    </row>
    <row r="5965" spans="2:13" x14ac:dyDescent="0.2">
      <c r="B5965">
        <v>0</v>
      </c>
      <c r="C5965">
        <v>0</v>
      </c>
      <c r="D5965">
        <v>0</v>
      </c>
      <c r="E5965">
        <v>0</v>
      </c>
      <c r="F5965">
        <v>0</v>
      </c>
      <c r="G5965">
        <v>44444444</v>
      </c>
      <c r="H5965">
        <v>0</v>
      </c>
      <c r="I5965">
        <v>0</v>
      </c>
      <c r="J5965">
        <v>0</v>
      </c>
      <c r="K5965">
        <v>0</v>
      </c>
      <c r="L5965">
        <v>0</v>
      </c>
      <c r="M5965">
        <v>0</v>
      </c>
    </row>
    <row r="5966" spans="2:13" x14ac:dyDescent="0.2">
      <c r="B5966">
        <v>0</v>
      </c>
      <c r="C5966">
        <v>0</v>
      </c>
      <c r="D5966">
        <v>0</v>
      </c>
      <c r="E5966">
        <v>0</v>
      </c>
      <c r="F5966">
        <v>0</v>
      </c>
      <c r="G5966">
        <v>44444444</v>
      </c>
      <c r="H5966">
        <v>0</v>
      </c>
      <c r="I5966">
        <v>0</v>
      </c>
      <c r="J5966">
        <v>0</v>
      </c>
      <c r="K5966">
        <v>0</v>
      </c>
      <c r="L5966">
        <v>0</v>
      </c>
      <c r="M5966">
        <v>0</v>
      </c>
    </row>
    <row r="5967" spans="2:13" x14ac:dyDescent="0.2">
      <c r="B5967">
        <v>0</v>
      </c>
      <c r="C5967">
        <v>0</v>
      </c>
      <c r="D5967">
        <v>0</v>
      </c>
      <c r="E5967">
        <v>0</v>
      </c>
      <c r="F5967">
        <v>0</v>
      </c>
      <c r="G5967">
        <v>44444444</v>
      </c>
      <c r="H5967">
        <v>0</v>
      </c>
      <c r="I5967">
        <v>0</v>
      </c>
      <c r="J5967">
        <v>0</v>
      </c>
      <c r="K5967">
        <v>0</v>
      </c>
      <c r="L5967">
        <v>0</v>
      </c>
      <c r="M5967">
        <v>0</v>
      </c>
    </row>
    <row r="5968" spans="2:13" x14ac:dyDescent="0.2">
      <c r="B5968">
        <v>0</v>
      </c>
      <c r="C5968">
        <v>0</v>
      </c>
      <c r="D5968">
        <v>0</v>
      </c>
      <c r="E5968">
        <v>0</v>
      </c>
      <c r="F5968">
        <v>0</v>
      </c>
      <c r="G5968">
        <v>44444444</v>
      </c>
      <c r="H5968">
        <v>0</v>
      </c>
      <c r="I5968">
        <v>0</v>
      </c>
      <c r="J5968">
        <v>0</v>
      </c>
      <c r="K5968">
        <v>0</v>
      </c>
      <c r="L5968">
        <v>0</v>
      </c>
      <c r="M5968">
        <v>0</v>
      </c>
    </row>
    <row r="5969" spans="2:13" x14ac:dyDescent="0.2">
      <c r="B5969">
        <v>0</v>
      </c>
      <c r="C5969">
        <v>0</v>
      </c>
      <c r="D5969">
        <v>0</v>
      </c>
      <c r="E5969">
        <v>0</v>
      </c>
      <c r="F5969">
        <v>0</v>
      </c>
      <c r="G5969">
        <v>44444444</v>
      </c>
      <c r="H5969">
        <v>0</v>
      </c>
      <c r="I5969">
        <v>0</v>
      </c>
      <c r="J5969">
        <v>0</v>
      </c>
      <c r="K5969">
        <v>0</v>
      </c>
      <c r="L5969">
        <v>0</v>
      </c>
      <c r="M5969">
        <v>0</v>
      </c>
    </row>
    <row r="5970" spans="2:13" x14ac:dyDescent="0.2">
      <c r="B5970">
        <v>0</v>
      </c>
      <c r="C5970">
        <v>0</v>
      </c>
      <c r="D5970">
        <v>0</v>
      </c>
      <c r="E5970">
        <v>0</v>
      </c>
      <c r="F5970">
        <v>0</v>
      </c>
      <c r="G5970">
        <v>44444444</v>
      </c>
      <c r="H5970">
        <v>0</v>
      </c>
      <c r="I5970">
        <v>0</v>
      </c>
      <c r="J5970">
        <v>0</v>
      </c>
      <c r="K5970">
        <v>0</v>
      </c>
      <c r="L5970">
        <v>0</v>
      </c>
      <c r="M5970">
        <v>0</v>
      </c>
    </row>
    <row r="5971" spans="2:13" x14ac:dyDescent="0.2">
      <c r="B5971">
        <v>0</v>
      </c>
      <c r="C5971">
        <v>0</v>
      </c>
      <c r="D5971">
        <v>0</v>
      </c>
      <c r="E5971">
        <v>0</v>
      </c>
      <c r="F5971">
        <v>0</v>
      </c>
      <c r="G5971">
        <v>44444444</v>
      </c>
      <c r="H5971">
        <v>0</v>
      </c>
      <c r="I5971">
        <v>0</v>
      </c>
      <c r="J5971">
        <v>0</v>
      </c>
      <c r="K5971">
        <v>0</v>
      </c>
      <c r="L5971">
        <v>0</v>
      </c>
      <c r="M5971">
        <v>0</v>
      </c>
    </row>
    <row r="5972" spans="2:13" x14ac:dyDescent="0.2">
      <c r="B5972">
        <v>0</v>
      </c>
      <c r="C5972">
        <v>0</v>
      </c>
      <c r="D5972">
        <v>0</v>
      </c>
      <c r="E5972">
        <v>0</v>
      </c>
      <c r="F5972">
        <v>0</v>
      </c>
      <c r="G5972">
        <v>44444444</v>
      </c>
      <c r="H5972">
        <v>0</v>
      </c>
      <c r="I5972">
        <v>0</v>
      </c>
      <c r="J5972">
        <v>0</v>
      </c>
      <c r="K5972">
        <v>0</v>
      </c>
      <c r="L5972">
        <v>0</v>
      </c>
      <c r="M5972">
        <v>0</v>
      </c>
    </row>
    <row r="5973" spans="2:13" x14ac:dyDescent="0.2">
      <c r="B5973">
        <v>0</v>
      </c>
      <c r="C5973">
        <v>0</v>
      </c>
      <c r="D5973">
        <v>0</v>
      </c>
      <c r="E5973">
        <v>0</v>
      </c>
      <c r="F5973">
        <v>0</v>
      </c>
      <c r="G5973">
        <v>44444444</v>
      </c>
      <c r="H5973">
        <v>0</v>
      </c>
      <c r="I5973">
        <v>0</v>
      </c>
      <c r="J5973">
        <v>0</v>
      </c>
      <c r="K5973">
        <v>0</v>
      </c>
      <c r="L5973">
        <v>0</v>
      </c>
      <c r="M5973">
        <v>0</v>
      </c>
    </row>
    <row r="5974" spans="2:13" x14ac:dyDescent="0.2">
      <c r="B5974">
        <v>0</v>
      </c>
      <c r="C5974">
        <v>0</v>
      </c>
      <c r="D5974">
        <v>0</v>
      </c>
      <c r="E5974">
        <v>0</v>
      </c>
      <c r="F5974">
        <v>0</v>
      </c>
      <c r="G5974">
        <v>44444444</v>
      </c>
      <c r="H5974">
        <v>0</v>
      </c>
      <c r="I5974">
        <v>0</v>
      </c>
      <c r="J5974">
        <v>0</v>
      </c>
      <c r="K5974">
        <v>0</v>
      </c>
      <c r="L5974">
        <v>0</v>
      </c>
      <c r="M5974">
        <v>0</v>
      </c>
    </row>
    <row r="5975" spans="2:13" x14ac:dyDescent="0.2">
      <c r="B5975">
        <v>0</v>
      </c>
      <c r="C5975">
        <v>0</v>
      </c>
      <c r="D5975">
        <v>0</v>
      </c>
      <c r="E5975">
        <v>0</v>
      </c>
      <c r="F5975">
        <v>0</v>
      </c>
      <c r="G5975">
        <v>44444444</v>
      </c>
      <c r="H5975">
        <v>0</v>
      </c>
      <c r="I5975">
        <v>0</v>
      </c>
      <c r="J5975">
        <v>0</v>
      </c>
      <c r="K5975">
        <v>0</v>
      </c>
      <c r="L5975">
        <v>0</v>
      </c>
      <c r="M5975">
        <v>0</v>
      </c>
    </row>
    <row r="5976" spans="2:13" x14ac:dyDescent="0.2">
      <c r="B5976">
        <v>0</v>
      </c>
      <c r="C5976">
        <v>0</v>
      </c>
      <c r="D5976">
        <v>0</v>
      </c>
      <c r="E5976">
        <v>0</v>
      </c>
      <c r="F5976">
        <v>0</v>
      </c>
      <c r="G5976">
        <v>44444444</v>
      </c>
      <c r="H5976">
        <v>0</v>
      </c>
      <c r="I5976">
        <v>0</v>
      </c>
      <c r="J5976">
        <v>0</v>
      </c>
      <c r="K5976">
        <v>0</v>
      </c>
      <c r="L5976">
        <v>0</v>
      </c>
      <c r="M5976">
        <v>0</v>
      </c>
    </row>
    <row r="5977" spans="2:13" x14ac:dyDescent="0.2">
      <c r="B5977">
        <v>0</v>
      </c>
      <c r="C5977">
        <v>0</v>
      </c>
      <c r="D5977">
        <v>0</v>
      </c>
      <c r="E5977">
        <v>0</v>
      </c>
      <c r="F5977">
        <v>0</v>
      </c>
      <c r="G5977">
        <v>44444444</v>
      </c>
      <c r="H5977">
        <v>0</v>
      </c>
      <c r="I5977">
        <v>0</v>
      </c>
      <c r="J5977">
        <v>0</v>
      </c>
      <c r="K5977">
        <v>0</v>
      </c>
      <c r="L5977">
        <v>0</v>
      </c>
      <c r="M5977">
        <v>0</v>
      </c>
    </row>
    <row r="5978" spans="2:13" x14ac:dyDescent="0.2">
      <c r="B5978">
        <v>0</v>
      </c>
      <c r="C5978">
        <v>0</v>
      </c>
      <c r="D5978">
        <v>0</v>
      </c>
      <c r="E5978">
        <v>0</v>
      </c>
      <c r="F5978">
        <v>0</v>
      </c>
      <c r="G5978">
        <v>44444444</v>
      </c>
      <c r="H5978">
        <v>0</v>
      </c>
      <c r="I5978">
        <v>0</v>
      </c>
      <c r="J5978">
        <v>0</v>
      </c>
      <c r="K5978">
        <v>0</v>
      </c>
      <c r="L5978">
        <v>0</v>
      </c>
      <c r="M5978">
        <v>0</v>
      </c>
    </row>
    <row r="5979" spans="2:13" x14ac:dyDescent="0.2">
      <c r="B5979">
        <v>0</v>
      </c>
      <c r="C5979">
        <v>0</v>
      </c>
      <c r="D5979">
        <v>0</v>
      </c>
      <c r="E5979">
        <v>0</v>
      </c>
      <c r="F5979">
        <v>0</v>
      </c>
      <c r="G5979">
        <v>44444444</v>
      </c>
      <c r="H5979">
        <v>0</v>
      </c>
      <c r="I5979">
        <v>0</v>
      </c>
      <c r="J5979">
        <v>0</v>
      </c>
      <c r="K5979">
        <v>0</v>
      </c>
      <c r="L5979">
        <v>0</v>
      </c>
      <c r="M5979">
        <v>0</v>
      </c>
    </row>
    <row r="5980" spans="2:13" x14ac:dyDescent="0.2">
      <c r="B5980">
        <v>0</v>
      </c>
      <c r="C5980">
        <v>0</v>
      </c>
      <c r="D5980">
        <v>0</v>
      </c>
      <c r="E5980">
        <v>0</v>
      </c>
      <c r="F5980">
        <v>0</v>
      </c>
      <c r="G5980">
        <v>44444444</v>
      </c>
      <c r="H5980">
        <v>0</v>
      </c>
      <c r="I5980">
        <v>0</v>
      </c>
      <c r="J5980">
        <v>0</v>
      </c>
      <c r="K5980">
        <v>0</v>
      </c>
      <c r="L5980">
        <v>0</v>
      </c>
      <c r="M5980">
        <v>0</v>
      </c>
    </row>
    <row r="5981" spans="2:13" x14ac:dyDescent="0.2">
      <c r="B5981">
        <v>0</v>
      </c>
      <c r="C5981">
        <v>0</v>
      </c>
      <c r="D5981">
        <v>0</v>
      </c>
      <c r="E5981">
        <v>0</v>
      </c>
      <c r="F5981">
        <v>0</v>
      </c>
      <c r="G5981">
        <v>44444444</v>
      </c>
      <c r="H5981">
        <v>0</v>
      </c>
      <c r="I5981">
        <v>0</v>
      </c>
      <c r="J5981">
        <v>0</v>
      </c>
      <c r="K5981">
        <v>0</v>
      </c>
      <c r="L5981">
        <v>0</v>
      </c>
      <c r="M5981">
        <v>0</v>
      </c>
    </row>
    <row r="5982" spans="2:13" x14ac:dyDescent="0.2">
      <c r="B5982">
        <v>0</v>
      </c>
      <c r="C5982">
        <v>0</v>
      </c>
      <c r="D5982">
        <v>0</v>
      </c>
      <c r="E5982">
        <v>0</v>
      </c>
      <c r="F5982">
        <v>0</v>
      </c>
      <c r="G5982">
        <v>44444444</v>
      </c>
      <c r="H5982">
        <v>0</v>
      </c>
      <c r="I5982">
        <v>0</v>
      </c>
      <c r="J5982">
        <v>0</v>
      </c>
      <c r="K5982">
        <v>0</v>
      </c>
      <c r="L5982">
        <v>0</v>
      </c>
      <c r="M5982">
        <v>0</v>
      </c>
    </row>
    <row r="5983" spans="2:13" x14ac:dyDescent="0.2">
      <c r="B5983">
        <v>0</v>
      </c>
      <c r="C5983" t="str">
        <v>Opening Balance</v>
      </c>
      <c r="D5983">
        <v>0</v>
      </c>
      <c r="E5983">
        <v>0</v>
      </c>
      <c r="F5983">
        <v>0</v>
      </c>
      <c r="G5983">
        <v>0</v>
      </c>
      <c r="H5983">
        <v>0</v>
      </c>
      <c r="I5983">
        <v>0</v>
      </c>
      <c r="J5983">
        <v>0</v>
      </c>
      <c r="K5983">
        <v>0</v>
      </c>
      <c r="L5983">
        <v>0</v>
      </c>
      <c r="M5983">
        <v>0</v>
      </c>
    </row>
    <row r="5984" spans="2:13" x14ac:dyDescent="0.2">
      <c r="B5984">
        <v>0</v>
      </c>
      <c r="C5984" t="str">
        <v>Please ignore this</v>
      </c>
      <c r="D5984" t="str">
        <v>999 Uncategorized expenses</v>
      </c>
      <c r="E5984" t="str">
        <v>999 Uncategorized expenses</v>
      </c>
      <c r="F5984">
        <v>0</v>
      </c>
      <c r="G5984">
        <v>55555555</v>
      </c>
      <c r="H5984">
        <v>0</v>
      </c>
      <c r="I5984">
        <v>0</v>
      </c>
      <c r="J5984">
        <v>0</v>
      </c>
      <c r="K5984">
        <v>0</v>
      </c>
      <c r="L5984">
        <v>0</v>
      </c>
      <c r="M5984">
        <v>0</v>
      </c>
    </row>
    <row r="5985" spans="2:13" x14ac:dyDescent="0.2">
      <c r="B5985">
        <v>0</v>
      </c>
      <c r="C5985">
        <v>0</v>
      </c>
      <c r="D5985">
        <v>0</v>
      </c>
      <c r="E5985">
        <v>0</v>
      </c>
      <c r="F5985">
        <v>0</v>
      </c>
      <c r="G5985">
        <v>55555555</v>
      </c>
      <c r="H5985">
        <v>0</v>
      </c>
      <c r="I5985">
        <v>0</v>
      </c>
      <c r="J5985">
        <v>0</v>
      </c>
      <c r="K5985">
        <v>0</v>
      </c>
      <c r="L5985">
        <v>0</v>
      </c>
      <c r="M5985">
        <v>0</v>
      </c>
    </row>
    <row r="5986" spans="2:13" x14ac:dyDescent="0.2">
      <c r="B5986">
        <v>0</v>
      </c>
      <c r="C5986">
        <v>0</v>
      </c>
      <c r="D5986">
        <v>0</v>
      </c>
      <c r="E5986">
        <v>0</v>
      </c>
      <c r="F5986">
        <v>0</v>
      </c>
      <c r="G5986">
        <v>55555555</v>
      </c>
      <c r="H5986">
        <v>0</v>
      </c>
      <c r="I5986">
        <v>0</v>
      </c>
      <c r="J5986">
        <v>0</v>
      </c>
      <c r="K5986">
        <v>0</v>
      </c>
      <c r="L5986">
        <v>0</v>
      </c>
      <c r="M5986">
        <v>0</v>
      </c>
    </row>
    <row r="5987" spans="2:13" x14ac:dyDescent="0.2">
      <c r="B5987">
        <v>0</v>
      </c>
      <c r="C5987">
        <v>0</v>
      </c>
      <c r="D5987">
        <v>0</v>
      </c>
      <c r="E5987">
        <v>0</v>
      </c>
      <c r="F5987">
        <v>0</v>
      </c>
      <c r="G5987">
        <v>55555555</v>
      </c>
      <c r="H5987">
        <v>0</v>
      </c>
      <c r="I5987">
        <v>0</v>
      </c>
      <c r="J5987">
        <v>0</v>
      </c>
      <c r="K5987">
        <v>0</v>
      </c>
      <c r="L5987">
        <v>0</v>
      </c>
      <c r="M5987">
        <v>0</v>
      </c>
    </row>
    <row r="5988" spans="2:13" x14ac:dyDescent="0.2">
      <c r="B5988">
        <v>0</v>
      </c>
      <c r="C5988">
        <v>0</v>
      </c>
      <c r="D5988">
        <v>0</v>
      </c>
      <c r="E5988">
        <v>0</v>
      </c>
      <c r="F5988">
        <v>0</v>
      </c>
      <c r="G5988">
        <v>55555555</v>
      </c>
      <c r="H5988">
        <v>0</v>
      </c>
      <c r="I5988">
        <v>0</v>
      </c>
      <c r="J5988">
        <v>0</v>
      </c>
      <c r="K5988">
        <v>0</v>
      </c>
      <c r="L5988">
        <v>0</v>
      </c>
      <c r="M5988">
        <v>0</v>
      </c>
    </row>
    <row r="5989" spans="2:13" x14ac:dyDescent="0.2">
      <c r="B5989">
        <v>0</v>
      </c>
      <c r="C5989">
        <v>0</v>
      </c>
      <c r="D5989">
        <v>0</v>
      </c>
      <c r="E5989">
        <v>0</v>
      </c>
      <c r="F5989">
        <v>0</v>
      </c>
      <c r="G5989">
        <v>55555555</v>
      </c>
      <c r="H5989">
        <v>0</v>
      </c>
      <c r="I5989">
        <v>0</v>
      </c>
      <c r="J5989">
        <v>0</v>
      </c>
      <c r="K5989">
        <v>0</v>
      </c>
      <c r="L5989">
        <v>0</v>
      </c>
      <c r="M5989">
        <v>0</v>
      </c>
    </row>
    <row r="5990" spans="2:13" x14ac:dyDescent="0.2">
      <c r="B5990">
        <v>0</v>
      </c>
      <c r="C5990">
        <v>0</v>
      </c>
      <c r="D5990">
        <v>0</v>
      </c>
      <c r="E5990">
        <v>0</v>
      </c>
      <c r="F5990">
        <v>0</v>
      </c>
      <c r="G5990">
        <v>55555555</v>
      </c>
      <c r="H5990">
        <v>0</v>
      </c>
      <c r="I5990">
        <v>0</v>
      </c>
      <c r="J5990">
        <v>0</v>
      </c>
      <c r="K5990">
        <v>0</v>
      </c>
      <c r="L5990">
        <v>0</v>
      </c>
      <c r="M5990">
        <v>0</v>
      </c>
    </row>
    <row r="5991" spans="2:13" x14ac:dyDescent="0.2">
      <c r="B5991">
        <v>0</v>
      </c>
      <c r="C5991">
        <v>0</v>
      </c>
      <c r="D5991">
        <v>0</v>
      </c>
      <c r="E5991">
        <v>0</v>
      </c>
      <c r="F5991">
        <v>0</v>
      </c>
      <c r="G5991">
        <v>55555555</v>
      </c>
      <c r="H5991">
        <v>0</v>
      </c>
      <c r="I5991">
        <v>0</v>
      </c>
      <c r="J5991">
        <v>0</v>
      </c>
      <c r="K5991">
        <v>0</v>
      </c>
      <c r="L5991">
        <v>0</v>
      </c>
      <c r="M5991">
        <v>0</v>
      </c>
    </row>
    <row r="5992" spans="2:13" x14ac:dyDescent="0.2">
      <c r="B5992">
        <v>0</v>
      </c>
      <c r="C5992">
        <v>0</v>
      </c>
      <c r="D5992">
        <v>0</v>
      </c>
      <c r="E5992">
        <v>0</v>
      </c>
      <c r="F5992">
        <v>0</v>
      </c>
      <c r="G5992">
        <v>55555555</v>
      </c>
      <c r="H5992">
        <v>0</v>
      </c>
      <c r="I5992">
        <v>0</v>
      </c>
      <c r="J5992">
        <v>0</v>
      </c>
      <c r="K5992">
        <v>0</v>
      </c>
      <c r="L5992">
        <v>0</v>
      </c>
      <c r="M5992">
        <v>0</v>
      </c>
    </row>
    <row r="5993" spans="2:13" x14ac:dyDescent="0.2">
      <c r="B5993">
        <v>0</v>
      </c>
      <c r="C5993">
        <v>0</v>
      </c>
      <c r="D5993">
        <v>0</v>
      </c>
      <c r="E5993">
        <v>0</v>
      </c>
      <c r="F5993">
        <v>0</v>
      </c>
      <c r="G5993">
        <v>55555555</v>
      </c>
      <c r="H5993">
        <v>0</v>
      </c>
      <c r="I5993">
        <v>0</v>
      </c>
      <c r="J5993">
        <v>0</v>
      </c>
      <c r="K5993">
        <v>0</v>
      </c>
      <c r="L5993">
        <v>0</v>
      </c>
      <c r="M5993">
        <v>0</v>
      </c>
    </row>
    <row r="5994" spans="2:13" x14ac:dyDescent="0.2">
      <c r="B5994">
        <v>0</v>
      </c>
      <c r="C5994">
        <v>0</v>
      </c>
      <c r="D5994">
        <v>0</v>
      </c>
      <c r="E5994">
        <v>0</v>
      </c>
      <c r="F5994">
        <v>0</v>
      </c>
      <c r="G5994">
        <v>55555555</v>
      </c>
      <c r="H5994">
        <v>0</v>
      </c>
      <c r="I5994">
        <v>0</v>
      </c>
      <c r="J5994">
        <v>0</v>
      </c>
      <c r="K5994">
        <v>0</v>
      </c>
      <c r="L5994">
        <v>0</v>
      </c>
      <c r="M5994">
        <v>0</v>
      </c>
    </row>
    <row r="5995" spans="2:13" x14ac:dyDescent="0.2">
      <c r="B5995">
        <v>0</v>
      </c>
      <c r="C5995">
        <v>0</v>
      </c>
      <c r="D5995">
        <v>0</v>
      </c>
      <c r="E5995">
        <v>0</v>
      </c>
      <c r="F5995">
        <v>0</v>
      </c>
      <c r="G5995">
        <v>55555555</v>
      </c>
      <c r="H5995">
        <v>0</v>
      </c>
      <c r="I5995">
        <v>0</v>
      </c>
      <c r="J5995">
        <v>0</v>
      </c>
      <c r="K5995">
        <v>0</v>
      </c>
      <c r="L5995">
        <v>0</v>
      </c>
      <c r="M5995">
        <v>0</v>
      </c>
    </row>
    <row r="5996" spans="2:13" x14ac:dyDescent="0.2">
      <c r="B5996">
        <v>0</v>
      </c>
      <c r="C5996">
        <v>0</v>
      </c>
      <c r="D5996">
        <v>0</v>
      </c>
      <c r="E5996">
        <v>0</v>
      </c>
      <c r="F5996">
        <v>0</v>
      </c>
      <c r="G5996">
        <v>55555555</v>
      </c>
      <c r="H5996">
        <v>0</v>
      </c>
      <c r="I5996">
        <v>0</v>
      </c>
      <c r="J5996">
        <v>0</v>
      </c>
      <c r="K5996">
        <v>0</v>
      </c>
      <c r="L5996">
        <v>0</v>
      </c>
      <c r="M5996">
        <v>0</v>
      </c>
    </row>
    <row r="5997" spans="2:13" x14ac:dyDescent="0.2">
      <c r="B5997">
        <v>0</v>
      </c>
      <c r="C5997">
        <v>0</v>
      </c>
      <c r="D5997">
        <v>0</v>
      </c>
      <c r="E5997">
        <v>0</v>
      </c>
      <c r="F5997">
        <v>0</v>
      </c>
      <c r="G5997">
        <v>55555555</v>
      </c>
      <c r="H5997">
        <v>0</v>
      </c>
      <c r="I5997">
        <v>0</v>
      </c>
      <c r="J5997">
        <v>0</v>
      </c>
      <c r="K5997">
        <v>0</v>
      </c>
      <c r="L5997">
        <v>0</v>
      </c>
      <c r="M5997">
        <v>0</v>
      </c>
    </row>
    <row r="5998" spans="2:13" x14ac:dyDescent="0.2">
      <c r="B5998">
        <v>0</v>
      </c>
      <c r="C5998">
        <v>0</v>
      </c>
      <c r="D5998">
        <v>0</v>
      </c>
      <c r="E5998">
        <v>0</v>
      </c>
      <c r="F5998">
        <v>0</v>
      </c>
      <c r="G5998">
        <v>55555555</v>
      </c>
      <c r="H5998">
        <v>0</v>
      </c>
      <c r="I5998">
        <v>0</v>
      </c>
      <c r="J5998">
        <v>0</v>
      </c>
      <c r="K5998">
        <v>0</v>
      </c>
      <c r="L5998">
        <v>0</v>
      </c>
      <c r="M5998">
        <v>0</v>
      </c>
    </row>
    <row r="5999" spans="2:13" x14ac:dyDescent="0.2">
      <c r="B5999">
        <v>0</v>
      </c>
      <c r="C5999">
        <v>0</v>
      </c>
      <c r="D5999">
        <v>0</v>
      </c>
      <c r="E5999">
        <v>0</v>
      </c>
      <c r="F5999">
        <v>0</v>
      </c>
      <c r="G5999">
        <v>55555555</v>
      </c>
      <c r="H5999">
        <v>0</v>
      </c>
      <c r="I5999">
        <v>0</v>
      </c>
      <c r="J5999">
        <v>0</v>
      </c>
      <c r="K5999">
        <v>0</v>
      </c>
      <c r="L5999">
        <v>0</v>
      </c>
      <c r="M5999">
        <v>0</v>
      </c>
    </row>
    <row r="6000" spans="2:13" x14ac:dyDescent="0.2">
      <c r="B6000">
        <v>0</v>
      </c>
      <c r="C6000">
        <v>0</v>
      </c>
      <c r="D6000">
        <v>0</v>
      </c>
      <c r="E6000">
        <v>0</v>
      </c>
      <c r="F6000">
        <v>0</v>
      </c>
      <c r="G6000">
        <v>55555555</v>
      </c>
      <c r="H6000">
        <v>0</v>
      </c>
      <c r="I6000">
        <v>0</v>
      </c>
      <c r="J6000">
        <v>0</v>
      </c>
      <c r="K6000">
        <v>0</v>
      </c>
      <c r="L6000">
        <v>0</v>
      </c>
      <c r="M6000">
        <v>0</v>
      </c>
    </row>
    <row r="6001" spans="2:13" x14ac:dyDescent="0.2">
      <c r="B6001">
        <v>0</v>
      </c>
      <c r="C6001">
        <v>0</v>
      </c>
      <c r="D6001">
        <v>0</v>
      </c>
      <c r="E6001">
        <v>0</v>
      </c>
      <c r="F6001">
        <v>0</v>
      </c>
      <c r="G6001">
        <v>55555555</v>
      </c>
      <c r="H6001">
        <v>0</v>
      </c>
      <c r="I6001">
        <v>0</v>
      </c>
      <c r="J6001">
        <v>0</v>
      </c>
      <c r="K6001">
        <v>0</v>
      </c>
      <c r="L6001">
        <v>0</v>
      </c>
      <c r="M6001">
        <v>0</v>
      </c>
    </row>
    <row r="6002" spans="2:13" x14ac:dyDescent="0.2">
      <c r="B6002">
        <v>0</v>
      </c>
      <c r="C6002">
        <v>0</v>
      </c>
      <c r="D6002">
        <v>0</v>
      </c>
      <c r="E6002">
        <v>0</v>
      </c>
      <c r="F6002">
        <v>0</v>
      </c>
      <c r="G6002">
        <v>55555555</v>
      </c>
      <c r="H6002">
        <v>0</v>
      </c>
      <c r="I6002">
        <v>0</v>
      </c>
      <c r="J6002">
        <v>0</v>
      </c>
      <c r="K6002">
        <v>0</v>
      </c>
      <c r="L6002">
        <v>0</v>
      </c>
      <c r="M6002">
        <v>0</v>
      </c>
    </row>
    <row r="6003" spans="2:13" x14ac:dyDescent="0.2">
      <c r="B6003">
        <v>0</v>
      </c>
      <c r="C6003">
        <v>0</v>
      </c>
      <c r="D6003">
        <v>0</v>
      </c>
      <c r="E6003">
        <v>0</v>
      </c>
      <c r="F6003">
        <v>0</v>
      </c>
      <c r="G6003">
        <v>55555555</v>
      </c>
      <c r="H6003">
        <v>0</v>
      </c>
      <c r="I6003">
        <v>0</v>
      </c>
      <c r="J6003">
        <v>0</v>
      </c>
      <c r="K6003">
        <v>0</v>
      </c>
      <c r="L6003">
        <v>0</v>
      </c>
      <c r="M6003">
        <v>0</v>
      </c>
    </row>
    <row r="6004" spans="2:13" x14ac:dyDescent="0.2">
      <c r="B6004">
        <v>0</v>
      </c>
      <c r="C6004">
        <v>0</v>
      </c>
      <c r="D6004">
        <v>0</v>
      </c>
      <c r="E6004">
        <v>0</v>
      </c>
      <c r="F6004">
        <v>0</v>
      </c>
      <c r="G6004">
        <v>55555555</v>
      </c>
      <c r="H6004">
        <v>0</v>
      </c>
      <c r="I6004">
        <v>0</v>
      </c>
      <c r="J6004">
        <v>0</v>
      </c>
      <c r="K6004">
        <v>0</v>
      </c>
      <c r="L6004">
        <v>0</v>
      </c>
      <c r="M6004">
        <v>0</v>
      </c>
    </row>
    <row r="6005" spans="2:13" x14ac:dyDescent="0.2">
      <c r="B6005">
        <v>0</v>
      </c>
      <c r="C6005">
        <v>0</v>
      </c>
      <c r="D6005">
        <v>0</v>
      </c>
      <c r="E6005">
        <v>0</v>
      </c>
      <c r="F6005">
        <v>0</v>
      </c>
      <c r="G6005">
        <v>55555555</v>
      </c>
      <c r="H6005">
        <v>0</v>
      </c>
      <c r="I6005">
        <v>0</v>
      </c>
      <c r="J6005">
        <v>0</v>
      </c>
      <c r="K6005">
        <v>0</v>
      </c>
      <c r="L6005">
        <v>0</v>
      </c>
      <c r="M6005">
        <v>0</v>
      </c>
    </row>
    <row r="6006" spans="2:13" x14ac:dyDescent="0.2">
      <c r="B6006">
        <v>0</v>
      </c>
      <c r="C6006">
        <v>0</v>
      </c>
      <c r="D6006">
        <v>0</v>
      </c>
      <c r="E6006">
        <v>0</v>
      </c>
      <c r="F6006">
        <v>0</v>
      </c>
      <c r="G6006">
        <v>55555555</v>
      </c>
      <c r="H6006">
        <v>0</v>
      </c>
      <c r="I6006">
        <v>0</v>
      </c>
      <c r="J6006">
        <v>0</v>
      </c>
      <c r="K6006">
        <v>0</v>
      </c>
      <c r="L6006">
        <v>0</v>
      </c>
      <c r="M6006">
        <v>0</v>
      </c>
    </row>
    <row r="6007" spans="2:13" x14ac:dyDescent="0.2">
      <c r="B6007">
        <v>0</v>
      </c>
      <c r="C6007">
        <v>0</v>
      </c>
      <c r="D6007">
        <v>0</v>
      </c>
      <c r="E6007">
        <v>0</v>
      </c>
      <c r="F6007">
        <v>0</v>
      </c>
      <c r="G6007">
        <v>55555555</v>
      </c>
      <c r="H6007">
        <v>0</v>
      </c>
      <c r="I6007">
        <v>0</v>
      </c>
      <c r="J6007">
        <v>0</v>
      </c>
      <c r="K6007">
        <v>0</v>
      </c>
      <c r="L6007">
        <v>0</v>
      </c>
      <c r="M6007">
        <v>0</v>
      </c>
    </row>
    <row r="6008" spans="2:13" x14ac:dyDescent="0.2">
      <c r="B6008">
        <v>0</v>
      </c>
      <c r="C6008">
        <v>0</v>
      </c>
      <c r="D6008">
        <v>0</v>
      </c>
      <c r="E6008">
        <v>0</v>
      </c>
      <c r="F6008">
        <v>0</v>
      </c>
      <c r="G6008">
        <v>55555555</v>
      </c>
      <c r="H6008">
        <v>0</v>
      </c>
      <c r="I6008">
        <v>0</v>
      </c>
      <c r="J6008">
        <v>0</v>
      </c>
      <c r="K6008">
        <v>0</v>
      </c>
      <c r="L6008">
        <v>0</v>
      </c>
      <c r="M6008">
        <v>0</v>
      </c>
    </row>
    <row r="6009" spans="2:13" x14ac:dyDescent="0.2">
      <c r="B6009">
        <v>0</v>
      </c>
      <c r="C6009">
        <v>0</v>
      </c>
      <c r="D6009">
        <v>0</v>
      </c>
      <c r="E6009">
        <v>0</v>
      </c>
      <c r="F6009">
        <v>0</v>
      </c>
      <c r="G6009">
        <v>55555555</v>
      </c>
      <c r="H6009">
        <v>0</v>
      </c>
      <c r="I6009">
        <v>0</v>
      </c>
      <c r="J6009">
        <v>0</v>
      </c>
      <c r="K6009">
        <v>0</v>
      </c>
      <c r="L6009">
        <v>0</v>
      </c>
      <c r="M6009">
        <v>0</v>
      </c>
    </row>
    <row r="6010" spans="2:13" x14ac:dyDescent="0.2">
      <c r="B6010">
        <v>0</v>
      </c>
      <c r="C6010">
        <v>0</v>
      </c>
      <c r="D6010">
        <v>0</v>
      </c>
      <c r="E6010">
        <v>0</v>
      </c>
      <c r="F6010">
        <v>0</v>
      </c>
      <c r="G6010">
        <v>55555555</v>
      </c>
      <c r="H6010">
        <v>0</v>
      </c>
      <c r="I6010">
        <v>0</v>
      </c>
      <c r="J6010">
        <v>0</v>
      </c>
      <c r="K6010">
        <v>0</v>
      </c>
      <c r="L6010">
        <v>0</v>
      </c>
      <c r="M6010">
        <v>0</v>
      </c>
    </row>
    <row r="6011" spans="2:13" x14ac:dyDescent="0.2">
      <c r="B6011">
        <v>0</v>
      </c>
      <c r="C6011">
        <v>0</v>
      </c>
      <c r="D6011">
        <v>0</v>
      </c>
      <c r="E6011">
        <v>0</v>
      </c>
      <c r="F6011">
        <v>0</v>
      </c>
      <c r="G6011">
        <v>55555555</v>
      </c>
      <c r="H6011">
        <v>0</v>
      </c>
      <c r="I6011">
        <v>0</v>
      </c>
      <c r="J6011">
        <v>0</v>
      </c>
      <c r="K6011">
        <v>0</v>
      </c>
      <c r="L6011">
        <v>0</v>
      </c>
      <c r="M6011">
        <v>0</v>
      </c>
    </row>
    <row r="6012" spans="2:13" x14ac:dyDescent="0.2">
      <c r="B6012">
        <v>0</v>
      </c>
      <c r="C6012">
        <v>0</v>
      </c>
      <c r="D6012">
        <v>0</v>
      </c>
      <c r="E6012">
        <v>0</v>
      </c>
      <c r="F6012">
        <v>0</v>
      </c>
      <c r="G6012">
        <v>55555555</v>
      </c>
      <c r="H6012">
        <v>0</v>
      </c>
      <c r="I6012">
        <v>0</v>
      </c>
      <c r="J6012">
        <v>0</v>
      </c>
      <c r="K6012">
        <v>0</v>
      </c>
      <c r="L6012">
        <v>0</v>
      </c>
      <c r="M6012">
        <v>0</v>
      </c>
    </row>
    <row r="6013" spans="2:13" x14ac:dyDescent="0.2">
      <c r="B6013">
        <v>0</v>
      </c>
      <c r="C6013">
        <v>0</v>
      </c>
      <c r="D6013">
        <v>0</v>
      </c>
      <c r="E6013">
        <v>0</v>
      </c>
      <c r="F6013">
        <v>0</v>
      </c>
      <c r="G6013">
        <v>55555555</v>
      </c>
      <c r="H6013">
        <v>0</v>
      </c>
      <c r="I6013">
        <v>0</v>
      </c>
      <c r="J6013">
        <v>0</v>
      </c>
      <c r="K6013">
        <v>0</v>
      </c>
      <c r="L6013">
        <v>0</v>
      </c>
      <c r="M6013">
        <v>0</v>
      </c>
    </row>
    <row r="6014" spans="2:13" x14ac:dyDescent="0.2">
      <c r="B6014">
        <v>0</v>
      </c>
      <c r="C6014">
        <v>0</v>
      </c>
      <c r="D6014">
        <v>0</v>
      </c>
      <c r="E6014">
        <v>0</v>
      </c>
      <c r="F6014">
        <v>0</v>
      </c>
      <c r="G6014">
        <v>55555555</v>
      </c>
      <c r="H6014">
        <v>0</v>
      </c>
      <c r="I6014">
        <v>0</v>
      </c>
      <c r="J6014">
        <v>0</v>
      </c>
      <c r="K6014">
        <v>0</v>
      </c>
      <c r="L6014">
        <v>0</v>
      </c>
      <c r="M6014">
        <v>0</v>
      </c>
    </row>
    <row r="6015" spans="2:13" x14ac:dyDescent="0.2">
      <c r="B6015">
        <v>0</v>
      </c>
      <c r="C6015">
        <v>0</v>
      </c>
      <c r="D6015">
        <v>0</v>
      </c>
      <c r="E6015">
        <v>0</v>
      </c>
      <c r="F6015">
        <v>0</v>
      </c>
      <c r="G6015">
        <v>55555555</v>
      </c>
      <c r="H6015">
        <v>0</v>
      </c>
      <c r="I6015">
        <v>0</v>
      </c>
      <c r="J6015">
        <v>0</v>
      </c>
      <c r="K6015">
        <v>0</v>
      </c>
      <c r="L6015">
        <v>0</v>
      </c>
      <c r="M6015">
        <v>0</v>
      </c>
    </row>
    <row r="6016" spans="2:13" x14ac:dyDescent="0.2">
      <c r="B6016">
        <v>0</v>
      </c>
      <c r="C6016">
        <v>0</v>
      </c>
      <c r="D6016">
        <v>0</v>
      </c>
      <c r="E6016">
        <v>0</v>
      </c>
      <c r="F6016">
        <v>0</v>
      </c>
      <c r="G6016">
        <v>55555555</v>
      </c>
      <c r="H6016">
        <v>0</v>
      </c>
      <c r="I6016">
        <v>0</v>
      </c>
      <c r="J6016">
        <v>0</v>
      </c>
      <c r="K6016">
        <v>0</v>
      </c>
      <c r="L6016">
        <v>0</v>
      </c>
      <c r="M6016">
        <v>0</v>
      </c>
    </row>
    <row r="6017" spans="2:13" x14ac:dyDescent="0.2">
      <c r="B6017">
        <v>0</v>
      </c>
      <c r="C6017">
        <v>0</v>
      </c>
      <c r="D6017">
        <v>0</v>
      </c>
      <c r="E6017">
        <v>0</v>
      </c>
      <c r="F6017">
        <v>0</v>
      </c>
      <c r="G6017">
        <v>55555555</v>
      </c>
      <c r="H6017">
        <v>0</v>
      </c>
      <c r="I6017">
        <v>0</v>
      </c>
      <c r="J6017">
        <v>0</v>
      </c>
      <c r="K6017">
        <v>0</v>
      </c>
      <c r="L6017">
        <v>0</v>
      </c>
      <c r="M6017">
        <v>0</v>
      </c>
    </row>
    <row r="6018" spans="2:13" x14ac:dyDescent="0.2">
      <c r="B6018">
        <v>0</v>
      </c>
      <c r="C6018">
        <v>0</v>
      </c>
      <c r="D6018">
        <v>0</v>
      </c>
      <c r="E6018">
        <v>0</v>
      </c>
      <c r="F6018">
        <v>0</v>
      </c>
      <c r="G6018">
        <v>55555555</v>
      </c>
      <c r="H6018">
        <v>0</v>
      </c>
      <c r="I6018">
        <v>0</v>
      </c>
      <c r="J6018">
        <v>0</v>
      </c>
      <c r="K6018">
        <v>0</v>
      </c>
      <c r="L6018">
        <v>0</v>
      </c>
      <c r="M6018">
        <v>0</v>
      </c>
    </row>
    <row r="6019" spans="2:13" x14ac:dyDescent="0.2">
      <c r="B6019">
        <v>0</v>
      </c>
      <c r="C6019">
        <v>0</v>
      </c>
      <c r="D6019">
        <v>0</v>
      </c>
      <c r="E6019">
        <v>0</v>
      </c>
      <c r="F6019">
        <v>0</v>
      </c>
      <c r="G6019">
        <v>55555555</v>
      </c>
      <c r="H6019">
        <v>0</v>
      </c>
      <c r="I6019">
        <v>0</v>
      </c>
      <c r="J6019">
        <v>0</v>
      </c>
      <c r="K6019">
        <v>0</v>
      </c>
      <c r="L6019">
        <v>0</v>
      </c>
      <c r="M6019">
        <v>0</v>
      </c>
    </row>
    <row r="6020" spans="2:13" x14ac:dyDescent="0.2">
      <c r="B6020">
        <v>0</v>
      </c>
      <c r="C6020">
        <v>0</v>
      </c>
      <c r="D6020">
        <v>0</v>
      </c>
      <c r="E6020">
        <v>0</v>
      </c>
      <c r="F6020">
        <v>0</v>
      </c>
      <c r="G6020">
        <v>55555555</v>
      </c>
      <c r="H6020">
        <v>0</v>
      </c>
      <c r="I6020">
        <v>0</v>
      </c>
      <c r="J6020">
        <v>0</v>
      </c>
      <c r="K6020">
        <v>0</v>
      </c>
      <c r="L6020">
        <v>0</v>
      </c>
      <c r="M6020">
        <v>0</v>
      </c>
    </row>
    <row r="6021" spans="2:13" x14ac:dyDescent="0.2">
      <c r="B6021">
        <v>0</v>
      </c>
      <c r="C6021">
        <v>0</v>
      </c>
      <c r="D6021">
        <v>0</v>
      </c>
      <c r="E6021">
        <v>0</v>
      </c>
      <c r="F6021">
        <v>0</v>
      </c>
      <c r="G6021">
        <v>55555555</v>
      </c>
      <c r="H6021">
        <v>0</v>
      </c>
      <c r="I6021">
        <v>0</v>
      </c>
      <c r="J6021">
        <v>0</v>
      </c>
      <c r="K6021">
        <v>0</v>
      </c>
      <c r="L6021">
        <v>0</v>
      </c>
      <c r="M6021">
        <v>0</v>
      </c>
    </row>
    <row r="6022" spans="2:13" x14ac:dyDescent="0.2">
      <c r="B6022">
        <v>0</v>
      </c>
      <c r="C6022">
        <v>0</v>
      </c>
      <c r="D6022">
        <v>0</v>
      </c>
      <c r="E6022">
        <v>0</v>
      </c>
      <c r="F6022">
        <v>0</v>
      </c>
      <c r="G6022">
        <v>55555555</v>
      </c>
      <c r="H6022">
        <v>0</v>
      </c>
      <c r="I6022">
        <v>0</v>
      </c>
      <c r="J6022">
        <v>0</v>
      </c>
      <c r="K6022">
        <v>0</v>
      </c>
      <c r="L6022">
        <v>0</v>
      </c>
      <c r="M6022">
        <v>0</v>
      </c>
    </row>
    <row r="6023" spans="2:13" x14ac:dyDescent="0.2">
      <c r="B6023">
        <v>0</v>
      </c>
      <c r="C6023">
        <v>0</v>
      </c>
      <c r="D6023">
        <v>0</v>
      </c>
      <c r="E6023">
        <v>0</v>
      </c>
      <c r="F6023">
        <v>0</v>
      </c>
      <c r="G6023">
        <v>55555555</v>
      </c>
      <c r="H6023">
        <v>0</v>
      </c>
      <c r="I6023">
        <v>0</v>
      </c>
      <c r="J6023">
        <v>0</v>
      </c>
      <c r="K6023">
        <v>0</v>
      </c>
      <c r="L6023">
        <v>0</v>
      </c>
      <c r="M6023">
        <v>0</v>
      </c>
    </row>
    <row r="6024" spans="2:13" x14ac:dyDescent="0.2">
      <c r="B6024">
        <v>0</v>
      </c>
      <c r="C6024">
        <v>0</v>
      </c>
      <c r="D6024">
        <v>0</v>
      </c>
      <c r="E6024">
        <v>0</v>
      </c>
      <c r="F6024">
        <v>0</v>
      </c>
      <c r="G6024">
        <v>55555555</v>
      </c>
      <c r="H6024">
        <v>0</v>
      </c>
      <c r="I6024">
        <v>0</v>
      </c>
      <c r="J6024">
        <v>0</v>
      </c>
      <c r="K6024">
        <v>0</v>
      </c>
      <c r="L6024">
        <v>0</v>
      </c>
      <c r="M6024">
        <v>0</v>
      </c>
    </row>
    <row r="6025" spans="2:13" x14ac:dyDescent="0.2">
      <c r="B6025">
        <v>0</v>
      </c>
      <c r="C6025">
        <v>0</v>
      </c>
      <c r="D6025">
        <v>0</v>
      </c>
      <c r="E6025">
        <v>0</v>
      </c>
      <c r="F6025">
        <v>0</v>
      </c>
      <c r="G6025">
        <v>55555555</v>
      </c>
      <c r="H6025">
        <v>0</v>
      </c>
      <c r="I6025">
        <v>0</v>
      </c>
      <c r="J6025">
        <v>0</v>
      </c>
      <c r="K6025">
        <v>0</v>
      </c>
      <c r="L6025">
        <v>0</v>
      </c>
      <c r="M6025">
        <v>0</v>
      </c>
    </row>
    <row r="6026" spans="2:13" x14ac:dyDescent="0.2">
      <c r="B6026">
        <v>0</v>
      </c>
      <c r="C6026">
        <v>0</v>
      </c>
      <c r="D6026">
        <v>0</v>
      </c>
      <c r="E6026">
        <v>0</v>
      </c>
      <c r="F6026">
        <v>0</v>
      </c>
      <c r="G6026">
        <v>55555555</v>
      </c>
      <c r="H6026">
        <v>0</v>
      </c>
      <c r="I6026">
        <v>0</v>
      </c>
      <c r="J6026">
        <v>0</v>
      </c>
      <c r="K6026">
        <v>0</v>
      </c>
      <c r="L6026">
        <v>0</v>
      </c>
      <c r="M6026">
        <v>0</v>
      </c>
    </row>
    <row r="6027" spans="2:13" x14ac:dyDescent="0.2">
      <c r="B6027">
        <v>0</v>
      </c>
      <c r="C6027">
        <v>0</v>
      </c>
      <c r="D6027">
        <v>0</v>
      </c>
      <c r="E6027">
        <v>0</v>
      </c>
      <c r="F6027">
        <v>0</v>
      </c>
      <c r="G6027">
        <v>55555555</v>
      </c>
      <c r="H6027">
        <v>0</v>
      </c>
      <c r="I6027">
        <v>0</v>
      </c>
      <c r="J6027">
        <v>0</v>
      </c>
      <c r="K6027">
        <v>0</v>
      </c>
      <c r="L6027">
        <v>0</v>
      </c>
      <c r="M6027">
        <v>0</v>
      </c>
    </row>
    <row r="6028" spans="2:13" x14ac:dyDescent="0.2">
      <c r="B6028">
        <v>0</v>
      </c>
      <c r="C6028">
        <v>0</v>
      </c>
      <c r="D6028">
        <v>0</v>
      </c>
      <c r="E6028">
        <v>0</v>
      </c>
      <c r="F6028">
        <v>0</v>
      </c>
      <c r="G6028">
        <v>55555555</v>
      </c>
      <c r="H6028">
        <v>0</v>
      </c>
      <c r="I6028">
        <v>0</v>
      </c>
      <c r="J6028">
        <v>0</v>
      </c>
      <c r="K6028">
        <v>0</v>
      </c>
      <c r="L6028">
        <v>0</v>
      </c>
      <c r="M6028">
        <v>0</v>
      </c>
    </row>
    <row r="6029" spans="2:13" x14ac:dyDescent="0.2">
      <c r="B6029">
        <v>0</v>
      </c>
      <c r="C6029">
        <v>0</v>
      </c>
      <c r="D6029">
        <v>0</v>
      </c>
      <c r="E6029">
        <v>0</v>
      </c>
      <c r="F6029">
        <v>0</v>
      </c>
      <c r="G6029">
        <v>55555555</v>
      </c>
      <c r="H6029">
        <v>0</v>
      </c>
      <c r="I6029">
        <v>0</v>
      </c>
      <c r="J6029">
        <v>0</v>
      </c>
      <c r="K6029">
        <v>0</v>
      </c>
      <c r="L6029">
        <v>0</v>
      </c>
      <c r="M6029">
        <v>0</v>
      </c>
    </row>
    <row r="6030" spans="2:13" x14ac:dyDescent="0.2">
      <c r="B6030">
        <v>0</v>
      </c>
      <c r="C6030">
        <v>0</v>
      </c>
      <c r="D6030">
        <v>0</v>
      </c>
      <c r="E6030">
        <v>0</v>
      </c>
      <c r="F6030">
        <v>0</v>
      </c>
      <c r="G6030">
        <v>55555555</v>
      </c>
      <c r="H6030">
        <v>0</v>
      </c>
      <c r="I6030">
        <v>0</v>
      </c>
      <c r="J6030">
        <v>0</v>
      </c>
      <c r="K6030">
        <v>0</v>
      </c>
      <c r="L6030">
        <v>0</v>
      </c>
      <c r="M6030">
        <v>0</v>
      </c>
    </row>
    <row r="6031" spans="2:13" x14ac:dyDescent="0.2">
      <c r="B6031">
        <v>0</v>
      </c>
      <c r="C6031">
        <v>0</v>
      </c>
      <c r="D6031">
        <v>0</v>
      </c>
      <c r="E6031">
        <v>0</v>
      </c>
      <c r="F6031">
        <v>0</v>
      </c>
      <c r="G6031">
        <v>55555555</v>
      </c>
      <c r="H6031">
        <v>0</v>
      </c>
      <c r="I6031">
        <v>0</v>
      </c>
      <c r="J6031">
        <v>0</v>
      </c>
      <c r="K6031">
        <v>0</v>
      </c>
      <c r="L6031">
        <v>0</v>
      </c>
      <c r="M6031">
        <v>0</v>
      </c>
    </row>
    <row r="6032" spans="2:13" x14ac:dyDescent="0.2">
      <c r="B6032">
        <v>0</v>
      </c>
      <c r="C6032">
        <v>0</v>
      </c>
      <c r="D6032">
        <v>0</v>
      </c>
      <c r="E6032">
        <v>0</v>
      </c>
      <c r="F6032">
        <v>0</v>
      </c>
      <c r="G6032">
        <v>55555555</v>
      </c>
      <c r="H6032">
        <v>0</v>
      </c>
      <c r="I6032">
        <v>0</v>
      </c>
      <c r="J6032">
        <v>0</v>
      </c>
      <c r="K6032">
        <v>0</v>
      </c>
      <c r="L6032">
        <v>0</v>
      </c>
      <c r="M6032">
        <v>0</v>
      </c>
    </row>
    <row r="6033" spans="2:13" x14ac:dyDescent="0.2">
      <c r="B6033">
        <v>0</v>
      </c>
      <c r="C6033">
        <v>0</v>
      </c>
      <c r="D6033">
        <v>0</v>
      </c>
      <c r="E6033">
        <v>0</v>
      </c>
      <c r="F6033">
        <v>0</v>
      </c>
      <c r="G6033">
        <v>55555555</v>
      </c>
      <c r="H6033">
        <v>0</v>
      </c>
      <c r="I6033">
        <v>0</v>
      </c>
      <c r="J6033">
        <v>0</v>
      </c>
      <c r="K6033">
        <v>0</v>
      </c>
      <c r="L6033">
        <v>0</v>
      </c>
      <c r="M6033">
        <v>0</v>
      </c>
    </row>
    <row r="6034" spans="2:13" x14ac:dyDescent="0.2">
      <c r="B6034">
        <v>0</v>
      </c>
      <c r="C6034">
        <v>0</v>
      </c>
      <c r="D6034">
        <v>0</v>
      </c>
      <c r="E6034">
        <v>0</v>
      </c>
      <c r="F6034">
        <v>0</v>
      </c>
      <c r="G6034">
        <v>55555555</v>
      </c>
      <c r="H6034">
        <v>0</v>
      </c>
      <c r="I6034">
        <v>0</v>
      </c>
      <c r="J6034">
        <v>0</v>
      </c>
      <c r="K6034">
        <v>0</v>
      </c>
      <c r="L6034">
        <v>0</v>
      </c>
      <c r="M6034">
        <v>0</v>
      </c>
    </row>
    <row r="6035" spans="2:13" x14ac:dyDescent="0.2">
      <c r="B6035">
        <v>0</v>
      </c>
      <c r="C6035">
        <v>0</v>
      </c>
      <c r="D6035">
        <v>0</v>
      </c>
      <c r="E6035">
        <v>0</v>
      </c>
      <c r="F6035">
        <v>0</v>
      </c>
      <c r="G6035">
        <v>55555555</v>
      </c>
      <c r="H6035">
        <v>0</v>
      </c>
      <c r="I6035">
        <v>0</v>
      </c>
      <c r="J6035">
        <v>0</v>
      </c>
      <c r="K6035">
        <v>0</v>
      </c>
      <c r="L6035">
        <v>0</v>
      </c>
      <c r="M6035">
        <v>0</v>
      </c>
    </row>
    <row r="6036" spans="2:13" x14ac:dyDescent="0.2">
      <c r="B6036">
        <v>0</v>
      </c>
      <c r="C6036">
        <v>0</v>
      </c>
      <c r="D6036">
        <v>0</v>
      </c>
      <c r="E6036">
        <v>0</v>
      </c>
      <c r="F6036">
        <v>0</v>
      </c>
      <c r="G6036">
        <v>55555555</v>
      </c>
      <c r="H6036">
        <v>0</v>
      </c>
      <c r="I6036">
        <v>0</v>
      </c>
      <c r="J6036">
        <v>0</v>
      </c>
      <c r="K6036">
        <v>0</v>
      </c>
      <c r="L6036">
        <v>0</v>
      </c>
      <c r="M6036">
        <v>0</v>
      </c>
    </row>
    <row r="6037" spans="2:13" x14ac:dyDescent="0.2">
      <c r="B6037">
        <v>0</v>
      </c>
      <c r="C6037">
        <v>0</v>
      </c>
      <c r="D6037">
        <v>0</v>
      </c>
      <c r="E6037">
        <v>0</v>
      </c>
      <c r="F6037">
        <v>0</v>
      </c>
      <c r="G6037">
        <v>55555555</v>
      </c>
      <c r="H6037">
        <v>0</v>
      </c>
      <c r="I6037">
        <v>0</v>
      </c>
      <c r="J6037">
        <v>0</v>
      </c>
      <c r="K6037">
        <v>0</v>
      </c>
      <c r="L6037">
        <v>0</v>
      </c>
      <c r="M6037">
        <v>0</v>
      </c>
    </row>
    <row r="6038" spans="2:13" x14ac:dyDescent="0.2">
      <c r="B6038">
        <v>0</v>
      </c>
      <c r="C6038">
        <v>0</v>
      </c>
      <c r="D6038">
        <v>0</v>
      </c>
      <c r="E6038">
        <v>0</v>
      </c>
      <c r="F6038">
        <v>0</v>
      </c>
      <c r="G6038">
        <v>55555555</v>
      </c>
      <c r="H6038">
        <v>0</v>
      </c>
      <c r="I6038">
        <v>0</v>
      </c>
      <c r="J6038">
        <v>0</v>
      </c>
      <c r="K6038">
        <v>0</v>
      </c>
      <c r="L6038">
        <v>0</v>
      </c>
      <c r="M6038">
        <v>0</v>
      </c>
    </row>
    <row r="6039" spans="2:13" x14ac:dyDescent="0.2">
      <c r="B6039">
        <v>0</v>
      </c>
      <c r="C6039">
        <v>0</v>
      </c>
      <c r="D6039">
        <v>0</v>
      </c>
      <c r="E6039">
        <v>0</v>
      </c>
      <c r="F6039">
        <v>0</v>
      </c>
      <c r="G6039">
        <v>55555555</v>
      </c>
      <c r="H6039">
        <v>0</v>
      </c>
      <c r="I6039">
        <v>0</v>
      </c>
      <c r="J6039">
        <v>0</v>
      </c>
      <c r="K6039">
        <v>0</v>
      </c>
      <c r="L6039">
        <v>0</v>
      </c>
      <c r="M6039">
        <v>0</v>
      </c>
    </row>
    <row r="6040" spans="2:13" x14ac:dyDescent="0.2">
      <c r="B6040">
        <v>0</v>
      </c>
      <c r="C6040">
        <v>0</v>
      </c>
      <c r="D6040">
        <v>0</v>
      </c>
      <c r="E6040">
        <v>0</v>
      </c>
      <c r="F6040">
        <v>0</v>
      </c>
      <c r="G6040">
        <v>55555555</v>
      </c>
      <c r="H6040">
        <v>0</v>
      </c>
      <c r="I6040">
        <v>0</v>
      </c>
      <c r="J6040">
        <v>0</v>
      </c>
      <c r="K6040">
        <v>0</v>
      </c>
      <c r="L6040">
        <v>0</v>
      </c>
      <c r="M6040">
        <v>0</v>
      </c>
    </row>
    <row r="6041" spans="2:13" x14ac:dyDescent="0.2">
      <c r="B6041">
        <v>0</v>
      </c>
      <c r="C6041">
        <v>0</v>
      </c>
      <c r="D6041">
        <v>0</v>
      </c>
      <c r="E6041">
        <v>0</v>
      </c>
      <c r="F6041">
        <v>0</v>
      </c>
      <c r="G6041">
        <v>55555555</v>
      </c>
      <c r="H6041">
        <v>0</v>
      </c>
      <c r="I6041">
        <v>0</v>
      </c>
      <c r="J6041">
        <v>0</v>
      </c>
      <c r="K6041">
        <v>0</v>
      </c>
      <c r="L6041">
        <v>0</v>
      </c>
      <c r="M6041">
        <v>0</v>
      </c>
    </row>
    <row r="6042" spans="2:13" x14ac:dyDescent="0.2">
      <c r="B6042">
        <v>0</v>
      </c>
      <c r="C6042">
        <v>0</v>
      </c>
      <c r="D6042">
        <v>0</v>
      </c>
      <c r="E6042">
        <v>0</v>
      </c>
      <c r="F6042">
        <v>0</v>
      </c>
      <c r="G6042">
        <v>55555555</v>
      </c>
      <c r="H6042">
        <v>0</v>
      </c>
      <c r="I6042">
        <v>0</v>
      </c>
      <c r="J6042">
        <v>0</v>
      </c>
      <c r="K6042">
        <v>0</v>
      </c>
      <c r="L6042">
        <v>0</v>
      </c>
      <c r="M6042">
        <v>0</v>
      </c>
    </row>
    <row r="6043" spans="2:13" x14ac:dyDescent="0.2">
      <c r="B6043">
        <v>0</v>
      </c>
      <c r="C6043">
        <v>0</v>
      </c>
      <c r="D6043">
        <v>0</v>
      </c>
      <c r="E6043">
        <v>0</v>
      </c>
      <c r="F6043">
        <v>0</v>
      </c>
      <c r="G6043">
        <v>55555555</v>
      </c>
      <c r="H6043">
        <v>0</v>
      </c>
      <c r="I6043">
        <v>0</v>
      </c>
      <c r="J6043">
        <v>0</v>
      </c>
      <c r="K6043">
        <v>0</v>
      </c>
      <c r="L6043">
        <v>0</v>
      </c>
      <c r="M6043">
        <v>0</v>
      </c>
    </row>
    <row r="6044" spans="2:13" x14ac:dyDescent="0.2">
      <c r="B6044">
        <v>0</v>
      </c>
      <c r="C6044">
        <v>0</v>
      </c>
      <c r="D6044">
        <v>0</v>
      </c>
      <c r="E6044">
        <v>0</v>
      </c>
      <c r="F6044">
        <v>0</v>
      </c>
      <c r="G6044">
        <v>55555555</v>
      </c>
      <c r="H6044">
        <v>0</v>
      </c>
      <c r="I6044">
        <v>0</v>
      </c>
      <c r="J6044">
        <v>0</v>
      </c>
      <c r="K6044">
        <v>0</v>
      </c>
      <c r="L6044">
        <v>0</v>
      </c>
      <c r="M6044">
        <v>0</v>
      </c>
    </row>
    <row r="6045" spans="2:13" x14ac:dyDescent="0.2">
      <c r="B6045">
        <v>0</v>
      </c>
      <c r="C6045">
        <v>0</v>
      </c>
      <c r="D6045">
        <v>0</v>
      </c>
      <c r="E6045">
        <v>0</v>
      </c>
      <c r="F6045">
        <v>0</v>
      </c>
      <c r="G6045">
        <v>55555555</v>
      </c>
      <c r="H6045">
        <v>0</v>
      </c>
      <c r="I6045">
        <v>0</v>
      </c>
      <c r="J6045">
        <v>0</v>
      </c>
      <c r="K6045">
        <v>0</v>
      </c>
      <c r="L6045">
        <v>0</v>
      </c>
      <c r="M6045">
        <v>0</v>
      </c>
    </row>
    <row r="6046" spans="2:13" x14ac:dyDescent="0.2">
      <c r="B6046">
        <v>0</v>
      </c>
      <c r="C6046">
        <v>0</v>
      </c>
      <c r="D6046">
        <v>0</v>
      </c>
      <c r="E6046">
        <v>0</v>
      </c>
      <c r="F6046">
        <v>0</v>
      </c>
      <c r="G6046">
        <v>55555555</v>
      </c>
      <c r="H6046">
        <v>0</v>
      </c>
      <c r="I6046">
        <v>0</v>
      </c>
      <c r="J6046">
        <v>0</v>
      </c>
      <c r="K6046">
        <v>0</v>
      </c>
      <c r="L6046">
        <v>0</v>
      </c>
      <c r="M6046">
        <v>0</v>
      </c>
    </row>
    <row r="6047" spans="2:13" x14ac:dyDescent="0.2">
      <c r="B6047">
        <v>0</v>
      </c>
      <c r="C6047">
        <v>0</v>
      </c>
      <c r="D6047">
        <v>0</v>
      </c>
      <c r="E6047">
        <v>0</v>
      </c>
      <c r="F6047">
        <v>0</v>
      </c>
      <c r="G6047">
        <v>55555555</v>
      </c>
      <c r="H6047">
        <v>0</v>
      </c>
      <c r="I6047">
        <v>0</v>
      </c>
      <c r="J6047">
        <v>0</v>
      </c>
      <c r="K6047">
        <v>0</v>
      </c>
      <c r="L6047">
        <v>0</v>
      </c>
      <c r="M6047">
        <v>0</v>
      </c>
    </row>
    <row r="6048" spans="2:13" x14ac:dyDescent="0.2">
      <c r="B6048">
        <v>0</v>
      </c>
      <c r="C6048">
        <v>0</v>
      </c>
      <c r="D6048">
        <v>0</v>
      </c>
      <c r="E6048">
        <v>0</v>
      </c>
      <c r="F6048">
        <v>0</v>
      </c>
      <c r="G6048">
        <v>55555555</v>
      </c>
      <c r="H6048">
        <v>0</v>
      </c>
      <c r="I6048">
        <v>0</v>
      </c>
      <c r="J6048">
        <v>0</v>
      </c>
      <c r="K6048">
        <v>0</v>
      </c>
      <c r="L6048">
        <v>0</v>
      </c>
      <c r="M6048">
        <v>0</v>
      </c>
    </row>
    <row r="6049" spans="2:13" x14ac:dyDescent="0.2">
      <c r="B6049">
        <v>0</v>
      </c>
      <c r="C6049">
        <v>0</v>
      </c>
      <c r="D6049">
        <v>0</v>
      </c>
      <c r="E6049">
        <v>0</v>
      </c>
      <c r="F6049">
        <v>0</v>
      </c>
      <c r="G6049">
        <v>55555555</v>
      </c>
      <c r="H6049">
        <v>0</v>
      </c>
      <c r="I6049">
        <v>0</v>
      </c>
      <c r="J6049">
        <v>0</v>
      </c>
      <c r="K6049">
        <v>0</v>
      </c>
      <c r="L6049">
        <v>0</v>
      </c>
      <c r="M6049">
        <v>0</v>
      </c>
    </row>
    <row r="6050" spans="2:13" x14ac:dyDescent="0.2">
      <c r="B6050">
        <v>0</v>
      </c>
      <c r="C6050">
        <v>0</v>
      </c>
      <c r="D6050">
        <v>0</v>
      </c>
      <c r="E6050">
        <v>0</v>
      </c>
      <c r="F6050">
        <v>0</v>
      </c>
      <c r="G6050">
        <v>55555555</v>
      </c>
      <c r="H6050">
        <v>0</v>
      </c>
      <c r="I6050">
        <v>0</v>
      </c>
      <c r="J6050">
        <v>0</v>
      </c>
      <c r="K6050">
        <v>0</v>
      </c>
      <c r="L6050">
        <v>0</v>
      </c>
      <c r="M6050">
        <v>0</v>
      </c>
    </row>
    <row r="6051" spans="2:13" x14ac:dyDescent="0.2">
      <c r="B6051">
        <v>0</v>
      </c>
      <c r="C6051">
        <v>0</v>
      </c>
      <c r="D6051">
        <v>0</v>
      </c>
      <c r="E6051">
        <v>0</v>
      </c>
      <c r="F6051">
        <v>0</v>
      </c>
      <c r="G6051">
        <v>55555555</v>
      </c>
      <c r="H6051">
        <v>0</v>
      </c>
      <c r="I6051">
        <v>0</v>
      </c>
      <c r="J6051">
        <v>0</v>
      </c>
      <c r="K6051">
        <v>0</v>
      </c>
      <c r="L6051">
        <v>0</v>
      </c>
      <c r="M6051">
        <v>0</v>
      </c>
    </row>
    <row r="6052" spans="2:13" x14ac:dyDescent="0.2">
      <c r="B6052">
        <v>0</v>
      </c>
      <c r="C6052">
        <v>0</v>
      </c>
      <c r="D6052">
        <v>0</v>
      </c>
      <c r="E6052">
        <v>0</v>
      </c>
      <c r="F6052">
        <v>0</v>
      </c>
      <c r="G6052">
        <v>55555555</v>
      </c>
      <c r="H6052">
        <v>0</v>
      </c>
      <c r="I6052">
        <v>0</v>
      </c>
      <c r="J6052">
        <v>0</v>
      </c>
      <c r="K6052">
        <v>0</v>
      </c>
      <c r="L6052">
        <v>0</v>
      </c>
      <c r="M6052">
        <v>0</v>
      </c>
    </row>
    <row r="6053" spans="2:13" x14ac:dyDescent="0.2">
      <c r="B6053">
        <v>0</v>
      </c>
      <c r="C6053">
        <v>0</v>
      </c>
      <c r="D6053">
        <v>0</v>
      </c>
      <c r="E6053">
        <v>0</v>
      </c>
      <c r="F6053">
        <v>0</v>
      </c>
      <c r="G6053">
        <v>55555555</v>
      </c>
      <c r="H6053">
        <v>0</v>
      </c>
      <c r="I6053">
        <v>0</v>
      </c>
      <c r="J6053">
        <v>0</v>
      </c>
      <c r="K6053">
        <v>0</v>
      </c>
      <c r="L6053">
        <v>0</v>
      </c>
      <c r="M6053">
        <v>0</v>
      </c>
    </row>
    <row r="6054" spans="2:13" x14ac:dyDescent="0.2">
      <c r="B6054">
        <v>0</v>
      </c>
      <c r="C6054">
        <v>0</v>
      </c>
      <c r="D6054">
        <v>0</v>
      </c>
      <c r="E6054">
        <v>0</v>
      </c>
      <c r="F6054">
        <v>0</v>
      </c>
      <c r="G6054">
        <v>55555555</v>
      </c>
      <c r="H6054">
        <v>0</v>
      </c>
      <c r="I6054">
        <v>0</v>
      </c>
      <c r="J6054">
        <v>0</v>
      </c>
      <c r="K6054">
        <v>0</v>
      </c>
      <c r="L6054">
        <v>0</v>
      </c>
      <c r="M6054">
        <v>0</v>
      </c>
    </row>
    <row r="6055" spans="2:13" x14ac:dyDescent="0.2">
      <c r="B6055">
        <v>0</v>
      </c>
      <c r="C6055">
        <v>0</v>
      </c>
      <c r="D6055">
        <v>0</v>
      </c>
      <c r="E6055">
        <v>0</v>
      </c>
      <c r="F6055">
        <v>0</v>
      </c>
      <c r="G6055">
        <v>55555555</v>
      </c>
      <c r="H6055">
        <v>0</v>
      </c>
      <c r="I6055">
        <v>0</v>
      </c>
      <c r="J6055">
        <v>0</v>
      </c>
      <c r="K6055">
        <v>0</v>
      </c>
      <c r="L6055">
        <v>0</v>
      </c>
      <c r="M6055">
        <v>0</v>
      </c>
    </row>
    <row r="6056" spans="2:13" x14ac:dyDescent="0.2">
      <c r="B6056">
        <v>0</v>
      </c>
      <c r="C6056">
        <v>0</v>
      </c>
      <c r="D6056">
        <v>0</v>
      </c>
      <c r="E6056">
        <v>0</v>
      </c>
      <c r="F6056">
        <v>0</v>
      </c>
      <c r="G6056">
        <v>55555555</v>
      </c>
      <c r="H6056">
        <v>0</v>
      </c>
      <c r="I6056">
        <v>0</v>
      </c>
      <c r="J6056">
        <v>0</v>
      </c>
      <c r="K6056">
        <v>0</v>
      </c>
      <c r="L6056">
        <v>0</v>
      </c>
      <c r="M6056">
        <v>0</v>
      </c>
    </row>
    <row r="6057" spans="2:13" x14ac:dyDescent="0.2">
      <c r="B6057">
        <v>0</v>
      </c>
      <c r="C6057">
        <v>0</v>
      </c>
      <c r="D6057">
        <v>0</v>
      </c>
      <c r="E6057">
        <v>0</v>
      </c>
      <c r="F6057">
        <v>0</v>
      </c>
      <c r="G6057">
        <v>55555555</v>
      </c>
      <c r="H6057">
        <v>0</v>
      </c>
      <c r="I6057">
        <v>0</v>
      </c>
      <c r="J6057">
        <v>0</v>
      </c>
      <c r="K6057">
        <v>0</v>
      </c>
      <c r="L6057">
        <v>0</v>
      </c>
      <c r="M6057">
        <v>0</v>
      </c>
    </row>
    <row r="6058" spans="2:13" x14ac:dyDescent="0.2">
      <c r="B6058">
        <v>0</v>
      </c>
      <c r="C6058">
        <v>0</v>
      </c>
      <c r="D6058">
        <v>0</v>
      </c>
      <c r="E6058">
        <v>0</v>
      </c>
      <c r="F6058">
        <v>0</v>
      </c>
      <c r="G6058">
        <v>55555555</v>
      </c>
      <c r="H6058">
        <v>0</v>
      </c>
      <c r="I6058">
        <v>0</v>
      </c>
      <c r="J6058">
        <v>0</v>
      </c>
      <c r="K6058">
        <v>0</v>
      </c>
      <c r="L6058">
        <v>0</v>
      </c>
      <c r="M6058">
        <v>0</v>
      </c>
    </row>
    <row r="6059" spans="2:13" x14ac:dyDescent="0.2">
      <c r="B6059">
        <v>0</v>
      </c>
      <c r="C6059">
        <v>0</v>
      </c>
      <c r="D6059">
        <v>0</v>
      </c>
      <c r="E6059">
        <v>0</v>
      </c>
      <c r="F6059">
        <v>0</v>
      </c>
      <c r="G6059">
        <v>55555555</v>
      </c>
      <c r="H6059">
        <v>0</v>
      </c>
      <c r="I6059">
        <v>0</v>
      </c>
      <c r="J6059">
        <v>0</v>
      </c>
      <c r="K6059">
        <v>0</v>
      </c>
      <c r="L6059">
        <v>0</v>
      </c>
      <c r="M6059">
        <v>0</v>
      </c>
    </row>
    <row r="6060" spans="2:13" x14ac:dyDescent="0.2">
      <c r="B6060">
        <v>0</v>
      </c>
      <c r="C6060">
        <v>0</v>
      </c>
      <c r="D6060">
        <v>0</v>
      </c>
      <c r="E6060">
        <v>0</v>
      </c>
      <c r="F6060">
        <v>0</v>
      </c>
      <c r="G6060">
        <v>55555555</v>
      </c>
      <c r="H6060">
        <v>0</v>
      </c>
      <c r="I6060">
        <v>0</v>
      </c>
      <c r="J6060">
        <v>0</v>
      </c>
      <c r="K6060">
        <v>0</v>
      </c>
      <c r="L6060">
        <v>0</v>
      </c>
      <c r="M6060">
        <v>0</v>
      </c>
    </row>
    <row r="6061" spans="2:13" x14ac:dyDescent="0.2">
      <c r="B6061">
        <v>0</v>
      </c>
      <c r="C6061">
        <v>0</v>
      </c>
      <c r="D6061">
        <v>0</v>
      </c>
      <c r="E6061">
        <v>0</v>
      </c>
      <c r="F6061">
        <v>0</v>
      </c>
      <c r="G6061">
        <v>55555555</v>
      </c>
      <c r="H6061">
        <v>0</v>
      </c>
      <c r="I6061">
        <v>0</v>
      </c>
      <c r="J6061">
        <v>0</v>
      </c>
      <c r="K6061">
        <v>0</v>
      </c>
      <c r="L6061">
        <v>0</v>
      </c>
      <c r="M6061">
        <v>0</v>
      </c>
    </row>
    <row r="6062" spans="2:13" x14ac:dyDescent="0.2">
      <c r="B6062">
        <v>0</v>
      </c>
      <c r="C6062">
        <v>0</v>
      </c>
      <c r="D6062">
        <v>0</v>
      </c>
      <c r="E6062">
        <v>0</v>
      </c>
      <c r="F6062">
        <v>0</v>
      </c>
      <c r="G6062">
        <v>55555555</v>
      </c>
      <c r="H6062">
        <v>0</v>
      </c>
      <c r="I6062">
        <v>0</v>
      </c>
      <c r="J6062">
        <v>0</v>
      </c>
      <c r="K6062">
        <v>0</v>
      </c>
      <c r="L6062">
        <v>0</v>
      </c>
      <c r="M6062">
        <v>0</v>
      </c>
    </row>
    <row r="6063" spans="2:13" x14ac:dyDescent="0.2">
      <c r="B6063">
        <v>0</v>
      </c>
      <c r="C6063">
        <v>0</v>
      </c>
      <c r="D6063">
        <v>0</v>
      </c>
      <c r="E6063">
        <v>0</v>
      </c>
      <c r="F6063">
        <v>0</v>
      </c>
      <c r="G6063">
        <v>55555555</v>
      </c>
      <c r="H6063">
        <v>0</v>
      </c>
      <c r="I6063">
        <v>0</v>
      </c>
      <c r="J6063">
        <v>0</v>
      </c>
      <c r="K6063">
        <v>0</v>
      </c>
      <c r="L6063">
        <v>0</v>
      </c>
      <c r="M6063">
        <v>0</v>
      </c>
    </row>
    <row r="6064" spans="2:13" x14ac:dyDescent="0.2">
      <c r="B6064">
        <v>0</v>
      </c>
      <c r="C6064">
        <v>0</v>
      </c>
      <c r="D6064">
        <v>0</v>
      </c>
      <c r="E6064">
        <v>0</v>
      </c>
      <c r="F6064">
        <v>0</v>
      </c>
      <c r="G6064">
        <v>55555555</v>
      </c>
      <c r="H6064">
        <v>0</v>
      </c>
      <c r="I6064">
        <v>0</v>
      </c>
      <c r="J6064">
        <v>0</v>
      </c>
      <c r="K6064">
        <v>0</v>
      </c>
      <c r="L6064">
        <v>0</v>
      </c>
      <c r="M6064">
        <v>0</v>
      </c>
    </row>
    <row r="6065" spans="2:13" x14ac:dyDescent="0.2">
      <c r="B6065">
        <v>0</v>
      </c>
      <c r="C6065">
        <v>0</v>
      </c>
      <c r="D6065">
        <v>0</v>
      </c>
      <c r="E6065">
        <v>0</v>
      </c>
      <c r="F6065">
        <v>0</v>
      </c>
      <c r="G6065">
        <v>55555555</v>
      </c>
      <c r="H6065">
        <v>0</v>
      </c>
      <c r="I6065">
        <v>0</v>
      </c>
      <c r="J6065">
        <v>0</v>
      </c>
      <c r="K6065">
        <v>0</v>
      </c>
      <c r="L6065">
        <v>0</v>
      </c>
      <c r="M6065">
        <v>0</v>
      </c>
    </row>
    <row r="6066" spans="2:13" x14ac:dyDescent="0.2">
      <c r="B6066">
        <v>0</v>
      </c>
      <c r="C6066">
        <v>0</v>
      </c>
      <c r="D6066">
        <v>0</v>
      </c>
      <c r="E6066">
        <v>0</v>
      </c>
      <c r="F6066">
        <v>0</v>
      </c>
      <c r="G6066">
        <v>55555555</v>
      </c>
      <c r="H6066">
        <v>0</v>
      </c>
      <c r="I6066">
        <v>0</v>
      </c>
      <c r="J6066">
        <v>0</v>
      </c>
      <c r="K6066">
        <v>0</v>
      </c>
      <c r="L6066">
        <v>0</v>
      </c>
      <c r="M6066">
        <v>0</v>
      </c>
    </row>
    <row r="6067" spans="2:13" x14ac:dyDescent="0.2">
      <c r="B6067">
        <v>0</v>
      </c>
      <c r="C6067">
        <v>0</v>
      </c>
      <c r="D6067">
        <v>0</v>
      </c>
      <c r="E6067">
        <v>0</v>
      </c>
      <c r="F6067">
        <v>0</v>
      </c>
      <c r="G6067">
        <v>55555555</v>
      </c>
      <c r="H6067">
        <v>0</v>
      </c>
      <c r="I6067">
        <v>0</v>
      </c>
      <c r="J6067">
        <v>0</v>
      </c>
      <c r="K6067">
        <v>0</v>
      </c>
      <c r="L6067">
        <v>0</v>
      </c>
      <c r="M6067">
        <v>0</v>
      </c>
    </row>
    <row r="6068" spans="2:13" x14ac:dyDescent="0.2">
      <c r="B6068">
        <v>0</v>
      </c>
      <c r="C6068">
        <v>0</v>
      </c>
      <c r="D6068">
        <v>0</v>
      </c>
      <c r="E6068">
        <v>0</v>
      </c>
      <c r="F6068">
        <v>0</v>
      </c>
      <c r="G6068">
        <v>55555555</v>
      </c>
      <c r="H6068">
        <v>0</v>
      </c>
      <c r="I6068">
        <v>0</v>
      </c>
      <c r="J6068">
        <v>0</v>
      </c>
      <c r="K6068">
        <v>0</v>
      </c>
      <c r="L6068">
        <v>0</v>
      </c>
      <c r="M6068">
        <v>0</v>
      </c>
    </row>
    <row r="6069" spans="2:13" x14ac:dyDescent="0.2">
      <c r="B6069">
        <v>0</v>
      </c>
      <c r="C6069">
        <v>0</v>
      </c>
      <c r="D6069">
        <v>0</v>
      </c>
      <c r="E6069">
        <v>0</v>
      </c>
      <c r="F6069">
        <v>0</v>
      </c>
      <c r="G6069">
        <v>55555555</v>
      </c>
      <c r="H6069">
        <v>0</v>
      </c>
      <c r="I6069">
        <v>0</v>
      </c>
      <c r="J6069">
        <v>0</v>
      </c>
      <c r="K6069">
        <v>0</v>
      </c>
      <c r="L6069">
        <v>0</v>
      </c>
      <c r="M6069">
        <v>0</v>
      </c>
    </row>
    <row r="6070" spans="2:13" x14ac:dyDescent="0.2">
      <c r="B6070">
        <v>0</v>
      </c>
      <c r="C6070">
        <v>0</v>
      </c>
      <c r="D6070">
        <v>0</v>
      </c>
      <c r="E6070">
        <v>0</v>
      </c>
      <c r="F6070">
        <v>0</v>
      </c>
      <c r="G6070">
        <v>55555555</v>
      </c>
      <c r="H6070">
        <v>0</v>
      </c>
      <c r="I6070">
        <v>0</v>
      </c>
      <c r="J6070">
        <v>0</v>
      </c>
      <c r="K6070">
        <v>0</v>
      </c>
      <c r="L6070">
        <v>0</v>
      </c>
      <c r="M6070">
        <v>0</v>
      </c>
    </row>
    <row r="6071" spans="2:13" x14ac:dyDescent="0.2">
      <c r="B6071">
        <v>0</v>
      </c>
      <c r="C6071">
        <v>0</v>
      </c>
      <c r="D6071">
        <v>0</v>
      </c>
      <c r="E6071">
        <v>0</v>
      </c>
      <c r="F6071">
        <v>0</v>
      </c>
      <c r="G6071">
        <v>55555555</v>
      </c>
      <c r="H6071">
        <v>0</v>
      </c>
      <c r="I6071">
        <v>0</v>
      </c>
      <c r="J6071">
        <v>0</v>
      </c>
      <c r="K6071">
        <v>0</v>
      </c>
      <c r="L6071">
        <v>0</v>
      </c>
      <c r="M6071">
        <v>0</v>
      </c>
    </row>
    <row r="6072" spans="2:13" x14ac:dyDescent="0.2">
      <c r="B6072">
        <v>0</v>
      </c>
      <c r="C6072">
        <v>0</v>
      </c>
      <c r="D6072">
        <v>0</v>
      </c>
      <c r="E6072">
        <v>0</v>
      </c>
      <c r="F6072">
        <v>0</v>
      </c>
      <c r="G6072">
        <v>55555555</v>
      </c>
      <c r="H6072">
        <v>0</v>
      </c>
      <c r="I6072">
        <v>0</v>
      </c>
      <c r="J6072">
        <v>0</v>
      </c>
      <c r="K6072">
        <v>0</v>
      </c>
      <c r="L6072">
        <v>0</v>
      </c>
      <c r="M6072">
        <v>0</v>
      </c>
    </row>
    <row r="6073" spans="2:13" x14ac:dyDescent="0.2">
      <c r="B6073">
        <v>0</v>
      </c>
      <c r="C6073">
        <v>0</v>
      </c>
      <c r="D6073">
        <v>0</v>
      </c>
      <c r="E6073">
        <v>0</v>
      </c>
      <c r="F6073">
        <v>0</v>
      </c>
      <c r="G6073">
        <v>55555555</v>
      </c>
      <c r="H6073">
        <v>0</v>
      </c>
      <c r="I6073">
        <v>0</v>
      </c>
      <c r="J6073">
        <v>0</v>
      </c>
      <c r="K6073">
        <v>0</v>
      </c>
      <c r="L6073">
        <v>0</v>
      </c>
      <c r="M6073">
        <v>0</v>
      </c>
    </row>
    <row r="6074" spans="2:13" x14ac:dyDescent="0.2">
      <c r="B6074">
        <v>0</v>
      </c>
      <c r="C6074">
        <v>0</v>
      </c>
      <c r="D6074">
        <v>0</v>
      </c>
      <c r="E6074">
        <v>0</v>
      </c>
      <c r="F6074">
        <v>0</v>
      </c>
      <c r="G6074">
        <v>55555555</v>
      </c>
      <c r="H6074">
        <v>0</v>
      </c>
      <c r="I6074">
        <v>0</v>
      </c>
      <c r="J6074">
        <v>0</v>
      </c>
      <c r="K6074">
        <v>0</v>
      </c>
      <c r="L6074">
        <v>0</v>
      </c>
      <c r="M6074">
        <v>0</v>
      </c>
    </row>
    <row r="6075" spans="2:13" x14ac:dyDescent="0.2">
      <c r="B6075">
        <v>0</v>
      </c>
      <c r="C6075">
        <v>0</v>
      </c>
      <c r="D6075">
        <v>0</v>
      </c>
      <c r="E6075">
        <v>0</v>
      </c>
      <c r="F6075">
        <v>0</v>
      </c>
      <c r="G6075">
        <v>55555555</v>
      </c>
      <c r="H6075">
        <v>0</v>
      </c>
      <c r="I6075">
        <v>0</v>
      </c>
      <c r="J6075">
        <v>0</v>
      </c>
      <c r="K6075">
        <v>0</v>
      </c>
      <c r="L6075">
        <v>0</v>
      </c>
      <c r="M6075">
        <v>0</v>
      </c>
    </row>
    <row r="6076" spans="2:13" x14ac:dyDescent="0.2">
      <c r="B6076">
        <v>0</v>
      </c>
      <c r="C6076">
        <v>0</v>
      </c>
      <c r="D6076">
        <v>0</v>
      </c>
      <c r="E6076">
        <v>0</v>
      </c>
      <c r="F6076">
        <v>0</v>
      </c>
      <c r="G6076">
        <v>55555555</v>
      </c>
      <c r="H6076">
        <v>0</v>
      </c>
      <c r="I6076">
        <v>0</v>
      </c>
      <c r="J6076">
        <v>0</v>
      </c>
      <c r="K6076">
        <v>0</v>
      </c>
      <c r="L6076">
        <v>0</v>
      </c>
      <c r="M6076">
        <v>0</v>
      </c>
    </row>
    <row r="6077" spans="2:13" x14ac:dyDescent="0.2">
      <c r="B6077">
        <v>0</v>
      </c>
      <c r="C6077">
        <v>0</v>
      </c>
      <c r="D6077">
        <v>0</v>
      </c>
      <c r="E6077">
        <v>0</v>
      </c>
      <c r="F6077">
        <v>0</v>
      </c>
      <c r="G6077">
        <v>55555555</v>
      </c>
      <c r="H6077">
        <v>0</v>
      </c>
      <c r="I6077">
        <v>0</v>
      </c>
      <c r="J6077">
        <v>0</v>
      </c>
      <c r="K6077">
        <v>0</v>
      </c>
      <c r="L6077">
        <v>0</v>
      </c>
      <c r="M6077">
        <v>0</v>
      </c>
    </row>
    <row r="6078" spans="2:13" x14ac:dyDescent="0.2">
      <c r="B6078">
        <v>0</v>
      </c>
      <c r="C6078">
        <v>0</v>
      </c>
      <c r="D6078">
        <v>0</v>
      </c>
      <c r="E6078">
        <v>0</v>
      </c>
      <c r="F6078">
        <v>0</v>
      </c>
      <c r="G6078">
        <v>55555555</v>
      </c>
      <c r="H6078">
        <v>0</v>
      </c>
      <c r="I6078">
        <v>0</v>
      </c>
      <c r="J6078">
        <v>0</v>
      </c>
      <c r="K6078">
        <v>0</v>
      </c>
      <c r="L6078">
        <v>0</v>
      </c>
      <c r="M6078">
        <v>0</v>
      </c>
    </row>
    <row r="6079" spans="2:13" x14ac:dyDescent="0.2">
      <c r="B6079">
        <v>0</v>
      </c>
      <c r="C6079">
        <v>0</v>
      </c>
      <c r="D6079">
        <v>0</v>
      </c>
      <c r="E6079">
        <v>0</v>
      </c>
      <c r="F6079">
        <v>0</v>
      </c>
      <c r="G6079">
        <v>55555555</v>
      </c>
      <c r="H6079">
        <v>0</v>
      </c>
      <c r="I6079">
        <v>0</v>
      </c>
      <c r="J6079">
        <v>0</v>
      </c>
      <c r="K6079">
        <v>0</v>
      </c>
      <c r="L6079">
        <v>0</v>
      </c>
      <c r="M6079">
        <v>0</v>
      </c>
    </row>
    <row r="6080" spans="2:13" x14ac:dyDescent="0.2">
      <c r="B6080">
        <v>0</v>
      </c>
      <c r="C6080">
        <v>0</v>
      </c>
      <c r="D6080">
        <v>0</v>
      </c>
      <c r="E6080">
        <v>0</v>
      </c>
      <c r="F6080">
        <v>0</v>
      </c>
      <c r="G6080">
        <v>55555555</v>
      </c>
      <c r="H6080">
        <v>0</v>
      </c>
      <c r="I6080">
        <v>0</v>
      </c>
      <c r="J6080">
        <v>0</v>
      </c>
      <c r="K6080">
        <v>0</v>
      </c>
      <c r="L6080">
        <v>0</v>
      </c>
      <c r="M6080">
        <v>0</v>
      </c>
    </row>
    <row r="6081" spans="2:13" x14ac:dyDescent="0.2">
      <c r="B6081">
        <v>0</v>
      </c>
      <c r="C6081">
        <v>0</v>
      </c>
      <c r="D6081">
        <v>0</v>
      </c>
      <c r="E6081">
        <v>0</v>
      </c>
      <c r="F6081">
        <v>0</v>
      </c>
      <c r="G6081">
        <v>55555555</v>
      </c>
      <c r="H6081">
        <v>0</v>
      </c>
      <c r="I6081">
        <v>0</v>
      </c>
      <c r="J6081">
        <v>0</v>
      </c>
      <c r="K6081">
        <v>0</v>
      </c>
      <c r="L6081">
        <v>0</v>
      </c>
      <c r="M6081">
        <v>0</v>
      </c>
    </row>
    <row r="6082" spans="2:13" x14ac:dyDescent="0.2">
      <c r="B6082">
        <v>0</v>
      </c>
      <c r="C6082">
        <v>0</v>
      </c>
      <c r="D6082">
        <v>0</v>
      </c>
      <c r="E6082">
        <v>0</v>
      </c>
      <c r="F6082">
        <v>0</v>
      </c>
      <c r="G6082">
        <v>55555555</v>
      </c>
      <c r="H6082">
        <v>0</v>
      </c>
      <c r="I6082">
        <v>0</v>
      </c>
      <c r="J6082">
        <v>0</v>
      </c>
      <c r="K6082">
        <v>0</v>
      </c>
      <c r="L6082">
        <v>0</v>
      </c>
      <c r="M6082">
        <v>0</v>
      </c>
    </row>
    <row r="6083" spans="2:13" x14ac:dyDescent="0.2">
      <c r="B6083">
        <v>0</v>
      </c>
      <c r="C6083">
        <v>0</v>
      </c>
      <c r="D6083">
        <v>0</v>
      </c>
      <c r="E6083">
        <v>0</v>
      </c>
      <c r="F6083">
        <v>0</v>
      </c>
      <c r="G6083">
        <v>55555555</v>
      </c>
      <c r="H6083">
        <v>0</v>
      </c>
      <c r="I6083">
        <v>0</v>
      </c>
      <c r="J6083">
        <v>0</v>
      </c>
      <c r="K6083">
        <v>0</v>
      </c>
      <c r="L6083">
        <v>0</v>
      </c>
      <c r="M6083">
        <v>0</v>
      </c>
    </row>
    <row r="6084" spans="2:13" x14ac:dyDescent="0.2">
      <c r="B6084">
        <v>0</v>
      </c>
      <c r="C6084">
        <v>0</v>
      </c>
      <c r="D6084">
        <v>0</v>
      </c>
      <c r="E6084">
        <v>0</v>
      </c>
      <c r="F6084">
        <v>0</v>
      </c>
      <c r="G6084">
        <v>55555555</v>
      </c>
      <c r="H6084">
        <v>0</v>
      </c>
      <c r="I6084">
        <v>0</v>
      </c>
      <c r="J6084">
        <v>0</v>
      </c>
      <c r="K6084">
        <v>0</v>
      </c>
      <c r="L6084">
        <v>0</v>
      </c>
      <c r="M6084">
        <v>0</v>
      </c>
    </row>
    <row r="6085" spans="2:13" x14ac:dyDescent="0.2">
      <c r="B6085">
        <v>0</v>
      </c>
      <c r="C6085">
        <v>0</v>
      </c>
      <c r="D6085">
        <v>0</v>
      </c>
      <c r="E6085">
        <v>0</v>
      </c>
      <c r="F6085">
        <v>0</v>
      </c>
      <c r="G6085">
        <v>55555555</v>
      </c>
      <c r="H6085">
        <v>0</v>
      </c>
      <c r="I6085">
        <v>0</v>
      </c>
      <c r="J6085">
        <v>0</v>
      </c>
      <c r="K6085">
        <v>0</v>
      </c>
      <c r="L6085">
        <v>0</v>
      </c>
      <c r="M6085">
        <v>0</v>
      </c>
    </row>
    <row r="6086" spans="2:13" x14ac:dyDescent="0.2">
      <c r="B6086">
        <v>0</v>
      </c>
      <c r="C6086">
        <v>0</v>
      </c>
      <c r="D6086">
        <v>0</v>
      </c>
      <c r="E6086">
        <v>0</v>
      </c>
      <c r="F6086">
        <v>0</v>
      </c>
      <c r="G6086">
        <v>55555555</v>
      </c>
      <c r="H6086">
        <v>0</v>
      </c>
      <c r="I6086">
        <v>0</v>
      </c>
      <c r="J6086">
        <v>0</v>
      </c>
      <c r="K6086">
        <v>0</v>
      </c>
      <c r="L6086">
        <v>0</v>
      </c>
      <c r="M6086">
        <v>0</v>
      </c>
    </row>
    <row r="6087" spans="2:13" x14ac:dyDescent="0.2">
      <c r="B6087">
        <v>0</v>
      </c>
      <c r="C6087">
        <v>0</v>
      </c>
      <c r="D6087">
        <v>0</v>
      </c>
      <c r="E6087">
        <v>0</v>
      </c>
      <c r="F6087">
        <v>0</v>
      </c>
      <c r="G6087">
        <v>55555555</v>
      </c>
      <c r="H6087">
        <v>0</v>
      </c>
      <c r="I6087">
        <v>0</v>
      </c>
      <c r="J6087">
        <v>0</v>
      </c>
      <c r="K6087">
        <v>0</v>
      </c>
      <c r="L6087">
        <v>0</v>
      </c>
      <c r="M6087">
        <v>0</v>
      </c>
    </row>
    <row r="6088" spans="2:13" x14ac:dyDescent="0.2">
      <c r="B6088">
        <v>0</v>
      </c>
      <c r="C6088">
        <v>0</v>
      </c>
      <c r="D6088">
        <v>0</v>
      </c>
      <c r="E6088">
        <v>0</v>
      </c>
      <c r="F6088">
        <v>0</v>
      </c>
      <c r="G6088">
        <v>55555555</v>
      </c>
      <c r="H6088">
        <v>0</v>
      </c>
      <c r="I6088">
        <v>0</v>
      </c>
      <c r="J6088">
        <v>0</v>
      </c>
      <c r="K6088">
        <v>0</v>
      </c>
      <c r="L6088">
        <v>0</v>
      </c>
      <c r="M6088">
        <v>0</v>
      </c>
    </row>
    <row r="6089" spans="2:13" x14ac:dyDescent="0.2">
      <c r="B6089">
        <v>0</v>
      </c>
      <c r="C6089">
        <v>0</v>
      </c>
      <c r="D6089">
        <v>0</v>
      </c>
      <c r="E6089">
        <v>0</v>
      </c>
      <c r="F6089">
        <v>0</v>
      </c>
      <c r="G6089">
        <v>55555555</v>
      </c>
      <c r="H6089">
        <v>0</v>
      </c>
      <c r="I6089">
        <v>0</v>
      </c>
      <c r="J6089">
        <v>0</v>
      </c>
      <c r="K6089">
        <v>0</v>
      </c>
      <c r="L6089">
        <v>0</v>
      </c>
      <c r="M6089">
        <v>0</v>
      </c>
    </row>
    <row r="6090" spans="2:13" x14ac:dyDescent="0.2">
      <c r="B6090">
        <v>0</v>
      </c>
      <c r="C6090">
        <v>0</v>
      </c>
      <c r="D6090">
        <v>0</v>
      </c>
      <c r="E6090">
        <v>0</v>
      </c>
      <c r="F6090">
        <v>0</v>
      </c>
      <c r="G6090">
        <v>55555555</v>
      </c>
      <c r="H6090">
        <v>0</v>
      </c>
      <c r="I6090">
        <v>0</v>
      </c>
      <c r="J6090">
        <v>0</v>
      </c>
      <c r="K6090">
        <v>0</v>
      </c>
      <c r="L6090">
        <v>0</v>
      </c>
      <c r="M6090">
        <v>0</v>
      </c>
    </row>
    <row r="6091" spans="2:13" x14ac:dyDescent="0.2">
      <c r="B6091">
        <v>0</v>
      </c>
      <c r="C6091">
        <v>0</v>
      </c>
      <c r="D6091">
        <v>0</v>
      </c>
      <c r="E6091">
        <v>0</v>
      </c>
      <c r="F6091">
        <v>0</v>
      </c>
      <c r="G6091">
        <v>55555555</v>
      </c>
      <c r="H6091">
        <v>0</v>
      </c>
      <c r="I6091">
        <v>0</v>
      </c>
      <c r="J6091">
        <v>0</v>
      </c>
      <c r="K6091">
        <v>0</v>
      </c>
      <c r="L6091">
        <v>0</v>
      </c>
      <c r="M6091">
        <v>0</v>
      </c>
    </row>
    <row r="6092" spans="2:13" x14ac:dyDescent="0.2">
      <c r="B6092">
        <v>0</v>
      </c>
      <c r="C6092">
        <v>0</v>
      </c>
      <c r="D6092">
        <v>0</v>
      </c>
      <c r="E6092">
        <v>0</v>
      </c>
      <c r="F6092">
        <v>0</v>
      </c>
      <c r="G6092">
        <v>55555555</v>
      </c>
      <c r="H6092">
        <v>0</v>
      </c>
      <c r="I6092">
        <v>0</v>
      </c>
      <c r="J6092">
        <v>0</v>
      </c>
      <c r="K6092">
        <v>0</v>
      </c>
      <c r="L6092">
        <v>0</v>
      </c>
      <c r="M6092">
        <v>0</v>
      </c>
    </row>
    <row r="6093" spans="2:13" x14ac:dyDescent="0.2">
      <c r="B6093">
        <v>0</v>
      </c>
      <c r="C6093">
        <v>0</v>
      </c>
      <c r="D6093">
        <v>0</v>
      </c>
      <c r="E6093">
        <v>0</v>
      </c>
      <c r="F6093">
        <v>0</v>
      </c>
      <c r="G6093">
        <v>55555555</v>
      </c>
      <c r="H6093">
        <v>0</v>
      </c>
      <c r="I6093">
        <v>0</v>
      </c>
      <c r="J6093">
        <v>0</v>
      </c>
      <c r="K6093">
        <v>0</v>
      </c>
      <c r="L6093">
        <v>0</v>
      </c>
      <c r="M6093">
        <v>0</v>
      </c>
    </row>
    <row r="6094" spans="2:13" x14ac:dyDescent="0.2">
      <c r="B6094">
        <v>0</v>
      </c>
      <c r="C6094">
        <v>0</v>
      </c>
      <c r="D6094">
        <v>0</v>
      </c>
      <c r="E6094">
        <v>0</v>
      </c>
      <c r="F6094">
        <v>0</v>
      </c>
      <c r="G6094">
        <v>55555555</v>
      </c>
      <c r="H6094">
        <v>0</v>
      </c>
      <c r="I6094">
        <v>0</v>
      </c>
      <c r="J6094">
        <v>0</v>
      </c>
      <c r="K6094">
        <v>0</v>
      </c>
      <c r="L6094">
        <v>0</v>
      </c>
      <c r="M6094">
        <v>0</v>
      </c>
    </row>
    <row r="6095" spans="2:13" x14ac:dyDescent="0.2">
      <c r="B6095">
        <v>0</v>
      </c>
      <c r="C6095">
        <v>0</v>
      </c>
      <c r="D6095">
        <v>0</v>
      </c>
      <c r="E6095">
        <v>0</v>
      </c>
      <c r="F6095">
        <v>0</v>
      </c>
      <c r="G6095">
        <v>55555555</v>
      </c>
      <c r="H6095">
        <v>0</v>
      </c>
      <c r="I6095">
        <v>0</v>
      </c>
      <c r="J6095">
        <v>0</v>
      </c>
      <c r="K6095">
        <v>0</v>
      </c>
      <c r="L6095">
        <v>0</v>
      </c>
      <c r="M6095">
        <v>0</v>
      </c>
    </row>
    <row r="6096" spans="2:13" x14ac:dyDescent="0.2">
      <c r="B6096">
        <v>0</v>
      </c>
      <c r="C6096">
        <v>0</v>
      </c>
      <c r="D6096">
        <v>0</v>
      </c>
      <c r="E6096">
        <v>0</v>
      </c>
      <c r="F6096">
        <v>0</v>
      </c>
      <c r="G6096">
        <v>55555555</v>
      </c>
      <c r="H6096">
        <v>0</v>
      </c>
      <c r="I6096">
        <v>0</v>
      </c>
      <c r="J6096">
        <v>0</v>
      </c>
      <c r="K6096">
        <v>0</v>
      </c>
      <c r="L6096">
        <v>0</v>
      </c>
      <c r="M6096">
        <v>0</v>
      </c>
    </row>
    <row r="6097" spans="2:13" x14ac:dyDescent="0.2">
      <c r="B6097">
        <v>0</v>
      </c>
      <c r="C6097">
        <v>0</v>
      </c>
      <c r="D6097">
        <v>0</v>
      </c>
      <c r="E6097">
        <v>0</v>
      </c>
      <c r="F6097">
        <v>0</v>
      </c>
      <c r="G6097">
        <v>55555555</v>
      </c>
      <c r="H6097">
        <v>0</v>
      </c>
      <c r="I6097">
        <v>0</v>
      </c>
      <c r="J6097">
        <v>0</v>
      </c>
      <c r="K6097">
        <v>0</v>
      </c>
      <c r="L6097">
        <v>0</v>
      </c>
      <c r="M6097">
        <v>0</v>
      </c>
    </row>
    <row r="6098" spans="2:13" x14ac:dyDescent="0.2">
      <c r="B6098">
        <v>0</v>
      </c>
      <c r="C6098">
        <v>0</v>
      </c>
      <c r="D6098">
        <v>0</v>
      </c>
      <c r="E6098">
        <v>0</v>
      </c>
      <c r="F6098">
        <v>0</v>
      </c>
      <c r="G6098">
        <v>55555555</v>
      </c>
      <c r="H6098">
        <v>0</v>
      </c>
      <c r="I6098">
        <v>0</v>
      </c>
      <c r="J6098">
        <v>0</v>
      </c>
      <c r="K6098">
        <v>0</v>
      </c>
      <c r="L6098">
        <v>0</v>
      </c>
      <c r="M6098">
        <v>0</v>
      </c>
    </row>
    <row r="6099" spans="2:13" x14ac:dyDescent="0.2">
      <c r="B6099">
        <v>0</v>
      </c>
      <c r="C6099">
        <v>0</v>
      </c>
      <c r="D6099">
        <v>0</v>
      </c>
      <c r="E6099">
        <v>0</v>
      </c>
      <c r="F6099">
        <v>0</v>
      </c>
      <c r="G6099">
        <v>55555555</v>
      </c>
      <c r="H6099">
        <v>0</v>
      </c>
      <c r="I6099">
        <v>0</v>
      </c>
      <c r="J6099">
        <v>0</v>
      </c>
      <c r="K6099">
        <v>0</v>
      </c>
      <c r="L6099">
        <v>0</v>
      </c>
      <c r="M6099">
        <v>0</v>
      </c>
    </row>
    <row r="6100" spans="2:13" x14ac:dyDescent="0.2">
      <c r="B6100">
        <v>0</v>
      </c>
      <c r="C6100">
        <v>0</v>
      </c>
      <c r="D6100">
        <v>0</v>
      </c>
      <c r="E6100">
        <v>0</v>
      </c>
      <c r="F6100">
        <v>0</v>
      </c>
      <c r="G6100">
        <v>55555555</v>
      </c>
      <c r="H6100">
        <v>0</v>
      </c>
      <c r="I6100">
        <v>0</v>
      </c>
      <c r="J6100">
        <v>0</v>
      </c>
      <c r="K6100">
        <v>0</v>
      </c>
      <c r="L6100">
        <v>0</v>
      </c>
      <c r="M6100">
        <v>0</v>
      </c>
    </row>
    <row r="6101" spans="2:13" x14ac:dyDescent="0.2">
      <c r="B6101">
        <v>0</v>
      </c>
      <c r="C6101">
        <v>0</v>
      </c>
      <c r="D6101">
        <v>0</v>
      </c>
      <c r="E6101">
        <v>0</v>
      </c>
      <c r="F6101">
        <v>0</v>
      </c>
      <c r="G6101">
        <v>55555555</v>
      </c>
      <c r="H6101">
        <v>0</v>
      </c>
      <c r="I6101">
        <v>0</v>
      </c>
      <c r="J6101">
        <v>0</v>
      </c>
      <c r="K6101">
        <v>0</v>
      </c>
      <c r="L6101">
        <v>0</v>
      </c>
      <c r="M6101">
        <v>0</v>
      </c>
    </row>
    <row r="6102" spans="2:13" x14ac:dyDescent="0.2">
      <c r="B6102">
        <v>0</v>
      </c>
      <c r="C6102">
        <v>0</v>
      </c>
      <c r="D6102">
        <v>0</v>
      </c>
      <c r="E6102">
        <v>0</v>
      </c>
      <c r="F6102">
        <v>0</v>
      </c>
      <c r="G6102">
        <v>55555555</v>
      </c>
      <c r="H6102">
        <v>0</v>
      </c>
      <c r="I6102">
        <v>0</v>
      </c>
      <c r="J6102">
        <v>0</v>
      </c>
      <c r="K6102">
        <v>0</v>
      </c>
      <c r="L6102">
        <v>0</v>
      </c>
      <c r="M6102">
        <v>0</v>
      </c>
    </row>
    <row r="6103" spans="2:13" x14ac:dyDescent="0.2">
      <c r="B6103">
        <v>0</v>
      </c>
      <c r="C6103">
        <v>0</v>
      </c>
      <c r="D6103">
        <v>0</v>
      </c>
      <c r="E6103">
        <v>0</v>
      </c>
      <c r="F6103">
        <v>0</v>
      </c>
      <c r="G6103">
        <v>55555555</v>
      </c>
      <c r="H6103">
        <v>0</v>
      </c>
      <c r="I6103">
        <v>0</v>
      </c>
      <c r="J6103">
        <v>0</v>
      </c>
      <c r="K6103">
        <v>0</v>
      </c>
      <c r="L6103">
        <v>0</v>
      </c>
      <c r="M6103">
        <v>0</v>
      </c>
    </row>
    <row r="6104" spans="2:13" x14ac:dyDescent="0.2">
      <c r="B6104">
        <v>0</v>
      </c>
      <c r="C6104">
        <v>0</v>
      </c>
      <c r="D6104">
        <v>0</v>
      </c>
      <c r="E6104">
        <v>0</v>
      </c>
      <c r="F6104">
        <v>0</v>
      </c>
      <c r="G6104">
        <v>55555555</v>
      </c>
      <c r="H6104">
        <v>0</v>
      </c>
      <c r="I6104">
        <v>0</v>
      </c>
      <c r="J6104">
        <v>0</v>
      </c>
      <c r="K6104">
        <v>0</v>
      </c>
      <c r="L6104">
        <v>0</v>
      </c>
      <c r="M6104">
        <v>0</v>
      </c>
    </row>
    <row r="6105" spans="2:13" x14ac:dyDescent="0.2">
      <c r="B6105">
        <v>0</v>
      </c>
      <c r="C6105">
        <v>0</v>
      </c>
      <c r="D6105">
        <v>0</v>
      </c>
      <c r="E6105">
        <v>0</v>
      </c>
      <c r="F6105">
        <v>0</v>
      </c>
      <c r="G6105">
        <v>55555555</v>
      </c>
      <c r="H6105">
        <v>0</v>
      </c>
      <c r="I6105">
        <v>0</v>
      </c>
      <c r="J6105">
        <v>0</v>
      </c>
      <c r="K6105">
        <v>0</v>
      </c>
      <c r="L6105">
        <v>0</v>
      </c>
      <c r="M6105">
        <v>0</v>
      </c>
    </row>
    <row r="6106" spans="2:13" x14ac:dyDescent="0.2">
      <c r="B6106">
        <v>0</v>
      </c>
      <c r="C6106">
        <v>0</v>
      </c>
      <c r="D6106">
        <v>0</v>
      </c>
      <c r="E6106">
        <v>0</v>
      </c>
      <c r="F6106">
        <v>0</v>
      </c>
      <c r="G6106">
        <v>55555555</v>
      </c>
      <c r="H6106">
        <v>0</v>
      </c>
      <c r="I6106">
        <v>0</v>
      </c>
      <c r="J6106">
        <v>0</v>
      </c>
      <c r="K6106">
        <v>0</v>
      </c>
      <c r="L6106">
        <v>0</v>
      </c>
      <c r="M6106">
        <v>0</v>
      </c>
    </row>
    <row r="6107" spans="2:13" x14ac:dyDescent="0.2">
      <c r="B6107">
        <v>0</v>
      </c>
      <c r="C6107">
        <v>0</v>
      </c>
      <c r="D6107">
        <v>0</v>
      </c>
      <c r="E6107">
        <v>0</v>
      </c>
      <c r="F6107">
        <v>0</v>
      </c>
      <c r="G6107">
        <v>55555555</v>
      </c>
      <c r="H6107">
        <v>0</v>
      </c>
      <c r="I6107">
        <v>0</v>
      </c>
      <c r="J6107">
        <v>0</v>
      </c>
      <c r="K6107">
        <v>0</v>
      </c>
      <c r="L6107">
        <v>0</v>
      </c>
      <c r="M6107">
        <v>0</v>
      </c>
    </row>
    <row r="6108" spans="2:13" x14ac:dyDescent="0.2">
      <c r="B6108">
        <v>0</v>
      </c>
      <c r="C6108">
        <v>0</v>
      </c>
      <c r="D6108">
        <v>0</v>
      </c>
      <c r="E6108">
        <v>0</v>
      </c>
      <c r="F6108">
        <v>0</v>
      </c>
      <c r="G6108">
        <v>55555555</v>
      </c>
      <c r="H6108">
        <v>0</v>
      </c>
      <c r="I6108">
        <v>0</v>
      </c>
      <c r="J6108">
        <v>0</v>
      </c>
      <c r="K6108">
        <v>0</v>
      </c>
      <c r="L6108">
        <v>0</v>
      </c>
      <c r="M6108">
        <v>0</v>
      </c>
    </row>
    <row r="6109" spans="2:13" x14ac:dyDescent="0.2">
      <c r="B6109">
        <v>0</v>
      </c>
      <c r="C6109">
        <v>0</v>
      </c>
      <c r="D6109">
        <v>0</v>
      </c>
      <c r="E6109">
        <v>0</v>
      </c>
      <c r="F6109">
        <v>0</v>
      </c>
      <c r="G6109">
        <v>55555555</v>
      </c>
      <c r="H6109">
        <v>0</v>
      </c>
      <c r="I6109">
        <v>0</v>
      </c>
      <c r="J6109">
        <v>0</v>
      </c>
      <c r="K6109">
        <v>0</v>
      </c>
      <c r="L6109">
        <v>0</v>
      </c>
      <c r="M6109">
        <v>0</v>
      </c>
    </row>
    <row r="6110" spans="2:13" x14ac:dyDescent="0.2">
      <c r="B6110">
        <v>0</v>
      </c>
      <c r="C6110">
        <v>0</v>
      </c>
      <c r="D6110">
        <v>0</v>
      </c>
      <c r="E6110">
        <v>0</v>
      </c>
      <c r="F6110">
        <v>0</v>
      </c>
      <c r="G6110">
        <v>55555555</v>
      </c>
      <c r="H6110">
        <v>0</v>
      </c>
      <c r="I6110">
        <v>0</v>
      </c>
      <c r="J6110">
        <v>0</v>
      </c>
      <c r="K6110">
        <v>0</v>
      </c>
      <c r="L6110">
        <v>0</v>
      </c>
      <c r="M6110">
        <v>0</v>
      </c>
    </row>
    <row r="6111" spans="2:13" x14ac:dyDescent="0.2">
      <c r="B6111">
        <v>0</v>
      </c>
      <c r="C6111">
        <v>0</v>
      </c>
      <c r="D6111">
        <v>0</v>
      </c>
      <c r="E6111">
        <v>0</v>
      </c>
      <c r="F6111">
        <v>0</v>
      </c>
      <c r="G6111">
        <v>55555555</v>
      </c>
      <c r="H6111">
        <v>0</v>
      </c>
      <c r="I6111">
        <v>0</v>
      </c>
      <c r="J6111">
        <v>0</v>
      </c>
      <c r="K6111">
        <v>0</v>
      </c>
      <c r="L6111">
        <v>0</v>
      </c>
      <c r="M6111">
        <v>0</v>
      </c>
    </row>
    <row r="6112" spans="2:13" x14ac:dyDescent="0.2">
      <c r="B6112">
        <v>0</v>
      </c>
      <c r="C6112">
        <v>0</v>
      </c>
      <c r="D6112">
        <v>0</v>
      </c>
      <c r="E6112">
        <v>0</v>
      </c>
      <c r="F6112">
        <v>0</v>
      </c>
      <c r="G6112">
        <v>55555555</v>
      </c>
      <c r="H6112">
        <v>0</v>
      </c>
      <c r="I6112">
        <v>0</v>
      </c>
      <c r="J6112">
        <v>0</v>
      </c>
      <c r="K6112">
        <v>0</v>
      </c>
      <c r="L6112">
        <v>0</v>
      </c>
      <c r="M6112">
        <v>0</v>
      </c>
    </row>
    <row r="6113" spans="2:13" x14ac:dyDescent="0.2">
      <c r="B6113">
        <v>0</v>
      </c>
      <c r="C6113">
        <v>0</v>
      </c>
      <c r="D6113">
        <v>0</v>
      </c>
      <c r="E6113">
        <v>0</v>
      </c>
      <c r="F6113">
        <v>0</v>
      </c>
      <c r="G6113">
        <v>55555555</v>
      </c>
      <c r="H6113">
        <v>0</v>
      </c>
      <c r="I6113">
        <v>0</v>
      </c>
      <c r="J6113">
        <v>0</v>
      </c>
      <c r="K6113">
        <v>0</v>
      </c>
      <c r="L6113">
        <v>0</v>
      </c>
      <c r="M6113">
        <v>0</v>
      </c>
    </row>
    <row r="6114" spans="2:13" x14ac:dyDescent="0.2">
      <c r="B6114">
        <v>0</v>
      </c>
      <c r="C6114">
        <v>0</v>
      </c>
      <c r="D6114">
        <v>0</v>
      </c>
      <c r="E6114">
        <v>0</v>
      </c>
      <c r="F6114">
        <v>0</v>
      </c>
      <c r="G6114">
        <v>55555555</v>
      </c>
      <c r="H6114">
        <v>0</v>
      </c>
      <c r="I6114">
        <v>0</v>
      </c>
      <c r="J6114">
        <v>0</v>
      </c>
      <c r="K6114">
        <v>0</v>
      </c>
      <c r="L6114">
        <v>0</v>
      </c>
      <c r="M6114">
        <v>0</v>
      </c>
    </row>
    <row r="6115" spans="2:13" x14ac:dyDescent="0.2">
      <c r="B6115">
        <v>0</v>
      </c>
      <c r="C6115">
        <v>0</v>
      </c>
      <c r="D6115">
        <v>0</v>
      </c>
      <c r="E6115">
        <v>0</v>
      </c>
      <c r="F6115">
        <v>0</v>
      </c>
      <c r="G6115">
        <v>55555555</v>
      </c>
      <c r="H6115">
        <v>0</v>
      </c>
      <c r="I6115">
        <v>0</v>
      </c>
      <c r="J6115">
        <v>0</v>
      </c>
      <c r="K6115">
        <v>0</v>
      </c>
      <c r="L6115">
        <v>0</v>
      </c>
      <c r="M6115">
        <v>0</v>
      </c>
    </row>
    <row r="6116" spans="2:13" x14ac:dyDescent="0.2">
      <c r="B6116">
        <v>0</v>
      </c>
      <c r="C6116">
        <v>0</v>
      </c>
      <c r="D6116">
        <v>0</v>
      </c>
      <c r="E6116">
        <v>0</v>
      </c>
      <c r="F6116">
        <v>0</v>
      </c>
      <c r="G6116">
        <v>55555555</v>
      </c>
      <c r="H6116">
        <v>0</v>
      </c>
      <c r="I6116">
        <v>0</v>
      </c>
      <c r="J6116">
        <v>0</v>
      </c>
      <c r="K6116">
        <v>0</v>
      </c>
      <c r="L6116">
        <v>0</v>
      </c>
      <c r="M6116">
        <v>0</v>
      </c>
    </row>
    <row r="6117" spans="2:13" x14ac:dyDescent="0.2">
      <c r="B6117">
        <v>0</v>
      </c>
      <c r="C6117">
        <v>0</v>
      </c>
      <c r="D6117">
        <v>0</v>
      </c>
      <c r="E6117">
        <v>0</v>
      </c>
      <c r="F6117">
        <v>0</v>
      </c>
      <c r="G6117">
        <v>55555555</v>
      </c>
      <c r="H6117">
        <v>0</v>
      </c>
      <c r="I6117">
        <v>0</v>
      </c>
      <c r="J6117">
        <v>0</v>
      </c>
      <c r="K6117">
        <v>0</v>
      </c>
      <c r="L6117">
        <v>0</v>
      </c>
      <c r="M6117">
        <v>0</v>
      </c>
    </row>
    <row r="6118" spans="2:13" x14ac:dyDescent="0.2">
      <c r="B6118">
        <v>0</v>
      </c>
      <c r="C6118">
        <v>0</v>
      </c>
      <c r="D6118">
        <v>0</v>
      </c>
      <c r="E6118">
        <v>0</v>
      </c>
      <c r="F6118">
        <v>0</v>
      </c>
      <c r="G6118">
        <v>55555555</v>
      </c>
      <c r="H6118">
        <v>0</v>
      </c>
      <c r="I6118">
        <v>0</v>
      </c>
      <c r="J6118">
        <v>0</v>
      </c>
      <c r="K6118">
        <v>0</v>
      </c>
      <c r="L6118">
        <v>0</v>
      </c>
      <c r="M6118">
        <v>0</v>
      </c>
    </row>
    <row r="6119" spans="2:13" x14ac:dyDescent="0.2">
      <c r="B6119">
        <v>0</v>
      </c>
      <c r="C6119">
        <v>0</v>
      </c>
      <c r="D6119">
        <v>0</v>
      </c>
      <c r="E6119">
        <v>0</v>
      </c>
      <c r="F6119">
        <v>0</v>
      </c>
      <c r="G6119">
        <v>55555555</v>
      </c>
      <c r="H6119">
        <v>0</v>
      </c>
      <c r="I6119">
        <v>0</v>
      </c>
      <c r="J6119">
        <v>0</v>
      </c>
      <c r="K6119">
        <v>0</v>
      </c>
      <c r="L6119">
        <v>0</v>
      </c>
      <c r="M6119">
        <v>0</v>
      </c>
    </row>
    <row r="6120" spans="2:13" x14ac:dyDescent="0.2">
      <c r="B6120">
        <v>0</v>
      </c>
      <c r="C6120">
        <v>0</v>
      </c>
      <c r="D6120">
        <v>0</v>
      </c>
      <c r="E6120">
        <v>0</v>
      </c>
      <c r="F6120">
        <v>0</v>
      </c>
      <c r="G6120">
        <v>55555555</v>
      </c>
      <c r="H6120">
        <v>0</v>
      </c>
      <c r="I6120">
        <v>0</v>
      </c>
      <c r="J6120">
        <v>0</v>
      </c>
      <c r="K6120">
        <v>0</v>
      </c>
      <c r="L6120">
        <v>0</v>
      </c>
      <c r="M6120">
        <v>0</v>
      </c>
    </row>
    <row r="6121" spans="2:13" x14ac:dyDescent="0.2">
      <c r="B6121">
        <v>0</v>
      </c>
      <c r="C6121">
        <v>0</v>
      </c>
      <c r="D6121">
        <v>0</v>
      </c>
      <c r="E6121">
        <v>0</v>
      </c>
      <c r="F6121">
        <v>0</v>
      </c>
      <c r="G6121">
        <v>55555555</v>
      </c>
      <c r="H6121">
        <v>0</v>
      </c>
      <c r="I6121">
        <v>0</v>
      </c>
      <c r="J6121">
        <v>0</v>
      </c>
      <c r="K6121">
        <v>0</v>
      </c>
      <c r="L6121">
        <v>0</v>
      </c>
      <c r="M6121">
        <v>0</v>
      </c>
    </row>
    <row r="6122" spans="2:13" x14ac:dyDescent="0.2">
      <c r="B6122">
        <v>0</v>
      </c>
      <c r="C6122">
        <v>0</v>
      </c>
      <c r="D6122">
        <v>0</v>
      </c>
      <c r="E6122">
        <v>0</v>
      </c>
      <c r="F6122">
        <v>0</v>
      </c>
      <c r="G6122">
        <v>55555555</v>
      </c>
      <c r="H6122">
        <v>0</v>
      </c>
      <c r="I6122">
        <v>0</v>
      </c>
      <c r="J6122">
        <v>0</v>
      </c>
      <c r="K6122">
        <v>0</v>
      </c>
      <c r="L6122">
        <v>0</v>
      </c>
      <c r="M6122">
        <v>0</v>
      </c>
    </row>
    <row r="6123" spans="2:13" x14ac:dyDescent="0.2">
      <c r="B6123">
        <v>0</v>
      </c>
      <c r="C6123">
        <v>0</v>
      </c>
      <c r="D6123">
        <v>0</v>
      </c>
      <c r="E6123">
        <v>0</v>
      </c>
      <c r="F6123">
        <v>0</v>
      </c>
      <c r="G6123">
        <v>55555555</v>
      </c>
      <c r="H6123">
        <v>0</v>
      </c>
      <c r="I6123">
        <v>0</v>
      </c>
      <c r="J6123">
        <v>0</v>
      </c>
      <c r="K6123">
        <v>0</v>
      </c>
      <c r="L6123">
        <v>0</v>
      </c>
      <c r="M6123">
        <v>0</v>
      </c>
    </row>
    <row r="6124" spans="2:13" x14ac:dyDescent="0.2">
      <c r="B6124">
        <v>0</v>
      </c>
      <c r="C6124">
        <v>0</v>
      </c>
      <c r="D6124">
        <v>0</v>
      </c>
      <c r="E6124">
        <v>0</v>
      </c>
      <c r="F6124">
        <v>0</v>
      </c>
      <c r="G6124">
        <v>55555555</v>
      </c>
      <c r="H6124">
        <v>0</v>
      </c>
      <c r="I6124">
        <v>0</v>
      </c>
      <c r="J6124">
        <v>0</v>
      </c>
      <c r="K6124">
        <v>0</v>
      </c>
      <c r="L6124">
        <v>0</v>
      </c>
      <c r="M6124">
        <v>0</v>
      </c>
    </row>
    <row r="6125" spans="2:13" x14ac:dyDescent="0.2">
      <c r="B6125">
        <v>0</v>
      </c>
      <c r="C6125">
        <v>0</v>
      </c>
      <c r="D6125">
        <v>0</v>
      </c>
      <c r="E6125">
        <v>0</v>
      </c>
      <c r="F6125">
        <v>0</v>
      </c>
      <c r="G6125">
        <v>55555555</v>
      </c>
      <c r="H6125">
        <v>0</v>
      </c>
      <c r="I6125">
        <v>0</v>
      </c>
      <c r="J6125">
        <v>0</v>
      </c>
      <c r="K6125">
        <v>0</v>
      </c>
      <c r="L6125">
        <v>0</v>
      </c>
      <c r="M6125">
        <v>0</v>
      </c>
    </row>
    <row r="6126" spans="2:13" x14ac:dyDescent="0.2">
      <c r="B6126">
        <v>0</v>
      </c>
      <c r="C6126">
        <v>0</v>
      </c>
      <c r="D6126">
        <v>0</v>
      </c>
      <c r="E6126">
        <v>0</v>
      </c>
      <c r="F6126">
        <v>0</v>
      </c>
      <c r="G6126">
        <v>55555555</v>
      </c>
      <c r="H6126">
        <v>0</v>
      </c>
      <c r="I6126">
        <v>0</v>
      </c>
      <c r="J6126">
        <v>0</v>
      </c>
      <c r="K6126">
        <v>0</v>
      </c>
      <c r="L6126">
        <v>0</v>
      </c>
      <c r="M6126">
        <v>0</v>
      </c>
    </row>
    <row r="6127" spans="2:13" x14ac:dyDescent="0.2">
      <c r="B6127">
        <v>0</v>
      </c>
      <c r="C6127">
        <v>0</v>
      </c>
      <c r="D6127">
        <v>0</v>
      </c>
      <c r="E6127">
        <v>0</v>
      </c>
      <c r="F6127">
        <v>0</v>
      </c>
      <c r="G6127">
        <v>55555555</v>
      </c>
      <c r="H6127">
        <v>0</v>
      </c>
      <c r="I6127">
        <v>0</v>
      </c>
      <c r="J6127">
        <v>0</v>
      </c>
      <c r="K6127">
        <v>0</v>
      </c>
      <c r="L6127">
        <v>0</v>
      </c>
      <c r="M6127">
        <v>0</v>
      </c>
    </row>
    <row r="6128" spans="2:13" x14ac:dyDescent="0.2">
      <c r="B6128">
        <v>0</v>
      </c>
      <c r="C6128">
        <v>0</v>
      </c>
      <c r="D6128">
        <v>0</v>
      </c>
      <c r="E6128">
        <v>0</v>
      </c>
      <c r="F6128">
        <v>0</v>
      </c>
      <c r="G6128">
        <v>55555555</v>
      </c>
      <c r="H6128">
        <v>0</v>
      </c>
      <c r="I6128">
        <v>0</v>
      </c>
      <c r="J6128">
        <v>0</v>
      </c>
      <c r="K6128">
        <v>0</v>
      </c>
      <c r="L6128">
        <v>0</v>
      </c>
      <c r="M6128">
        <v>0</v>
      </c>
    </row>
    <row r="6129" spans="2:13" x14ac:dyDescent="0.2">
      <c r="B6129">
        <v>0</v>
      </c>
      <c r="C6129">
        <v>0</v>
      </c>
      <c r="D6129">
        <v>0</v>
      </c>
      <c r="E6129">
        <v>0</v>
      </c>
      <c r="F6129">
        <v>0</v>
      </c>
      <c r="G6129">
        <v>55555555</v>
      </c>
      <c r="H6129">
        <v>0</v>
      </c>
      <c r="I6129">
        <v>0</v>
      </c>
      <c r="J6129">
        <v>0</v>
      </c>
      <c r="K6129">
        <v>0</v>
      </c>
      <c r="L6129">
        <v>0</v>
      </c>
      <c r="M6129">
        <v>0</v>
      </c>
    </row>
    <row r="6130" spans="2:13" x14ac:dyDescent="0.2">
      <c r="B6130">
        <v>0</v>
      </c>
      <c r="C6130">
        <v>0</v>
      </c>
      <c r="D6130">
        <v>0</v>
      </c>
      <c r="E6130">
        <v>0</v>
      </c>
      <c r="F6130">
        <v>0</v>
      </c>
      <c r="G6130">
        <v>55555555</v>
      </c>
      <c r="H6130">
        <v>0</v>
      </c>
      <c r="I6130">
        <v>0</v>
      </c>
      <c r="J6130">
        <v>0</v>
      </c>
      <c r="K6130">
        <v>0</v>
      </c>
      <c r="L6130">
        <v>0</v>
      </c>
      <c r="M6130">
        <v>0</v>
      </c>
    </row>
    <row r="6131" spans="2:13" x14ac:dyDescent="0.2">
      <c r="B6131">
        <v>0</v>
      </c>
      <c r="C6131">
        <v>0</v>
      </c>
      <c r="D6131">
        <v>0</v>
      </c>
      <c r="E6131">
        <v>0</v>
      </c>
      <c r="F6131">
        <v>0</v>
      </c>
      <c r="G6131">
        <v>55555555</v>
      </c>
      <c r="H6131">
        <v>0</v>
      </c>
      <c r="I6131">
        <v>0</v>
      </c>
      <c r="J6131">
        <v>0</v>
      </c>
      <c r="K6131">
        <v>0</v>
      </c>
      <c r="L6131">
        <v>0</v>
      </c>
      <c r="M6131">
        <v>0</v>
      </c>
    </row>
    <row r="6132" spans="2:13" x14ac:dyDescent="0.2">
      <c r="B6132">
        <v>0</v>
      </c>
      <c r="C6132">
        <v>0</v>
      </c>
      <c r="D6132">
        <v>0</v>
      </c>
      <c r="E6132">
        <v>0</v>
      </c>
      <c r="F6132">
        <v>0</v>
      </c>
      <c r="G6132">
        <v>55555555</v>
      </c>
      <c r="H6132">
        <v>0</v>
      </c>
      <c r="I6132">
        <v>0</v>
      </c>
      <c r="J6132">
        <v>0</v>
      </c>
      <c r="K6132">
        <v>0</v>
      </c>
      <c r="L6132">
        <v>0</v>
      </c>
      <c r="M6132">
        <v>0</v>
      </c>
    </row>
    <row r="6133" spans="2:13" x14ac:dyDescent="0.2">
      <c r="B6133">
        <v>0</v>
      </c>
      <c r="C6133">
        <v>0</v>
      </c>
      <c r="D6133">
        <v>0</v>
      </c>
      <c r="E6133">
        <v>0</v>
      </c>
      <c r="F6133">
        <v>0</v>
      </c>
      <c r="G6133">
        <v>55555555</v>
      </c>
      <c r="H6133">
        <v>0</v>
      </c>
      <c r="I6133">
        <v>0</v>
      </c>
      <c r="J6133">
        <v>0</v>
      </c>
      <c r="K6133">
        <v>0</v>
      </c>
      <c r="L6133">
        <v>0</v>
      </c>
      <c r="M6133">
        <v>0</v>
      </c>
    </row>
    <row r="6134" spans="2:13" x14ac:dyDescent="0.2">
      <c r="B6134">
        <v>0</v>
      </c>
      <c r="C6134">
        <v>0</v>
      </c>
      <c r="D6134">
        <v>0</v>
      </c>
      <c r="E6134">
        <v>0</v>
      </c>
      <c r="F6134">
        <v>0</v>
      </c>
      <c r="G6134">
        <v>55555555</v>
      </c>
      <c r="H6134">
        <v>0</v>
      </c>
      <c r="I6134">
        <v>0</v>
      </c>
      <c r="J6134">
        <v>0</v>
      </c>
      <c r="K6134">
        <v>0</v>
      </c>
      <c r="L6134">
        <v>0</v>
      </c>
      <c r="M6134">
        <v>0</v>
      </c>
    </row>
    <row r="6135" spans="2:13" x14ac:dyDescent="0.2">
      <c r="B6135">
        <v>0</v>
      </c>
      <c r="C6135">
        <v>0</v>
      </c>
      <c r="D6135">
        <v>0</v>
      </c>
      <c r="E6135">
        <v>0</v>
      </c>
      <c r="F6135">
        <v>0</v>
      </c>
      <c r="G6135">
        <v>55555555</v>
      </c>
      <c r="H6135">
        <v>0</v>
      </c>
      <c r="I6135">
        <v>0</v>
      </c>
      <c r="J6135">
        <v>0</v>
      </c>
      <c r="K6135">
        <v>0</v>
      </c>
      <c r="L6135">
        <v>0</v>
      </c>
      <c r="M6135">
        <v>0</v>
      </c>
    </row>
    <row r="6136" spans="2:13" x14ac:dyDescent="0.2">
      <c r="B6136">
        <v>0</v>
      </c>
      <c r="C6136">
        <v>0</v>
      </c>
      <c r="D6136">
        <v>0</v>
      </c>
      <c r="E6136">
        <v>0</v>
      </c>
      <c r="F6136">
        <v>0</v>
      </c>
      <c r="G6136">
        <v>55555555</v>
      </c>
      <c r="H6136">
        <v>0</v>
      </c>
      <c r="I6136">
        <v>0</v>
      </c>
      <c r="J6136">
        <v>0</v>
      </c>
      <c r="K6136">
        <v>0</v>
      </c>
      <c r="L6136">
        <v>0</v>
      </c>
      <c r="M6136">
        <v>0</v>
      </c>
    </row>
    <row r="6137" spans="2:13" x14ac:dyDescent="0.2">
      <c r="B6137">
        <v>0</v>
      </c>
      <c r="C6137">
        <v>0</v>
      </c>
      <c r="D6137">
        <v>0</v>
      </c>
      <c r="E6137">
        <v>0</v>
      </c>
      <c r="F6137">
        <v>0</v>
      </c>
      <c r="G6137">
        <v>55555555</v>
      </c>
      <c r="H6137">
        <v>0</v>
      </c>
      <c r="I6137">
        <v>0</v>
      </c>
      <c r="J6137">
        <v>0</v>
      </c>
      <c r="K6137">
        <v>0</v>
      </c>
      <c r="L6137">
        <v>0</v>
      </c>
      <c r="M6137">
        <v>0</v>
      </c>
    </row>
    <row r="6138" spans="2:13" x14ac:dyDescent="0.2">
      <c r="B6138">
        <v>0</v>
      </c>
      <c r="C6138">
        <v>0</v>
      </c>
      <c r="D6138">
        <v>0</v>
      </c>
      <c r="E6138">
        <v>0</v>
      </c>
      <c r="F6138">
        <v>0</v>
      </c>
      <c r="G6138">
        <v>55555555</v>
      </c>
      <c r="H6138">
        <v>0</v>
      </c>
      <c r="I6138">
        <v>0</v>
      </c>
      <c r="J6138">
        <v>0</v>
      </c>
      <c r="K6138">
        <v>0</v>
      </c>
      <c r="L6138">
        <v>0</v>
      </c>
      <c r="M6138">
        <v>0</v>
      </c>
    </row>
    <row r="6139" spans="2:13" x14ac:dyDescent="0.2">
      <c r="B6139">
        <v>0</v>
      </c>
      <c r="C6139">
        <v>0</v>
      </c>
      <c r="D6139">
        <v>0</v>
      </c>
      <c r="E6139">
        <v>0</v>
      </c>
      <c r="F6139">
        <v>0</v>
      </c>
      <c r="G6139">
        <v>55555555</v>
      </c>
      <c r="H6139">
        <v>0</v>
      </c>
      <c r="I6139">
        <v>0</v>
      </c>
      <c r="J6139">
        <v>0</v>
      </c>
      <c r="K6139">
        <v>0</v>
      </c>
      <c r="L6139">
        <v>0</v>
      </c>
      <c r="M6139">
        <v>0</v>
      </c>
    </row>
    <row r="6140" spans="2:13" x14ac:dyDescent="0.2">
      <c r="B6140">
        <v>0</v>
      </c>
      <c r="C6140">
        <v>0</v>
      </c>
      <c r="D6140">
        <v>0</v>
      </c>
      <c r="E6140">
        <v>0</v>
      </c>
      <c r="F6140">
        <v>0</v>
      </c>
      <c r="G6140">
        <v>55555555</v>
      </c>
      <c r="H6140">
        <v>0</v>
      </c>
      <c r="I6140">
        <v>0</v>
      </c>
      <c r="J6140">
        <v>0</v>
      </c>
      <c r="K6140">
        <v>0</v>
      </c>
      <c r="L6140">
        <v>0</v>
      </c>
      <c r="M6140">
        <v>0</v>
      </c>
    </row>
    <row r="6141" spans="2:13" x14ac:dyDescent="0.2">
      <c r="B6141">
        <v>0</v>
      </c>
      <c r="C6141">
        <v>0</v>
      </c>
      <c r="D6141">
        <v>0</v>
      </c>
      <c r="E6141">
        <v>0</v>
      </c>
      <c r="F6141">
        <v>0</v>
      </c>
      <c r="G6141">
        <v>55555555</v>
      </c>
      <c r="H6141">
        <v>0</v>
      </c>
      <c r="I6141">
        <v>0</v>
      </c>
      <c r="J6141">
        <v>0</v>
      </c>
      <c r="K6141">
        <v>0</v>
      </c>
      <c r="L6141">
        <v>0</v>
      </c>
      <c r="M6141">
        <v>0</v>
      </c>
    </row>
    <row r="6142" spans="2:13" x14ac:dyDescent="0.2">
      <c r="B6142">
        <v>0</v>
      </c>
      <c r="C6142">
        <v>0</v>
      </c>
      <c r="D6142">
        <v>0</v>
      </c>
      <c r="E6142">
        <v>0</v>
      </c>
      <c r="F6142">
        <v>0</v>
      </c>
      <c r="G6142">
        <v>55555555</v>
      </c>
      <c r="H6142">
        <v>0</v>
      </c>
      <c r="I6142">
        <v>0</v>
      </c>
      <c r="J6142">
        <v>0</v>
      </c>
      <c r="K6142">
        <v>0</v>
      </c>
      <c r="L6142">
        <v>0</v>
      </c>
      <c r="M6142">
        <v>0</v>
      </c>
    </row>
    <row r="6143" spans="2:13" x14ac:dyDescent="0.2">
      <c r="B6143">
        <v>0</v>
      </c>
      <c r="C6143">
        <v>0</v>
      </c>
      <c r="D6143">
        <v>0</v>
      </c>
      <c r="E6143">
        <v>0</v>
      </c>
      <c r="F6143">
        <v>0</v>
      </c>
      <c r="G6143">
        <v>55555555</v>
      </c>
      <c r="H6143">
        <v>0</v>
      </c>
      <c r="I6143">
        <v>0</v>
      </c>
      <c r="J6143">
        <v>0</v>
      </c>
      <c r="K6143">
        <v>0</v>
      </c>
      <c r="L6143">
        <v>0</v>
      </c>
      <c r="M6143">
        <v>0</v>
      </c>
    </row>
    <row r="6144" spans="2:13" x14ac:dyDescent="0.2">
      <c r="B6144">
        <v>0</v>
      </c>
      <c r="C6144">
        <v>0</v>
      </c>
      <c r="D6144">
        <v>0</v>
      </c>
      <c r="E6144">
        <v>0</v>
      </c>
      <c r="F6144">
        <v>0</v>
      </c>
      <c r="G6144">
        <v>55555555</v>
      </c>
      <c r="H6144">
        <v>0</v>
      </c>
      <c r="I6144">
        <v>0</v>
      </c>
      <c r="J6144">
        <v>0</v>
      </c>
      <c r="K6144">
        <v>0</v>
      </c>
      <c r="L6144">
        <v>0</v>
      </c>
      <c r="M6144">
        <v>0</v>
      </c>
    </row>
    <row r="6145" spans="2:13" x14ac:dyDescent="0.2">
      <c r="B6145">
        <v>0</v>
      </c>
      <c r="C6145">
        <v>0</v>
      </c>
      <c r="D6145">
        <v>0</v>
      </c>
      <c r="E6145">
        <v>0</v>
      </c>
      <c r="F6145">
        <v>0</v>
      </c>
      <c r="G6145">
        <v>55555555</v>
      </c>
      <c r="H6145">
        <v>0</v>
      </c>
      <c r="I6145">
        <v>0</v>
      </c>
      <c r="J6145">
        <v>0</v>
      </c>
      <c r="K6145">
        <v>0</v>
      </c>
      <c r="L6145">
        <v>0</v>
      </c>
      <c r="M6145">
        <v>0</v>
      </c>
    </row>
    <row r="6146" spans="2:13" x14ac:dyDescent="0.2">
      <c r="B6146">
        <v>0</v>
      </c>
      <c r="C6146">
        <v>0</v>
      </c>
      <c r="D6146">
        <v>0</v>
      </c>
      <c r="E6146">
        <v>0</v>
      </c>
      <c r="F6146">
        <v>0</v>
      </c>
      <c r="G6146">
        <v>55555555</v>
      </c>
      <c r="H6146">
        <v>0</v>
      </c>
      <c r="I6146">
        <v>0</v>
      </c>
      <c r="J6146">
        <v>0</v>
      </c>
      <c r="K6146">
        <v>0</v>
      </c>
      <c r="L6146">
        <v>0</v>
      </c>
      <c r="M6146">
        <v>0</v>
      </c>
    </row>
    <row r="6147" spans="2:13" x14ac:dyDescent="0.2">
      <c r="B6147">
        <v>0</v>
      </c>
      <c r="C6147">
        <v>0</v>
      </c>
      <c r="D6147">
        <v>0</v>
      </c>
      <c r="E6147">
        <v>0</v>
      </c>
      <c r="F6147">
        <v>0</v>
      </c>
      <c r="G6147">
        <v>55555555</v>
      </c>
      <c r="H6147">
        <v>0</v>
      </c>
      <c r="I6147">
        <v>0</v>
      </c>
      <c r="J6147">
        <v>0</v>
      </c>
      <c r="K6147">
        <v>0</v>
      </c>
      <c r="L6147">
        <v>0</v>
      </c>
      <c r="M6147">
        <v>0</v>
      </c>
    </row>
    <row r="6148" spans="2:13" x14ac:dyDescent="0.2">
      <c r="B6148">
        <v>0</v>
      </c>
      <c r="C6148">
        <v>0</v>
      </c>
      <c r="D6148">
        <v>0</v>
      </c>
      <c r="E6148">
        <v>0</v>
      </c>
      <c r="F6148">
        <v>0</v>
      </c>
      <c r="G6148">
        <v>55555555</v>
      </c>
      <c r="H6148">
        <v>0</v>
      </c>
      <c r="I6148">
        <v>0</v>
      </c>
      <c r="J6148">
        <v>0</v>
      </c>
      <c r="K6148">
        <v>0</v>
      </c>
      <c r="L6148">
        <v>0</v>
      </c>
      <c r="M6148">
        <v>0</v>
      </c>
    </row>
    <row r="6149" spans="2:13" x14ac:dyDescent="0.2">
      <c r="B6149">
        <v>0</v>
      </c>
      <c r="C6149">
        <v>0</v>
      </c>
      <c r="D6149">
        <v>0</v>
      </c>
      <c r="E6149">
        <v>0</v>
      </c>
      <c r="F6149">
        <v>0</v>
      </c>
      <c r="G6149">
        <v>55555555</v>
      </c>
      <c r="H6149">
        <v>0</v>
      </c>
      <c r="I6149">
        <v>0</v>
      </c>
      <c r="J6149">
        <v>0</v>
      </c>
      <c r="K6149">
        <v>0</v>
      </c>
      <c r="L6149">
        <v>0</v>
      </c>
      <c r="M6149">
        <v>0</v>
      </c>
    </row>
    <row r="6150" spans="2:13" x14ac:dyDescent="0.2">
      <c r="B6150">
        <v>0</v>
      </c>
      <c r="C6150">
        <v>0</v>
      </c>
      <c r="D6150">
        <v>0</v>
      </c>
      <c r="E6150">
        <v>0</v>
      </c>
      <c r="F6150">
        <v>0</v>
      </c>
      <c r="G6150">
        <v>55555555</v>
      </c>
      <c r="H6150">
        <v>0</v>
      </c>
      <c r="I6150">
        <v>0</v>
      </c>
      <c r="J6150">
        <v>0</v>
      </c>
      <c r="K6150">
        <v>0</v>
      </c>
      <c r="L6150">
        <v>0</v>
      </c>
      <c r="M6150">
        <v>0</v>
      </c>
    </row>
    <row r="6151" spans="2:13" x14ac:dyDescent="0.2">
      <c r="B6151">
        <v>0</v>
      </c>
      <c r="C6151">
        <v>0</v>
      </c>
      <c r="D6151">
        <v>0</v>
      </c>
      <c r="E6151">
        <v>0</v>
      </c>
      <c r="F6151">
        <v>0</v>
      </c>
      <c r="G6151">
        <v>55555555</v>
      </c>
      <c r="H6151">
        <v>0</v>
      </c>
      <c r="I6151">
        <v>0</v>
      </c>
      <c r="J6151">
        <v>0</v>
      </c>
      <c r="K6151">
        <v>0</v>
      </c>
      <c r="L6151">
        <v>0</v>
      </c>
      <c r="M6151">
        <v>0</v>
      </c>
    </row>
    <row r="6152" spans="2:13" x14ac:dyDescent="0.2">
      <c r="B6152">
        <v>0</v>
      </c>
      <c r="C6152">
        <v>0</v>
      </c>
      <c r="D6152">
        <v>0</v>
      </c>
      <c r="E6152">
        <v>0</v>
      </c>
      <c r="F6152">
        <v>0</v>
      </c>
      <c r="G6152">
        <v>55555555</v>
      </c>
      <c r="H6152">
        <v>0</v>
      </c>
      <c r="I6152">
        <v>0</v>
      </c>
      <c r="J6152">
        <v>0</v>
      </c>
      <c r="K6152">
        <v>0</v>
      </c>
      <c r="L6152">
        <v>0</v>
      </c>
      <c r="M6152">
        <v>0</v>
      </c>
    </row>
    <row r="6153" spans="2:13" x14ac:dyDescent="0.2">
      <c r="B6153">
        <v>0</v>
      </c>
      <c r="C6153">
        <v>0</v>
      </c>
      <c r="D6153">
        <v>0</v>
      </c>
      <c r="E6153">
        <v>0</v>
      </c>
      <c r="F6153">
        <v>0</v>
      </c>
      <c r="G6153">
        <v>55555555</v>
      </c>
      <c r="H6153">
        <v>0</v>
      </c>
      <c r="I6153">
        <v>0</v>
      </c>
      <c r="J6153">
        <v>0</v>
      </c>
      <c r="K6153">
        <v>0</v>
      </c>
      <c r="L6153">
        <v>0</v>
      </c>
      <c r="M6153">
        <v>0</v>
      </c>
    </row>
    <row r="6154" spans="2:13" x14ac:dyDescent="0.2">
      <c r="B6154">
        <v>0</v>
      </c>
      <c r="C6154">
        <v>0</v>
      </c>
      <c r="D6154">
        <v>0</v>
      </c>
      <c r="E6154">
        <v>0</v>
      </c>
      <c r="F6154">
        <v>0</v>
      </c>
      <c r="G6154">
        <v>55555555</v>
      </c>
      <c r="H6154">
        <v>0</v>
      </c>
      <c r="I6154">
        <v>0</v>
      </c>
      <c r="J6154">
        <v>0</v>
      </c>
      <c r="K6154">
        <v>0</v>
      </c>
      <c r="L6154">
        <v>0</v>
      </c>
      <c r="M6154">
        <v>0</v>
      </c>
    </row>
    <row r="6155" spans="2:13" x14ac:dyDescent="0.2">
      <c r="B6155">
        <v>0</v>
      </c>
      <c r="C6155">
        <v>0</v>
      </c>
      <c r="D6155">
        <v>0</v>
      </c>
      <c r="E6155">
        <v>0</v>
      </c>
      <c r="F6155">
        <v>0</v>
      </c>
      <c r="G6155">
        <v>55555555</v>
      </c>
      <c r="H6155">
        <v>0</v>
      </c>
      <c r="I6155">
        <v>0</v>
      </c>
      <c r="J6155">
        <v>0</v>
      </c>
      <c r="K6155">
        <v>0</v>
      </c>
      <c r="L6155">
        <v>0</v>
      </c>
      <c r="M6155">
        <v>0</v>
      </c>
    </row>
    <row r="6156" spans="2:13" x14ac:dyDescent="0.2">
      <c r="B6156">
        <v>0</v>
      </c>
      <c r="C6156">
        <v>0</v>
      </c>
      <c r="D6156">
        <v>0</v>
      </c>
      <c r="E6156">
        <v>0</v>
      </c>
      <c r="F6156">
        <v>0</v>
      </c>
      <c r="G6156">
        <v>55555555</v>
      </c>
      <c r="H6156">
        <v>0</v>
      </c>
      <c r="I6156">
        <v>0</v>
      </c>
      <c r="J6156">
        <v>0</v>
      </c>
      <c r="K6156">
        <v>0</v>
      </c>
      <c r="L6156">
        <v>0</v>
      </c>
      <c r="M6156">
        <v>0</v>
      </c>
    </row>
    <row r="6157" spans="2:13" x14ac:dyDescent="0.2">
      <c r="B6157">
        <v>0</v>
      </c>
      <c r="C6157">
        <v>0</v>
      </c>
      <c r="D6157">
        <v>0</v>
      </c>
      <c r="E6157">
        <v>0</v>
      </c>
      <c r="F6157">
        <v>0</v>
      </c>
      <c r="G6157">
        <v>55555555</v>
      </c>
      <c r="H6157">
        <v>0</v>
      </c>
      <c r="I6157">
        <v>0</v>
      </c>
      <c r="J6157">
        <v>0</v>
      </c>
      <c r="K6157">
        <v>0</v>
      </c>
      <c r="L6157">
        <v>0</v>
      </c>
      <c r="M6157">
        <v>0</v>
      </c>
    </row>
    <row r="6158" spans="2:13" x14ac:dyDescent="0.2">
      <c r="B6158">
        <v>0</v>
      </c>
      <c r="C6158">
        <v>0</v>
      </c>
      <c r="D6158">
        <v>0</v>
      </c>
      <c r="E6158">
        <v>0</v>
      </c>
      <c r="F6158">
        <v>0</v>
      </c>
      <c r="G6158">
        <v>55555555</v>
      </c>
      <c r="H6158">
        <v>0</v>
      </c>
      <c r="I6158">
        <v>0</v>
      </c>
      <c r="J6158">
        <v>0</v>
      </c>
      <c r="K6158">
        <v>0</v>
      </c>
      <c r="L6158">
        <v>0</v>
      </c>
      <c r="M6158">
        <v>0</v>
      </c>
    </row>
    <row r="6159" spans="2:13" x14ac:dyDescent="0.2">
      <c r="B6159">
        <v>0</v>
      </c>
      <c r="C6159">
        <v>0</v>
      </c>
      <c r="D6159">
        <v>0</v>
      </c>
      <c r="E6159">
        <v>0</v>
      </c>
      <c r="F6159">
        <v>0</v>
      </c>
      <c r="G6159">
        <v>55555555</v>
      </c>
      <c r="H6159">
        <v>0</v>
      </c>
      <c r="I6159">
        <v>0</v>
      </c>
      <c r="J6159">
        <v>0</v>
      </c>
      <c r="K6159">
        <v>0</v>
      </c>
      <c r="L6159">
        <v>0</v>
      </c>
      <c r="M6159">
        <v>0</v>
      </c>
    </row>
    <row r="6160" spans="2:13" x14ac:dyDescent="0.2">
      <c r="B6160">
        <v>0</v>
      </c>
      <c r="C6160">
        <v>0</v>
      </c>
      <c r="D6160">
        <v>0</v>
      </c>
      <c r="E6160">
        <v>0</v>
      </c>
      <c r="F6160">
        <v>0</v>
      </c>
      <c r="G6160">
        <v>55555555</v>
      </c>
      <c r="H6160">
        <v>0</v>
      </c>
      <c r="I6160">
        <v>0</v>
      </c>
      <c r="J6160">
        <v>0</v>
      </c>
      <c r="K6160">
        <v>0</v>
      </c>
      <c r="L6160">
        <v>0</v>
      </c>
      <c r="M6160">
        <v>0</v>
      </c>
    </row>
    <row r="6161" spans="2:13" x14ac:dyDescent="0.2">
      <c r="B6161">
        <v>0</v>
      </c>
      <c r="C6161">
        <v>0</v>
      </c>
      <c r="D6161">
        <v>0</v>
      </c>
      <c r="E6161">
        <v>0</v>
      </c>
      <c r="F6161">
        <v>0</v>
      </c>
      <c r="G6161">
        <v>55555555</v>
      </c>
      <c r="H6161">
        <v>0</v>
      </c>
      <c r="I6161">
        <v>0</v>
      </c>
      <c r="J6161">
        <v>0</v>
      </c>
      <c r="K6161">
        <v>0</v>
      </c>
      <c r="L6161">
        <v>0</v>
      </c>
      <c r="M6161">
        <v>0</v>
      </c>
    </row>
    <row r="6162" spans="2:13" x14ac:dyDescent="0.2">
      <c r="B6162">
        <v>0</v>
      </c>
      <c r="C6162">
        <v>0</v>
      </c>
      <c r="D6162">
        <v>0</v>
      </c>
      <c r="E6162">
        <v>0</v>
      </c>
      <c r="F6162">
        <v>0</v>
      </c>
      <c r="G6162">
        <v>55555555</v>
      </c>
      <c r="H6162">
        <v>0</v>
      </c>
      <c r="I6162">
        <v>0</v>
      </c>
      <c r="J6162">
        <v>0</v>
      </c>
      <c r="K6162">
        <v>0</v>
      </c>
      <c r="L6162">
        <v>0</v>
      </c>
      <c r="M6162">
        <v>0</v>
      </c>
    </row>
    <row r="6163" spans="2:13" x14ac:dyDescent="0.2">
      <c r="B6163">
        <v>0</v>
      </c>
      <c r="C6163">
        <v>0</v>
      </c>
      <c r="D6163">
        <v>0</v>
      </c>
      <c r="E6163">
        <v>0</v>
      </c>
      <c r="F6163">
        <v>0</v>
      </c>
      <c r="G6163">
        <v>55555555</v>
      </c>
      <c r="H6163">
        <v>0</v>
      </c>
      <c r="I6163">
        <v>0</v>
      </c>
      <c r="J6163">
        <v>0</v>
      </c>
      <c r="K6163">
        <v>0</v>
      </c>
      <c r="L6163">
        <v>0</v>
      </c>
      <c r="M6163">
        <v>0</v>
      </c>
    </row>
    <row r="6164" spans="2:13" x14ac:dyDescent="0.2">
      <c r="B6164">
        <v>0</v>
      </c>
      <c r="C6164">
        <v>0</v>
      </c>
      <c r="D6164">
        <v>0</v>
      </c>
      <c r="E6164">
        <v>0</v>
      </c>
      <c r="F6164">
        <v>0</v>
      </c>
      <c r="G6164">
        <v>55555555</v>
      </c>
      <c r="H6164">
        <v>0</v>
      </c>
      <c r="I6164">
        <v>0</v>
      </c>
      <c r="J6164">
        <v>0</v>
      </c>
      <c r="K6164">
        <v>0</v>
      </c>
      <c r="L6164">
        <v>0</v>
      </c>
      <c r="M6164">
        <v>0</v>
      </c>
    </row>
    <row r="6165" spans="2:13" x14ac:dyDescent="0.2">
      <c r="B6165">
        <v>0</v>
      </c>
      <c r="C6165">
        <v>0</v>
      </c>
      <c r="D6165">
        <v>0</v>
      </c>
      <c r="E6165">
        <v>0</v>
      </c>
      <c r="F6165">
        <v>0</v>
      </c>
      <c r="G6165">
        <v>55555555</v>
      </c>
      <c r="H6165">
        <v>0</v>
      </c>
      <c r="I6165">
        <v>0</v>
      </c>
      <c r="J6165">
        <v>0</v>
      </c>
      <c r="K6165">
        <v>0</v>
      </c>
      <c r="L6165">
        <v>0</v>
      </c>
      <c r="M6165">
        <v>0</v>
      </c>
    </row>
    <row r="6166" spans="2:13" x14ac:dyDescent="0.2">
      <c r="B6166">
        <v>0</v>
      </c>
      <c r="C6166">
        <v>0</v>
      </c>
      <c r="D6166">
        <v>0</v>
      </c>
      <c r="E6166">
        <v>0</v>
      </c>
      <c r="F6166">
        <v>0</v>
      </c>
      <c r="G6166">
        <v>55555555</v>
      </c>
      <c r="H6166">
        <v>0</v>
      </c>
      <c r="I6166">
        <v>0</v>
      </c>
      <c r="J6166">
        <v>0</v>
      </c>
      <c r="K6166">
        <v>0</v>
      </c>
      <c r="L6166">
        <v>0</v>
      </c>
      <c r="M6166">
        <v>0</v>
      </c>
    </row>
    <row r="6167" spans="2:13" x14ac:dyDescent="0.2">
      <c r="B6167">
        <v>0</v>
      </c>
      <c r="C6167">
        <v>0</v>
      </c>
      <c r="D6167">
        <v>0</v>
      </c>
      <c r="E6167">
        <v>0</v>
      </c>
      <c r="F6167">
        <v>0</v>
      </c>
      <c r="G6167">
        <v>55555555</v>
      </c>
      <c r="H6167">
        <v>0</v>
      </c>
      <c r="I6167">
        <v>0</v>
      </c>
      <c r="J6167">
        <v>0</v>
      </c>
      <c r="K6167">
        <v>0</v>
      </c>
      <c r="L6167">
        <v>0</v>
      </c>
      <c r="M6167">
        <v>0</v>
      </c>
    </row>
    <row r="6168" spans="2:13" x14ac:dyDescent="0.2">
      <c r="B6168">
        <v>0</v>
      </c>
      <c r="C6168">
        <v>0</v>
      </c>
      <c r="D6168">
        <v>0</v>
      </c>
      <c r="E6168">
        <v>0</v>
      </c>
      <c r="F6168">
        <v>0</v>
      </c>
      <c r="G6168">
        <v>55555555</v>
      </c>
      <c r="H6168">
        <v>0</v>
      </c>
      <c r="I6168">
        <v>0</v>
      </c>
      <c r="J6168">
        <v>0</v>
      </c>
      <c r="K6168">
        <v>0</v>
      </c>
      <c r="L6168">
        <v>0</v>
      </c>
      <c r="M6168">
        <v>0</v>
      </c>
    </row>
    <row r="6169" spans="2:13" x14ac:dyDescent="0.2">
      <c r="B6169">
        <v>0</v>
      </c>
      <c r="C6169">
        <v>0</v>
      </c>
      <c r="D6169">
        <v>0</v>
      </c>
      <c r="E6169">
        <v>0</v>
      </c>
      <c r="F6169">
        <v>0</v>
      </c>
      <c r="G6169">
        <v>55555555</v>
      </c>
      <c r="H6169">
        <v>0</v>
      </c>
      <c r="I6169">
        <v>0</v>
      </c>
      <c r="J6169">
        <v>0</v>
      </c>
      <c r="K6169">
        <v>0</v>
      </c>
      <c r="L6169">
        <v>0</v>
      </c>
      <c r="M6169">
        <v>0</v>
      </c>
    </row>
    <row r="6170" spans="2:13" x14ac:dyDescent="0.2">
      <c r="B6170">
        <v>0</v>
      </c>
      <c r="C6170">
        <v>0</v>
      </c>
      <c r="D6170">
        <v>0</v>
      </c>
      <c r="E6170">
        <v>0</v>
      </c>
      <c r="F6170">
        <v>0</v>
      </c>
      <c r="G6170">
        <v>55555555</v>
      </c>
      <c r="H6170">
        <v>0</v>
      </c>
      <c r="I6170">
        <v>0</v>
      </c>
      <c r="J6170">
        <v>0</v>
      </c>
      <c r="K6170">
        <v>0</v>
      </c>
      <c r="L6170">
        <v>0</v>
      </c>
      <c r="M6170">
        <v>0</v>
      </c>
    </row>
    <row r="6171" spans="2:13" x14ac:dyDescent="0.2">
      <c r="B6171">
        <v>0</v>
      </c>
      <c r="C6171">
        <v>0</v>
      </c>
      <c r="D6171">
        <v>0</v>
      </c>
      <c r="E6171">
        <v>0</v>
      </c>
      <c r="F6171">
        <v>0</v>
      </c>
      <c r="G6171">
        <v>55555555</v>
      </c>
      <c r="H6171">
        <v>0</v>
      </c>
      <c r="I6171">
        <v>0</v>
      </c>
      <c r="J6171">
        <v>0</v>
      </c>
      <c r="K6171">
        <v>0</v>
      </c>
      <c r="L6171">
        <v>0</v>
      </c>
      <c r="M6171">
        <v>0</v>
      </c>
    </row>
    <row r="6172" spans="2:13" x14ac:dyDescent="0.2">
      <c r="B6172">
        <v>0</v>
      </c>
      <c r="C6172">
        <v>0</v>
      </c>
      <c r="D6172">
        <v>0</v>
      </c>
      <c r="E6172">
        <v>0</v>
      </c>
      <c r="F6172">
        <v>0</v>
      </c>
      <c r="G6172">
        <v>55555555</v>
      </c>
      <c r="H6172">
        <v>0</v>
      </c>
      <c r="I6172">
        <v>0</v>
      </c>
      <c r="J6172">
        <v>0</v>
      </c>
      <c r="K6172">
        <v>0</v>
      </c>
      <c r="L6172">
        <v>0</v>
      </c>
      <c r="M6172">
        <v>0</v>
      </c>
    </row>
    <row r="6173" spans="2:13" x14ac:dyDescent="0.2">
      <c r="B6173">
        <v>0</v>
      </c>
      <c r="C6173">
        <v>0</v>
      </c>
      <c r="D6173">
        <v>0</v>
      </c>
      <c r="E6173">
        <v>0</v>
      </c>
      <c r="F6173">
        <v>0</v>
      </c>
      <c r="G6173">
        <v>55555555</v>
      </c>
      <c r="H6173">
        <v>0</v>
      </c>
      <c r="I6173">
        <v>0</v>
      </c>
      <c r="J6173">
        <v>0</v>
      </c>
      <c r="K6173">
        <v>0</v>
      </c>
      <c r="L6173">
        <v>0</v>
      </c>
      <c r="M6173">
        <v>0</v>
      </c>
    </row>
    <row r="6174" spans="2:13" x14ac:dyDescent="0.2">
      <c r="B6174">
        <v>0</v>
      </c>
      <c r="C6174">
        <v>0</v>
      </c>
      <c r="D6174">
        <v>0</v>
      </c>
      <c r="E6174">
        <v>0</v>
      </c>
      <c r="F6174">
        <v>0</v>
      </c>
      <c r="G6174">
        <v>55555555</v>
      </c>
      <c r="H6174">
        <v>0</v>
      </c>
      <c r="I6174">
        <v>0</v>
      </c>
      <c r="J6174">
        <v>0</v>
      </c>
      <c r="K6174">
        <v>0</v>
      </c>
      <c r="L6174">
        <v>0</v>
      </c>
      <c r="M6174">
        <v>0</v>
      </c>
    </row>
    <row r="6175" spans="2:13" x14ac:dyDescent="0.2">
      <c r="B6175">
        <v>0</v>
      </c>
      <c r="C6175">
        <v>0</v>
      </c>
      <c r="D6175">
        <v>0</v>
      </c>
      <c r="E6175">
        <v>0</v>
      </c>
      <c r="F6175">
        <v>0</v>
      </c>
      <c r="G6175">
        <v>55555555</v>
      </c>
      <c r="H6175">
        <v>0</v>
      </c>
      <c r="I6175">
        <v>0</v>
      </c>
      <c r="J6175">
        <v>0</v>
      </c>
      <c r="K6175">
        <v>0</v>
      </c>
      <c r="L6175">
        <v>0</v>
      </c>
      <c r="M6175">
        <v>0</v>
      </c>
    </row>
    <row r="6176" spans="2:13" x14ac:dyDescent="0.2">
      <c r="B6176">
        <v>0</v>
      </c>
      <c r="C6176">
        <v>0</v>
      </c>
      <c r="D6176">
        <v>0</v>
      </c>
      <c r="E6176">
        <v>0</v>
      </c>
      <c r="F6176">
        <v>0</v>
      </c>
      <c r="G6176">
        <v>55555555</v>
      </c>
      <c r="H6176">
        <v>0</v>
      </c>
      <c r="I6176">
        <v>0</v>
      </c>
      <c r="J6176">
        <v>0</v>
      </c>
      <c r="K6176">
        <v>0</v>
      </c>
      <c r="L6176">
        <v>0</v>
      </c>
      <c r="M6176">
        <v>0</v>
      </c>
    </row>
    <row r="6177" spans="2:13" x14ac:dyDescent="0.2">
      <c r="B6177">
        <v>0</v>
      </c>
      <c r="C6177">
        <v>0</v>
      </c>
      <c r="D6177">
        <v>0</v>
      </c>
      <c r="E6177">
        <v>0</v>
      </c>
      <c r="F6177">
        <v>0</v>
      </c>
      <c r="G6177">
        <v>55555555</v>
      </c>
      <c r="H6177">
        <v>0</v>
      </c>
      <c r="I6177">
        <v>0</v>
      </c>
      <c r="J6177">
        <v>0</v>
      </c>
      <c r="K6177">
        <v>0</v>
      </c>
      <c r="L6177">
        <v>0</v>
      </c>
      <c r="M6177">
        <v>0</v>
      </c>
    </row>
    <row r="6178" spans="2:13" x14ac:dyDescent="0.2">
      <c r="B6178">
        <v>0</v>
      </c>
      <c r="C6178">
        <v>0</v>
      </c>
      <c r="D6178">
        <v>0</v>
      </c>
      <c r="E6178">
        <v>0</v>
      </c>
      <c r="F6178">
        <v>0</v>
      </c>
      <c r="G6178">
        <v>55555555</v>
      </c>
      <c r="H6178">
        <v>0</v>
      </c>
      <c r="I6178">
        <v>0</v>
      </c>
      <c r="J6178">
        <v>0</v>
      </c>
      <c r="K6178">
        <v>0</v>
      </c>
      <c r="L6178">
        <v>0</v>
      </c>
      <c r="M6178">
        <v>0</v>
      </c>
    </row>
    <row r="6179" spans="2:13" x14ac:dyDescent="0.2">
      <c r="B6179">
        <v>0</v>
      </c>
      <c r="C6179">
        <v>0</v>
      </c>
      <c r="D6179">
        <v>0</v>
      </c>
      <c r="E6179">
        <v>0</v>
      </c>
      <c r="F6179">
        <v>0</v>
      </c>
      <c r="G6179">
        <v>55555555</v>
      </c>
      <c r="H6179">
        <v>0</v>
      </c>
      <c r="I6179">
        <v>0</v>
      </c>
      <c r="J6179">
        <v>0</v>
      </c>
      <c r="K6179">
        <v>0</v>
      </c>
      <c r="L6179">
        <v>0</v>
      </c>
      <c r="M6179">
        <v>0</v>
      </c>
    </row>
    <row r="6180" spans="2:13" x14ac:dyDescent="0.2">
      <c r="B6180">
        <v>0</v>
      </c>
      <c r="C6180">
        <v>0</v>
      </c>
      <c r="D6180">
        <v>0</v>
      </c>
      <c r="E6180">
        <v>0</v>
      </c>
      <c r="F6180">
        <v>0</v>
      </c>
      <c r="G6180">
        <v>55555555</v>
      </c>
      <c r="H6180">
        <v>0</v>
      </c>
      <c r="I6180">
        <v>0</v>
      </c>
      <c r="J6180">
        <v>0</v>
      </c>
      <c r="K6180">
        <v>0</v>
      </c>
      <c r="L6180">
        <v>0</v>
      </c>
      <c r="M6180">
        <v>0</v>
      </c>
    </row>
    <row r="6181" spans="2:13" x14ac:dyDescent="0.2">
      <c r="B6181">
        <v>0</v>
      </c>
      <c r="C6181">
        <v>0</v>
      </c>
      <c r="D6181">
        <v>0</v>
      </c>
      <c r="E6181">
        <v>0</v>
      </c>
      <c r="F6181">
        <v>0</v>
      </c>
      <c r="G6181">
        <v>55555555</v>
      </c>
      <c r="H6181">
        <v>0</v>
      </c>
      <c r="I6181">
        <v>0</v>
      </c>
      <c r="J6181">
        <v>0</v>
      </c>
      <c r="K6181">
        <v>0</v>
      </c>
      <c r="L6181">
        <v>0</v>
      </c>
      <c r="M6181">
        <v>0</v>
      </c>
    </row>
    <row r="6182" spans="2:13" x14ac:dyDescent="0.2">
      <c r="B6182">
        <v>0</v>
      </c>
      <c r="C6182">
        <v>0</v>
      </c>
      <c r="D6182">
        <v>0</v>
      </c>
      <c r="E6182">
        <v>0</v>
      </c>
      <c r="F6182">
        <v>0</v>
      </c>
      <c r="G6182">
        <v>55555555</v>
      </c>
      <c r="H6182">
        <v>0</v>
      </c>
      <c r="I6182">
        <v>0</v>
      </c>
      <c r="J6182">
        <v>0</v>
      </c>
      <c r="K6182">
        <v>0</v>
      </c>
      <c r="L6182">
        <v>0</v>
      </c>
      <c r="M6182">
        <v>0</v>
      </c>
    </row>
    <row r="6183" spans="2:13" x14ac:dyDescent="0.2">
      <c r="B6183">
        <v>0</v>
      </c>
      <c r="C6183">
        <v>0</v>
      </c>
      <c r="D6183">
        <v>0</v>
      </c>
      <c r="E6183">
        <v>0</v>
      </c>
      <c r="F6183">
        <v>0</v>
      </c>
      <c r="G6183">
        <v>55555555</v>
      </c>
      <c r="H6183">
        <v>0</v>
      </c>
      <c r="I6183">
        <v>0</v>
      </c>
      <c r="J6183">
        <v>0</v>
      </c>
      <c r="K6183">
        <v>0</v>
      </c>
      <c r="L6183">
        <v>0</v>
      </c>
      <c r="M6183">
        <v>0</v>
      </c>
    </row>
    <row r="6184" spans="2:13" x14ac:dyDescent="0.2">
      <c r="B6184">
        <v>0</v>
      </c>
      <c r="C6184">
        <v>0</v>
      </c>
      <c r="D6184">
        <v>0</v>
      </c>
      <c r="E6184">
        <v>0</v>
      </c>
      <c r="F6184">
        <v>0</v>
      </c>
      <c r="G6184">
        <v>55555555</v>
      </c>
      <c r="H6184">
        <v>0</v>
      </c>
      <c r="I6184">
        <v>0</v>
      </c>
      <c r="J6184">
        <v>0</v>
      </c>
      <c r="K6184">
        <v>0</v>
      </c>
      <c r="L6184">
        <v>0</v>
      </c>
      <c r="M6184">
        <v>0</v>
      </c>
    </row>
    <row r="6185" spans="2:13" x14ac:dyDescent="0.2">
      <c r="B6185">
        <v>0</v>
      </c>
      <c r="C6185">
        <v>0</v>
      </c>
      <c r="D6185">
        <v>0</v>
      </c>
      <c r="E6185">
        <v>0</v>
      </c>
      <c r="F6185">
        <v>0</v>
      </c>
      <c r="G6185">
        <v>55555555</v>
      </c>
      <c r="H6185">
        <v>0</v>
      </c>
      <c r="I6185">
        <v>0</v>
      </c>
      <c r="J6185">
        <v>0</v>
      </c>
      <c r="K6185">
        <v>0</v>
      </c>
      <c r="L6185">
        <v>0</v>
      </c>
      <c r="M6185">
        <v>0</v>
      </c>
    </row>
    <row r="6186" spans="2:13" x14ac:dyDescent="0.2">
      <c r="B6186">
        <v>0</v>
      </c>
      <c r="C6186">
        <v>0</v>
      </c>
      <c r="D6186">
        <v>0</v>
      </c>
      <c r="E6186">
        <v>0</v>
      </c>
      <c r="F6186">
        <v>0</v>
      </c>
      <c r="G6186">
        <v>55555555</v>
      </c>
      <c r="H6186">
        <v>0</v>
      </c>
      <c r="I6186">
        <v>0</v>
      </c>
      <c r="J6186">
        <v>0</v>
      </c>
      <c r="K6186">
        <v>0</v>
      </c>
      <c r="L6186">
        <v>0</v>
      </c>
      <c r="M6186">
        <v>0</v>
      </c>
    </row>
    <row r="6187" spans="2:13" x14ac:dyDescent="0.2">
      <c r="B6187">
        <v>0</v>
      </c>
      <c r="C6187">
        <v>0</v>
      </c>
      <c r="D6187">
        <v>0</v>
      </c>
      <c r="E6187">
        <v>0</v>
      </c>
      <c r="F6187">
        <v>0</v>
      </c>
      <c r="G6187">
        <v>55555555</v>
      </c>
      <c r="H6187">
        <v>0</v>
      </c>
      <c r="I6187">
        <v>0</v>
      </c>
      <c r="J6187">
        <v>0</v>
      </c>
      <c r="K6187">
        <v>0</v>
      </c>
      <c r="L6187">
        <v>0</v>
      </c>
      <c r="M6187">
        <v>0</v>
      </c>
    </row>
    <row r="6188" spans="2:13" x14ac:dyDescent="0.2">
      <c r="B6188">
        <v>0</v>
      </c>
      <c r="C6188">
        <v>0</v>
      </c>
      <c r="D6188">
        <v>0</v>
      </c>
      <c r="E6188">
        <v>0</v>
      </c>
      <c r="F6188">
        <v>0</v>
      </c>
      <c r="G6188">
        <v>55555555</v>
      </c>
      <c r="H6188">
        <v>0</v>
      </c>
      <c r="I6188">
        <v>0</v>
      </c>
      <c r="J6188">
        <v>0</v>
      </c>
      <c r="K6188">
        <v>0</v>
      </c>
      <c r="L6188">
        <v>0</v>
      </c>
      <c r="M6188">
        <v>0</v>
      </c>
    </row>
    <row r="6189" spans="2:13" x14ac:dyDescent="0.2">
      <c r="B6189">
        <v>0</v>
      </c>
      <c r="C6189">
        <v>0</v>
      </c>
      <c r="D6189">
        <v>0</v>
      </c>
      <c r="E6189">
        <v>0</v>
      </c>
      <c r="F6189">
        <v>0</v>
      </c>
      <c r="G6189">
        <v>55555555</v>
      </c>
      <c r="H6189">
        <v>0</v>
      </c>
      <c r="I6189">
        <v>0</v>
      </c>
      <c r="J6189">
        <v>0</v>
      </c>
      <c r="K6189">
        <v>0</v>
      </c>
      <c r="L6189">
        <v>0</v>
      </c>
      <c r="M6189">
        <v>0</v>
      </c>
    </row>
    <row r="6190" spans="2:13" x14ac:dyDescent="0.2">
      <c r="B6190">
        <v>0</v>
      </c>
      <c r="C6190">
        <v>0</v>
      </c>
      <c r="D6190">
        <v>0</v>
      </c>
      <c r="E6190">
        <v>0</v>
      </c>
      <c r="F6190">
        <v>0</v>
      </c>
      <c r="G6190">
        <v>55555555</v>
      </c>
      <c r="H6190">
        <v>0</v>
      </c>
      <c r="I6190">
        <v>0</v>
      </c>
      <c r="J6190">
        <v>0</v>
      </c>
      <c r="K6190">
        <v>0</v>
      </c>
      <c r="L6190">
        <v>0</v>
      </c>
      <c r="M6190">
        <v>0</v>
      </c>
    </row>
    <row r="6191" spans="2:13" x14ac:dyDescent="0.2">
      <c r="B6191">
        <v>0</v>
      </c>
      <c r="C6191">
        <v>0</v>
      </c>
      <c r="D6191">
        <v>0</v>
      </c>
      <c r="E6191">
        <v>0</v>
      </c>
      <c r="F6191">
        <v>0</v>
      </c>
      <c r="G6191">
        <v>55555555</v>
      </c>
      <c r="H6191">
        <v>0</v>
      </c>
      <c r="I6191">
        <v>0</v>
      </c>
      <c r="J6191">
        <v>0</v>
      </c>
      <c r="K6191">
        <v>0</v>
      </c>
      <c r="L6191">
        <v>0</v>
      </c>
      <c r="M6191">
        <v>0</v>
      </c>
    </row>
    <row r="6192" spans="2:13" x14ac:dyDescent="0.2">
      <c r="B6192">
        <v>0</v>
      </c>
      <c r="C6192">
        <v>0</v>
      </c>
      <c r="D6192">
        <v>0</v>
      </c>
      <c r="E6192">
        <v>0</v>
      </c>
      <c r="F6192">
        <v>0</v>
      </c>
      <c r="G6192">
        <v>55555555</v>
      </c>
      <c r="H6192">
        <v>0</v>
      </c>
      <c r="I6192">
        <v>0</v>
      </c>
      <c r="J6192">
        <v>0</v>
      </c>
      <c r="K6192">
        <v>0</v>
      </c>
      <c r="L6192">
        <v>0</v>
      </c>
      <c r="M6192">
        <v>0</v>
      </c>
    </row>
    <row r="6193" spans="2:13" x14ac:dyDescent="0.2">
      <c r="B6193">
        <v>0</v>
      </c>
      <c r="C6193">
        <v>0</v>
      </c>
      <c r="D6193">
        <v>0</v>
      </c>
      <c r="E6193">
        <v>0</v>
      </c>
      <c r="F6193">
        <v>0</v>
      </c>
      <c r="G6193">
        <v>55555555</v>
      </c>
      <c r="H6193">
        <v>0</v>
      </c>
      <c r="I6193">
        <v>0</v>
      </c>
      <c r="J6193">
        <v>0</v>
      </c>
      <c r="K6193">
        <v>0</v>
      </c>
      <c r="L6193">
        <v>0</v>
      </c>
      <c r="M6193">
        <v>0</v>
      </c>
    </row>
    <row r="6194" spans="2:13" x14ac:dyDescent="0.2">
      <c r="B6194">
        <v>0</v>
      </c>
      <c r="C6194">
        <v>0</v>
      </c>
      <c r="D6194">
        <v>0</v>
      </c>
      <c r="E6194">
        <v>0</v>
      </c>
      <c r="F6194">
        <v>0</v>
      </c>
      <c r="G6194">
        <v>55555555</v>
      </c>
      <c r="H6194">
        <v>0</v>
      </c>
      <c r="I6194">
        <v>0</v>
      </c>
      <c r="J6194">
        <v>0</v>
      </c>
      <c r="K6194">
        <v>0</v>
      </c>
      <c r="L6194">
        <v>0</v>
      </c>
      <c r="M6194">
        <v>0</v>
      </c>
    </row>
    <row r="6195" spans="2:13" x14ac:dyDescent="0.2">
      <c r="B6195">
        <v>0</v>
      </c>
      <c r="C6195">
        <v>0</v>
      </c>
      <c r="D6195">
        <v>0</v>
      </c>
      <c r="E6195">
        <v>0</v>
      </c>
      <c r="F6195">
        <v>0</v>
      </c>
      <c r="G6195">
        <v>55555555</v>
      </c>
      <c r="H6195">
        <v>0</v>
      </c>
      <c r="I6195">
        <v>0</v>
      </c>
      <c r="J6195">
        <v>0</v>
      </c>
      <c r="K6195">
        <v>0</v>
      </c>
      <c r="L6195">
        <v>0</v>
      </c>
      <c r="M6195">
        <v>0</v>
      </c>
    </row>
    <row r="6196" spans="2:13" x14ac:dyDescent="0.2">
      <c r="B6196">
        <v>0</v>
      </c>
      <c r="C6196">
        <v>0</v>
      </c>
      <c r="D6196">
        <v>0</v>
      </c>
      <c r="E6196">
        <v>0</v>
      </c>
      <c r="F6196">
        <v>0</v>
      </c>
      <c r="G6196">
        <v>55555555</v>
      </c>
      <c r="H6196">
        <v>0</v>
      </c>
      <c r="I6196">
        <v>0</v>
      </c>
      <c r="J6196">
        <v>0</v>
      </c>
      <c r="K6196">
        <v>0</v>
      </c>
      <c r="L6196">
        <v>0</v>
      </c>
      <c r="M6196">
        <v>0</v>
      </c>
    </row>
    <row r="6197" spans="2:13" x14ac:dyDescent="0.2">
      <c r="B6197">
        <v>0</v>
      </c>
      <c r="C6197">
        <v>0</v>
      </c>
      <c r="D6197">
        <v>0</v>
      </c>
      <c r="E6197">
        <v>0</v>
      </c>
      <c r="F6197">
        <v>0</v>
      </c>
      <c r="G6197">
        <v>55555555</v>
      </c>
      <c r="H6197">
        <v>0</v>
      </c>
      <c r="I6197">
        <v>0</v>
      </c>
      <c r="J6197">
        <v>0</v>
      </c>
      <c r="K6197">
        <v>0</v>
      </c>
      <c r="L6197">
        <v>0</v>
      </c>
      <c r="M6197">
        <v>0</v>
      </c>
    </row>
    <row r="6198" spans="2:13" x14ac:dyDescent="0.2">
      <c r="B6198">
        <v>0</v>
      </c>
      <c r="C6198">
        <v>0</v>
      </c>
      <c r="D6198">
        <v>0</v>
      </c>
      <c r="E6198">
        <v>0</v>
      </c>
      <c r="F6198">
        <v>0</v>
      </c>
      <c r="G6198">
        <v>55555555</v>
      </c>
      <c r="H6198">
        <v>0</v>
      </c>
      <c r="I6198">
        <v>0</v>
      </c>
      <c r="J6198">
        <v>0</v>
      </c>
      <c r="K6198">
        <v>0</v>
      </c>
      <c r="L6198">
        <v>0</v>
      </c>
      <c r="M6198">
        <v>0</v>
      </c>
    </row>
    <row r="6199" spans="2:13" x14ac:dyDescent="0.2">
      <c r="B6199">
        <v>0</v>
      </c>
      <c r="C6199">
        <v>0</v>
      </c>
      <c r="D6199">
        <v>0</v>
      </c>
      <c r="E6199">
        <v>0</v>
      </c>
      <c r="F6199">
        <v>0</v>
      </c>
      <c r="G6199">
        <v>55555555</v>
      </c>
      <c r="H6199">
        <v>0</v>
      </c>
      <c r="I6199">
        <v>0</v>
      </c>
      <c r="J6199">
        <v>0</v>
      </c>
      <c r="K6199">
        <v>0</v>
      </c>
      <c r="L6199">
        <v>0</v>
      </c>
      <c r="M6199">
        <v>0</v>
      </c>
    </row>
    <row r="6200" spans="2:13" x14ac:dyDescent="0.2">
      <c r="B6200">
        <v>0</v>
      </c>
      <c r="C6200">
        <v>0</v>
      </c>
      <c r="D6200">
        <v>0</v>
      </c>
      <c r="E6200">
        <v>0</v>
      </c>
      <c r="F6200">
        <v>0</v>
      </c>
      <c r="G6200">
        <v>55555555</v>
      </c>
      <c r="H6200">
        <v>0</v>
      </c>
      <c r="I6200">
        <v>0</v>
      </c>
      <c r="J6200">
        <v>0</v>
      </c>
      <c r="K6200">
        <v>0</v>
      </c>
      <c r="L6200">
        <v>0</v>
      </c>
      <c r="M6200">
        <v>0</v>
      </c>
    </row>
    <row r="6201" spans="2:13" x14ac:dyDescent="0.2">
      <c r="B6201">
        <v>0</v>
      </c>
      <c r="C6201">
        <v>0</v>
      </c>
      <c r="D6201">
        <v>0</v>
      </c>
      <c r="E6201">
        <v>0</v>
      </c>
      <c r="F6201">
        <v>0</v>
      </c>
      <c r="G6201">
        <v>55555555</v>
      </c>
      <c r="H6201">
        <v>0</v>
      </c>
      <c r="I6201">
        <v>0</v>
      </c>
      <c r="J6201">
        <v>0</v>
      </c>
      <c r="K6201">
        <v>0</v>
      </c>
      <c r="L6201">
        <v>0</v>
      </c>
      <c r="M6201">
        <v>0</v>
      </c>
    </row>
    <row r="6202" spans="2:13" x14ac:dyDescent="0.2">
      <c r="B6202">
        <v>0</v>
      </c>
      <c r="C6202">
        <v>0</v>
      </c>
      <c r="D6202">
        <v>0</v>
      </c>
      <c r="E6202">
        <v>0</v>
      </c>
      <c r="F6202">
        <v>0</v>
      </c>
      <c r="G6202">
        <v>55555555</v>
      </c>
      <c r="H6202">
        <v>0</v>
      </c>
      <c r="I6202">
        <v>0</v>
      </c>
      <c r="J6202">
        <v>0</v>
      </c>
      <c r="K6202">
        <v>0</v>
      </c>
      <c r="L6202">
        <v>0</v>
      </c>
      <c r="M6202">
        <v>0</v>
      </c>
    </row>
    <row r="6203" spans="2:13" x14ac:dyDescent="0.2">
      <c r="B6203">
        <v>0</v>
      </c>
      <c r="C6203">
        <v>0</v>
      </c>
      <c r="D6203">
        <v>0</v>
      </c>
      <c r="E6203">
        <v>0</v>
      </c>
      <c r="F6203">
        <v>0</v>
      </c>
      <c r="G6203">
        <v>55555555</v>
      </c>
      <c r="H6203">
        <v>0</v>
      </c>
      <c r="I6203">
        <v>0</v>
      </c>
      <c r="J6203">
        <v>0</v>
      </c>
      <c r="K6203">
        <v>0</v>
      </c>
      <c r="L6203">
        <v>0</v>
      </c>
      <c r="M6203">
        <v>0</v>
      </c>
    </row>
    <row r="6204" spans="2:13" x14ac:dyDescent="0.2">
      <c r="B6204">
        <v>0</v>
      </c>
      <c r="C6204">
        <v>0</v>
      </c>
      <c r="D6204">
        <v>0</v>
      </c>
      <c r="E6204">
        <v>0</v>
      </c>
      <c r="F6204">
        <v>0</v>
      </c>
      <c r="G6204">
        <v>55555555</v>
      </c>
      <c r="H6204">
        <v>0</v>
      </c>
      <c r="I6204">
        <v>0</v>
      </c>
      <c r="J6204">
        <v>0</v>
      </c>
      <c r="K6204">
        <v>0</v>
      </c>
      <c r="L6204">
        <v>0</v>
      </c>
      <c r="M6204">
        <v>0</v>
      </c>
    </row>
    <row r="6205" spans="2:13" x14ac:dyDescent="0.2">
      <c r="B6205">
        <v>0</v>
      </c>
      <c r="C6205">
        <v>0</v>
      </c>
      <c r="D6205">
        <v>0</v>
      </c>
      <c r="E6205">
        <v>0</v>
      </c>
      <c r="F6205">
        <v>0</v>
      </c>
      <c r="G6205">
        <v>55555555</v>
      </c>
      <c r="H6205">
        <v>0</v>
      </c>
      <c r="I6205">
        <v>0</v>
      </c>
      <c r="J6205">
        <v>0</v>
      </c>
      <c r="K6205">
        <v>0</v>
      </c>
      <c r="L6205">
        <v>0</v>
      </c>
      <c r="M6205">
        <v>0</v>
      </c>
    </row>
    <row r="6206" spans="2:13" x14ac:dyDescent="0.2">
      <c r="B6206">
        <v>0</v>
      </c>
      <c r="C6206">
        <v>0</v>
      </c>
      <c r="D6206">
        <v>0</v>
      </c>
      <c r="E6206">
        <v>0</v>
      </c>
      <c r="F6206">
        <v>0</v>
      </c>
      <c r="G6206">
        <v>55555555</v>
      </c>
      <c r="H6206">
        <v>0</v>
      </c>
      <c r="I6206">
        <v>0</v>
      </c>
      <c r="J6206">
        <v>0</v>
      </c>
      <c r="K6206">
        <v>0</v>
      </c>
      <c r="L6206">
        <v>0</v>
      </c>
      <c r="M6206">
        <v>0</v>
      </c>
    </row>
    <row r="6207" spans="2:13" x14ac:dyDescent="0.2">
      <c r="B6207">
        <v>0</v>
      </c>
      <c r="C6207">
        <v>0</v>
      </c>
      <c r="D6207">
        <v>0</v>
      </c>
      <c r="E6207">
        <v>0</v>
      </c>
      <c r="F6207">
        <v>0</v>
      </c>
      <c r="G6207">
        <v>55555555</v>
      </c>
      <c r="H6207">
        <v>0</v>
      </c>
      <c r="I6207">
        <v>0</v>
      </c>
      <c r="J6207">
        <v>0</v>
      </c>
      <c r="K6207">
        <v>0</v>
      </c>
      <c r="L6207">
        <v>0</v>
      </c>
      <c r="M6207">
        <v>0</v>
      </c>
    </row>
    <row r="6208" spans="2:13" x14ac:dyDescent="0.2">
      <c r="B6208">
        <v>0</v>
      </c>
      <c r="C6208">
        <v>0</v>
      </c>
      <c r="D6208">
        <v>0</v>
      </c>
      <c r="E6208">
        <v>0</v>
      </c>
      <c r="F6208">
        <v>0</v>
      </c>
      <c r="G6208">
        <v>55555555</v>
      </c>
      <c r="H6208">
        <v>0</v>
      </c>
      <c r="I6208">
        <v>0</v>
      </c>
      <c r="J6208">
        <v>0</v>
      </c>
      <c r="K6208">
        <v>0</v>
      </c>
      <c r="L6208">
        <v>0</v>
      </c>
      <c r="M6208">
        <v>0</v>
      </c>
    </row>
    <row r="6209" spans="2:13" x14ac:dyDescent="0.2">
      <c r="B6209">
        <v>0</v>
      </c>
      <c r="C6209">
        <v>0</v>
      </c>
      <c r="D6209">
        <v>0</v>
      </c>
      <c r="E6209">
        <v>0</v>
      </c>
      <c r="F6209">
        <v>0</v>
      </c>
      <c r="G6209">
        <v>55555555</v>
      </c>
      <c r="H6209">
        <v>0</v>
      </c>
      <c r="I6209">
        <v>0</v>
      </c>
      <c r="J6209">
        <v>0</v>
      </c>
      <c r="K6209">
        <v>0</v>
      </c>
      <c r="L6209">
        <v>0</v>
      </c>
      <c r="M6209">
        <v>0</v>
      </c>
    </row>
    <row r="6210" spans="2:13" x14ac:dyDescent="0.2">
      <c r="B6210">
        <v>0</v>
      </c>
      <c r="C6210">
        <v>0</v>
      </c>
      <c r="D6210">
        <v>0</v>
      </c>
      <c r="E6210">
        <v>0</v>
      </c>
      <c r="F6210">
        <v>0</v>
      </c>
      <c r="G6210">
        <v>55555555</v>
      </c>
      <c r="H6210">
        <v>0</v>
      </c>
      <c r="I6210">
        <v>0</v>
      </c>
      <c r="J6210">
        <v>0</v>
      </c>
      <c r="K6210">
        <v>0</v>
      </c>
      <c r="L6210">
        <v>0</v>
      </c>
      <c r="M6210">
        <v>0</v>
      </c>
    </row>
    <row r="6211" spans="2:13" x14ac:dyDescent="0.2">
      <c r="B6211">
        <v>0</v>
      </c>
      <c r="C6211">
        <v>0</v>
      </c>
      <c r="D6211">
        <v>0</v>
      </c>
      <c r="E6211">
        <v>0</v>
      </c>
      <c r="F6211">
        <v>0</v>
      </c>
      <c r="G6211">
        <v>55555555</v>
      </c>
      <c r="H6211">
        <v>0</v>
      </c>
      <c r="I6211">
        <v>0</v>
      </c>
      <c r="J6211">
        <v>0</v>
      </c>
      <c r="K6211">
        <v>0</v>
      </c>
      <c r="L6211">
        <v>0</v>
      </c>
      <c r="M6211">
        <v>0</v>
      </c>
    </row>
    <row r="6212" spans="2:13" x14ac:dyDescent="0.2">
      <c r="B6212">
        <v>0</v>
      </c>
      <c r="C6212">
        <v>0</v>
      </c>
      <c r="D6212">
        <v>0</v>
      </c>
      <c r="E6212">
        <v>0</v>
      </c>
      <c r="F6212">
        <v>0</v>
      </c>
      <c r="G6212">
        <v>55555555</v>
      </c>
      <c r="H6212">
        <v>0</v>
      </c>
      <c r="I6212">
        <v>0</v>
      </c>
      <c r="J6212">
        <v>0</v>
      </c>
      <c r="K6212">
        <v>0</v>
      </c>
      <c r="L6212">
        <v>0</v>
      </c>
      <c r="M6212">
        <v>0</v>
      </c>
    </row>
    <row r="6213" spans="2:13" x14ac:dyDescent="0.2">
      <c r="B6213">
        <v>0</v>
      </c>
      <c r="C6213">
        <v>0</v>
      </c>
      <c r="D6213">
        <v>0</v>
      </c>
      <c r="E6213">
        <v>0</v>
      </c>
      <c r="F6213">
        <v>0</v>
      </c>
      <c r="G6213">
        <v>55555555</v>
      </c>
      <c r="H6213">
        <v>0</v>
      </c>
      <c r="I6213">
        <v>0</v>
      </c>
      <c r="J6213">
        <v>0</v>
      </c>
      <c r="K6213">
        <v>0</v>
      </c>
      <c r="L6213">
        <v>0</v>
      </c>
      <c r="M6213">
        <v>0</v>
      </c>
    </row>
    <row r="6214" spans="2:13" x14ac:dyDescent="0.2">
      <c r="B6214">
        <v>0</v>
      </c>
      <c r="C6214">
        <v>0</v>
      </c>
      <c r="D6214">
        <v>0</v>
      </c>
      <c r="E6214">
        <v>0</v>
      </c>
      <c r="F6214">
        <v>0</v>
      </c>
      <c r="G6214">
        <v>55555555</v>
      </c>
      <c r="H6214">
        <v>0</v>
      </c>
      <c r="I6214">
        <v>0</v>
      </c>
      <c r="J6214">
        <v>0</v>
      </c>
      <c r="K6214">
        <v>0</v>
      </c>
      <c r="L6214">
        <v>0</v>
      </c>
      <c r="M6214">
        <v>0</v>
      </c>
    </row>
    <row r="6215" spans="2:13" x14ac:dyDescent="0.2">
      <c r="B6215">
        <v>0</v>
      </c>
      <c r="C6215">
        <v>0</v>
      </c>
      <c r="D6215">
        <v>0</v>
      </c>
      <c r="E6215">
        <v>0</v>
      </c>
      <c r="F6215">
        <v>0</v>
      </c>
      <c r="G6215">
        <v>55555555</v>
      </c>
      <c r="H6215">
        <v>0</v>
      </c>
      <c r="I6215">
        <v>0</v>
      </c>
      <c r="J6215">
        <v>0</v>
      </c>
      <c r="K6215">
        <v>0</v>
      </c>
      <c r="L6215">
        <v>0</v>
      </c>
      <c r="M6215">
        <v>0</v>
      </c>
    </row>
    <row r="6216" spans="2:13" x14ac:dyDescent="0.2">
      <c r="B6216">
        <v>0</v>
      </c>
      <c r="C6216">
        <v>0</v>
      </c>
      <c r="D6216">
        <v>0</v>
      </c>
      <c r="E6216">
        <v>0</v>
      </c>
      <c r="F6216">
        <v>0</v>
      </c>
      <c r="G6216">
        <v>55555555</v>
      </c>
      <c r="H6216">
        <v>0</v>
      </c>
      <c r="I6216">
        <v>0</v>
      </c>
      <c r="J6216">
        <v>0</v>
      </c>
      <c r="K6216">
        <v>0</v>
      </c>
      <c r="L6216">
        <v>0</v>
      </c>
      <c r="M6216">
        <v>0</v>
      </c>
    </row>
    <row r="6217" spans="2:13" x14ac:dyDescent="0.2">
      <c r="B6217">
        <v>0</v>
      </c>
      <c r="C6217">
        <v>0</v>
      </c>
      <c r="D6217">
        <v>0</v>
      </c>
      <c r="E6217">
        <v>0</v>
      </c>
      <c r="F6217">
        <v>0</v>
      </c>
      <c r="G6217">
        <v>55555555</v>
      </c>
      <c r="H6217">
        <v>0</v>
      </c>
      <c r="I6217">
        <v>0</v>
      </c>
      <c r="J6217">
        <v>0</v>
      </c>
      <c r="K6217">
        <v>0</v>
      </c>
      <c r="L6217">
        <v>0</v>
      </c>
      <c r="M6217">
        <v>0</v>
      </c>
    </row>
    <row r="6218" spans="2:13" x14ac:dyDescent="0.2">
      <c r="B6218">
        <v>0</v>
      </c>
      <c r="C6218">
        <v>0</v>
      </c>
      <c r="D6218">
        <v>0</v>
      </c>
      <c r="E6218">
        <v>0</v>
      </c>
      <c r="F6218">
        <v>0</v>
      </c>
      <c r="G6218">
        <v>55555555</v>
      </c>
      <c r="H6218">
        <v>0</v>
      </c>
      <c r="I6218">
        <v>0</v>
      </c>
      <c r="J6218">
        <v>0</v>
      </c>
      <c r="K6218">
        <v>0</v>
      </c>
      <c r="L6218">
        <v>0</v>
      </c>
      <c r="M6218">
        <v>0</v>
      </c>
    </row>
    <row r="6219" spans="2:13" x14ac:dyDescent="0.2">
      <c r="B6219">
        <v>0</v>
      </c>
      <c r="C6219">
        <v>0</v>
      </c>
      <c r="D6219">
        <v>0</v>
      </c>
      <c r="E6219">
        <v>0</v>
      </c>
      <c r="F6219">
        <v>0</v>
      </c>
      <c r="G6219">
        <v>55555555</v>
      </c>
      <c r="H6219">
        <v>0</v>
      </c>
      <c r="I6219">
        <v>0</v>
      </c>
      <c r="J6219">
        <v>0</v>
      </c>
      <c r="K6219">
        <v>0</v>
      </c>
      <c r="L6219">
        <v>0</v>
      </c>
      <c r="M6219">
        <v>0</v>
      </c>
    </row>
    <row r="6220" spans="2:13" x14ac:dyDescent="0.2">
      <c r="B6220">
        <v>0</v>
      </c>
      <c r="C6220">
        <v>0</v>
      </c>
      <c r="D6220">
        <v>0</v>
      </c>
      <c r="E6220">
        <v>0</v>
      </c>
      <c r="F6220">
        <v>0</v>
      </c>
      <c r="G6220">
        <v>55555555</v>
      </c>
      <c r="H6220">
        <v>0</v>
      </c>
      <c r="I6220">
        <v>0</v>
      </c>
      <c r="J6220">
        <v>0</v>
      </c>
      <c r="K6220">
        <v>0</v>
      </c>
      <c r="L6220">
        <v>0</v>
      </c>
      <c r="M6220">
        <v>0</v>
      </c>
    </row>
    <row r="6221" spans="2:13" x14ac:dyDescent="0.2">
      <c r="B6221">
        <v>0</v>
      </c>
      <c r="C6221">
        <v>0</v>
      </c>
      <c r="D6221">
        <v>0</v>
      </c>
      <c r="E6221">
        <v>0</v>
      </c>
      <c r="F6221">
        <v>0</v>
      </c>
      <c r="G6221">
        <v>55555555</v>
      </c>
      <c r="H6221">
        <v>0</v>
      </c>
      <c r="I6221">
        <v>0</v>
      </c>
      <c r="J6221">
        <v>0</v>
      </c>
      <c r="K6221">
        <v>0</v>
      </c>
      <c r="L6221">
        <v>0</v>
      </c>
      <c r="M6221">
        <v>0</v>
      </c>
    </row>
    <row r="6222" spans="2:13" x14ac:dyDescent="0.2">
      <c r="B6222">
        <v>0</v>
      </c>
      <c r="C6222">
        <v>0</v>
      </c>
      <c r="D6222">
        <v>0</v>
      </c>
      <c r="E6222">
        <v>0</v>
      </c>
      <c r="F6222">
        <v>0</v>
      </c>
      <c r="G6222">
        <v>55555555</v>
      </c>
      <c r="H6222">
        <v>0</v>
      </c>
      <c r="I6222">
        <v>0</v>
      </c>
      <c r="J6222">
        <v>0</v>
      </c>
      <c r="K6222">
        <v>0</v>
      </c>
      <c r="L6222">
        <v>0</v>
      </c>
      <c r="M6222">
        <v>0</v>
      </c>
    </row>
    <row r="6223" spans="2:13" x14ac:dyDescent="0.2">
      <c r="B6223">
        <v>0</v>
      </c>
      <c r="C6223">
        <v>0</v>
      </c>
      <c r="D6223">
        <v>0</v>
      </c>
      <c r="E6223">
        <v>0</v>
      </c>
      <c r="F6223">
        <v>0</v>
      </c>
      <c r="G6223">
        <v>55555555</v>
      </c>
      <c r="H6223">
        <v>0</v>
      </c>
      <c r="I6223">
        <v>0</v>
      </c>
      <c r="J6223">
        <v>0</v>
      </c>
      <c r="K6223">
        <v>0</v>
      </c>
      <c r="L6223">
        <v>0</v>
      </c>
      <c r="M6223">
        <v>0</v>
      </c>
    </row>
    <row r="6224" spans="2:13" x14ac:dyDescent="0.2">
      <c r="B6224">
        <v>0</v>
      </c>
      <c r="C6224">
        <v>0</v>
      </c>
      <c r="D6224">
        <v>0</v>
      </c>
      <c r="E6224">
        <v>0</v>
      </c>
      <c r="F6224">
        <v>0</v>
      </c>
      <c r="G6224">
        <v>55555555</v>
      </c>
      <c r="H6224">
        <v>0</v>
      </c>
      <c r="I6224">
        <v>0</v>
      </c>
      <c r="J6224">
        <v>0</v>
      </c>
      <c r="K6224">
        <v>0</v>
      </c>
      <c r="L6224">
        <v>0</v>
      </c>
      <c r="M6224">
        <v>0</v>
      </c>
    </row>
    <row r="6225" spans="2:13" x14ac:dyDescent="0.2">
      <c r="B6225">
        <v>0</v>
      </c>
      <c r="C6225">
        <v>0</v>
      </c>
      <c r="D6225">
        <v>0</v>
      </c>
      <c r="E6225">
        <v>0</v>
      </c>
      <c r="F6225">
        <v>0</v>
      </c>
      <c r="G6225">
        <v>55555555</v>
      </c>
      <c r="H6225">
        <v>0</v>
      </c>
      <c r="I6225">
        <v>0</v>
      </c>
      <c r="J6225">
        <v>0</v>
      </c>
      <c r="K6225">
        <v>0</v>
      </c>
      <c r="L6225">
        <v>0</v>
      </c>
      <c r="M6225">
        <v>0</v>
      </c>
    </row>
    <row r="6226" spans="2:13" x14ac:dyDescent="0.2">
      <c r="B6226">
        <v>0</v>
      </c>
      <c r="C6226">
        <v>0</v>
      </c>
      <c r="D6226">
        <v>0</v>
      </c>
      <c r="E6226">
        <v>0</v>
      </c>
      <c r="F6226">
        <v>0</v>
      </c>
      <c r="G6226">
        <v>55555555</v>
      </c>
      <c r="H6226">
        <v>0</v>
      </c>
      <c r="I6226">
        <v>0</v>
      </c>
      <c r="J6226">
        <v>0</v>
      </c>
      <c r="K6226">
        <v>0</v>
      </c>
      <c r="L6226">
        <v>0</v>
      </c>
      <c r="M6226">
        <v>0</v>
      </c>
    </row>
    <row r="6227" spans="2:13" x14ac:dyDescent="0.2">
      <c r="B6227">
        <v>0</v>
      </c>
      <c r="C6227">
        <v>0</v>
      </c>
      <c r="D6227">
        <v>0</v>
      </c>
      <c r="E6227">
        <v>0</v>
      </c>
      <c r="F6227">
        <v>0</v>
      </c>
      <c r="G6227">
        <v>55555555</v>
      </c>
      <c r="H6227">
        <v>0</v>
      </c>
      <c r="I6227">
        <v>0</v>
      </c>
      <c r="J6227">
        <v>0</v>
      </c>
      <c r="K6227">
        <v>0</v>
      </c>
      <c r="L6227">
        <v>0</v>
      </c>
      <c r="M6227">
        <v>0</v>
      </c>
    </row>
    <row r="6228" spans="2:13" x14ac:dyDescent="0.2">
      <c r="B6228">
        <v>0</v>
      </c>
      <c r="C6228">
        <v>0</v>
      </c>
      <c r="D6228">
        <v>0</v>
      </c>
      <c r="E6228">
        <v>0</v>
      </c>
      <c r="F6228">
        <v>0</v>
      </c>
      <c r="G6228">
        <v>55555555</v>
      </c>
      <c r="H6228">
        <v>0</v>
      </c>
      <c r="I6228">
        <v>0</v>
      </c>
      <c r="J6228">
        <v>0</v>
      </c>
      <c r="K6228">
        <v>0</v>
      </c>
      <c r="L6228">
        <v>0</v>
      </c>
      <c r="M6228">
        <v>0</v>
      </c>
    </row>
    <row r="6229" spans="2:13" x14ac:dyDescent="0.2">
      <c r="B6229">
        <v>0</v>
      </c>
      <c r="C6229">
        <v>0</v>
      </c>
      <c r="D6229">
        <v>0</v>
      </c>
      <c r="E6229">
        <v>0</v>
      </c>
      <c r="F6229">
        <v>0</v>
      </c>
      <c r="G6229">
        <v>55555555</v>
      </c>
      <c r="H6229">
        <v>0</v>
      </c>
      <c r="I6229">
        <v>0</v>
      </c>
      <c r="J6229">
        <v>0</v>
      </c>
      <c r="K6229">
        <v>0</v>
      </c>
      <c r="L6229">
        <v>0</v>
      </c>
      <c r="M6229">
        <v>0</v>
      </c>
    </row>
    <row r="6230" spans="2:13" x14ac:dyDescent="0.2">
      <c r="B6230">
        <v>0</v>
      </c>
      <c r="C6230">
        <v>0</v>
      </c>
      <c r="D6230">
        <v>0</v>
      </c>
      <c r="E6230">
        <v>0</v>
      </c>
      <c r="F6230">
        <v>0</v>
      </c>
      <c r="G6230">
        <v>55555555</v>
      </c>
      <c r="H6230">
        <v>0</v>
      </c>
      <c r="I6230">
        <v>0</v>
      </c>
      <c r="J6230">
        <v>0</v>
      </c>
      <c r="K6230">
        <v>0</v>
      </c>
      <c r="L6230">
        <v>0</v>
      </c>
      <c r="M6230">
        <v>0</v>
      </c>
    </row>
    <row r="6231" spans="2:13" x14ac:dyDescent="0.2">
      <c r="B6231">
        <v>0</v>
      </c>
      <c r="C6231">
        <v>0</v>
      </c>
      <c r="D6231">
        <v>0</v>
      </c>
      <c r="E6231">
        <v>0</v>
      </c>
      <c r="F6231">
        <v>0</v>
      </c>
      <c r="G6231">
        <v>55555555</v>
      </c>
      <c r="H6231">
        <v>0</v>
      </c>
      <c r="I6231">
        <v>0</v>
      </c>
      <c r="J6231">
        <v>0</v>
      </c>
      <c r="K6231">
        <v>0</v>
      </c>
      <c r="L6231">
        <v>0</v>
      </c>
      <c r="M6231">
        <v>0</v>
      </c>
    </row>
    <row r="6232" spans="2:13" x14ac:dyDescent="0.2">
      <c r="B6232">
        <v>0</v>
      </c>
      <c r="C6232">
        <v>0</v>
      </c>
      <c r="D6232">
        <v>0</v>
      </c>
      <c r="E6232">
        <v>0</v>
      </c>
      <c r="F6232">
        <v>0</v>
      </c>
      <c r="G6232">
        <v>55555555</v>
      </c>
      <c r="H6232">
        <v>0</v>
      </c>
      <c r="I6232">
        <v>0</v>
      </c>
      <c r="J6232">
        <v>0</v>
      </c>
      <c r="K6232">
        <v>0</v>
      </c>
      <c r="L6232">
        <v>0</v>
      </c>
      <c r="M6232">
        <v>0</v>
      </c>
    </row>
    <row r="6233" spans="2:13" x14ac:dyDescent="0.2">
      <c r="B6233">
        <v>0</v>
      </c>
      <c r="C6233">
        <v>0</v>
      </c>
      <c r="D6233">
        <v>0</v>
      </c>
      <c r="E6233">
        <v>0</v>
      </c>
      <c r="F6233">
        <v>0</v>
      </c>
      <c r="G6233">
        <v>55555555</v>
      </c>
      <c r="H6233">
        <v>0</v>
      </c>
      <c r="I6233">
        <v>0</v>
      </c>
      <c r="J6233">
        <v>0</v>
      </c>
      <c r="K6233">
        <v>0</v>
      </c>
      <c r="L6233">
        <v>0</v>
      </c>
      <c r="M6233">
        <v>0</v>
      </c>
    </row>
    <row r="6234" spans="2:13" x14ac:dyDescent="0.2">
      <c r="B6234">
        <v>0</v>
      </c>
      <c r="C6234">
        <v>0</v>
      </c>
      <c r="D6234">
        <v>0</v>
      </c>
      <c r="E6234">
        <v>0</v>
      </c>
      <c r="F6234">
        <v>0</v>
      </c>
      <c r="G6234">
        <v>55555555</v>
      </c>
      <c r="H6234">
        <v>0</v>
      </c>
      <c r="I6234">
        <v>0</v>
      </c>
      <c r="J6234">
        <v>0</v>
      </c>
      <c r="K6234">
        <v>0</v>
      </c>
      <c r="L6234">
        <v>0</v>
      </c>
      <c r="M6234">
        <v>0</v>
      </c>
    </row>
    <row r="6235" spans="2:13" x14ac:dyDescent="0.2">
      <c r="B6235">
        <v>0</v>
      </c>
      <c r="C6235">
        <v>0</v>
      </c>
      <c r="D6235">
        <v>0</v>
      </c>
      <c r="E6235">
        <v>0</v>
      </c>
      <c r="F6235">
        <v>0</v>
      </c>
      <c r="G6235">
        <v>55555555</v>
      </c>
      <c r="H6235">
        <v>0</v>
      </c>
      <c r="I6235">
        <v>0</v>
      </c>
      <c r="J6235">
        <v>0</v>
      </c>
      <c r="K6235">
        <v>0</v>
      </c>
      <c r="L6235">
        <v>0</v>
      </c>
      <c r="M6235">
        <v>0</v>
      </c>
    </row>
    <row r="6236" spans="2:13" x14ac:dyDescent="0.2">
      <c r="B6236">
        <v>0</v>
      </c>
      <c r="C6236">
        <v>0</v>
      </c>
      <c r="D6236">
        <v>0</v>
      </c>
      <c r="E6236">
        <v>0</v>
      </c>
      <c r="F6236">
        <v>0</v>
      </c>
      <c r="G6236">
        <v>55555555</v>
      </c>
      <c r="H6236">
        <v>0</v>
      </c>
      <c r="I6236">
        <v>0</v>
      </c>
      <c r="J6236">
        <v>0</v>
      </c>
      <c r="K6236">
        <v>0</v>
      </c>
      <c r="L6236">
        <v>0</v>
      </c>
      <c r="M6236">
        <v>0</v>
      </c>
    </row>
    <row r="6237" spans="2:13" x14ac:dyDescent="0.2">
      <c r="B6237">
        <v>0</v>
      </c>
      <c r="C6237">
        <v>0</v>
      </c>
      <c r="D6237">
        <v>0</v>
      </c>
      <c r="E6237">
        <v>0</v>
      </c>
      <c r="F6237">
        <v>0</v>
      </c>
      <c r="G6237">
        <v>55555555</v>
      </c>
      <c r="H6237">
        <v>0</v>
      </c>
      <c r="I6237">
        <v>0</v>
      </c>
      <c r="J6237">
        <v>0</v>
      </c>
      <c r="K6237">
        <v>0</v>
      </c>
      <c r="L6237">
        <v>0</v>
      </c>
      <c r="M6237">
        <v>0</v>
      </c>
    </row>
    <row r="6238" spans="2:13" x14ac:dyDescent="0.2">
      <c r="B6238">
        <v>0</v>
      </c>
      <c r="C6238">
        <v>0</v>
      </c>
      <c r="D6238">
        <v>0</v>
      </c>
      <c r="E6238">
        <v>0</v>
      </c>
      <c r="F6238">
        <v>0</v>
      </c>
      <c r="G6238">
        <v>55555555</v>
      </c>
      <c r="H6238">
        <v>0</v>
      </c>
      <c r="I6238">
        <v>0</v>
      </c>
      <c r="J6238">
        <v>0</v>
      </c>
      <c r="K6238">
        <v>0</v>
      </c>
      <c r="L6238">
        <v>0</v>
      </c>
      <c r="M6238">
        <v>0</v>
      </c>
    </row>
    <row r="6239" spans="2:13" x14ac:dyDescent="0.2">
      <c r="B6239">
        <v>0</v>
      </c>
      <c r="C6239">
        <v>0</v>
      </c>
      <c r="D6239">
        <v>0</v>
      </c>
      <c r="E6239">
        <v>0</v>
      </c>
      <c r="F6239">
        <v>0</v>
      </c>
      <c r="G6239">
        <v>55555555</v>
      </c>
      <c r="H6239">
        <v>0</v>
      </c>
      <c r="I6239">
        <v>0</v>
      </c>
      <c r="J6239">
        <v>0</v>
      </c>
      <c r="K6239">
        <v>0</v>
      </c>
      <c r="L6239">
        <v>0</v>
      </c>
      <c r="M6239">
        <v>0</v>
      </c>
    </row>
    <row r="6240" spans="2:13" x14ac:dyDescent="0.2">
      <c r="B6240">
        <v>0</v>
      </c>
      <c r="C6240">
        <v>0</v>
      </c>
      <c r="D6240">
        <v>0</v>
      </c>
      <c r="E6240">
        <v>0</v>
      </c>
      <c r="F6240">
        <v>0</v>
      </c>
      <c r="G6240">
        <v>55555555</v>
      </c>
      <c r="H6240">
        <v>0</v>
      </c>
      <c r="I6240">
        <v>0</v>
      </c>
      <c r="J6240">
        <v>0</v>
      </c>
      <c r="K6240">
        <v>0</v>
      </c>
      <c r="L6240">
        <v>0</v>
      </c>
      <c r="M6240">
        <v>0</v>
      </c>
    </row>
    <row r="6241" spans="2:13" x14ac:dyDescent="0.2">
      <c r="B6241">
        <v>0</v>
      </c>
      <c r="C6241">
        <v>0</v>
      </c>
      <c r="D6241">
        <v>0</v>
      </c>
      <c r="E6241">
        <v>0</v>
      </c>
      <c r="F6241">
        <v>0</v>
      </c>
      <c r="G6241">
        <v>55555555</v>
      </c>
      <c r="H6241">
        <v>0</v>
      </c>
      <c r="I6241">
        <v>0</v>
      </c>
      <c r="J6241">
        <v>0</v>
      </c>
      <c r="K6241">
        <v>0</v>
      </c>
      <c r="L6241">
        <v>0</v>
      </c>
      <c r="M6241">
        <v>0</v>
      </c>
    </row>
    <row r="6242" spans="2:13" x14ac:dyDescent="0.2">
      <c r="B6242">
        <v>0</v>
      </c>
      <c r="C6242">
        <v>0</v>
      </c>
      <c r="D6242">
        <v>0</v>
      </c>
      <c r="E6242">
        <v>0</v>
      </c>
      <c r="F6242">
        <v>0</v>
      </c>
      <c r="G6242">
        <v>55555555</v>
      </c>
      <c r="H6242">
        <v>0</v>
      </c>
      <c r="I6242">
        <v>0</v>
      </c>
      <c r="J6242">
        <v>0</v>
      </c>
      <c r="K6242">
        <v>0</v>
      </c>
      <c r="L6242">
        <v>0</v>
      </c>
      <c r="M6242">
        <v>0</v>
      </c>
    </row>
    <row r="6243" spans="2:13" x14ac:dyDescent="0.2">
      <c r="B6243">
        <v>0</v>
      </c>
      <c r="C6243">
        <v>0</v>
      </c>
      <c r="D6243">
        <v>0</v>
      </c>
      <c r="E6243">
        <v>0</v>
      </c>
      <c r="F6243">
        <v>0</v>
      </c>
      <c r="G6243">
        <v>55555555</v>
      </c>
      <c r="H6243">
        <v>0</v>
      </c>
      <c r="I6243">
        <v>0</v>
      </c>
      <c r="J6243">
        <v>0</v>
      </c>
      <c r="K6243">
        <v>0</v>
      </c>
      <c r="L6243">
        <v>0</v>
      </c>
      <c r="M6243">
        <v>0</v>
      </c>
    </row>
    <row r="6244" spans="2:13" x14ac:dyDescent="0.2">
      <c r="B6244">
        <v>0</v>
      </c>
      <c r="C6244">
        <v>0</v>
      </c>
      <c r="D6244">
        <v>0</v>
      </c>
      <c r="E6244">
        <v>0</v>
      </c>
      <c r="F6244">
        <v>0</v>
      </c>
      <c r="G6244">
        <v>55555555</v>
      </c>
      <c r="H6244">
        <v>0</v>
      </c>
      <c r="I6244">
        <v>0</v>
      </c>
      <c r="J6244">
        <v>0</v>
      </c>
      <c r="K6244">
        <v>0</v>
      </c>
      <c r="L6244">
        <v>0</v>
      </c>
      <c r="M6244">
        <v>0</v>
      </c>
    </row>
    <row r="6245" spans="2:13" x14ac:dyDescent="0.2">
      <c r="B6245">
        <v>0</v>
      </c>
      <c r="C6245">
        <v>0</v>
      </c>
      <c r="D6245">
        <v>0</v>
      </c>
      <c r="E6245">
        <v>0</v>
      </c>
      <c r="F6245">
        <v>0</v>
      </c>
      <c r="G6245">
        <v>55555555</v>
      </c>
      <c r="H6245">
        <v>0</v>
      </c>
      <c r="I6245">
        <v>0</v>
      </c>
      <c r="J6245">
        <v>0</v>
      </c>
      <c r="K6245">
        <v>0</v>
      </c>
      <c r="L6245">
        <v>0</v>
      </c>
      <c r="M6245">
        <v>0</v>
      </c>
    </row>
    <row r="6246" spans="2:13" x14ac:dyDescent="0.2">
      <c r="B6246">
        <v>0</v>
      </c>
      <c r="C6246">
        <v>0</v>
      </c>
      <c r="D6246">
        <v>0</v>
      </c>
      <c r="E6246">
        <v>0</v>
      </c>
      <c r="F6246">
        <v>0</v>
      </c>
      <c r="G6246">
        <v>55555555</v>
      </c>
      <c r="H6246">
        <v>0</v>
      </c>
      <c r="I6246">
        <v>0</v>
      </c>
      <c r="J6246">
        <v>0</v>
      </c>
      <c r="K6246">
        <v>0</v>
      </c>
      <c r="L6246">
        <v>0</v>
      </c>
      <c r="M6246">
        <v>0</v>
      </c>
    </row>
    <row r="6247" spans="2:13" x14ac:dyDescent="0.2">
      <c r="B6247">
        <v>0</v>
      </c>
      <c r="C6247">
        <v>0</v>
      </c>
      <c r="D6247">
        <v>0</v>
      </c>
      <c r="E6247">
        <v>0</v>
      </c>
      <c r="F6247">
        <v>0</v>
      </c>
      <c r="G6247">
        <v>55555555</v>
      </c>
      <c r="H6247">
        <v>0</v>
      </c>
      <c r="I6247">
        <v>0</v>
      </c>
      <c r="J6247">
        <v>0</v>
      </c>
      <c r="K6247">
        <v>0</v>
      </c>
      <c r="L6247">
        <v>0</v>
      </c>
      <c r="M6247">
        <v>0</v>
      </c>
    </row>
    <row r="6248" spans="2:13" x14ac:dyDescent="0.2">
      <c r="B6248">
        <v>0</v>
      </c>
      <c r="C6248">
        <v>0</v>
      </c>
      <c r="D6248">
        <v>0</v>
      </c>
      <c r="E6248">
        <v>0</v>
      </c>
      <c r="F6248">
        <v>0</v>
      </c>
      <c r="G6248">
        <v>55555555</v>
      </c>
      <c r="H6248">
        <v>0</v>
      </c>
      <c r="I6248">
        <v>0</v>
      </c>
      <c r="J6248">
        <v>0</v>
      </c>
      <c r="K6248">
        <v>0</v>
      </c>
      <c r="L6248">
        <v>0</v>
      </c>
      <c r="M6248">
        <v>0</v>
      </c>
    </row>
    <row r="6249" spans="2:13" x14ac:dyDescent="0.2">
      <c r="B6249">
        <v>0</v>
      </c>
      <c r="C6249">
        <v>0</v>
      </c>
      <c r="D6249">
        <v>0</v>
      </c>
      <c r="E6249">
        <v>0</v>
      </c>
      <c r="F6249">
        <v>0</v>
      </c>
      <c r="G6249">
        <v>55555555</v>
      </c>
      <c r="H6249">
        <v>0</v>
      </c>
      <c r="I6249">
        <v>0</v>
      </c>
      <c r="J6249">
        <v>0</v>
      </c>
      <c r="K6249">
        <v>0</v>
      </c>
      <c r="L6249">
        <v>0</v>
      </c>
      <c r="M6249">
        <v>0</v>
      </c>
    </row>
    <row r="6250" spans="2:13" x14ac:dyDescent="0.2">
      <c r="B6250">
        <v>0</v>
      </c>
      <c r="C6250">
        <v>0</v>
      </c>
      <c r="D6250">
        <v>0</v>
      </c>
      <c r="E6250">
        <v>0</v>
      </c>
      <c r="F6250">
        <v>0</v>
      </c>
      <c r="G6250">
        <v>55555555</v>
      </c>
      <c r="H6250">
        <v>0</v>
      </c>
      <c r="I6250">
        <v>0</v>
      </c>
      <c r="J6250">
        <v>0</v>
      </c>
      <c r="K6250">
        <v>0</v>
      </c>
      <c r="L6250">
        <v>0</v>
      </c>
      <c r="M6250">
        <v>0</v>
      </c>
    </row>
    <row r="6251" spans="2:13" x14ac:dyDescent="0.2">
      <c r="B6251">
        <v>0</v>
      </c>
      <c r="C6251">
        <v>0</v>
      </c>
      <c r="D6251">
        <v>0</v>
      </c>
      <c r="E6251">
        <v>0</v>
      </c>
      <c r="F6251">
        <v>0</v>
      </c>
      <c r="G6251">
        <v>55555555</v>
      </c>
      <c r="H6251">
        <v>0</v>
      </c>
      <c r="I6251">
        <v>0</v>
      </c>
      <c r="J6251">
        <v>0</v>
      </c>
      <c r="K6251">
        <v>0</v>
      </c>
      <c r="L6251">
        <v>0</v>
      </c>
      <c r="M6251">
        <v>0</v>
      </c>
    </row>
    <row r="6252" spans="2:13" x14ac:dyDescent="0.2">
      <c r="B6252">
        <v>0</v>
      </c>
      <c r="C6252">
        <v>0</v>
      </c>
      <c r="D6252">
        <v>0</v>
      </c>
      <c r="E6252">
        <v>0</v>
      </c>
      <c r="F6252">
        <v>0</v>
      </c>
      <c r="G6252">
        <v>55555555</v>
      </c>
      <c r="H6252">
        <v>0</v>
      </c>
      <c r="I6252">
        <v>0</v>
      </c>
      <c r="J6252">
        <v>0</v>
      </c>
      <c r="K6252">
        <v>0</v>
      </c>
      <c r="L6252">
        <v>0</v>
      </c>
      <c r="M6252">
        <v>0</v>
      </c>
    </row>
    <row r="6253" spans="2:13" x14ac:dyDescent="0.2">
      <c r="B6253">
        <v>0</v>
      </c>
      <c r="C6253">
        <v>0</v>
      </c>
      <c r="D6253">
        <v>0</v>
      </c>
      <c r="E6253">
        <v>0</v>
      </c>
      <c r="F6253">
        <v>0</v>
      </c>
      <c r="G6253">
        <v>55555555</v>
      </c>
      <c r="H6253">
        <v>0</v>
      </c>
      <c r="I6253">
        <v>0</v>
      </c>
      <c r="J6253">
        <v>0</v>
      </c>
      <c r="K6253">
        <v>0</v>
      </c>
      <c r="L6253">
        <v>0</v>
      </c>
      <c r="M6253">
        <v>0</v>
      </c>
    </row>
    <row r="6254" spans="2:13" x14ac:dyDescent="0.2">
      <c r="B6254">
        <v>0</v>
      </c>
      <c r="C6254">
        <v>0</v>
      </c>
      <c r="D6254">
        <v>0</v>
      </c>
      <c r="E6254">
        <v>0</v>
      </c>
      <c r="F6254">
        <v>0</v>
      </c>
      <c r="G6254">
        <v>55555555</v>
      </c>
      <c r="H6254">
        <v>0</v>
      </c>
      <c r="I6254">
        <v>0</v>
      </c>
      <c r="J6254">
        <v>0</v>
      </c>
      <c r="K6254">
        <v>0</v>
      </c>
      <c r="L6254">
        <v>0</v>
      </c>
      <c r="M6254">
        <v>0</v>
      </c>
    </row>
    <row r="6255" spans="2:13" x14ac:dyDescent="0.2">
      <c r="B6255">
        <v>0</v>
      </c>
      <c r="C6255">
        <v>0</v>
      </c>
      <c r="D6255">
        <v>0</v>
      </c>
      <c r="E6255">
        <v>0</v>
      </c>
      <c r="F6255">
        <v>0</v>
      </c>
      <c r="G6255">
        <v>55555555</v>
      </c>
      <c r="H6255">
        <v>0</v>
      </c>
      <c r="I6255">
        <v>0</v>
      </c>
      <c r="J6255">
        <v>0</v>
      </c>
      <c r="K6255">
        <v>0</v>
      </c>
      <c r="L6255">
        <v>0</v>
      </c>
      <c r="M6255">
        <v>0</v>
      </c>
    </row>
    <row r="6256" spans="2:13" x14ac:dyDescent="0.2">
      <c r="B6256">
        <v>0</v>
      </c>
      <c r="C6256">
        <v>0</v>
      </c>
      <c r="D6256">
        <v>0</v>
      </c>
      <c r="E6256">
        <v>0</v>
      </c>
      <c r="F6256">
        <v>0</v>
      </c>
      <c r="G6256">
        <v>55555555</v>
      </c>
      <c r="H6256">
        <v>0</v>
      </c>
      <c r="I6256">
        <v>0</v>
      </c>
      <c r="J6256">
        <v>0</v>
      </c>
      <c r="K6256">
        <v>0</v>
      </c>
      <c r="L6256">
        <v>0</v>
      </c>
      <c r="M6256">
        <v>0</v>
      </c>
    </row>
    <row r="6257" spans="2:13" x14ac:dyDescent="0.2">
      <c r="B6257">
        <v>0</v>
      </c>
      <c r="C6257">
        <v>0</v>
      </c>
      <c r="D6257">
        <v>0</v>
      </c>
      <c r="E6257">
        <v>0</v>
      </c>
      <c r="F6257">
        <v>0</v>
      </c>
      <c r="G6257">
        <v>55555555</v>
      </c>
      <c r="H6257">
        <v>0</v>
      </c>
      <c r="I6257">
        <v>0</v>
      </c>
      <c r="J6257">
        <v>0</v>
      </c>
      <c r="K6257">
        <v>0</v>
      </c>
      <c r="L6257">
        <v>0</v>
      </c>
      <c r="M6257">
        <v>0</v>
      </c>
    </row>
    <row r="6258" spans="2:13" x14ac:dyDescent="0.2">
      <c r="B6258">
        <v>0</v>
      </c>
      <c r="C6258">
        <v>0</v>
      </c>
      <c r="D6258">
        <v>0</v>
      </c>
      <c r="E6258">
        <v>0</v>
      </c>
      <c r="F6258">
        <v>0</v>
      </c>
      <c r="G6258">
        <v>55555555</v>
      </c>
      <c r="H6258">
        <v>0</v>
      </c>
      <c r="I6258">
        <v>0</v>
      </c>
      <c r="J6258">
        <v>0</v>
      </c>
      <c r="K6258">
        <v>0</v>
      </c>
      <c r="L6258">
        <v>0</v>
      </c>
      <c r="M6258">
        <v>0</v>
      </c>
    </row>
    <row r="6259" spans="2:13" x14ac:dyDescent="0.2">
      <c r="B6259">
        <v>0</v>
      </c>
      <c r="C6259">
        <v>0</v>
      </c>
      <c r="D6259">
        <v>0</v>
      </c>
      <c r="E6259">
        <v>0</v>
      </c>
      <c r="F6259">
        <v>0</v>
      </c>
      <c r="G6259">
        <v>55555555</v>
      </c>
      <c r="H6259">
        <v>0</v>
      </c>
      <c r="I6259">
        <v>0</v>
      </c>
      <c r="J6259">
        <v>0</v>
      </c>
      <c r="K6259">
        <v>0</v>
      </c>
      <c r="L6259">
        <v>0</v>
      </c>
      <c r="M6259">
        <v>0</v>
      </c>
    </row>
    <row r="6260" spans="2:13" x14ac:dyDescent="0.2">
      <c r="B6260">
        <v>0</v>
      </c>
      <c r="C6260">
        <v>0</v>
      </c>
      <c r="D6260">
        <v>0</v>
      </c>
      <c r="E6260">
        <v>0</v>
      </c>
      <c r="F6260">
        <v>0</v>
      </c>
      <c r="G6260">
        <v>55555555</v>
      </c>
      <c r="H6260">
        <v>0</v>
      </c>
      <c r="I6260">
        <v>0</v>
      </c>
      <c r="J6260">
        <v>0</v>
      </c>
      <c r="K6260">
        <v>0</v>
      </c>
      <c r="L6260">
        <v>0</v>
      </c>
      <c r="M6260">
        <v>0</v>
      </c>
    </row>
    <row r="6261" spans="2:13" x14ac:dyDescent="0.2">
      <c r="B6261">
        <v>0</v>
      </c>
      <c r="C6261">
        <v>0</v>
      </c>
      <c r="D6261">
        <v>0</v>
      </c>
      <c r="E6261">
        <v>0</v>
      </c>
      <c r="F6261">
        <v>0</v>
      </c>
      <c r="G6261">
        <v>55555555</v>
      </c>
      <c r="H6261">
        <v>0</v>
      </c>
      <c r="I6261">
        <v>0</v>
      </c>
      <c r="J6261">
        <v>0</v>
      </c>
      <c r="K6261">
        <v>0</v>
      </c>
      <c r="L6261">
        <v>0</v>
      </c>
      <c r="M6261">
        <v>0</v>
      </c>
    </row>
    <row r="6262" spans="2:13" x14ac:dyDescent="0.2">
      <c r="B6262">
        <v>0</v>
      </c>
      <c r="C6262">
        <v>0</v>
      </c>
      <c r="D6262">
        <v>0</v>
      </c>
      <c r="E6262">
        <v>0</v>
      </c>
      <c r="F6262">
        <v>0</v>
      </c>
      <c r="G6262">
        <v>55555555</v>
      </c>
      <c r="H6262">
        <v>0</v>
      </c>
      <c r="I6262">
        <v>0</v>
      </c>
      <c r="J6262">
        <v>0</v>
      </c>
      <c r="K6262">
        <v>0</v>
      </c>
      <c r="L6262">
        <v>0</v>
      </c>
      <c r="M6262">
        <v>0</v>
      </c>
    </row>
    <row r="6263" spans="2:13" x14ac:dyDescent="0.2">
      <c r="B6263">
        <v>0</v>
      </c>
      <c r="C6263">
        <v>0</v>
      </c>
      <c r="D6263">
        <v>0</v>
      </c>
      <c r="E6263">
        <v>0</v>
      </c>
      <c r="F6263">
        <v>0</v>
      </c>
      <c r="G6263">
        <v>55555555</v>
      </c>
      <c r="H6263">
        <v>0</v>
      </c>
      <c r="I6263">
        <v>0</v>
      </c>
      <c r="J6263">
        <v>0</v>
      </c>
      <c r="K6263">
        <v>0</v>
      </c>
      <c r="L6263">
        <v>0</v>
      </c>
      <c r="M6263">
        <v>0</v>
      </c>
    </row>
    <row r="6264" spans="2:13" x14ac:dyDescent="0.2">
      <c r="B6264">
        <v>0</v>
      </c>
      <c r="C6264">
        <v>0</v>
      </c>
      <c r="D6264">
        <v>0</v>
      </c>
      <c r="E6264">
        <v>0</v>
      </c>
      <c r="F6264">
        <v>0</v>
      </c>
      <c r="G6264">
        <v>55555555</v>
      </c>
      <c r="H6264">
        <v>0</v>
      </c>
      <c r="I6264">
        <v>0</v>
      </c>
      <c r="J6264">
        <v>0</v>
      </c>
      <c r="K6264">
        <v>0</v>
      </c>
      <c r="L6264">
        <v>0</v>
      </c>
      <c r="M6264">
        <v>0</v>
      </c>
    </row>
    <row r="6265" spans="2:13" x14ac:dyDescent="0.2">
      <c r="B6265">
        <v>0</v>
      </c>
      <c r="C6265">
        <v>0</v>
      </c>
      <c r="D6265">
        <v>0</v>
      </c>
      <c r="E6265">
        <v>0</v>
      </c>
      <c r="F6265">
        <v>0</v>
      </c>
      <c r="G6265">
        <v>55555555</v>
      </c>
      <c r="H6265">
        <v>0</v>
      </c>
      <c r="I6265">
        <v>0</v>
      </c>
      <c r="J6265">
        <v>0</v>
      </c>
      <c r="K6265">
        <v>0</v>
      </c>
      <c r="L6265">
        <v>0</v>
      </c>
      <c r="M6265">
        <v>0</v>
      </c>
    </row>
    <row r="6266" spans="2:13" x14ac:dyDescent="0.2">
      <c r="B6266">
        <v>0</v>
      </c>
      <c r="C6266">
        <v>0</v>
      </c>
      <c r="D6266">
        <v>0</v>
      </c>
      <c r="E6266">
        <v>0</v>
      </c>
      <c r="F6266">
        <v>0</v>
      </c>
      <c r="G6266">
        <v>55555555</v>
      </c>
      <c r="H6266">
        <v>0</v>
      </c>
      <c r="I6266">
        <v>0</v>
      </c>
      <c r="J6266">
        <v>0</v>
      </c>
      <c r="K6266">
        <v>0</v>
      </c>
      <c r="L6266">
        <v>0</v>
      </c>
      <c r="M6266">
        <v>0</v>
      </c>
    </row>
    <row r="6267" spans="2:13" x14ac:dyDescent="0.2">
      <c r="B6267">
        <v>0</v>
      </c>
      <c r="C6267">
        <v>0</v>
      </c>
      <c r="D6267">
        <v>0</v>
      </c>
      <c r="E6267">
        <v>0</v>
      </c>
      <c r="F6267">
        <v>0</v>
      </c>
      <c r="G6267">
        <v>55555555</v>
      </c>
      <c r="H6267">
        <v>0</v>
      </c>
      <c r="I6267">
        <v>0</v>
      </c>
      <c r="J6267">
        <v>0</v>
      </c>
      <c r="K6267">
        <v>0</v>
      </c>
      <c r="L6267">
        <v>0</v>
      </c>
      <c r="M6267">
        <v>0</v>
      </c>
    </row>
    <row r="6268" spans="2:13" x14ac:dyDescent="0.2">
      <c r="B6268">
        <v>0</v>
      </c>
      <c r="C6268">
        <v>0</v>
      </c>
      <c r="D6268">
        <v>0</v>
      </c>
      <c r="E6268">
        <v>0</v>
      </c>
      <c r="F6268">
        <v>0</v>
      </c>
      <c r="G6268">
        <v>55555555</v>
      </c>
      <c r="H6268">
        <v>0</v>
      </c>
      <c r="I6268">
        <v>0</v>
      </c>
      <c r="J6268">
        <v>0</v>
      </c>
      <c r="K6268">
        <v>0</v>
      </c>
      <c r="L6268">
        <v>0</v>
      </c>
      <c r="M6268">
        <v>0</v>
      </c>
    </row>
    <row r="6269" spans="2:13" x14ac:dyDescent="0.2">
      <c r="B6269">
        <v>0</v>
      </c>
      <c r="C6269">
        <v>0</v>
      </c>
      <c r="D6269">
        <v>0</v>
      </c>
      <c r="E6269">
        <v>0</v>
      </c>
      <c r="F6269">
        <v>0</v>
      </c>
      <c r="G6269">
        <v>55555555</v>
      </c>
      <c r="H6269">
        <v>0</v>
      </c>
      <c r="I6269">
        <v>0</v>
      </c>
      <c r="J6269">
        <v>0</v>
      </c>
      <c r="K6269">
        <v>0</v>
      </c>
      <c r="L6269">
        <v>0</v>
      </c>
      <c r="M6269">
        <v>0</v>
      </c>
    </row>
    <row r="6270" spans="2:13" x14ac:dyDescent="0.2">
      <c r="B6270">
        <v>0</v>
      </c>
      <c r="C6270">
        <v>0</v>
      </c>
      <c r="D6270">
        <v>0</v>
      </c>
      <c r="E6270">
        <v>0</v>
      </c>
      <c r="F6270">
        <v>0</v>
      </c>
      <c r="G6270">
        <v>55555555</v>
      </c>
      <c r="H6270">
        <v>0</v>
      </c>
      <c r="I6270">
        <v>0</v>
      </c>
      <c r="J6270">
        <v>0</v>
      </c>
      <c r="K6270">
        <v>0</v>
      </c>
      <c r="L6270">
        <v>0</v>
      </c>
      <c r="M6270">
        <v>0</v>
      </c>
    </row>
    <row r="6271" spans="2:13" x14ac:dyDescent="0.2">
      <c r="B6271">
        <v>0</v>
      </c>
      <c r="C6271">
        <v>0</v>
      </c>
      <c r="D6271">
        <v>0</v>
      </c>
      <c r="E6271">
        <v>0</v>
      </c>
      <c r="F6271">
        <v>0</v>
      </c>
      <c r="G6271">
        <v>55555555</v>
      </c>
      <c r="H6271">
        <v>0</v>
      </c>
      <c r="I6271">
        <v>0</v>
      </c>
      <c r="J6271">
        <v>0</v>
      </c>
      <c r="K6271">
        <v>0</v>
      </c>
      <c r="L6271">
        <v>0</v>
      </c>
      <c r="M6271">
        <v>0</v>
      </c>
    </row>
    <row r="6272" spans="2:13" x14ac:dyDescent="0.2">
      <c r="B6272">
        <v>0</v>
      </c>
      <c r="C6272">
        <v>0</v>
      </c>
      <c r="D6272">
        <v>0</v>
      </c>
      <c r="E6272">
        <v>0</v>
      </c>
      <c r="F6272">
        <v>0</v>
      </c>
      <c r="G6272">
        <v>55555555</v>
      </c>
      <c r="H6272">
        <v>0</v>
      </c>
      <c r="I6272">
        <v>0</v>
      </c>
      <c r="J6272">
        <v>0</v>
      </c>
      <c r="K6272">
        <v>0</v>
      </c>
      <c r="L6272">
        <v>0</v>
      </c>
      <c r="M6272">
        <v>0</v>
      </c>
    </row>
    <row r="6273" spans="2:13" x14ac:dyDescent="0.2">
      <c r="B6273">
        <v>0</v>
      </c>
      <c r="C6273">
        <v>0</v>
      </c>
      <c r="D6273">
        <v>0</v>
      </c>
      <c r="E6273">
        <v>0</v>
      </c>
      <c r="F6273">
        <v>0</v>
      </c>
      <c r="G6273">
        <v>55555555</v>
      </c>
      <c r="H6273">
        <v>0</v>
      </c>
      <c r="I6273">
        <v>0</v>
      </c>
      <c r="J6273">
        <v>0</v>
      </c>
      <c r="K6273">
        <v>0</v>
      </c>
      <c r="L6273">
        <v>0</v>
      </c>
      <c r="M6273">
        <v>0</v>
      </c>
    </row>
    <row r="6274" spans="2:13" x14ac:dyDescent="0.2">
      <c r="B6274">
        <v>0</v>
      </c>
      <c r="C6274">
        <v>0</v>
      </c>
      <c r="D6274">
        <v>0</v>
      </c>
      <c r="E6274">
        <v>0</v>
      </c>
      <c r="F6274">
        <v>0</v>
      </c>
      <c r="G6274">
        <v>55555555</v>
      </c>
      <c r="H6274">
        <v>0</v>
      </c>
      <c r="I6274">
        <v>0</v>
      </c>
      <c r="J6274">
        <v>0</v>
      </c>
      <c r="K6274">
        <v>0</v>
      </c>
      <c r="L6274">
        <v>0</v>
      </c>
      <c r="M6274">
        <v>0</v>
      </c>
    </row>
    <row r="6275" spans="2:13" x14ac:dyDescent="0.2">
      <c r="B6275">
        <v>0</v>
      </c>
      <c r="C6275">
        <v>0</v>
      </c>
      <c r="D6275">
        <v>0</v>
      </c>
      <c r="E6275">
        <v>0</v>
      </c>
      <c r="F6275">
        <v>0</v>
      </c>
      <c r="G6275">
        <v>55555555</v>
      </c>
      <c r="H6275">
        <v>0</v>
      </c>
      <c r="I6275">
        <v>0</v>
      </c>
      <c r="J6275">
        <v>0</v>
      </c>
      <c r="K6275">
        <v>0</v>
      </c>
      <c r="L6275">
        <v>0</v>
      </c>
      <c r="M6275">
        <v>0</v>
      </c>
    </row>
    <row r="6276" spans="2:13" x14ac:dyDescent="0.2">
      <c r="B6276">
        <v>0</v>
      </c>
      <c r="C6276">
        <v>0</v>
      </c>
      <c r="D6276">
        <v>0</v>
      </c>
      <c r="E6276">
        <v>0</v>
      </c>
      <c r="F6276">
        <v>0</v>
      </c>
      <c r="G6276">
        <v>55555555</v>
      </c>
      <c r="H6276">
        <v>0</v>
      </c>
      <c r="I6276">
        <v>0</v>
      </c>
      <c r="J6276">
        <v>0</v>
      </c>
      <c r="K6276">
        <v>0</v>
      </c>
      <c r="L6276">
        <v>0</v>
      </c>
      <c r="M6276">
        <v>0</v>
      </c>
    </row>
    <row r="6277" spans="2:13" x14ac:dyDescent="0.2">
      <c r="B6277">
        <v>0</v>
      </c>
      <c r="C6277">
        <v>0</v>
      </c>
      <c r="D6277">
        <v>0</v>
      </c>
      <c r="E6277">
        <v>0</v>
      </c>
      <c r="F6277">
        <v>0</v>
      </c>
      <c r="G6277">
        <v>55555555</v>
      </c>
      <c r="H6277">
        <v>0</v>
      </c>
      <c r="I6277">
        <v>0</v>
      </c>
      <c r="J6277">
        <v>0</v>
      </c>
      <c r="K6277">
        <v>0</v>
      </c>
      <c r="L6277">
        <v>0</v>
      </c>
      <c r="M6277">
        <v>0</v>
      </c>
    </row>
    <row r="6278" spans="2:13" x14ac:dyDescent="0.2">
      <c r="B6278">
        <v>0</v>
      </c>
      <c r="C6278">
        <v>0</v>
      </c>
      <c r="D6278">
        <v>0</v>
      </c>
      <c r="E6278">
        <v>0</v>
      </c>
      <c r="F6278">
        <v>0</v>
      </c>
      <c r="G6278">
        <v>55555555</v>
      </c>
      <c r="H6278">
        <v>0</v>
      </c>
      <c r="I6278">
        <v>0</v>
      </c>
      <c r="J6278">
        <v>0</v>
      </c>
      <c r="K6278">
        <v>0</v>
      </c>
      <c r="L6278">
        <v>0</v>
      </c>
      <c r="M6278">
        <v>0</v>
      </c>
    </row>
    <row r="6279" spans="2:13" x14ac:dyDescent="0.2">
      <c r="B6279">
        <v>0</v>
      </c>
      <c r="C6279">
        <v>0</v>
      </c>
      <c r="D6279">
        <v>0</v>
      </c>
      <c r="E6279">
        <v>0</v>
      </c>
      <c r="F6279">
        <v>0</v>
      </c>
      <c r="G6279">
        <v>55555555</v>
      </c>
      <c r="H6279">
        <v>0</v>
      </c>
      <c r="I6279">
        <v>0</v>
      </c>
      <c r="J6279">
        <v>0</v>
      </c>
      <c r="K6279">
        <v>0</v>
      </c>
      <c r="L6279">
        <v>0</v>
      </c>
      <c r="M6279">
        <v>0</v>
      </c>
    </row>
    <row r="6280" spans="2:13" x14ac:dyDescent="0.2">
      <c r="B6280">
        <v>0</v>
      </c>
      <c r="C6280">
        <v>0</v>
      </c>
      <c r="D6280">
        <v>0</v>
      </c>
      <c r="E6280">
        <v>0</v>
      </c>
      <c r="F6280">
        <v>0</v>
      </c>
      <c r="G6280">
        <v>55555555</v>
      </c>
      <c r="H6280">
        <v>0</v>
      </c>
      <c r="I6280">
        <v>0</v>
      </c>
      <c r="J6280">
        <v>0</v>
      </c>
      <c r="K6280">
        <v>0</v>
      </c>
      <c r="L6280">
        <v>0</v>
      </c>
      <c r="M6280">
        <v>0</v>
      </c>
    </row>
    <row r="6281" spans="2:13" x14ac:dyDescent="0.2">
      <c r="B6281">
        <v>0</v>
      </c>
      <c r="C6281">
        <v>0</v>
      </c>
      <c r="D6281">
        <v>0</v>
      </c>
      <c r="E6281">
        <v>0</v>
      </c>
      <c r="F6281">
        <v>0</v>
      </c>
      <c r="G6281">
        <v>55555555</v>
      </c>
      <c r="H6281">
        <v>0</v>
      </c>
      <c r="I6281">
        <v>0</v>
      </c>
      <c r="J6281">
        <v>0</v>
      </c>
      <c r="K6281">
        <v>0</v>
      </c>
      <c r="L6281">
        <v>0</v>
      </c>
      <c r="M6281">
        <v>0</v>
      </c>
    </row>
    <row r="6282" spans="2:13" x14ac:dyDescent="0.2">
      <c r="B6282">
        <v>0</v>
      </c>
      <c r="C6282">
        <v>0</v>
      </c>
      <c r="D6282">
        <v>0</v>
      </c>
      <c r="E6282">
        <v>0</v>
      </c>
      <c r="F6282">
        <v>0</v>
      </c>
      <c r="G6282">
        <v>55555555</v>
      </c>
      <c r="H6282">
        <v>0</v>
      </c>
      <c r="I6282">
        <v>0</v>
      </c>
      <c r="J6282">
        <v>0</v>
      </c>
      <c r="K6282">
        <v>0</v>
      </c>
      <c r="L6282">
        <v>0</v>
      </c>
      <c r="M6282">
        <v>0</v>
      </c>
    </row>
    <row r="6283" spans="2:13" x14ac:dyDescent="0.2">
      <c r="B6283">
        <v>0</v>
      </c>
      <c r="C6283">
        <v>0</v>
      </c>
      <c r="D6283">
        <v>0</v>
      </c>
      <c r="E6283">
        <v>0</v>
      </c>
      <c r="F6283">
        <v>0</v>
      </c>
      <c r="G6283">
        <v>55555555</v>
      </c>
      <c r="H6283">
        <v>0</v>
      </c>
      <c r="I6283">
        <v>0</v>
      </c>
      <c r="J6283">
        <v>0</v>
      </c>
      <c r="K6283">
        <v>0</v>
      </c>
      <c r="L6283">
        <v>0</v>
      </c>
      <c r="M6283">
        <v>0</v>
      </c>
    </row>
    <row r="6284" spans="2:13" x14ac:dyDescent="0.2">
      <c r="B6284">
        <v>0</v>
      </c>
      <c r="C6284">
        <v>0</v>
      </c>
      <c r="D6284">
        <v>0</v>
      </c>
      <c r="E6284">
        <v>0</v>
      </c>
      <c r="F6284">
        <v>0</v>
      </c>
      <c r="G6284">
        <v>55555555</v>
      </c>
      <c r="H6284">
        <v>0</v>
      </c>
      <c r="I6284">
        <v>0</v>
      </c>
      <c r="J6284">
        <v>0</v>
      </c>
      <c r="K6284">
        <v>0</v>
      </c>
      <c r="L6284">
        <v>0</v>
      </c>
      <c r="M6284">
        <v>0</v>
      </c>
    </row>
    <row r="6285" spans="2:13" x14ac:dyDescent="0.2">
      <c r="B6285">
        <v>0</v>
      </c>
      <c r="C6285">
        <v>0</v>
      </c>
      <c r="D6285">
        <v>0</v>
      </c>
      <c r="E6285">
        <v>0</v>
      </c>
      <c r="F6285">
        <v>0</v>
      </c>
      <c r="G6285">
        <v>55555555</v>
      </c>
      <c r="H6285">
        <v>0</v>
      </c>
      <c r="I6285">
        <v>0</v>
      </c>
      <c r="J6285">
        <v>0</v>
      </c>
      <c r="K6285">
        <v>0</v>
      </c>
      <c r="L6285">
        <v>0</v>
      </c>
      <c r="M6285">
        <v>0</v>
      </c>
    </row>
    <row r="6286" spans="2:13" x14ac:dyDescent="0.2">
      <c r="B6286">
        <v>0</v>
      </c>
      <c r="C6286">
        <v>0</v>
      </c>
      <c r="D6286">
        <v>0</v>
      </c>
      <c r="E6286">
        <v>0</v>
      </c>
      <c r="F6286">
        <v>0</v>
      </c>
      <c r="G6286">
        <v>55555555</v>
      </c>
      <c r="H6286">
        <v>0</v>
      </c>
      <c r="I6286">
        <v>0</v>
      </c>
      <c r="J6286">
        <v>0</v>
      </c>
      <c r="K6286">
        <v>0</v>
      </c>
      <c r="L6286">
        <v>0</v>
      </c>
      <c r="M6286">
        <v>0</v>
      </c>
    </row>
    <row r="6287" spans="2:13" x14ac:dyDescent="0.2">
      <c r="B6287">
        <v>0</v>
      </c>
      <c r="C6287">
        <v>0</v>
      </c>
      <c r="D6287">
        <v>0</v>
      </c>
      <c r="E6287">
        <v>0</v>
      </c>
      <c r="F6287">
        <v>0</v>
      </c>
      <c r="G6287">
        <v>55555555</v>
      </c>
      <c r="H6287">
        <v>0</v>
      </c>
      <c r="I6287">
        <v>0</v>
      </c>
      <c r="J6287">
        <v>0</v>
      </c>
      <c r="K6287">
        <v>0</v>
      </c>
      <c r="L6287">
        <v>0</v>
      </c>
      <c r="M6287">
        <v>0</v>
      </c>
    </row>
    <row r="6288" spans="2:13" x14ac:dyDescent="0.2">
      <c r="B6288">
        <v>0</v>
      </c>
      <c r="C6288">
        <v>0</v>
      </c>
      <c r="D6288">
        <v>0</v>
      </c>
      <c r="E6288">
        <v>0</v>
      </c>
      <c r="F6288">
        <v>0</v>
      </c>
      <c r="G6288">
        <v>55555555</v>
      </c>
      <c r="H6288">
        <v>0</v>
      </c>
      <c r="I6288">
        <v>0</v>
      </c>
      <c r="J6288">
        <v>0</v>
      </c>
      <c r="K6288">
        <v>0</v>
      </c>
      <c r="L6288">
        <v>0</v>
      </c>
      <c r="M6288">
        <v>0</v>
      </c>
    </row>
    <row r="6289" spans="2:13" x14ac:dyDescent="0.2">
      <c r="B6289">
        <v>0</v>
      </c>
      <c r="C6289">
        <v>0</v>
      </c>
      <c r="D6289">
        <v>0</v>
      </c>
      <c r="E6289">
        <v>0</v>
      </c>
      <c r="F6289">
        <v>0</v>
      </c>
      <c r="G6289">
        <v>55555555</v>
      </c>
      <c r="H6289">
        <v>0</v>
      </c>
      <c r="I6289">
        <v>0</v>
      </c>
      <c r="J6289">
        <v>0</v>
      </c>
      <c r="K6289">
        <v>0</v>
      </c>
      <c r="L6289">
        <v>0</v>
      </c>
      <c r="M6289">
        <v>0</v>
      </c>
    </row>
    <row r="6290" spans="2:13" x14ac:dyDescent="0.2">
      <c r="B6290">
        <v>0</v>
      </c>
      <c r="C6290">
        <v>0</v>
      </c>
      <c r="D6290">
        <v>0</v>
      </c>
      <c r="E6290">
        <v>0</v>
      </c>
      <c r="F6290">
        <v>0</v>
      </c>
      <c r="G6290">
        <v>55555555</v>
      </c>
      <c r="H6290">
        <v>0</v>
      </c>
      <c r="I6290">
        <v>0</v>
      </c>
      <c r="J6290">
        <v>0</v>
      </c>
      <c r="K6290">
        <v>0</v>
      </c>
      <c r="L6290">
        <v>0</v>
      </c>
      <c r="M6290">
        <v>0</v>
      </c>
    </row>
    <row r="6291" spans="2:13" x14ac:dyDescent="0.2">
      <c r="B6291">
        <v>0</v>
      </c>
      <c r="C6291">
        <v>0</v>
      </c>
      <c r="D6291">
        <v>0</v>
      </c>
      <c r="E6291">
        <v>0</v>
      </c>
      <c r="F6291">
        <v>0</v>
      </c>
      <c r="G6291">
        <v>55555555</v>
      </c>
      <c r="H6291">
        <v>0</v>
      </c>
      <c r="I6291">
        <v>0</v>
      </c>
      <c r="J6291">
        <v>0</v>
      </c>
      <c r="K6291">
        <v>0</v>
      </c>
      <c r="L6291">
        <v>0</v>
      </c>
      <c r="M6291">
        <v>0</v>
      </c>
    </row>
    <row r="6292" spans="2:13" x14ac:dyDescent="0.2">
      <c r="B6292">
        <v>0</v>
      </c>
      <c r="C6292">
        <v>0</v>
      </c>
      <c r="D6292">
        <v>0</v>
      </c>
      <c r="E6292">
        <v>0</v>
      </c>
      <c r="F6292">
        <v>0</v>
      </c>
      <c r="G6292">
        <v>55555555</v>
      </c>
      <c r="H6292">
        <v>0</v>
      </c>
      <c r="I6292">
        <v>0</v>
      </c>
      <c r="J6292">
        <v>0</v>
      </c>
      <c r="K6292">
        <v>0</v>
      </c>
      <c r="L6292">
        <v>0</v>
      </c>
      <c r="M6292">
        <v>0</v>
      </c>
    </row>
    <row r="6293" spans="2:13" x14ac:dyDescent="0.2">
      <c r="B6293">
        <v>0</v>
      </c>
      <c r="C6293">
        <v>0</v>
      </c>
      <c r="D6293">
        <v>0</v>
      </c>
      <c r="E6293">
        <v>0</v>
      </c>
      <c r="F6293">
        <v>0</v>
      </c>
      <c r="G6293">
        <v>55555555</v>
      </c>
      <c r="H6293">
        <v>0</v>
      </c>
      <c r="I6293">
        <v>0</v>
      </c>
      <c r="J6293">
        <v>0</v>
      </c>
      <c r="K6293">
        <v>0</v>
      </c>
      <c r="L6293">
        <v>0</v>
      </c>
      <c r="M6293">
        <v>0</v>
      </c>
    </row>
    <row r="6294" spans="2:13" x14ac:dyDescent="0.2">
      <c r="B6294">
        <v>0</v>
      </c>
      <c r="C6294">
        <v>0</v>
      </c>
      <c r="D6294">
        <v>0</v>
      </c>
      <c r="E6294">
        <v>0</v>
      </c>
      <c r="F6294">
        <v>0</v>
      </c>
      <c r="G6294">
        <v>55555555</v>
      </c>
      <c r="H6294">
        <v>0</v>
      </c>
      <c r="I6294">
        <v>0</v>
      </c>
      <c r="J6294">
        <v>0</v>
      </c>
      <c r="K6294">
        <v>0</v>
      </c>
      <c r="L6294">
        <v>0</v>
      </c>
      <c r="M6294">
        <v>0</v>
      </c>
    </row>
    <row r="6295" spans="2:13" x14ac:dyDescent="0.2">
      <c r="B6295">
        <v>0</v>
      </c>
      <c r="C6295">
        <v>0</v>
      </c>
      <c r="D6295">
        <v>0</v>
      </c>
      <c r="E6295">
        <v>0</v>
      </c>
      <c r="F6295">
        <v>0</v>
      </c>
      <c r="G6295">
        <v>55555555</v>
      </c>
      <c r="H6295">
        <v>0</v>
      </c>
      <c r="I6295">
        <v>0</v>
      </c>
      <c r="J6295">
        <v>0</v>
      </c>
      <c r="K6295">
        <v>0</v>
      </c>
      <c r="L6295">
        <v>0</v>
      </c>
      <c r="M6295">
        <v>0</v>
      </c>
    </row>
    <row r="6296" spans="2:13" x14ac:dyDescent="0.2">
      <c r="B6296">
        <v>0</v>
      </c>
      <c r="C6296">
        <v>0</v>
      </c>
      <c r="D6296">
        <v>0</v>
      </c>
      <c r="E6296">
        <v>0</v>
      </c>
      <c r="F6296">
        <v>0</v>
      </c>
      <c r="G6296">
        <v>55555555</v>
      </c>
      <c r="H6296">
        <v>0</v>
      </c>
      <c r="I6296">
        <v>0</v>
      </c>
      <c r="J6296">
        <v>0</v>
      </c>
      <c r="K6296">
        <v>0</v>
      </c>
      <c r="L6296">
        <v>0</v>
      </c>
      <c r="M6296">
        <v>0</v>
      </c>
    </row>
    <row r="6297" spans="2:13" x14ac:dyDescent="0.2">
      <c r="B6297">
        <v>0</v>
      </c>
      <c r="C6297">
        <v>0</v>
      </c>
      <c r="D6297">
        <v>0</v>
      </c>
      <c r="E6297">
        <v>0</v>
      </c>
      <c r="F6297">
        <v>0</v>
      </c>
      <c r="G6297">
        <v>55555555</v>
      </c>
      <c r="H6297">
        <v>0</v>
      </c>
      <c r="I6297">
        <v>0</v>
      </c>
      <c r="J6297">
        <v>0</v>
      </c>
      <c r="K6297">
        <v>0</v>
      </c>
      <c r="L6297">
        <v>0</v>
      </c>
      <c r="M6297">
        <v>0</v>
      </c>
    </row>
    <row r="6298" spans="2:13" x14ac:dyDescent="0.2">
      <c r="B6298">
        <v>0</v>
      </c>
      <c r="C6298">
        <v>0</v>
      </c>
      <c r="D6298">
        <v>0</v>
      </c>
      <c r="E6298">
        <v>0</v>
      </c>
      <c r="F6298">
        <v>0</v>
      </c>
      <c r="G6298">
        <v>55555555</v>
      </c>
      <c r="H6298">
        <v>0</v>
      </c>
      <c r="I6298">
        <v>0</v>
      </c>
      <c r="J6298">
        <v>0</v>
      </c>
      <c r="K6298">
        <v>0</v>
      </c>
      <c r="L6298">
        <v>0</v>
      </c>
      <c r="M6298">
        <v>0</v>
      </c>
    </row>
    <row r="6299" spans="2:13" x14ac:dyDescent="0.2">
      <c r="B6299">
        <v>0</v>
      </c>
      <c r="C6299">
        <v>0</v>
      </c>
      <c r="D6299">
        <v>0</v>
      </c>
      <c r="E6299">
        <v>0</v>
      </c>
      <c r="F6299">
        <v>0</v>
      </c>
      <c r="G6299">
        <v>55555555</v>
      </c>
      <c r="H6299">
        <v>0</v>
      </c>
      <c r="I6299">
        <v>0</v>
      </c>
      <c r="J6299">
        <v>0</v>
      </c>
      <c r="K6299">
        <v>0</v>
      </c>
      <c r="L6299">
        <v>0</v>
      </c>
      <c r="M6299">
        <v>0</v>
      </c>
    </row>
    <row r="6300" spans="2:13" x14ac:dyDescent="0.2">
      <c r="B6300">
        <v>0</v>
      </c>
      <c r="C6300">
        <v>0</v>
      </c>
      <c r="D6300">
        <v>0</v>
      </c>
      <c r="E6300">
        <v>0</v>
      </c>
      <c r="F6300">
        <v>0</v>
      </c>
      <c r="G6300">
        <v>55555555</v>
      </c>
      <c r="H6300">
        <v>0</v>
      </c>
      <c r="I6300">
        <v>0</v>
      </c>
      <c r="J6300">
        <v>0</v>
      </c>
      <c r="K6300">
        <v>0</v>
      </c>
      <c r="L6300">
        <v>0</v>
      </c>
      <c r="M6300">
        <v>0</v>
      </c>
    </row>
    <row r="6301" spans="2:13" x14ac:dyDescent="0.2">
      <c r="B6301">
        <v>0</v>
      </c>
      <c r="C6301">
        <v>0</v>
      </c>
      <c r="D6301">
        <v>0</v>
      </c>
      <c r="E6301">
        <v>0</v>
      </c>
      <c r="F6301">
        <v>0</v>
      </c>
      <c r="G6301">
        <v>55555555</v>
      </c>
      <c r="H6301">
        <v>0</v>
      </c>
      <c r="I6301">
        <v>0</v>
      </c>
      <c r="J6301">
        <v>0</v>
      </c>
      <c r="K6301">
        <v>0</v>
      </c>
      <c r="L6301">
        <v>0</v>
      </c>
      <c r="M6301">
        <v>0</v>
      </c>
    </row>
    <row r="6302" spans="2:13" x14ac:dyDescent="0.2">
      <c r="B6302">
        <v>0</v>
      </c>
      <c r="C6302">
        <v>0</v>
      </c>
      <c r="D6302">
        <v>0</v>
      </c>
      <c r="E6302">
        <v>0</v>
      </c>
      <c r="F6302">
        <v>0</v>
      </c>
      <c r="G6302">
        <v>55555555</v>
      </c>
      <c r="H6302">
        <v>0</v>
      </c>
      <c r="I6302">
        <v>0</v>
      </c>
      <c r="J6302">
        <v>0</v>
      </c>
      <c r="K6302">
        <v>0</v>
      </c>
      <c r="L6302">
        <v>0</v>
      </c>
      <c r="M6302">
        <v>0</v>
      </c>
    </row>
    <row r="6303" spans="2:13" x14ac:dyDescent="0.2">
      <c r="B6303">
        <v>0</v>
      </c>
      <c r="C6303">
        <v>0</v>
      </c>
      <c r="D6303">
        <v>0</v>
      </c>
      <c r="E6303">
        <v>0</v>
      </c>
      <c r="F6303">
        <v>0</v>
      </c>
      <c r="G6303">
        <v>55555555</v>
      </c>
      <c r="H6303">
        <v>0</v>
      </c>
      <c r="I6303">
        <v>0</v>
      </c>
      <c r="J6303">
        <v>0</v>
      </c>
      <c r="K6303">
        <v>0</v>
      </c>
      <c r="L6303">
        <v>0</v>
      </c>
      <c r="M6303">
        <v>0</v>
      </c>
    </row>
    <row r="6304" spans="2:13" x14ac:dyDescent="0.2">
      <c r="B6304">
        <v>0</v>
      </c>
      <c r="C6304">
        <v>0</v>
      </c>
      <c r="D6304">
        <v>0</v>
      </c>
      <c r="E6304">
        <v>0</v>
      </c>
      <c r="F6304">
        <v>0</v>
      </c>
      <c r="G6304">
        <v>55555555</v>
      </c>
      <c r="H6304">
        <v>0</v>
      </c>
      <c r="I6304">
        <v>0</v>
      </c>
      <c r="J6304">
        <v>0</v>
      </c>
      <c r="K6304">
        <v>0</v>
      </c>
      <c r="L6304">
        <v>0</v>
      </c>
      <c r="M6304">
        <v>0</v>
      </c>
    </row>
    <row r="6305" spans="2:13" x14ac:dyDescent="0.2">
      <c r="B6305">
        <v>0</v>
      </c>
      <c r="C6305">
        <v>0</v>
      </c>
      <c r="D6305">
        <v>0</v>
      </c>
      <c r="E6305">
        <v>0</v>
      </c>
      <c r="F6305">
        <v>0</v>
      </c>
      <c r="G6305">
        <v>55555555</v>
      </c>
      <c r="H6305">
        <v>0</v>
      </c>
      <c r="I6305">
        <v>0</v>
      </c>
      <c r="J6305">
        <v>0</v>
      </c>
      <c r="K6305">
        <v>0</v>
      </c>
      <c r="L6305">
        <v>0</v>
      </c>
      <c r="M6305">
        <v>0</v>
      </c>
    </row>
    <row r="6306" spans="2:13" x14ac:dyDescent="0.2">
      <c r="B6306">
        <v>0</v>
      </c>
      <c r="C6306">
        <v>0</v>
      </c>
      <c r="D6306">
        <v>0</v>
      </c>
      <c r="E6306">
        <v>0</v>
      </c>
      <c r="F6306">
        <v>0</v>
      </c>
      <c r="G6306">
        <v>55555555</v>
      </c>
      <c r="H6306">
        <v>0</v>
      </c>
      <c r="I6306">
        <v>0</v>
      </c>
      <c r="J6306">
        <v>0</v>
      </c>
      <c r="K6306">
        <v>0</v>
      </c>
      <c r="L6306">
        <v>0</v>
      </c>
      <c r="M6306">
        <v>0</v>
      </c>
    </row>
    <row r="6307" spans="2:13" x14ac:dyDescent="0.2">
      <c r="B6307">
        <v>0</v>
      </c>
      <c r="C6307">
        <v>0</v>
      </c>
      <c r="D6307">
        <v>0</v>
      </c>
      <c r="E6307">
        <v>0</v>
      </c>
      <c r="F6307">
        <v>0</v>
      </c>
      <c r="G6307">
        <v>55555555</v>
      </c>
      <c r="H6307">
        <v>0</v>
      </c>
      <c r="I6307">
        <v>0</v>
      </c>
      <c r="J6307">
        <v>0</v>
      </c>
      <c r="K6307">
        <v>0</v>
      </c>
      <c r="L6307">
        <v>0</v>
      </c>
      <c r="M6307">
        <v>0</v>
      </c>
    </row>
    <row r="6308" spans="2:13" x14ac:dyDescent="0.2">
      <c r="B6308">
        <v>0</v>
      </c>
      <c r="C6308">
        <v>0</v>
      </c>
      <c r="D6308">
        <v>0</v>
      </c>
      <c r="E6308">
        <v>0</v>
      </c>
      <c r="F6308">
        <v>0</v>
      </c>
      <c r="G6308">
        <v>55555555</v>
      </c>
      <c r="H6308">
        <v>0</v>
      </c>
      <c r="I6308">
        <v>0</v>
      </c>
      <c r="J6308">
        <v>0</v>
      </c>
      <c r="K6308">
        <v>0</v>
      </c>
      <c r="L6308">
        <v>0</v>
      </c>
      <c r="M6308">
        <v>0</v>
      </c>
    </row>
    <row r="6309" spans="2:13" x14ac:dyDescent="0.2">
      <c r="B6309">
        <v>0</v>
      </c>
      <c r="C6309">
        <v>0</v>
      </c>
      <c r="D6309">
        <v>0</v>
      </c>
      <c r="E6309">
        <v>0</v>
      </c>
      <c r="F6309">
        <v>0</v>
      </c>
      <c r="G6309">
        <v>55555555</v>
      </c>
      <c r="H6309">
        <v>0</v>
      </c>
      <c r="I6309">
        <v>0</v>
      </c>
      <c r="J6309">
        <v>0</v>
      </c>
      <c r="K6309">
        <v>0</v>
      </c>
      <c r="L6309">
        <v>0</v>
      </c>
      <c r="M6309">
        <v>0</v>
      </c>
    </row>
    <row r="6310" spans="2:13" x14ac:dyDescent="0.2">
      <c r="B6310">
        <v>0</v>
      </c>
      <c r="C6310">
        <v>0</v>
      </c>
      <c r="D6310">
        <v>0</v>
      </c>
      <c r="E6310">
        <v>0</v>
      </c>
      <c r="F6310">
        <v>0</v>
      </c>
      <c r="G6310">
        <v>55555555</v>
      </c>
      <c r="H6310">
        <v>0</v>
      </c>
      <c r="I6310">
        <v>0</v>
      </c>
      <c r="J6310">
        <v>0</v>
      </c>
      <c r="K6310">
        <v>0</v>
      </c>
      <c r="L6310">
        <v>0</v>
      </c>
      <c r="M6310">
        <v>0</v>
      </c>
    </row>
    <row r="6311" spans="2:13" x14ac:dyDescent="0.2">
      <c r="B6311">
        <v>0</v>
      </c>
      <c r="C6311">
        <v>0</v>
      </c>
      <c r="D6311">
        <v>0</v>
      </c>
      <c r="E6311">
        <v>0</v>
      </c>
      <c r="F6311">
        <v>0</v>
      </c>
      <c r="G6311">
        <v>55555555</v>
      </c>
      <c r="H6311">
        <v>0</v>
      </c>
      <c r="I6311">
        <v>0</v>
      </c>
      <c r="J6311">
        <v>0</v>
      </c>
      <c r="K6311">
        <v>0</v>
      </c>
      <c r="L6311">
        <v>0</v>
      </c>
      <c r="M6311">
        <v>0</v>
      </c>
    </row>
    <row r="6312" spans="2:13" x14ac:dyDescent="0.2">
      <c r="B6312">
        <v>0</v>
      </c>
      <c r="C6312">
        <v>0</v>
      </c>
      <c r="D6312">
        <v>0</v>
      </c>
      <c r="E6312">
        <v>0</v>
      </c>
      <c r="F6312">
        <v>0</v>
      </c>
      <c r="G6312">
        <v>55555555</v>
      </c>
      <c r="H6312">
        <v>0</v>
      </c>
      <c r="I6312">
        <v>0</v>
      </c>
      <c r="J6312">
        <v>0</v>
      </c>
      <c r="K6312">
        <v>0</v>
      </c>
      <c r="L6312">
        <v>0</v>
      </c>
      <c r="M6312">
        <v>0</v>
      </c>
    </row>
    <row r="6313" spans="2:13" x14ac:dyDescent="0.2">
      <c r="B6313">
        <v>0</v>
      </c>
      <c r="C6313">
        <v>0</v>
      </c>
      <c r="D6313">
        <v>0</v>
      </c>
      <c r="E6313">
        <v>0</v>
      </c>
      <c r="F6313">
        <v>0</v>
      </c>
      <c r="G6313">
        <v>55555555</v>
      </c>
      <c r="H6313">
        <v>0</v>
      </c>
      <c r="I6313">
        <v>0</v>
      </c>
      <c r="J6313">
        <v>0</v>
      </c>
      <c r="K6313">
        <v>0</v>
      </c>
      <c r="L6313">
        <v>0</v>
      </c>
      <c r="M6313">
        <v>0</v>
      </c>
    </row>
    <row r="6314" spans="2:13" x14ac:dyDescent="0.2">
      <c r="B6314">
        <v>0</v>
      </c>
      <c r="C6314">
        <v>0</v>
      </c>
      <c r="D6314">
        <v>0</v>
      </c>
      <c r="E6314">
        <v>0</v>
      </c>
      <c r="F6314">
        <v>0</v>
      </c>
      <c r="G6314">
        <v>55555555</v>
      </c>
      <c r="H6314">
        <v>0</v>
      </c>
      <c r="I6314">
        <v>0</v>
      </c>
      <c r="J6314">
        <v>0</v>
      </c>
      <c r="K6314">
        <v>0</v>
      </c>
      <c r="L6314">
        <v>0</v>
      </c>
      <c r="M6314">
        <v>0</v>
      </c>
    </row>
    <row r="6315" spans="2:13" x14ac:dyDescent="0.2">
      <c r="B6315">
        <v>0</v>
      </c>
      <c r="C6315">
        <v>0</v>
      </c>
      <c r="D6315">
        <v>0</v>
      </c>
      <c r="E6315">
        <v>0</v>
      </c>
      <c r="F6315">
        <v>0</v>
      </c>
      <c r="G6315">
        <v>55555555</v>
      </c>
      <c r="H6315">
        <v>0</v>
      </c>
      <c r="I6315">
        <v>0</v>
      </c>
      <c r="J6315">
        <v>0</v>
      </c>
      <c r="K6315">
        <v>0</v>
      </c>
      <c r="L6315">
        <v>0</v>
      </c>
      <c r="M6315">
        <v>0</v>
      </c>
    </row>
    <row r="6316" spans="2:13" x14ac:dyDescent="0.2">
      <c r="B6316">
        <v>0</v>
      </c>
      <c r="C6316">
        <v>0</v>
      </c>
      <c r="D6316">
        <v>0</v>
      </c>
      <c r="E6316">
        <v>0</v>
      </c>
      <c r="F6316">
        <v>0</v>
      </c>
      <c r="G6316">
        <v>55555555</v>
      </c>
      <c r="H6316">
        <v>0</v>
      </c>
      <c r="I6316">
        <v>0</v>
      </c>
      <c r="J6316">
        <v>0</v>
      </c>
      <c r="K6316">
        <v>0</v>
      </c>
      <c r="L6316">
        <v>0</v>
      </c>
      <c r="M6316">
        <v>0</v>
      </c>
    </row>
    <row r="6317" spans="2:13" x14ac:dyDescent="0.2">
      <c r="B6317">
        <v>0</v>
      </c>
      <c r="C6317">
        <v>0</v>
      </c>
      <c r="D6317">
        <v>0</v>
      </c>
      <c r="E6317">
        <v>0</v>
      </c>
      <c r="F6317">
        <v>0</v>
      </c>
      <c r="G6317">
        <v>55555555</v>
      </c>
      <c r="H6317">
        <v>0</v>
      </c>
      <c r="I6317">
        <v>0</v>
      </c>
      <c r="J6317">
        <v>0</v>
      </c>
      <c r="K6317">
        <v>0</v>
      </c>
      <c r="L6317">
        <v>0</v>
      </c>
      <c r="M6317">
        <v>0</v>
      </c>
    </row>
    <row r="6318" spans="2:13" x14ac:dyDescent="0.2">
      <c r="B6318">
        <v>0</v>
      </c>
      <c r="C6318">
        <v>0</v>
      </c>
      <c r="D6318">
        <v>0</v>
      </c>
      <c r="E6318">
        <v>0</v>
      </c>
      <c r="F6318">
        <v>0</v>
      </c>
      <c r="G6318">
        <v>55555555</v>
      </c>
      <c r="H6318">
        <v>0</v>
      </c>
      <c r="I6318">
        <v>0</v>
      </c>
      <c r="J6318">
        <v>0</v>
      </c>
      <c r="K6318">
        <v>0</v>
      </c>
      <c r="L6318">
        <v>0</v>
      </c>
      <c r="M6318">
        <v>0</v>
      </c>
    </row>
    <row r="6319" spans="2:13" x14ac:dyDescent="0.2">
      <c r="B6319">
        <v>0</v>
      </c>
      <c r="C6319">
        <v>0</v>
      </c>
      <c r="D6319">
        <v>0</v>
      </c>
      <c r="E6319">
        <v>0</v>
      </c>
      <c r="F6319">
        <v>0</v>
      </c>
      <c r="G6319">
        <v>55555555</v>
      </c>
      <c r="H6319">
        <v>0</v>
      </c>
      <c r="I6319">
        <v>0</v>
      </c>
      <c r="J6319">
        <v>0</v>
      </c>
      <c r="K6319">
        <v>0</v>
      </c>
      <c r="L6319">
        <v>0</v>
      </c>
      <c r="M6319">
        <v>0</v>
      </c>
    </row>
    <row r="6320" spans="2:13" x14ac:dyDescent="0.2">
      <c r="B6320">
        <v>0</v>
      </c>
      <c r="C6320">
        <v>0</v>
      </c>
      <c r="D6320">
        <v>0</v>
      </c>
      <c r="E6320">
        <v>0</v>
      </c>
      <c r="F6320">
        <v>0</v>
      </c>
      <c r="G6320">
        <v>55555555</v>
      </c>
      <c r="H6320">
        <v>0</v>
      </c>
      <c r="I6320">
        <v>0</v>
      </c>
      <c r="J6320">
        <v>0</v>
      </c>
      <c r="K6320">
        <v>0</v>
      </c>
      <c r="L6320">
        <v>0</v>
      </c>
      <c r="M6320">
        <v>0</v>
      </c>
    </row>
    <row r="6321" spans="2:13" x14ac:dyDescent="0.2">
      <c r="B6321">
        <v>0</v>
      </c>
      <c r="C6321">
        <v>0</v>
      </c>
      <c r="D6321">
        <v>0</v>
      </c>
      <c r="E6321">
        <v>0</v>
      </c>
      <c r="F6321">
        <v>0</v>
      </c>
      <c r="G6321">
        <v>55555555</v>
      </c>
      <c r="H6321">
        <v>0</v>
      </c>
      <c r="I6321">
        <v>0</v>
      </c>
      <c r="J6321">
        <v>0</v>
      </c>
      <c r="K6321">
        <v>0</v>
      </c>
      <c r="L6321">
        <v>0</v>
      </c>
      <c r="M6321">
        <v>0</v>
      </c>
    </row>
    <row r="6322" spans="2:13" x14ac:dyDescent="0.2">
      <c r="B6322">
        <v>0</v>
      </c>
      <c r="C6322">
        <v>0</v>
      </c>
      <c r="D6322">
        <v>0</v>
      </c>
      <c r="E6322">
        <v>0</v>
      </c>
      <c r="F6322">
        <v>0</v>
      </c>
      <c r="G6322">
        <v>55555555</v>
      </c>
      <c r="H6322">
        <v>0</v>
      </c>
      <c r="I6322">
        <v>0</v>
      </c>
      <c r="J6322">
        <v>0</v>
      </c>
      <c r="K6322">
        <v>0</v>
      </c>
      <c r="L6322">
        <v>0</v>
      </c>
      <c r="M6322">
        <v>0</v>
      </c>
    </row>
    <row r="6323" spans="2:13" x14ac:dyDescent="0.2">
      <c r="B6323">
        <v>0</v>
      </c>
      <c r="C6323">
        <v>0</v>
      </c>
      <c r="D6323">
        <v>0</v>
      </c>
      <c r="E6323">
        <v>0</v>
      </c>
      <c r="F6323">
        <v>0</v>
      </c>
      <c r="G6323">
        <v>55555555</v>
      </c>
      <c r="H6323">
        <v>0</v>
      </c>
      <c r="I6323">
        <v>0</v>
      </c>
      <c r="J6323">
        <v>0</v>
      </c>
      <c r="K6323">
        <v>0</v>
      </c>
      <c r="L6323">
        <v>0</v>
      </c>
      <c r="M6323">
        <v>0</v>
      </c>
    </row>
    <row r="6324" spans="2:13" x14ac:dyDescent="0.2">
      <c r="B6324">
        <v>0</v>
      </c>
      <c r="C6324">
        <v>0</v>
      </c>
      <c r="D6324">
        <v>0</v>
      </c>
      <c r="E6324">
        <v>0</v>
      </c>
      <c r="F6324">
        <v>0</v>
      </c>
      <c r="G6324">
        <v>55555555</v>
      </c>
      <c r="H6324">
        <v>0</v>
      </c>
      <c r="I6324">
        <v>0</v>
      </c>
      <c r="J6324">
        <v>0</v>
      </c>
      <c r="K6324">
        <v>0</v>
      </c>
      <c r="L6324">
        <v>0</v>
      </c>
      <c r="M6324">
        <v>0</v>
      </c>
    </row>
    <row r="6325" spans="2:13" x14ac:dyDescent="0.2">
      <c r="B6325">
        <v>0</v>
      </c>
      <c r="C6325">
        <v>0</v>
      </c>
      <c r="D6325">
        <v>0</v>
      </c>
      <c r="E6325">
        <v>0</v>
      </c>
      <c r="F6325">
        <v>0</v>
      </c>
      <c r="G6325">
        <v>55555555</v>
      </c>
      <c r="H6325">
        <v>0</v>
      </c>
      <c r="I6325">
        <v>0</v>
      </c>
      <c r="J6325">
        <v>0</v>
      </c>
      <c r="K6325">
        <v>0</v>
      </c>
      <c r="L6325">
        <v>0</v>
      </c>
      <c r="M6325">
        <v>0</v>
      </c>
    </row>
    <row r="6326" spans="2:13" x14ac:dyDescent="0.2">
      <c r="B6326">
        <v>0</v>
      </c>
      <c r="C6326">
        <v>0</v>
      </c>
      <c r="D6326">
        <v>0</v>
      </c>
      <c r="E6326">
        <v>0</v>
      </c>
      <c r="F6326">
        <v>0</v>
      </c>
      <c r="G6326">
        <v>55555555</v>
      </c>
      <c r="H6326">
        <v>0</v>
      </c>
      <c r="I6326">
        <v>0</v>
      </c>
      <c r="J6326">
        <v>0</v>
      </c>
      <c r="K6326">
        <v>0</v>
      </c>
      <c r="L6326">
        <v>0</v>
      </c>
      <c r="M6326">
        <v>0</v>
      </c>
    </row>
    <row r="6327" spans="2:13" x14ac:dyDescent="0.2">
      <c r="B6327">
        <v>0</v>
      </c>
      <c r="C6327">
        <v>0</v>
      </c>
      <c r="D6327">
        <v>0</v>
      </c>
      <c r="E6327">
        <v>0</v>
      </c>
      <c r="F6327">
        <v>0</v>
      </c>
      <c r="G6327">
        <v>55555555</v>
      </c>
      <c r="H6327">
        <v>0</v>
      </c>
      <c r="I6327">
        <v>0</v>
      </c>
      <c r="J6327">
        <v>0</v>
      </c>
      <c r="K6327">
        <v>0</v>
      </c>
      <c r="L6327">
        <v>0</v>
      </c>
      <c r="M6327">
        <v>0</v>
      </c>
    </row>
    <row r="6328" spans="2:13" x14ac:dyDescent="0.2">
      <c r="B6328">
        <v>0</v>
      </c>
      <c r="C6328">
        <v>0</v>
      </c>
      <c r="D6328">
        <v>0</v>
      </c>
      <c r="E6328">
        <v>0</v>
      </c>
      <c r="F6328">
        <v>0</v>
      </c>
      <c r="G6328">
        <v>55555555</v>
      </c>
      <c r="H6328">
        <v>0</v>
      </c>
      <c r="I6328">
        <v>0</v>
      </c>
      <c r="J6328">
        <v>0</v>
      </c>
      <c r="K6328">
        <v>0</v>
      </c>
      <c r="L6328">
        <v>0</v>
      </c>
      <c r="M6328">
        <v>0</v>
      </c>
    </row>
    <row r="6329" spans="2:13" x14ac:dyDescent="0.2">
      <c r="B6329">
        <v>0</v>
      </c>
      <c r="C6329">
        <v>0</v>
      </c>
      <c r="D6329">
        <v>0</v>
      </c>
      <c r="E6329">
        <v>0</v>
      </c>
      <c r="F6329">
        <v>0</v>
      </c>
      <c r="G6329">
        <v>55555555</v>
      </c>
      <c r="H6329">
        <v>0</v>
      </c>
      <c r="I6329">
        <v>0</v>
      </c>
      <c r="J6329">
        <v>0</v>
      </c>
      <c r="K6329">
        <v>0</v>
      </c>
      <c r="L6329">
        <v>0</v>
      </c>
      <c r="M6329">
        <v>0</v>
      </c>
    </row>
    <row r="6330" spans="2:13" x14ac:dyDescent="0.2">
      <c r="B6330">
        <v>0</v>
      </c>
      <c r="C6330">
        <v>0</v>
      </c>
      <c r="D6330">
        <v>0</v>
      </c>
      <c r="E6330">
        <v>0</v>
      </c>
      <c r="F6330">
        <v>0</v>
      </c>
      <c r="G6330">
        <v>55555555</v>
      </c>
      <c r="H6330">
        <v>0</v>
      </c>
      <c r="I6330">
        <v>0</v>
      </c>
      <c r="J6330">
        <v>0</v>
      </c>
      <c r="K6330">
        <v>0</v>
      </c>
      <c r="L6330">
        <v>0</v>
      </c>
      <c r="M6330">
        <v>0</v>
      </c>
    </row>
    <row r="6331" spans="2:13" x14ac:dyDescent="0.2">
      <c r="B6331">
        <v>0</v>
      </c>
      <c r="C6331">
        <v>0</v>
      </c>
      <c r="D6331">
        <v>0</v>
      </c>
      <c r="E6331">
        <v>0</v>
      </c>
      <c r="F6331">
        <v>0</v>
      </c>
      <c r="G6331">
        <v>55555555</v>
      </c>
      <c r="H6331">
        <v>0</v>
      </c>
      <c r="I6331">
        <v>0</v>
      </c>
      <c r="J6331">
        <v>0</v>
      </c>
      <c r="K6331">
        <v>0</v>
      </c>
      <c r="L6331">
        <v>0</v>
      </c>
      <c r="M6331">
        <v>0</v>
      </c>
    </row>
    <row r="6332" spans="2:13" x14ac:dyDescent="0.2">
      <c r="B6332">
        <v>0</v>
      </c>
      <c r="C6332">
        <v>0</v>
      </c>
      <c r="D6332">
        <v>0</v>
      </c>
      <c r="E6332">
        <v>0</v>
      </c>
      <c r="F6332">
        <v>0</v>
      </c>
      <c r="G6332">
        <v>55555555</v>
      </c>
      <c r="H6332">
        <v>0</v>
      </c>
      <c r="I6332">
        <v>0</v>
      </c>
      <c r="J6332">
        <v>0</v>
      </c>
      <c r="K6332">
        <v>0</v>
      </c>
      <c r="L6332">
        <v>0</v>
      </c>
      <c r="M6332">
        <v>0</v>
      </c>
    </row>
    <row r="6333" spans="2:13" x14ac:dyDescent="0.2">
      <c r="B6333">
        <v>0</v>
      </c>
      <c r="C6333">
        <v>0</v>
      </c>
      <c r="D6333">
        <v>0</v>
      </c>
      <c r="E6333">
        <v>0</v>
      </c>
      <c r="F6333">
        <v>0</v>
      </c>
      <c r="G6333">
        <v>55555555</v>
      </c>
      <c r="H6333">
        <v>0</v>
      </c>
      <c r="I6333">
        <v>0</v>
      </c>
      <c r="J6333">
        <v>0</v>
      </c>
      <c r="K6333">
        <v>0</v>
      </c>
      <c r="L6333">
        <v>0</v>
      </c>
      <c r="M6333">
        <v>0</v>
      </c>
    </row>
    <row r="6334" spans="2:13" x14ac:dyDescent="0.2">
      <c r="B6334">
        <v>0</v>
      </c>
      <c r="C6334">
        <v>0</v>
      </c>
      <c r="D6334">
        <v>0</v>
      </c>
      <c r="E6334">
        <v>0</v>
      </c>
      <c r="F6334">
        <v>0</v>
      </c>
      <c r="G6334">
        <v>55555555</v>
      </c>
      <c r="H6334">
        <v>0</v>
      </c>
      <c r="I6334">
        <v>0</v>
      </c>
      <c r="J6334">
        <v>0</v>
      </c>
      <c r="K6334">
        <v>0</v>
      </c>
      <c r="L6334">
        <v>0</v>
      </c>
      <c r="M6334">
        <v>0</v>
      </c>
    </row>
    <row r="6335" spans="2:13" x14ac:dyDescent="0.2">
      <c r="B6335">
        <v>0</v>
      </c>
      <c r="C6335">
        <v>0</v>
      </c>
      <c r="D6335">
        <v>0</v>
      </c>
      <c r="E6335">
        <v>0</v>
      </c>
      <c r="F6335">
        <v>0</v>
      </c>
      <c r="G6335">
        <v>55555555</v>
      </c>
      <c r="H6335">
        <v>0</v>
      </c>
      <c r="I6335">
        <v>0</v>
      </c>
      <c r="J6335">
        <v>0</v>
      </c>
      <c r="K6335">
        <v>0</v>
      </c>
      <c r="L6335">
        <v>0</v>
      </c>
      <c r="M6335">
        <v>0</v>
      </c>
    </row>
    <row r="6336" spans="2:13" x14ac:dyDescent="0.2">
      <c r="B6336">
        <v>0</v>
      </c>
      <c r="C6336">
        <v>0</v>
      </c>
      <c r="D6336">
        <v>0</v>
      </c>
      <c r="E6336">
        <v>0</v>
      </c>
      <c r="F6336">
        <v>0</v>
      </c>
      <c r="G6336">
        <v>55555555</v>
      </c>
      <c r="H6336">
        <v>0</v>
      </c>
      <c r="I6336">
        <v>0</v>
      </c>
      <c r="J6336">
        <v>0</v>
      </c>
      <c r="K6336">
        <v>0</v>
      </c>
      <c r="L6336">
        <v>0</v>
      </c>
      <c r="M6336">
        <v>0</v>
      </c>
    </row>
    <row r="6337" spans="2:13" x14ac:dyDescent="0.2">
      <c r="B6337">
        <v>0</v>
      </c>
      <c r="C6337">
        <v>0</v>
      </c>
      <c r="D6337">
        <v>0</v>
      </c>
      <c r="E6337">
        <v>0</v>
      </c>
      <c r="F6337">
        <v>0</v>
      </c>
      <c r="G6337">
        <v>55555555</v>
      </c>
      <c r="H6337">
        <v>0</v>
      </c>
      <c r="I6337">
        <v>0</v>
      </c>
      <c r="J6337">
        <v>0</v>
      </c>
      <c r="K6337">
        <v>0</v>
      </c>
      <c r="L6337">
        <v>0</v>
      </c>
      <c r="M6337">
        <v>0</v>
      </c>
    </row>
    <row r="6338" spans="2:13" x14ac:dyDescent="0.2">
      <c r="B6338">
        <v>0</v>
      </c>
      <c r="C6338">
        <v>0</v>
      </c>
      <c r="D6338">
        <v>0</v>
      </c>
      <c r="E6338">
        <v>0</v>
      </c>
      <c r="F6338">
        <v>0</v>
      </c>
      <c r="G6338">
        <v>55555555</v>
      </c>
      <c r="H6338">
        <v>0</v>
      </c>
      <c r="I6338">
        <v>0</v>
      </c>
      <c r="J6338">
        <v>0</v>
      </c>
      <c r="K6338">
        <v>0</v>
      </c>
      <c r="L6338">
        <v>0</v>
      </c>
      <c r="M6338">
        <v>0</v>
      </c>
    </row>
    <row r="6339" spans="2:13" x14ac:dyDescent="0.2">
      <c r="B6339">
        <v>0</v>
      </c>
      <c r="C6339">
        <v>0</v>
      </c>
      <c r="D6339">
        <v>0</v>
      </c>
      <c r="E6339">
        <v>0</v>
      </c>
      <c r="F6339">
        <v>0</v>
      </c>
      <c r="G6339">
        <v>55555555</v>
      </c>
      <c r="H6339">
        <v>0</v>
      </c>
      <c r="I6339">
        <v>0</v>
      </c>
      <c r="J6339">
        <v>0</v>
      </c>
      <c r="K6339">
        <v>0</v>
      </c>
      <c r="L6339">
        <v>0</v>
      </c>
      <c r="M6339">
        <v>0</v>
      </c>
    </row>
    <row r="6340" spans="2:13" x14ac:dyDescent="0.2">
      <c r="B6340">
        <v>0</v>
      </c>
      <c r="C6340">
        <v>0</v>
      </c>
      <c r="D6340">
        <v>0</v>
      </c>
      <c r="E6340">
        <v>0</v>
      </c>
      <c r="F6340">
        <v>0</v>
      </c>
      <c r="G6340">
        <v>55555555</v>
      </c>
      <c r="H6340">
        <v>0</v>
      </c>
      <c r="I6340">
        <v>0</v>
      </c>
      <c r="J6340">
        <v>0</v>
      </c>
      <c r="K6340">
        <v>0</v>
      </c>
      <c r="L6340">
        <v>0</v>
      </c>
      <c r="M6340">
        <v>0</v>
      </c>
    </row>
    <row r="6341" spans="2:13" x14ac:dyDescent="0.2">
      <c r="B6341">
        <v>0</v>
      </c>
      <c r="C6341">
        <v>0</v>
      </c>
      <c r="D6341">
        <v>0</v>
      </c>
      <c r="E6341">
        <v>0</v>
      </c>
      <c r="F6341">
        <v>0</v>
      </c>
      <c r="G6341">
        <v>55555555</v>
      </c>
      <c r="H6341">
        <v>0</v>
      </c>
      <c r="I6341">
        <v>0</v>
      </c>
      <c r="J6341">
        <v>0</v>
      </c>
      <c r="K6341">
        <v>0</v>
      </c>
      <c r="L6341">
        <v>0</v>
      </c>
      <c r="M6341">
        <v>0</v>
      </c>
    </row>
    <row r="6342" spans="2:13" x14ac:dyDescent="0.2">
      <c r="B6342">
        <v>0</v>
      </c>
      <c r="C6342">
        <v>0</v>
      </c>
      <c r="D6342">
        <v>0</v>
      </c>
      <c r="E6342">
        <v>0</v>
      </c>
      <c r="F6342">
        <v>0</v>
      </c>
      <c r="G6342">
        <v>55555555</v>
      </c>
      <c r="H6342">
        <v>0</v>
      </c>
      <c r="I6342">
        <v>0</v>
      </c>
      <c r="J6342">
        <v>0</v>
      </c>
      <c r="K6342">
        <v>0</v>
      </c>
      <c r="L6342">
        <v>0</v>
      </c>
      <c r="M6342">
        <v>0</v>
      </c>
    </row>
    <row r="6343" spans="2:13" x14ac:dyDescent="0.2">
      <c r="B6343">
        <v>0</v>
      </c>
      <c r="C6343">
        <v>0</v>
      </c>
      <c r="D6343">
        <v>0</v>
      </c>
      <c r="E6343">
        <v>0</v>
      </c>
      <c r="F6343">
        <v>0</v>
      </c>
      <c r="G6343">
        <v>55555555</v>
      </c>
      <c r="H6343">
        <v>0</v>
      </c>
      <c r="I6343">
        <v>0</v>
      </c>
      <c r="J6343">
        <v>0</v>
      </c>
      <c r="K6343">
        <v>0</v>
      </c>
      <c r="L6343">
        <v>0</v>
      </c>
      <c r="M6343">
        <v>0</v>
      </c>
    </row>
    <row r="6344" spans="2:13" x14ac:dyDescent="0.2">
      <c r="B6344">
        <v>0</v>
      </c>
      <c r="C6344">
        <v>0</v>
      </c>
      <c r="D6344">
        <v>0</v>
      </c>
      <c r="E6344">
        <v>0</v>
      </c>
      <c r="F6344">
        <v>0</v>
      </c>
      <c r="G6344">
        <v>55555555</v>
      </c>
      <c r="H6344">
        <v>0</v>
      </c>
      <c r="I6344">
        <v>0</v>
      </c>
      <c r="J6344">
        <v>0</v>
      </c>
      <c r="K6344">
        <v>0</v>
      </c>
      <c r="L6344">
        <v>0</v>
      </c>
      <c r="M6344">
        <v>0</v>
      </c>
    </row>
    <row r="6345" spans="2:13" x14ac:dyDescent="0.2">
      <c r="B6345">
        <v>0</v>
      </c>
      <c r="C6345">
        <v>0</v>
      </c>
      <c r="D6345">
        <v>0</v>
      </c>
      <c r="E6345">
        <v>0</v>
      </c>
      <c r="F6345">
        <v>0</v>
      </c>
      <c r="G6345">
        <v>55555555</v>
      </c>
      <c r="H6345">
        <v>0</v>
      </c>
      <c r="I6345">
        <v>0</v>
      </c>
      <c r="J6345">
        <v>0</v>
      </c>
      <c r="K6345">
        <v>0</v>
      </c>
      <c r="L6345">
        <v>0</v>
      </c>
      <c r="M6345">
        <v>0</v>
      </c>
    </row>
    <row r="6346" spans="2:13" x14ac:dyDescent="0.2">
      <c r="B6346">
        <v>0</v>
      </c>
      <c r="C6346">
        <v>0</v>
      </c>
      <c r="D6346">
        <v>0</v>
      </c>
      <c r="E6346">
        <v>0</v>
      </c>
      <c r="F6346">
        <v>0</v>
      </c>
      <c r="G6346">
        <v>55555555</v>
      </c>
      <c r="H6346">
        <v>0</v>
      </c>
      <c r="I6346">
        <v>0</v>
      </c>
      <c r="J6346">
        <v>0</v>
      </c>
      <c r="K6346">
        <v>0</v>
      </c>
      <c r="L6346">
        <v>0</v>
      </c>
      <c r="M6346">
        <v>0</v>
      </c>
    </row>
    <row r="6347" spans="2:13" x14ac:dyDescent="0.2">
      <c r="B6347">
        <v>0</v>
      </c>
      <c r="C6347">
        <v>0</v>
      </c>
      <c r="D6347">
        <v>0</v>
      </c>
      <c r="E6347">
        <v>0</v>
      </c>
      <c r="F6347">
        <v>0</v>
      </c>
      <c r="G6347">
        <v>55555555</v>
      </c>
      <c r="H6347">
        <v>0</v>
      </c>
      <c r="I6347">
        <v>0</v>
      </c>
      <c r="J6347">
        <v>0</v>
      </c>
      <c r="K6347">
        <v>0</v>
      </c>
      <c r="L6347">
        <v>0</v>
      </c>
      <c r="M6347">
        <v>0</v>
      </c>
    </row>
    <row r="6348" spans="2:13" x14ac:dyDescent="0.2">
      <c r="B6348">
        <v>0</v>
      </c>
      <c r="C6348">
        <v>0</v>
      </c>
      <c r="D6348">
        <v>0</v>
      </c>
      <c r="E6348">
        <v>0</v>
      </c>
      <c r="F6348">
        <v>0</v>
      </c>
      <c r="G6348">
        <v>55555555</v>
      </c>
      <c r="H6348">
        <v>0</v>
      </c>
      <c r="I6348">
        <v>0</v>
      </c>
      <c r="J6348">
        <v>0</v>
      </c>
      <c r="K6348">
        <v>0</v>
      </c>
      <c r="L6348">
        <v>0</v>
      </c>
      <c r="M6348">
        <v>0</v>
      </c>
    </row>
    <row r="6349" spans="2:13" x14ac:dyDescent="0.2">
      <c r="B6349">
        <v>0</v>
      </c>
      <c r="C6349">
        <v>0</v>
      </c>
      <c r="D6349">
        <v>0</v>
      </c>
      <c r="E6349">
        <v>0</v>
      </c>
      <c r="F6349">
        <v>0</v>
      </c>
      <c r="G6349">
        <v>55555555</v>
      </c>
      <c r="H6349">
        <v>0</v>
      </c>
      <c r="I6349">
        <v>0</v>
      </c>
      <c r="J6349">
        <v>0</v>
      </c>
      <c r="K6349">
        <v>0</v>
      </c>
      <c r="L6349">
        <v>0</v>
      </c>
      <c r="M6349">
        <v>0</v>
      </c>
    </row>
    <row r="6350" spans="2:13" x14ac:dyDescent="0.2">
      <c r="B6350">
        <v>0</v>
      </c>
      <c r="C6350">
        <v>0</v>
      </c>
      <c r="D6350">
        <v>0</v>
      </c>
      <c r="E6350">
        <v>0</v>
      </c>
      <c r="F6350">
        <v>0</v>
      </c>
      <c r="G6350">
        <v>55555555</v>
      </c>
      <c r="H6350">
        <v>0</v>
      </c>
      <c r="I6350">
        <v>0</v>
      </c>
      <c r="J6350">
        <v>0</v>
      </c>
      <c r="K6350">
        <v>0</v>
      </c>
      <c r="L6350">
        <v>0</v>
      </c>
      <c r="M6350">
        <v>0</v>
      </c>
    </row>
    <row r="6351" spans="2:13" x14ac:dyDescent="0.2">
      <c r="B6351">
        <v>0</v>
      </c>
      <c r="C6351">
        <v>0</v>
      </c>
      <c r="D6351">
        <v>0</v>
      </c>
      <c r="E6351">
        <v>0</v>
      </c>
      <c r="F6351">
        <v>0</v>
      </c>
      <c r="G6351">
        <v>55555555</v>
      </c>
      <c r="H6351">
        <v>0</v>
      </c>
      <c r="I6351">
        <v>0</v>
      </c>
      <c r="J6351">
        <v>0</v>
      </c>
      <c r="K6351">
        <v>0</v>
      </c>
      <c r="L6351">
        <v>0</v>
      </c>
      <c r="M6351">
        <v>0</v>
      </c>
    </row>
    <row r="6352" spans="2:13" x14ac:dyDescent="0.2">
      <c r="B6352">
        <v>0</v>
      </c>
      <c r="C6352">
        <v>0</v>
      </c>
      <c r="D6352">
        <v>0</v>
      </c>
      <c r="E6352">
        <v>0</v>
      </c>
      <c r="F6352">
        <v>0</v>
      </c>
      <c r="G6352">
        <v>55555555</v>
      </c>
      <c r="H6352">
        <v>0</v>
      </c>
      <c r="I6352">
        <v>0</v>
      </c>
      <c r="J6352">
        <v>0</v>
      </c>
      <c r="K6352">
        <v>0</v>
      </c>
      <c r="L6352">
        <v>0</v>
      </c>
      <c r="M6352">
        <v>0</v>
      </c>
    </row>
    <row r="6353" spans="2:13" x14ac:dyDescent="0.2">
      <c r="B6353">
        <v>0</v>
      </c>
      <c r="C6353">
        <v>0</v>
      </c>
      <c r="D6353">
        <v>0</v>
      </c>
      <c r="E6353">
        <v>0</v>
      </c>
      <c r="F6353">
        <v>0</v>
      </c>
      <c r="G6353">
        <v>55555555</v>
      </c>
      <c r="H6353">
        <v>0</v>
      </c>
      <c r="I6353">
        <v>0</v>
      </c>
      <c r="J6353">
        <v>0</v>
      </c>
      <c r="K6353">
        <v>0</v>
      </c>
      <c r="L6353">
        <v>0</v>
      </c>
      <c r="M6353">
        <v>0</v>
      </c>
    </row>
    <row r="6354" spans="2:13" x14ac:dyDescent="0.2">
      <c r="B6354">
        <v>0</v>
      </c>
      <c r="C6354">
        <v>0</v>
      </c>
      <c r="D6354">
        <v>0</v>
      </c>
      <c r="E6354">
        <v>0</v>
      </c>
      <c r="F6354">
        <v>0</v>
      </c>
      <c r="G6354">
        <v>55555555</v>
      </c>
      <c r="H6354">
        <v>0</v>
      </c>
      <c r="I6354">
        <v>0</v>
      </c>
      <c r="J6354">
        <v>0</v>
      </c>
      <c r="K6354">
        <v>0</v>
      </c>
      <c r="L6354">
        <v>0</v>
      </c>
      <c r="M6354">
        <v>0</v>
      </c>
    </row>
    <row r="6355" spans="2:13" x14ac:dyDescent="0.2">
      <c r="B6355">
        <v>0</v>
      </c>
      <c r="C6355">
        <v>0</v>
      </c>
      <c r="D6355">
        <v>0</v>
      </c>
      <c r="E6355">
        <v>0</v>
      </c>
      <c r="F6355">
        <v>0</v>
      </c>
      <c r="G6355">
        <v>55555555</v>
      </c>
      <c r="H6355">
        <v>0</v>
      </c>
      <c r="I6355">
        <v>0</v>
      </c>
      <c r="J6355">
        <v>0</v>
      </c>
      <c r="K6355">
        <v>0</v>
      </c>
      <c r="L6355">
        <v>0</v>
      </c>
      <c r="M6355">
        <v>0</v>
      </c>
    </row>
    <row r="6356" spans="2:13" x14ac:dyDescent="0.2">
      <c r="B6356">
        <v>0</v>
      </c>
      <c r="C6356">
        <v>0</v>
      </c>
      <c r="D6356">
        <v>0</v>
      </c>
      <c r="E6356">
        <v>0</v>
      </c>
      <c r="F6356">
        <v>0</v>
      </c>
      <c r="G6356">
        <v>55555555</v>
      </c>
      <c r="H6356">
        <v>0</v>
      </c>
      <c r="I6356">
        <v>0</v>
      </c>
      <c r="J6356">
        <v>0</v>
      </c>
      <c r="K6356">
        <v>0</v>
      </c>
      <c r="L6356">
        <v>0</v>
      </c>
      <c r="M6356">
        <v>0</v>
      </c>
    </row>
    <row r="6357" spans="2:13" x14ac:dyDescent="0.2">
      <c r="B6357">
        <v>0</v>
      </c>
      <c r="C6357">
        <v>0</v>
      </c>
      <c r="D6357">
        <v>0</v>
      </c>
      <c r="E6357">
        <v>0</v>
      </c>
      <c r="F6357">
        <v>0</v>
      </c>
      <c r="G6357">
        <v>55555555</v>
      </c>
      <c r="H6357">
        <v>0</v>
      </c>
      <c r="I6357">
        <v>0</v>
      </c>
      <c r="J6357">
        <v>0</v>
      </c>
      <c r="K6357">
        <v>0</v>
      </c>
      <c r="L6357">
        <v>0</v>
      </c>
      <c r="M6357">
        <v>0</v>
      </c>
    </row>
    <row r="6358" spans="2:13" x14ac:dyDescent="0.2">
      <c r="B6358">
        <v>0</v>
      </c>
      <c r="C6358">
        <v>0</v>
      </c>
      <c r="D6358">
        <v>0</v>
      </c>
      <c r="E6358">
        <v>0</v>
      </c>
      <c r="F6358">
        <v>0</v>
      </c>
      <c r="G6358">
        <v>55555555</v>
      </c>
      <c r="H6358">
        <v>0</v>
      </c>
      <c r="I6358">
        <v>0</v>
      </c>
      <c r="J6358">
        <v>0</v>
      </c>
      <c r="K6358">
        <v>0</v>
      </c>
      <c r="L6358">
        <v>0</v>
      </c>
      <c r="M6358">
        <v>0</v>
      </c>
    </row>
    <row r="6359" spans="2:13" x14ac:dyDescent="0.2">
      <c r="B6359">
        <v>0</v>
      </c>
      <c r="C6359">
        <v>0</v>
      </c>
      <c r="D6359">
        <v>0</v>
      </c>
      <c r="E6359">
        <v>0</v>
      </c>
      <c r="F6359">
        <v>0</v>
      </c>
      <c r="G6359">
        <v>55555555</v>
      </c>
      <c r="H6359">
        <v>0</v>
      </c>
      <c r="I6359">
        <v>0</v>
      </c>
      <c r="J6359">
        <v>0</v>
      </c>
      <c r="K6359">
        <v>0</v>
      </c>
      <c r="L6359">
        <v>0</v>
      </c>
      <c r="M6359">
        <v>0</v>
      </c>
    </row>
    <row r="6360" spans="2:13" x14ac:dyDescent="0.2">
      <c r="B6360">
        <v>0</v>
      </c>
      <c r="C6360">
        <v>0</v>
      </c>
      <c r="D6360">
        <v>0</v>
      </c>
      <c r="E6360">
        <v>0</v>
      </c>
      <c r="F6360">
        <v>0</v>
      </c>
      <c r="G6360">
        <v>55555555</v>
      </c>
      <c r="H6360">
        <v>0</v>
      </c>
      <c r="I6360">
        <v>0</v>
      </c>
      <c r="J6360">
        <v>0</v>
      </c>
      <c r="K6360">
        <v>0</v>
      </c>
      <c r="L6360">
        <v>0</v>
      </c>
      <c r="M6360">
        <v>0</v>
      </c>
    </row>
    <row r="6361" spans="2:13" x14ac:dyDescent="0.2">
      <c r="B6361">
        <v>0</v>
      </c>
      <c r="C6361">
        <v>0</v>
      </c>
      <c r="D6361">
        <v>0</v>
      </c>
      <c r="E6361">
        <v>0</v>
      </c>
      <c r="F6361">
        <v>0</v>
      </c>
      <c r="G6361">
        <v>55555555</v>
      </c>
      <c r="H6361">
        <v>0</v>
      </c>
      <c r="I6361">
        <v>0</v>
      </c>
      <c r="J6361">
        <v>0</v>
      </c>
      <c r="K6361">
        <v>0</v>
      </c>
      <c r="L6361">
        <v>0</v>
      </c>
      <c r="M6361">
        <v>0</v>
      </c>
    </row>
    <row r="6362" spans="2:13" x14ac:dyDescent="0.2">
      <c r="B6362">
        <v>0</v>
      </c>
      <c r="C6362">
        <v>0</v>
      </c>
      <c r="D6362">
        <v>0</v>
      </c>
      <c r="E6362">
        <v>0</v>
      </c>
      <c r="F6362">
        <v>0</v>
      </c>
      <c r="G6362">
        <v>55555555</v>
      </c>
      <c r="H6362">
        <v>0</v>
      </c>
      <c r="I6362">
        <v>0</v>
      </c>
      <c r="J6362">
        <v>0</v>
      </c>
      <c r="K6362">
        <v>0</v>
      </c>
      <c r="L6362">
        <v>0</v>
      </c>
      <c r="M6362">
        <v>0</v>
      </c>
    </row>
    <row r="6363" spans="2:13" x14ac:dyDescent="0.2">
      <c r="B6363">
        <v>0</v>
      </c>
      <c r="C6363">
        <v>0</v>
      </c>
      <c r="D6363">
        <v>0</v>
      </c>
      <c r="E6363">
        <v>0</v>
      </c>
      <c r="F6363">
        <v>0</v>
      </c>
      <c r="G6363">
        <v>55555555</v>
      </c>
      <c r="H6363">
        <v>0</v>
      </c>
      <c r="I6363">
        <v>0</v>
      </c>
      <c r="J6363">
        <v>0</v>
      </c>
      <c r="K6363">
        <v>0</v>
      </c>
      <c r="L6363">
        <v>0</v>
      </c>
      <c r="M6363">
        <v>0</v>
      </c>
    </row>
    <row r="6364" spans="2:13" x14ac:dyDescent="0.2">
      <c r="B6364">
        <v>0</v>
      </c>
      <c r="C6364">
        <v>0</v>
      </c>
      <c r="D6364">
        <v>0</v>
      </c>
      <c r="E6364">
        <v>0</v>
      </c>
      <c r="F6364">
        <v>0</v>
      </c>
      <c r="G6364">
        <v>55555555</v>
      </c>
      <c r="H6364">
        <v>0</v>
      </c>
      <c r="I6364">
        <v>0</v>
      </c>
      <c r="J6364">
        <v>0</v>
      </c>
      <c r="K6364">
        <v>0</v>
      </c>
      <c r="L6364">
        <v>0</v>
      </c>
      <c r="M6364">
        <v>0</v>
      </c>
    </row>
    <row r="6365" spans="2:13" x14ac:dyDescent="0.2">
      <c r="B6365">
        <v>0</v>
      </c>
      <c r="C6365">
        <v>0</v>
      </c>
      <c r="D6365">
        <v>0</v>
      </c>
      <c r="E6365">
        <v>0</v>
      </c>
      <c r="F6365">
        <v>0</v>
      </c>
      <c r="G6365">
        <v>55555555</v>
      </c>
      <c r="H6365">
        <v>0</v>
      </c>
      <c r="I6365">
        <v>0</v>
      </c>
      <c r="J6365">
        <v>0</v>
      </c>
      <c r="K6365">
        <v>0</v>
      </c>
      <c r="L6365">
        <v>0</v>
      </c>
      <c r="M6365">
        <v>0</v>
      </c>
    </row>
    <row r="6366" spans="2:13" x14ac:dyDescent="0.2">
      <c r="B6366">
        <v>0</v>
      </c>
      <c r="C6366">
        <v>0</v>
      </c>
      <c r="D6366">
        <v>0</v>
      </c>
      <c r="E6366">
        <v>0</v>
      </c>
      <c r="F6366">
        <v>0</v>
      </c>
      <c r="G6366">
        <v>55555555</v>
      </c>
      <c r="H6366">
        <v>0</v>
      </c>
      <c r="I6366">
        <v>0</v>
      </c>
      <c r="J6366">
        <v>0</v>
      </c>
      <c r="K6366">
        <v>0</v>
      </c>
      <c r="L6366">
        <v>0</v>
      </c>
      <c r="M6366">
        <v>0</v>
      </c>
    </row>
    <row r="6367" spans="2:13" x14ac:dyDescent="0.2">
      <c r="B6367">
        <v>0</v>
      </c>
      <c r="C6367">
        <v>0</v>
      </c>
      <c r="D6367">
        <v>0</v>
      </c>
      <c r="E6367">
        <v>0</v>
      </c>
      <c r="F6367">
        <v>0</v>
      </c>
      <c r="G6367">
        <v>55555555</v>
      </c>
      <c r="H6367">
        <v>0</v>
      </c>
      <c r="I6367">
        <v>0</v>
      </c>
      <c r="J6367">
        <v>0</v>
      </c>
      <c r="K6367">
        <v>0</v>
      </c>
      <c r="L6367">
        <v>0</v>
      </c>
      <c r="M6367">
        <v>0</v>
      </c>
    </row>
    <row r="6368" spans="2:13" x14ac:dyDescent="0.2">
      <c r="B6368">
        <v>0</v>
      </c>
      <c r="C6368">
        <v>0</v>
      </c>
      <c r="D6368">
        <v>0</v>
      </c>
      <c r="E6368">
        <v>0</v>
      </c>
      <c r="F6368">
        <v>0</v>
      </c>
      <c r="G6368">
        <v>55555555</v>
      </c>
      <c r="H6368">
        <v>0</v>
      </c>
      <c r="I6368">
        <v>0</v>
      </c>
      <c r="J6368">
        <v>0</v>
      </c>
      <c r="K6368">
        <v>0</v>
      </c>
      <c r="L6368">
        <v>0</v>
      </c>
      <c r="M6368">
        <v>0</v>
      </c>
    </row>
    <row r="6369" spans="2:13" x14ac:dyDescent="0.2">
      <c r="B6369">
        <v>0</v>
      </c>
      <c r="C6369">
        <v>0</v>
      </c>
      <c r="D6369">
        <v>0</v>
      </c>
      <c r="E6369">
        <v>0</v>
      </c>
      <c r="F6369">
        <v>0</v>
      </c>
      <c r="G6369">
        <v>55555555</v>
      </c>
      <c r="H6369">
        <v>0</v>
      </c>
      <c r="I6369">
        <v>0</v>
      </c>
      <c r="J6369">
        <v>0</v>
      </c>
      <c r="K6369">
        <v>0</v>
      </c>
      <c r="L6369">
        <v>0</v>
      </c>
      <c r="M6369">
        <v>0</v>
      </c>
    </row>
    <row r="6370" spans="2:13" x14ac:dyDescent="0.2">
      <c r="B6370">
        <v>0</v>
      </c>
      <c r="C6370">
        <v>0</v>
      </c>
      <c r="D6370">
        <v>0</v>
      </c>
      <c r="E6370">
        <v>0</v>
      </c>
      <c r="F6370">
        <v>0</v>
      </c>
      <c r="G6370">
        <v>55555555</v>
      </c>
      <c r="H6370">
        <v>0</v>
      </c>
      <c r="I6370">
        <v>0</v>
      </c>
      <c r="J6370">
        <v>0</v>
      </c>
      <c r="K6370">
        <v>0</v>
      </c>
      <c r="L6370">
        <v>0</v>
      </c>
      <c r="M6370">
        <v>0</v>
      </c>
    </row>
    <row r="6371" spans="2:13" x14ac:dyDescent="0.2">
      <c r="B6371">
        <v>0</v>
      </c>
      <c r="C6371">
        <v>0</v>
      </c>
      <c r="D6371">
        <v>0</v>
      </c>
      <c r="E6371">
        <v>0</v>
      </c>
      <c r="F6371">
        <v>0</v>
      </c>
      <c r="G6371">
        <v>55555555</v>
      </c>
      <c r="H6371">
        <v>0</v>
      </c>
      <c r="I6371">
        <v>0</v>
      </c>
      <c r="J6371">
        <v>0</v>
      </c>
      <c r="K6371">
        <v>0</v>
      </c>
      <c r="L6371">
        <v>0</v>
      </c>
      <c r="M6371">
        <v>0</v>
      </c>
    </row>
    <row r="6372" spans="2:13" x14ac:dyDescent="0.2">
      <c r="B6372">
        <v>0</v>
      </c>
      <c r="C6372">
        <v>0</v>
      </c>
      <c r="D6372">
        <v>0</v>
      </c>
      <c r="E6372">
        <v>0</v>
      </c>
      <c r="F6372">
        <v>0</v>
      </c>
      <c r="G6372">
        <v>55555555</v>
      </c>
      <c r="H6372">
        <v>0</v>
      </c>
      <c r="I6372">
        <v>0</v>
      </c>
      <c r="J6372">
        <v>0</v>
      </c>
      <c r="K6372">
        <v>0</v>
      </c>
      <c r="L6372">
        <v>0</v>
      </c>
      <c r="M6372">
        <v>0</v>
      </c>
    </row>
    <row r="6373" spans="2:13" x14ac:dyDescent="0.2">
      <c r="B6373">
        <v>0</v>
      </c>
      <c r="C6373">
        <v>0</v>
      </c>
      <c r="D6373">
        <v>0</v>
      </c>
      <c r="E6373">
        <v>0</v>
      </c>
      <c r="F6373">
        <v>0</v>
      </c>
      <c r="G6373">
        <v>55555555</v>
      </c>
      <c r="H6373">
        <v>0</v>
      </c>
      <c r="I6373">
        <v>0</v>
      </c>
      <c r="J6373">
        <v>0</v>
      </c>
      <c r="K6373">
        <v>0</v>
      </c>
      <c r="L6373">
        <v>0</v>
      </c>
      <c r="M6373">
        <v>0</v>
      </c>
    </row>
    <row r="6374" spans="2:13" x14ac:dyDescent="0.2">
      <c r="B6374">
        <v>0</v>
      </c>
      <c r="C6374">
        <v>0</v>
      </c>
      <c r="D6374">
        <v>0</v>
      </c>
      <c r="E6374">
        <v>0</v>
      </c>
      <c r="F6374">
        <v>0</v>
      </c>
      <c r="G6374">
        <v>55555555</v>
      </c>
      <c r="H6374">
        <v>0</v>
      </c>
      <c r="I6374">
        <v>0</v>
      </c>
      <c r="J6374">
        <v>0</v>
      </c>
      <c r="K6374">
        <v>0</v>
      </c>
      <c r="L6374">
        <v>0</v>
      </c>
      <c r="M6374">
        <v>0</v>
      </c>
    </row>
    <row r="6375" spans="2:13" x14ac:dyDescent="0.2">
      <c r="B6375">
        <v>0</v>
      </c>
      <c r="C6375">
        <v>0</v>
      </c>
      <c r="D6375">
        <v>0</v>
      </c>
      <c r="E6375">
        <v>0</v>
      </c>
      <c r="F6375">
        <v>0</v>
      </c>
      <c r="G6375">
        <v>55555555</v>
      </c>
      <c r="H6375">
        <v>0</v>
      </c>
      <c r="I6375">
        <v>0</v>
      </c>
      <c r="J6375">
        <v>0</v>
      </c>
      <c r="K6375">
        <v>0</v>
      </c>
      <c r="L6375">
        <v>0</v>
      </c>
      <c r="M6375">
        <v>0</v>
      </c>
    </row>
    <row r="6376" spans="2:13" x14ac:dyDescent="0.2">
      <c r="B6376">
        <v>0</v>
      </c>
      <c r="C6376">
        <v>0</v>
      </c>
      <c r="D6376">
        <v>0</v>
      </c>
      <c r="E6376">
        <v>0</v>
      </c>
      <c r="F6376">
        <v>0</v>
      </c>
      <c r="G6376">
        <v>55555555</v>
      </c>
      <c r="H6376">
        <v>0</v>
      </c>
      <c r="I6376">
        <v>0</v>
      </c>
      <c r="J6376">
        <v>0</v>
      </c>
      <c r="K6376">
        <v>0</v>
      </c>
      <c r="L6376">
        <v>0</v>
      </c>
      <c r="M6376">
        <v>0</v>
      </c>
    </row>
    <row r="6377" spans="2:13" x14ac:dyDescent="0.2">
      <c r="B6377">
        <v>0</v>
      </c>
      <c r="C6377">
        <v>0</v>
      </c>
      <c r="D6377">
        <v>0</v>
      </c>
      <c r="E6377">
        <v>0</v>
      </c>
      <c r="F6377">
        <v>0</v>
      </c>
      <c r="G6377">
        <v>55555555</v>
      </c>
      <c r="H6377">
        <v>0</v>
      </c>
      <c r="I6377">
        <v>0</v>
      </c>
      <c r="J6377">
        <v>0</v>
      </c>
      <c r="K6377">
        <v>0</v>
      </c>
      <c r="L6377">
        <v>0</v>
      </c>
      <c r="M6377">
        <v>0</v>
      </c>
    </row>
    <row r="6378" spans="2:13" x14ac:dyDescent="0.2">
      <c r="B6378">
        <v>0</v>
      </c>
      <c r="C6378">
        <v>0</v>
      </c>
      <c r="D6378">
        <v>0</v>
      </c>
      <c r="E6378">
        <v>0</v>
      </c>
      <c r="F6378">
        <v>0</v>
      </c>
      <c r="G6378">
        <v>55555555</v>
      </c>
      <c r="H6378">
        <v>0</v>
      </c>
      <c r="I6378">
        <v>0</v>
      </c>
      <c r="J6378">
        <v>0</v>
      </c>
      <c r="K6378">
        <v>0</v>
      </c>
      <c r="L6378">
        <v>0</v>
      </c>
      <c r="M6378">
        <v>0</v>
      </c>
    </row>
    <row r="6379" spans="2:13" x14ac:dyDescent="0.2">
      <c r="B6379">
        <v>0</v>
      </c>
      <c r="C6379">
        <v>0</v>
      </c>
      <c r="D6379">
        <v>0</v>
      </c>
      <c r="E6379">
        <v>0</v>
      </c>
      <c r="F6379">
        <v>0</v>
      </c>
      <c r="G6379">
        <v>55555555</v>
      </c>
      <c r="H6379">
        <v>0</v>
      </c>
      <c r="I6379">
        <v>0</v>
      </c>
      <c r="J6379">
        <v>0</v>
      </c>
      <c r="K6379">
        <v>0</v>
      </c>
      <c r="L6379">
        <v>0</v>
      </c>
      <c r="M6379">
        <v>0</v>
      </c>
    </row>
    <row r="6380" spans="2:13" x14ac:dyDescent="0.2">
      <c r="B6380">
        <v>0</v>
      </c>
      <c r="C6380">
        <v>0</v>
      </c>
      <c r="D6380">
        <v>0</v>
      </c>
      <c r="E6380">
        <v>0</v>
      </c>
      <c r="F6380">
        <v>0</v>
      </c>
      <c r="G6380">
        <v>55555555</v>
      </c>
      <c r="H6380">
        <v>0</v>
      </c>
      <c r="I6380">
        <v>0</v>
      </c>
      <c r="J6380">
        <v>0</v>
      </c>
      <c r="K6380">
        <v>0</v>
      </c>
      <c r="L6380">
        <v>0</v>
      </c>
      <c r="M6380">
        <v>0</v>
      </c>
    </row>
    <row r="6381" spans="2:13" x14ac:dyDescent="0.2">
      <c r="B6381">
        <v>0</v>
      </c>
      <c r="C6381">
        <v>0</v>
      </c>
      <c r="D6381">
        <v>0</v>
      </c>
      <c r="E6381">
        <v>0</v>
      </c>
      <c r="F6381">
        <v>0</v>
      </c>
      <c r="G6381">
        <v>55555555</v>
      </c>
      <c r="H6381">
        <v>0</v>
      </c>
      <c r="I6381">
        <v>0</v>
      </c>
      <c r="J6381">
        <v>0</v>
      </c>
      <c r="K6381">
        <v>0</v>
      </c>
      <c r="L6381">
        <v>0</v>
      </c>
      <c r="M6381">
        <v>0</v>
      </c>
    </row>
    <row r="6382" spans="2:13" x14ac:dyDescent="0.2">
      <c r="B6382">
        <v>0</v>
      </c>
      <c r="C6382">
        <v>0</v>
      </c>
      <c r="D6382">
        <v>0</v>
      </c>
      <c r="E6382">
        <v>0</v>
      </c>
      <c r="F6382">
        <v>0</v>
      </c>
      <c r="G6382">
        <v>55555555</v>
      </c>
      <c r="H6382">
        <v>0</v>
      </c>
      <c r="I6382">
        <v>0</v>
      </c>
      <c r="J6382">
        <v>0</v>
      </c>
      <c r="K6382">
        <v>0</v>
      </c>
      <c r="L6382">
        <v>0</v>
      </c>
      <c r="M6382">
        <v>0</v>
      </c>
    </row>
    <row r="6383" spans="2:13" x14ac:dyDescent="0.2">
      <c r="B6383">
        <v>0</v>
      </c>
      <c r="C6383">
        <v>0</v>
      </c>
      <c r="D6383">
        <v>0</v>
      </c>
      <c r="E6383">
        <v>0</v>
      </c>
      <c r="F6383">
        <v>0</v>
      </c>
      <c r="G6383">
        <v>55555555</v>
      </c>
      <c r="H6383">
        <v>0</v>
      </c>
      <c r="I6383">
        <v>0</v>
      </c>
      <c r="J6383">
        <v>0</v>
      </c>
      <c r="K6383">
        <v>0</v>
      </c>
      <c r="L6383">
        <v>0</v>
      </c>
      <c r="M6383">
        <v>0</v>
      </c>
    </row>
    <row r="6384" spans="2:13" x14ac:dyDescent="0.2">
      <c r="B6384">
        <v>0</v>
      </c>
      <c r="C6384">
        <v>0</v>
      </c>
      <c r="D6384">
        <v>0</v>
      </c>
      <c r="E6384">
        <v>0</v>
      </c>
      <c r="F6384">
        <v>0</v>
      </c>
      <c r="G6384">
        <v>55555555</v>
      </c>
      <c r="H6384">
        <v>0</v>
      </c>
      <c r="I6384">
        <v>0</v>
      </c>
      <c r="J6384">
        <v>0</v>
      </c>
      <c r="K6384">
        <v>0</v>
      </c>
      <c r="L6384">
        <v>0</v>
      </c>
      <c r="M6384">
        <v>0</v>
      </c>
    </row>
    <row r="6385" spans="2:13" x14ac:dyDescent="0.2">
      <c r="B6385">
        <v>0</v>
      </c>
      <c r="C6385">
        <v>0</v>
      </c>
      <c r="D6385">
        <v>0</v>
      </c>
      <c r="E6385">
        <v>0</v>
      </c>
      <c r="F6385">
        <v>0</v>
      </c>
      <c r="G6385">
        <v>55555555</v>
      </c>
      <c r="H6385">
        <v>0</v>
      </c>
      <c r="I6385">
        <v>0</v>
      </c>
      <c r="J6385">
        <v>0</v>
      </c>
      <c r="K6385">
        <v>0</v>
      </c>
      <c r="L6385">
        <v>0</v>
      </c>
      <c r="M6385">
        <v>0</v>
      </c>
    </row>
    <row r="6386" spans="2:13" x14ac:dyDescent="0.2">
      <c r="B6386">
        <v>0</v>
      </c>
      <c r="C6386">
        <v>0</v>
      </c>
      <c r="D6386">
        <v>0</v>
      </c>
      <c r="E6386">
        <v>0</v>
      </c>
      <c r="F6386">
        <v>0</v>
      </c>
      <c r="G6386">
        <v>55555555</v>
      </c>
      <c r="H6386">
        <v>0</v>
      </c>
      <c r="I6386">
        <v>0</v>
      </c>
      <c r="J6386">
        <v>0</v>
      </c>
      <c r="K6386">
        <v>0</v>
      </c>
      <c r="L6386">
        <v>0</v>
      </c>
      <c r="M6386">
        <v>0</v>
      </c>
    </row>
    <row r="6387" spans="2:13" x14ac:dyDescent="0.2">
      <c r="B6387">
        <v>0</v>
      </c>
      <c r="C6387">
        <v>0</v>
      </c>
      <c r="D6387">
        <v>0</v>
      </c>
      <c r="E6387">
        <v>0</v>
      </c>
      <c r="F6387">
        <v>0</v>
      </c>
      <c r="G6387">
        <v>55555555</v>
      </c>
      <c r="H6387">
        <v>0</v>
      </c>
      <c r="I6387">
        <v>0</v>
      </c>
      <c r="J6387">
        <v>0</v>
      </c>
      <c r="K6387">
        <v>0</v>
      </c>
      <c r="L6387">
        <v>0</v>
      </c>
      <c r="M6387">
        <v>0</v>
      </c>
    </row>
    <row r="6388" spans="2:13" x14ac:dyDescent="0.2">
      <c r="B6388">
        <v>0</v>
      </c>
      <c r="C6388">
        <v>0</v>
      </c>
      <c r="D6388">
        <v>0</v>
      </c>
      <c r="E6388">
        <v>0</v>
      </c>
      <c r="F6388">
        <v>0</v>
      </c>
      <c r="G6388">
        <v>55555555</v>
      </c>
      <c r="H6388">
        <v>0</v>
      </c>
      <c r="I6388">
        <v>0</v>
      </c>
      <c r="J6388">
        <v>0</v>
      </c>
      <c r="K6388">
        <v>0</v>
      </c>
      <c r="L6388">
        <v>0</v>
      </c>
      <c r="M6388">
        <v>0</v>
      </c>
    </row>
    <row r="6389" spans="2:13" x14ac:dyDescent="0.2">
      <c r="B6389">
        <v>0</v>
      </c>
      <c r="C6389">
        <v>0</v>
      </c>
      <c r="D6389">
        <v>0</v>
      </c>
      <c r="E6389">
        <v>0</v>
      </c>
      <c r="F6389">
        <v>0</v>
      </c>
      <c r="G6389">
        <v>55555555</v>
      </c>
      <c r="H6389">
        <v>0</v>
      </c>
      <c r="I6389">
        <v>0</v>
      </c>
      <c r="J6389">
        <v>0</v>
      </c>
      <c r="K6389">
        <v>0</v>
      </c>
      <c r="L6389">
        <v>0</v>
      </c>
      <c r="M6389">
        <v>0</v>
      </c>
    </row>
    <row r="6390" spans="2:13" x14ac:dyDescent="0.2">
      <c r="B6390">
        <v>0</v>
      </c>
      <c r="C6390">
        <v>0</v>
      </c>
      <c r="D6390">
        <v>0</v>
      </c>
      <c r="E6390">
        <v>0</v>
      </c>
      <c r="F6390">
        <v>0</v>
      </c>
      <c r="G6390">
        <v>55555555</v>
      </c>
      <c r="H6390">
        <v>0</v>
      </c>
      <c r="I6390">
        <v>0</v>
      </c>
      <c r="J6390">
        <v>0</v>
      </c>
      <c r="K6390">
        <v>0</v>
      </c>
      <c r="L6390">
        <v>0</v>
      </c>
      <c r="M6390">
        <v>0</v>
      </c>
    </row>
    <row r="6391" spans="2:13" x14ac:dyDescent="0.2">
      <c r="B6391">
        <v>0</v>
      </c>
      <c r="C6391">
        <v>0</v>
      </c>
      <c r="D6391">
        <v>0</v>
      </c>
      <c r="E6391">
        <v>0</v>
      </c>
      <c r="F6391">
        <v>0</v>
      </c>
      <c r="G6391">
        <v>55555555</v>
      </c>
      <c r="H6391">
        <v>0</v>
      </c>
      <c r="I6391">
        <v>0</v>
      </c>
      <c r="J6391">
        <v>0</v>
      </c>
      <c r="K6391">
        <v>0</v>
      </c>
      <c r="L6391">
        <v>0</v>
      </c>
      <c r="M6391">
        <v>0</v>
      </c>
    </row>
    <row r="6392" spans="2:13" x14ac:dyDescent="0.2">
      <c r="B6392">
        <v>0</v>
      </c>
      <c r="C6392">
        <v>0</v>
      </c>
      <c r="D6392">
        <v>0</v>
      </c>
      <c r="E6392">
        <v>0</v>
      </c>
      <c r="F6392">
        <v>0</v>
      </c>
      <c r="G6392">
        <v>55555555</v>
      </c>
      <c r="H6392">
        <v>0</v>
      </c>
      <c r="I6392">
        <v>0</v>
      </c>
      <c r="J6392">
        <v>0</v>
      </c>
      <c r="K6392">
        <v>0</v>
      </c>
      <c r="L6392">
        <v>0</v>
      </c>
      <c r="M6392">
        <v>0</v>
      </c>
    </row>
    <row r="6393" spans="2:13" x14ac:dyDescent="0.2">
      <c r="B6393">
        <v>0</v>
      </c>
      <c r="C6393">
        <v>0</v>
      </c>
      <c r="D6393">
        <v>0</v>
      </c>
      <c r="E6393">
        <v>0</v>
      </c>
      <c r="F6393">
        <v>0</v>
      </c>
      <c r="G6393">
        <v>55555555</v>
      </c>
      <c r="H6393">
        <v>0</v>
      </c>
      <c r="I6393">
        <v>0</v>
      </c>
      <c r="J6393">
        <v>0</v>
      </c>
      <c r="K6393">
        <v>0</v>
      </c>
      <c r="L6393">
        <v>0</v>
      </c>
      <c r="M6393">
        <v>0</v>
      </c>
    </row>
    <row r="6394" spans="2:13" x14ac:dyDescent="0.2">
      <c r="B6394">
        <v>0</v>
      </c>
      <c r="C6394">
        <v>0</v>
      </c>
      <c r="D6394">
        <v>0</v>
      </c>
      <c r="E6394">
        <v>0</v>
      </c>
      <c r="F6394">
        <v>0</v>
      </c>
      <c r="G6394">
        <v>55555555</v>
      </c>
      <c r="H6394">
        <v>0</v>
      </c>
      <c r="I6394">
        <v>0</v>
      </c>
      <c r="J6394">
        <v>0</v>
      </c>
      <c r="K6394">
        <v>0</v>
      </c>
      <c r="L6394">
        <v>0</v>
      </c>
      <c r="M6394">
        <v>0</v>
      </c>
    </row>
    <row r="6395" spans="2:13" x14ac:dyDescent="0.2">
      <c r="B6395">
        <v>0</v>
      </c>
      <c r="C6395">
        <v>0</v>
      </c>
      <c r="D6395">
        <v>0</v>
      </c>
      <c r="E6395">
        <v>0</v>
      </c>
      <c r="F6395">
        <v>0</v>
      </c>
      <c r="G6395">
        <v>55555555</v>
      </c>
      <c r="H6395">
        <v>0</v>
      </c>
      <c r="I6395">
        <v>0</v>
      </c>
      <c r="J6395">
        <v>0</v>
      </c>
      <c r="K6395">
        <v>0</v>
      </c>
      <c r="L6395">
        <v>0</v>
      </c>
      <c r="M6395">
        <v>0</v>
      </c>
    </row>
    <row r="6396" spans="2:13" x14ac:dyDescent="0.2">
      <c r="B6396">
        <v>0</v>
      </c>
      <c r="C6396">
        <v>0</v>
      </c>
      <c r="D6396">
        <v>0</v>
      </c>
      <c r="E6396">
        <v>0</v>
      </c>
      <c r="F6396">
        <v>0</v>
      </c>
      <c r="G6396">
        <v>55555555</v>
      </c>
      <c r="H6396">
        <v>0</v>
      </c>
      <c r="I6396">
        <v>0</v>
      </c>
      <c r="J6396">
        <v>0</v>
      </c>
      <c r="K6396">
        <v>0</v>
      </c>
      <c r="L6396">
        <v>0</v>
      </c>
      <c r="M6396">
        <v>0</v>
      </c>
    </row>
    <row r="6397" spans="2:13" x14ac:dyDescent="0.2">
      <c r="B6397">
        <v>0</v>
      </c>
      <c r="C6397">
        <v>0</v>
      </c>
      <c r="D6397">
        <v>0</v>
      </c>
      <c r="E6397">
        <v>0</v>
      </c>
      <c r="F6397">
        <v>0</v>
      </c>
      <c r="G6397">
        <v>55555555</v>
      </c>
      <c r="H6397">
        <v>0</v>
      </c>
      <c r="I6397">
        <v>0</v>
      </c>
      <c r="J6397">
        <v>0</v>
      </c>
      <c r="K6397">
        <v>0</v>
      </c>
      <c r="L6397">
        <v>0</v>
      </c>
      <c r="M6397">
        <v>0</v>
      </c>
    </row>
    <row r="6398" spans="2:13" x14ac:dyDescent="0.2">
      <c r="B6398">
        <v>0</v>
      </c>
      <c r="C6398">
        <v>0</v>
      </c>
      <c r="D6398">
        <v>0</v>
      </c>
      <c r="E6398">
        <v>0</v>
      </c>
      <c r="F6398">
        <v>0</v>
      </c>
      <c r="G6398">
        <v>55555555</v>
      </c>
      <c r="H6398">
        <v>0</v>
      </c>
      <c r="I6398">
        <v>0</v>
      </c>
      <c r="J6398">
        <v>0</v>
      </c>
      <c r="K6398">
        <v>0</v>
      </c>
      <c r="L6398">
        <v>0</v>
      </c>
      <c r="M6398">
        <v>0</v>
      </c>
    </row>
    <row r="6399" spans="2:13" x14ac:dyDescent="0.2">
      <c r="B6399">
        <v>0</v>
      </c>
      <c r="C6399">
        <v>0</v>
      </c>
      <c r="D6399">
        <v>0</v>
      </c>
      <c r="E6399">
        <v>0</v>
      </c>
      <c r="F6399">
        <v>0</v>
      </c>
      <c r="G6399">
        <v>55555555</v>
      </c>
      <c r="H6399">
        <v>0</v>
      </c>
      <c r="I6399">
        <v>0</v>
      </c>
      <c r="J6399">
        <v>0</v>
      </c>
      <c r="K6399">
        <v>0</v>
      </c>
      <c r="L6399">
        <v>0</v>
      </c>
      <c r="M6399">
        <v>0</v>
      </c>
    </row>
    <row r="6400" spans="2:13" x14ac:dyDescent="0.2">
      <c r="B6400">
        <v>0</v>
      </c>
      <c r="C6400">
        <v>0</v>
      </c>
      <c r="D6400">
        <v>0</v>
      </c>
      <c r="E6400">
        <v>0</v>
      </c>
      <c r="F6400">
        <v>0</v>
      </c>
      <c r="G6400">
        <v>55555555</v>
      </c>
      <c r="H6400">
        <v>0</v>
      </c>
      <c r="I6400">
        <v>0</v>
      </c>
      <c r="J6400">
        <v>0</v>
      </c>
      <c r="K6400">
        <v>0</v>
      </c>
      <c r="L6400">
        <v>0</v>
      </c>
      <c r="M6400">
        <v>0</v>
      </c>
    </row>
    <row r="6401" spans="2:13" x14ac:dyDescent="0.2">
      <c r="B6401">
        <v>0</v>
      </c>
      <c r="C6401">
        <v>0</v>
      </c>
      <c r="D6401">
        <v>0</v>
      </c>
      <c r="E6401">
        <v>0</v>
      </c>
      <c r="F6401">
        <v>0</v>
      </c>
      <c r="G6401">
        <v>55555555</v>
      </c>
      <c r="H6401">
        <v>0</v>
      </c>
      <c r="I6401">
        <v>0</v>
      </c>
      <c r="J6401">
        <v>0</v>
      </c>
      <c r="K6401">
        <v>0</v>
      </c>
      <c r="L6401">
        <v>0</v>
      </c>
      <c r="M6401">
        <v>0</v>
      </c>
    </row>
    <row r="6402" spans="2:13" x14ac:dyDescent="0.2">
      <c r="B6402">
        <v>0</v>
      </c>
      <c r="C6402">
        <v>0</v>
      </c>
      <c r="D6402">
        <v>0</v>
      </c>
      <c r="E6402">
        <v>0</v>
      </c>
      <c r="F6402">
        <v>0</v>
      </c>
      <c r="G6402">
        <v>55555555</v>
      </c>
      <c r="H6402">
        <v>0</v>
      </c>
      <c r="I6402">
        <v>0</v>
      </c>
      <c r="J6402">
        <v>0</v>
      </c>
      <c r="K6402">
        <v>0</v>
      </c>
      <c r="L6402">
        <v>0</v>
      </c>
      <c r="M6402">
        <v>0</v>
      </c>
    </row>
    <row r="6403" spans="2:13" x14ac:dyDescent="0.2">
      <c r="B6403">
        <v>0</v>
      </c>
      <c r="C6403">
        <v>0</v>
      </c>
      <c r="D6403">
        <v>0</v>
      </c>
      <c r="E6403">
        <v>0</v>
      </c>
      <c r="F6403">
        <v>0</v>
      </c>
      <c r="G6403">
        <v>55555555</v>
      </c>
      <c r="H6403">
        <v>0</v>
      </c>
      <c r="I6403">
        <v>0</v>
      </c>
      <c r="J6403">
        <v>0</v>
      </c>
      <c r="K6403">
        <v>0</v>
      </c>
      <c r="L6403">
        <v>0</v>
      </c>
      <c r="M6403">
        <v>0</v>
      </c>
    </row>
    <row r="6404" spans="2:13" x14ac:dyDescent="0.2">
      <c r="B6404">
        <v>0</v>
      </c>
      <c r="C6404">
        <v>0</v>
      </c>
      <c r="D6404">
        <v>0</v>
      </c>
      <c r="E6404">
        <v>0</v>
      </c>
      <c r="F6404">
        <v>0</v>
      </c>
      <c r="G6404">
        <v>55555555</v>
      </c>
      <c r="H6404">
        <v>0</v>
      </c>
      <c r="I6404">
        <v>0</v>
      </c>
      <c r="J6404">
        <v>0</v>
      </c>
      <c r="K6404">
        <v>0</v>
      </c>
      <c r="L6404">
        <v>0</v>
      </c>
      <c r="M6404">
        <v>0</v>
      </c>
    </row>
    <row r="6405" spans="2:13" x14ac:dyDescent="0.2">
      <c r="B6405">
        <v>0</v>
      </c>
      <c r="C6405">
        <v>0</v>
      </c>
      <c r="D6405">
        <v>0</v>
      </c>
      <c r="E6405">
        <v>0</v>
      </c>
      <c r="F6405">
        <v>0</v>
      </c>
      <c r="G6405">
        <v>55555555</v>
      </c>
      <c r="H6405">
        <v>0</v>
      </c>
      <c r="I6405">
        <v>0</v>
      </c>
      <c r="J6405">
        <v>0</v>
      </c>
      <c r="K6405">
        <v>0</v>
      </c>
      <c r="L6405">
        <v>0</v>
      </c>
      <c r="M6405">
        <v>0</v>
      </c>
    </row>
    <row r="6406" spans="2:13" x14ac:dyDescent="0.2">
      <c r="B6406">
        <v>0</v>
      </c>
      <c r="C6406">
        <v>0</v>
      </c>
      <c r="D6406">
        <v>0</v>
      </c>
      <c r="E6406">
        <v>0</v>
      </c>
      <c r="F6406">
        <v>0</v>
      </c>
      <c r="G6406">
        <v>55555555</v>
      </c>
      <c r="H6406">
        <v>0</v>
      </c>
      <c r="I6406">
        <v>0</v>
      </c>
      <c r="J6406">
        <v>0</v>
      </c>
      <c r="K6406">
        <v>0</v>
      </c>
      <c r="L6406">
        <v>0</v>
      </c>
      <c r="M6406">
        <v>0</v>
      </c>
    </row>
    <row r="6407" spans="2:13" x14ac:dyDescent="0.2">
      <c r="B6407">
        <v>0</v>
      </c>
      <c r="C6407">
        <v>0</v>
      </c>
      <c r="D6407">
        <v>0</v>
      </c>
      <c r="E6407">
        <v>0</v>
      </c>
      <c r="F6407">
        <v>0</v>
      </c>
      <c r="G6407">
        <v>55555555</v>
      </c>
      <c r="H6407">
        <v>0</v>
      </c>
      <c r="I6407">
        <v>0</v>
      </c>
      <c r="J6407">
        <v>0</v>
      </c>
      <c r="K6407">
        <v>0</v>
      </c>
      <c r="L6407">
        <v>0</v>
      </c>
      <c r="M6407">
        <v>0</v>
      </c>
    </row>
    <row r="6408" spans="2:13" x14ac:dyDescent="0.2">
      <c r="B6408">
        <v>0</v>
      </c>
      <c r="C6408">
        <v>0</v>
      </c>
      <c r="D6408">
        <v>0</v>
      </c>
      <c r="E6408">
        <v>0</v>
      </c>
      <c r="F6408">
        <v>0</v>
      </c>
      <c r="G6408">
        <v>55555555</v>
      </c>
      <c r="H6408">
        <v>0</v>
      </c>
      <c r="I6408">
        <v>0</v>
      </c>
      <c r="J6408">
        <v>0</v>
      </c>
      <c r="K6408">
        <v>0</v>
      </c>
      <c r="L6408">
        <v>0</v>
      </c>
      <c r="M6408">
        <v>0</v>
      </c>
    </row>
    <row r="6409" spans="2:13" x14ac:dyDescent="0.2">
      <c r="B6409">
        <v>0</v>
      </c>
      <c r="C6409">
        <v>0</v>
      </c>
      <c r="D6409">
        <v>0</v>
      </c>
      <c r="E6409">
        <v>0</v>
      </c>
      <c r="F6409">
        <v>0</v>
      </c>
      <c r="G6409">
        <v>55555555</v>
      </c>
      <c r="H6409">
        <v>0</v>
      </c>
      <c r="I6409">
        <v>0</v>
      </c>
      <c r="J6409">
        <v>0</v>
      </c>
      <c r="K6409">
        <v>0</v>
      </c>
      <c r="L6409">
        <v>0</v>
      </c>
      <c r="M6409">
        <v>0</v>
      </c>
    </row>
    <row r="6410" spans="2:13" x14ac:dyDescent="0.2">
      <c r="B6410">
        <v>0</v>
      </c>
      <c r="C6410">
        <v>0</v>
      </c>
      <c r="D6410">
        <v>0</v>
      </c>
      <c r="E6410">
        <v>0</v>
      </c>
      <c r="F6410">
        <v>0</v>
      </c>
      <c r="G6410">
        <v>55555555</v>
      </c>
      <c r="H6410">
        <v>0</v>
      </c>
      <c r="I6410">
        <v>0</v>
      </c>
      <c r="J6410">
        <v>0</v>
      </c>
      <c r="K6410">
        <v>0</v>
      </c>
      <c r="L6410">
        <v>0</v>
      </c>
      <c r="M6410">
        <v>0</v>
      </c>
    </row>
    <row r="6411" spans="2:13" x14ac:dyDescent="0.2">
      <c r="B6411">
        <v>0</v>
      </c>
      <c r="C6411">
        <v>0</v>
      </c>
      <c r="D6411">
        <v>0</v>
      </c>
      <c r="E6411">
        <v>0</v>
      </c>
      <c r="F6411">
        <v>0</v>
      </c>
      <c r="G6411">
        <v>55555555</v>
      </c>
      <c r="H6411">
        <v>0</v>
      </c>
      <c r="I6411">
        <v>0</v>
      </c>
      <c r="J6411">
        <v>0</v>
      </c>
      <c r="K6411">
        <v>0</v>
      </c>
      <c r="L6411">
        <v>0</v>
      </c>
      <c r="M6411">
        <v>0</v>
      </c>
    </row>
    <row r="6412" spans="2:13" x14ac:dyDescent="0.2">
      <c r="B6412">
        <v>0</v>
      </c>
      <c r="C6412">
        <v>0</v>
      </c>
      <c r="D6412">
        <v>0</v>
      </c>
      <c r="E6412">
        <v>0</v>
      </c>
      <c r="F6412">
        <v>0</v>
      </c>
      <c r="G6412">
        <v>55555555</v>
      </c>
      <c r="H6412">
        <v>0</v>
      </c>
      <c r="I6412">
        <v>0</v>
      </c>
      <c r="J6412">
        <v>0</v>
      </c>
      <c r="K6412">
        <v>0</v>
      </c>
      <c r="L6412">
        <v>0</v>
      </c>
      <c r="M6412">
        <v>0</v>
      </c>
    </row>
    <row r="6413" spans="2:13" x14ac:dyDescent="0.2">
      <c r="B6413">
        <v>0</v>
      </c>
      <c r="C6413">
        <v>0</v>
      </c>
      <c r="D6413">
        <v>0</v>
      </c>
      <c r="E6413">
        <v>0</v>
      </c>
      <c r="F6413">
        <v>0</v>
      </c>
      <c r="G6413">
        <v>55555555</v>
      </c>
      <c r="H6413">
        <v>0</v>
      </c>
      <c r="I6413">
        <v>0</v>
      </c>
      <c r="J6413">
        <v>0</v>
      </c>
      <c r="K6413">
        <v>0</v>
      </c>
      <c r="L6413">
        <v>0</v>
      </c>
      <c r="M6413">
        <v>0</v>
      </c>
    </row>
    <row r="6414" spans="2:13" x14ac:dyDescent="0.2">
      <c r="B6414">
        <v>0</v>
      </c>
      <c r="C6414">
        <v>0</v>
      </c>
      <c r="D6414">
        <v>0</v>
      </c>
      <c r="E6414">
        <v>0</v>
      </c>
      <c r="F6414">
        <v>0</v>
      </c>
      <c r="G6414">
        <v>55555555</v>
      </c>
      <c r="H6414">
        <v>0</v>
      </c>
      <c r="I6414">
        <v>0</v>
      </c>
      <c r="J6414">
        <v>0</v>
      </c>
      <c r="K6414">
        <v>0</v>
      </c>
      <c r="L6414">
        <v>0</v>
      </c>
      <c r="M6414">
        <v>0</v>
      </c>
    </row>
    <row r="6415" spans="2:13" x14ac:dyDescent="0.2">
      <c r="B6415">
        <v>0</v>
      </c>
      <c r="C6415">
        <v>0</v>
      </c>
      <c r="D6415">
        <v>0</v>
      </c>
      <c r="E6415">
        <v>0</v>
      </c>
      <c r="F6415">
        <v>0</v>
      </c>
      <c r="G6415">
        <v>55555555</v>
      </c>
      <c r="H6415">
        <v>0</v>
      </c>
      <c r="I6415">
        <v>0</v>
      </c>
      <c r="J6415">
        <v>0</v>
      </c>
      <c r="K6415">
        <v>0</v>
      </c>
      <c r="L6415">
        <v>0</v>
      </c>
      <c r="M6415">
        <v>0</v>
      </c>
    </row>
    <row r="6416" spans="2:13" x14ac:dyDescent="0.2">
      <c r="B6416">
        <v>0</v>
      </c>
      <c r="C6416">
        <v>0</v>
      </c>
      <c r="D6416">
        <v>0</v>
      </c>
      <c r="E6416">
        <v>0</v>
      </c>
      <c r="F6416">
        <v>0</v>
      </c>
      <c r="G6416">
        <v>55555555</v>
      </c>
      <c r="H6416">
        <v>0</v>
      </c>
      <c r="I6416">
        <v>0</v>
      </c>
      <c r="J6416">
        <v>0</v>
      </c>
      <c r="K6416">
        <v>0</v>
      </c>
      <c r="L6416">
        <v>0</v>
      </c>
      <c r="M6416">
        <v>0</v>
      </c>
    </row>
    <row r="6417" spans="2:13" x14ac:dyDescent="0.2">
      <c r="B6417">
        <v>0</v>
      </c>
      <c r="C6417">
        <v>0</v>
      </c>
      <c r="D6417">
        <v>0</v>
      </c>
      <c r="E6417">
        <v>0</v>
      </c>
      <c r="F6417">
        <v>0</v>
      </c>
      <c r="G6417">
        <v>55555555</v>
      </c>
      <c r="H6417">
        <v>0</v>
      </c>
      <c r="I6417">
        <v>0</v>
      </c>
      <c r="J6417">
        <v>0</v>
      </c>
      <c r="K6417">
        <v>0</v>
      </c>
      <c r="L6417">
        <v>0</v>
      </c>
      <c r="M6417">
        <v>0</v>
      </c>
    </row>
    <row r="6418" spans="2:13" x14ac:dyDescent="0.2">
      <c r="B6418">
        <v>0</v>
      </c>
      <c r="C6418">
        <v>0</v>
      </c>
      <c r="D6418">
        <v>0</v>
      </c>
      <c r="E6418">
        <v>0</v>
      </c>
      <c r="F6418">
        <v>0</v>
      </c>
      <c r="G6418">
        <v>55555555</v>
      </c>
      <c r="H6418">
        <v>0</v>
      </c>
      <c r="I6418">
        <v>0</v>
      </c>
      <c r="J6418">
        <v>0</v>
      </c>
      <c r="K6418">
        <v>0</v>
      </c>
      <c r="L6418">
        <v>0</v>
      </c>
      <c r="M6418">
        <v>0</v>
      </c>
    </row>
    <row r="6419" spans="2:13" x14ac:dyDescent="0.2">
      <c r="B6419">
        <v>0</v>
      </c>
      <c r="C6419">
        <v>0</v>
      </c>
      <c r="D6419">
        <v>0</v>
      </c>
      <c r="E6419">
        <v>0</v>
      </c>
      <c r="F6419">
        <v>0</v>
      </c>
      <c r="G6419">
        <v>55555555</v>
      </c>
      <c r="H6419">
        <v>0</v>
      </c>
      <c r="I6419">
        <v>0</v>
      </c>
      <c r="J6419">
        <v>0</v>
      </c>
      <c r="K6419">
        <v>0</v>
      </c>
      <c r="L6419">
        <v>0</v>
      </c>
      <c r="M6419">
        <v>0</v>
      </c>
    </row>
    <row r="6420" spans="2:13" x14ac:dyDescent="0.2">
      <c r="B6420">
        <v>0</v>
      </c>
      <c r="C6420">
        <v>0</v>
      </c>
      <c r="D6420">
        <v>0</v>
      </c>
      <c r="E6420">
        <v>0</v>
      </c>
      <c r="F6420">
        <v>0</v>
      </c>
      <c r="G6420">
        <v>55555555</v>
      </c>
      <c r="H6420">
        <v>0</v>
      </c>
      <c r="I6420">
        <v>0</v>
      </c>
      <c r="J6420">
        <v>0</v>
      </c>
      <c r="K6420">
        <v>0</v>
      </c>
      <c r="L6420">
        <v>0</v>
      </c>
      <c r="M6420">
        <v>0</v>
      </c>
    </row>
    <row r="6421" spans="2:13" x14ac:dyDescent="0.2">
      <c r="B6421">
        <v>0</v>
      </c>
      <c r="C6421">
        <v>0</v>
      </c>
      <c r="D6421">
        <v>0</v>
      </c>
      <c r="E6421">
        <v>0</v>
      </c>
      <c r="F6421">
        <v>0</v>
      </c>
      <c r="G6421">
        <v>55555555</v>
      </c>
      <c r="H6421">
        <v>0</v>
      </c>
      <c r="I6421">
        <v>0</v>
      </c>
      <c r="J6421">
        <v>0</v>
      </c>
      <c r="K6421">
        <v>0</v>
      </c>
      <c r="L6421">
        <v>0</v>
      </c>
      <c r="M6421">
        <v>0</v>
      </c>
    </row>
    <row r="6422" spans="2:13" x14ac:dyDescent="0.2">
      <c r="B6422">
        <v>0</v>
      </c>
      <c r="C6422">
        <v>0</v>
      </c>
      <c r="D6422">
        <v>0</v>
      </c>
      <c r="E6422">
        <v>0</v>
      </c>
      <c r="F6422">
        <v>0</v>
      </c>
      <c r="G6422">
        <v>55555555</v>
      </c>
      <c r="H6422">
        <v>0</v>
      </c>
      <c r="I6422">
        <v>0</v>
      </c>
      <c r="J6422">
        <v>0</v>
      </c>
      <c r="K6422">
        <v>0</v>
      </c>
      <c r="L6422">
        <v>0</v>
      </c>
      <c r="M6422">
        <v>0</v>
      </c>
    </row>
    <row r="6423" spans="2:13" x14ac:dyDescent="0.2">
      <c r="B6423">
        <v>0</v>
      </c>
      <c r="C6423">
        <v>0</v>
      </c>
      <c r="D6423">
        <v>0</v>
      </c>
      <c r="E6423">
        <v>0</v>
      </c>
      <c r="F6423">
        <v>0</v>
      </c>
      <c r="G6423">
        <v>55555555</v>
      </c>
      <c r="H6423">
        <v>0</v>
      </c>
      <c r="I6423">
        <v>0</v>
      </c>
      <c r="J6423">
        <v>0</v>
      </c>
      <c r="K6423">
        <v>0</v>
      </c>
      <c r="L6423">
        <v>0</v>
      </c>
      <c r="M6423">
        <v>0</v>
      </c>
    </row>
    <row r="6424" spans="2:13" x14ac:dyDescent="0.2">
      <c r="B6424">
        <v>0</v>
      </c>
      <c r="C6424">
        <v>0</v>
      </c>
      <c r="D6424">
        <v>0</v>
      </c>
      <c r="E6424">
        <v>0</v>
      </c>
      <c r="F6424">
        <v>0</v>
      </c>
      <c r="G6424">
        <v>55555555</v>
      </c>
      <c r="H6424">
        <v>0</v>
      </c>
      <c r="I6424">
        <v>0</v>
      </c>
      <c r="J6424">
        <v>0</v>
      </c>
      <c r="K6424">
        <v>0</v>
      </c>
      <c r="L6424">
        <v>0</v>
      </c>
      <c r="M6424">
        <v>0</v>
      </c>
    </row>
    <row r="6425" spans="2:13" x14ac:dyDescent="0.2">
      <c r="B6425">
        <v>0</v>
      </c>
      <c r="C6425">
        <v>0</v>
      </c>
      <c r="D6425">
        <v>0</v>
      </c>
      <c r="E6425">
        <v>0</v>
      </c>
      <c r="F6425">
        <v>0</v>
      </c>
      <c r="G6425">
        <v>55555555</v>
      </c>
      <c r="H6425">
        <v>0</v>
      </c>
      <c r="I6425">
        <v>0</v>
      </c>
      <c r="J6425">
        <v>0</v>
      </c>
      <c r="K6425">
        <v>0</v>
      </c>
      <c r="L6425">
        <v>0</v>
      </c>
      <c r="M6425">
        <v>0</v>
      </c>
    </row>
    <row r="6426" spans="2:13" x14ac:dyDescent="0.2">
      <c r="B6426">
        <v>0</v>
      </c>
      <c r="C6426">
        <v>0</v>
      </c>
      <c r="D6426">
        <v>0</v>
      </c>
      <c r="E6426">
        <v>0</v>
      </c>
      <c r="F6426">
        <v>0</v>
      </c>
      <c r="G6426">
        <v>55555555</v>
      </c>
      <c r="H6426">
        <v>0</v>
      </c>
      <c r="I6426">
        <v>0</v>
      </c>
      <c r="J6426">
        <v>0</v>
      </c>
      <c r="K6426">
        <v>0</v>
      </c>
      <c r="L6426">
        <v>0</v>
      </c>
      <c r="M6426">
        <v>0</v>
      </c>
    </row>
    <row r="6427" spans="2:13" x14ac:dyDescent="0.2">
      <c r="B6427">
        <v>0</v>
      </c>
      <c r="C6427">
        <v>0</v>
      </c>
      <c r="D6427">
        <v>0</v>
      </c>
      <c r="E6427">
        <v>0</v>
      </c>
      <c r="F6427">
        <v>0</v>
      </c>
      <c r="G6427">
        <v>55555555</v>
      </c>
      <c r="H6427">
        <v>0</v>
      </c>
      <c r="I6427">
        <v>0</v>
      </c>
      <c r="J6427">
        <v>0</v>
      </c>
      <c r="K6427">
        <v>0</v>
      </c>
      <c r="L6427">
        <v>0</v>
      </c>
      <c r="M6427">
        <v>0</v>
      </c>
    </row>
    <row r="6428" spans="2:13" x14ac:dyDescent="0.2">
      <c r="B6428">
        <v>0</v>
      </c>
      <c r="C6428">
        <v>0</v>
      </c>
      <c r="D6428">
        <v>0</v>
      </c>
      <c r="E6428">
        <v>0</v>
      </c>
      <c r="F6428">
        <v>0</v>
      </c>
      <c r="G6428">
        <v>55555555</v>
      </c>
      <c r="H6428">
        <v>0</v>
      </c>
      <c r="I6428">
        <v>0</v>
      </c>
      <c r="J6428">
        <v>0</v>
      </c>
      <c r="K6428">
        <v>0</v>
      </c>
      <c r="L6428">
        <v>0</v>
      </c>
      <c r="M6428">
        <v>0</v>
      </c>
    </row>
    <row r="6429" spans="2:13" x14ac:dyDescent="0.2">
      <c r="B6429">
        <v>0</v>
      </c>
      <c r="C6429">
        <v>0</v>
      </c>
      <c r="D6429">
        <v>0</v>
      </c>
      <c r="E6429">
        <v>0</v>
      </c>
      <c r="F6429">
        <v>0</v>
      </c>
      <c r="G6429">
        <v>55555555</v>
      </c>
      <c r="H6429">
        <v>0</v>
      </c>
      <c r="I6429">
        <v>0</v>
      </c>
      <c r="J6429">
        <v>0</v>
      </c>
      <c r="K6429">
        <v>0</v>
      </c>
      <c r="L6429">
        <v>0</v>
      </c>
      <c r="M6429">
        <v>0</v>
      </c>
    </row>
    <row r="6430" spans="2:13" x14ac:dyDescent="0.2">
      <c r="B6430">
        <v>0</v>
      </c>
      <c r="C6430">
        <v>0</v>
      </c>
      <c r="D6430">
        <v>0</v>
      </c>
      <c r="E6430">
        <v>0</v>
      </c>
      <c r="F6430">
        <v>0</v>
      </c>
      <c r="G6430">
        <v>55555555</v>
      </c>
      <c r="H6430">
        <v>0</v>
      </c>
      <c r="I6430">
        <v>0</v>
      </c>
      <c r="J6430">
        <v>0</v>
      </c>
      <c r="K6430">
        <v>0</v>
      </c>
      <c r="L6430">
        <v>0</v>
      </c>
      <c r="M6430">
        <v>0</v>
      </c>
    </row>
    <row r="6431" spans="2:13" x14ac:dyDescent="0.2">
      <c r="B6431">
        <v>0</v>
      </c>
      <c r="C6431">
        <v>0</v>
      </c>
      <c r="D6431">
        <v>0</v>
      </c>
      <c r="E6431">
        <v>0</v>
      </c>
      <c r="F6431">
        <v>0</v>
      </c>
      <c r="G6431">
        <v>55555555</v>
      </c>
      <c r="H6431">
        <v>0</v>
      </c>
      <c r="I6431">
        <v>0</v>
      </c>
      <c r="J6431">
        <v>0</v>
      </c>
      <c r="K6431">
        <v>0</v>
      </c>
      <c r="L6431">
        <v>0</v>
      </c>
      <c r="M6431">
        <v>0</v>
      </c>
    </row>
    <row r="6432" spans="2:13" x14ac:dyDescent="0.2">
      <c r="B6432">
        <v>0</v>
      </c>
      <c r="C6432">
        <v>0</v>
      </c>
      <c r="D6432">
        <v>0</v>
      </c>
      <c r="E6432">
        <v>0</v>
      </c>
      <c r="F6432">
        <v>0</v>
      </c>
      <c r="G6432">
        <v>55555555</v>
      </c>
      <c r="H6432">
        <v>0</v>
      </c>
      <c r="I6432">
        <v>0</v>
      </c>
      <c r="J6432">
        <v>0</v>
      </c>
      <c r="K6432">
        <v>0</v>
      </c>
      <c r="L6432">
        <v>0</v>
      </c>
      <c r="M6432">
        <v>0</v>
      </c>
    </row>
    <row r="6433" spans="2:13" x14ac:dyDescent="0.2">
      <c r="B6433">
        <v>0</v>
      </c>
      <c r="C6433">
        <v>0</v>
      </c>
      <c r="D6433">
        <v>0</v>
      </c>
      <c r="E6433">
        <v>0</v>
      </c>
      <c r="F6433">
        <v>0</v>
      </c>
      <c r="G6433">
        <v>55555555</v>
      </c>
      <c r="H6433">
        <v>0</v>
      </c>
      <c r="I6433">
        <v>0</v>
      </c>
      <c r="J6433">
        <v>0</v>
      </c>
      <c r="K6433">
        <v>0</v>
      </c>
      <c r="L6433">
        <v>0</v>
      </c>
      <c r="M6433">
        <v>0</v>
      </c>
    </row>
    <row r="6434" spans="2:13" x14ac:dyDescent="0.2">
      <c r="B6434">
        <v>0</v>
      </c>
      <c r="C6434">
        <v>0</v>
      </c>
      <c r="D6434">
        <v>0</v>
      </c>
      <c r="E6434">
        <v>0</v>
      </c>
      <c r="F6434">
        <v>0</v>
      </c>
      <c r="G6434">
        <v>55555555</v>
      </c>
      <c r="H6434">
        <v>0</v>
      </c>
      <c r="I6434">
        <v>0</v>
      </c>
      <c r="J6434">
        <v>0</v>
      </c>
      <c r="K6434">
        <v>0</v>
      </c>
      <c r="L6434">
        <v>0</v>
      </c>
      <c r="M6434">
        <v>0</v>
      </c>
    </row>
    <row r="6435" spans="2:13" x14ac:dyDescent="0.2">
      <c r="B6435">
        <v>0</v>
      </c>
      <c r="C6435">
        <v>0</v>
      </c>
      <c r="D6435">
        <v>0</v>
      </c>
      <c r="E6435">
        <v>0</v>
      </c>
      <c r="F6435">
        <v>0</v>
      </c>
      <c r="G6435">
        <v>55555555</v>
      </c>
      <c r="H6435">
        <v>0</v>
      </c>
      <c r="I6435">
        <v>0</v>
      </c>
      <c r="J6435">
        <v>0</v>
      </c>
      <c r="K6435">
        <v>0</v>
      </c>
      <c r="L6435">
        <v>0</v>
      </c>
      <c r="M6435">
        <v>0</v>
      </c>
    </row>
    <row r="6436" spans="2:13" x14ac:dyDescent="0.2">
      <c r="B6436">
        <v>0</v>
      </c>
      <c r="C6436">
        <v>0</v>
      </c>
      <c r="D6436">
        <v>0</v>
      </c>
      <c r="E6436">
        <v>0</v>
      </c>
      <c r="F6436">
        <v>0</v>
      </c>
      <c r="G6436">
        <v>55555555</v>
      </c>
      <c r="H6436">
        <v>0</v>
      </c>
      <c r="I6436">
        <v>0</v>
      </c>
      <c r="J6436">
        <v>0</v>
      </c>
      <c r="K6436">
        <v>0</v>
      </c>
      <c r="L6436">
        <v>0</v>
      </c>
      <c r="M6436">
        <v>0</v>
      </c>
    </row>
    <row r="6437" spans="2:13" x14ac:dyDescent="0.2">
      <c r="B6437">
        <v>0</v>
      </c>
      <c r="C6437">
        <v>0</v>
      </c>
      <c r="D6437">
        <v>0</v>
      </c>
      <c r="E6437">
        <v>0</v>
      </c>
      <c r="F6437">
        <v>0</v>
      </c>
      <c r="G6437">
        <v>55555555</v>
      </c>
      <c r="H6437">
        <v>0</v>
      </c>
      <c r="I6437">
        <v>0</v>
      </c>
      <c r="J6437">
        <v>0</v>
      </c>
      <c r="K6437">
        <v>0</v>
      </c>
      <c r="L6437">
        <v>0</v>
      </c>
      <c r="M6437">
        <v>0</v>
      </c>
    </row>
    <row r="6438" spans="2:13" x14ac:dyDescent="0.2">
      <c r="B6438">
        <v>0</v>
      </c>
      <c r="C6438">
        <v>0</v>
      </c>
      <c r="D6438">
        <v>0</v>
      </c>
      <c r="E6438">
        <v>0</v>
      </c>
      <c r="F6438">
        <v>0</v>
      </c>
      <c r="G6438">
        <v>55555555</v>
      </c>
      <c r="H6438">
        <v>0</v>
      </c>
      <c r="I6438">
        <v>0</v>
      </c>
      <c r="J6438">
        <v>0</v>
      </c>
      <c r="K6438">
        <v>0</v>
      </c>
      <c r="L6438">
        <v>0</v>
      </c>
      <c r="M6438">
        <v>0</v>
      </c>
    </row>
    <row r="6439" spans="2:13" x14ac:dyDescent="0.2">
      <c r="B6439">
        <v>0</v>
      </c>
      <c r="C6439">
        <v>0</v>
      </c>
      <c r="D6439">
        <v>0</v>
      </c>
      <c r="E6439">
        <v>0</v>
      </c>
      <c r="F6439">
        <v>0</v>
      </c>
      <c r="G6439">
        <v>55555555</v>
      </c>
      <c r="H6439">
        <v>0</v>
      </c>
      <c r="I6439">
        <v>0</v>
      </c>
      <c r="J6439">
        <v>0</v>
      </c>
      <c r="K6439">
        <v>0</v>
      </c>
      <c r="L6439">
        <v>0</v>
      </c>
      <c r="M6439">
        <v>0</v>
      </c>
    </row>
    <row r="6440" spans="2:13" x14ac:dyDescent="0.2">
      <c r="B6440">
        <v>0</v>
      </c>
      <c r="C6440">
        <v>0</v>
      </c>
      <c r="D6440">
        <v>0</v>
      </c>
      <c r="E6440">
        <v>0</v>
      </c>
      <c r="F6440">
        <v>0</v>
      </c>
      <c r="G6440">
        <v>55555555</v>
      </c>
      <c r="H6440">
        <v>0</v>
      </c>
      <c r="I6440">
        <v>0</v>
      </c>
      <c r="J6440">
        <v>0</v>
      </c>
      <c r="K6440">
        <v>0</v>
      </c>
      <c r="L6440">
        <v>0</v>
      </c>
      <c r="M6440">
        <v>0</v>
      </c>
    </row>
    <row r="6441" spans="2:13" x14ac:dyDescent="0.2">
      <c r="B6441">
        <v>0</v>
      </c>
      <c r="C6441">
        <v>0</v>
      </c>
      <c r="D6441">
        <v>0</v>
      </c>
      <c r="E6441">
        <v>0</v>
      </c>
      <c r="F6441">
        <v>0</v>
      </c>
      <c r="G6441">
        <v>55555555</v>
      </c>
      <c r="H6441">
        <v>0</v>
      </c>
      <c r="I6441">
        <v>0</v>
      </c>
      <c r="J6441">
        <v>0</v>
      </c>
      <c r="K6441">
        <v>0</v>
      </c>
      <c r="L6441">
        <v>0</v>
      </c>
      <c r="M6441">
        <v>0</v>
      </c>
    </row>
    <row r="6442" spans="2:13" x14ac:dyDescent="0.2">
      <c r="B6442">
        <v>0</v>
      </c>
      <c r="C6442">
        <v>0</v>
      </c>
      <c r="D6442">
        <v>0</v>
      </c>
      <c r="E6442">
        <v>0</v>
      </c>
      <c r="F6442">
        <v>0</v>
      </c>
      <c r="G6442">
        <v>55555555</v>
      </c>
      <c r="H6442">
        <v>0</v>
      </c>
      <c r="I6442">
        <v>0</v>
      </c>
      <c r="J6442">
        <v>0</v>
      </c>
      <c r="K6442">
        <v>0</v>
      </c>
      <c r="L6442">
        <v>0</v>
      </c>
      <c r="M6442">
        <v>0</v>
      </c>
    </row>
    <row r="6443" spans="2:13" x14ac:dyDescent="0.2">
      <c r="B6443">
        <v>0</v>
      </c>
      <c r="C6443">
        <v>0</v>
      </c>
      <c r="D6443">
        <v>0</v>
      </c>
      <c r="E6443">
        <v>0</v>
      </c>
      <c r="F6443">
        <v>0</v>
      </c>
      <c r="G6443">
        <v>55555555</v>
      </c>
      <c r="H6443">
        <v>0</v>
      </c>
      <c r="I6443">
        <v>0</v>
      </c>
      <c r="J6443">
        <v>0</v>
      </c>
      <c r="K6443">
        <v>0</v>
      </c>
      <c r="L6443">
        <v>0</v>
      </c>
      <c r="M6443">
        <v>0</v>
      </c>
    </row>
    <row r="6444" spans="2:13" x14ac:dyDescent="0.2">
      <c r="B6444">
        <v>0</v>
      </c>
      <c r="C6444">
        <v>0</v>
      </c>
      <c r="D6444">
        <v>0</v>
      </c>
      <c r="E6444">
        <v>0</v>
      </c>
      <c r="F6444">
        <v>0</v>
      </c>
      <c r="G6444">
        <v>55555555</v>
      </c>
      <c r="H6444">
        <v>0</v>
      </c>
      <c r="I6444">
        <v>0</v>
      </c>
      <c r="J6444">
        <v>0</v>
      </c>
      <c r="K6444">
        <v>0</v>
      </c>
      <c r="L6444">
        <v>0</v>
      </c>
      <c r="M6444">
        <v>0</v>
      </c>
    </row>
    <row r="6445" spans="2:13" x14ac:dyDescent="0.2">
      <c r="B6445">
        <v>0</v>
      </c>
      <c r="C6445">
        <v>0</v>
      </c>
      <c r="D6445">
        <v>0</v>
      </c>
      <c r="E6445">
        <v>0</v>
      </c>
      <c r="F6445">
        <v>0</v>
      </c>
      <c r="G6445">
        <v>55555555</v>
      </c>
      <c r="H6445">
        <v>0</v>
      </c>
      <c r="I6445">
        <v>0</v>
      </c>
      <c r="J6445">
        <v>0</v>
      </c>
      <c r="K6445">
        <v>0</v>
      </c>
      <c r="L6445">
        <v>0</v>
      </c>
      <c r="M6445">
        <v>0</v>
      </c>
    </row>
    <row r="6446" spans="2:13" x14ac:dyDescent="0.2">
      <c r="B6446">
        <v>0</v>
      </c>
      <c r="C6446">
        <v>0</v>
      </c>
      <c r="D6446">
        <v>0</v>
      </c>
      <c r="E6446">
        <v>0</v>
      </c>
      <c r="F6446">
        <v>0</v>
      </c>
      <c r="G6446">
        <v>55555555</v>
      </c>
      <c r="H6446">
        <v>0</v>
      </c>
      <c r="I6446">
        <v>0</v>
      </c>
      <c r="J6446">
        <v>0</v>
      </c>
      <c r="K6446">
        <v>0</v>
      </c>
      <c r="L6446">
        <v>0</v>
      </c>
      <c r="M6446">
        <v>0</v>
      </c>
    </row>
    <row r="6447" spans="2:13" x14ac:dyDescent="0.2">
      <c r="B6447">
        <v>0</v>
      </c>
      <c r="C6447">
        <v>0</v>
      </c>
      <c r="D6447">
        <v>0</v>
      </c>
      <c r="E6447">
        <v>0</v>
      </c>
      <c r="F6447">
        <v>0</v>
      </c>
      <c r="G6447">
        <v>55555555</v>
      </c>
      <c r="H6447">
        <v>0</v>
      </c>
      <c r="I6447">
        <v>0</v>
      </c>
      <c r="J6447">
        <v>0</v>
      </c>
      <c r="K6447">
        <v>0</v>
      </c>
      <c r="L6447">
        <v>0</v>
      </c>
      <c r="M6447">
        <v>0</v>
      </c>
    </row>
    <row r="6448" spans="2:13" x14ac:dyDescent="0.2">
      <c r="B6448">
        <v>0</v>
      </c>
      <c r="C6448">
        <v>0</v>
      </c>
      <c r="D6448">
        <v>0</v>
      </c>
      <c r="E6448">
        <v>0</v>
      </c>
      <c r="F6448">
        <v>0</v>
      </c>
      <c r="G6448">
        <v>55555555</v>
      </c>
      <c r="H6448">
        <v>0</v>
      </c>
      <c r="I6448">
        <v>0</v>
      </c>
      <c r="J6448">
        <v>0</v>
      </c>
      <c r="K6448">
        <v>0</v>
      </c>
      <c r="L6448">
        <v>0</v>
      </c>
      <c r="M6448">
        <v>0</v>
      </c>
    </row>
    <row r="6449" spans="2:13" x14ac:dyDescent="0.2">
      <c r="B6449">
        <v>0</v>
      </c>
      <c r="C6449">
        <v>0</v>
      </c>
      <c r="D6449">
        <v>0</v>
      </c>
      <c r="E6449">
        <v>0</v>
      </c>
      <c r="F6449">
        <v>0</v>
      </c>
      <c r="G6449">
        <v>55555555</v>
      </c>
      <c r="H6449">
        <v>0</v>
      </c>
      <c r="I6449">
        <v>0</v>
      </c>
      <c r="J6449">
        <v>0</v>
      </c>
      <c r="K6449">
        <v>0</v>
      </c>
      <c r="L6449">
        <v>0</v>
      </c>
      <c r="M6449">
        <v>0</v>
      </c>
    </row>
    <row r="6450" spans="2:13" x14ac:dyDescent="0.2">
      <c r="B6450">
        <v>0</v>
      </c>
      <c r="C6450">
        <v>0</v>
      </c>
      <c r="D6450">
        <v>0</v>
      </c>
      <c r="E6450">
        <v>0</v>
      </c>
      <c r="F6450">
        <v>0</v>
      </c>
      <c r="G6450">
        <v>55555555</v>
      </c>
      <c r="H6450">
        <v>0</v>
      </c>
      <c r="I6450">
        <v>0</v>
      </c>
      <c r="J6450">
        <v>0</v>
      </c>
      <c r="K6450">
        <v>0</v>
      </c>
      <c r="L6450">
        <v>0</v>
      </c>
      <c r="M6450">
        <v>0</v>
      </c>
    </row>
    <row r="6451" spans="2:13" x14ac:dyDescent="0.2">
      <c r="B6451">
        <v>0</v>
      </c>
      <c r="C6451">
        <v>0</v>
      </c>
      <c r="D6451">
        <v>0</v>
      </c>
      <c r="E6451">
        <v>0</v>
      </c>
      <c r="F6451">
        <v>0</v>
      </c>
      <c r="G6451">
        <v>55555555</v>
      </c>
      <c r="H6451">
        <v>0</v>
      </c>
      <c r="I6451">
        <v>0</v>
      </c>
      <c r="J6451">
        <v>0</v>
      </c>
      <c r="K6451">
        <v>0</v>
      </c>
      <c r="L6451">
        <v>0</v>
      </c>
      <c r="M6451">
        <v>0</v>
      </c>
    </row>
    <row r="6452" spans="2:13" x14ac:dyDescent="0.2">
      <c r="B6452">
        <v>0</v>
      </c>
      <c r="C6452">
        <v>0</v>
      </c>
      <c r="D6452">
        <v>0</v>
      </c>
      <c r="E6452">
        <v>0</v>
      </c>
      <c r="F6452">
        <v>0</v>
      </c>
      <c r="G6452">
        <v>55555555</v>
      </c>
      <c r="H6452">
        <v>0</v>
      </c>
      <c r="I6452">
        <v>0</v>
      </c>
      <c r="J6452">
        <v>0</v>
      </c>
      <c r="K6452">
        <v>0</v>
      </c>
      <c r="L6452">
        <v>0</v>
      </c>
      <c r="M6452">
        <v>0</v>
      </c>
    </row>
    <row r="6453" spans="2:13" x14ac:dyDescent="0.2">
      <c r="B6453">
        <v>0</v>
      </c>
      <c r="C6453">
        <v>0</v>
      </c>
      <c r="D6453">
        <v>0</v>
      </c>
      <c r="E6453">
        <v>0</v>
      </c>
      <c r="F6453">
        <v>0</v>
      </c>
      <c r="G6453">
        <v>55555555</v>
      </c>
      <c r="H6453">
        <v>0</v>
      </c>
      <c r="I6453">
        <v>0</v>
      </c>
      <c r="J6453">
        <v>0</v>
      </c>
      <c r="K6453">
        <v>0</v>
      </c>
      <c r="L6453">
        <v>0</v>
      </c>
      <c r="M6453">
        <v>0</v>
      </c>
    </row>
    <row r="6454" spans="2:13" x14ac:dyDescent="0.2">
      <c r="B6454">
        <v>0</v>
      </c>
      <c r="C6454">
        <v>0</v>
      </c>
      <c r="D6454">
        <v>0</v>
      </c>
      <c r="E6454">
        <v>0</v>
      </c>
      <c r="F6454">
        <v>0</v>
      </c>
      <c r="G6454">
        <v>55555555</v>
      </c>
      <c r="H6454">
        <v>0</v>
      </c>
      <c r="I6454">
        <v>0</v>
      </c>
      <c r="J6454">
        <v>0</v>
      </c>
      <c r="K6454">
        <v>0</v>
      </c>
      <c r="L6454">
        <v>0</v>
      </c>
      <c r="M6454">
        <v>0</v>
      </c>
    </row>
    <row r="6455" spans="2:13" x14ac:dyDescent="0.2">
      <c r="B6455">
        <v>0</v>
      </c>
      <c r="C6455">
        <v>0</v>
      </c>
      <c r="D6455">
        <v>0</v>
      </c>
      <c r="E6455">
        <v>0</v>
      </c>
      <c r="F6455">
        <v>0</v>
      </c>
      <c r="G6455">
        <v>55555555</v>
      </c>
      <c r="H6455">
        <v>0</v>
      </c>
      <c r="I6455">
        <v>0</v>
      </c>
      <c r="J6455">
        <v>0</v>
      </c>
      <c r="K6455">
        <v>0</v>
      </c>
      <c r="L6455">
        <v>0</v>
      </c>
      <c r="M6455">
        <v>0</v>
      </c>
    </row>
    <row r="6456" spans="2:13" x14ac:dyDescent="0.2">
      <c r="B6456">
        <v>0</v>
      </c>
      <c r="C6456">
        <v>0</v>
      </c>
      <c r="D6456">
        <v>0</v>
      </c>
      <c r="E6456">
        <v>0</v>
      </c>
      <c r="F6456">
        <v>0</v>
      </c>
      <c r="G6456">
        <v>55555555</v>
      </c>
      <c r="H6456">
        <v>0</v>
      </c>
      <c r="I6456">
        <v>0</v>
      </c>
      <c r="J6456">
        <v>0</v>
      </c>
      <c r="K6456">
        <v>0</v>
      </c>
      <c r="L6456">
        <v>0</v>
      </c>
      <c r="M6456">
        <v>0</v>
      </c>
    </row>
    <row r="6457" spans="2:13" x14ac:dyDescent="0.2">
      <c r="B6457">
        <v>0</v>
      </c>
      <c r="C6457">
        <v>0</v>
      </c>
      <c r="D6457">
        <v>0</v>
      </c>
      <c r="E6457">
        <v>0</v>
      </c>
      <c r="F6457">
        <v>0</v>
      </c>
      <c r="G6457">
        <v>55555555</v>
      </c>
      <c r="H6457">
        <v>0</v>
      </c>
      <c r="I6457">
        <v>0</v>
      </c>
      <c r="J6457">
        <v>0</v>
      </c>
      <c r="K6457">
        <v>0</v>
      </c>
      <c r="L6457">
        <v>0</v>
      </c>
      <c r="M6457">
        <v>0</v>
      </c>
    </row>
    <row r="6458" spans="2:13" x14ac:dyDescent="0.2">
      <c r="B6458">
        <v>0</v>
      </c>
      <c r="C6458">
        <v>0</v>
      </c>
      <c r="D6458">
        <v>0</v>
      </c>
      <c r="E6458">
        <v>0</v>
      </c>
      <c r="F6458">
        <v>0</v>
      </c>
      <c r="G6458">
        <v>55555555</v>
      </c>
      <c r="H6458">
        <v>0</v>
      </c>
      <c r="I6458">
        <v>0</v>
      </c>
      <c r="J6458">
        <v>0</v>
      </c>
      <c r="K6458">
        <v>0</v>
      </c>
      <c r="L6458">
        <v>0</v>
      </c>
      <c r="M6458">
        <v>0</v>
      </c>
    </row>
    <row r="6459" spans="2:13" x14ac:dyDescent="0.2">
      <c r="B6459">
        <v>0</v>
      </c>
      <c r="C6459">
        <v>0</v>
      </c>
      <c r="D6459">
        <v>0</v>
      </c>
      <c r="E6459">
        <v>0</v>
      </c>
      <c r="F6459">
        <v>0</v>
      </c>
      <c r="G6459">
        <v>55555555</v>
      </c>
      <c r="H6459">
        <v>0</v>
      </c>
      <c r="I6459">
        <v>0</v>
      </c>
      <c r="J6459">
        <v>0</v>
      </c>
      <c r="K6459">
        <v>0</v>
      </c>
      <c r="L6459">
        <v>0</v>
      </c>
      <c r="M6459">
        <v>0</v>
      </c>
    </row>
    <row r="6460" spans="2:13" x14ac:dyDescent="0.2">
      <c r="B6460">
        <v>0</v>
      </c>
      <c r="C6460">
        <v>0</v>
      </c>
      <c r="D6460">
        <v>0</v>
      </c>
      <c r="E6460">
        <v>0</v>
      </c>
      <c r="F6460">
        <v>0</v>
      </c>
      <c r="G6460">
        <v>55555555</v>
      </c>
      <c r="H6460">
        <v>0</v>
      </c>
      <c r="I6460">
        <v>0</v>
      </c>
      <c r="J6460">
        <v>0</v>
      </c>
      <c r="K6460">
        <v>0</v>
      </c>
      <c r="L6460">
        <v>0</v>
      </c>
      <c r="M6460">
        <v>0</v>
      </c>
    </row>
    <row r="6461" spans="2:13" x14ac:dyDescent="0.2">
      <c r="B6461">
        <v>0</v>
      </c>
      <c r="C6461">
        <v>0</v>
      </c>
      <c r="D6461">
        <v>0</v>
      </c>
      <c r="E6461">
        <v>0</v>
      </c>
      <c r="F6461">
        <v>0</v>
      </c>
      <c r="G6461">
        <v>55555555</v>
      </c>
      <c r="H6461">
        <v>0</v>
      </c>
      <c r="I6461">
        <v>0</v>
      </c>
      <c r="J6461">
        <v>0</v>
      </c>
      <c r="K6461">
        <v>0</v>
      </c>
      <c r="L6461">
        <v>0</v>
      </c>
      <c r="M6461">
        <v>0</v>
      </c>
    </row>
    <row r="6462" spans="2:13" x14ac:dyDescent="0.2">
      <c r="B6462">
        <v>0</v>
      </c>
      <c r="C6462">
        <v>0</v>
      </c>
      <c r="D6462">
        <v>0</v>
      </c>
      <c r="E6462">
        <v>0</v>
      </c>
      <c r="F6462">
        <v>0</v>
      </c>
      <c r="G6462">
        <v>55555555</v>
      </c>
      <c r="H6462">
        <v>0</v>
      </c>
      <c r="I6462">
        <v>0</v>
      </c>
      <c r="J6462">
        <v>0</v>
      </c>
      <c r="K6462">
        <v>0</v>
      </c>
      <c r="L6462">
        <v>0</v>
      </c>
      <c r="M6462">
        <v>0</v>
      </c>
    </row>
    <row r="6463" spans="2:13" x14ac:dyDescent="0.2">
      <c r="B6463">
        <v>0</v>
      </c>
      <c r="C6463">
        <v>0</v>
      </c>
      <c r="D6463">
        <v>0</v>
      </c>
      <c r="E6463">
        <v>0</v>
      </c>
      <c r="F6463">
        <v>0</v>
      </c>
      <c r="G6463">
        <v>55555555</v>
      </c>
      <c r="H6463">
        <v>0</v>
      </c>
      <c r="I6463">
        <v>0</v>
      </c>
      <c r="J6463">
        <v>0</v>
      </c>
      <c r="K6463">
        <v>0</v>
      </c>
      <c r="L6463">
        <v>0</v>
      </c>
      <c r="M6463">
        <v>0</v>
      </c>
    </row>
    <row r="6464" spans="2:13" x14ac:dyDescent="0.2">
      <c r="B6464">
        <v>0</v>
      </c>
      <c r="C6464">
        <v>0</v>
      </c>
      <c r="D6464">
        <v>0</v>
      </c>
      <c r="E6464">
        <v>0</v>
      </c>
      <c r="F6464">
        <v>0</v>
      </c>
      <c r="G6464">
        <v>55555555</v>
      </c>
      <c r="H6464">
        <v>0</v>
      </c>
      <c r="I6464">
        <v>0</v>
      </c>
      <c r="J6464">
        <v>0</v>
      </c>
      <c r="K6464">
        <v>0</v>
      </c>
      <c r="L6464">
        <v>0</v>
      </c>
      <c r="M6464">
        <v>0</v>
      </c>
    </row>
    <row r="6465" spans="2:13" x14ac:dyDescent="0.2">
      <c r="B6465">
        <v>0</v>
      </c>
      <c r="C6465">
        <v>0</v>
      </c>
      <c r="D6465">
        <v>0</v>
      </c>
      <c r="E6465">
        <v>0</v>
      </c>
      <c r="F6465">
        <v>0</v>
      </c>
      <c r="G6465">
        <v>55555555</v>
      </c>
      <c r="H6465">
        <v>0</v>
      </c>
      <c r="I6465">
        <v>0</v>
      </c>
      <c r="J6465">
        <v>0</v>
      </c>
      <c r="K6465">
        <v>0</v>
      </c>
      <c r="L6465">
        <v>0</v>
      </c>
      <c r="M6465">
        <v>0</v>
      </c>
    </row>
    <row r="6466" spans="2:13" x14ac:dyDescent="0.2">
      <c r="B6466">
        <v>0</v>
      </c>
      <c r="C6466">
        <v>0</v>
      </c>
      <c r="D6466">
        <v>0</v>
      </c>
      <c r="E6466">
        <v>0</v>
      </c>
      <c r="F6466">
        <v>0</v>
      </c>
      <c r="G6466">
        <v>55555555</v>
      </c>
      <c r="H6466">
        <v>0</v>
      </c>
      <c r="I6466">
        <v>0</v>
      </c>
      <c r="J6466">
        <v>0</v>
      </c>
      <c r="K6466">
        <v>0</v>
      </c>
      <c r="L6466">
        <v>0</v>
      </c>
      <c r="M6466">
        <v>0</v>
      </c>
    </row>
    <row r="6467" spans="2:13" x14ac:dyDescent="0.2">
      <c r="B6467">
        <v>0</v>
      </c>
      <c r="C6467">
        <v>0</v>
      </c>
      <c r="D6467">
        <v>0</v>
      </c>
      <c r="E6467">
        <v>0</v>
      </c>
      <c r="F6467">
        <v>0</v>
      </c>
      <c r="G6467">
        <v>55555555</v>
      </c>
      <c r="H6467">
        <v>0</v>
      </c>
      <c r="I6467">
        <v>0</v>
      </c>
      <c r="J6467">
        <v>0</v>
      </c>
      <c r="K6467">
        <v>0</v>
      </c>
      <c r="L6467">
        <v>0</v>
      </c>
      <c r="M6467">
        <v>0</v>
      </c>
    </row>
    <row r="6468" spans="2:13" x14ac:dyDescent="0.2">
      <c r="B6468">
        <v>0</v>
      </c>
      <c r="C6468">
        <v>0</v>
      </c>
      <c r="D6468">
        <v>0</v>
      </c>
      <c r="E6468">
        <v>0</v>
      </c>
      <c r="F6468">
        <v>0</v>
      </c>
      <c r="G6468">
        <v>55555555</v>
      </c>
      <c r="H6468">
        <v>0</v>
      </c>
      <c r="I6468">
        <v>0</v>
      </c>
      <c r="J6468">
        <v>0</v>
      </c>
      <c r="K6468">
        <v>0</v>
      </c>
      <c r="L6468">
        <v>0</v>
      </c>
      <c r="M6468">
        <v>0</v>
      </c>
    </row>
    <row r="6469" spans="2:13" x14ac:dyDescent="0.2">
      <c r="B6469">
        <v>0</v>
      </c>
      <c r="C6469">
        <v>0</v>
      </c>
      <c r="D6469">
        <v>0</v>
      </c>
      <c r="E6469">
        <v>0</v>
      </c>
      <c r="F6469">
        <v>0</v>
      </c>
      <c r="G6469">
        <v>55555555</v>
      </c>
      <c r="H6469">
        <v>0</v>
      </c>
      <c r="I6469">
        <v>0</v>
      </c>
      <c r="J6469">
        <v>0</v>
      </c>
      <c r="K6469">
        <v>0</v>
      </c>
      <c r="L6469">
        <v>0</v>
      </c>
      <c r="M6469">
        <v>0</v>
      </c>
    </row>
    <row r="6470" spans="2:13" x14ac:dyDescent="0.2">
      <c r="B6470">
        <v>0</v>
      </c>
      <c r="C6470">
        <v>0</v>
      </c>
      <c r="D6470">
        <v>0</v>
      </c>
      <c r="E6470">
        <v>0</v>
      </c>
      <c r="F6470">
        <v>0</v>
      </c>
      <c r="G6470">
        <v>55555555</v>
      </c>
      <c r="H6470">
        <v>0</v>
      </c>
      <c r="I6470">
        <v>0</v>
      </c>
      <c r="J6470">
        <v>0</v>
      </c>
      <c r="K6470">
        <v>0</v>
      </c>
      <c r="L6470">
        <v>0</v>
      </c>
      <c r="M6470">
        <v>0</v>
      </c>
    </row>
    <row r="6471" spans="2:13" x14ac:dyDescent="0.2">
      <c r="B6471">
        <v>0</v>
      </c>
      <c r="C6471">
        <v>0</v>
      </c>
      <c r="D6471">
        <v>0</v>
      </c>
      <c r="E6471">
        <v>0</v>
      </c>
      <c r="F6471">
        <v>0</v>
      </c>
      <c r="G6471">
        <v>55555555</v>
      </c>
      <c r="H6471">
        <v>0</v>
      </c>
      <c r="I6471">
        <v>0</v>
      </c>
      <c r="J6471">
        <v>0</v>
      </c>
      <c r="K6471">
        <v>0</v>
      </c>
      <c r="L6471">
        <v>0</v>
      </c>
      <c r="M6471">
        <v>0</v>
      </c>
    </row>
    <row r="6472" spans="2:13" x14ac:dyDescent="0.2">
      <c r="B6472">
        <v>0</v>
      </c>
      <c r="C6472">
        <v>0</v>
      </c>
      <c r="D6472">
        <v>0</v>
      </c>
      <c r="E6472">
        <v>0</v>
      </c>
      <c r="F6472">
        <v>0</v>
      </c>
      <c r="G6472">
        <v>55555555</v>
      </c>
      <c r="H6472">
        <v>0</v>
      </c>
      <c r="I6472">
        <v>0</v>
      </c>
      <c r="J6472">
        <v>0</v>
      </c>
      <c r="K6472">
        <v>0</v>
      </c>
      <c r="L6472">
        <v>0</v>
      </c>
      <c r="M6472">
        <v>0</v>
      </c>
    </row>
    <row r="6473" spans="2:13" x14ac:dyDescent="0.2">
      <c r="B6473">
        <v>0</v>
      </c>
      <c r="C6473">
        <v>0</v>
      </c>
      <c r="D6473">
        <v>0</v>
      </c>
      <c r="E6473">
        <v>0</v>
      </c>
      <c r="F6473">
        <v>0</v>
      </c>
      <c r="G6473">
        <v>55555555</v>
      </c>
      <c r="H6473">
        <v>0</v>
      </c>
      <c r="I6473">
        <v>0</v>
      </c>
      <c r="J6473">
        <v>0</v>
      </c>
      <c r="K6473">
        <v>0</v>
      </c>
      <c r="L6473">
        <v>0</v>
      </c>
      <c r="M6473">
        <v>0</v>
      </c>
    </row>
    <row r="6474" spans="2:13" x14ac:dyDescent="0.2">
      <c r="B6474">
        <v>0</v>
      </c>
      <c r="C6474">
        <v>0</v>
      </c>
      <c r="D6474">
        <v>0</v>
      </c>
      <c r="E6474">
        <v>0</v>
      </c>
      <c r="F6474">
        <v>0</v>
      </c>
      <c r="G6474">
        <v>55555555</v>
      </c>
      <c r="H6474">
        <v>0</v>
      </c>
      <c r="I6474">
        <v>0</v>
      </c>
      <c r="J6474">
        <v>0</v>
      </c>
      <c r="K6474">
        <v>0</v>
      </c>
      <c r="L6474">
        <v>0</v>
      </c>
      <c r="M6474">
        <v>0</v>
      </c>
    </row>
    <row r="6475" spans="2:13" x14ac:dyDescent="0.2">
      <c r="B6475">
        <v>0</v>
      </c>
      <c r="C6475">
        <v>0</v>
      </c>
      <c r="D6475">
        <v>0</v>
      </c>
      <c r="E6475">
        <v>0</v>
      </c>
      <c r="F6475">
        <v>0</v>
      </c>
      <c r="G6475">
        <v>55555555</v>
      </c>
      <c r="H6475">
        <v>0</v>
      </c>
      <c r="I6475">
        <v>0</v>
      </c>
      <c r="J6475">
        <v>0</v>
      </c>
      <c r="K6475">
        <v>0</v>
      </c>
      <c r="L6475">
        <v>0</v>
      </c>
      <c r="M6475">
        <v>0</v>
      </c>
    </row>
    <row r="6476" spans="2:13" x14ac:dyDescent="0.2">
      <c r="B6476">
        <v>0</v>
      </c>
      <c r="C6476">
        <v>0</v>
      </c>
      <c r="D6476">
        <v>0</v>
      </c>
      <c r="E6476">
        <v>0</v>
      </c>
      <c r="F6476">
        <v>0</v>
      </c>
      <c r="G6476">
        <v>55555555</v>
      </c>
      <c r="H6476">
        <v>0</v>
      </c>
      <c r="I6476">
        <v>0</v>
      </c>
      <c r="J6476">
        <v>0</v>
      </c>
      <c r="K6476">
        <v>0</v>
      </c>
      <c r="L6476">
        <v>0</v>
      </c>
      <c r="M6476">
        <v>0</v>
      </c>
    </row>
    <row r="6477" spans="2:13" x14ac:dyDescent="0.2">
      <c r="B6477">
        <v>0</v>
      </c>
      <c r="C6477">
        <v>0</v>
      </c>
      <c r="D6477">
        <v>0</v>
      </c>
      <c r="E6477">
        <v>0</v>
      </c>
      <c r="F6477">
        <v>0</v>
      </c>
      <c r="G6477">
        <v>55555555</v>
      </c>
      <c r="H6477">
        <v>0</v>
      </c>
      <c r="I6477">
        <v>0</v>
      </c>
      <c r="J6477">
        <v>0</v>
      </c>
      <c r="K6477">
        <v>0</v>
      </c>
      <c r="L6477">
        <v>0</v>
      </c>
      <c r="M6477">
        <v>0</v>
      </c>
    </row>
    <row r="6478" spans="2:13" x14ac:dyDescent="0.2">
      <c r="B6478">
        <v>0</v>
      </c>
      <c r="C6478">
        <v>0</v>
      </c>
      <c r="D6478">
        <v>0</v>
      </c>
      <c r="E6478">
        <v>0</v>
      </c>
      <c r="F6478">
        <v>0</v>
      </c>
      <c r="G6478">
        <v>55555555</v>
      </c>
      <c r="H6478">
        <v>0</v>
      </c>
      <c r="I6478">
        <v>0</v>
      </c>
      <c r="J6478">
        <v>0</v>
      </c>
      <c r="K6478">
        <v>0</v>
      </c>
      <c r="L6478">
        <v>0</v>
      </c>
      <c r="M6478">
        <v>0</v>
      </c>
    </row>
    <row r="6479" spans="2:13" x14ac:dyDescent="0.2">
      <c r="B6479">
        <v>0</v>
      </c>
      <c r="C6479">
        <v>0</v>
      </c>
      <c r="D6479">
        <v>0</v>
      </c>
      <c r="E6479">
        <v>0</v>
      </c>
      <c r="F6479">
        <v>0</v>
      </c>
      <c r="G6479">
        <v>55555555</v>
      </c>
      <c r="H6479">
        <v>0</v>
      </c>
      <c r="I6479">
        <v>0</v>
      </c>
      <c r="J6479">
        <v>0</v>
      </c>
      <c r="K6479">
        <v>0</v>
      </c>
      <c r="L6479">
        <v>0</v>
      </c>
      <c r="M6479">
        <v>0</v>
      </c>
    </row>
    <row r="6480" spans="2:13" x14ac:dyDescent="0.2">
      <c r="B6480">
        <v>0</v>
      </c>
      <c r="C6480">
        <v>0</v>
      </c>
      <c r="D6480">
        <v>0</v>
      </c>
      <c r="E6480">
        <v>0</v>
      </c>
      <c r="F6480">
        <v>0</v>
      </c>
      <c r="G6480">
        <v>55555555</v>
      </c>
      <c r="H6480">
        <v>0</v>
      </c>
      <c r="I6480">
        <v>0</v>
      </c>
      <c r="J6480">
        <v>0</v>
      </c>
      <c r="K6480">
        <v>0</v>
      </c>
      <c r="L6480">
        <v>0</v>
      </c>
      <c r="M6480">
        <v>0</v>
      </c>
    </row>
    <row r="6481" spans="2:13" x14ac:dyDescent="0.2">
      <c r="B6481">
        <v>0</v>
      </c>
      <c r="C6481">
        <v>0</v>
      </c>
      <c r="D6481">
        <v>0</v>
      </c>
      <c r="E6481">
        <v>0</v>
      </c>
      <c r="F6481">
        <v>0</v>
      </c>
      <c r="G6481">
        <v>55555555</v>
      </c>
      <c r="H6481">
        <v>0</v>
      </c>
      <c r="I6481">
        <v>0</v>
      </c>
      <c r="J6481">
        <v>0</v>
      </c>
      <c r="K6481">
        <v>0</v>
      </c>
      <c r="L6481">
        <v>0</v>
      </c>
      <c r="M6481">
        <v>0</v>
      </c>
    </row>
    <row r="6482" spans="2:13" x14ac:dyDescent="0.2">
      <c r="B6482">
        <v>0</v>
      </c>
      <c r="C6482">
        <v>0</v>
      </c>
      <c r="D6482">
        <v>0</v>
      </c>
      <c r="E6482">
        <v>0</v>
      </c>
      <c r="F6482">
        <v>0</v>
      </c>
      <c r="G6482">
        <v>55555555</v>
      </c>
      <c r="H6482">
        <v>0</v>
      </c>
      <c r="I6482">
        <v>0</v>
      </c>
      <c r="J6482">
        <v>0</v>
      </c>
      <c r="K6482">
        <v>0</v>
      </c>
      <c r="L6482">
        <v>0</v>
      </c>
      <c r="M6482">
        <v>0</v>
      </c>
    </row>
    <row r="6483" spans="2:13" x14ac:dyDescent="0.2">
      <c r="B6483">
        <v>0</v>
      </c>
      <c r="C6483">
        <v>0</v>
      </c>
      <c r="D6483">
        <v>0</v>
      </c>
      <c r="E6483">
        <v>0</v>
      </c>
      <c r="F6483">
        <v>0</v>
      </c>
      <c r="G6483">
        <v>55555555</v>
      </c>
      <c r="H6483">
        <v>0</v>
      </c>
      <c r="I6483">
        <v>0</v>
      </c>
      <c r="J6483">
        <v>0</v>
      </c>
      <c r="K6483">
        <v>0</v>
      </c>
      <c r="L6483">
        <v>0</v>
      </c>
      <c r="M6483">
        <v>0</v>
      </c>
    </row>
    <row r="6484" spans="2:13" x14ac:dyDescent="0.2">
      <c r="B6484">
        <v>0</v>
      </c>
      <c r="C6484">
        <v>0</v>
      </c>
      <c r="D6484">
        <v>0</v>
      </c>
      <c r="E6484">
        <v>0</v>
      </c>
      <c r="F6484">
        <v>0</v>
      </c>
      <c r="G6484">
        <v>55555555</v>
      </c>
      <c r="H6484">
        <v>0</v>
      </c>
      <c r="I6484">
        <v>0</v>
      </c>
      <c r="J6484">
        <v>0</v>
      </c>
      <c r="K6484">
        <v>0</v>
      </c>
      <c r="L6484">
        <v>0</v>
      </c>
      <c r="M6484">
        <v>0</v>
      </c>
    </row>
    <row r="6485" spans="2:13" x14ac:dyDescent="0.2">
      <c r="B6485">
        <v>0</v>
      </c>
      <c r="C6485">
        <v>0</v>
      </c>
      <c r="D6485">
        <v>0</v>
      </c>
      <c r="E6485">
        <v>0</v>
      </c>
      <c r="F6485">
        <v>0</v>
      </c>
      <c r="G6485">
        <v>55555555</v>
      </c>
      <c r="H6485">
        <v>0</v>
      </c>
      <c r="I6485">
        <v>0</v>
      </c>
      <c r="J6485">
        <v>0</v>
      </c>
      <c r="K6485">
        <v>0</v>
      </c>
      <c r="L6485">
        <v>0</v>
      </c>
      <c r="M6485">
        <v>0</v>
      </c>
    </row>
    <row r="6486" spans="2:13" x14ac:dyDescent="0.2">
      <c r="B6486">
        <v>0</v>
      </c>
      <c r="C6486">
        <v>0</v>
      </c>
      <c r="D6486">
        <v>0</v>
      </c>
      <c r="E6486">
        <v>0</v>
      </c>
      <c r="F6486">
        <v>0</v>
      </c>
      <c r="G6486">
        <v>55555555</v>
      </c>
      <c r="H6486">
        <v>0</v>
      </c>
      <c r="I6486">
        <v>0</v>
      </c>
      <c r="J6486">
        <v>0</v>
      </c>
      <c r="K6486">
        <v>0</v>
      </c>
      <c r="L6486">
        <v>0</v>
      </c>
      <c r="M6486">
        <v>0</v>
      </c>
    </row>
    <row r="6487" spans="2:13" x14ac:dyDescent="0.2">
      <c r="B6487">
        <v>0</v>
      </c>
      <c r="C6487">
        <v>0</v>
      </c>
      <c r="D6487">
        <v>0</v>
      </c>
      <c r="E6487">
        <v>0</v>
      </c>
      <c r="F6487">
        <v>0</v>
      </c>
      <c r="G6487">
        <v>55555555</v>
      </c>
      <c r="H6487">
        <v>0</v>
      </c>
      <c r="I6487">
        <v>0</v>
      </c>
      <c r="J6487">
        <v>0</v>
      </c>
      <c r="K6487">
        <v>0</v>
      </c>
      <c r="L6487">
        <v>0</v>
      </c>
      <c r="M6487">
        <v>0</v>
      </c>
    </row>
    <row r="6488" spans="2:13" x14ac:dyDescent="0.2">
      <c r="B6488">
        <v>0</v>
      </c>
      <c r="C6488">
        <v>0</v>
      </c>
      <c r="D6488">
        <v>0</v>
      </c>
      <c r="E6488">
        <v>0</v>
      </c>
      <c r="F6488">
        <v>0</v>
      </c>
      <c r="G6488">
        <v>55555555</v>
      </c>
      <c r="H6488">
        <v>0</v>
      </c>
      <c r="I6488">
        <v>0</v>
      </c>
      <c r="J6488">
        <v>0</v>
      </c>
      <c r="K6488">
        <v>0</v>
      </c>
      <c r="L6488">
        <v>0</v>
      </c>
      <c r="M6488">
        <v>0</v>
      </c>
    </row>
    <row r="6489" spans="2:13" x14ac:dyDescent="0.2">
      <c r="B6489">
        <v>0</v>
      </c>
      <c r="C6489">
        <v>0</v>
      </c>
      <c r="D6489">
        <v>0</v>
      </c>
      <c r="E6489">
        <v>0</v>
      </c>
      <c r="F6489">
        <v>0</v>
      </c>
      <c r="G6489">
        <v>55555555</v>
      </c>
      <c r="H6489">
        <v>0</v>
      </c>
      <c r="I6489">
        <v>0</v>
      </c>
      <c r="J6489">
        <v>0</v>
      </c>
      <c r="K6489">
        <v>0</v>
      </c>
      <c r="L6489">
        <v>0</v>
      </c>
      <c r="M6489">
        <v>0</v>
      </c>
    </row>
    <row r="6490" spans="2:13" x14ac:dyDescent="0.2">
      <c r="B6490">
        <v>0</v>
      </c>
      <c r="C6490">
        <v>0</v>
      </c>
      <c r="D6490">
        <v>0</v>
      </c>
      <c r="E6490">
        <v>0</v>
      </c>
      <c r="F6490">
        <v>0</v>
      </c>
      <c r="G6490">
        <v>55555555</v>
      </c>
      <c r="H6490">
        <v>0</v>
      </c>
      <c r="I6490">
        <v>0</v>
      </c>
      <c r="J6490">
        <v>0</v>
      </c>
      <c r="K6490">
        <v>0</v>
      </c>
      <c r="L6490">
        <v>0</v>
      </c>
      <c r="M6490">
        <v>0</v>
      </c>
    </row>
    <row r="6491" spans="2:13" x14ac:dyDescent="0.2">
      <c r="B6491">
        <v>0</v>
      </c>
      <c r="C6491">
        <v>0</v>
      </c>
      <c r="D6491">
        <v>0</v>
      </c>
      <c r="E6491">
        <v>0</v>
      </c>
      <c r="F6491">
        <v>0</v>
      </c>
      <c r="G6491">
        <v>55555555</v>
      </c>
      <c r="H6491">
        <v>0</v>
      </c>
      <c r="I6491">
        <v>0</v>
      </c>
      <c r="J6491">
        <v>0</v>
      </c>
      <c r="K6491">
        <v>0</v>
      </c>
      <c r="L6491">
        <v>0</v>
      </c>
      <c r="M6491">
        <v>0</v>
      </c>
    </row>
    <row r="6492" spans="2:13" x14ac:dyDescent="0.2">
      <c r="B6492">
        <v>0</v>
      </c>
      <c r="C6492">
        <v>0</v>
      </c>
      <c r="D6492">
        <v>0</v>
      </c>
      <c r="E6492">
        <v>0</v>
      </c>
      <c r="F6492">
        <v>0</v>
      </c>
      <c r="G6492">
        <v>55555555</v>
      </c>
      <c r="H6492">
        <v>0</v>
      </c>
      <c r="I6492">
        <v>0</v>
      </c>
      <c r="J6492">
        <v>0</v>
      </c>
      <c r="K6492">
        <v>0</v>
      </c>
      <c r="L6492">
        <v>0</v>
      </c>
      <c r="M6492">
        <v>0</v>
      </c>
    </row>
    <row r="6493" spans="2:13" x14ac:dyDescent="0.2">
      <c r="B6493">
        <v>0</v>
      </c>
      <c r="C6493">
        <v>0</v>
      </c>
      <c r="D6493">
        <v>0</v>
      </c>
      <c r="E6493">
        <v>0</v>
      </c>
      <c r="F6493">
        <v>0</v>
      </c>
      <c r="G6493">
        <v>55555555</v>
      </c>
      <c r="H6493">
        <v>0</v>
      </c>
      <c r="I6493">
        <v>0</v>
      </c>
      <c r="J6493">
        <v>0</v>
      </c>
      <c r="K6493">
        <v>0</v>
      </c>
      <c r="L6493">
        <v>0</v>
      </c>
      <c r="M6493">
        <v>0</v>
      </c>
    </row>
    <row r="6494" spans="2:13" x14ac:dyDescent="0.2">
      <c r="B6494">
        <v>0</v>
      </c>
      <c r="C6494">
        <v>0</v>
      </c>
      <c r="D6494">
        <v>0</v>
      </c>
      <c r="E6494">
        <v>0</v>
      </c>
      <c r="F6494">
        <v>0</v>
      </c>
      <c r="G6494">
        <v>55555555</v>
      </c>
      <c r="H6494">
        <v>0</v>
      </c>
      <c r="I6494">
        <v>0</v>
      </c>
      <c r="J6494">
        <v>0</v>
      </c>
      <c r="K6494">
        <v>0</v>
      </c>
      <c r="L6494">
        <v>0</v>
      </c>
      <c r="M6494">
        <v>0</v>
      </c>
    </row>
    <row r="6495" spans="2:13" x14ac:dyDescent="0.2">
      <c r="B6495">
        <v>0</v>
      </c>
      <c r="C6495">
        <v>0</v>
      </c>
      <c r="D6495">
        <v>0</v>
      </c>
      <c r="E6495">
        <v>0</v>
      </c>
      <c r="F6495">
        <v>0</v>
      </c>
      <c r="G6495">
        <v>55555555</v>
      </c>
      <c r="H6495">
        <v>0</v>
      </c>
      <c r="I6495">
        <v>0</v>
      </c>
      <c r="J6495">
        <v>0</v>
      </c>
      <c r="K6495">
        <v>0</v>
      </c>
      <c r="L6495">
        <v>0</v>
      </c>
      <c r="M6495">
        <v>0</v>
      </c>
    </row>
    <row r="6496" spans="2:13" x14ac:dyDescent="0.2">
      <c r="B6496">
        <v>0</v>
      </c>
      <c r="C6496">
        <v>0</v>
      </c>
      <c r="D6496">
        <v>0</v>
      </c>
      <c r="E6496">
        <v>0</v>
      </c>
      <c r="F6496">
        <v>0</v>
      </c>
      <c r="G6496">
        <v>55555555</v>
      </c>
      <c r="H6496">
        <v>0</v>
      </c>
      <c r="I6496">
        <v>0</v>
      </c>
      <c r="J6496">
        <v>0</v>
      </c>
      <c r="K6496">
        <v>0</v>
      </c>
      <c r="L6496">
        <v>0</v>
      </c>
      <c r="M6496">
        <v>0</v>
      </c>
    </row>
    <row r="6497" spans="2:13" x14ac:dyDescent="0.2">
      <c r="B6497">
        <v>0</v>
      </c>
      <c r="C6497">
        <v>0</v>
      </c>
      <c r="D6497">
        <v>0</v>
      </c>
      <c r="E6497">
        <v>0</v>
      </c>
      <c r="F6497">
        <v>0</v>
      </c>
      <c r="G6497">
        <v>55555555</v>
      </c>
      <c r="H6497">
        <v>0</v>
      </c>
      <c r="I6497">
        <v>0</v>
      </c>
      <c r="J6497">
        <v>0</v>
      </c>
      <c r="K6497">
        <v>0</v>
      </c>
      <c r="L6497">
        <v>0</v>
      </c>
      <c r="M6497">
        <v>0</v>
      </c>
    </row>
    <row r="6498" spans="2:13" x14ac:dyDescent="0.2">
      <c r="B6498">
        <v>0</v>
      </c>
      <c r="C6498">
        <v>0</v>
      </c>
      <c r="D6498">
        <v>0</v>
      </c>
      <c r="E6498">
        <v>0</v>
      </c>
      <c r="F6498">
        <v>0</v>
      </c>
      <c r="G6498">
        <v>55555555</v>
      </c>
      <c r="H6498">
        <v>0</v>
      </c>
      <c r="I6498">
        <v>0</v>
      </c>
      <c r="J6498">
        <v>0</v>
      </c>
      <c r="K6498">
        <v>0</v>
      </c>
      <c r="L6498">
        <v>0</v>
      </c>
      <c r="M6498">
        <v>0</v>
      </c>
    </row>
    <row r="6499" spans="2:13" x14ac:dyDescent="0.2">
      <c r="B6499">
        <v>0</v>
      </c>
      <c r="C6499">
        <v>0</v>
      </c>
      <c r="D6499">
        <v>0</v>
      </c>
      <c r="E6499">
        <v>0</v>
      </c>
      <c r="F6499">
        <v>0</v>
      </c>
      <c r="G6499">
        <v>55555555</v>
      </c>
      <c r="H6499">
        <v>0</v>
      </c>
      <c r="I6499">
        <v>0</v>
      </c>
      <c r="J6499">
        <v>0</v>
      </c>
      <c r="K6499">
        <v>0</v>
      </c>
      <c r="L6499">
        <v>0</v>
      </c>
      <c r="M6499">
        <v>0</v>
      </c>
    </row>
    <row r="6500" spans="2:13" x14ac:dyDescent="0.2">
      <c r="B6500">
        <v>0</v>
      </c>
      <c r="C6500">
        <v>0</v>
      </c>
      <c r="D6500">
        <v>0</v>
      </c>
      <c r="E6500">
        <v>0</v>
      </c>
      <c r="F6500">
        <v>0</v>
      </c>
      <c r="G6500">
        <v>55555555</v>
      </c>
      <c r="H6500">
        <v>0</v>
      </c>
      <c r="I6500">
        <v>0</v>
      </c>
      <c r="J6500">
        <v>0</v>
      </c>
      <c r="K6500">
        <v>0</v>
      </c>
      <c r="L6500">
        <v>0</v>
      </c>
      <c r="M6500">
        <v>0</v>
      </c>
    </row>
    <row r="6501" spans="2:13" x14ac:dyDescent="0.2">
      <c r="B6501">
        <v>0</v>
      </c>
      <c r="C6501">
        <v>0</v>
      </c>
      <c r="D6501">
        <v>0</v>
      </c>
      <c r="E6501">
        <v>0</v>
      </c>
      <c r="F6501">
        <v>0</v>
      </c>
      <c r="G6501">
        <v>55555555</v>
      </c>
      <c r="H6501">
        <v>0</v>
      </c>
      <c r="I6501">
        <v>0</v>
      </c>
      <c r="J6501">
        <v>0</v>
      </c>
      <c r="K6501">
        <v>0</v>
      </c>
      <c r="L6501">
        <v>0</v>
      </c>
      <c r="M6501">
        <v>0</v>
      </c>
    </row>
    <row r="6502" spans="2:13" x14ac:dyDescent="0.2">
      <c r="B6502">
        <v>0</v>
      </c>
      <c r="C6502">
        <v>0</v>
      </c>
      <c r="D6502">
        <v>0</v>
      </c>
      <c r="E6502">
        <v>0</v>
      </c>
      <c r="F6502">
        <v>0</v>
      </c>
      <c r="G6502">
        <v>55555555</v>
      </c>
      <c r="H6502">
        <v>0</v>
      </c>
      <c r="I6502">
        <v>0</v>
      </c>
      <c r="J6502">
        <v>0</v>
      </c>
      <c r="K6502">
        <v>0</v>
      </c>
      <c r="L6502">
        <v>0</v>
      </c>
      <c r="M6502">
        <v>0</v>
      </c>
    </row>
    <row r="6503" spans="2:13" x14ac:dyDescent="0.2">
      <c r="B6503">
        <v>0</v>
      </c>
      <c r="C6503">
        <v>0</v>
      </c>
      <c r="D6503">
        <v>0</v>
      </c>
      <c r="E6503">
        <v>0</v>
      </c>
      <c r="F6503">
        <v>0</v>
      </c>
      <c r="G6503">
        <v>55555555</v>
      </c>
      <c r="H6503">
        <v>0</v>
      </c>
      <c r="I6503">
        <v>0</v>
      </c>
      <c r="J6503">
        <v>0</v>
      </c>
      <c r="K6503">
        <v>0</v>
      </c>
      <c r="L6503">
        <v>0</v>
      </c>
      <c r="M6503">
        <v>0</v>
      </c>
    </row>
    <row r="6504" spans="2:13" x14ac:dyDescent="0.2">
      <c r="B6504">
        <v>0</v>
      </c>
      <c r="C6504">
        <v>0</v>
      </c>
      <c r="D6504">
        <v>0</v>
      </c>
      <c r="E6504">
        <v>0</v>
      </c>
      <c r="F6504">
        <v>0</v>
      </c>
      <c r="G6504">
        <v>55555555</v>
      </c>
      <c r="H6504">
        <v>0</v>
      </c>
      <c r="I6504">
        <v>0</v>
      </c>
      <c r="J6504">
        <v>0</v>
      </c>
      <c r="K6504">
        <v>0</v>
      </c>
      <c r="L6504">
        <v>0</v>
      </c>
      <c r="M6504">
        <v>0</v>
      </c>
    </row>
    <row r="6505" spans="2:13" x14ac:dyDescent="0.2">
      <c r="B6505">
        <v>0</v>
      </c>
      <c r="C6505">
        <v>0</v>
      </c>
      <c r="D6505">
        <v>0</v>
      </c>
      <c r="E6505">
        <v>0</v>
      </c>
      <c r="F6505">
        <v>0</v>
      </c>
      <c r="G6505">
        <v>55555555</v>
      </c>
      <c r="H6505">
        <v>0</v>
      </c>
      <c r="I6505">
        <v>0</v>
      </c>
      <c r="J6505">
        <v>0</v>
      </c>
      <c r="K6505">
        <v>0</v>
      </c>
      <c r="L6505">
        <v>0</v>
      </c>
      <c r="M6505">
        <v>0</v>
      </c>
    </row>
    <row r="6506" spans="2:13" x14ac:dyDescent="0.2">
      <c r="B6506">
        <v>0</v>
      </c>
      <c r="C6506">
        <v>0</v>
      </c>
      <c r="D6506">
        <v>0</v>
      </c>
      <c r="E6506">
        <v>0</v>
      </c>
      <c r="F6506">
        <v>0</v>
      </c>
      <c r="G6506">
        <v>55555555</v>
      </c>
      <c r="H6506">
        <v>0</v>
      </c>
      <c r="I6506">
        <v>0</v>
      </c>
      <c r="J6506">
        <v>0</v>
      </c>
      <c r="K6506">
        <v>0</v>
      </c>
      <c r="L6506">
        <v>0</v>
      </c>
      <c r="M6506">
        <v>0</v>
      </c>
    </row>
    <row r="6507" spans="2:13" x14ac:dyDescent="0.2">
      <c r="B6507">
        <v>0</v>
      </c>
      <c r="C6507">
        <v>0</v>
      </c>
      <c r="D6507">
        <v>0</v>
      </c>
      <c r="E6507">
        <v>0</v>
      </c>
      <c r="F6507">
        <v>0</v>
      </c>
      <c r="G6507">
        <v>55555555</v>
      </c>
      <c r="H6507">
        <v>0</v>
      </c>
      <c r="I6507">
        <v>0</v>
      </c>
      <c r="J6507">
        <v>0</v>
      </c>
      <c r="K6507">
        <v>0</v>
      </c>
      <c r="L6507">
        <v>0</v>
      </c>
      <c r="M6507">
        <v>0</v>
      </c>
    </row>
    <row r="6508" spans="2:13" x14ac:dyDescent="0.2">
      <c r="B6508">
        <v>0</v>
      </c>
      <c r="C6508">
        <v>0</v>
      </c>
      <c r="D6508">
        <v>0</v>
      </c>
      <c r="E6508">
        <v>0</v>
      </c>
      <c r="F6508">
        <v>0</v>
      </c>
      <c r="G6508">
        <v>55555555</v>
      </c>
      <c r="H6508">
        <v>0</v>
      </c>
      <c r="I6508">
        <v>0</v>
      </c>
      <c r="J6508">
        <v>0</v>
      </c>
      <c r="K6508">
        <v>0</v>
      </c>
      <c r="L6508">
        <v>0</v>
      </c>
      <c r="M6508">
        <v>0</v>
      </c>
    </row>
    <row r="6509" spans="2:13" x14ac:dyDescent="0.2">
      <c r="B6509">
        <v>0</v>
      </c>
      <c r="C6509">
        <v>0</v>
      </c>
      <c r="D6509">
        <v>0</v>
      </c>
      <c r="E6509">
        <v>0</v>
      </c>
      <c r="F6509">
        <v>0</v>
      </c>
      <c r="G6509">
        <v>55555555</v>
      </c>
      <c r="H6509">
        <v>0</v>
      </c>
      <c r="I6509">
        <v>0</v>
      </c>
      <c r="J6509">
        <v>0</v>
      </c>
      <c r="K6509">
        <v>0</v>
      </c>
      <c r="L6509">
        <v>0</v>
      </c>
      <c r="M6509">
        <v>0</v>
      </c>
    </row>
    <row r="6510" spans="2:13" x14ac:dyDescent="0.2">
      <c r="B6510">
        <v>0</v>
      </c>
      <c r="C6510">
        <v>0</v>
      </c>
      <c r="D6510">
        <v>0</v>
      </c>
      <c r="E6510">
        <v>0</v>
      </c>
      <c r="F6510">
        <v>0</v>
      </c>
      <c r="G6510">
        <v>55555555</v>
      </c>
      <c r="H6510">
        <v>0</v>
      </c>
      <c r="I6510">
        <v>0</v>
      </c>
      <c r="J6510">
        <v>0</v>
      </c>
      <c r="K6510">
        <v>0</v>
      </c>
      <c r="L6510">
        <v>0</v>
      </c>
      <c r="M6510">
        <v>0</v>
      </c>
    </row>
    <row r="6511" spans="2:13" x14ac:dyDescent="0.2">
      <c r="B6511">
        <v>0</v>
      </c>
      <c r="C6511">
        <v>0</v>
      </c>
      <c r="D6511">
        <v>0</v>
      </c>
      <c r="E6511">
        <v>0</v>
      </c>
      <c r="F6511">
        <v>0</v>
      </c>
      <c r="G6511">
        <v>55555555</v>
      </c>
      <c r="H6511">
        <v>0</v>
      </c>
      <c r="I6511">
        <v>0</v>
      </c>
      <c r="J6511">
        <v>0</v>
      </c>
      <c r="K6511">
        <v>0</v>
      </c>
      <c r="L6511">
        <v>0</v>
      </c>
      <c r="M6511">
        <v>0</v>
      </c>
    </row>
    <row r="6512" spans="2:13" x14ac:dyDescent="0.2">
      <c r="B6512">
        <v>0</v>
      </c>
      <c r="C6512">
        <v>0</v>
      </c>
      <c r="D6512">
        <v>0</v>
      </c>
      <c r="E6512">
        <v>0</v>
      </c>
      <c r="F6512">
        <v>0</v>
      </c>
      <c r="G6512">
        <v>55555555</v>
      </c>
      <c r="H6512">
        <v>0</v>
      </c>
      <c r="I6512">
        <v>0</v>
      </c>
      <c r="J6512">
        <v>0</v>
      </c>
      <c r="K6512">
        <v>0</v>
      </c>
      <c r="L6512">
        <v>0</v>
      </c>
      <c r="M6512">
        <v>0</v>
      </c>
    </row>
    <row r="6513" spans="2:13" x14ac:dyDescent="0.2">
      <c r="B6513">
        <v>0</v>
      </c>
      <c r="C6513">
        <v>0</v>
      </c>
      <c r="D6513">
        <v>0</v>
      </c>
      <c r="E6513">
        <v>0</v>
      </c>
      <c r="F6513">
        <v>0</v>
      </c>
      <c r="G6513">
        <v>55555555</v>
      </c>
      <c r="H6513">
        <v>0</v>
      </c>
      <c r="I6513">
        <v>0</v>
      </c>
      <c r="J6513">
        <v>0</v>
      </c>
      <c r="K6513">
        <v>0</v>
      </c>
      <c r="L6513">
        <v>0</v>
      </c>
      <c r="M6513">
        <v>0</v>
      </c>
    </row>
    <row r="6514" spans="2:13" x14ac:dyDescent="0.2">
      <c r="B6514">
        <v>0</v>
      </c>
      <c r="C6514">
        <v>0</v>
      </c>
      <c r="D6514">
        <v>0</v>
      </c>
      <c r="E6514">
        <v>0</v>
      </c>
      <c r="F6514">
        <v>0</v>
      </c>
      <c r="G6514">
        <v>55555555</v>
      </c>
      <c r="H6514">
        <v>0</v>
      </c>
      <c r="I6514">
        <v>0</v>
      </c>
      <c r="J6514">
        <v>0</v>
      </c>
      <c r="K6514">
        <v>0</v>
      </c>
      <c r="L6514">
        <v>0</v>
      </c>
      <c r="M6514">
        <v>0</v>
      </c>
    </row>
    <row r="6515" spans="2:13" x14ac:dyDescent="0.2">
      <c r="B6515">
        <v>0</v>
      </c>
      <c r="C6515">
        <v>0</v>
      </c>
      <c r="D6515">
        <v>0</v>
      </c>
      <c r="E6515">
        <v>0</v>
      </c>
      <c r="F6515">
        <v>0</v>
      </c>
      <c r="G6515">
        <v>55555555</v>
      </c>
      <c r="H6515">
        <v>0</v>
      </c>
      <c r="I6515">
        <v>0</v>
      </c>
      <c r="J6515">
        <v>0</v>
      </c>
      <c r="K6515">
        <v>0</v>
      </c>
      <c r="L6515">
        <v>0</v>
      </c>
      <c r="M6515">
        <v>0</v>
      </c>
    </row>
    <row r="6516" spans="2:13" x14ac:dyDescent="0.2">
      <c r="B6516">
        <v>0</v>
      </c>
      <c r="C6516">
        <v>0</v>
      </c>
      <c r="D6516">
        <v>0</v>
      </c>
      <c r="E6516">
        <v>0</v>
      </c>
      <c r="F6516">
        <v>0</v>
      </c>
      <c r="G6516">
        <v>55555555</v>
      </c>
      <c r="H6516">
        <v>0</v>
      </c>
      <c r="I6516">
        <v>0</v>
      </c>
      <c r="J6516">
        <v>0</v>
      </c>
      <c r="K6516">
        <v>0</v>
      </c>
      <c r="L6516">
        <v>0</v>
      </c>
      <c r="M6516">
        <v>0</v>
      </c>
    </row>
    <row r="6517" spans="2:13" x14ac:dyDescent="0.2">
      <c r="B6517">
        <v>0</v>
      </c>
      <c r="C6517">
        <v>0</v>
      </c>
      <c r="D6517">
        <v>0</v>
      </c>
      <c r="E6517">
        <v>0</v>
      </c>
      <c r="F6517">
        <v>0</v>
      </c>
      <c r="G6517">
        <v>55555555</v>
      </c>
      <c r="H6517">
        <v>0</v>
      </c>
      <c r="I6517">
        <v>0</v>
      </c>
      <c r="J6517">
        <v>0</v>
      </c>
      <c r="K6517">
        <v>0</v>
      </c>
      <c r="L6517">
        <v>0</v>
      </c>
      <c r="M6517">
        <v>0</v>
      </c>
    </row>
    <row r="6518" spans="2:13" x14ac:dyDescent="0.2">
      <c r="B6518">
        <v>0</v>
      </c>
      <c r="C6518">
        <v>0</v>
      </c>
      <c r="D6518">
        <v>0</v>
      </c>
      <c r="E6518">
        <v>0</v>
      </c>
      <c r="F6518">
        <v>0</v>
      </c>
      <c r="G6518">
        <v>55555555</v>
      </c>
      <c r="H6518">
        <v>0</v>
      </c>
      <c r="I6518">
        <v>0</v>
      </c>
      <c r="J6518">
        <v>0</v>
      </c>
      <c r="K6518">
        <v>0</v>
      </c>
      <c r="L6518">
        <v>0</v>
      </c>
      <c r="M6518">
        <v>0</v>
      </c>
    </row>
    <row r="6519" spans="2:13" x14ac:dyDescent="0.2">
      <c r="B6519">
        <v>0</v>
      </c>
      <c r="C6519">
        <v>0</v>
      </c>
      <c r="D6519">
        <v>0</v>
      </c>
      <c r="E6519">
        <v>0</v>
      </c>
      <c r="F6519">
        <v>0</v>
      </c>
      <c r="G6519">
        <v>55555555</v>
      </c>
      <c r="H6519">
        <v>0</v>
      </c>
      <c r="I6519">
        <v>0</v>
      </c>
      <c r="J6519">
        <v>0</v>
      </c>
      <c r="K6519">
        <v>0</v>
      </c>
      <c r="L6519">
        <v>0</v>
      </c>
      <c r="M6519">
        <v>0</v>
      </c>
    </row>
    <row r="6520" spans="2:13" x14ac:dyDescent="0.2">
      <c r="B6520">
        <v>0</v>
      </c>
      <c r="C6520">
        <v>0</v>
      </c>
      <c r="D6520">
        <v>0</v>
      </c>
      <c r="E6520">
        <v>0</v>
      </c>
      <c r="F6520">
        <v>0</v>
      </c>
      <c r="G6520">
        <v>55555555</v>
      </c>
      <c r="H6520">
        <v>0</v>
      </c>
      <c r="I6520">
        <v>0</v>
      </c>
      <c r="J6520">
        <v>0</v>
      </c>
      <c r="K6520">
        <v>0</v>
      </c>
      <c r="L6520">
        <v>0</v>
      </c>
      <c r="M6520">
        <v>0</v>
      </c>
    </row>
    <row r="6521" spans="2:13" x14ac:dyDescent="0.2">
      <c r="B6521">
        <v>0</v>
      </c>
      <c r="C6521">
        <v>0</v>
      </c>
      <c r="D6521">
        <v>0</v>
      </c>
      <c r="E6521">
        <v>0</v>
      </c>
      <c r="F6521">
        <v>0</v>
      </c>
      <c r="G6521">
        <v>55555555</v>
      </c>
      <c r="H6521">
        <v>0</v>
      </c>
      <c r="I6521">
        <v>0</v>
      </c>
      <c r="J6521">
        <v>0</v>
      </c>
      <c r="K6521">
        <v>0</v>
      </c>
      <c r="L6521">
        <v>0</v>
      </c>
      <c r="M6521">
        <v>0</v>
      </c>
    </row>
    <row r="6522" spans="2:13" x14ac:dyDescent="0.2">
      <c r="B6522">
        <v>0</v>
      </c>
      <c r="C6522">
        <v>0</v>
      </c>
      <c r="D6522">
        <v>0</v>
      </c>
      <c r="E6522">
        <v>0</v>
      </c>
      <c r="F6522">
        <v>0</v>
      </c>
      <c r="G6522">
        <v>55555555</v>
      </c>
      <c r="H6522">
        <v>0</v>
      </c>
      <c r="I6522">
        <v>0</v>
      </c>
      <c r="J6522">
        <v>0</v>
      </c>
      <c r="K6522">
        <v>0</v>
      </c>
      <c r="L6522">
        <v>0</v>
      </c>
      <c r="M6522">
        <v>0</v>
      </c>
    </row>
    <row r="6523" spans="2:13" x14ac:dyDescent="0.2">
      <c r="B6523">
        <v>0</v>
      </c>
      <c r="C6523">
        <v>0</v>
      </c>
      <c r="D6523">
        <v>0</v>
      </c>
      <c r="E6523">
        <v>0</v>
      </c>
      <c r="F6523">
        <v>0</v>
      </c>
      <c r="G6523">
        <v>55555555</v>
      </c>
      <c r="H6523">
        <v>0</v>
      </c>
      <c r="I6523">
        <v>0</v>
      </c>
      <c r="J6523">
        <v>0</v>
      </c>
      <c r="K6523">
        <v>0</v>
      </c>
      <c r="L6523">
        <v>0</v>
      </c>
      <c r="M6523">
        <v>0</v>
      </c>
    </row>
    <row r="6524" spans="2:13" x14ac:dyDescent="0.2">
      <c r="B6524">
        <v>0</v>
      </c>
      <c r="C6524">
        <v>0</v>
      </c>
      <c r="D6524">
        <v>0</v>
      </c>
      <c r="E6524">
        <v>0</v>
      </c>
      <c r="F6524">
        <v>0</v>
      </c>
      <c r="G6524">
        <v>55555555</v>
      </c>
      <c r="H6524">
        <v>0</v>
      </c>
      <c r="I6524">
        <v>0</v>
      </c>
      <c r="J6524">
        <v>0</v>
      </c>
      <c r="K6524">
        <v>0</v>
      </c>
      <c r="L6524">
        <v>0</v>
      </c>
      <c r="M6524">
        <v>0</v>
      </c>
    </row>
    <row r="6525" spans="2:13" x14ac:dyDescent="0.2">
      <c r="B6525">
        <v>0</v>
      </c>
      <c r="C6525">
        <v>0</v>
      </c>
      <c r="D6525">
        <v>0</v>
      </c>
      <c r="E6525">
        <v>0</v>
      </c>
      <c r="F6525">
        <v>0</v>
      </c>
      <c r="G6525">
        <v>55555555</v>
      </c>
      <c r="H6525">
        <v>0</v>
      </c>
      <c r="I6525">
        <v>0</v>
      </c>
      <c r="J6525">
        <v>0</v>
      </c>
      <c r="K6525">
        <v>0</v>
      </c>
      <c r="L6525">
        <v>0</v>
      </c>
      <c r="M6525">
        <v>0</v>
      </c>
    </row>
    <row r="6526" spans="2:13" x14ac:dyDescent="0.2">
      <c r="B6526">
        <v>0</v>
      </c>
      <c r="C6526">
        <v>0</v>
      </c>
      <c r="D6526">
        <v>0</v>
      </c>
      <c r="E6526">
        <v>0</v>
      </c>
      <c r="F6526">
        <v>0</v>
      </c>
      <c r="G6526">
        <v>55555555</v>
      </c>
      <c r="H6526">
        <v>0</v>
      </c>
      <c r="I6526">
        <v>0</v>
      </c>
      <c r="J6526">
        <v>0</v>
      </c>
      <c r="K6526">
        <v>0</v>
      </c>
      <c r="L6526">
        <v>0</v>
      </c>
      <c r="M6526">
        <v>0</v>
      </c>
    </row>
    <row r="6527" spans="2:13" x14ac:dyDescent="0.2">
      <c r="B6527">
        <v>0</v>
      </c>
      <c r="C6527">
        <v>0</v>
      </c>
      <c r="D6527">
        <v>0</v>
      </c>
      <c r="E6527">
        <v>0</v>
      </c>
      <c r="F6527">
        <v>0</v>
      </c>
      <c r="G6527">
        <v>55555555</v>
      </c>
      <c r="H6527">
        <v>0</v>
      </c>
      <c r="I6527">
        <v>0</v>
      </c>
      <c r="J6527">
        <v>0</v>
      </c>
      <c r="K6527">
        <v>0</v>
      </c>
      <c r="L6527">
        <v>0</v>
      </c>
      <c r="M6527">
        <v>0</v>
      </c>
    </row>
    <row r="6528" spans="2:13" x14ac:dyDescent="0.2">
      <c r="B6528">
        <v>0</v>
      </c>
      <c r="C6528">
        <v>0</v>
      </c>
      <c r="D6528">
        <v>0</v>
      </c>
      <c r="E6528">
        <v>0</v>
      </c>
      <c r="F6528">
        <v>0</v>
      </c>
      <c r="G6528">
        <v>55555555</v>
      </c>
      <c r="H6528">
        <v>0</v>
      </c>
      <c r="I6528">
        <v>0</v>
      </c>
      <c r="J6528">
        <v>0</v>
      </c>
      <c r="K6528">
        <v>0</v>
      </c>
      <c r="L6528">
        <v>0</v>
      </c>
      <c r="M6528">
        <v>0</v>
      </c>
    </row>
    <row r="6529" spans="2:13" x14ac:dyDescent="0.2">
      <c r="B6529">
        <v>0</v>
      </c>
      <c r="C6529">
        <v>0</v>
      </c>
      <c r="D6529">
        <v>0</v>
      </c>
      <c r="E6529">
        <v>0</v>
      </c>
      <c r="F6529">
        <v>0</v>
      </c>
      <c r="G6529">
        <v>55555555</v>
      </c>
      <c r="H6529">
        <v>0</v>
      </c>
      <c r="I6529">
        <v>0</v>
      </c>
      <c r="J6529">
        <v>0</v>
      </c>
      <c r="K6529">
        <v>0</v>
      </c>
      <c r="L6529">
        <v>0</v>
      </c>
      <c r="M6529">
        <v>0</v>
      </c>
    </row>
    <row r="6530" spans="2:13" x14ac:dyDescent="0.2">
      <c r="B6530">
        <v>0</v>
      </c>
      <c r="C6530">
        <v>0</v>
      </c>
      <c r="D6530">
        <v>0</v>
      </c>
      <c r="E6530">
        <v>0</v>
      </c>
      <c r="F6530">
        <v>0</v>
      </c>
      <c r="G6530">
        <v>55555555</v>
      </c>
      <c r="H6530">
        <v>0</v>
      </c>
      <c r="I6530">
        <v>0</v>
      </c>
      <c r="J6530">
        <v>0</v>
      </c>
      <c r="K6530">
        <v>0</v>
      </c>
      <c r="L6530">
        <v>0</v>
      </c>
      <c r="M6530">
        <v>0</v>
      </c>
    </row>
    <row r="6531" spans="2:13" x14ac:dyDescent="0.2">
      <c r="B6531">
        <v>0</v>
      </c>
      <c r="C6531">
        <v>0</v>
      </c>
      <c r="D6531">
        <v>0</v>
      </c>
      <c r="E6531">
        <v>0</v>
      </c>
      <c r="F6531">
        <v>0</v>
      </c>
      <c r="G6531">
        <v>55555555</v>
      </c>
      <c r="H6531">
        <v>0</v>
      </c>
      <c r="I6531">
        <v>0</v>
      </c>
      <c r="J6531">
        <v>0</v>
      </c>
      <c r="K6531">
        <v>0</v>
      </c>
      <c r="L6531">
        <v>0</v>
      </c>
      <c r="M6531">
        <v>0</v>
      </c>
    </row>
    <row r="6532" spans="2:13" x14ac:dyDescent="0.2">
      <c r="B6532">
        <v>0</v>
      </c>
      <c r="C6532">
        <v>0</v>
      </c>
      <c r="D6532">
        <v>0</v>
      </c>
      <c r="E6532">
        <v>0</v>
      </c>
      <c r="F6532">
        <v>0</v>
      </c>
      <c r="G6532">
        <v>55555555</v>
      </c>
      <c r="H6532">
        <v>0</v>
      </c>
      <c r="I6532">
        <v>0</v>
      </c>
      <c r="J6532">
        <v>0</v>
      </c>
      <c r="K6532">
        <v>0</v>
      </c>
      <c r="L6532">
        <v>0</v>
      </c>
      <c r="M6532">
        <v>0</v>
      </c>
    </row>
    <row r="6533" spans="2:13" x14ac:dyDescent="0.2">
      <c r="B6533">
        <v>0</v>
      </c>
      <c r="C6533">
        <v>0</v>
      </c>
      <c r="D6533">
        <v>0</v>
      </c>
      <c r="E6533">
        <v>0</v>
      </c>
      <c r="F6533">
        <v>0</v>
      </c>
      <c r="G6533">
        <v>55555555</v>
      </c>
      <c r="H6533">
        <v>0</v>
      </c>
      <c r="I6533">
        <v>0</v>
      </c>
      <c r="J6533">
        <v>0</v>
      </c>
      <c r="K6533">
        <v>0</v>
      </c>
      <c r="L6533">
        <v>0</v>
      </c>
      <c r="M6533">
        <v>0</v>
      </c>
    </row>
    <row r="6534" spans="2:13" x14ac:dyDescent="0.2">
      <c r="B6534">
        <v>0</v>
      </c>
      <c r="C6534">
        <v>0</v>
      </c>
      <c r="D6534">
        <v>0</v>
      </c>
      <c r="E6534">
        <v>0</v>
      </c>
      <c r="F6534">
        <v>0</v>
      </c>
      <c r="G6534">
        <v>55555555</v>
      </c>
      <c r="H6534">
        <v>0</v>
      </c>
      <c r="I6534">
        <v>0</v>
      </c>
      <c r="J6534">
        <v>0</v>
      </c>
      <c r="K6534">
        <v>0</v>
      </c>
      <c r="L6534">
        <v>0</v>
      </c>
      <c r="M6534">
        <v>0</v>
      </c>
    </row>
    <row r="6535" spans="2:13" x14ac:dyDescent="0.2">
      <c r="B6535">
        <v>0</v>
      </c>
      <c r="C6535">
        <v>0</v>
      </c>
      <c r="D6535">
        <v>0</v>
      </c>
      <c r="E6535">
        <v>0</v>
      </c>
      <c r="F6535">
        <v>0</v>
      </c>
      <c r="G6535">
        <v>55555555</v>
      </c>
      <c r="H6535">
        <v>0</v>
      </c>
      <c r="I6535">
        <v>0</v>
      </c>
      <c r="J6535">
        <v>0</v>
      </c>
      <c r="K6535">
        <v>0</v>
      </c>
      <c r="L6535">
        <v>0</v>
      </c>
      <c r="M6535">
        <v>0</v>
      </c>
    </row>
    <row r="6536" spans="2:13" x14ac:dyDescent="0.2">
      <c r="B6536">
        <v>0</v>
      </c>
      <c r="C6536">
        <v>0</v>
      </c>
      <c r="D6536">
        <v>0</v>
      </c>
      <c r="E6536">
        <v>0</v>
      </c>
      <c r="F6536">
        <v>0</v>
      </c>
      <c r="G6536">
        <v>55555555</v>
      </c>
      <c r="H6536">
        <v>0</v>
      </c>
      <c r="I6536">
        <v>0</v>
      </c>
      <c r="J6536">
        <v>0</v>
      </c>
      <c r="K6536">
        <v>0</v>
      </c>
      <c r="L6536">
        <v>0</v>
      </c>
      <c r="M6536">
        <v>0</v>
      </c>
    </row>
    <row r="6537" spans="2:13" x14ac:dyDescent="0.2">
      <c r="B6537">
        <v>0</v>
      </c>
      <c r="C6537">
        <v>0</v>
      </c>
      <c r="D6537">
        <v>0</v>
      </c>
      <c r="E6537">
        <v>0</v>
      </c>
      <c r="F6537">
        <v>0</v>
      </c>
      <c r="G6537">
        <v>55555555</v>
      </c>
      <c r="H6537">
        <v>0</v>
      </c>
      <c r="I6537">
        <v>0</v>
      </c>
      <c r="J6537">
        <v>0</v>
      </c>
      <c r="K6537">
        <v>0</v>
      </c>
      <c r="L6537">
        <v>0</v>
      </c>
      <c r="M6537">
        <v>0</v>
      </c>
    </row>
    <row r="6538" spans="2:13" x14ac:dyDescent="0.2">
      <c r="B6538">
        <v>0</v>
      </c>
      <c r="C6538">
        <v>0</v>
      </c>
      <c r="D6538">
        <v>0</v>
      </c>
      <c r="E6538">
        <v>0</v>
      </c>
      <c r="F6538">
        <v>0</v>
      </c>
      <c r="G6538">
        <v>55555555</v>
      </c>
      <c r="H6538">
        <v>0</v>
      </c>
      <c r="I6538">
        <v>0</v>
      </c>
      <c r="J6538">
        <v>0</v>
      </c>
      <c r="K6538">
        <v>0</v>
      </c>
      <c r="L6538">
        <v>0</v>
      </c>
      <c r="M6538">
        <v>0</v>
      </c>
    </row>
    <row r="6539" spans="2:13" x14ac:dyDescent="0.2">
      <c r="B6539">
        <v>0</v>
      </c>
      <c r="C6539">
        <v>0</v>
      </c>
      <c r="D6539">
        <v>0</v>
      </c>
      <c r="E6539">
        <v>0</v>
      </c>
      <c r="F6539">
        <v>0</v>
      </c>
      <c r="G6539">
        <v>55555555</v>
      </c>
      <c r="H6539">
        <v>0</v>
      </c>
      <c r="I6539">
        <v>0</v>
      </c>
      <c r="J6539">
        <v>0</v>
      </c>
      <c r="K6539">
        <v>0</v>
      </c>
      <c r="L6539">
        <v>0</v>
      </c>
      <c r="M6539">
        <v>0</v>
      </c>
    </row>
    <row r="6540" spans="2:13" x14ac:dyDescent="0.2">
      <c r="B6540">
        <v>0</v>
      </c>
      <c r="C6540">
        <v>0</v>
      </c>
      <c r="D6540">
        <v>0</v>
      </c>
      <c r="E6540">
        <v>0</v>
      </c>
      <c r="F6540">
        <v>0</v>
      </c>
      <c r="G6540">
        <v>55555555</v>
      </c>
      <c r="H6540">
        <v>0</v>
      </c>
      <c r="I6540">
        <v>0</v>
      </c>
      <c r="J6540">
        <v>0</v>
      </c>
      <c r="K6540">
        <v>0</v>
      </c>
      <c r="L6540">
        <v>0</v>
      </c>
      <c r="M6540">
        <v>0</v>
      </c>
    </row>
    <row r="6541" spans="2:13" x14ac:dyDescent="0.2">
      <c r="B6541">
        <v>0</v>
      </c>
      <c r="C6541">
        <v>0</v>
      </c>
      <c r="D6541">
        <v>0</v>
      </c>
      <c r="E6541">
        <v>0</v>
      </c>
      <c r="F6541">
        <v>0</v>
      </c>
      <c r="G6541">
        <v>55555555</v>
      </c>
      <c r="H6541">
        <v>0</v>
      </c>
      <c r="I6541">
        <v>0</v>
      </c>
      <c r="J6541">
        <v>0</v>
      </c>
      <c r="K6541">
        <v>0</v>
      </c>
      <c r="L6541">
        <v>0</v>
      </c>
      <c r="M6541">
        <v>0</v>
      </c>
    </row>
    <row r="6542" spans="2:13" x14ac:dyDescent="0.2">
      <c r="B6542">
        <v>0</v>
      </c>
      <c r="C6542">
        <v>0</v>
      </c>
      <c r="D6542">
        <v>0</v>
      </c>
      <c r="E6542">
        <v>0</v>
      </c>
      <c r="F6542">
        <v>0</v>
      </c>
      <c r="G6542">
        <v>55555555</v>
      </c>
      <c r="H6542">
        <v>0</v>
      </c>
      <c r="I6542">
        <v>0</v>
      </c>
      <c r="J6542">
        <v>0</v>
      </c>
      <c r="K6542">
        <v>0</v>
      </c>
      <c r="L6542">
        <v>0</v>
      </c>
      <c r="M6542">
        <v>0</v>
      </c>
    </row>
    <row r="6543" spans="2:13" x14ac:dyDescent="0.2">
      <c r="B6543">
        <v>0</v>
      </c>
      <c r="C6543">
        <v>0</v>
      </c>
      <c r="D6543">
        <v>0</v>
      </c>
      <c r="E6543">
        <v>0</v>
      </c>
      <c r="F6543">
        <v>0</v>
      </c>
      <c r="G6543">
        <v>55555555</v>
      </c>
      <c r="H6543">
        <v>0</v>
      </c>
      <c r="I6543">
        <v>0</v>
      </c>
      <c r="J6543">
        <v>0</v>
      </c>
      <c r="K6543">
        <v>0</v>
      </c>
      <c r="L6543">
        <v>0</v>
      </c>
      <c r="M6543">
        <v>0</v>
      </c>
    </row>
    <row r="6544" spans="2:13" x14ac:dyDescent="0.2">
      <c r="B6544">
        <v>0</v>
      </c>
      <c r="C6544">
        <v>0</v>
      </c>
      <c r="D6544">
        <v>0</v>
      </c>
      <c r="E6544">
        <v>0</v>
      </c>
      <c r="F6544">
        <v>0</v>
      </c>
      <c r="G6544">
        <v>55555555</v>
      </c>
      <c r="H6544">
        <v>0</v>
      </c>
      <c r="I6544">
        <v>0</v>
      </c>
      <c r="J6544">
        <v>0</v>
      </c>
      <c r="K6544">
        <v>0</v>
      </c>
      <c r="L6544">
        <v>0</v>
      </c>
      <c r="M6544">
        <v>0</v>
      </c>
    </row>
    <row r="6545" spans="2:13" x14ac:dyDescent="0.2">
      <c r="B6545">
        <v>0</v>
      </c>
      <c r="C6545">
        <v>0</v>
      </c>
      <c r="D6545">
        <v>0</v>
      </c>
      <c r="E6545">
        <v>0</v>
      </c>
      <c r="F6545">
        <v>0</v>
      </c>
      <c r="G6545">
        <v>55555555</v>
      </c>
      <c r="H6545">
        <v>0</v>
      </c>
      <c r="I6545">
        <v>0</v>
      </c>
      <c r="J6545">
        <v>0</v>
      </c>
      <c r="K6545">
        <v>0</v>
      </c>
      <c r="L6545">
        <v>0</v>
      </c>
      <c r="M6545">
        <v>0</v>
      </c>
    </row>
    <row r="6546" spans="2:13" x14ac:dyDescent="0.2">
      <c r="B6546">
        <v>0</v>
      </c>
      <c r="C6546">
        <v>0</v>
      </c>
      <c r="D6546">
        <v>0</v>
      </c>
      <c r="E6546">
        <v>0</v>
      </c>
      <c r="F6546">
        <v>0</v>
      </c>
      <c r="G6546">
        <v>55555555</v>
      </c>
      <c r="H6546">
        <v>0</v>
      </c>
      <c r="I6546">
        <v>0</v>
      </c>
      <c r="J6546">
        <v>0</v>
      </c>
      <c r="K6546">
        <v>0</v>
      </c>
      <c r="L6546">
        <v>0</v>
      </c>
      <c r="M6546">
        <v>0</v>
      </c>
    </row>
    <row r="6547" spans="2:13" x14ac:dyDescent="0.2">
      <c r="B6547">
        <v>0</v>
      </c>
      <c r="C6547">
        <v>0</v>
      </c>
      <c r="D6547">
        <v>0</v>
      </c>
      <c r="E6547">
        <v>0</v>
      </c>
      <c r="F6547">
        <v>0</v>
      </c>
      <c r="G6547">
        <v>55555555</v>
      </c>
      <c r="H6547">
        <v>0</v>
      </c>
      <c r="I6547">
        <v>0</v>
      </c>
      <c r="J6547">
        <v>0</v>
      </c>
      <c r="K6547">
        <v>0</v>
      </c>
      <c r="L6547">
        <v>0</v>
      </c>
      <c r="M6547">
        <v>0</v>
      </c>
    </row>
    <row r="6548" spans="2:13" x14ac:dyDescent="0.2">
      <c r="B6548">
        <v>0</v>
      </c>
      <c r="C6548">
        <v>0</v>
      </c>
      <c r="D6548">
        <v>0</v>
      </c>
      <c r="E6548">
        <v>0</v>
      </c>
      <c r="F6548">
        <v>0</v>
      </c>
      <c r="G6548">
        <v>55555555</v>
      </c>
      <c r="H6548">
        <v>0</v>
      </c>
      <c r="I6548">
        <v>0</v>
      </c>
      <c r="J6548">
        <v>0</v>
      </c>
      <c r="K6548">
        <v>0</v>
      </c>
      <c r="L6548">
        <v>0</v>
      </c>
      <c r="M6548">
        <v>0</v>
      </c>
    </row>
    <row r="6549" spans="2:13" x14ac:dyDescent="0.2">
      <c r="B6549">
        <v>0</v>
      </c>
      <c r="C6549">
        <v>0</v>
      </c>
      <c r="D6549">
        <v>0</v>
      </c>
      <c r="E6549">
        <v>0</v>
      </c>
      <c r="F6549">
        <v>0</v>
      </c>
      <c r="G6549">
        <v>55555555</v>
      </c>
      <c r="H6549">
        <v>0</v>
      </c>
      <c r="I6549">
        <v>0</v>
      </c>
      <c r="J6549">
        <v>0</v>
      </c>
      <c r="K6549">
        <v>0</v>
      </c>
      <c r="L6549">
        <v>0</v>
      </c>
      <c r="M6549">
        <v>0</v>
      </c>
    </row>
    <row r="6550" spans="2:13" x14ac:dyDescent="0.2">
      <c r="B6550">
        <v>0</v>
      </c>
      <c r="C6550">
        <v>0</v>
      </c>
      <c r="D6550">
        <v>0</v>
      </c>
      <c r="E6550">
        <v>0</v>
      </c>
      <c r="F6550">
        <v>0</v>
      </c>
      <c r="G6550">
        <v>55555555</v>
      </c>
      <c r="H6550">
        <v>0</v>
      </c>
      <c r="I6550">
        <v>0</v>
      </c>
      <c r="J6550">
        <v>0</v>
      </c>
      <c r="K6550">
        <v>0</v>
      </c>
      <c r="L6550">
        <v>0</v>
      </c>
      <c r="M6550">
        <v>0</v>
      </c>
    </row>
    <row r="6551" spans="2:13" x14ac:dyDescent="0.2">
      <c r="B6551">
        <v>0</v>
      </c>
      <c r="C6551">
        <v>0</v>
      </c>
      <c r="D6551">
        <v>0</v>
      </c>
      <c r="E6551">
        <v>0</v>
      </c>
      <c r="F6551">
        <v>0</v>
      </c>
      <c r="G6551">
        <v>55555555</v>
      </c>
      <c r="H6551">
        <v>0</v>
      </c>
      <c r="I6551">
        <v>0</v>
      </c>
      <c r="J6551">
        <v>0</v>
      </c>
      <c r="K6551">
        <v>0</v>
      </c>
      <c r="L6551">
        <v>0</v>
      </c>
      <c r="M6551">
        <v>0</v>
      </c>
    </row>
    <row r="6552" spans="2:13" x14ac:dyDescent="0.2">
      <c r="B6552">
        <v>0</v>
      </c>
      <c r="C6552">
        <v>0</v>
      </c>
      <c r="D6552">
        <v>0</v>
      </c>
      <c r="E6552">
        <v>0</v>
      </c>
      <c r="F6552">
        <v>0</v>
      </c>
      <c r="G6552">
        <v>55555555</v>
      </c>
      <c r="H6552">
        <v>0</v>
      </c>
      <c r="I6552">
        <v>0</v>
      </c>
      <c r="J6552">
        <v>0</v>
      </c>
      <c r="K6552">
        <v>0</v>
      </c>
      <c r="L6552">
        <v>0</v>
      </c>
      <c r="M6552">
        <v>0</v>
      </c>
    </row>
    <row r="6553" spans="2:13" x14ac:dyDescent="0.2">
      <c r="B6553">
        <v>0</v>
      </c>
      <c r="C6553">
        <v>0</v>
      </c>
      <c r="D6553">
        <v>0</v>
      </c>
      <c r="E6553">
        <v>0</v>
      </c>
      <c r="F6553">
        <v>0</v>
      </c>
      <c r="G6553">
        <v>55555555</v>
      </c>
      <c r="H6553">
        <v>0</v>
      </c>
      <c r="I6553">
        <v>0</v>
      </c>
      <c r="J6553">
        <v>0</v>
      </c>
      <c r="K6553">
        <v>0</v>
      </c>
      <c r="L6553">
        <v>0</v>
      </c>
      <c r="M6553">
        <v>0</v>
      </c>
    </row>
    <row r="6554" spans="2:13" x14ac:dyDescent="0.2">
      <c r="B6554">
        <v>0</v>
      </c>
      <c r="C6554">
        <v>0</v>
      </c>
      <c r="D6554">
        <v>0</v>
      </c>
      <c r="E6554">
        <v>0</v>
      </c>
      <c r="F6554">
        <v>0</v>
      </c>
      <c r="G6554">
        <v>55555555</v>
      </c>
      <c r="H6554">
        <v>0</v>
      </c>
      <c r="I6554">
        <v>0</v>
      </c>
      <c r="J6554">
        <v>0</v>
      </c>
      <c r="K6554">
        <v>0</v>
      </c>
      <c r="L6554">
        <v>0</v>
      </c>
      <c r="M6554">
        <v>0</v>
      </c>
    </row>
    <row r="6555" spans="2:13" x14ac:dyDescent="0.2">
      <c r="B6555">
        <v>0</v>
      </c>
      <c r="C6555">
        <v>0</v>
      </c>
      <c r="D6555">
        <v>0</v>
      </c>
      <c r="E6555">
        <v>0</v>
      </c>
      <c r="F6555">
        <v>0</v>
      </c>
      <c r="G6555">
        <v>55555555</v>
      </c>
      <c r="H6555">
        <v>0</v>
      </c>
      <c r="I6555">
        <v>0</v>
      </c>
      <c r="J6555">
        <v>0</v>
      </c>
      <c r="K6555">
        <v>0</v>
      </c>
      <c r="L6555">
        <v>0</v>
      </c>
      <c r="M6555">
        <v>0</v>
      </c>
    </row>
    <row r="6556" spans="2:13" x14ac:dyDescent="0.2">
      <c r="B6556">
        <v>0</v>
      </c>
      <c r="C6556">
        <v>0</v>
      </c>
      <c r="D6556">
        <v>0</v>
      </c>
      <c r="E6556">
        <v>0</v>
      </c>
      <c r="F6556">
        <v>0</v>
      </c>
      <c r="G6556">
        <v>55555555</v>
      </c>
      <c r="H6556">
        <v>0</v>
      </c>
      <c r="I6556">
        <v>0</v>
      </c>
      <c r="J6556">
        <v>0</v>
      </c>
      <c r="K6556">
        <v>0</v>
      </c>
      <c r="L6556">
        <v>0</v>
      </c>
      <c r="M6556">
        <v>0</v>
      </c>
    </row>
    <row r="6557" spans="2:13" x14ac:dyDescent="0.2">
      <c r="B6557">
        <v>0</v>
      </c>
      <c r="C6557">
        <v>0</v>
      </c>
      <c r="D6557">
        <v>0</v>
      </c>
      <c r="E6557">
        <v>0</v>
      </c>
      <c r="F6557">
        <v>0</v>
      </c>
      <c r="G6557">
        <v>55555555</v>
      </c>
      <c r="H6557">
        <v>0</v>
      </c>
      <c r="I6557">
        <v>0</v>
      </c>
      <c r="J6557">
        <v>0</v>
      </c>
      <c r="K6557">
        <v>0</v>
      </c>
      <c r="L6557">
        <v>0</v>
      </c>
      <c r="M6557">
        <v>0</v>
      </c>
    </row>
    <row r="6558" spans="2:13" x14ac:dyDescent="0.2">
      <c r="B6558">
        <v>0</v>
      </c>
      <c r="C6558">
        <v>0</v>
      </c>
      <c r="D6558">
        <v>0</v>
      </c>
      <c r="E6558">
        <v>0</v>
      </c>
      <c r="F6558">
        <v>0</v>
      </c>
      <c r="G6558">
        <v>55555555</v>
      </c>
      <c r="H6558">
        <v>0</v>
      </c>
      <c r="I6558">
        <v>0</v>
      </c>
      <c r="J6558">
        <v>0</v>
      </c>
      <c r="K6558">
        <v>0</v>
      </c>
      <c r="L6558">
        <v>0</v>
      </c>
      <c r="M6558">
        <v>0</v>
      </c>
    </row>
    <row r="6559" spans="2:13" x14ac:dyDescent="0.2">
      <c r="B6559">
        <v>0</v>
      </c>
      <c r="C6559">
        <v>0</v>
      </c>
      <c r="D6559">
        <v>0</v>
      </c>
      <c r="E6559">
        <v>0</v>
      </c>
      <c r="F6559">
        <v>0</v>
      </c>
      <c r="G6559">
        <v>55555555</v>
      </c>
      <c r="H6559">
        <v>0</v>
      </c>
      <c r="I6559">
        <v>0</v>
      </c>
      <c r="J6559">
        <v>0</v>
      </c>
      <c r="K6559">
        <v>0</v>
      </c>
      <c r="L6559">
        <v>0</v>
      </c>
      <c r="M6559">
        <v>0</v>
      </c>
    </row>
    <row r="6560" spans="2:13" x14ac:dyDescent="0.2">
      <c r="B6560">
        <v>0</v>
      </c>
      <c r="C6560">
        <v>0</v>
      </c>
      <c r="D6560">
        <v>0</v>
      </c>
      <c r="E6560">
        <v>0</v>
      </c>
      <c r="F6560">
        <v>0</v>
      </c>
      <c r="G6560">
        <v>55555555</v>
      </c>
      <c r="H6560">
        <v>0</v>
      </c>
      <c r="I6560">
        <v>0</v>
      </c>
      <c r="J6560">
        <v>0</v>
      </c>
      <c r="K6560">
        <v>0</v>
      </c>
      <c r="L6560">
        <v>0</v>
      </c>
      <c r="M6560">
        <v>0</v>
      </c>
    </row>
    <row r="6561" spans="2:13" x14ac:dyDescent="0.2">
      <c r="B6561">
        <v>0</v>
      </c>
      <c r="C6561">
        <v>0</v>
      </c>
      <c r="D6561">
        <v>0</v>
      </c>
      <c r="E6561">
        <v>0</v>
      </c>
      <c r="F6561">
        <v>0</v>
      </c>
      <c r="G6561">
        <v>55555555</v>
      </c>
      <c r="H6561">
        <v>0</v>
      </c>
      <c r="I6561">
        <v>0</v>
      </c>
      <c r="J6561">
        <v>0</v>
      </c>
      <c r="K6561">
        <v>0</v>
      </c>
      <c r="L6561">
        <v>0</v>
      </c>
      <c r="M6561">
        <v>0</v>
      </c>
    </row>
    <row r="6562" spans="2:13" x14ac:dyDescent="0.2">
      <c r="B6562">
        <v>0</v>
      </c>
      <c r="C6562">
        <v>0</v>
      </c>
      <c r="D6562">
        <v>0</v>
      </c>
      <c r="E6562">
        <v>0</v>
      </c>
      <c r="F6562">
        <v>0</v>
      </c>
      <c r="G6562">
        <v>55555555</v>
      </c>
      <c r="H6562">
        <v>0</v>
      </c>
      <c r="I6562">
        <v>0</v>
      </c>
      <c r="J6562">
        <v>0</v>
      </c>
      <c r="K6562">
        <v>0</v>
      </c>
      <c r="L6562">
        <v>0</v>
      </c>
      <c r="M6562">
        <v>0</v>
      </c>
    </row>
    <row r="6563" spans="2:13" x14ac:dyDescent="0.2">
      <c r="B6563">
        <v>0</v>
      </c>
      <c r="C6563">
        <v>0</v>
      </c>
      <c r="D6563">
        <v>0</v>
      </c>
      <c r="E6563">
        <v>0</v>
      </c>
      <c r="F6563">
        <v>0</v>
      </c>
      <c r="G6563">
        <v>55555555</v>
      </c>
      <c r="H6563">
        <v>0</v>
      </c>
      <c r="I6563">
        <v>0</v>
      </c>
      <c r="J6563">
        <v>0</v>
      </c>
      <c r="K6563">
        <v>0</v>
      </c>
      <c r="L6563">
        <v>0</v>
      </c>
      <c r="M6563">
        <v>0</v>
      </c>
    </row>
    <row r="6564" spans="2:13" x14ac:dyDescent="0.2">
      <c r="B6564">
        <v>0</v>
      </c>
      <c r="C6564">
        <v>0</v>
      </c>
      <c r="D6564">
        <v>0</v>
      </c>
      <c r="E6564">
        <v>0</v>
      </c>
      <c r="F6564">
        <v>0</v>
      </c>
      <c r="G6564">
        <v>55555555</v>
      </c>
      <c r="H6564">
        <v>0</v>
      </c>
      <c r="I6564">
        <v>0</v>
      </c>
      <c r="J6564">
        <v>0</v>
      </c>
      <c r="K6564">
        <v>0</v>
      </c>
      <c r="L6564">
        <v>0</v>
      </c>
      <c r="M6564">
        <v>0</v>
      </c>
    </row>
    <row r="6565" spans="2:13" x14ac:dyDescent="0.2">
      <c r="B6565">
        <v>0</v>
      </c>
      <c r="C6565">
        <v>0</v>
      </c>
      <c r="D6565">
        <v>0</v>
      </c>
      <c r="E6565">
        <v>0</v>
      </c>
      <c r="F6565">
        <v>0</v>
      </c>
      <c r="G6565">
        <v>55555555</v>
      </c>
      <c r="H6565">
        <v>0</v>
      </c>
      <c r="I6565">
        <v>0</v>
      </c>
      <c r="J6565">
        <v>0</v>
      </c>
      <c r="K6565">
        <v>0</v>
      </c>
      <c r="L6565">
        <v>0</v>
      </c>
      <c r="M6565">
        <v>0</v>
      </c>
    </row>
    <row r="6566" spans="2:13" x14ac:dyDescent="0.2">
      <c r="B6566">
        <v>0</v>
      </c>
      <c r="C6566">
        <v>0</v>
      </c>
      <c r="D6566">
        <v>0</v>
      </c>
      <c r="E6566">
        <v>0</v>
      </c>
      <c r="F6566">
        <v>0</v>
      </c>
      <c r="G6566">
        <v>55555555</v>
      </c>
      <c r="H6566">
        <v>0</v>
      </c>
      <c r="I6566">
        <v>0</v>
      </c>
      <c r="J6566">
        <v>0</v>
      </c>
      <c r="K6566">
        <v>0</v>
      </c>
      <c r="L6566">
        <v>0</v>
      </c>
      <c r="M6566">
        <v>0</v>
      </c>
    </row>
    <row r="6567" spans="2:13" x14ac:dyDescent="0.2">
      <c r="B6567">
        <v>0</v>
      </c>
      <c r="C6567">
        <v>0</v>
      </c>
      <c r="D6567">
        <v>0</v>
      </c>
      <c r="E6567">
        <v>0</v>
      </c>
      <c r="F6567">
        <v>0</v>
      </c>
      <c r="G6567">
        <v>55555555</v>
      </c>
      <c r="H6567">
        <v>0</v>
      </c>
      <c r="I6567">
        <v>0</v>
      </c>
      <c r="J6567">
        <v>0</v>
      </c>
      <c r="K6567">
        <v>0</v>
      </c>
      <c r="L6567">
        <v>0</v>
      </c>
      <c r="M6567">
        <v>0</v>
      </c>
    </row>
    <row r="6568" spans="2:13" x14ac:dyDescent="0.2">
      <c r="B6568">
        <v>0</v>
      </c>
      <c r="C6568">
        <v>0</v>
      </c>
      <c r="D6568">
        <v>0</v>
      </c>
      <c r="E6568">
        <v>0</v>
      </c>
      <c r="F6568">
        <v>0</v>
      </c>
      <c r="G6568">
        <v>55555555</v>
      </c>
      <c r="H6568">
        <v>0</v>
      </c>
      <c r="I6568">
        <v>0</v>
      </c>
      <c r="J6568">
        <v>0</v>
      </c>
      <c r="K6568">
        <v>0</v>
      </c>
      <c r="L6568">
        <v>0</v>
      </c>
      <c r="M6568">
        <v>0</v>
      </c>
    </row>
    <row r="6569" spans="2:13" x14ac:dyDescent="0.2">
      <c r="B6569">
        <v>0</v>
      </c>
      <c r="C6569">
        <v>0</v>
      </c>
      <c r="D6569">
        <v>0</v>
      </c>
      <c r="E6569">
        <v>0</v>
      </c>
      <c r="F6569">
        <v>0</v>
      </c>
      <c r="G6569">
        <v>55555555</v>
      </c>
      <c r="H6569">
        <v>0</v>
      </c>
      <c r="I6569">
        <v>0</v>
      </c>
      <c r="J6569">
        <v>0</v>
      </c>
      <c r="K6569">
        <v>0</v>
      </c>
      <c r="L6569">
        <v>0</v>
      </c>
      <c r="M6569">
        <v>0</v>
      </c>
    </row>
    <row r="6570" spans="2:13" x14ac:dyDescent="0.2">
      <c r="B6570">
        <v>0</v>
      </c>
      <c r="C6570">
        <v>0</v>
      </c>
      <c r="D6570">
        <v>0</v>
      </c>
      <c r="E6570">
        <v>0</v>
      </c>
      <c r="F6570">
        <v>0</v>
      </c>
      <c r="G6570">
        <v>55555555</v>
      </c>
      <c r="H6570">
        <v>0</v>
      </c>
      <c r="I6570">
        <v>0</v>
      </c>
      <c r="J6570">
        <v>0</v>
      </c>
      <c r="K6570">
        <v>0</v>
      </c>
      <c r="L6570">
        <v>0</v>
      </c>
      <c r="M6570">
        <v>0</v>
      </c>
    </row>
    <row r="6571" spans="2:13" x14ac:dyDescent="0.2">
      <c r="B6571">
        <v>0</v>
      </c>
      <c r="C6571">
        <v>0</v>
      </c>
      <c r="D6571">
        <v>0</v>
      </c>
      <c r="E6571">
        <v>0</v>
      </c>
      <c r="F6571">
        <v>0</v>
      </c>
      <c r="G6571">
        <v>55555555</v>
      </c>
      <c r="H6571">
        <v>0</v>
      </c>
      <c r="I6571">
        <v>0</v>
      </c>
      <c r="J6571">
        <v>0</v>
      </c>
      <c r="K6571">
        <v>0</v>
      </c>
      <c r="L6571">
        <v>0</v>
      </c>
      <c r="M6571">
        <v>0</v>
      </c>
    </row>
    <row r="6572" spans="2:13" x14ac:dyDescent="0.2">
      <c r="B6572">
        <v>0</v>
      </c>
      <c r="C6572">
        <v>0</v>
      </c>
      <c r="D6572">
        <v>0</v>
      </c>
      <c r="E6572">
        <v>0</v>
      </c>
      <c r="F6572">
        <v>0</v>
      </c>
      <c r="G6572">
        <v>55555555</v>
      </c>
      <c r="H6572">
        <v>0</v>
      </c>
      <c r="I6572">
        <v>0</v>
      </c>
      <c r="J6572">
        <v>0</v>
      </c>
      <c r="K6572">
        <v>0</v>
      </c>
      <c r="L6572">
        <v>0</v>
      </c>
      <c r="M6572">
        <v>0</v>
      </c>
    </row>
    <row r="6573" spans="2:13" x14ac:dyDescent="0.2">
      <c r="B6573">
        <v>0</v>
      </c>
      <c r="C6573">
        <v>0</v>
      </c>
      <c r="D6573">
        <v>0</v>
      </c>
      <c r="E6573">
        <v>0</v>
      </c>
      <c r="F6573">
        <v>0</v>
      </c>
      <c r="G6573">
        <v>55555555</v>
      </c>
      <c r="H6573">
        <v>0</v>
      </c>
      <c r="I6573">
        <v>0</v>
      </c>
      <c r="J6573">
        <v>0</v>
      </c>
      <c r="K6573">
        <v>0</v>
      </c>
      <c r="L6573">
        <v>0</v>
      </c>
      <c r="M6573">
        <v>0</v>
      </c>
    </row>
    <row r="6574" spans="2:13" x14ac:dyDescent="0.2">
      <c r="B6574">
        <v>0</v>
      </c>
      <c r="C6574">
        <v>0</v>
      </c>
      <c r="D6574">
        <v>0</v>
      </c>
      <c r="E6574">
        <v>0</v>
      </c>
      <c r="F6574">
        <v>0</v>
      </c>
      <c r="G6574">
        <v>55555555</v>
      </c>
      <c r="H6574">
        <v>0</v>
      </c>
      <c r="I6574">
        <v>0</v>
      </c>
      <c r="J6574">
        <v>0</v>
      </c>
      <c r="K6574">
        <v>0</v>
      </c>
      <c r="L6574">
        <v>0</v>
      </c>
      <c r="M6574">
        <v>0</v>
      </c>
    </row>
    <row r="6575" spans="2:13" x14ac:dyDescent="0.2">
      <c r="B6575">
        <v>0</v>
      </c>
      <c r="C6575">
        <v>0</v>
      </c>
      <c r="D6575">
        <v>0</v>
      </c>
      <c r="E6575">
        <v>0</v>
      </c>
      <c r="F6575">
        <v>0</v>
      </c>
      <c r="G6575">
        <v>55555555</v>
      </c>
      <c r="H6575">
        <v>0</v>
      </c>
      <c r="I6575">
        <v>0</v>
      </c>
      <c r="J6575">
        <v>0</v>
      </c>
      <c r="K6575">
        <v>0</v>
      </c>
      <c r="L6575">
        <v>0</v>
      </c>
      <c r="M6575">
        <v>0</v>
      </c>
    </row>
    <row r="6576" spans="2:13" x14ac:dyDescent="0.2">
      <c r="B6576">
        <v>0</v>
      </c>
      <c r="C6576">
        <v>0</v>
      </c>
      <c r="D6576">
        <v>0</v>
      </c>
      <c r="E6576">
        <v>0</v>
      </c>
      <c r="F6576">
        <v>0</v>
      </c>
      <c r="G6576">
        <v>55555555</v>
      </c>
      <c r="H6576">
        <v>0</v>
      </c>
      <c r="I6576">
        <v>0</v>
      </c>
      <c r="J6576">
        <v>0</v>
      </c>
      <c r="K6576">
        <v>0</v>
      </c>
      <c r="L6576">
        <v>0</v>
      </c>
      <c r="M6576">
        <v>0</v>
      </c>
    </row>
    <row r="6577" spans="2:13" x14ac:dyDescent="0.2">
      <c r="B6577">
        <v>0</v>
      </c>
      <c r="C6577">
        <v>0</v>
      </c>
      <c r="D6577">
        <v>0</v>
      </c>
      <c r="E6577">
        <v>0</v>
      </c>
      <c r="F6577">
        <v>0</v>
      </c>
      <c r="G6577">
        <v>55555555</v>
      </c>
      <c r="H6577">
        <v>0</v>
      </c>
      <c r="I6577">
        <v>0</v>
      </c>
      <c r="J6577">
        <v>0</v>
      </c>
      <c r="K6577">
        <v>0</v>
      </c>
      <c r="L6577">
        <v>0</v>
      </c>
      <c r="M6577">
        <v>0</v>
      </c>
    </row>
    <row r="6578" spans="2:13" x14ac:dyDescent="0.2">
      <c r="B6578">
        <v>0</v>
      </c>
      <c r="C6578">
        <v>0</v>
      </c>
      <c r="D6578">
        <v>0</v>
      </c>
      <c r="E6578">
        <v>0</v>
      </c>
      <c r="F6578">
        <v>0</v>
      </c>
      <c r="G6578">
        <v>55555555</v>
      </c>
      <c r="H6578">
        <v>0</v>
      </c>
      <c r="I6578">
        <v>0</v>
      </c>
      <c r="J6578">
        <v>0</v>
      </c>
      <c r="K6578">
        <v>0</v>
      </c>
      <c r="L6578">
        <v>0</v>
      </c>
      <c r="M6578">
        <v>0</v>
      </c>
    </row>
    <row r="6579" spans="2:13" x14ac:dyDescent="0.2">
      <c r="B6579">
        <v>0</v>
      </c>
      <c r="C6579">
        <v>0</v>
      </c>
      <c r="D6579">
        <v>0</v>
      </c>
      <c r="E6579">
        <v>0</v>
      </c>
      <c r="F6579">
        <v>0</v>
      </c>
      <c r="G6579">
        <v>55555555</v>
      </c>
      <c r="H6579">
        <v>0</v>
      </c>
      <c r="I6579">
        <v>0</v>
      </c>
      <c r="J6579">
        <v>0</v>
      </c>
      <c r="K6579">
        <v>0</v>
      </c>
      <c r="L6579">
        <v>0</v>
      </c>
      <c r="M6579">
        <v>0</v>
      </c>
    </row>
    <row r="6580" spans="2:13" x14ac:dyDescent="0.2">
      <c r="B6580">
        <v>0</v>
      </c>
      <c r="C6580">
        <v>0</v>
      </c>
      <c r="D6580">
        <v>0</v>
      </c>
      <c r="E6580">
        <v>0</v>
      </c>
      <c r="F6580">
        <v>0</v>
      </c>
      <c r="G6580">
        <v>55555555</v>
      </c>
      <c r="H6580">
        <v>0</v>
      </c>
      <c r="I6580">
        <v>0</v>
      </c>
      <c r="J6580">
        <v>0</v>
      </c>
      <c r="K6580">
        <v>0</v>
      </c>
      <c r="L6580">
        <v>0</v>
      </c>
      <c r="M6580">
        <v>0</v>
      </c>
    </row>
    <row r="6581" spans="2:13" x14ac:dyDescent="0.2">
      <c r="B6581">
        <v>0</v>
      </c>
      <c r="C6581">
        <v>0</v>
      </c>
      <c r="D6581">
        <v>0</v>
      </c>
      <c r="E6581">
        <v>0</v>
      </c>
      <c r="F6581">
        <v>0</v>
      </c>
      <c r="G6581">
        <v>55555555</v>
      </c>
      <c r="H6581">
        <v>0</v>
      </c>
      <c r="I6581">
        <v>0</v>
      </c>
      <c r="J6581">
        <v>0</v>
      </c>
      <c r="K6581">
        <v>0</v>
      </c>
      <c r="L6581">
        <v>0</v>
      </c>
      <c r="M6581">
        <v>0</v>
      </c>
    </row>
    <row r="6582" spans="2:13" x14ac:dyDescent="0.2">
      <c r="B6582">
        <v>0</v>
      </c>
      <c r="C6582">
        <v>0</v>
      </c>
      <c r="D6582">
        <v>0</v>
      </c>
      <c r="E6582">
        <v>0</v>
      </c>
      <c r="F6582">
        <v>0</v>
      </c>
      <c r="G6582">
        <v>55555555</v>
      </c>
      <c r="H6582">
        <v>0</v>
      </c>
      <c r="I6582">
        <v>0</v>
      </c>
      <c r="J6582">
        <v>0</v>
      </c>
      <c r="K6582">
        <v>0</v>
      </c>
      <c r="L6582">
        <v>0</v>
      </c>
      <c r="M6582">
        <v>0</v>
      </c>
    </row>
    <row r="6583" spans="2:13" x14ac:dyDescent="0.2">
      <c r="B6583">
        <v>0</v>
      </c>
      <c r="C6583">
        <v>0</v>
      </c>
      <c r="D6583">
        <v>0</v>
      </c>
      <c r="E6583">
        <v>0</v>
      </c>
      <c r="F6583">
        <v>0</v>
      </c>
      <c r="G6583">
        <v>55555555</v>
      </c>
      <c r="H6583">
        <v>0</v>
      </c>
      <c r="I6583">
        <v>0</v>
      </c>
      <c r="J6583">
        <v>0</v>
      </c>
      <c r="K6583">
        <v>0</v>
      </c>
      <c r="L6583">
        <v>0</v>
      </c>
      <c r="M6583">
        <v>0</v>
      </c>
    </row>
    <row r="6584" spans="2:13" x14ac:dyDescent="0.2">
      <c r="B6584">
        <v>0</v>
      </c>
      <c r="C6584">
        <v>0</v>
      </c>
      <c r="D6584">
        <v>0</v>
      </c>
      <c r="E6584">
        <v>0</v>
      </c>
      <c r="F6584">
        <v>0</v>
      </c>
      <c r="G6584">
        <v>55555555</v>
      </c>
      <c r="H6584">
        <v>0</v>
      </c>
      <c r="I6584">
        <v>0</v>
      </c>
      <c r="J6584">
        <v>0</v>
      </c>
      <c r="K6584">
        <v>0</v>
      </c>
      <c r="L6584">
        <v>0</v>
      </c>
      <c r="M6584">
        <v>0</v>
      </c>
    </row>
    <row r="6585" spans="2:13" x14ac:dyDescent="0.2">
      <c r="B6585">
        <v>0</v>
      </c>
      <c r="C6585">
        <v>0</v>
      </c>
      <c r="D6585">
        <v>0</v>
      </c>
      <c r="E6585">
        <v>0</v>
      </c>
      <c r="F6585">
        <v>0</v>
      </c>
      <c r="G6585">
        <v>55555555</v>
      </c>
      <c r="H6585">
        <v>0</v>
      </c>
      <c r="I6585">
        <v>0</v>
      </c>
      <c r="J6585">
        <v>0</v>
      </c>
      <c r="K6585">
        <v>0</v>
      </c>
      <c r="L6585">
        <v>0</v>
      </c>
      <c r="M6585">
        <v>0</v>
      </c>
    </row>
    <row r="6586" spans="2:13" x14ac:dyDescent="0.2">
      <c r="B6586">
        <v>0</v>
      </c>
      <c r="C6586">
        <v>0</v>
      </c>
      <c r="D6586">
        <v>0</v>
      </c>
      <c r="E6586">
        <v>0</v>
      </c>
      <c r="F6586">
        <v>0</v>
      </c>
      <c r="G6586">
        <v>55555555</v>
      </c>
      <c r="H6586">
        <v>0</v>
      </c>
      <c r="I6586">
        <v>0</v>
      </c>
      <c r="J6586">
        <v>0</v>
      </c>
      <c r="K6586">
        <v>0</v>
      </c>
      <c r="L6586">
        <v>0</v>
      </c>
      <c r="M6586">
        <v>0</v>
      </c>
    </row>
    <row r="6587" spans="2:13" x14ac:dyDescent="0.2">
      <c r="B6587">
        <v>0</v>
      </c>
      <c r="C6587">
        <v>0</v>
      </c>
      <c r="D6587">
        <v>0</v>
      </c>
      <c r="E6587">
        <v>0</v>
      </c>
      <c r="F6587">
        <v>0</v>
      </c>
      <c r="G6587">
        <v>55555555</v>
      </c>
      <c r="H6587">
        <v>0</v>
      </c>
      <c r="I6587">
        <v>0</v>
      </c>
      <c r="J6587">
        <v>0</v>
      </c>
      <c r="K6587">
        <v>0</v>
      </c>
      <c r="L6587">
        <v>0</v>
      </c>
      <c r="M6587">
        <v>0</v>
      </c>
    </row>
    <row r="6588" spans="2:13" x14ac:dyDescent="0.2">
      <c r="B6588">
        <v>0</v>
      </c>
      <c r="C6588">
        <v>0</v>
      </c>
      <c r="D6588">
        <v>0</v>
      </c>
      <c r="E6588">
        <v>0</v>
      </c>
      <c r="F6588">
        <v>0</v>
      </c>
      <c r="G6588">
        <v>55555555</v>
      </c>
      <c r="H6588">
        <v>0</v>
      </c>
      <c r="I6588">
        <v>0</v>
      </c>
      <c r="J6588">
        <v>0</v>
      </c>
      <c r="K6588">
        <v>0</v>
      </c>
      <c r="L6588">
        <v>0</v>
      </c>
      <c r="M6588">
        <v>0</v>
      </c>
    </row>
    <row r="6589" spans="2:13" x14ac:dyDescent="0.2">
      <c r="B6589">
        <v>0</v>
      </c>
      <c r="C6589">
        <v>0</v>
      </c>
      <c r="D6589">
        <v>0</v>
      </c>
      <c r="E6589">
        <v>0</v>
      </c>
      <c r="F6589">
        <v>0</v>
      </c>
      <c r="G6589">
        <v>55555555</v>
      </c>
      <c r="H6589">
        <v>0</v>
      </c>
      <c r="I6589">
        <v>0</v>
      </c>
      <c r="J6589">
        <v>0</v>
      </c>
      <c r="K6589">
        <v>0</v>
      </c>
      <c r="L6589">
        <v>0</v>
      </c>
      <c r="M6589">
        <v>0</v>
      </c>
    </row>
    <row r="6590" spans="2:13" x14ac:dyDescent="0.2">
      <c r="B6590">
        <v>0</v>
      </c>
      <c r="C6590">
        <v>0</v>
      </c>
      <c r="D6590">
        <v>0</v>
      </c>
      <c r="E6590">
        <v>0</v>
      </c>
      <c r="F6590">
        <v>0</v>
      </c>
      <c r="G6590">
        <v>55555555</v>
      </c>
      <c r="H6590">
        <v>0</v>
      </c>
      <c r="I6590">
        <v>0</v>
      </c>
      <c r="J6590">
        <v>0</v>
      </c>
      <c r="K6590">
        <v>0</v>
      </c>
      <c r="L6590">
        <v>0</v>
      </c>
      <c r="M6590">
        <v>0</v>
      </c>
    </row>
    <row r="6591" spans="2:13" x14ac:dyDescent="0.2">
      <c r="B6591">
        <v>0</v>
      </c>
      <c r="C6591">
        <v>0</v>
      </c>
      <c r="D6591">
        <v>0</v>
      </c>
      <c r="E6591">
        <v>0</v>
      </c>
      <c r="F6591">
        <v>0</v>
      </c>
      <c r="G6591">
        <v>55555555</v>
      </c>
      <c r="H6591">
        <v>0</v>
      </c>
      <c r="I6591">
        <v>0</v>
      </c>
      <c r="J6591">
        <v>0</v>
      </c>
      <c r="K6591">
        <v>0</v>
      </c>
      <c r="L6591">
        <v>0</v>
      </c>
      <c r="M6591">
        <v>0</v>
      </c>
    </row>
    <row r="6592" spans="2:13" x14ac:dyDescent="0.2">
      <c r="B6592">
        <v>0</v>
      </c>
      <c r="C6592">
        <v>0</v>
      </c>
      <c r="D6592">
        <v>0</v>
      </c>
      <c r="E6592">
        <v>0</v>
      </c>
      <c r="F6592">
        <v>0</v>
      </c>
      <c r="G6592">
        <v>55555555</v>
      </c>
      <c r="H6592">
        <v>0</v>
      </c>
      <c r="I6592">
        <v>0</v>
      </c>
      <c r="J6592">
        <v>0</v>
      </c>
      <c r="K6592">
        <v>0</v>
      </c>
      <c r="L6592">
        <v>0</v>
      </c>
      <c r="M6592">
        <v>0</v>
      </c>
    </row>
    <row r="6593" spans="2:13" x14ac:dyDescent="0.2">
      <c r="B6593">
        <v>0</v>
      </c>
      <c r="C6593">
        <v>0</v>
      </c>
      <c r="D6593">
        <v>0</v>
      </c>
      <c r="E6593">
        <v>0</v>
      </c>
      <c r="F6593">
        <v>0</v>
      </c>
      <c r="G6593">
        <v>55555555</v>
      </c>
      <c r="H6593">
        <v>0</v>
      </c>
      <c r="I6593">
        <v>0</v>
      </c>
      <c r="J6593">
        <v>0</v>
      </c>
      <c r="K6593">
        <v>0</v>
      </c>
      <c r="L6593">
        <v>0</v>
      </c>
      <c r="M6593">
        <v>0</v>
      </c>
    </row>
    <row r="6594" spans="2:13" x14ac:dyDescent="0.2">
      <c r="B6594">
        <v>0</v>
      </c>
      <c r="C6594">
        <v>0</v>
      </c>
      <c r="D6594">
        <v>0</v>
      </c>
      <c r="E6594">
        <v>0</v>
      </c>
      <c r="F6594">
        <v>0</v>
      </c>
      <c r="G6594">
        <v>55555555</v>
      </c>
      <c r="H6594">
        <v>0</v>
      </c>
      <c r="I6594">
        <v>0</v>
      </c>
      <c r="J6594">
        <v>0</v>
      </c>
      <c r="K6594">
        <v>0</v>
      </c>
      <c r="L6594">
        <v>0</v>
      </c>
      <c r="M6594">
        <v>0</v>
      </c>
    </row>
    <row r="6595" spans="2:13" x14ac:dyDescent="0.2">
      <c r="B6595">
        <v>0</v>
      </c>
      <c r="C6595">
        <v>0</v>
      </c>
      <c r="D6595">
        <v>0</v>
      </c>
      <c r="E6595">
        <v>0</v>
      </c>
      <c r="F6595">
        <v>0</v>
      </c>
      <c r="G6595">
        <v>55555555</v>
      </c>
      <c r="H6595">
        <v>0</v>
      </c>
      <c r="I6595">
        <v>0</v>
      </c>
      <c r="J6595">
        <v>0</v>
      </c>
      <c r="K6595">
        <v>0</v>
      </c>
      <c r="L6595">
        <v>0</v>
      </c>
      <c r="M6595">
        <v>0</v>
      </c>
    </row>
    <row r="6596" spans="2:13" x14ac:dyDescent="0.2">
      <c r="B6596">
        <v>0</v>
      </c>
      <c r="C6596">
        <v>0</v>
      </c>
      <c r="D6596">
        <v>0</v>
      </c>
      <c r="E6596">
        <v>0</v>
      </c>
      <c r="F6596">
        <v>0</v>
      </c>
      <c r="G6596">
        <v>55555555</v>
      </c>
      <c r="H6596">
        <v>0</v>
      </c>
      <c r="I6596">
        <v>0</v>
      </c>
      <c r="J6596">
        <v>0</v>
      </c>
      <c r="K6596">
        <v>0</v>
      </c>
      <c r="L6596">
        <v>0</v>
      </c>
      <c r="M6596">
        <v>0</v>
      </c>
    </row>
    <row r="6597" spans="2:13" x14ac:dyDescent="0.2">
      <c r="B6597">
        <v>0</v>
      </c>
      <c r="C6597">
        <v>0</v>
      </c>
      <c r="D6597">
        <v>0</v>
      </c>
      <c r="E6597">
        <v>0</v>
      </c>
      <c r="F6597">
        <v>0</v>
      </c>
      <c r="G6597">
        <v>55555555</v>
      </c>
      <c r="H6597">
        <v>0</v>
      </c>
      <c r="I6597">
        <v>0</v>
      </c>
      <c r="J6597">
        <v>0</v>
      </c>
      <c r="K6597">
        <v>0</v>
      </c>
      <c r="L6597">
        <v>0</v>
      </c>
      <c r="M6597">
        <v>0</v>
      </c>
    </row>
    <row r="6598" spans="2:13" x14ac:dyDescent="0.2">
      <c r="B6598">
        <v>0</v>
      </c>
      <c r="C6598">
        <v>0</v>
      </c>
      <c r="D6598">
        <v>0</v>
      </c>
      <c r="E6598">
        <v>0</v>
      </c>
      <c r="F6598">
        <v>0</v>
      </c>
      <c r="G6598">
        <v>55555555</v>
      </c>
      <c r="H6598">
        <v>0</v>
      </c>
      <c r="I6598">
        <v>0</v>
      </c>
      <c r="J6598">
        <v>0</v>
      </c>
      <c r="K6598">
        <v>0</v>
      </c>
      <c r="L6598">
        <v>0</v>
      </c>
      <c r="M6598">
        <v>0</v>
      </c>
    </row>
    <row r="6599" spans="2:13" x14ac:dyDescent="0.2">
      <c r="B6599">
        <v>0</v>
      </c>
      <c r="C6599">
        <v>0</v>
      </c>
      <c r="D6599">
        <v>0</v>
      </c>
      <c r="E6599">
        <v>0</v>
      </c>
      <c r="F6599">
        <v>0</v>
      </c>
      <c r="G6599">
        <v>55555555</v>
      </c>
      <c r="H6599">
        <v>0</v>
      </c>
      <c r="I6599">
        <v>0</v>
      </c>
      <c r="J6599">
        <v>0</v>
      </c>
      <c r="K6599">
        <v>0</v>
      </c>
      <c r="L6599">
        <v>0</v>
      </c>
      <c r="M6599">
        <v>0</v>
      </c>
    </row>
    <row r="6600" spans="2:13" x14ac:dyDescent="0.2">
      <c r="B6600">
        <v>0</v>
      </c>
      <c r="C6600">
        <v>0</v>
      </c>
      <c r="D6600">
        <v>0</v>
      </c>
      <c r="E6600">
        <v>0</v>
      </c>
      <c r="F6600">
        <v>0</v>
      </c>
      <c r="G6600">
        <v>55555555</v>
      </c>
      <c r="H6600">
        <v>0</v>
      </c>
      <c r="I6600">
        <v>0</v>
      </c>
      <c r="J6600">
        <v>0</v>
      </c>
      <c r="K6600">
        <v>0</v>
      </c>
      <c r="L6600">
        <v>0</v>
      </c>
      <c r="M6600">
        <v>0</v>
      </c>
    </row>
    <row r="6601" spans="2:13" x14ac:dyDescent="0.2">
      <c r="B6601">
        <v>0</v>
      </c>
      <c r="C6601">
        <v>0</v>
      </c>
      <c r="D6601">
        <v>0</v>
      </c>
      <c r="E6601">
        <v>0</v>
      </c>
      <c r="F6601">
        <v>0</v>
      </c>
      <c r="G6601">
        <v>55555555</v>
      </c>
      <c r="H6601">
        <v>0</v>
      </c>
      <c r="I6601">
        <v>0</v>
      </c>
      <c r="J6601">
        <v>0</v>
      </c>
      <c r="K6601">
        <v>0</v>
      </c>
      <c r="L6601">
        <v>0</v>
      </c>
      <c r="M6601">
        <v>0</v>
      </c>
    </row>
    <row r="6602" spans="2:13" x14ac:dyDescent="0.2">
      <c r="B6602">
        <v>0</v>
      </c>
      <c r="C6602">
        <v>0</v>
      </c>
      <c r="D6602">
        <v>0</v>
      </c>
      <c r="E6602">
        <v>0</v>
      </c>
      <c r="F6602">
        <v>0</v>
      </c>
      <c r="G6602">
        <v>55555555</v>
      </c>
      <c r="H6602">
        <v>0</v>
      </c>
      <c r="I6602">
        <v>0</v>
      </c>
      <c r="J6602">
        <v>0</v>
      </c>
      <c r="K6602">
        <v>0</v>
      </c>
      <c r="L6602">
        <v>0</v>
      </c>
      <c r="M6602">
        <v>0</v>
      </c>
    </row>
    <row r="6603" spans="2:13" x14ac:dyDescent="0.2">
      <c r="B6603">
        <v>0</v>
      </c>
      <c r="C6603">
        <v>0</v>
      </c>
      <c r="D6603">
        <v>0</v>
      </c>
      <c r="E6603">
        <v>0</v>
      </c>
      <c r="F6603">
        <v>0</v>
      </c>
      <c r="G6603">
        <v>55555555</v>
      </c>
      <c r="H6603">
        <v>0</v>
      </c>
      <c r="I6603">
        <v>0</v>
      </c>
      <c r="J6603">
        <v>0</v>
      </c>
      <c r="K6603">
        <v>0</v>
      </c>
      <c r="L6603">
        <v>0</v>
      </c>
      <c r="M6603">
        <v>0</v>
      </c>
    </row>
    <row r="6604" spans="2:13" x14ac:dyDescent="0.2">
      <c r="B6604">
        <v>0</v>
      </c>
      <c r="C6604">
        <v>0</v>
      </c>
      <c r="D6604">
        <v>0</v>
      </c>
      <c r="E6604">
        <v>0</v>
      </c>
      <c r="F6604">
        <v>0</v>
      </c>
      <c r="G6604">
        <v>55555555</v>
      </c>
      <c r="H6604">
        <v>0</v>
      </c>
      <c r="I6604">
        <v>0</v>
      </c>
      <c r="J6604">
        <v>0</v>
      </c>
      <c r="K6604">
        <v>0</v>
      </c>
      <c r="L6604">
        <v>0</v>
      </c>
      <c r="M6604">
        <v>0</v>
      </c>
    </row>
    <row r="6605" spans="2:13" x14ac:dyDescent="0.2">
      <c r="B6605">
        <v>0</v>
      </c>
      <c r="C6605">
        <v>0</v>
      </c>
      <c r="D6605">
        <v>0</v>
      </c>
      <c r="E6605">
        <v>0</v>
      </c>
      <c r="F6605">
        <v>0</v>
      </c>
      <c r="G6605">
        <v>55555555</v>
      </c>
      <c r="H6605">
        <v>0</v>
      </c>
      <c r="I6605">
        <v>0</v>
      </c>
      <c r="J6605">
        <v>0</v>
      </c>
      <c r="K6605">
        <v>0</v>
      </c>
      <c r="L6605">
        <v>0</v>
      </c>
      <c r="M6605">
        <v>0</v>
      </c>
    </row>
    <row r="6606" spans="2:13" x14ac:dyDescent="0.2">
      <c r="B6606">
        <v>0</v>
      </c>
      <c r="C6606">
        <v>0</v>
      </c>
      <c r="D6606">
        <v>0</v>
      </c>
      <c r="E6606">
        <v>0</v>
      </c>
      <c r="F6606">
        <v>0</v>
      </c>
      <c r="G6606">
        <v>55555555</v>
      </c>
      <c r="H6606">
        <v>0</v>
      </c>
      <c r="I6606">
        <v>0</v>
      </c>
      <c r="J6606">
        <v>0</v>
      </c>
      <c r="K6606">
        <v>0</v>
      </c>
      <c r="L6606">
        <v>0</v>
      </c>
      <c r="M6606">
        <v>0</v>
      </c>
    </row>
    <row r="6607" spans="2:13" x14ac:dyDescent="0.2">
      <c r="B6607">
        <v>0</v>
      </c>
      <c r="C6607">
        <v>0</v>
      </c>
      <c r="D6607">
        <v>0</v>
      </c>
      <c r="E6607">
        <v>0</v>
      </c>
      <c r="F6607">
        <v>0</v>
      </c>
      <c r="G6607">
        <v>55555555</v>
      </c>
      <c r="H6607">
        <v>0</v>
      </c>
      <c r="I6607">
        <v>0</v>
      </c>
      <c r="J6607">
        <v>0</v>
      </c>
      <c r="K6607">
        <v>0</v>
      </c>
      <c r="L6607">
        <v>0</v>
      </c>
      <c r="M6607">
        <v>0</v>
      </c>
    </row>
    <row r="6608" spans="2:13" x14ac:dyDescent="0.2">
      <c r="B6608">
        <v>0</v>
      </c>
      <c r="C6608">
        <v>0</v>
      </c>
      <c r="D6608">
        <v>0</v>
      </c>
      <c r="E6608">
        <v>0</v>
      </c>
      <c r="F6608">
        <v>0</v>
      </c>
      <c r="G6608">
        <v>55555555</v>
      </c>
      <c r="H6608">
        <v>0</v>
      </c>
      <c r="I6608">
        <v>0</v>
      </c>
      <c r="J6608">
        <v>0</v>
      </c>
      <c r="K6608">
        <v>0</v>
      </c>
      <c r="L6608">
        <v>0</v>
      </c>
      <c r="M6608">
        <v>0</v>
      </c>
    </row>
    <row r="6609" spans="2:13" x14ac:dyDescent="0.2">
      <c r="B6609">
        <v>0</v>
      </c>
      <c r="C6609">
        <v>0</v>
      </c>
      <c r="D6609">
        <v>0</v>
      </c>
      <c r="E6609">
        <v>0</v>
      </c>
      <c r="F6609">
        <v>0</v>
      </c>
      <c r="G6609">
        <v>55555555</v>
      </c>
      <c r="H6609">
        <v>0</v>
      </c>
      <c r="I6609">
        <v>0</v>
      </c>
      <c r="J6609">
        <v>0</v>
      </c>
      <c r="K6609">
        <v>0</v>
      </c>
      <c r="L6609">
        <v>0</v>
      </c>
      <c r="M6609">
        <v>0</v>
      </c>
    </row>
    <row r="6610" spans="2:13" x14ac:dyDescent="0.2">
      <c r="B6610">
        <v>0</v>
      </c>
      <c r="C6610">
        <v>0</v>
      </c>
      <c r="D6610">
        <v>0</v>
      </c>
      <c r="E6610">
        <v>0</v>
      </c>
      <c r="F6610">
        <v>0</v>
      </c>
      <c r="G6610">
        <v>55555555</v>
      </c>
      <c r="H6610">
        <v>0</v>
      </c>
      <c r="I6610">
        <v>0</v>
      </c>
      <c r="J6610">
        <v>0</v>
      </c>
      <c r="K6610">
        <v>0</v>
      </c>
      <c r="L6610">
        <v>0</v>
      </c>
      <c r="M6610">
        <v>0</v>
      </c>
    </row>
    <row r="6611" spans="2:13" x14ac:dyDescent="0.2">
      <c r="B6611">
        <v>0</v>
      </c>
      <c r="C6611">
        <v>0</v>
      </c>
      <c r="D6611">
        <v>0</v>
      </c>
      <c r="E6611">
        <v>0</v>
      </c>
      <c r="F6611">
        <v>0</v>
      </c>
      <c r="G6611">
        <v>55555555</v>
      </c>
      <c r="H6611">
        <v>0</v>
      </c>
      <c r="I6611">
        <v>0</v>
      </c>
      <c r="J6611">
        <v>0</v>
      </c>
      <c r="K6611">
        <v>0</v>
      </c>
      <c r="L6611">
        <v>0</v>
      </c>
      <c r="M6611">
        <v>0</v>
      </c>
    </row>
    <row r="6612" spans="2:13" x14ac:dyDescent="0.2">
      <c r="B6612">
        <v>0</v>
      </c>
      <c r="C6612">
        <v>0</v>
      </c>
      <c r="D6612">
        <v>0</v>
      </c>
      <c r="E6612">
        <v>0</v>
      </c>
      <c r="F6612">
        <v>0</v>
      </c>
      <c r="G6612">
        <v>55555555</v>
      </c>
      <c r="H6612">
        <v>0</v>
      </c>
      <c r="I6612">
        <v>0</v>
      </c>
      <c r="J6612">
        <v>0</v>
      </c>
      <c r="K6612">
        <v>0</v>
      </c>
      <c r="L6612">
        <v>0</v>
      </c>
      <c r="M6612">
        <v>0</v>
      </c>
    </row>
    <row r="6613" spans="2:13" x14ac:dyDescent="0.2">
      <c r="B6613">
        <v>0</v>
      </c>
      <c r="C6613">
        <v>0</v>
      </c>
      <c r="D6613">
        <v>0</v>
      </c>
      <c r="E6613">
        <v>0</v>
      </c>
      <c r="F6613">
        <v>0</v>
      </c>
      <c r="G6613">
        <v>55555555</v>
      </c>
      <c r="H6613">
        <v>0</v>
      </c>
      <c r="I6613">
        <v>0</v>
      </c>
      <c r="J6613">
        <v>0</v>
      </c>
      <c r="K6613">
        <v>0</v>
      </c>
      <c r="L6613">
        <v>0</v>
      </c>
      <c r="M6613">
        <v>0</v>
      </c>
    </row>
    <row r="6614" spans="2:13" x14ac:dyDescent="0.2">
      <c r="B6614">
        <v>0</v>
      </c>
      <c r="C6614">
        <v>0</v>
      </c>
      <c r="D6614">
        <v>0</v>
      </c>
      <c r="E6614">
        <v>0</v>
      </c>
      <c r="F6614">
        <v>0</v>
      </c>
      <c r="G6614">
        <v>55555555</v>
      </c>
      <c r="H6614">
        <v>0</v>
      </c>
      <c r="I6614">
        <v>0</v>
      </c>
      <c r="J6614">
        <v>0</v>
      </c>
      <c r="K6614">
        <v>0</v>
      </c>
      <c r="L6614">
        <v>0</v>
      </c>
      <c r="M6614">
        <v>0</v>
      </c>
    </row>
    <row r="6615" spans="2:13" x14ac:dyDescent="0.2">
      <c r="B6615">
        <v>0</v>
      </c>
      <c r="C6615">
        <v>0</v>
      </c>
      <c r="D6615">
        <v>0</v>
      </c>
      <c r="E6615">
        <v>0</v>
      </c>
      <c r="F6615">
        <v>0</v>
      </c>
      <c r="G6615">
        <v>55555555</v>
      </c>
      <c r="H6615">
        <v>0</v>
      </c>
      <c r="I6615">
        <v>0</v>
      </c>
      <c r="J6615">
        <v>0</v>
      </c>
      <c r="K6615">
        <v>0</v>
      </c>
      <c r="L6615">
        <v>0</v>
      </c>
      <c r="M6615">
        <v>0</v>
      </c>
    </row>
    <row r="6616" spans="2:13" x14ac:dyDescent="0.2">
      <c r="B6616">
        <v>0</v>
      </c>
      <c r="C6616">
        <v>0</v>
      </c>
      <c r="D6616">
        <v>0</v>
      </c>
      <c r="E6616">
        <v>0</v>
      </c>
      <c r="F6616">
        <v>0</v>
      </c>
      <c r="G6616">
        <v>55555555</v>
      </c>
      <c r="H6616">
        <v>0</v>
      </c>
      <c r="I6616">
        <v>0</v>
      </c>
      <c r="J6616">
        <v>0</v>
      </c>
      <c r="K6616">
        <v>0</v>
      </c>
      <c r="L6616">
        <v>0</v>
      </c>
      <c r="M6616">
        <v>0</v>
      </c>
    </row>
    <row r="6617" spans="2:13" x14ac:dyDescent="0.2">
      <c r="B6617">
        <v>0</v>
      </c>
      <c r="C6617">
        <v>0</v>
      </c>
      <c r="D6617">
        <v>0</v>
      </c>
      <c r="E6617">
        <v>0</v>
      </c>
      <c r="F6617">
        <v>0</v>
      </c>
      <c r="G6617">
        <v>55555555</v>
      </c>
      <c r="H6617">
        <v>0</v>
      </c>
      <c r="I6617">
        <v>0</v>
      </c>
      <c r="J6617">
        <v>0</v>
      </c>
      <c r="K6617">
        <v>0</v>
      </c>
      <c r="L6617">
        <v>0</v>
      </c>
      <c r="M6617">
        <v>0</v>
      </c>
    </row>
    <row r="6618" spans="2:13" x14ac:dyDescent="0.2">
      <c r="B6618">
        <v>0</v>
      </c>
      <c r="C6618">
        <v>0</v>
      </c>
      <c r="D6618">
        <v>0</v>
      </c>
      <c r="E6618">
        <v>0</v>
      </c>
      <c r="F6618">
        <v>0</v>
      </c>
      <c r="G6618">
        <v>55555555</v>
      </c>
      <c r="H6618">
        <v>0</v>
      </c>
      <c r="I6618">
        <v>0</v>
      </c>
      <c r="J6618">
        <v>0</v>
      </c>
      <c r="K6618">
        <v>0</v>
      </c>
      <c r="L6618">
        <v>0</v>
      </c>
      <c r="M6618">
        <v>0</v>
      </c>
    </row>
    <row r="6619" spans="2:13" x14ac:dyDescent="0.2">
      <c r="B6619">
        <v>0</v>
      </c>
      <c r="C6619">
        <v>0</v>
      </c>
      <c r="D6619">
        <v>0</v>
      </c>
      <c r="E6619">
        <v>0</v>
      </c>
      <c r="F6619">
        <v>0</v>
      </c>
      <c r="G6619">
        <v>55555555</v>
      </c>
      <c r="H6619">
        <v>0</v>
      </c>
      <c r="I6619">
        <v>0</v>
      </c>
      <c r="J6619">
        <v>0</v>
      </c>
      <c r="K6619">
        <v>0</v>
      </c>
      <c r="L6619">
        <v>0</v>
      </c>
      <c r="M6619">
        <v>0</v>
      </c>
    </row>
    <row r="6620" spans="2:13" x14ac:dyDescent="0.2">
      <c r="B6620">
        <v>0</v>
      </c>
      <c r="C6620">
        <v>0</v>
      </c>
      <c r="D6620">
        <v>0</v>
      </c>
      <c r="E6620">
        <v>0</v>
      </c>
      <c r="F6620">
        <v>0</v>
      </c>
      <c r="G6620">
        <v>55555555</v>
      </c>
      <c r="H6620">
        <v>0</v>
      </c>
      <c r="I6620">
        <v>0</v>
      </c>
      <c r="J6620">
        <v>0</v>
      </c>
      <c r="K6620">
        <v>0</v>
      </c>
      <c r="L6620">
        <v>0</v>
      </c>
      <c r="M6620">
        <v>0</v>
      </c>
    </row>
    <row r="6621" spans="2:13" x14ac:dyDescent="0.2">
      <c r="B6621">
        <v>0</v>
      </c>
      <c r="C6621">
        <v>0</v>
      </c>
      <c r="D6621">
        <v>0</v>
      </c>
      <c r="E6621">
        <v>0</v>
      </c>
      <c r="F6621">
        <v>0</v>
      </c>
      <c r="G6621">
        <v>55555555</v>
      </c>
      <c r="H6621">
        <v>0</v>
      </c>
      <c r="I6621">
        <v>0</v>
      </c>
      <c r="J6621">
        <v>0</v>
      </c>
      <c r="K6621">
        <v>0</v>
      </c>
      <c r="L6621">
        <v>0</v>
      </c>
      <c r="M6621">
        <v>0</v>
      </c>
    </row>
    <row r="6622" spans="2:13" x14ac:dyDescent="0.2">
      <c r="B6622">
        <v>0</v>
      </c>
      <c r="C6622">
        <v>0</v>
      </c>
      <c r="D6622">
        <v>0</v>
      </c>
      <c r="E6622">
        <v>0</v>
      </c>
      <c r="F6622">
        <v>0</v>
      </c>
      <c r="G6622">
        <v>55555555</v>
      </c>
      <c r="H6622">
        <v>0</v>
      </c>
      <c r="I6622">
        <v>0</v>
      </c>
      <c r="J6622">
        <v>0</v>
      </c>
      <c r="K6622">
        <v>0</v>
      </c>
      <c r="L6622">
        <v>0</v>
      </c>
      <c r="M6622">
        <v>0</v>
      </c>
    </row>
    <row r="6623" spans="2:13" x14ac:dyDescent="0.2">
      <c r="B6623">
        <v>0</v>
      </c>
      <c r="C6623">
        <v>0</v>
      </c>
      <c r="D6623">
        <v>0</v>
      </c>
      <c r="E6623">
        <v>0</v>
      </c>
      <c r="F6623">
        <v>0</v>
      </c>
      <c r="G6623">
        <v>55555555</v>
      </c>
      <c r="H6623">
        <v>0</v>
      </c>
      <c r="I6623">
        <v>0</v>
      </c>
      <c r="J6623">
        <v>0</v>
      </c>
      <c r="K6623">
        <v>0</v>
      </c>
      <c r="L6623">
        <v>0</v>
      </c>
      <c r="M6623">
        <v>0</v>
      </c>
    </row>
    <row r="6624" spans="2:13" x14ac:dyDescent="0.2">
      <c r="B6624">
        <v>0</v>
      </c>
      <c r="C6624">
        <v>0</v>
      </c>
      <c r="D6624">
        <v>0</v>
      </c>
      <c r="E6624">
        <v>0</v>
      </c>
      <c r="F6624">
        <v>0</v>
      </c>
      <c r="G6624">
        <v>55555555</v>
      </c>
      <c r="H6624">
        <v>0</v>
      </c>
      <c r="I6624">
        <v>0</v>
      </c>
      <c r="J6624">
        <v>0</v>
      </c>
      <c r="K6624">
        <v>0</v>
      </c>
      <c r="L6624">
        <v>0</v>
      </c>
      <c r="M6624">
        <v>0</v>
      </c>
    </row>
    <row r="6625" spans="2:13" x14ac:dyDescent="0.2">
      <c r="B6625">
        <v>0</v>
      </c>
      <c r="C6625">
        <v>0</v>
      </c>
      <c r="D6625">
        <v>0</v>
      </c>
      <c r="E6625">
        <v>0</v>
      </c>
      <c r="F6625">
        <v>0</v>
      </c>
      <c r="G6625">
        <v>55555555</v>
      </c>
      <c r="H6625">
        <v>0</v>
      </c>
      <c r="I6625">
        <v>0</v>
      </c>
      <c r="J6625">
        <v>0</v>
      </c>
      <c r="K6625">
        <v>0</v>
      </c>
      <c r="L6625">
        <v>0</v>
      </c>
      <c r="M6625">
        <v>0</v>
      </c>
    </row>
    <row r="6626" spans="2:13" x14ac:dyDescent="0.2">
      <c r="B6626">
        <v>0</v>
      </c>
      <c r="C6626">
        <v>0</v>
      </c>
      <c r="D6626">
        <v>0</v>
      </c>
      <c r="E6626">
        <v>0</v>
      </c>
      <c r="F6626">
        <v>0</v>
      </c>
      <c r="G6626">
        <v>55555555</v>
      </c>
      <c r="H6626">
        <v>0</v>
      </c>
      <c r="I6626">
        <v>0</v>
      </c>
      <c r="J6626">
        <v>0</v>
      </c>
      <c r="K6626">
        <v>0</v>
      </c>
      <c r="L6626">
        <v>0</v>
      </c>
      <c r="M6626">
        <v>0</v>
      </c>
    </row>
    <row r="6627" spans="2:13" x14ac:dyDescent="0.2">
      <c r="B6627">
        <v>0</v>
      </c>
      <c r="C6627">
        <v>0</v>
      </c>
      <c r="D6627">
        <v>0</v>
      </c>
      <c r="E6627">
        <v>0</v>
      </c>
      <c r="F6627">
        <v>0</v>
      </c>
      <c r="G6627">
        <v>55555555</v>
      </c>
      <c r="H6627">
        <v>0</v>
      </c>
      <c r="I6627">
        <v>0</v>
      </c>
      <c r="J6627">
        <v>0</v>
      </c>
      <c r="K6627">
        <v>0</v>
      </c>
      <c r="L6627">
        <v>0</v>
      </c>
      <c r="M6627">
        <v>0</v>
      </c>
    </row>
    <row r="6628" spans="2:13" x14ac:dyDescent="0.2">
      <c r="B6628">
        <v>0</v>
      </c>
      <c r="C6628">
        <v>0</v>
      </c>
      <c r="D6628">
        <v>0</v>
      </c>
      <c r="E6628">
        <v>0</v>
      </c>
      <c r="F6628">
        <v>0</v>
      </c>
      <c r="G6628">
        <v>55555555</v>
      </c>
      <c r="H6628">
        <v>0</v>
      </c>
      <c r="I6628">
        <v>0</v>
      </c>
      <c r="J6628">
        <v>0</v>
      </c>
      <c r="K6628">
        <v>0</v>
      </c>
      <c r="L6628">
        <v>0</v>
      </c>
      <c r="M6628">
        <v>0</v>
      </c>
    </row>
    <row r="6629" spans="2:13" x14ac:dyDescent="0.2">
      <c r="B6629">
        <v>0</v>
      </c>
      <c r="C6629">
        <v>0</v>
      </c>
      <c r="D6629">
        <v>0</v>
      </c>
      <c r="E6629">
        <v>0</v>
      </c>
      <c r="F6629">
        <v>0</v>
      </c>
      <c r="G6629">
        <v>55555555</v>
      </c>
      <c r="H6629">
        <v>0</v>
      </c>
      <c r="I6629">
        <v>0</v>
      </c>
      <c r="J6629">
        <v>0</v>
      </c>
      <c r="K6629">
        <v>0</v>
      </c>
      <c r="L6629">
        <v>0</v>
      </c>
      <c r="M6629">
        <v>0</v>
      </c>
    </row>
    <row r="6630" spans="2:13" x14ac:dyDescent="0.2">
      <c r="B6630">
        <v>0</v>
      </c>
      <c r="C6630">
        <v>0</v>
      </c>
      <c r="D6630">
        <v>0</v>
      </c>
      <c r="E6630">
        <v>0</v>
      </c>
      <c r="F6630">
        <v>0</v>
      </c>
      <c r="G6630">
        <v>55555555</v>
      </c>
      <c r="H6630">
        <v>0</v>
      </c>
      <c r="I6630">
        <v>0</v>
      </c>
      <c r="J6630">
        <v>0</v>
      </c>
      <c r="K6630">
        <v>0</v>
      </c>
      <c r="L6630">
        <v>0</v>
      </c>
      <c r="M6630">
        <v>0</v>
      </c>
    </row>
    <row r="6631" spans="2:13" x14ac:dyDescent="0.2">
      <c r="B6631">
        <v>0</v>
      </c>
      <c r="C6631">
        <v>0</v>
      </c>
      <c r="D6631">
        <v>0</v>
      </c>
      <c r="E6631">
        <v>0</v>
      </c>
      <c r="F6631">
        <v>0</v>
      </c>
      <c r="G6631">
        <v>55555555</v>
      </c>
      <c r="H6631">
        <v>0</v>
      </c>
      <c r="I6631">
        <v>0</v>
      </c>
      <c r="J6631">
        <v>0</v>
      </c>
      <c r="K6631">
        <v>0</v>
      </c>
      <c r="L6631">
        <v>0</v>
      </c>
      <c r="M6631">
        <v>0</v>
      </c>
    </row>
    <row r="6632" spans="2:13" x14ac:dyDescent="0.2">
      <c r="B6632">
        <v>0</v>
      </c>
      <c r="C6632">
        <v>0</v>
      </c>
      <c r="D6632">
        <v>0</v>
      </c>
      <c r="E6632">
        <v>0</v>
      </c>
      <c r="F6632">
        <v>0</v>
      </c>
      <c r="G6632">
        <v>55555555</v>
      </c>
      <c r="H6632">
        <v>0</v>
      </c>
      <c r="I6632">
        <v>0</v>
      </c>
      <c r="J6632">
        <v>0</v>
      </c>
      <c r="K6632">
        <v>0</v>
      </c>
      <c r="L6632">
        <v>0</v>
      </c>
      <c r="M6632">
        <v>0</v>
      </c>
    </row>
    <row r="6633" spans="2:13" x14ac:dyDescent="0.2">
      <c r="B6633">
        <v>0</v>
      </c>
      <c r="C6633">
        <v>0</v>
      </c>
      <c r="D6633">
        <v>0</v>
      </c>
      <c r="E6633">
        <v>0</v>
      </c>
      <c r="F6633">
        <v>0</v>
      </c>
      <c r="G6633">
        <v>55555555</v>
      </c>
      <c r="H6633">
        <v>0</v>
      </c>
      <c r="I6633">
        <v>0</v>
      </c>
      <c r="J6633">
        <v>0</v>
      </c>
      <c r="K6633">
        <v>0</v>
      </c>
      <c r="L6633">
        <v>0</v>
      </c>
      <c r="M6633">
        <v>0</v>
      </c>
    </row>
    <row r="6634" spans="2:13" x14ac:dyDescent="0.2">
      <c r="B6634">
        <v>0</v>
      </c>
      <c r="C6634">
        <v>0</v>
      </c>
      <c r="D6634">
        <v>0</v>
      </c>
      <c r="E6634">
        <v>0</v>
      </c>
      <c r="F6634">
        <v>0</v>
      </c>
      <c r="G6634">
        <v>55555555</v>
      </c>
      <c r="H6634">
        <v>0</v>
      </c>
      <c r="I6634">
        <v>0</v>
      </c>
      <c r="J6634">
        <v>0</v>
      </c>
      <c r="K6634">
        <v>0</v>
      </c>
      <c r="L6634">
        <v>0</v>
      </c>
      <c r="M6634">
        <v>0</v>
      </c>
    </row>
    <row r="6635" spans="2:13" x14ac:dyDescent="0.2">
      <c r="B6635">
        <v>0</v>
      </c>
      <c r="C6635">
        <v>0</v>
      </c>
      <c r="D6635">
        <v>0</v>
      </c>
      <c r="E6635">
        <v>0</v>
      </c>
      <c r="F6635">
        <v>0</v>
      </c>
      <c r="G6635">
        <v>55555555</v>
      </c>
      <c r="H6635">
        <v>0</v>
      </c>
      <c r="I6635">
        <v>0</v>
      </c>
      <c r="J6635">
        <v>0</v>
      </c>
      <c r="K6635">
        <v>0</v>
      </c>
      <c r="L6635">
        <v>0</v>
      </c>
      <c r="M6635">
        <v>0</v>
      </c>
    </row>
    <row r="6636" spans="2:13" x14ac:dyDescent="0.2">
      <c r="B6636">
        <v>0</v>
      </c>
      <c r="C6636">
        <v>0</v>
      </c>
      <c r="D6636">
        <v>0</v>
      </c>
      <c r="E6636">
        <v>0</v>
      </c>
      <c r="F6636">
        <v>0</v>
      </c>
      <c r="G6636">
        <v>55555555</v>
      </c>
      <c r="H6636">
        <v>0</v>
      </c>
      <c r="I6636">
        <v>0</v>
      </c>
      <c r="J6636">
        <v>0</v>
      </c>
      <c r="K6636">
        <v>0</v>
      </c>
      <c r="L6636">
        <v>0</v>
      </c>
      <c r="M6636">
        <v>0</v>
      </c>
    </row>
    <row r="6637" spans="2:13" x14ac:dyDescent="0.2">
      <c r="B6637">
        <v>0</v>
      </c>
      <c r="C6637">
        <v>0</v>
      </c>
      <c r="D6637">
        <v>0</v>
      </c>
      <c r="E6637">
        <v>0</v>
      </c>
      <c r="F6637">
        <v>0</v>
      </c>
      <c r="G6637">
        <v>55555555</v>
      </c>
      <c r="H6637">
        <v>0</v>
      </c>
      <c r="I6637">
        <v>0</v>
      </c>
      <c r="J6637">
        <v>0</v>
      </c>
      <c r="K6637">
        <v>0</v>
      </c>
      <c r="L6637">
        <v>0</v>
      </c>
      <c r="M6637">
        <v>0</v>
      </c>
    </row>
    <row r="6638" spans="2:13" x14ac:dyDescent="0.2">
      <c r="B6638">
        <v>0</v>
      </c>
      <c r="C6638">
        <v>0</v>
      </c>
      <c r="D6638">
        <v>0</v>
      </c>
      <c r="E6638">
        <v>0</v>
      </c>
      <c r="F6638">
        <v>0</v>
      </c>
      <c r="G6638">
        <v>55555555</v>
      </c>
      <c r="H6638">
        <v>0</v>
      </c>
      <c r="I6638">
        <v>0</v>
      </c>
      <c r="J6638">
        <v>0</v>
      </c>
      <c r="K6638">
        <v>0</v>
      </c>
      <c r="L6638">
        <v>0</v>
      </c>
      <c r="M6638">
        <v>0</v>
      </c>
    </row>
    <row r="6639" spans="2:13" x14ac:dyDescent="0.2">
      <c r="B6639">
        <v>0</v>
      </c>
      <c r="C6639">
        <v>0</v>
      </c>
      <c r="D6639">
        <v>0</v>
      </c>
      <c r="E6639">
        <v>0</v>
      </c>
      <c r="F6639">
        <v>0</v>
      </c>
      <c r="G6639">
        <v>55555555</v>
      </c>
      <c r="H6639">
        <v>0</v>
      </c>
      <c r="I6639">
        <v>0</v>
      </c>
      <c r="J6639">
        <v>0</v>
      </c>
      <c r="K6639">
        <v>0</v>
      </c>
      <c r="L6639">
        <v>0</v>
      </c>
      <c r="M6639">
        <v>0</v>
      </c>
    </row>
    <row r="6640" spans="2:13" x14ac:dyDescent="0.2">
      <c r="B6640">
        <v>0</v>
      </c>
      <c r="C6640">
        <v>0</v>
      </c>
      <c r="D6640">
        <v>0</v>
      </c>
      <c r="E6640">
        <v>0</v>
      </c>
      <c r="F6640">
        <v>0</v>
      </c>
      <c r="G6640">
        <v>55555555</v>
      </c>
      <c r="H6640">
        <v>0</v>
      </c>
      <c r="I6640">
        <v>0</v>
      </c>
      <c r="J6640">
        <v>0</v>
      </c>
      <c r="K6640">
        <v>0</v>
      </c>
      <c r="L6640">
        <v>0</v>
      </c>
      <c r="M6640">
        <v>0</v>
      </c>
    </row>
    <row r="6641" spans="2:13" x14ac:dyDescent="0.2">
      <c r="B6641">
        <v>0</v>
      </c>
      <c r="C6641">
        <v>0</v>
      </c>
      <c r="D6641">
        <v>0</v>
      </c>
      <c r="E6641">
        <v>0</v>
      </c>
      <c r="F6641">
        <v>0</v>
      </c>
      <c r="G6641">
        <v>55555555</v>
      </c>
      <c r="H6641">
        <v>0</v>
      </c>
      <c r="I6641">
        <v>0</v>
      </c>
      <c r="J6641">
        <v>0</v>
      </c>
      <c r="K6641">
        <v>0</v>
      </c>
      <c r="L6641">
        <v>0</v>
      </c>
      <c r="M6641">
        <v>0</v>
      </c>
    </row>
    <row r="6642" spans="2:13" x14ac:dyDescent="0.2">
      <c r="B6642">
        <v>0</v>
      </c>
      <c r="C6642">
        <v>0</v>
      </c>
      <c r="D6642">
        <v>0</v>
      </c>
      <c r="E6642">
        <v>0</v>
      </c>
      <c r="F6642">
        <v>0</v>
      </c>
      <c r="G6642">
        <v>55555555</v>
      </c>
      <c r="H6642">
        <v>0</v>
      </c>
      <c r="I6642">
        <v>0</v>
      </c>
      <c r="J6642">
        <v>0</v>
      </c>
      <c r="K6642">
        <v>0</v>
      </c>
      <c r="L6642">
        <v>0</v>
      </c>
      <c r="M6642">
        <v>0</v>
      </c>
    </row>
    <row r="6643" spans="2:13" x14ac:dyDescent="0.2">
      <c r="B6643">
        <v>0</v>
      </c>
      <c r="C6643">
        <v>0</v>
      </c>
      <c r="D6643">
        <v>0</v>
      </c>
      <c r="E6643">
        <v>0</v>
      </c>
      <c r="F6643">
        <v>0</v>
      </c>
      <c r="G6643">
        <v>55555555</v>
      </c>
      <c r="H6643">
        <v>0</v>
      </c>
      <c r="I6643">
        <v>0</v>
      </c>
      <c r="J6643">
        <v>0</v>
      </c>
      <c r="K6643">
        <v>0</v>
      </c>
      <c r="L6643">
        <v>0</v>
      </c>
      <c r="M6643">
        <v>0</v>
      </c>
    </row>
    <row r="6644" spans="2:13" x14ac:dyDescent="0.2">
      <c r="B6644">
        <v>0</v>
      </c>
      <c r="C6644">
        <v>0</v>
      </c>
      <c r="D6644">
        <v>0</v>
      </c>
      <c r="E6644">
        <v>0</v>
      </c>
      <c r="F6644">
        <v>0</v>
      </c>
      <c r="G6644">
        <v>55555555</v>
      </c>
      <c r="H6644">
        <v>0</v>
      </c>
      <c r="I6644">
        <v>0</v>
      </c>
      <c r="J6644">
        <v>0</v>
      </c>
      <c r="K6644">
        <v>0</v>
      </c>
      <c r="L6644">
        <v>0</v>
      </c>
      <c r="M6644">
        <v>0</v>
      </c>
    </row>
    <row r="6645" spans="2:13" x14ac:dyDescent="0.2">
      <c r="B6645">
        <v>0</v>
      </c>
      <c r="C6645">
        <v>0</v>
      </c>
      <c r="D6645">
        <v>0</v>
      </c>
      <c r="E6645">
        <v>0</v>
      </c>
      <c r="F6645">
        <v>0</v>
      </c>
      <c r="G6645">
        <v>55555555</v>
      </c>
      <c r="H6645">
        <v>0</v>
      </c>
      <c r="I6645">
        <v>0</v>
      </c>
      <c r="J6645">
        <v>0</v>
      </c>
      <c r="K6645">
        <v>0</v>
      </c>
      <c r="L6645">
        <v>0</v>
      </c>
      <c r="M6645">
        <v>0</v>
      </c>
    </row>
    <row r="6646" spans="2:13" x14ac:dyDescent="0.2">
      <c r="B6646">
        <v>0</v>
      </c>
      <c r="C6646">
        <v>0</v>
      </c>
      <c r="D6646">
        <v>0</v>
      </c>
      <c r="E6646">
        <v>0</v>
      </c>
      <c r="F6646">
        <v>0</v>
      </c>
      <c r="G6646">
        <v>55555555</v>
      </c>
      <c r="H6646">
        <v>0</v>
      </c>
      <c r="I6646">
        <v>0</v>
      </c>
      <c r="J6646">
        <v>0</v>
      </c>
      <c r="K6646">
        <v>0</v>
      </c>
      <c r="L6646">
        <v>0</v>
      </c>
      <c r="M6646">
        <v>0</v>
      </c>
    </row>
    <row r="6647" spans="2:13" x14ac:dyDescent="0.2">
      <c r="B6647">
        <v>0</v>
      </c>
      <c r="C6647">
        <v>0</v>
      </c>
      <c r="D6647">
        <v>0</v>
      </c>
      <c r="E6647">
        <v>0</v>
      </c>
      <c r="F6647">
        <v>0</v>
      </c>
      <c r="G6647">
        <v>55555555</v>
      </c>
      <c r="H6647">
        <v>0</v>
      </c>
      <c r="I6647">
        <v>0</v>
      </c>
      <c r="J6647">
        <v>0</v>
      </c>
      <c r="K6647">
        <v>0</v>
      </c>
      <c r="L6647">
        <v>0</v>
      </c>
      <c r="M6647">
        <v>0</v>
      </c>
    </row>
    <row r="6648" spans="2:13" x14ac:dyDescent="0.2">
      <c r="B6648">
        <v>0</v>
      </c>
      <c r="C6648">
        <v>0</v>
      </c>
      <c r="D6648">
        <v>0</v>
      </c>
      <c r="E6648">
        <v>0</v>
      </c>
      <c r="F6648">
        <v>0</v>
      </c>
      <c r="G6648">
        <v>55555555</v>
      </c>
      <c r="H6648">
        <v>0</v>
      </c>
      <c r="I6648">
        <v>0</v>
      </c>
      <c r="J6648">
        <v>0</v>
      </c>
      <c r="K6648">
        <v>0</v>
      </c>
      <c r="L6648">
        <v>0</v>
      </c>
      <c r="M6648">
        <v>0</v>
      </c>
    </row>
    <row r="6649" spans="2:13" x14ac:dyDescent="0.2">
      <c r="B6649">
        <v>0</v>
      </c>
      <c r="C6649">
        <v>0</v>
      </c>
      <c r="D6649">
        <v>0</v>
      </c>
      <c r="E6649">
        <v>0</v>
      </c>
      <c r="F6649">
        <v>0</v>
      </c>
      <c r="G6649">
        <v>55555555</v>
      </c>
      <c r="H6649">
        <v>0</v>
      </c>
      <c r="I6649">
        <v>0</v>
      </c>
      <c r="J6649">
        <v>0</v>
      </c>
      <c r="K6649">
        <v>0</v>
      </c>
      <c r="L6649">
        <v>0</v>
      </c>
      <c r="M6649">
        <v>0</v>
      </c>
    </row>
    <row r="6650" spans="2:13" x14ac:dyDescent="0.2">
      <c r="B6650">
        <v>0</v>
      </c>
      <c r="C6650">
        <v>0</v>
      </c>
      <c r="D6650">
        <v>0</v>
      </c>
      <c r="E6650">
        <v>0</v>
      </c>
      <c r="F6650">
        <v>0</v>
      </c>
      <c r="G6650">
        <v>55555555</v>
      </c>
      <c r="H6650">
        <v>0</v>
      </c>
      <c r="I6650">
        <v>0</v>
      </c>
      <c r="J6650">
        <v>0</v>
      </c>
      <c r="K6650">
        <v>0</v>
      </c>
      <c r="L6650">
        <v>0</v>
      </c>
      <c r="M6650">
        <v>0</v>
      </c>
    </row>
    <row r="6651" spans="2:13" x14ac:dyDescent="0.2">
      <c r="B6651">
        <v>0</v>
      </c>
      <c r="C6651">
        <v>0</v>
      </c>
      <c r="D6651">
        <v>0</v>
      </c>
      <c r="E6651">
        <v>0</v>
      </c>
      <c r="F6651">
        <v>0</v>
      </c>
      <c r="G6651">
        <v>55555555</v>
      </c>
      <c r="H6651">
        <v>0</v>
      </c>
      <c r="I6651">
        <v>0</v>
      </c>
      <c r="J6651">
        <v>0</v>
      </c>
      <c r="K6651">
        <v>0</v>
      </c>
      <c r="L6651">
        <v>0</v>
      </c>
      <c r="M6651">
        <v>0</v>
      </c>
    </row>
    <row r="6652" spans="2:13" x14ac:dyDescent="0.2">
      <c r="B6652">
        <v>0</v>
      </c>
      <c r="C6652">
        <v>0</v>
      </c>
      <c r="D6652">
        <v>0</v>
      </c>
      <c r="E6652">
        <v>0</v>
      </c>
      <c r="F6652">
        <v>0</v>
      </c>
      <c r="G6652">
        <v>55555555</v>
      </c>
      <c r="H6652">
        <v>0</v>
      </c>
      <c r="I6652">
        <v>0</v>
      </c>
      <c r="J6652">
        <v>0</v>
      </c>
      <c r="K6652">
        <v>0</v>
      </c>
      <c r="L6652">
        <v>0</v>
      </c>
      <c r="M6652">
        <v>0</v>
      </c>
    </row>
    <row r="6653" spans="2:13" x14ac:dyDescent="0.2">
      <c r="B6653">
        <v>0</v>
      </c>
      <c r="C6653">
        <v>0</v>
      </c>
      <c r="D6653">
        <v>0</v>
      </c>
      <c r="E6653">
        <v>0</v>
      </c>
      <c r="F6653">
        <v>0</v>
      </c>
      <c r="G6653">
        <v>55555555</v>
      </c>
      <c r="H6653">
        <v>0</v>
      </c>
      <c r="I6653">
        <v>0</v>
      </c>
      <c r="J6653">
        <v>0</v>
      </c>
      <c r="K6653">
        <v>0</v>
      </c>
      <c r="L6653">
        <v>0</v>
      </c>
      <c r="M6653">
        <v>0</v>
      </c>
    </row>
    <row r="6654" spans="2:13" x14ac:dyDescent="0.2">
      <c r="B6654">
        <v>0</v>
      </c>
      <c r="C6654">
        <v>0</v>
      </c>
      <c r="D6654">
        <v>0</v>
      </c>
      <c r="E6654">
        <v>0</v>
      </c>
      <c r="F6654">
        <v>0</v>
      </c>
      <c r="G6654">
        <v>55555555</v>
      </c>
      <c r="H6654">
        <v>0</v>
      </c>
      <c r="I6654">
        <v>0</v>
      </c>
      <c r="J6654">
        <v>0</v>
      </c>
      <c r="K6654">
        <v>0</v>
      </c>
      <c r="L6654">
        <v>0</v>
      </c>
      <c r="M6654">
        <v>0</v>
      </c>
    </row>
    <row r="6655" spans="2:13" x14ac:dyDescent="0.2">
      <c r="B6655">
        <v>0</v>
      </c>
      <c r="C6655">
        <v>0</v>
      </c>
      <c r="D6655">
        <v>0</v>
      </c>
      <c r="E6655">
        <v>0</v>
      </c>
      <c r="F6655">
        <v>0</v>
      </c>
      <c r="G6655">
        <v>55555555</v>
      </c>
      <c r="H6655">
        <v>0</v>
      </c>
      <c r="I6655">
        <v>0</v>
      </c>
      <c r="J6655">
        <v>0</v>
      </c>
      <c r="K6655">
        <v>0</v>
      </c>
      <c r="L6655">
        <v>0</v>
      </c>
      <c r="M6655">
        <v>0</v>
      </c>
    </row>
    <row r="6656" spans="2:13" x14ac:dyDescent="0.2">
      <c r="B6656">
        <v>0</v>
      </c>
      <c r="C6656">
        <v>0</v>
      </c>
      <c r="D6656">
        <v>0</v>
      </c>
      <c r="E6656">
        <v>0</v>
      </c>
      <c r="F6656">
        <v>0</v>
      </c>
      <c r="G6656">
        <v>55555555</v>
      </c>
      <c r="H6656">
        <v>0</v>
      </c>
      <c r="I6656">
        <v>0</v>
      </c>
      <c r="J6656">
        <v>0</v>
      </c>
      <c r="K6656">
        <v>0</v>
      </c>
      <c r="L6656">
        <v>0</v>
      </c>
      <c r="M6656">
        <v>0</v>
      </c>
    </row>
    <row r="6657" spans="2:13" x14ac:dyDescent="0.2">
      <c r="B6657">
        <v>0</v>
      </c>
      <c r="C6657">
        <v>0</v>
      </c>
      <c r="D6657">
        <v>0</v>
      </c>
      <c r="E6657">
        <v>0</v>
      </c>
      <c r="F6657">
        <v>0</v>
      </c>
      <c r="G6657">
        <v>55555555</v>
      </c>
      <c r="H6657">
        <v>0</v>
      </c>
      <c r="I6657">
        <v>0</v>
      </c>
      <c r="J6657">
        <v>0</v>
      </c>
      <c r="K6657">
        <v>0</v>
      </c>
      <c r="L6657">
        <v>0</v>
      </c>
      <c r="M6657">
        <v>0</v>
      </c>
    </row>
    <row r="6658" spans="2:13" x14ac:dyDescent="0.2">
      <c r="B6658">
        <v>0</v>
      </c>
      <c r="C6658">
        <v>0</v>
      </c>
      <c r="D6658">
        <v>0</v>
      </c>
      <c r="E6658">
        <v>0</v>
      </c>
      <c r="F6658">
        <v>0</v>
      </c>
      <c r="G6658">
        <v>55555555</v>
      </c>
      <c r="H6658">
        <v>0</v>
      </c>
      <c r="I6658">
        <v>0</v>
      </c>
      <c r="J6658">
        <v>0</v>
      </c>
      <c r="K6658">
        <v>0</v>
      </c>
      <c r="L6658">
        <v>0</v>
      </c>
      <c r="M6658">
        <v>0</v>
      </c>
    </row>
    <row r="6659" spans="2:13" x14ac:dyDescent="0.2">
      <c r="B6659">
        <v>0</v>
      </c>
      <c r="C6659">
        <v>0</v>
      </c>
      <c r="D6659">
        <v>0</v>
      </c>
      <c r="E6659">
        <v>0</v>
      </c>
      <c r="F6659">
        <v>0</v>
      </c>
      <c r="G6659">
        <v>55555555</v>
      </c>
      <c r="H6659">
        <v>0</v>
      </c>
      <c r="I6659">
        <v>0</v>
      </c>
      <c r="J6659">
        <v>0</v>
      </c>
      <c r="K6659">
        <v>0</v>
      </c>
      <c r="L6659">
        <v>0</v>
      </c>
      <c r="M6659">
        <v>0</v>
      </c>
    </row>
    <row r="6660" spans="2:13" x14ac:dyDescent="0.2">
      <c r="B6660">
        <v>0</v>
      </c>
      <c r="C6660">
        <v>0</v>
      </c>
      <c r="D6660">
        <v>0</v>
      </c>
      <c r="E6660">
        <v>0</v>
      </c>
      <c r="F6660">
        <v>0</v>
      </c>
      <c r="G6660">
        <v>55555555</v>
      </c>
      <c r="H6660">
        <v>0</v>
      </c>
      <c r="I6660">
        <v>0</v>
      </c>
      <c r="J6660">
        <v>0</v>
      </c>
      <c r="K6660">
        <v>0</v>
      </c>
      <c r="L6660">
        <v>0</v>
      </c>
      <c r="M6660">
        <v>0</v>
      </c>
    </row>
    <row r="6661" spans="2:13" x14ac:dyDescent="0.2">
      <c r="B6661">
        <v>0</v>
      </c>
      <c r="C6661">
        <v>0</v>
      </c>
      <c r="D6661">
        <v>0</v>
      </c>
      <c r="E6661">
        <v>0</v>
      </c>
      <c r="F6661">
        <v>0</v>
      </c>
      <c r="G6661">
        <v>55555555</v>
      </c>
      <c r="H6661">
        <v>0</v>
      </c>
      <c r="I6661">
        <v>0</v>
      </c>
      <c r="J6661">
        <v>0</v>
      </c>
      <c r="K6661">
        <v>0</v>
      </c>
      <c r="L6661">
        <v>0</v>
      </c>
      <c r="M6661">
        <v>0</v>
      </c>
    </row>
    <row r="6662" spans="2:13" x14ac:dyDescent="0.2">
      <c r="B6662">
        <v>0</v>
      </c>
      <c r="C6662">
        <v>0</v>
      </c>
      <c r="D6662">
        <v>0</v>
      </c>
      <c r="E6662">
        <v>0</v>
      </c>
      <c r="F6662">
        <v>0</v>
      </c>
      <c r="G6662">
        <v>55555555</v>
      </c>
      <c r="H6662">
        <v>0</v>
      </c>
      <c r="I6662">
        <v>0</v>
      </c>
      <c r="J6662">
        <v>0</v>
      </c>
      <c r="K6662">
        <v>0</v>
      </c>
      <c r="L6662">
        <v>0</v>
      </c>
      <c r="M6662">
        <v>0</v>
      </c>
    </row>
    <row r="6663" spans="2:13" x14ac:dyDescent="0.2">
      <c r="B6663">
        <v>0</v>
      </c>
      <c r="C6663">
        <v>0</v>
      </c>
      <c r="D6663">
        <v>0</v>
      </c>
      <c r="E6663">
        <v>0</v>
      </c>
      <c r="F6663">
        <v>0</v>
      </c>
      <c r="G6663">
        <v>55555555</v>
      </c>
      <c r="H6663">
        <v>0</v>
      </c>
      <c r="I6663">
        <v>0</v>
      </c>
      <c r="J6663">
        <v>0</v>
      </c>
      <c r="K6663">
        <v>0</v>
      </c>
      <c r="L6663">
        <v>0</v>
      </c>
      <c r="M6663">
        <v>0</v>
      </c>
    </row>
    <row r="6664" spans="2:13" x14ac:dyDescent="0.2">
      <c r="B6664">
        <v>0</v>
      </c>
      <c r="C6664">
        <v>0</v>
      </c>
      <c r="D6664">
        <v>0</v>
      </c>
      <c r="E6664">
        <v>0</v>
      </c>
      <c r="F6664">
        <v>0</v>
      </c>
      <c r="G6664">
        <v>55555555</v>
      </c>
      <c r="H6664">
        <v>0</v>
      </c>
      <c r="I6664">
        <v>0</v>
      </c>
      <c r="J6664">
        <v>0</v>
      </c>
      <c r="K6664">
        <v>0</v>
      </c>
      <c r="L6664">
        <v>0</v>
      </c>
      <c r="M6664">
        <v>0</v>
      </c>
    </row>
    <row r="6665" spans="2:13" x14ac:dyDescent="0.2">
      <c r="B6665">
        <v>0</v>
      </c>
      <c r="C6665">
        <v>0</v>
      </c>
      <c r="D6665">
        <v>0</v>
      </c>
      <c r="E6665">
        <v>0</v>
      </c>
      <c r="F6665">
        <v>0</v>
      </c>
      <c r="G6665">
        <v>55555555</v>
      </c>
      <c r="H6665">
        <v>0</v>
      </c>
      <c r="I6665">
        <v>0</v>
      </c>
      <c r="J6665">
        <v>0</v>
      </c>
      <c r="K6665">
        <v>0</v>
      </c>
      <c r="L6665">
        <v>0</v>
      </c>
      <c r="M6665">
        <v>0</v>
      </c>
    </row>
    <row r="6666" spans="2:13" x14ac:dyDescent="0.2">
      <c r="B6666">
        <v>0</v>
      </c>
      <c r="C6666">
        <v>0</v>
      </c>
      <c r="D6666">
        <v>0</v>
      </c>
      <c r="E6666">
        <v>0</v>
      </c>
      <c r="F6666">
        <v>0</v>
      </c>
      <c r="G6666">
        <v>55555555</v>
      </c>
      <c r="H6666">
        <v>0</v>
      </c>
      <c r="I6666">
        <v>0</v>
      </c>
      <c r="J6666">
        <v>0</v>
      </c>
      <c r="K6666">
        <v>0</v>
      </c>
      <c r="L6666">
        <v>0</v>
      </c>
      <c r="M6666">
        <v>0</v>
      </c>
    </row>
    <row r="6667" spans="2:13" x14ac:dyDescent="0.2">
      <c r="B6667">
        <v>0</v>
      </c>
      <c r="C6667">
        <v>0</v>
      </c>
      <c r="D6667">
        <v>0</v>
      </c>
      <c r="E6667">
        <v>0</v>
      </c>
      <c r="F6667">
        <v>0</v>
      </c>
      <c r="G6667">
        <v>55555555</v>
      </c>
      <c r="H6667">
        <v>0</v>
      </c>
      <c r="I6667">
        <v>0</v>
      </c>
      <c r="J6667">
        <v>0</v>
      </c>
      <c r="K6667">
        <v>0</v>
      </c>
      <c r="L6667">
        <v>0</v>
      </c>
      <c r="M6667">
        <v>0</v>
      </c>
    </row>
    <row r="6668" spans="2:13" x14ac:dyDescent="0.2">
      <c r="B6668">
        <v>0</v>
      </c>
      <c r="C6668">
        <v>0</v>
      </c>
      <c r="D6668">
        <v>0</v>
      </c>
      <c r="E6668">
        <v>0</v>
      </c>
      <c r="F6668">
        <v>0</v>
      </c>
      <c r="G6668">
        <v>55555555</v>
      </c>
      <c r="H6668">
        <v>0</v>
      </c>
      <c r="I6668">
        <v>0</v>
      </c>
      <c r="J6668">
        <v>0</v>
      </c>
      <c r="K6668">
        <v>0</v>
      </c>
      <c r="L6668">
        <v>0</v>
      </c>
      <c r="M6668">
        <v>0</v>
      </c>
    </row>
    <row r="6669" spans="2:13" x14ac:dyDescent="0.2">
      <c r="B6669">
        <v>0</v>
      </c>
      <c r="C6669">
        <v>0</v>
      </c>
      <c r="D6669">
        <v>0</v>
      </c>
      <c r="E6669">
        <v>0</v>
      </c>
      <c r="F6669">
        <v>0</v>
      </c>
      <c r="G6669">
        <v>55555555</v>
      </c>
      <c r="H6669">
        <v>0</v>
      </c>
      <c r="I6669">
        <v>0</v>
      </c>
      <c r="J6669">
        <v>0</v>
      </c>
      <c r="K6669">
        <v>0</v>
      </c>
      <c r="L6669">
        <v>0</v>
      </c>
      <c r="M6669">
        <v>0</v>
      </c>
    </row>
    <row r="6670" spans="2:13" x14ac:dyDescent="0.2">
      <c r="B6670">
        <v>0</v>
      </c>
      <c r="C6670">
        <v>0</v>
      </c>
      <c r="D6670">
        <v>0</v>
      </c>
      <c r="E6670">
        <v>0</v>
      </c>
      <c r="F6670">
        <v>0</v>
      </c>
      <c r="G6670">
        <v>55555555</v>
      </c>
      <c r="H6670">
        <v>0</v>
      </c>
      <c r="I6670">
        <v>0</v>
      </c>
      <c r="J6670">
        <v>0</v>
      </c>
      <c r="K6670">
        <v>0</v>
      </c>
      <c r="L6670">
        <v>0</v>
      </c>
      <c r="M6670">
        <v>0</v>
      </c>
    </row>
    <row r="6671" spans="2:13" x14ac:dyDescent="0.2">
      <c r="B6671">
        <v>0</v>
      </c>
      <c r="C6671">
        <v>0</v>
      </c>
      <c r="D6671">
        <v>0</v>
      </c>
      <c r="E6671">
        <v>0</v>
      </c>
      <c r="F6671">
        <v>0</v>
      </c>
      <c r="G6671">
        <v>55555555</v>
      </c>
      <c r="H6671">
        <v>0</v>
      </c>
      <c r="I6671">
        <v>0</v>
      </c>
      <c r="J6671">
        <v>0</v>
      </c>
      <c r="K6671">
        <v>0</v>
      </c>
      <c r="L6671">
        <v>0</v>
      </c>
      <c r="M6671">
        <v>0</v>
      </c>
    </row>
    <row r="6672" spans="2:13" x14ac:dyDescent="0.2">
      <c r="B6672">
        <v>0</v>
      </c>
      <c r="C6672">
        <v>0</v>
      </c>
      <c r="D6672">
        <v>0</v>
      </c>
      <c r="E6672">
        <v>0</v>
      </c>
      <c r="F6672">
        <v>0</v>
      </c>
      <c r="G6672">
        <v>55555555</v>
      </c>
      <c r="H6672">
        <v>0</v>
      </c>
      <c r="I6672">
        <v>0</v>
      </c>
      <c r="J6672">
        <v>0</v>
      </c>
      <c r="K6672">
        <v>0</v>
      </c>
      <c r="L6672">
        <v>0</v>
      </c>
      <c r="M6672">
        <v>0</v>
      </c>
    </row>
    <row r="6673" spans="2:13" x14ac:dyDescent="0.2">
      <c r="B6673">
        <v>0</v>
      </c>
      <c r="C6673">
        <v>0</v>
      </c>
      <c r="D6673">
        <v>0</v>
      </c>
      <c r="E6673">
        <v>0</v>
      </c>
      <c r="F6673">
        <v>0</v>
      </c>
      <c r="G6673">
        <v>55555555</v>
      </c>
      <c r="H6673">
        <v>0</v>
      </c>
      <c r="I6673">
        <v>0</v>
      </c>
      <c r="J6673">
        <v>0</v>
      </c>
      <c r="K6673">
        <v>0</v>
      </c>
      <c r="L6673">
        <v>0</v>
      </c>
      <c r="M6673">
        <v>0</v>
      </c>
    </row>
    <row r="6674" spans="2:13" x14ac:dyDescent="0.2">
      <c r="B6674">
        <v>0</v>
      </c>
      <c r="C6674">
        <v>0</v>
      </c>
      <c r="D6674">
        <v>0</v>
      </c>
      <c r="E6674">
        <v>0</v>
      </c>
      <c r="F6674">
        <v>0</v>
      </c>
      <c r="G6674">
        <v>55555555</v>
      </c>
      <c r="H6674">
        <v>0</v>
      </c>
      <c r="I6674">
        <v>0</v>
      </c>
      <c r="J6674">
        <v>0</v>
      </c>
      <c r="K6674">
        <v>0</v>
      </c>
      <c r="L6674">
        <v>0</v>
      </c>
      <c r="M6674">
        <v>0</v>
      </c>
    </row>
    <row r="6675" spans="2:13" x14ac:dyDescent="0.2">
      <c r="B6675">
        <v>0</v>
      </c>
      <c r="C6675">
        <v>0</v>
      </c>
      <c r="D6675">
        <v>0</v>
      </c>
      <c r="E6675">
        <v>0</v>
      </c>
      <c r="F6675">
        <v>0</v>
      </c>
      <c r="G6675">
        <v>55555555</v>
      </c>
      <c r="H6675">
        <v>0</v>
      </c>
      <c r="I6675">
        <v>0</v>
      </c>
      <c r="J6675">
        <v>0</v>
      </c>
      <c r="K6675">
        <v>0</v>
      </c>
      <c r="L6675">
        <v>0</v>
      </c>
      <c r="M6675">
        <v>0</v>
      </c>
    </row>
    <row r="6676" spans="2:13" x14ac:dyDescent="0.2">
      <c r="B6676">
        <v>0</v>
      </c>
      <c r="C6676">
        <v>0</v>
      </c>
      <c r="D6676">
        <v>0</v>
      </c>
      <c r="E6676">
        <v>0</v>
      </c>
      <c r="F6676">
        <v>0</v>
      </c>
      <c r="G6676">
        <v>55555555</v>
      </c>
      <c r="H6676">
        <v>0</v>
      </c>
      <c r="I6676">
        <v>0</v>
      </c>
      <c r="J6676">
        <v>0</v>
      </c>
      <c r="K6676">
        <v>0</v>
      </c>
      <c r="L6676">
        <v>0</v>
      </c>
      <c r="M6676">
        <v>0</v>
      </c>
    </row>
    <row r="6677" spans="2:13" x14ac:dyDescent="0.2">
      <c r="B6677">
        <v>0</v>
      </c>
      <c r="C6677">
        <v>0</v>
      </c>
      <c r="D6677">
        <v>0</v>
      </c>
      <c r="E6677">
        <v>0</v>
      </c>
      <c r="F6677">
        <v>0</v>
      </c>
      <c r="G6677">
        <v>55555555</v>
      </c>
      <c r="H6677">
        <v>0</v>
      </c>
      <c r="I6677">
        <v>0</v>
      </c>
      <c r="J6677">
        <v>0</v>
      </c>
      <c r="K6677">
        <v>0</v>
      </c>
      <c r="L6677">
        <v>0</v>
      </c>
      <c r="M6677">
        <v>0</v>
      </c>
    </row>
    <row r="6678" spans="2:13" x14ac:dyDescent="0.2">
      <c r="B6678">
        <v>0</v>
      </c>
      <c r="C6678">
        <v>0</v>
      </c>
      <c r="D6678">
        <v>0</v>
      </c>
      <c r="E6678">
        <v>0</v>
      </c>
      <c r="F6678">
        <v>0</v>
      </c>
      <c r="G6678">
        <v>55555555</v>
      </c>
      <c r="H6678">
        <v>0</v>
      </c>
      <c r="I6678">
        <v>0</v>
      </c>
      <c r="J6678">
        <v>0</v>
      </c>
      <c r="K6678">
        <v>0</v>
      </c>
      <c r="L6678">
        <v>0</v>
      </c>
      <c r="M6678">
        <v>0</v>
      </c>
    </row>
    <row r="6679" spans="2:13" x14ac:dyDescent="0.2">
      <c r="B6679">
        <v>0</v>
      </c>
      <c r="C6679">
        <v>0</v>
      </c>
      <c r="D6679">
        <v>0</v>
      </c>
      <c r="E6679">
        <v>0</v>
      </c>
      <c r="F6679">
        <v>0</v>
      </c>
      <c r="G6679">
        <v>55555555</v>
      </c>
      <c r="H6679">
        <v>0</v>
      </c>
      <c r="I6679">
        <v>0</v>
      </c>
      <c r="J6679">
        <v>0</v>
      </c>
      <c r="K6679">
        <v>0</v>
      </c>
      <c r="L6679">
        <v>0</v>
      </c>
      <c r="M6679">
        <v>0</v>
      </c>
    </row>
    <row r="6680" spans="2:13" x14ac:dyDescent="0.2">
      <c r="B6680">
        <v>0</v>
      </c>
      <c r="C6680">
        <v>0</v>
      </c>
      <c r="D6680">
        <v>0</v>
      </c>
      <c r="E6680">
        <v>0</v>
      </c>
      <c r="F6680">
        <v>0</v>
      </c>
      <c r="G6680">
        <v>55555555</v>
      </c>
      <c r="H6680">
        <v>0</v>
      </c>
      <c r="I6680">
        <v>0</v>
      </c>
      <c r="J6680">
        <v>0</v>
      </c>
      <c r="K6680">
        <v>0</v>
      </c>
      <c r="L6680">
        <v>0</v>
      </c>
      <c r="M6680">
        <v>0</v>
      </c>
    </row>
    <row r="6681" spans="2:13" x14ac:dyDescent="0.2">
      <c r="B6681">
        <v>0</v>
      </c>
      <c r="C6681">
        <v>0</v>
      </c>
      <c r="D6681">
        <v>0</v>
      </c>
      <c r="E6681">
        <v>0</v>
      </c>
      <c r="F6681">
        <v>0</v>
      </c>
      <c r="G6681">
        <v>55555555</v>
      </c>
      <c r="H6681">
        <v>0</v>
      </c>
      <c r="I6681">
        <v>0</v>
      </c>
      <c r="J6681">
        <v>0</v>
      </c>
      <c r="K6681">
        <v>0</v>
      </c>
      <c r="L6681">
        <v>0</v>
      </c>
      <c r="M6681">
        <v>0</v>
      </c>
    </row>
    <row r="6682" spans="2:13" x14ac:dyDescent="0.2">
      <c r="B6682">
        <v>0</v>
      </c>
      <c r="C6682">
        <v>0</v>
      </c>
      <c r="D6682">
        <v>0</v>
      </c>
      <c r="E6682">
        <v>0</v>
      </c>
      <c r="F6682">
        <v>0</v>
      </c>
      <c r="G6682">
        <v>55555555</v>
      </c>
      <c r="H6682">
        <v>0</v>
      </c>
      <c r="I6682">
        <v>0</v>
      </c>
      <c r="J6682">
        <v>0</v>
      </c>
      <c r="K6682">
        <v>0</v>
      </c>
      <c r="L6682">
        <v>0</v>
      </c>
      <c r="M6682">
        <v>0</v>
      </c>
    </row>
    <row r="6683" spans="2:13" x14ac:dyDescent="0.2">
      <c r="B6683">
        <v>0</v>
      </c>
      <c r="C6683">
        <v>0</v>
      </c>
      <c r="D6683">
        <v>0</v>
      </c>
      <c r="E6683">
        <v>0</v>
      </c>
      <c r="F6683">
        <v>0</v>
      </c>
      <c r="G6683">
        <v>55555555</v>
      </c>
      <c r="H6683">
        <v>0</v>
      </c>
      <c r="I6683">
        <v>0</v>
      </c>
      <c r="J6683">
        <v>0</v>
      </c>
      <c r="K6683">
        <v>0</v>
      </c>
      <c r="L6683">
        <v>0</v>
      </c>
      <c r="M6683">
        <v>0</v>
      </c>
    </row>
    <row r="6684" spans="2:13" x14ac:dyDescent="0.2">
      <c r="B6684">
        <v>0</v>
      </c>
      <c r="C6684">
        <v>0</v>
      </c>
      <c r="D6684">
        <v>0</v>
      </c>
      <c r="E6684">
        <v>0</v>
      </c>
      <c r="F6684">
        <v>0</v>
      </c>
      <c r="G6684">
        <v>55555555</v>
      </c>
      <c r="H6684">
        <v>0</v>
      </c>
      <c r="I6684">
        <v>0</v>
      </c>
      <c r="J6684">
        <v>0</v>
      </c>
      <c r="K6684">
        <v>0</v>
      </c>
      <c r="L6684">
        <v>0</v>
      </c>
      <c r="M6684">
        <v>0</v>
      </c>
    </row>
    <row r="6685" spans="2:13" x14ac:dyDescent="0.2">
      <c r="B6685">
        <v>0</v>
      </c>
      <c r="C6685">
        <v>0</v>
      </c>
      <c r="D6685">
        <v>0</v>
      </c>
      <c r="E6685">
        <v>0</v>
      </c>
      <c r="F6685">
        <v>0</v>
      </c>
      <c r="G6685">
        <v>55555555</v>
      </c>
      <c r="H6685">
        <v>0</v>
      </c>
      <c r="I6685">
        <v>0</v>
      </c>
      <c r="J6685">
        <v>0</v>
      </c>
      <c r="K6685">
        <v>0</v>
      </c>
      <c r="L6685">
        <v>0</v>
      </c>
      <c r="M6685">
        <v>0</v>
      </c>
    </row>
    <row r="6686" spans="2:13" x14ac:dyDescent="0.2">
      <c r="B6686">
        <v>0</v>
      </c>
      <c r="C6686">
        <v>0</v>
      </c>
      <c r="D6686">
        <v>0</v>
      </c>
      <c r="E6686">
        <v>0</v>
      </c>
      <c r="F6686">
        <v>0</v>
      </c>
      <c r="G6686">
        <v>55555555</v>
      </c>
      <c r="H6686">
        <v>0</v>
      </c>
      <c r="I6686">
        <v>0</v>
      </c>
      <c r="J6686">
        <v>0</v>
      </c>
      <c r="K6686">
        <v>0</v>
      </c>
      <c r="L6686">
        <v>0</v>
      </c>
      <c r="M6686">
        <v>0</v>
      </c>
    </row>
    <row r="6687" spans="2:13" x14ac:dyDescent="0.2">
      <c r="B6687">
        <v>0</v>
      </c>
      <c r="C6687">
        <v>0</v>
      </c>
      <c r="D6687">
        <v>0</v>
      </c>
      <c r="E6687">
        <v>0</v>
      </c>
      <c r="F6687">
        <v>0</v>
      </c>
      <c r="G6687">
        <v>55555555</v>
      </c>
      <c r="H6687">
        <v>0</v>
      </c>
      <c r="I6687">
        <v>0</v>
      </c>
      <c r="J6687">
        <v>0</v>
      </c>
      <c r="K6687">
        <v>0</v>
      </c>
      <c r="L6687">
        <v>0</v>
      </c>
      <c r="M6687">
        <v>0</v>
      </c>
    </row>
    <row r="6688" spans="2:13" x14ac:dyDescent="0.2">
      <c r="B6688">
        <v>0</v>
      </c>
      <c r="C6688">
        <v>0</v>
      </c>
      <c r="D6688">
        <v>0</v>
      </c>
      <c r="E6688">
        <v>0</v>
      </c>
      <c r="F6688">
        <v>0</v>
      </c>
      <c r="G6688">
        <v>55555555</v>
      </c>
      <c r="H6688">
        <v>0</v>
      </c>
      <c r="I6688">
        <v>0</v>
      </c>
      <c r="J6688">
        <v>0</v>
      </c>
      <c r="K6688">
        <v>0</v>
      </c>
      <c r="L6688">
        <v>0</v>
      </c>
      <c r="M6688">
        <v>0</v>
      </c>
    </row>
    <row r="6689" spans="2:13" x14ac:dyDescent="0.2">
      <c r="B6689">
        <v>0</v>
      </c>
      <c r="C6689">
        <v>0</v>
      </c>
      <c r="D6689">
        <v>0</v>
      </c>
      <c r="E6689">
        <v>0</v>
      </c>
      <c r="F6689">
        <v>0</v>
      </c>
      <c r="G6689">
        <v>55555555</v>
      </c>
      <c r="H6689">
        <v>0</v>
      </c>
      <c r="I6689">
        <v>0</v>
      </c>
      <c r="J6689">
        <v>0</v>
      </c>
      <c r="K6689">
        <v>0</v>
      </c>
      <c r="L6689">
        <v>0</v>
      </c>
      <c r="M6689">
        <v>0</v>
      </c>
    </row>
    <row r="6690" spans="2:13" x14ac:dyDescent="0.2">
      <c r="B6690">
        <v>0</v>
      </c>
      <c r="C6690">
        <v>0</v>
      </c>
      <c r="D6690">
        <v>0</v>
      </c>
      <c r="E6690">
        <v>0</v>
      </c>
      <c r="F6690">
        <v>0</v>
      </c>
      <c r="G6690">
        <v>55555555</v>
      </c>
      <c r="H6690">
        <v>0</v>
      </c>
      <c r="I6690">
        <v>0</v>
      </c>
      <c r="J6690">
        <v>0</v>
      </c>
      <c r="K6690">
        <v>0</v>
      </c>
      <c r="L6690">
        <v>0</v>
      </c>
      <c r="M6690">
        <v>0</v>
      </c>
    </row>
    <row r="6691" spans="2:13" x14ac:dyDescent="0.2">
      <c r="B6691">
        <v>0</v>
      </c>
      <c r="C6691">
        <v>0</v>
      </c>
      <c r="D6691">
        <v>0</v>
      </c>
      <c r="E6691">
        <v>0</v>
      </c>
      <c r="F6691">
        <v>0</v>
      </c>
      <c r="G6691">
        <v>55555555</v>
      </c>
      <c r="H6691">
        <v>0</v>
      </c>
      <c r="I6691">
        <v>0</v>
      </c>
      <c r="J6691">
        <v>0</v>
      </c>
      <c r="K6691">
        <v>0</v>
      </c>
      <c r="L6691">
        <v>0</v>
      </c>
      <c r="M6691">
        <v>0</v>
      </c>
    </row>
    <row r="6692" spans="2:13" x14ac:dyDescent="0.2">
      <c r="B6692">
        <v>0</v>
      </c>
      <c r="C6692">
        <v>0</v>
      </c>
      <c r="D6692">
        <v>0</v>
      </c>
      <c r="E6692">
        <v>0</v>
      </c>
      <c r="F6692">
        <v>0</v>
      </c>
      <c r="G6692">
        <v>55555555</v>
      </c>
      <c r="H6692">
        <v>0</v>
      </c>
      <c r="I6692">
        <v>0</v>
      </c>
      <c r="J6692">
        <v>0</v>
      </c>
      <c r="K6692">
        <v>0</v>
      </c>
      <c r="L6692">
        <v>0</v>
      </c>
      <c r="M6692">
        <v>0</v>
      </c>
    </row>
    <row r="6693" spans="2:13" x14ac:dyDescent="0.2">
      <c r="B6693">
        <v>0</v>
      </c>
      <c r="C6693">
        <v>0</v>
      </c>
      <c r="D6693">
        <v>0</v>
      </c>
      <c r="E6693">
        <v>0</v>
      </c>
      <c r="F6693">
        <v>0</v>
      </c>
      <c r="G6693">
        <v>55555555</v>
      </c>
      <c r="H6693">
        <v>0</v>
      </c>
      <c r="I6693">
        <v>0</v>
      </c>
      <c r="J6693">
        <v>0</v>
      </c>
      <c r="K6693">
        <v>0</v>
      </c>
      <c r="L6693">
        <v>0</v>
      </c>
      <c r="M6693">
        <v>0</v>
      </c>
    </row>
    <row r="6694" spans="2:13" x14ac:dyDescent="0.2">
      <c r="B6694">
        <v>0</v>
      </c>
      <c r="C6694">
        <v>0</v>
      </c>
      <c r="D6694">
        <v>0</v>
      </c>
      <c r="E6694">
        <v>0</v>
      </c>
      <c r="F6694">
        <v>0</v>
      </c>
      <c r="G6694">
        <v>55555555</v>
      </c>
      <c r="H6694">
        <v>0</v>
      </c>
      <c r="I6694">
        <v>0</v>
      </c>
      <c r="J6694">
        <v>0</v>
      </c>
      <c r="K6694">
        <v>0</v>
      </c>
      <c r="L6694">
        <v>0</v>
      </c>
      <c r="M6694">
        <v>0</v>
      </c>
    </row>
    <row r="6695" spans="2:13" x14ac:dyDescent="0.2">
      <c r="B6695">
        <v>0</v>
      </c>
      <c r="C6695">
        <v>0</v>
      </c>
      <c r="D6695">
        <v>0</v>
      </c>
      <c r="E6695">
        <v>0</v>
      </c>
      <c r="F6695">
        <v>0</v>
      </c>
      <c r="G6695">
        <v>55555555</v>
      </c>
      <c r="H6695">
        <v>0</v>
      </c>
      <c r="I6695">
        <v>0</v>
      </c>
      <c r="J6695">
        <v>0</v>
      </c>
      <c r="K6695">
        <v>0</v>
      </c>
      <c r="L6695">
        <v>0</v>
      </c>
      <c r="M6695">
        <v>0</v>
      </c>
    </row>
    <row r="6696" spans="2:13" x14ac:dyDescent="0.2">
      <c r="B6696">
        <v>0</v>
      </c>
      <c r="C6696">
        <v>0</v>
      </c>
      <c r="D6696">
        <v>0</v>
      </c>
      <c r="E6696">
        <v>0</v>
      </c>
      <c r="F6696">
        <v>0</v>
      </c>
      <c r="G6696">
        <v>55555555</v>
      </c>
      <c r="H6696">
        <v>0</v>
      </c>
      <c r="I6696">
        <v>0</v>
      </c>
      <c r="J6696">
        <v>0</v>
      </c>
      <c r="K6696">
        <v>0</v>
      </c>
      <c r="L6696">
        <v>0</v>
      </c>
      <c r="M6696">
        <v>0</v>
      </c>
    </row>
    <row r="6697" spans="2:13" x14ac:dyDescent="0.2">
      <c r="B6697">
        <v>0</v>
      </c>
      <c r="C6697">
        <v>0</v>
      </c>
      <c r="D6697">
        <v>0</v>
      </c>
      <c r="E6697">
        <v>0</v>
      </c>
      <c r="F6697">
        <v>0</v>
      </c>
      <c r="G6697">
        <v>55555555</v>
      </c>
      <c r="H6697">
        <v>0</v>
      </c>
      <c r="I6697">
        <v>0</v>
      </c>
      <c r="J6697">
        <v>0</v>
      </c>
      <c r="K6697">
        <v>0</v>
      </c>
      <c r="L6697">
        <v>0</v>
      </c>
      <c r="M6697">
        <v>0</v>
      </c>
    </row>
    <row r="6698" spans="2:13" x14ac:dyDescent="0.2">
      <c r="B6698">
        <v>0</v>
      </c>
      <c r="C6698">
        <v>0</v>
      </c>
      <c r="D6698">
        <v>0</v>
      </c>
      <c r="E6698">
        <v>0</v>
      </c>
      <c r="F6698">
        <v>0</v>
      </c>
      <c r="G6698">
        <v>55555555</v>
      </c>
      <c r="H6698">
        <v>0</v>
      </c>
      <c r="I6698">
        <v>0</v>
      </c>
      <c r="J6698">
        <v>0</v>
      </c>
      <c r="K6698">
        <v>0</v>
      </c>
      <c r="L6698">
        <v>0</v>
      </c>
      <c r="M6698">
        <v>0</v>
      </c>
    </row>
    <row r="6699" spans="2:13" x14ac:dyDescent="0.2">
      <c r="B6699">
        <v>0</v>
      </c>
      <c r="C6699">
        <v>0</v>
      </c>
      <c r="D6699">
        <v>0</v>
      </c>
      <c r="E6699">
        <v>0</v>
      </c>
      <c r="F6699">
        <v>0</v>
      </c>
      <c r="G6699">
        <v>55555555</v>
      </c>
      <c r="H6699">
        <v>0</v>
      </c>
      <c r="I6699">
        <v>0</v>
      </c>
      <c r="J6699">
        <v>0</v>
      </c>
      <c r="K6699">
        <v>0</v>
      </c>
      <c r="L6699">
        <v>0</v>
      </c>
      <c r="M6699">
        <v>0</v>
      </c>
    </row>
    <row r="6700" spans="2:13" x14ac:dyDescent="0.2">
      <c r="B6700">
        <v>0</v>
      </c>
      <c r="C6700">
        <v>0</v>
      </c>
      <c r="D6700">
        <v>0</v>
      </c>
      <c r="E6700">
        <v>0</v>
      </c>
      <c r="F6700">
        <v>0</v>
      </c>
      <c r="G6700">
        <v>55555555</v>
      </c>
      <c r="H6700">
        <v>0</v>
      </c>
      <c r="I6700">
        <v>0</v>
      </c>
      <c r="J6700">
        <v>0</v>
      </c>
      <c r="K6700">
        <v>0</v>
      </c>
      <c r="L6700">
        <v>0</v>
      </c>
      <c r="M6700">
        <v>0</v>
      </c>
    </row>
    <row r="6701" spans="2:13" x14ac:dyDescent="0.2">
      <c r="B6701">
        <v>0</v>
      </c>
      <c r="C6701">
        <v>0</v>
      </c>
      <c r="D6701">
        <v>0</v>
      </c>
      <c r="E6701">
        <v>0</v>
      </c>
      <c r="F6701">
        <v>0</v>
      </c>
      <c r="G6701">
        <v>55555555</v>
      </c>
      <c r="H6701">
        <v>0</v>
      </c>
      <c r="I6701">
        <v>0</v>
      </c>
      <c r="J6701">
        <v>0</v>
      </c>
      <c r="K6701">
        <v>0</v>
      </c>
      <c r="L6701">
        <v>0</v>
      </c>
      <c r="M6701">
        <v>0</v>
      </c>
    </row>
    <row r="6702" spans="2:13" x14ac:dyDescent="0.2">
      <c r="B6702">
        <v>0</v>
      </c>
      <c r="C6702">
        <v>0</v>
      </c>
      <c r="D6702">
        <v>0</v>
      </c>
      <c r="E6702">
        <v>0</v>
      </c>
      <c r="F6702">
        <v>0</v>
      </c>
      <c r="G6702">
        <v>55555555</v>
      </c>
      <c r="H6702">
        <v>0</v>
      </c>
      <c r="I6702">
        <v>0</v>
      </c>
      <c r="J6702">
        <v>0</v>
      </c>
      <c r="K6702">
        <v>0</v>
      </c>
      <c r="L6702">
        <v>0</v>
      </c>
      <c r="M6702">
        <v>0</v>
      </c>
    </row>
    <row r="6703" spans="2:13" x14ac:dyDescent="0.2">
      <c r="B6703">
        <v>0</v>
      </c>
      <c r="C6703">
        <v>0</v>
      </c>
      <c r="D6703">
        <v>0</v>
      </c>
      <c r="E6703">
        <v>0</v>
      </c>
      <c r="F6703">
        <v>0</v>
      </c>
      <c r="G6703">
        <v>55555555</v>
      </c>
      <c r="H6703">
        <v>0</v>
      </c>
      <c r="I6703">
        <v>0</v>
      </c>
      <c r="J6703">
        <v>0</v>
      </c>
      <c r="K6703">
        <v>0</v>
      </c>
      <c r="L6703">
        <v>0</v>
      </c>
      <c r="M6703">
        <v>0</v>
      </c>
    </row>
    <row r="6704" spans="2:13" x14ac:dyDescent="0.2">
      <c r="B6704">
        <v>0</v>
      </c>
      <c r="C6704">
        <v>0</v>
      </c>
      <c r="D6704">
        <v>0</v>
      </c>
      <c r="E6704">
        <v>0</v>
      </c>
      <c r="F6704">
        <v>0</v>
      </c>
      <c r="G6704">
        <v>55555555</v>
      </c>
      <c r="H6704">
        <v>0</v>
      </c>
      <c r="I6704">
        <v>0</v>
      </c>
      <c r="J6704">
        <v>0</v>
      </c>
      <c r="K6704">
        <v>0</v>
      </c>
      <c r="L6704">
        <v>0</v>
      </c>
      <c r="M6704">
        <v>0</v>
      </c>
    </row>
    <row r="6705" spans="2:13" x14ac:dyDescent="0.2">
      <c r="B6705">
        <v>0</v>
      </c>
      <c r="C6705">
        <v>0</v>
      </c>
      <c r="D6705">
        <v>0</v>
      </c>
      <c r="E6705">
        <v>0</v>
      </c>
      <c r="F6705">
        <v>0</v>
      </c>
      <c r="G6705">
        <v>55555555</v>
      </c>
      <c r="H6705">
        <v>0</v>
      </c>
      <c r="I6705">
        <v>0</v>
      </c>
      <c r="J6705">
        <v>0</v>
      </c>
      <c r="K6705">
        <v>0</v>
      </c>
      <c r="L6705">
        <v>0</v>
      </c>
      <c r="M6705">
        <v>0</v>
      </c>
    </row>
    <row r="6706" spans="2:13" x14ac:dyDescent="0.2">
      <c r="B6706">
        <v>0</v>
      </c>
      <c r="C6706">
        <v>0</v>
      </c>
      <c r="D6706">
        <v>0</v>
      </c>
      <c r="E6706">
        <v>0</v>
      </c>
      <c r="F6706">
        <v>0</v>
      </c>
      <c r="G6706">
        <v>55555555</v>
      </c>
      <c r="H6706">
        <v>0</v>
      </c>
      <c r="I6706">
        <v>0</v>
      </c>
      <c r="J6706">
        <v>0</v>
      </c>
      <c r="K6706">
        <v>0</v>
      </c>
      <c r="L6706">
        <v>0</v>
      </c>
      <c r="M6706">
        <v>0</v>
      </c>
    </row>
    <row r="6707" spans="2:13" x14ac:dyDescent="0.2">
      <c r="B6707">
        <v>0</v>
      </c>
      <c r="C6707">
        <v>0</v>
      </c>
      <c r="D6707">
        <v>0</v>
      </c>
      <c r="E6707">
        <v>0</v>
      </c>
      <c r="F6707">
        <v>0</v>
      </c>
      <c r="G6707">
        <v>55555555</v>
      </c>
      <c r="H6707">
        <v>0</v>
      </c>
      <c r="I6707">
        <v>0</v>
      </c>
      <c r="J6707">
        <v>0</v>
      </c>
      <c r="K6707">
        <v>0</v>
      </c>
      <c r="L6707">
        <v>0</v>
      </c>
      <c r="M6707">
        <v>0</v>
      </c>
    </row>
    <row r="6708" spans="2:13" x14ac:dyDescent="0.2">
      <c r="B6708">
        <v>0</v>
      </c>
      <c r="C6708">
        <v>0</v>
      </c>
      <c r="D6708">
        <v>0</v>
      </c>
      <c r="E6708">
        <v>0</v>
      </c>
      <c r="F6708">
        <v>0</v>
      </c>
      <c r="G6708">
        <v>55555555</v>
      </c>
      <c r="H6708">
        <v>0</v>
      </c>
      <c r="I6708">
        <v>0</v>
      </c>
      <c r="J6708">
        <v>0</v>
      </c>
      <c r="K6708">
        <v>0</v>
      </c>
      <c r="L6708">
        <v>0</v>
      </c>
      <c r="M6708">
        <v>0</v>
      </c>
    </row>
    <row r="6709" spans="2:13" x14ac:dyDescent="0.2">
      <c r="B6709">
        <v>0</v>
      </c>
      <c r="C6709">
        <v>0</v>
      </c>
      <c r="D6709">
        <v>0</v>
      </c>
      <c r="E6709">
        <v>0</v>
      </c>
      <c r="F6709">
        <v>0</v>
      </c>
      <c r="G6709">
        <v>55555555</v>
      </c>
      <c r="H6709">
        <v>0</v>
      </c>
      <c r="I6709">
        <v>0</v>
      </c>
      <c r="J6709">
        <v>0</v>
      </c>
      <c r="K6709">
        <v>0</v>
      </c>
      <c r="L6709">
        <v>0</v>
      </c>
      <c r="M6709">
        <v>0</v>
      </c>
    </row>
    <row r="6710" spans="2:13" x14ac:dyDescent="0.2">
      <c r="B6710">
        <v>0</v>
      </c>
      <c r="C6710">
        <v>0</v>
      </c>
      <c r="D6710">
        <v>0</v>
      </c>
      <c r="E6710">
        <v>0</v>
      </c>
      <c r="F6710">
        <v>0</v>
      </c>
      <c r="G6710">
        <v>55555555</v>
      </c>
      <c r="H6710">
        <v>0</v>
      </c>
      <c r="I6710">
        <v>0</v>
      </c>
      <c r="J6710">
        <v>0</v>
      </c>
      <c r="K6710">
        <v>0</v>
      </c>
      <c r="L6710">
        <v>0</v>
      </c>
      <c r="M6710">
        <v>0</v>
      </c>
    </row>
    <row r="6711" spans="2:13" x14ac:dyDescent="0.2">
      <c r="B6711">
        <v>0</v>
      </c>
      <c r="C6711">
        <v>0</v>
      </c>
      <c r="D6711">
        <v>0</v>
      </c>
      <c r="E6711">
        <v>0</v>
      </c>
      <c r="F6711">
        <v>0</v>
      </c>
      <c r="G6711">
        <v>55555555</v>
      </c>
      <c r="H6711">
        <v>0</v>
      </c>
      <c r="I6711">
        <v>0</v>
      </c>
      <c r="J6711">
        <v>0</v>
      </c>
      <c r="K6711">
        <v>0</v>
      </c>
      <c r="L6711">
        <v>0</v>
      </c>
      <c r="M6711">
        <v>0</v>
      </c>
    </row>
    <row r="6712" spans="2:13" x14ac:dyDescent="0.2">
      <c r="B6712">
        <v>0</v>
      </c>
      <c r="C6712">
        <v>0</v>
      </c>
      <c r="D6712">
        <v>0</v>
      </c>
      <c r="E6712">
        <v>0</v>
      </c>
      <c r="F6712">
        <v>0</v>
      </c>
      <c r="G6712">
        <v>55555555</v>
      </c>
      <c r="H6712">
        <v>0</v>
      </c>
      <c r="I6712">
        <v>0</v>
      </c>
      <c r="J6712">
        <v>0</v>
      </c>
      <c r="K6712">
        <v>0</v>
      </c>
      <c r="L6712">
        <v>0</v>
      </c>
      <c r="M6712">
        <v>0</v>
      </c>
    </row>
    <row r="6713" spans="2:13" x14ac:dyDescent="0.2">
      <c r="B6713">
        <v>0</v>
      </c>
      <c r="C6713">
        <v>0</v>
      </c>
      <c r="D6713">
        <v>0</v>
      </c>
      <c r="E6713">
        <v>0</v>
      </c>
      <c r="F6713">
        <v>0</v>
      </c>
      <c r="G6713">
        <v>55555555</v>
      </c>
      <c r="H6713">
        <v>0</v>
      </c>
      <c r="I6713">
        <v>0</v>
      </c>
      <c r="J6713">
        <v>0</v>
      </c>
      <c r="K6713">
        <v>0</v>
      </c>
      <c r="L6713">
        <v>0</v>
      </c>
      <c r="M6713">
        <v>0</v>
      </c>
    </row>
    <row r="6714" spans="2:13" x14ac:dyDescent="0.2">
      <c r="B6714">
        <v>0</v>
      </c>
      <c r="C6714">
        <v>0</v>
      </c>
      <c r="D6714">
        <v>0</v>
      </c>
      <c r="E6714">
        <v>0</v>
      </c>
      <c r="F6714">
        <v>0</v>
      </c>
      <c r="G6714">
        <v>55555555</v>
      </c>
      <c r="H6714">
        <v>0</v>
      </c>
      <c r="I6714">
        <v>0</v>
      </c>
      <c r="J6714">
        <v>0</v>
      </c>
      <c r="K6714">
        <v>0</v>
      </c>
      <c r="L6714">
        <v>0</v>
      </c>
      <c r="M6714">
        <v>0</v>
      </c>
    </row>
    <row r="6715" spans="2:13" x14ac:dyDescent="0.2">
      <c r="B6715">
        <v>0</v>
      </c>
      <c r="C6715">
        <v>0</v>
      </c>
      <c r="D6715">
        <v>0</v>
      </c>
      <c r="E6715">
        <v>0</v>
      </c>
      <c r="F6715">
        <v>0</v>
      </c>
      <c r="G6715">
        <v>55555555</v>
      </c>
      <c r="H6715">
        <v>0</v>
      </c>
      <c r="I6715">
        <v>0</v>
      </c>
      <c r="J6715">
        <v>0</v>
      </c>
      <c r="K6715">
        <v>0</v>
      </c>
      <c r="L6715">
        <v>0</v>
      </c>
      <c r="M6715">
        <v>0</v>
      </c>
    </row>
    <row r="6716" spans="2:13" x14ac:dyDescent="0.2">
      <c r="B6716">
        <v>0</v>
      </c>
      <c r="C6716">
        <v>0</v>
      </c>
      <c r="D6716">
        <v>0</v>
      </c>
      <c r="E6716">
        <v>0</v>
      </c>
      <c r="F6716">
        <v>0</v>
      </c>
      <c r="G6716">
        <v>55555555</v>
      </c>
      <c r="H6716">
        <v>0</v>
      </c>
      <c r="I6716">
        <v>0</v>
      </c>
      <c r="J6716">
        <v>0</v>
      </c>
      <c r="K6716">
        <v>0</v>
      </c>
      <c r="L6716">
        <v>0</v>
      </c>
      <c r="M6716">
        <v>0</v>
      </c>
    </row>
    <row r="6717" spans="2:13" x14ac:dyDescent="0.2">
      <c r="B6717">
        <v>0</v>
      </c>
      <c r="C6717">
        <v>0</v>
      </c>
      <c r="D6717">
        <v>0</v>
      </c>
      <c r="E6717">
        <v>0</v>
      </c>
      <c r="F6717">
        <v>0</v>
      </c>
      <c r="G6717">
        <v>55555555</v>
      </c>
      <c r="H6717">
        <v>0</v>
      </c>
      <c r="I6717">
        <v>0</v>
      </c>
      <c r="J6717">
        <v>0</v>
      </c>
      <c r="K6717">
        <v>0</v>
      </c>
      <c r="L6717">
        <v>0</v>
      </c>
      <c r="M6717">
        <v>0</v>
      </c>
    </row>
    <row r="6718" spans="2:13" x14ac:dyDescent="0.2">
      <c r="B6718">
        <v>0</v>
      </c>
      <c r="C6718">
        <v>0</v>
      </c>
      <c r="D6718">
        <v>0</v>
      </c>
      <c r="E6718">
        <v>0</v>
      </c>
      <c r="F6718">
        <v>0</v>
      </c>
      <c r="G6718">
        <v>55555555</v>
      </c>
      <c r="H6718">
        <v>0</v>
      </c>
      <c r="I6718">
        <v>0</v>
      </c>
      <c r="J6718">
        <v>0</v>
      </c>
      <c r="K6718">
        <v>0</v>
      </c>
      <c r="L6718">
        <v>0</v>
      </c>
      <c r="M6718">
        <v>0</v>
      </c>
    </row>
    <row r="6719" spans="2:13" x14ac:dyDescent="0.2">
      <c r="B6719">
        <v>0</v>
      </c>
      <c r="C6719">
        <v>0</v>
      </c>
      <c r="D6719">
        <v>0</v>
      </c>
      <c r="E6719">
        <v>0</v>
      </c>
      <c r="F6719">
        <v>0</v>
      </c>
      <c r="G6719">
        <v>55555555</v>
      </c>
      <c r="H6719">
        <v>0</v>
      </c>
      <c r="I6719">
        <v>0</v>
      </c>
      <c r="J6719">
        <v>0</v>
      </c>
      <c r="K6719">
        <v>0</v>
      </c>
      <c r="L6719">
        <v>0</v>
      </c>
      <c r="M6719">
        <v>0</v>
      </c>
    </row>
    <row r="6720" spans="2:13" x14ac:dyDescent="0.2">
      <c r="B6720">
        <v>0</v>
      </c>
      <c r="C6720">
        <v>0</v>
      </c>
      <c r="D6720">
        <v>0</v>
      </c>
      <c r="E6720">
        <v>0</v>
      </c>
      <c r="F6720">
        <v>0</v>
      </c>
      <c r="G6720">
        <v>55555555</v>
      </c>
      <c r="H6720">
        <v>0</v>
      </c>
      <c r="I6720">
        <v>0</v>
      </c>
      <c r="J6720">
        <v>0</v>
      </c>
      <c r="K6720">
        <v>0</v>
      </c>
      <c r="L6720">
        <v>0</v>
      </c>
      <c r="M6720">
        <v>0</v>
      </c>
    </row>
    <row r="6721" spans="2:13" x14ac:dyDescent="0.2">
      <c r="B6721">
        <v>0</v>
      </c>
      <c r="C6721">
        <v>0</v>
      </c>
      <c r="D6721">
        <v>0</v>
      </c>
      <c r="E6721">
        <v>0</v>
      </c>
      <c r="F6721">
        <v>0</v>
      </c>
      <c r="G6721">
        <v>55555555</v>
      </c>
      <c r="H6721">
        <v>0</v>
      </c>
      <c r="I6721">
        <v>0</v>
      </c>
      <c r="J6721">
        <v>0</v>
      </c>
      <c r="K6721">
        <v>0</v>
      </c>
      <c r="L6721">
        <v>0</v>
      </c>
      <c r="M6721">
        <v>0</v>
      </c>
    </row>
    <row r="6722" spans="2:13" x14ac:dyDescent="0.2">
      <c r="B6722">
        <v>0</v>
      </c>
      <c r="C6722">
        <v>0</v>
      </c>
      <c r="D6722">
        <v>0</v>
      </c>
      <c r="E6722">
        <v>0</v>
      </c>
      <c r="F6722">
        <v>0</v>
      </c>
      <c r="G6722">
        <v>55555555</v>
      </c>
      <c r="H6722">
        <v>0</v>
      </c>
      <c r="I6722">
        <v>0</v>
      </c>
      <c r="J6722">
        <v>0</v>
      </c>
      <c r="K6722">
        <v>0</v>
      </c>
      <c r="L6722">
        <v>0</v>
      </c>
      <c r="M6722">
        <v>0</v>
      </c>
    </row>
    <row r="6723" spans="2:13" x14ac:dyDescent="0.2">
      <c r="B6723">
        <v>0</v>
      </c>
      <c r="C6723">
        <v>0</v>
      </c>
      <c r="D6723">
        <v>0</v>
      </c>
      <c r="E6723">
        <v>0</v>
      </c>
      <c r="F6723">
        <v>0</v>
      </c>
      <c r="G6723">
        <v>55555555</v>
      </c>
      <c r="H6723">
        <v>0</v>
      </c>
      <c r="I6723">
        <v>0</v>
      </c>
      <c r="J6723">
        <v>0</v>
      </c>
      <c r="K6723">
        <v>0</v>
      </c>
      <c r="L6723">
        <v>0</v>
      </c>
      <c r="M6723">
        <v>0</v>
      </c>
    </row>
    <row r="6724" spans="2:13" x14ac:dyDescent="0.2">
      <c r="B6724">
        <v>0</v>
      </c>
      <c r="C6724">
        <v>0</v>
      </c>
      <c r="D6724">
        <v>0</v>
      </c>
      <c r="E6724">
        <v>0</v>
      </c>
      <c r="F6724">
        <v>0</v>
      </c>
      <c r="G6724">
        <v>55555555</v>
      </c>
      <c r="H6724">
        <v>0</v>
      </c>
      <c r="I6724">
        <v>0</v>
      </c>
      <c r="J6724">
        <v>0</v>
      </c>
      <c r="K6724">
        <v>0</v>
      </c>
      <c r="L6724">
        <v>0</v>
      </c>
      <c r="M6724">
        <v>0</v>
      </c>
    </row>
    <row r="6725" spans="2:13" x14ac:dyDescent="0.2">
      <c r="B6725">
        <v>0</v>
      </c>
      <c r="C6725">
        <v>0</v>
      </c>
      <c r="D6725">
        <v>0</v>
      </c>
      <c r="E6725">
        <v>0</v>
      </c>
      <c r="F6725">
        <v>0</v>
      </c>
      <c r="G6725">
        <v>55555555</v>
      </c>
      <c r="H6725">
        <v>0</v>
      </c>
      <c r="I6725">
        <v>0</v>
      </c>
      <c r="J6725">
        <v>0</v>
      </c>
      <c r="K6725">
        <v>0</v>
      </c>
      <c r="L6725">
        <v>0</v>
      </c>
      <c r="M6725">
        <v>0</v>
      </c>
    </row>
    <row r="6726" spans="2:13" x14ac:dyDescent="0.2">
      <c r="B6726">
        <v>0</v>
      </c>
      <c r="C6726">
        <v>0</v>
      </c>
      <c r="D6726">
        <v>0</v>
      </c>
      <c r="E6726">
        <v>0</v>
      </c>
      <c r="F6726">
        <v>0</v>
      </c>
      <c r="G6726">
        <v>55555555</v>
      </c>
      <c r="H6726">
        <v>0</v>
      </c>
      <c r="I6726">
        <v>0</v>
      </c>
      <c r="J6726">
        <v>0</v>
      </c>
      <c r="K6726">
        <v>0</v>
      </c>
      <c r="L6726">
        <v>0</v>
      </c>
      <c r="M6726">
        <v>0</v>
      </c>
    </row>
    <row r="6727" spans="2:13" x14ac:dyDescent="0.2">
      <c r="B6727">
        <v>0</v>
      </c>
      <c r="C6727">
        <v>0</v>
      </c>
      <c r="D6727">
        <v>0</v>
      </c>
      <c r="E6727">
        <v>0</v>
      </c>
      <c r="F6727">
        <v>0</v>
      </c>
      <c r="G6727">
        <v>55555555</v>
      </c>
      <c r="H6727">
        <v>0</v>
      </c>
      <c r="I6727">
        <v>0</v>
      </c>
      <c r="J6727">
        <v>0</v>
      </c>
      <c r="K6727">
        <v>0</v>
      </c>
      <c r="L6727">
        <v>0</v>
      </c>
      <c r="M6727">
        <v>0</v>
      </c>
    </row>
    <row r="6728" spans="2:13" x14ac:dyDescent="0.2">
      <c r="B6728">
        <v>0</v>
      </c>
      <c r="C6728">
        <v>0</v>
      </c>
      <c r="D6728">
        <v>0</v>
      </c>
      <c r="E6728">
        <v>0</v>
      </c>
      <c r="F6728">
        <v>0</v>
      </c>
      <c r="G6728">
        <v>55555555</v>
      </c>
      <c r="H6728">
        <v>0</v>
      </c>
      <c r="I6728">
        <v>0</v>
      </c>
      <c r="J6728">
        <v>0</v>
      </c>
      <c r="K6728">
        <v>0</v>
      </c>
      <c r="L6728">
        <v>0</v>
      </c>
      <c r="M6728">
        <v>0</v>
      </c>
    </row>
    <row r="6729" spans="2:13" x14ac:dyDescent="0.2">
      <c r="B6729">
        <v>0</v>
      </c>
      <c r="C6729">
        <v>0</v>
      </c>
      <c r="D6729">
        <v>0</v>
      </c>
      <c r="E6729">
        <v>0</v>
      </c>
      <c r="F6729">
        <v>0</v>
      </c>
      <c r="G6729">
        <v>55555555</v>
      </c>
      <c r="H6729">
        <v>0</v>
      </c>
      <c r="I6729">
        <v>0</v>
      </c>
      <c r="J6729">
        <v>0</v>
      </c>
      <c r="K6729">
        <v>0</v>
      </c>
      <c r="L6729">
        <v>0</v>
      </c>
      <c r="M6729">
        <v>0</v>
      </c>
    </row>
    <row r="6730" spans="2:13" x14ac:dyDescent="0.2">
      <c r="B6730">
        <v>0</v>
      </c>
      <c r="C6730">
        <v>0</v>
      </c>
      <c r="D6730">
        <v>0</v>
      </c>
      <c r="E6730">
        <v>0</v>
      </c>
      <c r="F6730">
        <v>0</v>
      </c>
      <c r="G6730">
        <v>55555555</v>
      </c>
      <c r="H6730">
        <v>0</v>
      </c>
      <c r="I6730">
        <v>0</v>
      </c>
      <c r="J6730">
        <v>0</v>
      </c>
      <c r="K6730">
        <v>0</v>
      </c>
      <c r="L6730">
        <v>0</v>
      </c>
      <c r="M6730">
        <v>0</v>
      </c>
    </row>
    <row r="6731" spans="2:13" x14ac:dyDescent="0.2">
      <c r="B6731">
        <v>0</v>
      </c>
      <c r="C6731">
        <v>0</v>
      </c>
      <c r="D6731">
        <v>0</v>
      </c>
      <c r="E6731">
        <v>0</v>
      </c>
      <c r="F6731">
        <v>0</v>
      </c>
      <c r="G6731">
        <v>55555555</v>
      </c>
      <c r="H6731">
        <v>0</v>
      </c>
      <c r="I6731">
        <v>0</v>
      </c>
      <c r="J6731">
        <v>0</v>
      </c>
      <c r="K6731">
        <v>0</v>
      </c>
      <c r="L6731">
        <v>0</v>
      </c>
      <c r="M6731">
        <v>0</v>
      </c>
    </row>
    <row r="6732" spans="2:13" x14ac:dyDescent="0.2">
      <c r="B6732">
        <v>0</v>
      </c>
      <c r="C6732">
        <v>0</v>
      </c>
      <c r="D6732">
        <v>0</v>
      </c>
      <c r="E6732">
        <v>0</v>
      </c>
      <c r="F6732">
        <v>0</v>
      </c>
      <c r="G6732">
        <v>55555555</v>
      </c>
      <c r="H6732">
        <v>0</v>
      </c>
      <c r="I6732">
        <v>0</v>
      </c>
      <c r="J6732">
        <v>0</v>
      </c>
      <c r="K6732">
        <v>0</v>
      </c>
      <c r="L6732">
        <v>0</v>
      </c>
      <c r="M6732">
        <v>0</v>
      </c>
    </row>
    <row r="6733" spans="2:13" x14ac:dyDescent="0.2">
      <c r="B6733">
        <v>0</v>
      </c>
      <c r="C6733">
        <v>0</v>
      </c>
      <c r="D6733">
        <v>0</v>
      </c>
      <c r="E6733">
        <v>0</v>
      </c>
      <c r="F6733">
        <v>0</v>
      </c>
      <c r="G6733">
        <v>55555555</v>
      </c>
      <c r="H6733">
        <v>0</v>
      </c>
      <c r="I6733">
        <v>0</v>
      </c>
      <c r="J6733">
        <v>0</v>
      </c>
      <c r="K6733">
        <v>0</v>
      </c>
      <c r="L6733">
        <v>0</v>
      </c>
      <c r="M6733">
        <v>0</v>
      </c>
    </row>
    <row r="6734" spans="2:13" x14ac:dyDescent="0.2">
      <c r="B6734">
        <v>0</v>
      </c>
      <c r="C6734">
        <v>0</v>
      </c>
      <c r="D6734">
        <v>0</v>
      </c>
      <c r="E6734">
        <v>0</v>
      </c>
      <c r="F6734">
        <v>0</v>
      </c>
      <c r="G6734">
        <v>55555555</v>
      </c>
      <c r="H6734">
        <v>0</v>
      </c>
      <c r="I6734">
        <v>0</v>
      </c>
      <c r="J6734">
        <v>0</v>
      </c>
      <c r="K6734">
        <v>0</v>
      </c>
      <c r="L6734">
        <v>0</v>
      </c>
      <c r="M6734">
        <v>0</v>
      </c>
    </row>
    <row r="6735" spans="2:13" x14ac:dyDescent="0.2">
      <c r="B6735">
        <v>0</v>
      </c>
      <c r="C6735">
        <v>0</v>
      </c>
      <c r="D6735">
        <v>0</v>
      </c>
      <c r="E6735">
        <v>0</v>
      </c>
      <c r="F6735">
        <v>0</v>
      </c>
      <c r="G6735">
        <v>55555555</v>
      </c>
      <c r="H6735">
        <v>0</v>
      </c>
      <c r="I6735">
        <v>0</v>
      </c>
      <c r="J6735">
        <v>0</v>
      </c>
      <c r="K6735">
        <v>0</v>
      </c>
      <c r="L6735">
        <v>0</v>
      </c>
      <c r="M6735">
        <v>0</v>
      </c>
    </row>
    <row r="6736" spans="2:13" x14ac:dyDescent="0.2">
      <c r="B6736">
        <v>0</v>
      </c>
      <c r="C6736">
        <v>0</v>
      </c>
      <c r="D6736">
        <v>0</v>
      </c>
      <c r="E6736">
        <v>0</v>
      </c>
      <c r="F6736">
        <v>0</v>
      </c>
      <c r="G6736">
        <v>55555555</v>
      </c>
      <c r="H6736">
        <v>0</v>
      </c>
      <c r="I6736">
        <v>0</v>
      </c>
      <c r="J6736">
        <v>0</v>
      </c>
      <c r="K6736">
        <v>0</v>
      </c>
      <c r="L6736">
        <v>0</v>
      </c>
      <c r="M6736">
        <v>0</v>
      </c>
    </row>
    <row r="6737" spans="2:13" x14ac:dyDescent="0.2">
      <c r="B6737">
        <v>0</v>
      </c>
      <c r="C6737">
        <v>0</v>
      </c>
      <c r="D6737">
        <v>0</v>
      </c>
      <c r="E6737">
        <v>0</v>
      </c>
      <c r="F6737">
        <v>0</v>
      </c>
      <c r="G6737">
        <v>55555555</v>
      </c>
      <c r="H6737">
        <v>0</v>
      </c>
      <c r="I6737">
        <v>0</v>
      </c>
      <c r="J6737">
        <v>0</v>
      </c>
      <c r="K6737">
        <v>0</v>
      </c>
      <c r="L6737">
        <v>0</v>
      </c>
      <c r="M6737">
        <v>0</v>
      </c>
    </row>
    <row r="6738" spans="2:13" x14ac:dyDescent="0.2">
      <c r="B6738">
        <v>0</v>
      </c>
      <c r="C6738">
        <v>0</v>
      </c>
      <c r="D6738">
        <v>0</v>
      </c>
      <c r="E6738">
        <v>0</v>
      </c>
      <c r="F6738">
        <v>0</v>
      </c>
      <c r="G6738">
        <v>55555555</v>
      </c>
      <c r="H6738">
        <v>0</v>
      </c>
      <c r="I6738">
        <v>0</v>
      </c>
      <c r="J6738">
        <v>0</v>
      </c>
      <c r="K6738">
        <v>0</v>
      </c>
      <c r="L6738">
        <v>0</v>
      </c>
      <c r="M6738">
        <v>0</v>
      </c>
    </row>
    <row r="6739" spans="2:13" x14ac:dyDescent="0.2">
      <c r="B6739">
        <v>0</v>
      </c>
      <c r="C6739">
        <v>0</v>
      </c>
      <c r="D6739">
        <v>0</v>
      </c>
      <c r="E6739">
        <v>0</v>
      </c>
      <c r="F6739">
        <v>0</v>
      </c>
      <c r="G6739">
        <v>55555555</v>
      </c>
      <c r="H6739">
        <v>0</v>
      </c>
      <c r="I6739">
        <v>0</v>
      </c>
      <c r="J6739">
        <v>0</v>
      </c>
      <c r="K6739">
        <v>0</v>
      </c>
      <c r="L6739">
        <v>0</v>
      </c>
      <c r="M6739">
        <v>0</v>
      </c>
    </row>
    <row r="6740" spans="2:13" x14ac:dyDescent="0.2">
      <c r="B6740">
        <v>0</v>
      </c>
      <c r="C6740">
        <v>0</v>
      </c>
      <c r="D6740">
        <v>0</v>
      </c>
      <c r="E6740">
        <v>0</v>
      </c>
      <c r="F6740">
        <v>0</v>
      </c>
      <c r="G6740">
        <v>55555555</v>
      </c>
      <c r="H6740">
        <v>0</v>
      </c>
      <c r="I6740">
        <v>0</v>
      </c>
      <c r="J6740">
        <v>0</v>
      </c>
      <c r="K6740">
        <v>0</v>
      </c>
      <c r="L6740">
        <v>0</v>
      </c>
      <c r="M6740">
        <v>0</v>
      </c>
    </row>
    <row r="6741" spans="2:13" x14ac:dyDescent="0.2">
      <c r="B6741">
        <v>0</v>
      </c>
      <c r="C6741">
        <v>0</v>
      </c>
      <c r="D6741">
        <v>0</v>
      </c>
      <c r="E6741">
        <v>0</v>
      </c>
      <c r="F6741">
        <v>0</v>
      </c>
      <c r="G6741">
        <v>55555555</v>
      </c>
      <c r="H6741">
        <v>0</v>
      </c>
      <c r="I6741">
        <v>0</v>
      </c>
      <c r="J6741">
        <v>0</v>
      </c>
      <c r="K6741">
        <v>0</v>
      </c>
      <c r="L6741">
        <v>0</v>
      </c>
      <c r="M6741">
        <v>0</v>
      </c>
    </row>
    <row r="6742" spans="2:13" x14ac:dyDescent="0.2">
      <c r="B6742">
        <v>0</v>
      </c>
      <c r="C6742">
        <v>0</v>
      </c>
      <c r="D6742">
        <v>0</v>
      </c>
      <c r="E6742">
        <v>0</v>
      </c>
      <c r="F6742">
        <v>0</v>
      </c>
      <c r="G6742">
        <v>55555555</v>
      </c>
      <c r="H6742">
        <v>0</v>
      </c>
      <c r="I6742">
        <v>0</v>
      </c>
      <c r="J6742">
        <v>0</v>
      </c>
      <c r="K6742">
        <v>0</v>
      </c>
      <c r="L6742">
        <v>0</v>
      </c>
      <c r="M6742">
        <v>0</v>
      </c>
    </row>
    <row r="6743" spans="2:13" x14ac:dyDescent="0.2">
      <c r="B6743">
        <v>0</v>
      </c>
      <c r="C6743">
        <v>0</v>
      </c>
      <c r="D6743">
        <v>0</v>
      </c>
      <c r="E6743">
        <v>0</v>
      </c>
      <c r="F6743">
        <v>0</v>
      </c>
      <c r="G6743">
        <v>55555555</v>
      </c>
      <c r="H6743">
        <v>0</v>
      </c>
      <c r="I6743">
        <v>0</v>
      </c>
      <c r="J6743">
        <v>0</v>
      </c>
      <c r="K6743">
        <v>0</v>
      </c>
      <c r="L6743">
        <v>0</v>
      </c>
      <c r="M6743">
        <v>0</v>
      </c>
    </row>
    <row r="6744" spans="2:13" x14ac:dyDescent="0.2">
      <c r="B6744">
        <v>0</v>
      </c>
      <c r="C6744">
        <v>0</v>
      </c>
      <c r="D6744">
        <v>0</v>
      </c>
      <c r="E6744">
        <v>0</v>
      </c>
      <c r="F6744">
        <v>0</v>
      </c>
      <c r="G6744">
        <v>55555555</v>
      </c>
      <c r="H6744">
        <v>0</v>
      </c>
      <c r="I6744">
        <v>0</v>
      </c>
      <c r="J6744">
        <v>0</v>
      </c>
      <c r="K6744">
        <v>0</v>
      </c>
      <c r="L6744">
        <v>0</v>
      </c>
      <c r="M6744">
        <v>0</v>
      </c>
    </row>
    <row r="6745" spans="2:13" x14ac:dyDescent="0.2">
      <c r="B6745">
        <v>0</v>
      </c>
      <c r="C6745">
        <v>0</v>
      </c>
      <c r="D6745">
        <v>0</v>
      </c>
      <c r="E6745">
        <v>0</v>
      </c>
      <c r="F6745">
        <v>0</v>
      </c>
      <c r="G6745">
        <v>55555555</v>
      </c>
      <c r="H6745">
        <v>0</v>
      </c>
      <c r="I6745">
        <v>0</v>
      </c>
      <c r="J6745">
        <v>0</v>
      </c>
      <c r="K6745">
        <v>0</v>
      </c>
      <c r="L6745">
        <v>0</v>
      </c>
      <c r="M6745">
        <v>0</v>
      </c>
    </row>
    <row r="6746" spans="2:13" x14ac:dyDescent="0.2">
      <c r="B6746">
        <v>0</v>
      </c>
      <c r="C6746">
        <v>0</v>
      </c>
      <c r="D6746">
        <v>0</v>
      </c>
      <c r="E6746">
        <v>0</v>
      </c>
      <c r="F6746">
        <v>0</v>
      </c>
      <c r="G6746">
        <v>55555555</v>
      </c>
      <c r="H6746">
        <v>0</v>
      </c>
      <c r="I6746">
        <v>0</v>
      </c>
      <c r="J6746">
        <v>0</v>
      </c>
      <c r="K6746">
        <v>0</v>
      </c>
      <c r="L6746">
        <v>0</v>
      </c>
      <c r="M6746">
        <v>0</v>
      </c>
    </row>
    <row r="6747" spans="2:13" x14ac:dyDescent="0.2">
      <c r="B6747">
        <v>0</v>
      </c>
      <c r="C6747">
        <v>0</v>
      </c>
      <c r="D6747">
        <v>0</v>
      </c>
      <c r="E6747">
        <v>0</v>
      </c>
      <c r="F6747">
        <v>0</v>
      </c>
      <c r="G6747">
        <v>55555555</v>
      </c>
      <c r="H6747">
        <v>0</v>
      </c>
      <c r="I6747">
        <v>0</v>
      </c>
      <c r="J6747">
        <v>0</v>
      </c>
      <c r="K6747">
        <v>0</v>
      </c>
      <c r="L6747">
        <v>0</v>
      </c>
      <c r="M6747">
        <v>0</v>
      </c>
    </row>
    <row r="6748" spans="2:13" x14ac:dyDescent="0.2">
      <c r="B6748">
        <v>0</v>
      </c>
      <c r="C6748">
        <v>0</v>
      </c>
      <c r="D6748">
        <v>0</v>
      </c>
      <c r="E6748">
        <v>0</v>
      </c>
      <c r="F6748">
        <v>0</v>
      </c>
      <c r="G6748">
        <v>55555555</v>
      </c>
      <c r="H6748">
        <v>0</v>
      </c>
      <c r="I6748">
        <v>0</v>
      </c>
      <c r="J6748">
        <v>0</v>
      </c>
      <c r="K6748">
        <v>0</v>
      </c>
      <c r="L6748">
        <v>0</v>
      </c>
      <c r="M6748">
        <v>0</v>
      </c>
    </row>
    <row r="6749" spans="2:13" x14ac:dyDescent="0.2">
      <c r="B6749">
        <v>0</v>
      </c>
      <c r="C6749">
        <v>0</v>
      </c>
      <c r="D6749">
        <v>0</v>
      </c>
      <c r="E6749">
        <v>0</v>
      </c>
      <c r="F6749">
        <v>0</v>
      </c>
      <c r="G6749">
        <v>55555555</v>
      </c>
      <c r="H6749">
        <v>0</v>
      </c>
      <c r="I6749">
        <v>0</v>
      </c>
      <c r="J6749">
        <v>0</v>
      </c>
      <c r="K6749">
        <v>0</v>
      </c>
      <c r="L6749">
        <v>0</v>
      </c>
      <c r="M6749">
        <v>0</v>
      </c>
    </row>
    <row r="6750" spans="2:13" x14ac:dyDescent="0.2">
      <c r="B6750">
        <v>0</v>
      </c>
      <c r="C6750">
        <v>0</v>
      </c>
      <c r="D6750">
        <v>0</v>
      </c>
      <c r="E6750">
        <v>0</v>
      </c>
      <c r="F6750">
        <v>0</v>
      </c>
      <c r="G6750">
        <v>55555555</v>
      </c>
      <c r="H6750">
        <v>0</v>
      </c>
      <c r="I6750">
        <v>0</v>
      </c>
      <c r="J6750">
        <v>0</v>
      </c>
      <c r="K6750">
        <v>0</v>
      </c>
      <c r="L6750">
        <v>0</v>
      </c>
      <c r="M6750">
        <v>0</v>
      </c>
    </row>
    <row r="6751" spans="2:13" x14ac:dyDescent="0.2">
      <c r="B6751">
        <v>0</v>
      </c>
      <c r="C6751">
        <v>0</v>
      </c>
      <c r="D6751">
        <v>0</v>
      </c>
      <c r="E6751">
        <v>0</v>
      </c>
      <c r="F6751">
        <v>0</v>
      </c>
      <c r="G6751">
        <v>55555555</v>
      </c>
      <c r="H6751">
        <v>0</v>
      </c>
      <c r="I6751">
        <v>0</v>
      </c>
      <c r="J6751">
        <v>0</v>
      </c>
      <c r="K6751">
        <v>0</v>
      </c>
      <c r="L6751">
        <v>0</v>
      </c>
      <c r="M6751">
        <v>0</v>
      </c>
    </row>
    <row r="6752" spans="2:13" x14ac:dyDescent="0.2">
      <c r="B6752">
        <v>0</v>
      </c>
      <c r="C6752">
        <v>0</v>
      </c>
      <c r="D6752">
        <v>0</v>
      </c>
      <c r="E6752">
        <v>0</v>
      </c>
      <c r="F6752">
        <v>0</v>
      </c>
      <c r="G6752">
        <v>55555555</v>
      </c>
      <c r="H6752">
        <v>0</v>
      </c>
      <c r="I6752">
        <v>0</v>
      </c>
      <c r="J6752">
        <v>0</v>
      </c>
      <c r="K6752">
        <v>0</v>
      </c>
      <c r="L6752">
        <v>0</v>
      </c>
      <c r="M6752">
        <v>0</v>
      </c>
    </row>
    <row r="6753" spans="2:13" x14ac:dyDescent="0.2">
      <c r="B6753">
        <v>0</v>
      </c>
      <c r="C6753">
        <v>0</v>
      </c>
      <c r="D6753">
        <v>0</v>
      </c>
      <c r="E6753">
        <v>0</v>
      </c>
      <c r="F6753">
        <v>0</v>
      </c>
      <c r="G6753">
        <v>55555555</v>
      </c>
      <c r="H6753">
        <v>0</v>
      </c>
      <c r="I6753">
        <v>0</v>
      </c>
      <c r="J6753">
        <v>0</v>
      </c>
      <c r="K6753">
        <v>0</v>
      </c>
      <c r="L6753">
        <v>0</v>
      </c>
      <c r="M6753">
        <v>0</v>
      </c>
    </row>
    <row r="6754" spans="2:13" x14ac:dyDescent="0.2">
      <c r="B6754">
        <v>0</v>
      </c>
      <c r="C6754">
        <v>0</v>
      </c>
      <c r="D6754">
        <v>0</v>
      </c>
      <c r="E6754">
        <v>0</v>
      </c>
      <c r="F6754">
        <v>0</v>
      </c>
      <c r="G6754">
        <v>55555555</v>
      </c>
      <c r="H6754">
        <v>0</v>
      </c>
      <c r="I6754">
        <v>0</v>
      </c>
      <c r="J6754">
        <v>0</v>
      </c>
      <c r="K6754">
        <v>0</v>
      </c>
      <c r="L6754">
        <v>0</v>
      </c>
      <c r="M6754">
        <v>0</v>
      </c>
    </row>
    <row r="6755" spans="2:13" x14ac:dyDescent="0.2">
      <c r="B6755">
        <v>0</v>
      </c>
      <c r="C6755">
        <v>0</v>
      </c>
      <c r="D6755">
        <v>0</v>
      </c>
      <c r="E6755">
        <v>0</v>
      </c>
      <c r="F6755">
        <v>0</v>
      </c>
      <c r="G6755">
        <v>55555555</v>
      </c>
      <c r="H6755">
        <v>0</v>
      </c>
      <c r="I6755">
        <v>0</v>
      </c>
      <c r="J6755">
        <v>0</v>
      </c>
      <c r="K6755">
        <v>0</v>
      </c>
      <c r="L6755">
        <v>0</v>
      </c>
      <c r="M6755">
        <v>0</v>
      </c>
    </row>
    <row r="6756" spans="2:13" x14ac:dyDescent="0.2">
      <c r="B6756">
        <v>0</v>
      </c>
      <c r="C6756">
        <v>0</v>
      </c>
      <c r="D6756">
        <v>0</v>
      </c>
      <c r="E6756">
        <v>0</v>
      </c>
      <c r="F6756">
        <v>0</v>
      </c>
      <c r="G6756">
        <v>55555555</v>
      </c>
      <c r="H6756">
        <v>0</v>
      </c>
      <c r="I6756">
        <v>0</v>
      </c>
      <c r="J6756">
        <v>0</v>
      </c>
      <c r="K6756">
        <v>0</v>
      </c>
      <c r="L6756">
        <v>0</v>
      </c>
      <c r="M6756">
        <v>0</v>
      </c>
    </row>
    <row r="6757" spans="2:13" x14ac:dyDescent="0.2">
      <c r="B6757">
        <v>0</v>
      </c>
      <c r="C6757">
        <v>0</v>
      </c>
      <c r="D6757">
        <v>0</v>
      </c>
      <c r="E6757">
        <v>0</v>
      </c>
      <c r="F6757">
        <v>0</v>
      </c>
      <c r="G6757">
        <v>55555555</v>
      </c>
      <c r="H6757">
        <v>0</v>
      </c>
      <c r="I6757">
        <v>0</v>
      </c>
      <c r="J6757">
        <v>0</v>
      </c>
      <c r="K6757">
        <v>0</v>
      </c>
      <c r="L6757">
        <v>0</v>
      </c>
      <c r="M6757">
        <v>0</v>
      </c>
    </row>
    <row r="6758" spans="2:13" x14ac:dyDescent="0.2">
      <c r="B6758">
        <v>0</v>
      </c>
      <c r="C6758">
        <v>0</v>
      </c>
      <c r="D6758">
        <v>0</v>
      </c>
      <c r="E6758">
        <v>0</v>
      </c>
      <c r="F6758">
        <v>0</v>
      </c>
      <c r="G6758">
        <v>55555555</v>
      </c>
      <c r="H6758">
        <v>0</v>
      </c>
      <c r="I6758">
        <v>0</v>
      </c>
      <c r="J6758">
        <v>0</v>
      </c>
      <c r="K6758">
        <v>0</v>
      </c>
      <c r="L6758">
        <v>0</v>
      </c>
      <c r="M6758">
        <v>0</v>
      </c>
    </row>
    <row r="6759" spans="2:13" x14ac:dyDescent="0.2">
      <c r="B6759">
        <v>0</v>
      </c>
      <c r="C6759">
        <v>0</v>
      </c>
      <c r="D6759">
        <v>0</v>
      </c>
      <c r="E6759">
        <v>0</v>
      </c>
      <c r="F6759">
        <v>0</v>
      </c>
      <c r="G6759">
        <v>55555555</v>
      </c>
      <c r="H6759">
        <v>0</v>
      </c>
      <c r="I6759">
        <v>0</v>
      </c>
      <c r="J6759">
        <v>0</v>
      </c>
      <c r="K6759">
        <v>0</v>
      </c>
      <c r="L6759">
        <v>0</v>
      </c>
      <c r="M6759">
        <v>0</v>
      </c>
    </row>
    <row r="6760" spans="2:13" x14ac:dyDescent="0.2">
      <c r="B6760">
        <v>0</v>
      </c>
      <c r="C6760">
        <v>0</v>
      </c>
      <c r="D6760">
        <v>0</v>
      </c>
      <c r="E6760">
        <v>0</v>
      </c>
      <c r="F6760">
        <v>0</v>
      </c>
      <c r="G6760">
        <v>55555555</v>
      </c>
      <c r="H6760">
        <v>0</v>
      </c>
      <c r="I6760">
        <v>0</v>
      </c>
      <c r="J6760">
        <v>0</v>
      </c>
      <c r="K6760">
        <v>0</v>
      </c>
      <c r="L6760">
        <v>0</v>
      </c>
      <c r="M6760">
        <v>0</v>
      </c>
    </row>
    <row r="6761" spans="2:13" x14ac:dyDescent="0.2">
      <c r="B6761">
        <v>0</v>
      </c>
      <c r="C6761">
        <v>0</v>
      </c>
      <c r="D6761">
        <v>0</v>
      </c>
      <c r="E6761">
        <v>0</v>
      </c>
      <c r="F6761">
        <v>0</v>
      </c>
      <c r="G6761">
        <v>55555555</v>
      </c>
      <c r="H6761">
        <v>0</v>
      </c>
      <c r="I6761">
        <v>0</v>
      </c>
      <c r="J6761">
        <v>0</v>
      </c>
      <c r="K6761">
        <v>0</v>
      </c>
      <c r="L6761">
        <v>0</v>
      </c>
      <c r="M6761">
        <v>0</v>
      </c>
    </row>
    <row r="6762" spans="2:13" x14ac:dyDescent="0.2">
      <c r="B6762">
        <v>0</v>
      </c>
      <c r="C6762">
        <v>0</v>
      </c>
      <c r="D6762">
        <v>0</v>
      </c>
      <c r="E6762">
        <v>0</v>
      </c>
      <c r="F6762">
        <v>0</v>
      </c>
      <c r="G6762">
        <v>55555555</v>
      </c>
      <c r="H6762">
        <v>0</v>
      </c>
      <c r="I6762">
        <v>0</v>
      </c>
      <c r="J6762">
        <v>0</v>
      </c>
      <c r="K6762">
        <v>0</v>
      </c>
      <c r="L6762">
        <v>0</v>
      </c>
      <c r="M6762">
        <v>0</v>
      </c>
    </row>
    <row r="6763" spans="2:13" x14ac:dyDescent="0.2">
      <c r="B6763">
        <v>0</v>
      </c>
      <c r="C6763">
        <v>0</v>
      </c>
      <c r="D6763">
        <v>0</v>
      </c>
      <c r="E6763">
        <v>0</v>
      </c>
      <c r="F6763">
        <v>0</v>
      </c>
      <c r="G6763">
        <v>55555555</v>
      </c>
      <c r="H6763">
        <v>0</v>
      </c>
      <c r="I6763">
        <v>0</v>
      </c>
      <c r="J6763">
        <v>0</v>
      </c>
      <c r="K6763">
        <v>0</v>
      </c>
      <c r="L6763">
        <v>0</v>
      </c>
      <c r="M6763">
        <v>0</v>
      </c>
    </row>
    <row r="6764" spans="2:13" x14ac:dyDescent="0.2">
      <c r="B6764">
        <v>0</v>
      </c>
      <c r="C6764">
        <v>0</v>
      </c>
      <c r="D6764">
        <v>0</v>
      </c>
      <c r="E6764">
        <v>0</v>
      </c>
      <c r="F6764">
        <v>0</v>
      </c>
      <c r="G6764">
        <v>55555555</v>
      </c>
      <c r="H6764">
        <v>0</v>
      </c>
      <c r="I6764">
        <v>0</v>
      </c>
      <c r="J6764">
        <v>0</v>
      </c>
      <c r="K6764">
        <v>0</v>
      </c>
      <c r="L6764">
        <v>0</v>
      </c>
      <c r="M6764">
        <v>0</v>
      </c>
    </row>
    <row r="6765" spans="2:13" x14ac:dyDescent="0.2">
      <c r="B6765">
        <v>0</v>
      </c>
      <c r="C6765">
        <v>0</v>
      </c>
      <c r="D6765">
        <v>0</v>
      </c>
      <c r="E6765">
        <v>0</v>
      </c>
      <c r="F6765">
        <v>0</v>
      </c>
      <c r="G6765">
        <v>55555555</v>
      </c>
      <c r="H6765">
        <v>0</v>
      </c>
      <c r="I6765">
        <v>0</v>
      </c>
      <c r="J6765">
        <v>0</v>
      </c>
      <c r="K6765">
        <v>0</v>
      </c>
      <c r="L6765">
        <v>0</v>
      </c>
      <c r="M6765">
        <v>0</v>
      </c>
    </row>
    <row r="6766" spans="2:13" x14ac:dyDescent="0.2">
      <c r="B6766">
        <v>0</v>
      </c>
      <c r="C6766">
        <v>0</v>
      </c>
      <c r="D6766">
        <v>0</v>
      </c>
      <c r="E6766">
        <v>0</v>
      </c>
      <c r="F6766">
        <v>0</v>
      </c>
      <c r="G6766">
        <v>55555555</v>
      </c>
      <c r="H6766">
        <v>0</v>
      </c>
      <c r="I6766">
        <v>0</v>
      </c>
      <c r="J6766">
        <v>0</v>
      </c>
      <c r="K6766">
        <v>0</v>
      </c>
      <c r="L6766">
        <v>0</v>
      </c>
      <c r="M6766">
        <v>0</v>
      </c>
    </row>
    <row r="6767" spans="2:13" x14ac:dyDescent="0.2">
      <c r="B6767">
        <v>0</v>
      </c>
      <c r="C6767">
        <v>0</v>
      </c>
      <c r="D6767">
        <v>0</v>
      </c>
      <c r="E6767">
        <v>0</v>
      </c>
      <c r="F6767">
        <v>0</v>
      </c>
      <c r="G6767">
        <v>55555555</v>
      </c>
      <c r="H6767">
        <v>0</v>
      </c>
      <c r="I6767">
        <v>0</v>
      </c>
      <c r="J6767">
        <v>0</v>
      </c>
      <c r="K6767">
        <v>0</v>
      </c>
      <c r="L6767">
        <v>0</v>
      </c>
      <c r="M6767">
        <v>0</v>
      </c>
    </row>
    <row r="6768" spans="2:13" x14ac:dyDescent="0.2">
      <c r="B6768">
        <v>0</v>
      </c>
      <c r="C6768">
        <v>0</v>
      </c>
      <c r="D6768">
        <v>0</v>
      </c>
      <c r="E6768">
        <v>0</v>
      </c>
      <c r="F6768">
        <v>0</v>
      </c>
      <c r="G6768">
        <v>55555555</v>
      </c>
      <c r="H6768">
        <v>0</v>
      </c>
      <c r="I6768">
        <v>0</v>
      </c>
      <c r="J6768">
        <v>0</v>
      </c>
      <c r="K6768">
        <v>0</v>
      </c>
      <c r="L6768">
        <v>0</v>
      </c>
      <c r="M6768">
        <v>0</v>
      </c>
    </row>
    <row r="6769" spans="2:13" x14ac:dyDescent="0.2">
      <c r="B6769">
        <v>0</v>
      </c>
      <c r="C6769">
        <v>0</v>
      </c>
      <c r="D6769">
        <v>0</v>
      </c>
      <c r="E6769">
        <v>0</v>
      </c>
      <c r="F6769">
        <v>0</v>
      </c>
      <c r="G6769">
        <v>55555555</v>
      </c>
      <c r="H6769">
        <v>0</v>
      </c>
      <c r="I6769">
        <v>0</v>
      </c>
      <c r="J6769">
        <v>0</v>
      </c>
      <c r="K6769">
        <v>0</v>
      </c>
      <c r="L6769">
        <v>0</v>
      </c>
      <c r="M6769">
        <v>0</v>
      </c>
    </row>
    <row r="6770" spans="2:13" x14ac:dyDescent="0.2">
      <c r="B6770">
        <v>0</v>
      </c>
      <c r="C6770">
        <v>0</v>
      </c>
      <c r="D6770">
        <v>0</v>
      </c>
      <c r="E6770">
        <v>0</v>
      </c>
      <c r="F6770">
        <v>0</v>
      </c>
      <c r="G6770">
        <v>55555555</v>
      </c>
      <c r="H6770">
        <v>0</v>
      </c>
      <c r="I6770">
        <v>0</v>
      </c>
      <c r="J6770">
        <v>0</v>
      </c>
      <c r="K6770">
        <v>0</v>
      </c>
      <c r="L6770">
        <v>0</v>
      </c>
      <c r="M6770">
        <v>0</v>
      </c>
    </row>
    <row r="6771" spans="2:13" x14ac:dyDescent="0.2">
      <c r="B6771">
        <v>0</v>
      </c>
      <c r="C6771">
        <v>0</v>
      </c>
      <c r="D6771">
        <v>0</v>
      </c>
      <c r="E6771">
        <v>0</v>
      </c>
      <c r="F6771">
        <v>0</v>
      </c>
      <c r="G6771">
        <v>55555555</v>
      </c>
      <c r="H6771">
        <v>0</v>
      </c>
      <c r="I6771">
        <v>0</v>
      </c>
      <c r="J6771">
        <v>0</v>
      </c>
      <c r="K6771">
        <v>0</v>
      </c>
      <c r="L6771">
        <v>0</v>
      </c>
      <c r="M6771">
        <v>0</v>
      </c>
    </row>
    <row r="6772" spans="2:13" x14ac:dyDescent="0.2">
      <c r="B6772">
        <v>0</v>
      </c>
      <c r="C6772">
        <v>0</v>
      </c>
      <c r="D6772">
        <v>0</v>
      </c>
      <c r="E6772">
        <v>0</v>
      </c>
      <c r="F6772">
        <v>0</v>
      </c>
      <c r="G6772">
        <v>55555555</v>
      </c>
      <c r="H6772">
        <v>0</v>
      </c>
      <c r="I6772">
        <v>0</v>
      </c>
      <c r="J6772">
        <v>0</v>
      </c>
      <c r="K6772">
        <v>0</v>
      </c>
      <c r="L6772">
        <v>0</v>
      </c>
      <c r="M6772">
        <v>0</v>
      </c>
    </row>
    <row r="6773" spans="2:13" x14ac:dyDescent="0.2">
      <c r="B6773">
        <v>0</v>
      </c>
      <c r="C6773">
        <v>0</v>
      </c>
      <c r="D6773">
        <v>0</v>
      </c>
      <c r="E6773">
        <v>0</v>
      </c>
      <c r="F6773">
        <v>0</v>
      </c>
      <c r="G6773">
        <v>55555555</v>
      </c>
      <c r="H6773">
        <v>0</v>
      </c>
      <c r="I6773">
        <v>0</v>
      </c>
      <c r="J6773">
        <v>0</v>
      </c>
      <c r="K6773">
        <v>0</v>
      </c>
      <c r="L6773">
        <v>0</v>
      </c>
      <c r="M6773">
        <v>0</v>
      </c>
    </row>
    <row r="6774" spans="2:13" x14ac:dyDescent="0.2">
      <c r="B6774">
        <v>0</v>
      </c>
      <c r="C6774">
        <v>0</v>
      </c>
      <c r="D6774">
        <v>0</v>
      </c>
      <c r="E6774">
        <v>0</v>
      </c>
      <c r="F6774">
        <v>0</v>
      </c>
      <c r="G6774">
        <v>55555555</v>
      </c>
      <c r="H6774">
        <v>0</v>
      </c>
      <c r="I6774">
        <v>0</v>
      </c>
      <c r="J6774">
        <v>0</v>
      </c>
      <c r="K6774">
        <v>0</v>
      </c>
      <c r="L6774">
        <v>0</v>
      </c>
      <c r="M6774">
        <v>0</v>
      </c>
    </row>
    <row r="6775" spans="2:13" x14ac:dyDescent="0.2">
      <c r="B6775">
        <v>0</v>
      </c>
      <c r="C6775">
        <v>0</v>
      </c>
      <c r="D6775">
        <v>0</v>
      </c>
      <c r="E6775">
        <v>0</v>
      </c>
      <c r="F6775">
        <v>0</v>
      </c>
      <c r="G6775">
        <v>55555555</v>
      </c>
      <c r="H6775">
        <v>0</v>
      </c>
      <c r="I6775">
        <v>0</v>
      </c>
      <c r="J6775">
        <v>0</v>
      </c>
      <c r="K6775">
        <v>0</v>
      </c>
      <c r="L6775">
        <v>0</v>
      </c>
      <c r="M6775">
        <v>0</v>
      </c>
    </row>
    <row r="6776" spans="2:13" x14ac:dyDescent="0.2">
      <c r="B6776">
        <v>0</v>
      </c>
      <c r="C6776">
        <v>0</v>
      </c>
      <c r="D6776">
        <v>0</v>
      </c>
      <c r="E6776">
        <v>0</v>
      </c>
      <c r="F6776">
        <v>0</v>
      </c>
      <c r="G6776">
        <v>55555555</v>
      </c>
      <c r="H6776">
        <v>0</v>
      </c>
      <c r="I6776">
        <v>0</v>
      </c>
      <c r="J6776">
        <v>0</v>
      </c>
      <c r="K6776">
        <v>0</v>
      </c>
      <c r="L6776">
        <v>0</v>
      </c>
      <c r="M6776">
        <v>0</v>
      </c>
    </row>
    <row r="6777" spans="2:13" x14ac:dyDescent="0.2">
      <c r="B6777">
        <v>0</v>
      </c>
      <c r="C6777">
        <v>0</v>
      </c>
      <c r="D6777">
        <v>0</v>
      </c>
      <c r="E6777">
        <v>0</v>
      </c>
      <c r="F6777">
        <v>0</v>
      </c>
      <c r="G6777">
        <v>55555555</v>
      </c>
      <c r="H6777">
        <v>0</v>
      </c>
      <c r="I6777">
        <v>0</v>
      </c>
      <c r="J6777">
        <v>0</v>
      </c>
      <c r="K6777">
        <v>0</v>
      </c>
      <c r="L6777">
        <v>0</v>
      </c>
      <c r="M6777">
        <v>0</v>
      </c>
    </row>
    <row r="6778" spans="2:13" x14ac:dyDescent="0.2">
      <c r="B6778">
        <v>0</v>
      </c>
      <c r="C6778">
        <v>0</v>
      </c>
      <c r="D6778">
        <v>0</v>
      </c>
      <c r="E6778">
        <v>0</v>
      </c>
      <c r="F6778">
        <v>0</v>
      </c>
      <c r="G6778">
        <v>55555555</v>
      </c>
      <c r="H6778">
        <v>0</v>
      </c>
      <c r="I6778">
        <v>0</v>
      </c>
      <c r="J6778">
        <v>0</v>
      </c>
      <c r="K6778">
        <v>0</v>
      </c>
      <c r="L6778">
        <v>0</v>
      </c>
      <c r="M6778">
        <v>0</v>
      </c>
    </row>
    <row r="6779" spans="2:13" x14ac:dyDescent="0.2">
      <c r="B6779">
        <v>0</v>
      </c>
      <c r="C6779">
        <v>0</v>
      </c>
      <c r="D6779">
        <v>0</v>
      </c>
      <c r="E6779">
        <v>0</v>
      </c>
      <c r="F6779">
        <v>0</v>
      </c>
      <c r="G6779">
        <v>55555555</v>
      </c>
      <c r="H6779">
        <v>0</v>
      </c>
      <c r="I6779">
        <v>0</v>
      </c>
      <c r="J6779">
        <v>0</v>
      </c>
      <c r="K6779">
        <v>0</v>
      </c>
      <c r="L6779">
        <v>0</v>
      </c>
      <c r="M6779">
        <v>0</v>
      </c>
    </row>
    <row r="6780" spans="2:13" x14ac:dyDescent="0.2">
      <c r="B6780">
        <v>0</v>
      </c>
      <c r="C6780">
        <v>0</v>
      </c>
      <c r="D6780">
        <v>0</v>
      </c>
      <c r="E6780">
        <v>0</v>
      </c>
      <c r="F6780">
        <v>0</v>
      </c>
      <c r="G6780">
        <v>55555555</v>
      </c>
      <c r="H6780">
        <v>0</v>
      </c>
      <c r="I6780">
        <v>0</v>
      </c>
      <c r="J6780">
        <v>0</v>
      </c>
      <c r="K6780">
        <v>0</v>
      </c>
      <c r="L6780">
        <v>0</v>
      </c>
      <c r="M6780">
        <v>0</v>
      </c>
    </row>
    <row r="6781" spans="2:13" x14ac:dyDescent="0.2">
      <c r="B6781">
        <v>0</v>
      </c>
      <c r="C6781">
        <v>0</v>
      </c>
      <c r="D6781">
        <v>0</v>
      </c>
      <c r="E6781">
        <v>0</v>
      </c>
      <c r="F6781">
        <v>0</v>
      </c>
      <c r="G6781">
        <v>55555555</v>
      </c>
      <c r="H6781">
        <v>0</v>
      </c>
      <c r="I6781">
        <v>0</v>
      </c>
      <c r="J6781">
        <v>0</v>
      </c>
      <c r="K6781">
        <v>0</v>
      </c>
      <c r="L6781">
        <v>0</v>
      </c>
      <c r="M6781">
        <v>0</v>
      </c>
    </row>
    <row r="6782" spans="2:13" x14ac:dyDescent="0.2">
      <c r="B6782">
        <v>0</v>
      </c>
      <c r="C6782">
        <v>0</v>
      </c>
      <c r="D6782">
        <v>0</v>
      </c>
      <c r="E6782">
        <v>0</v>
      </c>
      <c r="F6782">
        <v>0</v>
      </c>
      <c r="G6782">
        <v>55555555</v>
      </c>
      <c r="H6782">
        <v>0</v>
      </c>
      <c r="I6782">
        <v>0</v>
      </c>
      <c r="J6782">
        <v>0</v>
      </c>
      <c r="K6782">
        <v>0</v>
      </c>
      <c r="L6782">
        <v>0</v>
      </c>
      <c r="M6782">
        <v>0</v>
      </c>
    </row>
    <row r="6783" spans="2:13" x14ac:dyDescent="0.2">
      <c r="B6783">
        <v>0</v>
      </c>
      <c r="C6783">
        <v>0</v>
      </c>
      <c r="D6783">
        <v>0</v>
      </c>
      <c r="E6783">
        <v>0</v>
      </c>
      <c r="F6783">
        <v>0</v>
      </c>
      <c r="G6783">
        <v>55555555</v>
      </c>
      <c r="H6783">
        <v>0</v>
      </c>
      <c r="I6783">
        <v>0</v>
      </c>
      <c r="J6783">
        <v>0</v>
      </c>
      <c r="K6783">
        <v>0</v>
      </c>
      <c r="L6783">
        <v>0</v>
      </c>
      <c r="M6783">
        <v>0</v>
      </c>
    </row>
    <row r="6784" spans="2:13" x14ac:dyDescent="0.2">
      <c r="B6784">
        <v>0</v>
      </c>
      <c r="C6784">
        <v>0</v>
      </c>
      <c r="D6784">
        <v>0</v>
      </c>
      <c r="E6784">
        <v>0</v>
      </c>
      <c r="F6784">
        <v>0</v>
      </c>
      <c r="G6784">
        <v>55555555</v>
      </c>
      <c r="H6784">
        <v>0</v>
      </c>
      <c r="I6784">
        <v>0</v>
      </c>
      <c r="J6784">
        <v>0</v>
      </c>
      <c r="K6784">
        <v>0</v>
      </c>
      <c r="L6784">
        <v>0</v>
      </c>
      <c r="M6784">
        <v>0</v>
      </c>
    </row>
    <row r="6785" spans="2:13" x14ac:dyDescent="0.2">
      <c r="B6785">
        <v>0</v>
      </c>
      <c r="C6785">
        <v>0</v>
      </c>
      <c r="D6785">
        <v>0</v>
      </c>
      <c r="E6785">
        <v>0</v>
      </c>
      <c r="F6785">
        <v>0</v>
      </c>
      <c r="G6785">
        <v>55555555</v>
      </c>
      <c r="H6785">
        <v>0</v>
      </c>
      <c r="I6785">
        <v>0</v>
      </c>
      <c r="J6785">
        <v>0</v>
      </c>
      <c r="K6785">
        <v>0</v>
      </c>
      <c r="L6785">
        <v>0</v>
      </c>
      <c r="M6785">
        <v>0</v>
      </c>
    </row>
    <row r="6786" spans="2:13" x14ac:dyDescent="0.2">
      <c r="B6786">
        <v>0</v>
      </c>
      <c r="C6786">
        <v>0</v>
      </c>
      <c r="D6786">
        <v>0</v>
      </c>
      <c r="E6786">
        <v>0</v>
      </c>
      <c r="F6786">
        <v>0</v>
      </c>
      <c r="G6786">
        <v>55555555</v>
      </c>
      <c r="H6786">
        <v>0</v>
      </c>
      <c r="I6786">
        <v>0</v>
      </c>
      <c r="J6786">
        <v>0</v>
      </c>
      <c r="K6786">
        <v>0</v>
      </c>
      <c r="L6786">
        <v>0</v>
      </c>
      <c r="M6786">
        <v>0</v>
      </c>
    </row>
    <row r="6787" spans="2:13" x14ac:dyDescent="0.2">
      <c r="B6787">
        <v>0</v>
      </c>
      <c r="C6787">
        <v>0</v>
      </c>
      <c r="D6787">
        <v>0</v>
      </c>
      <c r="E6787">
        <v>0</v>
      </c>
      <c r="F6787">
        <v>0</v>
      </c>
      <c r="G6787">
        <v>55555555</v>
      </c>
      <c r="H6787">
        <v>0</v>
      </c>
      <c r="I6787">
        <v>0</v>
      </c>
      <c r="J6787">
        <v>0</v>
      </c>
      <c r="K6787">
        <v>0</v>
      </c>
      <c r="L6787">
        <v>0</v>
      </c>
      <c r="M6787">
        <v>0</v>
      </c>
    </row>
    <row r="6788" spans="2:13" x14ac:dyDescent="0.2">
      <c r="B6788">
        <v>0</v>
      </c>
      <c r="C6788">
        <v>0</v>
      </c>
      <c r="D6788">
        <v>0</v>
      </c>
      <c r="E6788">
        <v>0</v>
      </c>
      <c r="F6788">
        <v>0</v>
      </c>
      <c r="G6788">
        <v>55555555</v>
      </c>
      <c r="H6788">
        <v>0</v>
      </c>
      <c r="I6788">
        <v>0</v>
      </c>
      <c r="J6788">
        <v>0</v>
      </c>
      <c r="K6788">
        <v>0</v>
      </c>
      <c r="L6788">
        <v>0</v>
      </c>
      <c r="M6788">
        <v>0</v>
      </c>
    </row>
    <row r="6789" spans="2:13" x14ac:dyDescent="0.2">
      <c r="B6789">
        <v>0</v>
      </c>
      <c r="C6789">
        <v>0</v>
      </c>
      <c r="D6789">
        <v>0</v>
      </c>
      <c r="E6789">
        <v>0</v>
      </c>
      <c r="F6789">
        <v>0</v>
      </c>
      <c r="G6789">
        <v>55555555</v>
      </c>
      <c r="H6789">
        <v>0</v>
      </c>
      <c r="I6789">
        <v>0</v>
      </c>
      <c r="J6789">
        <v>0</v>
      </c>
      <c r="K6789">
        <v>0</v>
      </c>
      <c r="L6789">
        <v>0</v>
      </c>
      <c r="M6789">
        <v>0</v>
      </c>
    </row>
    <row r="6790" spans="2:13" x14ac:dyDescent="0.2">
      <c r="B6790">
        <v>0</v>
      </c>
      <c r="C6790">
        <v>0</v>
      </c>
      <c r="D6790">
        <v>0</v>
      </c>
      <c r="E6790">
        <v>0</v>
      </c>
      <c r="F6790">
        <v>0</v>
      </c>
      <c r="G6790">
        <v>55555555</v>
      </c>
      <c r="H6790">
        <v>0</v>
      </c>
      <c r="I6790">
        <v>0</v>
      </c>
      <c r="J6790">
        <v>0</v>
      </c>
      <c r="K6790">
        <v>0</v>
      </c>
      <c r="L6790">
        <v>0</v>
      </c>
      <c r="M6790">
        <v>0</v>
      </c>
    </row>
    <row r="6791" spans="2:13" x14ac:dyDescent="0.2">
      <c r="B6791">
        <v>0</v>
      </c>
      <c r="C6791">
        <v>0</v>
      </c>
      <c r="D6791">
        <v>0</v>
      </c>
      <c r="E6791">
        <v>0</v>
      </c>
      <c r="F6791">
        <v>0</v>
      </c>
      <c r="G6791">
        <v>55555555</v>
      </c>
      <c r="H6791">
        <v>0</v>
      </c>
      <c r="I6791">
        <v>0</v>
      </c>
      <c r="J6791">
        <v>0</v>
      </c>
      <c r="K6791">
        <v>0</v>
      </c>
      <c r="L6791">
        <v>0</v>
      </c>
      <c r="M6791">
        <v>0</v>
      </c>
    </row>
    <row r="6792" spans="2:13" x14ac:dyDescent="0.2">
      <c r="B6792">
        <v>0</v>
      </c>
      <c r="C6792">
        <v>0</v>
      </c>
      <c r="D6792">
        <v>0</v>
      </c>
      <c r="E6792">
        <v>0</v>
      </c>
      <c r="F6792">
        <v>0</v>
      </c>
      <c r="G6792">
        <v>55555555</v>
      </c>
      <c r="H6792">
        <v>0</v>
      </c>
      <c r="I6792">
        <v>0</v>
      </c>
      <c r="J6792">
        <v>0</v>
      </c>
      <c r="K6792">
        <v>0</v>
      </c>
      <c r="L6792">
        <v>0</v>
      </c>
      <c r="M6792">
        <v>0</v>
      </c>
    </row>
    <row r="6793" spans="2:13" x14ac:dyDescent="0.2">
      <c r="B6793">
        <v>0</v>
      </c>
      <c r="C6793">
        <v>0</v>
      </c>
      <c r="D6793">
        <v>0</v>
      </c>
      <c r="E6793">
        <v>0</v>
      </c>
      <c r="F6793">
        <v>0</v>
      </c>
      <c r="G6793">
        <v>55555555</v>
      </c>
      <c r="H6793">
        <v>0</v>
      </c>
      <c r="I6793">
        <v>0</v>
      </c>
      <c r="J6793">
        <v>0</v>
      </c>
      <c r="K6793">
        <v>0</v>
      </c>
      <c r="L6793">
        <v>0</v>
      </c>
      <c r="M6793">
        <v>0</v>
      </c>
    </row>
    <row r="6794" spans="2:13" x14ac:dyDescent="0.2">
      <c r="B6794">
        <v>0</v>
      </c>
      <c r="C6794">
        <v>0</v>
      </c>
      <c r="D6794">
        <v>0</v>
      </c>
      <c r="E6794">
        <v>0</v>
      </c>
      <c r="F6794">
        <v>0</v>
      </c>
      <c r="G6794">
        <v>55555555</v>
      </c>
      <c r="H6794">
        <v>0</v>
      </c>
      <c r="I6794">
        <v>0</v>
      </c>
      <c r="J6794">
        <v>0</v>
      </c>
      <c r="K6794">
        <v>0</v>
      </c>
      <c r="L6794">
        <v>0</v>
      </c>
      <c r="M6794">
        <v>0</v>
      </c>
    </row>
    <row r="6795" spans="2:13" x14ac:dyDescent="0.2">
      <c r="B6795">
        <v>0</v>
      </c>
      <c r="C6795">
        <v>0</v>
      </c>
      <c r="D6795">
        <v>0</v>
      </c>
      <c r="E6795">
        <v>0</v>
      </c>
      <c r="F6795">
        <v>0</v>
      </c>
      <c r="G6795">
        <v>55555555</v>
      </c>
      <c r="H6795">
        <v>0</v>
      </c>
      <c r="I6795">
        <v>0</v>
      </c>
      <c r="J6795">
        <v>0</v>
      </c>
      <c r="K6795">
        <v>0</v>
      </c>
      <c r="L6795">
        <v>0</v>
      </c>
      <c r="M6795">
        <v>0</v>
      </c>
    </row>
    <row r="6796" spans="2:13" x14ac:dyDescent="0.2">
      <c r="B6796">
        <v>0</v>
      </c>
      <c r="C6796">
        <v>0</v>
      </c>
      <c r="D6796">
        <v>0</v>
      </c>
      <c r="E6796">
        <v>0</v>
      </c>
      <c r="F6796">
        <v>0</v>
      </c>
      <c r="G6796">
        <v>55555555</v>
      </c>
      <c r="H6796">
        <v>0</v>
      </c>
      <c r="I6796">
        <v>0</v>
      </c>
      <c r="J6796">
        <v>0</v>
      </c>
      <c r="K6796">
        <v>0</v>
      </c>
      <c r="L6796">
        <v>0</v>
      </c>
      <c r="M6796">
        <v>0</v>
      </c>
    </row>
    <row r="6797" spans="2:13" x14ac:dyDescent="0.2">
      <c r="B6797">
        <v>0</v>
      </c>
      <c r="C6797">
        <v>0</v>
      </c>
      <c r="D6797">
        <v>0</v>
      </c>
      <c r="E6797">
        <v>0</v>
      </c>
      <c r="F6797">
        <v>0</v>
      </c>
      <c r="G6797">
        <v>55555555</v>
      </c>
      <c r="H6797">
        <v>0</v>
      </c>
      <c r="I6797">
        <v>0</v>
      </c>
      <c r="J6797">
        <v>0</v>
      </c>
      <c r="K6797">
        <v>0</v>
      </c>
      <c r="L6797">
        <v>0</v>
      </c>
      <c r="M6797">
        <v>0</v>
      </c>
    </row>
    <row r="6798" spans="2:13" x14ac:dyDescent="0.2">
      <c r="B6798">
        <v>0</v>
      </c>
      <c r="C6798">
        <v>0</v>
      </c>
      <c r="D6798">
        <v>0</v>
      </c>
      <c r="E6798">
        <v>0</v>
      </c>
      <c r="F6798">
        <v>0</v>
      </c>
      <c r="G6798">
        <v>55555555</v>
      </c>
      <c r="H6798">
        <v>0</v>
      </c>
      <c r="I6798">
        <v>0</v>
      </c>
      <c r="J6798">
        <v>0</v>
      </c>
      <c r="K6798">
        <v>0</v>
      </c>
      <c r="L6798">
        <v>0</v>
      </c>
      <c r="M6798">
        <v>0</v>
      </c>
    </row>
    <row r="6799" spans="2:13" x14ac:dyDescent="0.2">
      <c r="B6799">
        <v>0</v>
      </c>
      <c r="C6799">
        <v>0</v>
      </c>
      <c r="D6799">
        <v>0</v>
      </c>
      <c r="E6799">
        <v>0</v>
      </c>
      <c r="F6799">
        <v>0</v>
      </c>
      <c r="G6799">
        <v>55555555</v>
      </c>
      <c r="H6799">
        <v>0</v>
      </c>
      <c r="I6799">
        <v>0</v>
      </c>
      <c r="J6799">
        <v>0</v>
      </c>
      <c r="K6799">
        <v>0</v>
      </c>
      <c r="L6799">
        <v>0</v>
      </c>
      <c r="M6799">
        <v>0</v>
      </c>
    </row>
    <row r="6800" spans="2:13" x14ac:dyDescent="0.2">
      <c r="B6800">
        <v>0</v>
      </c>
      <c r="C6800">
        <v>0</v>
      </c>
      <c r="D6800">
        <v>0</v>
      </c>
      <c r="E6800">
        <v>0</v>
      </c>
      <c r="F6800">
        <v>0</v>
      </c>
      <c r="G6800">
        <v>55555555</v>
      </c>
      <c r="H6800">
        <v>0</v>
      </c>
      <c r="I6800">
        <v>0</v>
      </c>
      <c r="J6800">
        <v>0</v>
      </c>
      <c r="K6800">
        <v>0</v>
      </c>
      <c r="L6800">
        <v>0</v>
      </c>
      <c r="M6800">
        <v>0</v>
      </c>
    </row>
    <row r="6801" spans="2:13" x14ac:dyDescent="0.2">
      <c r="B6801">
        <v>0</v>
      </c>
      <c r="C6801">
        <v>0</v>
      </c>
      <c r="D6801">
        <v>0</v>
      </c>
      <c r="E6801">
        <v>0</v>
      </c>
      <c r="F6801">
        <v>0</v>
      </c>
      <c r="G6801">
        <v>55555555</v>
      </c>
      <c r="H6801">
        <v>0</v>
      </c>
      <c r="I6801">
        <v>0</v>
      </c>
      <c r="J6801">
        <v>0</v>
      </c>
      <c r="K6801">
        <v>0</v>
      </c>
      <c r="L6801">
        <v>0</v>
      </c>
      <c r="M6801">
        <v>0</v>
      </c>
    </row>
    <row r="6802" spans="2:13" x14ac:dyDescent="0.2">
      <c r="B6802">
        <v>0</v>
      </c>
      <c r="C6802">
        <v>0</v>
      </c>
      <c r="D6802">
        <v>0</v>
      </c>
      <c r="E6802">
        <v>0</v>
      </c>
      <c r="F6802">
        <v>0</v>
      </c>
      <c r="G6802">
        <v>55555555</v>
      </c>
      <c r="H6802">
        <v>0</v>
      </c>
      <c r="I6802">
        <v>0</v>
      </c>
      <c r="J6802">
        <v>0</v>
      </c>
      <c r="K6802">
        <v>0</v>
      </c>
      <c r="L6802">
        <v>0</v>
      </c>
      <c r="M6802">
        <v>0</v>
      </c>
    </row>
    <row r="6803" spans="2:13" x14ac:dyDescent="0.2">
      <c r="B6803">
        <v>0</v>
      </c>
      <c r="C6803">
        <v>0</v>
      </c>
      <c r="D6803">
        <v>0</v>
      </c>
      <c r="E6803">
        <v>0</v>
      </c>
      <c r="F6803">
        <v>0</v>
      </c>
      <c r="G6803">
        <v>55555555</v>
      </c>
      <c r="H6803">
        <v>0</v>
      </c>
      <c r="I6803">
        <v>0</v>
      </c>
      <c r="J6803">
        <v>0</v>
      </c>
      <c r="K6803">
        <v>0</v>
      </c>
      <c r="L6803">
        <v>0</v>
      </c>
      <c r="M6803">
        <v>0</v>
      </c>
    </row>
    <row r="6804" spans="2:13" x14ac:dyDescent="0.2">
      <c r="B6804">
        <v>0</v>
      </c>
      <c r="C6804">
        <v>0</v>
      </c>
      <c r="D6804">
        <v>0</v>
      </c>
      <c r="E6804">
        <v>0</v>
      </c>
      <c r="F6804">
        <v>0</v>
      </c>
      <c r="G6804">
        <v>55555555</v>
      </c>
      <c r="H6804">
        <v>0</v>
      </c>
      <c r="I6804">
        <v>0</v>
      </c>
      <c r="J6804">
        <v>0</v>
      </c>
      <c r="K6804">
        <v>0</v>
      </c>
      <c r="L6804">
        <v>0</v>
      </c>
      <c r="M6804">
        <v>0</v>
      </c>
    </row>
    <row r="6805" spans="2:13" x14ac:dyDescent="0.2">
      <c r="B6805">
        <v>0</v>
      </c>
      <c r="C6805">
        <v>0</v>
      </c>
      <c r="D6805">
        <v>0</v>
      </c>
      <c r="E6805">
        <v>0</v>
      </c>
      <c r="F6805">
        <v>0</v>
      </c>
      <c r="G6805">
        <v>55555555</v>
      </c>
      <c r="H6805">
        <v>0</v>
      </c>
      <c r="I6805">
        <v>0</v>
      </c>
      <c r="J6805">
        <v>0</v>
      </c>
      <c r="K6805">
        <v>0</v>
      </c>
      <c r="L6805">
        <v>0</v>
      </c>
      <c r="M6805">
        <v>0</v>
      </c>
    </row>
    <row r="6806" spans="2:13" x14ac:dyDescent="0.2">
      <c r="B6806">
        <v>0</v>
      </c>
      <c r="C6806">
        <v>0</v>
      </c>
      <c r="D6806">
        <v>0</v>
      </c>
      <c r="E6806">
        <v>0</v>
      </c>
      <c r="F6806">
        <v>0</v>
      </c>
      <c r="G6806">
        <v>55555555</v>
      </c>
      <c r="H6806">
        <v>0</v>
      </c>
      <c r="I6806">
        <v>0</v>
      </c>
      <c r="J6806">
        <v>0</v>
      </c>
      <c r="K6806">
        <v>0</v>
      </c>
      <c r="L6806">
        <v>0</v>
      </c>
      <c r="M6806">
        <v>0</v>
      </c>
    </row>
    <row r="6807" spans="2:13" x14ac:dyDescent="0.2">
      <c r="B6807">
        <v>0</v>
      </c>
      <c r="C6807">
        <v>0</v>
      </c>
      <c r="D6807">
        <v>0</v>
      </c>
      <c r="E6807">
        <v>0</v>
      </c>
      <c r="F6807">
        <v>0</v>
      </c>
      <c r="G6807">
        <v>55555555</v>
      </c>
      <c r="H6807">
        <v>0</v>
      </c>
      <c r="I6807">
        <v>0</v>
      </c>
      <c r="J6807">
        <v>0</v>
      </c>
      <c r="K6807">
        <v>0</v>
      </c>
      <c r="L6807">
        <v>0</v>
      </c>
      <c r="M6807">
        <v>0</v>
      </c>
    </row>
    <row r="6808" spans="2:13" x14ac:dyDescent="0.2">
      <c r="B6808">
        <v>0</v>
      </c>
      <c r="C6808">
        <v>0</v>
      </c>
      <c r="D6808">
        <v>0</v>
      </c>
      <c r="E6808">
        <v>0</v>
      </c>
      <c r="F6808">
        <v>0</v>
      </c>
      <c r="G6808">
        <v>55555555</v>
      </c>
      <c r="H6808">
        <v>0</v>
      </c>
      <c r="I6808">
        <v>0</v>
      </c>
      <c r="J6808">
        <v>0</v>
      </c>
      <c r="K6808">
        <v>0</v>
      </c>
      <c r="L6808">
        <v>0</v>
      </c>
      <c r="M6808">
        <v>0</v>
      </c>
    </row>
    <row r="6809" spans="2:13" x14ac:dyDescent="0.2">
      <c r="B6809">
        <v>0</v>
      </c>
      <c r="C6809">
        <v>0</v>
      </c>
      <c r="D6809">
        <v>0</v>
      </c>
      <c r="E6809">
        <v>0</v>
      </c>
      <c r="F6809">
        <v>0</v>
      </c>
      <c r="G6809">
        <v>55555555</v>
      </c>
      <c r="H6809">
        <v>0</v>
      </c>
      <c r="I6809">
        <v>0</v>
      </c>
      <c r="J6809">
        <v>0</v>
      </c>
      <c r="K6809">
        <v>0</v>
      </c>
      <c r="L6809">
        <v>0</v>
      </c>
      <c r="M6809">
        <v>0</v>
      </c>
    </row>
    <row r="6810" spans="2:13" x14ac:dyDescent="0.2">
      <c r="B6810">
        <v>0</v>
      </c>
      <c r="C6810">
        <v>0</v>
      </c>
      <c r="D6810">
        <v>0</v>
      </c>
      <c r="E6810">
        <v>0</v>
      </c>
      <c r="F6810">
        <v>0</v>
      </c>
      <c r="G6810">
        <v>55555555</v>
      </c>
      <c r="H6810">
        <v>0</v>
      </c>
      <c r="I6810">
        <v>0</v>
      </c>
      <c r="J6810">
        <v>0</v>
      </c>
      <c r="K6810">
        <v>0</v>
      </c>
      <c r="L6810">
        <v>0</v>
      </c>
      <c r="M6810">
        <v>0</v>
      </c>
    </row>
    <row r="6811" spans="2:13" x14ac:dyDescent="0.2">
      <c r="B6811">
        <v>0</v>
      </c>
      <c r="C6811">
        <v>0</v>
      </c>
      <c r="D6811">
        <v>0</v>
      </c>
      <c r="E6811">
        <v>0</v>
      </c>
      <c r="F6811">
        <v>0</v>
      </c>
      <c r="G6811">
        <v>55555555</v>
      </c>
      <c r="H6811">
        <v>0</v>
      </c>
      <c r="I6811">
        <v>0</v>
      </c>
      <c r="J6811">
        <v>0</v>
      </c>
      <c r="K6811">
        <v>0</v>
      </c>
      <c r="L6811">
        <v>0</v>
      </c>
      <c r="M6811">
        <v>0</v>
      </c>
    </row>
    <row r="6812" spans="2:13" x14ac:dyDescent="0.2">
      <c r="B6812">
        <v>0</v>
      </c>
      <c r="C6812">
        <v>0</v>
      </c>
      <c r="D6812">
        <v>0</v>
      </c>
      <c r="E6812">
        <v>0</v>
      </c>
      <c r="F6812">
        <v>0</v>
      </c>
      <c r="G6812">
        <v>55555555</v>
      </c>
      <c r="H6812">
        <v>0</v>
      </c>
      <c r="I6812">
        <v>0</v>
      </c>
      <c r="J6812">
        <v>0</v>
      </c>
      <c r="K6812">
        <v>0</v>
      </c>
      <c r="L6812">
        <v>0</v>
      </c>
      <c r="M6812">
        <v>0</v>
      </c>
    </row>
    <row r="6813" spans="2:13" x14ac:dyDescent="0.2">
      <c r="B6813">
        <v>0</v>
      </c>
      <c r="C6813">
        <v>0</v>
      </c>
      <c r="D6813">
        <v>0</v>
      </c>
      <c r="E6813">
        <v>0</v>
      </c>
      <c r="F6813">
        <v>0</v>
      </c>
      <c r="G6813">
        <v>55555555</v>
      </c>
      <c r="H6813">
        <v>0</v>
      </c>
      <c r="I6813">
        <v>0</v>
      </c>
      <c r="J6813">
        <v>0</v>
      </c>
      <c r="K6813">
        <v>0</v>
      </c>
      <c r="L6813">
        <v>0</v>
      </c>
      <c r="M6813">
        <v>0</v>
      </c>
    </row>
    <row r="6814" spans="2:13" x14ac:dyDescent="0.2">
      <c r="B6814">
        <v>0</v>
      </c>
      <c r="C6814">
        <v>0</v>
      </c>
      <c r="D6814">
        <v>0</v>
      </c>
      <c r="E6814">
        <v>0</v>
      </c>
      <c r="F6814">
        <v>0</v>
      </c>
      <c r="G6814">
        <v>55555555</v>
      </c>
      <c r="H6814">
        <v>0</v>
      </c>
      <c r="I6814">
        <v>0</v>
      </c>
      <c r="J6814">
        <v>0</v>
      </c>
      <c r="K6814">
        <v>0</v>
      </c>
      <c r="L6814">
        <v>0</v>
      </c>
      <c r="M6814">
        <v>0</v>
      </c>
    </row>
    <row r="6815" spans="2:13" x14ac:dyDescent="0.2">
      <c r="B6815">
        <v>0</v>
      </c>
      <c r="C6815">
        <v>0</v>
      </c>
      <c r="D6815">
        <v>0</v>
      </c>
      <c r="E6815">
        <v>0</v>
      </c>
      <c r="F6815">
        <v>0</v>
      </c>
      <c r="G6815">
        <v>55555555</v>
      </c>
      <c r="H6815">
        <v>0</v>
      </c>
      <c r="I6815">
        <v>0</v>
      </c>
      <c r="J6815">
        <v>0</v>
      </c>
      <c r="K6815">
        <v>0</v>
      </c>
      <c r="L6815">
        <v>0</v>
      </c>
      <c r="M6815">
        <v>0</v>
      </c>
    </row>
    <row r="6816" spans="2:13" x14ac:dyDescent="0.2">
      <c r="B6816">
        <v>0</v>
      </c>
      <c r="C6816">
        <v>0</v>
      </c>
      <c r="D6816">
        <v>0</v>
      </c>
      <c r="E6816">
        <v>0</v>
      </c>
      <c r="F6816">
        <v>0</v>
      </c>
      <c r="G6816">
        <v>55555555</v>
      </c>
      <c r="H6816">
        <v>0</v>
      </c>
      <c r="I6816">
        <v>0</v>
      </c>
      <c r="J6816">
        <v>0</v>
      </c>
      <c r="K6816">
        <v>0</v>
      </c>
      <c r="L6816">
        <v>0</v>
      </c>
      <c r="M6816">
        <v>0</v>
      </c>
    </row>
    <row r="6817" spans="2:13" x14ac:dyDescent="0.2">
      <c r="B6817">
        <v>0</v>
      </c>
      <c r="C6817">
        <v>0</v>
      </c>
      <c r="D6817">
        <v>0</v>
      </c>
      <c r="E6817">
        <v>0</v>
      </c>
      <c r="F6817">
        <v>0</v>
      </c>
      <c r="G6817">
        <v>55555555</v>
      </c>
      <c r="H6817">
        <v>0</v>
      </c>
      <c r="I6817">
        <v>0</v>
      </c>
      <c r="J6817">
        <v>0</v>
      </c>
      <c r="K6817">
        <v>0</v>
      </c>
      <c r="L6817">
        <v>0</v>
      </c>
      <c r="M6817">
        <v>0</v>
      </c>
    </row>
    <row r="6818" spans="2:13" x14ac:dyDescent="0.2">
      <c r="B6818">
        <v>0</v>
      </c>
      <c r="C6818">
        <v>0</v>
      </c>
      <c r="D6818">
        <v>0</v>
      </c>
      <c r="E6818">
        <v>0</v>
      </c>
      <c r="F6818">
        <v>0</v>
      </c>
      <c r="G6818">
        <v>55555555</v>
      </c>
      <c r="H6818">
        <v>0</v>
      </c>
      <c r="I6818">
        <v>0</v>
      </c>
      <c r="J6818">
        <v>0</v>
      </c>
      <c r="K6818">
        <v>0</v>
      </c>
      <c r="L6818">
        <v>0</v>
      </c>
      <c r="M6818">
        <v>0</v>
      </c>
    </row>
    <row r="6819" spans="2:13" x14ac:dyDescent="0.2">
      <c r="B6819">
        <v>0</v>
      </c>
      <c r="C6819">
        <v>0</v>
      </c>
      <c r="D6819">
        <v>0</v>
      </c>
      <c r="E6819">
        <v>0</v>
      </c>
      <c r="F6819">
        <v>0</v>
      </c>
      <c r="G6819">
        <v>55555555</v>
      </c>
      <c r="H6819">
        <v>0</v>
      </c>
      <c r="I6819">
        <v>0</v>
      </c>
      <c r="J6819">
        <v>0</v>
      </c>
      <c r="K6819">
        <v>0</v>
      </c>
      <c r="L6819">
        <v>0</v>
      </c>
      <c r="M6819">
        <v>0</v>
      </c>
    </row>
    <row r="6820" spans="2:13" x14ac:dyDescent="0.2">
      <c r="B6820">
        <v>0</v>
      </c>
      <c r="C6820">
        <v>0</v>
      </c>
      <c r="D6820">
        <v>0</v>
      </c>
      <c r="E6820">
        <v>0</v>
      </c>
      <c r="F6820">
        <v>0</v>
      </c>
      <c r="G6820">
        <v>55555555</v>
      </c>
      <c r="H6820">
        <v>0</v>
      </c>
      <c r="I6820">
        <v>0</v>
      </c>
      <c r="J6820">
        <v>0</v>
      </c>
      <c r="K6820">
        <v>0</v>
      </c>
      <c r="L6820">
        <v>0</v>
      </c>
      <c r="M6820">
        <v>0</v>
      </c>
    </row>
    <row r="6821" spans="2:13" x14ac:dyDescent="0.2">
      <c r="B6821">
        <v>0</v>
      </c>
      <c r="C6821">
        <v>0</v>
      </c>
      <c r="D6821">
        <v>0</v>
      </c>
      <c r="E6821">
        <v>0</v>
      </c>
      <c r="F6821">
        <v>0</v>
      </c>
      <c r="G6821">
        <v>55555555</v>
      </c>
      <c r="H6821">
        <v>0</v>
      </c>
      <c r="I6821">
        <v>0</v>
      </c>
      <c r="J6821">
        <v>0</v>
      </c>
      <c r="K6821">
        <v>0</v>
      </c>
      <c r="L6821">
        <v>0</v>
      </c>
      <c r="M6821">
        <v>0</v>
      </c>
    </row>
    <row r="6822" spans="2:13" x14ac:dyDescent="0.2">
      <c r="B6822">
        <v>0</v>
      </c>
      <c r="C6822">
        <v>0</v>
      </c>
      <c r="D6822">
        <v>0</v>
      </c>
      <c r="E6822">
        <v>0</v>
      </c>
      <c r="F6822">
        <v>0</v>
      </c>
      <c r="G6822">
        <v>55555555</v>
      </c>
      <c r="H6822">
        <v>0</v>
      </c>
      <c r="I6822">
        <v>0</v>
      </c>
      <c r="J6822">
        <v>0</v>
      </c>
      <c r="K6822">
        <v>0</v>
      </c>
      <c r="L6822">
        <v>0</v>
      </c>
      <c r="M6822">
        <v>0</v>
      </c>
    </row>
    <row r="6823" spans="2:13" x14ac:dyDescent="0.2">
      <c r="B6823">
        <v>0</v>
      </c>
      <c r="C6823">
        <v>0</v>
      </c>
      <c r="D6823">
        <v>0</v>
      </c>
      <c r="E6823">
        <v>0</v>
      </c>
      <c r="F6823">
        <v>0</v>
      </c>
      <c r="G6823">
        <v>55555555</v>
      </c>
      <c r="H6823">
        <v>0</v>
      </c>
      <c r="I6823">
        <v>0</v>
      </c>
      <c r="J6823">
        <v>0</v>
      </c>
      <c r="K6823">
        <v>0</v>
      </c>
      <c r="L6823">
        <v>0</v>
      </c>
      <c r="M6823">
        <v>0</v>
      </c>
    </row>
    <row r="6824" spans="2:13" x14ac:dyDescent="0.2">
      <c r="B6824">
        <v>0</v>
      </c>
      <c r="C6824">
        <v>0</v>
      </c>
      <c r="D6824">
        <v>0</v>
      </c>
      <c r="E6824">
        <v>0</v>
      </c>
      <c r="F6824">
        <v>0</v>
      </c>
      <c r="G6824">
        <v>55555555</v>
      </c>
      <c r="H6824">
        <v>0</v>
      </c>
      <c r="I6824">
        <v>0</v>
      </c>
      <c r="J6824">
        <v>0</v>
      </c>
      <c r="K6824">
        <v>0</v>
      </c>
      <c r="L6824">
        <v>0</v>
      </c>
      <c r="M6824">
        <v>0</v>
      </c>
    </row>
    <row r="6825" spans="2:13" x14ac:dyDescent="0.2">
      <c r="B6825">
        <v>0</v>
      </c>
      <c r="C6825">
        <v>0</v>
      </c>
      <c r="D6825">
        <v>0</v>
      </c>
      <c r="E6825">
        <v>0</v>
      </c>
      <c r="F6825">
        <v>0</v>
      </c>
      <c r="G6825">
        <v>55555555</v>
      </c>
      <c r="H6825">
        <v>0</v>
      </c>
      <c r="I6825">
        <v>0</v>
      </c>
      <c r="J6825">
        <v>0</v>
      </c>
      <c r="K6825">
        <v>0</v>
      </c>
      <c r="L6825">
        <v>0</v>
      </c>
      <c r="M6825">
        <v>0</v>
      </c>
    </row>
    <row r="6826" spans="2:13" x14ac:dyDescent="0.2">
      <c r="B6826">
        <v>0</v>
      </c>
      <c r="C6826">
        <v>0</v>
      </c>
      <c r="D6826">
        <v>0</v>
      </c>
      <c r="E6826">
        <v>0</v>
      </c>
      <c r="F6826">
        <v>0</v>
      </c>
      <c r="G6826">
        <v>55555555</v>
      </c>
      <c r="H6826">
        <v>0</v>
      </c>
      <c r="I6826">
        <v>0</v>
      </c>
      <c r="J6826">
        <v>0</v>
      </c>
      <c r="K6826">
        <v>0</v>
      </c>
      <c r="L6826">
        <v>0</v>
      </c>
      <c r="M6826">
        <v>0</v>
      </c>
    </row>
    <row r="6827" spans="2:13" x14ac:dyDescent="0.2">
      <c r="B6827">
        <v>0</v>
      </c>
      <c r="C6827">
        <v>0</v>
      </c>
      <c r="D6827">
        <v>0</v>
      </c>
      <c r="E6827">
        <v>0</v>
      </c>
      <c r="F6827">
        <v>0</v>
      </c>
      <c r="G6827">
        <v>55555555</v>
      </c>
      <c r="H6827">
        <v>0</v>
      </c>
      <c r="I6827">
        <v>0</v>
      </c>
      <c r="J6827">
        <v>0</v>
      </c>
      <c r="K6827">
        <v>0</v>
      </c>
      <c r="L6827">
        <v>0</v>
      </c>
      <c r="M6827">
        <v>0</v>
      </c>
    </row>
    <row r="6828" spans="2:13" x14ac:dyDescent="0.2">
      <c r="B6828">
        <v>0</v>
      </c>
      <c r="C6828">
        <v>0</v>
      </c>
      <c r="D6828">
        <v>0</v>
      </c>
      <c r="E6828">
        <v>0</v>
      </c>
      <c r="F6828">
        <v>0</v>
      </c>
      <c r="G6828">
        <v>55555555</v>
      </c>
      <c r="H6828">
        <v>0</v>
      </c>
      <c r="I6828">
        <v>0</v>
      </c>
      <c r="J6828">
        <v>0</v>
      </c>
      <c r="K6828">
        <v>0</v>
      </c>
      <c r="L6828">
        <v>0</v>
      </c>
      <c r="M6828">
        <v>0</v>
      </c>
    </row>
    <row r="6829" spans="2:13" x14ac:dyDescent="0.2">
      <c r="B6829">
        <v>0</v>
      </c>
      <c r="C6829">
        <v>0</v>
      </c>
      <c r="D6829">
        <v>0</v>
      </c>
      <c r="E6829">
        <v>0</v>
      </c>
      <c r="F6829">
        <v>0</v>
      </c>
      <c r="G6829">
        <v>55555555</v>
      </c>
      <c r="H6829">
        <v>0</v>
      </c>
      <c r="I6829">
        <v>0</v>
      </c>
      <c r="J6829">
        <v>0</v>
      </c>
      <c r="K6829">
        <v>0</v>
      </c>
      <c r="L6829">
        <v>0</v>
      </c>
      <c r="M6829">
        <v>0</v>
      </c>
    </row>
    <row r="6830" spans="2:13" x14ac:dyDescent="0.2">
      <c r="B6830">
        <v>0</v>
      </c>
      <c r="C6830">
        <v>0</v>
      </c>
      <c r="D6830">
        <v>0</v>
      </c>
      <c r="E6830">
        <v>0</v>
      </c>
      <c r="F6830">
        <v>0</v>
      </c>
      <c r="G6830">
        <v>55555555</v>
      </c>
      <c r="H6830">
        <v>0</v>
      </c>
      <c r="I6830">
        <v>0</v>
      </c>
      <c r="J6830">
        <v>0</v>
      </c>
      <c r="K6830">
        <v>0</v>
      </c>
      <c r="L6830">
        <v>0</v>
      </c>
      <c r="M6830">
        <v>0</v>
      </c>
    </row>
    <row r="6831" spans="2:13" x14ac:dyDescent="0.2">
      <c r="B6831">
        <v>0</v>
      </c>
      <c r="C6831">
        <v>0</v>
      </c>
      <c r="D6831">
        <v>0</v>
      </c>
      <c r="E6831">
        <v>0</v>
      </c>
      <c r="F6831">
        <v>0</v>
      </c>
      <c r="G6831">
        <v>55555555</v>
      </c>
      <c r="H6831">
        <v>0</v>
      </c>
      <c r="I6831">
        <v>0</v>
      </c>
      <c r="J6831">
        <v>0</v>
      </c>
      <c r="K6831">
        <v>0</v>
      </c>
      <c r="L6831">
        <v>0</v>
      </c>
      <c r="M6831">
        <v>0</v>
      </c>
    </row>
    <row r="6832" spans="2:13" x14ac:dyDescent="0.2">
      <c r="B6832">
        <v>0</v>
      </c>
      <c r="C6832">
        <v>0</v>
      </c>
      <c r="D6832">
        <v>0</v>
      </c>
      <c r="E6832">
        <v>0</v>
      </c>
      <c r="F6832">
        <v>0</v>
      </c>
      <c r="G6832">
        <v>55555555</v>
      </c>
      <c r="H6832">
        <v>0</v>
      </c>
      <c r="I6832">
        <v>0</v>
      </c>
      <c r="J6832">
        <v>0</v>
      </c>
      <c r="K6832">
        <v>0</v>
      </c>
      <c r="L6832">
        <v>0</v>
      </c>
      <c r="M6832">
        <v>0</v>
      </c>
    </row>
    <row r="6833" spans="2:13" x14ac:dyDescent="0.2">
      <c r="B6833">
        <v>0</v>
      </c>
      <c r="C6833">
        <v>0</v>
      </c>
      <c r="D6833">
        <v>0</v>
      </c>
      <c r="E6833">
        <v>0</v>
      </c>
      <c r="F6833">
        <v>0</v>
      </c>
      <c r="G6833">
        <v>55555555</v>
      </c>
      <c r="H6833">
        <v>0</v>
      </c>
      <c r="I6833">
        <v>0</v>
      </c>
      <c r="J6833">
        <v>0</v>
      </c>
      <c r="K6833">
        <v>0</v>
      </c>
      <c r="L6833">
        <v>0</v>
      </c>
      <c r="M6833">
        <v>0</v>
      </c>
    </row>
    <row r="6834" spans="2:13" x14ac:dyDescent="0.2">
      <c r="B6834">
        <v>0</v>
      </c>
      <c r="C6834">
        <v>0</v>
      </c>
      <c r="D6834">
        <v>0</v>
      </c>
      <c r="E6834">
        <v>0</v>
      </c>
      <c r="F6834">
        <v>0</v>
      </c>
      <c r="G6834">
        <v>55555555</v>
      </c>
      <c r="H6834">
        <v>0</v>
      </c>
      <c r="I6834">
        <v>0</v>
      </c>
      <c r="J6834">
        <v>0</v>
      </c>
      <c r="K6834">
        <v>0</v>
      </c>
      <c r="L6834">
        <v>0</v>
      </c>
      <c r="M6834">
        <v>0</v>
      </c>
    </row>
    <row r="6835" spans="2:13" x14ac:dyDescent="0.2">
      <c r="B6835">
        <v>0</v>
      </c>
      <c r="C6835">
        <v>0</v>
      </c>
      <c r="D6835">
        <v>0</v>
      </c>
      <c r="E6835">
        <v>0</v>
      </c>
      <c r="F6835">
        <v>0</v>
      </c>
      <c r="G6835">
        <v>55555555</v>
      </c>
      <c r="H6835">
        <v>0</v>
      </c>
      <c r="I6835">
        <v>0</v>
      </c>
      <c r="J6835">
        <v>0</v>
      </c>
      <c r="K6835">
        <v>0</v>
      </c>
      <c r="L6835">
        <v>0</v>
      </c>
      <c r="M6835">
        <v>0</v>
      </c>
    </row>
    <row r="6836" spans="2:13" x14ac:dyDescent="0.2">
      <c r="B6836">
        <v>0</v>
      </c>
      <c r="C6836">
        <v>0</v>
      </c>
      <c r="D6836">
        <v>0</v>
      </c>
      <c r="E6836">
        <v>0</v>
      </c>
      <c r="F6836">
        <v>0</v>
      </c>
      <c r="G6836">
        <v>55555555</v>
      </c>
      <c r="H6836">
        <v>0</v>
      </c>
      <c r="I6836">
        <v>0</v>
      </c>
      <c r="J6836">
        <v>0</v>
      </c>
      <c r="K6836">
        <v>0</v>
      </c>
      <c r="L6836">
        <v>0</v>
      </c>
      <c r="M6836">
        <v>0</v>
      </c>
    </row>
    <row r="6837" spans="2:13" x14ac:dyDescent="0.2">
      <c r="B6837">
        <v>0</v>
      </c>
      <c r="C6837">
        <v>0</v>
      </c>
      <c r="D6837">
        <v>0</v>
      </c>
      <c r="E6837">
        <v>0</v>
      </c>
      <c r="F6837">
        <v>0</v>
      </c>
      <c r="G6837">
        <v>55555555</v>
      </c>
      <c r="H6837">
        <v>0</v>
      </c>
      <c r="I6837">
        <v>0</v>
      </c>
      <c r="J6837">
        <v>0</v>
      </c>
      <c r="K6837">
        <v>0</v>
      </c>
      <c r="L6837">
        <v>0</v>
      </c>
      <c r="M6837">
        <v>0</v>
      </c>
    </row>
    <row r="6838" spans="2:13" x14ac:dyDescent="0.2">
      <c r="B6838">
        <v>0</v>
      </c>
      <c r="C6838">
        <v>0</v>
      </c>
      <c r="D6838">
        <v>0</v>
      </c>
      <c r="E6838">
        <v>0</v>
      </c>
      <c r="F6838">
        <v>0</v>
      </c>
      <c r="G6838">
        <v>55555555</v>
      </c>
      <c r="H6838">
        <v>0</v>
      </c>
      <c r="I6838">
        <v>0</v>
      </c>
      <c r="J6838">
        <v>0</v>
      </c>
      <c r="K6838">
        <v>0</v>
      </c>
      <c r="L6838">
        <v>0</v>
      </c>
      <c r="M6838">
        <v>0</v>
      </c>
    </row>
    <row r="6839" spans="2:13" x14ac:dyDescent="0.2">
      <c r="B6839">
        <v>0</v>
      </c>
      <c r="C6839">
        <v>0</v>
      </c>
      <c r="D6839">
        <v>0</v>
      </c>
      <c r="E6839">
        <v>0</v>
      </c>
      <c r="F6839">
        <v>0</v>
      </c>
      <c r="G6839">
        <v>55555555</v>
      </c>
      <c r="H6839">
        <v>0</v>
      </c>
      <c r="I6839">
        <v>0</v>
      </c>
      <c r="J6839">
        <v>0</v>
      </c>
      <c r="K6839">
        <v>0</v>
      </c>
      <c r="L6839">
        <v>0</v>
      </c>
      <c r="M6839">
        <v>0</v>
      </c>
    </row>
    <row r="6840" spans="2:13" x14ac:dyDescent="0.2">
      <c r="B6840">
        <v>0</v>
      </c>
      <c r="C6840">
        <v>0</v>
      </c>
      <c r="D6840">
        <v>0</v>
      </c>
      <c r="E6840">
        <v>0</v>
      </c>
      <c r="F6840">
        <v>0</v>
      </c>
      <c r="G6840">
        <v>55555555</v>
      </c>
      <c r="H6840">
        <v>0</v>
      </c>
      <c r="I6840">
        <v>0</v>
      </c>
      <c r="J6840">
        <v>0</v>
      </c>
      <c r="K6840">
        <v>0</v>
      </c>
      <c r="L6840">
        <v>0</v>
      </c>
      <c r="M6840">
        <v>0</v>
      </c>
    </row>
    <row r="6841" spans="2:13" x14ac:dyDescent="0.2">
      <c r="B6841">
        <v>0</v>
      </c>
      <c r="C6841">
        <v>0</v>
      </c>
      <c r="D6841">
        <v>0</v>
      </c>
      <c r="E6841">
        <v>0</v>
      </c>
      <c r="F6841">
        <v>0</v>
      </c>
      <c r="G6841">
        <v>55555555</v>
      </c>
      <c r="H6841">
        <v>0</v>
      </c>
      <c r="I6841">
        <v>0</v>
      </c>
      <c r="J6841">
        <v>0</v>
      </c>
      <c r="K6841">
        <v>0</v>
      </c>
      <c r="L6841">
        <v>0</v>
      </c>
      <c r="M6841">
        <v>0</v>
      </c>
    </row>
    <row r="6842" spans="2:13" x14ac:dyDescent="0.2">
      <c r="B6842">
        <v>0</v>
      </c>
      <c r="C6842">
        <v>0</v>
      </c>
      <c r="D6842">
        <v>0</v>
      </c>
      <c r="E6842">
        <v>0</v>
      </c>
      <c r="F6842">
        <v>0</v>
      </c>
      <c r="G6842">
        <v>55555555</v>
      </c>
      <c r="H6842">
        <v>0</v>
      </c>
      <c r="I6842">
        <v>0</v>
      </c>
      <c r="J6842">
        <v>0</v>
      </c>
      <c r="K6842">
        <v>0</v>
      </c>
      <c r="L6842">
        <v>0</v>
      </c>
      <c r="M6842">
        <v>0</v>
      </c>
    </row>
    <row r="6843" spans="2:13" x14ac:dyDescent="0.2">
      <c r="B6843">
        <v>0</v>
      </c>
      <c r="C6843">
        <v>0</v>
      </c>
      <c r="D6843">
        <v>0</v>
      </c>
      <c r="E6843">
        <v>0</v>
      </c>
      <c r="F6843">
        <v>0</v>
      </c>
      <c r="G6843">
        <v>55555555</v>
      </c>
      <c r="H6843">
        <v>0</v>
      </c>
      <c r="I6843">
        <v>0</v>
      </c>
      <c r="J6843">
        <v>0</v>
      </c>
      <c r="K6843">
        <v>0</v>
      </c>
      <c r="L6843">
        <v>0</v>
      </c>
      <c r="M6843">
        <v>0</v>
      </c>
    </row>
    <row r="6844" spans="2:13" x14ac:dyDescent="0.2">
      <c r="B6844">
        <v>0</v>
      </c>
      <c r="C6844">
        <v>0</v>
      </c>
      <c r="D6844">
        <v>0</v>
      </c>
      <c r="E6844">
        <v>0</v>
      </c>
      <c r="F6844">
        <v>0</v>
      </c>
      <c r="G6844">
        <v>55555555</v>
      </c>
      <c r="H6844">
        <v>0</v>
      </c>
      <c r="I6844">
        <v>0</v>
      </c>
      <c r="J6844">
        <v>0</v>
      </c>
      <c r="K6844">
        <v>0</v>
      </c>
      <c r="L6844">
        <v>0</v>
      </c>
      <c r="M6844">
        <v>0</v>
      </c>
    </row>
    <row r="6845" spans="2:13" x14ac:dyDescent="0.2">
      <c r="B6845">
        <v>0</v>
      </c>
      <c r="C6845">
        <v>0</v>
      </c>
      <c r="D6845">
        <v>0</v>
      </c>
      <c r="E6845">
        <v>0</v>
      </c>
      <c r="F6845">
        <v>0</v>
      </c>
      <c r="G6845">
        <v>55555555</v>
      </c>
      <c r="H6845">
        <v>0</v>
      </c>
      <c r="I6845">
        <v>0</v>
      </c>
      <c r="J6845">
        <v>0</v>
      </c>
      <c r="K6845">
        <v>0</v>
      </c>
      <c r="L6845">
        <v>0</v>
      </c>
      <c r="M6845">
        <v>0</v>
      </c>
    </row>
    <row r="6846" spans="2:13" x14ac:dyDescent="0.2">
      <c r="B6846">
        <v>0</v>
      </c>
      <c r="C6846">
        <v>0</v>
      </c>
      <c r="D6846">
        <v>0</v>
      </c>
      <c r="E6846">
        <v>0</v>
      </c>
      <c r="F6846">
        <v>0</v>
      </c>
      <c r="G6846">
        <v>55555555</v>
      </c>
      <c r="H6846">
        <v>0</v>
      </c>
      <c r="I6846">
        <v>0</v>
      </c>
      <c r="J6846">
        <v>0</v>
      </c>
      <c r="K6846">
        <v>0</v>
      </c>
      <c r="L6846">
        <v>0</v>
      </c>
      <c r="M6846">
        <v>0</v>
      </c>
    </row>
    <row r="6847" spans="2:13" x14ac:dyDescent="0.2">
      <c r="B6847">
        <v>0</v>
      </c>
      <c r="C6847">
        <v>0</v>
      </c>
      <c r="D6847">
        <v>0</v>
      </c>
      <c r="E6847">
        <v>0</v>
      </c>
      <c r="F6847">
        <v>0</v>
      </c>
      <c r="G6847">
        <v>55555555</v>
      </c>
      <c r="H6847">
        <v>0</v>
      </c>
      <c r="I6847">
        <v>0</v>
      </c>
      <c r="J6847">
        <v>0</v>
      </c>
      <c r="K6847">
        <v>0</v>
      </c>
      <c r="L6847">
        <v>0</v>
      </c>
      <c r="M6847">
        <v>0</v>
      </c>
    </row>
    <row r="6848" spans="2:13" x14ac:dyDescent="0.2">
      <c r="B6848">
        <v>0</v>
      </c>
      <c r="C6848">
        <v>0</v>
      </c>
      <c r="D6848">
        <v>0</v>
      </c>
      <c r="E6848">
        <v>0</v>
      </c>
      <c r="F6848">
        <v>0</v>
      </c>
      <c r="G6848">
        <v>55555555</v>
      </c>
      <c r="H6848">
        <v>0</v>
      </c>
      <c r="I6848">
        <v>0</v>
      </c>
      <c r="J6848">
        <v>0</v>
      </c>
      <c r="K6848">
        <v>0</v>
      </c>
      <c r="L6848">
        <v>0</v>
      </c>
      <c r="M6848">
        <v>0</v>
      </c>
    </row>
    <row r="6849" spans="2:13" x14ac:dyDescent="0.2">
      <c r="B6849">
        <v>0</v>
      </c>
      <c r="C6849">
        <v>0</v>
      </c>
      <c r="D6849">
        <v>0</v>
      </c>
      <c r="E6849">
        <v>0</v>
      </c>
      <c r="F6849">
        <v>0</v>
      </c>
      <c r="G6849">
        <v>55555555</v>
      </c>
      <c r="H6849">
        <v>0</v>
      </c>
      <c r="I6849">
        <v>0</v>
      </c>
      <c r="J6849">
        <v>0</v>
      </c>
      <c r="K6849">
        <v>0</v>
      </c>
      <c r="L6849">
        <v>0</v>
      </c>
      <c r="M6849">
        <v>0</v>
      </c>
    </row>
    <row r="6850" spans="2:13" x14ac:dyDescent="0.2">
      <c r="B6850">
        <v>0</v>
      </c>
      <c r="C6850">
        <v>0</v>
      </c>
      <c r="D6850">
        <v>0</v>
      </c>
      <c r="E6850">
        <v>0</v>
      </c>
      <c r="F6850">
        <v>0</v>
      </c>
      <c r="G6850">
        <v>55555555</v>
      </c>
      <c r="H6850">
        <v>0</v>
      </c>
      <c r="I6850">
        <v>0</v>
      </c>
      <c r="J6850">
        <v>0</v>
      </c>
      <c r="K6850">
        <v>0</v>
      </c>
      <c r="L6850">
        <v>0</v>
      </c>
      <c r="M6850">
        <v>0</v>
      </c>
    </row>
    <row r="6851" spans="2:13" x14ac:dyDescent="0.2">
      <c r="B6851">
        <v>0</v>
      </c>
      <c r="C6851">
        <v>0</v>
      </c>
      <c r="D6851">
        <v>0</v>
      </c>
      <c r="E6851">
        <v>0</v>
      </c>
      <c r="F6851">
        <v>0</v>
      </c>
      <c r="G6851">
        <v>55555555</v>
      </c>
      <c r="H6851">
        <v>0</v>
      </c>
      <c r="I6851">
        <v>0</v>
      </c>
      <c r="J6851">
        <v>0</v>
      </c>
      <c r="K6851">
        <v>0</v>
      </c>
      <c r="L6851">
        <v>0</v>
      </c>
      <c r="M6851">
        <v>0</v>
      </c>
    </row>
    <row r="6852" spans="2:13" x14ac:dyDescent="0.2">
      <c r="B6852">
        <v>0</v>
      </c>
      <c r="C6852">
        <v>0</v>
      </c>
      <c r="D6852">
        <v>0</v>
      </c>
      <c r="E6852">
        <v>0</v>
      </c>
      <c r="F6852">
        <v>0</v>
      </c>
      <c r="G6852">
        <v>55555555</v>
      </c>
      <c r="H6852">
        <v>0</v>
      </c>
      <c r="I6852">
        <v>0</v>
      </c>
      <c r="J6852">
        <v>0</v>
      </c>
      <c r="K6852">
        <v>0</v>
      </c>
      <c r="L6852">
        <v>0</v>
      </c>
      <c r="M6852">
        <v>0</v>
      </c>
    </row>
    <row r="6853" spans="2:13" x14ac:dyDescent="0.2">
      <c r="B6853">
        <v>0</v>
      </c>
      <c r="C6853">
        <v>0</v>
      </c>
      <c r="D6853">
        <v>0</v>
      </c>
      <c r="E6853">
        <v>0</v>
      </c>
      <c r="F6853">
        <v>0</v>
      </c>
      <c r="G6853">
        <v>55555555</v>
      </c>
      <c r="H6853">
        <v>0</v>
      </c>
      <c r="I6853">
        <v>0</v>
      </c>
      <c r="J6853">
        <v>0</v>
      </c>
      <c r="K6853">
        <v>0</v>
      </c>
      <c r="L6853">
        <v>0</v>
      </c>
      <c r="M6853">
        <v>0</v>
      </c>
    </row>
    <row r="6854" spans="2:13" x14ac:dyDescent="0.2">
      <c r="B6854">
        <v>0</v>
      </c>
      <c r="C6854">
        <v>0</v>
      </c>
      <c r="D6854">
        <v>0</v>
      </c>
      <c r="E6854">
        <v>0</v>
      </c>
      <c r="F6854">
        <v>0</v>
      </c>
      <c r="G6854">
        <v>55555555</v>
      </c>
      <c r="H6854">
        <v>0</v>
      </c>
      <c r="I6854">
        <v>0</v>
      </c>
      <c r="J6854">
        <v>0</v>
      </c>
      <c r="K6854">
        <v>0</v>
      </c>
      <c r="L6854">
        <v>0</v>
      </c>
      <c r="M6854">
        <v>0</v>
      </c>
    </row>
    <row r="6855" spans="2:13" x14ac:dyDescent="0.2">
      <c r="B6855">
        <v>0</v>
      </c>
      <c r="C6855">
        <v>0</v>
      </c>
      <c r="D6855">
        <v>0</v>
      </c>
      <c r="E6855">
        <v>0</v>
      </c>
      <c r="F6855">
        <v>0</v>
      </c>
      <c r="G6855">
        <v>55555555</v>
      </c>
      <c r="H6855">
        <v>0</v>
      </c>
      <c r="I6855">
        <v>0</v>
      </c>
      <c r="J6855">
        <v>0</v>
      </c>
      <c r="K6855">
        <v>0</v>
      </c>
      <c r="L6855">
        <v>0</v>
      </c>
      <c r="M6855">
        <v>0</v>
      </c>
    </row>
    <row r="6856" spans="2:13" x14ac:dyDescent="0.2">
      <c r="B6856">
        <v>0</v>
      </c>
      <c r="C6856">
        <v>0</v>
      </c>
      <c r="D6856">
        <v>0</v>
      </c>
      <c r="E6856">
        <v>0</v>
      </c>
      <c r="F6856">
        <v>0</v>
      </c>
      <c r="G6856">
        <v>55555555</v>
      </c>
      <c r="H6856">
        <v>0</v>
      </c>
      <c r="I6856">
        <v>0</v>
      </c>
      <c r="J6856">
        <v>0</v>
      </c>
      <c r="K6856">
        <v>0</v>
      </c>
      <c r="L6856">
        <v>0</v>
      </c>
      <c r="M6856">
        <v>0</v>
      </c>
    </row>
    <row r="6857" spans="2:13" x14ac:dyDescent="0.2">
      <c r="B6857">
        <v>0</v>
      </c>
      <c r="C6857">
        <v>0</v>
      </c>
      <c r="D6857">
        <v>0</v>
      </c>
      <c r="E6857">
        <v>0</v>
      </c>
      <c r="F6857">
        <v>0</v>
      </c>
      <c r="G6857">
        <v>55555555</v>
      </c>
      <c r="H6857">
        <v>0</v>
      </c>
      <c r="I6857">
        <v>0</v>
      </c>
      <c r="J6857">
        <v>0</v>
      </c>
      <c r="K6857">
        <v>0</v>
      </c>
      <c r="L6857">
        <v>0</v>
      </c>
      <c r="M6857">
        <v>0</v>
      </c>
    </row>
    <row r="6858" spans="2:13" x14ac:dyDescent="0.2">
      <c r="B6858">
        <v>0</v>
      </c>
      <c r="C6858">
        <v>0</v>
      </c>
      <c r="D6858">
        <v>0</v>
      </c>
      <c r="E6858">
        <v>0</v>
      </c>
      <c r="F6858">
        <v>0</v>
      </c>
      <c r="G6858">
        <v>55555555</v>
      </c>
      <c r="H6858">
        <v>0</v>
      </c>
      <c r="I6858">
        <v>0</v>
      </c>
      <c r="J6858">
        <v>0</v>
      </c>
      <c r="K6858">
        <v>0</v>
      </c>
      <c r="L6858">
        <v>0</v>
      </c>
      <c r="M6858">
        <v>0</v>
      </c>
    </row>
    <row r="6859" spans="2:13" x14ac:dyDescent="0.2">
      <c r="B6859">
        <v>0</v>
      </c>
      <c r="C6859">
        <v>0</v>
      </c>
      <c r="D6859">
        <v>0</v>
      </c>
      <c r="E6859">
        <v>0</v>
      </c>
      <c r="F6859">
        <v>0</v>
      </c>
      <c r="G6859">
        <v>55555555</v>
      </c>
      <c r="H6859">
        <v>0</v>
      </c>
      <c r="I6859">
        <v>0</v>
      </c>
      <c r="J6859">
        <v>0</v>
      </c>
      <c r="K6859">
        <v>0</v>
      </c>
      <c r="L6859">
        <v>0</v>
      </c>
      <c r="M6859">
        <v>0</v>
      </c>
    </row>
    <row r="6860" spans="2:13" x14ac:dyDescent="0.2">
      <c r="B6860">
        <v>0</v>
      </c>
      <c r="C6860">
        <v>0</v>
      </c>
      <c r="D6860">
        <v>0</v>
      </c>
      <c r="E6860">
        <v>0</v>
      </c>
      <c r="F6860">
        <v>0</v>
      </c>
      <c r="G6860">
        <v>55555555</v>
      </c>
      <c r="H6860">
        <v>0</v>
      </c>
      <c r="I6860">
        <v>0</v>
      </c>
      <c r="J6860">
        <v>0</v>
      </c>
      <c r="K6860">
        <v>0</v>
      </c>
      <c r="L6860">
        <v>0</v>
      </c>
      <c r="M6860">
        <v>0</v>
      </c>
    </row>
    <row r="6861" spans="2:13" x14ac:dyDescent="0.2">
      <c r="B6861">
        <v>0</v>
      </c>
      <c r="C6861">
        <v>0</v>
      </c>
      <c r="D6861">
        <v>0</v>
      </c>
      <c r="E6861">
        <v>0</v>
      </c>
      <c r="F6861">
        <v>0</v>
      </c>
      <c r="G6861">
        <v>55555555</v>
      </c>
      <c r="H6861">
        <v>0</v>
      </c>
      <c r="I6861">
        <v>0</v>
      </c>
      <c r="J6861">
        <v>0</v>
      </c>
      <c r="K6861">
        <v>0</v>
      </c>
      <c r="L6861">
        <v>0</v>
      </c>
      <c r="M6861">
        <v>0</v>
      </c>
    </row>
    <row r="6862" spans="2:13" x14ac:dyDescent="0.2">
      <c r="B6862">
        <v>0</v>
      </c>
      <c r="C6862">
        <v>0</v>
      </c>
      <c r="D6862">
        <v>0</v>
      </c>
      <c r="E6862">
        <v>0</v>
      </c>
      <c r="F6862">
        <v>0</v>
      </c>
      <c r="G6862">
        <v>55555555</v>
      </c>
      <c r="H6862">
        <v>0</v>
      </c>
      <c r="I6862">
        <v>0</v>
      </c>
      <c r="J6862">
        <v>0</v>
      </c>
      <c r="K6862">
        <v>0</v>
      </c>
      <c r="L6862">
        <v>0</v>
      </c>
      <c r="M6862">
        <v>0</v>
      </c>
    </row>
    <row r="6863" spans="2:13" x14ac:dyDescent="0.2">
      <c r="B6863">
        <v>0</v>
      </c>
      <c r="C6863">
        <v>0</v>
      </c>
      <c r="D6863">
        <v>0</v>
      </c>
      <c r="E6863">
        <v>0</v>
      </c>
      <c r="F6863">
        <v>0</v>
      </c>
      <c r="G6863">
        <v>55555555</v>
      </c>
      <c r="H6863">
        <v>0</v>
      </c>
      <c r="I6863">
        <v>0</v>
      </c>
      <c r="J6863">
        <v>0</v>
      </c>
      <c r="K6863">
        <v>0</v>
      </c>
      <c r="L6863">
        <v>0</v>
      </c>
      <c r="M6863">
        <v>0</v>
      </c>
    </row>
    <row r="6864" spans="2:13" x14ac:dyDescent="0.2">
      <c r="B6864">
        <v>0</v>
      </c>
      <c r="C6864">
        <v>0</v>
      </c>
      <c r="D6864">
        <v>0</v>
      </c>
      <c r="E6864">
        <v>0</v>
      </c>
      <c r="F6864">
        <v>0</v>
      </c>
      <c r="G6864">
        <v>55555555</v>
      </c>
      <c r="H6864">
        <v>0</v>
      </c>
      <c r="I6864">
        <v>0</v>
      </c>
      <c r="J6864">
        <v>0</v>
      </c>
      <c r="K6864">
        <v>0</v>
      </c>
      <c r="L6864">
        <v>0</v>
      </c>
      <c r="M6864">
        <v>0</v>
      </c>
    </row>
    <row r="6865" spans="2:13" x14ac:dyDescent="0.2">
      <c r="B6865">
        <v>0</v>
      </c>
      <c r="C6865">
        <v>0</v>
      </c>
      <c r="D6865">
        <v>0</v>
      </c>
      <c r="E6865">
        <v>0</v>
      </c>
      <c r="F6865">
        <v>0</v>
      </c>
      <c r="G6865">
        <v>55555555</v>
      </c>
      <c r="H6865">
        <v>0</v>
      </c>
      <c r="I6865">
        <v>0</v>
      </c>
      <c r="J6865">
        <v>0</v>
      </c>
      <c r="K6865">
        <v>0</v>
      </c>
      <c r="L6865">
        <v>0</v>
      </c>
      <c r="M6865">
        <v>0</v>
      </c>
    </row>
    <row r="6866" spans="2:13" x14ac:dyDescent="0.2">
      <c r="B6866">
        <v>0</v>
      </c>
      <c r="C6866">
        <v>0</v>
      </c>
      <c r="D6866">
        <v>0</v>
      </c>
      <c r="E6866">
        <v>0</v>
      </c>
      <c r="F6866">
        <v>0</v>
      </c>
      <c r="G6866">
        <v>55555555</v>
      </c>
      <c r="H6866">
        <v>0</v>
      </c>
      <c r="I6866">
        <v>0</v>
      </c>
      <c r="J6866">
        <v>0</v>
      </c>
      <c r="K6866">
        <v>0</v>
      </c>
      <c r="L6866">
        <v>0</v>
      </c>
      <c r="M6866">
        <v>0</v>
      </c>
    </row>
    <row r="6867" spans="2:13" x14ac:dyDescent="0.2">
      <c r="B6867">
        <v>0</v>
      </c>
      <c r="C6867">
        <v>0</v>
      </c>
      <c r="D6867">
        <v>0</v>
      </c>
      <c r="E6867">
        <v>0</v>
      </c>
      <c r="F6867">
        <v>0</v>
      </c>
      <c r="G6867">
        <v>55555555</v>
      </c>
      <c r="H6867">
        <v>0</v>
      </c>
      <c r="I6867">
        <v>0</v>
      </c>
      <c r="J6867">
        <v>0</v>
      </c>
      <c r="K6867">
        <v>0</v>
      </c>
      <c r="L6867">
        <v>0</v>
      </c>
      <c r="M6867">
        <v>0</v>
      </c>
    </row>
    <row r="6868" spans="2:13" x14ac:dyDescent="0.2">
      <c r="B6868">
        <v>0</v>
      </c>
      <c r="C6868">
        <v>0</v>
      </c>
      <c r="D6868">
        <v>0</v>
      </c>
      <c r="E6868">
        <v>0</v>
      </c>
      <c r="F6868">
        <v>0</v>
      </c>
      <c r="G6868">
        <v>55555555</v>
      </c>
      <c r="H6868">
        <v>0</v>
      </c>
      <c r="I6868">
        <v>0</v>
      </c>
      <c r="J6868">
        <v>0</v>
      </c>
      <c r="K6868">
        <v>0</v>
      </c>
      <c r="L6868">
        <v>0</v>
      </c>
      <c r="M6868">
        <v>0</v>
      </c>
    </row>
    <row r="6869" spans="2:13" x14ac:dyDescent="0.2">
      <c r="B6869">
        <v>0</v>
      </c>
      <c r="C6869">
        <v>0</v>
      </c>
      <c r="D6869">
        <v>0</v>
      </c>
      <c r="E6869">
        <v>0</v>
      </c>
      <c r="F6869">
        <v>0</v>
      </c>
      <c r="G6869">
        <v>55555555</v>
      </c>
      <c r="H6869">
        <v>0</v>
      </c>
      <c r="I6869">
        <v>0</v>
      </c>
      <c r="J6869">
        <v>0</v>
      </c>
      <c r="K6869">
        <v>0</v>
      </c>
      <c r="L6869">
        <v>0</v>
      </c>
      <c r="M6869">
        <v>0</v>
      </c>
    </row>
    <row r="6870" spans="2:13" x14ac:dyDescent="0.2">
      <c r="B6870">
        <v>0</v>
      </c>
      <c r="C6870">
        <v>0</v>
      </c>
      <c r="D6870">
        <v>0</v>
      </c>
      <c r="E6870">
        <v>0</v>
      </c>
      <c r="F6870">
        <v>0</v>
      </c>
      <c r="G6870">
        <v>55555555</v>
      </c>
      <c r="H6870">
        <v>0</v>
      </c>
      <c r="I6870">
        <v>0</v>
      </c>
      <c r="J6870">
        <v>0</v>
      </c>
      <c r="K6870">
        <v>0</v>
      </c>
      <c r="L6870">
        <v>0</v>
      </c>
      <c r="M6870">
        <v>0</v>
      </c>
    </row>
    <row r="6871" spans="2:13" x14ac:dyDescent="0.2">
      <c r="B6871">
        <v>0</v>
      </c>
      <c r="C6871">
        <v>0</v>
      </c>
      <c r="D6871">
        <v>0</v>
      </c>
      <c r="E6871">
        <v>0</v>
      </c>
      <c r="F6871">
        <v>0</v>
      </c>
      <c r="G6871">
        <v>55555555</v>
      </c>
      <c r="H6871">
        <v>0</v>
      </c>
      <c r="I6871">
        <v>0</v>
      </c>
      <c r="J6871">
        <v>0</v>
      </c>
      <c r="K6871">
        <v>0</v>
      </c>
      <c r="L6871">
        <v>0</v>
      </c>
      <c r="M6871">
        <v>0</v>
      </c>
    </row>
    <row r="6872" spans="2:13" x14ac:dyDescent="0.2">
      <c r="B6872">
        <v>0</v>
      </c>
      <c r="C6872">
        <v>0</v>
      </c>
      <c r="D6872">
        <v>0</v>
      </c>
      <c r="E6872">
        <v>0</v>
      </c>
      <c r="F6872">
        <v>0</v>
      </c>
      <c r="G6872">
        <v>55555555</v>
      </c>
      <c r="H6872">
        <v>0</v>
      </c>
      <c r="I6872">
        <v>0</v>
      </c>
      <c r="J6872">
        <v>0</v>
      </c>
      <c r="K6872">
        <v>0</v>
      </c>
      <c r="L6872">
        <v>0</v>
      </c>
      <c r="M6872">
        <v>0</v>
      </c>
    </row>
    <row r="6873" spans="2:13" x14ac:dyDescent="0.2">
      <c r="B6873">
        <v>0</v>
      </c>
      <c r="C6873">
        <v>0</v>
      </c>
      <c r="D6873">
        <v>0</v>
      </c>
      <c r="E6873">
        <v>0</v>
      </c>
      <c r="F6873">
        <v>0</v>
      </c>
      <c r="G6873">
        <v>55555555</v>
      </c>
      <c r="H6873">
        <v>0</v>
      </c>
      <c r="I6873">
        <v>0</v>
      </c>
      <c r="J6873">
        <v>0</v>
      </c>
      <c r="K6873">
        <v>0</v>
      </c>
      <c r="L6873">
        <v>0</v>
      </c>
      <c r="M6873">
        <v>0</v>
      </c>
    </row>
    <row r="6874" spans="2:13" x14ac:dyDescent="0.2">
      <c r="B6874">
        <v>0</v>
      </c>
      <c r="C6874">
        <v>0</v>
      </c>
      <c r="D6874">
        <v>0</v>
      </c>
      <c r="E6874">
        <v>0</v>
      </c>
      <c r="F6874">
        <v>0</v>
      </c>
      <c r="G6874">
        <v>55555555</v>
      </c>
      <c r="H6874">
        <v>0</v>
      </c>
      <c r="I6874">
        <v>0</v>
      </c>
      <c r="J6874">
        <v>0</v>
      </c>
      <c r="K6874">
        <v>0</v>
      </c>
      <c r="L6874">
        <v>0</v>
      </c>
      <c r="M6874">
        <v>0</v>
      </c>
    </row>
    <row r="6875" spans="2:13" x14ac:dyDescent="0.2">
      <c r="B6875">
        <v>0</v>
      </c>
      <c r="C6875">
        <v>0</v>
      </c>
      <c r="D6875">
        <v>0</v>
      </c>
      <c r="E6875">
        <v>0</v>
      </c>
      <c r="F6875">
        <v>0</v>
      </c>
      <c r="G6875">
        <v>55555555</v>
      </c>
      <c r="H6875">
        <v>0</v>
      </c>
      <c r="I6875">
        <v>0</v>
      </c>
      <c r="J6875">
        <v>0</v>
      </c>
      <c r="K6875">
        <v>0</v>
      </c>
      <c r="L6875">
        <v>0</v>
      </c>
      <c r="M6875">
        <v>0</v>
      </c>
    </row>
    <row r="6876" spans="2:13" x14ac:dyDescent="0.2">
      <c r="B6876">
        <v>0</v>
      </c>
      <c r="C6876">
        <v>0</v>
      </c>
      <c r="D6876">
        <v>0</v>
      </c>
      <c r="E6876">
        <v>0</v>
      </c>
      <c r="F6876">
        <v>0</v>
      </c>
      <c r="G6876">
        <v>55555555</v>
      </c>
      <c r="H6876">
        <v>0</v>
      </c>
      <c r="I6876">
        <v>0</v>
      </c>
      <c r="J6876">
        <v>0</v>
      </c>
      <c r="K6876">
        <v>0</v>
      </c>
      <c r="L6876">
        <v>0</v>
      </c>
      <c r="M6876">
        <v>0</v>
      </c>
    </row>
    <row r="6877" spans="2:13" x14ac:dyDescent="0.2">
      <c r="B6877">
        <v>0</v>
      </c>
      <c r="C6877">
        <v>0</v>
      </c>
      <c r="D6877">
        <v>0</v>
      </c>
      <c r="E6877">
        <v>0</v>
      </c>
      <c r="F6877">
        <v>0</v>
      </c>
      <c r="G6877">
        <v>55555555</v>
      </c>
      <c r="H6877">
        <v>0</v>
      </c>
      <c r="I6877">
        <v>0</v>
      </c>
      <c r="J6877">
        <v>0</v>
      </c>
      <c r="K6877">
        <v>0</v>
      </c>
      <c r="L6877">
        <v>0</v>
      </c>
      <c r="M6877">
        <v>0</v>
      </c>
    </row>
    <row r="6878" spans="2:13" x14ac:dyDescent="0.2">
      <c r="B6878">
        <v>0</v>
      </c>
      <c r="C6878">
        <v>0</v>
      </c>
      <c r="D6878">
        <v>0</v>
      </c>
      <c r="E6878">
        <v>0</v>
      </c>
      <c r="F6878">
        <v>0</v>
      </c>
      <c r="G6878">
        <v>55555555</v>
      </c>
      <c r="H6878">
        <v>0</v>
      </c>
      <c r="I6878">
        <v>0</v>
      </c>
      <c r="J6878">
        <v>0</v>
      </c>
      <c r="K6878">
        <v>0</v>
      </c>
      <c r="L6878">
        <v>0</v>
      </c>
      <c r="M6878">
        <v>0</v>
      </c>
    </row>
    <row r="6879" spans="2:13" x14ac:dyDescent="0.2">
      <c r="B6879">
        <v>0</v>
      </c>
      <c r="C6879">
        <v>0</v>
      </c>
      <c r="D6879">
        <v>0</v>
      </c>
      <c r="E6879">
        <v>0</v>
      </c>
      <c r="F6879">
        <v>0</v>
      </c>
      <c r="G6879">
        <v>55555555</v>
      </c>
      <c r="H6879">
        <v>0</v>
      </c>
      <c r="I6879">
        <v>0</v>
      </c>
      <c r="J6879">
        <v>0</v>
      </c>
      <c r="K6879">
        <v>0</v>
      </c>
      <c r="L6879">
        <v>0</v>
      </c>
      <c r="M6879">
        <v>0</v>
      </c>
    </row>
    <row r="6880" spans="2:13" x14ac:dyDescent="0.2">
      <c r="B6880">
        <v>0</v>
      </c>
      <c r="C6880">
        <v>0</v>
      </c>
      <c r="D6880">
        <v>0</v>
      </c>
      <c r="E6880">
        <v>0</v>
      </c>
      <c r="F6880">
        <v>0</v>
      </c>
      <c r="G6880">
        <v>55555555</v>
      </c>
      <c r="H6880">
        <v>0</v>
      </c>
      <c r="I6880">
        <v>0</v>
      </c>
      <c r="J6880">
        <v>0</v>
      </c>
      <c r="K6880">
        <v>0</v>
      </c>
      <c r="L6880">
        <v>0</v>
      </c>
      <c r="M6880">
        <v>0</v>
      </c>
    </row>
    <row r="6881" spans="2:13" x14ac:dyDescent="0.2">
      <c r="B6881">
        <v>0</v>
      </c>
      <c r="C6881">
        <v>0</v>
      </c>
      <c r="D6881">
        <v>0</v>
      </c>
      <c r="E6881">
        <v>0</v>
      </c>
      <c r="F6881">
        <v>0</v>
      </c>
      <c r="G6881">
        <v>55555555</v>
      </c>
      <c r="H6881">
        <v>0</v>
      </c>
      <c r="I6881">
        <v>0</v>
      </c>
      <c r="J6881">
        <v>0</v>
      </c>
      <c r="K6881">
        <v>0</v>
      </c>
      <c r="L6881">
        <v>0</v>
      </c>
      <c r="M6881">
        <v>0</v>
      </c>
    </row>
    <row r="6882" spans="2:13" x14ac:dyDescent="0.2">
      <c r="B6882">
        <v>0</v>
      </c>
      <c r="C6882">
        <v>0</v>
      </c>
      <c r="D6882">
        <v>0</v>
      </c>
      <c r="E6882">
        <v>0</v>
      </c>
      <c r="F6882">
        <v>0</v>
      </c>
      <c r="G6882">
        <v>55555555</v>
      </c>
      <c r="H6882">
        <v>0</v>
      </c>
      <c r="I6882">
        <v>0</v>
      </c>
      <c r="J6882">
        <v>0</v>
      </c>
      <c r="K6882">
        <v>0</v>
      </c>
      <c r="L6882">
        <v>0</v>
      </c>
      <c r="M6882">
        <v>0</v>
      </c>
    </row>
    <row r="6883" spans="2:13" x14ac:dyDescent="0.2">
      <c r="B6883">
        <v>0</v>
      </c>
      <c r="C6883">
        <v>0</v>
      </c>
      <c r="D6883">
        <v>0</v>
      </c>
      <c r="E6883">
        <v>0</v>
      </c>
      <c r="F6883">
        <v>0</v>
      </c>
      <c r="G6883">
        <v>55555555</v>
      </c>
      <c r="H6883">
        <v>0</v>
      </c>
      <c r="I6883">
        <v>0</v>
      </c>
      <c r="J6883">
        <v>0</v>
      </c>
      <c r="K6883">
        <v>0</v>
      </c>
      <c r="L6883">
        <v>0</v>
      </c>
      <c r="M6883">
        <v>0</v>
      </c>
    </row>
    <row r="6884" spans="2:13" x14ac:dyDescent="0.2">
      <c r="B6884">
        <v>0</v>
      </c>
      <c r="C6884">
        <v>0</v>
      </c>
      <c r="D6884">
        <v>0</v>
      </c>
      <c r="E6884">
        <v>0</v>
      </c>
      <c r="F6884">
        <v>0</v>
      </c>
      <c r="G6884">
        <v>55555555</v>
      </c>
      <c r="H6884">
        <v>0</v>
      </c>
      <c r="I6884">
        <v>0</v>
      </c>
      <c r="J6884">
        <v>0</v>
      </c>
      <c r="K6884">
        <v>0</v>
      </c>
      <c r="L6884">
        <v>0</v>
      </c>
      <c r="M6884">
        <v>0</v>
      </c>
    </row>
    <row r="6885" spans="2:13" x14ac:dyDescent="0.2">
      <c r="B6885">
        <v>0</v>
      </c>
      <c r="C6885">
        <v>0</v>
      </c>
      <c r="D6885">
        <v>0</v>
      </c>
      <c r="E6885">
        <v>0</v>
      </c>
      <c r="F6885">
        <v>0</v>
      </c>
      <c r="G6885">
        <v>55555555</v>
      </c>
      <c r="H6885">
        <v>0</v>
      </c>
      <c r="I6885">
        <v>0</v>
      </c>
      <c r="J6885">
        <v>0</v>
      </c>
      <c r="K6885">
        <v>0</v>
      </c>
      <c r="L6885">
        <v>0</v>
      </c>
      <c r="M6885">
        <v>0</v>
      </c>
    </row>
    <row r="6886" spans="2:13" x14ac:dyDescent="0.2">
      <c r="B6886">
        <v>0</v>
      </c>
      <c r="C6886">
        <v>0</v>
      </c>
      <c r="D6886">
        <v>0</v>
      </c>
      <c r="E6886">
        <v>0</v>
      </c>
      <c r="F6886">
        <v>0</v>
      </c>
      <c r="G6886">
        <v>55555555</v>
      </c>
      <c r="H6886">
        <v>0</v>
      </c>
      <c r="I6886">
        <v>0</v>
      </c>
      <c r="J6886">
        <v>0</v>
      </c>
      <c r="K6886">
        <v>0</v>
      </c>
      <c r="L6886">
        <v>0</v>
      </c>
      <c r="M6886">
        <v>0</v>
      </c>
    </row>
    <row r="6887" spans="2:13" x14ac:dyDescent="0.2">
      <c r="B6887">
        <v>0</v>
      </c>
      <c r="C6887">
        <v>0</v>
      </c>
      <c r="D6887">
        <v>0</v>
      </c>
      <c r="E6887">
        <v>0</v>
      </c>
      <c r="F6887">
        <v>0</v>
      </c>
      <c r="G6887">
        <v>55555555</v>
      </c>
      <c r="H6887">
        <v>0</v>
      </c>
      <c r="I6887">
        <v>0</v>
      </c>
      <c r="J6887">
        <v>0</v>
      </c>
      <c r="K6887">
        <v>0</v>
      </c>
      <c r="L6887">
        <v>0</v>
      </c>
      <c r="M6887">
        <v>0</v>
      </c>
    </row>
    <row r="6888" spans="2:13" x14ac:dyDescent="0.2">
      <c r="B6888">
        <v>0</v>
      </c>
      <c r="C6888">
        <v>0</v>
      </c>
      <c r="D6888">
        <v>0</v>
      </c>
      <c r="E6888">
        <v>0</v>
      </c>
      <c r="F6888">
        <v>0</v>
      </c>
      <c r="G6888">
        <v>55555555</v>
      </c>
      <c r="H6888">
        <v>0</v>
      </c>
      <c r="I6888">
        <v>0</v>
      </c>
      <c r="J6888">
        <v>0</v>
      </c>
      <c r="K6888">
        <v>0</v>
      </c>
      <c r="L6888">
        <v>0</v>
      </c>
      <c r="M6888">
        <v>0</v>
      </c>
    </row>
    <row r="6889" spans="2:13" x14ac:dyDescent="0.2">
      <c r="B6889">
        <v>0</v>
      </c>
      <c r="C6889">
        <v>0</v>
      </c>
      <c r="D6889">
        <v>0</v>
      </c>
      <c r="E6889">
        <v>0</v>
      </c>
      <c r="F6889">
        <v>0</v>
      </c>
      <c r="G6889">
        <v>55555555</v>
      </c>
      <c r="H6889">
        <v>0</v>
      </c>
      <c r="I6889">
        <v>0</v>
      </c>
      <c r="J6889">
        <v>0</v>
      </c>
      <c r="K6889">
        <v>0</v>
      </c>
      <c r="L6889">
        <v>0</v>
      </c>
      <c r="M6889">
        <v>0</v>
      </c>
    </row>
    <row r="6890" spans="2:13" x14ac:dyDescent="0.2">
      <c r="B6890">
        <v>0</v>
      </c>
      <c r="C6890">
        <v>0</v>
      </c>
      <c r="D6890">
        <v>0</v>
      </c>
      <c r="E6890">
        <v>0</v>
      </c>
      <c r="F6890">
        <v>0</v>
      </c>
      <c r="G6890">
        <v>55555555</v>
      </c>
      <c r="H6890">
        <v>0</v>
      </c>
      <c r="I6890">
        <v>0</v>
      </c>
      <c r="J6890">
        <v>0</v>
      </c>
      <c r="K6890">
        <v>0</v>
      </c>
      <c r="L6890">
        <v>0</v>
      </c>
      <c r="M6890">
        <v>0</v>
      </c>
    </row>
    <row r="6891" spans="2:13" x14ac:dyDescent="0.2">
      <c r="B6891">
        <v>0</v>
      </c>
      <c r="C6891">
        <v>0</v>
      </c>
      <c r="D6891">
        <v>0</v>
      </c>
      <c r="E6891">
        <v>0</v>
      </c>
      <c r="F6891">
        <v>0</v>
      </c>
      <c r="G6891">
        <v>55555555</v>
      </c>
      <c r="H6891">
        <v>0</v>
      </c>
      <c r="I6891">
        <v>0</v>
      </c>
      <c r="J6891">
        <v>0</v>
      </c>
      <c r="K6891">
        <v>0</v>
      </c>
      <c r="L6891">
        <v>0</v>
      </c>
      <c r="M6891">
        <v>0</v>
      </c>
    </row>
    <row r="6892" spans="2:13" x14ac:dyDescent="0.2">
      <c r="B6892">
        <v>0</v>
      </c>
      <c r="C6892">
        <v>0</v>
      </c>
      <c r="D6892">
        <v>0</v>
      </c>
      <c r="E6892">
        <v>0</v>
      </c>
      <c r="F6892">
        <v>0</v>
      </c>
      <c r="G6892">
        <v>55555555</v>
      </c>
      <c r="H6892">
        <v>0</v>
      </c>
      <c r="I6892">
        <v>0</v>
      </c>
      <c r="J6892">
        <v>0</v>
      </c>
      <c r="K6892">
        <v>0</v>
      </c>
      <c r="L6892">
        <v>0</v>
      </c>
      <c r="M6892">
        <v>0</v>
      </c>
    </row>
    <row r="6893" spans="2:13" x14ac:dyDescent="0.2">
      <c r="B6893">
        <v>0</v>
      </c>
      <c r="C6893">
        <v>0</v>
      </c>
      <c r="D6893">
        <v>0</v>
      </c>
      <c r="E6893">
        <v>0</v>
      </c>
      <c r="F6893">
        <v>0</v>
      </c>
      <c r="G6893">
        <v>55555555</v>
      </c>
      <c r="H6893">
        <v>0</v>
      </c>
      <c r="I6893">
        <v>0</v>
      </c>
      <c r="J6893">
        <v>0</v>
      </c>
      <c r="K6893">
        <v>0</v>
      </c>
      <c r="L6893">
        <v>0</v>
      </c>
      <c r="M6893">
        <v>0</v>
      </c>
    </row>
    <row r="6894" spans="2:13" x14ac:dyDescent="0.2">
      <c r="B6894">
        <v>0</v>
      </c>
      <c r="C6894">
        <v>0</v>
      </c>
      <c r="D6894">
        <v>0</v>
      </c>
      <c r="E6894">
        <v>0</v>
      </c>
      <c r="F6894">
        <v>0</v>
      </c>
      <c r="G6894">
        <v>55555555</v>
      </c>
      <c r="H6894">
        <v>0</v>
      </c>
      <c r="I6894">
        <v>0</v>
      </c>
      <c r="J6894">
        <v>0</v>
      </c>
      <c r="K6894">
        <v>0</v>
      </c>
      <c r="L6894">
        <v>0</v>
      </c>
      <c r="M6894">
        <v>0</v>
      </c>
    </row>
    <row r="6895" spans="2:13" x14ac:dyDescent="0.2">
      <c r="B6895">
        <v>0</v>
      </c>
      <c r="C6895">
        <v>0</v>
      </c>
      <c r="D6895">
        <v>0</v>
      </c>
      <c r="E6895">
        <v>0</v>
      </c>
      <c r="F6895">
        <v>0</v>
      </c>
      <c r="G6895">
        <v>55555555</v>
      </c>
      <c r="H6895">
        <v>0</v>
      </c>
      <c r="I6895">
        <v>0</v>
      </c>
      <c r="J6895">
        <v>0</v>
      </c>
      <c r="K6895">
        <v>0</v>
      </c>
      <c r="L6895">
        <v>0</v>
      </c>
      <c r="M6895">
        <v>0</v>
      </c>
    </row>
    <row r="6896" spans="2:13" x14ac:dyDescent="0.2">
      <c r="B6896">
        <v>0</v>
      </c>
      <c r="C6896">
        <v>0</v>
      </c>
      <c r="D6896">
        <v>0</v>
      </c>
      <c r="E6896">
        <v>0</v>
      </c>
      <c r="F6896">
        <v>0</v>
      </c>
      <c r="G6896">
        <v>55555555</v>
      </c>
      <c r="H6896">
        <v>0</v>
      </c>
      <c r="I6896">
        <v>0</v>
      </c>
      <c r="J6896">
        <v>0</v>
      </c>
      <c r="K6896">
        <v>0</v>
      </c>
      <c r="L6896">
        <v>0</v>
      </c>
      <c r="M6896">
        <v>0</v>
      </c>
    </row>
    <row r="6897" spans="2:13" x14ac:dyDescent="0.2">
      <c r="B6897">
        <v>0</v>
      </c>
      <c r="C6897">
        <v>0</v>
      </c>
      <c r="D6897">
        <v>0</v>
      </c>
      <c r="E6897">
        <v>0</v>
      </c>
      <c r="F6897">
        <v>0</v>
      </c>
      <c r="G6897">
        <v>55555555</v>
      </c>
      <c r="H6897">
        <v>0</v>
      </c>
      <c r="I6897">
        <v>0</v>
      </c>
      <c r="J6897">
        <v>0</v>
      </c>
      <c r="K6897">
        <v>0</v>
      </c>
      <c r="L6897">
        <v>0</v>
      </c>
      <c r="M6897">
        <v>0</v>
      </c>
    </row>
    <row r="6898" spans="2:13" x14ac:dyDescent="0.2">
      <c r="B6898">
        <v>0</v>
      </c>
      <c r="C6898">
        <v>0</v>
      </c>
      <c r="D6898">
        <v>0</v>
      </c>
      <c r="E6898">
        <v>0</v>
      </c>
      <c r="F6898">
        <v>0</v>
      </c>
      <c r="G6898">
        <v>55555555</v>
      </c>
      <c r="H6898">
        <v>0</v>
      </c>
      <c r="I6898">
        <v>0</v>
      </c>
      <c r="J6898">
        <v>0</v>
      </c>
      <c r="K6898">
        <v>0</v>
      </c>
      <c r="L6898">
        <v>0</v>
      </c>
      <c r="M6898">
        <v>0</v>
      </c>
    </row>
    <row r="6899" spans="2:13" x14ac:dyDescent="0.2">
      <c r="B6899">
        <v>0</v>
      </c>
      <c r="C6899">
        <v>0</v>
      </c>
      <c r="D6899">
        <v>0</v>
      </c>
      <c r="E6899">
        <v>0</v>
      </c>
      <c r="F6899">
        <v>0</v>
      </c>
      <c r="G6899">
        <v>55555555</v>
      </c>
      <c r="H6899">
        <v>0</v>
      </c>
      <c r="I6899">
        <v>0</v>
      </c>
      <c r="J6899">
        <v>0</v>
      </c>
      <c r="K6899">
        <v>0</v>
      </c>
      <c r="L6899">
        <v>0</v>
      </c>
      <c r="M6899">
        <v>0</v>
      </c>
    </row>
    <row r="6900" spans="2:13" x14ac:dyDescent="0.2">
      <c r="B6900">
        <v>0</v>
      </c>
      <c r="C6900">
        <v>0</v>
      </c>
      <c r="D6900">
        <v>0</v>
      </c>
      <c r="E6900">
        <v>0</v>
      </c>
      <c r="F6900">
        <v>0</v>
      </c>
      <c r="G6900">
        <v>55555555</v>
      </c>
      <c r="H6900">
        <v>0</v>
      </c>
      <c r="I6900">
        <v>0</v>
      </c>
      <c r="J6900">
        <v>0</v>
      </c>
      <c r="K6900">
        <v>0</v>
      </c>
      <c r="L6900">
        <v>0</v>
      </c>
      <c r="M6900">
        <v>0</v>
      </c>
    </row>
    <row r="6901" spans="2:13" x14ac:dyDescent="0.2">
      <c r="B6901">
        <v>0</v>
      </c>
      <c r="C6901">
        <v>0</v>
      </c>
      <c r="D6901">
        <v>0</v>
      </c>
      <c r="E6901">
        <v>0</v>
      </c>
      <c r="F6901">
        <v>0</v>
      </c>
      <c r="G6901">
        <v>55555555</v>
      </c>
      <c r="H6901">
        <v>0</v>
      </c>
      <c r="I6901">
        <v>0</v>
      </c>
      <c r="J6901">
        <v>0</v>
      </c>
      <c r="K6901">
        <v>0</v>
      </c>
      <c r="L6901">
        <v>0</v>
      </c>
      <c r="M6901">
        <v>0</v>
      </c>
    </row>
    <row r="6902" spans="2:13" x14ac:dyDescent="0.2">
      <c r="B6902">
        <v>0</v>
      </c>
      <c r="C6902">
        <v>0</v>
      </c>
      <c r="D6902">
        <v>0</v>
      </c>
      <c r="E6902">
        <v>0</v>
      </c>
      <c r="F6902">
        <v>0</v>
      </c>
      <c r="G6902">
        <v>55555555</v>
      </c>
      <c r="H6902">
        <v>0</v>
      </c>
      <c r="I6902">
        <v>0</v>
      </c>
      <c r="J6902">
        <v>0</v>
      </c>
      <c r="K6902">
        <v>0</v>
      </c>
      <c r="L6902">
        <v>0</v>
      </c>
      <c r="M6902">
        <v>0</v>
      </c>
    </row>
    <row r="6903" spans="2:13" x14ac:dyDescent="0.2">
      <c r="B6903">
        <v>0</v>
      </c>
      <c r="C6903">
        <v>0</v>
      </c>
      <c r="D6903">
        <v>0</v>
      </c>
      <c r="E6903">
        <v>0</v>
      </c>
      <c r="F6903">
        <v>0</v>
      </c>
      <c r="G6903">
        <v>55555555</v>
      </c>
      <c r="H6903">
        <v>0</v>
      </c>
      <c r="I6903">
        <v>0</v>
      </c>
      <c r="J6903">
        <v>0</v>
      </c>
      <c r="K6903">
        <v>0</v>
      </c>
      <c r="L6903">
        <v>0</v>
      </c>
      <c r="M6903">
        <v>0</v>
      </c>
    </row>
    <row r="6904" spans="2:13" x14ac:dyDescent="0.2">
      <c r="B6904">
        <v>0</v>
      </c>
      <c r="C6904">
        <v>0</v>
      </c>
      <c r="D6904">
        <v>0</v>
      </c>
      <c r="E6904">
        <v>0</v>
      </c>
      <c r="F6904">
        <v>0</v>
      </c>
      <c r="G6904">
        <v>55555555</v>
      </c>
      <c r="H6904">
        <v>0</v>
      </c>
      <c r="I6904">
        <v>0</v>
      </c>
      <c r="J6904">
        <v>0</v>
      </c>
      <c r="K6904">
        <v>0</v>
      </c>
      <c r="L6904">
        <v>0</v>
      </c>
      <c r="M6904">
        <v>0</v>
      </c>
    </row>
    <row r="6905" spans="2:13" x14ac:dyDescent="0.2">
      <c r="B6905">
        <v>0</v>
      </c>
      <c r="C6905">
        <v>0</v>
      </c>
      <c r="D6905">
        <v>0</v>
      </c>
      <c r="E6905">
        <v>0</v>
      </c>
      <c r="F6905">
        <v>0</v>
      </c>
      <c r="G6905">
        <v>55555555</v>
      </c>
      <c r="H6905">
        <v>0</v>
      </c>
      <c r="I6905">
        <v>0</v>
      </c>
      <c r="J6905">
        <v>0</v>
      </c>
      <c r="K6905">
        <v>0</v>
      </c>
      <c r="L6905">
        <v>0</v>
      </c>
      <c r="M6905">
        <v>0</v>
      </c>
    </row>
    <row r="6906" spans="2:13" x14ac:dyDescent="0.2">
      <c r="B6906">
        <v>0</v>
      </c>
      <c r="C6906">
        <v>0</v>
      </c>
      <c r="D6906">
        <v>0</v>
      </c>
      <c r="E6906">
        <v>0</v>
      </c>
      <c r="F6906">
        <v>0</v>
      </c>
      <c r="G6906">
        <v>55555555</v>
      </c>
      <c r="H6906">
        <v>0</v>
      </c>
      <c r="I6906">
        <v>0</v>
      </c>
      <c r="J6906">
        <v>0</v>
      </c>
      <c r="K6906">
        <v>0</v>
      </c>
      <c r="L6906">
        <v>0</v>
      </c>
      <c r="M6906">
        <v>0</v>
      </c>
    </row>
    <row r="6907" spans="2:13" x14ac:dyDescent="0.2">
      <c r="B6907">
        <v>0</v>
      </c>
      <c r="C6907">
        <v>0</v>
      </c>
      <c r="D6907">
        <v>0</v>
      </c>
      <c r="E6907">
        <v>0</v>
      </c>
      <c r="F6907">
        <v>0</v>
      </c>
      <c r="G6907">
        <v>55555555</v>
      </c>
      <c r="H6907">
        <v>0</v>
      </c>
      <c r="I6907">
        <v>0</v>
      </c>
      <c r="J6907">
        <v>0</v>
      </c>
      <c r="K6907">
        <v>0</v>
      </c>
      <c r="L6907">
        <v>0</v>
      </c>
      <c r="M6907">
        <v>0</v>
      </c>
    </row>
    <row r="6908" spans="2:13" x14ac:dyDescent="0.2">
      <c r="B6908">
        <v>0</v>
      </c>
      <c r="C6908">
        <v>0</v>
      </c>
      <c r="D6908">
        <v>0</v>
      </c>
      <c r="E6908">
        <v>0</v>
      </c>
      <c r="F6908">
        <v>0</v>
      </c>
      <c r="G6908">
        <v>55555555</v>
      </c>
      <c r="H6908">
        <v>0</v>
      </c>
      <c r="I6908">
        <v>0</v>
      </c>
      <c r="J6908">
        <v>0</v>
      </c>
      <c r="K6908">
        <v>0</v>
      </c>
      <c r="L6908">
        <v>0</v>
      </c>
      <c r="M6908">
        <v>0</v>
      </c>
    </row>
    <row r="6909" spans="2:13" x14ac:dyDescent="0.2">
      <c r="B6909">
        <v>0</v>
      </c>
      <c r="C6909">
        <v>0</v>
      </c>
      <c r="D6909">
        <v>0</v>
      </c>
      <c r="E6909">
        <v>0</v>
      </c>
      <c r="F6909">
        <v>0</v>
      </c>
      <c r="G6909">
        <v>55555555</v>
      </c>
      <c r="H6909">
        <v>0</v>
      </c>
      <c r="I6909">
        <v>0</v>
      </c>
      <c r="J6909">
        <v>0</v>
      </c>
      <c r="K6909">
        <v>0</v>
      </c>
      <c r="L6909">
        <v>0</v>
      </c>
      <c r="M6909">
        <v>0</v>
      </c>
    </row>
    <row r="6910" spans="2:13" x14ac:dyDescent="0.2">
      <c r="B6910">
        <v>0</v>
      </c>
      <c r="C6910">
        <v>0</v>
      </c>
      <c r="D6910">
        <v>0</v>
      </c>
      <c r="E6910">
        <v>0</v>
      </c>
      <c r="F6910">
        <v>0</v>
      </c>
      <c r="G6910">
        <v>55555555</v>
      </c>
      <c r="H6910">
        <v>0</v>
      </c>
      <c r="I6910">
        <v>0</v>
      </c>
      <c r="J6910">
        <v>0</v>
      </c>
      <c r="K6910">
        <v>0</v>
      </c>
      <c r="L6910">
        <v>0</v>
      </c>
      <c r="M6910">
        <v>0</v>
      </c>
    </row>
    <row r="6911" spans="2:13" x14ac:dyDescent="0.2">
      <c r="B6911">
        <v>0</v>
      </c>
      <c r="C6911">
        <v>0</v>
      </c>
      <c r="D6911">
        <v>0</v>
      </c>
      <c r="E6911">
        <v>0</v>
      </c>
      <c r="F6911">
        <v>0</v>
      </c>
      <c r="G6911">
        <v>55555555</v>
      </c>
      <c r="H6911">
        <v>0</v>
      </c>
      <c r="I6911">
        <v>0</v>
      </c>
      <c r="J6911">
        <v>0</v>
      </c>
      <c r="K6911">
        <v>0</v>
      </c>
      <c r="L6911">
        <v>0</v>
      </c>
      <c r="M6911">
        <v>0</v>
      </c>
    </row>
    <row r="6912" spans="2:13" x14ac:dyDescent="0.2">
      <c r="B6912">
        <v>0</v>
      </c>
      <c r="C6912">
        <v>0</v>
      </c>
      <c r="D6912">
        <v>0</v>
      </c>
      <c r="E6912">
        <v>0</v>
      </c>
      <c r="F6912">
        <v>0</v>
      </c>
      <c r="G6912">
        <v>55555555</v>
      </c>
      <c r="H6912">
        <v>0</v>
      </c>
      <c r="I6912">
        <v>0</v>
      </c>
      <c r="J6912">
        <v>0</v>
      </c>
      <c r="K6912">
        <v>0</v>
      </c>
      <c r="L6912">
        <v>0</v>
      </c>
      <c r="M6912">
        <v>0</v>
      </c>
    </row>
    <row r="6913" spans="2:13" x14ac:dyDescent="0.2">
      <c r="B6913">
        <v>0</v>
      </c>
      <c r="C6913">
        <v>0</v>
      </c>
      <c r="D6913">
        <v>0</v>
      </c>
      <c r="E6913">
        <v>0</v>
      </c>
      <c r="F6913">
        <v>0</v>
      </c>
      <c r="G6913">
        <v>55555555</v>
      </c>
      <c r="H6913">
        <v>0</v>
      </c>
      <c r="I6913">
        <v>0</v>
      </c>
      <c r="J6913">
        <v>0</v>
      </c>
      <c r="K6913">
        <v>0</v>
      </c>
      <c r="L6913">
        <v>0</v>
      </c>
      <c r="M6913">
        <v>0</v>
      </c>
    </row>
    <row r="6914" spans="2:13" x14ac:dyDescent="0.2">
      <c r="B6914">
        <v>0</v>
      </c>
      <c r="C6914">
        <v>0</v>
      </c>
      <c r="D6914">
        <v>0</v>
      </c>
      <c r="E6914">
        <v>0</v>
      </c>
      <c r="F6914">
        <v>0</v>
      </c>
      <c r="G6914">
        <v>55555555</v>
      </c>
      <c r="H6914">
        <v>0</v>
      </c>
      <c r="I6914">
        <v>0</v>
      </c>
      <c r="J6914">
        <v>0</v>
      </c>
      <c r="K6914">
        <v>0</v>
      </c>
      <c r="L6914">
        <v>0</v>
      </c>
      <c r="M6914">
        <v>0</v>
      </c>
    </row>
    <row r="6915" spans="2:13" x14ac:dyDescent="0.2">
      <c r="B6915">
        <v>0</v>
      </c>
      <c r="C6915">
        <v>0</v>
      </c>
      <c r="D6915">
        <v>0</v>
      </c>
      <c r="E6915">
        <v>0</v>
      </c>
      <c r="F6915">
        <v>0</v>
      </c>
      <c r="G6915">
        <v>55555555</v>
      </c>
      <c r="H6915">
        <v>0</v>
      </c>
      <c r="I6915">
        <v>0</v>
      </c>
      <c r="J6915">
        <v>0</v>
      </c>
      <c r="K6915">
        <v>0</v>
      </c>
      <c r="L6915">
        <v>0</v>
      </c>
      <c r="M6915">
        <v>0</v>
      </c>
    </row>
    <row r="6916" spans="2:13" x14ac:dyDescent="0.2">
      <c r="B6916">
        <v>0</v>
      </c>
      <c r="C6916">
        <v>0</v>
      </c>
      <c r="D6916">
        <v>0</v>
      </c>
      <c r="E6916">
        <v>0</v>
      </c>
      <c r="F6916">
        <v>0</v>
      </c>
      <c r="G6916">
        <v>55555555</v>
      </c>
      <c r="H6916">
        <v>0</v>
      </c>
      <c r="I6916">
        <v>0</v>
      </c>
      <c r="J6916">
        <v>0</v>
      </c>
      <c r="K6916">
        <v>0</v>
      </c>
      <c r="L6916">
        <v>0</v>
      </c>
      <c r="M6916">
        <v>0</v>
      </c>
    </row>
    <row r="6917" spans="2:13" x14ac:dyDescent="0.2">
      <c r="B6917">
        <v>0</v>
      </c>
      <c r="C6917">
        <v>0</v>
      </c>
      <c r="D6917">
        <v>0</v>
      </c>
      <c r="E6917">
        <v>0</v>
      </c>
      <c r="F6917">
        <v>0</v>
      </c>
      <c r="G6917">
        <v>55555555</v>
      </c>
      <c r="H6917">
        <v>0</v>
      </c>
      <c r="I6917">
        <v>0</v>
      </c>
      <c r="J6917">
        <v>0</v>
      </c>
      <c r="K6917">
        <v>0</v>
      </c>
      <c r="L6917">
        <v>0</v>
      </c>
      <c r="M6917">
        <v>0</v>
      </c>
    </row>
    <row r="6918" spans="2:13" x14ac:dyDescent="0.2">
      <c r="B6918">
        <v>0</v>
      </c>
      <c r="C6918">
        <v>0</v>
      </c>
      <c r="D6918">
        <v>0</v>
      </c>
      <c r="E6918">
        <v>0</v>
      </c>
      <c r="F6918">
        <v>0</v>
      </c>
      <c r="G6918">
        <v>55555555</v>
      </c>
      <c r="H6918">
        <v>0</v>
      </c>
      <c r="I6918">
        <v>0</v>
      </c>
      <c r="J6918">
        <v>0</v>
      </c>
      <c r="K6918">
        <v>0</v>
      </c>
      <c r="L6918">
        <v>0</v>
      </c>
      <c r="M6918">
        <v>0</v>
      </c>
    </row>
    <row r="6919" spans="2:13" x14ac:dyDescent="0.2">
      <c r="B6919">
        <v>0</v>
      </c>
      <c r="C6919">
        <v>0</v>
      </c>
      <c r="D6919">
        <v>0</v>
      </c>
      <c r="E6919">
        <v>0</v>
      </c>
      <c r="F6919">
        <v>0</v>
      </c>
      <c r="G6919">
        <v>55555555</v>
      </c>
      <c r="H6919">
        <v>0</v>
      </c>
      <c r="I6919">
        <v>0</v>
      </c>
      <c r="J6919">
        <v>0</v>
      </c>
      <c r="K6919">
        <v>0</v>
      </c>
      <c r="L6919">
        <v>0</v>
      </c>
      <c r="M6919">
        <v>0</v>
      </c>
    </row>
    <row r="6920" spans="2:13" x14ac:dyDescent="0.2">
      <c r="B6920">
        <v>0</v>
      </c>
      <c r="C6920">
        <v>0</v>
      </c>
      <c r="D6920">
        <v>0</v>
      </c>
      <c r="E6920">
        <v>0</v>
      </c>
      <c r="F6920">
        <v>0</v>
      </c>
      <c r="G6920">
        <v>55555555</v>
      </c>
      <c r="H6920">
        <v>0</v>
      </c>
      <c r="I6920">
        <v>0</v>
      </c>
      <c r="J6920">
        <v>0</v>
      </c>
      <c r="K6920">
        <v>0</v>
      </c>
      <c r="L6920">
        <v>0</v>
      </c>
      <c r="M6920">
        <v>0</v>
      </c>
    </row>
    <row r="6921" spans="2:13" x14ac:dyDescent="0.2">
      <c r="B6921">
        <v>0</v>
      </c>
      <c r="C6921">
        <v>0</v>
      </c>
      <c r="D6921">
        <v>0</v>
      </c>
      <c r="E6921">
        <v>0</v>
      </c>
      <c r="F6921">
        <v>0</v>
      </c>
      <c r="G6921">
        <v>55555555</v>
      </c>
      <c r="H6921">
        <v>0</v>
      </c>
      <c r="I6921">
        <v>0</v>
      </c>
      <c r="J6921">
        <v>0</v>
      </c>
      <c r="K6921">
        <v>0</v>
      </c>
      <c r="L6921">
        <v>0</v>
      </c>
      <c r="M6921">
        <v>0</v>
      </c>
    </row>
    <row r="6922" spans="2:13" x14ac:dyDescent="0.2">
      <c r="B6922">
        <v>0</v>
      </c>
      <c r="C6922">
        <v>0</v>
      </c>
      <c r="D6922">
        <v>0</v>
      </c>
      <c r="E6922">
        <v>0</v>
      </c>
      <c r="F6922">
        <v>0</v>
      </c>
      <c r="G6922">
        <v>55555555</v>
      </c>
      <c r="H6922">
        <v>0</v>
      </c>
      <c r="I6922">
        <v>0</v>
      </c>
      <c r="J6922">
        <v>0</v>
      </c>
      <c r="K6922">
        <v>0</v>
      </c>
      <c r="L6922">
        <v>0</v>
      </c>
      <c r="M6922">
        <v>0</v>
      </c>
    </row>
    <row r="6923" spans="2:13" x14ac:dyDescent="0.2">
      <c r="B6923">
        <v>0</v>
      </c>
      <c r="C6923">
        <v>0</v>
      </c>
      <c r="D6923">
        <v>0</v>
      </c>
      <c r="E6923">
        <v>0</v>
      </c>
      <c r="F6923">
        <v>0</v>
      </c>
      <c r="G6923">
        <v>55555555</v>
      </c>
      <c r="H6923">
        <v>0</v>
      </c>
      <c r="I6923">
        <v>0</v>
      </c>
      <c r="J6923">
        <v>0</v>
      </c>
      <c r="K6923">
        <v>0</v>
      </c>
      <c r="L6923">
        <v>0</v>
      </c>
      <c r="M6923">
        <v>0</v>
      </c>
    </row>
    <row r="6924" spans="2:13" x14ac:dyDescent="0.2">
      <c r="B6924">
        <v>0</v>
      </c>
      <c r="C6924">
        <v>0</v>
      </c>
      <c r="D6924">
        <v>0</v>
      </c>
      <c r="E6924">
        <v>0</v>
      </c>
      <c r="F6924">
        <v>0</v>
      </c>
      <c r="G6924">
        <v>55555555</v>
      </c>
      <c r="H6924">
        <v>0</v>
      </c>
      <c r="I6924">
        <v>0</v>
      </c>
      <c r="J6924">
        <v>0</v>
      </c>
      <c r="K6924">
        <v>0</v>
      </c>
      <c r="L6924">
        <v>0</v>
      </c>
      <c r="M6924">
        <v>0</v>
      </c>
    </row>
    <row r="6925" spans="2:13" x14ac:dyDescent="0.2">
      <c r="B6925">
        <v>0</v>
      </c>
      <c r="C6925">
        <v>0</v>
      </c>
      <c r="D6925">
        <v>0</v>
      </c>
      <c r="E6925">
        <v>0</v>
      </c>
      <c r="F6925">
        <v>0</v>
      </c>
      <c r="G6925">
        <v>55555555</v>
      </c>
      <c r="H6925">
        <v>0</v>
      </c>
      <c r="I6925">
        <v>0</v>
      </c>
      <c r="J6925">
        <v>0</v>
      </c>
      <c r="K6925">
        <v>0</v>
      </c>
      <c r="L6925">
        <v>0</v>
      </c>
      <c r="M6925">
        <v>0</v>
      </c>
    </row>
    <row r="6926" spans="2:13" x14ac:dyDescent="0.2">
      <c r="B6926">
        <v>0</v>
      </c>
      <c r="C6926">
        <v>0</v>
      </c>
      <c r="D6926">
        <v>0</v>
      </c>
      <c r="E6926">
        <v>0</v>
      </c>
      <c r="F6926">
        <v>0</v>
      </c>
      <c r="G6926">
        <v>55555555</v>
      </c>
      <c r="H6926">
        <v>0</v>
      </c>
      <c r="I6926">
        <v>0</v>
      </c>
      <c r="J6926">
        <v>0</v>
      </c>
      <c r="K6926">
        <v>0</v>
      </c>
      <c r="L6926">
        <v>0</v>
      </c>
      <c r="M6926">
        <v>0</v>
      </c>
    </row>
    <row r="6927" spans="2:13" x14ac:dyDescent="0.2">
      <c r="B6927">
        <v>0</v>
      </c>
      <c r="C6927">
        <v>0</v>
      </c>
      <c r="D6927">
        <v>0</v>
      </c>
      <c r="E6927">
        <v>0</v>
      </c>
      <c r="F6927">
        <v>0</v>
      </c>
      <c r="G6927">
        <v>55555555</v>
      </c>
      <c r="H6927">
        <v>0</v>
      </c>
      <c r="I6927">
        <v>0</v>
      </c>
      <c r="J6927">
        <v>0</v>
      </c>
      <c r="K6927">
        <v>0</v>
      </c>
      <c r="L6927">
        <v>0</v>
      </c>
      <c r="M6927">
        <v>0</v>
      </c>
    </row>
    <row r="6928" spans="2:13" x14ac:dyDescent="0.2">
      <c r="B6928">
        <v>0</v>
      </c>
      <c r="C6928">
        <v>0</v>
      </c>
      <c r="D6928">
        <v>0</v>
      </c>
      <c r="E6928">
        <v>0</v>
      </c>
      <c r="F6928">
        <v>0</v>
      </c>
      <c r="G6928">
        <v>55555555</v>
      </c>
      <c r="H6928">
        <v>0</v>
      </c>
      <c r="I6928">
        <v>0</v>
      </c>
      <c r="J6928">
        <v>0</v>
      </c>
      <c r="K6928">
        <v>0</v>
      </c>
      <c r="L6928">
        <v>0</v>
      </c>
      <c r="M6928">
        <v>0</v>
      </c>
    </row>
    <row r="6929" spans="2:13" x14ac:dyDescent="0.2">
      <c r="B6929">
        <v>0</v>
      </c>
      <c r="C6929">
        <v>0</v>
      </c>
      <c r="D6929">
        <v>0</v>
      </c>
      <c r="E6929">
        <v>0</v>
      </c>
      <c r="F6929">
        <v>0</v>
      </c>
      <c r="G6929">
        <v>55555555</v>
      </c>
      <c r="H6929">
        <v>0</v>
      </c>
      <c r="I6929">
        <v>0</v>
      </c>
      <c r="J6929">
        <v>0</v>
      </c>
      <c r="K6929">
        <v>0</v>
      </c>
      <c r="L6929">
        <v>0</v>
      </c>
      <c r="M6929">
        <v>0</v>
      </c>
    </row>
    <row r="6930" spans="2:13" x14ac:dyDescent="0.2">
      <c r="B6930">
        <v>0</v>
      </c>
      <c r="C6930">
        <v>0</v>
      </c>
      <c r="D6930">
        <v>0</v>
      </c>
      <c r="E6930">
        <v>0</v>
      </c>
      <c r="F6930">
        <v>0</v>
      </c>
      <c r="G6930">
        <v>55555555</v>
      </c>
      <c r="H6930">
        <v>0</v>
      </c>
      <c r="I6930">
        <v>0</v>
      </c>
      <c r="J6930">
        <v>0</v>
      </c>
      <c r="K6930">
        <v>0</v>
      </c>
      <c r="L6930">
        <v>0</v>
      </c>
      <c r="M6930">
        <v>0</v>
      </c>
    </row>
    <row r="6931" spans="2:13" x14ac:dyDescent="0.2">
      <c r="B6931">
        <v>0</v>
      </c>
      <c r="C6931">
        <v>0</v>
      </c>
      <c r="D6931">
        <v>0</v>
      </c>
      <c r="E6931">
        <v>0</v>
      </c>
      <c r="F6931">
        <v>0</v>
      </c>
      <c r="G6931">
        <v>55555555</v>
      </c>
      <c r="H6931">
        <v>0</v>
      </c>
      <c r="I6931">
        <v>0</v>
      </c>
      <c r="J6931">
        <v>0</v>
      </c>
      <c r="K6931">
        <v>0</v>
      </c>
      <c r="L6931">
        <v>0</v>
      </c>
      <c r="M6931">
        <v>0</v>
      </c>
    </row>
    <row r="6932" spans="2:13" x14ac:dyDescent="0.2">
      <c r="B6932">
        <v>0</v>
      </c>
      <c r="C6932">
        <v>0</v>
      </c>
      <c r="D6932">
        <v>0</v>
      </c>
      <c r="E6932">
        <v>0</v>
      </c>
      <c r="F6932">
        <v>0</v>
      </c>
      <c r="G6932">
        <v>55555555</v>
      </c>
      <c r="H6932">
        <v>0</v>
      </c>
      <c r="I6932">
        <v>0</v>
      </c>
      <c r="J6932">
        <v>0</v>
      </c>
      <c r="K6932">
        <v>0</v>
      </c>
      <c r="L6932">
        <v>0</v>
      </c>
      <c r="M6932">
        <v>0</v>
      </c>
    </row>
    <row r="6933" spans="2:13" x14ac:dyDescent="0.2">
      <c r="B6933">
        <v>0</v>
      </c>
      <c r="C6933">
        <v>0</v>
      </c>
      <c r="D6933">
        <v>0</v>
      </c>
      <c r="E6933">
        <v>0</v>
      </c>
      <c r="F6933">
        <v>0</v>
      </c>
      <c r="G6933">
        <v>55555555</v>
      </c>
      <c r="H6933">
        <v>0</v>
      </c>
      <c r="I6933">
        <v>0</v>
      </c>
      <c r="J6933">
        <v>0</v>
      </c>
      <c r="K6933">
        <v>0</v>
      </c>
      <c r="L6933">
        <v>0</v>
      </c>
      <c r="M6933">
        <v>0</v>
      </c>
    </row>
    <row r="6934" spans="2:13" x14ac:dyDescent="0.2">
      <c r="B6934">
        <v>0</v>
      </c>
      <c r="C6934">
        <v>0</v>
      </c>
      <c r="D6934">
        <v>0</v>
      </c>
      <c r="E6934">
        <v>0</v>
      </c>
      <c r="F6934">
        <v>0</v>
      </c>
      <c r="G6934">
        <v>55555555</v>
      </c>
      <c r="H6934">
        <v>0</v>
      </c>
      <c r="I6934">
        <v>0</v>
      </c>
      <c r="J6934">
        <v>0</v>
      </c>
      <c r="K6934">
        <v>0</v>
      </c>
      <c r="L6934">
        <v>0</v>
      </c>
      <c r="M6934">
        <v>0</v>
      </c>
    </row>
    <row r="6935" spans="2:13" x14ac:dyDescent="0.2">
      <c r="B6935">
        <v>0</v>
      </c>
      <c r="C6935">
        <v>0</v>
      </c>
      <c r="D6935">
        <v>0</v>
      </c>
      <c r="E6935">
        <v>0</v>
      </c>
      <c r="F6935">
        <v>0</v>
      </c>
      <c r="G6935">
        <v>55555555</v>
      </c>
      <c r="H6935">
        <v>0</v>
      </c>
      <c r="I6935">
        <v>0</v>
      </c>
      <c r="J6935">
        <v>0</v>
      </c>
      <c r="K6935">
        <v>0</v>
      </c>
      <c r="L6935">
        <v>0</v>
      </c>
      <c r="M6935">
        <v>0</v>
      </c>
    </row>
    <row r="6936" spans="2:13" x14ac:dyDescent="0.2">
      <c r="B6936">
        <v>0</v>
      </c>
      <c r="C6936">
        <v>0</v>
      </c>
      <c r="D6936">
        <v>0</v>
      </c>
      <c r="E6936">
        <v>0</v>
      </c>
      <c r="F6936">
        <v>0</v>
      </c>
      <c r="G6936">
        <v>55555555</v>
      </c>
      <c r="H6936">
        <v>0</v>
      </c>
      <c r="I6936">
        <v>0</v>
      </c>
      <c r="J6936">
        <v>0</v>
      </c>
      <c r="K6936">
        <v>0</v>
      </c>
      <c r="L6936">
        <v>0</v>
      </c>
      <c r="M6936">
        <v>0</v>
      </c>
    </row>
    <row r="6937" spans="2:13" x14ac:dyDescent="0.2">
      <c r="B6937">
        <v>0</v>
      </c>
      <c r="C6937">
        <v>0</v>
      </c>
      <c r="D6937">
        <v>0</v>
      </c>
      <c r="E6937">
        <v>0</v>
      </c>
      <c r="F6937">
        <v>0</v>
      </c>
      <c r="G6937">
        <v>55555555</v>
      </c>
      <c r="H6937">
        <v>0</v>
      </c>
      <c r="I6937">
        <v>0</v>
      </c>
      <c r="J6937">
        <v>0</v>
      </c>
      <c r="K6937">
        <v>0</v>
      </c>
      <c r="L6937">
        <v>0</v>
      </c>
      <c r="M6937">
        <v>0</v>
      </c>
    </row>
    <row r="6938" spans="2:13" x14ac:dyDescent="0.2">
      <c r="B6938">
        <v>0</v>
      </c>
      <c r="C6938">
        <v>0</v>
      </c>
      <c r="D6938">
        <v>0</v>
      </c>
      <c r="E6938">
        <v>0</v>
      </c>
      <c r="F6938">
        <v>0</v>
      </c>
      <c r="G6938">
        <v>55555555</v>
      </c>
      <c r="H6938">
        <v>0</v>
      </c>
      <c r="I6938">
        <v>0</v>
      </c>
      <c r="J6938">
        <v>0</v>
      </c>
      <c r="K6938">
        <v>0</v>
      </c>
      <c r="L6938">
        <v>0</v>
      </c>
      <c r="M6938">
        <v>0</v>
      </c>
    </row>
    <row r="6939" spans="2:13" x14ac:dyDescent="0.2">
      <c r="B6939">
        <v>0</v>
      </c>
      <c r="C6939">
        <v>0</v>
      </c>
      <c r="D6939">
        <v>0</v>
      </c>
      <c r="E6939">
        <v>0</v>
      </c>
      <c r="F6939">
        <v>0</v>
      </c>
      <c r="G6939">
        <v>55555555</v>
      </c>
      <c r="H6939">
        <v>0</v>
      </c>
      <c r="I6939">
        <v>0</v>
      </c>
      <c r="J6939">
        <v>0</v>
      </c>
      <c r="K6939">
        <v>0</v>
      </c>
      <c r="L6939">
        <v>0</v>
      </c>
      <c r="M6939">
        <v>0</v>
      </c>
    </row>
    <row r="6940" spans="2:13" x14ac:dyDescent="0.2">
      <c r="B6940">
        <v>0</v>
      </c>
      <c r="C6940">
        <v>0</v>
      </c>
      <c r="D6940">
        <v>0</v>
      </c>
      <c r="E6940">
        <v>0</v>
      </c>
      <c r="F6940">
        <v>0</v>
      </c>
      <c r="G6940">
        <v>55555555</v>
      </c>
      <c r="H6940">
        <v>0</v>
      </c>
      <c r="I6940">
        <v>0</v>
      </c>
      <c r="J6940">
        <v>0</v>
      </c>
      <c r="K6940">
        <v>0</v>
      </c>
      <c r="L6940">
        <v>0</v>
      </c>
      <c r="M6940">
        <v>0</v>
      </c>
    </row>
    <row r="6941" spans="2:13" x14ac:dyDescent="0.2">
      <c r="B6941">
        <v>0</v>
      </c>
      <c r="C6941">
        <v>0</v>
      </c>
      <c r="D6941">
        <v>0</v>
      </c>
      <c r="E6941">
        <v>0</v>
      </c>
      <c r="F6941">
        <v>0</v>
      </c>
      <c r="G6941">
        <v>55555555</v>
      </c>
      <c r="H6941">
        <v>0</v>
      </c>
      <c r="I6941">
        <v>0</v>
      </c>
      <c r="J6941">
        <v>0</v>
      </c>
      <c r="K6941">
        <v>0</v>
      </c>
      <c r="L6941">
        <v>0</v>
      </c>
      <c r="M6941">
        <v>0</v>
      </c>
    </row>
    <row r="6942" spans="2:13" x14ac:dyDescent="0.2">
      <c r="B6942">
        <v>0</v>
      </c>
      <c r="C6942">
        <v>0</v>
      </c>
      <c r="D6942">
        <v>0</v>
      </c>
      <c r="E6942">
        <v>0</v>
      </c>
      <c r="F6942">
        <v>0</v>
      </c>
      <c r="G6942">
        <v>55555555</v>
      </c>
      <c r="H6942">
        <v>0</v>
      </c>
      <c r="I6942">
        <v>0</v>
      </c>
      <c r="J6942">
        <v>0</v>
      </c>
      <c r="K6942">
        <v>0</v>
      </c>
      <c r="L6942">
        <v>0</v>
      </c>
      <c r="M6942">
        <v>0</v>
      </c>
    </row>
    <row r="6943" spans="2:13" x14ac:dyDescent="0.2">
      <c r="B6943">
        <v>0</v>
      </c>
      <c r="C6943">
        <v>0</v>
      </c>
      <c r="D6943">
        <v>0</v>
      </c>
      <c r="E6943">
        <v>0</v>
      </c>
      <c r="F6943">
        <v>0</v>
      </c>
      <c r="G6943">
        <v>55555555</v>
      </c>
      <c r="H6943">
        <v>0</v>
      </c>
      <c r="I6943">
        <v>0</v>
      </c>
      <c r="J6943">
        <v>0</v>
      </c>
      <c r="K6943">
        <v>0</v>
      </c>
      <c r="L6943">
        <v>0</v>
      </c>
      <c r="M6943">
        <v>0</v>
      </c>
    </row>
    <row r="6944" spans="2:13" x14ac:dyDescent="0.2">
      <c r="B6944">
        <v>0</v>
      </c>
      <c r="C6944">
        <v>0</v>
      </c>
      <c r="D6944">
        <v>0</v>
      </c>
      <c r="E6944">
        <v>0</v>
      </c>
      <c r="F6944">
        <v>0</v>
      </c>
      <c r="G6944">
        <v>55555555</v>
      </c>
      <c r="H6944">
        <v>0</v>
      </c>
      <c r="I6944">
        <v>0</v>
      </c>
      <c r="J6944">
        <v>0</v>
      </c>
      <c r="K6944">
        <v>0</v>
      </c>
      <c r="L6944">
        <v>0</v>
      </c>
      <c r="M6944">
        <v>0</v>
      </c>
    </row>
    <row r="6945" spans="2:13" x14ac:dyDescent="0.2">
      <c r="B6945">
        <v>0</v>
      </c>
      <c r="C6945">
        <v>0</v>
      </c>
      <c r="D6945">
        <v>0</v>
      </c>
      <c r="E6945">
        <v>0</v>
      </c>
      <c r="F6945">
        <v>0</v>
      </c>
      <c r="G6945">
        <v>55555555</v>
      </c>
      <c r="H6945">
        <v>0</v>
      </c>
      <c r="I6945">
        <v>0</v>
      </c>
      <c r="J6945">
        <v>0</v>
      </c>
      <c r="K6945">
        <v>0</v>
      </c>
      <c r="L6945">
        <v>0</v>
      </c>
      <c r="M6945">
        <v>0</v>
      </c>
    </row>
    <row r="6946" spans="2:13" x14ac:dyDescent="0.2">
      <c r="B6946">
        <v>0</v>
      </c>
      <c r="C6946">
        <v>0</v>
      </c>
      <c r="D6946">
        <v>0</v>
      </c>
      <c r="E6946">
        <v>0</v>
      </c>
      <c r="F6946">
        <v>0</v>
      </c>
      <c r="G6946">
        <v>55555555</v>
      </c>
      <c r="H6946">
        <v>0</v>
      </c>
      <c r="I6946">
        <v>0</v>
      </c>
      <c r="J6946">
        <v>0</v>
      </c>
      <c r="K6946">
        <v>0</v>
      </c>
      <c r="L6946">
        <v>0</v>
      </c>
      <c r="M6946">
        <v>0</v>
      </c>
    </row>
    <row r="6947" spans="2:13" x14ac:dyDescent="0.2">
      <c r="B6947">
        <v>0</v>
      </c>
      <c r="C6947">
        <v>0</v>
      </c>
      <c r="D6947">
        <v>0</v>
      </c>
      <c r="E6947">
        <v>0</v>
      </c>
      <c r="F6947">
        <v>0</v>
      </c>
      <c r="G6947">
        <v>55555555</v>
      </c>
      <c r="H6947">
        <v>0</v>
      </c>
      <c r="I6947">
        <v>0</v>
      </c>
      <c r="J6947">
        <v>0</v>
      </c>
      <c r="K6947">
        <v>0</v>
      </c>
      <c r="L6947">
        <v>0</v>
      </c>
      <c r="M6947">
        <v>0</v>
      </c>
    </row>
    <row r="6948" spans="2:13" x14ac:dyDescent="0.2">
      <c r="B6948">
        <v>0</v>
      </c>
      <c r="C6948">
        <v>0</v>
      </c>
      <c r="D6948">
        <v>0</v>
      </c>
      <c r="E6948">
        <v>0</v>
      </c>
      <c r="F6948">
        <v>0</v>
      </c>
      <c r="G6948">
        <v>55555555</v>
      </c>
      <c r="H6948">
        <v>0</v>
      </c>
      <c r="I6948">
        <v>0</v>
      </c>
      <c r="J6948">
        <v>0</v>
      </c>
      <c r="K6948">
        <v>0</v>
      </c>
      <c r="L6948">
        <v>0</v>
      </c>
      <c r="M6948">
        <v>0</v>
      </c>
    </row>
    <row r="6949" spans="2:13" x14ac:dyDescent="0.2">
      <c r="B6949">
        <v>0</v>
      </c>
      <c r="C6949">
        <v>0</v>
      </c>
      <c r="D6949">
        <v>0</v>
      </c>
      <c r="E6949">
        <v>0</v>
      </c>
      <c r="F6949">
        <v>0</v>
      </c>
      <c r="G6949">
        <v>55555555</v>
      </c>
      <c r="H6949">
        <v>0</v>
      </c>
      <c r="I6949">
        <v>0</v>
      </c>
      <c r="J6949">
        <v>0</v>
      </c>
      <c r="K6949">
        <v>0</v>
      </c>
      <c r="L6949">
        <v>0</v>
      </c>
      <c r="M6949">
        <v>0</v>
      </c>
    </row>
    <row r="6950" spans="2:13" x14ac:dyDescent="0.2">
      <c r="B6950">
        <v>0</v>
      </c>
      <c r="C6950">
        <v>0</v>
      </c>
      <c r="D6950">
        <v>0</v>
      </c>
      <c r="E6950">
        <v>0</v>
      </c>
      <c r="F6950">
        <v>0</v>
      </c>
      <c r="G6950">
        <v>55555555</v>
      </c>
      <c r="H6950">
        <v>0</v>
      </c>
      <c r="I6950">
        <v>0</v>
      </c>
      <c r="J6950">
        <v>0</v>
      </c>
      <c r="K6950">
        <v>0</v>
      </c>
      <c r="L6950">
        <v>0</v>
      </c>
      <c r="M6950">
        <v>0</v>
      </c>
    </row>
    <row r="6951" spans="2:13" x14ac:dyDescent="0.2">
      <c r="B6951">
        <v>0</v>
      </c>
      <c r="C6951">
        <v>0</v>
      </c>
      <c r="D6951">
        <v>0</v>
      </c>
      <c r="E6951">
        <v>0</v>
      </c>
      <c r="F6951">
        <v>0</v>
      </c>
      <c r="G6951">
        <v>55555555</v>
      </c>
      <c r="H6951">
        <v>0</v>
      </c>
      <c r="I6951">
        <v>0</v>
      </c>
      <c r="J6951">
        <v>0</v>
      </c>
      <c r="K6951">
        <v>0</v>
      </c>
      <c r="L6951">
        <v>0</v>
      </c>
      <c r="M6951">
        <v>0</v>
      </c>
    </row>
    <row r="6952" spans="2:13" x14ac:dyDescent="0.2">
      <c r="B6952">
        <v>0</v>
      </c>
      <c r="C6952">
        <v>0</v>
      </c>
      <c r="D6952">
        <v>0</v>
      </c>
      <c r="E6952">
        <v>0</v>
      </c>
      <c r="F6952">
        <v>0</v>
      </c>
      <c r="G6952">
        <v>55555555</v>
      </c>
      <c r="H6952">
        <v>0</v>
      </c>
      <c r="I6952">
        <v>0</v>
      </c>
      <c r="J6952">
        <v>0</v>
      </c>
      <c r="K6952">
        <v>0</v>
      </c>
      <c r="L6952">
        <v>0</v>
      </c>
      <c r="M6952">
        <v>0</v>
      </c>
    </row>
    <row r="6953" spans="2:13" x14ac:dyDescent="0.2">
      <c r="B6953">
        <v>0</v>
      </c>
      <c r="C6953">
        <v>0</v>
      </c>
      <c r="D6953">
        <v>0</v>
      </c>
      <c r="E6953">
        <v>0</v>
      </c>
      <c r="F6953">
        <v>0</v>
      </c>
      <c r="G6953">
        <v>55555555</v>
      </c>
      <c r="H6953">
        <v>0</v>
      </c>
      <c r="I6953">
        <v>0</v>
      </c>
      <c r="J6953">
        <v>0</v>
      </c>
      <c r="K6953">
        <v>0</v>
      </c>
      <c r="L6953">
        <v>0</v>
      </c>
      <c r="M6953">
        <v>0</v>
      </c>
    </row>
    <row r="6954" spans="2:13" x14ac:dyDescent="0.2">
      <c r="B6954">
        <v>0</v>
      </c>
      <c r="C6954">
        <v>0</v>
      </c>
      <c r="D6954">
        <v>0</v>
      </c>
      <c r="E6954">
        <v>0</v>
      </c>
      <c r="F6954">
        <v>0</v>
      </c>
      <c r="G6954">
        <v>55555555</v>
      </c>
      <c r="H6954">
        <v>0</v>
      </c>
      <c r="I6954">
        <v>0</v>
      </c>
      <c r="J6954">
        <v>0</v>
      </c>
      <c r="K6954">
        <v>0</v>
      </c>
      <c r="L6954">
        <v>0</v>
      </c>
      <c r="M6954">
        <v>0</v>
      </c>
    </row>
    <row r="6955" spans="2:13" x14ac:dyDescent="0.2">
      <c r="B6955">
        <v>0</v>
      </c>
      <c r="C6955">
        <v>0</v>
      </c>
      <c r="D6955">
        <v>0</v>
      </c>
      <c r="E6955">
        <v>0</v>
      </c>
      <c r="F6955">
        <v>0</v>
      </c>
      <c r="G6955">
        <v>55555555</v>
      </c>
      <c r="H6955">
        <v>0</v>
      </c>
      <c r="I6955">
        <v>0</v>
      </c>
      <c r="J6955">
        <v>0</v>
      </c>
      <c r="K6955">
        <v>0</v>
      </c>
      <c r="L6955">
        <v>0</v>
      </c>
      <c r="M6955">
        <v>0</v>
      </c>
    </row>
    <row r="6956" spans="2:13" x14ac:dyDescent="0.2">
      <c r="B6956">
        <v>0</v>
      </c>
      <c r="C6956">
        <v>0</v>
      </c>
      <c r="D6956">
        <v>0</v>
      </c>
      <c r="E6956">
        <v>0</v>
      </c>
      <c r="F6956">
        <v>0</v>
      </c>
      <c r="G6956">
        <v>55555555</v>
      </c>
      <c r="H6956">
        <v>0</v>
      </c>
      <c r="I6956">
        <v>0</v>
      </c>
      <c r="J6956">
        <v>0</v>
      </c>
      <c r="K6956">
        <v>0</v>
      </c>
      <c r="L6956">
        <v>0</v>
      </c>
      <c r="M6956">
        <v>0</v>
      </c>
    </row>
    <row r="6957" spans="2:13" x14ac:dyDescent="0.2">
      <c r="B6957">
        <v>0</v>
      </c>
      <c r="C6957">
        <v>0</v>
      </c>
      <c r="D6957">
        <v>0</v>
      </c>
      <c r="E6957">
        <v>0</v>
      </c>
      <c r="F6957">
        <v>0</v>
      </c>
      <c r="G6957">
        <v>55555555</v>
      </c>
      <c r="H6957">
        <v>0</v>
      </c>
      <c r="I6957">
        <v>0</v>
      </c>
      <c r="J6957">
        <v>0</v>
      </c>
      <c r="K6957">
        <v>0</v>
      </c>
      <c r="L6957">
        <v>0</v>
      </c>
      <c r="M6957">
        <v>0</v>
      </c>
    </row>
    <row r="6958" spans="2:13" x14ac:dyDescent="0.2">
      <c r="B6958">
        <v>0</v>
      </c>
      <c r="C6958">
        <v>0</v>
      </c>
      <c r="D6958">
        <v>0</v>
      </c>
      <c r="E6958">
        <v>0</v>
      </c>
      <c r="F6958">
        <v>0</v>
      </c>
      <c r="G6958">
        <v>55555555</v>
      </c>
      <c r="H6958">
        <v>0</v>
      </c>
      <c r="I6958">
        <v>0</v>
      </c>
      <c r="J6958">
        <v>0</v>
      </c>
      <c r="K6958">
        <v>0</v>
      </c>
      <c r="L6958">
        <v>0</v>
      </c>
      <c r="M6958">
        <v>0</v>
      </c>
    </row>
    <row r="6959" spans="2:13" x14ac:dyDescent="0.2">
      <c r="B6959">
        <v>0</v>
      </c>
      <c r="C6959">
        <v>0</v>
      </c>
      <c r="D6959">
        <v>0</v>
      </c>
      <c r="E6959">
        <v>0</v>
      </c>
      <c r="F6959">
        <v>0</v>
      </c>
      <c r="G6959">
        <v>55555555</v>
      </c>
      <c r="H6959">
        <v>0</v>
      </c>
      <c r="I6959">
        <v>0</v>
      </c>
      <c r="J6959">
        <v>0</v>
      </c>
      <c r="K6959">
        <v>0</v>
      </c>
      <c r="L6959">
        <v>0</v>
      </c>
      <c r="M6959">
        <v>0</v>
      </c>
    </row>
    <row r="6960" spans="2:13" x14ac:dyDescent="0.2">
      <c r="B6960">
        <v>0</v>
      </c>
      <c r="C6960">
        <v>0</v>
      </c>
      <c r="D6960">
        <v>0</v>
      </c>
      <c r="E6960">
        <v>0</v>
      </c>
      <c r="F6960">
        <v>0</v>
      </c>
      <c r="G6960">
        <v>55555555</v>
      </c>
      <c r="H6960">
        <v>0</v>
      </c>
      <c r="I6960">
        <v>0</v>
      </c>
      <c r="J6960">
        <v>0</v>
      </c>
      <c r="K6960">
        <v>0</v>
      </c>
      <c r="L6960">
        <v>0</v>
      </c>
      <c r="M6960">
        <v>0</v>
      </c>
    </row>
    <row r="6961" spans="2:13" x14ac:dyDescent="0.2">
      <c r="B6961">
        <v>0</v>
      </c>
      <c r="C6961">
        <v>0</v>
      </c>
      <c r="D6961">
        <v>0</v>
      </c>
      <c r="E6961">
        <v>0</v>
      </c>
      <c r="F6961">
        <v>0</v>
      </c>
      <c r="G6961">
        <v>55555555</v>
      </c>
      <c r="H6961">
        <v>0</v>
      </c>
      <c r="I6961">
        <v>0</v>
      </c>
      <c r="J6961">
        <v>0</v>
      </c>
      <c r="K6961">
        <v>0</v>
      </c>
      <c r="L6961">
        <v>0</v>
      </c>
      <c r="M6961">
        <v>0</v>
      </c>
    </row>
    <row r="6962" spans="2:13" x14ac:dyDescent="0.2">
      <c r="B6962">
        <v>0</v>
      </c>
      <c r="C6962">
        <v>0</v>
      </c>
      <c r="D6962">
        <v>0</v>
      </c>
      <c r="E6962">
        <v>0</v>
      </c>
      <c r="F6962">
        <v>0</v>
      </c>
      <c r="G6962">
        <v>55555555</v>
      </c>
      <c r="H6962">
        <v>0</v>
      </c>
      <c r="I6962">
        <v>0</v>
      </c>
      <c r="J6962">
        <v>0</v>
      </c>
      <c r="K6962">
        <v>0</v>
      </c>
      <c r="L6962">
        <v>0</v>
      </c>
      <c r="M6962">
        <v>0</v>
      </c>
    </row>
    <row r="6963" spans="2:13" x14ac:dyDescent="0.2">
      <c r="B6963">
        <v>0</v>
      </c>
      <c r="C6963">
        <v>0</v>
      </c>
      <c r="D6963">
        <v>0</v>
      </c>
      <c r="E6963">
        <v>0</v>
      </c>
      <c r="F6963">
        <v>0</v>
      </c>
      <c r="G6963">
        <v>55555555</v>
      </c>
      <c r="H6963">
        <v>0</v>
      </c>
      <c r="I6963">
        <v>0</v>
      </c>
      <c r="J6963">
        <v>0</v>
      </c>
      <c r="K6963">
        <v>0</v>
      </c>
      <c r="L6963">
        <v>0</v>
      </c>
      <c r="M6963">
        <v>0</v>
      </c>
    </row>
    <row r="6964" spans="2:13" x14ac:dyDescent="0.2">
      <c r="B6964">
        <v>0</v>
      </c>
      <c r="C6964">
        <v>0</v>
      </c>
      <c r="D6964">
        <v>0</v>
      </c>
      <c r="E6964">
        <v>0</v>
      </c>
      <c r="F6964">
        <v>0</v>
      </c>
      <c r="G6964">
        <v>55555555</v>
      </c>
      <c r="H6964">
        <v>0</v>
      </c>
      <c r="I6964">
        <v>0</v>
      </c>
      <c r="J6964">
        <v>0</v>
      </c>
      <c r="K6964">
        <v>0</v>
      </c>
      <c r="L6964">
        <v>0</v>
      </c>
      <c r="M6964">
        <v>0</v>
      </c>
    </row>
    <row r="6965" spans="2:13" x14ac:dyDescent="0.2">
      <c r="B6965">
        <v>0</v>
      </c>
      <c r="C6965">
        <v>0</v>
      </c>
      <c r="D6965">
        <v>0</v>
      </c>
      <c r="E6965">
        <v>0</v>
      </c>
      <c r="F6965">
        <v>0</v>
      </c>
      <c r="G6965">
        <v>55555555</v>
      </c>
      <c r="H6965">
        <v>0</v>
      </c>
      <c r="I6965">
        <v>0</v>
      </c>
      <c r="J6965">
        <v>0</v>
      </c>
      <c r="K6965">
        <v>0</v>
      </c>
      <c r="L6965">
        <v>0</v>
      </c>
      <c r="M6965">
        <v>0</v>
      </c>
    </row>
    <row r="6966" spans="2:13" x14ac:dyDescent="0.2">
      <c r="B6966">
        <v>0</v>
      </c>
      <c r="C6966">
        <v>0</v>
      </c>
      <c r="D6966">
        <v>0</v>
      </c>
      <c r="E6966">
        <v>0</v>
      </c>
      <c r="F6966">
        <v>0</v>
      </c>
      <c r="G6966">
        <v>55555555</v>
      </c>
      <c r="H6966">
        <v>0</v>
      </c>
      <c r="I6966">
        <v>0</v>
      </c>
      <c r="J6966">
        <v>0</v>
      </c>
      <c r="K6966">
        <v>0</v>
      </c>
      <c r="L6966">
        <v>0</v>
      </c>
      <c r="M6966">
        <v>0</v>
      </c>
    </row>
    <row r="6967" spans="2:13" x14ac:dyDescent="0.2">
      <c r="B6967">
        <v>0</v>
      </c>
      <c r="C6967">
        <v>0</v>
      </c>
      <c r="D6967">
        <v>0</v>
      </c>
      <c r="E6967">
        <v>0</v>
      </c>
      <c r="F6967">
        <v>0</v>
      </c>
      <c r="G6967">
        <v>55555555</v>
      </c>
      <c r="H6967">
        <v>0</v>
      </c>
      <c r="I6967">
        <v>0</v>
      </c>
      <c r="J6967">
        <v>0</v>
      </c>
      <c r="K6967">
        <v>0</v>
      </c>
      <c r="L6967">
        <v>0</v>
      </c>
      <c r="M6967">
        <v>0</v>
      </c>
    </row>
    <row r="6968" spans="2:13" x14ac:dyDescent="0.2">
      <c r="B6968">
        <v>0</v>
      </c>
      <c r="C6968">
        <v>0</v>
      </c>
      <c r="D6968">
        <v>0</v>
      </c>
      <c r="E6968">
        <v>0</v>
      </c>
      <c r="F6968">
        <v>0</v>
      </c>
      <c r="G6968">
        <v>55555555</v>
      </c>
      <c r="H6968">
        <v>0</v>
      </c>
      <c r="I6968">
        <v>0</v>
      </c>
      <c r="J6968">
        <v>0</v>
      </c>
      <c r="K6968">
        <v>0</v>
      </c>
      <c r="L6968">
        <v>0</v>
      </c>
      <c r="M6968">
        <v>0</v>
      </c>
    </row>
    <row r="6969" spans="2:13" x14ac:dyDescent="0.2">
      <c r="B6969">
        <v>0</v>
      </c>
      <c r="C6969">
        <v>0</v>
      </c>
      <c r="D6969">
        <v>0</v>
      </c>
      <c r="E6969">
        <v>0</v>
      </c>
      <c r="F6969">
        <v>0</v>
      </c>
      <c r="G6969">
        <v>55555555</v>
      </c>
      <c r="H6969">
        <v>0</v>
      </c>
      <c r="I6969">
        <v>0</v>
      </c>
      <c r="J6969">
        <v>0</v>
      </c>
      <c r="K6969">
        <v>0</v>
      </c>
      <c r="L6969">
        <v>0</v>
      </c>
      <c r="M6969">
        <v>0</v>
      </c>
    </row>
    <row r="6970" spans="2:13" x14ac:dyDescent="0.2">
      <c r="B6970">
        <v>0</v>
      </c>
      <c r="C6970">
        <v>0</v>
      </c>
      <c r="D6970">
        <v>0</v>
      </c>
      <c r="E6970">
        <v>0</v>
      </c>
      <c r="F6970">
        <v>0</v>
      </c>
      <c r="G6970">
        <v>55555555</v>
      </c>
      <c r="H6970">
        <v>0</v>
      </c>
      <c r="I6970">
        <v>0</v>
      </c>
      <c r="J6970">
        <v>0</v>
      </c>
      <c r="K6970">
        <v>0</v>
      </c>
      <c r="L6970">
        <v>0</v>
      </c>
      <c r="M6970">
        <v>0</v>
      </c>
    </row>
    <row r="6971" spans="2:13" x14ac:dyDescent="0.2">
      <c r="B6971">
        <v>0</v>
      </c>
      <c r="C6971">
        <v>0</v>
      </c>
      <c r="D6971">
        <v>0</v>
      </c>
      <c r="E6971">
        <v>0</v>
      </c>
      <c r="F6971">
        <v>0</v>
      </c>
      <c r="G6971">
        <v>55555555</v>
      </c>
      <c r="H6971">
        <v>0</v>
      </c>
      <c r="I6971">
        <v>0</v>
      </c>
      <c r="J6971">
        <v>0</v>
      </c>
      <c r="K6971">
        <v>0</v>
      </c>
      <c r="L6971">
        <v>0</v>
      </c>
      <c r="M6971">
        <v>0</v>
      </c>
    </row>
    <row r="6972" spans="2:13" x14ac:dyDescent="0.2">
      <c r="B6972">
        <v>0</v>
      </c>
      <c r="C6972">
        <v>0</v>
      </c>
      <c r="D6972">
        <v>0</v>
      </c>
      <c r="E6972">
        <v>0</v>
      </c>
      <c r="F6972">
        <v>0</v>
      </c>
      <c r="G6972">
        <v>55555555</v>
      </c>
      <c r="H6972">
        <v>0</v>
      </c>
      <c r="I6972">
        <v>0</v>
      </c>
      <c r="J6972">
        <v>0</v>
      </c>
      <c r="K6972">
        <v>0</v>
      </c>
      <c r="L6972">
        <v>0</v>
      </c>
      <c r="M6972">
        <v>0</v>
      </c>
    </row>
    <row r="6973" spans="2:13" x14ac:dyDescent="0.2">
      <c r="B6973">
        <v>0</v>
      </c>
      <c r="C6973">
        <v>0</v>
      </c>
      <c r="D6973">
        <v>0</v>
      </c>
      <c r="E6973">
        <v>0</v>
      </c>
      <c r="F6973">
        <v>0</v>
      </c>
      <c r="G6973">
        <v>55555555</v>
      </c>
      <c r="H6973">
        <v>0</v>
      </c>
      <c r="I6973">
        <v>0</v>
      </c>
      <c r="J6973">
        <v>0</v>
      </c>
      <c r="K6973">
        <v>0</v>
      </c>
      <c r="L6973">
        <v>0</v>
      </c>
      <c r="M6973">
        <v>0</v>
      </c>
    </row>
    <row r="6974" spans="2:13" x14ac:dyDescent="0.2">
      <c r="B6974">
        <v>0</v>
      </c>
      <c r="C6974">
        <v>0</v>
      </c>
      <c r="D6974">
        <v>0</v>
      </c>
      <c r="E6974">
        <v>0</v>
      </c>
      <c r="F6974">
        <v>0</v>
      </c>
      <c r="G6974">
        <v>55555555</v>
      </c>
      <c r="H6974">
        <v>0</v>
      </c>
      <c r="I6974">
        <v>0</v>
      </c>
      <c r="J6974">
        <v>0</v>
      </c>
      <c r="K6974">
        <v>0</v>
      </c>
      <c r="L6974">
        <v>0</v>
      </c>
      <c r="M6974">
        <v>0</v>
      </c>
    </row>
    <row r="6975" spans="2:13" x14ac:dyDescent="0.2">
      <c r="B6975">
        <v>0</v>
      </c>
      <c r="C6975">
        <v>0</v>
      </c>
      <c r="D6975">
        <v>0</v>
      </c>
      <c r="E6975">
        <v>0</v>
      </c>
      <c r="F6975">
        <v>0</v>
      </c>
      <c r="G6975">
        <v>55555555</v>
      </c>
      <c r="H6975">
        <v>0</v>
      </c>
      <c r="I6975">
        <v>0</v>
      </c>
      <c r="J6975">
        <v>0</v>
      </c>
      <c r="K6975">
        <v>0</v>
      </c>
      <c r="L6975">
        <v>0</v>
      </c>
      <c r="M6975">
        <v>0</v>
      </c>
    </row>
    <row r="6976" spans="2:13" x14ac:dyDescent="0.2">
      <c r="B6976">
        <v>0</v>
      </c>
      <c r="C6976">
        <v>0</v>
      </c>
      <c r="D6976">
        <v>0</v>
      </c>
      <c r="E6976">
        <v>0</v>
      </c>
      <c r="F6976">
        <v>0</v>
      </c>
      <c r="G6976">
        <v>55555555</v>
      </c>
      <c r="H6976">
        <v>0</v>
      </c>
      <c r="I6976">
        <v>0</v>
      </c>
      <c r="J6976">
        <v>0</v>
      </c>
      <c r="K6976">
        <v>0</v>
      </c>
      <c r="L6976">
        <v>0</v>
      </c>
      <c r="M6976">
        <v>0</v>
      </c>
    </row>
    <row r="6977" spans="2:13" x14ac:dyDescent="0.2">
      <c r="B6977">
        <v>0</v>
      </c>
      <c r="C6977">
        <v>0</v>
      </c>
      <c r="D6977">
        <v>0</v>
      </c>
      <c r="E6977">
        <v>0</v>
      </c>
      <c r="F6977">
        <v>0</v>
      </c>
      <c r="G6977">
        <v>55555555</v>
      </c>
      <c r="H6977">
        <v>0</v>
      </c>
      <c r="I6977">
        <v>0</v>
      </c>
      <c r="J6977">
        <v>0</v>
      </c>
      <c r="K6977">
        <v>0</v>
      </c>
      <c r="L6977">
        <v>0</v>
      </c>
      <c r="M6977">
        <v>0</v>
      </c>
    </row>
    <row r="6978" spans="2:13" x14ac:dyDescent="0.2">
      <c r="B6978">
        <v>0</v>
      </c>
      <c r="C6978">
        <v>0</v>
      </c>
      <c r="D6978">
        <v>0</v>
      </c>
      <c r="E6978">
        <v>0</v>
      </c>
      <c r="F6978">
        <v>0</v>
      </c>
      <c r="G6978">
        <v>55555555</v>
      </c>
      <c r="H6978">
        <v>0</v>
      </c>
      <c r="I6978">
        <v>0</v>
      </c>
      <c r="J6978">
        <v>0</v>
      </c>
      <c r="K6978">
        <v>0</v>
      </c>
      <c r="L6978">
        <v>0</v>
      </c>
      <c r="M6978">
        <v>0</v>
      </c>
    </row>
    <row r="6979" spans="2:13" x14ac:dyDescent="0.2">
      <c r="B6979">
        <v>0</v>
      </c>
      <c r="C6979">
        <v>0</v>
      </c>
      <c r="D6979">
        <v>0</v>
      </c>
      <c r="E6979">
        <v>0</v>
      </c>
      <c r="F6979">
        <v>0</v>
      </c>
      <c r="G6979">
        <v>55555555</v>
      </c>
      <c r="H6979">
        <v>0</v>
      </c>
      <c r="I6979">
        <v>0</v>
      </c>
      <c r="J6979">
        <v>0</v>
      </c>
      <c r="K6979">
        <v>0</v>
      </c>
      <c r="L6979">
        <v>0</v>
      </c>
      <c r="M6979">
        <v>0</v>
      </c>
    </row>
    <row r="6980" spans="2:13" x14ac:dyDescent="0.2">
      <c r="B6980">
        <v>0</v>
      </c>
      <c r="C6980">
        <v>0</v>
      </c>
      <c r="D6980">
        <v>0</v>
      </c>
      <c r="E6980">
        <v>0</v>
      </c>
      <c r="F6980">
        <v>0</v>
      </c>
      <c r="G6980">
        <v>55555555</v>
      </c>
      <c r="H6980">
        <v>0</v>
      </c>
      <c r="I6980">
        <v>0</v>
      </c>
      <c r="J6980">
        <v>0</v>
      </c>
      <c r="K6980">
        <v>0</v>
      </c>
      <c r="L6980">
        <v>0</v>
      </c>
      <c r="M6980">
        <v>0</v>
      </c>
    </row>
    <row r="6981" spans="2:13" x14ac:dyDescent="0.2">
      <c r="B6981">
        <v>0</v>
      </c>
      <c r="C6981">
        <v>0</v>
      </c>
      <c r="D6981">
        <v>0</v>
      </c>
      <c r="E6981">
        <v>0</v>
      </c>
      <c r="F6981">
        <v>0</v>
      </c>
      <c r="G6981">
        <v>55555555</v>
      </c>
      <c r="H6981">
        <v>0</v>
      </c>
      <c r="I6981">
        <v>0</v>
      </c>
      <c r="J6981">
        <v>0</v>
      </c>
      <c r="K6981">
        <v>0</v>
      </c>
      <c r="L6981">
        <v>0</v>
      </c>
      <c r="M6981">
        <v>0</v>
      </c>
    </row>
    <row r="6982" spans="2:13" x14ac:dyDescent="0.2">
      <c r="B6982">
        <v>0</v>
      </c>
      <c r="C6982">
        <v>0</v>
      </c>
      <c r="D6982">
        <v>0</v>
      </c>
      <c r="E6982">
        <v>0</v>
      </c>
      <c r="F6982">
        <v>0</v>
      </c>
      <c r="G6982">
        <v>55555555</v>
      </c>
      <c r="H6982">
        <v>0</v>
      </c>
      <c r="I6982">
        <v>0</v>
      </c>
      <c r="J6982">
        <v>0</v>
      </c>
      <c r="K6982">
        <v>0</v>
      </c>
      <c r="L6982">
        <v>0</v>
      </c>
      <c r="M6982">
        <v>0</v>
      </c>
    </row>
    <row r="6983" spans="2:13" x14ac:dyDescent="0.2">
      <c r="B6983">
        <v>0</v>
      </c>
      <c r="C6983">
        <v>0</v>
      </c>
      <c r="D6983">
        <v>0</v>
      </c>
      <c r="E6983">
        <v>0</v>
      </c>
      <c r="F6983">
        <v>0</v>
      </c>
      <c r="G6983">
        <v>55555555</v>
      </c>
      <c r="H6983">
        <v>0</v>
      </c>
      <c r="I6983">
        <v>0</v>
      </c>
      <c r="J6983">
        <v>0</v>
      </c>
      <c r="K6983">
        <v>0</v>
      </c>
      <c r="L6983">
        <v>0</v>
      </c>
      <c r="M6983">
        <v>0</v>
      </c>
    </row>
    <row r="6984" spans="2:13" x14ac:dyDescent="0.2">
      <c r="B6984">
        <v>0</v>
      </c>
      <c r="C6984">
        <v>0</v>
      </c>
      <c r="D6984">
        <v>0</v>
      </c>
      <c r="E6984">
        <v>0</v>
      </c>
      <c r="F6984">
        <v>0</v>
      </c>
      <c r="G6984">
        <v>55555555</v>
      </c>
      <c r="H6984">
        <v>0</v>
      </c>
      <c r="I6984">
        <v>0</v>
      </c>
      <c r="J6984">
        <v>0</v>
      </c>
      <c r="K6984">
        <v>0</v>
      </c>
      <c r="L6984">
        <v>0</v>
      </c>
      <c r="M6984">
        <v>0</v>
      </c>
    </row>
    <row r="6985" spans="2:13" x14ac:dyDescent="0.2">
      <c r="B6985">
        <v>0</v>
      </c>
      <c r="C6985">
        <v>0</v>
      </c>
      <c r="D6985">
        <v>0</v>
      </c>
      <c r="E6985">
        <v>0</v>
      </c>
      <c r="F6985">
        <v>0</v>
      </c>
      <c r="G6985">
        <v>55555555</v>
      </c>
      <c r="H6985">
        <v>0</v>
      </c>
      <c r="I6985">
        <v>0</v>
      </c>
      <c r="J6985">
        <v>0</v>
      </c>
      <c r="K6985">
        <v>0</v>
      </c>
      <c r="L6985">
        <v>0</v>
      </c>
      <c r="M6985">
        <v>0</v>
      </c>
    </row>
    <row r="6986" spans="2:13" x14ac:dyDescent="0.2">
      <c r="B6986">
        <v>0</v>
      </c>
      <c r="C6986">
        <v>0</v>
      </c>
      <c r="D6986">
        <v>0</v>
      </c>
      <c r="E6986">
        <v>0</v>
      </c>
      <c r="F6986">
        <v>0</v>
      </c>
      <c r="G6986">
        <v>55555555</v>
      </c>
      <c r="H6986">
        <v>0</v>
      </c>
      <c r="I6986">
        <v>0</v>
      </c>
      <c r="J6986">
        <v>0</v>
      </c>
      <c r="K6986">
        <v>0</v>
      </c>
      <c r="L6986">
        <v>0</v>
      </c>
      <c r="M6986">
        <v>0</v>
      </c>
    </row>
    <row r="6987" spans="2:13" x14ac:dyDescent="0.2">
      <c r="B6987">
        <v>0</v>
      </c>
      <c r="C6987">
        <v>0</v>
      </c>
      <c r="D6987">
        <v>0</v>
      </c>
      <c r="E6987">
        <v>0</v>
      </c>
      <c r="F6987">
        <v>0</v>
      </c>
      <c r="G6987">
        <v>55555555</v>
      </c>
      <c r="H6987">
        <v>0</v>
      </c>
      <c r="I6987">
        <v>0</v>
      </c>
      <c r="J6987">
        <v>0</v>
      </c>
      <c r="K6987">
        <v>0</v>
      </c>
      <c r="L6987">
        <v>0</v>
      </c>
      <c r="M6987">
        <v>0</v>
      </c>
    </row>
    <row r="6988" spans="2:13" x14ac:dyDescent="0.2">
      <c r="B6988">
        <v>0</v>
      </c>
      <c r="C6988">
        <v>0</v>
      </c>
      <c r="D6988">
        <v>0</v>
      </c>
      <c r="E6988">
        <v>0</v>
      </c>
      <c r="F6988">
        <v>0</v>
      </c>
      <c r="G6988">
        <v>55555555</v>
      </c>
      <c r="H6988">
        <v>0</v>
      </c>
      <c r="I6988">
        <v>0</v>
      </c>
      <c r="J6988">
        <v>0</v>
      </c>
      <c r="K6988">
        <v>0</v>
      </c>
      <c r="L6988">
        <v>0</v>
      </c>
      <c r="M6988">
        <v>0</v>
      </c>
    </row>
    <row r="6989" spans="2:13" x14ac:dyDescent="0.2">
      <c r="B6989">
        <v>0</v>
      </c>
      <c r="C6989">
        <v>0</v>
      </c>
      <c r="D6989">
        <v>0</v>
      </c>
      <c r="E6989">
        <v>0</v>
      </c>
      <c r="F6989">
        <v>0</v>
      </c>
      <c r="G6989">
        <v>55555555</v>
      </c>
      <c r="H6989">
        <v>0</v>
      </c>
      <c r="I6989">
        <v>0</v>
      </c>
      <c r="J6989">
        <v>0</v>
      </c>
      <c r="K6989">
        <v>0</v>
      </c>
      <c r="L6989">
        <v>0</v>
      </c>
      <c r="M6989">
        <v>0</v>
      </c>
    </row>
    <row r="6990" spans="2:13" x14ac:dyDescent="0.2">
      <c r="B6990">
        <v>0</v>
      </c>
      <c r="C6990">
        <v>0</v>
      </c>
      <c r="D6990">
        <v>0</v>
      </c>
      <c r="E6990">
        <v>0</v>
      </c>
      <c r="F6990">
        <v>0</v>
      </c>
      <c r="G6990">
        <v>55555555</v>
      </c>
      <c r="H6990">
        <v>0</v>
      </c>
      <c r="I6990">
        <v>0</v>
      </c>
      <c r="J6990">
        <v>0</v>
      </c>
      <c r="K6990">
        <v>0</v>
      </c>
      <c r="L6990">
        <v>0</v>
      </c>
      <c r="M6990">
        <v>0</v>
      </c>
    </row>
    <row r="6991" spans="2:13" x14ac:dyDescent="0.2">
      <c r="B6991">
        <v>0</v>
      </c>
      <c r="C6991">
        <v>0</v>
      </c>
      <c r="D6991">
        <v>0</v>
      </c>
      <c r="E6991">
        <v>0</v>
      </c>
      <c r="F6991">
        <v>0</v>
      </c>
      <c r="G6991">
        <v>55555555</v>
      </c>
      <c r="H6991">
        <v>0</v>
      </c>
      <c r="I6991">
        <v>0</v>
      </c>
      <c r="J6991">
        <v>0</v>
      </c>
      <c r="K6991">
        <v>0</v>
      </c>
      <c r="L6991">
        <v>0</v>
      </c>
      <c r="M6991">
        <v>0</v>
      </c>
    </row>
    <row r="6992" spans="2:13" x14ac:dyDescent="0.2">
      <c r="B6992">
        <v>0</v>
      </c>
      <c r="C6992">
        <v>0</v>
      </c>
      <c r="D6992">
        <v>0</v>
      </c>
      <c r="E6992">
        <v>0</v>
      </c>
      <c r="F6992">
        <v>0</v>
      </c>
      <c r="G6992">
        <v>55555555</v>
      </c>
      <c r="H6992">
        <v>0</v>
      </c>
      <c r="I6992">
        <v>0</v>
      </c>
      <c r="J6992">
        <v>0</v>
      </c>
      <c r="K6992">
        <v>0</v>
      </c>
      <c r="L6992">
        <v>0</v>
      </c>
      <c r="M6992">
        <v>0</v>
      </c>
    </row>
    <row r="6993" spans="2:13" x14ac:dyDescent="0.2">
      <c r="B6993">
        <v>0</v>
      </c>
      <c r="C6993">
        <v>0</v>
      </c>
      <c r="D6993">
        <v>0</v>
      </c>
      <c r="E6993">
        <v>0</v>
      </c>
      <c r="F6993">
        <v>0</v>
      </c>
      <c r="G6993">
        <v>55555555</v>
      </c>
      <c r="H6993">
        <v>0</v>
      </c>
      <c r="I6993">
        <v>0</v>
      </c>
      <c r="J6993">
        <v>0</v>
      </c>
      <c r="K6993">
        <v>0</v>
      </c>
      <c r="L6993">
        <v>0</v>
      </c>
      <c r="M6993">
        <v>0</v>
      </c>
    </row>
    <row r="6994" spans="2:13" x14ac:dyDescent="0.2">
      <c r="B6994">
        <v>0</v>
      </c>
      <c r="C6994">
        <v>0</v>
      </c>
      <c r="D6994">
        <v>0</v>
      </c>
      <c r="E6994">
        <v>0</v>
      </c>
      <c r="F6994">
        <v>0</v>
      </c>
      <c r="G6994">
        <v>55555555</v>
      </c>
      <c r="H6994">
        <v>0</v>
      </c>
      <c r="I6994">
        <v>0</v>
      </c>
      <c r="J6994">
        <v>0</v>
      </c>
      <c r="K6994">
        <v>0</v>
      </c>
      <c r="L6994">
        <v>0</v>
      </c>
      <c r="M6994">
        <v>0</v>
      </c>
    </row>
    <row r="6995" spans="2:13" x14ac:dyDescent="0.2">
      <c r="B6995">
        <v>0</v>
      </c>
      <c r="C6995">
        <v>0</v>
      </c>
      <c r="D6995">
        <v>0</v>
      </c>
      <c r="E6995">
        <v>0</v>
      </c>
      <c r="F6995">
        <v>0</v>
      </c>
      <c r="G6995">
        <v>55555555</v>
      </c>
      <c r="H6995">
        <v>0</v>
      </c>
      <c r="I6995">
        <v>0</v>
      </c>
      <c r="J6995">
        <v>0</v>
      </c>
      <c r="K6995">
        <v>0</v>
      </c>
      <c r="L6995">
        <v>0</v>
      </c>
      <c r="M6995">
        <v>0</v>
      </c>
    </row>
    <row r="6996" spans="2:13" x14ac:dyDescent="0.2">
      <c r="B6996">
        <v>0</v>
      </c>
      <c r="C6996">
        <v>0</v>
      </c>
      <c r="D6996">
        <v>0</v>
      </c>
      <c r="E6996">
        <v>0</v>
      </c>
      <c r="F6996">
        <v>0</v>
      </c>
      <c r="G6996">
        <v>55555555</v>
      </c>
      <c r="H6996">
        <v>0</v>
      </c>
      <c r="I6996">
        <v>0</v>
      </c>
      <c r="J6996">
        <v>0</v>
      </c>
      <c r="K6996">
        <v>0</v>
      </c>
      <c r="L6996">
        <v>0</v>
      </c>
      <c r="M6996">
        <v>0</v>
      </c>
    </row>
    <row r="6997" spans="2:13" x14ac:dyDescent="0.2">
      <c r="B6997">
        <v>0</v>
      </c>
      <c r="C6997">
        <v>0</v>
      </c>
      <c r="D6997">
        <v>0</v>
      </c>
      <c r="E6997">
        <v>0</v>
      </c>
      <c r="F6997">
        <v>0</v>
      </c>
      <c r="G6997">
        <v>55555555</v>
      </c>
      <c r="H6997">
        <v>0</v>
      </c>
      <c r="I6997">
        <v>0</v>
      </c>
      <c r="J6997">
        <v>0</v>
      </c>
      <c r="K6997">
        <v>0</v>
      </c>
      <c r="L6997">
        <v>0</v>
      </c>
      <c r="M6997">
        <v>0</v>
      </c>
    </row>
    <row r="6998" spans="2:13" x14ac:dyDescent="0.2">
      <c r="B6998">
        <v>0</v>
      </c>
      <c r="C6998">
        <v>0</v>
      </c>
      <c r="D6998">
        <v>0</v>
      </c>
      <c r="E6998">
        <v>0</v>
      </c>
      <c r="F6998">
        <v>0</v>
      </c>
      <c r="G6998">
        <v>55555555</v>
      </c>
      <c r="H6998">
        <v>0</v>
      </c>
      <c r="I6998">
        <v>0</v>
      </c>
      <c r="J6998">
        <v>0</v>
      </c>
      <c r="K6998">
        <v>0</v>
      </c>
      <c r="L6998">
        <v>0</v>
      </c>
      <c r="M6998">
        <v>0</v>
      </c>
    </row>
    <row r="6999" spans="2:13" x14ac:dyDescent="0.2">
      <c r="B6999">
        <v>0</v>
      </c>
      <c r="C6999">
        <v>0</v>
      </c>
      <c r="D6999">
        <v>0</v>
      </c>
      <c r="E6999">
        <v>0</v>
      </c>
      <c r="F6999">
        <v>0</v>
      </c>
      <c r="G6999">
        <v>55555555</v>
      </c>
      <c r="H6999">
        <v>0</v>
      </c>
      <c r="I6999">
        <v>0</v>
      </c>
      <c r="J6999">
        <v>0</v>
      </c>
      <c r="K6999">
        <v>0</v>
      </c>
      <c r="L6999">
        <v>0</v>
      </c>
      <c r="M6999">
        <v>0</v>
      </c>
    </row>
    <row r="7000" spans="2:13" x14ac:dyDescent="0.2">
      <c r="B7000">
        <v>0</v>
      </c>
      <c r="C7000">
        <v>0</v>
      </c>
      <c r="D7000">
        <v>0</v>
      </c>
      <c r="E7000">
        <v>0</v>
      </c>
      <c r="F7000">
        <v>0</v>
      </c>
      <c r="G7000">
        <v>55555555</v>
      </c>
      <c r="H7000">
        <v>0</v>
      </c>
      <c r="I7000">
        <v>0</v>
      </c>
      <c r="J7000">
        <v>0</v>
      </c>
      <c r="K7000">
        <v>0</v>
      </c>
      <c r="L7000">
        <v>0</v>
      </c>
      <c r="M7000">
        <v>0</v>
      </c>
    </row>
    <row r="7001" spans="2:13" x14ac:dyDescent="0.2">
      <c r="B7001">
        <v>0</v>
      </c>
      <c r="C7001">
        <v>0</v>
      </c>
      <c r="D7001">
        <v>0</v>
      </c>
      <c r="E7001">
        <v>0</v>
      </c>
      <c r="F7001">
        <v>0</v>
      </c>
      <c r="G7001">
        <v>55555555</v>
      </c>
      <c r="H7001">
        <v>0</v>
      </c>
      <c r="I7001">
        <v>0</v>
      </c>
      <c r="J7001">
        <v>0</v>
      </c>
      <c r="K7001">
        <v>0</v>
      </c>
      <c r="L7001">
        <v>0</v>
      </c>
      <c r="M7001">
        <v>0</v>
      </c>
    </row>
    <row r="7002" spans="2:13" x14ac:dyDescent="0.2">
      <c r="B7002">
        <v>0</v>
      </c>
      <c r="C7002">
        <v>0</v>
      </c>
      <c r="D7002">
        <v>0</v>
      </c>
      <c r="E7002">
        <v>0</v>
      </c>
      <c r="F7002">
        <v>0</v>
      </c>
      <c r="G7002">
        <v>55555555</v>
      </c>
      <c r="H7002">
        <v>0</v>
      </c>
      <c r="I7002">
        <v>0</v>
      </c>
      <c r="J7002">
        <v>0</v>
      </c>
      <c r="K7002">
        <v>0</v>
      </c>
      <c r="L7002">
        <v>0</v>
      </c>
      <c r="M7002">
        <v>0</v>
      </c>
    </row>
    <row r="7003" spans="2:13" x14ac:dyDescent="0.2">
      <c r="B7003">
        <v>0</v>
      </c>
      <c r="C7003">
        <v>0</v>
      </c>
      <c r="D7003">
        <v>0</v>
      </c>
      <c r="E7003">
        <v>0</v>
      </c>
      <c r="F7003">
        <v>0</v>
      </c>
      <c r="G7003">
        <v>55555555</v>
      </c>
      <c r="H7003">
        <v>0</v>
      </c>
      <c r="I7003">
        <v>0</v>
      </c>
      <c r="J7003">
        <v>0</v>
      </c>
      <c r="K7003">
        <v>0</v>
      </c>
      <c r="L7003">
        <v>0</v>
      </c>
      <c r="M7003">
        <v>0</v>
      </c>
    </row>
    <row r="7004" spans="2:13" x14ac:dyDescent="0.2">
      <c r="B7004">
        <v>0</v>
      </c>
      <c r="C7004">
        <v>0</v>
      </c>
      <c r="D7004">
        <v>0</v>
      </c>
      <c r="E7004">
        <v>0</v>
      </c>
      <c r="F7004">
        <v>0</v>
      </c>
      <c r="G7004">
        <v>55555555</v>
      </c>
      <c r="H7004">
        <v>0</v>
      </c>
      <c r="I7004">
        <v>0</v>
      </c>
      <c r="J7004">
        <v>0</v>
      </c>
      <c r="K7004">
        <v>0</v>
      </c>
      <c r="L7004">
        <v>0</v>
      </c>
      <c r="M7004">
        <v>0</v>
      </c>
    </row>
    <row r="7005" spans="2:13" x14ac:dyDescent="0.2">
      <c r="B7005">
        <v>0</v>
      </c>
      <c r="C7005">
        <v>0</v>
      </c>
      <c r="D7005">
        <v>0</v>
      </c>
      <c r="E7005">
        <v>0</v>
      </c>
      <c r="F7005">
        <v>0</v>
      </c>
      <c r="G7005">
        <v>55555555</v>
      </c>
      <c r="H7005">
        <v>0</v>
      </c>
      <c r="I7005">
        <v>0</v>
      </c>
      <c r="J7005">
        <v>0</v>
      </c>
      <c r="K7005">
        <v>0</v>
      </c>
      <c r="L7005">
        <v>0</v>
      </c>
      <c r="M7005">
        <v>0</v>
      </c>
    </row>
    <row r="7006" spans="2:13" x14ac:dyDescent="0.2">
      <c r="B7006">
        <v>0</v>
      </c>
      <c r="C7006">
        <v>0</v>
      </c>
      <c r="D7006">
        <v>0</v>
      </c>
      <c r="E7006">
        <v>0</v>
      </c>
      <c r="F7006">
        <v>0</v>
      </c>
      <c r="G7006">
        <v>55555555</v>
      </c>
      <c r="H7006">
        <v>0</v>
      </c>
      <c r="I7006">
        <v>0</v>
      </c>
      <c r="J7006">
        <v>0</v>
      </c>
      <c r="K7006">
        <v>0</v>
      </c>
      <c r="L7006">
        <v>0</v>
      </c>
      <c r="M7006">
        <v>0</v>
      </c>
    </row>
    <row r="7007" spans="2:13" x14ac:dyDescent="0.2">
      <c r="B7007">
        <v>0</v>
      </c>
      <c r="C7007">
        <v>0</v>
      </c>
      <c r="D7007">
        <v>0</v>
      </c>
      <c r="E7007">
        <v>0</v>
      </c>
      <c r="F7007">
        <v>0</v>
      </c>
      <c r="G7007">
        <v>55555555</v>
      </c>
      <c r="H7007">
        <v>0</v>
      </c>
      <c r="I7007">
        <v>0</v>
      </c>
      <c r="J7007">
        <v>0</v>
      </c>
      <c r="K7007">
        <v>0</v>
      </c>
      <c r="L7007">
        <v>0</v>
      </c>
      <c r="M7007">
        <v>0</v>
      </c>
    </row>
    <row r="7008" spans="2:13" x14ac:dyDescent="0.2">
      <c r="B7008">
        <v>0</v>
      </c>
      <c r="C7008">
        <v>0</v>
      </c>
      <c r="D7008">
        <v>0</v>
      </c>
      <c r="E7008">
        <v>0</v>
      </c>
      <c r="F7008">
        <v>0</v>
      </c>
      <c r="G7008">
        <v>55555555</v>
      </c>
      <c r="H7008">
        <v>0</v>
      </c>
      <c r="I7008">
        <v>0</v>
      </c>
      <c r="J7008">
        <v>0</v>
      </c>
      <c r="K7008">
        <v>0</v>
      </c>
      <c r="L7008">
        <v>0</v>
      </c>
      <c r="M7008">
        <v>0</v>
      </c>
    </row>
    <row r="7009" spans="2:13" x14ac:dyDescent="0.2">
      <c r="B7009">
        <v>0</v>
      </c>
      <c r="C7009">
        <v>0</v>
      </c>
      <c r="D7009">
        <v>0</v>
      </c>
      <c r="E7009">
        <v>0</v>
      </c>
      <c r="F7009">
        <v>0</v>
      </c>
      <c r="G7009">
        <v>55555555</v>
      </c>
      <c r="H7009">
        <v>0</v>
      </c>
      <c r="I7009">
        <v>0</v>
      </c>
      <c r="J7009">
        <v>0</v>
      </c>
      <c r="K7009">
        <v>0</v>
      </c>
      <c r="L7009">
        <v>0</v>
      </c>
      <c r="M7009">
        <v>0</v>
      </c>
    </row>
    <row r="7010" spans="2:13" x14ac:dyDescent="0.2">
      <c r="B7010">
        <v>0</v>
      </c>
      <c r="C7010">
        <v>0</v>
      </c>
      <c r="D7010">
        <v>0</v>
      </c>
      <c r="E7010">
        <v>0</v>
      </c>
      <c r="F7010">
        <v>0</v>
      </c>
      <c r="G7010">
        <v>55555555</v>
      </c>
      <c r="H7010">
        <v>0</v>
      </c>
      <c r="I7010">
        <v>0</v>
      </c>
      <c r="J7010">
        <v>0</v>
      </c>
      <c r="K7010">
        <v>0</v>
      </c>
      <c r="L7010">
        <v>0</v>
      </c>
      <c r="M7010">
        <v>0</v>
      </c>
    </row>
    <row r="7011" spans="2:13" x14ac:dyDescent="0.2">
      <c r="B7011">
        <v>0</v>
      </c>
      <c r="C7011">
        <v>0</v>
      </c>
      <c r="D7011">
        <v>0</v>
      </c>
      <c r="E7011">
        <v>0</v>
      </c>
      <c r="F7011">
        <v>0</v>
      </c>
      <c r="G7011">
        <v>55555555</v>
      </c>
      <c r="H7011">
        <v>0</v>
      </c>
      <c r="I7011">
        <v>0</v>
      </c>
      <c r="J7011">
        <v>0</v>
      </c>
      <c r="K7011">
        <v>0</v>
      </c>
      <c r="L7011">
        <v>0</v>
      </c>
      <c r="M7011">
        <v>0</v>
      </c>
    </row>
    <row r="7012" spans="2:13" x14ac:dyDescent="0.2">
      <c r="B7012">
        <v>0</v>
      </c>
      <c r="C7012">
        <v>0</v>
      </c>
      <c r="D7012">
        <v>0</v>
      </c>
      <c r="E7012">
        <v>0</v>
      </c>
      <c r="F7012">
        <v>0</v>
      </c>
      <c r="G7012">
        <v>55555555</v>
      </c>
      <c r="H7012">
        <v>0</v>
      </c>
      <c r="I7012">
        <v>0</v>
      </c>
      <c r="J7012">
        <v>0</v>
      </c>
      <c r="K7012">
        <v>0</v>
      </c>
      <c r="L7012">
        <v>0</v>
      </c>
      <c r="M7012">
        <v>0</v>
      </c>
    </row>
    <row r="7013" spans="2:13" x14ac:dyDescent="0.2">
      <c r="B7013">
        <v>0</v>
      </c>
      <c r="C7013">
        <v>0</v>
      </c>
      <c r="D7013">
        <v>0</v>
      </c>
      <c r="E7013">
        <v>0</v>
      </c>
      <c r="F7013">
        <v>0</v>
      </c>
      <c r="G7013">
        <v>55555555</v>
      </c>
      <c r="H7013">
        <v>0</v>
      </c>
      <c r="I7013">
        <v>0</v>
      </c>
      <c r="J7013">
        <v>0</v>
      </c>
      <c r="K7013">
        <v>0</v>
      </c>
      <c r="L7013">
        <v>0</v>
      </c>
      <c r="M7013">
        <v>0</v>
      </c>
    </row>
    <row r="7014" spans="2:13" x14ac:dyDescent="0.2">
      <c r="B7014">
        <v>0</v>
      </c>
      <c r="C7014">
        <v>0</v>
      </c>
      <c r="D7014">
        <v>0</v>
      </c>
      <c r="E7014">
        <v>0</v>
      </c>
      <c r="F7014">
        <v>0</v>
      </c>
      <c r="G7014">
        <v>55555555</v>
      </c>
      <c r="H7014">
        <v>0</v>
      </c>
      <c r="I7014">
        <v>0</v>
      </c>
      <c r="J7014">
        <v>0</v>
      </c>
      <c r="K7014">
        <v>0</v>
      </c>
      <c r="L7014">
        <v>0</v>
      </c>
      <c r="M7014">
        <v>0</v>
      </c>
    </row>
    <row r="7015" spans="2:13" x14ac:dyDescent="0.2">
      <c r="B7015">
        <v>0</v>
      </c>
      <c r="C7015">
        <v>0</v>
      </c>
      <c r="D7015">
        <v>0</v>
      </c>
      <c r="E7015">
        <v>0</v>
      </c>
      <c r="F7015">
        <v>0</v>
      </c>
      <c r="G7015">
        <v>55555555</v>
      </c>
      <c r="H7015">
        <v>0</v>
      </c>
      <c r="I7015">
        <v>0</v>
      </c>
      <c r="J7015">
        <v>0</v>
      </c>
      <c r="K7015">
        <v>0</v>
      </c>
      <c r="L7015">
        <v>0</v>
      </c>
      <c r="M7015">
        <v>0</v>
      </c>
    </row>
    <row r="7016" spans="2:13" x14ac:dyDescent="0.2">
      <c r="B7016">
        <v>0</v>
      </c>
      <c r="C7016">
        <v>0</v>
      </c>
      <c r="D7016">
        <v>0</v>
      </c>
      <c r="E7016">
        <v>0</v>
      </c>
      <c r="F7016">
        <v>0</v>
      </c>
      <c r="G7016">
        <v>55555555</v>
      </c>
      <c r="H7016">
        <v>0</v>
      </c>
      <c r="I7016">
        <v>0</v>
      </c>
      <c r="J7016">
        <v>0</v>
      </c>
      <c r="K7016">
        <v>0</v>
      </c>
      <c r="L7016">
        <v>0</v>
      </c>
      <c r="M7016">
        <v>0</v>
      </c>
    </row>
    <row r="7017" spans="2:13" x14ac:dyDescent="0.2">
      <c r="B7017">
        <v>0</v>
      </c>
      <c r="C7017">
        <v>0</v>
      </c>
      <c r="D7017">
        <v>0</v>
      </c>
      <c r="E7017">
        <v>0</v>
      </c>
      <c r="F7017">
        <v>0</v>
      </c>
      <c r="G7017">
        <v>55555555</v>
      </c>
      <c r="H7017">
        <v>0</v>
      </c>
      <c r="I7017">
        <v>0</v>
      </c>
      <c r="J7017">
        <v>0</v>
      </c>
      <c r="K7017">
        <v>0</v>
      </c>
      <c r="L7017">
        <v>0</v>
      </c>
      <c r="M7017">
        <v>0</v>
      </c>
    </row>
    <row r="7018" spans="2:13" x14ac:dyDescent="0.2">
      <c r="B7018">
        <v>0</v>
      </c>
      <c r="C7018">
        <v>0</v>
      </c>
      <c r="D7018">
        <v>0</v>
      </c>
      <c r="E7018">
        <v>0</v>
      </c>
      <c r="F7018">
        <v>0</v>
      </c>
      <c r="G7018">
        <v>55555555</v>
      </c>
      <c r="H7018">
        <v>0</v>
      </c>
      <c r="I7018">
        <v>0</v>
      </c>
      <c r="J7018">
        <v>0</v>
      </c>
      <c r="K7018">
        <v>0</v>
      </c>
      <c r="L7018">
        <v>0</v>
      </c>
      <c r="M7018">
        <v>0</v>
      </c>
    </row>
    <row r="7019" spans="2:13" x14ac:dyDescent="0.2">
      <c r="B7019">
        <v>0</v>
      </c>
      <c r="C7019">
        <v>0</v>
      </c>
      <c r="D7019">
        <v>0</v>
      </c>
      <c r="E7019">
        <v>0</v>
      </c>
      <c r="F7019">
        <v>0</v>
      </c>
      <c r="G7019">
        <v>55555555</v>
      </c>
      <c r="H7019">
        <v>0</v>
      </c>
      <c r="I7019">
        <v>0</v>
      </c>
      <c r="J7019">
        <v>0</v>
      </c>
      <c r="K7019">
        <v>0</v>
      </c>
      <c r="L7019">
        <v>0</v>
      </c>
      <c r="M7019">
        <v>0</v>
      </c>
    </row>
    <row r="7020" spans="2:13" x14ac:dyDescent="0.2">
      <c r="B7020">
        <v>0</v>
      </c>
      <c r="C7020">
        <v>0</v>
      </c>
      <c r="D7020">
        <v>0</v>
      </c>
      <c r="E7020">
        <v>0</v>
      </c>
      <c r="F7020">
        <v>0</v>
      </c>
      <c r="G7020">
        <v>55555555</v>
      </c>
      <c r="H7020">
        <v>0</v>
      </c>
      <c r="I7020">
        <v>0</v>
      </c>
      <c r="J7020">
        <v>0</v>
      </c>
      <c r="K7020">
        <v>0</v>
      </c>
      <c r="L7020">
        <v>0</v>
      </c>
      <c r="M7020">
        <v>0</v>
      </c>
    </row>
    <row r="7021" spans="2:13" x14ac:dyDescent="0.2">
      <c r="B7021">
        <v>0</v>
      </c>
      <c r="C7021">
        <v>0</v>
      </c>
      <c r="D7021">
        <v>0</v>
      </c>
      <c r="E7021">
        <v>0</v>
      </c>
      <c r="F7021">
        <v>0</v>
      </c>
      <c r="G7021">
        <v>55555555</v>
      </c>
      <c r="H7021">
        <v>0</v>
      </c>
      <c r="I7021">
        <v>0</v>
      </c>
      <c r="J7021">
        <v>0</v>
      </c>
      <c r="K7021">
        <v>0</v>
      </c>
      <c r="L7021">
        <v>0</v>
      </c>
      <c r="M7021">
        <v>0</v>
      </c>
    </row>
    <row r="7022" spans="2:13" x14ac:dyDescent="0.2">
      <c r="B7022">
        <v>0</v>
      </c>
      <c r="C7022">
        <v>0</v>
      </c>
      <c r="D7022">
        <v>0</v>
      </c>
      <c r="E7022">
        <v>0</v>
      </c>
      <c r="F7022">
        <v>0</v>
      </c>
      <c r="G7022">
        <v>55555555</v>
      </c>
      <c r="H7022">
        <v>0</v>
      </c>
      <c r="I7022">
        <v>0</v>
      </c>
      <c r="J7022">
        <v>0</v>
      </c>
      <c r="K7022">
        <v>0</v>
      </c>
      <c r="L7022">
        <v>0</v>
      </c>
      <c r="M7022">
        <v>0</v>
      </c>
    </row>
    <row r="7023" spans="2:13" x14ac:dyDescent="0.2">
      <c r="B7023">
        <v>0</v>
      </c>
      <c r="C7023">
        <v>0</v>
      </c>
      <c r="D7023">
        <v>0</v>
      </c>
      <c r="E7023">
        <v>0</v>
      </c>
      <c r="F7023">
        <v>0</v>
      </c>
      <c r="G7023">
        <v>55555555</v>
      </c>
      <c r="H7023">
        <v>0</v>
      </c>
      <c r="I7023">
        <v>0</v>
      </c>
      <c r="J7023">
        <v>0</v>
      </c>
      <c r="K7023">
        <v>0</v>
      </c>
      <c r="L7023">
        <v>0</v>
      </c>
      <c r="M7023">
        <v>0</v>
      </c>
    </row>
    <row r="7024" spans="2:13" x14ac:dyDescent="0.2">
      <c r="B7024">
        <v>0</v>
      </c>
      <c r="C7024">
        <v>0</v>
      </c>
      <c r="D7024">
        <v>0</v>
      </c>
      <c r="E7024">
        <v>0</v>
      </c>
      <c r="F7024">
        <v>0</v>
      </c>
      <c r="G7024">
        <v>55555555</v>
      </c>
      <c r="H7024">
        <v>0</v>
      </c>
      <c r="I7024">
        <v>0</v>
      </c>
      <c r="J7024">
        <v>0</v>
      </c>
      <c r="K7024">
        <v>0</v>
      </c>
      <c r="L7024">
        <v>0</v>
      </c>
      <c r="M7024">
        <v>0</v>
      </c>
    </row>
    <row r="7025" spans="2:13" x14ac:dyDescent="0.2">
      <c r="B7025">
        <v>0</v>
      </c>
      <c r="C7025">
        <v>0</v>
      </c>
      <c r="D7025">
        <v>0</v>
      </c>
      <c r="E7025">
        <v>0</v>
      </c>
      <c r="F7025">
        <v>0</v>
      </c>
      <c r="G7025">
        <v>55555555</v>
      </c>
      <c r="H7025">
        <v>0</v>
      </c>
      <c r="I7025">
        <v>0</v>
      </c>
      <c r="J7025">
        <v>0</v>
      </c>
      <c r="K7025">
        <v>0</v>
      </c>
      <c r="L7025">
        <v>0</v>
      </c>
      <c r="M7025">
        <v>0</v>
      </c>
    </row>
    <row r="7026" spans="2:13" x14ac:dyDescent="0.2">
      <c r="B7026">
        <v>0</v>
      </c>
      <c r="C7026">
        <v>0</v>
      </c>
      <c r="D7026">
        <v>0</v>
      </c>
      <c r="E7026">
        <v>0</v>
      </c>
      <c r="F7026">
        <v>0</v>
      </c>
      <c r="G7026">
        <v>55555555</v>
      </c>
      <c r="H7026">
        <v>0</v>
      </c>
      <c r="I7026">
        <v>0</v>
      </c>
      <c r="J7026">
        <v>0</v>
      </c>
      <c r="K7026">
        <v>0</v>
      </c>
      <c r="L7026">
        <v>0</v>
      </c>
      <c r="M7026">
        <v>0</v>
      </c>
    </row>
    <row r="7027" spans="2:13" x14ac:dyDescent="0.2">
      <c r="B7027">
        <v>0</v>
      </c>
      <c r="C7027">
        <v>0</v>
      </c>
      <c r="D7027">
        <v>0</v>
      </c>
      <c r="E7027">
        <v>0</v>
      </c>
      <c r="F7027">
        <v>0</v>
      </c>
      <c r="G7027">
        <v>55555555</v>
      </c>
      <c r="H7027">
        <v>0</v>
      </c>
      <c r="I7027">
        <v>0</v>
      </c>
      <c r="J7027">
        <v>0</v>
      </c>
      <c r="K7027">
        <v>0</v>
      </c>
      <c r="L7027">
        <v>0</v>
      </c>
      <c r="M7027">
        <v>0</v>
      </c>
    </row>
    <row r="7028" spans="2:13" x14ac:dyDescent="0.2">
      <c r="B7028">
        <v>0</v>
      </c>
      <c r="C7028">
        <v>0</v>
      </c>
      <c r="D7028">
        <v>0</v>
      </c>
      <c r="E7028">
        <v>0</v>
      </c>
      <c r="F7028">
        <v>0</v>
      </c>
      <c r="G7028">
        <v>55555555</v>
      </c>
      <c r="H7028">
        <v>0</v>
      </c>
      <c r="I7028">
        <v>0</v>
      </c>
      <c r="J7028">
        <v>0</v>
      </c>
      <c r="K7028">
        <v>0</v>
      </c>
      <c r="L7028">
        <v>0</v>
      </c>
      <c r="M7028">
        <v>0</v>
      </c>
    </row>
    <row r="7029" spans="2:13" x14ac:dyDescent="0.2">
      <c r="B7029">
        <v>0</v>
      </c>
      <c r="C7029">
        <v>0</v>
      </c>
      <c r="D7029">
        <v>0</v>
      </c>
      <c r="E7029">
        <v>0</v>
      </c>
      <c r="F7029">
        <v>0</v>
      </c>
      <c r="G7029">
        <v>55555555</v>
      </c>
      <c r="H7029">
        <v>0</v>
      </c>
      <c r="I7029">
        <v>0</v>
      </c>
      <c r="J7029">
        <v>0</v>
      </c>
      <c r="K7029">
        <v>0</v>
      </c>
      <c r="L7029">
        <v>0</v>
      </c>
      <c r="M7029">
        <v>0</v>
      </c>
    </row>
    <row r="7030" spans="2:13" x14ac:dyDescent="0.2">
      <c r="B7030">
        <v>0</v>
      </c>
      <c r="C7030">
        <v>0</v>
      </c>
      <c r="D7030">
        <v>0</v>
      </c>
      <c r="E7030">
        <v>0</v>
      </c>
      <c r="F7030">
        <v>0</v>
      </c>
      <c r="G7030">
        <v>55555555</v>
      </c>
      <c r="H7030">
        <v>0</v>
      </c>
      <c r="I7030">
        <v>0</v>
      </c>
      <c r="J7030">
        <v>0</v>
      </c>
      <c r="K7030">
        <v>0</v>
      </c>
      <c r="L7030">
        <v>0</v>
      </c>
      <c r="M7030">
        <v>0</v>
      </c>
    </row>
    <row r="7031" spans="2:13" x14ac:dyDescent="0.2">
      <c r="B7031">
        <v>0</v>
      </c>
      <c r="C7031">
        <v>0</v>
      </c>
      <c r="D7031">
        <v>0</v>
      </c>
      <c r="E7031">
        <v>0</v>
      </c>
      <c r="F7031">
        <v>0</v>
      </c>
      <c r="G7031">
        <v>55555555</v>
      </c>
      <c r="H7031">
        <v>0</v>
      </c>
      <c r="I7031">
        <v>0</v>
      </c>
      <c r="J7031">
        <v>0</v>
      </c>
      <c r="K7031">
        <v>0</v>
      </c>
      <c r="L7031">
        <v>0</v>
      </c>
      <c r="M7031">
        <v>0</v>
      </c>
    </row>
    <row r="7032" spans="2:13" x14ac:dyDescent="0.2">
      <c r="B7032">
        <v>0</v>
      </c>
      <c r="C7032">
        <v>0</v>
      </c>
      <c r="D7032">
        <v>0</v>
      </c>
      <c r="E7032">
        <v>0</v>
      </c>
      <c r="F7032">
        <v>0</v>
      </c>
      <c r="G7032">
        <v>55555555</v>
      </c>
      <c r="H7032">
        <v>0</v>
      </c>
      <c r="I7032">
        <v>0</v>
      </c>
      <c r="J7032">
        <v>0</v>
      </c>
      <c r="K7032">
        <v>0</v>
      </c>
      <c r="L7032">
        <v>0</v>
      </c>
      <c r="M7032">
        <v>0</v>
      </c>
    </row>
    <row r="7033" spans="2:13" x14ac:dyDescent="0.2">
      <c r="B7033">
        <v>0</v>
      </c>
      <c r="C7033">
        <v>0</v>
      </c>
      <c r="D7033">
        <v>0</v>
      </c>
      <c r="E7033">
        <v>0</v>
      </c>
      <c r="F7033">
        <v>0</v>
      </c>
      <c r="G7033">
        <v>55555555</v>
      </c>
      <c r="H7033">
        <v>0</v>
      </c>
      <c r="I7033">
        <v>0</v>
      </c>
      <c r="J7033">
        <v>0</v>
      </c>
      <c r="K7033">
        <v>0</v>
      </c>
      <c r="L7033">
        <v>0</v>
      </c>
      <c r="M7033">
        <v>0</v>
      </c>
    </row>
    <row r="7034" spans="2:13" x14ac:dyDescent="0.2">
      <c r="B7034">
        <v>0</v>
      </c>
      <c r="C7034">
        <v>0</v>
      </c>
      <c r="D7034">
        <v>0</v>
      </c>
      <c r="E7034">
        <v>0</v>
      </c>
      <c r="F7034">
        <v>0</v>
      </c>
      <c r="G7034">
        <v>55555555</v>
      </c>
      <c r="H7034">
        <v>0</v>
      </c>
      <c r="I7034">
        <v>0</v>
      </c>
      <c r="J7034">
        <v>0</v>
      </c>
      <c r="K7034">
        <v>0</v>
      </c>
      <c r="L7034">
        <v>0</v>
      </c>
      <c r="M7034">
        <v>0</v>
      </c>
    </row>
    <row r="7035" spans="2:13" x14ac:dyDescent="0.2">
      <c r="B7035">
        <v>0</v>
      </c>
      <c r="C7035">
        <v>0</v>
      </c>
      <c r="D7035">
        <v>0</v>
      </c>
      <c r="E7035">
        <v>0</v>
      </c>
      <c r="F7035">
        <v>0</v>
      </c>
      <c r="G7035">
        <v>55555555</v>
      </c>
      <c r="H7035">
        <v>0</v>
      </c>
      <c r="I7035">
        <v>0</v>
      </c>
      <c r="J7035">
        <v>0</v>
      </c>
      <c r="K7035">
        <v>0</v>
      </c>
      <c r="L7035">
        <v>0</v>
      </c>
      <c r="M7035">
        <v>0</v>
      </c>
    </row>
    <row r="7036" spans="2:13" x14ac:dyDescent="0.2">
      <c r="B7036">
        <v>0</v>
      </c>
      <c r="C7036">
        <v>0</v>
      </c>
      <c r="D7036">
        <v>0</v>
      </c>
      <c r="E7036">
        <v>0</v>
      </c>
      <c r="F7036">
        <v>0</v>
      </c>
      <c r="G7036">
        <v>55555555</v>
      </c>
      <c r="H7036">
        <v>0</v>
      </c>
      <c r="I7036">
        <v>0</v>
      </c>
      <c r="J7036">
        <v>0</v>
      </c>
      <c r="K7036">
        <v>0</v>
      </c>
      <c r="L7036">
        <v>0</v>
      </c>
      <c r="M7036">
        <v>0</v>
      </c>
    </row>
    <row r="7037" spans="2:13" x14ac:dyDescent="0.2">
      <c r="B7037">
        <v>0</v>
      </c>
      <c r="C7037">
        <v>0</v>
      </c>
      <c r="D7037">
        <v>0</v>
      </c>
      <c r="E7037">
        <v>0</v>
      </c>
      <c r="F7037">
        <v>0</v>
      </c>
      <c r="G7037">
        <v>55555555</v>
      </c>
      <c r="H7037">
        <v>0</v>
      </c>
      <c r="I7037">
        <v>0</v>
      </c>
      <c r="J7037">
        <v>0</v>
      </c>
      <c r="K7037">
        <v>0</v>
      </c>
      <c r="L7037">
        <v>0</v>
      </c>
      <c r="M7037">
        <v>0</v>
      </c>
    </row>
    <row r="7038" spans="2:13" x14ac:dyDescent="0.2">
      <c r="B7038">
        <v>0</v>
      </c>
      <c r="C7038">
        <v>0</v>
      </c>
      <c r="D7038">
        <v>0</v>
      </c>
      <c r="E7038">
        <v>0</v>
      </c>
      <c r="F7038">
        <v>0</v>
      </c>
      <c r="G7038">
        <v>55555555</v>
      </c>
      <c r="H7038">
        <v>0</v>
      </c>
      <c r="I7038">
        <v>0</v>
      </c>
      <c r="J7038">
        <v>0</v>
      </c>
      <c r="K7038">
        <v>0</v>
      </c>
      <c r="L7038">
        <v>0</v>
      </c>
      <c r="M7038">
        <v>0</v>
      </c>
    </row>
    <row r="7039" spans="2:13" x14ac:dyDescent="0.2">
      <c r="B7039">
        <v>0</v>
      </c>
      <c r="C7039">
        <v>0</v>
      </c>
      <c r="D7039">
        <v>0</v>
      </c>
      <c r="E7039">
        <v>0</v>
      </c>
      <c r="F7039">
        <v>0</v>
      </c>
      <c r="G7039">
        <v>55555555</v>
      </c>
      <c r="H7039">
        <v>0</v>
      </c>
      <c r="I7039">
        <v>0</v>
      </c>
      <c r="J7039">
        <v>0</v>
      </c>
      <c r="K7039">
        <v>0</v>
      </c>
      <c r="L7039">
        <v>0</v>
      </c>
      <c r="M7039">
        <v>0</v>
      </c>
    </row>
    <row r="7040" spans="2:13" x14ac:dyDescent="0.2">
      <c r="B7040">
        <v>0</v>
      </c>
      <c r="C7040">
        <v>0</v>
      </c>
      <c r="D7040">
        <v>0</v>
      </c>
      <c r="E7040">
        <v>0</v>
      </c>
      <c r="F7040">
        <v>0</v>
      </c>
      <c r="G7040">
        <v>55555555</v>
      </c>
      <c r="H7040">
        <v>0</v>
      </c>
      <c r="I7040">
        <v>0</v>
      </c>
      <c r="J7040">
        <v>0</v>
      </c>
      <c r="K7040">
        <v>0</v>
      </c>
      <c r="L7040">
        <v>0</v>
      </c>
      <c r="M7040">
        <v>0</v>
      </c>
    </row>
    <row r="7041" spans="2:13" x14ac:dyDescent="0.2">
      <c r="B7041">
        <v>0</v>
      </c>
      <c r="C7041">
        <v>0</v>
      </c>
      <c r="D7041">
        <v>0</v>
      </c>
      <c r="E7041">
        <v>0</v>
      </c>
      <c r="F7041">
        <v>0</v>
      </c>
      <c r="G7041">
        <v>55555555</v>
      </c>
      <c r="H7041">
        <v>0</v>
      </c>
      <c r="I7041">
        <v>0</v>
      </c>
      <c r="J7041">
        <v>0</v>
      </c>
      <c r="K7041">
        <v>0</v>
      </c>
      <c r="L7041">
        <v>0</v>
      </c>
      <c r="M7041">
        <v>0</v>
      </c>
    </row>
    <row r="7042" spans="2:13" x14ac:dyDescent="0.2">
      <c r="B7042">
        <v>0</v>
      </c>
      <c r="C7042">
        <v>0</v>
      </c>
      <c r="D7042">
        <v>0</v>
      </c>
      <c r="E7042">
        <v>0</v>
      </c>
      <c r="F7042">
        <v>0</v>
      </c>
      <c r="G7042">
        <v>55555555</v>
      </c>
      <c r="H7042">
        <v>0</v>
      </c>
      <c r="I7042">
        <v>0</v>
      </c>
      <c r="J7042">
        <v>0</v>
      </c>
      <c r="K7042">
        <v>0</v>
      </c>
      <c r="L7042">
        <v>0</v>
      </c>
      <c r="M7042">
        <v>0</v>
      </c>
    </row>
    <row r="7043" spans="2:13" x14ac:dyDescent="0.2">
      <c r="B7043">
        <v>0</v>
      </c>
      <c r="C7043">
        <v>0</v>
      </c>
      <c r="D7043">
        <v>0</v>
      </c>
      <c r="E7043">
        <v>0</v>
      </c>
      <c r="F7043">
        <v>0</v>
      </c>
      <c r="G7043">
        <v>55555555</v>
      </c>
      <c r="H7043">
        <v>0</v>
      </c>
      <c r="I7043">
        <v>0</v>
      </c>
      <c r="J7043">
        <v>0</v>
      </c>
      <c r="K7043">
        <v>0</v>
      </c>
      <c r="L7043">
        <v>0</v>
      </c>
      <c r="M7043">
        <v>0</v>
      </c>
    </row>
    <row r="7044" spans="2:13" x14ac:dyDescent="0.2">
      <c r="B7044">
        <v>0</v>
      </c>
      <c r="C7044">
        <v>0</v>
      </c>
      <c r="D7044">
        <v>0</v>
      </c>
      <c r="E7044">
        <v>0</v>
      </c>
      <c r="F7044">
        <v>0</v>
      </c>
      <c r="G7044">
        <v>55555555</v>
      </c>
      <c r="H7044">
        <v>0</v>
      </c>
      <c r="I7044">
        <v>0</v>
      </c>
      <c r="J7044">
        <v>0</v>
      </c>
      <c r="K7044">
        <v>0</v>
      </c>
      <c r="L7044">
        <v>0</v>
      </c>
      <c r="M7044">
        <v>0</v>
      </c>
    </row>
    <row r="7045" spans="2:13" x14ac:dyDescent="0.2">
      <c r="B7045">
        <v>0</v>
      </c>
      <c r="C7045">
        <v>0</v>
      </c>
      <c r="D7045">
        <v>0</v>
      </c>
      <c r="E7045">
        <v>0</v>
      </c>
      <c r="F7045">
        <v>0</v>
      </c>
      <c r="G7045">
        <v>55555555</v>
      </c>
      <c r="H7045">
        <v>0</v>
      </c>
      <c r="I7045">
        <v>0</v>
      </c>
      <c r="J7045">
        <v>0</v>
      </c>
      <c r="K7045">
        <v>0</v>
      </c>
      <c r="L7045">
        <v>0</v>
      </c>
      <c r="M7045">
        <v>0</v>
      </c>
    </row>
    <row r="7046" spans="2:13" x14ac:dyDescent="0.2">
      <c r="B7046">
        <v>0</v>
      </c>
      <c r="C7046">
        <v>0</v>
      </c>
      <c r="D7046">
        <v>0</v>
      </c>
      <c r="E7046">
        <v>0</v>
      </c>
      <c r="F7046">
        <v>0</v>
      </c>
      <c r="G7046">
        <v>55555555</v>
      </c>
      <c r="H7046">
        <v>0</v>
      </c>
      <c r="I7046">
        <v>0</v>
      </c>
      <c r="J7046">
        <v>0</v>
      </c>
      <c r="K7046">
        <v>0</v>
      </c>
      <c r="L7046">
        <v>0</v>
      </c>
      <c r="M7046">
        <v>0</v>
      </c>
    </row>
    <row r="7047" spans="2:13" x14ac:dyDescent="0.2">
      <c r="B7047">
        <v>0</v>
      </c>
      <c r="C7047">
        <v>0</v>
      </c>
      <c r="D7047">
        <v>0</v>
      </c>
      <c r="E7047">
        <v>0</v>
      </c>
      <c r="F7047">
        <v>0</v>
      </c>
      <c r="G7047">
        <v>55555555</v>
      </c>
      <c r="H7047">
        <v>0</v>
      </c>
      <c r="I7047">
        <v>0</v>
      </c>
      <c r="J7047">
        <v>0</v>
      </c>
      <c r="K7047">
        <v>0</v>
      </c>
      <c r="L7047">
        <v>0</v>
      </c>
      <c r="M7047">
        <v>0</v>
      </c>
    </row>
    <row r="7048" spans="2:13" x14ac:dyDescent="0.2">
      <c r="B7048">
        <v>0</v>
      </c>
      <c r="C7048">
        <v>0</v>
      </c>
      <c r="D7048">
        <v>0</v>
      </c>
      <c r="E7048">
        <v>0</v>
      </c>
      <c r="F7048">
        <v>0</v>
      </c>
      <c r="G7048">
        <v>55555555</v>
      </c>
      <c r="H7048">
        <v>0</v>
      </c>
      <c r="I7048">
        <v>0</v>
      </c>
      <c r="J7048">
        <v>0</v>
      </c>
      <c r="K7048">
        <v>0</v>
      </c>
      <c r="L7048">
        <v>0</v>
      </c>
      <c r="M7048">
        <v>0</v>
      </c>
    </row>
    <row r="7049" spans="2:13" x14ac:dyDescent="0.2">
      <c r="B7049">
        <v>0</v>
      </c>
      <c r="C7049">
        <v>0</v>
      </c>
      <c r="D7049">
        <v>0</v>
      </c>
      <c r="E7049">
        <v>0</v>
      </c>
      <c r="F7049">
        <v>0</v>
      </c>
      <c r="G7049">
        <v>55555555</v>
      </c>
      <c r="H7049">
        <v>0</v>
      </c>
      <c r="I7049">
        <v>0</v>
      </c>
      <c r="J7049">
        <v>0</v>
      </c>
      <c r="K7049">
        <v>0</v>
      </c>
      <c r="L7049">
        <v>0</v>
      </c>
      <c r="M7049">
        <v>0</v>
      </c>
    </row>
    <row r="7050" spans="2:13" x14ac:dyDescent="0.2">
      <c r="B7050">
        <v>0</v>
      </c>
      <c r="C7050">
        <v>0</v>
      </c>
      <c r="D7050">
        <v>0</v>
      </c>
      <c r="E7050">
        <v>0</v>
      </c>
      <c r="F7050">
        <v>0</v>
      </c>
      <c r="G7050">
        <v>55555555</v>
      </c>
      <c r="H7050">
        <v>0</v>
      </c>
      <c r="I7050">
        <v>0</v>
      </c>
      <c r="J7050">
        <v>0</v>
      </c>
      <c r="K7050">
        <v>0</v>
      </c>
      <c r="L7050">
        <v>0</v>
      </c>
      <c r="M7050">
        <v>0</v>
      </c>
    </row>
    <row r="7051" spans="2:13" x14ac:dyDescent="0.2">
      <c r="B7051">
        <v>0</v>
      </c>
      <c r="C7051">
        <v>0</v>
      </c>
      <c r="D7051">
        <v>0</v>
      </c>
      <c r="E7051">
        <v>0</v>
      </c>
      <c r="F7051">
        <v>0</v>
      </c>
      <c r="G7051">
        <v>55555555</v>
      </c>
      <c r="H7051">
        <v>0</v>
      </c>
      <c r="I7051">
        <v>0</v>
      </c>
      <c r="J7051">
        <v>0</v>
      </c>
      <c r="K7051">
        <v>0</v>
      </c>
      <c r="L7051">
        <v>0</v>
      </c>
      <c r="M7051">
        <v>0</v>
      </c>
    </row>
    <row r="7052" spans="2:13" x14ac:dyDescent="0.2">
      <c r="B7052">
        <v>0</v>
      </c>
      <c r="C7052">
        <v>0</v>
      </c>
      <c r="D7052">
        <v>0</v>
      </c>
      <c r="E7052">
        <v>0</v>
      </c>
      <c r="F7052">
        <v>0</v>
      </c>
      <c r="G7052">
        <v>55555555</v>
      </c>
      <c r="H7052">
        <v>0</v>
      </c>
      <c r="I7052">
        <v>0</v>
      </c>
      <c r="J7052">
        <v>0</v>
      </c>
      <c r="K7052">
        <v>0</v>
      </c>
      <c r="L7052">
        <v>0</v>
      </c>
      <c r="M7052">
        <v>0</v>
      </c>
    </row>
    <row r="7053" spans="2:13" x14ac:dyDescent="0.2">
      <c r="B7053">
        <v>0</v>
      </c>
      <c r="C7053">
        <v>0</v>
      </c>
      <c r="D7053">
        <v>0</v>
      </c>
      <c r="E7053">
        <v>0</v>
      </c>
      <c r="F7053">
        <v>0</v>
      </c>
      <c r="G7053">
        <v>55555555</v>
      </c>
      <c r="H7053">
        <v>0</v>
      </c>
      <c r="I7053">
        <v>0</v>
      </c>
      <c r="J7053">
        <v>0</v>
      </c>
      <c r="K7053">
        <v>0</v>
      </c>
      <c r="L7053">
        <v>0</v>
      </c>
      <c r="M7053">
        <v>0</v>
      </c>
    </row>
    <row r="7054" spans="2:13" x14ac:dyDescent="0.2">
      <c r="B7054">
        <v>0</v>
      </c>
      <c r="C7054">
        <v>0</v>
      </c>
      <c r="D7054">
        <v>0</v>
      </c>
      <c r="E7054">
        <v>0</v>
      </c>
      <c r="F7054">
        <v>0</v>
      </c>
      <c r="G7054">
        <v>55555555</v>
      </c>
      <c r="H7054">
        <v>0</v>
      </c>
      <c r="I7054">
        <v>0</v>
      </c>
      <c r="J7054">
        <v>0</v>
      </c>
      <c r="K7054">
        <v>0</v>
      </c>
      <c r="L7054">
        <v>0</v>
      </c>
      <c r="M7054">
        <v>0</v>
      </c>
    </row>
    <row r="7055" spans="2:13" x14ac:dyDescent="0.2">
      <c r="B7055">
        <v>0</v>
      </c>
      <c r="C7055">
        <v>0</v>
      </c>
      <c r="D7055">
        <v>0</v>
      </c>
      <c r="E7055">
        <v>0</v>
      </c>
      <c r="F7055">
        <v>0</v>
      </c>
      <c r="G7055">
        <v>55555555</v>
      </c>
      <c r="H7055">
        <v>0</v>
      </c>
      <c r="I7055">
        <v>0</v>
      </c>
      <c r="J7055">
        <v>0</v>
      </c>
      <c r="K7055">
        <v>0</v>
      </c>
      <c r="L7055">
        <v>0</v>
      </c>
      <c r="M7055">
        <v>0</v>
      </c>
    </row>
    <row r="7056" spans="2:13" x14ac:dyDescent="0.2">
      <c r="B7056">
        <v>0</v>
      </c>
      <c r="C7056">
        <v>0</v>
      </c>
      <c r="D7056">
        <v>0</v>
      </c>
      <c r="E7056">
        <v>0</v>
      </c>
      <c r="F7056">
        <v>0</v>
      </c>
      <c r="G7056">
        <v>55555555</v>
      </c>
      <c r="H7056">
        <v>0</v>
      </c>
      <c r="I7056">
        <v>0</v>
      </c>
      <c r="J7056">
        <v>0</v>
      </c>
      <c r="K7056">
        <v>0</v>
      </c>
      <c r="L7056">
        <v>0</v>
      </c>
      <c r="M7056">
        <v>0</v>
      </c>
    </row>
    <row r="7057" spans="2:13" x14ac:dyDescent="0.2">
      <c r="B7057">
        <v>0</v>
      </c>
      <c r="C7057">
        <v>0</v>
      </c>
      <c r="D7057">
        <v>0</v>
      </c>
      <c r="E7057">
        <v>0</v>
      </c>
      <c r="F7057">
        <v>0</v>
      </c>
      <c r="G7057">
        <v>55555555</v>
      </c>
      <c r="H7057">
        <v>0</v>
      </c>
      <c r="I7057">
        <v>0</v>
      </c>
      <c r="J7057">
        <v>0</v>
      </c>
      <c r="K7057">
        <v>0</v>
      </c>
      <c r="L7057">
        <v>0</v>
      </c>
      <c r="M7057">
        <v>0</v>
      </c>
    </row>
    <row r="7058" spans="2:13" x14ac:dyDescent="0.2">
      <c r="B7058">
        <v>0</v>
      </c>
      <c r="C7058">
        <v>0</v>
      </c>
      <c r="D7058">
        <v>0</v>
      </c>
      <c r="E7058">
        <v>0</v>
      </c>
      <c r="F7058">
        <v>0</v>
      </c>
      <c r="G7058">
        <v>55555555</v>
      </c>
      <c r="H7058">
        <v>0</v>
      </c>
      <c r="I7058">
        <v>0</v>
      </c>
      <c r="J7058">
        <v>0</v>
      </c>
      <c r="K7058">
        <v>0</v>
      </c>
      <c r="L7058">
        <v>0</v>
      </c>
      <c r="M7058">
        <v>0</v>
      </c>
    </row>
    <row r="7059" spans="2:13" x14ac:dyDescent="0.2">
      <c r="B7059">
        <v>0</v>
      </c>
      <c r="C7059">
        <v>0</v>
      </c>
      <c r="D7059">
        <v>0</v>
      </c>
      <c r="E7059">
        <v>0</v>
      </c>
      <c r="F7059">
        <v>0</v>
      </c>
      <c r="G7059">
        <v>55555555</v>
      </c>
      <c r="H7059">
        <v>0</v>
      </c>
      <c r="I7059">
        <v>0</v>
      </c>
      <c r="J7059">
        <v>0</v>
      </c>
      <c r="K7059">
        <v>0</v>
      </c>
      <c r="L7059">
        <v>0</v>
      </c>
      <c r="M7059">
        <v>0</v>
      </c>
    </row>
    <row r="7060" spans="2:13" x14ac:dyDescent="0.2">
      <c r="B7060">
        <v>0</v>
      </c>
      <c r="C7060">
        <v>0</v>
      </c>
      <c r="D7060">
        <v>0</v>
      </c>
      <c r="E7060">
        <v>0</v>
      </c>
      <c r="F7060">
        <v>0</v>
      </c>
      <c r="G7060">
        <v>55555555</v>
      </c>
      <c r="H7060">
        <v>0</v>
      </c>
      <c r="I7060">
        <v>0</v>
      </c>
      <c r="J7060">
        <v>0</v>
      </c>
      <c r="K7060">
        <v>0</v>
      </c>
      <c r="L7060">
        <v>0</v>
      </c>
      <c r="M7060">
        <v>0</v>
      </c>
    </row>
    <row r="7061" spans="2:13" x14ac:dyDescent="0.2">
      <c r="B7061">
        <v>0</v>
      </c>
      <c r="C7061">
        <v>0</v>
      </c>
      <c r="D7061">
        <v>0</v>
      </c>
      <c r="E7061">
        <v>0</v>
      </c>
      <c r="F7061">
        <v>0</v>
      </c>
      <c r="G7061">
        <v>55555555</v>
      </c>
      <c r="H7061">
        <v>0</v>
      </c>
      <c r="I7061">
        <v>0</v>
      </c>
      <c r="J7061">
        <v>0</v>
      </c>
      <c r="K7061">
        <v>0</v>
      </c>
      <c r="L7061">
        <v>0</v>
      </c>
      <c r="M7061">
        <v>0</v>
      </c>
    </row>
    <row r="7062" spans="2:13" x14ac:dyDescent="0.2">
      <c r="B7062">
        <v>0</v>
      </c>
      <c r="C7062">
        <v>0</v>
      </c>
      <c r="D7062">
        <v>0</v>
      </c>
      <c r="E7062">
        <v>0</v>
      </c>
      <c r="F7062">
        <v>0</v>
      </c>
      <c r="G7062">
        <v>55555555</v>
      </c>
      <c r="H7062">
        <v>0</v>
      </c>
      <c r="I7062">
        <v>0</v>
      </c>
      <c r="J7062">
        <v>0</v>
      </c>
      <c r="K7062">
        <v>0</v>
      </c>
      <c r="L7062">
        <v>0</v>
      </c>
      <c r="M7062">
        <v>0</v>
      </c>
    </row>
    <row r="7063" spans="2:13" x14ac:dyDescent="0.2">
      <c r="B7063">
        <v>0</v>
      </c>
      <c r="C7063">
        <v>0</v>
      </c>
      <c r="D7063">
        <v>0</v>
      </c>
      <c r="E7063">
        <v>0</v>
      </c>
      <c r="F7063">
        <v>0</v>
      </c>
      <c r="G7063">
        <v>55555555</v>
      </c>
      <c r="H7063">
        <v>0</v>
      </c>
      <c r="I7063">
        <v>0</v>
      </c>
      <c r="J7063">
        <v>0</v>
      </c>
      <c r="K7063">
        <v>0</v>
      </c>
      <c r="L7063">
        <v>0</v>
      </c>
      <c r="M7063">
        <v>0</v>
      </c>
    </row>
    <row r="7064" spans="2:13" x14ac:dyDescent="0.2">
      <c r="B7064">
        <v>0</v>
      </c>
      <c r="C7064">
        <v>0</v>
      </c>
      <c r="D7064">
        <v>0</v>
      </c>
      <c r="E7064">
        <v>0</v>
      </c>
      <c r="F7064">
        <v>0</v>
      </c>
      <c r="G7064">
        <v>55555555</v>
      </c>
      <c r="H7064">
        <v>0</v>
      </c>
      <c r="I7064">
        <v>0</v>
      </c>
      <c r="J7064">
        <v>0</v>
      </c>
      <c r="K7064">
        <v>0</v>
      </c>
      <c r="L7064">
        <v>0</v>
      </c>
      <c r="M7064">
        <v>0</v>
      </c>
    </row>
    <row r="7065" spans="2:13" x14ac:dyDescent="0.2">
      <c r="B7065">
        <v>0</v>
      </c>
      <c r="C7065">
        <v>0</v>
      </c>
      <c r="D7065">
        <v>0</v>
      </c>
      <c r="E7065">
        <v>0</v>
      </c>
      <c r="F7065">
        <v>0</v>
      </c>
      <c r="G7065">
        <v>55555555</v>
      </c>
      <c r="H7065">
        <v>0</v>
      </c>
      <c r="I7065">
        <v>0</v>
      </c>
      <c r="J7065">
        <v>0</v>
      </c>
      <c r="K7065">
        <v>0</v>
      </c>
      <c r="L7065">
        <v>0</v>
      </c>
      <c r="M7065">
        <v>0</v>
      </c>
    </row>
    <row r="7066" spans="2:13" x14ac:dyDescent="0.2">
      <c r="B7066">
        <v>0</v>
      </c>
      <c r="C7066">
        <v>0</v>
      </c>
      <c r="D7066">
        <v>0</v>
      </c>
      <c r="E7066">
        <v>0</v>
      </c>
      <c r="F7066">
        <v>0</v>
      </c>
      <c r="G7066">
        <v>55555555</v>
      </c>
      <c r="H7066">
        <v>0</v>
      </c>
      <c r="I7066">
        <v>0</v>
      </c>
      <c r="J7066">
        <v>0</v>
      </c>
      <c r="K7066">
        <v>0</v>
      </c>
      <c r="L7066">
        <v>0</v>
      </c>
      <c r="M7066">
        <v>0</v>
      </c>
    </row>
    <row r="7067" spans="2:13" x14ac:dyDescent="0.2">
      <c r="B7067">
        <v>0</v>
      </c>
      <c r="C7067">
        <v>0</v>
      </c>
      <c r="D7067">
        <v>0</v>
      </c>
      <c r="E7067">
        <v>0</v>
      </c>
      <c r="F7067">
        <v>0</v>
      </c>
      <c r="G7067">
        <v>55555555</v>
      </c>
      <c r="H7067">
        <v>0</v>
      </c>
      <c r="I7067">
        <v>0</v>
      </c>
      <c r="J7067">
        <v>0</v>
      </c>
      <c r="K7067">
        <v>0</v>
      </c>
      <c r="L7067">
        <v>0</v>
      </c>
      <c r="M7067">
        <v>0</v>
      </c>
    </row>
    <row r="7068" spans="2:13" x14ac:dyDescent="0.2">
      <c r="B7068">
        <v>0</v>
      </c>
      <c r="C7068">
        <v>0</v>
      </c>
      <c r="D7068">
        <v>0</v>
      </c>
      <c r="E7068">
        <v>0</v>
      </c>
      <c r="F7068">
        <v>0</v>
      </c>
      <c r="G7068">
        <v>55555555</v>
      </c>
      <c r="H7068">
        <v>0</v>
      </c>
      <c r="I7068">
        <v>0</v>
      </c>
      <c r="J7068">
        <v>0</v>
      </c>
      <c r="K7068">
        <v>0</v>
      </c>
      <c r="L7068">
        <v>0</v>
      </c>
      <c r="M7068">
        <v>0</v>
      </c>
    </row>
    <row r="7069" spans="2:13" x14ac:dyDescent="0.2">
      <c r="B7069">
        <v>0</v>
      </c>
      <c r="C7069">
        <v>0</v>
      </c>
      <c r="D7069">
        <v>0</v>
      </c>
      <c r="E7069">
        <v>0</v>
      </c>
      <c r="F7069">
        <v>0</v>
      </c>
      <c r="G7069">
        <v>55555555</v>
      </c>
      <c r="H7069">
        <v>0</v>
      </c>
      <c r="I7069">
        <v>0</v>
      </c>
      <c r="J7069">
        <v>0</v>
      </c>
      <c r="K7069">
        <v>0</v>
      </c>
      <c r="L7069">
        <v>0</v>
      </c>
      <c r="M7069">
        <v>0</v>
      </c>
    </row>
    <row r="7070" spans="2:13" x14ac:dyDescent="0.2">
      <c r="B7070">
        <v>0</v>
      </c>
      <c r="C7070">
        <v>0</v>
      </c>
      <c r="D7070">
        <v>0</v>
      </c>
      <c r="E7070">
        <v>0</v>
      </c>
      <c r="F7070">
        <v>0</v>
      </c>
      <c r="G7070">
        <v>55555555</v>
      </c>
      <c r="H7070">
        <v>0</v>
      </c>
      <c r="I7070">
        <v>0</v>
      </c>
      <c r="J7070">
        <v>0</v>
      </c>
      <c r="K7070">
        <v>0</v>
      </c>
      <c r="L7070">
        <v>0</v>
      </c>
      <c r="M7070">
        <v>0</v>
      </c>
    </row>
    <row r="7071" spans="2:13" x14ac:dyDescent="0.2">
      <c r="B7071">
        <v>0</v>
      </c>
      <c r="C7071">
        <v>0</v>
      </c>
      <c r="D7071">
        <v>0</v>
      </c>
      <c r="E7071">
        <v>0</v>
      </c>
      <c r="F7071">
        <v>0</v>
      </c>
      <c r="G7071">
        <v>55555555</v>
      </c>
      <c r="H7071">
        <v>0</v>
      </c>
      <c r="I7071">
        <v>0</v>
      </c>
      <c r="J7071">
        <v>0</v>
      </c>
      <c r="K7071">
        <v>0</v>
      </c>
      <c r="L7071">
        <v>0</v>
      </c>
      <c r="M7071">
        <v>0</v>
      </c>
    </row>
    <row r="7072" spans="2:13" x14ac:dyDescent="0.2">
      <c r="B7072">
        <v>0</v>
      </c>
      <c r="C7072">
        <v>0</v>
      </c>
      <c r="D7072">
        <v>0</v>
      </c>
      <c r="E7072">
        <v>0</v>
      </c>
      <c r="F7072">
        <v>0</v>
      </c>
      <c r="G7072">
        <v>55555555</v>
      </c>
      <c r="H7072">
        <v>0</v>
      </c>
      <c r="I7072">
        <v>0</v>
      </c>
      <c r="J7072">
        <v>0</v>
      </c>
      <c r="K7072">
        <v>0</v>
      </c>
      <c r="L7072">
        <v>0</v>
      </c>
      <c r="M7072">
        <v>0</v>
      </c>
    </row>
    <row r="7073" spans="2:13" x14ac:dyDescent="0.2">
      <c r="B7073">
        <v>0</v>
      </c>
      <c r="C7073">
        <v>0</v>
      </c>
      <c r="D7073">
        <v>0</v>
      </c>
      <c r="E7073">
        <v>0</v>
      </c>
      <c r="F7073">
        <v>0</v>
      </c>
      <c r="G7073">
        <v>55555555</v>
      </c>
      <c r="H7073">
        <v>0</v>
      </c>
      <c r="I7073">
        <v>0</v>
      </c>
      <c r="J7073">
        <v>0</v>
      </c>
      <c r="K7073">
        <v>0</v>
      </c>
      <c r="L7073">
        <v>0</v>
      </c>
      <c r="M7073">
        <v>0</v>
      </c>
    </row>
    <row r="7074" spans="2:13" x14ac:dyDescent="0.2">
      <c r="B7074">
        <v>0</v>
      </c>
      <c r="C7074">
        <v>0</v>
      </c>
      <c r="D7074">
        <v>0</v>
      </c>
      <c r="E7074">
        <v>0</v>
      </c>
      <c r="F7074">
        <v>0</v>
      </c>
      <c r="G7074">
        <v>55555555</v>
      </c>
      <c r="H7074">
        <v>0</v>
      </c>
      <c r="I7074">
        <v>0</v>
      </c>
      <c r="J7074">
        <v>0</v>
      </c>
      <c r="K7074">
        <v>0</v>
      </c>
      <c r="L7074">
        <v>0</v>
      </c>
      <c r="M7074">
        <v>0</v>
      </c>
    </row>
    <row r="7075" spans="2:13" x14ac:dyDescent="0.2">
      <c r="B7075">
        <v>0</v>
      </c>
      <c r="C7075">
        <v>0</v>
      </c>
      <c r="D7075">
        <v>0</v>
      </c>
      <c r="E7075">
        <v>0</v>
      </c>
      <c r="F7075">
        <v>0</v>
      </c>
      <c r="G7075">
        <v>55555555</v>
      </c>
      <c r="H7075">
        <v>0</v>
      </c>
      <c r="I7075">
        <v>0</v>
      </c>
      <c r="J7075">
        <v>0</v>
      </c>
      <c r="K7075">
        <v>0</v>
      </c>
      <c r="L7075">
        <v>0</v>
      </c>
      <c r="M7075">
        <v>0</v>
      </c>
    </row>
    <row r="7076" spans="2:13" x14ac:dyDescent="0.2">
      <c r="B7076">
        <v>0</v>
      </c>
      <c r="C7076">
        <v>0</v>
      </c>
      <c r="D7076">
        <v>0</v>
      </c>
      <c r="E7076">
        <v>0</v>
      </c>
      <c r="F7076">
        <v>0</v>
      </c>
      <c r="G7076">
        <v>55555555</v>
      </c>
      <c r="H7076">
        <v>0</v>
      </c>
      <c r="I7076">
        <v>0</v>
      </c>
      <c r="J7076">
        <v>0</v>
      </c>
      <c r="K7076">
        <v>0</v>
      </c>
      <c r="L7076">
        <v>0</v>
      </c>
      <c r="M7076">
        <v>0</v>
      </c>
    </row>
    <row r="7077" spans="2:13" x14ac:dyDescent="0.2">
      <c r="B7077">
        <v>0</v>
      </c>
      <c r="C7077">
        <v>0</v>
      </c>
      <c r="D7077">
        <v>0</v>
      </c>
      <c r="E7077">
        <v>0</v>
      </c>
      <c r="F7077">
        <v>0</v>
      </c>
      <c r="G7077">
        <v>55555555</v>
      </c>
      <c r="H7077">
        <v>0</v>
      </c>
      <c r="I7077">
        <v>0</v>
      </c>
      <c r="J7077">
        <v>0</v>
      </c>
      <c r="K7077">
        <v>0</v>
      </c>
      <c r="L7077">
        <v>0</v>
      </c>
      <c r="M7077">
        <v>0</v>
      </c>
    </row>
    <row r="7078" spans="2:13" x14ac:dyDescent="0.2">
      <c r="B7078">
        <v>0</v>
      </c>
      <c r="C7078">
        <v>0</v>
      </c>
      <c r="D7078">
        <v>0</v>
      </c>
      <c r="E7078">
        <v>0</v>
      </c>
      <c r="F7078">
        <v>0</v>
      </c>
      <c r="G7078">
        <v>55555555</v>
      </c>
      <c r="H7078">
        <v>0</v>
      </c>
      <c r="I7078">
        <v>0</v>
      </c>
      <c r="J7078">
        <v>0</v>
      </c>
      <c r="K7078">
        <v>0</v>
      </c>
      <c r="L7078">
        <v>0</v>
      </c>
      <c r="M7078">
        <v>0</v>
      </c>
    </row>
    <row r="7079" spans="2:13" x14ac:dyDescent="0.2">
      <c r="B7079">
        <v>0</v>
      </c>
      <c r="C7079">
        <v>0</v>
      </c>
      <c r="D7079">
        <v>0</v>
      </c>
      <c r="E7079">
        <v>0</v>
      </c>
      <c r="F7079">
        <v>0</v>
      </c>
      <c r="G7079">
        <v>55555555</v>
      </c>
      <c r="H7079">
        <v>0</v>
      </c>
      <c r="I7079">
        <v>0</v>
      </c>
      <c r="J7079">
        <v>0</v>
      </c>
      <c r="K7079">
        <v>0</v>
      </c>
      <c r="L7079">
        <v>0</v>
      </c>
      <c r="M7079">
        <v>0</v>
      </c>
    </row>
    <row r="7080" spans="2:13" x14ac:dyDescent="0.2">
      <c r="B7080">
        <v>0</v>
      </c>
      <c r="C7080">
        <v>0</v>
      </c>
      <c r="D7080">
        <v>0</v>
      </c>
      <c r="E7080">
        <v>0</v>
      </c>
      <c r="F7080">
        <v>0</v>
      </c>
      <c r="G7080">
        <v>55555555</v>
      </c>
      <c r="H7080">
        <v>0</v>
      </c>
      <c r="I7080">
        <v>0</v>
      </c>
      <c r="J7080">
        <v>0</v>
      </c>
      <c r="K7080">
        <v>0</v>
      </c>
      <c r="L7080">
        <v>0</v>
      </c>
      <c r="M7080">
        <v>0</v>
      </c>
    </row>
    <row r="7081" spans="2:13" x14ac:dyDescent="0.2">
      <c r="B7081">
        <v>0</v>
      </c>
      <c r="C7081">
        <v>0</v>
      </c>
      <c r="D7081">
        <v>0</v>
      </c>
      <c r="E7081">
        <v>0</v>
      </c>
      <c r="F7081">
        <v>0</v>
      </c>
      <c r="G7081">
        <v>55555555</v>
      </c>
      <c r="H7081">
        <v>0</v>
      </c>
      <c r="I7081">
        <v>0</v>
      </c>
      <c r="J7081">
        <v>0</v>
      </c>
      <c r="K7081">
        <v>0</v>
      </c>
      <c r="L7081">
        <v>0</v>
      </c>
      <c r="M7081">
        <v>0</v>
      </c>
    </row>
    <row r="7082" spans="2:13" x14ac:dyDescent="0.2">
      <c r="B7082">
        <v>0</v>
      </c>
      <c r="C7082">
        <v>0</v>
      </c>
      <c r="D7082">
        <v>0</v>
      </c>
      <c r="E7082">
        <v>0</v>
      </c>
      <c r="F7082">
        <v>0</v>
      </c>
      <c r="G7082">
        <v>55555555</v>
      </c>
      <c r="H7082">
        <v>0</v>
      </c>
      <c r="I7082">
        <v>0</v>
      </c>
      <c r="J7082">
        <v>0</v>
      </c>
      <c r="K7082">
        <v>0</v>
      </c>
      <c r="L7082">
        <v>0</v>
      </c>
      <c r="M7082">
        <v>0</v>
      </c>
    </row>
    <row r="7083" spans="2:13" x14ac:dyDescent="0.2">
      <c r="B7083">
        <v>0</v>
      </c>
      <c r="C7083">
        <v>0</v>
      </c>
      <c r="D7083">
        <v>0</v>
      </c>
      <c r="E7083">
        <v>0</v>
      </c>
      <c r="F7083">
        <v>0</v>
      </c>
      <c r="G7083">
        <v>55555555</v>
      </c>
      <c r="H7083">
        <v>0</v>
      </c>
      <c r="I7083">
        <v>0</v>
      </c>
      <c r="J7083">
        <v>0</v>
      </c>
      <c r="K7083">
        <v>0</v>
      </c>
      <c r="L7083">
        <v>0</v>
      </c>
      <c r="M7083">
        <v>0</v>
      </c>
    </row>
    <row r="7084" spans="2:13" x14ac:dyDescent="0.2">
      <c r="B7084">
        <v>0</v>
      </c>
      <c r="C7084">
        <v>0</v>
      </c>
      <c r="D7084">
        <v>0</v>
      </c>
      <c r="E7084">
        <v>0</v>
      </c>
      <c r="F7084">
        <v>0</v>
      </c>
      <c r="G7084">
        <v>55555555</v>
      </c>
      <c r="H7084">
        <v>0</v>
      </c>
      <c r="I7084">
        <v>0</v>
      </c>
      <c r="J7084">
        <v>0</v>
      </c>
      <c r="K7084">
        <v>0</v>
      </c>
      <c r="L7084">
        <v>0</v>
      </c>
      <c r="M7084">
        <v>0</v>
      </c>
    </row>
    <row r="7085" spans="2:13" x14ac:dyDescent="0.2">
      <c r="B7085">
        <v>0</v>
      </c>
      <c r="C7085">
        <v>0</v>
      </c>
      <c r="D7085">
        <v>0</v>
      </c>
      <c r="E7085">
        <v>0</v>
      </c>
      <c r="F7085">
        <v>0</v>
      </c>
      <c r="G7085">
        <v>55555555</v>
      </c>
      <c r="H7085">
        <v>0</v>
      </c>
      <c r="I7085">
        <v>0</v>
      </c>
      <c r="J7085">
        <v>0</v>
      </c>
      <c r="K7085">
        <v>0</v>
      </c>
      <c r="L7085">
        <v>0</v>
      </c>
      <c r="M7085">
        <v>0</v>
      </c>
    </row>
    <row r="7086" spans="2:13" x14ac:dyDescent="0.2">
      <c r="B7086">
        <v>0</v>
      </c>
      <c r="C7086">
        <v>0</v>
      </c>
      <c r="D7086">
        <v>0</v>
      </c>
      <c r="E7086">
        <v>0</v>
      </c>
      <c r="F7086">
        <v>0</v>
      </c>
      <c r="G7086">
        <v>55555555</v>
      </c>
      <c r="H7086">
        <v>0</v>
      </c>
      <c r="I7086">
        <v>0</v>
      </c>
      <c r="J7086">
        <v>0</v>
      </c>
      <c r="K7086">
        <v>0</v>
      </c>
      <c r="L7086">
        <v>0</v>
      </c>
      <c r="M7086">
        <v>0</v>
      </c>
    </row>
    <row r="7087" spans="2:13" x14ac:dyDescent="0.2">
      <c r="B7087">
        <v>0</v>
      </c>
      <c r="C7087">
        <v>0</v>
      </c>
      <c r="D7087">
        <v>0</v>
      </c>
      <c r="E7087">
        <v>0</v>
      </c>
      <c r="F7087">
        <v>0</v>
      </c>
      <c r="G7087">
        <v>55555555</v>
      </c>
      <c r="H7087">
        <v>0</v>
      </c>
      <c r="I7087">
        <v>0</v>
      </c>
      <c r="J7087">
        <v>0</v>
      </c>
      <c r="K7087">
        <v>0</v>
      </c>
      <c r="L7087">
        <v>0</v>
      </c>
      <c r="M7087">
        <v>0</v>
      </c>
    </row>
    <row r="7088" spans="2:13" x14ac:dyDescent="0.2">
      <c r="B7088">
        <v>0</v>
      </c>
      <c r="C7088">
        <v>0</v>
      </c>
      <c r="D7088">
        <v>0</v>
      </c>
      <c r="E7088">
        <v>0</v>
      </c>
      <c r="F7088">
        <v>0</v>
      </c>
      <c r="G7088">
        <v>55555555</v>
      </c>
      <c r="H7088">
        <v>0</v>
      </c>
      <c r="I7088">
        <v>0</v>
      </c>
      <c r="J7088">
        <v>0</v>
      </c>
      <c r="K7088">
        <v>0</v>
      </c>
      <c r="L7088">
        <v>0</v>
      </c>
      <c r="M7088">
        <v>0</v>
      </c>
    </row>
    <row r="7089" spans="2:13" x14ac:dyDescent="0.2">
      <c r="B7089">
        <v>0</v>
      </c>
      <c r="C7089">
        <v>0</v>
      </c>
      <c r="D7089">
        <v>0</v>
      </c>
      <c r="E7089">
        <v>0</v>
      </c>
      <c r="F7089">
        <v>0</v>
      </c>
      <c r="G7089">
        <v>55555555</v>
      </c>
      <c r="H7089">
        <v>0</v>
      </c>
      <c r="I7089">
        <v>0</v>
      </c>
      <c r="J7089">
        <v>0</v>
      </c>
      <c r="K7089">
        <v>0</v>
      </c>
      <c r="L7089">
        <v>0</v>
      </c>
      <c r="M7089">
        <v>0</v>
      </c>
    </row>
    <row r="7090" spans="2:13" x14ac:dyDescent="0.2">
      <c r="B7090">
        <v>0</v>
      </c>
      <c r="C7090">
        <v>0</v>
      </c>
      <c r="D7090">
        <v>0</v>
      </c>
      <c r="E7090">
        <v>0</v>
      </c>
      <c r="F7090">
        <v>0</v>
      </c>
      <c r="G7090">
        <v>55555555</v>
      </c>
      <c r="H7090">
        <v>0</v>
      </c>
      <c r="I7090">
        <v>0</v>
      </c>
      <c r="J7090">
        <v>0</v>
      </c>
      <c r="K7090">
        <v>0</v>
      </c>
      <c r="L7090">
        <v>0</v>
      </c>
      <c r="M7090">
        <v>0</v>
      </c>
    </row>
    <row r="7091" spans="2:13" x14ac:dyDescent="0.2">
      <c r="B7091">
        <v>0</v>
      </c>
      <c r="C7091">
        <v>0</v>
      </c>
      <c r="D7091">
        <v>0</v>
      </c>
      <c r="E7091">
        <v>0</v>
      </c>
      <c r="F7091">
        <v>0</v>
      </c>
      <c r="G7091">
        <v>55555555</v>
      </c>
      <c r="H7091">
        <v>0</v>
      </c>
      <c r="I7091">
        <v>0</v>
      </c>
      <c r="J7091">
        <v>0</v>
      </c>
      <c r="K7091">
        <v>0</v>
      </c>
      <c r="L7091">
        <v>0</v>
      </c>
      <c r="M7091">
        <v>0</v>
      </c>
    </row>
    <row r="7092" spans="2:13" x14ac:dyDescent="0.2">
      <c r="B7092">
        <v>0</v>
      </c>
      <c r="C7092">
        <v>0</v>
      </c>
      <c r="D7092">
        <v>0</v>
      </c>
      <c r="E7092">
        <v>0</v>
      </c>
      <c r="F7092">
        <v>0</v>
      </c>
      <c r="G7092">
        <v>55555555</v>
      </c>
      <c r="H7092">
        <v>0</v>
      </c>
      <c r="I7092">
        <v>0</v>
      </c>
      <c r="J7092">
        <v>0</v>
      </c>
      <c r="K7092">
        <v>0</v>
      </c>
      <c r="L7092">
        <v>0</v>
      </c>
      <c r="M7092">
        <v>0</v>
      </c>
    </row>
    <row r="7093" spans="2:13" x14ac:dyDescent="0.2">
      <c r="B7093">
        <v>0</v>
      </c>
      <c r="C7093">
        <v>0</v>
      </c>
      <c r="D7093">
        <v>0</v>
      </c>
      <c r="E7093">
        <v>0</v>
      </c>
      <c r="F7093">
        <v>0</v>
      </c>
      <c r="G7093">
        <v>55555555</v>
      </c>
      <c r="H7093">
        <v>0</v>
      </c>
      <c r="I7093">
        <v>0</v>
      </c>
      <c r="J7093">
        <v>0</v>
      </c>
      <c r="K7093">
        <v>0</v>
      </c>
      <c r="L7093">
        <v>0</v>
      </c>
      <c r="M7093">
        <v>0</v>
      </c>
    </row>
    <row r="7094" spans="2:13" x14ac:dyDescent="0.2">
      <c r="B7094">
        <v>0</v>
      </c>
      <c r="C7094">
        <v>0</v>
      </c>
      <c r="D7094">
        <v>0</v>
      </c>
      <c r="E7094">
        <v>0</v>
      </c>
      <c r="F7094">
        <v>0</v>
      </c>
      <c r="G7094">
        <v>55555555</v>
      </c>
      <c r="H7094">
        <v>0</v>
      </c>
      <c r="I7094">
        <v>0</v>
      </c>
      <c r="J7094">
        <v>0</v>
      </c>
      <c r="K7094">
        <v>0</v>
      </c>
      <c r="L7094">
        <v>0</v>
      </c>
      <c r="M7094">
        <v>0</v>
      </c>
    </row>
    <row r="7095" spans="2:13" x14ac:dyDescent="0.2">
      <c r="B7095">
        <v>0</v>
      </c>
      <c r="C7095">
        <v>0</v>
      </c>
      <c r="D7095">
        <v>0</v>
      </c>
      <c r="E7095">
        <v>0</v>
      </c>
      <c r="F7095">
        <v>0</v>
      </c>
      <c r="G7095">
        <v>55555555</v>
      </c>
      <c r="H7095">
        <v>0</v>
      </c>
      <c r="I7095">
        <v>0</v>
      </c>
      <c r="J7095">
        <v>0</v>
      </c>
      <c r="K7095">
        <v>0</v>
      </c>
      <c r="L7095">
        <v>0</v>
      </c>
      <c r="M7095">
        <v>0</v>
      </c>
    </row>
    <row r="7096" spans="2:13" x14ac:dyDescent="0.2">
      <c r="B7096">
        <v>0</v>
      </c>
      <c r="C7096">
        <v>0</v>
      </c>
      <c r="D7096">
        <v>0</v>
      </c>
      <c r="E7096">
        <v>0</v>
      </c>
      <c r="F7096">
        <v>0</v>
      </c>
      <c r="G7096">
        <v>55555555</v>
      </c>
      <c r="H7096">
        <v>0</v>
      </c>
      <c r="I7096">
        <v>0</v>
      </c>
      <c r="J7096">
        <v>0</v>
      </c>
      <c r="K7096">
        <v>0</v>
      </c>
      <c r="L7096">
        <v>0</v>
      </c>
      <c r="M7096">
        <v>0</v>
      </c>
    </row>
    <row r="7097" spans="2:13" x14ac:dyDescent="0.2">
      <c r="B7097">
        <v>0</v>
      </c>
      <c r="C7097">
        <v>0</v>
      </c>
      <c r="D7097">
        <v>0</v>
      </c>
      <c r="E7097">
        <v>0</v>
      </c>
      <c r="F7097">
        <v>0</v>
      </c>
      <c r="G7097">
        <v>55555555</v>
      </c>
      <c r="H7097">
        <v>0</v>
      </c>
      <c r="I7097">
        <v>0</v>
      </c>
      <c r="J7097">
        <v>0</v>
      </c>
      <c r="K7097">
        <v>0</v>
      </c>
      <c r="L7097">
        <v>0</v>
      </c>
      <c r="M7097">
        <v>0</v>
      </c>
    </row>
    <row r="7098" spans="2:13" x14ac:dyDescent="0.2">
      <c r="B7098">
        <v>0</v>
      </c>
      <c r="C7098">
        <v>0</v>
      </c>
      <c r="D7098">
        <v>0</v>
      </c>
      <c r="E7098">
        <v>0</v>
      </c>
      <c r="F7098">
        <v>0</v>
      </c>
      <c r="G7098">
        <v>55555555</v>
      </c>
      <c r="H7098">
        <v>0</v>
      </c>
      <c r="I7098">
        <v>0</v>
      </c>
      <c r="J7098">
        <v>0</v>
      </c>
      <c r="K7098">
        <v>0</v>
      </c>
      <c r="L7098">
        <v>0</v>
      </c>
      <c r="M7098">
        <v>0</v>
      </c>
    </row>
    <row r="7099" spans="2:13" x14ac:dyDescent="0.2">
      <c r="B7099">
        <v>0</v>
      </c>
      <c r="C7099">
        <v>0</v>
      </c>
      <c r="D7099">
        <v>0</v>
      </c>
      <c r="E7099">
        <v>0</v>
      </c>
      <c r="F7099">
        <v>0</v>
      </c>
      <c r="G7099">
        <v>55555555</v>
      </c>
      <c r="H7099">
        <v>0</v>
      </c>
      <c r="I7099">
        <v>0</v>
      </c>
      <c r="J7099">
        <v>0</v>
      </c>
      <c r="K7099">
        <v>0</v>
      </c>
      <c r="L7099">
        <v>0</v>
      </c>
      <c r="M7099">
        <v>0</v>
      </c>
    </row>
    <row r="7100" spans="2:13" x14ac:dyDescent="0.2">
      <c r="B7100">
        <v>0</v>
      </c>
      <c r="C7100">
        <v>0</v>
      </c>
      <c r="D7100">
        <v>0</v>
      </c>
      <c r="E7100">
        <v>0</v>
      </c>
      <c r="F7100">
        <v>0</v>
      </c>
      <c r="G7100">
        <v>55555555</v>
      </c>
      <c r="H7100">
        <v>0</v>
      </c>
      <c r="I7100">
        <v>0</v>
      </c>
      <c r="J7100">
        <v>0</v>
      </c>
      <c r="K7100">
        <v>0</v>
      </c>
      <c r="L7100">
        <v>0</v>
      </c>
      <c r="M7100">
        <v>0</v>
      </c>
    </row>
    <row r="7101" spans="2:13" x14ac:dyDescent="0.2">
      <c r="B7101">
        <v>0</v>
      </c>
      <c r="C7101">
        <v>0</v>
      </c>
      <c r="D7101">
        <v>0</v>
      </c>
      <c r="E7101">
        <v>0</v>
      </c>
      <c r="F7101">
        <v>0</v>
      </c>
      <c r="G7101">
        <v>55555555</v>
      </c>
      <c r="H7101">
        <v>0</v>
      </c>
      <c r="I7101">
        <v>0</v>
      </c>
      <c r="J7101">
        <v>0</v>
      </c>
      <c r="K7101">
        <v>0</v>
      </c>
      <c r="L7101">
        <v>0</v>
      </c>
      <c r="M7101">
        <v>0</v>
      </c>
    </row>
    <row r="7102" spans="2:13" x14ac:dyDescent="0.2">
      <c r="B7102">
        <v>0</v>
      </c>
      <c r="C7102">
        <v>0</v>
      </c>
      <c r="D7102">
        <v>0</v>
      </c>
      <c r="E7102">
        <v>0</v>
      </c>
      <c r="F7102">
        <v>0</v>
      </c>
      <c r="G7102">
        <v>55555555</v>
      </c>
      <c r="H7102">
        <v>0</v>
      </c>
      <c r="I7102">
        <v>0</v>
      </c>
      <c r="J7102">
        <v>0</v>
      </c>
      <c r="K7102">
        <v>0</v>
      </c>
      <c r="L7102">
        <v>0</v>
      </c>
      <c r="M7102">
        <v>0</v>
      </c>
    </row>
    <row r="7103" spans="2:13" x14ac:dyDescent="0.2">
      <c r="B7103">
        <v>0</v>
      </c>
      <c r="C7103">
        <v>0</v>
      </c>
      <c r="D7103">
        <v>0</v>
      </c>
      <c r="E7103">
        <v>0</v>
      </c>
      <c r="F7103">
        <v>0</v>
      </c>
      <c r="G7103">
        <v>55555555</v>
      </c>
      <c r="H7103">
        <v>0</v>
      </c>
      <c r="I7103">
        <v>0</v>
      </c>
      <c r="J7103">
        <v>0</v>
      </c>
      <c r="K7103">
        <v>0</v>
      </c>
      <c r="L7103">
        <v>0</v>
      </c>
      <c r="M7103">
        <v>0</v>
      </c>
    </row>
    <row r="7104" spans="2:13" x14ac:dyDescent="0.2">
      <c r="B7104">
        <v>0</v>
      </c>
      <c r="C7104">
        <v>0</v>
      </c>
      <c r="D7104">
        <v>0</v>
      </c>
      <c r="E7104">
        <v>0</v>
      </c>
      <c r="F7104">
        <v>0</v>
      </c>
      <c r="G7104">
        <v>55555555</v>
      </c>
      <c r="H7104">
        <v>0</v>
      </c>
      <c r="I7104">
        <v>0</v>
      </c>
      <c r="J7104">
        <v>0</v>
      </c>
      <c r="K7104">
        <v>0</v>
      </c>
      <c r="L7104">
        <v>0</v>
      </c>
      <c r="M7104">
        <v>0</v>
      </c>
    </row>
    <row r="7105" spans="2:13" x14ac:dyDescent="0.2">
      <c r="B7105">
        <v>0</v>
      </c>
      <c r="C7105">
        <v>0</v>
      </c>
      <c r="D7105">
        <v>0</v>
      </c>
      <c r="E7105">
        <v>0</v>
      </c>
      <c r="F7105">
        <v>0</v>
      </c>
      <c r="G7105">
        <v>55555555</v>
      </c>
      <c r="H7105">
        <v>0</v>
      </c>
      <c r="I7105">
        <v>0</v>
      </c>
      <c r="J7105">
        <v>0</v>
      </c>
      <c r="K7105">
        <v>0</v>
      </c>
      <c r="L7105">
        <v>0</v>
      </c>
      <c r="M7105">
        <v>0</v>
      </c>
    </row>
    <row r="7106" spans="2:13" x14ac:dyDescent="0.2">
      <c r="B7106">
        <v>0</v>
      </c>
      <c r="C7106">
        <v>0</v>
      </c>
      <c r="D7106">
        <v>0</v>
      </c>
      <c r="E7106">
        <v>0</v>
      </c>
      <c r="F7106">
        <v>0</v>
      </c>
      <c r="G7106">
        <v>55555555</v>
      </c>
      <c r="H7106">
        <v>0</v>
      </c>
      <c r="I7106">
        <v>0</v>
      </c>
      <c r="J7106">
        <v>0</v>
      </c>
      <c r="K7106">
        <v>0</v>
      </c>
      <c r="L7106">
        <v>0</v>
      </c>
      <c r="M7106">
        <v>0</v>
      </c>
    </row>
    <row r="7107" spans="2:13" x14ac:dyDescent="0.2">
      <c r="B7107">
        <v>0</v>
      </c>
      <c r="C7107">
        <v>0</v>
      </c>
      <c r="D7107">
        <v>0</v>
      </c>
      <c r="E7107">
        <v>0</v>
      </c>
      <c r="F7107">
        <v>0</v>
      </c>
      <c r="G7107">
        <v>55555555</v>
      </c>
      <c r="H7107">
        <v>0</v>
      </c>
      <c r="I7107">
        <v>0</v>
      </c>
      <c r="J7107">
        <v>0</v>
      </c>
      <c r="K7107">
        <v>0</v>
      </c>
      <c r="L7107">
        <v>0</v>
      </c>
      <c r="M7107">
        <v>0</v>
      </c>
    </row>
    <row r="7108" spans="2:13" x14ac:dyDescent="0.2">
      <c r="B7108">
        <v>0</v>
      </c>
      <c r="C7108">
        <v>0</v>
      </c>
      <c r="D7108">
        <v>0</v>
      </c>
      <c r="E7108">
        <v>0</v>
      </c>
      <c r="F7108">
        <v>0</v>
      </c>
      <c r="G7108">
        <v>55555555</v>
      </c>
      <c r="H7108">
        <v>0</v>
      </c>
      <c r="I7108">
        <v>0</v>
      </c>
      <c r="J7108">
        <v>0</v>
      </c>
      <c r="K7108">
        <v>0</v>
      </c>
      <c r="L7108">
        <v>0</v>
      </c>
      <c r="M7108">
        <v>0</v>
      </c>
    </row>
    <row r="7109" spans="2:13" x14ac:dyDescent="0.2">
      <c r="B7109">
        <v>0</v>
      </c>
      <c r="C7109">
        <v>0</v>
      </c>
      <c r="D7109">
        <v>0</v>
      </c>
      <c r="E7109">
        <v>0</v>
      </c>
      <c r="F7109">
        <v>0</v>
      </c>
      <c r="G7109">
        <v>55555555</v>
      </c>
      <c r="H7109">
        <v>0</v>
      </c>
      <c r="I7109">
        <v>0</v>
      </c>
      <c r="J7109">
        <v>0</v>
      </c>
      <c r="K7109">
        <v>0</v>
      </c>
      <c r="L7109">
        <v>0</v>
      </c>
      <c r="M7109">
        <v>0</v>
      </c>
    </row>
    <row r="7110" spans="2:13" x14ac:dyDescent="0.2">
      <c r="B7110">
        <v>0</v>
      </c>
      <c r="C7110">
        <v>0</v>
      </c>
      <c r="D7110">
        <v>0</v>
      </c>
      <c r="E7110">
        <v>0</v>
      </c>
      <c r="F7110">
        <v>0</v>
      </c>
      <c r="G7110">
        <v>55555555</v>
      </c>
      <c r="H7110">
        <v>0</v>
      </c>
      <c r="I7110">
        <v>0</v>
      </c>
      <c r="J7110">
        <v>0</v>
      </c>
      <c r="K7110">
        <v>0</v>
      </c>
      <c r="L7110">
        <v>0</v>
      </c>
      <c r="M7110">
        <v>0</v>
      </c>
    </row>
    <row r="7111" spans="2:13" x14ac:dyDescent="0.2">
      <c r="B7111">
        <v>0</v>
      </c>
      <c r="C7111">
        <v>0</v>
      </c>
      <c r="D7111">
        <v>0</v>
      </c>
      <c r="E7111">
        <v>0</v>
      </c>
      <c r="F7111">
        <v>0</v>
      </c>
      <c r="G7111">
        <v>55555555</v>
      </c>
      <c r="H7111">
        <v>0</v>
      </c>
      <c r="I7111">
        <v>0</v>
      </c>
      <c r="J7111">
        <v>0</v>
      </c>
      <c r="K7111">
        <v>0</v>
      </c>
      <c r="L7111">
        <v>0</v>
      </c>
      <c r="M7111">
        <v>0</v>
      </c>
    </row>
    <row r="7112" spans="2:13" x14ac:dyDescent="0.2">
      <c r="B7112">
        <v>0</v>
      </c>
      <c r="C7112">
        <v>0</v>
      </c>
      <c r="D7112">
        <v>0</v>
      </c>
      <c r="E7112">
        <v>0</v>
      </c>
      <c r="F7112">
        <v>0</v>
      </c>
      <c r="G7112">
        <v>55555555</v>
      </c>
      <c r="H7112">
        <v>0</v>
      </c>
      <c r="I7112">
        <v>0</v>
      </c>
      <c r="J7112">
        <v>0</v>
      </c>
      <c r="K7112">
        <v>0</v>
      </c>
      <c r="L7112">
        <v>0</v>
      </c>
      <c r="M7112">
        <v>0</v>
      </c>
    </row>
    <row r="7113" spans="2:13" x14ac:dyDescent="0.2">
      <c r="B7113">
        <v>0</v>
      </c>
      <c r="C7113">
        <v>0</v>
      </c>
      <c r="D7113">
        <v>0</v>
      </c>
      <c r="E7113">
        <v>0</v>
      </c>
      <c r="F7113">
        <v>0</v>
      </c>
      <c r="G7113">
        <v>55555555</v>
      </c>
      <c r="H7113">
        <v>0</v>
      </c>
      <c r="I7113">
        <v>0</v>
      </c>
      <c r="J7113">
        <v>0</v>
      </c>
      <c r="K7113">
        <v>0</v>
      </c>
      <c r="L7113">
        <v>0</v>
      </c>
      <c r="M7113">
        <v>0</v>
      </c>
    </row>
    <row r="7114" spans="2:13" x14ac:dyDescent="0.2">
      <c r="B7114">
        <v>0</v>
      </c>
      <c r="C7114">
        <v>0</v>
      </c>
      <c r="D7114">
        <v>0</v>
      </c>
      <c r="E7114">
        <v>0</v>
      </c>
      <c r="F7114">
        <v>0</v>
      </c>
      <c r="G7114">
        <v>55555555</v>
      </c>
      <c r="H7114">
        <v>0</v>
      </c>
      <c r="I7114">
        <v>0</v>
      </c>
      <c r="J7114">
        <v>0</v>
      </c>
      <c r="K7114">
        <v>0</v>
      </c>
      <c r="L7114">
        <v>0</v>
      </c>
      <c r="M7114">
        <v>0</v>
      </c>
    </row>
    <row r="7115" spans="2:13" x14ac:dyDescent="0.2">
      <c r="B7115">
        <v>0</v>
      </c>
      <c r="C7115">
        <v>0</v>
      </c>
      <c r="D7115">
        <v>0</v>
      </c>
      <c r="E7115">
        <v>0</v>
      </c>
      <c r="F7115">
        <v>0</v>
      </c>
      <c r="G7115">
        <v>55555555</v>
      </c>
      <c r="H7115">
        <v>0</v>
      </c>
      <c r="I7115">
        <v>0</v>
      </c>
      <c r="J7115">
        <v>0</v>
      </c>
      <c r="K7115">
        <v>0</v>
      </c>
      <c r="L7115">
        <v>0</v>
      </c>
      <c r="M7115">
        <v>0</v>
      </c>
    </row>
    <row r="7116" spans="2:13" x14ac:dyDescent="0.2">
      <c r="B7116">
        <v>0</v>
      </c>
      <c r="C7116">
        <v>0</v>
      </c>
      <c r="D7116">
        <v>0</v>
      </c>
      <c r="E7116">
        <v>0</v>
      </c>
      <c r="F7116">
        <v>0</v>
      </c>
      <c r="G7116">
        <v>55555555</v>
      </c>
      <c r="H7116">
        <v>0</v>
      </c>
      <c r="I7116">
        <v>0</v>
      </c>
      <c r="J7116">
        <v>0</v>
      </c>
      <c r="K7116">
        <v>0</v>
      </c>
      <c r="L7116">
        <v>0</v>
      </c>
      <c r="M7116">
        <v>0</v>
      </c>
    </row>
    <row r="7117" spans="2:13" x14ac:dyDescent="0.2">
      <c r="B7117">
        <v>0</v>
      </c>
      <c r="C7117">
        <v>0</v>
      </c>
      <c r="D7117">
        <v>0</v>
      </c>
      <c r="E7117">
        <v>0</v>
      </c>
      <c r="F7117">
        <v>0</v>
      </c>
      <c r="G7117">
        <v>55555555</v>
      </c>
      <c r="H7117">
        <v>0</v>
      </c>
      <c r="I7117">
        <v>0</v>
      </c>
      <c r="J7117">
        <v>0</v>
      </c>
      <c r="K7117">
        <v>0</v>
      </c>
      <c r="L7117">
        <v>0</v>
      </c>
      <c r="M7117">
        <v>0</v>
      </c>
    </row>
    <row r="7118" spans="2:13" x14ac:dyDescent="0.2">
      <c r="B7118">
        <v>0</v>
      </c>
      <c r="C7118">
        <v>0</v>
      </c>
      <c r="D7118">
        <v>0</v>
      </c>
      <c r="E7118">
        <v>0</v>
      </c>
      <c r="F7118">
        <v>0</v>
      </c>
      <c r="G7118">
        <v>55555555</v>
      </c>
      <c r="H7118">
        <v>0</v>
      </c>
      <c r="I7118">
        <v>0</v>
      </c>
      <c r="J7118">
        <v>0</v>
      </c>
      <c r="K7118">
        <v>0</v>
      </c>
      <c r="L7118">
        <v>0</v>
      </c>
      <c r="M7118">
        <v>0</v>
      </c>
    </row>
    <row r="7119" spans="2:13" x14ac:dyDescent="0.2">
      <c r="B7119">
        <v>0</v>
      </c>
      <c r="C7119">
        <v>0</v>
      </c>
      <c r="D7119">
        <v>0</v>
      </c>
      <c r="E7119">
        <v>0</v>
      </c>
      <c r="F7119">
        <v>0</v>
      </c>
      <c r="G7119">
        <v>55555555</v>
      </c>
      <c r="H7119">
        <v>0</v>
      </c>
      <c r="I7119">
        <v>0</v>
      </c>
      <c r="J7119">
        <v>0</v>
      </c>
      <c r="K7119">
        <v>0</v>
      </c>
      <c r="L7119">
        <v>0</v>
      </c>
      <c r="M7119">
        <v>0</v>
      </c>
    </row>
    <row r="7120" spans="2:13" x14ac:dyDescent="0.2">
      <c r="B7120">
        <v>0</v>
      </c>
      <c r="C7120">
        <v>0</v>
      </c>
      <c r="D7120">
        <v>0</v>
      </c>
      <c r="E7120">
        <v>0</v>
      </c>
      <c r="F7120">
        <v>0</v>
      </c>
      <c r="G7120">
        <v>55555555</v>
      </c>
      <c r="H7120">
        <v>0</v>
      </c>
      <c r="I7120">
        <v>0</v>
      </c>
      <c r="J7120">
        <v>0</v>
      </c>
      <c r="K7120">
        <v>0</v>
      </c>
      <c r="L7120">
        <v>0</v>
      </c>
      <c r="M7120">
        <v>0</v>
      </c>
    </row>
    <row r="7121" spans="2:13" x14ac:dyDescent="0.2">
      <c r="B7121">
        <v>0</v>
      </c>
      <c r="C7121">
        <v>0</v>
      </c>
      <c r="D7121">
        <v>0</v>
      </c>
      <c r="E7121">
        <v>0</v>
      </c>
      <c r="F7121">
        <v>0</v>
      </c>
      <c r="G7121">
        <v>55555555</v>
      </c>
      <c r="H7121">
        <v>0</v>
      </c>
      <c r="I7121">
        <v>0</v>
      </c>
      <c r="J7121">
        <v>0</v>
      </c>
      <c r="K7121">
        <v>0</v>
      </c>
      <c r="L7121">
        <v>0</v>
      </c>
      <c r="M7121">
        <v>0</v>
      </c>
    </row>
    <row r="7122" spans="2:13" x14ac:dyDescent="0.2">
      <c r="B7122">
        <v>0</v>
      </c>
      <c r="C7122">
        <v>0</v>
      </c>
      <c r="D7122">
        <v>0</v>
      </c>
      <c r="E7122">
        <v>0</v>
      </c>
      <c r="F7122">
        <v>0</v>
      </c>
      <c r="G7122">
        <v>55555555</v>
      </c>
      <c r="H7122">
        <v>0</v>
      </c>
      <c r="I7122">
        <v>0</v>
      </c>
      <c r="J7122">
        <v>0</v>
      </c>
      <c r="K7122">
        <v>0</v>
      </c>
      <c r="L7122">
        <v>0</v>
      </c>
      <c r="M7122">
        <v>0</v>
      </c>
    </row>
    <row r="7123" spans="2:13" x14ac:dyDescent="0.2">
      <c r="B7123">
        <v>0</v>
      </c>
      <c r="C7123">
        <v>0</v>
      </c>
      <c r="D7123">
        <v>0</v>
      </c>
      <c r="E7123">
        <v>0</v>
      </c>
      <c r="F7123">
        <v>0</v>
      </c>
      <c r="G7123">
        <v>55555555</v>
      </c>
      <c r="H7123">
        <v>0</v>
      </c>
      <c r="I7123">
        <v>0</v>
      </c>
      <c r="J7123">
        <v>0</v>
      </c>
      <c r="K7123">
        <v>0</v>
      </c>
      <c r="L7123">
        <v>0</v>
      </c>
      <c r="M7123">
        <v>0</v>
      </c>
    </row>
    <row r="7124" spans="2:13" x14ac:dyDescent="0.2">
      <c r="B7124">
        <v>0</v>
      </c>
      <c r="C7124">
        <v>0</v>
      </c>
      <c r="D7124">
        <v>0</v>
      </c>
      <c r="E7124">
        <v>0</v>
      </c>
      <c r="F7124">
        <v>0</v>
      </c>
      <c r="G7124">
        <v>55555555</v>
      </c>
      <c r="H7124">
        <v>0</v>
      </c>
      <c r="I7124">
        <v>0</v>
      </c>
      <c r="J7124">
        <v>0</v>
      </c>
      <c r="K7124">
        <v>0</v>
      </c>
      <c r="L7124">
        <v>0</v>
      </c>
      <c r="M7124">
        <v>0</v>
      </c>
    </row>
    <row r="7125" spans="2:13" x14ac:dyDescent="0.2">
      <c r="B7125">
        <v>0</v>
      </c>
      <c r="C7125">
        <v>0</v>
      </c>
      <c r="D7125">
        <v>0</v>
      </c>
      <c r="E7125">
        <v>0</v>
      </c>
      <c r="F7125">
        <v>0</v>
      </c>
      <c r="G7125">
        <v>55555555</v>
      </c>
      <c r="H7125">
        <v>0</v>
      </c>
      <c r="I7125">
        <v>0</v>
      </c>
      <c r="J7125">
        <v>0</v>
      </c>
      <c r="K7125">
        <v>0</v>
      </c>
      <c r="L7125">
        <v>0</v>
      </c>
      <c r="M7125">
        <v>0</v>
      </c>
    </row>
    <row r="7126" spans="2:13" x14ac:dyDescent="0.2">
      <c r="B7126">
        <v>0</v>
      </c>
      <c r="C7126">
        <v>0</v>
      </c>
      <c r="D7126">
        <v>0</v>
      </c>
      <c r="E7126">
        <v>0</v>
      </c>
      <c r="F7126">
        <v>0</v>
      </c>
      <c r="G7126">
        <v>55555555</v>
      </c>
      <c r="H7126">
        <v>0</v>
      </c>
      <c r="I7126">
        <v>0</v>
      </c>
      <c r="J7126">
        <v>0</v>
      </c>
      <c r="K7126">
        <v>0</v>
      </c>
      <c r="L7126">
        <v>0</v>
      </c>
      <c r="M7126">
        <v>0</v>
      </c>
    </row>
    <row r="7127" spans="2:13" x14ac:dyDescent="0.2">
      <c r="B7127">
        <v>0</v>
      </c>
      <c r="C7127">
        <v>0</v>
      </c>
      <c r="D7127">
        <v>0</v>
      </c>
      <c r="E7127">
        <v>0</v>
      </c>
      <c r="F7127">
        <v>0</v>
      </c>
      <c r="G7127">
        <v>55555555</v>
      </c>
      <c r="H7127">
        <v>0</v>
      </c>
      <c r="I7127">
        <v>0</v>
      </c>
      <c r="J7127">
        <v>0</v>
      </c>
      <c r="K7127">
        <v>0</v>
      </c>
      <c r="L7127">
        <v>0</v>
      </c>
      <c r="M7127">
        <v>0</v>
      </c>
    </row>
    <row r="7128" spans="2:13" x14ac:dyDescent="0.2">
      <c r="B7128">
        <v>0</v>
      </c>
      <c r="C7128">
        <v>0</v>
      </c>
      <c r="D7128">
        <v>0</v>
      </c>
      <c r="E7128">
        <v>0</v>
      </c>
      <c r="F7128">
        <v>0</v>
      </c>
      <c r="G7128">
        <v>55555555</v>
      </c>
      <c r="H7128">
        <v>0</v>
      </c>
      <c r="I7128">
        <v>0</v>
      </c>
      <c r="J7128">
        <v>0</v>
      </c>
      <c r="K7128">
        <v>0</v>
      </c>
      <c r="L7128">
        <v>0</v>
      </c>
      <c r="M7128">
        <v>0</v>
      </c>
    </row>
    <row r="7129" spans="2:13" x14ac:dyDescent="0.2">
      <c r="B7129">
        <v>0</v>
      </c>
      <c r="C7129">
        <v>0</v>
      </c>
      <c r="D7129">
        <v>0</v>
      </c>
      <c r="E7129">
        <v>0</v>
      </c>
      <c r="F7129">
        <v>0</v>
      </c>
      <c r="G7129">
        <v>55555555</v>
      </c>
      <c r="H7129">
        <v>0</v>
      </c>
      <c r="I7129">
        <v>0</v>
      </c>
      <c r="J7129">
        <v>0</v>
      </c>
      <c r="K7129">
        <v>0</v>
      </c>
      <c r="L7129">
        <v>0</v>
      </c>
      <c r="M7129">
        <v>0</v>
      </c>
    </row>
    <row r="7130" spans="2:13" x14ac:dyDescent="0.2">
      <c r="B7130">
        <v>0</v>
      </c>
      <c r="C7130">
        <v>0</v>
      </c>
      <c r="D7130">
        <v>0</v>
      </c>
      <c r="E7130">
        <v>0</v>
      </c>
      <c r="F7130">
        <v>0</v>
      </c>
      <c r="G7130">
        <v>55555555</v>
      </c>
      <c r="H7130">
        <v>0</v>
      </c>
      <c r="I7130">
        <v>0</v>
      </c>
      <c r="J7130">
        <v>0</v>
      </c>
      <c r="K7130">
        <v>0</v>
      </c>
      <c r="L7130">
        <v>0</v>
      </c>
      <c r="M7130">
        <v>0</v>
      </c>
    </row>
    <row r="7131" spans="2:13" x14ac:dyDescent="0.2">
      <c r="B7131">
        <v>0</v>
      </c>
      <c r="C7131">
        <v>0</v>
      </c>
      <c r="D7131">
        <v>0</v>
      </c>
      <c r="E7131">
        <v>0</v>
      </c>
      <c r="F7131">
        <v>0</v>
      </c>
      <c r="G7131">
        <v>55555555</v>
      </c>
      <c r="H7131">
        <v>0</v>
      </c>
      <c r="I7131">
        <v>0</v>
      </c>
      <c r="J7131">
        <v>0</v>
      </c>
      <c r="K7131">
        <v>0</v>
      </c>
      <c r="L7131">
        <v>0</v>
      </c>
      <c r="M7131">
        <v>0</v>
      </c>
    </row>
    <row r="7132" spans="2:13" x14ac:dyDescent="0.2">
      <c r="B7132">
        <v>0</v>
      </c>
      <c r="C7132">
        <v>0</v>
      </c>
      <c r="D7132">
        <v>0</v>
      </c>
      <c r="E7132">
        <v>0</v>
      </c>
      <c r="F7132">
        <v>0</v>
      </c>
      <c r="G7132">
        <v>55555555</v>
      </c>
      <c r="H7132">
        <v>0</v>
      </c>
      <c r="I7132">
        <v>0</v>
      </c>
      <c r="J7132">
        <v>0</v>
      </c>
      <c r="K7132">
        <v>0</v>
      </c>
      <c r="L7132">
        <v>0</v>
      </c>
      <c r="M7132">
        <v>0</v>
      </c>
    </row>
    <row r="7133" spans="2:13" x14ac:dyDescent="0.2">
      <c r="B7133">
        <v>0</v>
      </c>
      <c r="C7133">
        <v>0</v>
      </c>
      <c r="D7133">
        <v>0</v>
      </c>
      <c r="E7133">
        <v>0</v>
      </c>
      <c r="F7133">
        <v>0</v>
      </c>
      <c r="G7133">
        <v>55555555</v>
      </c>
      <c r="H7133">
        <v>0</v>
      </c>
      <c r="I7133">
        <v>0</v>
      </c>
      <c r="J7133">
        <v>0</v>
      </c>
      <c r="K7133">
        <v>0</v>
      </c>
      <c r="L7133">
        <v>0</v>
      </c>
      <c r="M7133">
        <v>0</v>
      </c>
    </row>
    <row r="7134" spans="2:13" x14ac:dyDescent="0.2">
      <c r="B7134">
        <v>0</v>
      </c>
      <c r="C7134">
        <v>0</v>
      </c>
      <c r="D7134">
        <v>0</v>
      </c>
      <c r="E7134">
        <v>0</v>
      </c>
      <c r="F7134">
        <v>0</v>
      </c>
      <c r="G7134">
        <v>55555555</v>
      </c>
      <c r="H7134">
        <v>0</v>
      </c>
      <c r="I7134">
        <v>0</v>
      </c>
      <c r="J7134">
        <v>0</v>
      </c>
      <c r="K7134">
        <v>0</v>
      </c>
      <c r="L7134">
        <v>0</v>
      </c>
      <c r="M7134">
        <v>0</v>
      </c>
    </row>
    <row r="7135" spans="2:13" x14ac:dyDescent="0.2">
      <c r="B7135">
        <v>0</v>
      </c>
      <c r="C7135">
        <v>0</v>
      </c>
      <c r="D7135">
        <v>0</v>
      </c>
      <c r="E7135">
        <v>0</v>
      </c>
      <c r="F7135">
        <v>0</v>
      </c>
      <c r="G7135">
        <v>55555555</v>
      </c>
      <c r="H7135">
        <v>0</v>
      </c>
      <c r="I7135">
        <v>0</v>
      </c>
      <c r="J7135">
        <v>0</v>
      </c>
      <c r="K7135">
        <v>0</v>
      </c>
      <c r="L7135">
        <v>0</v>
      </c>
      <c r="M7135">
        <v>0</v>
      </c>
    </row>
    <row r="7136" spans="2:13" x14ac:dyDescent="0.2">
      <c r="B7136">
        <v>0</v>
      </c>
      <c r="C7136">
        <v>0</v>
      </c>
      <c r="D7136">
        <v>0</v>
      </c>
      <c r="E7136">
        <v>0</v>
      </c>
      <c r="F7136">
        <v>0</v>
      </c>
      <c r="G7136">
        <v>55555555</v>
      </c>
      <c r="H7136">
        <v>0</v>
      </c>
      <c r="I7136">
        <v>0</v>
      </c>
      <c r="J7136">
        <v>0</v>
      </c>
      <c r="K7136">
        <v>0</v>
      </c>
      <c r="L7136">
        <v>0</v>
      </c>
      <c r="M7136">
        <v>0</v>
      </c>
    </row>
    <row r="7137" spans="2:13" x14ac:dyDescent="0.2">
      <c r="B7137">
        <v>0</v>
      </c>
      <c r="C7137">
        <v>0</v>
      </c>
      <c r="D7137">
        <v>0</v>
      </c>
      <c r="E7137">
        <v>0</v>
      </c>
      <c r="F7137">
        <v>0</v>
      </c>
      <c r="G7137">
        <v>55555555</v>
      </c>
      <c r="H7137">
        <v>0</v>
      </c>
      <c r="I7137">
        <v>0</v>
      </c>
      <c r="J7137">
        <v>0</v>
      </c>
      <c r="K7137">
        <v>0</v>
      </c>
      <c r="L7137">
        <v>0</v>
      </c>
      <c r="M7137">
        <v>0</v>
      </c>
    </row>
    <row r="7138" spans="2:13" x14ac:dyDescent="0.2">
      <c r="B7138">
        <v>0</v>
      </c>
      <c r="C7138">
        <v>0</v>
      </c>
      <c r="D7138">
        <v>0</v>
      </c>
      <c r="E7138">
        <v>0</v>
      </c>
      <c r="F7138">
        <v>0</v>
      </c>
      <c r="G7138">
        <v>55555555</v>
      </c>
      <c r="H7138">
        <v>0</v>
      </c>
      <c r="I7138">
        <v>0</v>
      </c>
      <c r="J7138">
        <v>0</v>
      </c>
      <c r="K7138">
        <v>0</v>
      </c>
      <c r="L7138">
        <v>0</v>
      </c>
      <c r="M7138">
        <v>0</v>
      </c>
    </row>
    <row r="7139" spans="2:13" x14ac:dyDescent="0.2">
      <c r="B7139">
        <v>0</v>
      </c>
      <c r="C7139">
        <v>0</v>
      </c>
      <c r="D7139">
        <v>0</v>
      </c>
      <c r="E7139">
        <v>0</v>
      </c>
      <c r="F7139">
        <v>0</v>
      </c>
      <c r="G7139">
        <v>55555555</v>
      </c>
      <c r="H7139">
        <v>0</v>
      </c>
      <c r="I7139">
        <v>0</v>
      </c>
      <c r="J7139">
        <v>0</v>
      </c>
      <c r="K7139">
        <v>0</v>
      </c>
      <c r="L7139">
        <v>0</v>
      </c>
      <c r="M7139">
        <v>0</v>
      </c>
    </row>
    <row r="7140" spans="2:13" x14ac:dyDescent="0.2">
      <c r="B7140">
        <v>0</v>
      </c>
      <c r="C7140">
        <v>0</v>
      </c>
      <c r="D7140">
        <v>0</v>
      </c>
      <c r="E7140">
        <v>0</v>
      </c>
      <c r="F7140">
        <v>0</v>
      </c>
      <c r="G7140">
        <v>55555555</v>
      </c>
      <c r="H7140">
        <v>0</v>
      </c>
      <c r="I7140">
        <v>0</v>
      </c>
      <c r="J7140">
        <v>0</v>
      </c>
      <c r="K7140">
        <v>0</v>
      </c>
      <c r="L7140">
        <v>0</v>
      </c>
      <c r="M7140">
        <v>0</v>
      </c>
    </row>
    <row r="7141" spans="2:13" x14ac:dyDescent="0.2">
      <c r="B7141">
        <v>0</v>
      </c>
      <c r="C7141">
        <v>0</v>
      </c>
      <c r="D7141">
        <v>0</v>
      </c>
      <c r="E7141">
        <v>0</v>
      </c>
      <c r="F7141">
        <v>0</v>
      </c>
      <c r="G7141">
        <v>55555555</v>
      </c>
      <c r="H7141">
        <v>0</v>
      </c>
      <c r="I7141">
        <v>0</v>
      </c>
      <c r="J7141">
        <v>0</v>
      </c>
      <c r="K7141">
        <v>0</v>
      </c>
      <c r="L7141">
        <v>0</v>
      </c>
      <c r="M7141">
        <v>0</v>
      </c>
    </row>
    <row r="7142" spans="2:13" x14ac:dyDescent="0.2">
      <c r="B7142">
        <v>0</v>
      </c>
      <c r="C7142">
        <v>0</v>
      </c>
      <c r="D7142">
        <v>0</v>
      </c>
      <c r="E7142">
        <v>0</v>
      </c>
      <c r="F7142">
        <v>0</v>
      </c>
      <c r="G7142">
        <v>55555555</v>
      </c>
      <c r="H7142">
        <v>0</v>
      </c>
      <c r="I7142">
        <v>0</v>
      </c>
      <c r="J7142">
        <v>0</v>
      </c>
      <c r="K7142">
        <v>0</v>
      </c>
      <c r="L7142">
        <v>0</v>
      </c>
      <c r="M7142">
        <v>0</v>
      </c>
    </row>
    <row r="7143" spans="2:13" x14ac:dyDescent="0.2">
      <c r="B7143">
        <v>0</v>
      </c>
      <c r="C7143">
        <v>0</v>
      </c>
      <c r="D7143">
        <v>0</v>
      </c>
      <c r="E7143">
        <v>0</v>
      </c>
      <c r="F7143">
        <v>0</v>
      </c>
      <c r="G7143">
        <v>55555555</v>
      </c>
      <c r="H7143">
        <v>0</v>
      </c>
      <c r="I7143">
        <v>0</v>
      </c>
      <c r="J7143">
        <v>0</v>
      </c>
      <c r="K7143">
        <v>0</v>
      </c>
      <c r="L7143">
        <v>0</v>
      </c>
      <c r="M7143">
        <v>0</v>
      </c>
    </row>
    <row r="7144" spans="2:13" x14ac:dyDescent="0.2">
      <c r="B7144">
        <v>0</v>
      </c>
      <c r="C7144">
        <v>0</v>
      </c>
      <c r="D7144">
        <v>0</v>
      </c>
      <c r="E7144">
        <v>0</v>
      </c>
      <c r="F7144">
        <v>0</v>
      </c>
      <c r="G7144">
        <v>55555555</v>
      </c>
      <c r="H7144">
        <v>0</v>
      </c>
      <c r="I7144">
        <v>0</v>
      </c>
      <c r="J7144">
        <v>0</v>
      </c>
      <c r="K7144">
        <v>0</v>
      </c>
      <c r="L7144">
        <v>0</v>
      </c>
      <c r="M7144">
        <v>0</v>
      </c>
    </row>
    <row r="7145" spans="2:13" x14ac:dyDescent="0.2">
      <c r="B7145">
        <v>0</v>
      </c>
      <c r="C7145">
        <v>0</v>
      </c>
      <c r="D7145">
        <v>0</v>
      </c>
      <c r="E7145">
        <v>0</v>
      </c>
      <c r="F7145">
        <v>0</v>
      </c>
      <c r="G7145">
        <v>55555555</v>
      </c>
      <c r="H7145">
        <v>0</v>
      </c>
      <c r="I7145">
        <v>0</v>
      </c>
      <c r="J7145">
        <v>0</v>
      </c>
      <c r="K7145">
        <v>0</v>
      </c>
      <c r="L7145">
        <v>0</v>
      </c>
      <c r="M7145">
        <v>0</v>
      </c>
    </row>
    <row r="7146" spans="2:13" x14ac:dyDescent="0.2">
      <c r="B7146">
        <v>0</v>
      </c>
      <c r="C7146">
        <v>0</v>
      </c>
      <c r="D7146">
        <v>0</v>
      </c>
      <c r="E7146">
        <v>0</v>
      </c>
      <c r="F7146">
        <v>0</v>
      </c>
      <c r="G7146">
        <v>55555555</v>
      </c>
      <c r="H7146">
        <v>0</v>
      </c>
      <c r="I7146">
        <v>0</v>
      </c>
      <c r="J7146">
        <v>0</v>
      </c>
      <c r="K7146">
        <v>0</v>
      </c>
      <c r="L7146">
        <v>0</v>
      </c>
      <c r="M7146">
        <v>0</v>
      </c>
    </row>
    <row r="7147" spans="2:13" x14ac:dyDescent="0.2">
      <c r="B7147">
        <v>0</v>
      </c>
      <c r="C7147">
        <v>0</v>
      </c>
      <c r="D7147">
        <v>0</v>
      </c>
      <c r="E7147">
        <v>0</v>
      </c>
      <c r="F7147">
        <v>0</v>
      </c>
      <c r="G7147">
        <v>55555555</v>
      </c>
      <c r="H7147">
        <v>0</v>
      </c>
      <c r="I7147">
        <v>0</v>
      </c>
      <c r="J7147">
        <v>0</v>
      </c>
      <c r="K7147">
        <v>0</v>
      </c>
      <c r="L7147">
        <v>0</v>
      </c>
      <c r="M7147">
        <v>0</v>
      </c>
    </row>
    <row r="7148" spans="2:13" x14ac:dyDescent="0.2">
      <c r="B7148">
        <v>0</v>
      </c>
      <c r="C7148">
        <v>0</v>
      </c>
      <c r="D7148">
        <v>0</v>
      </c>
      <c r="E7148">
        <v>0</v>
      </c>
      <c r="F7148">
        <v>0</v>
      </c>
      <c r="G7148">
        <v>55555555</v>
      </c>
      <c r="H7148">
        <v>0</v>
      </c>
      <c r="I7148">
        <v>0</v>
      </c>
      <c r="J7148">
        <v>0</v>
      </c>
      <c r="K7148">
        <v>0</v>
      </c>
      <c r="L7148">
        <v>0</v>
      </c>
      <c r="M7148">
        <v>0</v>
      </c>
    </row>
    <row r="7149" spans="2:13" x14ac:dyDescent="0.2">
      <c r="B7149">
        <v>0</v>
      </c>
      <c r="C7149">
        <v>0</v>
      </c>
      <c r="D7149">
        <v>0</v>
      </c>
      <c r="E7149">
        <v>0</v>
      </c>
      <c r="F7149">
        <v>0</v>
      </c>
      <c r="G7149">
        <v>55555555</v>
      </c>
      <c r="H7149">
        <v>0</v>
      </c>
      <c r="I7149">
        <v>0</v>
      </c>
      <c r="J7149">
        <v>0</v>
      </c>
      <c r="K7149">
        <v>0</v>
      </c>
      <c r="L7149">
        <v>0</v>
      </c>
      <c r="M7149">
        <v>0</v>
      </c>
    </row>
    <row r="7150" spans="2:13" x14ac:dyDescent="0.2">
      <c r="B7150">
        <v>0</v>
      </c>
      <c r="C7150">
        <v>0</v>
      </c>
      <c r="D7150">
        <v>0</v>
      </c>
      <c r="E7150">
        <v>0</v>
      </c>
      <c r="F7150">
        <v>0</v>
      </c>
      <c r="G7150">
        <v>55555555</v>
      </c>
      <c r="H7150">
        <v>0</v>
      </c>
      <c r="I7150">
        <v>0</v>
      </c>
      <c r="J7150">
        <v>0</v>
      </c>
      <c r="K7150">
        <v>0</v>
      </c>
      <c r="L7150">
        <v>0</v>
      </c>
      <c r="M7150">
        <v>0</v>
      </c>
    </row>
    <row r="7151" spans="2:13" x14ac:dyDescent="0.2">
      <c r="B7151">
        <v>0</v>
      </c>
      <c r="C7151">
        <v>0</v>
      </c>
      <c r="D7151">
        <v>0</v>
      </c>
      <c r="E7151">
        <v>0</v>
      </c>
      <c r="F7151">
        <v>0</v>
      </c>
      <c r="G7151">
        <v>55555555</v>
      </c>
      <c r="H7151">
        <v>0</v>
      </c>
      <c r="I7151">
        <v>0</v>
      </c>
      <c r="J7151">
        <v>0</v>
      </c>
      <c r="K7151">
        <v>0</v>
      </c>
      <c r="L7151">
        <v>0</v>
      </c>
      <c r="M7151">
        <v>0</v>
      </c>
    </row>
    <row r="7152" spans="2:13" x14ac:dyDescent="0.2">
      <c r="B7152">
        <v>0</v>
      </c>
      <c r="C7152">
        <v>0</v>
      </c>
      <c r="D7152">
        <v>0</v>
      </c>
      <c r="E7152">
        <v>0</v>
      </c>
      <c r="F7152">
        <v>0</v>
      </c>
      <c r="G7152">
        <v>55555555</v>
      </c>
      <c r="H7152">
        <v>0</v>
      </c>
      <c r="I7152">
        <v>0</v>
      </c>
      <c r="J7152">
        <v>0</v>
      </c>
      <c r="K7152">
        <v>0</v>
      </c>
      <c r="L7152">
        <v>0</v>
      </c>
      <c r="M7152">
        <v>0</v>
      </c>
    </row>
    <row r="7153" spans="2:13" x14ac:dyDescent="0.2">
      <c r="B7153">
        <v>0</v>
      </c>
      <c r="C7153">
        <v>0</v>
      </c>
      <c r="D7153">
        <v>0</v>
      </c>
      <c r="E7153">
        <v>0</v>
      </c>
      <c r="F7153">
        <v>0</v>
      </c>
      <c r="G7153">
        <v>55555555</v>
      </c>
      <c r="H7153">
        <v>0</v>
      </c>
      <c r="I7153">
        <v>0</v>
      </c>
      <c r="J7153">
        <v>0</v>
      </c>
      <c r="K7153">
        <v>0</v>
      </c>
      <c r="L7153">
        <v>0</v>
      </c>
      <c r="M7153">
        <v>0</v>
      </c>
    </row>
    <row r="7154" spans="2:13" x14ac:dyDescent="0.2">
      <c r="B7154">
        <v>0</v>
      </c>
      <c r="C7154">
        <v>0</v>
      </c>
      <c r="D7154">
        <v>0</v>
      </c>
      <c r="E7154">
        <v>0</v>
      </c>
      <c r="F7154">
        <v>0</v>
      </c>
      <c r="G7154">
        <v>55555555</v>
      </c>
      <c r="H7154">
        <v>0</v>
      </c>
      <c r="I7154">
        <v>0</v>
      </c>
      <c r="J7154">
        <v>0</v>
      </c>
      <c r="K7154">
        <v>0</v>
      </c>
      <c r="L7154">
        <v>0</v>
      </c>
      <c r="M7154">
        <v>0</v>
      </c>
    </row>
    <row r="7155" spans="2:13" x14ac:dyDescent="0.2">
      <c r="B7155">
        <v>0</v>
      </c>
      <c r="C7155">
        <v>0</v>
      </c>
      <c r="D7155">
        <v>0</v>
      </c>
      <c r="E7155">
        <v>0</v>
      </c>
      <c r="F7155">
        <v>0</v>
      </c>
      <c r="G7155">
        <v>55555555</v>
      </c>
      <c r="H7155">
        <v>0</v>
      </c>
      <c r="I7155">
        <v>0</v>
      </c>
      <c r="J7155">
        <v>0</v>
      </c>
      <c r="K7155">
        <v>0</v>
      </c>
      <c r="L7155">
        <v>0</v>
      </c>
      <c r="M7155">
        <v>0</v>
      </c>
    </row>
    <row r="7156" spans="2:13" x14ac:dyDescent="0.2">
      <c r="B7156">
        <v>0</v>
      </c>
      <c r="C7156">
        <v>0</v>
      </c>
      <c r="D7156">
        <v>0</v>
      </c>
      <c r="E7156">
        <v>0</v>
      </c>
      <c r="F7156">
        <v>0</v>
      </c>
      <c r="G7156">
        <v>55555555</v>
      </c>
      <c r="H7156">
        <v>0</v>
      </c>
      <c r="I7156">
        <v>0</v>
      </c>
      <c r="J7156">
        <v>0</v>
      </c>
      <c r="K7156">
        <v>0</v>
      </c>
      <c r="L7156">
        <v>0</v>
      </c>
      <c r="M7156">
        <v>0</v>
      </c>
    </row>
    <row r="7157" spans="2:13" x14ac:dyDescent="0.2">
      <c r="B7157">
        <v>0</v>
      </c>
      <c r="C7157">
        <v>0</v>
      </c>
      <c r="D7157">
        <v>0</v>
      </c>
      <c r="E7157">
        <v>0</v>
      </c>
      <c r="F7157">
        <v>0</v>
      </c>
      <c r="G7157">
        <v>55555555</v>
      </c>
      <c r="H7157">
        <v>0</v>
      </c>
      <c r="I7157">
        <v>0</v>
      </c>
      <c r="J7157">
        <v>0</v>
      </c>
      <c r="K7157">
        <v>0</v>
      </c>
      <c r="L7157">
        <v>0</v>
      </c>
      <c r="M7157">
        <v>0</v>
      </c>
    </row>
    <row r="7158" spans="2:13" x14ac:dyDescent="0.2">
      <c r="B7158">
        <v>0</v>
      </c>
      <c r="C7158">
        <v>0</v>
      </c>
      <c r="D7158">
        <v>0</v>
      </c>
      <c r="E7158">
        <v>0</v>
      </c>
      <c r="F7158">
        <v>0</v>
      </c>
      <c r="G7158">
        <v>55555555</v>
      </c>
      <c r="H7158">
        <v>0</v>
      </c>
      <c r="I7158">
        <v>0</v>
      </c>
      <c r="J7158">
        <v>0</v>
      </c>
      <c r="K7158">
        <v>0</v>
      </c>
      <c r="L7158">
        <v>0</v>
      </c>
      <c r="M7158">
        <v>0</v>
      </c>
    </row>
    <row r="7159" spans="2:13" x14ac:dyDescent="0.2">
      <c r="B7159">
        <v>0</v>
      </c>
      <c r="C7159">
        <v>0</v>
      </c>
      <c r="D7159">
        <v>0</v>
      </c>
      <c r="E7159">
        <v>0</v>
      </c>
      <c r="F7159">
        <v>0</v>
      </c>
      <c r="G7159">
        <v>55555555</v>
      </c>
      <c r="H7159">
        <v>0</v>
      </c>
      <c r="I7159">
        <v>0</v>
      </c>
      <c r="J7159">
        <v>0</v>
      </c>
      <c r="K7159">
        <v>0</v>
      </c>
      <c r="L7159">
        <v>0</v>
      </c>
      <c r="M7159">
        <v>0</v>
      </c>
    </row>
    <row r="7160" spans="2:13" x14ac:dyDescent="0.2">
      <c r="B7160">
        <v>0</v>
      </c>
      <c r="C7160">
        <v>0</v>
      </c>
      <c r="D7160">
        <v>0</v>
      </c>
      <c r="E7160">
        <v>0</v>
      </c>
      <c r="F7160">
        <v>0</v>
      </c>
      <c r="G7160">
        <v>55555555</v>
      </c>
      <c r="H7160">
        <v>0</v>
      </c>
      <c r="I7160">
        <v>0</v>
      </c>
      <c r="J7160">
        <v>0</v>
      </c>
      <c r="K7160">
        <v>0</v>
      </c>
      <c r="L7160">
        <v>0</v>
      </c>
      <c r="M7160">
        <v>0</v>
      </c>
    </row>
    <row r="7161" spans="2:13" x14ac:dyDescent="0.2">
      <c r="B7161">
        <v>0</v>
      </c>
      <c r="C7161">
        <v>0</v>
      </c>
      <c r="D7161">
        <v>0</v>
      </c>
      <c r="E7161">
        <v>0</v>
      </c>
      <c r="F7161">
        <v>0</v>
      </c>
      <c r="G7161">
        <v>55555555</v>
      </c>
      <c r="H7161">
        <v>0</v>
      </c>
      <c r="I7161">
        <v>0</v>
      </c>
      <c r="J7161">
        <v>0</v>
      </c>
      <c r="K7161">
        <v>0</v>
      </c>
      <c r="L7161">
        <v>0</v>
      </c>
      <c r="M7161">
        <v>0</v>
      </c>
    </row>
    <row r="7162" spans="2:13" x14ac:dyDescent="0.2">
      <c r="B7162">
        <v>0</v>
      </c>
      <c r="C7162">
        <v>0</v>
      </c>
      <c r="D7162">
        <v>0</v>
      </c>
      <c r="E7162">
        <v>0</v>
      </c>
      <c r="F7162">
        <v>0</v>
      </c>
      <c r="G7162">
        <v>55555555</v>
      </c>
      <c r="H7162">
        <v>0</v>
      </c>
      <c r="I7162">
        <v>0</v>
      </c>
      <c r="J7162">
        <v>0</v>
      </c>
      <c r="K7162">
        <v>0</v>
      </c>
      <c r="L7162">
        <v>0</v>
      </c>
      <c r="M7162">
        <v>0</v>
      </c>
    </row>
    <row r="7163" spans="2:13" x14ac:dyDescent="0.2">
      <c r="B7163">
        <v>0</v>
      </c>
      <c r="C7163">
        <v>0</v>
      </c>
      <c r="D7163">
        <v>0</v>
      </c>
      <c r="E7163">
        <v>0</v>
      </c>
      <c r="F7163">
        <v>0</v>
      </c>
      <c r="G7163">
        <v>55555555</v>
      </c>
      <c r="H7163">
        <v>0</v>
      </c>
      <c r="I7163">
        <v>0</v>
      </c>
      <c r="J7163">
        <v>0</v>
      </c>
      <c r="K7163">
        <v>0</v>
      </c>
      <c r="L7163">
        <v>0</v>
      </c>
      <c r="M7163">
        <v>0</v>
      </c>
    </row>
    <row r="7164" spans="2:13" x14ac:dyDescent="0.2">
      <c r="B7164">
        <v>0</v>
      </c>
      <c r="C7164">
        <v>0</v>
      </c>
      <c r="D7164">
        <v>0</v>
      </c>
      <c r="E7164">
        <v>0</v>
      </c>
      <c r="F7164">
        <v>0</v>
      </c>
      <c r="G7164">
        <v>55555555</v>
      </c>
      <c r="H7164">
        <v>0</v>
      </c>
      <c r="I7164">
        <v>0</v>
      </c>
      <c r="J7164">
        <v>0</v>
      </c>
      <c r="K7164">
        <v>0</v>
      </c>
      <c r="L7164">
        <v>0</v>
      </c>
      <c r="M7164">
        <v>0</v>
      </c>
    </row>
    <row r="7165" spans="2:13" x14ac:dyDescent="0.2">
      <c r="B7165">
        <v>0</v>
      </c>
      <c r="C7165">
        <v>0</v>
      </c>
      <c r="D7165">
        <v>0</v>
      </c>
      <c r="E7165">
        <v>0</v>
      </c>
      <c r="F7165">
        <v>0</v>
      </c>
      <c r="G7165">
        <v>55555555</v>
      </c>
      <c r="H7165">
        <v>0</v>
      </c>
      <c r="I7165">
        <v>0</v>
      </c>
      <c r="J7165">
        <v>0</v>
      </c>
      <c r="K7165">
        <v>0</v>
      </c>
      <c r="L7165">
        <v>0</v>
      </c>
      <c r="M7165">
        <v>0</v>
      </c>
    </row>
    <row r="7166" spans="2:13" x14ac:dyDescent="0.2">
      <c r="B7166">
        <v>0</v>
      </c>
      <c r="C7166">
        <v>0</v>
      </c>
      <c r="D7166">
        <v>0</v>
      </c>
      <c r="E7166">
        <v>0</v>
      </c>
      <c r="F7166">
        <v>0</v>
      </c>
      <c r="G7166">
        <v>55555555</v>
      </c>
      <c r="H7166">
        <v>0</v>
      </c>
      <c r="I7166">
        <v>0</v>
      </c>
      <c r="J7166">
        <v>0</v>
      </c>
      <c r="K7166">
        <v>0</v>
      </c>
      <c r="L7166">
        <v>0</v>
      </c>
      <c r="M7166">
        <v>0</v>
      </c>
    </row>
    <row r="7167" spans="2:13" x14ac:dyDescent="0.2">
      <c r="B7167">
        <v>0</v>
      </c>
      <c r="C7167">
        <v>0</v>
      </c>
      <c r="D7167">
        <v>0</v>
      </c>
      <c r="E7167">
        <v>0</v>
      </c>
      <c r="F7167">
        <v>0</v>
      </c>
      <c r="G7167">
        <v>55555555</v>
      </c>
      <c r="H7167">
        <v>0</v>
      </c>
      <c r="I7167">
        <v>0</v>
      </c>
      <c r="J7167">
        <v>0</v>
      </c>
      <c r="K7167">
        <v>0</v>
      </c>
      <c r="L7167">
        <v>0</v>
      </c>
      <c r="M7167">
        <v>0</v>
      </c>
    </row>
    <row r="7168" spans="2:13" x14ac:dyDescent="0.2">
      <c r="B7168">
        <v>0</v>
      </c>
      <c r="C7168">
        <v>0</v>
      </c>
      <c r="D7168">
        <v>0</v>
      </c>
      <c r="E7168">
        <v>0</v>
      </c>
      <c r="F7168">
        <v>0</v>
      </c>
      <c r="G7168">
        <v>55555555</v>
      </c>
      <c r="H7168">
        <v>0</v>
      </c>
      <c r="I7168">
        <v>0</v>
      </c>
      <c r="J7168">
        <v>0</v>
      </c>
      <c r="K7168">
        <v>0</v>
      </c>
      <c r="L7168">
        <v>0</v>
      </c>
      <c r="M7168">
        <v>0</v>
      </c>
    </row>
    <row r="7169" spans="2:13" x14ac:dyDescent="0.2">
      <c r="B7169">
        <v>0</v>
      </c>
      <c r="C7169">
        <v>0</v>
      </c>
      <c r="D7169">
        <v>0</v>
      </c>
      <c r="E7169">
        <v>0</v>
      </c>
      <c r="F7169">
        <v>0</v>
      </c>
      <c r="G7169">
        <v>55555555</v>
      </c>
      <c r="H7169">
        <v>0</v>
      </c>
      <c r="I7169">
        <v>0</v>
      </c>
      <c r="J7169">
        <v>0</v>
      </c>
      <c r="K7169">
        <v>0</v>
      </c>
      <c r="L7169">
        <v>0</v>
      </c>
      <c r="M7169">
        <v>0</v>
      </c>
    </row>
    <row r="7170" spans="2:13" x14ac:dyDescent="0.2">
      <c r="B7170">
        <v>0</v>
      </c>
      <c r="C7170">
        <v>0</v>
      </c>
      <c r="D7170">
        <v>0</v>
      </c>
      <c r="E7170">
        <v>0</v>
      </c>
      <c r="F7170">
        <v>0</v>
      </c>
      <c r="G7170">
        <v>55555555</v>
      </c>
      <c r="H7170">
        <v>0</v>
      </c>
      <c r="I7170">
        <v>0</v>
      </c>
      <c r="J7170">
        <v>0</v>
      </c>
      <c r="K7170">
        <v>0</v>
      </c>
      <c r="L7170">
        <v>0</v>
      </c>
      <c r="M7170">
        <v>0</v>
      </c>
    </row>
    <row r="7171" spans="2:13" x14ac:dyDescent="0.2">
      <c r="B7171">
        <v>0</v>
      </c>
      <c r="C7171">
        <v>0</v>
      </c>
      <c r="D7171">
        <v>0</v>
      </c>
      <c r="E7171">
        <v>0</v>
      </c>
      <c r="F7171">
        <v>0</v>
      </c>
      <c r="G7171">
        <v>55555555</v>
      </c>
      <c r="H7171">
        <v>0</v>
      </c>
      <c r="I7171">
        <v>0</v>
      </c>
      <c r="J7171">
        <v>0</v>
      </c>
      <c r="K7171">
        <v>0</v>
      </c>
      <c r="L7171">
        <v>0</v>
      </c>
      <c r="M7171">
        <v>0</v>
      </c>
    </row>
    <row r="7172" spans="2:13" x14ac:dyDescent="0.2">
      <c r="B7172">
        <v>0</v>
      </c>
      <c r="C7172">
        <v>0</v>
      </c>
      <c r="D7172">
        <v>0</v>
      </c>
      <c r="E7172">
        <v>0</v>
      </c>
      <c r="F7172">
        <v>0</v>
      </c>
      <c r="G7172">
        <v>55555555</v>
      </c>
      <c r="H7172">
        <v>0</v>
      </c>
      <c r="I7172">
        <v>0</v>
      </c>
      <c r="J7172">
        <v>0</v>
      </c>
      <c r="K7172">
        <v>0</v>
      </c>
      <c r="L7172">
        <v>0</v>
      </c>
      <c r="M7172">
        <v>0</v>
      </c>
    </row>
    <row r="7173" spans="2:13" x14ac:dyDescent="0.2">
      <c r="B7173">
        <v>0</v>
      </c>
      <c r="C7173">
        <v>0</v>
      </c>
      <c r="D7173">
        <v>0</v>
      </c>
      <c r="E7173">
        <v>0</v>
      </c>
      <c r="F7173">
        <v>0</v>
      </c>
      <c r="G7173">
        <v>55555555</v>
      </c>
      <c r="H7173">
        <v>0</v>
      </c>
      <c r="I7173">
        <v>0</v>
      </c>
      <c r="J7173">
        <v>0</v>
      </c>
      <c r="K7173">
        <v>0</v>
      </c>
      <c r="L7173">
        <v>0</v>
      </c>
      <c r="M7173">
        <v>0</v>
      </c>
    </row>
    <row r="7174" spans="2:13" x14ac:dyDescent="0.2">
      <c r="B7174">
        <v>0</v>
      </c>
      <c r="C7174">
        <v>0</v>
      </c>
      <c r="D7174">
        <v>0</v>
      </c>
      <c r="E7174">
        <v>0</v>
      </c>
      <c r="F7174">
        <v>0</v>
      </c>
      <c r="G7174">
        <v>55555555</v>
      </c>
      <c r="H7174">
        <v>0</v>
      </c>
      <c r="I7174">
        <v>0</v>
      </c>
      <c r="J7174">
        <v>0</v>
      </c>
      <c r="K7174">
        <v>0</v>
      </c>
      <c r="L7174">
        <v>0</v>
      </c>
      <c r="M7174">
        <v>0</v>
      </c>
    </row>
    <row r="7175" spans="2:13" x14ac:dyDescent="0.2">
      <c r="B7175">
        <v>0</v>
      </c>
      <c r="C7175">
        <v>0</v>
      </c>
      <c r="D7175">
        <v>0</v>
      </c>
      <c r="E7175">
        <v>0</v>
      </c>
      <c r="F7175">
        <v>0</v>
      </c>
      <c r="G7175">
        <v>55555555</v>
      </c>
      <c r="H7175">
        <v>0</v>
      </c>
      <c r="I7175">
        <v>0</v>
      </c>
      <c r="J7175">
        <v>0</v>
      </c>
      <c r="K7175">
        <v>0</v>
      </c>
      <c r="L7175">
        <v>0</v>
      </c>
      <c r="M7175">
        <v>0</v>
      </c>
    </row>
    <row r="7176" spans="2:13" x14ac:dyDescent="0.2">
      <c r="B7176">
        <v>0</v>
      </c>
      <c r="C7176">
        <v>0</v>
      </c>
      <c r="D7176">
        <v>0</v>
      </c>
      <c r="E7176">
        <v>0</v>
      </c>
      <c r="F7176">
        <v>0</v>
      </c>
      <c r="G7176">
        <v>55555555</v>
      </c>
      <c r="H7176">
        <v>0</v>
      </c>
      <c r="I7176">
        <v>0</v>
      </c>
      <c r="J7176">
        <v>0</v>
      </c>
      <c r="K7176">
        <v>0</v>
      </c>
      <c r="L7176">
        <v>0</v>
      </c>
      <c r="M7176">
        <v>0</v>
      </c>
    </row>
    <row r="7177" spans="2:13" x14ac:dyDescent="0.2">
      <c r="B7177">
        <v>0</v>
      </c>
      <c r="C7177">
        <v>0</v>
      </c>
      <c r="D7177">
        <v>0</v>
      </c>
      <c r="E7177">
        <v>0</v>
      </c>
      <c r="F7177">
        <v>0</v>
      </c>
      <c r="G7177">
        <v>55555555</v>
      </c>
      <c r="H7177">
        <v>0</v>
      </c>
      <c r="I7177">
        <v>0</v>
      </c>
      <c r="J7177">
        <v>0</v>
      </c>
      <c r="K7177">
        <v>0</v>
      </c>
      <c r="L7177">
        <v>0</v>
      </c>
      <c r="M7177">
        <v>0</v>
      </c>
    </row>
    <row r="7178" spans="2:13" x14ac:dyDescent="0.2">
      <c r="B7178">
        <v>0</v>
      </c>
      <c r="C7178">
        <v>0</v>
      </c>
      <c r="D7178">
        <v>0</v>
      </c>
      <c r="E7178">
        <v>0</v>
      </c>
      <c r="F7178">
        <v>0</v>
      </c>
      <c r="G7178">
        <v>55555555</v>
      </c>
      <c r="H7178">
        <v>0</v>
      </c>
      <c r="I7178">
        <v>0</v>
      </c>
      <c r="J7178">
        <v>0</v>
      </c>
      <c r="K7178">
        <v>0</v>
      </c>
      <c r="L7178">
        <v>0</v>
      </c>
      <c r="M7178">
        <v>0</v>
      </c>
    </row>
    <row r="7179" spans="2:13" x14ac:dyDescent="0.2">
      <c r="B7179">
        <v>0</v>
      </c>
      <c r="C7179">
        <v>0</v>
      </c>
      <c r="D7179">
        <v>0</v>
      </c>
      <c r="E7179">
        <v>0</v>
      </c>
      <c r="F7179">
        <v>0</v>
      </c>
      <c r="G7179">
        <v>55555555</v>
      </c>
      <c r="H7179">
        <v>0</v>
      </c>
      <c r="I7179">
        <v>0</v>
      </c>
      <c r="J7179">
        <v>0</v>
      </c>
      <c r="K7179">
        <v>0</v>
      </c>
      <c r="L7179">
        <v>0</v>
      </c>
      <c r="M7179">
        <v>0</v>
      </c>
    </row>
    <row r="7180" spans="2:13" x14ac:dyDescent="0.2">
      <c r="B7180">
        <v>0</v>
      </c>
      <c r="C7180">
        <v>0</v>
      </c>
      <c r="D7180">
        <v>0</v>
      </c>
      <c r="E7180">
        <v>0</v>
      </c>
      <c r="F7180">
        <v>0</v>
      </c>
      <c r="G7180">
        <v>55555555</v>
      </c>
      <c r="H7180">
        <v>0</v>
      </c>
      <c r="I7180">
        <v>0</v>
      </c>
      <c r="J7180">
        <v>0</v>
      </c>
      <c r="K7180">
        <v>0</v>
      </c>
      <c r="L7180">
        <v>0</v>
      </c>
      <c r="M7180">
        <v>0</v>
      </c>
    </row>
    <row r="7181" spans="2:13" x14ac:dyDescent="0.2">
      <c r="B7181">
        <v>0</v>
      </c>
      <c r="C7181">
        <v>0</v>
      </c>
      <c r="D7181">
        <v>0</v>
      </c>
      <c r="E7181">
        <v>0</v>
      </c>
      <c r="F7181">
        <v>0</v>
      </c>
      <c r="G7181">
        <v>55555555</v>
      </c>
      <c r="H7181">
        <v>0</v>
      </c>
      <c r="I7181">
        <v>0</v>
      </c>
      <c r="J7181">
        <v>0</v>
      </c>
      <c r="K7181">
        <v>0</v>
      </c>
      <c r="L7181">
        <v>0</v>
      </c>
      <c r="M7181">
        <v>0</v>
      </c>
    </row>
    <row r="7182" spans="2:13" x14ac:dyDescent="0.2">
      <c r="B7182">
        <v>0</v>
      </c>
      <c r="C7182">
        <v>0</v>
      </c>
      <c r="D7182">
        <v>0</v>
      </c>
      <c r="E7182">
        <v>0</v>
      </c>
      <c r="F7182">
        <v>0</v>
      </c>
      <c r="G7182">
        <v>55555555</v>
      </c>
      <c r="H7182">
        <v>0</v>
      </c>
      <c r="I7182">
        <v>0</v>
      </c>
      <c r="J7182">
        <v>0</v>
      </c>
      <c r="K7182">
        <v>0</v>
      </c>
      <c r="L7182">
        <v>0</v>
      </c>
      <c r="M7182">
        <v>0</v>
      </c>
    </row>
    <row r="7183" spans="2:13" x14ac:dyDescent="0.2">
      <c r="B7183">
        <v>0</v>
      </c>
      <c r="C7183">
        <v>0</v>
      </c>
      <c r="D7183">
        <v>0</v>
      </c>
      <c r="E7183">
        <v>0</v>
      </c>
      <c r="F7183">
        <v>0</v>
      </c>
      <c r="G7183">
        <v>55555555</v>
      </c>
      <c r="H7183">
        <v>0</v>
      </c>
      <c r="I7183">
        <v>0</v>
      </c>
      <c r="J7183">
        <v>0</v>
      </c>
      <c r="K7183">
        <v>0</v>
      </c>
      <c r="L7183">
        <v>0</v>
      </c>
      <c r="M7183">
        <v>0</v>
      </c>
    </row>
    <row r="7184" spans="2:13" x14ac:dyDescent="0.2">
      <c r="B7184">
        <v>0</v>
      </c>
      <c r="C7184">
        <v>0</v>
      </c>
      <c r="D7184">
        <v>0</v>
      </c>
      <c r="E7184">
        <v>0</v>
      </c>
      <c r="F7184">
        <v>0</v>
      </c>
      <c r="G7184">
        <v>55555555</v>
      </c>
      <c r="H7184">
        <v>0</v>
      </c>
      <c r="I7184">
        <v>0</v>
      </c>
      <c r="J7184">
        <v>0</v>
      </c>
      <c r="K7184">
        <v>0</v>
      </c>
      <c r="L7184">
        <v>0</v>
      </c>
      <c r="M7184">
        <v>0</v>
      </c>
    </row>
    <row r="7185" spans="2:13" x14ac:dyDescent="0.2">
      <c r="B7185">
        <v>0</v>
      </c>
      <c r="C7185">
        <v>0</v>
      </c>
      <c r="D7185">
        <v>0</v>
      </c>
      <c r="E7185">
        <v>0</v>
      </c>
      <c r="F7185">
        <v>0</v>
      </c>
      <c r="G7185">
        <v>55555555</v>
      </c>
      <c r="H7185">
        <v>0</v>
      </c>
      <c r="I7185">
        <v>0</v>
      </c>
      <c r="J7185">
        <v>0</v>
      </c>
      <c r="K7185">
        <v>0</v>
      </c>
      <c r="L7185">
        <v>0</v>
      </c>
      <c r="M7185">
        <v>0</v>
      </c>
    </row>
    <row r="7186" spans="2:13" x14ac:dyDescent="0.2">
      <c r="B7186">
        <v>0</v>
      </c>
      <c r="C7186">
        <v>0</v>
      </c>
      <c r="D7186">
        <v>0</v>
      </c>
      <c r="E7186">
        <v>0</v>
      </c>
      <c r="F7186">
        <v>0</v>
      </c>
      <c r="G7186">
        <v>55555555</v>
      </c>
      <c r="H7186">
        <v>0</v>
      </c>
      <c r="I7186">
        <v>0</v>
      </c>
      <c r="J7186">
        <v>0</v>
      </c>
      <c r="K7186">
        <v>0</v>
      </c>
      <c r="L7186">
        <v>0</v>
      </c>
      <c r="M7186">
        <v>0</v>
      </c>
    </row>
    <row r="7187" spans="2:13" x14ac:dyDescent="0.2">
      <c r="B7187">
        <v>0</v>
      </c>
      <c r="C7187">
        <v>0</v>
      </c>
      <c r="D7187">
        <v>0</v>
      </c>
      <c r="E7187">
        <v>0</v>
      </c>
      <c r="F7187">
        <v>0</v>
      </c>
      <c r="G7187">
        <v>55555555</v>
      </c>
      <c r="H7187">
        <v>0</v>
      </c>
      <c r="I7187">
        <v>0</v>
      </c>
      <c r="J7187">
        <v>0</v>
      </c>
      <c r="K7187">
        <v>0</v>
      </c>
      <c r="L7187">
        <v>0</v>
      </c>
      <c r="M7187">
        <v>0</v>
      </c>
    </row>
    <row r="7188" spans="2:13" x14ac:dyDescent="0.2">
      <c r="B7188">
        <v>0</v>
      </c>
      <c r="C7188">
        <v>0</v>
      </c>
      <c r="D7188">
        <v>0</v>
      </c>
      <c r="E7188">
        <v>0</v>
      </c>
      <c r="F7188">
        <v>0</v>
      </c>
      <c r="G7188">
        <v>55555555</v>
      </c>
      <c r="H7188">
        <v>0</v>
      </c>
      <c r="I7188">
        <v>0</v>
      </c>
      <c r="J7188">
        <v>0</v>
      </c>
      <c r="K7188">
        <v>0</v>
      </c>
      <c r="L7188">
        <v>0</v>
      </c>
      <c r="M7188">
        <v>0</v>
      </c>
    </row>
    <row r="7189" spans="2:13" x14ac:dyDescent="0.2">
      <c r="B7189">
        <v>0</v>
      </c>
      <c r="C7189">
        <v>0</v>
      </c>
      <c r="D7189">
        <v>0</v>
      </c>
      <c r="E7189">
        <v>0</v>
      </c>
      <c r="F7189">
        <v>0</v>
      </c>
      <c r="G7189">
        <v>55555555</v>
      </c>
      <c r="H7189">
        <v>0</v>
      </c>
      <c r="I7189">
        <v>0</v>
      </c>
      <c r="J7189">
        <v>0</v>
      </c>
      <c r="K7189">
        <v>0</v>
      </c>
      <c r="L7189">
        <v>0</v>
      </c>
      <c r="M7189">
        <v>0</v>
      </c>
    </row>
    <row r="7190" spans="2:13" x14ac:dyDescent="0.2">
      <c r="B7190">
        <v>0</v>
      </c>
      <c r="C7190">
        <v>0</v>
      </c>
      <c r="D7190">
        <v>0</v>
      </c>
      <c r="E7190">
        <v>0</v>
      </c>
      <c r="F7190">
        <v>0</v>
      </c>
      <c r="G7190">
        <v>55555555</v>
      </c>
      <c r="H7190">
        <v>0</v>
      </c>
      <c r="I7190">
        <v>0</v>
      </c>
      <c r="J7190">
        <v>0</v>
      </c>
      <c r="K7190">
        <v>0</v>
      </c>
      <c r="L7190">
        <v>0</v>
      </c>
      <c r="M7190">
        <v>0</v>
      </c>
    </row>
    <row r="7191" spans="2:13" x14ac:dyDescent="0.2">
      <c r="B7191">
        <v>0</v>
      </c>
      <c r="C7191">
        <v>0</v>
      </c>
      <c r="D7191">
        <v>0</v>
      </c>
      <c r="E7191">
        <v>0</v>
      </c>
      <c r="F7191">
        <v>0</v>
      </c>
      <c r="G7191">
        <v>55555555</v>
      </c>
      <c r="H7191">
        <v>0</v>
      </c>
      <c r="I7191">
        <v>0</v>
      </c>
      <c r="J7191">
        <v>0</v>
      </c>
      <c r="K7191">
        <v>0</v>
      </c>
      <c r="L7191">
        <v>0</v>
      </c>
      <c r="M7191">
        <v>0</v>
      </c>
    </row>
    <row r="7192" spans="2:13" x14ac:dyDescent="0.2">
      <c r="B7192">
        <v>0</v>
      </c>
      <c r="C7192">
        <v>0</v>
      </c>
      <c r="D7192">
        <v>0</v>
      </c>
      <c r="E7192">
        <v>0</v>
      </c>
      <c r="F7192">
        <v>0</v>
      </c>
      <c r="G7192">
        <v>55555555</v>
      </c>
      <c r="H7192">
        <v>0</v>
      </c>
      <c r="I7192">
        <v>0</v>
      </c>
      <c r="J7192">
        <v>0</v>
      </c>
      <c r="K7192">
        <v>0</v>
      </c>
      <c r="L7192">
        <v>0</v>
      </c>
      <c r="M7192">
        <v>0</v>
      </c>
    </row>
    <row r="7193" spans="2:13" x14ac:dyDescent="0.2">
      <c r="B7193">
        <v>0</v>
      </c>
      <c r="C7193">
        <v>0</v>
      </c>
      <c r="D7193">
        <v>0</v>
      </c>
      <c r="E7193">
        <v>0</v>
      </c>
      <c r="F7193">
        <v>0</v>
      </c>
      <c r="G7193">
        <v>55555555</v>
      </c>
      <c r="H7193">
        <v>0</v>
      </c>
      <c r="I7193">
        <v>0</v>
      </c>
      <c r="J7193">
        <v>0</v>
      </c>
      <c r="K7193">
        <v>0</v>
      </c>
      <c r="L7193">
        <v>0</v>
      </c>
      <c r="M7193">
        <v>0</v>
      </c>
    </row>
    <row r="7194" spans="2:13" x14ac:dyDescent="0.2">
      <c r="B7194">
        <v>0</v>
      </c>
      <c r="C7194">
        <v>0</v>
      </c>
      <c r="D7194">
        <v>0</v>
      </c>
      <c r="E7194">
        <v>0</v>
      </c>
      <c r="F7194">
        <v>0</v>
      </c>
      <c r="G7194">
        <v>55555555</v>
      </c>
      <c r="H7194">
        <v>0</v>
      </c>
      <c r="I7194">
        <v>0</v>
      </c>
      <c r="J7194">
        <v>0</v>
      </c>
      <c r="K7194">
        <v>0</v>
      </c>
      <c r="L7194">
        <v>0</v>
      </c>
      <c r="M7194">
        <v>0</v>
      </c>
    </row>
    <row r="7195" spans="2:13" x14ac:dyDescent="0.2">
      <c r="B7195">
        <v>0</v>
      </c>
      <c r="C7195">
        <v>0</v>
      </c>
      <c r="D7195">
        <v>0</v>
      </c>
      <c r="E7195">
        <v>0</v>
      </c>
      <c r="F7195">
        <v>0</v>
      </c>
      <c r="G7195">
        <v>55555555</v>
      </c>
      <c r="H7195">
        <v>0</v>
      </c>
      <c r="I7195">
        <v>0</v>
      </c>
      <c r="J7195">
        <v>0</v>
      </c>
      <c r="K7195">
        <v>0</v>
      </c>
      <c r="L7195">
        <v>0</v>
      </c>
      <c r="M7195">
        <v>0</v>
      </c>
    </row>
    <row r="7196" spans="2:13" x14ac:dyDescent="0.2">
      <c r="B7196">
        <v>0</v>
      </c>
      <c r="C7196">
        <v>0</v>
      </c>
      <c r="D7196">
        <v>0</v>
      </c>
      <c r="E7196">
        <v>0</v>
      </c>
      <c r="F7196">
        <v>0</v>
      </c>
      <c r="G7196">
        <v>55555555</v>
      </c>
      <c r="H7196">
        <v>0</v>
      </c>
      <c r="I7196">
        <v>0</v>
      </c>
      <c r="J7196">
        <v>0</v>
      </c>
      <c r="K7196">
        <v>0</v>
      </c>
      <c r="L7196">
        <v>0</v>
      </c>
      <c r="M7196">
        <v>0</v>
      </c>
    </row>
    <row r="7197" spans="2:13" x14ac:dyDescent="0.2">
      <c r="B7197">
        <v>0</v>
      </c>
      <c r="C7197">
        <v>0</v>
      </c>
      <c r="D7197">
        <v>0</v>
      </c>
      <c r="E7197">
        <v>0</v>
      </c>
      <c r="F7197">
        <v>0</v>
      </c>
      <c r="G7197">
        <v>55555555</v>
      </c>
      <c r="H7197">
        <v>0</v>
      </c>
      <c r="I7197">
        <v>0</v>
      </c>
      <c r="J7197">
        <v>0</v>
      </c>
      <c r="K7197">
        <v>0</v>
      </c>
      <c r="L7197">
        <v>0</v>
      </c>
      <c r="M7197">
        <v>0</v>
      </c>
    </row>
    <row r="7198" spans="2:13" x14ac:dyDescent="0.2">
      <c r="B7198">
        <v>0</v>
      </c>
      <c r="C7198">
        <v>0</v>
      </c>
      <c r="D7198">
        <v>0</v>
      </c>
      <c r="E7198">
        <v>0</v>
      </c>
      <c r="F7198">
        <v>0</v>
      </c>
      <c r="G7198">
        <v>55555555</v>
      </c>
      <c r="H7198">
        <v>0</v>
      </c>
      <c r="I7198">
        <v>0</v>
      </c>
      <c r="J7198">
        <v>0</v>
      </c>
      <c r="K7198">
        <v>0</v>
      </c>
      <c r="L7198">
        <v>0</v>
      </c>
      <c r="M7198">
        <v>0</v>
      </c>
    </row>
    <row r="7199" spans="2:13" x14ac:dyDescent="0.2">
      <c r="B7199">
        <v>0</v>
      </c>
      <c r="C7199">
        <v>0</v>
      </c>
      <c r="D7199">
        <v>0</v>
      </c>
      <c r="E7199">
        <v>0</v>
      </c>
      <c r="F7199">
        <v>0</v>
      </c>
      <c r="G7199">
        <v>55555555</v>
      </c>
      <c r="H7199">
        <v>0</v>
      </c>
      <c r="I7199">
        <v>0</v>
      </c>
      <c r="J7199">
        <v>0</v>
      </c>
      <c r="K7199">
        <v>0</v>
      </c>
      <c r="L7199">
        <v>0</v>
      </c>
      <c r="M7199">
        <v>0</v>
      </c>
    </row>
    <row r="7200" spans="2:13" x14ac:dyDescent="0.2">
      <c r="B7200">
        <v>0</v>
      </c>
      <c r="C7200">
        <v>0</v>
      </c>
      <c r="D7200">
        <v>0</v>
      </c>
      <c r="E7200">
        <v>0</v>
      </c>
      <c r="F7200">
        <v>0</v>
      </c>
      <c r="G7200">
        <v>55555555</v>
      </c>
      <c r="H7200">
        <v>0</v>
      </c>
      <c r="I7200">
        <v>0</v>
      </c>
      <c r="J7200">
        <v>0</v>
      </c>
      <c r="K7200">
        <v>0</v>
      </c>
      <c r="L7200">
        <v>0</v>
      </c>
      <c r="M7200">
        <v>0</v>
      </c>
    </row>
    <row r="7201" spans="2:13" x14ac:dyDescent="0.2">
      <c r="B7201">
        <v>0</v>
      </c>
      <c r="C7201">
        <v>0</v>
      </c>
      <c r="D7201">
        <v>0</v>
      </c>
      <c r="E7201">
        <v>0</v>
      </c>
      <c r="F7201">
        <v>0</v>
      </c>
      <c r="G7201">
        <v>55555555</v>
      </c>
      <c r="H7201">
        <v>0</v>
      </c>
      <c r="I7201">
        <v>0</v>
      </c>
      <c r="J7201">
        <v>0</v>
      </c>
      <c r="K7201">
        <v>0</v>
      </c>
      <c r="L7201">
        <v>0</v>
      </c>
      <c r="M7201">
        <v>0</v>
      </c>
    </row>
    <row r="7202" spans="2:13" x14ac:dyDescent="0.2">
      <c r="B7202">
        <v>0</v>
      </c>
      <c r="C7202">
        <v>0</v>
      </c>
      <c r="D7202">
        <v>0</v>
      </c>
      <c r="E7202">
        <v>0</v>
      </c>
      <c r="F7202">
        <v>0</v>
      </c>
      <c r="G7202">
        <v>55555555</v>
      </c>
      <c r="H7202">
        <v>0</v>
      </c>
      <c r="I7202">
        <v>0</v>
      </c>
      <c r="J7202">
        <v>0</v>
      </c>
      <c r="K7202">
        <v>0</v>
      </c>
      <c r="L7202">
        <v>0</v>
      </c>
      <c r="M7202">
        <v>0</v>
      </c>
    </row>
    <row r="7203" spans="2:13" x14ac:dyDescent="0.2">
      <c r="B7203">
        <v>0</v>
      </c>
      <c r="C7203">
        <v>0</v>
      </c>
      <c r="D7203">
        <v>0</v>
      </c>
      <c r="E7203">
        <v>0</v>
      </c>
      <c r="F7203">
        <v>0</v>
      </c>
      <c r="G7203">
        <v>55555555</v>
      </c>
      <c r="H7203">
        <v>0</v>
      </c>
      <c r="I7203">
        <v>0</v>
      </c>
      <c r="J7203">
        <v>0</v>
      </c>
      <c r="K7203">
        <v>0</v>
      </c>
      <c r="L7203">
        <v>0</v>
      </c>
      <c r="M7203">
        <v>0</v>
      </c>
    </row>
    <row r="7204" spans="2:13" x14ac:dyDescent="0.2">
      <c r="B7204">
        <v>0</v>
      </c>
      <c r="C7204">
        <v>0</v>
      </c>
      <c r="D7204">
        <v>0</v>
      </c>
      <c r="E7204">
        <v>0</v>
      </c>
      <c r="F7204">
        <v>0</v>
      </c>
      <c r="G7204">
        <v>55555555</v>
      </c>
      <c r="H7204">
        <v>0</v>
      </c>
      <c r="I7204">
        <v>0</v>
      </c>
      <c r="J7204">
        <v>0</v>
      </c>
      <c r="K7204">
        <v>0</v>
      </c>
      <c r="L7204">
        <v>0</v>
      </c>
      <c r="M7204">
        <v>0</v>
      </c>
    </row>
    <row r="7205" spans="2:13" x14ac:dyDescent="0.2">
      <c r="B7205">
        <v>0</v>
      </c>
      <c r="C7205">
        <v>0</v>
      </c>
      <c r="D7205">
        <v>0</v>
      </c>
      <c r="E7205">
        <v>0</v>
      </c>
      <c r="F7205">
        <v>0</v>
      </c>
      <c r="G7205">
        <v>55555555</v>
      </c>
      <c r="H7205">
        <v>0</v>
      </c>
      <c r="I7205">
        <v>0</v>
      </c>
      <c r="J7205">
        <v>0</v>
      </c>
      <c r="K7205">
        <v>0</v>
      </c>
      <c r="L7205">
        <v>0</v>
      </c>
      <c r="M7205">
        <v>0</v>
      </c>
    </row>
    <row r="7206" spans="2:13" x14ac:dyDescent="0.2">
      <c r="B7206">
        <v>0</v>
      </c>
      <c r="C7206">
        <v>0</v>
      </c>
      <c r="D7206">
        <v>0</v>
      </c>
      <c r="E7206">
        <v>0</v>
      </c>
      <c r="F7206">
        <v>0</v>
      </c>
      <c r="G7206">
        <v>55555555</v>
      </c>
      <c r="H7206">
        <v>0</v>
      </c>
      <c r="I7206">
        <v>0</v>
      </c>
      <c r="J7206">
        <v>0</v>
      </c>
      <c r="K7206">
        <v>0</v>
      </c>
      <c r="L7206">
        <v>0</v>
      </c>
      <c r="M7206">
        <v>0</v>
      </c>
    </row>
    <row r="7207" spans="2:13" x14ac:dyDescent="0.2">
      <c r="B7207">
        <v>0</v>
      </c>
      <c r="C7207">
        <v>0</v>
      </c>
      <c r="D7207">
        <v>0</v>
      </c>
      <c r="E7207">
        <v>0</v>
      </c>
      <c r="F7207">
        <v>0</v>
      </c>
      <c r="G7207">
        <v>55555555</v>
      </c>
      <c r="H7207">
        <v>0</v>
      </c>
      <c r="I7207">
        <v>0</v>
      </c>
      <c r="J7207">
        <v>0</v>
      </c>
      <c r="K7207">
        <v>0</v>
      </c>
      <c r="L7207">
        <v>0</v>
      </c>
      <c r="M7207">
        <v>0</v>
      </c>
    </row>
    <row r="7208" spans="2:13" x14ac:dyDescent="0.2">
      <c r="B7208">
        <v>0</v>
      </c>
      <c r="C7208">
        <v>0</v>
      </c>
      <c r="D7208">
        <v>0</v>
      </c>
      <c r="E7208">
        <v>0</v>
      </c>
      <c r="F7208">
        <v>0</v>
      </c>
      <c r="G7208">
        <v>55555555</v>
      </c>
      <c r="H7208">
        <v>0</v>
      </c>
      <c r="I7208">
        <v>0</v>
      </c>
      <c r="J7208">
        <v>0</v>
      </c>
      <c r="K7208">
        <v>0</v>
      </c>
      <c r="L7208">
        <v>0</v>
      </c>
      <c r="M7208">
        <v>0</v>
      </c>
    </row>
    <row r="7209" spans="2:13" x14ac:dyDescent="0.2">
      <c r="B7209">
        <v>0</v>
      </c>
      <c r="C7209">
        <v>0</v>
      </c>
      <c r="D7209">
        <v>0</v>
      </c>
      <c r="E7209">
        <v>0</v>
      </c>
      <c r="F7209">
        <v>0</v>
      </c>
      <c r="G7209">
        <v>55555555</v>
      </c>
      <c r="H7209">
        <v>0</v>
      </c>
      <c r="I7209">
        <v>0</v>
      </c>
      <c r="J7209">
        <v>0</v>
      </c>
      <c r="K7209">
        <v>0</v>
      </c>
      <c r="L7209">
        <v>0</v>
      </c>
      <c r="M7209">
        <v>0</v>
      </c>
    </row>
    <row r="7210" spans="2:13" x14ac:dyDescent="0.2">
      <c r="B7210">
        <v>0</v>
      </c>
      <c r="C7210">
        <v>0</v>
      </c>
      <c r="D7210">
        <v>0</v>
      </c>
      <c r="E7210">
        <v>0</v>
      </c>
      <c r="F7210">
        <v>0</v>
      </c>
      <c r="G7210">
        <v>55555555</v>
      </c>
      <c r="H7210">
        <v>0</v>
      </c>
      <c r="I7210">
        <v>0</v>
      </c>
      <c r="J7210">
        <v>0</v>
      </c>
      <c r="K7210">
        <v>0</v>
      </c>
      <c r="L7210">
        <v>0</v>
      </c>
      <c r="M7210">
        <v>0</v>
      </c>
    </row>
    <row r="7211" spans="2:13" x14ac:dyDescent="0.2">
      <c r="B7211">
        <v>0</v>
      </c>
      <c r="C7211">
        <v>0</v>
      </c>
      <c r="D7211">
        <v>0</v>
      </c>
      <c r="E7211">
        <v>0</v>
      </c>
      <c r="F7211">
        <v>0</v>
      </c>
      <c r="G7211">
        <v>55555555</v>
      </c>
      <c r="H7211">
        <v>0</v>
      </c>
      <c r="I7211">
        <v>0</v>
      </c>
      <c r="J7211">
        <v>0</v>
      </c>
      <c r="K7211">
        <v>0</v>
      </c>
      <c r="L7211">
        <v>0</v>
      </c>
      <c r="M7211">
        <v>0</v>
      </c>
    </row>
    <row r="7212" spans="2:13" x14ac:dyDescent="0.2">
      <c r="B7212">
        <v>0</v>
      </c>
      <c r="C7212">
        <v>0</v>
      </c>
      <c r="D7212">
        <v>0</v>
      </c>
      <c r="E7212">
        <v>0</v>
      </c>
      <c r="F7212">
        <v>0</v>
      </c>
      <c r="G7212">
        <v>55555555</v>
      </c>
      <c r="H7212">
        <v>0</v>
      </c>
      <c r="I7212">
        <v>0</v>
      </c>
      <c r="J7212">
        <v>0</v>
      </c>
      <c r="K7212">
        <v>0</v>
      </c>
      <c r="L7212">
        <v>0</v>
      </c>
      <c r="M7212">
        <v>0</v>
      </c>
    </row>
    <row r="7213" spans="2:13" x14ac:dyDescent="0.2">
      <c r="B7213">
        <v>0</v>
      </c>
      <c r="C7213">
        <v>0</v>
      </c>
      <c r="D7213">
        <v>0</v>
      </c>
      <c r="E7213">
        <v>0</v>
      </c>
      <c r="F7213">
        <v>0</v>
      </c>
      <c r="G7213">
        <v>55555555</v>
      </c>
      <c r="H7213">
        <v>0</v>
      </c>
      <c r="I7213">
        <v>0</v>
      </c>
      <c r="J7213">
        <v>0</v>
      </c>
      <c r="K7213">
        <v>0</v>
      </c>
      <c r="L7213">
        <v>0</v>
      </c>
      <c r="M7213">
        <v>0</v>
      </c>
    </row>
    <row r="7214" spans="2:13" x14ac:dyDescent="0.2">
      <c r="B7214">
        <v>0</v>
      </c>
      <c r="C7214">
        <v>0</v>
      </c>
      <c r="D7214">
        <v>0</v>
      </c>
      <c r="E7214">
        <v>0</v>
      </c>
      <c r="F7214">
        <v>0</v>
      </c>
      <c r="G7214">
        <v>55555555</v>
      </c>
      <c r="H7214">
        <v>0</v>
      </c>
      <c r="I7214">
        <v>0</v>
      </c>
      <c r="J7214">
        <v>0</v>
      </c>
      <c r="K7214">
        <v>0</v>
      </c>
      <c r="L7214">
        <v>0</v>
      </c>
      <c r="M7214">
        <v>0</v>
      </c>
    </row>
    <row r="7215" spans="2:13" x14ac:dyDescent="0.2">
      <c r="B7215">
        <v>0</v>
      </c>
      <c r="C7215">
        <v>0</v>
      </c>
      <c r="D7215">
        <v>0</v>
      </c>
      <c r="E7215">
        <v>0</v>
      </c>
      <c r="F7215">
        <v>0</v>
      </c>
      <c r="G7215">
        <v>55555555</v>
      </c>
      <c r="H7215">
        <v>0</v>
      </c>
      <c r="I7215">
        <v>0</v>
      </c>
      <c r="J7215">
        <v>0</v>
      </c>
      <c r="K7215">
        <v>0</v>
      </c>
      <c r="L7215">
        <v>0</v>
      </c>
      <c r="M7215">
        <v>0</v>
      </c>
    </row>
    <row r="7216" spans="2:13" x14ac:dyDescent="0.2">
      <c r="B7216">
        <v>0</v>
      </c>
      <c r="C7216">
        <v>0</v>
      </c>
      <c r="D7216">
        <v>0</v>
      </c>
      <c r="E7216">
        <v>0</v>
      </c>
      <c r="F7216">
        <v>0</v>
      </c>
      <c r="G7216">
        <v>55555555</v>
      </c>
      <c r="H7216">
        <v>0</v>
      </c>
      <c r="I7216">
        <v>0</v>
      </c>
      <c r="J7216">
        <v>0</v>
      </c>
      <c r="K7216">
        <v>0</v>
      </c>
      <c r="L7216">
        <v>0</v>
      </c>
      <c r="M7216">
        <v>0</v>
      </c>
    </row>
    <row r="7217" spans="2:13" x14ac:dyDescent="0.2">
      <c r="B7217">
        <v>0</v>
      </c>
      <c r="C7217">
        <v>0</v>
      </c>
      <c r="D7217">
        <v>0</v>
      </c>
      <c r="E7217">
        <v>0</v>
      </c>
      <c r="F7217">
        <v>0</v>
      </c>
      <c r="G7217">
        <v>55555555</v>
      </c>
      <c r="H7217">
        <v>0</v>
      </c>
      <c r="I7217">
        <v>0</v>
      </c>
      <c r="J7217">
        <v>0</v>
      </c>
      <c r="K7217">
        <v>0</v>
      </c>
      <c r="L7217">
        <v>0</v>
      </c>
      <c r="M7217">
        <v>0</v>
      </c>
    </row>
    <row r="7218" spans="2:13" x14ac:dyDescent="0.2">
      <c r="B7218">
        <v>0</v>
      </c>
      <c r="C7218">
        <v>0</v>
      </c>
      <c r="D7218">
        <v>0</v>
      </c>
      <c r="E7218">
        <v>0</v>
      </c>
      <c r="F7218">
        <v>0</v>
      </c>
      <c r="G7218">
        <v>55555555</v>
      </c>
      <c r="H7218">
        <v>0</v>
      </c>
      <c r="I7218">
        <v>0</v>
      </c>
      <c r="J7218">
        <v>0</v>
      </c>
      <c r="K7218">
        <v>0</v>
      </c>
      <c r="L7218">
        <v>0</v>
      </c>
      <c r="M7218">
        <v>0</v>
      </c>
    </row>
    <row r="7219" spans="2:13" x14ac:dyDescent="0.2">
      <c r="B7219">
        <v>0</v>
      </c>
      <c r="C7219">
        <v>0</v>
      </c>
      <c r="D7219">
        <v>0</v>
      </c>
      <c r="E7219">
        <v>0</v>
      </c>
      <c r="F7219">
        <v>0</v>
      </c>
      <c r="G7219">
        <v>55555555</v>
      </c>
      <c r="H7219">
        <v>0</v>
      </c>
      <c r="I7219">
        <v>0</v>
      </c>
      <c r="J7219">
        <v>0</v>
      </c>
      <c r="K7219">
        <v>0</v>
      </c>
      <c r="L7219">
        <v>0</v>
      </c>
      <c r="M7219">
        <v>0</v>
      </c>
    </row>
    <row r="7220" spans="2:13" x14ac:dyDescent="0.2">
      <c r="B7220">
        <v>0</v>
      </c>
      <c r="C7220">
        <v>0</v>
      </c>
      <c r="D7220">
        <v>0</v>
      </c>
      <c r="E7220">
        <v>0</v>
      </c>
      <c r="F7220">
        <v>0</v>
      </c>
      <c r="G7220">
        <v>55555555</v>
      </c>
      <c r="H7220">
        <v>0</v>
      </c>
      <c r="I7220">
        <v>0</v>
      </c>
      <c r="J7220">
        <v>0</v>
      </c>
      <c r="K7220">
        <v>0</v>
      </c>
      <c r="L7220">
        <v>0</v>
      </c>
      <c r="M7220">
        <v>0</v>
      </c>
    </row>
    <row r="7221" spans="2:13" x14ac:dyDescent="0.2">
      <c r="B7221">
        <v>0</v>
      </c>
      <c r="C7221">
        <v>0</v>
      </c>
      <c r="D7221">
        <v>0</v>
      </c>
      <c r="E7221">
        <v>0</v>
      </c>
      <c r="F7221">
        <v>0</v>
      </c>
      <c r="G7221">
        <v>55555555</v>
      </c>
      <c r="H7221">
        <v>0</v>
      </c>
      <c r="I7221">
        <v>0</v>
      </c>
      <c r="J7221">
        <v>0</v>
      </c>
      <c r="K7221">
        <v>0</v>
      </c>
      <c r="L7221">
        <v>0</v>
      </c>
      <c r="M7221">
        <v>0</v>
      </c>
    </row>
    <row r="7222" spans="2:13" x14ac:dyDescent="0.2">
      <c r="B7222">
        <v>0</v>
      </c>
      <c r="C7222">
        <v>0</v>
      </c>
      <c r="D7222">
        <v>0</v>
      </c>
      <c r="E7222">
        <v>0</v>
      </c>
      <c r="F7222">
        <v>0</v>
      </c>
      <c r="G7222">
        <v>55555555</v>
      </c>
      <c r="H7222">
        <v>0</v>
      </c>
      <c r="I7222">
        <v>0</v>
      </c>
      <c r="J7222">
        <v>0</v>
      </c>
      <c r="K7222">
        <v>0</v>
      </c>
      <c r="L7222">
        <v>0</v>
      </c>
      <c r="M7222">
        <v>0</v>
      </c>
    </row>
    <row r="7223" spans="2:13" x14ac:dyDescent="0.2">
      <c r="B7223">
        <v>0</v>
      </c>
      <c r="C7223">
        <v>0</v>
      </c>
      <c r="D7223">
        <v>0</v>
      </c>
      <c r="E7223">
        <v>0</v>
      </c>
      <c r="F7223">
        <v>0</v>
      </c>
      <c r="G7223">
        <v>55555555</v>
      </c>
      <c r="H7223">
        <v>0</v>
      </c>
      <c r="I7223">
        <v>0</v>
      </c>
      <c r="J7223">
        <v>0</v>
      </c>
      <c r="K7223">
        <v>0</v>
      </c>
      <c r="L7223">
        <v>0</v>
      </c>
      <c r="M7223">
        <v>0</v>
      </c>
    </row>
    <row r="7224" spans="2:13" x14ac:dyDescent="0.2">
      <c r="B7224">
        <v>0</v>
      </c>
      <c r="C7224">
        <v>0</v>
      </c>
      <c r="D7224">
        <v>0</v>
      </c>
      <c r="E7224">
        <v>0</v>
      </c>
      <c r="F7224">
        <v>0</v>
      </c>
      <c r="G7224">
        <v>55555555</v>
      </c>
      <c r="H7224">
        <v>0</v>
      </c>
      <c r="I7224">
        <v>0</v>
      </c>
      <c r="J7224">
        <v>0</v>
      </c>
      <c r="K7224">
        <v>0</v>
      </c>
      <c r="L7224">
        <v>0</v>
      </c>
      <c r="M7224">
        <v>0</v>
      </c>
    </row>
    <row r="7225" spans="2:13" x14ac:dyDescent="0.2">
      <c r="B7225">
        <v>0</v>
      </c>
      <c r="C7225">
        <v>0</v>
      </c>
      <c r="D7225">
        <v>0</v>
      </c>
      <c r="E7225">
        <v>0</v>
      </c>
      <c r="F7225">
        <v>0</v>
      </c>
      <c r="G7225">
        <v>55555555</v>
      </c>
      <c r="H7225">
        <v>0</v>
      </c>
      <c r="I7225">
        <v>0</v>
      </c>
      <c r="J7225">
        <v>0</v>
      </c>
      <c r="K7225">
        <v>0</v>
      </c>
      <c r="L7225">
        <v>0</v>
      </c>
      <c r="M7225">
        <v>0</v>
      </c>
    </row>
    <row r="7226" spans="2:13" x14ac:dyDescent="0.2">
      <c r="B7226">
        <v>0</v>
      </c>
      <c r="C7226">
        <v>0</v>
      </c>
      <c r="D7226">
        <v>0</v>
      </c>
      <c r="E7226">
        <v>0</v>
      </c>
      <c r="F7226">
        <v>0</v>
      </c>
      <c r="G7226">
        <v>55555555</v>
      </c>
      <c r="H7226">
        <v>0</v>
      </c>
      <c r="I7226">
        <v>0</v>
      </c>
      <c r="J7226">
        <v>0</v>
      </c>
      <c r="K7226">
        <v>0</v>
      </c>
      <c r="L7226">
        <v>0</v>
      </c>
      <c r="M7226">
        <v>0</v>
      </c>
    </row>
    <row r="7227" spans="2:13" x14ac:dyDescent="0.2">
      <c r="B7227">
        <v>0</v>
      </c>
      <c r="C7227">
        <v>0</v>
      </c>
      <c r="D7227">
        <v>0</v>
      </c>
      <c r="E7227">
        <v>0</v>
      </c>
      <c r="F7227">
        <v>0</v>
      </c>
      <c r="G7227">
        <v>55555555</v>
      </c>
      <c r="H7227">
        <v>0</v>
      </c>
      <c r="I7227">
        <v>0</v>
      </c>
      <c r="J7227">
        <v>0</v>
      </c>
      <c r="K7227">
        <v>0</v>
      </c>
      <c r="L7227">
        <v>0</v>
      </c>
      <c r="M7227">
        <v>0</v>
      </c>
    </row>
    <row r="7228" spans="2:13" x14ac:dyDescent="0.2">
      <c r="B7228">
        <v>0</v>
      </c>
      <c r="C7228">
        <v>0</v>
      </c>
      <c r="D7228">
        <v>0</v>
      </c>
      <c r="E7228">
        <v>0</v>
      </c>
      <c r="F7228">
        <v>0</v>
      </c>
      <c r="G7228">
        <v>55555555</v>
      </c>
      <c r="H7228">
        <v>0</v>
      </c>
      <c r="I7228">
        <v>0</v>
      </c>
      <c r="J7228">
        <v>0</v>
      </c>
      <c r="K7228">
        <v>0</v>
      </c>
      <c r="L7228">
        <v>0</v>
      </c>
      <c r="M7228">
        <v>0</v>
      </c>
    </row>
    <row r="7229" spans="2:13" x14ac:dyDescent="0.2">
      <c r="B7229">
        <v>0</v>
      </c>
      <c r="C7229">
        <v>0</v>
      </c>
      <c r="D7229">
        <v>0</v>
      </c>
      <c r="E7229">
        <v>0</v>
      </c>
      <c r="F7229">
        <v>0</v>
      </c>
      <c r="G7229">
        <v>55555555</v>
      </c>
      <c r="H7229">
        <v>0</v>
      </c>
      <c r="I7229">
        <v>0</v>
      </c>
      <c r="J7229">
        <v>0</v>
      </c>
      <c r="K7229">
        <v>0</v>
      </c>
      <c r="L7229">
        <v>0</v>
      </c>
      <c r="M7229">
        <v>0</v>
      </c>
    </row>
    <row r="7230" spans="2:13" x14ac:dyDescent="0.2">
      <c r="B7230">
        <v>0</v>
      </c>
      <c r="C7230">
        <v>0</v>
      </c>
      <c r="D7230">
        <v>0</v>
      </c>
      <c r="E7230">
        <v>0</v>
      </c>
      <c r="F7230">
        <v>0</v>
      </c>
      <c r="G7230">
        <v>55555555</v>
      </c>
      <c r="H7230">
        <v>0</v>
      </c>
      <c r="I7230">
        <v>0</v>
      </c>
      <c r="J7230">
        <v>0</v>
      </c>
      <c r="K7230">
        <v>0</v>
      </c>
      <c r="L7230">
        <v>0</v>
      </c>
      <c r="M7230">
        <v>0</v>
      </c>
    </row>
    <row r="7231" spans="2:13" x14ac:dyDescent="0.2">
      <c r="B7231">
        <v>0</v>
      </c>
      <c r="C7231">
        <v>0</v>
      </c>
      <c r="D7231">
        <v>0</v>
      </c>
      <c r="E7231">
        <v>0</v>
      </c>
      <c r="F7231">
        <v>0</v>
      </c>
      <c r="G7231">
        <v>55555555</v>
      </c>
      <c r="H7231">
        <v>0</v>
      </c>
      <c r="I7231">
        <v>0</v>
      </c>
      <c r="J7231">
        <v>0</v>
      </c>
      <c r="K7231">
        <v>0</v>
      </c>
      <c r="L7231">
        <v>0</v>
      </c>
      <c r="M7231">
        <v>0</v>
      </c>
    </row>
    <row r="7232" spans="2:13" x14ac:dyDescent="0.2">
      <c r="B7232">
        <v>0</v>
      </c>
      <c r="C7232">
        <v>0</v>
      </c>
      <c r="D7232">
        <v>0</v>
      </c>
      <c r="E7232">
        <v>0</v>
      </c>
      <c r="F7232">
        <v>0</v>
      </c>
      <c r="G7232">
        <v>55555555</v>
      </c>
      <c r="H7232">
        <v>0</v>
      </c>
      <c r="I7232">
        <v>0</v>
      </c>
      <c r="J7232">
        <v>0</v>
      </c>
      <c r="K7232">
        <v>0</v>
      </c>
      <c r="L7232">
        <v>0</v>
      </c>
      <c r="M7232">
        <v>0</v>
      </c>
    </row>
    <row r="7233" spans="2:13" x14ac:dyDescent="0.2">
      <c r="B7233">
        <v>0</v>
      </c>
      <c r="C7233">
        <v>0</v>
      </c>
      <c r="D7233">
        <v>0</v>
      </c>
      <c r="E7233">
        <v>0</v>
      </c>
      <c r="F7233">
        <v>0</v>
      </c>
      <c r="G7233">
        <v>55555555</v>
      </c>
      <c r="H7233">
        <v>0</v>
      </c>
      <c r="I7233">
        <v>0</v>
      </c>
      <c r="J7233">
        <v>0</v>
      </c>
      <c r="K7233">
        <v>0</v>
      </c>
      <c r="L7233">
        <v>0</v>
      </c>
      <c r="M7233">
        <v>0</v>
      </c>
    </row>
    <row r="7234" spans="2:13" x14ac:dyDescent="0.2">
      <c r="B7234">
        <v>0</v>
      </c>
      <c r="C7234">
        <v>0</v>
      </c>
      <c r="D7234">
        <v>0</v>
      </c>
      <c r="E7234">
        <v>0</v>
      </c>
      <c r="F7234">
        <v>0</v>
      </c>
      <c r="G7234">
        <v>55555555</v>
      </c>
      <c r="H7234">
        <v>0</v>
      </c>
      <c r="I7234">
        <v>0</v>
      </c>
      <c r="J7234">
        <v>0</v>
      </c>
      <c r="K7234">
        <v>0</v>
      </c>
      <c r="L7234">
        <v>0</v>
      </c>
      <c r="M7234">
        <v>0</v>
      </c>
    </row>
    <row r="7235" spans="2:13" x14ac:dyDescent="0.2">
      <c r="B7235">
        <v>0</v>
      </c>
      <c r="C7235">
        <v>0</v>
      </c>
      <c r="D7235">
        <v>0</v>
      </c>
      <c r="E7235">
        <v>0</v>
      </c>
      <c r="F7235">
        <v>0</v>
      </c>
      <c r="G7235">
        <v>55555555</v>
      </c>
      <c r="H7235">
        <v>0</v>
      </c>
      <c r="I7235">
        <v>0</v>
      </c>
      <c r="J7235">
        <v>0</v>
      </c>
      <c r="K7235">
        <v>0</v>
      </c>
      <c r="L7235">
        <v>0</v>
      </c>
      <c r="M7235">
        <v>0</v>
      </c>
    </row>
    <row r="7236" spans="2:13" x14ac:dyDescent="0.2">
      <c r="B7236">
        <v>0</v>
      </c>
      <c r="C7236">
        <v>0</v>
      </c>
      <c r="D7236">
        <v>0</v>
      </c>
      <c r="E7236">
        <v>0</v>
      </c>
      <c r="F7236">
        <v>0</v>
      </c>
      <c r="G7236">
        <v>55555555</v>
      </c>
      <c r="H7236">
        <v>0</v>
      </c>
      <c r="I7236">
        <v>0</v>
      </c>
      <c r="J7236">
        <v>0</v>
      </c>
      <c r="K7236">
        <v>0</v>
      </c>
      <c r="L7236">
        <v>0</v>
      </c>
      <c r="M7236">
        <v>0</v>
      </c>
    </row>
    <row r="7237" spans="2:13" x14ac:dyDescent="0.2">
      <c r="B7237">
        <v>0</v>
      </c>
      <c r="C7237">
        <v>0</v>
      </c>
      <c r="D7237">
        <v>0</v>
      </c>
      <c r="E7237">
        <v>0</v>
      </c>
      <c r="F7237">
        <v>0</v>
      </c>
      <c r="G7237">
        <v>55555555</v>
      </c>
      <c r="H7237">
        <v>0</v>
      </c>
      <c r="I7237">
        <v>0</v>
      </c>
      <c r="J7237">
        <v>0</v>
      </c>
      <c r="K7237">
        <v>0</v>
      </c>
      <c r="L7237">
        <v>0</v>
      </c>
      <c r="M7237">
        <v>0</v>
      </c>
    </row>
    <row r="7238" spans="2:13" x14ac:dyDescent="0.2">
      <c r="B7238">
        <v>0</v>
      </c>
      <c r="C7238">
        <v>0</v>
      </c>
      <c r="D7238">
        <v>0</v>
      </c>
      <c r="E7238">
        <v>0</v>
      </c>
      <c r="F7238">
        <v>0</v>
      </c>
      <c r="G7238">
        <v>55555555</v>
      </c>
      <c r="H7238">
        <v>0</v>
      </c>
      <c r="I7238">
        <v>0</v>
      </c>
      <c r="J7238">
        <v>0</v>
      </c>
      <c r="K7238">
        <v>0</v>
      </c>
      <c r="L7238">
        <v>0</v>
      </c>
      <c r="M7238">
        <v>0</v>
      </c>
    </row>
    <row r="7239" spans="2:13" x14ac:dyDescent="0.2">
      <c r="B7239">
        <v>0</v>
      </c>
      <c r="C7239">
        <v>0</v>
      </c>
      <c r="D7239">
        <v>0</v>
      </c>
      <c r="E7239">
        <v>0</v>
      </c>
      <c r="F7239">
        <v>0</v>
      </c>
      <c r="G7239">
        <v>55555555</v>
      </c>
      <c r="H7239">
        <v>0</v>
      </c>
      <c r="I7239">
        <v>0</v>
      </c>
      <c r="J7239">
        <v>0</v>
      </c>
      <c r="K7239">
        <v>0</v>
      </c>
      <c r="L7239">
        <v>0</v>
      </c>
      <c r="M7239">
        <v>0</v>
      </c>
    </row>
    <row r="7240" spans="2:13" x14ac:dyDescent="0.2">
      <c r="B7240">
        <v>0</v>
      </c>
      <c r="C7240">
        <v>0</v>
      </c>
      <c r="D7240">
        <v>0</v>
      </c>
      <c r="E7240">
        <v>0</v>
      </c>
      <c r="F7240">
        <v>0</v>
      </c>
      <c r="G7240">
        <v>55555555</v>
      </c>
      <c r="H7240">
        <v>0</v>
      </c>
      <c r="I7240">
        <v>0</v>
      </c>
      <c r="J7240">
        <v>0</v>
      </c>
      <c r="K7240">
        <v>0</v>
      </c>
      <c r="L7240">
        <v>0</v>
      </c>
      <c r="M7240">
        <v>0</v>
      </c>
    </row>
    <row r="7241" spans="2:13" x14ac:dyDescent="0.2">
      <c r="B7241">
        <v>0</v>
      </c>
      <c r="C7241">
        <v>0</v>
      </c>
      <c r="D7241">
        <v>0</v>
      </c>
      <c r="E7241">
        <v>0</v>
      </c>
      <c r="F7241">
        <v>0</v>
      </c>
      <c r="G7241">
        <v>55555555</v>
      </c>
      <c r="H7241">
        <v>0</v>
      </c>
      <c r="I7241">
        <v>0</v>
      </c>
      <c r="J7241">
        <v>0</v>
      </c>
      <c r="K7241">
        <v>0</v>
      </c>
      <c r="L7241">
        <v>0</v>
      </c>
      <c r="M7241">
        <v>0</v>
      </c>
    </row>
    <row r="7242" spans="2:13" x14ac:dyDescent="0.2">
      <c r="B7242">
        <v>0</v>
      </c>
      <c r="C7242">
        <v>0</v>
      </c>
      <c r="D7242">
        <v>0</v>
      </c>
      <c r="E7242">
        <v>0</v>
      </c>
      <c r="F7242">
        <v>0</v>
      </c>
      <c r="G7242">
        <v>55555555</v>
      </c>
      <c r="H7242">
        <v>0</v>
      </c>
      <c r="I7242">
        <v>0</v>
      </c>
      <c r="J7242">
        <v>0</v>
      </c>
      <c r="K7242">
        <v>0</v>
      </c>
      <c r="L7242">
        <v>0</v>
      </c>
      <c r="M7242">
        <v>0</v>
      </c>
    </row>
    <row r="7243" spans="2:13" x14ac:dyDescent="0.2">
      <c r="B7243">
        <v>0</v>
      </c>
      <c r="C7243">
        <v>0</v>
      </c>
      <c r="D7243">
        <v>0</v>
      </c>
      <c r="E7243">
        <v>0</v>
      </c>
      <c r="F7243">
        <v>0</v>
      </c>
      <c r="G7243">
        <v>55555555</v>
      </c>
      <c r="H7243">
        <v>0</v>
      </c>
      <c r="I7243">
        <v>0</v>
      </c>
      <c r="J7243">
        <v>0</v>
      </c>
      <c r="K7243">
        <v>0</v>
      </c>
      <c r="L7243">
        <v>0</v>
      </c>
      <c r="M7243">
        <v>0</v>
      </c>
    </row>
    <row r="7244" spans="2:13" x14ac:dyDescent="0.2">
      <c r="B7244">
        <v>0</v>
      </c>
      <c r="C7244">
        <v>0</v>
      </c>
      <c r="D7244">
        <v>0</v>
      </c>
      <c r="E7244">
        <v>0</v>
      </c>
      <c r="F7244">
        <v>0</v>
      </c>
      <c r="G7244">
        <v>55555555</v>
      </c>
      <c r="H7244">
        <v>0</v>
      </c>
      <c r="I7244">
        <v>0</v>
      </c>
      <c r="J7244">
        <v>0</v>
      </c>
      <c r="K7244">
        <v>0</v>
      </c>
      <c r="L7244">
        <v>0</v>
      </c>
      <c r="M7244">
        <v>0</v>
      </c>
    </row>
    <row r="7245" spans="2:13" x14ac:dyDescent="0.2">
      <c r="B7245">
        <v>0</v>
      </c>
      <c r="C7245">
        <v>0</v>
      </c>
      <c r="D7245">
        <v>0</v>
      </c>
      <c r="E7245">
        <v>0</v>
      </c>
      <c r="F7245">
        <v>0</v>
      </c>
      <c r="G7245">
        <v>55555555</v>
      </c>
      <c r="H7245">
        <v>0</v>
      </c>
      <c r="I7245">
        <v>0</v>
      </c>
      <c r="J7245">
        <v>0</v>
      </c>
      <c r="K7245">
        <v>0</v>
      </c>
      <c r="L7245">
        <v>0</v>
      </c>
      <c r="M7245">
        <v>0</v>
      </c>
    </row>
    <row r="7246" spans="2:13" x14ac:dyDescent="0.2">
      <c r="B7246">
        <v>0</v>
      </c>
      <c r="C7246">
        <v>0</v>
      </c>
      <c r="D7246">
        <v>0</v>
      </c>
      <c r="E7246">
        <v>0</v>
      </c>
      <c r="F7246">
        <v>0</v>
      </c>
      <c r="G7246">
        <v>55555555</v>
      </c>
      <c r="H7246">
        <v>0</v>
      </c>
      <c r="I7246">
        <v>0</v>
      </c>
      <c r="J7246">
        <v>0</v>
      </c>
      <c r="K7246">
        <v>0</v>
      </c>
      <c r="L7246">
        <v>0</v>
      </c>
      <c r="M7246">
        <v>0</v>
      </c>
    </row>
    <row r="7247" spans="2:13" x14ac:dyDescent="0.2">
      <c r="B7247">
        <v>0</v>
      </c>
      <c r="C7247">
        <v>0</v>
      </c>
      <c r="D7247">
        <v>0</v>
      </c>
      <c r="E7247">
        <v>0</v>
      </c>
      <c r="F7247">
        <v>0</v>
      </c>
      <c r="G7247">
        <v>55555555</v>
      </c>
      <c r="H7247">
        <v>0</v>
      </c>
      <c r="I7247">
        <v>0</v>
      </c>
      <c r="J7247">
        <v>0</v>
      </c>
      <c r="K7247">
        <v>0</v>
      </c>
      <c r="L7247">
        <v>0</v>
      </c>
      <c r="M7247">
        <v>0</v>
      </c>
    </row>
    <row r="7248" spans="2:13" x14ac:dyDescent="0.2">
      <c r="B7248">
        <v>0</v>
      </c>
      <c r="C7248">
        <v>0</v>
      </c>
      <c r="D7248">
        <v>0</v>
      </c>
      <c r="E7248">
        <v>0</v>
      </c>
      <c r="F7248">
        <v>0</v>
      </c>
      <c r="G7248">
        <v>55555555</v>
      </c>
      <c r="H7248">
        <v>0</v>
      </c>
      <c r="I7248">
        <v>0</v>
      </c>
      <c r="J7248">
        <v>0</v>
      </c>
      <c r="K7248">
        <v>0</v>
      </c>
      <c r="L7248">
        <v>0</v>
      </c>
      <c r="M7248">
        <v>0</v>
      </c>
    </row>
    <row r="7249" spans="2:13" x14ac:dyDescent="0.2">
      <c r="B7249">
        <v>0</v>
      </c>
      <c r="C7249">
        <v>0</v>
      </c>
      <c r="D7249">
        <v>0</v>
      </c>
      <c r="E7249">
        <v>0</v>
      </c>
      <c r="F7249">
        <v>0</v>
      </c>
      <c r="G7249">
        <v>55555555</v>
      </c>
      <c r="H7249">
        <v>0</v>
      </c>
      <c r="I7249">
        <v>0</v>
      </c>
      <c r="J7249">
        <v>0</v>
      </c>
      <c r="K7249">
        <v>0</v>
      </c>
      <c r="L7249">
        <v>0</v>
      </c>
      <c r="M7249">
        <v>0</v>
      </c>
    </row>
    <row r="7250" spans="2:13" x14ac:dyDescent="0.2">
      <c r="B7250">
        <v>0</v>
      </c>
      <c r="C7250">
        <v>0</v>
      </c>
      <c r="D7250">
        <v>0</v>
      </c>
      <c r="E7250">
        <v>0</v>
      </c>
      <c r="F7250">
        <v>0</v>
      </c>
      <c r="G7250">
        <v>55555555</v>
      </c>
      <c r="H7250">
        <v>0</v>
      </c>
      <c r="I7250">
        <v>0</v>
      </c>
      <c r="J7250">
        <v>0</v>
      </c>
      <c r="K7250">
        <v>0</v>
      </c>
      <c r="L7250">
        <v>0</v>
      </c>
      <c r="M7250">
        <v>0</v>
      </c>
    </row>
    <row r="7251" spans="2:13" x14ac:dyDescent="0.2">
      <c r="B7251">
        <v>0</v>
      </c>
      <c r="C7251">
        <v>0</v>
      </c>
      <c r="D7251">
        <v>0</v>
      </c>
      <c r="E7251">
        <v>0</v>
      </c>
      <c r="F7251">
        <v>0</v>
      </c>
      <c r="G7251">
        <v>55555555</v>
      </c>
      <c r="H7251">
        <v>0</v>
      </c>
      <c r="I7251">
        <v>0</v>
      </c>
      <c r="J7251">
        <v>0</v>
      </c>
      <c r="K7251">
        <v>0</v>
      </c>
      <c r="L7251">
        <v>0</v>
      </c>
      <c r="M7251">
        <v>0</v>
      </c>
    </row>
    <row r="7252" spans="2:13" x14ac:dyDescent="0.2">
      <c r="B7252">
        <v>0</v>
      </c>
      <c r="C7252">
        <v>0</v>
      </c>
      <c r="D7252">
        <v>0</v>
      </c>
      <c r="E7252">
        <v>0</v>
      </c>
      <c r="F7252">
        <v>0</v>
      </c>
      <c r="G7252">
        <v>55555555</v>
      </c>
      <c r="H7252">
        <v>0</v>
      </c>
      <c r="I7252">
        <v>0</v>
      </c>
      <c r="J7252">
        <v>0</v>
      </c>
      <c r="K7252">
        <v>0</v>
      </c>
      <c r="L7252">
        <v>0</v>
      </c>
      <c r="M7252">
        <v>0</v>
      </c>
    </row>
    <row r="7253" spans="2:13" x14ac:dyDescent="0.2">
      <c r="B7253">
        <v>0</v>
      </c>
      <c r="C7253">
        <v>0</v>
      </c>
      <c r="D7253">
        <v>0</v>
      </c>
      <c r="E7253">
        <v>0</v>
      </c>
      <c r="F7253">
        <v>0</v>
      </c>
      <c r="G7253">
        <v>55555555</v>
      </c>
      <c r="H7253">
        <v>0</v>
      </c>
      <c r="I7253">
        <v>0</v>
      </c>
      <c r="J7253">
        <v>0</v>
      </c>
      <c r="K7253">
        <v>0</v>
      </c>
      <c r="L7253">
        <v>0</v>
      </c>
      <c r="M7253">
        <v>0</v>
      </c>
    </row>
    <row r="7254" spans="2:13" x14ac:dyDescent="0.2">
      <c r="B7254">
        <v>0</v>
      </c>
      <c r="C7254">
        <v>0</v>
      </c>
      <c r="D7254">
        <v>0</v>
      </c>
      <c r="E7254">
        <v>0</v>
      </c>
      <c r="F7254">
        <v>0</v>
      </c>
      <c r="G7254">
        <v>55555555</v>
      </c>
      <c r="H7254">
        <v>0</v>
      </c>
      <c r="I7254">
        <v>0</v>
      </c>
      <c r="J7254">
        <v>0</v>
      </c>
      <c r="K7254">
        <v>0</v>
      </c>
      <c r="L7254">
        <v>0</v>
      </c>
      <c r="M7254">
        <v>0</v>
      </c>
    </row>
    <row r="7255" spans="2:13" x14ac:dyDescent="0.2">
      <c r="B7255">
        <v>0</v>
      </c>
      <c r="C7255">
        <v>0</v>
      </c>
      <c r="D7255">
        <v>0</v>
      </c>
      <c r="E7255">
        <v>0</v>
      </c>
      <c r="F7255">
        <v>0</v>
      </c>
      <c r="G7255">
        <v>55555555</v>
      </c>
      <c r="H7255">
        <v>0</v>
      </c>
      <c r="I7255">
        <v>0</v>
      </c>
      <c r="J7255">
        <v>0</v>
      </c>
      <c r="K7255">
        <v>0</v>
      </c>
      <c r="L7255">
        <v>0</v>
      </c>
      <c r="M7255">
        <v>0</v>
      </c>
    </row>
    <row r="7256" spans="2:13" x14ac:dyDescent="0.2">
      <c r="B7256">
        <v>0</v>
      </c>
      <c r="C7256">
        <v>0</v>
      </c>
      <c r="D7256">
        <v>0</v>
      </c>
      <c r="E7256">
        <v>0</v>
      </c>
      <c r="F7256">
        <v>0</v>
      </c>
      <c r="G7256">
        <v>55555555</v>
      </c>
      <c r="H7256">
        <v>0</v>
      </c>
      <c r="I7256">
        <v>0</v>
      </c>
      <c r="J7256">
        <v>0</v>
      </c>
      <c r="K7256">
        <v>0</v>
      </c>
      <c r="L7256">
        <v>0</v>
      </c>
      <c r="M7256">
        <v>0</v>
      </c>
    </row>
    <row r="7257" spans="2:13" x14ac:dyDescent="0.2">
      <c r="B7257">
        <v>0</v>
      </c>
      <c r="C7257">
        <v>0</v>
      </c>
      <c r="D7257">
        <v>0</v>
      </c>
      <c r="E7257">
        <v>0</v>
      </c>
      <c r="F7257">
        <v>0</v>
      </c>
      <c r="G7257">
        <v>55555555</v>
      </c>
      <c r="H7257">
        <v>0</v>
      </c>
      <c r="I7257">
        <v>0</v>
      </c>
      <c r="J7257">
        <v>0</v>
      </c>
      <c r="K7257">
        <v>0</v>
      </c>
      <c r="L7257">
        <v>0</v>
      </c>
      <c r="M7257">
        <v>0</v>
      </c>
    </row>
    <row r="7258" spans="2:13" x14ac:dyDescent="0.2">
      <c r="B7258">
        <v>0</v>
      </c>
      <c r="C7258">
        <v>0</v>
      </c>
      <c r="D7258">
        <v>0</v>
      </c>
      <c r="E7258">
        <v>0</v>
      </c>
      <c r="F7258">
        <v>0</v>
      </c>
      <c r="G7258">
        <v>55555555</v>
      </c>
      <c r="H7258">
        <v>0</v>
      </c>
      <c r="I7258">
        <v>0</v>
      </c>
      <c r="J7258">
        <v>0</v>
      </c>
      <c r="K7258">
        <v>0</v>
      </c>
      <c r="L7258">
        <v>0</v>
      </c>
      <c r="M7258">
        <v>0</v>
      </c>
    </row>
    <row r="7259" spans="2:13" x14ac:dyDescent="0.2">
      <c r="B7259">
        <v>0</v>
      </c>
      <c r="C7259">
        <v>0</v>
      </c>
      <c r="D7259">
        <v>0</v>
      </c>
      <c r="E7259">
        <v>0</v>
      </c>
      <c r="F7259">
        <v>0</v>
      </c>
      <c r="G7259">
        <v>55555555</v>
      </c>
      <c r="H7259">
        <v>0</v>
      </c>
      <c r="I7259">
        <v>0</v>
      </c>
      <c r="J7259">
        <v>0</v>
      </c>
      <c r="K7259">
        <v>0</v>
      </c>
      <c r="L7259">
        <v>0</v>
      </c>
      <c r="M7259">
        <v>0</v>
      </c>
    </row>
    <row r="7260" spans="2:13" x14ac:dyDescent="0.2">
      <c r="B7260">
        <v>0</v>
      </c>
      <c r="C7260">
        <v>0</v>
      </c>
      <c r="D7260">
        <v>0</v>
      </c>
      <c r="E7260">
        <v>0</v>
      </c>
      <c r="F7260">
        <v>0</v>
      </c>
      <c r="G7260">
        <v>55555555</v>
      </c>
      <c r="H7260">
        <v>0</v>
      </c>
      <c r="I7260">
        <v>0</v>
      </c>
      <c r="J7260">
        <v>0</v>
      </c>
      <c r="K7260">
        <v>0</v>
      </c>
      <c r="L7260">
        <v>0</v>
      </c>
      <c r="M7260">
        <v>0</v>
      </c>
    </row>
    <row r="7261" spans="2:13" x14ac:dyDescent="0.2">
      <c r="B7261">
        <v>0</v>
      </c>
      <c r="C7261">
        <v>0</v>
      </c>
      <c r="D7261">
        <v>0</v>
      </c>
      <c r="E7261">
        <v>0</v>
      </c>
      <c r="F7261">
        <v>0</v>
      </c>
      <c r="G7261">
        <v>55555555</v>
      </c>
      <c r="H7261">
        <v>0</v>
      </c>
      <c r="I7261">
        <v>0</v>
      </c>
      <c r="J7261">
        <v>0</v>
      </c>
      <c r="K7261">
        <v>0</v>
      </c>
      <c r="L7261">
        <v>0</v>
      </c>
      <c r="M7261">
        <v>0</v>
      </c>
    </row>
    <row r="7262" spans="2:13" x14ac:dyDescent="0.2">
      <c r="B7262">
        <v>0</v>
      </c>
      <c r="C7262">
        <v>0</v>
      </c>
      <c r="D7262">
        <v>0</v>
      </c>
      <c r="E7262">
        <v>0</v>
      </c>
      <c r="F7262">
        <v>0</v>
      </c>
      <c r="G7262">
        <v>55555555</v>
      </c>
      <c r="H7262">
        <v>0</v>
      </c>
      <c r="I7262">
        <v>0</v>
      </c>
      <c r="J7262">
        <v>0</v>
      </c>
      <c r="K7262">
        <v>0</v>
      </c>
      <c r="L7262">
        <v>0</v>
      </c>
      <c r="M7262">
        <v>0</v>
      </c>
    </row>
    <row r="7263" spans="2:13" x14ac:dyDescent="0.2">
      <c r="B7263">
        <v>0</v>
      </c>
      <c r="C7263">
        <v>0</v>
      </c>
      <c r="D7263">
        <v>0</v>
      </c>
      <c r="E7263">
        <v>0</v>
      </c>
      <c r="F7263">
        <v>0</v>
      </c>
      <c r="G7263">
        <v>55555555</v>
      </c>
      <c r="H7263">
        <v>0</v>
      </c>
      <c r="I7263">
        <v>0</v>
      </c>
      <c r="J7263">
        <v>0</v>
      </c>
      <c r="K7263">
        <v>0</v>
      </c>
      <c r="L7263">
        <v>0</v>
      </c>
      <c r="M7263">
        <v>0</v>
      </c>
    </row>
    <row r="7264" spans="2:13" x14ac:dyDescent="0.2">
      <c r="B7264">
        <v>0</v>
      </c>
      <c r="C7264">
        <v>0</v>
      </c>
      <c r="D7264">
        <v>0</v>
      </c>
      <c r="E7264">
        <v>0</v>
      </c>
      <c r="F7264">
        <v>0</v>
      </c>
      <c r="G7264">
        <v>55555555</v>
      </c>
      <c r="H7264">
        <v>0</v>
      </c>
      <c r="I7264">
        <v>0</v>
      </c>
      <c r="J7264">
        <v>0</v>
      </c>
      <c r="K7264">
        <v>0</v>
      </c>
      <c r="L7264">
        <v>0</v>
      </c>
      <c r="M7264">
        <v>0</v>
      </c>
    </row>
    <row r="7265" spans="2:13" x14ac:dyDescent="0.2">
      <c r="B7265">
        <v>0</v>
      </c>
      <c r="C7265">
        <v>0</v>
      </c>
      <c r="D7265">
        <v>0</v>
      </c>
      <c r="E7265">
        <v>0</v>
      </c>
      <c r="F7265">
        <v>0</v>
      </c>
      <c r="G7265">
        <v>55555555</v>
      </c>
      <c r="H7265">
        <v>0</v>
      </c>
      <c r="I7265">
        <v>0</v>
      </c>
      <c r="J7265">
        <v>0</v>
      </c>
      <c r="K7265">
        <v>0</v>
      </c>
      <c r="L7265">
        <v>0</v>
      </c>
      <c r="M7265">
        <v>0</v>
      </c>
    </row>
    <row r="7266" spans="2:13" x14ac:dyDescent="0.2">
      <c r="B7266">
        <v>0</v>
      </c>
      <c r="C7266">
        <v>0</v>
      </c>
      <c r="D7266">
        <v>0</v>
      </c>
      <c r="E7266">
        <v>0</v>
      </c>
      <c r="F7266">
        <v>0</v>
      </c>
      <c r="G7266">
        <v>55555555</v>
      </c>
      <c r="H7266">
        <v>0</v>
      </c>
      <c r="I7266">
        <v>0</v>
      </c>
      <c r="J7266">
        <v>0</v>
      </c>
      <c r="K7266">
        <v>0</v>
      </c>
      <c r="L7266">
        <v>0</v>
      </c>
      <c r="M7266">
        <v>0</v>
      </c>
    </row>
    <row r="7267" spans="2:13" x14ac:dyDescent="0.2">
      <c r="B7267">
        <v>0</v>
      </c>
      <c r="C7267">
        <v>0</v>
      </c>
      <c r="D7267">
        <v>0</v>
      </c>
      <c r="E7267">
        <v>0</v>
      </c>
      <c r="F7267">
        <v>0</v>
      </c>
      <c r="G7267">
        <v>55555555</v>
      </c>
      <c r="H7267">
        <v>0</v>
      </c>
      <c r="I7267">
        <v>0</v>
      </c>
      <c r="J7267">
        <v>0</v>
      </c>
      <c r="K7267">
        <v>0</v>
      </c>
      <c r="L7267">
        <v>0</v>
      </c>
      <c r="M7267">
        <v>0</v>
      </c>
    </row>
    <row r="7268" spans="2:13" x14ac:dyDescent="0.2">
      <c r="B7268">
        <v>0</v>
      </c>
      <c r="C7268">
        <v>0</v>
      </c>
      <c r="D7268">
        <v>0</v>
      </c>
      <c r="E7268">
        <v>0</v>
      </c>
      <c r="F7268">
        <v>0</v>
      </c>
      <c r="G7268">
        <v>55555555</v>
      </c>
      <c r="H7268">
        <v>0</v>
      </c>
      <c r="I7268">
        <v>0</v>
      </c>
      <c r="J7268">
        <v>0</v>
      </c>
      <c r="K7268">
        <v>0</v>
      </c>
      <c r="L7268">
        <v>0</v>
      </c>
      <c r="M7268">
        <v>0</v>
      </c>
    </row>
    <row r="7269" spans="2:13" x14ac:dyDescent="0.2">
      <c r="B7269">
        <v>0</v>
      </c>
      <c r="C7269">
        <v>0</v>
      </c>
      <c r="D7269">
        <v>0</v>
      </c>
      <c r="E7269">
        <v>0</v>
      </c>
      <c r="F7269">
        <v>0</v>
      </c>
      <c r="G7269">
        <v>55555555</v>
      </c>
      <c r="H7269">
        <v>0</v>
      </c>
      <c r="I7269">
        <v>0</v>
      </c>
      <c r="J7269">
        <v>0</v>
      </c>
      <c r="K7269">
        <v>0</v>
      </c>
      <c r="L7269">
        <v>0</v>
      </c>
      <c r="M7269">
        <v>0</v>
      </c>
    </row>
    <row r="7270" spans="2:13" x14ac:dyDescent="0.2">
      <c r="B7270">
        <v>0</v>
      </c>
      <c r="C7270">
        <v>0</v>
      </c>
      <c r="D7270">
        <v>0</v>
      </c>
      <c r="E7270">
        <v>0</v>
      </c>
      <c r="F7270">
        <v>0</v>
      </c>
      <c r="G7270">
        <v>55555555</v>
      </c>
      <c r="H7270">
        <v>0</v>
      </c>
      <c r="I7270">
        <v>0</v>
      </c>
      <c r="J7270">
        <v>0</v>
      </c>
      <c r="K7270">
        <v>0</v>
      </c>
      <c r="L7270">
        <v>0</v>
      </c>
      <c r="M7270">
        <v>0</v>
      </c>
    </row>
    <row r="7271" spans="2:13" x14ac:dyDescent="0.2">
      <c r="B7271">
        <v>0</v>
      </c>
      <c r="C7271">
        <v>0</v>
      </c>
      <c r="D7271">
        <v>0</v>
      </c>
      <c r="E7271">
        <v>0</v>
      </c>
      <c r="F7271">
        <v>0</v>
      </c>
      <c r="G7271">
        <v>55555555</v>
      </c>
      <c r="H7271">
        <v>0</v>
      </c>
      <c r="I7271">
        <v>0</v>
      </c>
      <c r="J7271">
        <v>0</v>
      </c>
      <c r="K7271">
        <v>0</v>
      </c>
      <c r="L7271">
        <v>0</v>
      </c>
      <c r="M7271">
        <v>0</v>
      </c>
    </row>
    <row r="7272" spans="2:13" x14ac:dyDescent="0.2">
      <c r="B7272">
        <v>0</v>
      </c>
      <c r="C7272">
        <v>0</v>
      </c>
      <c r="D7272">
        <v>0</v>
      </c>
      <c r="E7272">
        <v>0</v>
      </c>
      <c r="F7272">
        <v>0</v>
      </c>
      <c r="G7272">
        <v>55555555</v>
      </c>
      <c r="H7272">
        <v>0</v>
      </c>
      <c r="I7272">
        <v>0</v>
      </c>
      <c r="J7272">
        <v>0</v>
      </c>
      <c r="K7272">
        <v>0</v>
      </c>
      <c r="L7272">
        <v>0</v>
      </c>
      <c r="M7272">
        <v>0</v>
      </c>
    </row>
    <row r="7273" spans="2:13" x14ac:dyDescent="0.2">
      <c r="B7273">
        <v>0</v>
      </c>
      <c r="C7273">
        <v>0</v>
      </c>
      <c r="D7273">
        <v>0</v>
      </c>
      <c r="E7273">
        <v>0</v>
      </c>
      <c r="F7273">
        <v>0</v>
      </c>
      <c r="G7273">
        <v>55555555</v>
      </c>
      <c r="H7273">
        <v>0</v>
      </c>
      <c r="I7273">
        <v>0</v>
      </c>
      <c r="J7273">
        <v>0</v>
      </c>
      <c r="K7273">
        <v>0</v>
      </c>
      <c r="L7273">
        <v>0</v>
      </c>
      <c r="M7273">
        <v>0</v>
      </c>
    </row>
    <row r="7274" spans="2:13" x14ac:dyDescent="0.2">
      <c r="B7274">
        <v>0</v>
      </c>
      <c r="C7274">
        <v>0</v>
      </c>
      <c r="D7274">
        <v>0</v>
      </c>
      <c r="E7274">
        <v>0</v>
      </c>
      <c r="F7274">
        <v>0</v>
      </c>
      <c r="G7274">
        <v>55555555</v>
      </c>
      <c r="H7274">
        <v>0</v>
      </c>
      <c r="I7274">
        <v>0</v>
      </c>
      <c r="J7274">
        <v>0</v>
      </c>
      <c r="K7274">
        <v>0</v>
      </c>
      <c r="L7274">
        <v>0</v>
      </c>
      <c r="M7274">
        <v>0</v>
      </c>
    </row>
    <row r="7275" spans="2:13" x14ac:dyDescent="0.2">
      <c r="B7275">
        <v>0</v>
      </c>
      <c r="C7275">
        <v>0</v>
      </c>
      <c r="D7275">
        <v>0</v>
      </c>
      <c r="E7275">
        <v>0</v>
      </c>
      <c r="F7275">
        <v>0</v>
      </c>
      <c r="G7275">
        <v>55555555</v>
      </c>
      <c r="H7275">
        <v>0</v>
      </c>
      <c r="I7275">
        <v>0</v>
      </c>
      <c r="J7275">
        <v>0</v>
      </c>
      <c r="K7275">
        <v>0</v>
      </c>
      <c r="L7275">
        <v>0</v>
      </c>
      <c r="M7275">
        <v>0</v>
      </c>
    </row>
    <row r="7276" spans="2:13" x14ac:dyDescent="0.2">
      <c r="B7276">
        <v>0</v>
      </c>
      <c r="C7276">
        <v>0</v>
      </c>
      <c r="D7276">
        <v>0</v>
      </c>
      <c r="E7276">
        <v>0</v>
      </c>
      <c r="F7276">
        <v>0</v>
      </c>
      <c r="G7276">
        <v>55555555</v>
      </c>
      <c r="H7276">
        <v>0</v>
      </c>
      <c r="I7276">
        <v>0</v>
      </c>
      <c r="J7276">
        <v>0</v>
      </c>
      <c r="K7276">
        <v>0</v>
      </c>
      <c r="L7276">
        <v>0</v>
      </c>
      <c r="M7276">
        <v>0</v>
      </c>
    </row>
    <row r="7277" spans="2:13" x14ac:dyDescent="0.2">
      <c r="B7277">
        <v>0</v>
      </c>
      <c r="C7277">
        <v>0</v>
      </c>
      <c r="D7277">
        <v>0</v>
      </c>
      <c r="E7277">
        <v>0</v>
      </c>
      <c r="F7277">
        <v>0</v>
      </c>
      <c r="G7277">
        <v>55555555</v>
      </c>
      <c r="H7277">
        <v>0</v>
      </c>
      <c r="I7277">
        <v>0</v>
      </c>
      <c r="J7277">
        <v>0</v>
      </c>
      <c r="K7277">
        <v>0</v>
      </c>
      <c r="L7277">
        <v>0</v>
      </c>
      <c r="M7277">
        <v>0</v>
      </c>
    </row>
    <row r="7278" spans="2:13" x14ac:dyDescent="0.2">
      <c r="B7278">
        <v>0</v>
      </c>
      <c r="C7278">
        <v>0</v>
      </c>
      <c r="D7278">
        <v>0</v>
      </c>
      <c r="E7278">
        <v>0</v>
      </c>
      <c r="F7278">
        <v>0</v>
      </c>
      <c r="G7278">
        <v>55555555</v>
      </c>
      <c r="H7278">
        <v>0</v>
      </c>
      <c r="I7278">
        <v>0</v>
      </c>
      <c r="J7278">
        <v>0</v>
      </c>
      <c r="K7278">
        <v>0</v>
      </c>
      <c r="L7278">
        <v>0</v>
      </c>
      <c r="M7278">
        <v>0</v>
      </c>
    </row>
    <row r="7279" spans="2:13" x14ac:dyDescent="0.2">
      <c r="B7279">
        <v>0</v>
      </c>
      <c r="C7279">
        <v>0</v>
      </c>
      <c r="D7279">
        <v>0</v>
      </c>
      <c r="E7279">
        <v>0</v>
      </c>
      <c r="F7279">
        <v>0</v>
      </c>
      <c r="G7279">
        <v>55555555</v>
      </c>
      <c r="H7279">
        <v>0</v>
      </c>
      <c r="I7279">
        <v>0</v>
      </c>
      <c r="J7279">
        <v>0</v>
      </c>
      <c r="K7279">
        <v>0</v>
      </c>
      <c r="L7279">
        <v>0</v>
      </c>
      <c r="M7279">
        <v>0</v>
      </c>
    </row>
    <row r="7280" spans="2:13" x14ac:dyDescent="0.2">
      <c r="B7280">
        <v>0</v>
      </c>
      <c r="C7280">
        <v>0</v>
      </c>
      <c r="D7280">
        <v>0</v>
      </c>
      <c r="E7280">
        <v>0</v>
      </c>
      <c r="F7280">
        <v>0</v>
      </c>
      <c r="G7280">
        <v>55555555</v>
      </c>
      <c r="H7280">
        <v>0</v>
      </c>
      <c r="I7280">
        <v>0</v>
      </c>
      <c r="J7280">
        <v>0</v>
      </c>
      <c r="K7280">
        <v>0</v>
      </c>
      <c r="L7280">
        <v>0</v>
      </c>
      <c r="M7280">
        <v>0</v>
      </c>
    </row>
    <row r="7281" spans="2:13" x14ac:dyDescent="0.2">
      <c r="B7281">
        <v>0</v>
      </c>
      <c r="C7281">
        <v>0</v>
      </c>
      <c r="D7281">
        <v>0</v>
      </c>
      <c r="E7281">
        <v>0</v>
      </c>
      <c r="F7281">
        <v>0</v>
      </c>
      <c r="G7281">
        <v>55555555</v>
      </c>
      <c r="H7281">
        <v>0</v>
      </c>
      <c r="I7281">
        <v>0</v>
      </c>
      <c r="J7281">
        <v>0</v>
      </c>
      <c r="K7281">
        <v>0</v>
      </c>
      <c r="L7281">
        <v>0</v>
      </c>
      <c r="M7281">
        <v>0</v>
      </c>
    </row>
    <row r="7282" spans="2:13" x14ac:dyDescent="0.2">
      <c r="B7282">
        <v>0</v>
      </c>
      <c r="C7282">
        <v>0</v>
      </c>
      <c r="D7282">
        <v>0</v>
      </c>
      <c r="E7282">
        <v>0</v>
      </c>
      <c r="F7282">
        <v>0</v>
      </c>
      <c r="G7282">
        <v>55555555</v>
      </c>
      <c r="H7282">
        <v>0</v>
      </c>
      <c r="I7282">
        <v>0</v>
      </c>
      <c r="J7282">
        <v>0</v>
      </c>
      <c r="K7282">
        <v>0</v>
      </c>
      <c r="L7282">
        <v>0</v>
      </c>
      <c r="M7282">
        <v>0</v>
      </c>
    </row>
    <row r="7283" spans="2:13" x14ac:dyDescent="0.2">
      <c r="B7283">
        <v>0</v>
      </c>
      <c r="C7283">
        <v>0</v>
      </c>
      <c r="D7283">
        <v>0</v>
      </c>
      <c r="E7283">
        <v>0</v>
      </c>
      <c r="F7283">
        <v>0</v>
      </c>
      <c r="G7283">
        <v>55555555</v>
      </c>
      <c r="H7283">
        <v>0</v>
      </c>
      <c r="I7283">
        <v>0</v>
      </c>
      <c r="J7283">
        <v>0</v>
      </c>
      <c r="K7283">
        <v>0</v>
      </c>
      <c r="L7283">
        <v>0</v>
      </c>
      <c r="M7283">
        <v>0</v>
      </c>
    </row>
    <row r="7284" spans="2:13" x14ac:dyDescent="0.2">
      <c r="B7284">
        <v>0</v>
      </c>
      <c r="C7284">
        <v>0</v>
      </c>
      <c r="D7284">
        <v>0</v>
      </c>
      <c r="E7284">
        <v>0</v>
      </c>
      <c r="F7284">
        <v>0</v>
      </c>
      <c r="G7284">
        <v>55555555</v>
      </c>
      <c r="H7284">
        <v>0</v>
      </c>
      <c r="I7284">
        <v>0</v>
      </c>
      <c r="J7284">
        <v>0</v>
      </c>
      <c r="K7284">
        <v>0</v>
      </c>
      <c r="L7284">
        <v>0</v>
      </c>
      <c r="M7284">
        <v>0</v>
      </c>
    </row>
    <row r="7285" spans="2:13" x14ac:dyDescent="0.2">
      <c r="B7285">
        <v>0</v>
      </c>
      <c r="C7285">
        <v>0</v>
      </c>
      <c r="D7285">
        <v>0</v>
      </c>
      <c r="E7285">
        <v>0</v>
      </c>
      <c r="F7285">
        <v>0</v>
      </c>
      <c r="G7285">
        <v>55555555</v>
      </c>
      <c r="H7285">
        <v>0</v>
      </c>
      <c r="I7285">
        <v>0</v>
      </c>
      <c r="J7285">
        <v>0</v>
      </c>
      <c r="K7285">
        <v>0</v>
      </c>
      <c r="L7285">
        <v>0</v>
      </c>
      <c r="M7285">
        <v>0</v>
      </c>
    </row>
    <row r="7286" spans="2:13" x14ac:dyDescent="0.2">
      <c r="B7286">
        <v>0</v>
      </c>
      <c r="C7286">
        <v>0</v>
      </c>
      <c r="D7286">
        <v>0</v>
      </c>
      <c r="E7286">
        <v>0</v>
      </c>
      <c r="F7286">
        <v>0</v>
      </c>
      <c r="G7286">
        <v>55555555</v>
      </c>
      <c r="H7286">
        <v>0</v>
      </c>
      <c r="I7286">
        <v>0</v>
      </c>
      <c r="J7286">
        <v>0</v>
      </c>
      <c r="K7286">
        <v>0</v>
      </c>
      <c r="L7286">
        <v>0</v>
      </c>
      <c r="M7286">
        <v>0</v>
      </c>
    </row>
    <row r="7287" spans="2:13" x14ac:dyDescent="0.2">
      <c r="B7287">
        <v>0</v>
      </c>
      <c r="C7287">
        <v>0</v>
      </c>
      <c r="D7287">
        <v>0</v>
      </c>
      <c r="E7287">
        <v>0</v>
      </c>
      <c r="F7287">
        <v>0</v>
      </c>
      <c r="G7287">
        <v>55555555</v>
      </c>
      <c r="H7287">
        <v>0</v>
      </c>
      <c r="I7287">
        <v>0</v>
      </c>
      <c r="J7287">
        <v>0</v>
      </c>
      <c r="K7287">
        <v>0</v>
      </c>
      <c r="L7287">
        <v>0</v>
      </c>
      <c r="M7287">
        <v>0</v>
      </c>
    </row>
    <row r="7288" spans="2:13" x14ac:dyDescent="0.2">
      <c r="B7288">
        <v>0</v>
      </c>
      <c r="C7288">
        <v>0</v>
      </c>
      <c r="D7288">
        <v>0</v>
      </c>
      <c r="E7288">
        <v>0</v>
      </c>
      <c r="F7288">
        <v>0</v>
      </c>
      <c r="G7288">
        <v>55555555</v>
      </c>
      <c r="H7288">
        <v>0</v>
      </c>
      <c r="I7288">
        <v>0</v>
      </c>
      <c r="J7288">
        <v>0</v>
      </c>
      <c r="K7288">
        <v>0</v>
      </c>
      <c r="L7288">
        <v>0</v>
      </c>
      <c r="M7288">
        <v>0</v>
      </c>
    </row>
    <row r="7289" spans="2:13" x14ac:dyDescent="0.2">
      <c r="B7289">
        <v>0</v>
      </c>
      <c r="C7289">
        <v>0</v>
      </c>
      <c r="D7289">
        <v>0</v>
      </c>
      <c r="E7289">
        <v>0</v>
      </c>
      <c r="F7289">
        <v>0</v>
      </c>
      <c r="G7289">
        <v>55555555</v>
      </c>
      <c r="H7289">
        <v>0</v>
      </c>
      <c r="I7289">
        <v>0</v>
      </c>
      <c r="J7289">
        <v>0</v>
      </c>
      <c r="K7289">
        <v>0</v>
      </c>
      <c r="L7289">
        <v>0</v>
      </c>
      <c r="M7289">
        <v>0</v>
      </c>
    </row>
    <row r="7290" spans="2:13" x14ac:dyDescent="0.2">
      <c r="B7290">
        <v>0</v>
      </c>
      <c r="C7290">
        <v>0</v>
      </c>
      <c r="D7290">
        <v>0</v>
      </c>
      <c r="E7290">
        <v>0</v>
      </c>
      <c r="F7290">
        <v>0</v>
      </c>
      <c r="G7290">
        <v>55555555</v>
      </c>
      <c r="H7290">
        <v>0</v>
      </c>
      <c r="I7290">
        <v>0</v>
      </c>
      <c r="J7290">
        <v>0</v>
      </c>
      <c r="K7290">
        <v>0</v>
      </c>
      <c r="L7290">
        <v>0</v>
      </c>
      <c r="M7290">
        <v>0</v>
      </c>
    </row>
    <row r="7291" spans="2:13" x14ac:dyDescent="0.2">
      <c r="B7291">
        <v>0</v>
      </c>
      <c r="C7291">
        <v>0</v>
      </c>
      <c r="D7291">
        <v>0</v>
      </c>
      <c r="E7291">
        <v>0</v>
      </c>
      <c r="F7291">
        <v>0</v>
      </c>
      <c r="G7291">
        <v>55555555</v>
      </c>
      <c r="H7291">
        <v>0</v>
      </c>
      <c r="I7291">
        <v>0</v>
      </c>
      <c r="J7291">
        <v>0</v>
      </c>
      <c r="K7291">
        <v>0</v>
      </c>
      <c r="L7291">
        <v>0</v>
      </c>
      <c r="M7291">
        <v>0</v>
      </c>
    </row>
    <row r="7292" spans="2:13" x14ac:dyDescent="0.2">
      <c r="B7292">
        <v>0</v>
      </c>
      <c r="C7292">
        <v>0</v>
      </c>
      <c r="D7292">
        <v>0</v>
      </c>
      <c r="E7292">
        <v>0</v>
      </c>
      <c r="F7292">
        <v>0</v>
      </c>
      <c r="G7292">
        <v>55555555</v>
      </c>
      <c r="H7292">
        <v>0</v>
      </c>
      <c r="I7292">
        <v>0</v>
      </c>
      <c r="J7292">
        <v>0</v>
      </c>
      <c r="K7292">
        <v>0</v>
      </c>
      <c r="L7292">
        <v>0</v>
      </c>
      <c r="M7292">
        <v>0</v>
      </c>
    </row>
    <row r="7293" spans="2:13" x14ac:dyDescent="0.2">
      <c r="B7293">
        <v>0</v>
      </c>
      <c r="C7293">
        <v>0</v>
      </c>
      <c r="D7293">
        <v>0</v>
      </c>
      <c r="E7293">
        <v>0</v>
      </c>
      <c r="F7293">
        <v>0</v>
      </c>
      <c r="G7293">
        <v>55555555</v>
      </c>
      <c r="H7293">
        <v>0</v>
      </c>
      <c r="I7293">
        <v>0</v>
      </c>
      <c r="J7293">
        <v>0</v>
      </c>
      <c r="K7293">
        <v>0</v>
      </c>
      <c r="L7293">
        <v>0</v>
      </c>
      <c r="M7293">
        <v>0</v>
      </c>
    </row>
    <row r="7294" spans="2:13" x14ac:dyDescent="0.2">
      <c r="B7294">
        <v>0</v>
      </c>
      <c r="C7294">
        <v>0</v>
      </c>
      <c r="D7294">
        <v>0</v>
      </c>
      <c r="E7294">
        <v>0</v>
      </c>
      <c r="F7294">
        <v>0</v>
      </c>
      <c r="G7294">
        <v>55555555</v>
      </c>
      <c r="H7294">
        <v>0</v>
      </c>
      <c r="I7294">
        <v>0</v>
      </c>
      <c r="J7294">
        <v>0</v>
      </c>
      <c r="K7294">
        <v>0</v>
      </c>
      <c r="L7294">
        <v>0</v>
      </c>
      <c r="M7294">
        <v>0</v>
      </c>
    </row>
    <row r="7295" spans="2:13" x14ac:dyDescent="0.2">
      <c r="B7295">
        <v>0</v>
      </c>
      <c r="C7295">
        <v>0</v>
      </c>
      <c r="D7295">
        <v>0</v>
      </c>
      <c r="E7295">
        <v>0</v>
      </c>
      <c r="F7295">
        <v>0</v>
      </c>
      <c r="G7295">
        <v>55555555</v>
      </c>
      <c r="H7295">
        <v>0</v>
      </c>
      <c r="I7295">
        <v>0</v>
      </c>
      <c r="J7295">
        <v>0</v>
      </c>
      <c r="K7295">
        <v>0</v>
      </c>
      <c r="L7295">
        <v>0</v>
      </c>
      <c r="M7295">
        <v>0</v>
      </c>
    </row>
    <row r="7296" spans="2:13" x14ac:dyDescent="0.2">
      <c r="B7296">
        <v>0</v>
      </c>
      <c r="C7296">
        <v>0</v>
      </c>
      <c r="D7296">
        <v>0</v>
      </c>
      <c r="E7296">
        <v>0</v>
      </c>
      <c r="F7296">
        <v>0</v>
      </c>
      <c r="G7296">
        <v>55555555</v>
      </c>
      <c r="H7296">
        <v>0</v>
      </c>
      <c r="I7296">
        <v>0</v>
      </c>
      <c r="J7296">
        <v>0</v>
      </c>
      <c r="K7296">
        <v>0</v>
      </c>
      <c r="L7296">
        <v>0</v>
      </c>
      <c r="M7296">
        <v>0</v>
      </c>
    </row>
    <row r="7297" spans="2:13" x14ac:dyDescent="0.2">
      <c r="B7297">
        <v>0</v>
      </c>
      <c r="C7297">
        <v>0</v>
      </c>
      <c r="D7297">
        <v>0</v>
      </c>
      <c r="E7297">
        <v>0</v>
      </c>
      <c r="F7297">
        <v>0</v>
      </c>
      <c r="G7297">
        <v>55555555</v>
      </c>
      <c r="H7297">
        <v>0</v>
      </c>
      <c r="I7297">
        <v>0</v>
      </c>
      <c r="J7297">
        <v>0</v>
      </c>
      <c r="K7297">
        <v>0</v>
      </c>
      <c r="L7297">
        <v>0</v>
      </c>
      <c r="M7297">
        <v>0</v>
      </c>
    </row>
    <row r="7298" spans="2:13" x14ac:dyDescent="0.2">
      <c r="B7298">
        <v>0</v>
      </c>
      <c r="C7298">
        <v>0</v>
      </c>
      <c r="D7298">
        <v>0</v>
      </c>
      <c r="E7298">
        <v>0</v>
      </c>
      <c r="F7298">
        <v>0</v>
      </c>
      <c r="G7298">
        <v>55555555</v>
      </c>
      <c r="H7298">
        <v>0</v>
      </c>
      <c r="I7298">
        <v>0</v>
      </c>
      <c r="J7298">
        <v>0</v>
      </c>
      <c r="K7298">
        <v>0</v>
      </c>
      <c r="L7298">
        <v>0</v>
      </c>
      <c r="M7298">
        <v>0</v>
      </c>
    </row>
    <row r="7299" spans="2:13" x14ac:dyDescent="0.2">
      <c r="B7299">
        <v>0</v>
      </c>
      <c r="C7299">
        <v>0</v>
      </c>
      <c r="D7299">
        <v>0</v>
      </c>
      <c r="E7299">
        <v>0</v>
      </c>
      <c r="F7299">
        <v>0</v>
      </c>
      <c r="G7299">
        <v>55555555</v>
      </c>
      <c r="H7299">
        <v>0</v>
      </c>
      <c r="I7299">
        <v>0</v>
      </c>
      <c r="J7299">
        <v>0</v>
      </c>
      <c r="K7299">
        <v>0</v>
      </c>
      <c r="L7299">
        <v>0</v>
      </c>
      <c r="M7299">
        <v>0</v>
      </c>
    </row>
    <row r="7300" spans="2:13" x14ac:dyDescent="0.2">
      <c r="B7300">
        <v>0</v>
      </c>
      <c r="C7300">
        <v>0</v>
      </c>
      <c r="D7300">
        <v>0</v>
      </c>
      <c r="E7300">
        <v>0</v>
      </c>
      <c r="F7300">
        <v>0</v>
      </c>
      <c r="G7300">
        <v>55555555</v>
      </c>
      <c r="H7300">
        <v>0</v>
      </c>
      <c r="I7300">
        <v>0</v>
      </c>
      <c r="J7300">
        <v>0</v>
      </c>
      <c r="K7300">
        <v>0</v>
      </c>
      <c r="L7300">
        <v>0</v>
      </c>
      <c r="M7300">
        <v>0</v>
      </c>
    </row>
    <row r="7301" spans="2:13" x14ac:dyDescent="0.2">
      <c r="B7301">
        <v>0</v>
      </c>
      <c r="C7301">
        <v>0</v>
      </c>
      <c r="D7301">
        <v>0</v>
      </c>
      <c r="E7301">
        <v>0</v>
      </c>
      <c r="F7301">
        <v>0</v>
      </c>
      <c r="G7301">
        <v>55555555</v>
      </c>
      <c r="H7301">
        <v>0</v>
      </c>
      <c r="I7301">
        <v>0</v>
      </c>
      <c r="J7301">
        <v>0</v>
      </c>
      <c r="K7301">
        <v>0</v>
      </c>
      <c r="L7301">
        <v>0</v>
      </c>
      <c r="M7301">
        <v>0</v>
      </c>
    </row>
    <row r="7302" spans="2:13" x14ac:dyDescent="0.2">
      <c r="B7302">
        <v>0</v>
      </c>
      <c r="C7302">
        <v>0</v>
      </c>
      <c r="D7302">
        <v>0</v>
      </c>
      <c r="E7302">
        <v>0</v>
      </c>
      <c r="F7302">
        <v>0</v>
      </c>
      <c r="G7302">
        <v>55555555</v>
      </c>
      <c r="H7302">
        <v>0</v>
      </c>
      <c r="I7302">
        <v>0</v>
      </c>
      <c r="J7302">
        <v>0</v>
      </c>
      <c r="K7302">
        <v>0</v>
      </c>
      <c r="L7302">
        <v>0</v>
      </c>
      <c r="M7302">
        <v>0</v>
      </c>
    </row>
    <row r="7303" spans="2:13" x14ac:dyDescent="0.2">
      <c r="B7303">
        <v>0</v>
      </c>
      <c r="C7303">
        <v>0</v>
      </c>
      <c r="D7303">
        <v>0</v>
      </c>
      <c r="E7303">
        <v>0</v>
      </c>
      <c r="F7303">
        <v>0</v>
      </c>
      <c r="G7303">
        <v>55555555</v>
      </c>
      <c r="H7303">
        <v>0</v>
      </c>
      <c r="I7303">
        <v>0</v>
      </c>
      <c r="J7303">
        <v>0</v>
      </c>
      <c r="K7303">
        <v>0</v>
      </c>
      <c r="L7303">
        <v>0</v>
      </c>
      <c r="M7303">
        <v>0</v>
      </c>
    </row>
    <row r="7304" spans="2:13" x14ac:dyDescent="0.2">
      <c r="B7304">
        <v>0</v>
      </c>
      <c r="C7304">
        <v>0</v>
      </c>
      <c r="D7304">
        <v>0</v>
      </c>
      <c r="E7304">
        <v>0</v>
      </c>
      <c r="F7304">
        <v>0</v>
      </c>
      <c r="G7304">
        <v>55555555</v>
      </c>
      <c r="H7304">
        <v>0</v>
      </c>
      <c r="I7304">
        <v>0</v>
      </c>
      <c r="J7304">
        <v>0</v>
      </c>
      <c r="K7304">
        <v>0</v>
      </c>
      <c r="L7304">
        <v>0</v>
      </c>
      <c r="M7304">
        <v>0</v>
      </c>
    </row>
    <row r="7305" spans="2:13" x14ac:dyDescent="0.2">
      <c r="B7305">
        <v>0</v>
      </c>
      <c r="C7305">
        <v>0</v>
      </c>
      <c r="D7305">
        <v>0</v>
      </c>
      <c r="E7305">
        <v>0</v>
      </c>
      <c r="F7305">
        <v>0</v>
      </c>
      <c r="G7305">
        <v>55555555</v>
      </c>
      <c r="H7305">
        <v>0</v>
      </c>
      <c r="I7305">
        <v>0</v>
      </c>
      <c r="J7305">
        <v>0</v>
      </c>
      <c r="K7305">
        <v>0</v>
      </c>
      <c r="L7305">
        <v>0</v>
      </c>
      <c r="M7305">
        <v>0</v>
      </c>
    </row>
    <row r="7306" spans="2:13" x14ac:dyDescent="0.2">
      <c r="B7306">
        <v>0</v>
      </c>
      <c r="C7306">
        <v>0</v>
      </c>
      <c r="D7306">
        <v>0</v>
      </c>
      <c r="E7306">
        <v>0</v>
      </c>
      <c r="F7306">
        <v>0</v>
      </c>
      <c r="G7306">
        <v>55555555</v>
      </c>
      <c r="H7306">
        <v>0</v>
      </c>
      <c r="I7306">
        <v>0</v>
      </c>
      <c r="J7306">
        <v>0</v>
      </c>
      <c r="K7306">
        <v>0</v>
      </c>
      <c r="L7306">
        <v>0</v>
      </c>
      <c r="M7306">
        <v>0</v>
      </c>
    </row>
    <row r="7307" spans="2:13" x14ac:dyDescent="0.2">
      <c r="B7307">
        <v>0</v>
      </c>
      <c r="C7307">
        <v>0</v>
      </c>
      <c r="D7307">
        <v>0</v>
      </c>
      <c r="E7307">
        <v>0</v>
      </c>
      <c r="F7307">
        <v>0</v>
      </c>
      <c r="G7307">
        <v>55555555</v>
      </c>
      <c r="H7307">
        <v>0</v>
      </c>
      <c r="I7307">
        <v>0</v>
      </c>
      <c r="J7307">
        <v>0</v>
      </c>
      <c r="K7307">
        <v>0</v>
      </c>
      <c r="L7307">
        <v>0</v>
      </c>
      <c r="M7307">
        <v>0</v>
      </c>
    </row>
    <row r="7308" spans="2:13" x14ac:dyDescent="0.2">
      <c r="B7308">
        <v>0</v>
      </c>
      <c r="C7308">
        <v>0</v>
      </c>
      <c r="D7308">
        <v>0</v>
      </c>
      <c r="E7308">
        <v>0</v>
      </c>
      <c r="F7308">
        <v>0</v>
      </c>
      <c r="G7308">
        <v>55555555</v>
      </c>
      <c r="H7308">
        <v>0</v>
      </c>
      <c r="I7308">
        <v>0</v>
      </c>
      <c r="J7308">
        <v>0</v>
      </c>
      <c r="K7308">
        <v>0</v>
      </c>
      <c r="L7308">
        <v>0</v>
      </c>
      <c r="M7308">
        <v>0</v>
      </c>
    </row>
    <row r="7309" spans="2:13" x14ac:dyDescent="0.2">
      <c r="B7309">
        <v>0</v>
      </c>
      <c r="C7309">
        <v>0</v>
      </c>
      <c r="D7309">
        <v>0</v>
      </c>
      <c r="E7309">
        <v>0</v>
      </c>
      <c r="F7309">
        <v>0</v>
      </c>
      <c r="G7309">
        <v>55555555</v>
      </c>
      <c r="H7309">
        <v>0</v>
      </c>
      <c r="I7309">
        <v>0</v>
      </c>
      <c r="J7309">
        <v>0</v>
      </c>
      <c r="K7309">
        <v>0</v>
      </c>
      <c r="L7309">
        <v>0</v>
      </c>
      <c r="M7309">
        <v>0</v>
      </c>
    </row>
    <row r="7310" spans="2:13" x14ac:dyDescent="0.2">
      <c r="B7310">
        <v>0</v>
      </c>
      <c r="C7310">
        <v>0</v>
      </c>
      <c r="D7310">
        <v>0</v>
      </c>
      <c r="E7310">
        <v>0</v>
      </c>
      <c r="F7310">
        <v>0</v>
      </c>
      <c r="G7310">
        <v>55555555</v>
      </c>
      <c r="H7310">
        <v>0</v>
      </c>
      <c r="I7310">
        <v>0</v>
      </c>
      <c r="J7310">
        <v>0</v>
      </c>
      <c r="K7310">
        <v>0</v>
      </c>
      <c r="L7310">
        <v>0</v>
      </c>
      <c r="M7310">
        <v>0</v>
      </c>
    </row>
    <row r="7311" spans="2:13" x14ac:dyDescent="0.2">
      <c r="B7311">
        <v>0</v>
      </c>
      <c r="C7311">
        <v>0</v>
      </c>
      <c r="D7311">
        <v>0</v>
      </c>
      <c r="E7311">
        <v>0</v>
      </c>
      <c r="F7311">
        <v>0</v>
      </c>
      <c r="G7311">
        <v>55555555</v>
      </c>
      <c r="H7311">
        <v>0</v>
      </c>
      <c r="I7311">
        <v>0</v>
      </c>
      <c r="J7311">
        <v>0</v>
      </c>
      <c r="K7311">
        <v>0</v>
      </c>
      <c r="L7311">
        <v>0</v>
      </c>
      <c r="M7311">
        <v>0</v>
      </c>
    </row>
    <row r="7312" spans="2:13" x14ac:dyDescent="0.2">
      <c r="B7312">
        <v>0</v>
      </c>
      <c r="C7312">
        <v>0</v>
      </c>
      <c r="D7312">
        <v>0</v>
      </c>
      <c r="E7312">
        <v>0</v>
      </c>
      <c r="F7312">
        <v>0</v>
      </c>
      <c r="G7312">
        <v>55555555</v>
      </c>
      <c r="H7312">
        <v>0</v>
      </c>
      <c r="I7312">
        <v>0</v>
      </c>
      <c r="J7312">
        <v>0</v>
      </c>
      <c r="K7312">
        <v>0</v>
      </c>
      <c r="L7312">
        <v>0</v>
      </c>
      <c r="M7312">
        <v>0</v>
      </c>
    </row>
    <row r="7313" spans="2:13" x14ac:dyDescent="0.2">
      <c r="B7313">
        <v>0</v>
      </c>
      <c r="C7313">
        <v>0</v>
      </c>
      <c r="D7313">
        <v>0</v>
      </c>
      <c r="E7313">
        <v>0</v>
      </c>
      <c r="F7313">
        <v>0</v>
      </c>
      <c r="G7313">
        <v>55555555</v>
      </c>
      <c r="H7313">
        <v>0</v>
      </c>
      <c r="I7313">
        <v>0</v>
      </c>
      <c r="J7313">
        <v>0</v>
      </c>
      <c r="K7313">
        <v>0</v>
      </c>
      <c r="L7313">
        <v>0</v>
      </c>
      <c r="M7313">
        <v>0</v>
      </c>
    </row>
    <row r="7314" spans="2:13" x14ac:dyDescent="0.2">
      <c r="B7314">
        <v>0</v>
      </c>
      <c r="C7314">
        <v>0</v>
      </c>
      <c r="D7314">
        <v>0</v>
      </c>
      <c r="E7314">
        <v>0</v>
      </c>
      <c r="F7314">
        <v>0</v>
      </c>
      <c r="G7314">
        <v>55555555</v>
      </c>
      <c r="H7314">
        <v>0</v>
      </c>
      <c r="I7314">
        <v>0</v>
      </c>
      <c r="J7314">
        <v>0</v>
      </c>
      <c r="K7314">
        <v>0</v>
      </c>
      <c r="L7314">
        <v>0</v>
      </c>
      <c r="M7314">
        <v>0</v>
      </c>
    </row>
    <row r="7315" spans="2:13" x14ac:dyDescent="0.2">
      <c r="B7315">
        <v>0</v>
      </c>
      <c r="C7315">
        <v>0</v>
      </c>
      <c r="D7315">
        <v>0</v>
      </c>
      <c r="E7315">
        <v>0</v>
      </c>
      <c r="F7315">
        <v>0</v>
      </c>
      <c r="G7315">
        <v>55555555</v>
      </c>
      <c r="H7315">
        <v>0</v>
      </c>
      <c r="I7315">
        <v>0</v>
      </c>
      <c r="J7315">
        <v>0</v>
      </c>
      <c r="K7315">
        <v>0</v>
      </c>
      <c r="L7315">
        <v>0</v>
      </c>
      <c r="M7315">
        <v>0</v>
      </c>
    </row>
    <row r="7316" spans="2:13" x14ac:dyDescent="0.2">
      <c r="B7316">
        <v>0</v>
      </c>
      <c r="C7316">
        <v>0</v>
      </c>
      <c r="D7316">
        <v>0</v>
      </c>
      <c r="E7316">
        <v>0</v>
      </c>
      <c r="F7316">
        <v>0</v>
      </c>
      <c r="G7316">
        <v>55555555</v>
      </c>
      <c r="H7316">
        <v>0</v>
      </c>
      <c r="I7316">
        <v>0</v>
      </c>
      <c r="J7316">
        <v>0</v>
      </c>
      <c r="K7316">
        <v>0</v>
      </c>
      <c r="L7316">
        <v>0</v>
      </c>
      <c r="M7316">
        <v>0</v>
      </c>
    </row>
    <row r="7317" spans="2:13" x14ac:dyDescent="0.2">
      <c r="B7317">
        <v>0</v>
      </c>
      <c r="C7317">
        <v>0</v>
      </c>
      <c r="D7317">
        <v>0</v>
      </c>
      <c r="E7317">
        <v>0</v>
      </c>
      <c r="F7317">
        <v>0</v>
      </c>
      <c r="G7317">
        <v>55555555</v>
      </c>
      <c r="H7317">
        <v>0</v>
      </c>
      <c r="I7317">
        <v>0</v>
      </c>
      <c r="J7317">
        <v>0</v>
      </c>
      <c r="K7317">
        <v>0</v>
      </c>
      <c r="L7317">
        <v>0</v>
      </c>
      <c r="M7317">
        <v>0</v>
      </c>
    </row>
    <row r="7318" spans="2:13" x14ac:dyDescent="0.2">
      <c r="B7318">
        <v>0</v>
      </c>
      <c r="C7318">
        <v>0</v>
      </c>
      <c r="D7318">
        <v>0</v>
      </c>
      <c r="E7318">
        <v>0</v>
      </c>
      <c r="F7318">
        <v>0</v>
      </c>
      <c r="G7318">
        <v>55555555</v>
      </c>
      <c r="H7318">
        <v>0</v>
      </c>
      <c r="I7318">
        <v>0</v>
      </c>
      <c r="J7318">
        <v>0</v>
      </c>
      <c r="K7318">
        <v>0</v>
      </c>
      <c r="L7318">
        <v>0</v>
      </c>
      <c r="M7318">
        <v>0</v>
      </c>
    </row>
    <row r="7319" spans="2:13" x14ac:dyDescent="0.2">
      <c r="B7319">
        <v>0</v>
      </c>
      <c r="C7319">
        <v>0</v>
      </c>
      <c r="D7319">
        <v>0</v>
      </c>
      <c r="E7319">
        <v>0</v>
      </c>
      <c r="F7319">
        <v>0</v>
      </c>
      <c r="G7319">
        <v>55555555</v>
      </c>
      <c r="H7319">
        <v>0</v>
      </c>
      <c r="I7319">
        <v>0</v>
      </c>
      <c r="J7319">
        <v>0</v>
      </c>
      <c r="K7319">
        <v>0</v>
      </c>
      <c r="L7319">
        <v>0</v>
      </c>
      <c r="M7319">
        <v>0</v>
      </c>
    </row>
    <row r="7320" spans="2:13" x14ac:dyDescent="0.2">
      <c r="B7320">
        <v>0</v>
      </c>
      <c r="C7320">
        <v>0</v>
      </c>
      <c r="D7320">
        <v>0</v>
      </c>
      <c r="E7320">
        <v>0</v>
      </c>
      <c r="F7320">
        <v>0</v>
      </c>
      <c r="G7320">
        <v>55555555</v>
      </c>
      <c r="H7320">
        <v>0</v>
      </c>
      <c r="I7320">
        <v>0</v>
      </c>
      <c r="J7320">
        <v>0</v>
      </c>
      <c r="K7320">
        <v>0</v>
      </c>
      <c r="L7320">
        <v>0</v>
      </c>
      <c r="M7320">
        <v>0</v>
      </c>
    </row>
    <row r="7321" spans="2:13" x14ac:dyDescent="0.2">
      <c r="B7321">
        <v>0</v>
      </c>
      <c r="C7321">
        <v>0</v>
      </c>
      <c r="D7321">
        <v>0</v>
      </c>
      <c r="E7321">
        <v>0</v>
      </c>
      <c r="F7321">
        <v>0</v>
      </c>
      <c r="G7321">
        <v>55555555</v>
      </c>
      <c r="H7321">
        <v>0</v>
      </c>
      <c r="I7321">
        <v>0</v>
      </c>
      <c r="J7321">
        <v>0</v>
      </c>
      <c r="K7321">
        <v>0</v>
      </c>
      <c r="L7321">
        <v>0</v>
      </c>
      <c r="M7321">
        <v>0</v>
      </c>
    </row>
    <row r="7322" spans="2:13" x14ac:dyDescent="0.2">
      <c r="B7322">
        <v>0</v>
      </c>
      <c r="C7322">
        <v>0</v>
      </c>
      <c r="D7322">
        <v>0</v>
      </c>
      <c r="E7322">
        <v>0</v>
      </c>
      <c r="F7322">
        <v>0</v>
      </c>
      <c r="G7322">
        <v>55555555</v>
      </c>
      <c r="H7322">
        <v>0</v>
      </c>
      <c r="I7322">
        <v>0</v>
      </c>
      <c r="J7322">
        <v>0</v>
      </c>
      <c r="K7322">
        <v>0</v>
      </c>
      <c r="L7322">
        <v>0</v>
      </c>
      <c r="M7322">
        <v>0</v>
      </c>
    </row>
    <row r="7323" spans="2:13" x14ac:dyDescent="0.2">
      <c r="B7323">
        <v>0</v>
      </c>
      <c r="C7323">
        <v>0</v>
      </c>
      <c r="D7323">
        <v>0</v>
      </c>
      <c r="E7323">
        <v>0</v>
      </c>
      <c r="F7323">
        <v>0</v>
      </c>
      <c r="G7323">
        <v>55555555</v>
      </c>
      <c r="H7323">
        <v>0</v>
      </c>
      <c r="I7323">
        <v>0</v>
      </c>
      <c r="J7323">
        <v>0</v>
      </c>
      <c r="K7323">
        <v>0</v>
      </c>
      <c r="L7323">
        <v>0</v>
      </c>
      <c r="M7323">
        <v>0</v>
      </c>
    </row>
    <row r="7324" spans="2:13" x14ac:dyDescent="0.2">
      <c r="B7324">
        <v>0</v>
      </c>
      <c r="C7324">
        <v>0</v>
      </c>
      <c r="D7324">
        <v>0</v>
      </c>
      <c r="E7324">
        <v>0</v>
      </c>
      <c r="F7324">
        <v>0</v>
      </c>
      <c r="G7324">
        <v>55555555</v>
      </c>
      <c r="H7324">
        <v>0</v>
      </c>
      <c r="I7324">
        <v>0</v>
      </c>
      <c r="J7324">
        <v>0</v>
      </c>
      <c r="K7324">
        <v>0</v>
      </c>
      <c r="L7324">
        <v>0</v>
      </c>
      <c r="M7324">
        <v>0</v>
      </c>
    </row>
    <row r="7325" spans="2:13" x14ac:dyDescent="0.2">
      <c r="B7325">
        <v>0</v>
      </c>
      <c r="C7325">
        <v>0</v>
      </c>
      <c r="D7325">
        <v>0</v>
      </c>
      <c r="E7325">
        <v>0</v>
      </c>
      <c r="F7325">
        <v>0</v>
      </c>
      <c r="G7325">
        <v>55555555</v>
      </c>
      <c r="H7325">
        <v>0</v>
      </c>
      <c r="I7325">
        <v>0</v>
      </c>
      <c r="J7325">
        <v>0</v>
      </c>
      <c r="K7325">
        <v>0</v>
      </c>
      <c r="L7325">
        <v>0</v>
      </c>
      <c r="M7325">
        <v>0</v>
      </c>
    </row>
    <row r="7326" spans="2:13" x14ac:dyDescent="0.2">
      <c r="B7326">
        <v>0</v>
      </c>
      <c r="C7326">
        <v>0</v>
      </c>
      <c r="D7326">
        <v>0</v>
      </c>
      <c r="E7326">
        <v>0</v>
      </c>
      <c r="F7326">
        <v>0</v>
      </c>
      <c r="G7326">
        <v>55555555</v>
      </c>
      <c r="H7326">
        <v>0</v>
      </c>
      <c r="I7326">
        <v>0</v>
      </c>
      <c r="J7326">
        <v>0</v>
      </c>
      <c r="K7326">
        <v>0</v>
      </c>
      <c r="L7326">
        <v>0</v>
      </c>
      <c r="M7326">
        <v>0</v>
      </c>
    </row>
    <row r="7327" spans="2:13" x14ac:dyDescent="0.2">
      <c r="B7327">
        <v>0</v>
      </c>
      <c r="C7327">
        <v>0</v>
      </c>
      <c r="D7327">
        <v>0</v>
      </c>
      <c r="E7327">
        <v>0</v>
      </c>
      <c r="F7327">
        <v>0</v>
      </c>
      <c r="G7327">
        <v>55555555</v>
      </c>
      <c r="H7327">
        <v>0</v>
      </c>
      <c r="I7327">
        <v>0</v>
      </c>
      <c r="J7327">
        <v>0</v>
      </c>
      <c r="K7327">
        <v>0</v>
      </c>
      <c r="L7327">
        <v>0</v>
      </c>
      <c r="M7327">
        <v>0</v>
      </c>
    </row>
    <row r="7328" spans="2:13" x14ac:dyDescent="0.2">
      <c r="B7328">
        <v>0</v>
      </c>
      <c r="C7328">
        <v>0</v>
      </c>
      <c r="D7328">
        <v>0</v>
      </c>
      <c r="E7328">
        <v>0</v>
      </c>
      <c r="F7328">
        <v>0</v>
      </c>
      <c r="G7328">
        <v>55555555</v>
      </c>
      <c r="H7328">
        <v>0</v>
      </c>
      <c r="I7328">
        <v>0</v>
      </c>
      <c r="J7328">
        <v>0</v>
      </c>
      <c r="K7328">
        <v>0</v>
      </c>
      <c r="L7328">
        <v>0</v>
      </c>
      <c r="M7328">
        <v>0</v>
      </c>
    </row>
    <row r="7329" spans="2:13" x14ac:dyDescent="0.2">
      <c r="B7329">
        <v>0</v>
      </c>
      <c r="C7329">
        <v>0</v>
      </c>
      <c r="D7329">
        <v>0</v>
      </c>
      <c r="E7329">
        <v>0</v>
      </c>
      <c r="F7329">
        <v>0</v>
      </c>
      <c r="G7329">
        <v>55555555</v>
      </c>
      <c r="H7329">
        <v>0</v>
      </c>
      <c r="I7329">
        <v>0</v>
      </c>
      <c r="J7329">
        <v>0</v>
      </c>
      <c r="K7329">
        <v>0</v>
      </c>
      <c r="L7329">
        <v>0</v>
      </c>
      <c r="M7329">
        <v>0</v>
      </c>
    </row>
    <row r="7330" spans="2:13" x14ac:dyDescent="0.2">
      <c r="B7330">
        <v>0</v>
      </c>
      <c r="C7330">
        <v>0</v>
      </c>
      <c r="D7330">
        <v>0</v>
      </c>
      <c r="E7330">
        <v>0</v>
      </c>
      <c r="F7330">
        <v>0</v>
      </c>
      <c r="G7330">
        <v>55555555</v>
      </c>
      <c r="H7330">
        <v>0</v>
      </c>
      <c r="I7330">
        <v>0</v>
      </c>
      <c r="J7330">
        <v>0</v>
      </c>
      <c r="K7330">
        <v>0</v>
      </c>
      <c r="L7330">
        <v>0</v>
      </c>
      <c r="M7330">
        <v>0</v>
      </c>
    </row>
    <row r="7331" spans="2:13" x14ac:dyDescent="0.2">
      <c r="B7331">
        <v>0</v>
      </c>
      <c r="C7331">
        <v>0</v>
      </c>
      <c r="D7331">
        <v>0</v>
      </c>
      <c r="E7331">
        <v>0</v>
      </c>
      <c r="F7331">
        <v>0</v>
      </c>
      <c r="G7331">
        <v>55555555</v>
      </c>
      <c r="H7331">
        <v>0</v>
      </c>
      <c r="I7331">
        <v>0</v>
      </c>
      <c r="J7331">
        <v>0</v>
      </c>
      <c r="K7331">
        <v>0</v>
      </c>
      <c r="L7331">
        <v>0</v>
      </c>
      <c r="M7331">
        <v>0</v>
      </c>
    </row>
    <row r="7332" spans="2:13" x14ac:dyDescent="0.2">
      <c r="B7332">
        <v>0</v>
      </c>
      <c r="C7332">
        <v>0</v>
      </c>
      <c r="D7332">
        <v>0</v>
      </c>
      <c r="E7332">
        <v>0</v>
      </c>
      <c r="F7332">
        <v>0</v>
      </c>
      <c r="G7332">
        <v>55555555</v>
      </c>
      <c r="H7332">
        <v>0</v>
      </c>
      <c r="I7332">
        <v>0</v>
      </c>
      <c r="J7332">
        <v>0</v>
      </c>
      <c r="K7332">
        <v>0</v>
      </c>
      <c r="L7332">
        <v>0</v>
      </c>
      <c r="M7332">
        <v>0</v>
      </c>
    </row>
    <row r="7333" spans="2:13" x14ac:dyDescent="0.2">
      <c r="B7333">
        <v>0</v>
      </c>
      <c r="C7333">
        <v>0</v>
      </c>
      <c r="D7333">
        <v>0</v>
      </c>
      <c r="E7333">
        <v>0</v>
      </c>
      <c r="F7333">
        <v>0</v>
      </c>
      <c r="G7333">
        <v>55555555</v>
      </c>
      <c r="H7333">
        <v>0</v>
      </c>
      <c r="I7333">
        <v>0</v>
      </c>
      <c r="J7333">
        <v>0</v>
      </c>
      <c r="K7333">
        <v>0</v>
      </c>
      <c r="L7333">
        <v>0</v>
      </c>
      <c r="M7333">
        <v>0</v>
      </c>
    </row>
    <row r="7334" spans="2:13" x14ac:dyDescent="0.2">
      <c r="B7334">
        <v>0</v>
      </c>
      <c r="C7334">
        <v>0</v>
      </c>
      <c r="D7334">
        <v>0</v>
      </c>
      <c r="E7334">
        <v>0</v>
      </c>
      <c r="F7334">
        <v>0</v>
      </c>
      <c r="G7334">
        <v>55555555</v>
      </c>
      <c r="H7334">
        <v>0</v>
      </c>
      <c r="I7334">
        <v>0</v>
      </c>
      <c r="J7334">
        <v>0</v>
      </c>
      <c r="K7334">
        <v>0</v>
      </c>
      <c r="L7334">
        <v>0</v>
      </c>
      <c r="M7334">
        <v>0</v>
      </c>
    </row>
    <row r="7335" spans="2:13" x14ac:dyDescent="0.2">
      <c r="B7335">
        <v>0</v>
      </c>
      <c r="C7335">
        <v>0</v>
      </c>
      <c r="D7335">
        <v>0</v>
      </c>
      <c r="E7335">
        <v>0</v>
      </c>
      <c r="F7335">
        <v>0</v>
      </c>
      <c r="G7335">
        <v>55555555</v>
      </c>
      <c r="H7335">
        <v>0</v>
      </c>
      <c r="I7335">
        <v>0</v>
      </c>
      <c r="J7335">
        <v>0</v>
      </c>
      <c r="K7335">
        <v>0</v>
      </c>
      <c r="L7335">
        <v>0</v>
      </c>
      <c r="M7335">
        <v>0</v>
      </c>
    </row>
    <row r="7336" spans="2:13" x14ac:dyDescent="0.2">
      <c r="B7336">
        <v>0</v>
      </c>
      <c r="C7336">
        <v>0</v>
      </c>
      <c r="D7336">
        <v>0</v>
      </c>
      <c r="E7336">
        <v>0</v>
      </c>
      <c r="F7336">
        <v>0</v>
      </c>
      <c r="G7336">
        <v>55555555</v>
      </c>
      <c r="H7336">
        <v>0</v>
      </c>
      <c r="I7336">
        <v>0</v>
      </c>
      <c r="J7336">
        <v>0</v>
      </c>
      <c r="K7336">
        <v>0</v>
      </c>
      <c r="L7336">
        <v>0</v>
      </c>
      <c r="M7336">
        <v>0</v>
      </c>
    </row>
    <row r="7337" spans="2:13" x14ac:dyDescent="0.2">
      <c r="B7337">
        <v>0</v>
      </c>
      <c r="C7337">
        <v>0</v>
      </c>
      <c r="D7337">
        <v>0</v>
      </c>
      <c r="E7337">
        <v>0</v>
      </c>
      <c r="F7337">
        <v>0</v>
      </c>
      <c r="G7337">
        <v>55555555</v>
      </c>
      <c r="H7337">
        <v>0</v>
      </c>
      <c r="I7337">
        <v>0</v>
      </c>
      <c r="J7337">
        <v>0</v>
      </c>
      <c r="K7337">
        <v>0</v>
      </c>
      <c r="L7337">
        <v>0</v>
      </c>
      <c r="M7337">
        <v>0</v>
      </c>
    </row>
    <row r="7338" spans="2:13" x14ac:dyDescent="0.2">
      <c r="B7338">
        <v>0</v>
      </c>
      <c r="C7338">
        <v>0</v>
      </c>
      <c r="D7338">
        <v>0</v>
      </c>
      <c r="E7338">
        <v>0</v>
      </c>
      <c r="F7338">
        <v>0</v>
      </c>
      <c r="G7338">
        <v>55555555</v>
      </c>
      <c r="H7338">
        <v>0</v>
      </c>
      <c r="I7338">
        <v>0</v>
      </c>
      <c r="J7338">
        <v>0</v>
      </c>
      <c r="K7338">
        <v>0</v>
      </c>
      <c r="L7338">
        <v>0</v>
      </c>
      <c r="M7338">
        <v>0</v>
      </c>
    </row>
    <row r="7339" spans="2:13" x14ac:dyDescent="0.2">
      <c r="B7339">
        <v>0</v>
      </c>
      <c r="C7339">
        <v>0</v>
      </c>
      <c r="D7339">
        <v>0</v>
      </c>
      <c r="E7339">
        <v>0</v>
      </c>
      <c r="F7339">
        <v>0</v>
      </c>
      <c r="G7339">
        <v>55555555</v>
      </c>
      <c r="H7339">
        <v>0</v>
      </c>
      <c r="I7339">
        <v>0</v>
      </c>
      <c r="J7339">
        <v>0</v>
      </c>
      <c r="K7339">
        <v>0</v>
      </c>
      <c r="L7339">
        <v>0</v>
      </c>
      <c r="M7339">
        <v>0</v>
      </c>
    </row>
    <row r="7340" spans="2:13" x14ac:dyDescent="0.2">
      <c r="B7340">
        <v>0</v>
      </c>
      <c r="C7340">
        <v>0</v>
      </c>
      <c r="D7340">
        <v>0</v>
      </c>
      <c r="E7340">
        <v>0</v>
      </c>
      <c r="F7340">
        <v>0</v>
      </c>
      <c r="G7340">
        <v>55555555</v>
      </c>
      <c r="H7340">
        <v>0</v>
      </c>
      <c r="I7340">
        <v>0</v>
      </c>
      <c r="J7340">
        <v>0</v>
      </c>
      <c r="K7340">
        <v>0</v>
      </c>
      <c r="L7340">
        <v>0</v>
      </c>
      <c r="M7340">
        <v>0</v>
      </c>
    </row>
    <row r="7341" spans="2:13" x14ac:dyDescent="0.2">
      <c r="B7341">
        <v>0</v>
      </c>
      <c r="C7341">
        <v>0</v>
      </c>
      <c r="D7341">
        <v>0</v>
      </c>
      <c r="E7341">
        <v>0</v>
      </c>
      <c r="F7341">
        <v>0</v>
      </c>
      <c r="G7341">
        <v>55555555</v>
      </c>
      <c r="H7341">
        <v>0</v>
      </c>
      <c r="I7341">
        <v>0</v>
      </c>
      <c r="J7341">
        <v>0</v>
      </c>
      <c r="K7341">
        <v>0</v>
      </c>
      <c r="L7341">
        <v>0</v>
      </c>
      <c r="M7341">
        <v>0</v>
      </c>
    </row>
    <row r="7342" spans="2:13" x14ac:dyDescent="0.2">
      <c r="B7342">
        <v>0</v>
      </c>
      <c r="C7342">
        <v>0</v>
      </c>
      <c r="D7342">
        <v>0</v>
      </c>
      <c r="E7342">
        <v>0</v>
      </c>
      <c r="F7342">
        <v>0</v>
      </c>
      <c r="G7342">
        <v>55555555</v>
      </c>
      <c r="H7342">
        <v>0</v>
      </c>
      <c r="I7342">
        <v>0</v>
      </c>
      <c r="J7342">
        <v>0</v>
      </c>
      <c r="K7342">
        <v>0</v>
      </c>
      <c r="L7342">
        <v>0</v>
      </c>
      <c r="M7342">
        <v>0</v>
      </c>
    </row>
    <row r="7343" spans="2:13" x14ac:dyDescent="0.2">
      <c r="B7343">
        <v>0</v>
      </c>
      <c r="C7343">
        <v>0</v>
      </c>
      <c r="D7343">
        <v>0</v>
      </c>
      <c r="E7343">
        <v>0</v>
      </c>
      <c r="F7343">
        <v>0</v>
      </c>
      <c r="G7343">
        <v>55555555</v>
      </c>
      <c r="H7343">
        <v>0</v>
      </c>
      <c r="I7343">
        <v>0</v>
      </c>
      <c r="J7343">
        <v>0</v>
      </c>
      <c r="K7343">
        <v>0</v>
      </c>
      <c r="L7343">
        <v>0</v>
      </c>
      <c r="M7343">
        <v>0</v>
      </c>
    </row>
    <row r="7344" spans="2:13" x14ac:dyDescent="0.2">
      <c r="B7344">
        <v>0</v>
      </c>
      <c r="C7344">
        <v>0</v>
      </c>
      <c r="D7344">
        <v>0</v>
      </c>
      <c r="E7344">
        <v>0</v>
      </c>
      <c r="F7344">
        <v>0</v>
      </c>
      <c r="G7344">
        <v>55555555</v>
      </c>
      <c r="H7344">
        <v>0</v>
      </c>
      <c r="I7344">
        <v>0</v>
      </c>
      <c r="J7344">
        <v>0</v>
      </c>
      <c r="K7344">
        <v>0</v>
      </c>
      <c r="L7344">
        <v>0</v>
      </c>
      <c r="M7344">
        <v>0</v>
      </c>
    </row>
    <row r="7345" spans="2:13" x14ac:dyDescent="0.2">
      <c r="B7345">
        <v>0</v>
      </c>
      <c r="C7345">
        <v>0</v>
      </c>
      <c r="D7345">
        <v>0</v>
      </c>
      <c r="E7345">
        <v>0</v>
      </c>
      <c r="F7345">
        <v>0</v>
      </c>
      <c r="G7345">
        <v>55555555</v>
      </c>
      <c r="H7345">
        <v>0</v>
      </c>
      <c r="I7345">
        <v>0</v>
      </c>
      <c r="J7345">
        <v>0</v>
      </c>
      <c r="K7345">
        <v>0</v>
      </c>
      <c r="L7345">
        <v>0</v>
      </c>
      <c r="M7345">
        <v>0</v>
      </c>
    </row>
    <row r="7346" spans="2:13" x14ac:dyDescent="0.2">
      <c r="B7346">
        <v>0</v>
      </c>
      <c r="C7346">
        <v>0</v>
      </c>
      <c r="D7346">
        <v>0</v>
      </c>
      <c r="E7346">
        <v>0</v>
      </c>
      <c r="F7346">
        <v>0</v>
      </c>
      <c r="G7346">
        <v>55555555</v>
      </c>
      <c r="H7346">
        <v>0</v>
      </c>
      <c r="I7346">
        <v>0</v>
      </c>
      <c r="J7346">
        <v>0</v>
      </c>
      <c r="K7346">
        <v>0</v>
      </c>
      <c r="L7346">
        <v>0</v>
      </c>
      <c r="M7346">
        <v>0</v>
      </c>
    </row>
    <row r="7347" spans="2:13" x14ac:dyDescent="0.2">
      <c r="B7347">
        <v>0</v>
      </c>
      <c r="C7347">
        <v>0</v>
      </c>
      <c r="D7347">
        <v>0</v>
      </c>
      <c r="E7347">
        <v>0</v>
      </c>
      <c r="F7347">
        <v>0</v>
      </c>
      <c r="G7347">
        <v>55555555</v>
      </c>
      <c r="H7347">
        <v>0</v>
      </c>
      <c r="I7347">
        <v>0</v>
      </c>
      <c r="J7347">
        <v>0</v>
      </c>
      <c r="K7347">
        <v>0</v>
      </c>
      <c r="L7347">
        <v>0</v>
      </c>
      <c r="M7347">
        <v>0</v>
      </c>
    </row>
    <row r="7348" spans="2:13" x14ac:dyDescent="0.2">
      <c r="B7348">
        <v>0</v>
      </c>
      <c r="C7348">
        <v>0</v>
      </c>
      <c r="D7348">
        <v>0</v>
      </c>
      <c r="E7348">
        <v>0</v>
      </c>
      <c r="F7348">
        <v>0</v>
      </c>
      <c r="G7348">
        <v>55555555</v>
      </c>
      <c r="H7348">
        <v>0</v>
      </c>
      <c r="I7348">
        <v>0</v>
      </c>
      <c r="J7348">
        <v>0</v>
      </c>
      <c r="K7348">
        <v>0</v>
      </c>
      <c r="L7348">
        <v>0</v>
      </c>
      <c r="M7348">
        <v>0</v>
      </c>
    </row>
    <row r="7349" spans="2:13" x14ac:dyDescent="0.2">
      <c r="B7349">
        <v>0</v>
      </c>
      <c r="C7349">
        <v>0</v>
      </c>
      <c r="D7349">
        <v>0</v>
      </c>
      <c r="E7349">
        <v>0</v>
      </c>
      <c r="F7349">
        <v>0</v>
      </c>
      <c r="G7349">
        <v>55555555</v>
      </c>
      <c r="H7349">
        <v>0</v>
      </c>
      <c r="I7349">
        <v>0</v>
      </c>
      <c r="J7349">
        <v>0</v>
      </c>
      <c r="K7349">
        <v>0</v>
      </c>
      <c r="L7349">
        <v>0</v>
      </c>
      <c r="M7349">
        <v>0</v>
      </c>
    </row>
    <row r="7350" spans="2:13" x14ac:dyDescent="0.2">
      <c r="B7350">
        <v>0</v>
      </c>
      <c r="C7350">
        <v>0</v>
      </c>
      <c r="D7350">
        <v>0</v>
      </c>
      <c r="E7350">
        <v>0</v>
      </c>
      <c r="F7350">
        <v>0</v>
      </c>
      <c r="G7350">
        <v>55555555</v>
      </c>
      <c r="H7350">
        <v>0</v>
      </c>
      <c r="I7350">
        <v>0</v>
      </c>
      <c r="J7350">
        <v>0</v>
      </c>
      <c r="K7350">
        <v>0</v>
      </c>
      <c r="L7350">
        <v>0</v>
      </c>
      <c r="M7350">
        <v>0</v>
      </c>
    </row>
    <row r="7351" spans="2:13" x14ac:dyDescent="0.2">
      <c r="B7351">
        <v>0</v>
      </c>
      <c r="C7351">
        <v>0</v>
      </c>
      <c r="D7351">
        <v>0</v>
      </c>
      <c r="E7351">
        <v>0</v>
      </c>
      <c r="F7351">
        <v>0</v>
      </c>
      <c r="G7351">
        <v>55555555</v>
      </c>
      <c r="H7351">
        <v>0</v>
      </c>
      <c r="I7351">
        <v>0</v>
      </c>
      <c r="J7351">
        <v>0</v>
      </c>
      <c r="K7351">
        <v>0</v>
      </c>
      <c r="L7351">
        <v>0</v>
      </c>
      <c r="M7351">
        <v>0</v>
      </c>
    </row>
    <row r="7352" spans="2:13" x14ac:dyDescent="0.2">
      <c r="B7352">
        <v>0</v>
      </c>
      <c r="C7352">
        <v>0</v>
      </c>
      <c r="D7352">
        <v>0</v>
      </c>
      <c r="E7352">
        <v>0</v>
      </c>
      <c r="F7352">
        <v>0</v>
      </c>
      <c r="G7352">
        <v>55555555</v>
      </c>
      <c r="H7352">
        <v>0</v>
      </c>
      <c r="I7352">
        <v>0</v>
      </c>
      <c r="J7352">
        <v>0</v>
      </c>
      <c r="K7352">
        <v>0</v>
      </c>
      <c r="L7352">
        <v>0</v>
      </c>
      <c r="M7352">
        <v>0</v>
      </c>
    </row>
    <row r="7353" spans="2:13" x14ac:dyDescent="0.2">
      <c r="B7353">
        <v>0</v>
      </c>
      <c r="C7353">
        <v>0</v>
      </c>
      <c r="D7353">
        <v>0</v>
      </c>
      <c r="E7353">
        <v>0</v>
      </c>
      <c r="F7353">
        <v>0</v>
      </c>
      <c r="G7353">
        <v>55555555</v>
      </c>
      <c r="H7353">
        <v>0</v>
      </c>
      <c r="I7353">
        <v>0</v>
      </c>
      <c r="J7353">
        <v>0</v>
      </c>
      <c r="K7353">
        <v>0</v>
      </c>
      <c r="L7353">
        <v>0</v>
      </c>
      <c r="M7353">
        <v>0</v>
      </c>
    </row>
    <row r="7354" spans="2:13" x14ac:dyDescent="0.2">
      <c r="B7354">
        <v>0</v>
      </c>
      <c r="C7354">
        <v>0</v>
      </c>
      <c r="D7354">
        <v>0</v>
      </c>
      <c r="E7354">
        <v>0</v>
      </c>
      <c r="F7354">
        <v>0</v>
      </c>
      <c r="G7354">
        <v>55555555</v>
      </c>
      <c r="H7354">
        <v>0</v>
      </c>
      <c r="I7354">
        <v>0</v>
      </c>
      <c r="J7354">
        <v>0</v>
      </c>
      <c r="K7354">
        <v>0</v>
      </c>
      <c r="L7354">
        <v>0</v>
      </c>
      <c r="M7354">
        <v>0</v>
      </c>
    </row>
    <row r="7355" spans="2:13" x14ac:dyDescent="0.2">
      <c r="B7355">
        <v>0</v>
      </c>
      <c r="C7355">
        <v>0</v>
      </c>
      <c r="D7355">
        <v>0</v>
      </c>
      <c r="E7355">
        <v>0</v>
      </c>
      <c r="F7355">
        <v>0</v>
      </c>
      <c r="G7355">
        <v>55555555</v>
      </c>
      <c r="H7355">
        <v>0</v>
      </c>
      <c r="I7355">
        <v>0</v>
      </c>
      <c r="J7355">
        <v>0</v>
      </c>
      <c r="K7355">
        <v>0</v>
      </c>
      <c r="L7355">
        <v>0</v>
      </c>
      <c r="M7355">
        <v>0</v>
      </c>
    </row>
    <row r="7356" spans="2:13" x14ac:dyDescent="0.2">
      <c r="B7356">
        <v>0</v>
      </c>
      <c r="C7356">
        <v>0</v>
      </c>
      <c r="D7356">
        <v>0</v>
      </c>
      <c r="E7356">
        <v>0</v>
      </c>
      <c r="F7356">
        <v>0</v>
      </c>
      <c r="G7356">
        <v>55555555</v>
      </c>
      <c r="H7356">
        <v>0</v>
      </c>
      <c r="I7356">
        <v>0</v>
      </c>
      <c r="J7356">
        <v>0</v>
      </c>
      <c r="K7356">
        <v>0</v>
      </c>
      <c r="L7356">
        <v>0</v>
      </c>
      <c r="M7356">
        <v>0</v>
      </c>
    </row>
    <row r="7357" spans="2:13" x14ac:dyDescent="0.2">
      <c r="B7357">
        <v>0</v>
      </c>
      <c r="C7357">
        <v>0</v>
      </c>
      <c r="D7357">
        <v>0</v>
      </c>
      <c r="E7357">
        <v>0</v>
      </c>
      <c r="F7357">
        <v>0</v>
      </c>
      <c r="G7357">
        <v>55555555</v>
      </c>
      <c r="H7357">
        <v>0</v>
      </c>
      <c r="I7357">
        <v>0</v>
      </c>
      <c r="J7357">
        <v>0</v>
      </c>
      <c r="K7357">
        <v>0</v>
      </c>
      <c r="L7357">
        <v>0</v>
      </c>
      <c r="M7357">
        <v>0</v>
      </c>
    </row>
    <row r="7358" spans="2:13" x14ac:dyDescent="0.2">
      <c r="B7358">
        <v>0</v>
      </c>
      <c r="C7358">
        <v>0</v>
      </c>
      <c r="D7358">
        <v>0</v>
      </c>
      <c r="E7358">
        <v>0</v>
      </c>
      <c r="F7358">
        <v>0</v>
      </c>
      <c r="G7358">
        <v>55555555</v>
      </c>
      <c r="H7358">
        <v>0</v>
      </c>
      <c r="I7358">
        <v>0</v>
      </c>
      <c r="J7358">
        <v>0</v>
      </c>
      <c r="K7358">
        <v>0</v>
      </c>
      <c r="L7358">
        <v>0</v>
      </c>
      <c r="M7358">
        <v>0</v>
      </c>
    </row>
    <row r="7359" spans="2:13" x14ac:dyDescent="0.2">
      <c r="B7359">
        <v>0</v>
      </c>
      <c r="C7359">
        <v>0</v>
      </c>
      <c r="D7359">
        <v>0</v>
      </c>
      <c r="E7359">
        <v>0</v>
      </c>
      <c r="F7359">
        <v>0</v>
      </c>
      <c r="G7359">
        <v>55555555</v>
      </c>
      <c r="H7359">
        <v>0</v>
      </c>
      <c r="I7359">
        <v>0</v>
      </c>
      <c r="J7359">
        <v>0</v>
      </c>
      <c r="K7359">
        <v>0</v>
      </c>
      <c r="L7359">
        <v>0</v>
      </c>
      <c r="M7359">
        <v>0</v>
      </c>
    </row>
    <row r="7360" spans="2:13" x14ac:dyDescent="0.2">
      <c r="B7360">
        <v>0</v>
      </c>
      <c r="C7360">
        <v>0</v>
      </c>
      <c r="D7360">
        <v>0</v>
      </c>
      <c r="E7360">
        <v>0</v>
      </c>
      <c r="F7360">
        <v>0</v>
      </c>
      <c r="G7360">
        <v>55555555</v>
      </c>
      <c r="H7360">
        <v>0</v>
      </c>
      <c r="I7360">
        <v>0</v>
      </c>
      <c r="J7360">
        <v>0</v>
      </c>
      <c r="K7360">
        <v>0</v>
      </c>
      <c r="L7360">
        <v>0</v>
      </c>
      <c r="M7360">
        <v>0</v>
      </c>
    </row>
    <row r="7361" spans="2:13" x14ac:dyDescent="0.2">
      <c r="B7361">
        <v>0</v>
      </c>
      <c r="C7361">
        <v>0</v>
      </c>
      <c r="D7361">
        <v>0</v>
      </c>
      <c r="E7361">
        <v>0</v>
      </c>
      <c r="F7361">
        <v>0</v>
      </c>
      <c r="G7361">
        <v>55555555</v>
      </c>
      <c r="H7361">
        <v>0</v>
      </c>
      <c r="I7361">
        <v>0</v>
      </c>
      <c r="J7361">
        <v>0</v>
      </c>
      <c r="K7361">
        <v>0</v>
      </c>
      <c r="L7361">
        <v>0</v>
      </c>
      <c r="M7361">
        <v>0</v>
      </c>
    </row>
    <row r="7362" spans="2:13" x14ac:dyDescent="0.2">
      <c r="B7362">
        <v>0</v>
      </c>
      <c r="C7362">
        <v>0</v>
      </c>
      <c r="D7362">
        <v>0</v>
      </c>
      <c r="E7362">
        <v>0</v>
      </c>
      <c r="F7362">
        <v>0</v>
      </c>
      <c r="G7362">
        <v>55555555</v>
      </c>
      <c r="H7362">
        <v>0</v>
      </c>
      <c r="I7362">
        <v>0</v>
      </c>
      <c r="J7362">
        <v>0</v>
      </c>
      <c r="K7362">
        <v>0</v>
      </c>
      <c r="L7362">
        <v>0</v>
      </c>
      <c r="M7362">
        <v>0</v>
      </c>
    </row>
    <row r="7363" spans="2:13" x14ac:dyDescent="0.2">
      <c r="B7363">
        <v>0</v>
      </c>
      <c r="C7363">
        <v>0</v>
      </c>
      <c r="D7363">
        <v>0</v>
      </c>
      <c r="E7363">
        <v>0</v>
      </c>
      <c r="F7363">
        <v>0</v>
      </c>
      <c r="G7363">
        <v>55555555</v>
      </c>
      <c r="H7363">
        <v>0</v>
      </c>
      <c r="I7363">
        <v>0</v>
      </c>
      <c r="J7363">
        <v>0</v>
      </c>
      <c r="K7363">
        <v>0</v>
      </c>
      <c r="L7363">
        <v>0</v>
      </c>
      <c r="M7363">
        <v>0</v>
      </c>
    </row>
    <row r="7364" spans="2:13" x14ac:dyDescent="0.2">
      <c r="B7364">
        <v>0</v>
      </c>
      <c r="C7364">
        <v>0</v>
      </c>
      <c r="D7364">
        <v>0</v>
      </c>
      <c r="E7364">
        <v>0</v>
      </c>
      <c r="F7364">
        <v>0</v>
      </c>
      <c r="G7364">
        <v>55555555</v>
      </c>
      <c r="H7364">
        <v>0</v>
      </c>
      <c r="I7364">
        <v>0</v>
      </c>
      <c r="J7364">
        <v>0</v>
      </c>
      <c r="K7364">
        <v>0</v>
      </c>
      <c r="L7364">
        <v>0</v>
      </c>
      <c r="M7364">
        <v>0</v>
      </c>
    </row>
    <row r="7365" spans="2:13" x14ac:dyDescent="0.2">
      <c r="B7365">
        <v>0</v>
      </c>
      <c r="C7365">
        <v>0</v>
      </c>
      <c r="D7365">
        <v>0</v>
      </c>
      <c r="E7365">
        <v>0</v>
      </c>
      <c r="F7365">
        <v>0</v>
      </c>
      <c r="G7365">
        <v>55555555</v>
      </c>
      <c r="H7365">
        <v>0</v>
      </c>
      <c r="I7365">
        <v>0</v>
      </c>
      <c r="J7365">
        <v>0</v>
      </c>
      <c r="K7365">
        <v>0</v>
      </c>
      <c r="L7365">
        <v>0</v>
      </c>
      <c r="M7365">
        <v>0</v>
      </c>
    </row>
    <row r="7366" spans="2:13" x14ac:dyDescent="0.2">
      <c r="B7366">
        <v>0</v>
      </c>
      <c r="C7366">
        <v>0</v>
      </c>
      <c r="D7366">
        <v>0</v>
      </c>
      <c r="E7366">
        <v>0</v>
      </c>
      <c r="F7366">
        <v>0</v>
      </c>
      <c r="G7366">
        <v>55555555</v>
      </c>
      <c r="H7366">
        <v>0</v>
      </c>
      <c r="I7366">
        <v>0</v>
      </c>
      <c r="J7366">
        <v>0</v>
      </c>
      <c r="K7366">
        <v>0</v>
      </c>
      <c r="L7366">
        <v>0</v>
      </c>
      <c r="M7366">
        <v>0</v>
      </c>
    </row>
    <row r="7367" spans="2:13" x14ac:dyDescent="0.2">
      <c r="B7367">
        <v>0</v>
      </c>
      <c r="C7367">
        <v>0</v>
      </c>
      <c r="D7367">
        <v>0</v>
      </c>
      <c r="E7367">
        <v>0</v>
      </c>
      <c r="F7367">
        <v>0</v>
      </c>
      <c r="G7367">
        <v>55555555</v>
      </c>
      <c r="H7367">
        <v>0</v>
      </c>
      <c r="I7367">
        <v>0</v>
      </c>
      <c r="J7367">
        <v>0</v>
      </c>
      <c r="K7367">
        <v>0</v>
      </c>
      <c r="L7367">
        <v>0</v>
      </c>
      <c r="M7367">
        <v>0</v>
      </c>
    </row>
    <row r="7368" spans="2:13" x14ac:dyDescent="0.2">
      <c r="B7368">
        <v>0</v>
      </c>
      <c r="C7368">
        <v>0</v>
      </c>
      <c r="D7368">
        <v>0</v>
      </c>
      <c r="E7368">
        <v>0</v>
      </c>
      <c r="F7368">
        <v>0</v>
      </c>
      <c r="G7368">
        <v>55555555</v>
      </c>
      <c r="H7368">
        <v>0</v>
      </c>
      <c r="I7368">
        <v>0</v>
      </c>
      <c r="J7368">
        <v>0</v>
      </c>
      <c r="K7368">
        <v>0</v>
      </c>
      <c r="L7368">
        <v>0</v>
      </c>
      <c r="M7368">
        <v>0</v>
      </c>
    </row>
    <row r="7369" spans="2:13" x14ac:dyDescent="0.2">
      <c r="B7369">
        <v>0</v>
      </c>
      <c r="C7369">
        <v>0</v>
      </c>
      <c r="D7369">
        <v>0</v>
      </c>
      <c r="E7369">
        <v>0</v>
      </c>
      <c r="F7369">
        <v>0</v>
      </c>
      <c r="G7369">
        <v>55555555</v>
      </c>
      <c r="H7369">
        <v>0</v>
      </c>
      <c r="I7369">
        <v>0</v>
      </c>
      <c r="J7369">
        <v>0</v>
      </c>
      <c r="K7369">
        <v>0</v>
      </c>
      <c r="L7369">
        <v>0</v>
      </c>
      <c r="M7369">
        <v>0</v>
      </c>
    </row>
    <row r="7370" spans="2:13" x14ac:dyDescent="0.2">
      <c r="B7370">
        <v>0</v>
      </c>
      <c r="C7370">
        <v>0</v>
      </c>
      <c r="D7370">
        <v>0</v>
      </c>
      <c r="E7370">
        <v>0</v>
      </c>
      <c r="F7370">
        <v>0</v>
      </c>
      <c r="G7370">
        <v>55555555</v>
      </c>
      <c r="H7370">
        <v>0</v>
      </c>
      <c r="I7370">
        <v>0</v>
      </c>
      <c r="J7370">
        <v>0</v>
      </c>
      <c r="K7370">
        <v>0</v>
      </c>
      <c r="L7370">
        <v>0</v>
      </c>
      <c r="M7370">
        <v>0</v>
      </c>
    </row>
    <row r="7371" spans="2:13" x14ac:dyDescent="0.2">
      <c r="B7371">
        <v>0</v>
      </c>
      <c r="C7371">
        <v>0</v>
      </c>
      <c r="D7371">
        <v>0</v>
      </c>
      <c r="E7371">
        <v>0</v>
      </c>
      <c r="F7371">
        <v>0</v>
      </c>
      <c r="G7371">
        <v>55555555</v>
      </c>
      <c r="H7371">
        <v>0</v>
      </c>
      <c r="I7371">
        <v>0</v>
      </c>
      <c r="J7371">
        <v>0</v>
      </c>
      <c r="K7371">
        <v>0</v>
      </c>
      <c r="L7371">
        <v>0</v>
      </c>
      <c r="M7371">
        <v>0</v>
      </c>
    </row>
    <row r="7372" spans="2:13" x14ac:dyDescent="0.2">
      <c r="B7372">
        <v>0</v>
      </c>
      <c r="C7372">
        <v>0</v>
      </c>
      <c r="D7372">
        <v>0</v>
      </c>
      <c r="E7372">
        <v>0</v>
      </c>
      <c r="F7372">
        <v>0</v>
      </c>
      <c r="G7372">
        <v>55555555</v>
      </c>
      <c r="H7372">
        <v>0</v>
      </c>
      <c r="I7372">
        <v>0</v>
      </c>
      <c r="J7372">
        <v>0</v>
      </c>
      <c r="K7372">
        <v>0</v>
      </c>
      <c r="L7372">
        <v>0</v>
      </c>
      <c r="M7372">
        <v>0</v>
      </c>
    </row>
    <row r="7373" spans="2:13" x14ac:dyDescent="0.2">
      <c r="B7373">
        <v>0</v>
      </c>
      <c r="C7373">
        <v>0</v>
      </c>
      <c r="D7373">
        <v>0</v>
      </c>
      <c r="E7373">
        <v>0</v>
      </c>
      <c r="F7373">
        <v>0</v>
      </c>
      <c r="G7373">
        <v>55555555</v>
      </c>
      <c r="H7373">
        <v>0</v>
      </c>
      <c r="I7373">
        <v>0</v>
      </c>
      <c r="J7373">
        <v>0</v>
      </c>
      <c r="K7373">
        <v>0</v>
      </c>
      <c r="L7373">
        <v>0</v>
      </c>
      <c r="M7373">
        <v>0</v>
      </c>
    </row>
    <row r="7374" spans="2:13" x14ac:dyDescent="0.2">
      <c r="B7374">
        <v>0</v>
      </c>
      <c r="C7374">
        <v>0</v>
      </c>
      <c r="D7374">
        <v>0</v>
      </c>
      <c r="E7374">
        <v>0</v>
      </c>
      <c r="F7374">
        <v>0</v>
      </c>
      <c r="G7374">
        <v>55555555</v>
      </c>
      <c r="H7374">
        <v>0</v>
      </c>
      <c r="I7374">
        <v>0</v>
      </c>
      <c r="J7374">
        <v>0</v>
      </c>
      <c r="K7374">
        <v>0</v>
      </c>
      <c r="L7374">
        <v>0</v>
      </c>
      <c r="M7374">
        <v>0</v>
      </c>
    </row>
    <row r="7375" spans="2:13" x14ac:dyDescent="0.2">
      <c r="B7375">
        <v>0</v>
      </c>
      <c r="C7375">
        <v>0</v>
      </c>
      <c r="D7375">
        <v>0</v>
      </c>
      <c r="E7375">
        <v>0</v>
      </c>
      <c r="F7375">
        <v>0</v>
      </c>
      <c r="G7375">
        <v>55555555</v>
      </c>
      <c r="H7375">
        <v>0</v>
      </c>
      <c r="I7375">
        <v>0</v>
      </c>
      <c r="J7375">
        <v>0</v>
      </c>
      <c r="K7375">
        <v>0</v>
      </c>
      <c r="L7375">
        <v>0</v>
      </c>
      <c r="M7375">
        <v>0</v>
      </c>
    </row>
    <row r="7376" spans="2:13" x14ac:dyDescent="0.2">
      <c r="B7376">
        <v>0</v>
      </c>
      <c r="C7376">
        <v>0</v>
      </c>
      <c r="D7376">
        <v>0</v>
      </c>
      <c r="E7376">
        <v>0</v>
      </c>
      <c r="F7376">
        <v>0</v>
      </c>
      <c r="G7376">
        <v>55555555</v>
      </c>
      <c r="H7376">
        <v>0</v>
      </c>
      <c r="I7376">
        <v>0</v>
      </c>
      <c r="J7376">
        <v>0</v>
      </c>
      <c r="K7376">
        <v>0</v>
      </c>
      <c r="L7376">
        <v>0</v>
      </c>
      <c r="M7376">
        <v>0</v>
      </c>
    </row>
    <row r="7377" spans="2:13" x14ac:dyDescent="0.2">
      <c r="B7377">
        <v>0</v>
      </c>
      <c r="C7377">
        <v>0</v>
      </c>
      <c r="D7377">
        <v>0</v>
      </c>
      <c r="E7377">
        <v>0</v>
      </c>
      <c r="F7377">
        <v>0</v>
      </c>
      <c r="G7377">
        <v>55555555</v>
      </c>
      <c r="H7377">
        <v>0</v>
      </c>
      <c r="I7377">
        <v>0</v>
      </c>
      <c r="J7377">
        <v>0</v>
      </c>
      <c r="K7377">
        <v>0</v>
      </c>
      <c r="L7377">
        <v>0</v>
      </c>
      <c r="M7377">
        <v>0</v>
      </c>
    </row>
    <row r="7378" spans="2:13" x14ac:dyDescent="0.2">
      <c r="B7378">
        <v>0</v>
      </c>
      <c r="C7378">
        <v>0</v>
      </c>
      <c r="D7378">
        <v>0</v>
      </c>
      <c r="E7378">
        <v>0</v>
      </c>
      <c r="F7378">
        <v>0</v>
      </c>
      <c r="G7378">
        <v>55555555</v>
      </c>
      <c r="H7378">
        <v>0</v>
      </c>
      <c r="I7378">
        <v>0</v>
      </c>
      <c r="J7378">
        <v>0</v>
      </c>
      <c r="K7378">
        <v>0</v>
      </c>
      <c r="L7378">
        <v>0</v>
      </c>
      <c r="M7378">
        <v>0</v>
      </c>
    </row>
    <row r="7379" spans="2:13" x14ac:dyDescent="0.2">
      <c r="B7379">
        <v>0</v>
      </c>
      <c r="C7379">
        <v>0</v>
      </c>
      <c r="D7379">
        <v>0</v>
      </c>
      <c r="E7379">
        <v>0</v>
      </c>
      <c r="F7379">
        <v>0</v>
      </c>
      <c r="G7379">
        <v>55555555</v>
      </c>
      <c r="H7379">
        <v>0</v>
      </c>
      <c r="I7379">
        <v>0</v>
      </c>
      <c r="J7379">
        <v>0</v>
      </c>
      <c r="K7379">
        <v>0</v>
      </c>
      <c r="L7379">
        <v>0</v>
      </c>
      <c r="M7379">
        <v>0</v>
      </c>
    </row>
    <row r="7380" spans="2:13" x14ac:dyDescent="0.2">
      <c r="B7380">
        <v>0</v>
      </c>
      <c r="C7380">
        <v>0</v>
      </c>
      <c r="D7380">
        <v>0</v>
      </c>
      <c r="E7380">
        <v>0</v>
      </c>
      <c r="F7380">
        <v>0</v>
      </c>
      <c r="G7380">
        <v>55555555</v>
      </c>
      <c r="H7380">
        <v>0</v>
      </c>
      <c r="I7380">
        <v>0</v>
      </c>
      <c r="J7380">
        <v>0</v>
      </c>
      <c r="K7380">
        <v>0</v>
      </c>
      <c r="L7380">
        <v>0</v>
      </c>
      <c r="M7380">
        <v>0</v>
      </c>
    </row>
    <row r="7381" spans="2:13" x14ac:dyDescent="0.2">
      <c r="B7381">
        <v>0</v>
      </c>
      <c r="C7381">
        <v>0</v>
      </c>
      <c r="D7381">
        <v>0</v>
      </c>
      <c r="E7381">
        <v>0</v>
      </c>
      <c r="F7381">
        <v>0</v>
      </c>
      <c r="G7381">
        <v>55555555</v>
      </c>
      <c r="H7381">
        <v>0</v>
      </c>
      <c r="I7381">
        <v>0</v>
      </c>
      <c r="J7381">
        <v>0</v>
      </c>
      <c r="K7381">
        <v>0</v>
      </c>
      <c r="L7381">
        <v>0</v>
      </c>
      <c r="M7381">
        <v>0</v>
      </c>
    </row>
    <row r="7382" spans="2:13" x14ac:dyDescent="0.2">
      <c r="B7382">
        <v>0</v>
      </c>
      <c r="C7382">
        <v>0</v>
      </c>
      <c r="D7382">
        <v>0</v>
      </c>
      <c r="E7382">
        <v>0</v>
      </c>
      <c r="F7382">
        <v>0</v>
      </c>
      <c r="G7382">
        <v>55555555</v>
      </c>
      <c r="H7382">
        <v>0</v>
      </c>
      <c r="I7382">
        <v>0</v>
      </c>
      <c r="J7382">
        <v>0</v>
      </c>
      <c r="K7382">
        <v>0</v>
      </c>
      <c r="L7382">
        <v>0</v>
      </c>
      <c r="M7382">
        <v>0</v>
      </c>
    </row>
    <row r="7383" spans="2:13" x14ac:dyDescent="0.2">
      <c r="B7383">
        <v>0</v>
      </c>
      <c r="C7383">
        <v>0</v>
      </c>
      <c r="D7383">
        <v>0</v>
      </c>
      <c r="E7383">
        <v>0</v>
      </c>
      <c r="F7383">
        <v>0</v>
      </c>
      <c r="G7383">
        <v>55555555</v>
      </c>
      <c r="H7383">
        <v>0</v>
      </c>
      <c r="I7383">
        <v>0</v>
      </c>
      <c r="J7383">
        <v>0</v>
      </c>
      <c r="K7383">
        <v>0</v>
      </c>
      <c r="L7383">
        <v>0</v>
      </c>
      <c r="M7383">
        <v>0</v>
      </c>
    </row>
    <row r="7384" spans="2:13" x14ac:dyDescent="0.2">
      <c r="B7384">
        <v>0</v>
      </c>
      <c r="C7384">
        <v>0</v>
      </c>
      <c r="D7384">
        <v>0</v>
      </c>
      <c r="E7384">
        <v>0</v>
      </c>
      <c r="F7384">
        <v>0</v>
      </c>
      <c r="G7384">
        <v>55555555</v>
      </c>
      <c r="H7384">
        <v>0</v>
      </c>
      <c r="I7384">
        <v>0</v>
      </c>
      <c r="J7384">
        <v>0</v>
      </c>
      <c r="K7384">
        <v>0</v>
      </c>
      <c r="L7384">
        <v>0</v>
      </c>
      <c r="M7384">
        <v>0</v>
      </c>
    </row>
    <row r="7385" spans="2:13" x14ac:dyDescent="0.2">
      <c r="B7385">
        <v>0</v>
      </c>
      <c r="C7385">
        <v>0</v>
      </c>
      <c r="D7385">
        <v>0</v>
      </c>
      <c r="E7385">
        <v>0</v>
      </c>
      <c r="F7385">
        <v>0</v>
      </c>
      <c r="G7385">
        <v>55555555</v>
      </c>
      <c r="H7385">
        <v>0</v>
      </c>
      <c r="I7385">
        <v>0</v>
      </c>
      <c r="J7385">
        <v>0</v>
      </c>
      <c r="K7385">
        <v>0</v>
      </c>
      <c r="L7385">
        <v>0</v>
      </c>
      <c r="M7385">
        <v>0</v>
      </c>
    </row>
    <row r="7386" spans="2:13" x14ac:dyDescent="0.2">
      <c r="B7386">
        <v>0</v>
      </c>
      <c r="C7386">
        <v>0</v>
      </c>
      <c r="D7386">
        <v>0</v>
      </c>
      <c r="E7386">
        <v>0</v>
      </c>
      <c r="F7386">
        <v>0</v>
      </c>
      <c r="G7386">
        <v>55555555</v>
      </c>
      <c r="H7386">
        <v>0</v>
      </c>
      <c r="I7386">
        <v>0</v>
      </c>
      <c r="J7386">
        <v>0</v>
      </c>
      <c r="K7386">
        <v>0</v>
      </c>
      <c r="L7386">
        <v>0</v>
      </c>
      <c r="M7386">
        <v>0</v>
      </c>
    </row>
    <row r="7387" spans="2:13" x14ac:dyDescent="0.2">
      <c r="B7387">
        <v>0</v>
      </c>
      <c r="C7387">
        <v>0</v>
      </c>
      <c r="D7387">
        <v>0</v>
      </c>
      <c r="E7387">
        <v>0</v>
      </c>
      <c r="F7387">
        <v>0</v>
      </c>
      <c r="G7387">
        <v>55555555</v>
      </c>
      <c r="H7387">
        <v>0</v>
      </c>
      <c r="I7387">
        <v>0</v>
      </c>
      <c r="J7387">
        <v>0</v>
      </c>
      <c r="K7387">
        <v>0</v>
      </c>
      <c r="L7387">
        <v>0</v>
      </c>
      <c r="M7387">
        <v>0</v>
      </c>
    </row>
    <row r="7388" spans="2:13" x14ac:dyDescent="0.2">
      <c r="B7388">
        <v>0</v>
      </c>
      <c r="C7388">
        <v>0</v>
      </c>
      <c r="D7388">
        <v>0</v>
      </c>
      <c r="E7388">
        <v>0</v>
      </c>
      <c r="F7388">
        <v>0</v>
      </c>
      <c r="G7388">
        <v>55555555</v>
      </c>
      <c r="H7388">
        <v>0</v>
      </c>
      <c r="I7388">
        <v>0</v>
      </c>
      <c r="J7388">
        <v>0</v>
      </c>
      <c r="K7388">
        <v>0</v>
      </c>
      <c r="L7388">
        <v>0</v>
      </c>
      <c r="M7388">
        <v>0</v>
      </c>
    </row>
    <row r="7389" spans="2:13" x14ac:dyDescent="0.2">
      <c r="B7389">
        <v>0</v>
      </c>
      <c r="C7389">
        <v>0</v>
      </c>
      <c r="D7389">
        <v>0</v>
      </c>
      <c r="E7389">
        <v>0</v>
      </c>
      <c r="F7389">
        <v>0</v>
      </c>
      <c r="G7389">
        <v>55555555</v>
      </c>
      <c r="H7389">
        <v>0</v>
      </c>
      <c r="I7389">
        <v>0</v>
      </c>
      <c r="J7389">
        <v>0</v>
      </c>
      <c r="K7389">
        <v>0</v>
      </c>
      <c r="L7389">
        <v>0</v>
      </c>
      <c r="M7389">
        <v>0</v>
      </c>
    </row>
    <row r="7390" spans="2:13" x14ac:dyDescent="0.2">
      <c r="B7390">
        <v>0</v>
      </c>
      <c r="C7390">
        <v>0</v>
      </c>
      <c r="D7390">
        <v>0</v>
      </c>
      <c r="E7390">
        <v>0</v>
      </c>
      <c r="F7390">
        <v>0</v>
      </c>
      <c r="G7390">
        <v>55555555</v>
      </c>
      <c r="H7390">
        <v>0</v>
      </c>
      <c r="I7390">
        <v>0</v>
      </c>
      <c r="J7390">
        <v>0</v>
      </c>
      <c r="K7390">
        <v>0</v>
      </c>
      <c r="L7390">
        <v>0</v>
      </c>
      <c r="M7390">
        <v>0</v>
      </c>
    </row>
    <row r="7391" spans="2:13" x14ac:dyDescent="0.2">
      <c r="B7391">
        <v>0</v>
      </c>
      <c r="C7391">
        <v>0</v>
      </c>
      <c r="D7391">
        <v>0</v>
      </c>
      <c r="E7391">
        <v>0</v>
      </c>
      <c r="F7391">
        <v>0</v>
      </c>
      <c r="G7391">
        <v>55555555</v>
      </c>
      <c r="H7391">
        <v>0</v>
      </c>
      <c r="I7391">
        <v>0</v>
      </c>
      <c r="J7391">
        <v>0</v>
      </c>
      <c r="K7391">
        <v>0</v>
      </c>
      <c r="L7391">
        <v>0</v>
      </c>
      <c r="M7391">
        <v>0</v>
      </c>
    </row>
    <row r="7392" spans="2:13" x14ac:dyDescent="0.2">
      <c r="B7392">
        <v>0</v>
      </c>
      <c r="C7392">
        <v>0</v>
      </c>
      <c r="D7392">
        <v>0</v>
      </c>
      <c r="E7392">
        <v>0</v>
      </c>
      <c r="F7392">
        <v>0</v>
      </c>
      <c r="G7392">
        <v>55555555</v>
      </c>
      <c r="H7392">
        <v>0</v>
      </c>
      <c r="I7392">
        <v>0</v>
      </c>
      <c r="J7392">
        <v>0</v>
      </c>
      <c r="K7392">
        <v>0</v>
      </c>
      <c r="L7392">
        <v>0</v>
      </c>
      <c r="M7392">
        <v>0</v>
      </c>
    </row>
    <row r="7393" spans="2:13" x14ac:dyDescent="0.2">
      <c r="B7393">
        <v>0</v>
      </c>
      <c r="C7393">
        <v>0</v>
      </c>
      <c r="D7393">
        <v>0</v>
      </c>
      <c r="E7393">
        <v>0</v>
      </c>
      <c r="F7393">
        <v>0</v>
      </c>
      <c r="G7393">
        <v>55555555</v>
      </c>
      <c r="H7393">
        <v>0</v>
      </c>
      <c r="I7393">
        <v>0</v>
      </c>
      <c r="J7393">
        <v>0</v>
      </c>
      <c r="K7393">
        <v>0</v>
      </c>
      <c r="L7393">
        <v>0</v>
      </c>
      <c r="M7393">
        <v>0</v>
      </c>
    </row>
    <row r="7394" spans="2:13" x14ac:dyDescent="0.2">
      <c r="B7394">
        <v>0</v>
      </c>
      <c r="C7394">
        <v>0</v>
      </c>
      <c r="D7394">
        <v>0</v>
      </c>
      <c r="E7394">
        <v>0</v>
      </c>
      <c r="F7394">
        <v>0</v>
      </c>
      <c r="G7394">
        <v>55555555</v>
      </c>
      <c r="H7394">
        <v>0</v>
      </c>
      <c r="I7394">
        <v>0</v>
      </c>
      <c r="J7394">
        <v>0</v>
      </c>
      <c r="K7394">
        <v>0</v>
      </c>
      <c r="L7394">
        <v>0</v>
      </c>
      <c r="M7394">
        <v>0</v>
      </c>
    </row>
    <row r="7395" spans="2:13" x14ac:dyDescent="0.2">
      <c r="B7395">
        <v>0</v>
      </c>
      <c r="C7395">
        <v>0</v>
      </c>
      <c r="D7395">
        <v>0</v>
      </c>
      <c r="E7395">
        <v>0</v>
      </c>
      <c r="F7395">
        <v>0</v>
      </c>
      <c r="G7395">
        <v>55555555</v>
      </c>
      <c r="H7395">
        <v>0</v>
      </c>
      <c r="I7395">
        <v>0</v>
      </c>
      <c r="J7395">
        <v>0</v>
      </c>
      <c r="K7395">
        <v>0</v>
      </c>
      <c r="L7395">
        <v>0</v>
      </c>
      <c r="M7395">
        <v>0</v>
      </c>
    </row>
    <row r="7396" spans="2:13" x14ac:dyDescent="0.2">
      <c r="B7396">
        <v>0</v>
      </c>
      <c r="C7396">
        <v>0</v>
      </c>
      <c r="D7396">
        <v>0</v>
      </c>
      <c r="E7396">
        <v>0</v>
      </c>
      <c r="F7396">
        <v>0</v>
      </c>
      <c r="G7396">
        <v>55555555</v>
      </c>
      <c r="H7396">
        <v>0</v>
      </c>
      <c r="I7396">
        <v>0</v>
      </c>
      <c r="J7396">
        <v>0</v>
      </c>
      <c r="K7396">
        <v>0</v>
      </c>
      <c r="L7396">
        <v>0</v>
      </c>
      <c r="M7396">
        <v>0</v>
      </c>
    </row>
    <row r="7397" spans="2:13" x14ac:dyDescent="0.2">
      <c r="B7397">
        <v>0</v>
      </c>
      <c r="C7397">
        <v>0</v>
      </c>
      <c r="D7397">
        <v>0</v>
      </c>
      <c r="E7397">
        <v>0</v>
      </c>
      <c r="F7397">
        <v>0</v>
      </c>
      <c r="G7397">
        <v>55555555</v>
      </c>
      <c r="H7397">
        <v>0</v>
      </c>
      <c r="I7397">
        <v>0</v>
      </c>
      <c r="J7397">
        <v>0</v>
      </c>
      <c r="K7397">
        <v>0</v>
      </c>
      <c r="L7397">
        <v>0</v>
      </c>
      <c r="M7397">
        <v>0</v>
      </c>
    </row>
    <row r="7398" spans="2:13" x14ac:dyDescent="0.2">
      <c r="B7398">
        <v>0</v>
      </c>
      <c r="C7398">
        <v>0</v>
      </c>
      <c r="D7398">
        <v>0</v>
      </c>
      <c r="E7398">
        <v>0</v>
      </c>
      <c r="F7398">
        <v>0</v>
      </c>
      <c r="G7398">
        <v>55555555</v>
      </c>
      <c r="H7398">
        <v>0</v>
      </c>
      <c r="I7398">
        <v>0</v>
      </c>
      <c r="J7398">
        <v>0</v>
      </c>
      <c r="K7398">
        <v>0</v>
      </c>
      <c r="L7398">
        <v>0</v>
      </c>
      <c r="M7398">
        <v>0</v>
      </c>
    </row>
    <row r="7399" spans="2:13" x14ac:dyDescent="0.2">
      <c r="B7399">
        <v>0</v>
      </c>
      <c r="C7399">
        <v>0</v>
      </c>
      <c r="D7399">
        <v>0</v>
      </c>
      <c r="E7399">
        <v>0</v>
      </c>
      <c r="F7399">
        <v>0</v>
      </c>
      <c r="G7399">
        <v>55555555</v>
      </c>
      <c r="H7399">
        <v>0</v>
      </c>
      <c r="I7399">
        <v>0</v>
      </c>
      <c r="J7399">
        <v>0</v>
      </c>
      <c r="K7399">
        <v>0</v>
      </c>
      <c r="L7399">
        <v>0</v>
      </c>
      <c r="M7399">
        <v>0</v>
      </c>
    </row>
    <row r="7400" spans="2:13" x14ac:dyDescent="0.2">
      <c r="B7400">
        <v>0</v>
      </c>
      <c r="C7400">
        <v>0</v>
      </c>
      <c r="D7400">
        <v>0</v>
      </c>
      <c r="E7400">
        <v>0</v>
      </c>
      <c r="F7400">
        <v>0</v>
      </c>
      <c r="G7400">
        <v>55555555</v>
      </c>
      <c r="H7400">
        <v>0</v>
      </c>
      <c r="I7400">
        <v>0</v>
      </c>
      <c r="J7400">
        <v>0</v>
      </c>
      <c r="K7400">
        <v>0</v>
      </c>
      <c r="L7400">
        <v>0</v>
      </c>
      <c r="M7400">
        <v>0</v>
      </c>
    </row>
    <row r="7401" spans="2:13" x14ac:dyDescent="0.2">
      <c r="B7401">
        <v>0</v>
      </c>
      <c r="C7401">
        <v>0</v>
      </c>
      <c r="D7401">
        <v>0</v>
      </c>
      <c r="E7401">
        <v>0</v>
      </c>
      <c r="F7401">
        <v>0</v>
      </c>
      <c r="G7401">
        <v>55555555</v>
      </c>
      <c r="H7401">
        <v>0</v>
      </c>
      <c r="I7401">
        <v>0</v>
      </c>
      <c r="J7401">
        <v>0</v>
      </c>
      <c r="K7401">
        <v>0</v>
      </c>
      <c r="L7401">
        <v>0</v>
      </c>
      <c r="M7401">
        <v>0</v>
      </c>
    </row>
    <row r="7402" spans="2:13" x14ac:dyDescent="0.2">
      <c r="B7402">
        <v>0</v>
      </c>
      <c r="C7402">
        <v>0</v>
      </c>
      <c r="D7402">
        <v>0</v>
      </c>
      <c r="E7402">
        <v>0</v>
      </c>
      <c r="F7402">
        <v>0</v>
      </c>
      <c r="G7402">
        <v>55555555</v>
      </c>
      <c r="H7402">
        <v>0</v>
      </c>
      <c r="I7402">
        <v>0</v>
      </c>
      <c r="J7402">
        <v>0</v>
      </c>
      <c r="K7402">
        <v>0</v>
      </c>
      <c r="L7402">
        <v>0</v>
      </c>
      <c r="M7402">
        <v>0</v>
      </c>
    </row>
    <row r="7403" spans="2:13" x14ac:dyDescent="0.2">
      <c r="B7403">
        <v>0</v>
      </c>
      <c r="C7403">
        <v>0</v>
      </c>
      <c r="D7403">
        <v>0</v>
      </c>
      <c r="E7403">
        <v>0</v>
      </c>
      <c r="F7403">
        <v>0</v>
      </c>
      <c r="G7403">
        <v>55555555</v>
      </c>
      <c r="H7403">
        <v>0</v>
      </c>
      <c r="I7403">
        <v>0</v>
      </c>
      <c r="J7403">
        <v>0</v>
      </c>
      <c r="K7403">
        <v>0</v>
      </c>
      <c r="L7403">
        <v>0</v>
      </c>
      <c r="M7403">
        <v>0</v>
      </c>
    </row>
    <row r="7404" spans="2:13" x14ac:dyDescent="0.2">
      <c r="B7404">
        <v>0</v>
      </c>
      <c r="C7404">
        <v>0</v>
      </c>
      <c r="D7404">
        <v>0</v>
      </c>
      <c r="E7404">
        <v>0</v>
      </c>
      <c r="F7404">
        <v>0</v>
      </c>
      <c r="G7404">
        <v>55555555</v>
      </c>
      <c r="H7404">
        <v>0</v>
      </c>
      <c r="I7404">
        <v>0</v>
      </c>
      <c r="J7404">
        <v>0</v>
      </c>
      <c r="K7404">
        <v>0</v>
      </c>
      <c r="L7404">
        <v>0</v>
      </c>
      <c r="M7404">
        <v>0</v>
      </c>
    </row>
    <row r="7405" spans="2:13" x14ac:dyDescent="0.2">
      <c r="B7405">
        <v>0</v>
      </c>
      <c r="C7405">
        <v>0</v>
      </c>
      <c r="D7405">
        <v>0</v>
      </c>
      <c r="E7405">
        <v>0</v>
      </c>
      <c r="F7405">
        <v>0</v>
      </c>
      <c r="G7405">
        <v>55555555</v>
      </c>
      <c r="H7405">
        <v>0</v>
      </c>
      <c r="I7405">
        <v>0</v>
      </c>
      <c r="J7405">
        <v>0</v>
      </c>
      <c r="K7405">
        <v>0</v>
      </c>
      <c r="L7405">
        <v>0</v>
      </c>
      <c r="M7405">
        <v>0</v>
      </c>
    </row>
    <row r="7406" spans="2:13" x14ac:dyDescent="0.2">
      <c r="B7406">
        <v>0</v>
      </c>
      <c r="C7406">
        <v>0</v>
      </c>
      <c r="D7406">
        <v>0</v>
      </c>
      <c r="E7406">
        <v>0</v>
      </c>
      <c r="F7406">
        <v>0</v>
      </c>
      <c r="G7406">
        <v>55555555</v>
      </c>
      <c r="H7406">
        <v>0</v>
      </c>
      <c r="I7406">
        <v>0</v>
      </c>
      <c r="J7406">
        <v>0</v>
      </c>
      <c r="K7406">
        <v>0</v>
      </c>
      <c r="L7406">
        <v>0</v>
      </c>
      <c r="M7406">
        <v>0</v>
      </c>
    </row>
    <row r="7407" spans="2:13" x14ac:dyDescent="0.2">
      <c r="B7407">
        <v>0</v>
      </c>
      <c r="C7407">
        <v>0</v>
      </c>
      <c r="D7407">
        <v>0</v>
      </c>
      <c r="E7407">
        <v>0</v>
      </c>
      <c r="F7407">
        <v>0</v>
      </c>
      <c r="G7407">
        <v>55555555</v>
      </c>
      <c r="H7407">
        <v>0</v>
      </c>
      <c r="I7407">
        <v>0</v>
      </c>
      <c r="J7407">
        <v>0</v>
      </c>
      <c r="K7407">
        <v>0</v>
      </c>
      <c r="L7407">
        <v>0</v>
      </c>
      <c r="M7407">
        <v>0</v>
      </c>
    </row>
    <row r="7408" spans="2:13" x14ac:dyDescent="0.2">
      <c r="B7408">
        <v>0</v>
      </c>
      <c r="C7408">
        <v>0</v>
      </c>
      <c r="D7408">
        <v>0</v>
      </c>
      <c r="E7408">
        <v>0</v>
      </c>
      <c r="F7408">
        <v>0</v>
      </c>
      <c r="G7408">
        <v>55555555</v>
      </c>
      <c r="H7408">
        <v>0</v>
      </c>
      <c r="I7408">
        <v>0</v>
      </c>
      <c r="J7408">
        <v>0</v>
      </c>
      <c r="K7408">
        <v>0</v>
      </c>
      <c r="L7408">
        <v>0</v>
      </c>
      <c r="M7408">
        <v>0</v>
      </c>
    </row>
    <row r="7409" spans="2:13" x14ac:dyDescent="0.2">
      <c r="B7409">
        <v>0</v>
      </c>
      <c r="C7409">
        <v>0</v>
      </c>
      <c r="D7409">
        <v>0</v>
      </c>
      <c r="E7409">
        <v>0</v>
      </c>
      <c r="F7409">
        <v>0</v>
      </c>
      <c r="G7409">
        <v>55555555</v>
      </c>
      <c r="H7409">
        <v>0</v>
      </c>
      <c r="I7409">
        <v>0</v>
      </c>
      <c r="J7409">
        <v>0</v>
      </c>
      <c r="K7409">
        <v>0</v>
      </c>
      <c r="L7409">
        <v>0</v>
      </c>
      <c r="M7409">
        <v>0</v>
      </c>
    </row>
    <row r="7410" spans="2:13" x14ac:dyDescent="0.2">
      <c r="B7410">
        <v>0</v>
      </c>
      <c r="C7410">
        <v>0</v>
      </c>
      <c r="D7410">
        <v>0</v>
      </c>
      <c r="E7410">
        <v>0</v>
      </c>
      <c r="F7410">
        <v>0</v>
      </c>
      <c r="G7410">
        <v>55555555</v>
      </c>
      <c r="H7410">
        <v>0</v>
      </c>
      <c r="I7410">
        <v>0</v>
      </c>
      <c r="J7410">
        <v>0</v>
      </c>
      <c r="K7410">
        <v>0</v>
      </c>
      <c r="L7410">
        <v>0</v>
      </c>
      <c r="M7410">
        <v>0</v>
      </c>
    </row>
    <row r="7411" spans="2:13" x14ac:dyDescent="0.2">
      <c r="B7411">
        <v>0</v>
      </c>
      <c r="C7411">
        <v>0</v>
      </c>
      <c r="D7411">
        <v>0</v>
      </c>
      <c r="E7411">
        <v>0</v>
      </c>
      <c r="F7411">
        <v>0</v>
      </c>
      <c r="G7411">
        <v>55555555</v>
      </c>
      <c r="H7411">
        <v>0</v>
      </c>
      <c r="I7411">
        <v>0</v>
      </c>
      <c r="J7411">
        <v>0</v>
      </c>
      <c r="K7411">
        <v>0</v>
      </c>
      <c r="L7411">
        <v>0</v>
      </c>
      <c r="M7411">
        <v>0</v>
      </c>
    </row>
    <row r="7412" spans="2:13" x14ac:dyDescent="0.2">
      <c r="B7412">
        <v>0</v>
      </c>
      <c r="C7412">
        <v>0</v>
      </c>
      <c r="D7412">
        <v>0</v>
      </c>
      <c r="E7412">
        <v>0</v>
      </c>
      <c r="F7412">
        <v>0</v>
      </c>
      <c r="G7412">
        <v>55555555</v>
      </c>
      <c r="H7412">
        <v>0</v>
      </c>
      <c r="I7412">
        <v>0</v>
      </c>
      <c r="J7412">
        <v>0</v>
      </c>
      <c r="K7412">
        <v>0</v>
      </c>
      <c r="L7412">
        <v>0</v>
      </c>
      <c r="M7412">
        <v>0</v>
      </c>
    </row>
    <row r="7413" spans="2:13" x14ac:dyDescent="0.2">
      <c r="B7413">
        <v>0</v>
      </c>
      <c r="C7413">
        <v>0</v>
      </c>
      <c r="D7413">
        <v>0</v>
      </c>
      <c r="E7413">
        <v>0</v>
      </c>
      <c r="F7413">
        <v>0</v>
      </c>
      <c r="G7413">
        <v>55555555</v>
      </c>
      <c r="H7413">
        <v>0</v>
      </c>
      <c r="I7413">
        <v>0</v>
      </c>
      <c r="J7413">
        <v>0</v>
      </c>
      <c r="K7413">
        <v>0</v>
      </c>
      <c r="L7413">
        <v>0</v>
      </c>
      <c r="M7413">
        <v>0</v>
      </c>
    </row>
    <row r="7414" spans="2:13" x14ac:dyDescent="0.2">
      <c r="B7414">
        <v>0</v>
      </c>
      <c r="C7414">
        <v>0</v>
      </c>
      <c r="D7414">
        <v>0</v>
      </c>
      <c r="E7414">
        <v>0</v>
      </c>
      <c r="F7414">
        <v>0</v>
      </c>
      <c r="G7414">
        <v>55555555</v>
      </c>
      <c r="H7414">
        <v>0</v>
      </c>
      <c r="I7414">
        <v>0</v>
      </c>
      <c r="J7414">
        <v>0</v>
      </c>
      <c r="K7414">
        <v>0</v>
      </c>
      <c r="L7414">
        <v>0</v>
      </c>
      <c r="M7414">
        <v>0</v>
      </c>
    </row>
    <row r="7415" spans="2:13" x14ac:dyDescent="0.2">
      <c r="B7415">
        <v>0</v>
      </c>
      <c r="C7415">
        <v>0</v>
      </c>
      <c r="D7415">
        <v>0</v>
      </c>
      <c r="E7415">
        <v>0</v>
      </c>
      <c r="F7415">
        <v>0</v>
      </c>
      <c r="G7415">
        <v>55555555</v>
      </c>
      <c r="H7415">
        <v>0</v>
      </c>
      <c r="I7415">
        <v>0</v>
      </c>
      <c r="J7415">
        <v>0</v>
      </c>
      <c r="K7415">
        <v>0</v>
      </c>
      <c r="L7415">
        <v>0</v>
      </c>
      <c r="M7415">
        <v>0</v>
      </c>
    </row>
    <row r="7416" spans="2:13" x14ac:dyDescent="0.2">
      <c r="B7416">
        <v>0</v>
      </c>
      <c r="C7416">
        <v>0</v>
      </c>
      <c r="D7416">
        <v>0</v>
      </c>
      <c r="E7416">
        <v>0</v>
      </c>
      <c r="F7416">
        <v>0</v>
      </c>
      <c r="G7416">
        <v>55555555</v>
      </c>
      <c r="H7416">
        <v>0</v>
      </c>
      <c r="I7416">
        <v>0</v>
      </c>
      <c r="J7416">
        <v>0</v>
      </c>
      <c r="K7416">
        <v>0</v>
      </c>
      <c r="L7416">
        <v>0</v>
      </c>
      <c r="M7416">
        <v>0</v>
      </c>
    </row>
    <row r="7417" spans="2:13" x14ac:dyDescent="0.2">
      <c r="B7417">
        <v>0</v>
      </c>
      <c r="C7417">
        <v>0</v>
      </c>
      <c r="D7417">
        <v>0</v>
      </c>
      <c r="E7417">
        <v>0</v>
      </c>
      <c r="F7417">
        <v>0</v>
      </c>
      <c r="G7417">
        <v>55555555</v>
      </c>
      <c r="H7417">
        <v>0</v>
      </c>
      <c r="I7417">
        <v>0</v>
      </c>
      <c r="J7417">
        <v>0</v>
      </c>
      <c r="K7417">
        <v>0</v>
      </c>
      <c r="L7417">
        <v>0</v>
      </c>
      <c r="M7417">
        <v>0</v>
      </c>
    </row>
    <row r="7418" spans="2:13" x14ac:dyDescent="0.2">
      <c r="B7418">
        <v>0</v>
      </c>
      <c r="C7418">
        <v>0</v>
      </c>
      <c r="D7418">
        <v>0</v>
      </c>
      <c r="E7418">
        <v>0</v>
      </c>
      <c r="F7418">
        <v>0</v>
      </c>
      <c r="G7418">
        <v>55555555</v>
      </c>
      <c r="H7418">
        <v>0</v>
      </c>
      <c r="I7418">
        <v>0</v>
      </c>
      <c r="J7418">
        <v>0</v>
      </c>
      <c r="K7418">
        <v>0</v>
      </c>
      <c r="L7418">
        <v>0</v>
      </c>
      <c r="M7418">
        <v>0</v>
      </c>
    </row>
    <row r="7419" spans="2:13" x14ac:dyDescent="0.2">
      <c r="B7419">
        <v>0</v>
      </c>
      <c r="C7419">
        <v>0</v>
      </c>
      <c r="D7419">
        <v>0</v>
      </c>
      <c r="E7419">
        <v>0</v>
      </c>
      <c r="F7419">
        <v>0</v>
      </c>
      <c r="G7419">
        <v>55555555</v>
      </c>
      <c r="H7419">
        <v>0</v>
      </c>
      <c r="I7419">
        <v>0</v>
      </c>
      <c r="J7419">
        <v>0</v>
      </c>
      <c r="K7419">
        <v>0</v>
      </c>
      <c r="L7419">
        <v>0</v>
      </c>
      <c r="M7419">
        <v>0</v>
      </c>
    </row>
    <row r="7420" spans="2:13" x14ac:dyDescent="0.2">
      <c r="B7420">
        <v>0</v>
      </c>
      <c r="C7420">
        <v>0</v>
      </c>
      <c r="D7420">
        <v>0</v>
      </c>
      <c r="E7420">
        <v>0</v>
      </c>
      <c r="F7420">
        <v>0</v>
      </c>
      <c r="G7420">
        <v>55555555</v>
      </c>
      <c r="H7420">
        <v>0</v>
      </c>
      <c r="I7420">
        <v>0</v>
      </c>
      <c r="J7420">
        <v>0</v>
      </c>
      <c r="K7420">
        <v>0</v>
      </c>
      <c r="L7420">
        <v>0</v>
      </c>
      <c r="M7420">
        <v>0</v>
      </c>
    </row>
    <row r="7421" spans="2:13" x14ac:dyDescent="0.2">
      <c r="B7421">
        <v>0</v>
      </c>
      <c r="C7421">
        <v>0</v>
      </c>
      <c r="D7421">
        <v>0</v>
      </c>
      <c r="E7421">
        <v>0</v>
      </c>
      <c r="F7421">
        <v>0</v>
      </c>
      <c r="G7421">
        <v>55555555</v>
      </c>
      <c r="H7421">
        <v>0</v>
      </c>
      <c r="I7421">
        <v>0</v>
      </c>
      <c r="J7421">
        <v>0</v>
      </c>
      <c r="K7421">
        <v>0</v>
      </c>
      <c r="L7421">
        <v>0</v>
      </c>
      <c r="M7421">
        <v>0</v>
      </c>
    </row>
    <row r="7422" spans="2:13" x14ac:dyDescent="0.2">
      <c r="B7422">
        <v>0</v>
      </c>
      <c r="C7422">
        <v>0</v>
      </c>
      <c r="D7422">
        <v>0</v>
      </c>
      <c r="E7422">
        <v>0</v>
      </c>
      <c r="F7422">
        <v>0</v>
      </c>
      <c r="G7422">
        <v>55555555</v>
      </c>
      <c r="H7422">
        <v>0</v>
      </c>
      <c r="I7422">
        <v>0</v>
      </c>
      <c r="J7422">
        <v>0</v>
      </c>
      <c r="K7422">
        <v>0</v>
      </c>
      <c r="L7422">
        <v>0</v>
      </c>
      <c r="M7422">
        <v>0</v>
      </c>
    </row>
    <row r="7423" spans="2:13" x14ac:dyDescent="0.2">
      <c r="B7423">
        <v>0</v>
      </c>
      <c r="C7423">
        <v>0</v>
      </c>
      <c r="D7423">
        <v>0</v>
      </c>
      <c r="E7423">
        <v>0</v>
      </c>
      <c r="F7423">
        <v>0</v>
      </c>
      <c r="G7423">
        <v>55555555</v>
      </c>
      <c r="H7423">
        <v>0</v>
      </c>
      <c r="I7423">
        <v>0</v>
      </c>
      <c r="J7423">
        <v>0</v>
      </c>
      <c r="K7423">
        <v>0</v>
      </c>
      <c r="L7423">
        <v>0</v>
      </c>
      <c r="M7423">
        <v>0</v>
      </c>
    </row>
    <row r="7424" spans="2:13" x14ac:dyDescent="0.2">
      <c r="B7424">
        <v>0</v>
      </c>
      <c r="C7424">
        <v>0</v>
      </c>
      <c r="D7424">
        <v>0</v>
      </c>
      <c r="E7424">
        <v>0</v>
      </c>
      <c r="F7424">
        <v>0</v>
      </c>
      <c r="G7424">
        <v>55555555</v>
      </c>
      <c r="H7424">
        <v>0</v>
      </c>
      <c r="I7424">
        <v>0</v>
      </c>
      <c r="J7424">
        <v>0</v>
      </c>
      <c r="K7424">
        <v>0</v>
      </c>
      <c r="L7424">
        <v>0</v>
      </c>
      <c r="M7424">
        <v>0</v>
      </c>
    </row>
    <row r="7425" spans="2:13" x14ac:dyDescent="0.2">
      <c r="B7425">
        <v>0</v>
      </c>
      <c r="C7425">
        <v>0</v>
      </c>
      <c r="D7425">
        <v>0</v>
      </c>
      <c r="E7425">
        <v>0</v>
      </c>
      <c r="F7425">
        <v>0</v>
      </c>
      <c r="G7425">
        <v>55555555</v>
      </c>
      <c r="H7425">
        <v>0</v>
      </c>
      <c r="I7425">
        <v>0</v>
      </c>
      <c r="J7425">
        <v>0</v>
      </c>
      <c r="K7425">
        <v>0</v>
      </c>
      <c r="L7425">
        <v>0</v>
      </c>
      <c r="M7425">
        <v>0</v>
      </c>
    </row>
    <row r="7426" spans="2:13" x14ac:dyDescent="0.2">
      <c r="B7426">
        <v>0</v>
      </c>
      <c r="C7426">
        <v>0</v>
      </c>
      <c r="D7426">
        <v>0</v>
      </c>
      <c r="E7426">
        <v>0</v>
      </c>
      <c r="F7426">
        <v>0</v>
      </c>
      <c r="G7426">
        <v>55555555</v>
      </c>
      <c r="H7426">
        <v>0</v>
      </c>
      <c r="I7426">
        <v>0</v>
      </c>
      <c r="J7426">
        <v>0</v>
      </c>
      <c r="K7426">
        <v>0</v>
      </c>
      <c r="L7426">
        <v>0</v>
      </c>
      <c r="M7426">
        <v>0</v>
      </c>
    </row>
    <row r="7427" spans="2:13" x14ac:dyDescent="0.2">
      <c r="B7427">
        <v>0</v>
      </c>
      <c r="C7427">
        <v>0</v>
      </c>
      <c r="D7427">
        <v>0</v>
      </c>
      <c r="E7427">
        <v>0</v>
      </c>
      <c r="F7427">
        <v>0</v>
      </c>
      <c r="G7427">
        <v>55555555</v>
      </c>
      <c r="H7427">
        <v>0</v>
      </c>
      <c r="I7427">
        <v>0</v>
      </c>
      <c r="J7427">
        <v>0</v>
      </c>
      <c r="K7427">
        <v>0</v>
      </c>
      <c r="L7427">
        <v>0</v>
      </c>
      <c r="M7427">
        <v>0</v>
      </c>
    </row>
    <row r="7428" spans="2:13" x14ac:dyDescent="0.2">
      <c r="B7428">
        <v>0</v>
      </c>
      <c r="C7428">
        <v>0</v>
      </c>
      <c r="D7428">
        <v>0</v>
      </c>
      <c r="E7428">
        <v>0</v>
      </c>
      <c r="F7428">
        <v>0</v>
      </c>
      <c r="G7428">
        <v>55555555</v>
      </c>
      <c r="H7428">
        <v>0</v>
      </c>
      <c r="I7428">
        <v>0</v>
      </c>
      <c r="J7428">
        <v>0</v>
      </c>
      <c r="K7428">
        <v>0</v>
      </c>
      <c r="L7428">
        <v>0</v>
      </c>
      <c r="M7428">
        <v>0</v>
      </c>
    </row>
    <row r="7429" spans="2:13" x14ac:dyDescent="0.2">
      <c r="B7429">
        <v>0</v>
      </c>
      <c r="C7429">
        <v>0</v>
      </c>
      <c r="D7429">
        <v>0</v>
      </c>
      <c r="E7429">
        <v>0</v>
      </c>
      <c r="F7429">
        <v>0</v>
      </c>
      <c r="G7429">
        <v>55555555</v>
      </c>
      <c r="H7429">
        <v>0</v>
      </c>
      <c r="I7429">
        <v>0</v>
      </c>
      <c r="J7429">
        <v>0</v>
      </c>
      <c r="K7429">
        <v>0</v>
      </c>
      <c r="L7429">
        <v>0</v>
      </c>
      <c r="M7429">
        <v>0</v>
      </c>
    </row>
    <row r="7430" spans="2:13" x14ac:dyDescent="0.2">
      <c r="B7430">
        <v>0</v>
      </c>
      <c r="C7430">
        <v>0</v>
      </c>
      <c r="D7430">
        <v>0</v>
      </c>
      <c r="E7430">
        <v>0</v>
      </c>
      <c r="F7430">
        <v>0</v>
      </c>
      <c r="G7430">
        <v>55555555</v>
      </c>
      <c r="H7430">
        <v>0</v>
      </c>
      <c r="I7430">
        <v>0</v>
      </c>
      <c r="J7430">
        <v>0</v>
      </c>
      <c r="K7430">
        <v>0</v>
      </c>
      <c r="L7430">
        <v>0</v>
      </c>
      <c r="M7430">
        <v>0</v>
      </c>
    </row>
    <row r="7431" spans="2:13" x14ac:dyDescent="0.2">
      <c r="B7431">
        <v>0</v>
      </c>
      <c r="C7431">
        <v>0</v>
      </c>
      <c r="D7431">
        <v>0</v>
      </c>
      <c r="E7431">
        <v>0</v>
      </c>
      <c r="F7431">
        <v>0</v>
      </c>
      <c r="G7431">
        <v>55555555</v>
      </c>
      <c r="H7431">
        <v>0</v>
      </c>
      <c r="I7431">
        <v>0</v>
      </c>
      <c r="J7431">
        <v>0</v>
      </c>
      <c r="K7431">
        <v>0</v>
      </c>
      <c r="L7431">
        <v>0</v>
      </c>
      <c r="M7431">
        <v>0</v>
      </c>
    </row>
    <row r="7432" spans="2:13" x14ac:dyDescent="0.2">
      <c r="B7432">
        <v>0</v>
      </c>
      <c r="C7432">
        <v>0</v>
      </c>
      <c r="D7432">
        <v>0</v>
      </c>
      <c r="E7432">
        <v>0</v>
      </c>
      <c r="F7432">
        <v>0</v>
      </c>
      <c r="G7432">
        <v>55555555</v>
      </c>
      <c r="H7432">
        <v>0</v>
      </c>
      <c r="I7432">
        <v>0</v>
      </c>
      <c r="J7432">
        <v>0</v>
      </c>
      <c r="K7432">
        <v>0</v>
      </c>
      <c r="L7432">
        <v>0</v>
      </c>
      <c r="M7432">
        <v>0</v>
      </c>
    </row>
    <row r="7433" spans="2:13" x14ac:dyDescent="0.2">
      <c r="B7433">
        <v>0</v>
      </c>
      <c r="C7433">
        <v>0</v>
      </c>
      <c r="D7433">
        <v>0</v>
      </c>
      <c r="E7433">
        <v>0</v>
      </c>
      <c r="F7433">
        <v>0</v>
      </c>
      <c r="G7433">
        <v>55555555</v>
      </c>
      <c r="H7433">
        <v>0</v>
      </c>
      <c r="I7433">
        <v>0</v>
      </c>
      <c r="J7433">
        <v>0</v>
      </c>
      <c r="K7433">
        <v>0</v>
      </c>
      <c r="L7433">
        <v>0</v>
      </c>
      <c r="M7433">
        <v>0</v>
      </c>
    </row>
    <row r="7434" spans="2:13" x14ac:dyDescent="0.2">
      <c r="B7434">
        <v>0</v>
      </c>
      <c r="C7434">
        <v>0</v>
      </c>
      <c r="D7434">
        <v>0</v>
      </c>
      <c r="E7434">
        <v>0</v>
      </c>
      <c r="F7434">
        <v>0</v>
      </c>
      <c r="G7434">
        <v>55555555</v>
      </c>
      <c r="H7434">
        <v>0</v>
      </c>
      <c r="I7434">
        <v>0</v>
      </c>
      <c r="J7434">
        <v>0</v>
      </c>
      <c r="K7434">
        <v>0</v>
      </c>
      <c r="L7434">
        <v>0</v>
      </c>
      <c r="M7434">
        <v>0</v>
      </c>
    </row>
    <row r="7435" spans="2:13" x14ac:dyDescent="0.2">
      <c r="B7435">
        <v>0</v>
      </c>
      <c r="C7435">
        <v>0</v>
      </c>
      <c r="D7435">
        <v>0</v>
      </c>
      <c r="E7435">
        <v>0</v>
      </c>
      <c r="F7435">
        <v>0</v>
      </c>
      <c r="G7435">
        <v>55555555</v>
      </c>
      <c r="H7435">
        <v>0</v>
      </c>
      <c r="I7435">
        <v>0</v>
      </c>
      <c r="J7435">
        <v>0</v>
      </c>
      <c r="K7435">
        <v>0</v>
      </c>
      <c r="L7435">
        <v>0</v>
      </c>
      <c r="M7435">
        <v>0</v>
      </c>
    </row>
    <row r="7436" spans="2:13" x14ac:dyDescent="0.2">
      <c r="B7436">
        <v>0</v>
      </c>
      <c r="C7436">
        <v>0</v>
      </c>
      <c r="D7436">
        <v>0</v>
      </c>
      <c r="E7436">
        <v>0</v>
      </c>
      <c r="F7436">
        <v>0</v>
      </c>
      <c r="G7436">
        <v>55555555</v>
      </c>
      <c r="H7436">
        <v>0</v>
      </c>
      <c r="I7436">
        <v>0</v>
      </c>
      <c r="J7436">
        <v>0</v>
      </c>
      <c r="K7436">
        <v>0</v>
      </c>
      <c r="L7436">
        <v>0</v>
      </c>
      <c r="M7436">
        <v>0</v>
      </c>
    </row>
    <row r="7437" spans="2:13" x14ac:dyDescent="0.2">
      <c r="B7437">
        <v>0</v>
      </c>
      <c r="C7437">
        <v>0</v>
      </c>
      <c r="D7437">
        <v>0</v>
      </c>
      <c r="E7437">
        <v>0</v>
      </c>
      <c r="F7437">
        <v>0</v>
      </c>
      <c r="G7437">
        <v>55555555</v>
      </c>
      <c r="H7437">
        <v>0</v>
      </c>
      <c r="I7437">
        <v>0</v>
      </c>
      <c r="J7437">
        <v>0</v>
      </c>
      <c r="K7437">
        <v>0</v>
      </c>
      <c r="L7437">
        <v>0</v>
      </c>
      <c r="M7437">
        <v>0</v>
      </c>
    </row>
    <row r="7438" spans="2:13" x14ac:dyDescent="0.2">
      <c r="B7438">
        <v>0</v>
      </c>
      <c r="C7438">
        <v>0</v>
      </c>
      <c r="D7438">
        <v>0</v>
      </c>
      <c r="E7438">
        <v>0</v>
      </c>
      <c r="F7438">
        <v>0</v>
      </c>
      <c r="G7438">
        <v>55555555</v>
      </c>
      <c r="H7438">
        <v>0</v>
      </c>
      <c r="I7438">
        <v>0</v>
      </c>
      <c r="J7438">
        <v>0</v>
      </c>
      <c r="K7438">
        <v>0</v>
      </c>
      <c r="L7438">
        <v>0</v>
      </c>
      <c r="M7438">
        <v>0</v>
      </c>
    </row>
    <row r="7439" spans="2:13" x14ac:dyDescent="0.2">
      <c r="B7439">
        <v>0</v>
      </c>
      <c r="C7439">
        <v>0</v>
      </c>
      <c r="D7439">
        <v>0</v>
      </c>
      <c r="E7439">
        <v>0</v>
      </c>
      <c r="F7439">
        <v>0</v>
      </c>
      <c r="G7439">
        <v>55555555</v>
      </c>
      <c r="H7439">
        <v>0</v>
      </c>
      <c r="I7439">
        <v>0</v>
      </c>
      <c r="J7439">
        <v>0</v>
      </c>
      <c r="K7439">
        <v>0</v>
      </c>
      <c r="L7439">
        <v>0</v>
      </c>
      <c r="M7439">
        <v>0</v>
      </c>
    </row>
    <row r="7440" spans="2:13" x14ac:dyDescent="0.2">
      <c r="B7440">
        <v>0</v>
      </c>
      <c r="C7440">
        <v>0</v>
      </c>
      <c r="D7440">
        <v>0</v>
      </c>
      <c r="E7440">
        <v>0</v>
      </c>
      <c r="F7440">
        <v>0</v>
      </c>
      <c r="G7440">
        <v>55555555</v>
      </c>
      <c r="H7440">
        <v>0</v>
      </c>
      <c r="I7440">
        <v>0</v>
      </c>
      <c r="J7440">
        <v>0</v>
      </c>
      <c r="K7440">
        <v>0</v>
      </c>
      <c r="L7440">
        <v>0</v>
      </c>
      <c r="M7440">
        <v>0</v>
      </c>
    </row>
    <row r="7441" spans="2:13" x14ac:dyDescent="0.2">
      <c r="B7441">
        <v>0</v>
      </c>
      <c r="C7441">
        <v>0</v>
      </c>
      <c r="D7441">
        <v>0</v>
      </c>
      <c r="E7441">
        <v>0</v>
      </c>
      <c r="F7441">
        <v>0</v>
      </c>
      <c r="G7441">
        <v>55555555</v>
      </c>
      <c r="H7441">
        <v>0</v>
      </c>
      <c r="I7441">
        <v>0</v>
      </c>
      <c r="J7441">
        <v>0</v>
      </c>
      <c r="K7441">
        <v>0</v>
      </c>
      <c r="L7441">
        <v>0</v>
      </c>
      <c r="M7441">
        <v>0</v>
      </c>
    </row>
    <row r="7442" spans="2:13" x14ac:dyDescent="0.2">
      <c r="B7442">
        <v>0</v>
      </c>
      <c r="C7442">
        <v>0</v>
      </c>
      <c r="D7442">
        <v>0</v>
      </c>
      <c r="E7442">
        <v>0</v>
      </c>
      <c r="F7442">
        <v>0</v>
      </c>
      <c r="G7442">
        <v>55555555</v>
      </c>
      <c r="H7442">
        <v>0</v>
      </c>
      <c r="I7442">
        <v>0</v>
      </c>
      <c r="J7442">
        <v>0</v>
      </c>
      <c r="K7442">
        <v>0</v>
      </c>
      <c r="L7442">
        <v>0</v>
      </c>
      <c r="M7442">
        <v>0</v>
      </c>
    </row>
    <row r="7443" spans="2:13" x14ac:dyDescent="0.2">
      <c r="B7443">
        <v>0</v>
      </c>
      <c r="C7443">
        <v>0</v>
      </c>
      <c r="D7443">
        <v>0</v>
      </c>
      <c r="E7443">
        <v>0</v>
      </c>
      <c r="F7443">
        <v>0</v>
      </c>
      <c r="G7443">
        <v>55555555</v>
      </c>
      <c r="H7443">
        <v>0</v>
      </c>
      <c r="I7443">
        <v>0</v>
      </c>
      <c r="J7443">
        <v>0</v>
      </c>
      <c r="K7443">
        <v>0</v>
      </c>
      <c r="L7443">
        <v>0</v>
      </c>
      <c r="M7443">
        <v>0</v>
      </c>
    </row>
    <row r="7444" spans="2:13" x14ac:dyDescent="0.2">
      <c r="B7444">
        <v>0</v>
      </c>
      <c r="C7444">
        <v>0</v>
      </c>
      <c r="D7444">
        <v>0</v>
      </c>
      <c r="E7444">
        <v>0</v>
      </c>
      <c r="F7444">
        <v>0</v>
      </c>
      <c r="G7444">
        <v>55555555</v>
      </c>
      <c r="H7444">
        <v>0</v>
      </c>
      <c r="I7444">
        <v>0</v>
      </c>
      <c r="J7444">
        <v>0</v>
      </c>
      <c r="K7444">
        <v>0</v>
      </c>
      <c r="L7444">
        <v>0</v>
      </c>
      <c r="M7444">
        <v>0</v>
      </c>
    </row>
    <row r="7445" spans="2:13" x14ac:dyDescent="0.2">
      <c r="B7445">
        <v>0</v>
      </c>
      <c r="C7445">
        <v>0</v>
      </c>
      <c r="D7445">
        <v>0</v>
      </c>
      <c r="E7445">
        <v>0</v>
      </c>
      <c r="F7445">
        <v>0</v>
      </c>
      <c r="G7445">
        <v>55555555</v>
      </c>
      <c r="H7445">
        <v>0</v>
      </c>
      <c r="I7445">
        <v>0</v>
      </c>
      <c r="J7445">
        <v>0</v>
      </c>
      <c r="K7445">
        <v>0</v>
      </c>
      <c r="L7445">
        <v>0</v>
      </c>
      <c r="M7445">
        <v>0</v>
      </c>
    </row>
    <row r="7446" spans="2:13" x14ac:dyDescent="0.2">
      <c r="B7446">
        <v>0</v>
      </c>
      <c r="C7446">
        <v>0</v>
      </c>
      <c r="D7446">
        <v>0</v>
      </c>
      <c r="E7446">
        <v>0</v>
      </c>
      <c r="F7446">
        <v>0</v>
      </c>
      <c r="G7446">
        <v>55555555</v>
      </c>
      <c r="H7446">
        <v>0</v>
      </c>
      <c r="I7446">
        <v>0</v>
      </c>
      <c r="J7446">
        <v>0</v>
      </c>
      <c r="K7446">
        <v>0</v>
      </c>
      <c r="L7446">
        <v>0</v>
      </c>
      <c r="M7446">
        <v>0</v>
      </c>
    </row>
    <row r="7447" spans="2:13" x14ac:dyDescent="0.2">
      <c r="B7447">
        <v>0</v>
      </c>
      <c r="C7447">
        <v>0</v>
      </c>
      <c r="D7447">
        <v>0</v>
      </c>
      <c r="E7447">
        <v>0</v>
      </c>
      <c r="F7447">
        <v>0</v>
      </c>
      <c r="G7447">
        <v>55555555</v>
      </c>
      <c r="H7447">
        <v>0</v>
      </c>
      <c r="I7447">
        <v>0</v>
      </c>
      <c r="J7447">
        <v>0</v>
      </c>
      <c r="K7447">
        <v>0</v>
      </c>
      <c r="L7447">
        <v>0</v>
      </c>
      <c r="M7447">
        <v>0</v>
      </c>
    </row>
    <row r="7448" spans="2:13" x14ac:dyDescent="0.2">
      <c r="B7448">
        <v>0</v>
      </c>
      <c r="C7448">
        <v>0</v>
      </c>
      <c r="D7448">
        <v>0</v>
      </c>
      <c r="E7448">
        <v>0</v>
      </c>
      <c r="F7448">
        <v>0</v>
      </c>
      <c r="G7448">
        <v>55555555</v>
      </c>
      <c r="H7448">
        <v>0</v>
      </c>
      <c r="I7448">
        <v>0</v>
      </c>
      <c r="J7448">
        <v>0</v>
      </c>
      <c r="K7448">
        <v>0</v>
      </c>
      <c r="L7448">
        <v>0</v>
      </c>
      <c r="M7448">
        <v>0</v>
      </c>
    </row>
    <row r="7449" spans="2:13" x14ac:dyDescent="0.2">
      <c r="B7449">
        <v>0</v>
      </c>
      <c r="C7449">
        <v>0</v>
      </c>
      <c r="D7449">
        <v>0</v>
      </c>
      <c r="E7449">
        <v>0</v>
      </c>
      <c r="F7449">
        <v>0</v>
      </c>
      <c r="G7449">
        <v>55555555</v>
      </c>
      <c r="H7449">
        <v>0</v>
      </c>
      <c r="I7449">
        <v>0</v>
      </c>
      <c r="J7449">
        <v>0</v>
      </c>
      <c r="K7449">
        <v>0</v>
      </c>
      <c r="L7449">
        <v>0</v>
      </c>
      <c r="M7449">
        <v>0</v>
      </c>
    </row>
    <row r="7450" spans="2:13" x14ac:dyDescent="0.2">
      <c r="B7450">
        <v>0</v>
      </c>
      <c r="C7450">
        <v>0</v>
      </c>
      <c r="D7450">
        <v>0</v>
      </c>
      <c r="E7450">
        <v>0</v>
      </c>
      <c r="F7450">
        <v>0</v>
      </c>
      <c r="G7450">
        <v>55555555</v>
      </c>
      <c r="H7450">
        <v>0</v>
      </c>
      <c r="I7450">
        <v>0</v>
      </c>
      <c r="J7450">
        <v>0</v>
      </c>
      <c r="K7450">
        <v>0</v>
      </c>
      <c r="L7450">
        <v>0</v>
      </c>
      <c r="M7450">
        <v>0</v>
      </c>
    </row>
    <row r="7451" spans="2:13" x14ac:dyDescent="0.2">
      <c r="B7451">
        <v>0</v>
      </c>
      <c r="C7451">
        <v>0</v>
      </c>
      <c r="D7451">
        <v>0</v>
      </c>
      <c r="E7451">
        <v>0</v>
      </c>
      <c r="F7451">
        <v>0</v>
      </c>
      <c r="G7451">
        <v>55555555</v>
      </c>
      <c r="H7451">
        <v>0</v>
      </c>
      <c r="I7451">
        <v>0</v>
      </c>
      <c r="J7451">
        <v>0</v>
      </c>
      <c r="K7451">
        <v>0</v>
      </c>
      <c r="L7451">
        <v>0</v>
      </c>
      <c r="M7451">
        <v>0</v>
      </c>
    </row>
    <row r="7452" spans="2:13" x14ac:dyDescent="0.2">
      <c r="B7452">
        <v>0</v>
      </c>
      <c r="C7452">
        <v>0</v>
      </c>
      <c r="D7452">
        <v>0</v>
      </c>
      <c r="E7452">
        <v>0</v>
      </c>
      <c r="F7452">
        <v>0</v>
      </c>
      <c r="G7452">
        <v>55555555</v>
      </c>
      <c r="H7452">
        <v>0</v>
      </c>
      <c r="I7452">
        <v>0</v>
      </c>
      <c r="J7452">
        <v>0</v>
      </c>
      <c r="K7452">
        <v>0</v>
      </c>
      <c r="L7452">
        <v>0</v>
      </c>
      <c r="M7452">
        <v>0</v>
      </c>
    </row>
    <row r="7453" spans="2:13" x14ac:dyDescent="0.2">
      <c r="B7453">
        <v>0</v>
      </c>
      <c r="C7453">
        <v>0</v>
      </c>
      <c r="D7453">
        <v>0</v>
      </c>
      <c r="E7453">
        <v>0</v>
      </c>
      <c r="F7453">
        <v>0</v>
      </c>
      <c r="G7453">
        <v>55555555</v>
      </c>
      <c r="H7453">
        <v>0</v>
      </c>
      <c r="I7453">
        <v>0</v>
      </c>
      <c r="J7453">
        <v>0</v>
      </c>
      <c r="K7453">
        <v>0</v>
      </c>
      <c r="L7453">
        <v>0</v>
      </c>
      <c r="M7453">
        <v>0</v>
      </c>
    </row>
    <row r="7454" spans="2:13" x14ac:dyDescent="0.2">
      <c r="B7454">
        <v>0</v>
      </c>
      <c r="C7454">
        <v>0</v>
      </c>
      <c r="D7454">
        <v>0</v>
      </c>
      <c r="E7454">
        <v>0</v>
      </c>
      <c r="F7454">
        <v>0</v>
      </c>
      <c r="G7454">
        <v>55555555</v>
      </c>
      <c r="H7454">
        <v>0</v>
      </c>
      <c r="I7454">
        <v>0</v>
      </c>
      <c r="J7454">
        <v>0</v>
      </c>
      <c r="K7454">
        <v>0</v>
      </c>
      <c r="L7454">
        <v>0</v>
      </c>
      <c r="M7454">
        <v>0</v>
      </c>
    </row>
    <row r="7455" spans="2:13" x14ac:dyDescent="0.2">
      <c r="B7455">
        <v>0</v>
      </c>
      <c r="C7455">
        <v>0</v>
      </c>
      <c r="D7455">
        <v>0</v>
      </c>
      <c r="E7455">
        <v>0</v>
      </c>
      <c r="F7455">
        <v>0</v>
      </c>
      <c r="G7455">
        <v>55555555</v>
      </c>
      <c r="H7455">
        <v>0</v>
      </c>
      <c r="I7455">
        <v>0</v>
      </c>
      <c r="J7455">
        <v>0</v>
      </c>
      <c r="K7455">
        <v>0</v>
      </c>
      <c r="L7455">
        <v>0</v>
      </c>
      <c r="M7455">
        <v>0</v>
      </c>
    </row>
    <row r="7456" spans="2:13" x14ac:dyDescent="0.2">
      <c r="B7456">
        <v>0</v>
      </c>
      <c r="C7456">
        <v>0</v>
      </c>
      <c r="D7456">
        <v>0</v>
      </c>
      <c r="E7456">
        <v>0</v>
      </c>
      <c r="F7456">
        <v>0</v>
      </c>
      <c r="G7456">
        <v>55555555</v>
      </c>
      <c r="H7456">
        <v>0</v>
      </c>
      <c r="I7456">
        <v>0</v>
      </c>
      <c r="J7456">
        <v>0</v>
      </c>
      <c r="K7456">
        <v>0</v>
      </c>
      <c r="L7456">
        <v>0</v>
      </c>
      <c r="M7456">
        <v>0</v>
      </c>
    </row>
    <row r="7457" spans="2:13" x14ac:dyDescent="0.2">
      <c r="B7457">
        <v>0</v>
      </c>
      <c r="C7457">
        <v>0</v>
      </c>
      <c r="D7457">
        <v>0</v>
      </c>
      <c r="E7457">
        <v>0</v>
      </c>
      <c r="F7457">
        <v>0</v>
      </c>
      <c r="G7457">
        <v>55555555</v>
      </c>
      <c r="H7457">
        <v>0</v>
      </c>
      <c r="I7457">
        <v>0</v>
      </c>
      <c r="J7457">
        <v>0</v>
      </c>
      <c r="K7457">
        <v>0</v>
      </c>
      <c r="L7457">
        <v>0</v>
      </c>
      <c r="M7457">
        <v>0</v>
      </c>
    </row>
    <row r="7458" spans="2:13" x14ac:dyDescent="0.2">
      <c r="B7458">
        <v>0</v>
      </c>
      <c r="C7458">
        <v>0</v>
      </c>
      <c r="D7458">
        <v>0</v>
      </c>
      <c r="E7458">
        <v>0</v>
      </c>
      <c r="F7458">
        <v>0</v>
      </c>
      <c r="G7458">
        <v>55555555</v>
      </c>
      <c r="H7458">
        <v>0</v>
      </c>
      <c r="I7458">
        <v>0</v>
      </c>
      <c r="J7458">
        <v>0</v>
      </c>
      <c r="K7458">
        <v>0</v>
      </c>
      <c r="L7458">
        <v>0</v>
      </c>
      <c r="M7458">
        <v>0</v>
      </c>
    </row>
    <row r="7459" spans="2:13" x14ac:dyDescent="0.2">
      <c r="B7459">
        <v>0</v>
      </c>
      <c r="C7459">
        <v>0</v>
      </c>
      <c r="D7459">
        <v>0</v>
      </c>
      <c r="E7459">
        <v>0</v>
      </c>
      <c r="F7459">
        <v>0</v>
      </c>
      <c r="G7459">
        <v>55555555</v>
      </c>
      <c r="H7459">
        <v>0</v>
      </c>
      <c r="I7459">
        <v>0</v>
      </c>
      <c r="J7459">
        <v>0</v>
      </c>
      <c r="K7459">
        <v>0</v>
      </c>
      <c r="L7459">
        <v>0</v>
      </c>
      <c r="M7459">
        <v>0</v>
      </c>
    </row>
    <row r="7460" spans="2:13" x14ac:dyDescent="0.2">
      <c r="B7460">
        <v>0</v>
      </c>
      <c r="C7460">
        <v>0</v>
      </c>
      <c r="D7460">
        <v>0</v>
      </c>
      <c r="E7460">
        <v>0</v>
      </c>
      <c r="F7460">
        <v>0</v>
      </c>
      <c r="G7460">
        <v>55555555</v>
      </c>
      <c r="H7460">
        <v>0</v>
      </c>
      <c r="I7460">
        <v>0</v>
      </c>
      <c r="J7460">
        <v>0</v>
      </c>
      <c r="K7460">
        <v>0</v>
      </c>
      <c r="L7460">
        <v>0</v>
      </c>
      <c r="M7460">
        <v>0</v>
      </c>
    </row>
    <row r="7461" spans="2:13" x14ac:dyDescent="0.2">
      <c r="B7461">
        <v>0</v>
      </c>
      <c r="C7461">
        <v>0</v>
      </c>
      <c r="D7461">
        <v>0</v>
      </c>
      <c r="E7461">
        <v>0</v>
      </c>
      <c r="F7461">
        <v>0</v>
      </c>
      <c r="G7461">
        <v>55555555</v>
      </c>
      <c r="H7461">
        <v>0</v>
      </c>
      <c r="I7461">
        <v>0</v>
      </c>
      <c r="J7461">
        <v>0</v>
      </c>
      <c r="K7461">
        <v>0</v>
      </c>
      <c r="L7461">
        <v>0</v>
      </c>
      <c r="M7461">
        <v>0</v>
      </c>
    </row>
    <row r="7462" spans="2:13" x14ac:dyDescent="0.2">
      <c r="B7462">
        <v>0</v>
      </c>
      <c r="C7462">
        <v>0</v>
      </c>
      <c r="D7462">
        <v>0</v>
      </c>
      <c r="E7462">
        <v>0</v>
      </c>
      <c r="F7462">
        <v>0</v>
      </c>
      <c r="G7462">
        <v>55555555</v>
      </c>
      <c r="H7462">
        <v>0</v>
      </c>
      <c r="I7462">
        <v>0</v>
      </c>
      <c r="J7462">
        <v>0</v>
      </c>
      <c r="K7462">
        <v>0</v>
      </c>
      <c r="L7462">
        <v>0</v>
      </c>
      <c r="M7462">
        <v>0</v>
      </c>
    </row>
    <row r="7463" spans="2:13" x14ac:dyDescent="0.2">
      <c r="B7463">
        <v>0</v>
      </c>
      <c r="C7463">
        <v>0</v>
      </c>
      <c r="D7463">
        <v>0</v>
      </c>
      <c r="E7463">
        <v>0</v>
      </c>
      <c r="F7463">
        <v>0</v>
      </c>
      <c r="G7463">
        <v>55555555</v>
      </c>
      <c r="H7463">
        <v>0</v>
      </c>
      <c r="I7463">
        <v>0</v>
      </c>
      <c r="J7463">
        <v>0</v>
      </c>
      <c r="K7463">
        <v>0</v>
      </c>
      <c r="L7463">
        <v>0</v>
      </c>
      <c r="M7463">
        <v>0</v>
      </c>
    </row>
    <row r="7464" spans="2:13" x14ac:dyDescent="0.2">
      <c r="B7464">
        <v>0</v>
      </c>
      <c r="C7464">
        <v>0</v>
      </c>
      <c r="D7464">
        <v>0</v>
      </c>
      <c r="E7464">
        <v>0</v>
      </c>
      <c r="F7464">
        <v>0</v>
      </c>
      <c r="G7464">
        <v>55555555</v>
      </c>
      <c r="H7464">
        <v>0</v>
      </c>
      <c r="I7464">
        <v>0</v>
      </c>
      <c r="J7464">
        <v>0</v>
      </c>
      <c r="K7464">
        <v>0</v>
      </c>
      <c r="L7464">
        <v>0</v>
      </c>
      <c r="M7464">
        <v>0</v>
      </c>
    </row>
    <row r="7465" spans="2:13" x14ac:dyDescent="0.2">
      <c r="B7465">
        <v>0</v>
      </c>
      <c r="C7465">
        <v>0</v>
      </c>
      <c r="D7465">
        <v>0</v>
      </c>
      <c r="E7465">
        <v>0</v>
      </c>
      <c r="F7465">
        <v>0</v>
      </c>
      <c r="G7465">
        <v>55555555</v>
      </c>
      <c r="H7465">
        <v>0</v>
      </c>
      <c r="I7465">
        <v>0</v>
      </c>
      <c r="J7465">
        <v>0</v>
      </c>
      <c r="K7465">
        <v>0</v>
      </c>
      <c r="L7465">
        <v>0</v>
      </c>
      <c r="M7465">
        <v>0</v>
      </c>
    </row>
    <row r="7466" spans="2:13" x14ac:dyDescent="0.2">
      <c r="B7466">
        <v>0</v>
      </c>
      <c r="C7466">
        <v>0</v>
      </c>
      <c r="D7466">
        <v>0</v>
      </c>
      <c r="E7466">
        <v>0</v>
      </c>
      <c r="F7466">
        <v>0</v>
      </c>
      <c r="G7466">
        <v>55555555</v>
      </c>
      <c r="H7466">
        <v>0</v>
      </c>
      <c r="I7466">
        <v>0</v>
      </c>
      <c r="J7466">
        <v>0</v>
      </c>
      <c r="K7466">
        <v>0</v>
      </c>
      <c r="L7466">
        <v>0</v>
      </c>
      <c r="M7466">
        <v>0</v>
      </c>
    </row>
    <row r="7467" spans="2:13" x14ac:dyDescent="0.2">
      <c r="B7467">
        <v>0</v>
      </c>
      <c r="C7467">
        <v>0</v>
      </c>
      <c r="D7467">
        <v>0</v>
      </c>
      <c r="E7467">
        <v>0</v>
      </c>
      <c r="F7467">
        <v>0</v>
      </c>
      <c r="G7467">
        <v>55555555</v>
      </c>
      <c r="H7467">
        <v>0</v>
      </c>
      <c r="I7467">
        <v>0</v>
      </c>
      <c r="J7467">
        <v>0</v>
      </c>
      <c r="K7467">
        <v>0</v>
      </c>
      <c r="L7467">
        <v>0</v>
      </c>
      <c r="M7467">
        <v>0</v>
      </c>
    </row>
    <row r="7468" spans="2:13" x14ac:dyDescent="0.2">
      <c r="B7468">
        <v>0</v>
      </c>
      <c r="C7468">
        <v>0</v>
      </c>
      <c r="D7468">
        <v>0</v>
      </c>
      <c r="E7468">
        <v>0</v>
      </c>
      <c r="F7468">
        <v>0</v>
      </c>
      <c r="G7468">
        <v>55555555</v>
      </c>
      <c r="H7468">
        <v>0</v>
      </c>
      <c r="I7468">
        <v>0</v>
      </c>
      <c r="J7468">
        <v>0</v>
      </c>
      <c r="K7468">
        <v>0</v>
      </c>
      <c r="L7468">
        <v>0</v>
      </c>
      <c r="M7468">
        <v>0</v>
      </c>
    </row>
    <row r="7469" spans="2:13" x14ac:dyDescent="0.2">
      <c r="B7469">
        <v>0</v>
      </c>
      <c r="C7469">
        <v>0</v>
      </c>
      <c r="D7469">
        <v>0</v>
      </c>
      <c r="E7469">
        <v>0</v>
      </c>
      <c r="F7469">
        <v>0</v>
      </c>
      <c r="G7469">
        <v>55555555</v>
      </c>
      <c r="H7469">
        <v>0</v>
      </c>
      <c r="I7469">
        <v>0</v>
      </c>
      <c r="J7469">
        <v>0</v>
      </c>
      <c r="K7469">
        <v>0</v>
      </c>
      <c r="L7469">
        <v>0</v>
      </c>
      <c r="M7469">
        <v>0</v>
      </c>
    </row>
    <row r="7470" spans="2:13" x14ac:dyDescent="0.2">
      <c r="B7470">
        <v>0</v>
      </c>
      <c r="C7470">
        <v>0</v>
      </c>
      <c r="D7470">
        <v>0</v>
      </c>
      <c r="E7470">
        <v>0</v>
      </c>
      <c r="F7470">
        <v>0</v>
      </c>
      <c r="G7470">
        <v>55555555</v>
      </c>
      <c r="H7470">
        <v>0</v>
      </c>
      <c r="I7470">
        <v>0</v>
      </c>
      <c r="J7470">
        <v>0</v>
      </c>
      <c r="K7470">
        <v>0</v>
      </c>
      <c r="L7470">
        <v>0</v>
      </c>
      <c r="M7470">
        <v>0</v>
      </c>
    </row>
    <row r="7471" spans="2:13" x14ac:dyDescent="0.2">
      <c r="B7471">
        <v>0</v>
      </c>
      <c r="C7471">
        <v>0</v>
      </c>
      <c r="D7471">
        <v>0</v>
      </c>
      <c r="E7471">
        <v>0</v>
      </c>
      <c r="F7471">
        <v>0</v>
      </c>
      <c r="G7471">
        <v>55555555</v>
      </c>
      <c r="H7471">
        <v>0</v>
      </c>
      <c r="I7471">
        <v>0</v>
      </c>
      <c r="J7471">
        <v>0</v>
      </c>
      <c r="K7471">
        <v>0</v>
      </c>
      <c r="L7471">
        <v>0</v>
      </c>
      <c r="M7471">
        <v>0</v>
      </c>
    </row>
    <row r="7472" spans="2:13" x14ac:dyDescent="0.2">
      <c r="B7472">
        <v>0</v>
      </c>
      <c r="C7472">
        <v>0</v>
      </c>
      <c r="D7472">
        <v>0</v>
      </c>
      <c r="E7472">
        <v>0</v>
      </c>
      <c r="F7472">
        <v>0</v>
      </c>
      <c r="G7472">
        <v>55555555</v>
      </c>
      <c r="H7472">
        <v>0</v>
      </c>
      <c r="I7472">
        <v>0</v>
      </c>
      <c r="J7472">
        <v>0</v>
      </c>
      <c r="K7472">
        <v>0</v>
      </c>
      <c r="L7472">
        <v>0</v>
      </c>
      <c r="M7472">
        <v>0</v>
      </c>
    </row>
    <row r="7473" spans="2:13" x14ac:dyDescent="0.2">
      <c r="B7473">
        <v>0</v>
      </c>
      <c r="C7473">
        <v>0</v>
      </c>
      <c r="D7473">
        <v>0</v>
      </c>
      <c r="E7473">
        <v>0</v>
      </c>
      <c r="F7473">
        <v>0</v>
      </c>
      <c r="G7473">
        <v>55555555</v>
      </c>
      <c r="H7473">
        <v>0</v>
      </c>
      <c r="I7473">
        <v>0</v>
      </c>
      <c r="J7473">
        <v>0</v>
      </c>
      <c r="K7473">
        <v>0</v>
      </c>
      <c r="L7473">
        <v>0</v>
      </c>
      <c r="M7473">
        <v>0</v>
      </c>
    </row>
    <row r="7474" spans="2:13" x14ac:dyDescent="0.2">
      <c r="B7474">
        <v>0</v>
      </c>
      <c r="C7474">
        <v>0</v>
      </c>
      <c r="D7474">
        <v>0</v>
      </c>
      <c r="E7474">
        <v>0</v>
      </c>
      <c r="F7474">
        <v>0</v>
      </c>
      <c r="G7474">
        <v>55555555</v>
      </c>
      <c r="H7474">
        <v>0</v>
      </c>
      <c r="I7474">
        <v>0</v>
      </c>
      <c r="J7474">
        <v>0</v>
      </c>
      <c r="K7474">
        <v>0</v>
      </c>
      <c r="L7474">
        <v>0</v>
      </c>
      <c r="M7474">
        <v>0</v>
      </c>
    </row>
    <row r="7475" spans="2:13" x14ac:dyDescent="0.2">
      <c r="B7475">
        <v>0</v>
      </c>
      <c r="C7475">
        <v>0</v>
      </c>
      <c r="D7475">
        <v>0</v>
      </c>
      <c r="E7475">
        <v>0</v>
      </c>
      <c r="F7475">
        <v>0</v>
      </c>
      <c r="G7475">
        <v>55555555</v>
      </c>
      <c r="H7475">
        <v>0</v>
      </c>
      <c r="I7475">
        <v>0</v>
      </c>
      <c r="J7475">
        <v>0</v>
      </c>
      <c r="K7475">
        <v>0</v>
      </c>
      <c r="L7475">
        <v>0</v>
      </c>
      <c r="M7475">
        <v>0</v>
      </c>
    </row>
    <row r="7476" spans="2:13" x14ac:dyDescent="0.2">
      <c r="B7476">
        <v>0</v>
      </c>
      <c r="C7476">
        <v>0</v>
      </c>
      <c r="D7476">
        <v>0</v>
      </c>
      <c r="E7476">
        <v>0</v>
      </c>
      <c r="F7476">
        <v>0</v>
      </c>
      <c r="G7476">
        <v>55555555</v>
      </c>
      <c r="H7476">
        <v>0</v>
      </c>
      <c r="I7476">
        <v>0</v>
      </c>
      <c r="J7476">
        <v>0</v>
      </c>
      <c r="K7476">
        <v>0</v>
      </c>
      <c r="L7476">
        <v>0</v>
      </c>
      <c r="M7476">
        <v>0</v>
      </c>
    </row>
    <row r="7477" spans="2:13" x14ac:dyDescent="0.2">
      <c r="B7477">
        <v>0</v>
      </c>
      <c r="C7477">
        <v>0</v>
      </c>
      <c r="D7477">
        <v>0</v>
      </c>
      <c r="E7477">
        <v>0</v>
      </c>
      <c r="F7477">
        <v>0</v>
      </c>
      <c r="G7477">
        <v>55555555</v>
      </c>
      <c r="H7477">
        <v>0</v>
      </c>
      <c r="I7477">
        <v>0</v>
      </c>
      <c r="J7477">
        <v>0</v>
      </c>
      <c r="K7477">
        <v>0</v>
      </c>
      <c r="L7477">
        <v>0</v>
      </c>
      <c r="M7477">
        <v>0</v>
      </c>
    </row>
  </sheetData>
  <pageMargins left="0.7" right="0.7" top="0.75" bottom="0.75" header="0.3" footer="0.3"/>
  <pageSetup orientation="portrait" horizontalDpi="1200" verticalDpi="1200"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6CA8F6-5620-49A9-8D34-DDE1FC4462F7}">
  <sheetPr codeName="Sheet10">
    <tabColor theme="4" tint="0.39997558519241921"/>
  </sheetPr>
  <dimension ref="B1:AC7477"/>
  <sheetViews>
    <sheetView zoomScale="70" zoomScaleNormal="70" workbookViewId="0">
      <selection activeCell="U14" sqref="U14"/>
    </sheetView>
  </sheetViews>
  <sheetFormatPr baseColWidth="10" defaultColWidth="8.83203125" defaultRowHeight="15" x14ac:dyDescent="0.2"/>
  <cols>
    <col min="2" max="13" width="8.83203125" hidden="1" customWidth="1"/>
    <col min="14" max="14" width="8.83203125" customWidth="1"/>
    <col min="15" max="15" width="28.83203125" bestFit="1" customWidth="1"/>
    <col min="16" max="16" width="22.83203125" bestFit="1" customWidth="1"/>
    <col min="17" max="17" width="20.1640625" bestFit="1" customWidth="1"/>
    <col min="18" max="18" width="22.83203125" bestFit="1" customWidth="1"/>
    <col min="19" max="19" width="20.1640625" bestFit="1" customWidth="1"/>
    <col min="20" max="20" width="22.83203125" bestFit="1" customWidth="1"/>
    <col min="21" max="21" width="20.1640625" bestFit="1" customWidth="1"/>
    <col min="22" max="22" width="22.83203125" bestFit="1" customWidth="1"/>
    <col min="23" max="23" width="20.1640625" bestFit="1" customWidth="1"/>
    <col min="24" max="24" width="22.83203125" bestFit="1" customWidth="1"/>
    <col min="25" max="25" width="20.1640625" bestFit="1" customWidth="1"/>
    <col min="26" max="26" width="22.83203125" bestFit="1" customWidth="1"/>
    <col min="27" max="27" width="20.1640625" bestFit="1" customWidth="1"/>
    <col min="28" max="28" width="15.5" bestFit="1" customWidth="1"/>
    <col min="29" max="29" width="26.6640625" bestFit="1" customWidth="1"/>
    <col min="30" max="30" width="9.5" bestFit="1" customWidth="1"/>
    <col min="31" max="31" width="19.6640625" bestFit="1" customWidth="1"/>
  </cols>
  <sheetData>
    <row r="1" spans="2:29" x14ac:dyDescent="0.2">
      <c r="O1" s="22" t="s">
        <v>12</v>
      </c>
      <c r="P1" t="s">
        <v>291</v>
      </c>
    </row>
    <row r="2" spans="2:29" x14ac:dyDescent="0.2">
      <c r="B2" s="1" t="s">
        <v>12</v>
      </c>
      <c r="C2" s="1" t="s">
        <v>13</v>
      </c>
      <c r="D2" s="1" t="s">
        <v>27</v>
      </c>
      <c r="E2" s="1" t="s">
        <v>3</v>
      </c>
      <c r="F2" s="1" t="s">
        <v>15</v>
      </c>
      <c r="G2" s="1" t="s">
        <v>16</v>
      </c>
      <c r="H2" s="1" t="s">
        <v>17</v>
      </c>
      <c r="I2" s="1" t="s">
        <v>18</v>
      </c>
      <c r="J2" s="1" t="s">
        <v>254</v>
      </c>
      <c r="K2" s="1" t="s">
        <v>257</v>
      </c>
      <c r="L2" s="1" t="s">
        <v>28</v>
      </c>
      <c r="M2" s="1" t="s">
        <v>305</v>
      </c>
    </row>
    <row r="3" spans="2:29" x14ac:dyDescent="0.2">
      <c r="B3" cm="1">
        <f t="array" ref="B3:M7477">_xlfn.VSTACK('Directors Advances:Credit Card 2'!A6:L1500)</f>
        <v>0</v>
      </c>
      <c r="C3" t="str">
        <v>Opening Balance</v>
      </c>
      <c r="D3">
        <v>0</v>
      </c>
      <c r="E3">
        <v>0</v>
      </c>
      <c r="F3">
        <v>0</v>
      </c>
      <c r="G3">
        <v>0</v>
      </c>
      <c r="H3">
        <v>0</v>
      </c>
      <c r="I3">
        <v>0</v>
      </c>
      <c r="J3">
        <v>0</v>
      </c>
      <c r="K3">
        <v>0</v>
      </c>
      <c r="L3">
        <v>0</v>
      </c>
      <c r="M3">
        <v>0</v>
      </c>
      <c r="P3" s="22" t="s">
        <v>252</v>
      </c>
    </row>
    <row r="4" spans="2:29" ht="32" x14ac:dyDescent="0.2">
      <c r="B4">
        <v>0</v>
      </c>
      <c r="C4" t="str">
        <v>Please ignore this</v>
      </c>
      <c r="D4" t="str">
        <v>999 Uncategorized expenses</v>
      </c>
      <c r="E4" t="str">
        <v>999 Uncategorized expenses</v>
      </c>
      <c r="F4">
        <v>0</v>
      </c>
      <c r="G4">
        <v>1111111</v>
      </c>
      <c r="H4">
        <v>0</v>
      </c>
      <c r="I4">
        <v>0</v>
      </c>
      <c r="J4">
        <v>0</v>
      </c>
      <c r="K4">
        <v>0</v>
      </c>
      <c r="L4">
        <v>0</v>
      </c>
      <c r="M4">
        <v>0</v>
      </c>
      <c r="P4">
        <v>0</v>
      </c>
      <c r="R4">
        <v>1111111</v>
      </c>
      <c r="T4">
        <v>2222222</v>
      </c>
      <c r="V4">
        <v>3333333</v>
      </c>
      <c r="X4">
        <v>44444444</v>
      </c>
      <c r="Z4">
        <v>55555555</v>
      </c>
      <c r="AB4" s="200" t="s">
        <v>301</v>
      </c>
      <c r="AC4" t="s">
        <v>303</v>
      </c>
    </row>
    <row r="5" spans="2:29" x14ac:dyDescent="0.2">
      <c r="B5">
        <v>0</v>
      </c>
      <c r="C5">
        <v>0</v>
      </c>
      <c r="D5">
        <v>0</v>
      </c>
      <c r="E5">
        <v>0</v>
      </c>
      <c r="F5">
        <v>0</v>
      </c>
      <c r="G5">
        <v>1111111</v>
      </c>
      <c r="H5">
        <v>0</v>
      </c>
      <c r="I5">
        <v>0</v>
      </c>
      <c r="J5">
        <v>0</v>
      </c>
      <c r="K5">
        <v>0</v>
      </c>
      <c r="L5">
        <v>0</v>
      </c>
      <c r="M5">
        <v>0</v>
      </c>
      <c r="O5" s="22" t="s">
        <v>144</v>
      </c>
      <c r="P5" t="s">
        <v>302</v>
      </c>
      <c r="Q5" t="s">
        <v>304</v>
      </c>
      <c r="R5" t="s">
        <v>302</v>
      </c>
      <c r="S5" t="s">
        <v>304</v>
      </c>
      <c r="T5" t="s">
        <v>302</v>
      </c>
      <c r="U5" t="s">
        <v>304</v>
      </c>
      <c r="V5" t="s">
        <v>302</v>
      </c>
      <c r="W5" t="s">
        <v>304</v>
      </c>
      <c r="X5" t="s">
        <v>302</v>
      </c>
      <c r="Y5" t="s">
        <v>304</v>
      </c>
      <c r="Z5" t="s">
        <v>302</v>
      </c>
      <c r="AA5" t="s">
        <v>304</v>
      </c>
      <c r="AB5" s="200"/>
    </row>
    <row r="6" spans="2:29" x14ac:dyDescent="0.2">
      <c r="B6">
        <v>0</v>
      </c>
      <c r="C6">
        <v>0</v>
      </c>
      <c r="D6">
        <v>0</v>
      </c>
      <c r="E6">
        <v>0</v>
      </c>
      <c r="F6">
        <v>0</v>
      </c>
      <c r="G6">
        <v>1111111</v>
      </c>
      <c r="H6">
        <v>0</v>
      </c>
      <c r="I6">
        <v>0</v>
      </c>
      <c r="J6">
        <v>0</v>
      </c>
      <c r="K6">
        <v>0</v>
      </c>
      <c r="L6">
        <v>0</v>
      </c>
      <c r="M6">
        <v>0</v>
      </c>
      <c r="O6" s="2">
        <v>0</v>
      </c>
      <c r="P6" s="199">
        <v>0</v>
      </c>
      <c r="Q6" s="199">
        <v>0</v>
      </c>
      <c r="R6" s="199">
        <v>0</v>
      </c>
      <c r="S6" s="199">
        <v>0</v>
      </c>
      <c r="T6" s="199">
        <v>0</v>
      </c>
      <c r="U6" s="199">
        <v>0</v>
      </c>
      <c r="V6" s="199">
        <v>0</v>
      </c>
      <c r="W6" s="199">
        <v>0</v>
      </c>
      <c r="X6" s="199">
        <v>0</v>
      </c>
      <c r="Y6" s="199">
        <v>0</v>
      </c>
      <c r="Z6" s="199">
        <v>0</v>
      </c>
      <c r="AA6" s="199">
        <v>0</v>
      </c>
      <c r="AB6" s="201">
        <v>0</v>
      </c>
      <c r="AC6" s="199">
        <v>0</v>
      </c>
    </row>
    <row r="7" spans="2:29" x14ac:dyDescent="0.2">
      <c r="B7">
        <v>0</v>
      </c>
      <c r="C7">
        <v>0</v>
      </c>
      <c r="D7">
        <v>0</v>
      </c>
      <c r="E7">
        <v>0</v>
      </c>
      <c r="F7">
        <v>0</v>
      </c>
      <c r="G7">
        <v>1111111</v>
      </c>
      <c r="H7">
        <v>0</v>
      </c>
      <c r="I7">
        <v>0</v>
      </c>
      <c r="J7">
        <v>0</v>
      </c>
      <c r="K7">
        <v>0</v>
      </c>
      <c r="L7">
        <v>0</v>
      </c>
      <c r="M7">
        <v>0</v>
      </c>
      <c r="O7" s="2" t="s">
        <v>266</v>
      </c>
      <c r="P7" s="199"/>
      <c r="Q7" s="199"/>
      <c r="R7" s="199">
        <v>0</v>
      </c>
      <c r="S7" s="199">
        <v>0</v>
      </c>
      <c r="T7" s="199">
        <v>0</v>
      </c>
      <c r="U7" s="199">
        <v>0</v>
      </c>
      <c r="V7" s="199">
        <v>0</v>
      </c>
      <c r="W7" s="199">
        <v>0</v>
      </c>
      <c r="X7" s="199">
        <v>0</v>
      </c>
      <c r="Y7" s="199">
        <v>0</v>
      </c>
      <c r="Z7" s="199">
        <v>0</v>
      </c>
      <c r="AA7" s="199">
        <v>0</v>
      </c>
      <c r="AB7" s="201">
        <v>0</v>
      </c>
      <c r="AC7" s="199">
        <v>0</v>
      </c>
    </row>
    <row r="8" spans="2:29" x14ac:dyDescent="0.2">
      <c r="B8">
        <v>0</v>
      </c>
      <c r="C8">
        <v>0</v>
      </c>
      <c r="D8">
        <v>0</v>
      </c>
      <c r="E8">
        <v>0</v>
      </c>
      <c r="F8">
        <v>0</v>
      </c>
      <c r="G8">
        <v>1111111</v>
      </c>
      <c r="H8">
        <v>0</v>
      </c>
      <c r="I8">
        <v>0</v>
      </c>
      <c r="J8">
        <v>0</v>
      </c>
      <c r="K8">
        <v>0</v>
      </c>
      <c r="L8">
        <v>0</v>
      </c>
      <c r="M8">
        <v>0</v>
      </c>
      <c r="O8" s="2" t="s">
        <v>145</v>
      </c>
      <c r="P8" s="199">
        <v>0</v>
      </c>
      <c r="Q8" s="199">
        <v>0</v>
      </c>
      <c r="R8" s="199">
        <v>0</v>
      </c>
      <c r="S8" s="199">
        <v>0</v>
      </c>
      <c r="T8" s="199">
        <v>0</v>
      </c>
      <c r="U8" s="199">
        <v>0</v>
      </c>
      <c r="V8" s="199">
        <v>0</v>
      </c>
      <c r="W8" s="199">
        <v>0</v>
      </c>
      <c r="X8" s="199">
        <v>0</v>
      </c>
      <c r="Y8" s="199">
        <v>0</v>
      </c>
      <c r="Z8" s="199">
        <v>0</v>
      </c>
      <c r="AA8" s="199">
        <v>0</v>
      </c>
      <c r="AB8" s="201">
        <v>0</v>
      </c>
      <c r="AC8" s="199">
        <v>0</v>
      </c>
    </row>
    <row r="9" spans="2:29" x14ac:dyDescent="0.2">
      <c r="B9">
        <v>0</v>
      </c>
      <c r="C9">
        <v>0</v>
      </c>
      <c r="D9">
        <v>0</v>
      </c>
      <c r="E9">
        <v>0</v>
      </c>
      <c r="F9">
        <v>0</v>
      </c>
      <c r="G9">
        <v>1111111</v>
      </c>
      <c r="H9">
        <v>0</v>
      </c>
      <c r="I9">
        <v>0</v>
      </c>
      <c r="J9">
        <v>0</v>
      </c>
      <c r="K9">
        <v>0</v>
      </c>
      <c r="L9">
        <v>0</v>
      </c>
      <c r="M9">
        <v>0</v>
      </c>
    </row>
    <row r="10" spans="2:29" x14ac:dyDescent="0.2">
      <c r="B10">
        <v>0</v>
      </c>
      <c r="C10">
        <v>0</v>
      </c>
      <c r="D10">
        <v>0</v>
      </c>
      <c r="E10">
        <v>0</v>
      </c>
      <c r="F10">
        <v>0</v>
      </c>
      <c r="G10">
        <v>1111111</v>
      </c>
      <c r="H10">
        <v>0</v>
      </c>
      <c r="I10">
        <v>0</v>
      </c>
      <c r="J10">
        <v>0</v>
      </c>
      <c r="K10">
        <v>0</v>
      </c>
      <c r="L10">
        <v>0</v>
      </c>
      <c r="M10">
        <v>0</v>
      </c>
    </row>
    <row r="11" spans="2:29" x14ac:dyDescent="0.2">
      <c r="B11">
        <v>0</v>
      </c>
      <c r="C11">
        <v>0</v>
      </c>
      <c r="D11">
        <v>0</v>
      </c>
      <c r="E11">
        <v>0</v>
      </c>
      <c r="F11">
        <v>0</v>
      </c>
      <c r="G11">
        <v>1111111</v>
      </c>
      <c r="H11">
        <v>0</v>
      </c>
      <c r="I11">
        <v>0</v>
      </c>
      <c r="J11">
        <v>0</v>
      </c>
      <c r="K11">
        <v>0</v>
      </c>
      <c r="L11">
        <v>0</v>
      </c>
      <c r="M11">
        <v>0</v>
      </c>
    </row>
    <row r="12" spans="2:29" x14ac:dyDescent="0.2">
      <c r="B12">
        <v>0</v>
      </c>
      <c r="C12">
        <v>0</v>
      </c>
      <c r="D12">
        <v>0</v>
      </c>
      <c r="E12">
        <v>0</v>
      </c>
      <c r="F12">
        <v>0</v>
      </c>
      <c r="G12">
        <v>1111111</v>
      </c>
      <c r="H12">
        <v>0</v>
      </c>
      <c r="I12">
        <v>0</v>
      </c>
      <c r="J12">
        <v>0</v>
      </c>
      <c r="K12">
        <v>0</v>
      </c>
      <c r="L12">
        <v>0</v>
      </c>
      <c r="M12">
        <v>0</v>
      </c>
    </row>
    <row r="13" spans="2:29" x14ac:dyDescent="0.2">
      <c r="B13">
        <v>0</v>
      </c>
      <c r="C13">
        <v>0</v>
      </c>
      <c r="D13">
        <v>0</v>
      </c>
      <c r="E13">
        <v>0</v>
      </c>
      <c r="F13">
        <v>0</v>
      </c>
      <c r="G13">
        <v>1111111</v>
      </c>
      <c r="H13">
        <v>0</v>
      </c>
      <c r="I13">
        <v>0</v>
      </c>
      <c r="J13">
        <v>0</v>
      </c>
      <c r="K13">
        <v>0</v>
      </c>
      <c r="L13">
        <v>0</v>
      </c>
      <c r="M13">
        <v>0</v>
      </c>
    </row>
    <row r="14" spans="2:29" x14ac:dyDescent="0.2">
      <c r="B14">
        <v>0</v>
      </c>
      <c r="C14">
        <v>0</v>
      </c>
      <c r="D14">
        <v>0</v>
      </c>
      <c r="E14">
        <v>0</v>
      </c>
      <c r="F14">
        <v>0</v>
      </c>
      <c r="G14">
        <v>1111111</v>
      </c>
      <c r="H14">
        <v>0</v>
      </c>
      <c r="I14">
        <v>0</v>
      </c>
      <c r="J14">
        <v>0</v>
      </c>
      <c r="K14">
        <v>0</v>
      </c>
      <c r="L14">
        <v>0</v>
      </c>
      <c r="M14">
        <v>0</v>
      </c>
    </row>
    <row r="15" spans="2:29" x14ac:dyDescent="0.2">
      <c r="B15">
        <v>0</v>
      </c>
      <c r="C15">
        <v>0</v>
      </c>
      <c r="D15">
        <v>0</v>
      </c>
      <c r="E15">
        <v>0</v>
      </c>
      <c r="F15">
        <v>0</v>
      </c>
      <c r="G15">
        <v>1111111</v>
      </c>
      <c r="H15">
        <v>0</v>
      </c>
      <c r="I15">
        <v>0</v>
      </c>
      <c r="J15">
        <v>0</v>
      </c>
      <c r="K15">
        <v>0</v>
      </c>
      <c r="L15">
        <v>0</v>
      </c>
      <c r="M15">
        <v>0</v>
      </c>
    </row>
    <row r="16" spans="2:29" x14ac:dyDescent="0.2">
      <c r="B16">
        <v>0</v>
      </c>
      <c r="C16">
        <v>0</v>
      </c>
      <c r="D16">
        <v>0</v>
      </c>
      <c r="E16">
        <v>0</v>
      </c>
      <c r="F16">
        <v>0</v>
      </c>
      <c r="G16">
        <v>1111111</v>
      </c>
      <c r="H16">
        <v>0</v>
      </c>
      <c r="I16">
        <v>0</v>
      </c>
      <c r="J16">
        <v>0</v>
      </c>
      <c r="K16">
        <v>0</v>
      </c>
      <c r="L16">
        <v>0</v>
      </c>
      <c r="M16">
        <v>0</v>
      </c>
    </row>
    <row r="17" spans="2:26" x14ac:dyDescent="0.2">
      <c r="B17">
        <v>0</v>
      </c>
      <c r="C17">
        <v>0</v>
      </c>
      <c r="D17">
        <v>0</v>
      </c>
      <c r="E17">
        <v>0</v>
      </c>
      <c r="F17">
        <v>0</v>
      </c>
      <c r="G17">
        <v>1111111</v>
      </c>
      <c r="H17">
        <v>0</v>
      </c>
      <c r="I17">
        <v>0</v>
      </c>
      <c r="J17">
        <v>0</v>
      </c>
      <c r="K17">
        <v>0</v>
      </c>
      <c r="L17">
        <v>0</v>
      </c>
      <c r="M17">
        <v>0</v>
      </c>
    </row>
    <row r="18" spans="2:26" x14ac:dyDescent="0.2">
      <c r="B18">
        <v>0</v>
      </c>
      <c r="C18">
        <v>0</v>
      </c>
      <c r="D18">
        <v>0</v>
      </c>
      <c r="E18">
        <v>0</v>
      </c>
      <c r="F18">
        <v>0</v>
      </c>
      <c r="G18">
        <v>1111111</v>
      </c>
      <c r="H18">
        <v>0</v>
      </c>
      <c r="I18">
        <v>0</v>
      </c>
      <c r="J18">
        <v>0</v>
      </c>
      <c r="K18">
        <v>0</v>
      </c>
      <c r="L18">
        <v>0</v>
      </c>
      <c r="M18">
        <v>0</v>
      </c>
    </row>
    <row r="19" spans="2:26" x14ac:dyDescent="0.2">
      <c r="B19">
        <v>0</v>
      </c>
      <c r="C19">
        <v>0</v>
      </c>
      <c r="D19">
        <v>0</v>
      </c>
      <c r="E19">
        <v>0</v>
      </c>
      <c r="F19">
        <v>0</v>
      </c>
      <c r="G19">
        <v>1111111</v>
      </c>
      <c r="H19">
        <v>0</v>
      </c>
      <c r="I19">
        <v>0</v>
      </c>
      <c r="J19">
        <v>0</v>
      </c>
      <c r="K19">
        <v>0</v>
      </c>
      <c r="L19">
        <v>0</v>
      </c>
      <c r="M19">
        <v>0</v>
      </c>
      <c r="X19" s="198"/>
      <c r="Y19" s="198"/>
      <c r="Z19" s="198"/>
    </row>
    <row r="20" spans="2:26" x14ac:dyDescent="0.2">
      <c r="B20">
        <v>0</v>
      </c>
      <c r="C20">
        <v>0</v>
      </c>
      <c r="D20">
        <v>0</v>
      </c>
      <c r="E20">
        <v>0</v>
      </c>
      <c r="F20">
        <v>0</v>
      </c>
      <c r="G20">
        <v>1111111</v>
      </c>
      <c r="H20">
        <v>0</v>
      </c>
      <c r="I20">
        <v>0</v>
      </c>
      <c r="J20">
        <v>0</v>
      </c>
      <c r="K20">
        <v>0</v>
      </c>
      <c r="L20">
        <v>0</v>
      </c>
      <c r="M20">
        <v>0</v>
      </c>
      <c r="X20" s="198"/>
      <c r="Y20" s="198"/>
      <c r="Z20" s="198"/>
    </row>
    <row r="21" spans="2:26" x14ac:dyDescent="0.2">
      <c r="B21">
        <v>0</v>
      </c>
      <c r="C21">
        <v>0</v>
      </c>
      <c r="D21">
        <v>0</v>
      </c>
      <c r="E21">
        <v>0</v>
      </c>
      <c r="F21">
        <v>0</v>
      </c>
      <c r="G21">
        <v>1111111</v>
      </c>
      <c r="H21">
        <v>0</v>
      </c>
      <c r="I21">
        <v>0</v>
      </c>
      <c r="J21">
        <v>0</v>
      </c>
      <c r="K21">
        <v>0</v>
      </c>
      <c r="L21">
        <v>0</v>
      </c>
      <c r="M21">
        <v>0</v>
      </c>
      <c r="X21" s="198"/>
      <c r="Y21" s="198"/>
      <c r="Z21" s="198"/>
    </row>
    <row r="22" spans="2:26" x14ac:dyDescent="0.2">
      <c r="B22">
        <v>0</v>
      </c>
      <c r="C22">
        <v>0</v>
      </c>
      <c r="D22">
        <v>0</v>
      </c>
      <c r="E22">
        <v>0</v>
      </c>
      <c r="F22">
        <v>0</v>
      </c>
      <c r="G22">
        <v>1111111</v>
      </c>
      <c r="H22">
        <v>0</v>
      </c>
      <c r="I22">
        <v>0</v>
      </c>
      <c r="J22">
        <v>0</v>
      </c>
      <c r="K22">
        <v>0</v>
      </c>
      <c r="L22">
        <v>0</v>
      </c>
      <c r="M22">
        <v>0</v>
      </c>
      <c r="X22" s="198"/>
      <c r="Y22" s="198"/>
      <c r="Z22" s="198"/>
    </row>
    <row r="23" spans="2:26" x14ac:dyDescent="0.2">
      <c r="B23">
        <v>0</v>
      </c>
      <c r="C23">
        <v>0</v>
      </c>
      <c r="D23">
        <v>0</v>
      </c>
      <c r="E23">
        <v>0</v>
      </c>
      <c r="F23">
        <v>0</v>
      </c>
      <c r="G23">
        <v>1111111</v>
      </c>
      <c r="H23">
        <v>0</v>
      </c>
      <c r="I23">
        <v>0</v>
      </c>
      <c r="J23">
        <v>0</v>
      </c>
      <c r="K23">
        <v>0</v>
      </c>
      <c r="L23">
        <v>0</v>
      </c>
      <c r="M23">
        <v>0</v>
      </c>
      <c r="X23" s="198"/>
      <c r="Y23" s="198"/>
      <c r="Z23" s="198"/>
    </row>
    <row r="24" spans="2:26" x14ac:dyDescent="0.2">
      <c r="B24">
        <v>0</v>
      </c>
      <c r="C24">
        <v>0</v>
      </c>
      <c r="D24">
        <v>0</v>
      </c>
      <c r="E24">
        <v>0</v>
      </c>
      <c r="F24">
        <v>0</v>
      </c>
      <c r="G24">
        <v>1111111</v>
      </c>
      <c r="H24">
        <v>0</v>
      </c>
      <c r="I24">
        <v>0</v>
      </c>
      <c r="J24">
        <v>0</v>
      </c>
      <c r="K24">
        <v>0</v>
      </c>
      <c r="L24">
        <v>0</v>
      </c>
      <c r="M24">
        <v>0</v>
      </c>
      <c r="X24" s="198"/>
      <c r="Y24" s="198"/>
      <c r="Z24" s="198"/>
    </row>
    <row r="25" spans="2:26" x14ac:dyDescent="0.2">
      <c r="B25">
        <v>0</v>
      </c>
      <c r="C25">
        <v>0</v>
      </c>
      <c r="D25">
        <v>0</v>
      </c>
      <c r="E25">
        <v>0</v>
      </c>
      <c r="F25">
        <v>0</v>
      </c>
      <c r="G25">
        <v>1111111</v>
      </c>
      <c r="H25">
        <v>0</v>
      </c>
      <c r="I25">
        <v>0</v>
      </c>
      <c r="J25">
        <v>0</v>
      </c>
      <c r="K25">
        <v>0</v>
      </c>
      <c r="L25">
        <v>0</v>
      </c>
      <c r="M25">
        <v>0</v>
      </c>
      <c r="X25" s="198"/>
      <c r="Y25" s="198"/>
      <c r="Z25" s="198"/>
    </row>
    <row r="26" spans="2:26" x14ac:dyDescent="0.2">
      <c r="B26">
        <v>0</v>
      </c>
      <c r="C26">
        <v>0</v>
      </c>
      <c r="D26">
        <v>0</v>
      </c>
      <c r="E26">
        <v>0</v>
      </c>
      <c r="F26">
        <v>0</v>
      </c>
      <c r="G26">
        <v>1111111</v>
      </c>
      <c r="H26">
        <v>0</v>
      </c>
      <c r="I26">
        <v>0</v>
      </c>
      <c r="J26">
        <v>0</v>
      </c>
      <c r="K26">
        <v>0</v>
      </c>
      <c r="L26">
        <v>0</v>
      </c>
      <c r="M26">
        <v>0</v>
      </c>
      <c r="X26" s="198"/>
      <c r="Y26" s="198"/>
      <c r="Z26" s="198"/>
    </row>
    <row r="27" spans="2:26" x14ac:dyDescent="0.2">
      <c r="B27">
        <v>0</v>
      </c>
      <c r="C27">
        <v>0</v>
      </c>
      <c r="D27">
        <v>0</v>
      </c>
      <c r="E27">
        <v>0</v>
      </c>
      <c r="F27">
        <v>0</v>
      </c>
      <c r="G27">
        <v>1111111</v>
      </c>
      <c r="H27">
        <v>0</v>
      </c>
      <c r="I27">
        <v>0</v>
      </c>
      <c r="J27">
        <v>0</v>
      </c>
      <c r="K27">
        <v>0</v>
      </c>
      <c r="L27">
        <v>0</v>
      </c>
      <c r="M27">
        <v>0</v>
      </c>
      <c r="X27" s="198"/>
      <c r="Y27" s="198"/>
      <c r="Z27" s="198"/>
    </row>
    <row r="28" spans="2:26" x14ac:dyDescent="0.2">
      <c r="B28">
        <v>0</v>
      </c>
      <c r="C28">
        <v>0</v>
      </c>
      <c r="D28">
        <v>0</v>
      </c>
      <c r="E28">
        <v>0</v>
      </c>
      <c r="F28">
        <v>0</v>
      </c>
      <c r="G28">
        <v>1111111</v>
      </c>
      <c r="H28">
        <v>0</v>
      </c>
      <c r="I28">
        <v>0</v>
      </c>
      <c r="J28">
        <v>0</v>
      </c>
      <c r="K28">
        <v>0</v>
      </c>
      <c r="L28">
        <v>0</v>
      </c>
      <c r="M28">
        <v>0</v>
      </c>
      <c r="X28" s="198"/>
      <c r="Y28" s="198"/>
      <c r="Z28" s="198"/>
    </row>
    <row r="29" spans="2:26" x14ac:dyDescent="0.2">
      <c r="B29">
        <v>0</v>
      </c>
      <c r="C29">
        <v>0</v>
      </c>
      <c r="D29">
        <v>0</v>
      </c>
      <c r="E29">
        <v>0</v>
      </c>
      <c r="F29">
        <v>0</v>
      </c>
      <c r="G29">
        <v>1111111</v>
      </c>
      <c r="H29">
        <v>0</v>
      </c>
      <c r="I29">
        <v>0</v>
      </c>
      <c r="J29">
        <v>0</v>
      </c>
      <c r="K29">
        <v>0</v>
      </c>
      <c r="L29">
        <v>0</v>
      </c>
      <c r="M29">
        <v>0</v>
      </c>
      <c r="X29" s="198"/>
      <c r="Y29" s="198"/>
      <c r="Z29" s="198"/>
    </row>
    <row r="30" spans="2:26" x14ac:dyDescent="0.2">
      <c r="B30">
        <v>0</v>
      </c>
      <c r="C30">
        <v>0</v>
      </c>
      <c r="D30">
        <v>0</v>
      </c>
      <c r="E30">
        <v>0</v>
      </c>
      <c r="F30">
        <v>0</v>
      </c>
      <c r="G30">
        <v>1111111</v>
      </c>
      <c r="H30">
        <v>0</v>
      </c>
      <c r="I30">
        <v>0</v>
      </c>
      <c r="J30">
        <v>0</v>
      </c>
      <c r="K30">
        <v>0</v>
      </c>
      <c r="L30">
        <v>0</v>
      </c>
      <c r="M30">
        <v>0</v>
      </c>
      <c r="X30" s="198"/>
      <c r="Y30" s="198"/>
      <c r="Z30" s="198"/>
    </row>
    <row r="31" spans="2:26" x14ac:dyDescent="0.2">
      <c r="B31">
        <v>0</v>
      </c>
      <c r="C31">
        <v>0</v>
      </c>
      <c r="D31">
        <v>0</v>
      </c>
      <c r="E31">
        <v>0</v>
      </c>
      <c r="F31">
        <v>0</v>
      </c>
      <c r="G31">
        <v>1111111</v>
      </c>
      <c r="H31">
        <v>0</v>
      </c>
      <c r="I31">
        <v>0</v>
      </c>
      <c r="J31">
        <v>0</v>
      </c>
      <c r="K31">
        <v>0</v>
      </c>
      <c r="L31">
        <v>0</v>
      </c>
      <c r="M31">
        <v>0</v>
      </c>
      <c r="X31" s="198"/>
      <c r="Y31" s="198"/>
      <c r="Z31" s="198"/>
    </row>
    <row r="32" spans="2:26" x14ac:dyDescent="0.2">
      <c r="B32">
        <v>0</v>
      </c>
      <c r="C32">
        <v>0</v>
      </c>
      <c r="D32">
        <v>0</v>
      </c>
      <c r="E32">
        <v>0</v>
      </c>
      <c r="F32">
        <v>0</v>
      </c>
      <c r="G32">
        <v>1111111</v>
      </c>
      <c r="H32">
        <v>0</v>
      </c>
      <c r="I32">
        <v>0</v>
      </c>
      <c r="J32">
        <v>0</v>
      </c>
      <c r="K32">
        <v>0</v>
      </c>
      <c r="L32">
        <v>0</v>
      </c>
      <c r="M32">
        <v>0</v>
      </c>
      <c r="X32" s="198"/>
      <c r="Y32" s="198"/>
      <c r="Z32" s="198"/>
    </row>
    <row r="33" spans="2:26" x14ac:dyDescent="0.2">
      <c r="B33">
        <v>0</v>
      </c>
      <c r="C33">
        <v>0</v>
      </c>
      <c r="D33">
        <v>0</v>
      </c>
      <c r="E33">
        <v>0</v>
      </c>
      <c r="F33">
        <v>0</v>
      </c>
      <c r="G33">
        <v>1111111</v>
      </c>
      <c r="H33">
        <v>0</v>
      </c>
      <c r="I33">
        <v>0</v>
      </c>
      <c r="J33">
        <v>0</v>
      </c>
      <c r="K33">
        <v>0</v>
      </c>
      <c r="L33">
        <v>0</v>
      </c>
      <c r="M33">
        <v>0</v>
      </c>
      <c r="X33" s="198"/>
      <c r="Y33" s="198"/>
      <c r="Z33" s="198"/>
    </row>
    <row r="34" spans="2:26" x14ac:dyDescent="0.2">
      <c r="B34">
        <v>0</v>
      </c>
      <c r="C34">
        <v>0</v>
      </c>
      <c r="D34">
        <v>0</v>
      </c>
      <c r="E34">
        <v>0</v>
      </c>
      <c r="F34">
        <v>0</v>
      </c>
      <c r="G34">
        <v>1111111</v>
      </c>
      <c r="H34">
        <v>0</v>
      </c>
      <c r="I34">
        <v>0</v>
      </c>
      <c r="J34">
        <v>0</v>
      </c>
      <c r="K34">
        <v>0</v>
      </c>
      <c r="L34">
        <v>0</v>
      </c>
      <c r="M34">
        <v>0</v>
      </c>
      <c r="X34" s="198"/>
      <c r="Y34" s="198"/>
      <c r="Z34" s="198"/>
    </row>
    <row r="35" spans="2:26" x14ac:dyDescent="0.2">
      <c r="B35">
        <v>0</v>
      </c>
      <c r="C35">
        <v>0</v>
      </c>
      <c r="D35">
        <v>0</v>
      </c>
      <c r="E35">
        <v>0</v>
      </c>
      <c r="F35">
        <v>0</v>
      </c>
      <c r="G35">
        <v>1111111</v>
      </c>
      <c r="H35">
        <v>0</v>
      </c>
      <c r="I35">
        <v>0</v>
      </c>
      <c r="J35">
        <v>0</v>
      </c>
      <c r="K35">
        <v>0</v>
      </c>
      <c r="L35">
        <v>0</v>
      </c>
      <c r="M35">
        <v>0</v>
      </c>
      <c r="X35" s="198"/>
      <c r="Y35" s="198"/>
      <c r="Z35" s="198"/>
    </row>
    <row r="36" spans="2:26" x14ac:dyDescent="0.2">
      <c r="B36">
        <v>0</v>
      </c>
      <c r="C36">
        <v>0</v>
      </c>
      <c r="D36">
        <v>0</v>
      </c>
      <c r="E36">
        <v>0</v>
      </c>
      <c r="F36">
        <v>0</v>
      </c>
      <c r="G36">
        <v>1111111</v>
      </c>
      <c r="H36">
        <v>0</v>
      </c>
      <c r="I36">
        <v>0</v>
      </c>
      <c r="J36">
        <v>0</v>
      </c>
      <c r="K36">
        <v>0</v>
      </c>
      <c r="L36">
        <v>0</v>
      </c>
      <c r="M36">
        <v>0</v>
      </c>
      <c r="X36" s="198"/>
      <c r="Y36" s="198"/>
      <c r="Z36" s="198"/>
    </row>
    <row r="37" spans="2:26" x14ac:dyDescent="0.2">
      <c r="B37">
        <v>0</v>
      </c>
      <c r="C37">
        <v>0</v>
      </c>
      <c r="D37">
        <v>0</v>
      </c>
      <c r="E37">
        <v>0</v>
      </c>
      <c r="F37">
        <v>0</v>
      </c>
      <c r="G37">
        <v>1111111</v>
      </c>
      <c r="H37">
        <v>0</v>
      </c>
      <c r="I37">
        <v>0</v>
      </c>
      <c r="J37">
        <v>0</v>
      </c>
      <c r="K37">
        <v>0</v>
      </c>
      <c r="L37">
        <v>0</v>
      </c>
      <c r="M37">
        <v>0</v>
      </c>
      <c r="X37" s="198"/>
      <c r="Y37" s="198"/>
      <c r="Z37" s="198"/>
    </row>
    <row r="38" spans="2:26" x14ac:dyDescent="0.2">
      <c r="B38">
        <v>0</v>
      </c>
      <c r="C38">
        <v>0</v>
      </c>
      <c r="D38">
        <v>0</v>
      </c>
      <c r="E38">
        <v>0</v>
      </c>
      <c r="F38">
        <v>0</v>
      </c>
      <c r="G38">
        <v>1111111</v>
      </c>
      <c r="H38">
        <v>0</v>
      </c>
      <c r="I38">
        <v>0</v>
      </c>
      <c r="J38">
        <v>0</v>
      </c>
      <c r="K38">
        <v>0</v>
      </c>
      <c r="L38">
        <v>0</v>
      </c>
      <c r="M38">
        <v>0</v>
      </c>
      <c r="X38" s="198"/>
      <c r="Y38" s="198"/>
      <c r="Z38" s="198"/>
    </row>
    <row r="39" spans="2:26" x14ac:dyDescent="0.2">
      <c r="B39">
        <v>0</v>
      </c>
      <c r="C39">
        <v>0</v>
      </c>
      <c r="D39">
        <v>0</v>
      </c>
      <c r="E39">
        <v>0</v>
      </c>
      <c r="F39">
        <v>0</v>
      </c>
      <c r="G39">
        <v>1111111</v>
      </c>
      <c r="H39">
        <v>0</v>
      </c>
      <c r="I39">
        <v>0</v>
      </c>
      <c r="J39">
        <v>0</v>
      </c>
      <c r="K39">
        <v>0</v>
      </c>
      <c r="L39">
        <v>0</v>
      </c>
      <c r="M39">
        <v>0</v>
      </c>
    </row>
    <row r="40" spans="2:26" x14ac:dyDescent="0.2">
      <c r="B40">
        <v>0</v>
      </c>
      <c r="C40">
        <v>0</v>
      </c>
      <c r="D40">
        <v>0</v>
      </c>
      <c r="E40">
        <v>0</v>
      </c>
      <c r="F40">
        <v>0</v>
      </c>
      <c r="G40">
        <v>1111111</v>
      </c>
      <c r="H40">
        <v>0</v>
      </c>
      <c r="I40">
        <v>0</v>
      </c>
      <c r="J40">
        <v>0</v>
      </c>
      <c r="K40">
        <v>0</v>
      </c>
      <c r="L40">
        <v>0</v>
      </c>
      <c r="M40">
        <v>0</v>
      </c>
    </row>
    <row r="41" spans="2:26" x14ac:dyDescent="0.2">
      <c r="B41">
        <v>0</v>
      </c>
      <c r="C41">
        <v>0</v>
      </c>
      <c r="D41">
        <v>0</v>
      </c>
      <c r="E41">
        <v>0</v>
      </c>
      <c r="F41">
        <v>0</v>
      </c>
      <c r="G41">
        <v>1111111</v>
      </c>
      <c r="H41">
        <v>0</v>
      </c>
      <c r="I41">
        <v>0</v>
      </c>
      <c r="J41">
        <v>0</v>
      </c>
      <c r="K41">
        <v>0</v>
      </c>
      <c r="L41">
        <v>0</v>
      </c>
      <c r="M41">
        <v>0</v>
      </c>
    </row>
    <row r="42" spans="2:26" x14ac:dyDescent="0.2">
      <c r="B42">
        <v>0</v>
      </c>
      <c r="C42">
        <v>0</v>
      </c>
      <c r="D42">
        <v>0</v>
      </c>
      <c r="E42">
        <v>0</v>
      </c>
      <c r="F42">
        <v>0</v>
      </c>
      <c r="G42">
        <v>1111111</v>
      </c>
      <c r="H42">
        <v>0</v>
      </c>
      <c r="I42">
        <v>0</v>
      </c>
      <c r="J42">
        <v>0</v>
      </c>
      <c r="K42">
        <v>0</v>
      </c>
      <c r="L42">
        <v>0</v>
      </c>
      <c r="M42">
        <v>0</v>
      </c>
    </row>
    <row r="43" spans="2:26" x14ac:dyDescent="0.2">
      <c r="B43">
        <v>0</v>
      </c>
      <c r="C43">
        <v>0</v>
      </c>
      <c r="D43">
        <v>0</v>
      </c>
      <c r="E43">
        <v>0</v>
      </c>
      <c r="F43">
        <v>0</v>
      </c>
      <c r="G43">
        <v>1111111</v>
      </c>
      <c r="H43">
        <v>0</v>
      </c>
      <c r="I43">
        <v>0</v>
      </c>
      <c r="J43">
        <v>0</v>
      </c>
      <c r="K43">
        <v>0</v>
      </c>
      <c r="L43">
        <v>0</v>
      </c>
      <c r="M43">
        <v>0</v>
      </c>
    </row>
    <row r="44" spans="2:26" x14ac:dyDescent="0.2">
      <c r="B44">
        <v>0</v>
      </c>
      <c r="C44">
        <v>0</v>
      </c>
      <c r="D44">
        <v>0</v>
      </c>
      <c r="E44">
        <v>0</v>
      </c>
      <c r="F44">
        <v>0</v>
      </c>
      <c r="G44">
        <v>1111111</v>
      </c>
      <c r="H44">
        <v>0</v>
      </c>
      <c r="I44">
        <v>0</v>
      </c>
      <c r="J44">
        <v>0</v>
      </c>
      <c r="K44">
        <v>0</v>
      </c>
      <c r="L44">
        <v>0</v>
      </c>
      <c r="M44">
        <v>0</v>
      </c>
    </row>
    <row r="45" spans="2:26" x14ac:dyDescent="0.2">
      <c r="B45">
        <v>0</v>
      </c>
      <c r="C45">
        <v>0</v>
      </c>
      <c r="D45">
        <v>0</v>
      </c>
      <c r="E45">
        <v>0</v>
      </c>
      <c r="F45">
        <v>0</v>
      </c>
      <c r="G45">
        <v>1111111</v>
      </c>
      <c r="H45">
        <v>0</v>
      </c>
      <c r="I45">
        <v>0</v>
      </c>
      <c r="J45">
        <v>0</v>
      </c>
      <c r="K45">
        <v>0</v>
      </c>
      <c r="L45">
        <v>0</v>
      </c>
      <c r="M45">
        <v>0</v>
      </c>
    </row>
    <row r="46" spans="2:26" x14ac:dyDescent="0.2">
      <c r="B46">
        <v>0</v>
      </c>
      <c r="C46">
        <v>0</v>
      </c>
      <c r="D46">
        <v>0</v>
      </c>
      <c r="E46">
        <v>0</v>
      </c>
      <c r="F46">
        <v>0</v>
      </c>
      <c r="G46">
        <v>1111111</v>
      </c>
      <c r="H46">
        <v>0</v>
      </c>
      <c r="I46">
        <v>0</v>
      </c>
      <c r="J46">
        <v>0</v>
      </c>
      <c r="K46">
        <v>0</v>
      </c>
      <c r="L46">
        <v>0</v>
      </c>
      <c r="M46">
        <v>0</v>
      </c>
    </row>
    <row r="47" spans="2:26" x14ac:dyDescent="0.2">
      <c r="B47">
        <v>0</v>
      </c>
      <c r="C47">
        <v>0</v>
      </c>
      <c r="D47">
        <v>0</v>
      </c>
      <c r="E47">
        <v>0</v>
      </c>
      <c r="F47">
        <v>0</v>
      </c>
      <c r="G47">
        <v>1111111</v>
      </c>
      <c r="H47">
        <v>0</v>
      </c>
      <c r="I47">
        <v>0</v>
      </c>
      <c r="J47">
        <v>0</v>
      </c>
      <c r="K47">
        <v>0</v>
      </c>
      <c r="L47">
        <v>0</v>
      </c>
      <c r="M47">
        <v>0</v>
      </c>
    </row>
    <row r="48" spans="2:26" x14ac:dyDescent="0.2">
      <c r="B48">
        <v>0</v>
      </c>
      <c r="C48">
        <v>0</v>
      </c>
      <c r="D48">
        <v>0</v>
      </c>
      <c r="E48">
        <v>0</v>
      </c>
      <c r="F48">
        <v>0</v>
      </c>
      <c r="G48">
        <v>1111111</v>
      </c>
      <c r="H48">
        <v>0</v>
      </c>
      <c r="I48">
        <v>0</v>
      </c>
      <c r="J48">
        <v>0</v>
      </c>
      <c r="K48">
        <v>0</v>
      </c>
      <c r="L48">
        <v>0</v>
      </c>
      <c r="M48">
        <v>0</v>
      </c>
    </row>
    <row r="49" spans="2:13" x14ac:dyDescent="0.2">
      <c r="B49">
        <v>0</v>
      </c>
      <c r="C49">
        <v>0</v>
      </c>
      <c r="D49">
        <v>0</v>
      </c>
      <c r="E49">
        <v>0</v>
      </c>
      <c r="F49">
        <v>0</v>
      </c>
      <c r="G49">
        <v>1111111</v>
      </c>
      <c r="H49">
        <v>0</v>
      </c>
      <c r="I49">
        <v>0</v>
      </c>
      <c r="J49">
        <v>0</v>
      </c>
      <c r="K49">
        <v>0</v>
      </c>
      <c r="L49">
        <v>0</v>
      </c>
      <c r="M49">
        <v>0</v>
      </c>
    </row>
    <row r="50" spans="2:13" x14ac:dyDescent="0.2">
      <c r="B50">
        <v>0</v>
      </c>
      <c r="C50">
        <v>0</v>
      </c>
      <c r="D50">
        <v>0</v>
      </c>
      <c r="E50">
        <v>0</v>
      </c>
      <c r="F50">
        <v>0</v>
      </c>
      <c r="G50">
        <v>1111111</v>
      </c>
      <c r="H50">
        <v>0</v>
      </c>
      <c r="I50">
        <v>0</v>
      </c>
      <c r="J50">
        <v>0</v>
      </c>
      <c r="K50">
        <v>0</v>
      </c>
      <c r="L50">
        <v>0</v>
      </c>
      <c r="M50">
        <v>0</v>
      </c>
    </row>
    <row r="51" spans="2:13" x14ac:dyDescent="0.2">
      <c r="B51">
        <v>0</v>
      </c>
      <c r="C51">
        <v>0</v>
      </c>
      <c r="D51">
        <v>0</v>
      </c>
      <c r="E51">
        <v>0</v>
      </c>
      <c r="F51">
        <v>0</v>
      </c>
      <c r="G51">
        <v>1111111</v>
      </c>
      <c r="H51">
        <v>0</v>
      </c>
      <c r="I51">
        <v>0</v>
      </c>
      <c r="J51">
        <v>0</v>
      </c>
      <c r="K51">
        <v>0</v>
      </c>
      <c r="L51">
        <v>0</v>
      </c>
      <c r="M51">
        <v>0</v>
      </c>
    </row>
    <row r="52" spans="2:13" x14ac:dyDescent="0.2">
      <c r="B52">
        <v>0</v>
      </c>
      <c r="C52">
        <v>0</v>
      </c>
      <c r="D52">
        <v>0</v>
      </c>
      <c r="E52">
        <v>0</v>
      </c>
      <c r="F52">
        <v>0</v>
      </c>
      <c r="G52">
        <v>1111111</v>
      </c>
      <c r="H52">
        <v>0</v>
      </c>
      <c r="I52">
        <v>0</v>
      </c>
      <c r="J52">
        <v>0</v>
      </c>
      <c r="K52">
        <v>0</v>
      </c>
      <c r="L52">
        <v>0</v>
      </c>
      <c r="M52">
        <v>0</v>
      </c>
    </row>
    <row r="53" spans="2:13" x14ac:dyDescent="0.2">
      <c r="B53">
        <v>0</v>
      </c>
      <c r="C53">
        <v>0</v>
      </c>
      <c r="D53">
        <v>0</v>
      </c>
      <c r="E53">
        <v>0</v>
      </c>
      <c r="F53">
        <v>0</v>
      </c>
      <c r="G53">
        <v>1111111</v>
      </c>
      <c r="H53">
        <v>0</v>
      </c>
      <c r="I53">
        <v>0</v>
      </c>
      <c r="J53">
        <v>0</v>
      </c>
      <c r="K53">
        <v>0</v>
      </c>
      <c r="L53">
        <v>0</v>
      </c>
      <c r="M53">
        <v>0</v>
      </c>
    </row>
    <row r="54" spans="2:13" x14ac:dyDescent="0.2">
      <c r="B54">
        <v>0</v>
      </c>
      <c r="C54">
        <v>0</v>
      </c>
      <c r="D54">
        <v>0</v>
      </c>
      <c r="E54">
        <v>0</v>
      </c>
      <c r="F54">
        <v>0</v>
      </c>
      <c r="G54">
        <v>1111111</v>
      </c>
      <c r="H54">
        <v>0</v>
      </c>
      <c r="I54">
        <v>0</v>
      </c>
      <c r="J54">
        <v>0</v>
      </c>
      <c r="K54">
        <v>0</v>
      </c>
      <c r="L54">
        <v>0</v>
      </c>
      <c r="M54">
        <v>0</v>
      </c>
    </row>
    <row r="55" spans="2:13" x14ac:dyDescent="0.2">
      <c r="B55">
        <v>0</v>
      </c>
      <c r="C55">
        <v>0</v>
      </c>
      <c r="D55">
        <v>0</v>
      </c>
      <c r="E55">
        <v>0</v>
      </c>
      <c r="F55">
        <v>0</v>
      </c>
      <c r="G55">
        <v>1111111</v>
      </c>
      <c r="H55">
        <v>0</v>
      </c>
      <c r="I55">
        <v>0</v>
      </c>
      <c r="J55">
        <v>0</v>
      </c>
      <c r="K55">
        <v>0</v>
      </c>
      <c r="L55">
        <v>0</v>
      </c>
      <c r="M55">
        <v>0</v>
      </c>
    </row>
    <row r="56" spans="2:13" x14ac:dyDescent="0.2">
      <c r="B56">
        <v>0</v>
      </c>
      <c r="C56">
        <v>0</v>
      </c>
      <c r="D56">
        <v>0</v>
      </c>
      <c r="E56">
        <v>0</v>
      </c>
      <c r="F56">
        <v>0</v>
      </c>
      <c r="G56">
        <v>1111111</v>
      </c>
      <c r="H56">
        <v>0</v>
      </c>
      <c r="I56">
        <v>0</v>
      </c>
      <c r="J56">
        <v>0</v>
      </c>
      <c r="K56">
        <v>0</v>
      </c>
      <c r="L56">
        <v>0</v>
      </c>
      <c r="M56">
        <v>0</v>
      </c>
    </row>
    <row r="57" spans="2:13" x14ac:dyDescent="0.2">
      <c r="B57">
        <v>0</v>
      </c>
      <c r="C57">
        <v>0</v>
      </c>
      <c r="D57">
        <v>0</v>
      </c>
      <c r="E57">
        <v>0</v>
      </c>
      <c r="F57">
        <v>0</v>
      </c>
      <c r="G57">
        <v>1111111</v>
      </c>
      <c r="H57">
        <v>0</v>
      </c>
      <c r="I57">
        <v>0</v>
      </c>
      <c r="J57">
        <v>0</v>
      </c>
      <c r="K57">
        <v>0</v>
      </c>
      <c r="L57">
        <v>0</v>
      </c>
      <c r="M57">
        <v>0</v>
      </c>
    </row>
    <row r="58" spans="2:13" x14ac:dyDescent="0.2">
      <c r="B58">
        <v>0</v>
      </c>
      <c r="C58">
        <v>0</v>
      </c>
      <c r="D58">
        <v>0</v>
      </c>
      <c r="E58">
        <v>0</v>
      </c>
      <c r="F58">
        <v>0</v>
      </c>
      <c r="G58">
        <v>1111111</v>
      </c>
      <c r="H58">
        <v>0</v>
      </c>
      <c r="I58">
        <v>0</v>
      </c>
      <c r="J58">
        <v>0</v>
      </c>
      <c r="K58">
        <v>0</v>
      </c>
      <c r="L58">
        <v>0</v>
      </c>
      <c r="M58">
        <v>0</v>
      </c>
    </row>
    <row r="59" spans="2:13" x14ac:dyDescent="0.2">
      <c r="B59">
        <v>0</v>
      </c>
      <c r="C59">
        <v>0</v>
      </c>
      <c r="D59">
        <v>0</v>
      </c>
      <c r="E59">
        <v>0</v>
      </c>
      <c r="F59">
        <v>0</v>
      </c>
      <c r="G59">
        <v>1111111</v>
      </c>
      <c r="H59">
        <v>0</v>
      </c>
      <c r="I59">
        <v>0</v>
      </c>
      <c r="J59">
        <v>0</v>
      </c>
      <c r="K59">
        <v>0</v>
      </c>
      <c r="L59">
        <v>0</v>
      </c>
      <c r="M59">
        <v>0</v>
      </c>
    </row>
    <row r="60" spans="2:13" x14ac:dyDescent="0.2">
      <c r="B60">
        <v>0</v>
      </c>
      <c r="C60">
        <v>0</v>
      </c>
      <c r="D60">
        <v>0</v>
      </c>
      <c r="E60">
        <v>0</v>
      </c>
      <c r="F60">
        <v>0</v>
      </c>
      <c r="G60">
        <v>1111111</v>
      </c>
      <c r="H60">
        <v>0</v>
      </c>
      <c r="I60">
        <v>0</v>
      </c>
      <c r="J60">
        <v>0</v>
      </c>
      <c r="K60">
        <v>0</v>
      </c>
      <c r="L60">
        <v>0</v>
      </c>
      <c r="M60">
        <v>0</v>
      </c>
    </row>
    <row r="61" spans="2:13" x14ac:dyDescent="0.2">
      <c r="B61">
        <v>0</v>
      </c>
      <c r="C61">
        <v>0</v>
      </c>
      <c r="D61">
        <v>0</v>
      </c>
      <c r="E61">
        <v>0</v>
      </c>
      <c r="F61">
        <v>0</v>
      </c>
      <c r="G61">
        <v>1111111</v>
      </c>
      <c r="H61">
        <v>0</v>
      </c>
      <c r="I61">
        <v>0</v>
      </c>
      <c r="J61">
        <v>0</v>
      </c>
      <c r="K61">
        <v>0</v>
      </c>
      <c r="L61">
        <v>0</v>
      </c>
      <c r="M61">
        <v>0</v>
      </c>
    </row>
    <row r="62" spans="2:13" x14ac:dyDescent="0.2">
      <c r="B62">
        <v>0</v>
      </c>
      <c r="C62">
        <v>0</v>
      </c>
      <c r="D62">
        <v>0</v>
      </c>
      <c r="E62">
        <v>0</v>
      </c>
      <c r="F62">
        <v>0</v>
      </c>
      <c r="G62">
        <v>1111111</v>
      </c>
      <c r="H62">
        <v>0</v>
      </c>
      <c r="I62">
        <v>0</v>
      </c>
      <c r="J62">
        <v>0</v>
      </c>
      <c r="K62">
        <v>0</v>
      </c>
      <c r="L62">
        <v>0</v>
      </c>
      <c r="M62">
        <v>0</v>
      </c>
    </row>
    <row r="63" spans="2:13" x14ac:dyDescent="0.2">
      <c r="B63">
        <v>0</v>
      </c>
      <c r="C63">
        <v>0</v>
      </c>
      <c r="D63">
        <v>0</v>
      </c>
      <c r="E63">
        <v>0</v>
      </c>
      <c r="F63">
        <v>0</v>
      </c>
      <c r="G63">
        <v>1111111</v>
      </c>
      <c r="H63">
        <v>0</v>
      </c>
      <c r="I63">
        <v>0</v>
      </c>
      <c r="J63">
        <v>0</v>
      </c>
      <c r="K63">
        <v>0</v>
      </c>
      <c r="L63">
        <v>0</v>
      </c>
      <c r="M63">
        <v>0</v>
      </c>
    </row>
    <row r="64" spans="2:13" x14ac:dyDescent="0.2">
      <c r="B64">
        <v>0</v>
      </c>
      <c r="C64">
        <v>0</v>
      </c>
      <c r="D64">
        <v>0</v>
      </c>
      <c r="E64">
        <v>0</v>
      </c>
      <c r="F64">
        <v>0</v>
      </c>
      <c r="G64">
        <v>1111111</v>
      </c>
      <c r="H64">
        <v>0</v>
      </c>
      <c r="I64">
        <v>0</v>
      </c>
      <c r="J64">
        <v>0</v>
      </c>
      <c r="K64">
        <v>0</v>
      </c>
      <c r="L64">
        <v>0</v>
      </c>
      <c r="M64">
        <v>0</v>
      </c>
    </row>
    <row r="65" spans="2:13" x14ac:dyDescent="0.2">
      <c r="B65">
        <v>0</v>
      </c>
      <c r="C65">
        <v>0</v>
      </c>
      <c r="D65">
        <v>0</v>
      </c>
      <c r="E65">
        <v>0</v>
      </c>
      <c r="F65">
        <v>0</v>
      </c>
      <c r="G65">
        <v>1111111</v>
      </c>
      <c r="H65">
        <v>0</v>
      </c>
      <c r="I65">
        <v>0</v>
      </c>
      <c r="J65">
        <v>0</v>
      </c>
      <c r="K65">
        <v>0</v>
      </c>
      <c r="L65">
        <v>0</v>
      </c>
      <c r="M65">
        <v>0</v>
      </c>
    </row>
    <row r="66" spans="2:13" x14ac:dyDescent="0.2">
      <c r="B66">
        <v>0</v>
      </c>
      <c r="C66">
        <v>0</v>
      </c>
      <c r="D66">
        <v>0</v>
      </c>
      <c r="E66">
        <v>0</v>
      </c>
      <c r="F66">
        <v>0</v>
      </c>
      <c r="G66">
        <v>1111111</v>
      </c>
      <c r="H66">
        <v>0</v>
      </c>
      <c r="I66">
        <v>0</v>
      </c>
      <c r="J66">
        <v>0</v>
      </c>
      <c r="K66">
        <v>0</v>
      </c>
      <c r="L66">
        <v>0</v>
      </c>
      <c r="M66">
        <v>0</v>
      </c>
    </row>
    <row r="67" spans="2:13" x14ac:dyDescent="0.2">
      <c r="B67">
        <v>0</v>
      </c>
      <c r="C67">
        <v>0</v>
      </c>
      <c r="D67">
        <v>0</v>
      </c>
      <c r="E67">
        <v>0</v>
      </c>
      <c r="F67">
        <v>0</v>
      </c>
      <c r="G67">
        <v>1111111</v>
      </c>
      <c r="H67">
        <v>0</v>
      </c>
      <c r="I67">
        <v>0</v>
      </c>
      <c r="J67">
        <v>0</v>
      </c>
      <c r="K67">
        <v>0</v>
      </c>
      <c r="L67">
        <v>0</v>
      </c>
      <c r="M67">
        <v>0</v>
      </c>
    </row>
    <row r="68" spans="2:13" x14ac:dyDescent="0.2">
      <c r="B68">
        <v>0</v>
      </c>
      <c r="C68">
        <v>0</v>
      </c>
      <c r="D68">
        <v>0</v>
      </c>
      <c r="E68">
        <v>0</v>
      </c>
      <c r="F68">
        <v>0</v>
      </c>
      <c r="G68">
        <v>1111111</v>
      </c>
      <c r="H68">
        <v>0</v>
      </c>
      <c r="I68">
        <v>0</v>
      </c>
      <c r="J68">
        <v>0</v>
      </c>
      <c r="K68">
        <v>0</v>
      </c>
      <c r="L68">
        <v>0</v>
      </c>
      <c r="M68">
        <v>0</v>
      </c>
    </row>
    <row r="69" spans="2:13" x14ac:dyDescent="0.2">
      <c r="B69">
        <v>0</v>
      </c>
      <c r="C69">
        <v>0</v>
      </c>
      <c r="D69">
        <v>0</v>
      </c>
      <c r="E69">
        <v>0</v>
      </c>
      <c r="F69">
        <v>0</v>
      </c>
      <c r="G69">
        <v>1111111</v>
      </c>
      <c r="H69">
        <v>0</v>
      </c>
      <c r="I69">
        <v>0</v>
      </c>
      <c r="J69">
        <v>0</v>
      </c>
      <c r="K69">
        <v>0</v>
      </c>
      <c r="L69">
        <v>0</v>
      </c>
      <c r="M69">
        <v>0</v>
      </c>
    </row>
    <row r="70" spans="2:13" x14ac:dyDescent="0.2">
      <c r="B70">
        <v>0</v>
      </c>
      <c r="C70">
        <v>0</v>
      </c>
      <c r="D70">
        <v>0</v>
      </c>
      <c r="E70">
        <v>0</v>
      </c>
      <c r="F70">
        <v>0</v>
      </c>
      <c r="G70">
        <v>1111111</v>
      </c>
      <c r="H70">
        <v>0</v>
      </c>
      <c r="I70">
        <v>0</v>
      </c>
      <c r="J70">
        <v>0</v>
      </c>
      <c r="K70">
        <v>0</v>
      </c>
      <c r="L70">
        <v>0</v>
      </c>
      <c r="M70">
        <v>0</v>
      </c>
    </row>
    <row r="71" spans="2:13" x14ac:dyDescent="0.2">
      <c r="B71">
        <v>0</v>
      </c>
      <c r="C71">
        <v>0</v>
      </c>
      <c r="D71">
        <v>0</v>
      </c>
      <c r="E71">
        <v>0</v>
      </c>
      <c r="F71">
        <v>0</v>
      </c>
      <c r="G71">
        <v>1111111</v>
      </c>
      <c r="H71">
        <v>0</v>
      </c>
      <c r="I71">
        <v>0</v>
      </c>
      <c r="J71">
        <v>0</v>
      </c>
      <c r="K71">
        <v>0</v>
      </c>
      <c r="L71">
        <v>0</v>
      </c>
      <c r="M71">
        <v>0</v>
      </c>
    </row>
    <row r="72" spans="2:13" x14ac:dyDescent="0.2">
      <c r="B72">
        <v>0</v>
      </c>
      <c r="C72">
        <v>0</v>
      </c>
      <c r="D72">
        <v>0</v>
      </c>
      <c r="E72">
        <v>0</v>
      </c>
      <c r="F72">
        <v>0</v>
      </c>
      <c r="G72">
        <v>1111111</v>
      </c>
      <c r="H72">
        <v>0</v>
      </c>
      <c r="I72">
        <v>0</v>
      </c>
      <c r="J72">
        <v>0</v>
      </c>
      <c r="K72">
        <v>0</v>
      </c>
      <c r="L72">
        <v>0</v>
      </c>
      <c r="M72">
        <v>0</v>
      </c>
    </row>
    <row r="73" spans="2:13" x14ac:dyDescent="0.2">
      <c r="B73">
        <v>0</v>
      </c>
      <c r="C73">
        <v>0</v>
      </c>
      <c r="D73">
        <v>0</v>
      </c>
      <c r="E73">
        <v>0</v>
      </c>
      <c r="F73">
        <v>0</v>
      </c>
      <c r="G73">
        <v>1111111</v>
      </c>
      <c r="H73">
        <v>0</v>
      </c>
      <c r="I73">
        <v>0</v>
      </c>
      <c r="J73">
        <v>0</v>
      </c>
      <c r="K73">
        <v>0</v>
      </c>
      <c r="L73">
        <v>0</v>
      </c>
      <c r="M73">
        <v>0</v>
      </c>
    </row>
    <row r="74" spans="2:13" x14ac:dyDescent="0.2">
      <c r="B74">
        <v>0</v>
      </c>
      <c r="C74">
        <v>0</v>
      </c>
      <c r="D74">
        <v>0</v>
      </c>
      <c r="E74">
        <v>0</v>
      </c>
      <c r="F74">
        <v>0</v>
      </c>
      <c r="G74">
        <v>1111111</v>
      </c>
      <c r="H74">
        <v>0</v>
      </c>
      <c r="I74">
        <v>0</v>
      </c>
      <c r="J74">
        <v>0</v>
      </c>
      <c r="K74">
        <v>0</v>
      </c>
      <c r="L74">
        <v>0</v>
      </c>
      <c r="M74">
        <v>0</v>
      </c>
    </row>
    <row r="75" spans="2:13" x14ac:dyDescent="0.2">
      <c r="B75">
        <v>0</v>
      </c>
      <c r="C75">
        <v>0</v>
      </c>
      <c r="D75">
        <v>0</v>
      </c>
      <c r="E75">
        <v>0</v>
      </c>
      <c r="F75">
        <v>0</v>
      </c>
      <c r="G75">
        <v>1111111</v>
      </c>
      <c r="H75">
        <v>0</v>
      </c>
      <c r="I75">
        <v>0</v>
      </c>
      <c r="J75">
        <v>0</v>
      </c>
      <c r="K75">
        <v>0</v>
      </c>
      <c r="L75">
        <v>0</v>
      </c>
      <c r="M75">
        <v>0</v>
      </c>
    </row>
    <row r="76" spans="2:13" x14ac:dyDescent="0.2">
      <c r="B76">
        <v>0</v>
      </c>
      <c r="C76">
        <v>0</v>
      </c>
      <c r="D76">
        <v>0</v>
      </c>
      <c r="E76">
        <v>0</v>
      </c>
      <c r="F76">
        <v>0</v>
      </c>
      <c r="G76">
        <v>1111111</v>
      </c>
      <c r="H76">
        <v>0</v>
      </c>
      <c r="I76">
        <v>0</v>
      </c>
      <c r="J76">
        <v>0</v>
      </c>
      <c r="K76">
        <v>0</v>
      </c>
      <c r="L76">
        <v>0</v>
      </c>
      <c r="M76">
        <v>0</v>
      </c>
    </row>
    <row r="77" spans="2:13" x14ac:dyDescent="0.2">
      <c r="B77">
        <v>0</v>
      </c>
      <c r="C77">
        <v>0</v>
      </c>
      <c r="D77">
        <v>0</v>
      </c>
      <c r="E77">
        <v>0</v>
      </c>
      <c r="F77">
        <v>0</v>
      </c>
      <c r="G77">
        <v>1111111</v>
      </c>
      <c r="H77">
        <v>0</v>
      </c>
      <c r="I77">
        <v>0</v>
      </c>
      <c r="J77">
        <v>0</v>
      </c>
      <c r="K77">
        <v>0</v>
      </c>
      <c r="L77">
        <v>0</v>
      </c>
      <c r="M77">
        <v>0</v>
      </c>
    </row>
    <row r="78" spans="2:13" x14ac:dyDescent="0.2">
      <c r="B78">
        <v>0</v>
      </c>
      <c r="C78">
        <v>0</v>
      </c>
      <c r="D78">
        <v>0</v>
      </c>
      <c r="E78">
        <v>0</v>
      </c>
      <c r="F78">
        <v>0</v>
      </c>
      <c r="G78">
        <v>1111111</v>
      </c>
      <c r="H78">
        <v>0</v>
      </c>
      <c r="I78">
        <v>0</v>
      </c>
      <c r="J78">
        <v>0</v>
      </c>
      <c r="K78">
        <v>0</v>
      </c>
      <c r="L78">
        <v>0</v>
      </c>
      <c r="M78">
        <v>0</v>
      </c>
    </row>
    <row r="79" spans="2:13" x14ac:dyDescent="0.2">
      <c r="B79">
        <v>0</v>
      </c>
      <c r="C79">
        <v>0</v>
      </c>
      <c r="D79">
        <v>0</v>
      </c>
      <c r="E79">
        <v>0</v>
      </c>
      <c r="F79">
        <v>0</v>
      </c>
      <c r="G79">
        <v>1111111</v>
      </c>
      <c r="H79">
        <v>0</v>
      </c>
      <c r="I79">
        <v>0</v>
      </c>
      <c r="J79">
        <v>0</v>
      </c>
      <c r="K79">
        <v>0</v>
      </c>
      <c r="L79">
        <v>0</v>
      </c>
      <c r="M79">
        <v>0</v>
      </c>
    </row>
    <row r="80" spans="2:13" x14ac:dyDescent="0.2">
      <c r="B80">
        <v>0</v>
      </c>
      <c r="C80">
        <v>0</v>
      </c>
      <c r="D80">
        <v>0</v>
      </c>
      <c r="E80">
        <v>0</v>
      </c>
      <c r="F80">
        <v>0</v>
      </c>
      <c r="G80">
        <v>1111111</v>
      </c>
      <c r="H80">
        <v>0</v>
      </c>
      <c r="I80">
        <v>0</v>
      </c>
      <c r="J80">
        <v>0</v>
      </c>
      <c r="K80">
        <v>0</v>
      </c>
      <c r="L80">
        <v>0</v>
      </c>
      <c r="M80">
        <v>0</v>
      </c>
    </row>
    <row r="81" spans="2:13" x14ac:dyDescent="0.2">
      <c r="B81">
        <v>0</v>
      </c>
      <c r="C81">
        <v>0</v>
      </c>
      <c r="D81">
        <v>0</v>
      </c>
      <c r="E81">
        <v>0</v>
      </c>
      <c r="F81">
        <v>0</v>
      </c>
      <c r="G81">
        <v>1111111</v>
      </c>
      <c r="H81">
        <v>0</v>
      </c>
      <c r="I81">
        <v>0</v>
      </c>
      <c r="J81">
        <v>0</v>
      </c>
      <c r="K81">
        <v>0</v>
      </c>
      <c r="L81">
        <v>0</v>
      </c>
      <c r="M81">
        <v>0</v>
      </c>
    </row>
    <row r="82" spans="2:13" x14ac:dyDescent="0.2">
      <c r="B82">
        <v>0</v>
      </c>
      <c r="C82">
        <v>0</v>
      </c>
      <c r="D82">
        <v>0</v>
      </c>
      <c r="E82">
        <v>0</v>
      </c>
      <c r="F82">
        <v>0</v>
      </c>
      <c r="G82">
        <v>1111111</v>
      </c>
      <c r="H82">
        <v>0</v>
      </c>
      <c r="I82">
        <v>0</v>
      </c>
      <c r="J82">
        <v>0</v>
      </c>
      <c r="K82">
        <v>0</v>
      </c>
      <c r="L82">
        <v>0</v>
      </c>
      <c r="M82">
        <v>0</v>
      </c>
    </row>
    <row r="83" spans="2:13" x14ac:dyDescent="0.2">
      <c r="B83">
        <v>0</v>
      </c>
      <c r="C83">
        <v>0</v>
      </c>
      <c r="D83">
        <v>0</v>
      </c>
      <c r="E83">
        <v>0</v>
      </c>
      <c r="F83">
        <v>0</v>
      </c>
      <c r="G83">
        <v>1111111</v>
      </c>
      <c r="H83">
        <v>0</v>
      </c>
      <c r="I83">
        <v>0</v>
      </c>
      <c r="J83">
        <v>0</v>
      </c>
      <c r="K83">
        <v>0</v>
      </c>
      <c r="L83">
        <v>0</v>
      </c>
      <c r="M83">
        <v>0</v>
      </c>
    </row>
    <row r="84" spans="2:13" x14ac:dyDescent="0.2">
      <c r="B84">
        <v>0</v>
      </c>
      <c r="C84">
        <v>0</v>
      </c>
      <c r="D84">
        <v>0</v>
      </c>
      <c r="E84">
        <v>0</v>
      </c>
      <c r="F84">
        <v>0</v>
      </c>
      <c r="G84">
        <v>1111111</v>
      </c>
      <c r="H84">
        <v>0</v>
      </c>
      <c r="I84">
        <v>0</v>
      </c>
      <c r="J84">
        <v>0</v>
      </c>
      <c r="K84">
        <v>0</v>
      </c>
      <c r="L84">
        <v>0</v>
      </c>
      <c r="M84">
        <v>0</v>
      </c>
    </row>
    <row r="85" spans="2:13" x14ac:dyDescent="0.2">
      <c r="B85">
        <v>0</v>
      </c>
      <c r="C85">
        <v>0</v>
      </c>
      <c r="D85">
        <v>0</v>
      </c>
      <c r="E85">
        <v>0</v>
      </c>
      <c r="F85">
        <v>0</v>
      </c>
      <c r="G85">
        <v>1111111</v>
      </c>
      <c r="H85">
        <v>0</v>
      </c>
      <c r="I85">
        <v>0</v>
      </c>
      <c r="J85">
        <v>0</v>
      </c>
      <c r="K85">
        <v>0</v>
      </c>
      <c r="L85">
        <v>0</v>
      </c>
      <c r="M85">
        <v>0</v>
      </c>
    </row>
    <row r="86" spans="2:13" x14ac:dyDescent="0.2">
      <c r="B86">
        <v>0</v>
      </c>
      <c r="C86">
        <v>0</v>
      </c>
      <c r="D86">
        <v>0</v>
      </c>
      <c r="E86">
        <v>0</v>
      </c>
      <c r="F86">
        <v>0</v>
      </c>
      <c r="G86">
        <v>1111111</v>
      </c>
      <c r="H86">
        <v>0</v>
      </c>
      <c r="I86">
        <v>0</v>
      </c>
      <c r="J86">
        <v>0</v>
      </c>
      <c r="K86">
        <v>0</v>
      </c>
      <c r="L86">
        <v>0</v>
      </c>
      <c r="M86">
        <v>0</v>
      </c>
    </row>
    <row r="87" spans="2:13" x14ac:dyDescent="0.2">
      <c r="B87">
        <v>0</v>
      </c>
      <c r="C87">
        <v>0</v>
      </c>
      <c r="D87">
        <v>0</v>
      </c>
      <c r="E87">
        <v>0</v>
      </c>
      <c r="F87">
        <v>0</v>
      </c>
      <c r="G87">
        <v>1111111</v>
      </c>
      <c r="H87">
        <v>0</v>
      </c>
      <c r="I87">
        <v>0</v>
      </c>
      <c r="J87">
        <v>0</v>
      </c>
      <c r="K87">
        <v>0</v>
      </c>
      <c r="L87">
        <v>0</v>
      </c>
      <c r="M87">
        <v>0</v>
      </c>
    </row>
    <row r="88" spans="2:13" x14ac:dyDescent="0.2">
      <c r="B88">
        <v>0</v>
      </c>
      <c r="C88">
        <v>0</v>
      </c>
      <c r="D88">
        <v>0</v>
      </c>
      <c r="E88">
        <v>0</v>
      </c>
      <c r="F88">
        <v>0</v>
      </c>
      <c r="G88">
        <v>1111111</v>
      </c>
      <c r="H88">
        <v>0</v>
      </c>
      <c r="I88">
        <v>0</v>
      </c>
      <c r="J88">
        <v>0</v>
      </c>
      <c r="K88">
        <v>0</v>
      </c>
      <c r="L88">
        <v>0</v>
      </c>
      <c r="M88">
        <v>0</v>
      </c>
    </row>
    <row r="89" spans="2:13" x14ac:dyDescent="0.2">
      <c r="B89">
        <v>0</v>
      </c>
      <c r="C89">
        <v>0</v>
      </c>
      <c r="D89">
        <v>0</v>
      </c>
      <c r="E89">
        <v>0</v>
      </c>
      <c r="F89">
        <v>0</v>
      </c>
      <c r="G89">
        <v>1111111</v>
      </c>
      <c r="H89">
        <v>0</v>
      </c>
      <c r="I89">
        <v>0</v>
      </c>
      <c r="J89">
        <v>0</v>
      </c>
      <c r="K89">
        <v>0</v>
      </c>
      <c r="L89">
        <v>0</v>
      </c>
      <c r="M89">
        <v>0</v>
      </c>
    </row>
    <row r="90" spans="2:13" x14ac:dyDescent="0.2">
      <c r="B90">
        <v>0</v>
      </c>
      <c r="C90">
        <v>0</v>
      </c>
      <c r="D90">
        <v>0</v>
      </c>
      <c r="E90">
        <v>0</v>
      </c>
      <c r="F90">
        <v>0</v>
      </c>
      <c r="G90">
        <v>1111111</v>
      </c>
      <c r="H90">
        <v>0</v>
      </c>
      <c r="I90">
        <v>0</v>
      </c>
      <c r="J90">
        <v>0</v>
      </c>
      <c r="K90">
        <v>0</v>
      </c>
      <c r="L90">
        <v>0</v>
      </c>
      <c r="M90">
        <v>0</v>
      </c>
    </row>
    <row r="91" spans="2:13" x14ac:dyDescent="0.2">
      <c r="B91">
        <v>0</v>
      </c>
      <c r="C91">
        <v>0</v>
      </c>
      <c r="D91">
        <v>0</v>
      </c>
      <c r="E91">
        <v>0</v>
      </c>
      <c r="F91">
        <v>0</v>
      </c>
      <c r="G91">
        <v>1111111</v>
      </c>
      <c r="H91">
        <v>0</v>
      </c>
      <c r="I91">
        <v>0</v>
      </c>
      <c r="J91">
        <v>0</v>
      </c>
      <c r="K91">
        <v>0</v>
      </c>
      <c r="L91">
        <v>0</v>
      </c>
      <c r="M91">
        <v>0</v>
      </c>
    </row>
    <row r="92" spans="2:13" x14ac:dyDescent="0.2">
      <c r="B92">
        <v>0</v>
      </c>
      <c r="C92">
        <v>0</v>
      </c>
      <c r="D92">
        <v>0</v>
      </c>
      <c r="E92">
        <v>0</v>
      </c>
      <c r="F92">
        <v>0</v>
      </c>
      <c r="G92">
        <v>1111111</v>
      </c>
      <c r="H92">
        <v>0</v>
      </c>
      <c r="I92">
        <v>0</v>
      </c>
      <c r="J92">
        <v>0</v>
      </c>
      <c r="K92">
        <v>0</v>
      </c>
      <c r="L92">
        <v>0</v>
      </c>
      <c r="M92">
        <v>0</v>
      </c>
    </row>
    <row r="93" spans="2:13" x14ac:dyDescent="0.2">
      <c r="B93">
        <v>0</v>
      </c>
      <c r="C93">
        <v>0</v>
      </c>
      <c r="D93">
        <v>0</v>
      </c>
      <c r="E93">
        <v>0</v>
      </c>
      <c r="F93">
        <v>0</v>
      </c>
      <c r="G93">
        <v>1111111</v>
      </c>
      <c r="H93">
        <v>0</v>
      </c>
      <c r="I93">
        <v>0</v>
      </c>
      <c r="J93">
        <v>0</v>
      </c>
      <c r="K93">
        <v>0</v>
      </c>
      <c r="L93">
        <v>0</v>
      </c>
      <c r="M93">
        <v>0</v>
      </c>
    </row>
    <row r="94" spans="2:13" x14ac:dyDescent="0.2">
      <c r="B94">
        <v>0</v>
      </c>
      <c r="C94">
        <v>0</v>
      </c>
      <c r="D94">
        <v>0</v>
      </c>
      <c r="E94">
        <v>0</v>
      </c>
      <c r="F94">
        <v>0</v>
      </c>
      <c r="G94">
        <v>1111111</v>
      </c>
      <c r="H94">
        <v>0</v>
      </c>
      <c r="I94">
        <v>0</v>
      </c>
      <c r="J94">
        <v>0</v>
      </c>
      <c r="K94">
        <v>0</v>
      </c>
      <c r="L94">
        <v>0</v>
      </c>
      <c r="M94">
        <v>0</v>
      </c>
    </row>
    <row r="95" spans="2:13" x14ac:dyDescent="0.2">
      <c r="B95">
        <v>0</v>
      </c>
      <c r="C95">
        <v>0</v>
      </c>
      <c r="D95">
        <v>0</v>
      </c>
      <c r="E95">
        <v>0</v>
      </c>
      <c r="F95">
        <v>0</v>
      </c>
      <c r="G95">
        <v>1111111</v>
      </c>
      <c r="H95">
        <v>0</v>
      </c>
      <c r="I95">
        <v>0</v>
      </c>
      <c r="J95">
        <v>0</v>
      </c>
      <c r="K95">
        <v>0</v>
      </c>
      <c r="L95">
        <v>0</v>
      </c>
      <c r="M95">
        <v>0</v>
      </c>
    </row>
    <row r="96" spans="2:13" x14ac:dyDescent="0.2">
      <c r="B96">
        <v>0</v>
      </c>
      <c r="C96">
        <v>0</v>
      </c>
      <c r="D96">
        <v>0</v>
      </c>
      <c r="E96">
        <v>0</v>
      </c>
      <c r="F96">
        <v>0</v>
      </c>
      <c r="G96">
        <v>1111111</v>
      </c>
      <c r="H96">
        <v>0</v>
      </c>
      <c r="I96">
        <v>0</v>
      </c>
      <c r="J96">
        <v>0</v>
      </c>
      <c r="K96">
        <v>0</v>
      </c>
      <c r="L96">
        <v>0</v>
      </c>
      <c r="M96">
        <v>0</v>
      </c>
    </row>
    <row r="97" spans="2:13" x14ac:dyDescent="0.2">
      <c r="B97">
        <v>0</v>
      </c>
      <c r="C97">
        <v>0</v>
      </c>
      <c r="D97">
        <v>0</v>
      </c>
      <c r="E97">
        <v>0</v>
      </c>
      <c r="F97">
        <v>0</v>
      </c>
      <c r="G97">
        <v>1111111</v>
      </c>
      <c r="H97">
        <v>0</v>
      </c>
      <c r="I97">
        <v>0</v>
      </c>
      <c r="J97">
        <v>0</v>
      </c>
      <c r="K97">
        <v>0</v>
      </c>
      <c r="L97">
        <v>0</v>
      </c>
      <c r="M97">
        <v>0</v>
      </c>
    </row>
    <row r="98" spans="2:13" x14ac:dyDescent="0.2">
      <c r="B98">
        <v>0</v>
      </c>
      <c r="C98">
        <v>0</v>
      </c>
      <c r="D98">
        <v>0</v>
      </c>
      <c r="E98">
        <v>0</v>
      </c>
      <c r="F98">
        <v>0</v>
      </c>
      <c r="G98">
        <v>1111111</v>
      </c>
      <c r="H98">
        <v>0</v>
      </c>
      <c r="I98">
        <v>0</v>
      </c>
      <c r="J98">
        <v>0</v>
      </c>
      <c r="K98">
        <v>0</v>
      </c>
      <c r="L98">
        <v>0</v>
      </c>
      <c r="M98">
        <v>0</v>
      </c>
    </row>
    <row r="99" spans="2:13" x14ac:dyDescent="0.2">
      <c r="B99">
        <v>0</v>
      </c>
      <c r="C99">
        <v>0</v>
      </c>
      <c r="D99">
        <v>0</v>
      </c>
      <c r="E99">
        <v>0</v>
      </c>
      <c r="F99">
        <v>0</v>
      </c>
      <c r="G99">
        <v>1111111</v>
      </c>
      <c r="H99">
        <v>0</v>
      </c>
      <c r="I99">
        <v>0</v>
      </c>
      <c r="J99">
        <v>0</v>
      </c>
      <c r="K99">
        <v>0</v>
      </c>
      <c r="L99">
        <v>0</v>
      </c>
      <c r="M99">
        <v>0</v>
      </c>
    </row>
    <row r="100" spans="2:13" x14ac:dyDescent="0.2">
      <c r="B100">
        <v>0</v>
      </c>
      <c r="C100">
        <v>0</v>
      </c>
      <c r="D100">
        <v>0</v>
      </c>
      <c r="E100">
        <v>0</v>
      </c>
      <c r="F100">
        <v>0</v>
      </c>
      <c r="G100">
        <v>1111111</v>
      </c>
      <c r="H100">
        <v>0</v>
      </c>
      <c r="I100">
        <v>0</v>
      </c>
      <c r="J100">
        <v>0</v>
      </c>
      <c r="K100">
        <v>0</v>
      </c>
      <c r="L100">
        <v>0</v>
      </c>
      <c r="M100">
        <v>0</v>
      </c>
    </row>
    <row r="101" spans="2:13" x14ac:dyDescent="0.2">
      <c r="B101">
        <v>0</v>
      </c>
      <c r="C101">
        <v>0</v>
      </c>
      <c r="D101">
        <v>0</v>
      </c>
      <c r="E101">
        <v>0</v>
      </c>
      <c r="F101">
        <v>0</v>
      </c>
      <c r="G101">
        <v>1111111</v>
      </c>
      <c r="H101">
        <v>0</v>
      </c>
      <c r="I101">
        <v>0</v>
      </c>
      <c r="J101">
        <v>0</v>
      </c>
      <c r="K101">
        <v>0</v>
      </c>
      <c r="L101">
        <v>0</v>
      </c>
      <c r="M101">
        <v>0</v>
      </c>
    </row>
    <row r="102" spans="2:13" x14ac:dyDescent="0.2">
      <c r="B102">
        <v>0</v>
      </c>
      <c r="C102">
        <v>0</v>
      </c>
      <c r="D102">
        <v>0</v>
      </c>
      <c r="E102">
        <v>0</v>
      </c>
      <c r="F102">
        <v>0</v>
      </c>
      <c r="G102">
        <v>1111111</v>
      </c>
      <c r="H102">
        <v>0</v>
      </c>
      <c r="I102">
        <v>0</v>
      </c>
      <c r="J102">
        <v>0</v>
      </c>
      <c r="K102">
        <v>0</v>
      </c>
      <c r="L102">
        <v>0</v>
      </c>
      <c r="M102">
        <v>0</v>
      </c>
    </row>
    <row r="103" spans="2:13" x14ac:dyDescent="0.2">
      <c r="B103">
        <v>0</v>
      </c>
      <c r="C103">
        <v>0</v>
      </c>
      <c r="D103">
        <v>0</v>
      </c>
      <c r="E103">
        <v>0</v>
      </c>
      <c r="F103">
        <v>0</v>
      </c>
      <c r="G103">
        <v>1111111</v>
      </c>
      <c r="H103">
        <v>0</v>
      </c>
      <c r="I103">
        <v>0</v>
      </c>
      <c r="J103">
        <v>0</v>
      </c>
      <c r="K103">
        <v>0</v>
      </c>
      <c r="L103">
        <v>0</v>
      </c>
      <c r="M103">
        <v>0</v>
      </c>
    </row>
    <row r="104" spans="2:13" x14ac:dyDescent="0.2">
      <c r="B104">
        <v>0</v>
      </c>
      <c r="C104">
        <v>0</v>
      </c>
      <c r="D104">
        <v>0</v>
      </c>
      <c r="E104">
        <v>0</v>
      </c>
      <c r="F104">
        <v>0</v>
      </c>
      <c r="G104">
        <v>1111111</v>
      </c>
      <c r="H104">
        <v>0</v>
      </c>
      <c r="I104">
        <v>0</v>
      </c>
      <c r="J104">
        <v>0</v>
      </c>
      <c r="K104">
        <v>0</v>
      </c>
      <c r="L104">
        <v>0</v>
      </c>
      <c r="M104">
        <v>0</v>
      </c>
    </row>
    <row r="105" spans="2:13" x14ac:dyDescent="0.2">
      <c r="B105">
        <v>0</v>
      </c>
      <c r="C105">
        <v>0</v>
      </c>
      <c r="D105">
        <v>0</v>
      </c>
      <c r="E105">
        <v>0</v>
      </c>
      <c r="F105">
        <v>0</v>
      </c>
      <c r="G105">
        <v>1111111</v>
      </c>
      <c r="H105">
        <v>0</v>
      </c>
      <c r="I105">
        <v>0</v>
      </c>
      <c r="J105">
        <v>0</v>
      </c>
      <c r="K105">
        <v>0</v>
      </c>
      <c r="L105">
        <v>0</v>
      </c>
      <c r="M105">
        <v>0</v>
      </c>
    </row>
    <row r="106" spans="2:13" x14ac:dyDescent="0.2">
      <c r="B106">
        <v>0</v>
      </c>
      <c r="C106">
        <v>0</v>
      </c>
      <c r="D106">
        <v>0</v>
      </c>
      <c r="E106">
        <v>0</v>
      </c>
      <c r="F106">
        <v>0</v>
      </c>
      <c r="G106">
        <v>1111111</v>
      </c>
      <c r="H106">
        <v>0</v>
      </c>
      <c r="I106">
        <v>0</v>
      </c>
      <c r="J106">
        <v>0</v>
      </c>
      <c r="K106">
        <v>0</v>
      </c>
      <c r="L106">
        <v>0</v>
      </c>
      <c r="M106">
        <v>0</v>
      </c>
    </row>
    <row r="107" spans="2:13" x14ac:dyDescent="0.2">
      <c r="B107">
        <v>0</v>
      </c>
      <c r="C107">
        <v>0</v>
      </c>
      <c r="D107">
        <v>0</v>
      </c>
      <c r="E107">
        <v>0</v>
      </c>
      <c r="F107">
        <v>0</v>
      </c>
      <c r="G107">
        <v>1111111</v>
      </c>
      <c r="H107">
        <v>0</v>
      </c>
      <c r="I107">
        <v>0</v>
      </c>
      <c r="J107">
        <v>0</v>
      </c>
      <c r="K107">
        <v>0</v>
      </c>
      <c r="L107">
        <v>0</v>
      </c>
      <c r="M107">
        <v>0</v>
      </c>
    </row>
    <row r="108" spans="2:13" x14ac:dyDescent="0.2">
      <c r="B108">
        <v>0</v>
      </c>
      <c r="C108">
        <v>0</v>
      </c>
      <c r="D108">
        <v>0</v>
      </c>
      <c r="E108">
        <v>0</v>
      </c>
      <c r="F108">
        <v>0</v>
      </c>
      <c r="G108">
        <v>1111111</v>
      </c>
      <c r="H108">
        <v>0</v>
      </c>
      <c r="I108">
        <v>0</v>
      </c>
      <c r="J108">
        <v>0</v>
      </c>
      <c r="K108">
        <v>0</v>
      </c>
      <c r="L108">
        <v>0</v>
      </c>
      <c r="M108">
        <v>0</v>
      </c>
    </row>
    <row r="109" spans="2:13" x14ac:dyDescent="0.2">
      <c r="B109">
        <v>0</v>
      </c>
      <c r="C109">
        <v>0</v>
      </c>
      <c r="D109">
        <v>0</v>
      </c>
      <c r="E109">
        <v>0</v>
      </c>
      <c r="F109">
        <v>0</v>
      </c>
      <c r="G109">
        <v>1111111</v>
      </c>
      <c r="H109">
        <v>0</v>
      </c>
      <c r="I109">
        <v>0</v>
      </c>
      <c r="J109">
        <v>0</v>
      </c>
      <c r="K109">
        <v>0</v>
      </c>
      <c r="L109">
        <v>0</v>
      </c>
      <c r="M109">
        <v>0</v>
      </c>
    </row>
    <row r="110" spans="2:13" x14ac:dyDescent="0.2">
      <c r="B110">
        <v>0</v>
      </c>
      <c r="C110">
        <v>0</v>
      </c>
      <c r="D110">
        <v>0</v>
      </c>
      <c r="E110">
        <v>0</v>
      </c>
      <c r="F110">
        <v>0</v>
      </c>
      <c r="G110">
        <v>1111111</v>
      </c>
      <c r="H110">
        <v>0</v>
      </c>
      <c r="I110">
        <v>0</v>
      </c>
      <c r="J110">
        <v>0</v>
      </c>
      <c r="K110">
        <v>0</v>
      </c>
      <c r="L110">
        <v>0</v>
      </c>
      <c r="M110">
        <v>0</v>
      </c>
    </row>
    <row r="111" spans="2:13" x14ac:dyDescent="0.2">
      <c r="B111">
        <v>0</v>
      </c>
      <c r="C111">
        <v>0</v>
      </c>
      <c r="D111">
        <v>0</v>
      </c>
      <c r="E111">
        <v>0</v>
      </c>
      <c r="F111">
        <v>0</v>
      </c>
      <c r="G111">
        <v>1111111</v>
      </c>
      <c r="H111">
        <v>0</v>
      </c>
      <c r="I111">
        <v>0</v>
      </c>
      <c r="J111">
        <v>0</v>
      </c>
      <c r="K111">
        <v>0</v>
      </c>
      <c r="L111">
        <v>0</v>
      </c>
      <c r="M111">
        <v>0</v>
      </c>
    </row>
    <row r="112" spans="2:13" x14ac:dyDescent="0.2">
      <c r="B112">
        <v>0</v>
      </c>
      <c r="C112">
        <v>0</v>
      </c>
      <c r="D112">
        <v>0</v>
      </c>
      <c r="E112">
        <v>0</v>
      </c>
      <c r="F112">
        <v>0</v>
      </c>
      <c r="G112">
        <v>1111111</v>
      </c>
      <c r="H112">
        <v>0</v>
      </c>
      <c r="I112">
        <v>0</v>
      </c>
      <c r="J112">
        <v>0</v>
      </c>
      <c r="K112">
        <v>0</v>
      </c>
      <c r="L112">
        <v>0</v>
      </c>
      <c r="M112">
        <v>0</v>
      </c>
    </row>
    <row r="113" spans="2:13" x14ac:dyDescent="0.2">
      <c r="B113">
        <v>0</v>
      </c>
      <c r="C113">
        <v>0</v>
      </c>
      <c r="D113">
        <v>0</v>
      </c>
      <c r="E113">
        <v>0</v>
      </c>
      <c r="F113">
        <v>0</v>
      </c>
      <c r="G113">
        <v>1111111</v>
      </c>
      <c r="H113">
        <v>0</v>
      </c>
      <c r="I113">
        <v>0</v>
      </c>
      <c r="J113">
        <v>0</v>
      </c>
      <c r="K113">
        <v>0</v>
      </c>
      <c r="L113">
        <v>0</v>
      </c>
      <c r="M113">
        <v>0</v>
      </c>
    </row>
    <row r="114" spans="2:13" x14ac:dyDescent="0.2">
      <c r="B114">
        <v>0</v>
      </c>
      <c r="C114">
        <v>0</v>
      </c>
      <c r="D114">
        <v>0</v>
      </c>
      <c r="E114">
        <v>0</v>
      </c>
      <c r="F114">
        <v>0</v>
      </c>
      <c r="G114">
        <v>1111111</v>
      </c>
      <c r="H114">
        <v>0</v>
      </c>
      <c r="I114">
        <v>0</v>
      </c>
      <c r="J114">
        <v>0</v>
      </c>
      <c r="K114">
        <v>0</v>
      </c>
      <c r="L114">
        <v>0</v>
      </c>
      <c r="M114">
        <v>0</v>
      </c>
    </row>
    <row r="115" spans="2:13" x14ac:dyDescent="0.2">
      <c r="B115">
        <v>0</v>
      </c>
      <c r="C115">
        <v>0</v>
      </c>
      <c r="D115">
        <v>0</v>
      </c>
      <c r="E115">
        <v>0</v>
      </c>
      <c r="F115">
        <v>0</v>
      </c>
      <c r="G115">
        <v>1111111</v>
      </c>
      <c r="H115">
        <v>0</v>
      </c>
      <c r="I115">
        <v>0</v>
      </c>
      <c r="J115">
        <v>0</v>
      </c>
      <c r="K115">
        <v>0</v>
      </c>
      <c r="L115">
        <v>0</v>
      </c>
      <c r="M115">
        <v>0</v>
      </c>
    </row>
    <row r="116" spans="2:13" x14ac:dyDescent="0.2">
      <c r="B116">
        <v>0</v>
      </c>
      <c r="C116">
        <v>0</v>
      </c>
      <c r="D116">
        <v>0</v>
      </c>
      <c r="E116">
        <v>0</v>
      </c>
      <c r="F116">
        <v>0</v>
      </c>
      <c r="G116">
        <v>1111111</v>
      </c>
      <c r="H116">
        <v>0</v>
      </c>
      <c r="I116">
        <v>0</v>
      </c>
      <c r="J116">
        <v>0</v>
      </c>
      <c r="K116">
        <v>0</v>
      </c>
      <c r="L116">
        <v>0</v>
      </c>
      <c r="M116">
        <v>0</v>
      </c>
    </row>
    <row r="117" spans="2:13" x14ac:dyDescent="0.2">
      <c r="B117">
        <v>0</v>
      </c>
      <c r="C117">
        <v>0</v>
      </c>
      <c r="D117">
        <v>0</v>
      </c>
      <c r="E117">
        <v>0</v>
      </c>
      <c r="F117">
        <v>0</v>
      </c>
      <c r="G117">
        <v>1111111</v>
      </c>
      <c r="H117">
        <v>0</v>
      </c>
      <c r="I117">
        <v>0</v>
      </c>
      <c r="J117">
        <v>0</v>
      </c>
      <c r="K117">
        <v>0</v>
      </c>
      <c r="L117">
        <v>0</v>
      </c>
      <c r="M117">
        <v>0</v>
      </c>
    </row>
    <row r="118" spans="2:13" x14ac:dyDescent="0.2">
      <c r="B118">
        <v>0</v>
      </c>
      <c r="C118">
        <v>0</v>
      </c>
      <c r="D118">
        <v>0</v>
      </c>
      <c r="E118">
        <v>0</v>
      </c>
      <c r="F118">
        <v>0</v>
      </c>
      <c r="G118">
        <v>1111111</v>
      </c>
      <c r="H118">
        <v>0</v>
      </c>
      <c r="I118">
        <v>0</v>
      </c>
      <c r="J118">
        <v>0</v>
      </c>
      <c r="K118">
        <v>0</v>
      </c>
      <c r="L118">
        <v>0</v>
      </c>
      <c r="M118">
        <v>0</v>
      </c>
    </row>
    <row r="119" spans="2:13" x14ac:dyDescent="0.2">
      <c r="B119">
        <v>0</v>
      </c>
      <c r="C119">
        <v>0</v>
      </c>
      <c r="D119">
        <v>0</v>
      </c>
      <c r="E119">
        <v>0</v>
      </c>
      <c r="F119">
        <v>0</v>
      </c>
      <c r="G119">
        <v>1111111</v>
      </c>
      <c r="H119">
        <v>0</v>
      </c>
      <c r="I119">
        <v>0</v>
      </c>
      <c r="J119">
        <v>0</v>
      </c>
      <c r="K119">
        <v>0</v>
      </c>
      <c r="L119">
        <v>0</v>
      </c>
      <c r="M119">
        <v>0</v>
      </c>
    </row>
    <row r="120" spans="2:13" x14ac:dyDescent="0.2">
      <c r="B120">
        <v>0</v>
      </c>
      <c r="C120">
        <v>0</v>
      </c>
      <c r="D120">
        <v>0</v>
      </c>
      <c r="E120">
        <v>0</v>
      </c>
      <c r="F120">
        <v>0</v>
      </c>
      <c r="G120">
        <v>1111111</v>
      </c>
      <c r="H120">
        <v>0</v>
      </c>
      <c r="I120">
        <v>0</v>
      </c>
      <c r="J120">
        <v>0</v>
      </c>
      <c r="K120">
        <v>0</v>
      </c>
      <c r="L120">
        <v>0</v>
      </c>
      <c r="M120">
        <v>0</v>
      </c>
    </row>
    <row r="121" spans="2:13" x14ac:dyDescent="0.2">
      <c r="B121">
        <v>0</v>
      </c>
      <c r="C121">
        <v>0</v>
      </c>
      <c r="D121">
        <v>0</v>
      </c>
      <c r="E121">
        <v>0</v>
      </c>
      <c r="F121">
        <v>0</v>
      </c>
      <c r="G121">
        <v>1111111</v>
      </c>
      <c r="H121">
        <v>0</v>
      </c>
      <c r="I121">
        <v>0</v>
      </c>
      <c r="J121">
        <v>0</v>
      </c>
      <c r="K121">
        <v>0</v>
      </c>
      <c r="L121">
        <v>0</v>
      </c>
      <c r="M121">
        <v>0</v>
      </c>
    </row>
    <row r="122" spans="2:13" x14ac:dyDescent="0.2">
      <c r="B122">
        <v>0</v>
      </c>
      <c r="C122">
        <v>0</v>
      </c>
      <c r="D122">
        <v>0</v>
      </c>
      <c r="E122">
        <v>0</v>
      </c>
      <c r="F122">
        <v>0</v>
      </c>
      <c r="G122">
        <v>1111111</v>
      </c>
      <c r="H122">
        <v>0</v>
      </c>
      <c r="I122">
        <v>0</v>
      </c>
      <c r="J122">
        <v>0</v>
      </c>
      <c r="K122">
        <v>0</v>
      </c>
      <c r="L122">
        <v>0</v>
      </c>
      <c r="M122">
        <v>0</v>
      </c>
    </row>
    <row r="123" spans="2:13" x14ac:dyDescent="0.2">
      <c r="B123">
        <v>0</v>
      </c>
      <c r="C123">
        <v>0</v>
      </c>
      <c r="D123">
        <v>0</v>
      </c>
      <c r="E123">
        <v>0</v>
      </c>
      <c r="F123">
        <v>0</v>
      </c>
      <c r="G123">
        <v>1111111</v>
      </c>
      <c r="H123">
        <v>0</v>
      </c>
      <c r="I123">
        <v>0</v>
      </c>
      <c r="J123">
        <v>0</v>
      </c>
      <c r="K123">
        <v>0</v>
      </c>
      <c r="L123">
        <v>0</v>
      </c>
      <c r="M123">
        <v>0</v>
      </c>
    </row>
    <row r="124" spans="2:13" x14ac:dyDescent="0.2">
      <c r="B124">
        <v>0</v>
      </c>
      <c r="C124">
        <v>0</v>
      </c>
      <c r="D124">
        <v>0</v>
      </c>
      <c r="E124">
        <v>0</v>
      </c>
      <c r="F124">
        <v>0</v>
      </c>
      <c r="G124">
        <v>1111111</v>
      </c>
      <c r="H124">
        <v>0</v>
      </c>
      <c r="I124">
        <v>0</v>
      </c>
      <c r="J124">
        <v>0</v>
      </c>
      <c r="K124">
        <v>0</v>
      </c>
      <c r="L124">
        <v>0</v>
      </c>
      <c r="M124">
        <v>0</v>
      </c>
    </row>
    <row r="125" spans="2:13" x14ac:dyDescent="0.2">
      <c r="B125">
        <v>0</v>
      </c>
      <c r="C125">
        <v>0</v>
      </c>
      <c r="D125">
        <v>0</v>
      </c>
      <c r="E125">
        <v>0</v>
      </c>
      <c r="F125">
        <v>0</v>
      </c>
      <c r="G125">
        <v>1111111</v>
      </c>
      <c r="H125">
        <v>0</v>
      </c>
      <c r="I125">
        <v>0</v>
      </c>
      <c r="J125">
        <v>0</v>
      </c>
      <c r="K125">
        <v>0</v>
      </c>
      <c r="L125">
        <v>0</v>
      </c>
      <c r="M125">
        <v>0</v>
      </c>
    </row>
    <row r="126" spans="2:13" x14ac:dyDescent="0.2">
      <c r="B126">
        <v>0</v>
      </c>
      <c r="C126">
        <v>0</v>
      </c>
      <c r="D126">
        <v>0</v>
      </c>
      <c r="E126">
        <v>0</v>
      </c>
      <c r="F126">
        <v>0</v>
      </c>
      <c r="G126">
        <v>1111111</v>
      </c>
      <c r="H126">
        <v>0</v>
      </c>
      <c r="I126">
        <v>0</v>
      </c>
      <c r="J126">
        <v>0</v>
      </c>
      <c r="K126">
        <v>0</v>
      </c>
      <c r="L126">
        <v>0</v>
      </c>
      <c r="M126">
        <v>0</v>
      </c>
    </row>
    <row r="127" spans="2:13" x14ac:dyDescent="0.2">
      <c r="B127">
        <v>0</v>
      </c>
      <c r="C127">
        <v>0</v>
      </c>
      <c r="D127">
        <v>0</v>
      </c>
      <c r="E127">
        <v>0</v>
      </c>
      <c r="F127">
        <v>0</v>
      </c>
      <c r="G127">
        <v>1111111</v>
      </c>
      <c r="H127">
        <v>0</v>
      </c>
      <c r="I127">
        <v>0</v>
      </c>
      <c r="J127">
        <v>0</v>
      </c>
      <c r="K127">
        <v>0</v>
      </c>
      <c r="L127">
        <v>0</v>
      </c>
      <c r="M127">
        <v>0</v>
      </c>
    </row>
    <row r="128" spans="2:13" x14ac:dyDescent="0.2">
      <c r="B128">
        <v>0</v>
      </c>
      <c r="C128">
        <v>0</v>
      </c>
      <c r="D128">
        <v>0</v>
      </c>
      <c r="E128">
        <v>0</v>
      </c>
      <c r="F128">
        <v>0</v>
      </c>
      <c r="G128">
        <v>1111111</v>
      </c>
      <c r="H128">
        <v>0</v>
      </c>
      <c r="I128">
        <v>0</v>
      </c>
      <c r="J128">
        <v>0</v>
      </c>
      <c r="K128">
        <v>0</v>
      </c>
      <c r="L128">
        <v>0</v>
      </c>
      <c r="M128">
        <v>0</v>
      </c>
    </row>
    <row r="129" spans="2:13" x14ac:dyDescent="0.2">
      <c r="B129">
        <v>0</v>
      </c>
      <c r="C129">
        <v>0</v>
      </c>
      <c r="D129">
        <v>0</v>
      </c>
      <c r="E129">
        <v>0</v>
      </c>
      <c r="F129">
        <v>0</v>
      </c>
      <c r="G129">
        <v>1111111</v>
      </c>
      <c r="H129">
        <v>0</v>
      </c>
      <c r="I129">
        <v>0</v>
      </c>
      <c r="J129">
        <v>0</v>
      </c>
      <c r="K129">
        <v>0</v>
      </c>
      <c r="L129">
        <v>0</v>
      </c>
      <c r="M129">
        <v>0</v>
      </c>
    </row>
    <row r="130" spans="2:13" x14ac:dyDescent="0.2">
      <c r="B130">
        <v>0</v>
      </c>
      <c r="C130">
        <v>0</v>
      </c>
      <c r="D130">
        <v>0</v>
      </c>
      <c r="E130">
        <v>0</v>
      </c>
      <c r="F130">
        <v>0</v>
      </c>
      <c r="G130">
        <v>1111111</v>
      </c>
      <c r="H130">
        <v>0</v>
      </c>
      <c r="I130">
        <v>0</v>
      </c>
      <c r="J130">
        <v>0</v>
      </c>
      <c r="K130">
        <v>0</v>
      </c>
      <c r="L130">
        <v>0</v>
      </c>
      <c r="M130">
        <v>0</v>
      </c>
    </row>
    <row r="131" spans="2:13" x14ac:dyDescent="0.2">
      <c r="B131">
        <v>0</v>
      </c>
      <c r="C131">
        <v>0</v>
      </c>
      <c r="D131">
        <v>0</v>
      </c>
      <c r="E131">
        <v>0</v>
      </c>
      <c r="F131">
        <v>0</v>
      </c>
      <c r="G131">
        <v>1111111</v>
      </c>
      <c r="H131">
        <v>0</v>
      </c>
      <c r="I131">
        <v>0</v>
      </c>
      <c r="J131">
        <v>0</v>
      </c>
      <c r="K131">
        <v>0</v>
      </c>
      <c r="L131">
        <v>0</v>
      </c>
      <c r="M131">
        <v>0</v>
      </c>
    </row>
    <row r="132" spans="2:13" x14ac:dyDescent="0.2">
      <c r="B132">
        <v>0</v>
      </c>
      <c r="C132">
        <v>0</v>
      </c>
      <c r="D132">
        <v>0</v>
      </c>
      <c r="E132">
        <v>0</v>
      </c>
      <c r="F132">
        <v>0</v>
      </c>
      <c r="G132">
        <v>1111111</v>
      </c>
      <c r="H132">
        <v>0</v>
      </c>
      <c r="I132">
        <v>0</v>
      </c>
      <c r="J132">
        <v>0</v>
      </c>
      <c r="K132">
        <v>0</v>
      </c>
      <c r="L132">
        <v>0</v>
      </c>
      <c r="M132">
        <v>0</v>
      </c>
    </row>
    <row r="133" spans="2:13" x14ac:dyDescent="0.2">
      <c r="B133">
        <v>0</v>
      </c>
      <c r="C133">
        <v>0</v>
      </c>
      <c r="D133">
        <v>0</v>
      </c>
      <c r="E133">
        <v>0</v>
      </c>
      <c r="F133">
        <v>0</v>
      </c>
      <c r="G133">
        <v>1111111</v>
      </c>
      <c r="H133">
        <v>0</v>
      </c>
      <c r="I133">
        <v>0</v>
      </c>
      <c r="J133">
        <v>0</v>
      </c>
      <c r="K133">
        <v>0</v>
      </c>
      <c r="L133">
        <v>0</v>
      </c>
      <c r="M133">
        <v>0</v>
      </c>
    </row>
    <row r="134" spans="2:13" x14ac:dyDescent="0.2">
      <c r="B134">
        <v>0</v>
      </c>
      <c r="C134">
        <v>0</v>
      </c>
      <c r="D134">
        <v>0</v>
      </c>
      <c r="E134">
        <v>0</v>
      </c>
      <c r="F134">
        <v>0</v>
      </c>
      <c r="G134">
        <v>1111111</v>
      </c>
      <c r="H134">
        <v>0</v>
      </c>
      <c r="I134">
        <v>0</v>
      </c>
      <c r="J134">
        <v>0</v>
      </c>
      <c r="K134">
        <v>0</v>
      </c>
      <c r="L134">
        <v>0</v>
      </c>
      <c r="M134">
        <v>0</v>
      </c>
    </row>
    <row r="135" spans="2:13" x14ac:dyDescent="0.2">
      <c r="B135">
        <v>0</v>
      </c>
      <c r="C135">
        <v>0</v>
      </c>
      <c r="D135">
        <v>0</v>
      </c>
      <c r="E135">
        <v>0</v>
      </c>
      <c r="F135">
        <v>0</v>
      </c>
      <c r="G135">
        <v>1111111</v>
      </c>
      <c r="H135">
        <v>0</v>
      </c>
      <c r="I135">
        <v>0</v>
      </c>
      <c r="J135">
        <v>0</v>
      </c>
      <c r="K135">
        <v>0</v>
      </c>
      <c r="L135">
        <v>0</v>
      </c>
      <c r="M135">
        <v>0</v>
      </c>
    </row>
    <row r="136" spans="2:13" x14ac:dyDescent="0.2">
      <c r="B136">
        <v>0</v>
      </c>
      <c r="C136">
        <v>0</v>
      </c>
      <c r="D136">
        <v>0</v>
      </c>
      <c r="E136">
        <v>0</v>
      </c>
      <c r="F136">
        <v>0</v>
      </c>
      <c r="G136">
        <v>1111111</v>
      </c>
      <c r="H136">
        <v>0</v>
      </c>
      <c r="I136">
        <v>0</v>
      </c>
      <c r="J136">
        <v>0</v>
      </c>
      <c r="K136">
        <v>0</v>
      </c>
      <c r="L136">
        <v>0</v>
      </c>
      <c r="M136">
        <v>0</v>
      </c>
    </row>
    <row r="137" spans="2:13" x14ac:dyDescent="0.2">
      <c r="B137">
        <v>0</v>
      </c>
      <c r="C137">
        <v>0</v>
      </c>
      <c r="D137">
        <v>0</v>
      </c>
      <c r="E137">
        <v>0</v>
      </c>
      <c r="F137">
        <v>0</v>
      </c>
      <c r="G137">
        <v>1111111</v>
      </c>
      <c r="H137">
        <v>0</v>
      </c>
      <c r="I137">
        <v>0</v>
      </c>
      <c r="J137">
        <v>0</v>
      </c>
      <c r="K137">
        <v>0</v>
      </c>
      <c r="L137">
        <v>0</v>
      </c>
      <c r="M137">
        <v>0</v>
      </c>
    </row>
    <row r="138" spans="2:13" x14ac:dyDescent="0.2">
      <c r="B138">
        <v>0</v>
      </c>
      <c r="C138">
        <v>0</v>
      </c>
      <c r="D138">
        <v>0</v>
      </c>
      <c r="E138">
        <v>0</v>
      </c>
      <c r="F138">
        <v>0</v>
      </c>
      <c r="G138">
        <v>1111111</v>
      </c>
      <c r="H138">
        <v>0</v>
      </c>
      <c r="I138">
        <v>0</v>
      </c>
      <c r="J138">
        <v>0</v>
      </c>
      <c r="K138">
        <v>0</v>
      </c>
      <c r="L138">
        <v>0</v>
      </c>
      <c r="M138">
        <v>0</v>
      </c>
    </row>
    <row r="139" spans="2:13" x14ac:dyDescent="0.2">
      <c r="B139">
        <v>0</v>
      </c>
      <c r="C139">
        <v>0</v>
      </c>
      <c r="D139">
        <v>0</v>
      </c>
      <c r="E139">
        <v>0</v>
      </c>
      <c r="F139">
        <v>0</v>
      </c>
      <c r="G139">
        <v>1111111</v>
      </c>
      <c r="H139">
        <v>0</v>
      </c>
      <c r="I139">
        <v>0</v>
      </c>
      <c r="J139">
        <v>0</v>
      </c>
      <c r="K139">
        <v>0</v>
      </c>
      <c r="L139">
        <v>0</v>
      </c>
      <c r="M139">
        <v>0</v>
      </c>
    </row>
    <row r="140" spans="2:13" x14ac:dyDescent="0.2">
      <c r="B140">
        <v>0</v>
      </c>
      <c r="C140">
        <v>0</v>
      </c>
      <c r="D140">
        <v>0</v>
      </c>
      <c r="E140">
        <v>0</v>
      </c>
      <c r="F140">
        <v>0</v>
      </c>
      <c r="G140">
        <v>1111111</v>
      </c>
      <c r="H140">
        <v>0</v>
      </c>
      <c r="I140">
        <v>0</v>
      </c>
      <c r="J140">
        <v>0</v>
      </c>
      <c r="K140">
        <v>0</v>
      </c>
      <c r="L140">
        <v>0</v>
      </c>
      <c r="M140">
        <v>0</v>
      </c>
    </row>
    <row r="141" spans="2:13" x14ac:dyDescent="0.2">
      <c r="B141">
        <v>0</v>
      </c>
      <c r="C141">
        <v>0</v>
      </c>
      <c r="D141">
        <v>0</v>
      </c>
      <c r="E141">
        <v>0</v>
      </c>
      <c r="F141">
        <v>0</v>
      </c>
      <c r="G141">
        <v>1111111</v>
      </c>
      <c r="H141">
        <v>0</v>
      </c>
      <c r="I141">
        <v>0</v>
      </c>
      <c r="J141">
        <v>0</v>
      </c>
      <c r="K141">
        <v>0</v>
      </c>
      <c r="L141">
        <v>0</v>
      </c>
      <c r="M141">
        <v>0</v>
      </c>
    </row>
    <row r="142" spans="2:13" x14ac:dyDescent="0.2">
      <c r="B142">
        <v>0</v>
      </c>
      <c r="C142">
        <v>0</v>
      </c>
      <c r="D142">
        <v>0</v>
      </c>
      <c r="E142">
        <v>0</v>
      </c>
      <c r="F142">
        <v>0</v>
      </c>
      <c r="G142">
        <v>1111111</v>
      </c>
      <c r="H142">
        <v>0</v>
      </c>
      <c r="I142">
        <v>0</v>
      </c>
      <c r="J142">
        <v>0</v>
      </c>
      <c r="K142">
        <v>0</v>
      </c>
      <c r="L142">
        <v>0</v>
      </c>
      <c r="M142">
        <v>0</v>
      </c>
    </row>
    <row r="143" spans="2:13" x14ac:dyDescent="0.2">
      <c r="B143">
        <v>0</v>
      </c>
      <c r="C143">
        <v>0</v>
      </c>
      <c r="D143">
        <v>0</v>
      </c>
      <c r="E143">
        <v>0</v>
      </c>
      <c r="F143">
        <v>0</v>
      </c>
      <c r="G143">
        <v>1111111</v>
      </c>
      <c r="H143">
        <v>0</v>
      </c>
      <c r="I143">
        <v>0</v>
      </c>
      <c r="J143">
        <v>0</v>
      </c>
      <c r="K143">
        <v>0</v>
      </c>
      <c r="L143">
        <v>0</v>
      </c>
      <c r="M143">
        <v>0</v>
      </c>
    </row>
    <row r="144" spans="2:13" x14ac:dyDescent="0.2">
      <c r="B144">
        <v>0</v>
      </c>
      <c r="C144">
        <v>0</v>
      </c>
      <c r="D144">
        <v>0</v>
      </c>
      <c r="E144">
        <v>0</v>
      </c>
      <c r="F144">
        <v>0</v>
      </c>
      <c r="G144">
        <v>1111111</v>
      </c>
      <c r="H144">
        <v>0</v>
      </c>
      <c r="I144">
        <v>0</v>
      </c>
      <c r="J144">
        <v>0</v>
      </c>
      <c r="K144">
        <v>0</v>
      </c>
      <c r="L144">
        <v>0</v>
      </c>
      <c r="M144">
        <v>0</v>
      </c>
    </row>
    <row r="145" spans="2:13" x14ac:dyDescent="0.2">
      <c r="B145">
        <v>0</v>
      </c>
      <c r="C145">
        <v>0</v>
      </c>
      <c r="D145">
        <v>0</v>
      </c>
      <c r="E145">
        <v>0</v>
      </c>
      <c r="F145">
        <v>0</v>
      </c>
      <c r="G145">
        <v>1111111</v>
      </c>
      <c r="H145">
        <v>0</v>
      </c>
      <c r="I145">
        <v>0</v>
      </c>
      <c r="J145">
        <v>0</v>
      </c>
      <c r="K145">
        <v>0</v>
      </c>
      <c r="L145">
        <v>0</v>
      </c>
      <c r="M145">
        <v>0</v>
      </c>
    </row>
    <row r="146" spans="2:13" x14ac:dyDescent="0.2">
      <c r="B146">
        <v>0</v>
      </c>
      <c r="C146">
        <v>0</v>
      </c>
      <c r="D146">
        <v>0</v>
      </c>
      <c r="E146">
        <v>0</v>
      </c>
      <c r="F146">
        <v>0</v>
      </c>
      <c r="G146">
        <v>1111111</v>
      </c>
      <c r="H146">
        <v>0</v>
      </c>
      <c r="I146">
        <v>0</v>
      </c>
      <c r="J146">
        <v>0</v>
      </c>
      <c r="K146">
        <v>0</v>
      </c>
      <c r="L146">
        <v>0</v>
      </c>
      <c r="M146">
        <v>0</v>
      </c>
    </row>
    <row r="147" spans="2:13" x14ac:dyDescent="0.2">
      <c r="B147">
        <v>0</v>
      </c>
      <c r="C147">
        <v>0</v>
      </c>
      <c r="D147">
        <v>0</v>
      </c>
      <c r="E147">
        <v>0</v>
      </c>
      <c r="F147">
        <v>0</v>
      </c>
      <c r="G147">
        <v>1111111</v>
      </c>
      <c r="H147">
        <v>0</v>
      </c>
      <c r="I147">
        <v>0</v>
      </c>
      <c r="J147">
        <v>0</v>
      </c>
      <c r="K147">
        <v>0</v>
      </c>
      <c r="L147">
        <v>0</v>
      </c>
      <c r="M147">
        <v>0</v>
      </c>
    </row>
    <row r="148" spans="2:13" x14ac:dyDescent="0.2">
      <c r="B148">
        <v>0</v>
      </c>
      <c r="C148">
        <v>0</v>
      </c>
      <c r="D148">
        <v>0</v>
      </c>
      <c r="E148">
        <v>0</v>
      </c>
      <c r="F148">
        <v>0</v>
      </c>
      <c r="G148">
        <v>1111111</v>
      </c>
      <c r="H148">
        <v>0</v>
      </c>
      <c r="I148">
        <v>0</v>
      </c>
      <c r="J148">
        <v>0</v>
      </c>
      <c r="K148">
        <v>0</v>
      </c>
      <c r="L148">
        <v>0</v>
      </c>
      <c r="M148">
        <v>0</v>
      </c>
    </row>
    <row r="149" spans="2:13" x14ac:dyDescent="0.2">
      <c r="B149">
        <v>0</v>
      </c>
      <c r="C149">
        <v>0</v>
      </c>
      <c r="D149">
        <v>0</v>
      </c>
      <c r="E149">
        <v>0</v>
      </c>
      <c r="F149">
        <v>0</v>
      </c>
      <c r="G149">
        <v>1111111</v>
      </c>
      <c r="H149">
        <v>0</v>
      </c>
      <c r="I149">
        <v>0</v>
      </c>
      <c r="J149">
        <v>0</v>
      </c>
      <c r="K149">
        <v>0</v>
      </c>
      <c r="L149">
        <v>0</v>
      </c>
      <c r="M149">
        <v>0</v>
      </c>
    </row>
    <row r="150" spans="2:13" x14ac:dyDescent="0.2">
      <c r="B150">
        <v>0</v>
      </c>
      <c r="C150">
        <v>0</v>
      </c>
      <c r="D150">
        <v>0</v>
      </c>
      <c r="E150">
        <v>0</v>
      </c>
      <c r="F150">
        <v>0</v>
      </c>
      <c r="G150">
        <v>1111111</v>
      </c>
      <c r="H150">
        <v>0</v>
      </c>
      <c r="I150">
        <v>0</v>
      </c>
      <c r="J150">
        <v>0</v>
      </c>
      <c r="K150">
        <v>0</v>
      </c>
      <c r="L150">
        <v>0</v>
      </c>
      <c r="M150">
        <v>0</v>
      </c>
    </row>
    <row r="151" spans="2:13" x14ac:dyDescent="0.2">
      <c r="B151">
        <v>0</v>
      </c>
      <c r="C151">
        <v>0</v>
      </c>
      <c r="D151">
        <v>0</v>
      </c>
      <c r="E151">
        <v>0</v>
      </c>
      <c r="F151">
        <v>0</v>
      </c>
      <c r="G151">
        <v>1111111</v>
      </c>
      <c r="H151">
        <v>0</v>
      </c>
      <c r="I151">
        <v>0</v>
      </c>
      <c r="J151">
        <v>0</v>
      </c>
      <c r="K151">
        <v>0</v>
      </c>
      <c r="L151">
        <v>0</v>
      </c>
      <c r="M151">
        <v>0</v>
      </c>
    </row>
    <row r="152" spans="2:13" x14ac:dyDescent="0.2">
      <c r="B152">
        <v>0</v>
      </c>
      <c r="C152">
        <v>0</v>
      </c>
      <c r="D152">
        <v>0</v>
      </c>
      <c r="E152">
        <v>0</v>
      </c>
      <c r="F152">
        <v>0</v>
      </c>
      <c r="G152">
        <v>1111111</v>
      </c>
      <c r="H152">
        <v>0</v>
      </c>
      <c r="I152">
        <v>0</v>
      </c>
      <c r="J152">
        <v>0</v>
      </c>
      <c r="K152">
        <v>0</v>
      </c>
      <c r="L152">
        <v>0</v>
      </c>
      <c r="M152">
        <v>0</v>
      </c>
    </row>
    <row r="153" spans="2:13" x14ac:dyDescent="0.2">
      <c r="B153">
        <v>0</v>
      </c>
      <c r="C153">
        <v>0</v>
      </c>
      <c r="D153">
        <v>0</v>
      </c>
      <c r="E153">
        <v>0</v>
      </c>
      <c r="F153">
        <v>0</v>
      </c>
      <c r="G153">
        <v>1111111</v>
      </c>
      <c r="H153">
        <v>0</v>
      </c>
      <c r="I153">
        <v>0</v>
      </c>
      <c r="J153">
        <v>0</v>
      </c>
      <c r="K153">
        <v>0</v>
      </c>
      <c r="L153">
        <v>0</v>
      </c>
      <c r="M153">
        <v>0</v>
      </c>
    </row>
    <row r="154" spans="2:13" x14ac:dyDescent="0.2">
      <c r="B154">
        <v>0</v>
      </c>
      <c r="C154">
        <v>0</v>
      </c>
      <c r="D154">
        <v>0</v>
      </c>
      <c r="E154">
        <v>0</v>
      </c>
      <c r="F154">
        <v>0</v>
      </c>
      <c r="G154">
        <v>1111111</v>
      </c>
      <c r="H154">
        <v>0</v>
      </c>
      <c r="I154">
        <v>0</v>
      </c>
      <c r="J154">
        <v>0</v>
      </c>
      <c r="K154">
        <v>0</v>
      </c>
      <c r="L154">
        <v>0</v>
      </c>
      <c r="M154">
        <v>0</v>
      </c>
    </row>
    <row r="155" spans="2:13" x14ac:dyDescent="0.2">
      <c r="B155">
        <v>0</v>
      </c>
      <c r="C155">
        <v>0</v>
      </c>
      <c r="D155">
        <v>0</v>
      </c>
      <c r="E155">
        <v>0</v>
      </c>
      <c r="F155">
        <v>0</v>
      </c>
      <c r="G155">
        <v>1111111</v>
      </c>
      <c r="H155">
        <v>0</v>
      </c>
      <c r="I155">
        <v>0</v>
      </c>
      <c r="J155">
        <v>0</v>
      </c>
      <c r="K155">
        <v>0</v>
      </c>
      <c r="L155">
        <v>0</v>
      </c>
      <c r="M155">
        <v>0</v>
      </c>
    </row>
    <row r="156" spans="2:13" x14ac:dyDescent="0.2">
      <c r="B156">
        <v>0</v>
      </c>
      <c r="C156">
        <v>0</v>
      </c>
      <c r="D156">
        <v>0</v>
      </c>
      <c r="E156">
        <v>0</v>
      </c>
      <c r="F156">
        <v>0</v>
      </c>
      <c r="G156">
        <v>1111111</v>
      </c>
      <c r="H156">
        <v>0</v>
      </c>
      <c r="I156">
        <v>0</v>
      </c>
      <c r="J156">
        <v>0</v>
      </c>
      <c r="K156">
        <v>0</v>
      </c>
      <c r="L156">
        <v>0</v>
      </c>
      <c r="M156">
        <v>0</v>
      </c>
    </row>
    <row r="157" spans="2:13" x14ac:dyDescent="0.2">
      <c r="B157">
        <v>0</v>
      </c>
      <c r="C157">
        <v>0</v>
      </c>
      <c r="D157">
        <v>0</v>
      </c>
      <c r="E157">
        <v>0</v>
      </c>
      <c r="F157">
        <v>0</v>
      </c>
      <c r="G157">
        <v>1111111</v>
      </c>
      <c r="H157">
        <v>0</v>
      </c>
      <c r="I157">
        <v>0</v>
      </c>
      <c r="J157">
        <v>0</v>
      </c>
      <c r="K157">
        <v>0</v>
      </c>
      <c r="L157">
        <v>0</v>
      </c>
      <c r="M157">
        <v>0</v>
      </c>
    </row>
    <row r="158" spans="2:13" x14ac:dyDescent="0.2">
      <c r="B158">
        <v>0</v>
      </c>
      <c r="C158">
        <v>0</v>
      </c>
      <c r="D158">
        <v>0</v>
      </c>
      <c r="E158">
        <v>0</v>
      </c>
      <c r="F158">
        <v>0</v>
      </c>
      <c r="G158">
        <v>1111111</v>
      </c>
      <c r="H158">
        <v>0</v>
      </c>
      <c r="I158">
        <v>0</v>
      </c>
      <c r="J158">
        <v>0</v>
      </c>
      <c r="K158">
        <v>0</v>
      </c>
      <c r="L158">
        <v>0</v>
      </c>
      <c r="M158">
        <v>0</v>
      </c>
    </row>
    <row r="159" spans="2:13" x14ac:dyDescent="0.2">
      <c r="B159">
        <v>0</v>
      </c>
      <c r="C159">
        <v>0</v>
      </c>
      <c r="D159">
        <v>0</v>
      </c>
      <c r="E159">
        <v>0</v>
      </c>
      <c r="F159">
        <v>0</v>
      </c>
      <c r="G159">
        <v>1111111</v>
      </c>
      <c r="H159">
        <v>0</v>
      </c>
      <c r="I159">
        <v>0</v>
      </c>
      <c r="J159">
        <v>0</v>
      </c>
      <c r="K159">
        <v>0</v>
      </c>
      <c r="L159">
        <v>0</v>
      </c>
      <c r="M159">
        <v>0</v>
      </c>
    </row>
    <row r="160" spans="2:13" x14ac:dyDescent="0.2">
      <c r="B160">
        <v>0</v>
      </c>
      <c r="C160">
        <v>0</v>
      </c>
      <c r="D160">
        <v>0</v>
      </c>
      <c r="E160">
        <v>0</v>
      </c>
      <c r="F160">
        <v>0</v>
      </c>
      <c r="G160">
        <v>1111111</v>
      </c>
      <c r="H160">
        <v>0</v>
      </c>
      <c r="I160">
        <v>0</v>
      </c>
      <c r="J160">
        <v>0</v>
      </c>
      <c r="K160">
        <v>0</v>
      </c>
      <c r="L160">
        <v>0</v>
      </c>
      <c r="M160">
        <v>0</v>
      </c>
    </row>
    <row r="161" spans="2:13" x14ac:dyDescent="0.2">
      <c r="B161">
        <v>0</v>
      </c>
      <c r="C161">
        <v>0</v>
      </c>
      <c r="D161">
        <v>0</v>
      </c>
      <c r="E161">
        <v>0</v>
      </c>
      <c r="F161">
        <v>0</v>
      </c>
      <c r="G161">
        <v>1111111</v>
      </c>
      <c r="H161">
        <v>0</v>
      </c>
      <c r="I161">
        <v>0</v>
      </c>
      <c r="J161">
        <v>0</v>
      </c>
      <c r="K161">
        <v>0</v>
      </c>
      <c r="L161">
        <v>0</v>
      </c>
      <c r="M161">
        <v>0</v>
      </c>
    </row>
    <row r="162" spans="2:13" x14ac:dyDescent="0.2">
      <c r="B162">
        <v>0</v>
      </c>
      <c r="C162">
        <v>0</v>
      </c>
      <c r="D162">
        <v>0</v>
      </c>
      <c r="E162">
        <v>0</v>
      </c>
      <c r="F162">
        <v>0</v>
      </c>
      <c r="G162">
        <v>1111111</v>
      </c>
      <c r="H162">
        <v>0</v>
      </c>
      <c r="I162">
        <v>0</v>
      </c>
      <c r="J162">
        <v>0</v>
      </c>
      <c r="K162">
        <v>0</v>
      </c>
      <c r="L162">
        <v>0</v>
      </c>
      <c r="M162">
        <v>0</v>
      </c>
    </row>
    <row r="163" spans="2:13" x14ac:dyDescent="0.2">
      <c r="B163">
        <v>0</v>
      </c>
      <c r="C163">
        <v>0</v>
      </c>
      <c r="D163">
        <v>0</v>
      </c>
      <c r="E163">
        <v>0</v>
      </c>
      <c r="F163">
        <v>0</v>
      </c>
      <c r="G163">
        <v>1111111</v>
      </c>
      <c r="H163">
        <v>0</v>
      </c>
      <c r="I163">
        <v>0</v>
      </c>
      <c r="J163">
        <v>0</v>
      </c>
      <c r="K163">
        <v>0</v>
      </c>
      <c r="L163">
        <v>0</v>
      </c>
      <c r="M163">
        <v>0</v>
      </c>
    </row>
    <row r="164" spans="2:13" x14ac:dyDescent="0.2">
      <c r="B164">
        <v>0</v>
      </c>
      <c r="C164">
        <v>0</v>
      </c>
      <c r="D164">
        <v>0</v>
      </c>
      <c r="E164">
        <v>0</v>
      </c>
      <c r="F164">
        <v>0</v>
      </c>
      <c r="G164">
        <v>1111111</v>
      </c>
      <c r="H164">
        <v>0</v>
      </c>
      <c r="I164">
        <v>0</v>
      </c>
      <c r="J164">
        <v>0</v>
      </c>
      <c r="K164">
        <v>0</v>
      </c>
      <c r="L164">
        <v>0</v>
      </c>
      <c r="M164">
        <v>0</v>
      </c>
    </row>
    <row r="165" spans="2:13" x14ac:dyDescent="0.2">
      <c r="B165">
        <v>0</v>
      </c>
      <c r="C165">
        <v>0</v>
      </c>
      <c r="D165">
        <v>0</v>
      </c>
      <c r="E165">
        <v>0</v>
      </c>
      <c r="F165">
        <v>0</v>
      </c>
      <c r="G165">
        <v>1111111</v>
      </c>
      <c r="H165">
        <v>0</v>
      </c>
      <c r="I165">
        <v>0</v>
      </c>
      <c r="J165">
        <v>0</v>
      </c>
      <c r="K165">
        <v>0</v>
      </c>
      <c r="L165">
        <v>0</v>
      </c>
      <c r="M165">
        <v>0</v>
      </c>
    </row>
    <row r="166" spans="2:13" x14ac:dyDescent="0.2">
      <c r="B166">
        <v>0</v>
      </c>
      <c r="C166">
        <v>0</v>
      </c>
      <c r="D166">
        <v>0</v>
      </c>
      <c r="E166">
        <v>0</v>
      </c>
      <c r="F166">
        <v>0</v>
      </c>
      <c r="G166">
        <v>1111111</v>
      </c>
      <c r="H166">
        <v>0</v>
      </c>
      <c r="I166">
        <v>0</v>
      </c>
      <c r="J166">
        <v>0</v>
      </c>
      <c r="K166">
        <v>0</v>
      </c>
      <c r="L166">
        <v>0</v>
      </c>
      <c r="M166">
        <v>0</v>
      </c>
    </row>
    <row r="167" spans="2:13" x14ac:dyDescent="0.2">
      <c r="B167">
        <v>0</v>
      </c>
      <c r="C167">
        <v>0</v>
      </c>
      <c r="D167">
        <v>0</v>
      </c>
      <c r="E167">
        <v>0</v>
      </c>
      <c r="F167">
        <v>0</v>
      </c>
      <c r="G167">
        <v>1111111</v>
      </c>
      <c r="H167">
        <v>0</v>
      </c>
      <c r="I167">
        <v>0</v>
      </c>
      <c r="J167">
        <v>0</v>
      </c>
      <c r="K167">
        <v>0</v>
      </c>
      <c r="L167">
        <v>0</v>
      </c>
      <c r="M167">
        <v>0</v>
      </c>
    </row>
    <row r="168" spans="2:13" x14ac:dyDescent="0.2">
      <c r="B168">
        <v>0</v>
      </c>
      <c r="C168">
        <v>0</v>
      </c>
      <c r="D168">
        <v>0</v>
      </c>
      <c r="E168">
        <v>0</v>
      </c>
      <c r="F168">
        <v>0</v>
      </c>
      <c r="G168">
        <v>1111111</v>
      </c>
      <c r="H168">
        <v>0</v>
      </c>
      <c r="I168">
        <v>0</v>
      </c>
      <c r="J168">
        <v>0</v>
      </c>
      <c r="K168">
        <v>0</v>
      </c>
      <c r="L168">
        <v>0</v>
      </c>
      <c r="M168">
        <v>0</v>
      </c>
    </row>
    <row r="169" spans="2:13" x14ac:dyDescent="0.2">
      <c r="B169">
        <v>0</v>
      </c>
      <c r="C169">
        <v>0</v>
      </c>
      <c r="D169">
        <v>0</v>
      </c>
      <c r="E169">
        <v>0</v>
      </c>
      <c r="F169">
        <v>0</v>
      </c>
      <c r="G169">
        <v>1111111</v>
      </c>
      <c r="H169">
        <v>0</v>
      </c>
      <c r="I169">
        <v>0</v>
      </c>
      <c r="J169">
        <v>0</v>
      </c>
      <c r="K169">
        <v>0</v>
      </c>
      <c r="L169">
        <v>0</v>
      </c>
      <c r="M169">
        <v>0</v>
      </c>
    </row>
    <row r="170" spans="2:13" x14ac:dyDescent="0.2">
      <c r="B170">
        <v>0</v>
      </c>
      <c r="C170">
        <v>0</v>
      </c>
      <c r="D170">
        <v>0</v>
      </c>
      <c r="E170">
        <v>0</v>
      </c>
      <c r="F170">
        <v>0</v>
      </c>
      <c r="G170">
        <v>1111111</v>
      </c>
      <c r="H170">
        <v>0</v>
      </c>
      <c r="I170">
        <v>0</v>
      </c>
      <c r="J170">
        <v>0</v>
      </c>
      <c r="K170">
        <v>0</v>
      </c>
      <c r="L170">
        <v>0</v>
      </c>
      <c r="M170">
        <v>0</v>
      </c>
    </row>
    <row r="171" spans="2:13" x14ac:dyDescent="0.2">
      <c r="B171">
        <v>0</v>
      </c>
      <c r="C171">
        <v>0</v>
      </c>
      <c r="D171">
        <v>0</v>
      </c>
      <c r="E171">
        <v>0</v>
      </c>
      <c r="F171">
        <v>0</v>
      </c>
      <c r="G171">
        <v>1111111</v>
      </c>
      <c r="H171">
        <v>0</v>
      </c>
      <c r="I171">
        <v>0</v>
      </c>
      <c r="J171">
        <v>0</v>
      </c>
      <c r="K171">
        <v>0</v>
      </c>
      <c r="L171">
        <v>0</v>
      </c>
      <c r="M171">
        <v>0</v>
      </c>
    </row>
    <row r="172" spans="2:13" x14ac:dyDescent="0.2">
      <c r="B172">
        <v>0</v>
      </c>
      <c r="C172">
        <v>0</v>
      </c>
      <c r="D172">
        <v>0</v>
      </c>
      <c r="E172">
        <v>0</v>
      </c>
      <c r="F172">
        <v>0</v>
      </c>
      <c r="G172">
        <v>1111111</v>
      </c>
      <c r="H172">
        <v>0</v>
      </c>
      <c r="I172">
        <v>0</v>
      </c>
      <c r="J172">
        <v>0</v>
      </c>
      <c r="K172">
        <v>0</v>
      </c>
      <c r="L172">
        <v>0</v>
      </c>
      <c r="M172">
        <v>0</v>
      </c>
    </row>
    <row r="173" spans="2:13" x14ac:dyDescent="0.2">
      <c r="B173">
        <v>0</v>
      </c>
      <c r="C173">
        <v>0</v>
      </c>
      <c r="D173">
        <v>0</v>
      </c>
      <c r="E173">
        <v>0</v>
      </c>
      <c r="F173">
        <v>0</v>
      </c>
      <c r="G173">
        <v>1111111</v>
      </c>
      <c r="H173">
        <v>0</v>
      </c>
      <c r="I173">
        <v>0</v>
      </c>
      <c r="J173">
        <v>0</v>
      </c>
      <c r="K173">
        <v>0</v>
      </c>
      <c r="L173">
        <v>0</v>
      </c>
      <c r="M173">
        <v>0</v>
      </c>
    </row>
    <row r="174" spans="2:13" x14ac:dyDescent="0.2">
      <c r="B174">
        <v>0</v>
      </c>
      <c r="C174">
        <v>0</v>
      </c>
      <c r="D174">
        <v>0</v>
      </c>
      <c r="E174">
        <v>0</v>
      </c>
      <c r="F174">
        <v>0</v>
      </c>
      <c r="G174">
        <v>1111111</v>
      </c>
      <c r="H174">
        <v>0</v>
      </c>
      <c r="I174">
        <v>0</v>
      </c>
      <c r="J174">
        <v>0</v>
      </c>
      <c r="K174">
        <v>0</v>
      </c>
      <c r="L174">
        <v>0</v>
      </c>
      <c r="M174">
        <v>0</v>
      </c>
    </row>
    <row r="175" spans="2:13" x14ac:dyDescent="0.2">
      <c r="B175">
        <v>0</v>
      </c>
      <c r="C175">
        <v>0</v>
      </c>
      <c r="D175">
        <v>0</v>
      </c>
      <c r="E175">
        <v>0</v>
      </c>
      <c r="F175">
        <v>0</v>
      </c>
      <c r="G175">
        <v>1111111</v>
      </c>
      <c r="H175">
        <v>0</v>
      </c>
      <c r="I175">
        <v>0</v>
      </c>
      <c r="J175">
        <v>0</v>
      </c>
      <c r="K175">
        <v>0</v>
      </c>
      <c r="L175">
        <v>0</v>
      </c>
      <c r="M175">
        <v>0</v>
      </c>
    </row>
    <row r="176" spans="2:13" x14ac:dyDescent="0.2">
      <c r="B176">
        <v>0</v>
      </c>
      <c r="C176">
        <v>0</v>
      </c>
      <c r="D176">
        <v>0</v>
      </c>
      <c r="E176">
        <v>0</v>
      </c>
      <c r="F176">
        <v>0</v>
      </c>
      <c r="G176">
        <v>1111111</v>
      </c>
      <c r="H176">
        <v>0</v>
      </c>
      <c r="I176">
        <v>0</v>
      </c>
      <c r="J176">
        <v>0</v>
      </c>
      <c r="K176">
        <v>0</v>
      </c>
      <c r="L176">
        <v>0</v>
      </c>
      <c r="M176">
        <v>0</v>
      </c>
    </row>
    <row r="177" spans="2:13" x14ac:dyDescent="0.2">
      <c r="B177">
        <v>0</v>
      </c>
      <c r="C177">
        <v>0</v>
      </c>
      <c r="D177">
        <v>0</v>
      </c>
      <c r="E177">
        <v>0</v>
      </c>
      <c r="F177">
        <v>0</v>
      </c>
      <c r="G177">
        <v>1111111</v>
      </c>
      <c r="H177">
        <v>0</v>
      </c>
      <c r="I177">
        <v>0</v>
      </c>
      <c r="J177">
        <v>0</v>
      </c>
      <c r="K177">
        <v>0</v>
      </c>
      <c r="L177">
        <v>0</v>
      </c>
      <c r="M177">
        <v>0</v>
      </c>
    </row>
    <row r="178" spans="2:13" x14ac:dyDescent="0.2">
      <c r="B178">
        <v>0</v>
      </c>
      <c r="C178">
        <v>0</v>
      </c>
      <c r="D178">
        <v>0</v>
      </c>
      <c r="E178">
        <v>0</v>
      </c>
      <c r="F178">
        <v>0</v>
      </c>
      <c r="G178">
        <v>1111111</v>
      </c>
      <c r="H178">
        <v>0</v>
      </c>
      <c r="I178">
        <v>0</v>
      </c>
      <c r="J178">
        <v>0</v>
      </c>
      <c r="K178">
        <v>0</v>
      </c>
      <c r="L178">
        <v>0</v>
      </c>
      <c r="M178">
        <v>0</v>
      </c>
    </row>
    <row r="179" spans="2:13" x14ac:dyDescent="0.2">
      <c r="B179">
        <v>0</v>
      </c>
      <c r="C179">
        <v>0</v>
      </c>
      <c r="D179">
        <v>0</v>
      </c>
      <c r="E179">
        <v>0</v>
      </c>
      <c r="F179">
        <v>0</v>
      </c>
      <c r="G179">
        <v>1111111</v>
      </c>
      <c r="H179">
        <v>0</v>
      </c>
      <c r="I179">
        <v>0</v>
      </c>
      <c r="J179">
        <v>0</v>
      </c>
      <c r="K179">
        <v>0</v>
      </c>
      <c r="L179">
        <v>0</v>
      </c>
      <c r="M179">
        <v>0</v>
      </c>
    </row>
    <row r="180" spans="2:13" x14ac:dyDescent="0.2">
      <c r="B180">
        <v>0</v>
      </c>
      <c r="C180">
        <v>0</v>
      </c>
      <c r="D180">
        <v>0</v>
      </c>
      <c r="E180">
        <v>0</v>
      </c>
      <c r="F180">
        <v>0</v>
      </c>
      <c r="G180">
        <v>1111111</v>
      </c>
      <c r="H180">
        <v>0</v>
      </c>
      <c r="I180">
        <v>0</v>
      </c>
      <c r="J180">
        <v>0</v>
      </c>
      <c r="K180">
        <v>0</v>
      </c>
      <c r="L180">
        <v>0</v>
      </c>
      <c r="M180">
        <v>0</v>
      </c>
    </row>
    <row r="181" spans="2:13" x14ac:dyDescent="0.2">
      <c r="B181">
        <v>0</v>
      </c>
      <c r="C181">
        <v>0</v>
      </c>
      <c r="D181">
        <v>0</v>
      </c>
      <c r="E181">
        <v>0</v>
      </c>
      <c r="F181">
        <v>0</v>
      </c>
      <c r="G181">
        <v>1111111</v>
      </c>
      <c r="H181">
        <v>0</v>
      </c>
      <c r="I181">
        <v>0</v>
      </c>
      <c r="J181">
        <v>0</v>
      </c>
      <c r="K181">
        <v>0</v>
      </c>
      <c r="L181">
        <v>0</v>
      </c>
      <c r="M181">
        <v>0</v>
      </c>
    </row>
    <row r="182" spans="2:13" x14ac:dyDescent="0.2">
      <c r="B182">
        <v>0</v>
      </c>
      <c r="C182">
        <v>0</v>
      </c>
      <c r="D182">
        <v>0</v>
      </c>
      <c r="E182">
        <v>0</v>
      </c>
      <c r="F182">
        <v>0</v>
      </c>
      <c r="G182">
        <v>1111111</v>
      </c>
      <c r="H182">
        <v>0</v>
      </c>
      <c r="I182">
        <v>0</v>
      </c>
      <c r="J182">
        <v>0</v>
      </c>
      <c r="K182">
        <v>0</v>
      </c>
      <c r="L182">
        <v>0</v>
      </c>
      <c r="M182">
        <v>0</v>
      </c>
    </row>
    <row r="183" spans="2:13" x14ac:dyDescent="0.2">
      <c r="B183">
        <v>0</v>
      </c>
      <c r="C183">
        <v>0</v>
      </c>
      <c r="D183">
        <v>0</v>
      </c>
      <c r="E183">
        <v>0</v>
      </c>
      <c r="F183">
        <v>0</v>
      </c>
      <c r="G183">
        <v>1111111</v>
      </c>
      <c r="H183">
        <v>0</v>
      </c>
      <c r="I183">
        <v>0</v>
      </c>
      <c r="J183">
        <v>0</v>
      </c>
      <c r="K183">
        <v>0</v>
      </c>
      <c r="L183">
        <v>0</v>
      </c>
      <c r="M183">
        <v>0</v>
      </c>
    </row>
    <row r="184" spans="2:13" x14ac:dyDescent="0.2">
      <c r="B184">
        <v>0</v>
      </c>
      <c r="C184">
        <v>0</v>
      </c>
      <c r="D184">
        <v>0</v>
      </c>
      <c r="E184">
        <v>0</v>
      </c>
      <c r="F184">
        <v>0</v>
      </c>
      <c r="G184">
        <v>1111111</v>
      </c>
      <c r="H184">
        <v>0</v>
      </c>
      <c r="I184">
        <v>0</v>
      </c>
      <c r="J184">
        <v>0</v>
      </c>
      <c r="K184">
        <v>0</v>
      </c>
      <c r="L184">
        <v>0</v>
      </c>
      <c r="M184">
        <v>0</v>
      </c>
    </row>
    <row r="185" spans="2:13" x14ac:dyDescent="0.2">
      <c r="B185">
        <v>0</v>
      </c>
      <c r="C185">
        <v>0</v>
      </c>
      <c r="D185">
        <v>0</v>
      </c>
      <c r="E185">
        <v>0</v>
      </c>
      <c r="F185">
        <v>0</v>
      </c>
      <c r="G185">
        <v>1111111</v>
      </c>
      <c r="H185">
        <v>0</v>
      </c>
      <c r="I185">
        <v>0</v>
      </c>
      <c r="J185">
        <v>0</v>
      </c>
      <c r="K185">
        <v>0</v>
      </c>
      <c r="L185">
        <v>0</v>
      </c>
      <c r="M185">
        <v>0</v>
      </c>
    </row>
    <row r="186" spans="2:13" x14ac:dyDescent="0.2">
      <c r="B186">
        <v>0</v>
      </c>
      <c r="C186">
        <v>0</v>
      </c>
      <c r="D186">
        <v>0</v>
      </c>
      <c r="E186">
        <v>0</v>
      </c>
      <c r="F186">
        <v>0</v>
      </c>
      <c r="G186">
        <v>1111111</v>
      </c>
      <c r="H186">
        <v>0</v>
      </c>
      <c r="I186">
        <v>0</v>
      </c>
      <c r="J186">
        <v>0</v>
      </c>
      <c r="K186">
        <v>0</v>
      </c>
      <c r="L186">
        <v>0</v>
      </c>
      <c r="M186">
        <v>0</v>
      </c>
    </row>
    <row r="187" spans="2:13" x14ac:dyDescent="0.2">
      <c r="B187">
        <v>0</v>
      </c>
      <c r="C187">
        <v>0</v>
      </c>
      <c r="D187">
        <v>0</v>
      </c>
      <c r="E187">
        <v>0</v>
      </c>
      <c r="F187">
        <v>0</v>
      </c>
      <c r="G187">
        <v>1111111</v>
      </c>
      <c r="H187">
        <v>0</v>
      </c>
      <c r="I187">
        <v>0</v>
      </c>
      <c r="J187">
        <v>0</v>
      </c>
      <c r="K187">
        <v>0</v>
      </c>
      <c r="L187">
        <v>0</v>
      </c>
      <c r="M187">
        <v>0</v>
      </c>
    </row>
    <row r="188" spans="2:13" x14ac:dyDescent="0.2">
      <c r="B188">
        <v>0</v>
      </c>
      <c r="C188">
        <v>0</v>
      </c>
      <c r="D188">
        <v>0</v>
      </c>
      <c r="E188">
        <v>0</v>
      </c>
      <c r="F188">
        <v>0</v>
      </c>
      <c r="G188">
        <v>1111111</v>
      </c>
      <c r="H188">
        <v>0</v>
      </c>
      <c r="I188">
        <v>0</v>
      </c>
      <c r="J188">
        <v>0</v>
      </c>
      <c r="K188">
        <v>0</v>
      </c>
      <c r="L188">
        <v>0</v>
      </c>
      <c r="M188">
        <v>0</v>
      </c>
    </row>
    <row r="189" spans="2:13" x14ac:dyDescent="0.2">
      <c r="B189">
        <v>0</v>
      </c>
      <c r="C189">
        <v>0</v>
      </c>
      <c r="D189">
        <v>0</v>
      </c>
      <c r="E189">
        <v>0</v>
      </c>
      <c r="F189">
        <v>0</v>
      </c>
      <c r="G189">
        <v>1111111</v>
      </c>
      <c r="H189">
        <v>0</v>
      </c>
      <c r="I189">
        <v>0</v>
      </c>
      <c r="J189">
        <v>0</v>
      </c>
      <c r="K189">
        <v>0</v>
      </c>
      <c r="L189">
        <v>0</v>
      </c>
      <c r="M189">
        <v>0</v>
      </c>
    </row>
    <row r="190" spans="2:13" x14ac:dyDescent="0.2">
      <c r="B190">
        <v>0</v>
      </c>
      <c r="C190">
        <v>0</v>
      </c>
      <c r="D190">
        <v>0</v>
      </c>
      <c r="E190">
        <v>0</v>
      </c>
      <c r="F190">
        <v>0</v>
      </c>
      <c r="G190">
        <v>1111111</v>
      </c>
      <c r="H190">
        <v>0</v>
      </c>
      <c r="I190">
        <v>0</v>
      </c>
      <c r="J190">
        <v>0</v>
      </c>
      <c r="K190">
        <v>0</v>
      </c>
      <c r="L190">
        <v>0</v>
      </c>
      <c r="M190">
        <v>0</v>
      </c>
    </row>
    <row r="191" spans="2:13" x14ac:dyDescent="0.2">
      <c r="B191">
        <v>0</v>
      </c>
      <c r="C191">
        <v>0</v>
      </c>
      <c r="D191">
        <v>0</v>
      </c>
      <c r="E191">
        <v>0</v>
      </c>
      <c r="F191">
        <v>0</v>
      </c>
      <c r="G191">
        <v>1111111</v>
      </c>
      <c r="H191">
        <v>0</v>
      </c>
      <c r="I191">
        <v>0</v>
      </c>
      <c r="J191">
        <v>0</v>
      </c>
      <c r="K191">
        <v>0</v>
      </c>
      <c r="L191">
        <v>0</v>
      </c>
      <c r="M191">
        <v>0</v>
      </c>
    </row>
    <row r="192" spans="2:13" x14ac:dyDescent="0.2">
      <c r="B192">
        <v>0</v>
      </c>
      <c r="C192">
        <v>0</v>
      </c>
      <c r="D192">
        <v>0</v>
      </c>
      <c r="E192">
        <v>0</v>
      </c>
      <c r="F192">
        <v>0</v>
      </c>
      <c r="G192">
        <v>1111111</v>
      </c>
      <c r="H192">
        <v>0</v>
      </c>
      <c r="I192">
        <v>0</v>
      </c>
      <c r="J192">
        <v>0</v>
      </c>
      <c r="K192">
        <v>0</v>
      </c>
      <c r="L192">
        <v>0</v>
      </c>
      <c r="M192">
        <v>0</v>
      </c>
    </row>
    <row r="193" spans="2:13" x14ac:dyDescent="0.2">
      <c r="B193">
        <v>0</v>
      </c>
      <c r="C193">
        <v>0</v>
      </c>
      <c r="D193">
        <v>0</v>
      </c>
      <c r="E193">
        <v>0</v>
      </c>
      <c r="F193">
        <v>0</v>
      </c>
      <c r="G193">
        <v>1111111</v>
      </c>
      <c r="H193">
        <v>0</v>
      </c>
      <c r="I193">
        <v>0</v>
      </c>
      <c r="J193">
        <v>0</v>
      </c>
      <c r="K193">
        <v>0</v>
      </c>
      <c r="L193">
        <v>0</v>
      </c>
      <c r="M193">
        <v>0</v>
      </c>
    </row>
    <row r="194" spans="2:13" x14ac:dyDescent="0.2">
      <c r="B194">
        <v>0</v>
      </c>
      <c r="C194">
        <v>0</v>
      </c>
      <c r="D194">
        <v>0</v>
      </c>
      <c r="E194">
        <v>0</v>
      </c>
      <c r="F194">
        <v>0</v>
      </c>
      <c r="G194">
        <v>1111111</v>
      </c>
      <c r="H194">
        <v>0</v>
      </c>
      <c r="I194">
        <v>0</v>
      </c>
      <c r="J194">
        <v>0</v>
      </c>
      <c r="K194">
        <v>0</v>
      </c>
      <c r="L194">
        <v>0</v>
      </c>
      <c r="M194">
        <v>0</v>
      </c>
    </row>
    <row r="195" spans="2:13" x14ac:dyDescent="0.2">
      <c r="B195">
        <v>0</v>
      </c>
      <c r="C195">
        <v>0</v>
      </c>
      <c r="D195">
        <v>0</v>
      </c>
      <c r="E195">
        <v>0</v>
      </c>
      <c r="F195">
        <v>0</v>
      </c>
      <c r="G195">
        <v>1111111</v>
      </c>
      <c r="H195">
        <v>0</v>
      </c>
      <c r="I195">
        <v>0</v>
      </c>
      <c r="J195">
        <v>0</v>
      </c>
      <c r="K195">
        <v>0</v>
      </c>
      <c r="L195">
        <v>0</v>
      </c>
      <c r="M195">
        <v>0</v>
      </c>
    </row>
    <row r="196" spans="2:13" x14ac:dyDescent="0.2">
      <c r="B196">
        <v>0</v>
      </c>
      <c r="C196">
        <v>0</v>
      </c>
      <c r="D196">
        <v>0</v>
      </c>
      <c r="E196">
        <v>0</v>
      </c>
      <c r="F196">
        <v>0</v>
      </c>
      <c r="G196">
        <v>1111111</v>
      </c>
      <c r="H196">
        <v>0</v>
      </c>
      <c r="I196">
        <v>0</v>
      </c>
      <c r="J196">
        <v>0</v>
      </c>
      <c r="K196">
        <v>0</v>
      </c>
      <c r="L196">
        <v>0</v>
      </c>
      <c r="M196">
        <v>0</v>
      </c>
    </row>
    <row r="197" spans="2:13" x14ac:dyDescent="0.2">
      <c r="B197">
        <v>0</v>
      </c>
      <c r="C197">
        <v>0</v>
      </c>
      <c r="D197">
        <v>0</v>
      </c>
      <c r="E197">
        <v>0</v>
      </c>
      <c r="F197">
        <v>0</v>
      </c>
      <c r="G197">
        <v>1111111</v>
      </c>
      <c r="H197">
        <v>0</v>
      </c>
      <c r="I197">
        <v>0</v>
      </c>
      <c r="J197">
        <v>0</v>
      </c>
      <c r="K197">
        <v>0</v>
      </c>
      <c r="L197">
        <v>0</v>
      </c>
      <c r="M197">
        <v>0</v>
      </c>
    </row>
    <row r="198" spans="2:13" x14ac:dyDescent="0.2">
      <c r="B198">
        <v>0</v>
      </c>
      <c r="C198">
        <v>0</v>
      </c>
      <c r="D198">
        <v>0</v>
      </c>
      <c r="E198">
        <v>0</v>
      </c>
      <c r="F198">
        <v>0</v>
      </c>
      <c r="G198">
        <v>1111111</v>
      </c>
      <c r="H198">
        <v>0</v>
      </c>
      <c r="I198">
        <v>0</v>
      </c>
      <c r="J198">
        <v>0</v>
      </c>
      <c r="K198">
        <v>0</v>
      </c>
      <c r="L198">
        <v>0</v>
      </c>
      <c r="M198">
        <v>0</v>
      </c>
    </row>
    <row r="199" spans="2:13" x14ac:dyDescent="0.2">
      <c r="B199">
        <v>0</v>
      </c>
      <c r="C199">
        <v>0</v>
      </c>
      <c r="D199">
        <v>0</v>
      </c>
      <c r="E199">
        <v>0</v>
      </c>
      <c r="F199">
        <v>0</v>
      </c>
      <c r="G199">
        <v>1111111</v>
      </c>
      <c r="H199">
        <v>0</v>
      </c>
      <c r="I199">
        <v>0</v>
      </c>
      <c r="J199">
        <v>0</v>
      </c>
      <c r="K199">
        <v>0</v>
      </c>
      <c r="L199">
        <v>0</v>
      </c>
      <c r="M199">
        <v>0</v>
      </c>
    </row>
    <row r="200" spans="2:13" x14ac:dyDescent="0.2">
      <c r="B200">
        <v>0</v>
      </c>
      <c r="C200">
        <v>0</v>
      </c>
      <c r="D200">
        <v>0</v>
      </c>
      <c r="E200">
        <v>0</v>
      </c>
      <c r="F200">
        <v>0</v>
      </c>
      <c r="G200">
        <v>1111111</v>
      </c>
      <c r="H200">
        <v>0</v>
      </c>
      <c r="I200">
        <v>0</v>
      </c>
      <c r="J200">
        <v>0</v>
      </c>
      <c r="K200">
        <v>0</v>
      </c>
      <c r="L200">
        <v>0</v>
      </c>
      <c r="M200">
        <v>0</v>
      </c>
    </row>
    <row r="201" spans="2:13" x14ac:dyDescent="0.2">
      <c r="B201">
        <v>0</v>
      </c>
      <c r="C201">
        <v>0</v>
      </c>
      <c r="D201">
        <v>0</v>
      </c>
      <c r="E201">
        <v>0</v>
      </c>
      <c r="F201">
        <v>0</v>
      </c>
      <c r="G201">
        <v>1111111</v>
      </c>
      <c r="H201">
        <v>0</v>
      </c>
      <c r="I201">
        <v>0</v>
      </c>
      <c r="J201">
        <v>0</v>
      </c>
      <c r="K201">
        <v>0</v>
      </c>
      <c r="L201">
        <v>0</v>
      </c>
      <c r="M201">
        <v>0</v>
      </c>
    </row>
    <row r="202" spans="2:13" x14ac:dyDescent="0.2">
      <c r="B202">
        <v>0</v>
      </c>
      <c r="C202">
        <v>0</v>
      </c>
      <c r="D202">
        <v>0</v>
      </c>
      <c r="E202">
        <v>0</v>
      </c>
      <c r="F202">
        <v>0</v>
      </c>
      <c r="G202">
        <v>1111111</v>
      </c>
      <c r="H202">
        <v>0</v>
      </c>
      <c r="I202">
        <v>0</v>
      </c>
      <c r="J202">
        <v>0</v>
      </c>
      <c r="K202">
        <v>0</v>
      </c>
      <c r="L202">
        <v>0</v>
      </c>
      <c r="M202">
        <v>0</v>
      </c>
    </row>
    <row r="203" spans="2:13" x14ac:dyDescent="0.2">
      <c r="B203">
        <v>0</v>
      </c>
      <c r="C203">
        <v>0</v>
      </c>
      <c r="D203">
        <v>0</v>
      </c>
      <c r="E203">
        <v>0</v>
      </c>
      <c r="F203">
        <v>0</v>
      </c>
      <c r="G203">
        <v>1111111</v>
      </c>
      <c r="H203">
        <v>0</v>
      </c>
      <c r="I203">
        <v>0</v>
      </c>
      <c r="J203">
        <v>0</v>
      </c>
      <c r="K203">
        <v>0</v>
      </c>
      <c r="L203">
        <v>0</v>
      </c>
      <c r="M203">
        <v>0</v>
      </c>
    </row>
    <row r="204" spans="2:13" x14ac:dyDescent="0.2">
      <c r="B204">
        <v>0</v>
      </c>
      <c r="C204">
        <v>0</v>
      </c>
      <c r="D204">
        <v>0</v>
      </c>
      <c r="E204">
        <v>0</v>
      </c>
      <c r="F204">
        <v>0</v>
      </c>
      <c r="G204">
        <v>1111111</v>
      </c>
      <c r="H204">
        <v>0</v>
      </c>
      <c r="I204">
        <v>0</v>
      </c>
      <c r="J204">
        <v>0</v>
      </c>
      <c r="K204">
        <v>0</v>
      </c>
      <c r="L204">
        <v>0</v>
      </c>
      <c r="M204">
        <v>0</v>
      </c>
    </row>
    <row r="205" spans="2:13" x14ac:dyDescent="0.2">
      <c r="B205">
        <v>0</v>
      </c>
      <c r="C205">
        <v>0</v>
      </c>
      <c r="D205">
        <v>0</v>
      </c>
      <c r="E205">
        <v>0</v>
      </c>
      <c r="F205">
        <v>0</v>
      </c>
      <c r="G205">
        <v>1111111</v>
      </c>
      <c r="H205">
        <v>0</v>
      </c>
      <c r="I205">
        <v>0</v>
      </c>
      <c r="J205">
        <v>0</v>
      </c>
      <c r="K205">
        <v>0</v>
      </c>
      <c r="L205">
        <v>0</v>
      </c>
      <c r="M205">
        <v>0</v>
      </c>
    </row>
    <row r="206" spans="2:13" x14ac:dyDescent="0.2">
      <c r="B206">
        <v>0</v>
      </c>
      <c r="C206">
        <v>0</v>
      </c>
      <c r="D206">
        <v>0</v>
      </c>
      <c r="E206">
        <v>0</v>
      </c>
      <c r="F206">
        <v>0</v>
      </c>
      <c r="G206">
        <v>1111111</v>
      </c>
      <c r="H206">
        <v>0</v>
      </c>
      <c r="I206">
        <v>0</v>
      </c>
      <c r="J206">
        <v>0</v>
      </c>
      <c r="K206">
        <v>0</v>
      </c>
      <c r="L206">
        <v>0</v>
      </c>
      <c r="M206">
        <v>0</v>
      </c>
    </row>
    <row r="207" spans="2:13" x14ac:dyDescent="0.2">
      <c r="B207">
        <v>0</v>
      </c>
      <c r="C207">
        <v>0</v>
      </c>
      <c r="D207">
        <v>0</v>
      </c>
      <c r="E207">
        <v>0</v>
      </c>
      <c r="F207">
        <v>0</v>
      </c>
      <c r="G207">
        <v>1111111</v>
      </c>
      <c r="H207">
        <v>0</v>
      </c>
      <c r="I207">
        <v>0</v>
      </c>
      <c r="J207">
        <v>0</v>
      </c>
      <c r="K207">
        <v>0</v>
      </c>
      <c r="L207">
        <v>0</v>
      </c>
      <c r="M207">
        <v>0</v>
      </c>
    </row>
    <row r="208" spans="2:13" x14ac:dyDescent="0.2">
      <c r="B208">
        <v>0</v>
      </c>
      <c r="C208">
        <v>0</v>
      </c>
      <c r="D208">
        <v>0</v>
      </c>
      <c r="E208">
        <v>0</v>
      </c>
      <c r="F208">
        <v>0</v>
      </c>
      <c r="G208">
        <v>1111111</v>
      </c>
      <c r="H208">
        <v>0</v>
      </c>
      <c r="I208">
        <v>0</v>
      </c>
      <c r="J208">
        <v>0</v>
      </c>
      <c r="K208">
        <v>0</v>
      </c>
      <c r="L208">
        <v>0</v>
      </c>
      <c r="M208">
        <v>0</v>
      </c>
    </row>
    <row r="209" spans="2:13" x14ac:dyDescent="0.2">
      <c r="B209">
        <v>0</v>
      </c>
      <c r="C209">
        <v>0</v>
      </c>
      <c r="D209">
        <v>0</v>
      </c>
      <c r="E209">
        <v>0</v>
      </c>
      <c r="F209">
        <v>0</v>
      </c>
      <c r="G209">
        <v>1111111</v>
      </c>
      <c r="H209">
        <v>0</v>
      </c>
      <c r="I209">
        <v>0</v>
      </c>
      <c r="J209">
        <v>0</v>
      </c>
      <c r="K209">
        <v>0</v>
      </c>
      <c r="L209">
        <v>0</v>
      </c>
      <c r="M209">
        <v>0</v>
      </c>
    </row>
    <row r="210" spans="2:13" x14ac:dyDescent="0.2">
      <c r="B210">
        <v>0</v>
      </c>
      <c r="C210">
        <v>0</v>
      </c>
      <c r="D210">
        <v>0</v>
      </c>
      <c r="E210">
        <v>0</v>
      </c>
      <c r="F210">
        <v>0</v>
      </c>
      <c r="G210">
        <v>1111111</v>
      </c>
      <c r="H210">
        <v>0</v>
      </c>
      <c r="I210">
        <v>0</v>
      </c>
      <c r="J210">
        <v>0</v>
      </c>
      <c r="K210">
        <v>0</v>
      </c>
      <c r="L210">
        <v>0</v>
      </c>
      <c r="M210">
        <v>0</v>
      </c>
    </row>
    <row r="211" spans="2:13" x14ac:dyDescent="0.2">
      <c r="B211">
        <v>0</v>
      </c>
      <c r="C211">
        <v>0</v>
      </c>
      <c r="D211">
        <v>0</v>
      </c>
      <c r="E211">
        <v>0</v>
      </c>
      <c r="F211">
        <v>0</v>
      </c>
      <c r="G211">
        <v>1111111</v>
      </c>
      <c r="H211">
        <v>0</v>
      </c>
      <c r="I211">
        <v>0</v>
      </c>
      <c r="J211">
        <v>0</v>
      </c>
      <c r="K211">
        <v>0</v>
      </c>
      <c r="L211">
        <v>0</v>
      </c>
      <c r="M211">
        <v>0</v>
      </c>
    </row>
    <row r="212" spans="2:13" x14ac:dyDescent="0.2">
      <c r="B212">
        <v>0</v>
      </c>
      <c r="C212">
        <v>0</v>
      </c>
      <c r="D212">
        <v>0</v>
      </c>
      <c r="E212">
        <v>0</v>
      </c>
      <c r="F212">
        <v>0</v>
      </c>
      <c r="G212">
        <v>1111111</v>
      </c>
      <c r="H212">
        <v>0</v>
      </c>
      <c r="I212">
        <v>0</v>
      </c>
      <c r="J212">
        <v>0</v>
      </c>
      <c r="K212">
        <v>0</v>
      </c>
      <c r="L212">
        <v>0</v>
      </c>
      <c r="M212">
        <v>0</v>
      </c>
    </row>
    <row r="213" spans="2:13" x14ac:dyDescent="0.2">
      <c r="B213">
        <v>0</v>
      </c>
      <c r="C213">
        <v>0</v>
      </c>
      <c r="D213">
        <v>0</v>
      </c>
      <c r="E213">
        <v>0</v>
      </c>
      <c r="F213">
        <v>0</v>
      </c>
      <c r="G213">
        <v>1111111</v>
      </c>
      <c r="H213">
        <v>0</v>
      </c>
      <c r="I213">
        <v>0</v>
      </c>
      <c r="J213">
        <v>0</v>
      </c>
      <c r="K213">
        <v>0</v>
      </c>
      <c r="L213">
        <v>0</v>
      </c>
      <c r="M213">
        <v>0</v>
      </c>
    </row>
    <row r="214" spans="2:13" x14ac:dyDescent="0.2">
      <c r="B214">
        <v>0</v>
      </c>
      <c r="C214">
        <v>0</v>
      </c>
      <c r="D214">
        <v>0</v>
      </c>
      <c r="E214">
        <v>0</v>
      </c>
      <c r="F214">
        <v>0</v>
      </c>
      <c r="G214">
        <v>1111111</v>
      </c>
      <c r="H214">
        <v>0</v>
      </c>
      <c r="I214">
        <v>0</v>
      </c>
      <c r="J214">
        <v>0</v>
      </c>
      <c r="K214">
        <v>0</v>
      </c>
      <c r="L214">
        <v>0</v>
      </c>
      <c r="M214">
        <v>0</v>
      </c>
    </row>
    <row r="215" spans="2:13" x14ac:dyDescent="0.2">
      <c r="B215">
        <v>0</v>
      </c>
      <c r="C215">
        <v>0</v>
      </c>
      <c r="D215">
        <v>0</v>
      </c>
      <c r="E215">
        <v>0</v>
      </c>
      <c r="F215">
        <v>0</v>
      </c>
      <c r="G215">
        <v>1111111</v>
      </c>
      <c r="H215">
        <v>0</v>
      </c>
      <c r="I215">
        <v>0</v>
      </c>
      <c r="J215">
        <v>0</v>
      </c>
      <c r="K215">
        <v>0</v>
      </c>
      <c r="L215">
        <v>0</v>
      </c>
      <c r="M215">
        <v>0</v>
      </c>
    </row>
    <row r="216" spans="2:13" x14ac:dyDescent="0.2">
      <c r="B216">
        <v>0</v>
      </c>
      <c r="C216">
        <v>0</v>
      </c>
      <c r="D216">
        <v>0</v>
      </c>
      <c r="E216">
        <v>0</v>
      </c>
      <c r="F216">
        <v>0</v>
      </c>
      <c r="G216">
        <v>1111111</v>
      </c>
      <c r="H216">
        <v>0</v>
      </c>
      <c r="I216">
        <v>0</v>
      </c>
      <c r="J216">
        <v>0</v>
      </c>
      <c r="K216">
        <v>0</v>
      </c>
      <c r="L216">
        <v>0</v>
      </c>
      <c r="M216">
        <v>0</v>
      </c>
    </row>
    <row r="217" spans="2:13" x14ac:dyDescent="0.2">
      <c r="B217">
        <v>0</v>
      </c>
      <c r="C217">
        <v>0</v>
      </c>
      <c r="D217">
        <v>0</v>
      </c>
      <c r="E217">
        <v>0</v>
      </c>
      <c r="F217">
        <v>0</v>
      </c>
      <c r="G217">
        <v>1111111</v>
      </c>
      <c r="H217">
        <v>0</v>
      </c>
      <c r="I217">
        <v>0</v>
      </c>
      <c r="J217">
        <v>0</v>
      </c>
      <c r="K217">
        <v>0</v>
      </c>
      <c r="L217">
        <v>0</v>
      </c>
      <c r="M217">
        <v>0</v>
      </c>
    </row>
    <row r="218" spans="2:13" x14ac:dyDescent="0.2">
      <c r="B218">
        <v>0</v>
      </c>
      <c r="C218">
        <v>0</v>
      </c>
      <c r="D218">
        <v>0</v>
      </c>
      <c r="E218">
        <v>0</v>
      </c>
      <c r="F218">
        <v>0</v>
      </c>
      <c r="G218">
        <v>1111111</v>
      </c>
      <c r="H218">
        <v>0</v>
      </c>
      <c r="I218">
        <v>0</v>
      </c>
      <c r="J218">
        <v>0</v>
      </c>
      <c r="K218">
        <v>0</v>
      </c>
      <c r="L218">
        <v>0</v>
      </c>
      <c r="M218">
        <v>0</v>
      </c>
    </row>
    <row r="219" spans="2:13" x14ac:dyDescent="0.2">
      <c r="B219">
        <v>0</v>
      </c>
      <c r="C219">
        <v>0</v>
      </c>
      <c r="D219">
        <v>0</v>
      </c>
      <c r="E219">
        <v>0</v>
      </c>
      <c r="F219">
        <v>0</v>
      </c>
      <c r="G219">
        <v>1111111</v>
      </c>
      <c r="H219">
        <v>0</v>
      </c>
      <c r="I219">
        <v>0</v>
      </c>
      <c r="J219">
        <v>0</v>
      </c>
      <c r="K219">
        <v>0</v>
      </c>
      <c r="L219">
        <v>0</v>
      </c>
      <c r="M219">
        <v>0</v>
      </c>
    </row>
    <row r="220" spans="2:13" x14ac:dyDescent="0.2">
      <c r="B220">
        <v>0</v>
      </c>
      <c r="C220">
        <v>0</v>
      </c>
      <c r="D220">
        <v>0</v>
      </c>
      <c r="E220">
        <v>0</v>
      </c>
      <c r="F220">
        <v>0</v>
      </c>
      <c r="G220">
        <v>1111111</v>
      </c>
      <c r="H220">
        <v>0</v>
      </c>
      <c r="I220">
        <v>0</v>
      </c>
      <c r="J220">
        <v>0</v>
      </c>
      <c r="K220">
        <v>0</v>
      </c>
      <c r="L220">
        <v>0</v>
      </c>
      <c r="M220">
        <v>0</v>
      </c>
    </row>
    <row r="221" spans="2:13" x14ac:dyDescent="0.2">
      <c r="B221">
        <v>0</v>
      </c>
      <c r="C221">
        <v>0</v>
      </c>
      <c r="D221">
        <v>0</v>
      </c>
      <c r="E221">
        <v>0</v>
      </c>
      <c r="F221">
        <v>0</v>
      </c>
      <c r="G221">
        <v>1111111</v>
      </c>
      <c r="H221">
        <v>0</v>
      </c>
      <c r="I221">
        <v>0</v>
      </c>
      <c r="J221">
        <v>0</v>
      </c>
      <c r="K221">
        <v>0</v>
      </c>
      <c r="L221">
        <v>0</v>
      </c>
      <c r="M221">
        <v>0</v>
      </c>
    </row>
    <row r="222" spans="2:13" x14ac:dyDescent="0.2">
      <c r="B222">
        <v>0</v>
      </c>
      <c r="C222">
        <v>0</v>
      </c>
      <c r="D222">
        <v>0</v>
      </c>
      <c r="E222">
        <v>0</v>
      </c>
      <c r="F222">
        <v>0</v>
      </c>
      <c r="G222">
        <v>1111111</v>
      </c>
      <c r="H222">
        <v>0</v>
      </c>
      <c r="I222">
        <v>0</v>
      </c>
      <c r="J222">
        <v>0</v>
      </c>
      <c r="K222">
        <v>0</v>
      </c>
      <c r="L222">
        <v>0</v>
      </c>
      <c r="M222">
        <v>0</v>
      </c>
    </row>
    <row r="223" spans="2:13" x14ac:dyDescent="0.2">
      <c r="B223">
        <v>0</v>
      </c>
      <c r="C223">
        <v>0</v>
      </c>
      <c r="D223">
        <v>0</v>
      </c>
      <c r="E223">
        <v>0</v>
      </c>
      <c r="F223">
        <v>0</v>
      </c>
      <c r="G223">
        <v>1111111</v>
      </c>
      <c r="H223">
        <v>0</v>
      </c>
      <c r="I223">
        <v>0</v>
      </c>
      <c r="J223">
        <v>0</v>
      </c>
      <c r="K223">
        <v>0</v>
      </c>
      <c r="L223">
        <v>0</v>
      </c>
      <c r="M223">
        <v>0</v>
      </c>
    </row>
    <row r="224" spans="2:13" x14ac:dyDescent="0.2">
      <c r="B224">
        <v>0</v>
      </c>
      <c r="C224">
        <v>0</v>
      </c>
      <c r="D224">
        <v>0</v>
      </c>
      <c r="E224">
        <v>0</v>
      </c>
      <c r="F224">
        <v>0</v>
      </c>
      <c r="G224">
        <v>1111111</v>
      </c>
      <c r="H224">
        <v>0</v>
      </c>
      <c r="I224">
        <v>0</v>
      </c>
      <c r="J224">
        <v>0</v>
      </c>
      <c r="K224">
        <v>0</v>
      </c>
      <c r="L224">
        <v>0</v>
      </c>
      <c r="M224">
        <v>0</v>
      </c>
    </row>
    <row r="225" spans="2:13" x14ac:dyDescent="0.2">
      <c r="B225">
        <v>0</v>
      </c>
      <c r="C225">
        <v>0</v>
      </c>
      <c r="D225">
        <v>0</v>
      </c>
      <c r="E225">
        <v>0</v>
      </c>
      <c r="F225">
        <v>0</v>
      </c>
      <c r="G225">
        <v>1111111</v>
      </c>
      <c r="H225">
        <v>0</v>
      </c>
      <c r="I225">
        <v>0</v>
      </c>
      <c r="J225">
        <v>0</v>
      </c>
      <c r="K225">
        <v>0</v>
      </c>
      <c r="L225">
        <v>0</v>
      </c>
      <c r="M225">
        <v>0</v>
      </c>
    </row>
    <row r="226" spans="2:13" x14ac:dyDescent="0.2">
      <c r="B226">
        <v>0</v>
      </c>
      <c r="C226">
        <v>0</v>
      </c>
      <c r="D226">
        <v>0</v>
      </c>
      <c r="E226">
        <v>0</v>
      </c>
      <c r="F226">
        <v>0</v>
      </c>
      <c r="G226">
        <v>1111111</v>
      </c>
      <c r="H226">
        <v>0</v>
      </c>
      <c r="I226">
        <v>0</v>
      </c>
      <c r="J226">
        <v>0</v>
      </c>
      <c r="K226">
        <v>0</v>
      </c>
      <c r="L226">
        <v>0</v>
      </c>
      <c r="M226">
        <v>0</v>
      </c>
    </row>
    <row r="227" spans="2:13" x14ac:dyDescent="0.2">
      <c r="B227">
        <v>0</v>
      </c>
      <c r="C227">
        <v>0</v>
      </c>
      <c r="D227">
        <v>0</v>
      </c>
      <c r="E227">
        <v>0</v>
      </c>
      <c r="F227">
        <v>0</v>
      </c>
      <c r="G227">
        <v>1111111</v>
      </c>
      <c r="H227">
        <v>0</v>
      </c>
      <c r="I227">
        <v>0</v>
      </c>
      <c r="J227">
        <v>0</v>
      </c>
      <c r="K227">
        <v>0</v>
      </c>
      <c r="L227">
        <v>0</v>
      </c>
      <c r="M227">
        <v>0</v>
      </c>
    </row>
    <row r="228" spans="2:13" x14ac:dyDescent="0.2">
      <c r="B228">
        <v>0</v>
      </c>
      <c r="C228">
        <v>0</v>
      </c>
      <c r="D228">
        <v>0</v>
      </c>
      <c r="E228">
        <v>0</v>
      </c>
      <c r="F228">
        <v>0</v>
      </c>
      <c r="G228">
        <v>1111111</v>
      </c>
      <c r="H228">
        <v>0</v>
      </c>
      <c r="I228">
        <v>0</v>
      </c>
      <c r="J228">
        <v>0</v>
      </c>
      <c r="K228">
        <v>0</v>
      </c>
      <c r="L228">
        <v>0</v>
      </c>
      <c r="M228">
        <v>0</v>
      </c>
    </row>
    <row r="229" spans="2:13" x14ac:dyDescent="0.2">
      <c r="B229">
        <v>0</v>
      </c>
      <c r="C229">
        <v>0</v>
      </c>
      <c r="D229">
        <v>0</v>
      </c>
      <c r="E229">
        <v>0</v>
      </c>
      <c r="F229">
        <v>0</v>
      </c>
      <c r="G229">
        <v>1111111</v>
      </c>
      <c r="H229">
        <v>0</v>
      </c>
      <c r="I229">
        <v>0</v>
      </c>
      <c r="J229">
        <v>0</v>
      </c>
      <c r="K229">
        <v>0</v>
      </c>
      <c r="L229">
        <v>0</v>
      </c>
      <c r="M229">
        <v>0</v>
      </c>
    </row>
    <row r="230" spans="2:13" x14ac:dyDescent="0.2">
      <c r="B230">
        <v>0</v>
      </c>
      <c r="C230">
        <v>0</v>
      </c>
      <c r="D230">
        <v>0</v>
      </c>
      <c r="E230">
        <v>0</v>
      </c>
      <c r="F230">
        <v>0</v>
      </c>
      <c r="G230">
        <v>1111111</v>
      </c>
      <c r="H230">
        <v>0</v>
      </c>
      <c r="I230">
        <v>0</v>
      </c>
      <c r="J230">
        <v>0</v>
      </c>
      <c r="K230">
        <v>0</v>
      </c>
      <c r="L230">
        <v>0</v>
      </c>
      <c r="M230">
        <v>0</v>
      </c>
    </row>
    <row r="231" spans="2:13" x14ac:dyDescent="0.2">
      <c r="B231">
        <v>0</v>
      </c>
      <c r="C231">
        <v>0</v>
      </c>
      <c r="D231">
        <v>0</v>
      </c>
      <c r="E231">
        <v>0</v>
      </c>
      <c r="F231">
        <v>0</v>
      </c>
      <c r="G231">
        <v>1111111</v>
      </c>
      <c r="H231">
        <v>0</v>
      </c>
      <c r="I231">
        <v>0</v>
      </c>
      <c r="J231">
        <v>0</v>
      </c>
      <c r="K231">
        <v>0</v>
      </c>
      <c r="L231">
        <v>0</v>
      </c>
      <c r="M231">
        <v>0</v>
      </c>
    </row>
    <row r="232" spans="2:13" x14ac:dyDescent="0.2">
      <c r="B232">
        <v>0</v>
      </c>
      <c r="C232">
        <v>0</v>
      </c>
      <c r="D232">
        <v>0</v>
      </c>
      <c r="E232">
        <v>0</v>
      </c>
      <c r="F232">
        <v>0</v>
      </c>
      <c r="G232">
        <v>1111111</v>
      </c>
      <c r="H232">
        <v>0</v>
      </c>
      <c r="I232">
        <v>0</v>
      </c>
      <c r="J232">
        <v>0</v>
      </c>
      <c r="K232">
        <v>0</v>
      </c>
      <c r="L232">
        <v>0</v>
      </c>
      <c r="M232">
        <v>0</v>
      </c>
    </row>
    <row r="233" spans="2:13" x14ac:dyDescent="0.2">
      <c r="B233">
        <v>0</v>
      </c>
      <c r="C233">
        <v>0</v>
      </c>
      <c r="D233">
        <v>0</v>
      </c>
      <c r="E233">
        <v>0</v>
      </c>
      <c r="F233">
        <v>0</v>
      </c>
      <c r="G233">
        <v>1111111</v>
      </c>
      <c r="H233">
        <v>0</v>
      </c>
      <c r="I233">
        <v>0</v>
      </c>
      <c r="J233">
        <v>0</v>
      </c>
      <c r="K233">
        <v>0</v>
      </c>
      <c r="L233">
        <v>0</v>
      </c>
      <c r="M233">
        <v>0</v>
      </c>
    </row>
    <row r="234" spans="2:13" x14ac:dyDescent="0.2">
      <c r="B234">
        <v>0</v>
      </c>
      <c r="C234">
        <v>0</v>
      </c>
      <c r="D234">
        <v>0</v>
      </c>
      <c r="E234">
        <v>0</v>
      </c>
      <c r="F234">
        <v>0</v>
      </c>
      <c r="G234">
        <v>1111111</v>
      </c>
      <c r="H234">
        <v>0</v>
      </c>
      <c r="I234">
        <v>0</v>
      </c>
      <c r="J234">
        <v>0</v>
      </c>
      <c r="K234">
        <v>0</v>
      </c>
      <c r="L234">
        <v>0</v>
      </c>
      <c r="M234">
        <v>0</v>
      </c>
    </row>
    <row r="235" spans="2:13" x14ac:dyDescent="0.2">
      <c r="B235">
        <v>0</v>
      </c>
      <c r="C235">
        <v>0</v>
      </c>
      <c r="D235">
        <v>0</v>
      </c>
      <c r="E235">
        <v>0</v>
      </c>
      <c r="F235">
        <v>0</v>
      </c>
      <c r="G235">
        <v>1111111</v>
      </c>
      <c r="H235">
        <v>0</v>
      </c>
      <c r="I235">
        <v>0</v>
      </c>
      <c r="J235">
        <v>0</v>
      </c>
      <c r="K235">
        <v>0</v>
      </c>
      <c r="L235">
        <v>0</v>
      </c>
      <c r="M235">
        <v>0</v>
      </c>
    </row>
    <row r="236" spans="2:13" x14ac:dyDescent="0.2">
      <c r="B236">
        <v>0</v>
      </c>
      <c r="C236">
        <v>0</v>
      </c>
      <c r="D236">
        <v>0</v>
      </c>
      <c r="E236">
        <v>0</v>
      </c>
      <c r="F236">
        <v>0</v>
      </c>
      <c r="G236">
        <v>1111111</v>
      </c>
      <c r="H236">
        <v>0</v>
      </c>
      <c r="I236">
        <v>0</v>
      </c>
      <c r="J236">
        <v>0</v>
      </c>
      <c r="K236">
        <v>0</v>
      </c>
      <c r="L236">
        <v>0</v>
      </c>
      <c r="M236">
        <v>0</v>
      </c>
    </row>
    <row r="237" spans="2:13" x14ac:dyDescent="0.2">
      <c r="B237">
        <v>0</v>
      </c>
      <c r="C237">
        <v>0</v>
      </c>
      <c r="D237">
        <v>0</v>
      </c>
      <c r="E237">
        <v>0</v>
      </c>
      <c r="F237">
        <v>0</v>
      </c>
      <c r="G237">
        <v>1111111</v>
      </c>
      <c r="H237">
        <v>0</v>
      </c>
      <c r="I237">
        <v>0</v>
      </c>
      <c r="J237">
        <v>0</v>
      </c>
      <c r="K237">
        <v>0</v>
      </c>
      <c r="L237">
        <v>0</v>
      </c>
      <c r="M237">
        <v>0</v>
      </c>
    </row>
    <row r="238" spans="2:13" x14ac:dyDescent="0.2">
      <c r="B238">
        <v>0</v>
      </c>
      <c r="C238">
        <v>0</v>
      </c>
      <c r="D238">
        <v>0</v>
      </c>
      <c r="E238">
        <v>0</v>
      </c>
      <c r="F238">
        <v>0</v>
      </c>
      <c r="G238">
        <v>1111111</v>
      </c>
      <c r="H238">
        <v>0</v>
      </c>
      <c r="I238">
        <v>0</v>
      </c>
      <c r="J238">
        <v>0</v>
      </c>
      <c r="K238">
        <v>0</v>
      </c>
      <c r="L238">
        <v>0</v>
      </c>
      <c r="M238">
        <v>0</v>
      </c>
    </row>
    <row r="239" spans="2:13" x14ac:dyDescent="0.2">
      <c r="B239">
        <v>0</v>
      </c>
      <c r="C239">
        <v>0</v>
      </c>
      <c r="D239">
        <v>0</v>
      </c>
      <c r="E239">
        <v>0</v>
      </c>
      <c r="F239">
        <v>0</v>
      </c>
      <c r="G239">
        <v>1111111</v>
      </c>
      <c r="H239">
        <v>0</v>
      </c>
      <c r="I239">
        <v>0</v>
      </c>
      <c r="J239">
        <v>0</v>
      </c>
      <c r="K239">
        <v>0</v>
      </c>
      <c r="L239">
        <v>0</v>
      </c>
      <c r="M239">
        <v>0</v>
      </c>
    </row>
    <row r="240" spans="2:13" x14ac:dyDescent="0.2">
      <c r="B240">
        <v>0</v>
      </c>
      <c r="C240">
        <v>0</v>
      </c>
      <c r="D240">
        <v>0</v>
      </c>
      <c r="E240">
        <v>0</v>
      </c>
      <c r="F240">
        <v>0</v>
      </c>
      <c r="G240">
        <v>1111111</v>
      </c>
      <c r="H240">
        <v>0</v>
      </c>
      <c r="I240">
        <v>0</v>
      </c>
      <c r="J240">
        <v>0</v>
      </c>
      <c r="K240">
        <v>0</v>
      </c>
      <c r="L240">
        <v>0</v>
      </c>
      <c r="M240">
        <v>0</v>
      </c>
    </row>
    <row r="241" spans="2:13" x14ac:dyDescent="0.2">
      <c r="B241">
        <v>0</v>
      </c>
      <c r="C241">
        <v>0</v>
      </c>
      <c r="D241">
        <v>0</v>
      </c>
      <c r="E241">
        <v>0</v>
      </c>
      <c r="F241">
        <v>0</v>
      </c>
      <c r="G241">
        <v>1111111</v>
      </c>
      <c r="H241">
        <v>0</v>
      </c>
      <c r="I241">
        <v>0</v>
      </c>
      <c r="J241">
        <v>0</v>
      </c>
      <c r="K241">
        <v>0</v>
      </c>
      <c r="L241">
        <v>0</v>
      </c>
      <c r="M241">
        <v>0</v>
      </c>
    </row>
    <row r="242" spans="2:13" x14ac:dyDescent="0.2">
      <c r="B242">
        <v>0</v>
      </c>
      <c r="C242">
        <v>0</v>
      </c>
      <c r="D242">
        <v>0</v>
      </c>
      <c r="E242">
        <v>0</v>
      </c>
      <c r="F242">
        <v>0</v>
      </c>
      <c r="G242">
        <v>1111111</v>
      </c>
      <c r="H242">
        <v>0</v>
      </c>
      <c r="I242">
        <v>0</v>
      </c>
      <c r="J242">
        <v>0</v>
      </c>
      <c r="K242">
        <v>0</v>
      </c>
      <c r="L242">
        <v>0</v>
      </c>
      <c r="M242">
        <v>0</v>
      </c>
    </row>
    <row r="243" spans="2:13" x14ac:dyDescent="0.2">
      <c r="B243">
        <v>0</v>
      </c>
      <c r="C243">
        <v>0</v>
      </c>
      <c r="D243">
        <v>0</v>
      </c>
      <c r="E243">
        <v>0</v>
      </c>
      <c r="F243">
        <v>0</v>
      </c>
      <c r="G243">
        <v>1111111</v>
      </c>
      <c r="H243">
        <v>0</v>
      </c>
      <c r="I243">
        <v>0</v>
      </c>
      <c r="J243">
        <v>0</v>
      </c>
      <c r="K243">
        <v>0</v>
      </c>
      <c r="L243">
        <v>0</v>
      </c>
      <c r="M243">
        <v>0</v>
      </c>
    </row>
    <row r="244" spans="2:13" x14ac:dyDescent="0.2">
      <c r="B244">
        <v>0</v>
      </c>
      <c r="C244">
        <v>0</v>
      </c>
      <c r="D244">
        <v>0</v>
      </c>
      <c r="E244">
        <v>0</v>
      </c>
      <c r="F244">
        <v>0</v>
      </c>
      <c r="G244">
        <v>1111111</v>
      </c>
      <c r="H244">
        <v>0</v>
      </c>
      <c r="I244">
        <v>0</v>
      </c>
      <c r="J244">
        <v>0</v>
      </c>
      <c r="K244">
        <v>0</v>
      </c>
      <c r="L244">
        <v>0</v>
      </c>
      <c r="M244">
        <v>0</v>
      </c>
    </row>
    <row r="245" spans="2:13" x14ac:dyDescent="0.2">
      <c r="B245">
        <v>0</v>
      </c>
      <c r="C245">
        <v>0</v>
      </c>
      <c r="D245">
        <v>0</v>
      </c>
      <c r="E245">
        <v>0</v>
      </c>
      <c r="F245">
        <v>0</v>
      </c>
      <c r="G245">
        <v>1111111</v>
      </c>
      <c r="H245">
        <v>0</v>
      </c>
      <c r="I245">
        <v>0</v>
      </c>
      <c r="J245">
        <v>0</v>
      </c>
      <c r="K245">
        <v>0</v>
      </c>
      <c r="L245">
        <v>0</v>
      </c>
      <c r="M245">
        <v>0</v>
      </c>
    </row>
    <row r="246" spans="2:13" x14ac:dyDescent="0.2">
      <c r="B246">
        <v>0</v>
      </c>
      <c r="C246">
        <v>0</v>
      </c>
      <c r="D246">
        <v>0</v>
      </c>
      <c r="E246">
        <v>0</v>
      </c>
      <c r="F246">
        <v>0</v>
      </c>
      <c r="G246">
        <v>1111111</v>
      </c>
      <c r="H246">
        <v>0</v>
      </c>
      <c r="I246">
        <v>0</v>
      </c>
      <c r="J246">
        <v>0</v>
      </c>
      <c r="K246">
        <v>0</v>
      </c>
      <c r="L246">
        <v>0</v>
      </c>
      <c r="M246">
        <v>0</v>
      </c>
    </row>
    <row r="247" spans="2:13" x14ac:dyDescent="0.2">
      <c r="B247">
        <v>0</v>
      </c>
      <c r="C247">
        <v>0</v>
      </c>
      <c r="D247">
        <v>0</v>
      </c>
      <c r="E247">
        <v>0</v>
      </c>
      <c r="F247">
        <v>0</v>
      </c>
      <c r="G247">
        <v>1111111</v>
      </c>
      <c r="H247">
        <v>0</v>
      </c>
      <c r="I247">
        <v>0</v>
      </c>
      <c r="J247">
        <v>0</v>
      </c>
      <c r="K247">
        <v>0</v>
      </c>
      <c r="L247">
        <v>0</v>
      </c>
      <c r="M247">
        <v>0</v>
      </c>
    </row>
    <row r="248" spans="2:13" x14ac:dyDescent="0.2">
      <c r="B248">
        <v>0</v>
      </c>
      <c r="C248">
        <v>0</v>
      </c>
      <c r="D248">
        <v>0</v>
      </c>
      <c r="E248">
        <v>0</v>
      </c>
      <c r="F248">
        <v>0</v>
      </c>
      <c r="G248">
        <v>1111111</v>
      </c>
      <c r="H248">
        <v>0</v>
      </c>
      <c r="I248">
        <v>0</v>
      </c>
      <c r="J248">
        <v>0</v>
      </c>
      <c r="K248">
        <v>0</v>
      </c>
      <c r="L248">
        <v>0</v>
      </c>
      <c r="M248">
        <v>0</v>
      </c>
    </row>
    <row r="249" spans="2:13" x14ac:dyDescent="0.2">
      <c r="B249">
        <v>0</v>
      </c>
      <c r="C249">
        <v>0</v>
      </c>
      <c r="D249">
        <v>0</v>
      </c>
      <c r="E249">
        <v>0</v>
      </c>
      <c r="F249">
        <v>0</v>
      </c>
      <c r="G249">
        <v>1111111</v>
      </c>
      <c r="H249">
        <v>0</v>
      </c>
      <c r="I249">
        <v>0</v>
      </c>
      <c r="J249">
        <v>0</v>
      </c>
      <c r="K249">
        <v>0</v>
      </c>
      <c r="L249">
        <v>0</v>
      </c>
      <c r="M249">
        <v>0</v>
      </c>
    </row>
    <row r="250" spans="2:13" x14ac:dyDescent="0.2">
      <c r="B250">
        <v>0</v>
      </c>
      <c r="C250">
        <v>0</v>
      </c>
      <c r="D250">
        <v>0</v>
      </c>
      <c r="E250">
        <v>0</v>
      </c>
      <c r="F250">
        <v>0</v>
      </c>
      <c r="G250">
        <v>1111111</v>
      </c>
      <c r="H250">
        <v>0</v>
      </c>
      <c r="I250">
        <v>0</v>
      </c>
      <c r="J250">
        <v>0</v>
      </c>
      <c r="K250">
        <v>0</v>
      </c>
      <c r="L250">
        <v>0</v>
      </c>
      <c r="M250">
        <v>0</v>
      </c>
    </row>
    <row r="251" spans="2:13" x14ac:dyDescent="0.2">
      <c r="B251">
        <v>0</v>
      </c>
      <c r="C251">
        <v>0</v>
      </c>
      <c r="D251">
        <v>0</v>
      </c>
      <c r="E251">
        <v>0</v>
      </c>
      <c r="F251">
        <v>0</v>
      </c>
      <c r="G251">
        <v>1111111</v>
      </c>
      <c r="H251">
        <v>0</v>
      </c>
      <c r="I251">
        <v>0</v>
      </c>
      <c r="J251">
        <v>0</v>
      </c>
      <c r="K251">
        <v>0</v>
      </c>
      <c r="L251">
        <v>0</v>
      </c>
      <c r="M251">
        <v>0</v>
      </c>
    </row>
    <row r="252" spans="2:13" x14ac:dyDescent="0.2">
      <c r="B252">
        <v>0</v>
      </c>
      <c r="C252">
        <v>0</v>
      </c>
      <c r="D252">
        <v>0</v>
      </c>
      <c r="E252">
        <v>0</v>
      </c>
      <c r="F252">
        <v>0</v>
      </c>
      <c r="G252">
        <v>1111111</v>
      </c>
      <c r="H252">
        <v>0</v>
      </c>
      <c r="I252">
        <v>0</v>
      </c>
      <c r="J252">
        <v>0</v>
      </c>
      <c r="K252">
        <v>0</v>
      </c>
      <c r="L252">
        <v>0</v>
      </c>
      <c r="M252">
        <v>0</v>
      </c>
    </row>
    <row r="253" spans="2:13" x14ac:dyDescent="0.2">
      <c r="B253">
        <v>0</v>
      </c>
      <c r="C253">
        <v>0</v>
      </c>
      <c r="D253">
        <v>0</v>
      </c>
      <c r="E253">
        <v>0</v>
      </c>
      <c r="F253">
        <v>0</v>
      </c>
      <c r="G253">
        <v>1111111</v>
      </c>
      <c r="H253">
        <v>0</v>
      </c>
      <c r="I253">
        <v>0</v>
      </c>
      <c r="J253">
        <v>0</v>
      </c>
      <c r="K253">
        <v>0</v>
      </c>
      <c r="L253">
        <v>0</v>
      </c>
      <c r="M253">
        <v>0</v>
      </c>
    </row>
    <row r="254" spans="2:13" x14ac:dyDescent="0.2">
      <c r="B254">
        <v>0</v>
      </c>
      <c r="C254">
        <v>0</v>
      </c>
      <c r="D254">
        <v>0</v>
      </c>
      <c r="E254">
        <v>0</v>
      </c>
      <c r="F254">
        <v>0</v>
      </c>
      <c r="G254">
        <v>1111111</v>
      </c>
      <c r="H254">
        <v>0</v>
      </c>
      <c r="I254">
        <v>0</v>
      </c>
      <c r="J254">
        <v>0</v>
      </c>
      <c r="K254">
        <v>0</v>
      </c>
      <c r="L254">
        <v>0</v>
      </c>
      <c r="M254">
        <v>0</v>
      </c>
    </row>
    <row r="255" spans="2:13" x14ac:dyDescent="0.2">
      <c r="B255">
        <v>0</v>
      </c>
      <c r="C255">
        <v>0</v>
      </c>
      <c r="D255">
        <v>0</v>
      </c>
      <c r="E255">
        <v>0</v>
      </c>
      <c r="F255">
        <v>0</v>
      </c>
      <c r="G255">
        <v>1111111</v>
      </c>
      <c r="H255">
        <v>0</v>
      </c>
      <c r="I255">
        <v>0</v>
      </c>
      <c r="J255">
        <v>0</v>
      </c>
      <c r="K255">
        <v>0</v>
      </c>
      <c r="L255">
        <v>0</v>
      </c>
      <c r="M255">
        <v>0</v>
      </c>
    </row>
    <row r="256" spans="2:13" x14ac:dyDescent="0.2">
      <c r="B256">
        <v>0</v>
      </c>
      <c r="C256">
        <v>0</v>
      </c>
      <c r="D256">
        <v>0</v>
      </c>
      <c r="E256">
        <v>0</v>
      </c>
      <c r="F256">
        <v>0</v>
      </c>
      <c r="G256">
        <v>1111111</v>
      </c>
      <c r="H256">
        <v>0</v>
      </c>
      <c r="I256">
        <v>0</v>
      </c>
      <c r="J256">
        <v>0</v>
      </c>
      <c r="K256">
        <v>0</v>
      </c>
      <c r="L256">
        <v>0</v>
      </c>
      <c r="M256">
        <v>0</v>
      </c>
    </row>
    <row r="257" spans="2:13" x14ac:dyDescent="0.2">
      <c r="B257">
        <v>0</v>
      </c>
      <c r="C257">
        <v>0</v>
      </c>
      <c r="D257">
        <v>0</v>
      </c>
      <c r="E257">
        <v>0</v>
      </c>
      <c r="F257">
        <v>0</v>
      </c>
      <c r="G257">
        <v>1111111</v>
      </c>
      <c r="H257">
        <v>0</v>
      </c>
      <c r="I257">
        <v>0</v>
      </c>
      <c r="J257">
        <v>0</v>
      </c>
      <c r="K257">
        <v>0</v>
      </c>
      <c r="L257">
        <v>0</v>
      </c>
      <c r="M257">
        <v>0</v>
      </c>
    </row>
    <row r="258" spans="2:13" x14ac:dyDescent="0.2">
      <c r="B258">
        <v>0</v>
      </c>
      <c r="C258">
        <v>0</v>
      </c>
      <c r="D258">
        <v>0</v>
      </c>
      <c r="E258">
        <v>0</v>
      </c>
      <c r="F258">
        <v>0</v>
      </c>
      <c r="G258">
        <v>1111111</v>
      </c>
      <c r="H258">
        <v>0</v>
      </c>
      <c r="I258">
        <v>0</v>
      </c>
      <c r="J258">
        <v>0</v>
      </c>
      <c r="K258">
        <v>0</v>
      </c>
      <c r="L258">
        <v>0</v>
      </c>
      <c r="M258">
        <v>0</v>
      </c>
    </row>
    <row r="259" spans="2:13" x14ac:dyDescent="0.2">
      <c r="B259">
        <v>0</v>
      </c>
      <c r="C259">
        <v>0</v>
      </c>
      <c r="D259">
        <v>0</v>
      </c>
      <c r="E259">
        <v>0</v>
      </c>
      <c r="F259">
        <v>0</v>
      </c>
      <c r="G259">
        <v>1111111</v>
      </c>
      <c r="H259">
        <v>0</v>
      </c>
      <c r="I259">
        <v>0</v>
      </c>
      <c r="J259">
        <v>0</v>
      </c>
      <c r="K259">
        <v>0</v>
      </c>
      <c r="L259">
        <v>0</v>
      </c>
      <c r="M259">
        <v>0</v>
      </c>
    </row>
    <row r="260" spans="2:13" x14ac:dyDescent="0.2">
      <c r="B260">
        <v>0</v>
      </c>
      <c r="C260">
        <v>0</v>
      </c>
      <c r="D260">
        <v>0</v>
      </c>
      <c r="E260">
        <v>0</v>
      </c>
      <c r="F260">
        <v>0</v>
      </c>
      <c r="G260">
        <v>1111111</v>
      </c>
      <c r="H260">
        <v>0</v>
      </c>
      <c r="I260">
        <v>0</v>
      </c>
      <c r="J260">
        <v>0</v>
      </c>
      <c r="K260">
        <v>0</v>
      </c>
      <c r="L260">
        <v>0</v>
      </c>
      <c r="M260">
        <v>0</v>
      </c>
    </row>
    <row r="261" spans="2:13" x14ac:dyDescent="0.2">
      <c r="B261">
        <v>0</v>
      </c>
      <c r="C261">
        <v>0</v>
      </c>
      <c r="D261">
        <v>0</v>
      </c>
      <c r="E261">
        <v>0</v>
      </c>
      <c r="F261">
        <v>0</v>
      </c>
      <c r="G261">
        <v>1111111</v>
      </c>
      <c r="H261">
        <v>0</v>
      </c>
      <c r="I261">
        <v>0</v>
      </c>
      <c r="J261">
        <v>0</v>
      </c>
      <c r="K261">
        <v>0</v>
      </c>
      <c r="L261">
        <v>0</v>
      </c>
      <c r="M261">
        <v>0</v>
      </c>
    </row>
    <row r="262" spans="2:13" x14ac:dyDescent="0.2">
      <c r="B262">
        <v>0</v>
      </c>
      <c r="C262">
        <v>0</v>
      </c>
      <c r="D262">
        <v>0</v>
      </c>
      <c r="E262">
        <v>0</v>
      </c>
      <c r="F262">
        <v>0</v>
      </c>
      <c r="G262">
        <v>1111111</v>
      </c>
      <c r="H262">
        <v>0</v>
      </c>
      <c r="I262">
        <v>0</v>
      </c>
      <c r="J262">
        <v>0</v>
      </c>
      <c r="K262">
        <v>0</v>
      </c>
      <c r="L262">
        <v>0</v>
      </c>
      <c r="M262">
        <v>0</v>
      </c>
    </row>
    <row r="263" spans="2:13" x14ac:dyDescent="0.2">
      <c r="B263">
        <v>0</v>
      </c>
      <c r="C263">
        <v>0</v>
      </c>
      <c r="D263">
        <v>0</v>
      </c>
      <c r="E263">
        <v>0</v>
      </c>
      <c r="F263">
        <v>0</v>
      </c>
      <c r="G263">
        <v>1111111</v>
      </c>
      <c r="H263">
        <v>0</v>
      </c>
      <c r="I263">
        <v>0</v>
      </c>
      <c r="J263">
        <v>0</v>
      </c>
      <c r="K263">
        <v>0</v>
      </c>
      <c r="L263">
        <v>0</v>
      </c>
      <c r="M263">
        <v>0</v>
      </c>
    </row>
    <row r="264" spans="2:13" x14ac:dyDescent="0.2">
      <c r="B264">
        <v>0</v>
      </c>
      <c r="C264">
        <v>0</v>
      </c>
      <c r="D264">
        <v>0</v>
      </c>
      <c r="E264">
        <v>0</v>
      </c>
      <c r="F264">
        <v>0</v>
      </c>
      <c r="G264">
        <v>1111111</v>
      </c>
      <c r="H264">
        <v>0</v>
      </c>
      <c r="I264">
        <v>0</v>
      </c>
      <c r="J264">
        <v>0</v>
      </c>
      <c r="K264">
        <v>0</v>
      </c>
      <c r="L264">
        <v>0</v>
      </c>
      <c r="M264">
        <v>0</v>
      </c>
    </row>
    <row r="265" spans="2:13" x14ac:dyDescent="0.2">
      <c r="B265">
        <v>0</v>
      </c>
      <c r="C265">
        <v>0</v>
      </c>
      <c r="D265">
        <v>0</v>
      </c>
      <c r="E265">
        <v>0</v>
      </c>
      <c r="F265">
        <v>0</v>
      </c>
      <c r="G265">
        <v>1111111</v>
      </c>
      <c r="H265">
        <v>0</v>
      </c>
      <c r="I265">
        <v>0</v>
      </c>
      <c r="J265">
        <v>0</v>
      </c>
      <c r="K265">
        <v>0</v>
      </c>
      <c r="L265">
        <v>0</v>
      </c>
      <c r="M265">
        <v>0</v>
      </c>
    </row>
    <row r="266" spans="2:13" x14ac:dyDescent="0.2">
      <c r="B266">
        <v>0</v>
      </c>
      <c r="C266">
        <v>0</v>
      </c>
      <c r="D266">
        <v>0</v>
      </c>
      <c r="E266">
        <v>0</v>
      </c>
      <c r="F266">
        <v>0</v>
      </c>
      <c r="G266">
        <v>1111111</v>
      </c>
      <c r="H266">
        <v>0</v>
      </c>
      <c r="I266">
        <v>0</v>
      </c>
      <c r="J266">
        <v>0</v>
      </c>
      <c r="K266">
        <v>0</v>
      </c>
      <c r="L266">
        <v>0</v>
      </c>
      <c r="M266">
        <v>0</v>
      </c>
    </row>
    <row r="267" spans="2:13" x14ac:dyDescent="0.2">
      <c r="B267">
        <v>0</v>
      </c>
      <c r="C267">
        <v>0</v>
      </c>
      <c r="D267">
        <v>0</v>
      </c>
      <c r="E267">
        <v>0</v>
      </c>
      <c r="F267">
        <v>0</v>
      </c>
      <c r="G267">
        <v>1111111</v>
      </c>
      <c r="H267">
        <v>0</v>
      </c>
      <c r="I267">
        <v>0</v>
      </c>
      <c r="J267">
        <v>0</v>
      </c>
      <c r="K267">
        <v>0</v>
      </c>
      <c r="L267">
        <v>0</v>
      </c>
      <c r="M267">
        <v>0</v>
      </c>
    </row>
    <row r="268" spans="2:13" x14ac:dyDescent="0.2">
      <c r="B268">
        <v>0</v>
      </c>
      <c r="C268">
        <v>0</v>
      </c>
      <c r="D268">
        <v>0</v>
      </c>
      <c r="E268">
        <v>0</v>
      </c>
      <c r="F268">
        <v>0</v>
      </c>
      <c r="G268">
        <v>1111111</v>
      </c>
      <c r="H268">
        <v>0</v>
      </c>
      <c r="I268">
        <v>0</v>
      </c>
      <c r="J268">
        <v>0</v>
      </c>
      <c r="K268">
        <v>0</v>
      </c>
      <c r="L268">
        <v>0</v>
      </c>
      <c r="M268">
        <v>0</v>
      </c>
    </row>
    <row r="269" spans="2:13" x14ac:dyDescent="0.2">
      <c r="B269">
        <v>0</v>
      </c>
      <c r="C269">
        <v>0</v>
      </c>
      <c r="D269">
        <v>0</v>
      </c>
      <c r="E269">
        <v>0</v>
      </c>
      <c r="F269">
        <v>0</v>
      </c>
      <c r="G269">
        <v>1111111</v>
      </c>
      <c r="H269">
        <v>0</v>
      </c>
      <c r="I269">
        <v>0</v>
      </c>
      <c r="J269">
        <v>0</v>
      </c>
      <c r="K269">
        <v>0</v>
      </c>
      <c r="L269">
        <v>0</v>
      </c>
      <c r="M269">
        <v>0</v>
      </c>
    </row>
    <row r="270" spans="2:13" x14ac:dyDescent="0.2">
      <c r="B270">
        <v>0</v>
      </c>
      <c r="C270">
        <v>0</v>
      </c>
      <c r="D270">
        <v>0</v>
      </c>
      <c r="E270">
        <v>0</v>
      </c>
      <c r="F270">
        <v>0</v>
      </c>
      <c r="G270">
        <v>1111111</v>
      </c>
      <c r="H270">
        <v>0</v>
      </c>
      <c r="I270">
        <v>0</v>
      </c>
      <c r="J270">
        <v>0</v>
      </c>
      <c r="K270">
        <v>0</v>
      </c>
      <c r="L270">
        <v>0</v>
      </c>
      <c r="M270">
        <v>0</v>
      </c>
    </row>
    <row r="271" spans="2:13" x14ac:dyDescent="0.2">
      <c r="B271">
        <v>0</v>
      </c>
      <c r="C271">
        <v>0</v>
      </c>
      <c r="D271">
        <v>0</v>
      </c>
      <c r="E271">
        <v>0</v>
      </c>
      <c r="F271">
        <v>0</v>
      </c>
      <c r="G271">
        <v>1111111</v>
      </c>
      <c r="H271">
        <v>0</v>
      </c>
      <c r="I271">
        <v>0</v>
      </c>
      <c r="J271">
        <v>0</v>
      </c>
      <c r="K271">
        <v>0</v>
      </c>
      <c r="L271">
        <v>0</v>
      </c>
      <c r="M271">
        <v>0</v>
      </c>
    </row>
    <row r="272" spans="2:13" x14ac:dyDescent="0.2">
      <c r="B272">
        <v>0</v>
      </c>
      <c r="C272">
        <v>0</v>
      </c>
      <c r="D272">
        <v>0</v>
      </c>
      <c r="E272">
        <v>0</v>
      </c>
      <c r="F272">
        <v>0</v>
      </c>
      <c r="G272">
        <v>1111111</v>
      </c>
      <c r="H272">
        <v>0</v>
      </c>
      <c r="I272">
        <v>0</v>
      </c>
      <c r="J272">
        <v>0</v>
      </c>
      <c r="K272">
        <v>0</v>
      </c>
      <c r="L272">
        <v>0</v>
      </c>
      <c r="M272">
        <v>0</v>
      </c>
    </row>
    <row r="273" spans="2:13" x14ac:dyDescent="0.2">
      <c r="B273">
        <v>0</v>
      </c>
      <c r="C273">
        <v>0</v>
      </c>
      <c r="D273">
        <v>0</v>
      </c>
      <c r="E273">
        <v>0</v>
      </c>
      <c r="F273">
        <v>0</v>
      </c>
      <c r="G273">
        <v>1111111</v>
      </c>
      <c r="H273">
        <v>0</v>
      </c>
      <c r="I273">
        <v>0</v>
      </c>
      <c r="J273">
        <v>0</v>
      </c>
      <c r="K273">
        <v>0</v>
      </c>
      <c r="L273">
        <v>0</v>
      </c>
      <c r="M273">
        <v>0</v>
      </c>
    </row>
    <row r="274" spans="2:13" x14ac:dyDescent="0.2">
      <c r="B274">
        <v>0</v>
      </c>
      <c r="C274">
        <v>0</v>
      </c>
      <c r="D274">
        <v>0</v>
      </c>
      <c r="E274">
        <v>0</v>
      </c>
      <c r="F274">
        <v>0</v>
      </c>
      <c r="G274">
        <v>1111111</v>
      </c>
      <c r="H274">
        <v>0</v>
      </c>
      <c r="I274">
        <v>0</v>
      </c>
      <c r="J274">
        <v>0</v>
      </c>
      <c r="K274">
        <v>0</v>
      </c>
      <c r="L274">
        <v>0</v>
      </c>
      <c r="M274">
        <v>0</v>
      </c>
    </row>
    <row r="275" spans="2:13" x14ac:dyDescent="0.2">
      <c r="B275">
        <v>0</v>
      </c>
      <c r="C275">
        <v>0</v>
      </c>
      <c r="D275">
        <v>0</v>
      </c>
      <c r="E275">
        <v>0</v>
      </c>
      <c r="F275">
        <v>0</v>
      </c>
      <c r="G275">
        <v>1111111</v>
      </c>
      <c r="H275">
        <v>0</v>
      </c>
      <c r="I275">
        <v>0</v>
      </c>
      <c r="J275">
        <v>0</v>
      </c>
      <c r="K275">
        <v>0</v>
      </c>
      <c r="L275">
        <v>0</v>
      </c>
      <c r="M275">
        <v>0</v>
      </c>
    </row>
    <row r="276" spans="2:13" x14ac:dyDescent="0.2">
      <c r="B276">
        <v>0</v>
      </c>
      <c r="C276">
        <v>0</v>
      </c>
      <c r="D276">
        <v>0</v>
      </c>
      <c r="E276">
        <v>0</v>
      </c>
      <c r="F276">
        <v>0</v>
      </c>
      <c r="G276">
        <v>1111111</v>
      </c>
      <c r="H276">
        <v>0</v>
      </c>
      <c r="I276">
        <v>0</v>
      </c>
      <c r="J276">
        <v>0</v>
      </c>
      <c r="K276">
        <v>0</v>
      </c>
      <c r="L276">
        <v>0</v>
      </c>
      <c r="M276">
        <v>0</v>
      </c>
    </row>
    <row r="277" spans="2:13" x14ac:dyDescent="0.2">
      <c r="B277">
        <v>0</v>
      </c>
      <c r="C277">
        <v>0</v>
      </c>
      <c r="D277">
        <v>0</v>
      </c>
      <c r="E277">
        <v>0</v>
      </c>
      <c r="F277">
        <v>0</v>
      </c>
      <c r="G277">
        <v>1111111</v>
      </c>
      <c r="H277">
        <v>0</v>
      </c>
      <c r="I277">
        <v>0</v>
      </c>
      <c r="J277">
        <v>0</v>
      </c>
      <c r="K277">
        <v>0</v>
      </c>
      <c r="L277">
        <v>0</v>
      </c>
      <c r="M277">
        <v>0</v>
      </c>
    </row>
    <row r="278" spans="2:13" x14ac:dyDescent="0.2">
      <c r="B278">
        <v>0</v>
      </c>
      <c r="C278">
        <v>0</v>
      </c>
      <c r="D278">
        <v>0</v>
      </c>
      <c r="E278">
        <v>0</v>
      </c>
      <c r="F278">
        <v>0</v>
      </c>
      <c r="G278">
        <v>1111111</v>
      </c>
      <c r="H278">
        <v>0</v>
      </c>
      <c r="I278">
        <v>0</v>
      </c>
      <c r="J278">
        <v>0</v>
      </c>
      <c r="K278">
        <v>0</v>
      </c>
      <c r="L278">
        <v>0</v>
      </c>
      <c r="M278">
        <v>0</v>
      </c>
    </row>
    <row r="279" spans="2:13" x14ac:dyDescent="0.2">
      <c r="B279">
        <v>0</v>
      </c>
      <c r="C279">
        <v>0</v>
      </c>
      <c r="D279">
        <v>0</v>
      </c>
      <c r="E279">
        <v>0</v>
      </c>
      <c r="F279">
        <v>0</v>
      </c>
      <c r="G279">
        <v>1111111</v>
      </c>
      <c r="H279">
        <v>0</v>
      </c>
      <c r="I279">
        <v>0</v>
      </c>
      <c r="J279">
        <v>0</v>
      </c>
      <c r="K279">
        <v>0</v>
      </c>
      <c r="L279">
        <v>0</v>
      </c>
      <c r="M279">
        <v>0</v>
      </c>
    </row>
    <row r="280" spans="2:13" x14ac:dyDescent="0.2">
      <c r="B280">
        <v>0</v>
      </c>
      <c r="C280">
        <v>0</v>
      </c>
      <c r="D280">
        <v>0</v>
      </c>
      <c r="E280">
        <v>0</v>
      </c>
      <c r="F280">
        <v>0</v>
      </c>
      <c r="G280">
        <v>1111111</v>
      </c>
      <c r="H280">
        <v>0</v>
      </c>
      <c r="I280">
        <v>0</v>
      </c>
      <c r="J280">
        <v>0</v>
      </c>
      <c r="K280">
        <v>0</v>
      </c>
      <c r="L280">
        <v>0</v>
      </c>
      <c r="M280">
        <v>0</v>
      </c>
    </row>
    <row r="281" spans="2:13" x14ac:dyDescent="0.2">
      <c r="B281">
        <v>0</v>
      </c>
      <c r="C281">
        <v>0</v>
      </c>
      <c r="D281">
        <v>0</v>
      </c>
      <c r="E281">
        <v>0</v>
      </c>
      <c r="F281">
        <v>0</v>
      </c>
      <c r="G281">
        <v>1111111</v>
      </c>
      <c r="H281">
        <v>0</v>
      </c>
      <c r="I281">
        <v>0</v>
      </c>
      <c r="J281">
        <v>0</v>
      </c>
      <c r="K281">
        <v>0</v>
      </c>
      <c r="L281">
        <v>0</v>
      </c>
      <c r="M281">
        <v>0</v>
      </c>
    </row>
    <row r="282" spans="2:13" x14ac:dyDescent="0.2">
      <c r="B282">
        <v>0</v>
      </c>
      <c r="C282">
        <v>0</v>
      </c>
      <c r="D282">
        <v>0</v>
      </c>
      <c r="E282">
        <v>0</v>
      </c>
      <c r="F282">
        <v>0</v>
      </c>
      <c r="G282">
        <v>1111111</v>
      </c>
      <c r="H282">
        <v>0</v>
      </c>
      <c r="I282">
        <v>0</v>
      </c>
      <c r="J282">
        <v>0</v>
      </c>
      <c r="K282">
        <v>0</v>
      </c>
      <c r="L282">
        <v>0</v>
      </c>
      <c r="M282">
        <v>0</v>
      </c>
    </row>
    <row r="283" spans="2:13" x14ac:dyDescent="0.2">
      <c r="B283">
        <v>0</v>
      </c>
      <c r="C283">
        <v>0</v>
      </c>
      <c r="D283">
        <v>0</v>
      </c>
      <c r="E283">
        <v>0</v>
      </c>
      <c r="F283">
        <v>0</v>
      </c>
      <c r="G283">
        <v>1111111</v>
      </c>
      <c r="H283">
        <v>0</v>
      </c>
      <c r="I283">
        <v>0</v>
      </c>
      <c r="J283">
        <v>0</v>
      </c>
      <c r="K283">
        <v>0</v>
      </c>
      <c r="L283">
        <v>0</v>
      </c>
      <c r="M283">
        <v>0</v>
      </c>
    </row>
    <row r="284" spans="2:13" x14ac:dyDescent="0.2">
      <c r="B284">
        <v>0</v>
      </c>
      <c r="C284">
        <v>0</v>
      </c>
      <c r="D284">
        <v>0</v>
      </c>
      <c r="E284">
        <v>0</v>
      </c>
      <c r="F284">
        <v>0</v>
      </c>
      <c r="G284">
        <v>1111111</v>
      </c>
      <c r="H284">
        <v>0</v>
      </c>
      <c r="I284">
        <v>0</v>
      </c>
      <c r="J284">
        <v>0</v>
      </c>
      <c r="K284">
        <v>0</v>
      </c>
      <c r="L284">
        <v>0</v>
      </c>
      <c r="M284">
        <v>0</v>
      </c>
    </row>
    <row r="285" spans="2:13" x14ac:dyDescent="0.2">
      <c r="B285">
        <v>0</v>
      </c>
      <c r="C285">
        <v>0</v>
      </c>
      <c r="D285">
        <v>0</v>
      </c>
      <c r="E285">
        <v>0</v>
      </c>
      <c r="F285">
        <v>0</v>
      </c>
      <c r="G285">
        <v>1111111</v>
      </c>
      <c r="H285">
        <v>0</v>
      </c>
      <c r="I285">
        <v>0</v>
      </c>
      <c r="J285">
        <v>0</v>
      </c>
      <c r="K285">
        <v>0</v>
      </c>
      <c r="L285">
        <v>0</v>
      </c>
      <c r="M285">
        <v>0</v>
      </c>
    </row>
    <row r="286" spans="2:13" x14ac:dyDescent="0.2">
      <c r="B286">
        <v>0</v>
      </c>
      <c r="C286">
        <v>0</v>
      </c>
      <c r="D286">
        <v>0</v>
      </c>
      <c r="E286">
        <v>0</v>
      </c>
      <c r="F286">
        <v>0</v>
      </c>
      <c r="G286">
        <v>1111111</v>
      </c>
      <c r="H286">
        <v>0</v>
      </c>
      <c r="I286">
        <v>0</v>
      </c>
      <c r="J286">
        <v>0</v>
      </c>
      <c r="K286">
        <v>0</v>
      </c>
      <c r="L286">
        <v>0</v>
      </c>
      <c r="M286">
        <v>0</v>
      </c>
    </row>
    <row r="287" spans="2:13" x14ac:dyDescent="0.2">
      <c r="B287">
        <v>0</v>
      </c>
      <c r="C287">
        <v>0</v>
      </c>
      <c r="D287">
        <v>0</v>
      </c>
      <c r="E287">
        <v>0</v>
      </c>
      <c r="F287">
        <v>0</v>
      </c>
      <c r="G287">
        <v>1111111</v>
      </c>
      <c r="H287">
        <v>0</v>
      </c>
      <c r="I287">
        <v>0</v>
      </c>
      <c r="J287">
        <v>0</v>
      </c>
      <c r="K287">
        <v>0</v>
      </c>
      <c r="L287">
        <v>0</v>
      </c>
      <c r="M287">
        <v>0</v>
      </c>
    </row>
    <row r="288" spans="2:13" x14ac:dyDescent="0.2">
      <c r="B288">
        <v>0</v>
      </c>
      <c r="C288">
        <v>0</v>
      </c>
      <c r="D288">
        <v>0</v>
      </c>
      <c r="E288">
        <v>0</v>
      </c>
      <c r="F288">
        <v>0</v>
      </c>
      <c r="G288">
        <v>1111111</v>
      </c>
      <c r="H288">
        <v>0</v>
      </c>
      <c r="I288">
        <v>0</v>
      </c>
      <c r="J288">
        <v>0</v>
      </c>
      <c r="K288">
        <v>0</v>
      </c>
      <c r="L288">
        <v>0</v>
      </c>
      <c r="M288">
        <v>0</v>
      </c>
    </row>
    <row r="289" spans="2:13" x14ac:dyDescent="0.2">
      <c r="B289">
        <v>0</v>
      </c>
      <c r="C289">
        <v>0</v>
      </c>
      <c r="D289">
        <v>0</v>
      </c>
      <c r="E289">
        <v>0</v>
      </c>
      <c r="F289">
        <v>0</v>
      </c>
      <c r="G289">
        <v>1111111</v>
      </c>
      <c r="H289">
        <v>0</v>
      </c>
      <c r="I289">
        <v>0</v>
      </c>
      <c r="J289">
        <v>0</v>
      </c>
      <c r="K289">
        <v>0</v>
      </c>
      <c r="L289">
        <v>0</v>
      </c>
      <c r="M289">
        <v>0</v>
      </c>
    </row>
    <row r="290" spans="2:13" x14ac:dyDescent="0.2">
      <c r="B290">
        <v>0</v>
      </c>
      <c r="C290">
        <v>0</v>
      </c>
      <c r="D290">
        <v>0</v>
      </c>
      <c r="E290">
        <v>0</v>
      </c>
      <c r="F290">
        <v>0</v>
      </c>
      <c r="G290">
        <v>1111111</v>
      </c>
      <c r="H290">
        <v>0</v>
      </c>
      <c r="I290">
        <v>0</v>
      </c>
      <c r="J290">
        <v>0</v>
      </c>
      <c r="K290">
        <v>0</v>
      </c>
      <c r="L290">
        <v>0</v>
      </c>
      <c r="M290">
        <v>0</v>
      </c>
    </row>
    <row r="291" spans="2:13" x14ac:dyDescent="0.2">
      <c r="B291">
        <v>0</v>
      </c>
      <c r="C291">
        <v>0</v>
      </c>
      <c r="D291">
        <v>0</v>
      </c>
      <c r="E291">
        <v>0</v>
      </c>
      <c r="F291">
        <v>0</v>
      </c>
      <c r="G291">
        <v>1111111</v>
      </c>
      <c r="H291">
        <v>0</v>
      </c>
      <c r="I291">
        <v>0</v>
      </c>
      <c r="J291">
        <v>0</v>
      </c>
      <c r="K291">
        <v>0</v>
      </c>
      <c r="L291">
        <v>0</v>
      </c>
      <c r="M291">
        <v>0</v>
      </c>
    </row>
    <row r="292" spans="2:13" x14ac:dyDescent="0.2">
      <c r="B292">
        <v>0</v>
      </c>
      <c r="C292">
        <v>0</v>
      </c>
      <c r="D292">
        <v>0</v>
      </c>
      <c r="E292">
        <v>0</v>
      </c>
      <c r="F292">
        <v>0</v>
      </c>
      <c r="G292">
        <v>1111111</v>
      </c>
      <c r="H292">
        <v>0</v>
      </c>
      <c r="I292">
        <v>0</v>
      </c>
      <c r="J292">
        <v>0</v>
      </c>
      <c r="K292">
        <v>0</v>
      </c>
      <c r="L292">
        <v>0</v>
      </c>
      <c r="M292">
        <v>0</v>
      </c>
    </row>
    <row r="293" spans="2:13" x14ac:dyDescent="0.2">
      <c r="B293">
        <v>0</v>
      </c>
      <c r="C293">
        <v>0</v>
      </c>
      <c r="D293">
        <v>0</v>
      </c>
      <c r="E293">
        <v>0</v>
      </c>
      <c r="F293">
        <v>0</v>
      </c>
      <c r="G293">
        <v>1111111</v>
      </c>
      <c r="H293">
        <v>0</v>
      </c>
      <c r="I293">
        <v>0</v>
      </c>
      <c r="J293">
        <v>0</v>
      </c>
      <c r="K293">
        <v>0</v>
      </c>
      <c r="L293">
        <v>0</v>
      </c>
      <c r="M293">
        <v>0</v>
      </c>
    </row>
    <row r="294" spans="2:13" x14ac:dyDescent="0.2">
      <c r="B294">
        <v>0</v>
      </c>
      <c r="C294">
        <v>0</v>
      </c>
      <c r="D294">
        <v>0</v>
      </c>
      <c r="E294">
        <v>0</v>
      </c>
      <c r="F294">
        <v>0</v>
      </c>
      <c r="G294">
        <v>1111111</v>
      </c>
      <c r="H294">
        <v>0</v>
      </c>
      <c r="I294">
        <v>0</v>
      </c>
      <c r="J294">
        <v>0</v>
      </c>
      <c r="K294">
        <v>0</v>
      </c>
      <c r="L294">
        <v>0</v>
      </c>
      <c r="M294">
        <v>0</v>
      </c>
    </row>
    <row r="295" spans="2:13" x14ac:dyDescent="0.2">
      <c r="B295">
        <v>0</v>
      </c>
      <c r="C295">
        <v>0</v>
      </c>
      <c r="D295">
        <v>0</v>
      </c>
      <c r="E295">
        <v>0</v>
      </c>
      <c r="F295">
        <v>0</v>
      </c>
      <c r="G295">
        <v>1111111</v>
      </c>
      <c r="H295">
        <v>0</v>
      </c>
      <c r="I295">
        <v>0</v>
      </c>
      <c r="J295">
        <v>0</v>
      </c>
      <c r="K295">
        <v>0</v>
      </c>
      <c r="L295">
        <v>0</v>
      </c>
      <c r="M295">
        <v>0</v>
      </c>
    </row>
    <row r="296" spans="2:13" x14ac:dyDescent="0.2">
      <c r="B296">
        <v>0</v>
      </c>
      <c r="C296">
        <v>0</v>
      </c>
      <c r="D296">
        <v>0</v>
      </c>
      <c r="E296">
        <v>0</v>
      </c>
      <c r="F296">
        <v>0</v>
      </c>
      <c r="G296">
        <v>1111111</v>
      </c>
      <c r="H296">
        <v>0</v>
      </c>
      <c r="I296">
        <v>0</v>
      </c>
      <c r="J296">
        <v>0</v>
      </c>
      <c r="K296">
        <v>0</v>
      </c>
      <c r="L296">
        <v>0</v>
      </c>
      <c r="M296">
        <v>0</v>
      </c>
    </row>
    <row r="297" spans="2:13" x14ac:dyDescent="0.2">
      <c r="B297">
        <v>0</v>
      </c>
      <c r="C297">
        <v>0</v>
      </c>
      <c r="D297">
        <v>0</v>
      </c>
      <c r="E297">
        <v>0</v>
      </c>
      <c r="F297">
        <v>0</v>
      </c>
      <c r="G297">
        <v>1111111</v>
      </c>
      <c r="H297">
        <v>0</v>
      </c>
      <c r="I297">
        <v>0</v>
      </c>
      <c r="J297">
        <v>0</v>
      </c>
      <c r="K297">
        <v>0</v>
      </c>
      <c r="L297">
        <v>0</v>
      </c>
      <c r="M297">
        <v>0</v>
      </c>
    </row>
    <row r="298" spans="2:13" x14ac:dyDescent="0.2">
      <c r="B298">
        <v>0</v>
      </c>
      <c r="C298">
        <v>0</v>
      </c>
      <c r="D298">
        <v>0</v>
      </c>
      <c r="E298">
        <v>0</v>
      </c>
      <c r="F298">
        <v>0</v>
      </c>
      <c r="G298">
        <v>1111111</v>
      </c>
      <c r="H298">
        <v>0</v>
      </c>
      <c r="I298">
        <v>0</v>
      </c>
      <c r="J298">
        <v>0</v>
      </c>
      <c r="K298">
        <v>0</v>
      </c>
      <c r="L298">
        <v>0</v>
      </c>
      <c r="M298">
        <v>0</v>
      </c>
    </row>
    <row r="299" spans="2:13" x14ac:dyDescent="0.2">
      <c r="B299">
        <v>0</v>
      </c>
      <c r="C299">
        <v>0</v>
      </c>
      <c r="D299">
        <v>0</v>
      </c>
      <c r="E299">
        <v>0</v>
      </c>
      <c r="F299">
        <v>0</v>
      </c>
      <c r="G299">
        <v>1111111</v>
      </c>
      <c r="H299">
        <v>0</v>
      </c>
      <c r="I299">
        <v>0</v>
      </c>
      <c r="J299">
        <v>0</v>
      </c>
      <c r="K299">
        <v>0</v>
      </c>
      <c r="L299">
        <v>0</v>
      </c>
      <c r="M299">
        <v>0</v>
      </c>
    </row>
    <row r="300" spans="2:13" x14ac:dyDescent="0.2">
      <c r="B300">
        <v>0</v>
      </c>
      <c r="C300">
        <v>0</v>
      </c>
      <c r="D300">
        <v>0</v>
      </c>
      <c r="E300">
        <v>0</v>
      </c>
      <c r="F300">
        <v>0</v>
      </c>
      <c r="G300">
        <v>1111111</v>
      </c>
      <c r="H300">
        <v>0</v>
      </c>
      <c r="I300">
        <v>0</v>
      </c>
      <c r="J300">
        <v>0</v>
      </c>
      <c r="K300">
        <v>0</v>
      </c>
      <c r="L300">
        <v>0</v>
      </c>
      <c r="M300">
        <v>0</v>
      </c>
    </row>
    <row r="301" spans="2:13" x14ac:dyDescent="0.2">
      <c r="B301">
        <v>0</v>
      </c>
      <c r="C301">
        <v>0</v>
      </c>
      <c r="D301">
        <v>0</v>
      </c>
      <c r="E301">
        <v>0</v>
      </c>
      <c r="F301">
        <v>0</v>
      </c>
      <c r="G301">
        <v>1111111</v>
      </c>
      <c r="H301">
        <v>0</v>
      </c>
      <c r="I301">
        <v>0</v>
      </c>
      <c r="J301">
        <v>0</v>
      </c>
      <c r="K301">
        <v>0</v>
      </c>
      <c r="L301">
        <v>0</v>
      </c>
      <c r="M301">
        <v>0</v>
      </c>
    </row>
    <row r="302" spans="2:13" x14ac:dyDescent="0.2">
      <c r="B302">
        <v>0</v>
      </c>
      <c r="C302">
        <v>0</v>
      </c>
      <c r="D302">
        <v>0</v>
      </c>
      <c r="E302">
        <v>0</v>
      </c>
      <c r="F302">
        <v>0</v>
      </c>
      <c r="G302">
        <v>1111111</v>
      </c>
      <c r="H302">
        <v>0</v>
      </c>
      <c r="I302">
        <v>0</v>
      </c>
      <c r="J302">
        <v>0</v>
      </c>
      <c r="K302">
        <v>0</v>
      </c>
      <c r="L302">
        <v>0</v>
      </c>
      <c r="M302">
        <v>0</v>
      </c>
    </row>
    <row r="303" spans="2:13" x14ac:dyDescent="0.2">
      <c r="B303">
        <v>0</v>
      </c>
      <c r="C303">
        <v>0</v>
      </c>
      <c r="D303">
        <v>0</v>
      </c>
      <c r="E303">
        <v>0</v>
      </c>
      <c r="F303">
        <v>0</v>
      </c>
      <c r="G303">
        <v>1111111</v>
      </c>
      <c r="H303">
        <v>0</v>
      </c>
      <c r="I303">
        <v>0</v>
      </c>
      <c r="J303">
        <v>0</v>
      </c>
      <c r="K303">
        <v>0</v>
      </c>
      <c r="L303">
        <v>0</v>
      </c>
      <c r="M303">
        <v>0</v>
      </c>
    </row>
    <row r="304" spans="2:13" x14ac:dyDescent="0.2">
      <c r="B304">
        <v>0</v>
      </c>
      <c r="C304">
        <v>0</v>
      </c>
      <c r="D304">
        <v>0</v>
      </c>
      <c r="E304">
        <v>0</v>
      </c>
      <c r="F304">
        <v>0</v>
      </c>
      <c r="G304">
        <v>1111111</v>
      </c>
      <c r="H304">
        <v>0</v>
      </c>
      <c r="I304">
        <v>0</v>
      </c>
      <c r="J304">
        <v>0</v>
      </c>
      <c r="K304">
        <v>0</v>
      </c>
      <c r="L304">
        <v>0</v>
      </c>
      <c r="M304">
        <v>0</v>
      </c>
    </row>
    <row r="305" spans="2:13" x14ac:dyDescent="0.2">
      <c r="B305">
        <v>0</v>
      </c>
      <c r="C305">
        <v>0</v>
      </c>
      <c r="D305">
        <v>0</v>
      </c>
      <c r="E305">
        <v>0</v>
      </c>
      <c r="F305">
        <v>0</v>
      </c>
      <c r="G305">
        <v>1111111</v>
      </c>
      <c r="H305">
        <v>0</v>
      </c>
      <c r="I305">
        <v>0</v>
      </c>
      <c r="J305">
        <v>0</v>
      </c>
      <c r="K305">
        <v>0</v>
      </c>
      <c r="L305">
        <v>0</v>
      </c>
      <c r="M305">
        <v>0</v>
      </c>
    </row>
    <row r="306" spans="2:13" x14ac:dyDescent="0.2">
      <c r="B306">
        <v>0</v>
      </c>
      <c r="C306">
        <v>0</v>
      </c>
      <c r="D306">
        <v>0</v>
      </c>
      <c r="E306">
        <v>0</v>
      </c>
      <c r="F306">
        <v>0</v>
      </c>
      <c r="G306">
        <v>1111111</v>
      </c>
      <c r="H306">
        <v>0</v>
      </c>
      <c r="I306">
        <v>0</v>
      </c>
      <c r="J306">
        <v>0</v>
      </c>
      <c r="K306">
        <v>0</v>
      </c>
      <c r="L306">
        <v>0</v>
      </c>
      <c r="M306">
        <v>0</v>
      </c>
    </row>
    <row r="307" spans="2:13" x14ac:dyDescent="0.2">
      <c r="B307">
        <v>0</v>
      </c>
      <c r="C307">
        <v>0</v>
      </c>
      <c r="D307">
        <v>0</v>
      </c>
      <c r="E307">
        <v>0</v>
      </c>
      <c r="F307">
        <v>0</v>
      </c>
      <c r="G307">
        <v>1111111</v>
      </c>
      <c r="H307">
        <v>0</v>
      </c>
      <c r="I307">
        <v>0</v>
      </c>
      <c r="J307">
        <v>0</v>
      </c>
      <c r="K307">
        <v>0</v>
      </c>
      <c r="L307">
        <v>0</v>
      </c>
      <c r="M307">
        <v>0</v>
      </c>
    </row>
    <row r="308" spans="2:13" x14ac:dyDescent="0.2">
      <c r="B308">
        <v>0</v>
      </c>
      <c r="C308">
        <v>0</v>
      </c>
      <c r="D308">
        <v>0</v>
      </c>
      <c r="E308">
        <v>0</v>
      </c>
      <c r="F308">
        <v>0</v>
      </c>
      <c r="G308">
        <v>1111111</v>
      </c>
      <c r="H308">
        <v>0</v>
      </c>
      <c r="I308">
        <v>0</v>
      </c>
      <c r="J308">
        <v>0</v>
      </c>
      <c r="K308">
        <v>0</v>
      </c>
      <c r="L308">
        <v>0</v>
      </c>
      <c r="M308">
        <v>0</v>
      </c>
    </row>
    <row r="309" spans="2:13" x14ac:dyDescent="0.2">
      <c r="B309">
        <v>0</v>
      </c>
      <c r="C309">
        <v>0</v>
      </c>
      <c r="D309">
        <v>0</v>
      </c>
      <c r="E309">
        <v>0</v>
      </c>
      <c r="F309">
        <v>0</v>
      </c>
      <c r="G309">
        <v>1111111</v>
      </c>
      <c r="H309">
        <v>0</v>
      </c>
      <c r="I309">
        <v>0</v>
      </c>
      <c r="J309">
        <v>0</v>
      </c>
      <c r="K309">
        <v>0</v>
      </c>
      <c r="L309">
        <v>0</v>
      </c>
      <c r="M309">
        <v>0</v>
      </c>
    </row>
    <row r="310" spans="2:13" x14ac:dyDescent="0.2">
      <c r="B310">
        <v>0</v>
      </c>
      <c r="C310">
        <v>0</v>
      </c>
      <c r="D310">
        <v>0</v>
      </c>
      <c r="E310">
        <v>0</v>
      </c>
      <c r="F310">
        <v>0</v>
      </c>
      <c r="G310">
        <v>1111111</v>
      </c>
      <c r="H310">
        <v>0</v>
      </c>
      <c r="I310">
        <v>0</v>
      </c>
      <c r="J310">
        <v>0</v>
      </c>
      <c r="K310">
        <v>0</v>
      </c>
      <c r="L310">
        <v>0</v>
      </c>
      <c r="M310">
        <v>0</v>
      </c>
    </row>
    <row r="311" spans="2:13" x14ac:dyDescent="0.2">
      <c r="B311">
        <v>0</v>
      </c>
      <c r="C311">
        <v>0</v>
      </c>
      <c r="D311">
        <v>0</v>
      </c>
      <c r="E311">
        <v>0</v>
      </c>
      <c r="F311">
        <v>0</v>
      </c>
      <c r="G311">
        <v>1111111</v>
      </c>
      <c r="H311">
        <v>0</v>
      </c>
      <c r="I311">
        <v>0</v>
      </c>
      <c r="J311">
        <v>0</v>
      </c>
      <c r="K311">
        <v>0</v>
      </c>
      <c r="L311">
        <v>0</v>
      </c>
      <c r="M311">
        <v>0</v>
      </c>
    </row>
    <row r="312" spans="2:13" x14ac:dyDescent="0.2">
      <c r="B312">
        <v>0</v>
      </c>
      <c r="C312">
        <v>0</v>
      </c>
      <c r="D312">
        <v>0</v>
      </c>
      <c r="E312">
        <v>0</v>
      </c>
      <c r="F312">
        <v>0</v>
      </c>
      <c r="G312">
        <v>1111111</v>
      </c>
      <c r="H312">
        <v>0</v>
      </c>
      <c r="I312">
        <v>0</v>
      </c>
      <c r="J312">
        <v>0</v>
      </c>
      <c r="K312">
        <v>0</v>
      </c>
      <c r="L312">
        <v>0</v>
      </c>
      <c r="M312">
        <v>0</v>
      </c>
    </row>
    <row r="313" spans="2:13" x14ac:dyDescent="0.2">
      <c r="B313">
        <v>0</v>
      </c>
      <c r="C313">
        <v>0</v>
      </c>
      <c r="D313">
        <v>0</v>
      </c>
      <c r="E313">
        <v>0</v>
      </c>
      <c r="F313">
        <v>0</v>
      </c>
      <c r="G313">
        <v>1111111</v>
      </c>
      <c r="H313">
        <v>0</v>
      </c>
      <c r="I313">
        <v>0</v>
      </c>
      <c r="J313">
        <v>0</v>
      </c>
      <c r="K313">
        <v>0</v>
      </c>
      <c r="L313">
        <v>0</v>
      </c>
      <c r="M313">
        <v>0</v>
      </c>
    </row>
    <row r="314" spans="2:13" x14ac:dyDescent="0.2">
      <c r="B314">
        <v>0</v>
      </c>
      <c r="C314">
        <v>0</v>
      </c>
      <c r="D314">
        <v>0</v>
      </c>
      <c r="E314">
        <v>0</v>
      </c>
      <c r="F314">
        <v>0</v>
      </c>
      <c r="G314">
        <v>1111111</v>
      </c>
      <c r="H314">
        <v>0</v>
      </c>
      <c r="I314">
        <v>0</v>
      </c>
      <c r="J314">
        <v>0</v>
      </c>
      <c r="K314">
        <v>0</v>
      </c>
      <c r="L314">
        <v>0</v>
      </c>
      <c r="M314">
        <v>0</v>
      </c>
    </row>
    <row r="315" spans="2:13" x14ac:dyDescent="0.2">
      <c r="B315">
        <v>0</v>
      </c>
      <c r="C315">
        <v>0</v>
      </c>
      <c r="D315">
        <v>0</v>
      </c>
      <c r="E315">
        <v>0</v>
      </c>
      <c r="F315">
        <v>0</v>
      </c>
      <c r="G315">
        <v>1111111</v>
      </c>
      <c r="H315">
        <v>0</v>
      </c>
      <c r="I315">
        <v>0</v>
      </c>
      <c r="J315">
        <v>0</v>
      </c>
      <c r="K315">
        <v>0</v>
      </c>
      <c r="L315">
        <v>0</v>
      </c>
      <c r="M315">
        <v>0</v>
      </c>
    </row>
    <row r="316" spans="2:13" x14ac:dyDescent="0.2">
      <c r="B316">
        <v>0</v>
      </c>
      <c r="C316">
        <v>0</v>
      </c>
      <c r="D316">
        <v>0</v>
      </c>
      <c r="E316">
        <v>0</v>
      </c>
      <c r="F316">
        <v>0</v>
      </c>
      <c r="G316">
        <v>1111111</v>
      </c>
      <c r="H316">
        <v>0</v>
      </c>
      <c r="I316">
        <v>0</v>
      </c>
      <c r="J316">
        <v>0</v>
      </c>
      <c r="K316">
        <v>0</v>
      </c>
      <c r="L316">
        <v>0</v>
      </c>
      <c r="M316">
        <v>0</v>
      </c>
    </row>
    <row r="317" spans="2:13" x14ac:dyDescent="0.2">
      <c r="B317">
        <v>0</v>
      </c>
      <c r="C317">
        <v>0</v>
      </c>
      <c r="D317">
        <v>0</v>
      </c>
      <c r="E317">
        <v>0</v>
      </c>
      <c r="F317">
        <v>0</v>
      </c>
      <c r="G317">
        <v>1111111</v>
      </c>
      <c r="H317">
        <v>0</v>
      </c>
      <c r="I317">
        <v>0</v>
      </c>
      <c r="J317">
        <v>0</v>
      </c>
      <c r="K317">
        <v>0</v>
      </c>
      <c r="L317">
        <v>0</v>
      </c>
      <c r="M317">
        <v>0</v>
      </c>
    </row>
    <row r="318" spans="2:13" x14ac:dyDescent="0.2">
      <c r="B318">
        <v>0</v>
      </c>
      <c r="C318">
        <v>0</v>
      </c>
      <c r="D318">
        <v>0</v>
      </c>
      <c r="E318">
        <v>0</v>
      </c>
      <c r="F318">
        <v>0</v>
      </c>
      <c r="G318">
        <v>1111111</v>
      </c>
      <c r="H318">
        <v>0</v>
      </c>
      <c r="I318">
        <v>0</v>
      </c>
      <c r="J318">
        <v>0</v>
      </c>
      <c r="K318">
        <v>0</v>
      </c>
      <c r="L318">
        <v>0</v>
      </c>
      <c r="M318">
        <v>0</v>
      </c>
    </row>
    <row r="319" spans="2:13" x14ac:dyDescent="0.2">
      <c r="B319">
        <v>0</v>
      </c>
      <c r="C319">
        <v>0</v>
      </c>
      <c r="D319">
        <v>0</v>
      </c>
      <c r="E319">
        <v>0</v>
      </c>
      <c r="F319">
        <v>0</v>
      </c>
      <c r="G319">
        <v>1111111</v>
      </c>
      <c r="H319">
        <v>0</v>
      </c>
      <c r="I319">
        <v>0</v>
      </c>
      <c r="J319">
        <v>0</v>
      </c>
      <c r="K319">
        <v>0</v>
      </c>
      <c r="L319">
        <v>0</v>
      </c>
      <c r="M319">
        <v>0</v>
      </c>
    </row>
    <row r="320" spans="2:13" x14ac:dyDescent="0.2">
      <c r="B320">
        <v>0</v>
      </c>
      <c r="C320">
        <v>0</v>
      </c>
      <c r="D320">
        <v>0</v>
      </c>
      <c r="E320">
        <v>0</v>
      </c>
      <c r="F320">
        <v>0</v>
      </c>
      <c r="G320">
        <v>1111111</v>
      </c>
      <c r="H320">
        <v>0</v>
      </c>
      <c r="I320">
        <v>0</v>
      </c>
      <c r="J320">
        <v>0</v>
      </c>
      <c r="K320">
        <v>0</v>
      </c>
      <c r="L320">
        <v>0</v>
      </c>
      <c r="M320">
        <v>0</v>
      </c>
    </row>
    <row r="321" spans="2:13" x14ac:dyDescent="0.2">
      <c r="B321">
        <v>0</v>
      </c>
      <c r="C321">
        <v>0</v>
      </c>
      <c r="D321">
        <v>0</v>
      </c>
      <c r="E321">
        <v>0</v>
      </c>
      <c r="F321">
        <v>0</v>
      </c>
      <c r="G321">
        <v>1111111</v>
      </c>
      <c r="H321">
        <v>0</v>
      </c>
      <c r="I321">
        <v>0</v>
      </c>
      <c r="J321">
        <v>0</v>
      </c>
      <c r="K321">
        <v>0</v>
      </c>
      <c r="L321">
        <v>0</v>
      </c>
      <c r="M321">
        <v>0</v>
      </c>
    </row>
    <row r="322" spans="2:13" x14ac:dyDescent="0.2">
      <c r="B322">
        <v>0</v>
      </c>
      <c r="C322">
        <v>0</v>
      </c>
      <c r="D322">
        <v>0</v>
      </c>
      <c r="E322">
        <v>0</v>
      </c>
      <c r="F322">
        <v>0</v>
      </c>
      <c r="G322">
        <v>1111111</v>
      </c>
      <c r="H322">
        <v>0</v>
      </c>
      <c r="I322">
        <v>0</v>
      </c>
      <c r="J322">
        <v>0</v>
      </c>
      <c r="K322">
        <v>0</v>
      </c>
      <c r="L322">
        <v>0</v>
      </c>
      <c r="M322">
        <v>0</v>
      </c>
    </row>
    <row r="323" spans="2:13" x14ac:dyDescent="0.2">
      <c r="B323">
        <v>0</v>
      </c>
      <c r="C323">
        <v>0</v>
      </c>
      <c r="D323">
        <v>0</v>
      </c>
      <c r="E323">
        <v>0</v>
      </c>
      <c r="F323">
        <v>0</v>
      </c>
      <c r="G323">
        <v>1111111</v>
      </c>
      <c r="H323">
        <v>0</v>
      </c>
      <c r="I323">
        <v>0</v>
      </c>
      <c r="J323">
        <v>0</v>
      </c>
      <c r="K323">
        <v>0</v>
      </c>
      <c r="L323">
        <v>0</v>
      </c>
      <c r="M323">
        <v>0</v>
      </c>
    </row>
    <row r="324" spans="2:13" x14ac:dyDescent="0.2">
      <c r="B324">
        <v>0</v>
      </c>
      <c r="C324">
        <v>0</v>
      </c>
      <c r="D324">
        <v>0</v>
      </c>
      <c r="E324">
        <v>0</v>
      </c>
      <c r="F324">
        <v>0</v>
      </c>
      <c r="G324">
        <v>1111111</v>
      </c>
      <c r="H324">
        <v>0</v>
      </c>
      <c r="I324">
        <v>0</v>
      </c>
      <c r="J324">
        <v>0</v>
      </c>
      <c r="K324">
        <v>0</v>
      </c>
      <c r="L324">
        <v>0</v>
      </c>
      <c r="M324">
        <v>0</v>
      </c>
    </row>
    <row r="325" spans="2:13" x14ac:dyDescent="0.2">
      <c r="B325">
        <v>0</v>
      </c>
      <c r="C325">
        <v>0</v>
      </c>
      <c r="D325">
        <v>0</v>
      </c>
      <c r="E325">
        <v>0</v>
      </c>
      <c r="F325">
        <v>0</v>
      </c>
      <c r="G325">
        <v>1111111</v>
      </c>
      <c r="H325">
        <v>0</v>
      </c>
      <c r="I325">
        <v>0</v>
      </c>
      <c r="J325">
        <v>0</v>
      </c>
      <c r="K325">
        <v>0</v>
      </c>
      <c r="L325">
        <v>0</v>
      </c>
      <c r="M325">
        <v>0</v>
      </c>
    </row>
    <row r="326" spans="2:13" x14ac:dyDescent="0.2">
      <c r="B326">
        <v>0</v>
      </c>
      <c r="C326">
        <v>0</v>
      </c>
      <c r="D326">
        <v>0</v>
      </c>
      <c r="E326">
        <v>0</v>
      </c>
      <c r="F326">
        <v>0</v>
      </c>
      <c r="G326">
        <v>1111111</v>
      </c>
      <c r="H326">
        <v>0</v>
      </c>
      <c r="I326">
        <v>0</v>
      </c>
      <c r="J326">
        <v>0</v>
      </c>
      <c r="K326">
        <v>0</v>
      </c>
      <c r="L326">
        <v>0</v>
      </c>
      <c r="M326">
        <v>0</v>
      </c>
    </row>
    <row r="327" spans="2:13" x14ac:dyDescent="0.2">
      <c r="B327">
        <v>0</v>
      </c>
      <c r="C327">
        <v>0</v>
      </c>
      <c r="D327">
        <v>0</v>
      </c>
      <c r="E327">
        <v>0</v>
      </c>
      <c r="F327">
        <v>0</v>
      </c>
      <c r="G327">
        <v>1111111</v>
      </c>
      <c r="H327">
        <v>0</v>
      </c>
      <c r="I327">
        <v>0</v>
      </c>
      <c r="J327">
        <v>0</v>
      </c>
      <c r="K327">
        <v>0</v>
      </c>
      <c r="L327">
        <v>0</v>
      </c>
      <c r="M327">
        <v>0</v>
      </c>
    </row>
    <row r="328" spans="2:13" x14ac:dyDescent="0.2">
      <c r="B328">
        <v>0</v>
      </c>
      <c r="C328">
        <v>0</v>
      </c>
      <c r="D328">
        <v>0</v>
      </c>
      <c r="E328">
        <v>0</v>
      </c>
      <c r="F328">
        <v>0</v>
      </c>
      <c r="G328">
        <v>1111111</v>
      </c>
      <c r="H328">
        <v>0</v>
      </c>
      <c r="I328">
        <v>0</v>
      </c>
      <c r="J328">
        <v>0</v>
      </c>
      <c r="K328">
        <v>0</v>
      </c>
      <c r="L328">
        <v>0</v>
      </c>
      <c r="M328">
        <v>0</v>
      </c>
    </row>
    <row r="329" spans="2:13" x14ac:dyDescent="0.2">
      <c r="B329">
        <v>0</v>
      </c>
      <c r="C329">
        <v>0</v>
      </c>
      <c r="D329">
        <v>0</v>
      </c>
      <c r="E329">
        <v>0</v>
      </c>
      <c r="F329">
        <v>0</v>
      </c>
      <c r="G329">
        <v>1111111</v>
      </c>
      <c r="H329">
        <v>0</v>
      </c>
      <c r="I329">
        <v>0</v>
      </c>
      <c r="J329">
        <v>0</v>
      </c>
      <c r="K329">
        <v>0</v>
      </c>
      <c r="L329">
        <v>0</v>
      </c>
      <c r="M329">
        <v>0</v>
      </c>
    </row>
    <row r="330" spans="2:13" x14ac:dyDescent="0.2">
      <c r="B330">
        <v>0</v>
      </c>
      <c r="C330">
        <v>0</v>
      </c>
      <c r="D330">
        <v>0</v>
      </c>
      <c r="E330">
        <v>0</v>
      </c>
      <c r="F330">
        <v>0</v>
      </c>
      <c r="G330">
        <v>1111111</v>
      </c>
      <c r="H330">
        <v>0</v>
      </c>
      <c r="I330">
        <v>0</v>
      </c>
      <c r="J330">
        <v>0</v>
      </c>
      <c r="K330">
        <v>0</v>
      </c>
      <c r="L330">
        <v>0</v>
      </c>
      <c r="M330">
        <v>0</v>
      </c>
    </row>
    <row r="331" spans="2:13" x14ac:dyDescent="0.2">
      <c r="B331">
        <v>0</v>
      </c>
      <c r="C331">
        <v>0</v>
      </c>
      <c r="D331">
        <v>0</v>
      </c>
      <c r="E331">
        <v>0</v>
      </c>
      <c r="F331">
        <v>0</v>
      </c>
      <c r="G331">
        <v>1111111</v>
      </c>
      <c r="H331">
        <v>0</v>
      </c>
      <c r="I331">
        <v>0</v>
      </c>
      <c r="J331">
        <v>0</v>
      </c>
      <c r="K331">
        <v>0</v>
      </c>
      <c r="L331">
        <v>0</v>
      </c>
      <c r="M331">
        <v>0</v>
      </c>
    </row>
    <row r="332" spans="2:13" x14ac:dyDescent="0.2">
      <c r="B332">
        <v>0</v>
      </c>
      <c r="C332">
        <v>0</v>
      </c>
      <c r="D332">
        <v>0</v>
      </c>
      <c r="E332">
        <v>0</v>
      </c>
      <c r="F332">
        <v>0</v>
      </c>
      <c r="G332">
        <v>1111111</v>
      </c>
      <c r="H332">
        <v>0</v>
      </c>
      <c r="I332">
        <v>0</v>
      </c>
      <c r="J332">
        <v>0</v>
      </c>
      <c r="K332">
        <v>0</v>
      </c>
      <c r="L332">
        <v>0</v>
      </c>
      <c r="M332">
        <v>0</v>
      </c>
    </row>
    <row r="333" spans="2:13" x14ac:dyDescent="0.2">
      <c r="B333">
        <v>0</v>
      </c>
      <c r="C333">
        <v>0</v>
      </c>
      <c r="D333">
        <v>0</v>
      </c>
      <c r="E333">
        <v>0</v>
      </c>
      <c r="F333">
        <v>0</v>
      </c>
      <c r="G333">
        <v>1111111</v>
      </c>
      <c r="H333">
        <v>0</v>
      </c>
      <c r="I333">
        <v>0</v>
      </c>
      <c r="J333">
        <v>0</v>
      </c>
      <c r="K333">
        <v>0</v>
      </c>
      <c r="L333">
        <v>0</v>
      </c>
      <c r="M333">
        <v>0</v>
      </c>
    </row>
    <row r="334" spans="2:13" x14ac:dyDescent="0.2">
      <c r="B334">
        <v>0</v>
      </c>
      <c r="C334">
        <v>0</v>
      </c>
      <c r="D334">
        <v>0</v>
      </c>
      <c r="E334">
        <v>0</v>
      </c>
      <c r="F334">
        <v>0</v>
      </c>
      <c r="G334">
        <v>1111111</v>
      </c>
      <c r="H334">
        <v>0</v>
      </c>
      <c r="I334">
        <v>0</v>
      </c>
      <c r="J334">
        <v>0</v>
      </c>
      <c r="K334">
        <v>0</v>
      </c>
      <c r="L334">
        <v>0</v>
      </c>
      <c r="M334">
        <v>0</v>
      </c>
    </row>
    <row r="335" spans="2:13" x14ac:dyDescent="0.2">
      <c r="B335">
        <v>0</v>
      </c>
      <c r="C335">
        <v>0</v>
      </c>
      <c r="D335">
        <v>0</v>
      </c>
      <c r="E335">
        <v>0</v>
      </c>
      <c r="F335">
        <v>0</v>
      </c>
      <c r="G335">
        <v>1111111</v>
      </c>
      <c r="H335">
        <v>0</v>
      </c>
      <c r="I335">
        <v>0</v>
      </c>
      <c r="J335">
        <v>0</v>
      </c>
      <c r="K335">
        <v>0</v>
      </c>
      <c r="L335">
        <v>0</v>
      </c>
      <c r="M335">
        <v>0</v>
      </c>
    </row>
    <row r="336" spans="2:13" x14ac:dyDescent="0.2">
      <c r="B336">
        <v>0</v>
      </c>
      <c r="C336">
        <v>0</v>
      </c>
      <c r="D336">
        <v>0</v>
      </c>
      <c r="E336">
        <v>0</v>
      </c>
      <c r="F336">
        <v>0</v>
      </c>
      <c r="G336">
        <v>1111111</v>
      </c>
      <c r="H336">
        <v>0</v>
      </c>
      <c r="I336">
        <v>0</v>
      </c>
      <c r="J336">
        <v>0</v>
      </c>
      <c r="K336">
        <v>0</v>
      </c>
      <c r="L336">
        <v>0</v>
      </c>
      <c r="M336">
        <v>0</v>
      </c>
    </row>
    <row r="337" spans="2:13" x14ac:dyDescent="0.2">
      <c r="B337">
        <v>0</v>
      </c>
      <c r="C337">
        <v>0</v>
      </c>
      <c r="D337">
        <v>0</v>
      </c>
      <c r="E337">
        <v>0</v>
      </c>
      <c r="F337">
        <v>0</v>
      </c>
      <c r="G337">
        <v>1111111</v>
      </c>
      <c r="H337">
        <v>0</v>
      </c>
      <c r="I337">
        <v>0</v>
      </c>
      <c r="J337">
        <v>0</v>
      </c>
      <c r="K337">
        <v>0</v>
      </c>
      <c r="L337">
        <v>0</v>
      </c>
      <c r="M337">
        <v>0</v>
      </c>
    </row>
    <row r="338" spans="2:13" x14ac:dyDescent="0.2">
      <c r="B338">
        <v>0</v>
      </c>
      <c r="C338">
        <v>0</v>
      </c>
      <c r="D338">
        <v>0</v>
      </c>
      <c r="E338">
        <v>0</v>
      </c>
      <c r="F338">
        <v>0</v>
      </c>
      <c r="G338">
        <v>1111111</v>
      </c>
      <c r="H338">
        <v>0</v>
      </c>
      <c r="I338">
        <v>0</v>
      </c>
      <c r="J338">
        <v>0</v>
      </c>
      <c r="K338">
        <v>0</v>
      </c>
      <c r="L338">
        <v>0</v>
      </c>
      <c r="M338">
        <v>0</v>
      </c>
    </row>
    <row r="339" spans="2:13" x14ac:dyDescent="0.2">
      <c r="B339">
        <v>0</v>
      </c>
      <c r="C339">
        <v>0</v>
      </c>
      <c r="D339">
        <v>0</v>
      </c>
      <c r="E339">
        <v>0</v>
      </c>
      <c r="F339">
        <v>0</v>
      </c>
      <c r="G339">
        <v>1111111</v>
      </c>
      <c r="H339">
        <v>0</v>
      </c>
      <c r="I339">
        <v>0</v>
      </c>
      <c r="J339">
        <v>0</v>
      </c>
      <c r="K339">
        <v>0</v>
      </c>
      <c r="L339">
        <v>0</v>
      </c>
      <c r="M339">
        <v>0</v>
      </c>
    </row>
    <row r="340" spans="2:13" x14ac:dyDescent="0.2">
      <c r="B340">
        <v>0</v>
      </c>
      <c r="C340">
        <v>0</v>
      </c>
      <c r="D340">
        <v>0</v>
      </c>
      <c r="E340">
        <v>0</v>
      </c>
      <c r="F340">
        <v>0</v>
      </c>
      <c r="G340">
        <v>1111111</v>
      </c>
      <c r="H340">
        <v>0</v>
      </c>
      <c r="I340">
        <v>0</v>
      </c>
      <c r="J340">
        <v>0</v>
      </c>
      <c r="K340">
        <v>0</v>
      </c>
      <c r="L340">
        <v>0</v>
      </c>
      <c r="M340">
        <v>0</v>
      </c>
    </row>
    <row r="341" spans="2:13" x14ac:dyDescent="0.2">
      <c r="B341">
        <v>0</v>
      </c>
      <c r="C341">
        <v>0</v>
      </c>
      <c r="D341">
        <v>0</v>
      </c>
      <c r="E341">
        <v>0</v>
      </c>
      <c r="F341">
        <v>0</v>
      </c>
      <c r="G341">
        <v>1111111</v>
      </c>
      <c r="H341">
        <v>0</v>
      </c>
      <c r="I341">
        <v>0</v>
      </c>
      <c r="J341">
        <v>0</v>
      </c>
      <c r="K341">
        <v>0</v>
      </c>
      <c r="L341">
        <v>0</v>
      </c>
      <c r="M341">
        <v>0</v>
      </c>
    </row>
    <row r="342" spans="2:13" x14ac:dyDescent="0.2">
      <c r="B342">
        <v>0</v>
      </c>
      <c r="C342">
        <v>0</v>
      </c>
      <c r="D342">
        <v>0</v>
      </c>
      <c r="E342">
        <v>0</v>
      </c>
      <c r="F342">
        <v>0</v>
      </c>
      <c r="G342">
        <v>1111111</v>
      </c>
      <c r="H342">
        <v>0</v>
      </c>
      <c r="I342">
        <v>0</v>
      </c>
      <c r="J342">
        <v>0</v>
      </c>
      <c r="K342">
        <v>0</v>
      </c>
      <c r="L342">
        <v>0</v>
      </c>
      <c r="M342">
        <v>0</v>
      </c>
    </row>
    <row r="343" spans="2:13" x14ac:dyDescent="0.2">
      <c r="B343">
        <v>0</v>
      </c>
      <c r="C343">
        <v>0</v>
      </c>
      <c r="D343">
        <v>0</v>
      </c>
      <c r="E343">
        <v>0</v>
      </c>
      <c r="F343">
        <v>0</v>
      </c>
      <c r="G343">
        <v>1111111</v>
      </c>
      <c r="H343">
        <v>0</v>
      </c>
      <c r="I343">
        <v>0</v>
      </c>
      <c r="J343">
        <v>0</v>
      </c>
      <c r="K343">
        <v>0</v>
      </c>
      <c r="L343">
        <v>0</v>
      </c>
      <c r="M343">
        <v>0</v>
      </c>
    </row>
    <row r="344" spans="2:13" x14ac:dyDescent="0.2">
      <c r="B344">
        <v>0</v>
      </c>
      <c r="C344">
        <v>0</v>
      </c>
      <c r="D344">
        <v>0</v>
      </c>
      <c r="E344">
        <v>0</v>
      </c>
      <c r="F344">
        <v>0</v>
      </c>
      <c r="G344">
        <v>1111111</v>
      </c>
      <c r="H344">
        <v>0</v>
      </c>
      <c r="I344">
        <v>0</v>
      </c>
      <c r="J344">
        <v>0</v>
      </c>
      <c r="K344">
        <v>0</v>
      </c>
      <c r="L344">
        <v>0</v>
      </c>
      <c r="M344">
        <v>0</v>
      </c>
    </row>
    <row r="345" spans="2:13" x14ac:dyDescent="0.2">
      <c r="B345">
        <v>0</v>
      </c>
      <c r="C345">
        <v>0</v>
      </c>
      <c r="D345">
        <v>0</v>
      </c>
      <c r="E345">
        <v>0</v>
      </c>
      <c r="F345">
        <v>0</v>
      </c>
      <c r="G345">
        <v>1111111</v>
      </c>
      <c r="H345">
        <v>0</v>
      </c>
      <c r="I345">
        <v>0</v>
      </c>
      <c r="J345">
        <v>0</v>
      </c>
      <c r="K345">
        <v>0</v>
      </c>
      <c r="L345">
        <v>0</v>
      </c>
      <c r="M345">
        <v>0</v>
      </c>
    </row>
    <row r="346" spans="2:13" x14ac:dyDescent="0.2">
      <c r="B346">
        <v>0</v>
      </c>
      <c r="C346">
        <v>0</v>
      </c>
      <c r="D346">
        <v>0</v>
      </c>
      <c r="E346">
        <v>0</v>
      </c>
      <c r="F346">
        <v>0</v>
      </c>
      <c r="G346">
        <v>1111111</v>
      </c>
      <c r="H346">
        <v>0</v>
      </c>
      <c r="I346">
        <v>0</v>
      </c>
      <c r="J346">
        <v>0</v>
      </c>
      <c r="K346">
        <v>0</v>
      </c>
      <c r="L346">
        <v>0</v>
      </c>
      <c r="M346">
        <v>0</v>
      </c>
    </row>
    <row r="347" spans="2:13" x14ac:dyDescent="0.2">
      <c r="B347">
        <v>0</v>
      </c>
      <c r="C347">
        <v>0</v>
      </c>
      <c r="D347">
        <v>0</v>
      </c>
      <c r="E347">
        <v>0</v>
      </c>
      <c r="F347">
        <v>0</v>
      </c>
      <c r="G347">
        <v>1111111</v>
      </c>
      <c r="H347">
        <v>0</v>
      </c>
      <c r="I347">
        <v>0</v>
      </c>
      <c r="J347">
        <v>0</v>
      </c>
      <c r="K347">
        <v>0</v>
      </c>
      <c r="L347">
        <v>0</v>
      </c>
      <c r="M347">
        <v>0</v>
      </c>
    </row>
    <row r="348" spans="2:13" x14ac:dyDescent="0.2">
      <c r="B348">
        <v>0</v>
      </c>
      <c r="C348">
        <v>0</v>
      </c>
      <c r="D348">
        <v>0</v>
      </c>
      <c r="E348">
        <v>0</v>
      </c>
      <c r="F348">
        <v>0</v>
      </c>
      <c r="G348">
        <v>1111111</v>
      </c>
      <c r="H348">
        <v>0</v>
      </c>
      <c r="I348">
        <v>0</v>
      </c>
      <c r="J348">
        <v>0</v>
      </c>
      <c r="K348">
        <v>0</v>
      </c>
      <c r="L348">
        <v>0</v>
      </c>
      <c r="M348">
        <v>0</v>
      </c>
    </row>
    <row r="349" spans="2:13" x14ac:dyDescent="0.2">
      <c r="B349">
        <v>0</v>
      </c>
      <c r="C349">
        <v>0</v>
      </c>
      <c r="D349">
        <v>0</v>
      </c>
      <c r="E349">
        <v>0</v>
      </c>
      <c r="F349">
        <v>0</v>
      </c>
      <c r="G349">
        <v>1111111</v>
      </c>
      <c r="H349">
        <v>0</v>
      </c>
      <c r="I349">
        <v>0</v>
      </c>
      <c r="J349">
        <v>0</v>
      </c>
      <c r="K349">
        <v>0</v>
      </c>
      <c r="L349">
        <v>0</v>
      </c>
      <c r="M349">
        <v>0</v>
      </c>
    </row>
    <row r="350" spans="2:13" x14ac:dyDescent="0.2">
      <c r="B350">
        <v>0</v>
      </c>
      <c r="C350">
        <v>0</v>
      </c>
      <c r="D350">
        <v>0</v>
      </c>
      <c r="E350">
        <v>0</v>
      </c>
      <c r="F350">
        <v>0</v>
      </c>
      <c r="G350">
        <v>1111111</v>
      </c>
      <c r="H350">
        <v>0</v>
      </c>
      <c r="I350">
        <v>0</v>
      </c>
      <c r="J350">
        <v>0</v>
      </c>
      <c r="K350">
        <v>0</v>
      </c>
      <c r="L350">
        <v>0</v>
      </c>
      <c r="M350">
        <v>0</v>
      </c>
    </row>
    <row r="351" spans="2:13" x14ac:dyDescent="0.2">
      <c r="B351">
        <v>0</v>
      </c>
      <c r="C351">
        <v>0</v>
      </c>
      <c r="D351">
        <v>0</v>
      </c>
      <c r="E351">
        <v>0</v>
      </c>
      <c r="F351">
        <v>0</v>
      </c>
      <c r="G351">
        <v>1111111</v>
      </c>
      <c r="H351">
        <v>0</v>
      </c>
      <c r="I351">
        <v>0</v>
      </c>
      <c r="J351">
        <v>0</v>
      </c>
      <c r="K351">
        <v>0</v>
      </c>
      <c r="L351">
        <v>0</v>
      </c>
      <c r="M351">
        <v>0</v>
      </c>
    </row>
    <row r="352" spans="2:13" x14ac:dyDescent="0.2">
      <c r="B352">
        <v>0</v>
      </c>
      <c r="C352">
        <v>0</v>
      </c>
      <c r="D352">
        <v>0</v>
      </c>
      <c r="E352">
        <v>0</v>
      </c>
      <c r="F352">
        <v>0</v>
      </c>
      <c r="G352">
        <v>1111111</v>
      </c>
      <c r="H352">
        <v>0</v>
      </c>
      <c r="I352">
        <v>0</v>
      </c>
      <c r="J352">
        <v>0</v>
      </c>
      <c r="K352">
        <v>0</v>
      </c>
      <c r="L352">
        <v>0</v>
      </c>
      <c r="M352">
        <v>0</v>
      </c>
    </row>
    <row r="353" spans="2:13" x14ac:dyDescent="0.2">
      <c r="B353">
        <v>0</v>
      </c>
      <c r="C353">
        <v>0</v>
      </c>
      <c r="D353">
        <v>0</v>
      </c>
      <c r="E353">
        <v>0</v>
      </c>
      <c r="F353">
        <v>0</v>
      </c>
      <c r="G353">
        <v>1111111</v>
      </c>
      <c r="H353">
        <v>0</v>
      </c>
      <c r="I353">
        <v>0</v>
      </c>
      <c r="J353">
        <v>0</v>
      </c>
      <c r="K353">
        <v>0</v>
      </c>
      <c r="L353">
        <v>0</v>
      </c>
      <c r="M353">
        <v>0</v>
      </c>
    </row>
    <row r="354" spans="2:13" x14ac:dyDescent="0.2">
      <c r="B354">
        <v>0</v>
      </c>
      <c r="C354">
        <v>0</v>
      </c>
      <c r="D354">
        <v>0</v>
      </c>
      <c r="E354">
        <v>0</v>
      </c>
      <c r="F354">
        <v>0</v>
      </c>
      <c r="G354">
        <v>1111111</v>
      </c>
      <c r="H354">
        <v>0</v>
      </c>
      <c r="I354">
        <v>0</v>
      </c>
      <c r="J354">
        <v>0</v>
      </c>
      <c r="K354">
        <v>0</v>
      </c>
      <c r="L354">
        <v>0</v>
      </c>
      <c r="M354">
        <v>0</v>
      </c>
    </row>
    <row r="355" spans="2:13" x14ac:dyDescent="0.2">
      <c r="B355">
        <v>0</v>
      </c>
      <c r="C355">
        <v>0</v>
      </c>
      <c r="D355">
        <v>0</v>
      </c>
      <c r="E355">
        <v>0</v>
      </c>
      <c r="F355">
        <v>0</v>
      </c>
      <c r="G355">
        <v>1111111</v>
      </c>
      <c r="H355">
        <v>0</v>
      </c>
      <c r="I355">
        <v>0</v>
      </c>
      <c r="J355">
        <v>0</v>
      </c>
      <c r="K355">
        <v>0</v>
      </c>
      <c r="L355">
        <v>0</v>
      </c>
      <c r="M355">
        <v>0</v>
      </c>
    </row>
    <row r="356" spans="2:13" x14ac:dyDescent="0.2">
      <c r="B356">
        <v>0</v>
      </c>
      <c r="C356">
        <v>0</v>
      </c>
      <c r="D356">
        <v>0</v>
      </c>
      <c r="E356">
        <v>0</v>
      </c>
      <c r="F356">
        <v>0</v>
      </c>
      <c r="G356">
        <v>1111111</v>
      </c>
      <c r="H356">
        <v>0</v>
      </c>
      <c r="I356">
        <v>0</v>
      </c>
      <c r="J356">
        <v>0</v>
      </c>
      <c r="K356">
        <v>0</v>
      </c>
      <c r="L356">
        <v>0</v>
      </c>
      <c r="M356">
        <v>0</v>
      </c>
    </row>
    <row r="357" spans="2:13" x14ac:dyDescent="0.2">
      <c r="B357">
        <v>0</v>
      </c>
      <c r="C357">
        <v>0</v>
      </c>
      <c r="D357">
        <v>0</v>
      </c>
      <c r="E357">
        <v>0</v>
      </c>
      <c r="F357">
        <v>0</v>
      </c>
      <c r="G357">
        <v>1111111</v>
      </c>
      <c r="H357">
        <v>0</v>
      </c>
      <c r="I357">
        <v>0</v>
      </c>
      <c r="J357">
        <v>0</v>
      </c>
      <c r="K357">
        <v>0</v>
      </c>
      <c r="L357">
        <v>0</v>
      </c>
      <c r="M357">
        <v>0</v>
      </c>
    </row>
    <row r="358" spans="2:13" x14ac:dyDescent="0.2">
      <c r="B358">
        <v>0</v>
      </c>
      <c r="C358">
        <v>0</v>
      </c>
      <c r="D358">
        <v>0</v>
      </c>
      <c r="E358">
        <v>0</v>
      </c>
      <c r="F358">
        <v>0</v>
      </c>
      <c r="G358">
        <v>1111111</v>
      </c>
      <c r="H358">
        <v>0</v>
      </c>
      <c r="I358">
        <v>0</v>
      </c>
      <c r="J358">
        <v>0</v>
      </c>
      <c r="K358">
        <v>0</v>
      </c>
      <c r="L358">
        <v>0</v>
      </c>
      <c r="M358">
        <v>0</v>
      </c>
    </row>
    <row r="359" spans="2:13" x14ac:dyDescent="0.2">
      <c r="B359">
        <v>0</v>
      </c>
      <c r="C359">
        <v>0</v>
      </c>
      <c r="D359">
        <v>0</v>
      </c>
      <c r="E359">
        <v>0</v>
      </c>
      <c r="F359">
        <v>0</v>
      </c>
      <c r="G359">
        <v>1111111</v>
      </c>
      <c r="H359">
        <v>0</v>
      </c>
      <c r="I359">
        <v>0</v>
      </c>
      <c r="J359">
        <v>0</v>
      </c>
      <c r="K359">
        <v>0</v>
      </c>
      <c r="L359">
        <v>0</v>
      </c>
      <c r="M359">
        <v>0</v>
      </c>
    </row>
    <row r="360" spans="2:13" x14ac:dyDescent="0.2">
      <c r="B360">
        <v>0</v>
      </c>
      <c r="C360">
        <v>0</v>
      </c>
      <c r="D360">
        <v>0</v>
      </c>
      <c r="E360">
        <v>0</v>
      </c>
      <c r="F360">
        <v>0</v>
      </c>
      <c r="G360">
        <v>1111111</v>
      </c>
      <c r="H360">
        <v>0</v>
      </c>
      <c r="I360">
        <v>0</v>
      </c>
      <c r="J360">
        <v>0</v>
      </c>
      <c r="K360">
        <v>0</v>
      </c>
      <c r="L360">
        <v>0</v>
      </c>
      <c r="M360">
        <v>0</v>
      </c>
    </row>
    <row r="361" spans="2:13" x14ac:dyDescent="0.2">
      <c r="B361">
        <v>0</v>
      </c>
      <c r="C361">
        <v>0</v>
      </c>
      <c r="D361">
        <v>0</v>
      </c>
      <c r="E361">
        <v>0</v>
      </c>
      <c r="F361">
        <v>0</v>
      </c>
      <c r="G361">
        <v>1111111</v>
      </c>
      <c r="H361">
        <v>0</v>
      </c>
      <c r="I361">
        <v>0</v>
      </c>
      <c r="J361">
        <v>0</v>
      </c>
      <c r="K361">
        <v>0</v>
      </c>
      <c r="L361">
        <v>0</v>
      </c>
      <c r="M361">
        <v>0</v>
      </c>
    </row>
    <row r="362" spans="2:13" x14ac:dyDescent="0.2">
      <c r="B362">
        <v>0</v>
      </c>
      <c r="C362">
        <v>0</v>
      </c>
      <c r="D362">
        <v>0</v>
      </c>
      <c r="E362">
        <v>0</v>
      </c>
      <c r="F362">
        <v>0</v>
      </c>
      <c r="G362">
        <v>1111111</v>
      </c>
      <c r="H362">
        <v>0</v>
      </c>
      <c r="I362">
        <v>0</v>
      </c>
      <c r="J362">
        <v>0</v>
      </c>
      <c r="K362">
        <v>0</v>
      </c>
      <c r="L362">
        <v>0</v>
      </c>
      <c r="M362">
        <v>0</v>
      </c>
    </row>
    <row r="363" spans="2:13" x14ac:dyDescent="0.2">
      <c r="B363">
        <v>0</v>
      </c>
      <c r="C363">
        <v>0</v>
      </c>
      <c r="D363">
        <v>0</v>
      </c>
      <c r="E363">
        <v>0</v>
      </c>
      <c r="F363">
        <v>0</v>
      </c>
      <c r="G363">
        <v>1111111</v>
      </c>
      <c r="H363">
        <v>0</v>
      </c>
      <c r="I363">
        <v>0</v>
      </c>
      <c r="J363">
        <v>0</v>
      </c>
      <c r="K363">
        <v>0</v>
      </c>
      <c r="L363">
        <v>0</v>
      </c>
      <c r="M363">
        <v>0</v>
      </c>
    </row>
    <row r="364" spans="2:13" x14ac:dyDescent="0.2">
      <c r="B364">
        <v>0</v>
      </c>
      <c r="C364">
        <v>0</v>
      </c>
      <c r="D364">
        <v>0</v>
      </c>
      <c r="E364">
        <v>0</v>
      </c>
      <c r="F364">
        <v>0</v>
      </c>
      <c r="G364">
        <v>1111111</v>
      </c>
      <c r="H364">
        <v>0</v>
      </c>
      <c r="I364">
        <v>0</v>
      </c>
      <c r="J364">
        <v>0</v>
      </c>
      <c r="K364">
        <v>0</v>
      </c>
      <c r="L364">
        <v>0</v>
      </c>
      <c r="M364">
        <v>0</v>
      </c>
    </row>
    <row r="365" spans="2:13" x14ac:dyDescent="0.2">
      <c r="B365">
        <v>0</v>
      </c>
      <c r="C365">
        <v>0</v>
      </c>
      <c r="D365">
        <v>0</v>
      </c>
      <c r="E365">
        <v>0</v>
      </c>
      <c r="F365">
        <v>0</v>
      </c>
      <c r="G365">
        <v>1111111</v>
      </c>
      <c r="H365">
        <v>0</v>
      </c>
      <c r="I365">
        <v>0</v>
      </c>
      <c r="J365">
        <v>0</v>
      </c>
      <c r="K365">
        <v>0</v>
      </c>
      <c r="L365">
        <v>0</v>
      </c>
      <c r="M365">
        <v>0</v>
      </c>
    </row>
    <row r="366" spans="2:13" x14ac:dyDescent="0.2">
      <c r="B366">
        <v>0</v>
      </c>
      <c r="C366">
        <v>0</v>
      </c>
      <c r="D366">
        <v>0</v>
      </c>
      <c r="E366">
        <v>0</v>
      </c>
      <c r="F366">
        <v>0</v>
      </c>
      <c r="G366">
        <v>1111111</v>
      </c>
      <c r="H366">
        <v>0</v>
      </c>
      <c r="I366">
        <v>0</v>
      </c>
      <c r="J366">
        <v>0</v>
      </c>
      <c r="K366">
        <v>0</v>
      </c>
      <c r="L366">
        <v>0</v>
      </c>
      <c r="M366">
        <v>0</v>
      </c>
    </row>
    <row r="367" spans="2:13" x14ac:dyDescent="0.2">
      <c r="B367">
        <v>0</v>
      </c>
      <c r="C367">
        <v>0</v>
      </c>
      <c r="D367">
        <v>0</v>
      </c>
      <c r="E367">
        <v>0</v>
      </c>
      <c r="F367">
        <v>0</v>
      </c>
      <c r="G367">
        <v>1111111</v>
      </c>
      <c r="H367">
        <v>0</v>
      </c>
      <c r="I367">
        <v>0</v>
      </c>
      <c r="J367">
        <v>0</v>
      </c>
      <c r="K367">
        <v>0</v>
      </c>
      <c r="L367">
        <v>0</v>
      </c>
      <c r="M367">
        <v>0</v>
      </c>
    </row>
    <row r="368" spans="2:13" x14ac:dyDescent="0.2">
      <c r="B368">
        <v>0</v>
      </c>
      <c r="C368">
        <v>0</v>
      </c>
      <c r="D368">
        <v>0</v>
      </c>
      <c r="E368">
        <v>0</v>
      </c>
      <c r="F368">
        <v>0</v>
      </c>
      <c r="G368">
        <v>1111111</v>
      </c>
      <c r="H368">
        <v>0</v>
      </c>
      <c r="I368">
        <v>0</v>
      </c>
      <c r="J368">
        <v>0</v>
      </c>
      <c r="K368">
        <v>0</v>
      </c>
      <c r="L368">
        <v>0</v>
      </c>
      <c r="M368">
        <v>0</v>
      </c>
    </row>
    <row r="369" spans="2:13" x14ac:dyDescent="0.2">
      <c r="B369">
        <v>0</v>
      </c>
      <c r="C369">
        <v>0</v>
      </c>
      <c r="D369">
        <v>0</v>
      </c>
      <c r="E369">
        <v>0</v>
      </c>
      <c r="F369">
        <v>0</v>
      </c>
      <c r="G369">
        <v>1111111</v>
      </c>
      <c r="H369">
        <v>0</v>
      </c>
      <c r="I369">
        <v>0</v>
      </c>
      <c r="J369">
        <v>0</v>
      </c>
      <c r="K369">
        <v>0</v>
      </c>
      <c r="L369">
        <v>0</v>
      </c>
      <c r="M369">
        <v>0</v>
      </c>
    </row>
    <row r="370" spans="2:13" x14ac:dyDescent="0.2">
      <c r="B370">
        <v>0</v>
      </c>
      <c r="C370">
        <v>0</v>
      </c>
      <c r="D370">
        <v>0</v>
      </c>
      <c r="E370">
        <v>0</v>
      </c>
      <c r="F370">
        <v>0</v>
      </c>
      <c r="G370">
        <v>1111111</v>
      </c>
      <c r="H370">
        <v>0</v>
      </c>
      <c r="I370">
        <v>0</v>
      </c>
      <c r="J370">
        <v>0</v>
      </c>
      <c r="K370">
        <v>0</v>
      </c>
      <c r="L370">
        <v>0</v>
      </c>
      <c r="M370">
        <v>0</v>
      </c>
    </row>
    <row r="371" spans="2:13" x14ac:dyDescent="0.2">
      <c r="B371">
        <v>0</v>
      </c>
      <c r="C371">
        <v>0</v>
      </c>
      <c r="D371">
        <v>0</v>
      </c>
      <c r="E371">
        <v>0</v>
      </c>
      <c r="F371">
        <v>0</v>
      </c>
      <c r="G371">
        <v>1111111</v>
      </c>
      <c r="H371">
        <v>0</v>
      </c>
      <c r="I371">
        <v>0</v>
      </c>
      <c r="J371">
        <v>0</v>
      </c>
      <c r="K371">
        <v>0</v>
      </c>
      <c r="L371">
        <v>0</v>
      </c>
      <c r="M371">
        <v>0</v>
      </c>
    </row>
    <row r="372" spans="2:13" x14ac:dyDescent="0.2">
      <c r="B372">
        <v>0</v>
      </c>
      <c r="C372">
        <v>0</v>
      </c>
      <c r="D372">
        <v>0</v>
      </c>
      <c r="E372">
        <v>0</v>
      </c>
      <c r="F372">
        <v>0</v>
      </c>
      <c r="G372">
        <v>1111111</v>
      </c>
      <c r="H372">
        <v>0</v>
      </c>
      <c r="I372">
        <v>0</v>
      </c>
      <c r="J372">
        <v>0</v>
      </c>
      <c r="K372">
        <v>0</v>
      </c>
      <c r="L372">
        <v>0</v>
      </c>
      <c r="M372">
        <v>0</v>
      </c>
    </row>
    <row r="373" spans="2:13" x14ac:dyDescent="0.2">
      <c r="B373">
        <v>0</v>
      </c>
      <c r="C373">
        <v>0</v>
      </c>
      <c r="D373">
        <v>0</v>
      </c>
      <c r="E373">
        <v>0</v>
      </c>
      <c r="F373">
        <v>0</v>
      </c>
      <c r="G373">
        <v>1111111</v>
      </c>
      <c r="H373">
        <v>0</v>
      </c>
      <c r="I373">
        <v>0</v>
      </c>
      <c r="J373">
        <v>0</v>
      </c>
      <c r="K373">
        <v>0</v>
      </c>
      <c r="L373">
        <v>0</v>
      </c>
      <c r="M373">
        <v>0</v>
      </c>
    </row>
    <row r="374" spans="2:13" x14ac:dyDescent="0.2">
      <c r="B374">
        <v>0</v>
      </c>
      <c r="C374">
        <v>0</v>
      </c>
      <c r="D374">
        <v>0</v>
      </c>
      <c r="E374">
        <v>0</v>
      </c>
      <c r="F374">
        <v>0</v>
      </c>
      <c r="G374">
        <v>1111111</v>
      </c>
      <c r="H374">
        <v>0</v>
      </c>
      <c r="I374">
        <v>0</v>
      </c>
      <c r="J374">
        <v>0</v>
      </c>
      <c r="K374">
        <v>0</v>
      </c>
      <c r="L374">
        <v>0</v>
      </c>
      <c r="M374">
        <v>0</v>
      </c>
    </row>
    <row r="375" spans="2:13" x14ac:dyDescent="0.2">
      <c r="B375">
        <v>0</v>
      </c>
      <c r="C375">
        <v>0</v>
      </c>
      <c r="D375">
        <v>0</v>
      </c>
      <c r="E375">
        <v>0</v>
      </c>
      <c r="F375">
        <v>0</v>
      </c>
      <c r="G375">
        <v>1111111</v>
      </c>
      <c r="H375">
        <v>0</v>
      </c>
      <c r="I375">
        <v>0</v>
      </c>
      <c r="J375">
        <v>0</v>
      </c>
      <c r="K375">
        <v>0</v>
      </c>
      <c r="L375">
        <v>0</v>
      </c>
      <c r="M375">
        <v>0</v>
      </c>
    </row>
    <row r="376" spans="2:13" x14ac:dyDescent="0.2">
      <c r="B376">
        <v>0</v>
      </c>
      <c r="C376">
        <v>0</v>
      </c>
      <c r="D376">
        <v>0</v>
      </c>
      <c r="E376">
        <v>0</v>
      </c>
      <c r="F376">
        <v>0</v>
      </c>
      <c r="G376">
        <v>1111111</v>
      </c>
      <c r="H376">
        <v>0</v>
      </c>
      <c r="I376">
        <v>0</v>
      </c>
      <c r="J376">
        <v>0</v>
      </c>
      <c r="K376">
        <v>0</v>
      </c>
      <c r="L376">
        <v>0</v>
      </c>
      <c r="M376">
        <v>0</v>
      </c>
    </row>
    <row r="377" spans="2:13" x14ac:dyDescent="0.2">
      <c r="B377">
        <v>0</v>
      </c>
      <c r="C377">
        <v>0</v>
      </c>
      <c r="D377">
        <v>0</v>
      </c>
      <c r="E377">
        <v>0</v>
      </c>
      <c r="F377">
        <v>0</v>
      </c>
      <c r="G377">
        <v>1111111</v>
      </c>
      <c r="H377">
        <v>0</v>
      </c>
      <c r="I377">
        <v>0</v>
      </c>
      <c r="J377">
        <v>0</v>
      </c>
      <c r="K377">
        <v>0</v>
      </c>
      <c r="L377">
        <v>0</v>
      </c>
      <c r="M377">
        <v>0</v>
      </c>
    </row>
    <row r="378" spans="2:13" x14ac:dyDescent="0.2">
      <c r="B378">
        <v>0</v>
      </c>
      <c r="C378">
        <v>0</v>
      </c>
      <c r="D378">
        <v>0</v>
      </c>
      <c r="E378">
        <v>0</v>
      </c>
      <c r="F378">
        <v>0</v>
      </c>
      <c r="G378">
        <v>1111111</v>
      </c>
      <c r="H378">
        <v>0</v>
      </c>
      <c r="I378">
        <v>0</v>
      </c>
      <c r="J378">
        <v>0</v>
      </c>
      <c r="K378">
        <v>0</v>
      </c>
      <c r="L378">
        <v>0</v>
      </c>
      <c r="M378">
        <v>0</v>
      </c>
    </row>
    <row r="379" spans="2:13" x14ac:dyDescent="0.2">
      <c r="B379">
        <v>0</v>
      </c>
      <c r="C379">
        <v>0</v>
      </c>
      <c r="D379">
        <v>0</v>
      </c>
      <c r="E379">
        <v>0</v>
      </c>
      <c r="F379">
        <v>0</v>
      </c>
      <c r="G379">
        <v>1111111</v>
      </c>
      <c r="H379">
        <v>0</v>
      </c>
      <c r="I379">
        <v>0</v>
      </c>
      <c r="J379">
        <v>0</v>
      </c>
      <c r="K379">
        <v>0</v>
      </c>
      <c r="L379">
        <v>0</v>
      </c>
      <c r="M379">
        <v>0</v>
      </c>
    </row>
    <row r="380" spans="2:13" x14ac:dyDescent="0.2">
      <c r="B380">
        <v>0</v>
      </c>
      <c r="C380">
        <v>0</v>
      </c>
      <c r="D380">
        <v>0</v>
      </c>
      <c r="E380">
        <v>0</v>
      </c>
      <c r="F380">
        <v>0</v>
      </c>
      <c r="G380">
        <v>1111111</v>
      </c>
      <c r="H380">
        <v>0</v>
      </c>
      <c r="I380">
        <v>0</v>
      </c>
      <c r="J380">
        <v>0</v>
      </c>
      <c r="K380">
        <v>0</v>
      </c>
      <c r="L380">
        <v>0</v>
      </c>
      <c r="M380">
        <v>0</v>
      </c>
    </row>
    <row r="381" spans="2:13" x14ac:dyDescent="0.2">
      <c r="B381">
        <v>0</v>
      </c>
      <c r="C381">
        <v>0</v>
      </c>
      <c r="D381">
        <v>0</v>
      </c>
      <c r="E381">
        <v>0</v>
      </c>
      <c r="F381">
        <v>0</v>
      </c>
      <c r="G381">
        <v>1111111</v>
      </c>
      <c r="H381">
        <v>0</v>
      </c>
      <c r="I381">
        <v>0</v>
      </c>
      <c r="J381">
        <v>0</v>
      </c>
      <c r="K381">
        <v>0</v>
      </c>
      <c r="L381">
        <v>0</v>
      </c>
      <c r="M381">
        <v>0</v>
      </c>
    </row>
    <row r="382" spans="2:13" x14ac:dyDescent="0.2">
      <c r="B382">
        <v>0</v>
      </c>
      <c r="C382">
        <v>0</v>
      </c>
      <c r="D382">
        <v>0</v>
      </c>
      <c r="E382">
        <v>0</v>
      </c>
      <c r="F382">
        <v>0</v>
      </c>
      <c r="G382">
        <v>1111111</v>
      </c>
      <c r="H382">
        <v>0</v>
      </c>
      <c r="I382">
        <v>0</v>
      </c>
      <c r="J382">
        <v>0</v>
      </c>
      <c r="K382">
        <v>0</v>
      </c>
      <c r="L382">
        <v>0</v>
      </c>
      <c r="M382">
        <v>0</v>
      </c>
    </row>
    <row r="383" spans="2:13" x14ac:dyDescent="0.2">
      <c r="B383">
        <v>0</v>
      </c>
      <c r="C383">
        <v>0</v>
      </c>
      <c r="D383">
        <v>0</v>
      </c>
      <c r="E383">
        <v>0</v>
      </c>
      <c r="F383">
        <v>0</v>
      </c>
      <c r="G383">
        <v>1111111</v>
      </c>
      <c r="H383">
        <v>0</v>
      </c>
      <c r="I383">
        <v>0</v>
      </c>
      <c r="J383">
        <v>0</v>
      </c>
      <c r="K383">
        <v>0</v>
      </c>
      <c r="L383">
        <v>0</v>
      </c>
      <c r="M383">
        <v>0</v>
      </c>
    </row>
    <row r="384" spans="2:13" x14ac:dyDescent="0.2">
      <c r="B384">
        <v>0</v>
      </c>
      <c r="C384">
        <v>0</v>
      </c>
      <c r="D384">
        <v>0</v>
      </c>
      <c r="E384">
        <v>0</v>
      </c>
      <c r="F384">
        <v>0</v>
      </c>
      <c r="G384">
        <v>1111111</v>
      </c>
      <c r="H384">
        <v>0</v>
      </c>
      <c r="I384">
        <v>0</v>
      </c>
      <c r="J384">
        <v>0</v>
      </c>
      <c r="K384">
        <v>0</v>
      </c>
      <c r="L384">
        <v>0</v>
      </c>
      <c r="M384">
        <v>0</v>
      </c>
    </row>
    <row r="385" spans="2:13" x14ac:dyDescent="0.2">
      <c r="B385">
        <v>0</v>
      </c>
      <c r="C385">
        <v>0</v>
      </c>
      <c r="D385">
        <v>0</v>
      </c>
      <c r="E385">
        <v>0</v>
      </c>
      <c r="F385">
        <v>0</v>
      </c>
      <c r="G385">
        <v>1111111</v>
      </c>
      <c r="H385">
        <v>0</v>
      </c>
      <c r="I385">
        <v>0</v>
      </c>
      <c r="J385">
        <v>0</v>
      </c>
      <c r="K385">
        <v>0</v>
      </c>
      <c r="L385">
        <v>0</v>
      </c>
      <c r="M385">
        <v>0</v>
      </c>
    </row>
    <row r="386" spans="2:13" x14ac:dyDescent="0.2">
      <c r="B386">
        <v>0</v>
      </c>
      <c r="C386">
        <v>0</v>
      </c>
      <c r="D386">
        <v>0</v>
      </c>
      <c r="E386">
        <v>0</v>
      </c>
      <c r="F386">
        <v>0</v>
      </c>
      <c r="G386">
        <v>1111111</v>
      </c>
      <c r="H386">
        <v>0</v>
      </c>
      <c r="I386">
        <v>0</v>
      </c>
      <c r="J386">
        <v>0</v>
      </c>
      <c r="K386">
        <v>0</v>
      </c>
      <c r="L386">
        <v>0</v>
      </c>
      <c r="M386">
        <v>0</v>
      </c>
    </row>
    <row r="387" spans="2:13" x14ac:dyDescent="0.2">
      <c r="B387">
        <v>0</v>
      </c>
      <c r="C387">
        <v>0</v>
      </c>
      <c r="D387">
        <v>0</v>
      </c>
      <c r="E387">
        <v>0</v>
      </c>
      <c r="F387">
        <v>0</v>
      </c>
      <c r="G387">
        <v>1111111</v>
      </c>
      <c r="H387">
        <v>0</v>
      </c>
      <c r="I387">
        <v>0</v>
      </c>
      <c r="J387">
        <v>0</v>
      </c>
      <c r="K387">
        <v>0</v>
      </c>
      <c r="L387">
        <v>0</v>
      </c>
      <c r="M387">
        <v>0</v>
      </c>
    </row>
    <row r="388" spans="2:13" x14ac:dyDescent="0.2">
      <c r="B388">
        <v>0</v>
      </c>
      <c r="C388">
        <v>0</v>
      </c>
      <c r="D388">
        <v>0</v>
      </c>
      <c r="E388">
        <v>0</v>
      </c>
      <c r="F388">
        <v>0</v>
      </c>
      <c r="G388">
        <v>1111111</v>
      </c>
      <c r="H388">
        <v>0</v>
      </c>
      <c r="I388">
        <v>0</v>
      </c>
      <c r="J388">
        <v>0</v>
      </c>
      <c r="K388">
        <v>0</v>
      </c>
      <c r="L388">
        <v>0</v>
      </c>
      <c r="M388">
        <v>0</v>
      </c>
    </row>
    <row r="389" spans="2:13" x14ac:dyDescent="0.2">
      <c r="B389">
        <v>0</v>
      </c>
      <c r="C389">
        <v>0</v>
      </c>
      <c r="D389">
        <v>0</v>
      </c>
      <c r="E389">
        <v>0</v>
      </c>
      <c r="F389">
        <v>0</v>
      </c>
      <c r="G389">
        <v>1111111</v>
      </c>
      <c r="H389">
        <v>0</v>
      </c>
      <c r="I389">
        <v>0</v>
      </c>
      <c r="J389">
        <v>0</v>
      </c>
      <c r="K389">
        <v>0</v>
      </c>
      <c r="L389">
        <v>0</v>
      </c>
      <c r="M389">
        <v>0</v>
      </c>
    </row>
    <row r="390" spans="2:13" x14ac:dyDescent="0.2">
      <c r="B390">
        <v>0</v>
      </c>
      <c r="C390">
        <v>0</v>
      </c>
      <c r="D390">
        <v>0</v>
      </c>
      <c r="E390">
        <v>0</v>
      </c>
      <c r="F390">
        <v>0</v>
      </c>
      <c r="G390">
        <v>1111111</v>
      </c>
      <c r="H390">
        <v>0</v>
      </c>
      <c r="I390">
        <v>0</v>
      </c>
      <c r="J390">
        <v>0</v>
      </c>
      <c r="K390">
        <v>0</v>
      </c>
      <c r="L390">
        <v>0</v>
      </c>
      <c r="M390">
        <v>0</v>
      </c>
    </row>
    <row r="391" spans="2:13" x14ac:dyDescent="0.2">
      <c r="B391">
        <v>0</v>
      </c>
      <c r="C391">
        <v>0</v>
      </c>
      <c r="D391">
        <v>0</v>
      </c>
      <c r="E391">
        <v>0</v>
      </c>
      <c r="F391">
        <v>0</v>
      </c>
      <c r="G391">
        <v>1111111</v>
      </c>
      <c r="H391">
        <v>0</v>
      </c>
      <c r="I391">
        <v>0</v>
      </c>
      <c r="J391">
        <v>0</v>
      </c>
      <c r="K391">
        <v>0</v>
      </c>
      <c r="L391">
        <v>0</v>
      </c>
      <c r="M391">
        <v>0</v>
      </c>
    </row>
    <row r="392" spans="2:13" x14ac:dyDescent="0.2">
      <c r="B392">
        <v>0</v>
      </c>
      <c r="C392">
        <v>0</v>
      </c>
      <c r="D392">
        <v>0</v>
      </c>
      <c r="E392">
        <v>0</v>
      </c>
      <c r="F392">
        <v>0</v>
      </c>
      <c r="G392">
        <v>1111111</v>
      </c>
      <c r="H392">
        <v>0</v>
      </c>
      <c r="I392">
        <v>0</v>
      </c>
      <c r="J392">
        <v>0</v>
      </c>
      <c r="K392">
        <v>0</v>
      </c>
      <c r="L392">
        <v>0</v>
      </c>
      <c r="M392">
        <v>0</v>
      </c>
    </row>
    <row r="393" spans="2:13" x14ac:dyDescent="0.2">
      <c r="B393">
        <v>0</v>
      </c>
      <c r="C393">
        <v>0</v>
      </c>
      <c r="D393">
        <v>0</v>
      </c>
      <c r="E393">
        <v>0</v>
      </c>
      <c r="F393">
        <v>0</v>
      </c>
      <c r="G393">
        <v>1111111</v>
      </c>
      <c r="H393">
        <v>0</v>
      </c>
      <c r="I393">
        <v>0</v>
      </c>
      <c r="J393">
        <v>0</v>
      </c>
      <c r="K393">
        <v>0</v>
      </c>
      <c r="L393">
        <v>0</v>
      </c>
      <c r="M393">
        <v>0</v>
      </c>
    </row>
    <row r="394" spans="2:13" x14ac:dyDescent="0.2">
      <c r="B394">
        <v>0</v>
      </c>
      <c r="C394">
        <v>0</v>
      </c>
      <c r="D394">
        <v>0</v>
      </c>
      <c r="E394">
        <v>0</v>
      </c>
      <c r="F394">
        <v>0</v>
      </c>
      <c r="G394">
        <v>1111111</v>
      </c>
      <c r="H394">
        <v>0</v>
      </c>
      <c r="I394">
        <v>0</v>
      </c>
      <c r="J394">
        <v>0</v>
      </c>
      <c r="K394">
        <v>0</v>
      </c>
      <c r="L394">
        <v>0</v>
      </c>
      <c r="M394">
        <v>0</v>
      </c>
    </row>
    <row r="395" spans="2:13" x14ac:dyDescent="0.2">
      <c r="B395">
        <v>0</v>
      </c>
      <c r="C395">
        <v>0</v>
      </c>
      <c r="D395">
        <v>0</v>
      </c>
      <c r="E395">
        <v>0</v>
      </c>
      <c r="F395">
        <v>0</v>
      </c>
      <c r="G395">
        <v>1111111</v>
      </c>
      <c r="H395">
        <v>0</v>
      </c>
      <c r="I395">
        <v>0</v>
      </c>
      <c r="J395">
        <v>0</v>
      </c>
      <c r="K395">
        <v>0</v>
      </c>
      <c r="L395">
        <v>0</v>
      </c>
      <c r="M395">
        <v>0</v>
      </c>
    </row>
    <row r="396" spans="2:13" x14ac:dyDescent="0.2">
      <c r="B396">
        <v>0</v>
      </c>
      <c r="C396">
        <v>0</v>
      </c>
      <c r="D396">
        <v>0</v>
      </c>
      <c r="E396">
        <v>0</v>
      </c>
      <c r="F396">
        <v>0</v>
      </c>
      <c r="G396">
        <v>1111111</v>
      </c>
      <c r="H396">
        <v>0</v>
      </c>
      <c r="I396">
        <v>0</v>
      </c>
      <c r="J396">
        <v>0</v>
      </c>
      <c r="K396">
        <v>0</v>
      </c>
      <c r="L396">
        <v>0</v>
      </c>
      <c r="M396">
        <v>0</v>
      </c>
    </row>
    <row r="397" spans="2:13" x14ac:dyDescent="0.2">
      <c r="B397">
        <v>0</v>
      </c>
      <c r="C397">
        <v>0</v>
      </c>
      <c r="D397">
        <v>0</v>
      </c>
      <c r="E397">
        <v>0</v>
      </c>
      <c r="F397">
        <v>0</v>
      </c>
      <c r="G397">
        <v>1111111</v>
      </c>
      <c r="H397">
        <v>0</v>
      </c>
      <c r="I397">
        <v>0</v>
      </c>
      <c r="J397">
        <v>0</v>
      </c>
      <c r="K397">
        <v>0</v>
      </c>
      <c r="L397">
        <v>0</v>
      </c>
      <c r="M397">
        <v>0</v>
      </c>
    </row>
    <row r="398" spans="2:13" x14ac:dyDescent="0.2">
      <c r="B398">
        <v>0</v>
      </c>
      <c r="C398">
        <v>0</v>
      </c>
      <c r="D398">
        <v>0</v>
      </c>
      <c r="E398">
        <v>0</v>
      </c>
      <c r="F398">
        <v>0</v>
      </c>
      <c r="G398">
        <v>1111111</v>
      </c>
      <c r="H398">
        <v>0</v>
      </c>
      <c r="I398">
        <v>0</v>
      </c>
      <c r="J398">
        <v>0</v>
      </c>
      <c r="K398">
        <v>0</v>
      </c>
      <c r="L398">
        <v>0</v>
      </c>
      <c r="M398">
        <v>0</v>
      </c>
    </row>
    <row r="399" spans="2:13" x14ac:dyDescent="0.2">
      <c r="B399">
        <v>0</v>
      </c>
      <c r="C399">
        <v>0</v>
      </c>
      <c r="D399">
        <v>0</v>
      </c>
      <c r="E399">
        <v>0</v>
      </c>
      <c r="F399">
        <v>0</v>
      </c>
      <c r="G399">
        <v>1111111</v>
      </c>
      <c r="H399">
        <v>0</v>
      </c>
      <c r="I399">
        <v>0</v>
      </c>
      <c r="J399">
        <v>0</v>
      </c>
      <c r="K399">
        <v>0</v>
      </c>
      <c r="L399">
        <v>0</v>
      </c>
      <c r="M399">
        <v>0</v>
      </c>
    </row>
    <row r="400" spans="2:13" x14ac:dyDescent="0.2">
      <c r="B400">
        <v>0</v>
      </c>
      <c r="C400">
        <v>0</v>
      </c>
      <c r="D400">
        <v>0</v>
      </c>
      <c r="E400">
        <v>0</v>
      </c>
      <c r="F400">
        <v>0</v>
      </c>
      <c r="G400">
        <v>1111111</v>
      </c>
      <c r="H400">
        <v>0</v>
      </c>
      <c r="I400">
        <v>0</v>
      </c>
      <c r="J400">
        <v>0</v>
      </c>
      <c r="K400">
        <v>0</v>
      </c>
      <c r="L400">
        <v>0</v>
      </c>
      <c r="M400">
        <v>0</v>
      </c>
    </row>
    <row r="401" spans="2:13" x14ac:dyDescent="0.2">
      <c r="B401">
        <v>0</v>
      </c>
      <c r="C401">
        <v>0</v>
      </c>
      <c r="D401">
        <v>0</v>
      </c>
      <c r="E401">
        <v>0</v>
      </c>
      <c r="F401">
        <v>0</v>
      </c>
      <c r="G401">
        <v>1111111</v>
      </c>
      <c r="H401">
        <v>0</v>
      </c>
      <c r="I401">
        <v>0</v>
      </c>
      <c r="J401">
        <v>0</v>
      </c>
      <c r="K401">
        <v>0</v>
      </c>
      <c r="L401">
        <v>0</v>
      </c>
      <c r="M401">
        <v>0</v>
      </c>
    </row>
    <row r="402" spans="2:13" x14ac:dyDescent="0.2">
      <c r="B402">
        <v>0</v>
      </c>
      <c r="C402">
        <v>0</v>
      </c>
      <c r="D402">
        <v>0</v>
      </c>
      <c r="E402">
        <v>0</v>
      </c>
      <c r="F402">
        <v>0</v>
      </c>
      <c r="G402">
        <v>1111111</v>
      </c>
      <c r="H402">
        <v>0</v>
      </c>
      <c r="I402">
        <v>0</v>
      </c>
      <c r="J402">
        <v>0</v>
      </c>
      <c r="K402">
        <v>0</v>
      </c>
      <c r="L402">
        <v>0</v>
      </c>
      <c r="M402">
        <v>0</v>
      </c>
    </row>
    <row r="403" spans="2:13" x14ac:dyDescent="0.2">
      <c r="B403">
        <v>0</v>
      </c>
      <c r="C403">
        <v>0</v>
      </c>
      <c r="D403">
        <v>0</v>
      </c>
      <c r="E403">
        <v>0</v>
      </c>
      <c r="F403">
        <v>0</v>
      </c>
      <c r="G403">
        <v>1111111</v>
      </c>
      <c r="H403">
        <v>0</v>
      </c>
      <c r="I403">
        <v>0</v>
      </c>
      <c r="J403">
        <v>0</v>
      </c>
      <c r="K403">
        <v>0</v>
      </c>
      <c r="L403">
        <v>0</v>
      </c>
      <c r="M403">
        <v>0</v>
      </c>
    </row>
    <row r="404" spans="2:13" x14ac:dyDescent="0.2">
      <c r="B404">
        <v>0</v>
      </c>
      <c r="C404">
        <v>0</v>
      </c>
      <c r="D404">
        <v>0</v>
      </c>
      <c r="E404">
        <v>0</v>
      </c>
      <c r="F404">
        <v>0</v>
      </c>
      <c r="G404">
        <v>1111111</v>
      </c>
      <c r="H404">
        <v>0</v>
      </c>
      <c r="I404">
        <v>0</v>
      </c>
      <c r="J404">
        <v>0</v>
      </c>
      <c r="K404">
        <v>0</v>
      </c>
      <c r="L404">
        <v>0</v>
      </c>
      <c r="M404">
        <v>0</v>
      </c>
    </row>
    <row r="405" spans="2:13" x14ac:dyDescent="0.2">
      <c r="B405">
        <v>0</v>
      </c>
      <c r="C405">
        <v>0</v>
      </c>
      <c r="D405">
        <v>0</v>
      </c>
      <c r="E405">
        <v>0</v>
      </c>
      <c r="F405">
        <v>0</v>
      </c>
      <c r="G405">
        <v>1111111</v>
      </c>
      <c r="H405">
        <v>0</v>
      </c>
      <c r="I405">
        <v>0</v>
      </c>
      <c r="J405">
        <v>0</v>
      </c>
      <c r="K405">
        <v>0</v>
      </c>
      <c r="L405">
        <v>0</v>
      </c>
      <c r="M405">
        <v>0</v>
      </c>
    </row>
    <row r="406" spans="2:13" x14ac:dyDescent="0.2">
      <c r="B406">
        <v>0</v>
      </c>
      <c r="C406">
        <v>0</v>
      </c>
      <c r="D406">
        <v>0</v>
      </c>
      <c r="E406">
        <v>0</v>
      </c>
      <c r="F406">
        <v>0</v>
      </c>
      <c r="G406">
        <v>1111111</v>
      </c>
      <c r="H406">
        <v>0</v>
      </c>
      <c r="I406">
        <v>0</v>
      </c>
      <c r="J406">
        <v>0</v>
      </c>
      <c r="K406">
        <v>0</v>
      </c>
      <c r="L406">
        <v>0</v>
      </c>
      <c r="M406">
        <v>0</v>
      </c>
    </row>
    <row r="407" spans="2:13" x14ac:dyDescent="0.2">
      <c r="B407">
        <v>0</v>
      </c>
      <c r="C407">
        <v>0</v>
      </c>
      <c r="D407">
        <v>0</v>
      </c>
      <c r="E407">
        <v>0</v>
      </c>
      <c r="F407">
        <v>0</v>
      </c>
      <c r="G407">
        <v>1111111</v>
      </c>
      <c r="H407">
        <v>0</v>
      </c>
      <c r="I407">
        <v>0</v>
      </c>
      <c r="J407">
        <v>0</v>
      </c>
      <c r="K407">
        <v>0</v>
      </c>
      <c r="L407">
        <v>0</v>
      </c>
      <c r="M407">
        <v>0</v>
      </c>
    </row>
    <row r="408" spans="2:13" x14ac:dyDescent="0.2">
      <c r="B408">
        <v>0</v>
      </c>
      <c r="C408">
        <v>0</v>
      </c>
      <c r="D408">
        <v>0</v>
      </c>
      <c r="E408">
        <v>0</v>
      </c>
      <c r="F408">
        <v>0</v>
      </c>
      <c r="G408">
        <v>1111111</v>
      </c>
      <c r="H408">
        <v>0</v>
      </c>
      <c r="I408">
        <v>0</v>
      </c>
      <c r="J408">
        <v>0</v>
      </c>
      <c r="K408">
        <v>0</v>
      </c>
      <c r="L408">
        <v>0</v>
      </c>
      <c r="M408">
        <v>0</v>
      </c>
    </row>
    <row r="409" spans="2:13" x14ac:dyDescent="0.2">
      <c r="B409">
        <v>0</v>
      </c>
      <c r="C409">
        <v>0</v>
      </c>
      <c r="D409">
        <v>0</v>
      </c>
      <c r="E409">
        <v>0</v>
      </c>
      <c r="F409">
        <v>0</v>
      </c>
      <c r="G409">
        <v>1111111</v>
      </c>
      <c r="H409">
        <v>0</v>
      </c>
      <c r="I409">
        <v>0</v>
      </c>
      <c r="J409">
        <v>0</v>
      </c>
      <c r="K409">
        <v>0</v>
      </c>
      <c r="L409">
        <v>0</v>
      </c>
      <c r="M409">
        <v>0</v>
      </c>
    </row>
    <row r="410" spans="2:13" x14ac:dyDescent="0.2">
      <c r="B410">
        <v>0</v>
      </c>
      <c r="C410">
        <v>0</v>
      </c>
      <c r="D410">
        <v>0</v>
      </c>
      <c r="E410">
        <v>0</v>
      </c>
      <c r="F410">
        <v>0</v>
      </c>
      <c r="G410">
        <v>1111111</v>
      </c>
      <c r="H410">
        <v>0</v>
      </c>
      <c r="I410">
        <v>0</v>
      </c>
      <c r="J410">
        <v>0</v>
      </c>
      <c r="K410">
        <v>0</v>
      </c>
      <c r="L410">
        <v>0</v>
      </c>
      <c r="M410">
        <v>0</v>
      </c>
    </row>
    <row r="411" spans="2:13" x14ac:dyDescent="0.2">
      <c r="B411">
        <v>0</v>
      </c>
      <c r="C411">
        <v>0</v>
      </c>
      <c r="D411">
        <v>0</v>
      </c>
      <c r="E411">
        <v>0</v>
      </c>
      <c r="F411">
        <v>0</v>
      </c>
      <c r="G411">
        <v>1111111</v>
      </c>
      <c r="H411">
        <v>0</v>
      </c>
      <c r="I411">
        <v>0</v>
      </c>
      <c r="J411">
        <v>0</v>
      </c>
      <c r="K411">
        <v>0</v>
      </c>
      <c r="L411">
        <v>0</v>
      </c>
      <c r="M411">
        <v>0</v>
      </c>
    </row>
    <row r="412" spans="2:13" x14ac:dyDescent="0.2">
      <c r="B412">
        <v>0</v>
      </c>
      <c r="C412">
        <v>0</v>
      </c>
      <c r="D412">
        <v>0</v>
      </c>
      <c r="E412">
        <v>0</v>
      </c>
      <c r="F412">
        <v>0</v>
      </c>
      <c r="G412">
        <v>1111111</v>
      </c>
      <c r="H412">
        <v>0</v>
      </c>
      <c r="I412">
        <v>0</v>
      </c>
      <c r="J412">
        <v>0</v>
      </c>
      <c r="K412">
        <v>0</v>
      </c>
      <c r="L412">
        <v>0</v>
      </c>
      <c r="M412">
        <v>0</v>
      </c>
    </row>
    <row r="413" spans="2:13" x14ac:dyDescent="0.2">
      <c r="B413">
        <v>0</v>
      </c>
      <c r="C413">
        <v>0</v>
      </c>
      <c r="D413">
        <v>0</v>
      </c>
      <c r="E413">
        <v>0</v>
      </c>
      <c r="F413">
        <v>0</v>
      </c>
      <c r="G413">
        <v>1111111</v>
      </c>
      <c r="H413">
        <v>0</v>
      </c>
      <c r="I413">
        <v>0</v>
      </c>
      <c r="J413">
        <v>0</v>
      </c>
      <c r="K413">
        <v>0</v>
      </c>
      <c r="L413">
        <v>0</v>
      </c>
      <c r="M413">
        <v>0</v>
      </c>
    </row>
    <row r="414" spans="2:13" x14ac:dyDescent="0.2">
      <c r="B414">
        <v>0</v>
      </c>
      <c r="C414">
        <v>0</v>
      </c>
      <c r="D414">
        <v>0</v>
      </c>
      <c r="E414">
        <v>0</v>
      </c>
      <c r="F414">
        <v>0</v>
      </c>
      <c r="G414">
        <v>1111111</v>
      </c>
      <c r="H414">
        <v>0</v>
      </c>
      <c r="I414">
        <v>0</v>
      </c>
      <c r="J414">
        <v>0</v>
      </c>
      <c r="K414">
        <v>0</v>
      </c>
      <c r="L414">
        <v>0</v>
      </c>
      <c r="M414">
        <v>0</v>
      </c>
    </row>
    <row r="415" spans="2:13" x14ac:dyDescent="0.2">
      <c r="B415">
        <v>0</v>
      </c>
      <c r="C415">
        <v>0</v>
      </c>
      <c r="D415">
        <v>0</v>
      </c>
      <c r="E415">
        <v>0</v>
      </c>
      <c r="F415">
        <v>0</v>
      </c>
      <c r="G415">
        <v>1111111</v>
      </c>
      <c r="H415">
        <v>0</v>
      </c>
      <c r="I415">
        <v>0</v>
      </c>
      <c r="J415">
        <v>0</v>
      </c>
      <c r="K415">
        <v>0</v>
      </c>
      <c r="L415">
        <v>0</v>
      </c>
      <c r="M415">
        <v>0</v>
      </c>
    </row>
    <row r="416" spans="2:13" x14ac:dyDescent="0.2">
      <c r="B416">
        <v>0</v>
      </c>
      <c r="C416">
        <v>0</v>
      </c>
      <c r="D416">
        <v>0</v>
      </c>
      <c r="E416">
        <v>0</v>
      </c>
      <c r="F416">
        <v>0</v>
      </c>
      <c r="G416">
        <v>1111111</v>
      </c>
      <c r="H416">
        <v>0</v>
      </c>
      <c r="I416">
        <v>0</v>
      </c>
      <c r="J416">
        <v>0</v>
      </c>
      <c r="K416">
        <v>0</v>
      </c>
      <c r="L416">
        <v>0</v>
      </c>
      <c r="M416">
        <v>0</v>
      </c>
    </row>
    <row r="417" spans="2:13" x14ac:dyDescent="0.2">
      <c r="B417">
        <v>0</v>
      </c>
      <c r="C417">
        <v>0</v>
      </c>
      <c r="D417">
        <v>0</v>
      </c>
      <c r="E417">
        <v>0</v>
      </c>
      <c r="F417">
        <v>0</v>
      </c>
      <c r="G417">
        <v>1111111</v>
      </c>
      <c r="H417">
        <v>0</v>
      </c>
      <c r="I417">
        <v>0</v>
      </c>
      <c r="J417">
        <v>0</v>
      </c>
      <c r="K417">
        <v>0</v>
      </c>
      <c r="L417">
        <v>0</v>
      </c>
      <c r="M417">
        <v>0</v>
      </c>
    </row>
    <row r="418" spans="2:13" x14ac:dyDescent="0.2">
      <c r="B418">
        <v>0</v>
      </c>
      <c r="C418">
        <v>0</v>
      </c>
      <c r="D418">
        <v>0</v>
      </c>
      <c r="E418">
        <v>0</v>
      </c>
      <c r="F418">
        <v>0</v>
      </c>
      <c r="G418">
        <v>1111111</v>
      </c>
      <c r="H418">
        <v>0</v>
      </c>
      <c r="I418">
        <v>0</v>
      </c>
      <c r="J418">
        <v>0</v>
      </c>
      <c r="K418">
        <v>0</v>
      </c>
      <c r="L418">
        <v>0</v>
      </c>
      <c r="M418">
        <v>0</v>
      </c>
    </row>
    <row r="419" spans="2:13" x14ac:dyDescent="0.2">
      <c r="B419">
        <v>0</v>
      </c>
      <c r="C419">
        <v>0</v>
      </c>
      <c r="D419">
        <v>0</v>
      </c>
      <c r="E419">
        <v>0</v>
      </c>
      <c r="F419">
        <v>0</v>
      </c>
      <c r="G419">
        <v>1111111</v>
      </c>
      <c r="H419">
        <v>0</v>
      </c>
      <c r="I419">
        <v>0</v>
      </c>
      <c r="J419">
        <v>0</v>
      </c>
      <c r="K419">
        <v>0</v>
      </c>
      <c r="L419">
        <v>0</v>
      </c>
      <c r="M419">
        <v>0</v>
      </c>
    </row>
    <row r="420" spans="2:13" x14ac:dyDescent="0.2">
      <c r="B420">
        <v>0</v>
      </c>
      <c r="C420">
        <v>0</v>
      </c>
      <c r="D420">
        <v>0</v>
      </c>
      <c r="E420">
        <v>0</v>
      </c>
      <c r="F420">
        <v>0</v>
      </c>
      <c r="G420">
        <v>1111111</v>
      </c>
      <c r="H420">
        <v>0</v>
      </c>
      <c r="I420">
        <v>0</v>
      </c>
      <c r="J420">
        <v>0</v>
      </c>
      <c r="K420">
        <v>0</v>
      </c>
      <c r="L420">
        <v>0</v>
      </c>
      <c r="M420">
        <v>0</v>
      </c>
    </row>
    <row r="421" spans="2:13" x14ac:dyDescent="0.2">
      <c r="B421">
        <v>0</v>
      </c>
      <c r="C421">
        <v>0</v>
      </c>
      <c r="D421">
        <v>0</v>
      </c>
      <c r="E421">
        <v>0</v>
      </c>
      <c r="F421">
        <v>0</v>
      </c>
      <c r="G421">
        <v>1111111</v>
      </c>
      <c r="H421">
        <v>0</v>
      </c>
      <c r="I421">
        <v>0</v>
      </c>
      <c r="J421">
        <v>0</v>
      </c>
      <c r="K421">
        <v>0</v>
      </c>
      <c r="L421">
        <v>0</v>
      </c>
      <c r="M421">
        <v>0</v>
      </c>
    </row>
    <row r="422" spans="2:13" x14ac:dyDescent="0.2">
      <c r="B422">
        <v>0</v>
      </c>
      <c r="C422">
        <v>0</v>
      </c>
      <c r="D422">
        <v>0</v>
      </c>
      <c r="E422">
        <v>0</v>
      </c>
      <c r="F422">
        <v>0</v>
      </c>
      <c r="G422">
        <v>1111111</v>
      </c>
      <c r="H422">
        <v>0</v>
      </c>
      <c r="I422">
        <v>0</v>
      </c>
      <c r="J422">
        <v>0</v>
      </c>
      <c r="K422">
        <v>0</v>
      </c>
      <c r="L422">
        <v>0</v>
      </c>
      <c r="M422">
        <v>0</v>
      </c>
    </row>
    <row r="423" spans="2:13" x14ac:dyDescent="0.2">
      <c r="B423">
        <v>0</v>
      </c>
      <c r="C423">
        <v>0</v>
      </c>
      <c r="D423">
        <v>0</v>
      </c>
      <c r="E423">
        <v>0</v>
      </c>
      <c r="F423">
        <v>0</v>
      </c>
      <c r="G423">
        <v>1111111</v>
      </c>
      <c r="H423">
        <v>0</v>
      </c>
      <c r="I423">
        <v>0</v>
      </c>
      <c r="J423">
        <v>0</v>
      </c>
      <c r="K423">
        <v>0</v>
      </c>
      <c r="L423">
        <v>0</v>
      </c>
      <c r="M423">
        <v>0</v>
      </c>
    </row>
    <row r="424" spans="2:13" x14ac:dyDescent="0.2">
      <c r="B424">
        <v>0</v>
      </c>
      <c r="C424">
        <v>0</v>
      </c>
      <c r="D424">
        <v>0</v>
      </c>
      <c r="E424">
        <v>0</v>
      </c>
      <c r="F424">
        <v>0</v>
      </c>
      <c r="G424">
        <v>1111111</v>
      </c>
      <c r="H424">
        <v>0</v>
      </c>
      <c r="I424">
        <v>0</v>
      </c>
      <c r="J424">
        <v>0</v>
      </c>
      <c r="K424">
        <v>0</v>
      </c>
      <c r="L424">
        <v>0</v>
      </c>
      <c r="M424">
        <v>0</v>
      </c>
    </row>
    <row r="425" spans="2:13" x14ac:dyDescent="0.2">
      <c r="B425">
        <v>0</v>
      </c>
      <c r="C425">
        <v>0</v>
      </c>
      <c r="D425">
        <v>0</v>
      </c>
      <c r="E425">
        <v>0</v>
      </c>
      <c r="F425">
        <v>0</v>
      </c>
      <c r="G425">
        <v>1111111</v>
      </c>
      <c r="H425">
        <v>0</v>
      </c>
      <c r="I425">
        <v>0</v>
      </c>
      <c r="J425">
        <v>0</v>
      </c>
      <c r="K425">
        <v>0</v>
      </c>
      <c r="L425">
        <v>0</v>
      </c>
      <c r="M425">
        <v>0</v>
      </c>
    </row>
    <row r="426" spans="2:13" x14ac:dyDescent="0.2">
      <c r="B426">
        <v>0</v>
      </c>
      <c r="C426">
        <v>0</v>
      </c>
      <c r="D426">
        <v>0</v>
      </c>
      <c r="E426">
        <v>0</v>
      </c>
      <c r="F426">
        <v>0</v>
      </c>
      <c r="G426">
        <v>1111111</v>
      </c>
      <c r="H426">
        <v>0</v>
      </c>
      <c r="I426">
        <v>0</v>
      </c>
      <c r="J426">
        <v>0</v>
      </c>
      <c r="K426">
        <v>0</v>
      </c>
      <c r="L426">
        <v>0</v>
      </c>
      <c r="M426">
        <v>0</v>
      </c>
    </row>
    <row r="427" spans="2:13" x14ac:dyDescent="0.2">
      <c r="B427">
        <v>0</v>
      </c>
      <c r="C427">
        <v>0</v>
      </c>
      <c r="D427">
        <v>0</v>
      </c>
      <c r="E427">
        <v>0</v>
      </c>
      <c r="F427">
        <v>0</v>
      </c>
      <c r="G427">
        <v>1111111</v>
      </c>
      <c r="H427">
        <v>0</v>
      </c>
      <c r="I427">
        <v>0</v>
      </c>
      <c r="J427">
        <v>0</v>
      </c>
      <c r="K427">
        <v>0</v>
      </c>
      <c r="L427">
        <v>0</v>
      </c>
      <c r="M427">
        <v>0</v>
      </c>
    </row>
    <row r="428" spans="2:13" x14ac:dyDescent="0.2">
      <c r="B428">
        <v>0</v>
      </c>
      <c r="C428">
        <v>0</v>
      </c>
      <c r="D428">
        <v>0</v>
      </c>
      <c r="E428">
        <v>0</v>
      </c>
      <c r="F428">
        <v>0</v>
      </c>
      <c r="G428">
        <v>1111111</v>
      </c>
      <c r="H428">
        <v>0</v>
      </c>
      <c r="I428">
        <v>0</v>
      </c>
      <c r="J428">
        <v>0</v>
      </c>
      <c r="K428">
        <v>0</v>
      </c>
      <c r="L428">
        <v>0</v>
      </c>
      <c r="M428">
        <v>0</v>
      </c>
    </row>
    <row r="429" spans="2:13" x14ac:dyDescent="0.2">
      <c r="B429">
        <v>0</v>
      </c>
      <c r="C429">
        <v>0</v>
      </c>
      <c r="D429">
        <v>0</v>
      </c>
      <c r="E429">
        <v>0</v>
      </c>
      <c r="F429">
        <v>0</v>
      </c>
      <c r="G429">
        <v>1111111</v>
      </c>
      <c r="H429">
        <v>0</v>
      </c>
      <c r="I429">
        <v>0</v>
      </c>
      <c r="J429">
        <v>0</v>
      </c>
      <c r="K429">
        <v>0</v>
      </c>
      <c r="L429">
        <v>0</v>
      </c>
      <c r="M429">
        <v>0</v>
      </c>
    </row>
    <row r="430" spans="2:13" x14ac:dyDescent="0.2">
      <c r="B430">
        <v>0</v>
      </c>
      <c r="C430">
        <v>0</v>
      </c>
      <c r="D430">
        <v>0</v>
      </c>
      <c r="E430">
        <v>0</v>
      </c>
      <c r="F430">
        <v>0</v>
      </c>
      <c r="G430">
        <v>1111111</v>
      </c>
      <c r="H430">
        <v>0</v>
      </c>
      <c r="I430">
        <v>0</v>
      </c>
      <c r="J430">
        <v>0</v>
      </c>
      <c r="K430">
        <v>0</v>
      </c>
      <c r="L430">
        <v>0</v>
      </c>
      <c r="M430">
        <v>0</v>
      </c>
    </row>
    <row r="431" spans="2:13" x14ac:dyDescent="0.2">
      <c r="B431">
        <v>0</v>
      </c>
      <c r="C431">
        <v>0</v>
      </c>
      <c r="D431">
        <v>0</v>
      </c>
      <c r="E431">
        <v>0</v>
      </c>
      <c r="F431">
        <v>0</v>
      </c>
      <c r="G431">
        <v>1111111</v>
      </c>
      <c r="H431">
        <v>0</v>
      </c>
      <c r="I431">
        <v>0</v>
      </c>
      <c r="J431">
        <v>0</v>
      </c>
      <c r="K431">
        <v>0</v>
      </c>
      <c r="L431">
        <v>0</v>
      </c>
      <c r="M431">
        <v>0</v>
      </c>
    </row>
    <row r="432" spans="2:13" x14ac:dyDescent="0.2">
      <c r="B432">
        <v>0</v>
      </c>
      <c r="C432">
        <v>0</v>
      </c>
      <c r="D432">
        <v>0</v>
      </c>
      <c r="E432">
        <v>0</v>
      </c>
      <c r="F432">
        <v>0</v>
      </c>
      <c r="G432">
        <v>1111111</v>
      </c>
      <c r="H432">
        <v>0</v>
      </c>
      <c r="I432">
        <v>0</v>
      </c>
      <c r="J432">
        <v>0</v>
      </c>
      <c r="K432">
        <v>0</v>
      </c>
      <c r="L432">
        <v>0</v>
      </c>
      <c r="M432">
        <v>0</v>
      </c>
    </row>
    <row r="433" spans="2:13" x14ac:dyDescent="0.2">
      <c r="B433">
        <v>0</v>
      </c>
      <c r="C433">
        <v>0</v>
      </c>
      <c r="D433">
        <v>0</v>
      </c>
      <c r="E433">
        <v>0</v>
      </c>
      <c r="F433">
        <v>0</v>
      </c>
      <c r="G433">
        <v>1111111</v>
      </c>
      <c r="H433">
        <v>0</v>
      </c>
      <c r="I433">
        <v>0</v>
      </c>
      <c r="J433">
        <v>0</v>
      </c>
      <c r="K433">
        <v>0</v>
      </c>
      <c r="L433">
        <v>0</v>
      </c>
      <c r="M433">
        <v>0</v>
      </c>
    </row>
    <row r="434" spans="2:13" x14ac:dyDescent="0.2">
      <c r="B434">
        <v>0</v>
      </c>
      <c r="C434">
        <v>0</v>
      </c>
      <c r="D434">
        <v>0</v>
      </c>
      <c r="E434">
        <v>0</v>
      </c>
      <c r="F434">
        <v>0</v>
      </c>
      <c r="G434">
        <v>1111111</v>
      </c>
      <c r="H434">
        <v>0</v>
      </c>
      <c r="I434">
        <v>0</v>
      </c>
      <c r="J434">
        <v>0</v>
      </c>
      <c r="K434">
        <v>0</v>
      </c>
      <c r="L434">
        <v>0</v>
      </c>
      <c r="M434">
        <v>0</v>
      </c>
    </row>
    <row r="435" spans="2:13" x14ac:dyDescent="0.2">
      <c r="B435">
        <v>0</v>
      </c>
      <c r="C435">
        <v>0</v>
      </c>
      <c r="D435">
        <v>0</v>
      </c>
      <c r="E435">
        <v>0</v>
      </c>
      <c r="F435">
        <v>0</v>
      </c>
      <c r="G435">
        <v>1111111</v>
      </c>
      <c r="H435">
        <v>0</v>
      </c>
      <c r="I435">
        <v>0</v>
      </c>
      <c r="J435">
        <v>0</v>
      </c>
      <c r="K435">
        <v>0</v>
      </c>
      <c r="L435">
        <v>0</v>
      </c>
      <c r="M435">
        <v>0</v>
      </c>
    </row>
    <row r="436" spans="2:13" x14ac:dyDescent="0.2">
      <c r="B436">
        <v>0</v>
      </c>
      <c r="C436">
        <v>0</v>
      </c>
      <c r="D436">
        <v>0</v>
      </c>
      <c r="E436">
        <v>0</v>
      </c>
      <c r="F436">
        <v>0</v>
      </c>
      <c r="G436">
        <v>1111111</v>
      </c>
      <c r="H436">
        <v>0</v>
      </c>
      <c r="I436">
        <v>0</v>
      </c>
      <c r="J436">
        <v>0</v>
      </c>
      <c r="K436">
        <v>0</v>
      </c>
      <c r="L436">
        <v>0</v>
      </c>
      <c r="M436">
        <v>0</v>
      </c>
    </row>
    <row r="437" spans="2:13" x14ac:dyDescent="0.2">
      <c r="B437">
        <v>0</v>
      </c>
      <c r="C437">
        <v>0</v>
      </c>
      <c r="D437">
        <v>0</v>
      </c>
      <c r="E437">
        <v>0</v>
      </c>
      <c r="F437">
        <v>0</v>
      </c>
      <c r="G437">
        <v>1111111</v>
      </c>
      <c r="H437">
        <v>0</v>
      </c>
      <c r="I437">
        <v>0</v>
      </c>
      <c r="J437">
        <v>0</v>
      </c>
      <c r="K437">
        <v>0</v>
      </c>
      <c r="L437">
        <v>0</v>
      </c>
      <c r="M437">
        <v>0</v>
      </c>
    </row>
    <row r="438" spans="2:13" x14ac:dyDescent="0.2">
      <c r="B438">
        <v>0</v>
      </c>
      <c r="C438">
        <v>0</v>
      </c>
      <c r="D438">
        <v>0</v>
      </c>
      <c r="E438">
        <v>0</v>
      </c>
      <c r="F438">
        <v>0</v>
      </c>
      <c r="G438">
        <v>1111111</v>
      </c>
      <c r="H438">
        <v>0</v>
      </c>
      <c r="I438">
        <v>0</v>
      </c>
      <c r="J438">
        <v>0</v>
      </c>
      <c r="K438">
        <v>0</v>
      </c>
      <c r="L438">
        <v>0</v>
      </c>
      <c r="M438">
        <v>0</v>
      </c>
    </row>
    <row r="439" spans="2:13" x14ac:dyDescent="0.2">
      <c r="B439">
        <v>0</v>
      </c>
      <c r="C439">
        <v>0</v>
      </c>
      <c r="D439">
        <v>0</v>
      </c>
      <c r="E439">
        <v>0</v>
      </c>
      <c r="F439">
        <v>0</v>
      </c>
      <c r="G439">
        <v>1111111</v>
      </c>
      <c r="H439">
        <v>0</v>
      </c>
      <c r="I439">
        <v>0</v>
      </c>
      <c r="J439">
        <v>0</v>
      </c>
      <c r="K439">
        <v>0</v>
      </c>
      <c r="L439">
        <v>0</v>
      </c>
      <c r="M439">
        <v>0</v>
      </c>
    </row>
    <row r="440" spans="2:13" x14ac:dyDescent="0.2">
      <c r="B440">
        <v>0</v>
      </c>
      <c r="C440">
        <v>0</v>
      </c>
      <c r="D440">
        <v>0</v>
      </c>
      <c r="E440">
        <v>0</v>
      </c>
      <c r="F440">
        <v>0</v>
      </c>
      <c r="G440">
        <v>1111111</v>
      </c>
      <c r="H440">
        <v>0</v>
      </c>
      <c r="I440">
        <v>0</v>
      </c>
      <c r="J440">
        <v>0</v>
      </c>
      <c r="K440">
        <v>0</v>
      </c>
      <c r="L440">
        <v>0</v>
      </c>
      <c r="M440">
        <v>0</v>
      </c>
    </row>
    <row r="441" spans="2:13" x14ac:dyDescent="0.2">
      <c r="B441">
        <v>0</v>
      </c>
      <c r="C441">
        <v>0</v>
      </c>
      <c r="D441">
        <v>0</v>
      </c>
      <c r="E441">
        <v>0</v>
      </c>
      <c r="F441">
        <v>0</v>
      </c>
      <c r="G441">
        <v>1111111</v>
      </c>
      <c r="H441">
        <v>0</v>
      </c>
      <c r="I441">
        <v>0</v>
      </c>
      <c r="J441">
        <v>0</v>
      </c>
      <c r="K441">
        <v>0</v>
      </c>
      <c r="L441">
        <v>0</v>
      </c>
      <c r="M441">
        <v>0</v>
      </c>
    </row>
    <row r="442" spans="2:13" x14ac:dyDescent="0.2">
      <c r="B442">
        <v>0</v>
      </c>
      <c r="C442">
        <v>0</v>
      </c>
      <c r="D442">
        <v>0</v>
      </c>
      <c r="E442">
        <v>0</v>
      </c>
      <c r="F442">
        <v>0</v>
      </c>
      <c r="G442">
        <v>1111111</v>
      </c>
      <c r="H442">
        <v>0</v>
      </c>
      <c r="I442">
        <v>0</v>
      </c>
      <c r="J442">
        <v>0</v>
      </c>
      <c r="K442">
        <v>0</v>
      </c>
      <c r="L442">
        <v>0</v>
      </c>
      <c r="M442">
        <v>0</v>
      </c>
    </row>
    <row r="443" spans="2:13" x14ac:dyDescent="0.2">
      <c r="B443">
        <v>0</v>
      </c>
      <c r="C443">
        <v>0</v>
      </c>
      <c r="D443">
        <v>0</v>
      </c>
      <c r="E443">
        <v>0</v>
      </c>
      <c r="F443">
        <v>0</v>
      </c>
      <c r="G443">
        <v>1111111</v>
      </c>
      <c r="H443">
        <v>0</v>
      </c>
      <c r="I443">
        <v>0</v>
      </c>
      <c r="J443">
        <v>0</v>
      </c>
      <c r="K443">
        <v>0</v>
      </c>
      <c r="L443">
        <v>0</v>
      </c>
      <c r="M443">
        <v>0</v>
      </c>
    </row>
    <row r="444" spans="2:13" x14ac:dyDescent="0.2">
      <c r="B444">
        <v>0</v>
      </c>
      <c r="C444">
        <v>0</v>
      </c>
      <c r="D444">
        <v>0</v>
      </c>
      <c r="E444">
        <v>0</v>
      </c>
      <c r="F444">
        <v>0</v>
      </c>
      <c r="G444">
        <v>1111111</v>
      </c>
      <c r="H444">
        <v>0</v>
      </c>
      <c r="I444">
        <v>0</v>
      </c>
      <c r="J444">
        <v>0</v>
      </c>
      <c r="K444">
        <v>0</v>
      </c>
      <c r="L444">
        <v>0</v>
      </c>
      <c r="M444">
        <v>0</v>
      </c>
    </row>
    <row r="445" spans="2:13" x14ac:dyDescent="0.2">
      <c r="B445">
        <v>0</v>
      </c>
      <c r="C445">
        <v>0</v>
      </c>
      <c r="D445">
        <v>0</v>
      </c>
      <c r="E445">
        <v>0</v>
      </c>
      <c r="F445">
        <v>0</v>
      </c>
      <c r="G445">
        <v>1111111</v>
      </c>
      <c r="H445">
        <v>0</v>
      </c>
      <c r="I445">
        <v>0</v>
      </c>
      <c r="J445">
        <v>0</v>
      </c>
      <c r="K445">
        <v>0</v>
      </c>
      <c r="L445">
        <v>0</v>
      </c>
      <c r="M445">
        <v>0</v>
      </c>
    </row>
    <row r="446" spans="2:13" x14ac:dyDescent="0.2">
      <c r="B446">
        <v>0</v>
      </c>
      <c r="C446">
        <v>0</v>
      </c>
      <c r="D446">
        <v>0</v>
      </c>
      <c r="E446">
        <v>0</v>
      </c>
      <c r="F446">
        <v>0</v>
      </c>
      <c r="G446">
        <v>1111111</v>
      </c>
      <c r="H446">
        <v>0</v>
      </c>
      <c r="I446">
        <v>0</v>
      </c>
      <c r="J446">
        <v>0</v>
      </c>
      <c r="K446">
        <v>0</v>
      </c>
      <c r="L446">
        <v>0</v>
      </c>
      <c r="M446">
        <v>0</v>
      </c>
    </row>
    <row r="447" spans="2:13" x14ac:dyDescent="0.2">
      <c r="B447">
        <v>0</v>
      </c>
      <c r="C447">
        <v>0</v>
      </c>
      <c r="D447">
        <v>0</v>
      </c>
      <c r="E447">
        <v>0</v>
      </c>
      <c r="F447">
        <v>0</v>
      </c>
      <c r="G447">
        <v>1111111</v>
      </c>
      <c r="H447">
        <v>0</v>
      </c>
      <c r="I447">
        <v>0</v>
      </c>
      <c r="J447">
        <v>0</v>
      </c>
      <c r="K447">
        <v>0</v>
      </c>
      <c r="L447">
        <v>0</v>
      </c>
      <c r="M447">
        <v>0</v>
      </c>
    </row>
    <row r="448" spans="2:13" x14ac:dyDescent="0.2">
      <c r="B448">
        <v>0</v>
      </c>
      <c r="C448">
        <v>0</v>
      </c>
      <c r="D448">
        <v>0</v>
      </c>
      <c r="E448">
        <v>0</v>
      </c>
      <c r="F448">
        <v>0</v>
      </c>
      <c r="G448">
        <v>1111111</v>
      </c>
      <c r="H448">
        <v>0</v>
      </c>
      <c r="I448">
        <v>0</v>
      </c>
      <c r="J448">
        <v>0</v>
      </c>
      <c r="K448">
        <v>0</v>
      </c>
      <c r="L448">
        <v>0</v>
      </c>
      <c r="M448">
        <v>0</v>
      </c>
    </row>
    <row r="449" spans="2:13" x14ac:dyDescent="0.2">
      <c r="B449">
        <v>0</v>
      </c>
      <c r="C449">
        <v>0</v>
      </c>
      <c r="D449">
        <v>0</v>
      </c>
      <c r="E449">
        <v>0</v>
      </c>
      <c r="F449">
        <v>0</v>
      </c>
      <c r="G449">
        <v>1111111</v>
      </c>
      <c r="H449">
        <v>0</v>
      </c>
      <c r="I449">
        <v>0</v>
      </c>
      <c r="J449">
        <v>0</v>
      </c>
      <c r="K449">
        <v>0</v>
      </c>
      <c r="L449">
        <v>0</v>
      </c>
      <c r="M449">
        <v>0</v>
      </c>
    </row>
    <row r="450" spans="2:13" x14ac:dyDescent="0.2">
      <c r="B450">
        <v>0</v>
      </c>
      <c r="C450">
        <v>0</v>
      </c>
      <c r="D450">
        <v>0</v>
      </c>
      <c r="E450">
        <v>0</v>
      </c>
      <c r="F450">
        <v>0</v>
      </c>
      <c r="G450">
        <v>1111111</v>
      </c>
      <c r="H450">
        <v>0</v>
      </c>
      <c r="I450">
        <v>0</v>
      </c>
      <c r="J450">
        <v>0</v>
      </c>
      <c r="K450">
        <v>0</v>
      </c>
      <c r="L450">
        <v>0</v>
      </c>
      <c r="M450">
        <v>0</v>
      </c>
    </row>
    <row r="451" spans="2:13" x14ac:dyDescent="0.2">
      <c r="B451">
        <v>0</v>
      </c>
      <c r="C451">
        <v>0</v>
      </c>
      <c r="D451">
        <v>0</v>
      </c>
      <c r="E451">
        <v>0</v>
      </c>
      <c r="F451">
        <v>0</v>
      </c>
      <c r="G451">
        <v>1111111</v>
      </c>
      <c r="H451">
        <v>0</v>
      </c>
      <c r="I451">
        <v>0</v>
      </c>
      <c r="J451">
        <v>0</v>
      </c>
      <c r="K451">
        <v>0</v>
      </c>
      <c r="L451">
        <v>0</v>
      </c>
      <c r="M451">
        <v>0</v>
      </c>
    </row>
    <row r="452" spans="2:13" x14ac:dyDescent="0.2">
      <c r="B452">
        <v>0</v>
      </c>
      <c r="C452">
        <v>0</v>
      </c>
      <c r="D452">
        <v>0</v>
      </c>
      <c r="E452">
        <v>0</v>
      </c>
      <c r="F452">
        <v>0</v>
      </c>
      <c r="G452">
        <v>1111111</v>
      </c>
      <c r="H452">
        <v>0</v>
      </c>
      <c r="I452">
        <v>0</v>
      </c>
      <c r="J452">
        <v>0</v>
      </c>
      <c r="K452">
        <v>0</v>
      </c>
      <c r="L452">
        <v>0</v>
      </c>
      <c r="M452">
        <v>0</v>
      </c>
    </row>
    <row r="453" spans="2:13" x14ac:dyDescent="0.2">
      <c r="B453">
        <v>0</v>
      </c>
      <c r="C453">
        <v>0</v>
      </c>
      <c r="D453">
        <v>0</v>
      </c>
      <c r="E453">
        <v>0</v>
      </c>
      <c r="F453">
        <v>0</v>
      </c>
      <c r="G453">
        <v>1111111</v>
      </c>
      <c r="H453">
        <v>0</v>
      </c>
      <c r="I453">
        <v>0</v>
      </c>
      <c r="J453">
        <v>0</v>
      </c>
      <c r="K453">
        <v>0</v>
      </c>
      <c r="L453">
        <v>0</v>
      </c>
      <c r="M453">
        <v>0</v>
      </c>
    </row>
    <row r="454" spans="2:13" x14ac:dyDescent="0.2">
      <c r="B454">
        <v>0</v>
      </c>
      <c r="C454">
        <v>0</v>
      </c>
      <c r="D454">
        <v>0</v>
      </c>
      <c r="E454">
        <v>0</v>
      </c>
      <c r="F454">
        <v>0</v>
      </c>
      <c r="G454">
        <v>1111111</v>
      </c>
      <c r="H454">
        <v>0</v>
      </c>
      <c r="I454">
        <v>0</v>
      </c>
      <c r="J454">
        <v>0</v>
      </c>
      <c r="K454">
        <v>0</v>
      </c>
      <c r="L454">
        <v>0</v>
      </c>
      <c r="M454">
        <v>0</v>
      </c>
    </row>
    <row r="455" spans="2:13" x14ac:dyDescent="0.2">
      <c r="B455">
        <v>0</v>
      </c>
      <c r="C455">
        <v>0</v>
      </c>
      <c r="D455">
        <v>0</v>
      </c>
      <c r="E455">
        <v>0</v>
      </c>
      <c r="F455">
        <v>0</v>
      </c>
      <c r="G455">
        <v>1111111</v>
      </c>
      <c r="H455">
        <v>0</v>
      </c>
      <c r="I455">
        <v>0</v>
      </c>
      <c r="J455">
        <v>0</v>
      </c>
      <c r="K455">
        <v>0</v>
      </c>
      <c r="L455">
        <v>0</v>
      </c>
      <c r="M455">
        <v>0</v>
      </c>
    </row>
    <row r="456" spans="2:13" x14ac:dyDescent="0.2">
      <c r="B456">
        <v>0</v>
      </c>
      <c r="C456">
        <v>0</v>
      </c>
      <c r="D456">
        <v>0</v>
      </c>
      <c r="E456">
        <v>0</v>
      </c>
      <c r="F456">
        <v>0</v>
      </c>
      <c r="G456">
        <v>1111111</v>
      </c>
      <c r="H456">
        <v>0</v>
      </c>
      <c r="I456">
        <v>0</v>
      </c>
      <c r="J456">
        <v>0</v>
      </c>
      <c r="K456">
        <v>0</v>
      </c>
      <c r="L456">
        <v>0</v>
      </c>
      <c r="M456">
        <v>0</v>
      </c>
    </row>
    <row r="457" spans="2:13" x14ac:dyDescent="0.2">
      <c r="B457">
        <v>0</v>
      </c>
      <c r="C457">
        <v>0</v>
      </c>
      <c r="D457">
        <v>0</v>
      </c>
      <c r="E457">
        <v>0</v>
      </c>
      <c r="F457">
        <v>0</v>
      </c>
      <c r="G457">
        <v>1111111</v>
      </c>
      <c r="H457">
        <v>0</v>
      </c>
      <c r="I457">
        <v>0</v>
      </c>
      <c r="J457">
        <v>0</v>
      </c>
      <c r="K457">
        <v>0</v>
      </c>
      <c r="L457">
        <v>0</v>
      </c>
      <c r="M457">
        <v>0</v>
      </c>
    </row>
    <row r="458" spans="2:13" x14ac:dyDescent="0.2">
      <c r="B458">
        <v>0</v>
      </c>
      <c r="C458">
        <v>0</v>
      </c>
      <c r="D458">
        <v>0</v>
      </c>
      <c r="E458">
        <v>0</v>
      </c>
      <c r="F458">
        <v>0</v>
      </c>
      <c r="G458">
        <v>1111111</v>
      </c>
      <c r="H458">
        <v>0</v>
      </c>
      <c r="I458">
        <v>0</v>
      </c>
      <c r="J458">
        <v>0</v>
      </c>
      <c r="K458">
        <v>0</v>
      </c>
      <c r="L458">
        <v>0</v>
      </c>
      <c r="M458">
        <v>0</v>
      </c>
    </row>
    <row r="459" spans="2:13" x14ac:dyDescent="0.2">
      <c r="B459">
        <v>0</v>
      </c>
      <c r="C459">
        <v>0</v>
      </c>
      <c r="D459">
        <v>0</v>
      </c>
      <c r="E459">
        <v>0</v>
      </c>
      <c r="F459">
        <v>0</v>
      </c>
      <c r="G459">
        <v>1111111</v>
      </c>
      <c r="H459">
        <v>0</v>
      </c>
      <c r="I459">
        <v>0</v>
      </c>
      <c r="J459">
        <v>0</v>
      </c>
      <c r="K459">
        <v>0</v>
      </c>
      <c r="L459">
        <v>0</v>
      </c>
      <c r="M459">
        <v>0</v>
      </c>
    </row>
    <row r="460" spans="2:13" x14ac:dyDescent="0.2">
      <c r="B460">
        <v>0</v>
      </c>
      <c r="C460">
        <v>0</v>
      </c>
      <c r="D460">
        <v>0</v>
      </c>
      <c r="E460">
        <v>0</v>
      </c>
      <c r="F460">
        <v>0</v>
      </c>
      <c r="G460">
        <v>1111111</v>
      </c>
      <c r="H460">
        <v>0</v>
      </c>
      <c r="I460">
        <v>0</v>
      </c>
      <c r="J460">
        <v>0</v>
      </c>
      <c r="K460">
        <v>0</v>
      </c>
      <c r="L460">
        <v>0</v>
      </c>
      <c r="M460">
        <v>0</v>
      </c>
    </row>
    <row r="461" spans="2:13" x14ac:dyDescent="0.2">
      <c r="B461">
        <v>0</v>
      </c>
      <c r="C461">
        <v>0</v>
      </c>
      <c r="D461">
        <v>0</v>
      </c>
      <c r="E461">
        <v>0</v>
      </c>
      <c r="F461">
        <v>0</v>
      </c>
      <c r="G461">
        <v>1111111</v>
      </c>
      <c r="H461">
        <v>0</v>
      </c>
      <c r="I461">
        <v>0</v>
      </c>
      <c r="J461">
        <v>0</v>
      </c>
      <c r="K461">
        <v>0</v>
      </c>
      <c r="L461">
        <v>0</v>
      </c>
      <c r="M461">
        <v>0</v>
      </c>
    </row>
    <row r="462" spans="2:13" x14ac:dyDescent="0.2">
      <c r="B462">
        <v>0</v>
      </c>
      <c r="C462">
        <v>0</v>
      </c>
      <c r="D462">
        <v>0</v>
      </c>
      <c r="E462">
        <v>0</v>
      </c>
      <c r="F462">
        <v>0</v>
      </c>
      <c r="G462">
        <v>1111111</v>
      </c>
      <c r="H462">
        <v>0</v>
      </c>
      <c r="I462">
        <v>0</v>
      </c>
      <c r="J462">
        <v>0</v>
      </c>
      <c r="K462">
        <v>0</v>
      </c>
      <c r="L462">
        <v>0</v>
      </c>
      <c r="M462">
        <v>0</v>
      </c>
    </row>
    <row r="463" spans="2:13" x14ac:dyDescent="0.2">
      <c r="B463">
        <v>0</v>
      </c>
      <c r="C463">
        <v>0</v>
      </c>
      <c r="D463">
        <v>0</v>
      </c>
      <c r="E463">
        <v>0</v>
      </c>
      <c r="F463">
        <v>0</v>
      </c>
      <c r="G463">
        <v>1111111</v>
      </c>
      <c r="H463">
        <v>0</v>
      </c>
      <c r="I463">
        <v>0</v>
      </c>
      <c r="J463">
        <v>0</v>
      </c>
      <c r="K463">
        <v>0</v>
      </c>
      <c r="L463">
        <v>0</v>
      </c>
      <c r="M463">
        <v>0</v>
      </c>
    </row>
    <row r="464" spans="2:13" x14ac:dyDescent="0.2">
      <c r="B464">
        <v>0</v>
      </c>
      <c r="C464">
        <v>0</v>
      </c>
      <c r="D464">
        <v>0</v>
      </c>
      <c r="E464">
        <v>0</v>
      </c>
      <c r="F464">
        <v>0</v>
      </c>
      <c r="G464">
        <v>1111111</v>
      </c>
      <c r="H464">
        <v>0</v>
      </c>
      <c r="I464">
        <v>0</v>
      </c>
      <c r="J464">
        <v>0</v>
      </c>
      <c r="K464">
        <v>0</v>
      </c>
      <c r="L464">
        <v>0</v>
      </c>
      <c r="M464">
        <v>0</v>
      </c>
    </row>
    <row r="465" spans="2:13" x14ac:dyDescent="0.2">
      <c r="B465">
        <v>0</v>
      </c>
      <c r="C465">
        <v>0</v>
      </c>
      <c r="D465">
        <v>0</v>
      </c>
      <c r="E465">
        <v>0</v>
      </c>
      <c r="F465">
        <v>0</v>
      </c>
      <c r="G465">
        <v>1111111</v>
      </c>
      <c r="H465">
        <v>0</v>
      </c>
      <c r="I465">
        <v>0</v>
      </c>
      <c r="J465">
        <v>0</v>
      </c>
      <c r="K465">
        <v>0</v>
      </c>
      <c r="L465">
        <v>0</v>
      </c>
      <c r="M465">
        <v>0</v>
      </c>
    </row>
    <row r="466" spans="2:13" x14ac:dyDescent="0.2">
      <c r="B466">
        <v>0</v>
      </c>
      <c r="C466">
        <v>0</v>
      </c>
      <c r="D466">
        <v>0</v>
      </c>
      <c r="E466">
        <v>0</v>
      </c>
      <c r="F466">
        <v>0</v>
      </c>
      <c r="G466">
        <v>1111111</v>
      </c>
      <c r="H466">
        <v>0</v>
      </c>
      <c r="I466">
        <v>0</v>
      </c>
      <c r="J466">
        <v>0</v>
      </c>
      <c r="K466">
        <v>0</v>
      </c>
      <c r="L466">
        <v>0</v>
      </c>
      <c r="M466">
        <v>0</v>
      </c>
    </row>
    <row r="467" spans="2:13" x14ac:dyDescent="0.2">
      <c r="B467">
        <v>0</v>
      </c>
      <c r="C467">
        <v>0</v>
      </c>
      <c r="D467">
        <v>0</v>
      </c>
      <c r="E467">
        <v>0</v>
      </c>
      <c r="F467">
        <v>0</v>
      </c>
      <c r="G467">
        <v>1111111</v>
      </c>
      <c r="H467">
        <v>0</v>
      </c>
      <c r="I467">
        <v>0</v>
      </c>
      <c r="J467">
        <v>0</v>
      </c>
      <c r="K467">
        <v>0</v>
      </c>
      <c r="L467">
        <v>0</v>
      </c>
      <c r="M467">
        <v>0</v>
      </c>
    </row>
    <row r="468" spans="2:13" x14ac:dyDescent="0.2">
      <c r="B468">
        <v>0</v>
      </c>
      <c r="C468">
        <v>0</v>
      </c>
      <c r="D468">
        <v>0</v>
      </c>
      <c r="E468">
        <v>0</v>
      </c>
      <c r="F468">
        <v>0</v>
      </c>
      <c r="G468">
        <v>1111111</v>
      </c>
      <c r="H468">
        <v>0</v>
      </c>
      <c r="I468">
        <v>0</v>
      </c>
      <c r="J468">
        <v>0</v>
      </c>
      <c r="K468">
        <v>0</v>
      </c>
      <c r="L468">
        <v>0</v>
      </c>
      <c r="M468">
        <v>0</v>
      </c>
    </row>
    <row r="469" spans="2:13" x14ac:dyDescent="0.2">
      <c r="B469">
        <v>0</v>
      </c>
      <c r="C469">
        <v>0</v>
      </c>
      <c r="D469">
        <v>0</v>
      </c>
      <c r="E469">
        <v>0</v>
      </c>
      <c r="F469">
        <v>0</v>
      </c>
      <c r="G469">
        <v>1111111</v>
      </c>
      <c r="H469">
        <v>0</v>
      </c>
      <c r="I469">
        <v>0</v>
      </c>
      <c r="J469">
        <v>0</v>
      </c>
      <c r="K469">
        <v>0</v>
      </c>
      <c r="L469">
        <v>0</v>
      </c>
      <c r="M469">
        <v>0</v>
      </c>
    </row>
    <row r="470" spans="2:13" x14ac:dyDescent="0.2">
      <c r="B470">
        <v>0</v>
      </c>
      <c r="C470">
        <v>0</v>
      </c>
      <c r="D470">
        <v>0</v>
      </c>
      <c r="E470">
        <v>0</v>
      </c>
      <c r="F470">
        <v>0</v>
      </c>
      <c r="G470">
        <v>1111111</v>
      </c>
      <c r="H470">
        <v>0</v>
      </c>
      <c r="I470">
        <v>0</v>
      </c>
      <c r="J470">
        <v>0</v>
      </c>
      <c r="K470">
        <v>0</v>
      </c>
      <c r="L470">
        <v>0</v>
      </c>
      <c r="M470">
        <v>0</v>
      </c>
    </row>
    <row r="471" spans="2:13" x14ac:dyDescent="0.2">
      <c r="B471">
        <v>0</v>
      </c>
      <c r="C471">
        <v>0</v>
      </c>
      <c r="D471">
        <v>0</v>
      </c>
      <c r="E471">
        <v>0</v>
      </c>
      <c r="F471">
        <v>0</v>
      </c>
      <c r="G471">
        <v>1111111</v>
      </c>
      <c r="H471">
        <v>0</v>
      </c>
      <c r="I471">
        <v>0</v>
      </c>
      <c r="J471">
        <v>0</v>
      </c>
      <c r="K471">
        <v>0</v>
      </c>
      <c r="L471">
        <v>0</v>
      </c>
      <c r="M471">
        <v>0</v>
      </c>
    </row>
    <row r="472" spans="2:13" x14ac:dyDescent="0.2">
      <c r="B472">
        <v>0</v>
      </c>
      <c r="C472">
        <v>0</v>
      </c>
      <c r="D472">
        <v>0</v>
      </c>
      <c r="E472">
        <v>0</v>
      </c>
      <c r="F472">
        <v>0</v>
      </c>
      <c r="G472">
        <v>1111111</v>
      </c>
      <c r="H472">
        <v>0</v>
      </c>
      <c r="I472">
        <v>0</v>
      </c>
      <c r="J472">
        <v>0</v>
      </c>
      <c r="K472">
        <v>0</v>
      </c>
      <c r="L472">
        <v>0</v>
      </c>
      <c r="M472">
        <v>0</v>
      </c>
    </row>
    <row r="473" spans="2:13" x14ac:dyDescent="0.2">
      <c r="B473">
        <v>0</v>
      </c>
      <c r="C473">
        <v>0</v>
      </c>
      <c r="D473">
        <v>0</v>
      </c>
      <c r="E473">
        <v>0</v>
      </c>
      <c r="F473">
        <v>0</v>
      </c>
      <c r="G473">
        <v>1111111</v>
      </c>
      <c r="H473">
        <v>0</v>
      </c>
      <c r="I473">
        <v>0</v>
      </c>
      <c r="J473">
        <v>0</v>
      </c>
      <c r="K473">
        <v>0</v>
      </c>
      <c r="L473">
        <v>0</v>
      </c>
      <c r="M473">
        <v>0</v>
      </c>
    </row>
    <row r="474" spans="2:13" x14ac:dyDescent="0.2">
      <c r="B474">
        <v>0</v>
      </c>
      <c r="C474">
        <v>0</v>
      </c>
      <c r="D474">
        <v>0</v>
      </c>
      <c r="E474">
        <v>0</v>
      </c>
      <c r="F474">
        <v>0</v>
      </c>
      <c r="G474">
        <v>1111111</v>
      </c>
      <c r="H474">
        <v>0</v>
      </c>
      <c r="I474">
        <v>0</v>
      </c>
      <c r="J474">
        <v>0</v>
      </c>
      <c r="K474">
        <v>0</v>
      </c>
      <c r="L474">
        <v>0</v>
      </c>
      <c r="M474">
        <v>0</v>
      </c>
    </row>
    <row r="475" spans="2:13" x14ac:dyDescent="0.2">
      <c r="B475">
        <v>0</v>
      </c>
      <c r="C475">
        <v>0</v>
      </c>
      <c r="D475">
        <v>0</v>
      </c>
      <c r="E475">
        <v>0</v>
      </c>
      <c r="F475">
        <v>0</v>
      </c>
      <c r="G475">
        <v>1111111</v>
      </c>
      <c r="H475">
        <v>0</v>
      </c>
      <c r="I475">
        <v>0</v>
      </c>
      <c r="J475">
        <v>0</v>
      </c>
      <c r="K475">
        <v>0</v>
      </c>
      <c r="L475">
        <v>0</v>
      </c>
      <c r="M475">
        <v>0</v>
      </c>
    </row>
    <row r="476" spans="2:13" x14ac:dyDescent="0.2">
      <c r="B476">
        <v>0</v>
      </c>
      <c r="C476">
        <v>0</v>
      </c>
      <c r="D476">
        <v>0</v>
      </c>
      <c r="E476">
        <v>0</v>
      </c>
      <c r="F476">
        <v>0</v>
      </c>
      <c r="G476">
        <v>1111111</v>
      </c>
      <c r="H476">
        <v>0</v>
      </c>
      <c r="I476">
        <v>0</v>
      </c>
      <c r="J476">
        <v>0</v>
      </c>
      <c r="K476">
        <v>0</v>
      </c>
      <c r="L476">
        <v>0</v>
      </c>
      <c r="M476">
        <v>0</v>
      </c>
    </row>
    <row r="477" spans="2:13" x14ac:dyDescent="0.2">
      <c r="B477">
        <v>0</v>
      </c>
      <c r="C477">
        <v>0</v>
      </c>
      <c r="D477">
        <v>0</v>
      </c>
      <c r="E477">
        <v>0</v>
      </c>
      <c r="F477">
        <v>0</v>
      </c>
      <c r="G477">
        <v>1111111</v>
      </c>
      <c r="H477">
        <v>0</v>
      </c>
      <c r="I477">
        <v>0</v>
      </c>
      <c r="J477">
        <v>0</v>
      </c>
      <c r="K477">
        <v>0</v>
      </c>
      <c r="L477">
        <v>0</v>
      </c>
      <c r="M477">
        <v>0</v>
      </c>
    </row>
    <row r="478" spans="2:13" x14ac:dyDescent="0.2">
      <c r="B478">
        <v>0</v>
      </c>
      <c r="C478">
        <v>0</v>
      </c>
      <c r="D478">
        <v>0</v>
      </c>
      <c r="E478">
        <v>0</v>
      </c>
      <c r="F478">
        <v>0</v>
      </c>
      <c r="G478">
        <v>1111111</v>
      </c>
      <c r="H478">
        <v>0</v>
      </c>
      <c r="I478">
        <v>0</v>
      </c>
      <c r="J478">
        <v>0</v>
      </c>
      <c r="K478">
        <v>0</v>
      </c>
      <c r="L478">
        <v>0</v>
      </c>
      <c r="M478">
        <v>0</v>
      </c>
    </row>
    <row r="479" spans="2:13" x14ac:dyDescent="0.2">
      <c r="B479">
        <v>0</v>
      </c>
      <c r="C479">
        <v>0</v>
      </c>
      <c r="D479">
        <v>0</v>
      </c>
      <c r="E479">
        <v>0</v>
      </c>
      <c r="F479">
        <v>0</v>
      </c>
      <c r="G479">
        <v>1111111</v>
      </c>
      <c r="H479">
        <v>0</v>
      </c>
      <c r="I479">
        <v>0</v>
      </c>
      <c r="J479">
        <v>0</v>
      </c>
      <c r="K479">
        <v>0</v>
      </c>
      <c r="L479">
        <v>0</v>
      </c>
      <c r="M479">
        <v>0</v>
      </c>
    </row>
    <row r="480" spans="2:13" x14ac:dyDescent="0.2">
      <c r="B480">
        <v>0</v>
      </c>
      <c r="C480">
        <v>0</v>
      </c>
      <c r="D480">
        <v>0</v>
      </c>
      <c r="E480">
        <v>0</v>
      </c>
      <c r="F480">
        <v>0</v>
      </c>
      <c r="G480">
        <v>1111111</v>
      </c>
      <c r="H480">
        <v>0</v>
      </c>
      <c r="I480">
        <v>0</v>
      </c>
      <c r="J480">
        <v>0</v>
      </c>
      <c r="K480">
        <v>0</v>
      </c>
      <c r="L480">
        <v>0</v>
      </c>
      <c r="M480">
        <v>0</v>
      </c>
    </row>
    <row r="481" spans="2:13" x14ac:dyDescent="0.2">
      <c r="B481">
        <v>0</v>
      </c>
      <c r="C481">
        <v>0</v>
      </c>
      <c r="D481">
        <v>0</v>
      </c>
      <c r="E481">
        <v>0</v>
      </c>
      <c r="F481">
        <v>0</v>
      </c>
      <c r="G481">
        <v>1111111</v>
      </c>
      <c r="H481">
        <v>0</v>
      </c>
      <c r="I481">
        <v>0</v>
      </c>
      <c r="J481">
        <v>0</v>
      </c>
      <c r="K481">
        <v>0</v>
      </c>
      <c r="L481">
        <v>0</v>
      </c>
      <c r="M481">
        <v>0</v>
      </c>
    </row>
    <row r="482" spans="2:13" x14ac:dyDescent="0.2">
      <c r="B482">
        <v>0</v>
      </c>
      <c r="C482">
        <v>0</v>
      </c>
      <c r="D482">
        <v>0</v>
      </c>
      <c r="E482">
        <v>0</v>
      </c>
      <c r="F482">
        <v>0</v>
      </c>
      <c r="G482">
        <v>1111111</v>
      </c>
      <c r="H482">
        <v>0</v>
      </c>
      <c r="I482">
        <v>0</v>
      </c>
      <c r="J482">
        <v>0</v>
      </c>
      <c r="K482">
        <v>0</v>
      </c>
      <c r="L482">
        <v>0</v>
      </c>
      <c r="M482">
        <v>0</v>
      </c>
    </row>
    <row r="483" spans="2:13" x14ac:dyDescent="0.2">
      <c r="B483">
        <v>0</v>
      </c>
      <c r="C483">
        <v>0</v>
      </c>
      <c r="D483">
        <v>0</v>
      </c>
      <c r="E483">
        <v>0</v>
      </c>
      <c r="F483">
        <v>0</v>
      </c>
      <c r="G483">
        <v>1111111</v>
      </c>
      <c r="H483">
        <v>0</v>
      </c>
      <c r="I483">
        <v>0</v>
      </c>
      <c r="J483">
        <v>0</v>
      </c>
      <c r="K483">
        <v>0</v>
      </c>
      <c r="L483">
        <v>0</v>
      </c>
      <c r="M483">
        <v>0</v>
      </c>
    </row>
    <row r="484" spans="2:13" x14ac:dyDescent="0.2">
      <c r="B484">
        <v>0</v>
      </c>
      <c r="C484">
        <v>0</v>
      </c>
      <c r="D484">
        <v>0</v>
      </c>
      <c r="E484">
        <v>0</v>
      </c>
      <c r="F484">
        <v>0</v>
      </c>
      <c r="G484">
        <v>1111111</v>
      </c>
      <c r="H484">
        <v>0</v>
      </c>
      <c r="I484">
        <v>0</v>
      </c>
      <c r="J484">
        <v>0</v>
      </c>
      <c r="K484">
        <v>0</v>
      </c>
      <c r="L484">
        <v>0</v>
      </c>
      <c r="M484">
        <v>0</v>
      </c>
    </row>
    <row r="485" spans="2:13" x14ac:dyDescent="0.2">
      <c r="B485">
        <v>0</v>
      </c>
      <c r="C485">
        <v>0</v>
      </c>
      <c r="D485">
        <v>0</v>
      </c>
      <c r="E485">
        <v>0</v>
      </c>
      <c r="F485">
        <v>0</v>
      </c>
      <c r="G485">
        <v>1111111</v>
      </c>
      <c r="H485">
        <v>0</v>
      </c>
      <c r="I485">
        <v>0</v>
      </c>
      <c r="J485">
        <v>0</v>
      </c>
      <c r="K485">
        <v>0</v>
      </c>
      <c r="L485">
        <v>0</v>
      </c>
      <c r="M485">
        <v>0</v>
      </c>
    </row>
    <row r="486" spans="2:13" x14ac:dyDescent="0.2">
      <c r="B486">
        <v>0</v>
      </c>
      <c r="C486">
        <v>0</v>
      </c>
      <c r="D486">
        <v>0</v>
      </c>
      <c r="E486">
        <v>0</v>
      </c>
      <c r="F486">
        <v>0</v>
      </c>
      <c r="G486">
        <v>1111111</v>
      </c>
      <c r="H486">
        <v>0</v>
      </c>
      <c r="I486">
        <v>0</v>
      </c>
      <c r="J486">
        <v>0</v>
      </c>
      <c r="K486">
        <v>0</v>
      </c>
      <c r="L486">
        <v>0</v>
      </c>
      <c r="M486">
        <v>0</v>
      </c>
    </row>
    <row r="487" spans="2:13" x14ac:dyDescent="0.2">
      <c r="B487">
        <v>0</v>
      </c>
      <c r="C487">
        <v>0</v>
      </c>
      <c r="D487">
        <v>0</v>
      </c>
      <c r="E487">
        <v>0</v>
      </c>
      <c r="F487">
        <v>0</v>
      </c>
      <c r="G487">
        <v>1111111</v>
      </c>
      <c r="H487">
        <v>0</v>
      </c>
      <c r="I487">
        <v>0</v>
      </c>
      <c r="J487">
        <v>0</v>
      </c>
      <c r="K487">
        <v>0</v>
      </c>
      <c r="L487">
        <v>0</v>
      </c>
      <c r="M487">
        <v>0</v>
      </c>
    </row>
    <row r="488" spans="2:13" x14ac:dyDescent="0.2">
      <c r="B488">
        <v>0</v>
      </c>
      <c r="C488">
        <v>0</v>
      </c>
      <c r="D488">
        <v>0</v>
      </c>
      <c r="E488">
        <v>0</v>
      </c>
      <c r="F488">
        <v>0</v>
      </c>
      <c r="G488">
        <v>1111111</v>
      </c>
      <c r="H488">
        <v>0</v>
      </c>
      <c r="I488">
        <v>0</v>
      </c>
      <c r="J488">
        <v>0</v>
      </c>
      <c r="K488">
        <v>0</v>
      </c>
      <c r="L488">
        <v>0</v>
      </c>
      <c r="M488">
        <v>0</v>
      </c>
    </row>
    <row r="489" spans="2:13" x14ac:dyDescent="0.2">
      <c r="B489">
        <v>0</v>
      </c>
      <c r="C489">
        <v>0</v>
      </c>
      <c r="D489">
        <v>0</v>
      </c>
      <c r="E489">
        <v>0</v>
      </c>
      <c r="F489">
        <v>0</v>
      </c>
      <c r="G489">
        <v>1111111</v>
      </c>
      <c r="H489">
        <v>0</v>
      </c>
      <c r="I489">
        <v>0</v>
      </c>
      <c r="J489">
        <v>0</v>
      </c>
      <c r="K489">
        <v>0</v>
      </c>
      <c r="L489">
        <v>0</v>
      </c>
      <c r="M489">
        <v>0</v>
      </c>
    </row>
    <row r="490" spans="2:13" x14ac:dyDescent="0.2">
      <c r="B490">
        <v>0</v>
      </c>
      <c r="C490">
        <v>0</v>
      </c>
      <c r="D490">
        <v>0</v>
      </c>
      <c r="E490">
        <v>0</v>
      </c>
      <c r="F490">
        <v>0</v>
      </c>
      <c r="G490">
        <v>1111111</v>
      </c>
      <c r="H490">
        <v>0</v>
      </c>
      <c r="I490">
        <v>0</v>
      </c>
      <c r="J490">
        <v>0</v>
      </c>
      <c r="K490">
        <v>0</v>
      </c>
      <c r="L490">
        <v>0</v>
      </c>
      <c r="M490">
        <v>0</v>
      </c>
    </row>
    <row r="491" spans="2:13" x14ac:dyDescent="0.2">
      <c r="B491">
        <v>0</v>
      </c>
      <c r="C491">
        <v>0</v>
      </c>
      <c r="D491">
        <v>0</v>
      </c>
      <c r="E491">
        <v>0</v>
      </c>
      <c r="F491">
        <v>0</v>
      </c>
      <c r="G491">
        <v>1111111</v>
      </c>
      <c r="H491">
        <v>0</v>
      </c>
      <c r="I491">
        <v>0</v>
      </c>
      <c r="J491">
        <v>0</v>
      </c>
      <c r="K491">
        <v>0</v>
      </c>
      <c r="L491">
        <v>0</v>
      </c>
      <c r="M491">
        <v>0</v>
      </c>
    </row>
    <row r="492" spans="2:13" x14ac:dyDescent="0.2">
      <c r="B492">
        <v>0</v>
      </c>
      <c r="C492">
        <v>0</v>
      </c>
      <c r="D492">
        <v>0</v>
      </c>
      <c r="E492">
        <v>0</v>
      </c>
      <c r="F492">
        <v>0</v>
      </c>
      <c r="G492">
        <v>1111111</v>
      </c>
      <c r="H492">
        <v>0</v>
      </c>
      <c r="I492">
        <v>0</v>
      </c>
      <c r="J492">
        <v>0</v>
      </c>
      <c r="K492">
        <v>0</v>
      </c>
      <c r="L492">
        <v>0</v>
      </c>
      <c r="M492">
        <v>0</v>
      </c>
    </row>
    <row r="493" spans="2:13" x14ac:dyDescent="0.2">
      <c r="B493">
        <v>0</v>
      </c>
      <c r="C493">
        <v>0</v>
      </c>
      <c r="D493">
        <v>0</v>
      </c>
      <c r="E493">
        <v>0</v>
      </c>
      <c r="F493">
        <v>0</v>
      </c>
      <c r="G493">
        <v>1111111</v>
      </c>
      <c r="H493">
        <v>0</v>
      </c>
      <c r="I493">
        <v>0</v>
      </c>
      <c r="J493">
        <v>0</v>
      </c>
      <c r="K493">
        <v>0</v>
      </c>
      <c r="L493">
        <v>0</v>
      </c>
      <c r="M493">
        <v>0</v>
      </c>
    </row>
    <row r="494" spans="2:13" x14ac:dyDescent="0.2">
      <c r="B494">
        <v>0</v>
      </c>
      <c r="C494">
        <v>0</v>
      </c>
      <c r="D494">
        <v>0</v>
      </c>
      <c r="E494">
        <v>0</v>
      </c>
      <c r="F494">
        <v>0</v>
      </c>
      <c r="G494">
        <v>1111111</v>
      </c>
      <c r="H494">
        <v>0</v>
      </c>
      <c r="I494">
        <v>0</v>
      </c>
      <c r="J494">
        <v>0</v>
      </c>
      <c r="K494">
        <v>0</v>
      </c>
      <c r="L494">
        <v>0</v>
      </c>
      <c r="M494">
        <v>0</v>
      </c>
    </row>
    <row r="495" spans="2:13" x14ac:dyDescent="0.2">
      <c r="B495">
        <v>0</v>
      </c>
      <c r="C495">
        <v>0</v>
      </c>
      <c r="D495">
        <v>0</v>
      </c>
      <c r="E495">
        <v>0</v>
      </c>
      <c r="F495">
        <v>0</v>
      </c>
      <c r="G495">
        <v>1111111</v>
      </c>
      <c r="H495">
        <v>0</v>
      </c>
      <c r="I495">
        <v>0</v>
      </c>
      <c r="J495">
        <v>0</v>
      </c>
      <c r="K495">
        <v>0</v>
      </c>
      <c r="L495">
        <v>0</v>
      </c>
      <c r="M495">
        <v>0</v>
      </c>
    </row>
    <row r="496" spans="2:13" x14ac:dyDescent="0.2">
      <c r="B496">
        <v>0</v>
      </c>
      <c r="C496">
        <v>0</v>
      </c>
      <c r="D496">
        <v>0</v>
      </c>
      <c r="E496">
        <v>0</v>
      </c>
      <c r="F496">
        <v>0</v>
      </c>
      <c r="G496">
        <v>1111111</v>
      </c>
      <c r="H496">
        <v>0</v>
      </c>
      <c r="I496">
        <v>0</v>
      </c>
      <c r="J496">
        <v>0</v>
      </c>
      <c r="K496">
        <v>0</v>
      </c>
      <c r="L496">
        <v>0</v>
      </c>
      <c r="M496">
        <v>0</v>
      </c>
    </row>
    <row r="497" spans="2:13" x14ac:dyDescent="0.2">
      <c r="B497">
        <v>0</v>
      </c>
      <c r="C497">
        <v>0</v>
      </c>
      <c r="D497">
        <v>0</v>
      </c>
      <c r="E497">
        <v>0</v>
      </c>
      <c r="F497">
        <v>0</v>
      </c>
      <c r="G497">
        <v>1111111</v>
      </c>
      <c r="H497">
        <v>0</v>
      </c>
      <c r="I497">
        <v>0</v>
      </c>
      <c r="J497">
        <v>0</v>
      </c>
      <c r="K497">
        <v>0</v>
      </c>
      <c r="L497">
        <v>0</v>
      </c>
      <c r="M497">
        <v>0</v>
      </c>
    </row>
    <row r="498" spans="2:13" x14ac:dyDescent="0.2">
      <c r="B498">
        <v>0</v>
      </c>
      <c r="C498">
        <v>0</v>
      </c>
      <c r="D498">
        <v>0</v>
      </c>
      <c r="E498">
        <v>0</v>
      </c>
      <c r="F498">
        <v>0</v>
      </c>
      <c r="G498">
        <v>1111111</v>
      </c>
      <c r="H498">
        <v>0</v>
      </c>
      <c r="I498">
        <v>0</v>
      </c>
      <c r="J498">
        <v>0</v>
      </c>
      <c r="K498">
        <v>0</v>
      </c>
      <c r="L498">
        <v>0</v>
      </c>
      <c r="M498">
        <v>0</v>
      </c>
    </row>
    <row r="499" spans="2:13" x14ac:dyDescent="0.2">
      <c r="B499">
        <v>0</v>
      </c>
      <c r="C499">
        <v>0</v>
      </c>
      <c r="D499">
        <v>0</v>
      </c>
      <c r="E499">
        <v>0</v>
      </c>
      <c r="F499">
        <v>0</v>
      </c>
      <c r="G499">
        <v>1111111</v>
      </c>
      <c r="H499">
        <v>0</v>
      </c>
      <c r="I499">
        <v>0</v>
      </c>
      <c r="J499">
        <v>0</v>
      </c>
      <c r="K499">
        <v>0</v>
      </c>
      <c r="L499">
        <v>0</v>
      </c>
      <c r="M499">
        <v>0</v>
      </c>
    </row>
    <row r="500" spans="2:13" x14ac:dyDescent="0.2">
      <c r="B500">
        <v>0</v>
      </c>
      <c r="C500">
        <v>0</v>
      </c>
      <c r="D500">
        <v>0</v>
      </c>
      <c r="E500">
        <v>0</v>
      </c>
      <c r="F500">
        <v>0</v>
      </c>
      <c r="G500">
        <v>1111111</v>
      </c>
      <c r="H500">
        <v>0</v>
      </c>
      <c r="I500">
        <v>0</v>
      </c>
      <c r="J500">
        <v>0</v>
      </c>
      <c r="K500">
        <v>0</v>
      </c>
      <c r="L500">
        <v>0</v>
      </c>
      <c r="M500">
        <v>0</v>
      </c>
    </row>
    <row r="501" spans="2:13" x14ac:dyDescent="0.2">
      <c r="B501">
        <v>0</v>
      </c>
      <c r="C501">
        <v>0</v>
      </c>
      <c r="D501">
        <v>0</v>
      </c>
      <c r="E501">
        <v>0</v>
      </c>
      <c r="F501">
        <v>0</v>
      </c>
      <c r="G501">
        <v>1111111</v>
      </c>
      <c r="H501">
        <v>0</v>
      </c>
      <c r="I501">
        <v>0</v>
      </c>
      <c r="J501">
        <v>0</v>
      </c>
      <c r="K501">
        <v>0</v>
      </c>
      <c r="L501">
        <v>0</v>
      </c>
      <c r="M501">
        <v>0</v>
      </c>
    </row>
    <row r="502" spans="2:13" x14ac:dyDescent="0.2">
      <c r="B502">
        <v>0</v>
      </c>
      <c r="C502">
        <v>0</v>
      </c>
      <c r="D502">
        <v>0</v>
      </c>
      <c r="E502">
        <v>0</v>
      </c>
      <c r="F502">
        <v>0</v>
      </c>
      <c r="G502">
        <v>1111111</v>
      </c>
      <c r="H502">
        <v>0</v>
      </c>
      <c r="I502">
        <v>0</v>
      </c>
      <c r="J502">
        <v>0</v>
      </c>
      <c r="K502">
        <v>0</v>
      </c>
      <c r="L502">
        <v>0</v>
      </c>
      <c r="M502">
        <v>0</v>
      </c>
    </row>
    <row r="503" spans="2:13" x14ac:dyDescent="0.2">
      <c r="B503">
        <v>0</v>
      </c>
      <c r="C503">
        <v>0</v>
      </c>
      <c r="D503">
        <v>0</v>
      </c>
      <c r="E503">
        <v>0</v>
      </c>
      <c r="F503">
        <v>0</v>
      </c>
      <c r="G503">
        <v>1111111</v>
      </c>
      <c r="H503">
        <v>0</v>
      </c>
      <c r="I503">
        <v>0</v>
      </c>
      <c r="J503">
        <v>0</v>
      </c>
      <c r="K503">
        <v>0</v>
      </c>
      <c r="L503">
        <v>0</v>
      </c>
      <c r="M503">
        <v>0</v>
      </c>
    </row>
    <row r="504" spans="2:13" x14ac:dyDescent="0.2">
      <c r="B504">
        <v>0</v>
      </c>
      <c r="C504">
        <v>0</v>
      </c>
      <c r="D504">
        <v>0</v>
      </c>
      <c r="E504">
        <v>0</v>
      </c>
      <c r="F504">
        <v>0</v>
      </c>
      <c r="G504">
        <v>1111111</v>
      </c>
      <c r="H504">
        <v>0</v>
      </c>
      <c r="I504">
        <v>0</v>
      </c>
      <c r="J504">
        <v>0</v>
      </c>
      <c r="K504">
        <v>0</v>
      </c>
      <c r="L504">
        <v>0</v>
      </c>
      <c r="M504">
        <v>0</v>
      </c>
    </row>
    <row r="505" spans="2:13" x14ac:dyDescent="0.2">
      <c r="B505">
        <v>0</v>
      </c>
      <c r="C505">
        <v>0</v>
      </c>
      <c r="D505">
        <v>0</v>
      </c>
      <c r="E505">
        <v>0</v>
      </c>
      <c r="F505">
        <v>0</v>
      </c>
      <c r="G505">
        <v>1111111</v>
      </c>
      <c r="H505">
        <v>0</v>
      </c>
      <c r="I505">
        <v>0</v>
      </c>
      <c r="J505">
        <v>0</v>
      </c>
      <c r="K505">
        <v>0</v>
      </c>
      <c r="L505">
        <v>0</v>
      </c>
      <c r="M505">
        <v>0</v>
      </c>
    </row>
    <row r="506" spans="2:13" x14ac:dyDescent="0.2">
      <c r="B506">
        <v>0</v>
      </c>
      <c r="C506">
        <v>0</v>
      </c>
      <c r="D506">
        <v>0</v>
      </c>
      <c r="E506">
        <v>0</v>
      </c>
      <c r="F506">
        <v>0</v>
      </c>
      <c r="G506">
        <v>1111111</v>
      </c>
      <c r="H506">
        <v>0</v>
      </c>
      <c r="I506">
        <v>0</v>
      </c>
      <c r="J506">
        <v>0</v>
      </c>
      <c r="K506">
        <v>0</v>
      </c>
      <c r="L506">
        <v>0</v>
      </c>
      <c r="M506">
        <v>0</v>
      </c>
    </row>
    <row r="507" spans="2:13" x14ac:dyDescent="0.2">
      <c r="B507">
        <v>0</v>
      </c>
      <c r="C507">
        <v>0</v>
      </c>
      <c r="D507">
        <v>0</v>
      </c>
      <c r="E507">
        <v>0</v>
      </c>
      <c r="F507">
        <v>0</v>
      </c>
      <c r="G507">
        <v>1111111</v>
      </c>
      <c r="H507">
        <v>0</v>
      </c>
      <c r="I507">
        <v>0</v>
      </c>
      <c r="J507">
        <v>0</v>
      </c>
      <c r="K507">
        <v>0</v>
      </c>
      <c r="L507">
        <v>0</v>
      </c>
      <c r="M507">
        <v>0</v>
      </c>
    </row>
    <row r="508" spans="2:13" x14ac:dyDescent="0.2">
      <c r="B508">
        <v>0</v>
      </c>
      <c r="C508">
        <v>0</v>
      </c>
      <c r="D508">
        <v>0</v>
      </c>
      <c r="E508">
        <v>0</v>
      </c>
      <c r="F508">
        <v>0</v>
      </c>
      <c r="G508">
        <v>1111111</v>
      </c>
      <c r="H508">
        <v>0</v>
      </c>
      <c r="I508">
        <v>0</v>
      </c>
      <c r="J508">
        <v>0</v>
      </c>
      <c r="K508">
        <v>0</v>
      </c>
      <c r="L508">
        <v>0</v>
      </c>
      <c r="M508">
        <v>0</v>
      </c>
    </row>
    <row r="509" spans="2:13" x14ac:dyDescent="0.2">
      <c r="B509">
        <v>0</v>
      </c>
      <c r="C509">
        <v>0</v>
      </c>
      <c r="D509">
        <v>0</v>
      </c>
      <c r="E509">
        <v>0</v>
      </c>
      <c r="F509">
        <v>0</v>
      </c>
      <c r="G509">
        <v>1111111</v>
      </c>
      <c r="H509">
        <v>0</v>
      </c>
      <c r="I509">
        <v>0</v>
      </c>
      <c r="J509">
        <v>0</v>
      </c>
      <c r="K509">
        <v>0</v>
      </c>
      <c r="L509">
        <v>0</v>
      </c>
      <c r="M509">
        <v>0</v>
      </c>
    </row>
    <row r="510" spans="2:13" x14ac:dyDescent="0.2">
      <c r="B510">
        <v>0</v>
      </c>
      <c r="C510">
        <v>0</v>
      </c>
      <c r="D510">
        <v>0</v>
      </c>
      <c r="E510">
        <v>0</v>
      </c>
      <c r="F510">
        <v>0</v>
      </c>
      <c r="G510">
        <v>1111111</v>
      </c>
      <c r="H510">
        <v>0</v>
      </c>
      <c r="I510">
        <v>0</v>
      </c>
      <c r="J510">
        <v>0</v>
      </c>
      <c r="K510">
        <v>0</v>
      </c>
      <c r="L510">
        <v>0</v>
      </c>
      <c r="M510">
        <v>0</v>
      </c>
    </row>
    <row r="511" spans="2:13" x14ac:dyDescent="0.2">
      <c r="B511">
        <v>0</v>
      </c>
      <c r="C511">
        <v>0</v>
      </c>
      <c r="D511">
        <v>0</v>
      </c>
      <c r="E511">
        <v>0</v>
      </c>
      <c r="F511">
        <v>0</v>
      </c>
      <c r="G511">
        <v>1111111</v>
      </c>
      <c r="H511">
        <v>0</v>
      </c>
      <c r="I511">
        <v>0</v>
      </c>
      <c r="J511">
        <v>0</v>
      </c>
      <c r="K511">
        <v>0</v>
      </c>
      <c r="L511">
        <v>0</v>
      </c>
      <c r="M511">
        <v>0</v>
      </c>
    </row>
    <row r="512" spans="2:13" x14ac:dyDescent="0.2">
      <c r="B512">
        <v>0</v>
      </c>
      <c r="C512">
        <v>0</v>
      </c>
      <c r="D512">
        <v>0</v>
      </c>
      <c r="E512">
        <v>0</v>
      </c>
      <c r="F512">
        <v>0</v>
      </c>
      <c r="G512">
        <v>1111111</v>
      </c>
      <c r="H512">
        <v>0</v>
      </c>
      <c r="I512">
        <v>0</v>
      </c>
      <c r="J512">
        <v>0</v>
      </c>
      <c r="K512">
        <v>0</v>
      </c>
      <c r="L512">
        <v>0</v>
      </c>
      <c r="M512">
        <v>0</v>
      </c>
    </row>
    <row r="513" spans="2:13" x14ac:dyDescent="0.2">
      <c r="B513">
        <v>0</v>
      </c>
      <c r="C513">
        <v>0</v>
      </c>
      <c r="D513">
        <v>0</v>
      </c>
      <c r="E513">
        <v>0</v>
      </c>
      <c r="F513">
        <v>0</v>
      </c>
      <c r="G513">
        <v>1111111</v>
      </c>
      <c r="H513">
        <v>0</v>
      </c>
      <c r="I513">
        <v>0</v>
      </c>
      <c r="J513">
        <v>0</v>
      </c>
      <c r="K513">
        <v>0</v>
      </c>
      <c r="L513">
        <v>0</v>
      </c>
      <c r="M513">
        <v>0</v>
      </c>
    </row>
    <row r="514" spans="2:13" x14ac:dyDescent="0.2">
      <c r="B514">
        <v>0</v>
      </c>
      <c r="C514">
        <v>0</v>
      </c>
      <c r="D514">
        <v>0</v>
      </c>
      <c r="E514">
        <v>0</v>
      </c>
      <c r="F514">
        <v>0</v>
      </c>
      <c r="G514">
        <v>1111111</v>
      </c>
      <c r="H514">
        <v>0</v>
      </c>
      <c r="I514">
        <v>0</v>
      </c>
      <c r="J514">
        <v>0</v>
      </c>
      <c r="K514">
        <v>0</v>
      </c>
      <c r="L514">
        <v>0</v>
      </c>
      <c r="M514">
        <v>0</v>
      </c>
    </row>
    <row r="515" spans="2:13" x14ac:dyDescent="0.2">
      <c r="B515">
        <v>0</v>
      </c>
      <c r="C515">
        <v>0</v>
      </c>
      <c r="D515">
        <v>0</v>
      </c>
      <c r="E515">
        <v>0</v>
      </c>
      <c r="F515">
        <v>0</v>
      </c>
      <c r="G515">
        <v>1111111</v>
      </c>
      <c r="H515">
        <v>0</v>
      </c>
      <c r="I515">
        <v>0</v>
      </c>
      <c r="J515">
        <v>0</v>
      </c>
      <c r="K515">
        <v>0</v>
      </c>
      <c r="L515">
        <v>0</v>
      </c>
      <c r="M515">
        <v>0</v>
      </c>
    </row>
    <row r="516" spans="2:13" x14ac:dyDescent="0.2">
      <c r="B516">
        <v>0</v>
      </c>
      <c r="C516">
        <v>0</v>
      </c>
      <c r="D516">
        <v>0</v>
      </c>
      <c r="E516">
        <v>0</v>
      </c>
      <c r="F516">
        <v>0</v>
      </c>
      <c r="G516">
        <v>1111111</v>
      </c>
      <c r="H516">
        <v>0</v>
      </c>
      <c r="I516">
        <v>0</v>
      </c>
      <c r="J516">
        <v>0</v>
      </c>
      <c r="K516">
        <v>0</v>
      </c>
      <c r="L516">
        <v>0</v>
      </c>
      <c r="M516">
        <v>0</v>
      </c>
    </row>
    <row r="517" spans="2:13" x14ac:dyDescent="0.2">
      <c r="B517">
        <v>0</v>
      </c>
      <c r="C517">
        <v>0</v>
      </c>
      <c r="D517">
        <v>0</v>
      </c>
      <c r="E517">
        <v>0</v>
      </c>
      <c r="F517">
        <v>0</v>
      </c>
      <c r="G517">
        <v>1111111</v>
      </c>
      <c r="H517">
        <v>0</v>
      </c>
      <c r="I517">
        <v>0</v>
      </c>
      <c r="J517">
        <v>0</v>
      </c>
      <c r="K517">
        <v>0</v>
      </c>
      <c r="L517">
        <v>0</v>
      </c>
      <c r="M517">
        <v>0</v>
      </c>
    </row>
    <row r="518" spans="2:13" x14ac:dyDescent="0.2">
      <c r="B518">
        <v>0</v>
      </c>
      <c r="C518">
        <v>0</v>
      </c>
      <c r="D518">
        <v>0</v>
      </c>
      <c r="E518">
        <v>0</v>
      </c>
      <c r="F518">
        <v>0</v>
      </c>
      <c r="G518">
        <v>1111111</v>
      </c>
      <c r="H518">
        <v>0</v>
      </c>
      <c r="I518">
        <v>0</v>
      </c>
      <c r="J518">
        <v>0</v>
      </c>
      <c r="K518">
        <v>0</v>
      </c>
      <c r="L518">
        <v>0</v>
      </c>
      <c r="M518">
        <v>0</v>
      </c>
    </row>
    <row r="519" spans="2:13" x14ac:dyDescent="0.2">
      <c r="B519">
        <v>0</v>
      </c>
      <c r="C519">
        <v>0</v>
      </c>
      <c r="D519">
        <v>0</v>
      </c>
      <c r="E519">
        <v>0</v>
      </c>
      <c r="F519">
        <v>0</v>
      </c>
      <c r="G519">
        <v>1111111</v>
      </c>
      <c r="H519">
        <v>0</v>
      </c>
      <c r="I519">
        <v>0</v>
      </c>
      <c r="J519">
        <v>0</v>
      </c>
      <c r="K519">
        <v>0</v>
      </c>
      <c r="L519">
        <v>0</v>
      </c>
      <c r="M519">
        <v>0</v>
      </c>
    </row>
    <row r="520" spans="2:13" x14ac:dyDescent="0.2">
      <c r="B520">
        <v>0</v>
      </c>
      <c r="C520">
        <v>0</v>
      </c>
      <c r="D520">
        <v>0</v>
      </c>
      <c r="E520">
        <v>0</v>
      </c>
      <c r="F520">
        <v>0</v>
      </c>
      <c r="G520">
        <v>1111111</v>
      </c>
      <c r="H520">
        <v>0</v>
      </c>
      <c r="I520">
        <v>0</v>
      </c>
      <c r="J520">
        <v>0</v>
      </c>
      <c r="K520">
        <v>0</v>
      </c>
      <c r="L520">
        <v>0</v>
      </c>
      <c r="M520">
        <v>0</v>
      </c>
    </row>
    <row r="521" spans="2:13" x14ac:dyDescent="0.2">
      <c r="B521">
        <v>0</v>
      </c>
      <c r="C521">
        <v>0</v>
      </c>
      <c r="D521">
        <v>0</v>
      </c>
      <c r="E521">
        <v>0</v>
      </c>
      <c r="F521">
        <v>0</v>
      </c>
      <c r="G521">
        <v>1111111</v>
      </c>
      <c r="H521">
        <v>0</v>
      </c>
      <c r="I521">
        <v>0</v>
      </c>
      <c r="J521">
        <v>0</v>
      </c>
      <c r="K521">
        <v>0</v>
      </c>
      <c r="L521">
        <v>0</v>
      </c>
      <c r="M521">
        <v>0</v>
      </c>
    </row>
    <row r="522" spans="2:13" x14ac:dyDescent="0.2">
      <c r="B522">
        <v>0</v>
      </c>
      <c r="C522">
        <v>0</v>
      </c>
      <c r="D522">
        <v>0</v>
      </c>
      <c r="E522">
        <v>0</v>
      </c>
      <c r="F522">
        <v>0</v>
      </c>
      <c r="G522">
        <v>1111111</v>
      </c>
      <c r="H522">
        <v>0</v>
      </c>
      <c r="I522">
        <v>0</v>
      </c>
      <c r="J522">
        <v>0</v>
      </c>
      <c r="K522">
        <v>0</v>
      </c>
      <c r="L522">
        <v>0</v>
      </c>
      <c r="M522">
        <v>0</v>
      </c>
    </row>
    <row r="523" spans="2:13" x14ac:dyDescent="0.2">
      <c r="B523">
        <v>0</v>
      </c>
      <c r="C523">
        <v>0</v>
      </c>
      <c r="D523">
        <v>0</v>
      </c>
      <c r="E523">
        <v>0</v>
      </c>
      <c r="F523">
        <v>0</v>
      </c>
      <c r="G523">
        <v>1111111</v>
      </c>
      <c r="H523">
        <v>0</v>
      </c>
      <c r="I523">
        <v>0</v>
      </c>
      <c r="J523">
        <v>0</v>
      </c>
      <c r="K523">
        <v>0</v>
      </c>
      <c r="L523">
        <v>0</v>
      </c>
      <c r="M523">
        <v>0</v>
      </c>
    </row>
    <row r="524" spans="2:13" x14ac:dyDescent="0.2">
      <c r="B524">
        <v>0</v>
      </c>
      <c r="C524">
        <v>0</v>
      </c>
      <c r="D524">
        <v>0</v>
      </c>
      <c r="E524">
        <v>0</v>
      </c>
      <c r="F524">
        <v>0</v>
      </c>
      <c r="G524">
        <v>1111111</v>
      </c>
      <c r="H524">
        <v>0</v>
      </c>
      <c r="I524">
        <v>0</v>
      </c>
      <c r="J524">
        <v>0</v>
      </c>
      <c r="K524">
        <v>0</v>
      </c>
      <c r="L524">
        <v>0</v>
      </c>
      <c r="M524">
        <v>0</v>
      </c>
    </row>
    <row r="525" spans="2:13" x14ac:dyDescent="0.2">
      <c r="B525">
        <v>0</v>
      </c>
      <c r="C525">
        <v>0</v>
      </c>
      <c r="D525">
        <v>0</v>
      </c>
      <c r="E525">
        <v>0</v>
      </c>
      <c r="F525">
        <v>0</v>
      </c>
      <c r="G525">
        <v>1111111</v>
      </c>
      <c r="H525">
        <v>0</v>
      </c>
      <c r="I525">
        <v>0</v>
      </c>
      <c r="J525">
        <v>0</v>
      </c>
      <c r="K525">
        <v>0</v>
      </c>
      <c r="L525">
        <v>0</v>
      </c>
      <c r="M525">
        <v>0</v>
      </c>
    </row>
    <row r="526" spans="2:13" x14ac:dyDescent="0.2">
      <c r="B526">
        <v>0</v>
      </c>
      <c r="C526">
        <v>0</v>
      </c>
      <c r="D526">
        <v>0</v>
      </c>
      <c r="E526">
        <v>0</v>
      </c>
      <c r="F526">
        <v>0</v>
      </c>
      <c r="G526">
        <v>1111111</v>
      </c>
      <c r="H526">
        <v>0</v>
      </c>
      <c r="I526">
        <v>0</v>
      </c>
      <c r="J526">
        <v>0</v>
      </c>
      <c r="K526">
        <v>0</v>
      </c>
      <c r="L526">
        <v>0</v>
      </c>
      <c r="M526">
        <v>0</v>
      </c>
    </row>
    <row r="527" spans="2:13" x14ac:dyDescent="0.2">
      <c r="B527">
        <v>0</v>
      </c>
      <c r="C527">
        <v>0</v>
      </c>
      <c r="D527">
        <v>0</v>
      </c>
      <c r="E527">
        <v>0</v>
      </c>
      <c r="F527">
        <v>0</v>
      </c>
      <c r="G527">
        <v>1111111</v>
      </c>
      <c r="H527">
        <v>0</v>
      </c>
      <c r="I527">
        <v>0</v>
      </c>
      <c r="J527">
        <v>0</v>
      </c>
      <c r="K527">
        <v>0</v>
      </c>
      <c r="L527">
        <v>0</v>
      </c>
      <c r="M527">
        <v>0</v>
      </c>
    </row>
    <row r="528" spans="2:13" x14ac:dyDescent="0.2">
      <c r="B528">
        <v>0</v>
      </c>
      <c r="C528">
        <v>0</v>
      </c>
      <c r="D528">
        <v>0</v>
      </c>
      <c r="E528">
        <v>0</v>
      </c>
      <c r="F528">
        <v>0</v>
      </c>
      <c r="G528">
        <v>1111111</v>
      </c>
      <c r="H528">
        <v>0</v>
      </c>
      <c r="I528">
        <v>0</v>
      </c>
      <c r="J528">
        <v>0</v>
      </c>
      <c r="K528">
        <v>0</v>
      </c>
      <c r="L528">
        <v>0</v>
      </c>
      <c r="M528">
        <v>0</v>
      </c>
    </row>
    <row r="529" spans="2:13" x14ac:dyDescent="0.2">
      <c r="B529">
        <v>0</v>
      </c>
      <c r="C529">
        <v>0</v>
      </c>
      <c r="D529">
        <v>0</v>
      </c>
      <c r="E529">
        <v>0</v>
      </c>
      <c r="F529">
        <v>0</v>
      </c>
      <c r="G529">
        <v>1111111</v>
      </c>
      <c r="H529">
        <v>0</v>
      </c>
      <c r="I529">
        <v>0</v>
      </c>
      <c r="J529">
        <v>0</v>
      </c>
      <c r="K529">
        <v>0</v>
      </c>
      <c r="L529">
        <v>0</v>
      </c>
      <c r="M529">
        <v>0</v>
      </c>
    </row>
    <row r="530" spans="2:13" x14ac:dyDescent="0.2">
      <c r="B530">
        <v>0</v>
      </c>
      <c r="C530">
        <v>0</v>
      </c>
      <c r="D530">
        <v>0</v>
      </c>
      <c r="E530">
        <v>0</v>
      </c>
      <c r="F530">
        <v>0</v>
      </c>
      <c r="G530">
        <v>1111111</v>
      </c>
      <c r="H530">
        <v>0</v>
      </c>
      <c r="I530">
        <v>0</v>
      </c>
      <c r="J530">
        <v>0</v>
      </c>
      <c r="K530">
        <v>0</v>
      </c>
      <c r="L530">
        <v>0</v>
      </c>
      <c r="M530">
        <v>0</v>
      </c>
    </row>
    <row r="531" spans="2:13" x14ac:dyDescent="0.2">
      <c r="B531">
        <v>0</v>
      </c>
      <c r="C531">
        <v>0</v>
      </c>
      <c r="D531">
        <v>0</v>
      </c>
      <c r="E531">
        <v>0</v>
      </c>
      <c r="F531">
        <v>0</v>
      </c>
      <c r="G531">
        <v>1111111</v>
      </c>
      <c r="H531">
        <v>0</v>
      </c>
      <c r="I531">
        <v>0</v>
      </c>
      <c r="J531">
        <v>0</v>
      </c>
      <c r="K531">
        <v>0</v>
      </c>
      <c r="L531">
        <v>0</v>
      </c>
      <c r="M531">
        <v>0</v>
      </c>
    </row>
    <row r="532" spans="2:13" x14ac:dyDescent="0.2">
      <c r="B532">
        <v>0</v>
      </c>
      <c r="C532">
        <v>0</v>
      </c>
      <c r="D532">
        <v>0</v>
      </c>
      <c r="E532">
        <v>0</v>
      </c>
      <c r="F532">
        <v>0</v>
      </c>
      <c r="G532">
        <v>1111111</v>
      </c>
      <c r="H532">
        <v>0</v>
      </c>
      <c r="I532">
        <v>0</v>
      </c>
      <c r="J532">
        <v>0</v>
      </c>
      <c r="K532">
        <v>0</v>
      </c>
      <c r="L532">
        <v>0</v>
      </c>
      <c r="M532">
        <v>0</v>
      </c>
    </row>
    <row r="533" spans="2:13" x14ac:dyDescent="0.2">
      <c r="B533">
        <v>0</v>
      </c>
      <c r="C533">
        <v>0</v>
      </c>
      <c r="D533">
        <v>0</v>
      </c>
      <c r="E533">
        <v>0</v>
      </c>
      <c r="F533">
        <v>0</v>
      </c>
      <c r="G533">
        <v>1111111</v>
      </c>
      <c r="H533">
        <v>0</v>
      </c>
      <c r="I533">
        <v>0</v>
      </c>
      <c r="J533">
        <v>0</v>
      </c>
      <c r="K533">
        <v>0</v>
      </c>
      <c r="L533">
        <v>0</v>
      </c>
      <c r="M533">
        <v>0</v>
      </c>
    </row>
    <row r="534" spans="2:13" x14ac:dyDescent="0.2">
      <c r="B534">
        <v>0</v>
      </c>
      <c r="C534">
        <v>0</v>
      </c>
      <c r="D534">
        <v>0</v>
      </c>
      <c r="E534">
        <v>0</v>
      </c>
      <c r="F534">
        <v>0</v>
      </c>
      <c r="G534">
        <v>1111111</v>
      </c>
      <c r="H534">
        <v>0</v>
      </c>
      <c r="I534">
        <v>0</v>
      </c>
      <c r="J534">
        <v>0</v>
      </c>
      <c r="K534">
        <v>0</v>
      </c>
      <c r="L534">
        <v>0</v>
      </c>
      <c r="M534">
        <v>0</v>
      </c>
    </row>
    <row r="535" spans="2:13" x14ac:dyDescent="0.2">
      <c r="B535">
        <v>0</v>
      </c>
      <c r="C535">
        <v>0</v>
      </c>
      <c r="D535">
        <v>0</v>
      </c>
      <c r="E535">
        <v>0</v>
      </c>
      <c r="F535">
        <v>0</v>
      </c>
      <c r="G535">
        <v>1111111</v>
      </c>
      <c r="H535">
        <v>0</v>
      </c>
      <c r="I535">
        <v>0</v>
      </c>
      <c r="J535">
        <v>0</v>
      </c>
      <c r="K535">
        <v>0</v>
      </c>
      <c r="L535">
        <v>0</v>
      </c>
      <c r="M535">
        <v>0</v>
      </c>
    </row>
    <row r="536" spans="2:13" x14ac:dyDescent="0.2">
      <c r="B536">
        <v>0</v>
      </c>
      <c r="C536">
        <v>0</v>
      </c>
      <c r="D536">
        <v>0</v>
      </c>
      <c r="E536">
        <v>0</v>
      </c>
      <c r="F536">
        <v>0</v>
      </c>
      <c r="G536">
        <v>1111111</v>
      </c>
      <c r="H536">
        <v>0</v>
      </c>
      <c r="I536">
        <v>0</v>
      </c>
      <c r="J536">
        <v>0</v>
      </c>
      <c r="K536">
        <v>0</v>
      </c>
      <c r="L536">
        <v>0</v>
      </c>
      <c r="M536">
        <v>0</v>
      </c>
    </row>
    <row r="537" spans="2:13" x14ac:dyDescent="0.2">
      <c r="B537">
        <v>0</v>
      </c>
      <c r="C537">
        <v>0</v>
      </c>
      <c r="D537">
        <v>0</v>
      </c>
      <c r="E537">
        <v>0</v>
      </c>
      <c r="F537">
        <v>0</v>
      </c>
      <c r="G537">
        <v>1111111</v>
      </c>
      <c r="H537">
        <v>0</v>
      </c>
      <c r="I537">
        <v>0</v>
      </c>
      <c r="J537">
        <v>0</v>
      </c>
      <c r="K537">
        <v>0</v>
      </c>
      <c r="L537">
        <v>0</v>
      </c>
      <c r="M537">
        <v>0</v>
      </c>
    </row>
    <row r="538" spans="2:13" x14ac:dyDescent="0.2">
      <c r="B538">
        <v>0</v>
      </c>
      <c r="C538">
        <v>0</v>
      </c>
      <c r="D538">
        <v>0</v>
      </c>
      <c r="E538">
        <v>0</v>
      </c>
      <c r="F538">
        <v>0</v>
      </c>
      <c r="G538">
        <v>1111111</v>
      </c>
      <c r="H538">
        <v>0</v>
      </c>
      <c r="I538">
        <v>0</v>
      </c>
      <c r="J538">
        <v>0</v>
      </c>
      <c r="K538">
        <v>0</v>
      </c>
      <c r="L538">
        <v>0</v>
      </c>
      <c r="M538">
        <v>0</v>
      </c>
    </row>
    <row r="539" spans="2:13" x14ac:dyDescent="0.2">
      <c r="B539">
        <v>0</v>
      </c>
      <c r="C539">
        <v>0</v>
      </c>
      <c r="D539">
        <v>0</v>
      </c>
      <c r="E539">
        <v>0</v>
      </c>
      <c r="F539">
        <v>0</v>
      </c>
      <c r="G539">
        <v>1111111</v>
      </c>
      <c r="H539">
        <v>0</v>
      </c>
      <c r="I539">
        <v>0</v>
      </c>
      <c r="J539">
        <v>0</v>
      </c>
      <c r="K539">
        <v>0</v>
      </c>
      <c r="L539">
        <v>0</v>
      </c>
      <c r="M539">
        <v>0</v>
      </c>
    </row>
    <row r="540" spans="2:13" x14ac:dyDescent="0.2">
      <c r="B540">
        <v>0</v>
      </c>
      <c r="C540">
        <v>0</v>
      </c>
      <c r="D540">
        <v>0</v>
      </c>
      <c r="E540">
        <v>0</v>
      </c>
      <c r="F540">
        <v>0</v>
      </c>
      <c r="G540">
        <v>1111111</v>
      </c>
      <c r="H540">
        <v>0</v>
      </c>
      <c r="I540">
        <v>0</v>
      </c>
      <c r="J540">
        <v>0</v>
      </c>
      <c r="K540">
        <v>0</v>
      </c>
      <c r="L540">
        <v>0</v>
      </c>
      <c r="M540">
        <v>0</v>
      </c>
    </row>
    <row r="541" spans="2:13" x14ac:dyDescent="0.2">
      <c r="B541">
        <v>0</v>
      </c>
      <c r="C541">
        <v>0</v>
      </c>
      <c r="D541">
        <v>0</v>
      </c>
      <c r="E541">
        <v>0</v>
      </c>
      <c r="F541">
        <v>0</v>
      </c>
      <c r="G541">
        <v>1111111</v>
      </c>
      <c r="H541">
        <v>0</v>
      </c>
      <c r="I541">
        <v>0</v>
      </c>
      <c r="J541">
        <v>0</v>
      </c>
      <c r="K541">
        <v>0</v>
      </c>
      <c r="L541">
        <v>0</v>
      </c>
      <c r="M541">
        <v>0</v>
      </c>
    </row>
    <row r="542" spans="2:13" x14ac:dyDescent="0.2">
      <c r="B542">
        <v>0</v>
      </c>
      <c r="C542">
        <v>0</v>
      </c>
      <c r="D542">
        <v>0</v>
      </c>
      <c r="E542">
        <v>0</v>
      </c>
      <c r="F542">
        <v>0</v>
      </c>
      <c r="G542">
        <v>1111111</v>
      </c>
      <c r="H542">
        <v>0</v>
      </c>
      <c r="I542">
        <v>0</v>
      </c>
      <c r="J542">
        <v>0</v>
      </c>
      <c r="K542">
        <v>0</v>
      </c>
      <c r="L542">
        <v>0</v>
      </c>
      <c r="M542">
        <v>0</v>
      </c>
    </row>
    <row r="543" spans="2:13" x14ac:dyDescent="0.2">
      <c r="B543">
        <v>0</v>
      </c>
      <c r="C543">
        <v>0</v>
      </c>
      <c r="D543">
        <v>0</v>
      </c>
      <c r="E543">
        <v>0</v>
      </c>
      <c r="F543">
        <v>0</v>
      </c>
      <c r="G543">
        <v>1111111</v>
      </c>
      <c r="H543">
        <v>0</v>
      </c>
      <c r="I543">
        <v>0</v>
      </c>
      <c r="J543">
        <v>0</v>
      </c>
      <c r="K543">
        <v>0</v>
      </c>
      <c r="L543">
        <v>0</v>
      </c>
      <c r="M543">
        <v>0</v>
      </c>
    </row>
    <row r="544" spans="2:13" x14ac:dyDescent="0.2">
      <c r="B544">
        <v>0</v>
      </c>
      <c r="C544">
        <v>0</v>
      </c>
      <c r="D544">
        <v>0</v>
      </c>
      <c r="E544">
        <v>0</v>
      </c>
      <c r="F544">
        <v>0</v>
      </c>
      <c r="G544">
        <v>1111111</v>
      </c>
      <c r="H544">
        <v>0</v>
      </c>
      <c r="I544">
        <v>0</v>
      </c>
      <c r="J544">
        <v>0</v>
      </c>
      <c r="K544">
        <v>0</v>
      </c>
      <c r="L544">
        <v>0</v>
      </c>
      <c r="M544">
        <v>0</v>
      </c>
    </row>
    <row r="545" spans="2:13" x14ac:dyDescent="0.2">
      <c r="B545">
        <v>0</v>
      </c>
      <c r="C545">
        <v>0</v>
      </c>
      <c r="D545">
        <v>0</v>
      </c>
      <c r="E545">
        <v>0</v>
      </c>
      <c r="F545">
        <v>0</v>
      </c>
      <c r="G545">
        <v>1111111</v>
      </c>
      <c r="H545">
        <v>0</v>
      </c>
      <c r="I545">
        <v>0</v>
      </c>
      <c r="J545">
        <v>0</v>
      </c>
      <c r="K545">
        <v>0</v>
      </c>
      <c r="L545">
        <v>0</v>
      </c>
      <c r="M545">
        <v>0</v>
      </c>
    </row>
    <row r="546" spans="2:13" x14ac:dyDescent="0.2">
      <c r="B546">
        <v>0</v>
      </c>
      <c r="C546">
        <v>0</v>
      </c>
      <c r="D546">
        <v>0</v>
      </c>
      <c r="E546">
        <v>0</v>
      </c>
      <c r="F546">
        <v>0</v>
      </c>
      <c r="G546">
        <v>1111111</v>
      </c>
      <c r="H546">
        <v>0</v>
      </c>
      <c r="I546">
        <v>0</v>
      </c>
      <c r="J546">
        <v>0</v>
      </c>
      <c r="K546">
        <v>0</v>
      </c>
      <c r="L546">
        <v>0</v>
      </c>
      <c r="M546">
        <v>0</v>
      </c>
    </row>
    <row r="547" spans="2:13" x14ac:dyDescent="0.2">
      <c r="B547">
        <v>0</v>
      </c>
      <c r="C547">
        <v>0</v>
      </c>
      <c r="D547">
        <v>0</v>
      </c>
      <c r="E547">
        <v>0</v>
      </c>
      <c r="F547">
        <v>0</v>
      </c>
      <c r="G547">
        <v>1111111</v>
      </c>
      <c r="H547">
        <v>0</v>
      </c>
      <c r="I547">
        <v>0</v>
      </c>
      <c r="J547">
        <v>0</v>
      </c>
      <c r="K547">
        <v>0</v>
      </c>
      <c r="L547">
        <v>0</v>
      </c>
      <c r="M547">
        <v>0</v>
      </c>
    </row>
    <row r="548" spans="2:13" x14ac:dyDescent="0.2">
      <c r="B548">
        <v>0</v>
      </c>
      <c r="C548">
        <v>0</v>
      </c>
      <c r="D548">
        <v>0</v>
      </c>
      <c r="E548">
        <v>0</v>
      </c>
      <c r="F548">
        <v>0</v>
      </c>
      <c r="G548">
        <v>1111111</v>
      </c>
      <c r="H548">
        <v>0</v>
      </c>
      <c r="I548">
        <v>0</v>
      </c>
      <c r="J548">
        <v>0</v>
      </c>
      <c r="K548">
        <v>0</v>
      </c>
      <c r="L548">
        <v>0</v>
      </c>
      <c r="M548">
        <v>0</v>
      </c>
    </row>
    <row r="549" spans="2:13" x14ac:dyDescent="0.2">
      <c r="B549">
        <v>0</v>
      </c>
      <c r="C549">
        <v>0</v>
      </c>
      <c r="D549">
        <v>0</v>
      </c>
      <c r="E549">
        <v>0</v>
      </c>
      <c r="F549">
        <v>0</v>
      </c>
      <c r="G549">
        <v>1111111</v>
      </c>
      <c r="H549">
        <v>0</v>
      </c>
      <c r="I549">
        <v>0</v>
      </c>
      <c r="J549">
        <v>0</v>
      </c>
      <c r="K549">
        <v>0</v>
      </c>
      <c r="L549">
        <v>0</v>
      </c>
      <c r="M549">
        <v>0</v>
      </c>
    </row>
    <row r="550" spans="2:13" x14ac:dyDescent="0.2">
      <c r="B550">
        <v>0</v>
      </c>
      <c r="C550">
        <v>0</v>
      </c>
      <c r="D550">
        <v>0</v>
      </c>
      <c r="E550">
        <v>0</v>
      </c>
      <c r="F550">
        <v>0</v>
      </c>
      <c r="G550">
        <v>1111111</v>
      </c>
      <c r="H550">
        <v>0</v>
      </c>
      <c r="I550">
        <v>0</v>
      </c>
      <c r="J550">
        <v>0</v>
      </c>
      <c r="K550">
        <v>0</v>
      </c>
      <c r="L550">
        <v>0</v>
      </c>
      <c r="M550">
        <v>0</v>
      </c>
    </row>
    <row r="551" spans="2:13" x14ac:dyDescent="0.2">
      <c r="B551">
        <v>0</v>
      </c>
      <c r="C551">
        <v>0</v>
      </c>
      <c r="D551">
        <v>0</v>
      </c>
      <c r="E551">
        <v>0</v>
      </c>
      <c r="F551">
        <v>0</v>
      </c>
      <c r="G551">
        <v>1111111</v>
      </c>
      <c r="H551">
        <v>0</v>
      </c>
      <c r="I551">
        <v>0</v>
      </c>
      <c r="J551">
        <v>0</v>
      </c>
      <c r="K551">
        <v>0</v>
      </c>
      <c r="L551">
        <v>0</v>
      </c>
      <c r="M551">
        <v>0</v>
      </c>
    </row>
    <row r="552" spans="2:13" x14ac:dyDescent="0.2">
      <c r="B552">
        <v>0</v>
      </c>
      <c r="C552">
        <v>0</v>
      </c>
      <c r="D552">
        <v>0</v>
      </c>
      <c r="E552">
        <v>0</v>
      </c>
      <c r="F552">
        <v>0</v>
      </c>
      <c r="G552">
        <v>1111111</v>
      </c>
      <c r="H552">
        <v>0</v>
      </c>
      <c r="I552">
        <v>0</v>
      </c>
      <c r="J552">
        <v>0</v>
      </c>
      <c r="K552">
        <v>0</v>
      </c>
      <c r="L552">
        <v>0</v>
      </c>
      <c r="M552">
        <v>0</v>
      </c>
    </row>
    <row r="553" spans="2:13" x14ac:dyDescent="0.2">
      <c r="B553">
        <v>0</v>
      </c>
      <c r="C553">
        <v>0</v>
      </c>
      <c r="D553">
        <v>0</v>
      </c>
      <c r="E553">
        <v>0</v>
      </c>
      <c r="F553">
        <v>0</v>
      </c>
      <c r="G553">
        <v>1111111</v>
      </c>
      <c r="H553">
        <v>0</v>
      </c>
      <c r="I553">
        <v>0</v>
      </c>
      <c r="J553">
        <v>0</v>
      </c>
      <c r="K553">
        <v>0</v>
      </c>
      <c r="L553">
        <v>0</v>
      </c>
      <c r="M553">
        <v>0</v>
      </c>
    </row>
    <row r="554" spans="2:13" x14ac:dyDescent="0.2">
      <c r="B554">
        <v>0</v>
      </c>
      <c r="C554">
        <v>0</v>
      </c>
      <c r="D554">
        <v>0</v>
      </c>
      <c r="E554">
        <v>0</v>
      </c>
      <c r="F554">
        <v>0</v>
      </c>
      <c r="G554">
        <v>1111111</v>
      </c>
      <c r="H554">
        <v>0</v>
      </c>
      <c r="I554">
        <v>0</v>
      </c>
      <c r="J554">
        <v>0</v>
      </c>
      <c r="K554">
        <v>0</v>
      </c>
      <c r="L554">
        <v>0</v>
      </c>
      <c r="M554">
        <v>0</v>
      </c>
    </row>
    <row r="555" spans="2:13" x14ac:dyDescent="0.2">
      <c r="B555">
        <v>0</v>
      </c>
      <c r="C555">
        <v>0</v>
      </c>
      <c r="D555">
        <v>0</v>
      </c>
      <c r="E555">
        <v>0</v>
      </c>
      <c r="F555">
        <v>0</v>
      </c>
      <c r="G555">
        <v>1111111</v>
      </c>
      <c r="H555">
        <v>0</v>
      </c>
      <c r="I555">
        <v>0</v>
      </c>
      <c r="J555">
        <v>0</v>
      </c>
      <c r="K555">
        <v>0</v>
      </c>
      <c r="L555">
        <v>0</v>
      </c>
      <c r="M555">
        <v>0</v>
      </c>
    </row>
    <row r="556" spans="2:13" x14ac:dyDescent="0.2">
      <c r="B556">
        <v>0</v>
      </c>
      <c r="C556">
        <v>0</v>
      </c>
      <c r="D556">
        <v>0</v>
      </c>
      <c r="E556">
        <v>0</v>
      </c>
      <c r="F556">
        <v>0</v>
      </c>
      <c r="G556">
        <v>1111111</v>
      </c>
      <c r="H556">
        <v>0</v>
      </c>
      <c r="I556">
        <v>0</v>
      </c>
      <c r="J556">
        <v>0</v>
      </c>
      <c r="K556">
        <v>0</v>
      </c>
      <c r="L556">
        <v>0</v>
      </c>
      <c r="M556">
        <v>0</v>
      </c>
    </row>
    <row r="557" spans="2:13" x14ac:dyDescent="0.2">
      <c r="B557">
        <v>0</v>
      </c>
      <c r="C557">
        <v>0</v>
      </c>
      <c r="D557">
        <v>0</v>
      </c>
      <c r="E557">
        <v>0</v>
      </c>
      <c r="F557">
        <v>0</v>
      </c>
      <c r="G557">
        <v>1111111</v>
      </c>
      <c r="H557">
        <v>0</v>
      </c>
      <c r="I557">
        <v>0</v>
      </c>
      <c r="J557">
        <v>0</v>
      </c>
      <c r="K557">
        <v>0</v>
      </c>
      <c r="L557">
        <v>0</v>
      </c>
      <c r="M557">
        <v>0</v>
      </c>
    </row>
    <row r="558" spans="2:13" x14ac:dyDescent="0.2">
      <c r="B558">
        <v>0</v>
      </c>
      <c r="C558">
        <v>0</v>
      </c>
      <c r="D558">
        <v>0</v>
      </c>
      <c r="E558">
        <v>0</v>
      </c>
      <c r="F558">
        <v>0</v>
      </c>
      <c r="G558">
        <v>1111111</v>
      </c>
      <c r="H558">
        <v>0</v>
      </c>
      <c r="I558">
        <v>0</v>
      </c>
      <c r="J558">
        <v>0</v>
      </c>
      <c r="K558">
        <v>0</v>
      </c>
      <c r="L558">
        <v>0</v>
      </c>
      <c r="M558">
        <v>0</v>
      </c>
    </row>
    <row r="559" spans="2:13" x14ac:dyDescent="0.2">
      <c r="B559">
        <v>0</v>
      </c>
      <c r="C559">
        <v>0</v>
      </c>
      <c r="D559">
        <v>0</v>
      </c>
      <c r="E559">
        <v>0</v>
      </c>
      <c r="F559">
        <v>0</v>
      </c>
      <c r="G559">
        <v>1111111</v>
      </c>
      <c r="H559">
        <v>0</v>
      </c>
      <c r="I559">
        <v>0</v>
      </c>
      <c r="J559">
        <v>0</v>
      </c>
      <c r="K559">
        <v>0</v>
      </c>
      <c r="L559">
        <v>0</v>
      </c>
      <c r="M559">
        <v>0</v>
      </c>
    </row>
    <row r="560" spans="2:13" x14ac:dyDescent="0.2">
      <c r="B560">
        <v>0</v>
      </c>
      <c r="C560">
        <v>0</v>
      </c>
      <c r="D560">
        <v>0</v>
      </c>
      <c r="E560">
        <v>0</v>
      </c>
      <c r="F560">
        <v>0</v>
      </c>
      <c r="G560">
        <v>1111111</v>
      </c>
      <c r="H560">
        <v>0</v>
      </c>
      <c r="I560">
        <v>0</v>
      </c>
      <c r="J560">
        <v>0</v>
      </c>
      <c r="K560">
        <v>0</v>
      </c>
      <c r="L560">
        <v>0</v>
      </c>
      <c r="M560">
        <v>0</v>
      </c>
    </row>
    <row r="561" spans="2:13" x14ac:dyDescent="0.2">
      <c r="B561">
        <v>0</v>
      </c>
      <c r="C561">
        <v>0</v>
      </c>
      <c r="D561">
        <v>0</v>
      </c>
      <c r="E561">
        <v>0</v>
      </c>
      <c r="F561">
        <v>0</v>
      </c>
      <c r="G561">
        <v>1111111</v>
      </c>
      <c r="H561">
        <v>0</v>
      </c>
      <c r="I561">
        <v>0</v>
      </c>
      <c r="J561">
        <v>0</v>
      </c>
      <c r="K561">
        <v>0</v>
      </c>
      <c r="L561">
        <v>0</v>
      </c>
      <c r="M561">
        <v>0</v>
      </c>
    </row>
    <row r="562" spans="2:13" x14ac:dyDescent="0.2">
      <c r="B562">
        <v>0</v>
      </c>
      <c r="C562">
        <v>0</v>
      </c>
      <c r="D562">
        <v>0</v>
      </c>
      <c r="E562">
        <v>0</v>
      </c>
      <c r="F562">
        <v>0</v>
      </c>
      <c r="G562">
        <v>1111111</v>
      </c>
      <c r="H562">
        <v>0</v>
      </c>
      <c r="I562">
        <v>0</v>
      </c>
      <c r="J562">
        <v>0</v>
      </c>
      <c r="K562">
        <v>0</v>
      </c>
      <c r="L562">
        <v>0</v>
      </c>
      <c r="M562">
        <v>0</v>
      </c>
    </row>
    <row r="563" spans="2:13" x14ac:dyDescent="0.2">
      <c r="B563">
        <v>0</v>
      </c>
      <c r="C563">
        <v>0</v>
      </c>
      <c r="D563">
        <v>0</v>
      </c>
      <c r="E563">
        <v>0</v>
      </c>
      <c r="F563">
        <v>0</v>
      </c>
      <c r="G563">
        <v>1111111</v>
      </c>
      <c r="H563">
        <v>0</v>
      </c>
      <c r="I563">
        <v>0</v>
      </c>
      <c r="J563">
        <v>0</v>
      </c>
      <c r="K563">
        <v>0</v>
      </c>
      <c r="L563">
        <v>0</v>
      </c>
      <c r="M563">
        <v>0</v>
      </c>
    </row>
    <row r="564" spans="2:13" x14ac:dyDescent="0.2">
      <c r="B564">
        <v>0</v>
      </c>
      <c r="C564">
        <v>0</v>
      </c>
      <c r="D564">
        <v>0</v>
      </c>
      <c r="E564">
        <v>0</v>
      </c>
      <c r="F564">
        <v>0</v>
      </c>
      <c r="G564">
        <v>1111111</v>
      </c>
      <c r="H564">
        <v>0</v>
      </c>
      <c r="I564">
        <v>0</v>
      </c>
      <c r="J564">
        <v>0</v>
      </c>
      <c r="K564">
        <v>0</v>
      </c>
      <c r="L564">
        <v>0</v>
      </c>
      <c r="M564">
        <v>0</v>
      </c>
    </row>
    <row r="565" spans="2:13" x14ac:dyDescent="0.2">
      <c r="B565">
        <v>0</v>
      </c>
      <c r="C565">
        <v>0</v>
      </c>
      <c r="D565">
        <v>0</v>
      </c>
      <c r="E565">
        <v>0</v>
      </c>
      <c r="F565">
        <v>0</v>
      </c>
      <c r="G565">
        <v>1111111</v>
      </c>
      <c r="H565">
        <v>0</v>
      </c>
      <c r="I565">
        <v>0</v>
      </c>
      <c r="J565">
        <v>0</v>
      </c>
      <c r="K565">
        <v>0</v>
      </c>
      <c r="L565">
        <v>0</v>
      </c>
      <c r="M565">
        <v>0</v>
      </c>
    </row>
    <row r="566" spans="2:13" x14ac:dyDescent="0.2">
      <c r="B566">
        <v>0</v>
      </c>
      <c r="C566">
        <v>0</v>
      </c>
      <c r="D566">
        <v>0</v>
      </c>
      <c r="E566">
        <v>0</v>
      </c>
      <c r="F566">
        <v>0</v>
      </c>
      <c r="G566">
        <v>1111111</v>
      </c>
      <c r="H566">
        <v>0</v>
      </c>
      <c r="I566">
        <v>0</v>
      </c>
      <c r="J566">
        <v>0</v>
      </c>
      <c r="K566">
        <v>0</v>
      </c>
      <c r="L566">
        <v>0</v>
      </c>
      <c r="M566">
        <v>0</v>
      </c>
    </row>
    <row r="567" spans="2:13" x14ac:dyDescent="0.2">
      <c r="B567">
        <v>0</v>
      </c>
      <c r="C567">
        <v>0</v>
      </c>
      <c r="D567">
        <v>0</v>
      </c>
      <c r="E567">
        <v>0</v>
      </c>
      <c r="F567">
        <v>0</v>
      </c>
      <c r="G567">
        <v>1111111</v>
      </c>
      <c r="H567">
        <v>0</v>
      </c>
      <c r="I567">
        <v>0</v>
      </c>
      <c r="J567">
        <v>0</v>
      </c>
      <c r="K567">
        <v>0</v>
      </c>
      <c r="L567">
        <v>0</v>
      </c>
      <c r="M567">
        <v>0</v>
      </c>
    </row>
    <row r="568" spans="2:13" x14ac:dyDescent="0.2">
      <c r="B568">
        <v>0</v>
      </c>
      <c r="C568">
        <v>0</v>
      </c>
      <c r="D568">
        <v>0</v>
      </c>
      <c r="E568">
        <v>0</v>
      </c>
      <c r="F568">
        <v>0</v>
      </c>
      <c r="G568">
        <v>1111111</v>
      </c>
      <c r="H568">
        <v>0</v>
      </c>
      <c r="I568">
        <v>0</v>
      </c>
      <c r="J568">
        <v>0</v>
      </c>
      <c r="K568">
        <v>0</v>
      </c>
      <c r="L568">
        <v>0</v>
      </c>
      <c r="M568">
        <v>0</v>
      </c>
    </row>
    <row r="569" spans="2:13" x14ac:dyDescent="0.2">
      <c r="B569">
        <v>0</v>
      </c>
      <c r="C569">
        <v>0</v>
      </c>
      <c r="D569">
        <v>0</v>
      </c>
      <c r="E569">
        <v>0</v>
      </c>
      <c r="F569">
        <v>0</v>
      </c>
      <c r="G569">
        <v>1111111</v>
      </c>
      <c r="H569">
        <v>0</v>
      </c>
      <c r="I569">
        <v>0</v>
      </c>
      <c r="J569">
        <v>0</v>
      </c>
      <c r="K569">
        <v>0</v>
      </c>
      <c r="L569">
        <v>0</v>
      </c>
      <c r="M569">
        <v>0</v>
      </c>
    </row>
    <row r="570" spans="2:13" x14ac:dyDescent="0.2">
      <c r="B570">
        <v>0</v>
      </c>
      <c r="C570">
        <v>0</v>
      </c>
      <c r="D570">
        <v>0</v>
      </c>
      <c r="E570">
        <v>0</v>
      </c>
      <c r="F570">
        <v>0</v>
      </c>
      <c r="G570">
        <v>1111111</v>
      </c>
      <c r="H570">
        <v>0</v>
      </c>
      <c r="I570">
        <v>0</v>
      </c>
      <c r="J570">
        <v>0</v>
      </c>
      <c r="K570">
        <v>0</v>
      </c>
      <c r="L570">
        <v>0</v>
      </c>
      <c r="M570">
        <v>0</v>
      </c>
    </row>
    <row r="571" spans="2:13" x14ac:dyDescent="0.2">
      <c r="B571">
        <v>0</v>
      </c>
      <c r="C571">
        <v>0</v>
      </c>
      <c r="D571">
        <v>0</v>
      </c>
      <c r="E571">
        <v>0</v>
      </c>
      <c r="F571">
        <v>0</v>
      </c>
      <c r="G571">
        <v>1111111</v>
      </c>
      <c r="H571">
        <v>0</v>
      </c>
      <c r="I571">
        <v>0</v>
      </c>
      <c r="J571">
        <v>0</v>
      </c>
      <c r="K571">
        <v>0</v>
      </c>
      <c r="L571">
        <v>0</v>
      </c>
      <c r="M571">
        <v>0</v>
      </c>
    </row>
    <row r="572" spans="2:13" x14ac:dyDescent="0.2">
      <c r="B572">
        <v>0</v>
      </c>
      <c r="C572">
        <v>0</v>
      </c>
      <c r="D572">
        <v>0</v>
      </c>
      <c r="E572">
        <v>0</v>
      </c>
      <c r="F572">
        <v>0</v>
      </c>
      <c r="G572">
        <v>1111111</v>
      </c>
      <c r="H572">
        <v>0</v>
      </c>
      <c r="I572">
        <v>0</v>
      </c>
      <c r="J572">
        <v>0</v>
      </c>
      <c r="K572">
        <v>0</v>
      </c>
      <c r="L572">
        <v>0</v>
      </c>
      <c r="M572">
        <v>0</v>
      </c>
    </row>
    <row r="573" spans="2:13" x14ac:dyDescent="0.2">
      <c r="B573">
        <v>0</v>
      </c>
      <c r="C573">
        <v>0</v>
      </c>
      <c r="D573">
        <v>0</v>
      </c>
      <c r="E573">
        <v>0</v>
      </c>
      <c r="F573">
        <v>0</v>
      </c>
      <c r="G573">
        <v>1111111</v>
      </c>
      <c r="H573">
        <v>0</v>
      </c>
      <c r="I573">
        <v>0</v>
      </c>
      <c r="J573">
        <v>0</v>
      </c>
      <c r="K573">
        <v>0</v>
      </c>
      <c r="L573">
        <v>0</v>
      </c>
      <c r="M573">
        <v>0</v>
      </c>
    </row>
    <row r="574" spans="2:13" x14ac:dyDescent="0.2">
      <c r="B574">
        <v>0</v>
      </c>
      <c r="C574">
        <v>0</v>
      </c>
      <c r="D574">
        <v>0</v>
      </c>
      <c r="E574">
        <v>0</v>
      </c>
      <c r="F574">
        <v>0</v>
      </c>
      <c r="G574">
        <v>1111111</v>
      </c>
      <c r="H574">
        <v>0</v>
      </c>
      <c r="I574">
        <v>0</v>
      </c>
      <c r="J574">
        <v>0</v>
      </c>
      <c r="K574">
        <v>0</v>
      </c>
      <c r="L574">
        <v>0</v>
      </c>
      <c r="M574">
        <v>0</v>
      </c>
    </row>
    <row r="575" spans="2:13" x14ac:dyDescent="0.2">
      <c r="B575">
        <v>0</v>
      </c>
      <c r="C575">
        <v>0</v>
      </c>
      <c r="D575">
        <v>0</v>
      </c>
      <c r="E575">
        <v>0</v>
      </c>
      <c r="F575">
        <v>0</v>
      </c>
      <c r="G575">
        <v>1111111</v>
      </c>
      <c r="H575">
        <v>0</v>
      </c>
      <c r="I575">
        <v>0</v>
      </c>
      <c r="J575">
        <v>0</v>
      </c>
      <c r="K575">
        <v>0</v>
      </c>
      <c r="L575">
        <v>0</v>
      </c>
      <c r="M575">
        <v>0</v>
      </c>
    </row>
    <row r="576" spans="2:13" x14ac:dyDescent="0.2">
      <c r="B576">
        <v>0</v>
      </c>
      <c r="C576">
        <v>0</v>
      </c>
      <c r="D576">
        <v>0</v>
      </c>
      <c r="E576">
        <v>0</v>
      </c>
      <c r="F576">
        <v>0</v>
      </c>
      <c r="G576">
        <v>1111111</v>
      </c>
      <c r="H576">
        <v>0</v>
      </c>
      <c r="I576">
        <v>0</v>
      </c>
      <c r="J576">
        <v>0</v>
      </c>
      <c r="K576">
        <v>0</v>
      </c>
      <c r="L576">
        <v>0</v>
      </c>
      <c r="M576">
        <v>0</v>
      </c>
    </row>
    <row r="577" spans="2:13" x14ac:dyDescent="0.2">
      <c r="B577">
        <v>0</v>
      </c>
      <c r="C577">
        <v>0</v>
      </c>
      <c r="D577">
        <v>0</v>
      </c>
      <c r="E577">
        <v>0</v>
      </c>
      <c r="F577">
        <v>0</v>
      </c>
      <c r="G577">
        <v>1111111</v>
      </c>
      <c r="H577">
        <v>0</v>
      </c>
      <c r="I577">
        <v>0</v>
      </c>
      <c r="J577">
        <v>0</v>
      </c>
      <c r="K577">
        <v>0</v>
      </c>
      <c r="L577">
        <v>0</v>
      </c>
      <c r="M577">
        <v>0</v>
      </c>
    </row>
    <row r="578" spans="2:13" x14ac:dyDescent="0.2">
      <c r="B578">
        <v>0</v>
      </c>
      <c r="C578">
        <v>0</v>
      </c>
      <c r="D578">
        <v>0</v>
      </c>
      <c r="E578">
        <v>0</v>
      </c>
      <c r="F578">
        <v>0</v>
      </c>
      <c r="G578">
        <v>1111111</v>
      </c>
      <c r="H578">
        <v>0</v>
      </c>
      <c r="I578">
        <v>0</v>
      </c>
      <c r="J578">
        <v>0</v>
      </c>
      <c r="K578">
        <v>0</v>
      </c>
      <c r="L578">
        <v>0</v>
      </c>
      <c r="M578">
        <v>0</v>
      </c>
    </row>
    <row r="579" spans="2:13" x14ac:dyDescent="0.2">
      <c r="B579">
        <v>0</v>
      </c>
      <c r="C579">
        <v>0</v>
      </c>
      <c r="D579">
        <v>0</v>
      </c>
      <c r="E579">
        <v>0</v>
      </c>
      <c r="F579">
        <v>0</v>
      </c>
      <c r="G579">
        <v>1111111</v>
      </c>
      <c r="H579">
        <v>0</v>
      </c>
      <c r="I579">
        <v>0</v>
      </c>
      <c r="J579">
        <v>0</v>
      </c>
      <c r="K579">
        <v>0</v>
      </c>
      <c r="L579">
        <v>0</v>
      </c>
      <c r="M579">
        <v>0</v>
      </c>
    </row>
    <row r="580" spans="2:13" x14ac:dyDescent="0.2">
      <c r="B580">
        <v>0</v>
      </c>
      <c r="C580">
        <v>0</v>
      </c>
      <c r="D580">
        <v>0</v>
      </c>
      <c r="E580">
        <v>0</v>
      </c>
      <c r="F580">
        <v>0</v>
      </c>
      <c r="G580">
        <v>1111111</v>
      </c>
      <c r="H580">
        <v>0</v>
      </c>
      <c r="I580">
        <v>0</v>
      </c>
      <c r="J580">
        <v>0</v>
      </c>
      <c r="K580">
        <v>0</v>
      </c>
      <c r="L580">
        <v>0</v>
      </c>
      <c r="M580">
        <v>0</v>
      </c>
    </row>
    <row r="581" spans="2:13" x14ac:dyDescent="0.2">
      <c r="B581">
        <v>0</v>
      </c>
      <c r="C581">
        <v>0</v>
      </c>
      <c r="D581">
        <v>0</v>
      </c>
      <c r="E581">
        <v>0</v>
      </c>
      <c r="F581">
        <v>0</v>
      </c>
      <c r="G581">
        <v>1111111</v>
      </c>
      <c r="H581">
        <v>0</v>
      </c>
      <c r="I581">
        <v>0</v>
      </c>
      <c r="J581">
        <v>0</v>
      </c>
      <c r="K581">
        <v>0</v>
      </c>
      <c r="L581">
        <v>0</v>
      </c>
      <c r="M581">
        <v>0</v>
      </c>
    </row>
    <row r="582" spans="2:13" x14ac:dyDescent="0.2">
      <c r="B582">
        <v>0</v>
      </c>
      <c r="C582">
        <v>0</v>
      </c>
      <c r="D582">
        <v>0</v>
      </c>
      <c r="E582">
        <v>0</v>
      </c>
      <c r="F582">
        <v>0</v>
      </c>
      <c r="G582">
        <v>1111111</v>
      </c>
      <c r="H582">
        <v>0</v>
      </c>
      <c r="I582">
        <v>0</v>
      </c>
      <c r="J582">
        <v>0</v>
      </c>
      <c r="K582">
        <v>0</v>
      </c>
      <c r="L582">
        <v>0</v>
      </c>
      <c r="M582">
        <v>0</v>
      </c>
    </row>
    <row r="583" spans="2:13" x14ac:dyDescent="0.2">
      <c r="B583">
        <v>0</v>
      </c>
      <c r="C583">
        <v>0</v>
      </c>
      <c r="D583">
        <v>0</v>
      </c>
      <c r="E583">
        <v>0</v>
      </c>
      <c r="F583">
        <v>0</v>
      </c>
      <c r="G583">
        <v>1111111</v>
      </c>
      <c r="H583">
        <v>0</v>
      </c>
      <c r="I583">
        <v>0</v>
      </c>
      <c r="J583">
        <v>0</v>
      </c>
      <c r="K583">
        <v>0</v>
      </c>
      <c r="L583">
        <v>0</v>
      </c>
      <c r="M583">
        <v>0</v>
      </c>
    </row>
    <row r="584" spans="2:13" x14ac:dyDescent="0.2">
      <c r="B584">
        <v>0</v>
      </c>
      <c r="C584">
        <v>0</v>
      </c>
      <c r="D584">
        <v>0</v>
      </c>
      <c r="E584">
        <v>0</v>
      </c>
      <c r="F584">
        <v>0</v>
      </c>
      <c r="G584">
        <v>1111111</v>
      </c>
      <c r="H584">
        <v>0</v>
      </c>
      <c r="I584">
        <v>0</v>
      </c>
      <c r="J584">
        <v>0</v>
      </c>
      <c r="K584">
        <v>0</v>
      </c>
      <c r="L584">
        <v>0</v>
      </c>
      <c r="M584">
        <v>0</v>
      </c>
    </row>
    <row r="585" spans="2:13" x14ac:dyDescent="0.2">
      <c r="B585">
        <v>0</v>
      </c>
      <c r="C585">
        <v>0</v>
      </c>
      <c r="D585">
        <v>0</v>
      </c>
      <c r="E585">
        <v>0</v>
      </c>
      <c r="F585">
        <v>0</v>
      </c>
      <c r="G585">
        <v>1111111</v>
      </c>
      <c r="H585">
        <v>0</v>
      </c>
      <c r="I585">
        <v>0</v>
      </c>
      <c r="J585">
        <v>0</v>
      </c>
      <c r="K585">
        <v>0</v>
      </c>
      <c r="L585">
        <v>0</v>
      </c>
      <c r="M585">
        <v>0</v>
      </c>
    </row>
    <row r="586" spans="2:13" x14ac:dyDescent="0.2">
      <c r="B586">
        <v>0</v>
      </c>
      <c r="C586">
        <v>0</v>
      </c>
      <c r="D586">
        <v>0</v>
      </c>
      <c r="E586">
        <v>0</v>
      </c>
      <c r="F586">
        <v>0</v>
      </c>
      <c r="G586">
        <v>1111111</v>
      </c>
      <c r="H586">
        <v>0</v>
      </c>
      <c r="I586">
        <v>0</v>
      </c>
      <c r="J586">
        <v>0</v>
      </c>
      <c r="K586">
        <v>0</v>
      </c>
      <c r="L586">
        <v>0</v>
      </c>
      <c r="M586">
        <v>0</v>
      </c>
    </row>
    <row r="587" spans="2:13" x14ac:dyDescent="0.2">
      <c r="B587">
        <v>0</v>
      </c>
      <c r="C587">
        <v>0</v>
      </c>
      <c r="D587">
        <v>0</v>
      </c>
      <c r="E587">
        <v>0</v>
      </c>
      <c r="F587">
        <v>0</v>
      </c>
      <c r="G587">
        <v>1111111</v>
      </c>
      <c r="H587">
        <v>0</v>
      </c>
      <c r="I587">
        <v>0</v>
      </c>
      <c r="J587">
        <v>0</v>
      </c>
      <c r="K587">
        <v>0</v>
      </c>
      <c r="L587">
        <v>0</v>
      </c>
      <c r="M587">
        <v>0</v>
      </c>
    </row>
    <row r="588" spans="2:13" x14ac:dyDescent="0.2">
      <c r="B588">
        <v>0</v>
      </c>
      <c r="C588">
        <v>0</v>
      </c>
      <c r="D588">
        <v>0</v>
      </c>
      <c r="E588">
        <v>0</v>
      </c>
      <c r="F588">
        <v>0</v>
      </c>
      <c r="G588">
        <v>1111111</v>
      </c>
      <c r="H588">
        <v>0</v>
      </c>
      <c r="I588">
        <v>0</v>
      </c>
      <c r="J588">
        <v>0</v>
      </c>
      <c r="K588">
        <v>0</v>
      </c>
      <c r="L588">
        <v>0</v>
      </c>
      <c r="M588">
        <v>0</v>
      </c>
    </row>
    <row r="589" spans="2:13" x14ac:dyDescent="0.2">
      <c r="B589">
        <v>0</v>
      </c>
      <c r="C589">
        <v>0</v>
      </c>
      <c r="D589">
        <v>0</v>
      </c>
      <c r="E589">
        <v>0</v>
      </c>
      <c r="F589">
        <v>0</v>
      </c>
      <c r="G589">
        <v>1111111</v>
      </c>
      <c r="H589">
        <v>0</v>
      </c>
      <c r="I589">
        <v>0</v>
      </c>
      <c r="J589">
        <v>0</v>
      </c>
      <c r="K589">
        <v>0</v>
      </c>
      <c r="L589">
        <v>0</v>
      </c>
      <c r="M589">
        <v>0</v>
      </c>
    </row>
    <row r="590" spans="2:13" x14ac:dyDescent="0.2">
      <c r="B590">
        <v>0</v>
      </c>
      <c r="C590">
        <v>0</v>
      </c>
      <c r="D590">
        <v>0</v>
      </c>
      <c r="E590">
        <v>0</v>
      </c>
      <c r="F590">
        <v>0</v>
      </c>
      <c r="G590">
        <v>1111111</v>
      </c>
      <c r="H590">
        <v>0</v>
      </c>
      <c r="I590">
        <v>0</v>
      </c>
      <c r="J590">
        <v>0</v>
      </c>
      <c r="K590">
        <v>0</v>
      </c>
      <c r="L590">
        <v>0</v>
      </c>
      <c r="M590">
        <v>0</v>
      </c>
    </row>
    <row r="591" spans="2:13" x14ac:dyDescent="0.2">
      <c r="B591">
        <v>0</v>
      </c>
      <c r="C591">
        <v>0</v>
      </c>
      <c r="D591">
        <v>0</v>
      </c>
      <c r="E591">
        <v>0</v>
      </c>
      <c r="F591">
        <v>0</v>
      </c>
      <c r="G591">
        <v>1111111</v>
      </c>
      <c r="H591">
        <v>0</v>
      </c>
      <c r="I591">
        <v>0</v>
      </c>
      <c r="J591">
        <v>0</v>
      </c>
      <c r="K591">
        <v>0</v>
      </c>
      <c r="L591">
        <v>0</v>
      </c>
      <c r="M591">
        <v>0</v>
      </c>
    </row>
    <row r="592" spans="2:13" x14ac:dyDescent="0.2">
      <c r="B592">
        <v>0</v>
      </c>
      <c r="C592">
        <v>0</v>
      </c>
      <c r="D592">
        <v>0</v>
      </c>
      <c r="E592">
        <v>0</v>
      </c>
      <c r="F592">
        <v>0</v>
      </c>
      <c r="G592">
        <v>1111111</v>
      </c>
      <c r="H592">
        <v>0</v>
      </c>
      <c r="I592">
        <v>0</v>
      </c>
      <c r="J592">
        <v>0</v>
      </c>
      <c r="K592">
        <v>0</v>
      </c>
      <c r="L592">
        <v>0</v>
      </c>
      <c r="M592">
        <v>0</v>
      </c>
    </row>
    <row r="593" spans="2:13" x14ac:dyDescent="0.2">
      <c r="B593">
        <v>0</v>
      </c>
      <c r="C593">
        <v>0</v>
      </c>
      <c r="D593">
        <v>0</v>
      </c>
      <c r="E593">
        <v>0</v>
      </c>
      <c r="F593">
        <v>0</v>
      </c>
      <c r="G593">
        <v>1111111</v>
      </c>
      <c r="H593">
        <v>0</v>
      </c>
      <c r="I593">
        <v>0</v>
      </c>
      <c r="J593">
        <v>0</v>
      </c>
      <c r="K593">
        <v>0</v>
      </c>
      <c r="L593">
        <v>0</v>
      </c>
      <c r="M593">
        <v>0</v>
      </c>
    </row>
    <row r="594" spans="2:13" x14ac:dyDescent="0.2">
      <c r="B594">
        <v>0</v>
      </c>
      <c r="C594">
        <v>0</v>
      </c>
      <c r="D594">
        <v>0</v>
      </c>
      <c r="E594">
        <v>0</v>
      </c>
      <c r="F594">
        <v>0</v>
      </c>
      <c r="G594">
        <v>1111111</v>
      </c>
      <c r="H594">
        <v>0</v>
      </c>
      <c r="I594">
        <v>0</v>
      </c>
      <c r="J594">
        <v>0</v>
      </c>
      <c r="K594">
        <v>0</v>
      </c>
      <c r="L594">
        <v>0</v>
      </c>
      <c r="M594">
        <v>0</v>
      </c>
    </row>
    <row r="595" spans="2:13" x14ac:dyDescent="0.2">
      <c r="B595">
        <v>0</v>
      </c>
      <c r="C595">
        <v>0</v>
      </c>
      <c r="D595">
        <v>0</v>
      </c>
      <c r="E595">
        <v>0</v>
      </c>
      <c r="F595">
        <v>0</v>
      </c>
      <c r="G595">
        <v>1111111</v>
      </c>
      <c r="H595">
        <v>0</v>
      </c>
      <c r="I595">
        <v>0</v>
      </c>
      <c r="J595">
        <v>0</v>
      </c>
      <c r="K595">
        <v>0</v>
      </c>
      <c r="L595">
        <v>0</v>
      </c>
      <c r="M595">
        <v>0</v>
      </c>
    </row>
    <row r="596" spans="2:13" x14ac:dyDescent="0.2">
      <c r="B596">
        <v>0</v>
      </c>
      <c r="C596">
        <v>0</v>
      </c>
      <c r="D596">
        <v>0</v>
      </c>
      <c r="E596">
        <v>0</v>
      </c>
      <c r="F596">
        <v>0</v>
      </c>
      <c r="G596">
        <v>1111111</v>
      </c>
      <c r="H596">
        <v>0</v>
      </c>
      <c r="I596">
        <v>0</v>
      </c>
      <c r="J596">
        <v>0</v>
      </c>
      <c r="K596">
        <v>0</v>
      </c>
      <c r="L596">
        <v>0</v>
      </c>
      <c r="M596">
        <v>0</v>
      </c>
    </row>
    <row r="597" spans="2:13" x14ac:dyDescent="0.2">
      <c r="B597">
        <v>0</v>
      </c>
      <c r="C597">
        <v>0</v>
      </c>
      <c r="D597">
        <v>0</v>
      </c>
      <c r="E597">
        <v>0</v>
      </c>
      <c r="F597">
        <v>0</v>
      </c>
      <c r="G597">
        <v>1111111</v>
      </c>
      <c r="H597">
        <v>0</v>
      </c>
      <c r="I597">
        <v>0</v>
      </c>
      <c r="J597">
        <v>0</v>
      </c>
      <c r="K597">
        <v>0</v>
      </c>
      <c r="L597">
        <v>0</v>
      </c>
      <c r="M597">
        <v>0</v>
      </c>
    </row>
    <row r="598" spans="2:13" x14ac:dyDescent="0.2">
      <c r="B598">
        <v>0</v>
      </c>
      <c r="C598">
        <v>0</v>
      </c>
      <c r="D598">
        <v>0</v>
      </c>
      <c r="E598">
        <v>0</v>
      </c>
      <c r="F598">
        <v>0</v>
      </c>
      <c r="G598">
        <v>1111111</v>
      </c>
      <c r="H598">
        <v>0</v>
      </c>
      <c r="I598">
        <v>0</v>
      </c>
      <c r="J598">
        <v>0</v>
      </c>
      <c r="K598">
        <v>0</v>
      </c>
      <c r="L598">
        <v>0</v>
      </c>
      <c r="M598">
        <v>0</v>
      </c>
    </row>
    <row r="599" spans="2:13" x14ac:dyDescent="0.2">
      <c r="B599">
        <v>0</v>
      </c>
      <c r="C599">
        <v>0</v>
      </c>
      <c r="D599">
        <v>0</v>
      </c>
      <c r="E599">
        <v>0</v>
      </c>
      <c r="F599">
        <v>0</v>
      </c>
      <c r="G599">
        <v>1111111</v>
      </c>
      <c r="H599">
        <v>0</v>
      </c>
      <c r="I599">
        <v>0</v>
      </c>
      <c r="J599">
        <v>0</v>
      </c>
      <c r="K599">
        <v>0</v>
      </c>
      <c r="L599">
        <v>0</v>
      </c>
      <c r="M599">
        <v>0</v>
      </c>
    </row>
    <row r="600" spans="2:13" x14ac:dyDescent="0.2">
      <c r="B600">
        <v>0</v>
      </c>
      <c r="C600">
        <v>0</v>
      </c>
      <c r="D600">
        <v>0</v>
      </c>
      <c r="E600">
        <v>0</v>
      </c>
      <c r="F600">
        <v>0</v>
      </c>
      <c r="G600">
        <v>1111111</v>
      </c>
      <c r="H600">
        <v>0</v>
      </c>
      <c r="I600">
        <v>0</v>
      </c>
      <c r="J600">
        <v>0</v>
      </c>
      <c r="K600">
        <v>0</v>
      </c>
      <c r="L600">
        <v>0</v>
      </c>
      <c r="M600">
        <v>0</v>
      </c>
    </row>
    <row r="601" spans="2:13" x14ac:dyDescent="0.2">
      <c r="B601">
        <v>0</v>
      </c>
      <c r="C601">
        <v>0</v>
      </c>
      <c r="D601">
        <v>0</v>
      </c>
      <c r="E601">
        <v>0</v>
      </c>
      <c r="F601">
        <v>0</v>
      </c>
      <c r="G601">
        <v>1111111</v>
      </c>
      <c r="H601">
        <v>0</v>
      </c>
      <c r="I601">
        <v>0</v>
      </c>
      <c r="J601">
        <v>0</v>
      </c>
      <c r="K601">
        <v>0</v>
      </c>
      <c r="L601">
        <v>0</v>
      </c>
      <c r="M601">
        <v>0</v>
      </c>
    </row>
    <row r="602" spans="2:13" x14ac:dyDescent="0.2">
      <c r="B602">
        <v>0</v>
      </c>
      <c r="C602">
        <v>0</v>
      </c>
      <c r="D602">
        <v>0</v>
      </c>
      <c r="E602">
        <v>0</v>
      </c>
      <c r="F602">
        <v>0</v>
      </c>
      <c r="G602">
        <v>1111111</v>
      </c>
      <c r="H602">
        <v>0</v>
      </c>
      <c r="I602">
        <v>0</v>
      </c>
      <c r="J602">
        <v>0</v>
      </c>
      <c r="K602">
        <v>0</v>
      </c>
      <c r="L602">
        <v>0</v>
      </c>
      <c r="M602">
        <v>0</v>
      </c>
    </row>
    <row r="603" spans="2:13" x14ac:dyDescent="0.2">
      <c r="B603">
        <v>0</v>
      </c>
      <c r="C603">
        <v>0</v>
      </c>
      <c r="D603">
        <v>0</v>
      </c>
      <c r="E603">
        <v>0</v>
      </c>
      <c r="F603">
        <v>0</v>
      </c>
      <c r="G603">
        <v>1111111</v>
      </c>
      <c r="H603">
        <v>0</v>
      </c>
      <c r="I603">
        <v>0</v>
      </c>
      <c r="J603">
        <v>0</v>
      </c>
      <c r="K603">
        <v>0</v>
      </c>
      <c r="L603">
        <v>0</v>
      </c>
      <c r="M603">
        <v>0</v>
      </c>
    </row>
    <row r="604" spans="2:13" x14ac:dyDescent="0.2">
      <c r="B604">
        <v>0</v>
      </c>
      <c r="C604">
        <v>0</v>
      </c>
      <c r="D604">
        <v>0</v>
      </c>
      <c r="E604">
        <v>0</v>
      </c>
      <c r="F604">
        <v>0</v>
      </c>
      <c r="G604">
        <v>1111111</v>
      </c>
      <c r="H604">
        <v>0</v>
      </c>
      <c r="I604">
        <v>0</v>
      </c>
      <c r="J604">
        <v>0</v>
      </c>
      <c r="K604">
        <v>0</v>
      </c>
      <c r="L604">
        <v>0</v>
      </c>
      <c r="M604">
        <v>0</v>
      </c>
    </row>
    <row r="605" spans="2:13" x14ac:dyDescent="0.2">
      <c r="B605">
        <v>0</v>
      </c>
      <c r="C605">
        <v>0</v>
      </c>
      <c r="D605">
        <v>0</v>
      </c>
      <c r="E605">
        <v>0</v>
      </c>
      <c r="F605">
        <v>0</v>
      </c>
      <c r="G605">
        <v>1111111</v>
      </c>
      <c r="H605">
        <v>0</v>
      </c>
      <c r="I605">
        <v>0</v>
      </c>
      <c r="J605">
        <v>0</v>
      </c>
      <c r="K605">
        <v>0</v>
      </c>
      <c r="L605">
        <v>0</v>
      </c>
      <c r="M605">
        <v>0</v>
      </c>
    </row>
    <row r="606" spans="2:13" x14ac:dyDescent="0.2">
      <c r="B606">
        <v>0</v>
      </c>
      <c r="C606">
        <v>0</v>
      </c>
      <c r="D606">
        <v>0</v>
      </c>
      <c r="E606">
        <v>0</v>
      </c>
      <c r="F606">
        <v>0</v>
      </c>
      <c r="G606">
        <v>1111111</v>
      </c>
      <c r="H606">
        <v>0</v>
      </c>
      <c r="I606">
        <v>0</v>
      </c>
      <c r="J606">
        <v>0</v>
      </c>
      <c r="K606">
        <v>0</v>
      </c>
      <c r="L606">
        <v>0</v>
      </c>
      <c r="M606">
        <v>0</v>
      </c>
    </row>
    <row r="607" spans="2:13" x14ac:dyDescent="0.2">
      <c r="B607">
        <v>0</v>
      </c>
      <c r="C607">
        <v>0</v>
      </c>
      <c r="D607">
        <v>0</v>
      </c>
      <c r="E607">
        <v>0</v>
      </c>
      <c r="F607">
        <v>0</v>
      </c>
      <c r="G607">
        <v>1111111</v>
      </c>
      <c r="H607">
        <v>0</v>
      </c>
      <c r="I607">
        <v>0</v>
      </c>
      <c r="J607">
        <v>0</v>
      </c>
      <c r="K607">
        <v>0</v>
      </c>
      <c r="L607">
        <v>0</v>
      </c>
      <c r="M607">
        <v>0</v>
      </c>
    </row>
    <row r="608" spans="2:13" x14ac:dyDescent="0.2">
      <c r="B608">
        <v>0</v>
      </c>
      <c r="C608">
        <v>0</v>
      </c>
      <c r="D608">
        <v>0</v>
      </c>
      <c r="E608">
        <v>0</v>
      </c>
      <c r="F608">
        <v>0</v>
      </c>
      <c r="G608">
        <v>1111111</v>
      </c>
      <c r="H608">
        <v>0</v>
      </c>
      <c r="I608">
        <v>0</v>
      </c>
      <c r="J608">
        <v>0</v>
      </c>
      <c r="K608">
        <v>0</v>
      </c>
      <c r="L608">
        <v>0</v>
      </c>
      <c r="M608">
        <v>0</v>
      </c>
    </row>
    <row r="609" spans="2:13" x14ac:dyDescent="0.2">
      <c r="B609">
        <v>0</v>
      </c>
      <c r="C609">
        <v>0</v>
      </c>
      <c r="D609">
        <v>0</v>
      </c>
      <c r="E609">
        <v>0</v>
      </c>
      <c r="F609">
        <v>0</v>
      </c>
      <c r="G609">
        <v>1111111</v>
      </c>
      <c r="H609">
        <v>0</v>
      </c>
      <c r="I609">
        <v>0</v>
      </c>
      <c r="J609">
        <v>0</v>
      </c>
      <c r="K609">
        <v>0</v>
      </c>
      <c r="L609">
        <v>0</v>
      </c>
      <c r="M609">
        <v>0</v>
      </c>
    </row>
    <row r="610" spans="2:13" x14ac:dyDescent="0.2">
      <c r="B610">
        <v>0</v>
      </c>
      <c r="C610">
        <v>0</v>
      </c>
      <c r="D610">
        <v>0</v>
      </c>
      <c r="E610">
        <v>0</v>
      </c>
      <c r="F610">
        <v>0</v>
      </c>
      <c r="G610">
        <v>1111111</v>
      </c>
      <c r="H610">
        <v>0</v>
      </c>
      <c r="I610">
        <v>0</v>
      </c>
      <c r="J610">
        <v>0</v>
      </c>
      <c r="K610">
        <v>0</v>
      </c>
      <c r="L610">
        <v>0</v>
      </c>
      <c r="M610">
        <v>0</v>
      </c>
    </row>
    <row r="611" spans="2:13" x14ac:dyDescent="0.2">
      <c r="B611">
        <v>0</v>
      </c>
      <c r="C611">
        <v>0</v>
      </c>
      <c r="D611">
        <v>0</v>
      </c>
      <c r="E611">
        <v>0</v>
      </c>
      <c r="F611">
        <v>0</v>
      </c>
      <c r="G611">
        <v>1111111</v>
      </c>
      <c r="H611">
        <v>0</v>
      </c>
      <c r="I611">
        <v>0</v>
      </c>
      <c r="J611">
        <v>0</v>
      </c>
      <c r="K611">
        <v>0</v>
      </c>
      <c r="L611">
        <v>0</v>
      </c>
      <c r="M611">
        <v>0</v>
      </c>
    </row>
    <row r="612" spans="2:13" x14ac:dyDescent="0.2">
      <c r="B612">
        <v>0</v>
      </c>
      <c r="C612">
        <v>0</v>
      </c>
      <c r="D612">
        <v>0</v>
      </c>
      <c r="E612">
        <v>0</v>
      </c>
      <c r="F612">
        <v>0</v>
      </c>
      <c r="G612">
        <v>1111111</v>
      </c>
      <c r="H612">
        <v>0</v>
      </c>
      <c r="I612">
        <v>0</v>
      </c>
      <c r="J612">
        <v>0</v>
      </c>
      <c r="K612">
        <v>0</v>
      </c>
      <c r="L612">
        <v>0</v>
      </c>
      <c r="M612">
        <v>0</v>
      </c>
    </row>
    <row r="613" spans="2:13" x14ac:dyDescent="0.2">
      <c r="B613">
        <v>0</v>
      </c>
      <c r="C613">
        <v>0</v>
      </c>
      <c r="D613">
        <v>0</v>
      </c>
      <c r="E613">
        <v>0</v>
      </c>
      <c r="F613">
        <v>0</v>
      </c>
      <c r="G613">
        <v>1111111</v>
      </c>
      <c r="H613">
        <v>0</v>
      </c>
      <c r="I613">
        <v>0</v>
      </c>
      <c r="J613">
        <v>0</v>
      </c>
      <c r="K613">
        <v>0</v>
      </c>
      <c r="L613">
        <v>0</v>
      </c>
      <c r="M613">
        <v>0</v>
      </c>
    </row>
    <row r="614" spans="2:13" x14ac:dyDescent="0.2">
      <c r="B614">
        <v>0</v>
      </c>
      <c r="C614">
        <v>0</v>
      </c>
      <c r="D614">
        <v>0</v>
      </c>
      <c r="E614">
        <v>0</v>
      </c>
      <c r="F614">
        <v>0</v>
      </c>
      <c r="G614">
        <v>1111111</v>
      </c>
      <c r="H614">
        <v>0</v>
      </c>
      <c r="I614">
        <v>0</v>
      </c>
      <c r="J614">
        <v>0</v>
      </c>
      <c r="K614">
        <v>0</v>
      </c>
      <c r="L614">
        <v>0</v>
      </c>
      <c r="M614">
        <v>0</v>
      </c>
    </row>
    <row r="615" spans="2:13" x14ac:dyDescent="0.2">
      <c r="B615">
        <v>0</v>
      </c>
      <c r="C615">
        <v>0</v>
      </c>
      <c r="D615">
        <v>0</v>
      </c>
      <c r="E615">
        <v>0</v>
      </c>
      <c r="F615">
        <v>0</v>
      </c>
      <c r="G615">
        <v>1111111</v>
      </c>
      <c r="H615">
        <v>0</v>
      </c>
      <c r="I615">
        <v>0</v>
      </c>
      <c r="J615">
        <v>0</v>
      </c>
      <c r="K615">
        <v>0</v>
      </c>
      <c r="L615">
        <v>0</v>
      </c>
      <c r="M615">
        <v>0</v>
      </c>
    </row>
    <row r="616" spans="2:13" x14ac:dyDescent="0.2">
      <c r="B616">
        <v>0</v>
      </c>
      <c r="C616">
        <v>0</v>
      </c>
      <c r="D616">
        <v>0</v>
      </c>
      <c r="E616">
        <v>0</v>
      </c>
      <c r="F616">
        <v>0</v>
      </c>
      <c r="G616">
        <v>1111111</v>
      </c>
      <c r="H616">
        <v>0</v>
      </c>
      <c r="I616">
        <v>0</v>
      </c>
      <c r="J616">
        <v>0</v>
      </c>
      <c r="K616">
        <v>0</v>
      </c>
      <c r="L616">
        <v>0</v>
      </c>
      <c r="M616">
        <v>0</v>
      </c>
    </row>
    <row r="617" spans="2:13" x14ac:dyDescent="0.2">
      <c r="B617">
        <v>0</v>
      </c>
      <c r="C617">
        <v>0</v>
      </c>
      <c r="D617">
        <v>0</v>
      </c>
      <c r="E617">
        <v>0</v>
      </c>
      <c r="F617">
        <v>0</v>
      </c>
      <c r="G617">
        <v>1111111</v>
      </c>
      <c r="H617">
        <v>0</v>
      </c>
      <c r="I617">
        <v>0</v>
      </c>
      <c r="J617">
        <v>0</v>
      </c>
      <c r="K617">
        <v>0</v>
      </c>
      <c r="L617">
        <v>0</v>
      </c>
      <c r="M617">
        <v>0</v>
      </c>
    </row>
    <row r="618" spans="2:13" x14ac:dyDescent="0.2">
      <c r="B618">
        <v>0</v>
      </c>
      <c r="C618">
        <v>0</v>
      </c>
      <c r="D618">
        <v>0</v>
      </c>
      <c r="E618">
        <v>0</v>
      </c>
      <c r="F618">
        <v>0</v>
      </c>
      <c r="G618">
        <v>1111111</v>
      </c>
      <c r="H618">
        <v>0</v>
      </c>
      <c r="I618">
        <v>0</v>
      </c>
      <c r="J618">
        <v>0</v>
      </c>
      <c r="K618">
        <v>0</v>
      </c>
      <c r="L618">
        <v>0</v>
      </c>
      <c r="M618">
        <v>0</v>
      </c>
    </row>
    <row r="619" spans="2:13" x14ac:dyDescent="0.2">
      <c r="B619">
        <v>0</v>
      </c>
      <c r="C619">
        <v>0</v>
      </c>
      <c r="D619">
        <v>0</v>
      </c>
      <c r="E619">
        <v>0</v>
      </c>
      <c r="F619">
        <v>0</v>
      </c>
      <c r="G619">
        <v>1111111</v>
      </c>
      <c r="H619">
        <v>0</v>
      </c>
      <c r="I619">
        <v>0</v>
      </c>
      <c r="J619">
        <v>0</v>
      </c>
      <c r="K619">
        <v>0</v>
      </c>
      <c r="L619">
        <v>0</v>
      </c>
      <c r="M619">
        <v>0</v>
      </c>
    </row>
    <row r="620" spans="2:13" x14ac:dyDescent="0.2">
      <c r="B620">
        <v>0</v>
      </c>
      <c r="C620">
        <v>0</v>
      </c>
      <c r="D620">
        <v>0</v>
      </c>
      <c r="E620">
        <v>0</v>
      </c>
      <c r="F620">
        <v>0</v>
      </c>
      <c r="G620">
        <v>1111111</v>
      </c>
      <c r="H620">
        <v>0</v>
      </c>
      <c r="I620">
        <v>0</v>
      </c>
      <c r="J620">
        <v>0</v>
      </c>
      <c r="K620">
        <v>0</v>
      </c>
      <c r="L620">
        <v>0</v>
      </c>
      <c r="M620">
        <v>0</v>
      </c>
    </row>
    <row r="621" spans="2:13" x14ac:dyDescent="0.2">
      <c r="B621">
        <v>0</v>
      </c>
      <c r="C621">
        <v>0</v>
      </c>
      <c r="D621">
        <v>0</v>
      </c>
      <c r="E621">
        <v>0</v>
      </c>
      <c r="F621">
        <v>0</v>
      </c>
      <c r="G621">
        <v>1111111</v>
      </c>
      <c r="H621">
        <v>0</v>
      </c>
      <c r="I621">
        <v>0</v>
      </c>
      <c r="J621">
        <v>0</v>
      </c>
      <c r="K621">
        <v>0</v>
      </c>
      <c r="L621">
        <v>0</v>
      </c>
      <c r="M621">
        <v>0</v>
      </c>
    </row>
    <row r="622" spans="2:13" x14ac:dyDescent="0.2">
      <c r="B622">
        <v>0</v>
      </c>
      <c r="C622">
        <v>0</v>
      </c>
      <c r="D622">
        <v>0</v>
      </c>
      <c r="E622">
        <v>0</v>
      </c>
      <c r="F622">
        <v>0</v>
      </c>
      <c r="G622">
        <v>1111111</v>
      </c>
      <c r="H622">
        <v>0</v>
      </c>
      <c r="I622">
        <v>0</v>
      </c>
      <c r="J622">
        <v>0</v>
      </c>
      <c r="K622">
        <v>0</v>
      </c>
      <c r="L622">
        <v>0</v>
      </c>
      <c r="M622">
        <v>0</v>
      </c>
    </row>
    <row r="623" spans="2:13" x14ac:dyDescent="0.2">
      <c r="B623">
        <v>0</v>
      </c>
      <c r="C623">
        <v>0</v>
      </c>
      <c r="D623">
        <v>0</v>
      </c>
      <c r="E623">
        <v>0</v>
      </c>
      <c r="F623">
        <v>0</v>
      </c>
      <c r="G623">
        <v>1111111</v>
      </c>
      <c r="H623">
        <v>0</v>
      </c>
      <c r="I623">
        <v>0</v>
      </c>
      <c r="J623">
        <v>0</v>
      </c>
      <c r="K623">
        <v>0</v>
      </c>
      <c r="L623">
        <v>0</v>
      </c>
      <c r="M623">
        <v>0</v>
      </c>
    </row>
    <row r="624" spans="2:13" x14ac:dyDescent="0.2">
      <c r="B624">
        <v>0</v>
      </c>
      <c r="C624">
        <v>0</v>
      </c>
      <c r="D624">
        <v>0</v>
      </c>
      <c r="E624">
        <v>0</v>
      </c>
      <c r="F624">
        <v>0</v>
      </c>
      <c r="G624">
        <v>1111111</v>
      </c>
      <c r="H624">
        <v>0</v>
      </c>
      <c r="I624">
        <v>0</v>
      </c>
      <c r="J624">
        <v>0</v>
      </c>
      <c r="K624">
        <v>0</v>
      </c>
      <c r="L624">
        <v>0</v>
      </c>
      <c r="M624">
        <v>0</v>
      </c>
    </row>
    <row r="625" spans="2:13" x14ac:dyDescent="0.2">
      <c r="B625">
        <v>0</v>
      </c>
      <c r="C625">
        <v>0</v>
      </c>
      <c r="D625">
        <v>0</v>
      </c>
      <c r="E625">
        <v>0</v>
      </c>
      <c r="F625">
        <v>0</v>
      </c>
      <c r="G625">
        <v>1111111</v>
      </c>
      <c r="H625">
        <v>0</v>
      </c>
      <c r="I625">
        <v>0</v>
      </c>
      <c r="J625">
        <v>0</v>
      </c>
      <c r="K625">
        <v>0</v>
      </c>
      <c r="L625">
        <v>0</v>
      </c>
      <c r="M625">
        <v>0</v>
      </c>
    </row>
    <row r="626" spans="2:13" x14ac:dyDescent="0.2">
      <c r="B626">
        <v>0</v>
      </c>
      <c r="C626">
        <v>0</v>
      </c>
      <c r="D626">
        <v>0</v>
      </c>
      <c r="E626">
        <v>0</v>
      </c>
      <c r="F626">
        <v>0</v>
      </c>
      <c r="G626">
        <v>1111111</v>
      </c>
      <c r="H626">
        <v>0</v>
      </c>
      <c r="I626">
        <v>0</v>
      </c>
      <c r="J626">
        <v>0</v>
      </c>
      <c r="K626">
        <v>0</v>
      </c>
      <c r="L626">
        <v>0</v>
      </c>
      <c r="M626">
        <v>0</v>
      </c>
    </row>
    <row r="627" spans="2:13" x14ac:dyDescent="0.2">
      <c r="B627">
        <v>0</v>
      </c>
      <c r="C627">
        <v>0</v>
      </c>
      <c r="D627">
        <v>0</v>
      </c>
      <c r="E627">
        <v>0</v>
      </c>
      <c r="F627">
        <v>0</v>
      </c>
      <c r="G627">
        <v>1111111</v>
      </c>
      <c r="H627">
        <v>0</v>
      </c>
      <c r="I627">
        <v>0</v>
      </c>
      <c r="J627">
        <v>0</v>
      </c>
      <c r="K627">
        <v>0</v>
      </c>
      <c r="L627">
        <v>0</v>
      </c>
      <c r="M627">
        <v>0</v>
      </c>
    </row>
    <row r="628" spans="2:13" x14ac:dyDescent="0.2">
      <c r="B628">
        <v>0</v>
      </c>
      <c r="C628">
        <v>0</v>
      </c>
      <c r="D628">
        <v>0</v>
      </c>
      <c r="E628">
        <v>0</v>
      </c>
      <c r="F628">
        <v>0</v>
      </c>
      <c r="G628">
        <v>1111111</v>
      </c>
      <c r="H628">
        <v>0</v>
      </c>
      <c r="I628">
        <v>0</v>
      </c>
      <c r="J628">
        <v>0</v>
      </c>
      <c r="K628">
        <v>0</v>
      </c>
      <c r="L628">
        <v>0</v>
      </c>
      <c r="M628">
        <v>0</v>
      </c>
    </row>
    <row r="629" spans="2:13" x14ac:dyDescent="0.2">
      <c r="B629">
        <v>0</v>
      </c>
      <c r="C629">
        <v>0</v>
      </c>
      <c r="D629">
        <v>0</v>
      </c>
      <c r="E629">
        <v>0</v>
      </c>
      <c r="F629">
        <v>0</v>
      </c>
      <c r="G629">
        <v>1111111</v>
      </c>
      <c r="H629">
        <v>0</v>
      </c>
      <c r="I629">
        <v>0</v>
      </c>
      <c r="J629">
        <v>0</v>
      </c>
      <c r="K629">
        <v>0</v>
      </c>
      <c r="L629">
        <v>0</v>
      </c>
      <c r="M629">
        <v>0</v>
      </c>
    </row>
    <row r="630" spans="2:13" x14ac:dyDescent="0.2">
      <c r="B630">
        <v>0</v>
      </c>
      <c r="C630">
        <v>0</v>
      </c>
      <c r="D630">
        <v>0</v>
      </c>
      <c r="E630">
        <v>0</v>
      </c>
      <c r="F630">
        <v>0</v>
      </c>
      <c r="G630">
        <v>1111111</v>
      </c>
      <c r="H630">
        <v>0</v>
      </c>
      <c r="I630">
        <v>0</v>
      </c>
      <c r="J630">
        <v>0</v>
      </c>
      <c r="K630">
        <v>0</v>
      </c>
      <c r="L630">
        <v>0</v>
      </c>
      <c r="M630">
        <v>0</v>
      </c>
    </row>
    <row r="631" spans="2:13" x14ac:dyDescent="0.2">
      <c r="B631">
        <v>0</v>
      </c>
      <c r="C631">
        <v>0</v>
      </c>
      <c r="D631">
        <v>0</v>
      </c>
      <c r="E631">
        <v>0</v>
      </c>
      <c r="F631">
        <v>0</v>
      </c>
      <c r="G631">
        <v>1111111</v>
      </c>
      <c r="H631">
        <v>0</v>
      </c>
      <c r="I631">
        <v>0</v>
      </c>
      <c r="J631">
        <v>0</v>
      </c>
      <c r="K631">
        <v>0</v>
      </c>
      <c r="L631">
        <v>0</v>
      </c>
      <c r="M631">
        <v>0</v>
      </c>
    </row>
    <row r="632" spans="2:13" x14ac:dyDescent="0.2">
      <c r="B632">
        <v>0</v>
      </c>
      <c r="C632">
        <v>0</v>
      </c>
      <c r="D632">
        <v>0</v>
      </c>
      <c r="E632">
        <v>0</v>
      </c>
      <c r="F632">
        <v>0</v>
      </c>
      <c r="G632">
        <v>1111111</v>
      </c>
      <c r="H632">
        <v>0</v>
      </c>
      <c r="I632">
        <v>0</v>
      </c>
      <c r="J632">
        <v>0</v>
      </c>
      <c r="K632">
        <v>0</v>
      </c>
      <c r="L632">
        <v>0</v>
      </c>
      <c r="M632">
        <v>0</v>
      </c>
    </row>
    <row r="633" spans="2:13" x14ac:dyDescent="0.2">
      <c r="B633">
        <v>0</v>
      </c>
      <c r="C633">
        <v>0</v>
      </c>
      <c r="D633">
        <v>0</v>
      </c>
      <c r="E633">
        <v>0</v>
      </c>
      <c r="F633">
        <v>0</v>
      </c>
      <c r="G633">
        <v>1111111</v>
      </c>
      <c r="H633">
        <v>0</v>
      </c>
      <c r="I633">
        <v>0</v>
      </c>
      <c r="J633">
        <v>0</v>
      </c>
      <c r="K633">
        <v>0</v>
      </c>
      <c r="L633">
        <v>0</v>
      </c>
      <c r="M633">
        <v>0</v>
      </c>
    </row>
    <row r="634" spans="2:13" x14ac:dyDescent="0.2">
      <c r="B634">
        <v>0</v>
      </c>
      <c r="C634">
        <v>0</v>
      </c>
      <c r="D634">
        <v>0</v>
      </c>
      <c r="E634">
        <v>0</v>
      </c>
      <c r="F634">
        <v>0</v>
      </c>
      <c r="G634">
        <v>1111111</v>
      </c>
      <c r="H634">
        <v>0</v>
      </c>
      <c r="I634">
        <v>0</v>
      </c>
      <c r="J634">
        <v>0</v>
      </c>
      <c r="K634">
        <v>0</v>
      </c>
      <c r="L634">
        <v>0</v>
      </c>
      <c r="M634">
        <v>0</v>
      </c>
    </row>
    <row r="635" spans="2:13" x14ac:dyDescent="0.2">
      <c r="B635">
        <v>0</v>
      </c>
      <c r="C635">
        <v>0</v>
      </c>
      <c r="D635">
        <v>0</v>
      </c>
      <c r="E635">
        <v>0</v>
      </c>
      <c r="F635">
        <v>0</v>
      </c>
      <c r="G635">
        <v>1111111</v>
      </c>
      <c r="H635">
        <v>0</v>
      </c>
      <c r="I635">
        <v>0</v>
      </c>
      <c r="J635">
        <v>0</v>
      </c>
      <c r="K635">
        <v>0</v>
      </c>
      <c r="L635">
        <v>0</v>
      </c>
      <c r="M635">
        <v>0</v>
      </c>
    </row>
    <row r="636" spans="2:13" x14ac:dyDescent="0.2">
      <c r="B636">
        <v>0</v>
      </c>
      <c r="C636">
        <v>0</v>
      </c>
      <c r="D636">
        <v>0</v>
      </c>
      <c r="E636">
        <v>0</v>
      </c>
      <c r="F636">
        <v>0</v>
      </c>
      <c r="G636">
        <v>1111111</v>
      </c>
      <c r="H636">
        <v>0</v>
      </c>
      <c r="I636">
        <v>0</v>
      </c>
      <c r="J636">
        <v>0</v>
      </c>
      <c r="K636">
        <v>0</v>
      </c>
      <c r="L636">
        <v>0</v>
      </c>
      <c r="M636">
        <v>0</v>
      </c>
    </row>
    <row r="637" spans="2:13" x14ac:dyDescent="0.2">
      <c r="B637">
        <v>0</v>
      </c>
      <c r="C637">
        <v>0</v>
      </c>
      <c r="D637">
        <v>0</v>
      </c>
      <c r="E637">
        <v>0</v>
      </c>
      <c r="F637">
        <v>0</v>
      </c>
      <c r="G637">
        <v>1111111</v>
      </c>
      <c r="H637">
        <v>0</v>
      </c>
      <c r="I637">
        <v>0</v>
      </c>
      <c r="J637">
        <v>0</v>
      </c>
      <c r="K637">
        <v>0</v>
      </c>
      <c r="L637">
        <v>0</v>
      </c>
      <c r="M637">
        <v>0</v>
      </c>
    </row>
    <row r="638" spans="2:13" x14ac:dyDescent="0.2">
      <c r="B638">
        <v>0</v>
      </c>
      <c r="C638">
        <v>0</v>
      </c>
      <c r="D638">
        <v>0</v>
      </c>
      <c r="E638">
        <v>0</v>
      </c>
      <c r="F638">
        <v>0</v>
      </c>
      <c r="G638">
        <v>1111111</v>
      </c>
      <c r="H638">
        <v>0</v>
      </c>
      <c r="I638">
        <v>0</v>
      </c>
      <c r="J638">
        <v>0</v>
      </c>
      <c r="K638">
        <v>0</v>
      </c>
      <c r="L638">
        <v>0</v>
      </c>
      <c r="M638">
        <v>0</v>
      </c>
    </row>
    <row r="639" spans="2:13" x14ac:dyDescent="0.2">
      <c r="B639">
        <v>0</v>
      </c>
      <c r="C639">
        <v>0</v>
      </c>
      <c r="D639">
        <v>0</v>
      </c>
      <c r="E639">
        <v>0</v>
      </c>
      <c r="F639">
        <v>0</v>
      </c>
      <c r="G639">
        <v>1111111</v>
      </c>
      <c r="H639">
        <v>0</v>
      </c>
      <c r="I639">
        <v>0</v>
      </c>
      <c r="J639">
        <v>0</v>
      </c>
      <c r="K639">
        <v>0</v>
      </c>
      <c r="L639">
        <v>0</v>
      </c>
      <c r="M639">
        <v>0</v>
      </c>
    </row>
    <row r="640" spans="2:13" x14ac:dyDescent="0.2">
      <c r="B640">
        <v>0</v>
      </c>
      <c r="C640">
        <v>0</v>
      </c>
      <c r="D640">
        <v>0</v>
      </c>
      <c r="E640">
        <v>0</v>
      </c>
      <c r="F640">
        <v>0</v>
      </c>
      <c r="G640">
        <v>1111111</v>
      </c>
      <c r="H640">
        <v>0</v>
      </c>
      <c r="I640">
        <v>0</v>
      </c>
      <c r="J640">
        <v>0</v>
      </c>
      <c r="K640">
        <v>0</v>
      </c>
      <c r="L640">
        <v>0</v>
      </c>
      <c r="M640">
        <v>0</v>
      </c>
    </row>
    <row r="641" spans="2:13" x14ac:dyDescent="0.2">
      <c r="B641">
        <v>0</v>
      </c>
      <c r="C641">
        <v>0</v>
      </c>
      <c r="D641">
        <v>0</v>
      </c>
      <c r="E641">
        <v>0</v>
      </c>
      <c r="F641">
        <v>0</v>
      </c>
      <c r="G641">
        <v>1111111</v>
      </c>
      <c r="H641">
        <v>0</v>
      </c>
      <c r="I641">
        <v>0</v>
      </c>
      <c r="J641">
        <v>0</v>
      </c>
      <c r="K641">
        <v>0</v>
      </c>
      <c r="L641">
        <v>0</v>
      </c>
      <c r="M641">
        <v>0</v>
      </c>
    </row>
    <row r="642" spans="2:13" x14ac:dyDescent="0.2">
      <c r="B642">
        <v>0</v>
      </c>
      <c r="C642">
        <v>0</v>
      </c>
      <c r="D642">
        <v>0</v>
      </c>
      <c r="E642">
        <v>0</v>
      </c>
      <c r="F642">
        <v>0</v>
      </c>
      <c r="G642">
        <v>1111111</v>
      </c>
      <c r="H642">
        <v>0</v>
      </c>
      <c r="I642">
        <v>0</v>
      </c>
      <c r="J642">
        <v>0</v>
      </c>
      <c r="K642">
        <v>0</v>
      </c>
      <c r="L642">
        <v>0</v>
      </c>
      <c r="M642">
        <v>0</v>
      </c>
    </row>
    <row r="643" spans="2:13" x14ac:dyDescent="0.2">
      <c r="B643">
        <v>0</v>
      </c>
      <c r="C643">
        <v>0</v>
      </c>
      <c r="D643">
        <v>0</v>
      </c>
      <c r="E643">
        <v>0</v>
      </c>
      <c r="F643">
        <v>0</v>
      </c>
      <c r="G643">
        <v>1111111</v>
      </c>
      <c r="H643">
        <v>0</v>
      </c>
      <c r="I643">
        <v>0</v>
      </c>
      <c r="J643">
        <v>0</v>
      </c>
      <c r="K643">
        <v>0</v>
      </c>
      <c r="L643">
        <v>0</v>
      </c>
      <c r="M643">
        <v>0</v>
      </c>
    </row>
    <row r="644" spans="2:13" x14ac:dyDescent="0.2">
      <c r="B644">
        <v>0</v>
      </c>
      <c r="C644">
        <v>0</v>
      </c>
      <c r="D644">
        <v>0</v>
      </c>
      <c r="E644">
        <v>0</v>
      </c>
      <c r="F644">
        <v>0</v>
      </c>
      <c r="G644">
        <v>1111111</v>
      </c>
      <c r="H644">
        <v>0</v>
      </c>
      <c r="I644">
        <v>0</v>
      </c>
      <c r="J644">
        <v>0</v>
      </c>
      <c r="K644">
        <v>0</v>
      </c>
      <c r="L644">
        <v>0</v>
      </c>
      <c r="M644">
        <v>0</v>
      </c>
    </row>
    <row r="645" spans="2:13" x14ac:dyDescent="0.2">
      <c r="B645">
        <v>0</v>
      </c>
      <c r="C645">
        <v>0</v>
      </c>
      <c r="D645">
        <v>0</v>
      </c>
      <c r="E645">
        <v>0</v>
      </c>
      <c r="F645">
        <v>0</v>
      </c>
      <c r="G645">
        <v>1111111</v>
      </c>
      <c r="H645">
        <v>0</v>
      </c>
      <c r="I645">
        <v>0</v>
      </c>
      <c r="J645">
        <v>0</v>
      </c>
      <c r="K645">
        <v>0</v>
      </c>
      <c r="L645">
        <v>0</v>
      </c>
      <c r="M645">
        <v>0</v>
      </c>
    </row>
    <row r="646" spans="2:13" x14ac:dyDescent="0.2">
      <c r="B646">
        <v>0</v>
      </c>
      <c r="C646">
        <v>0</v>
      </c>
      <c r="D646">
        <v>0</v>
      </c>
      <c r="E646">
        <v>0</v>
      </c>
      <c r="F646">
        <v>0</v>
      </c>
      <c r="G646">
        <v>1111111</v>
      </c>
      <c r="H646">
        <v>0</v>
      </c>
      <c r="I646">
        <v>0</v>
      </c>
      <c r="J646">
        <v>0</v>
      </c>
      <c r="K646">
        <v>0</v>
      </c>
      <c r="L646">
        <v>0</v>
      </c>
      <c r="M646">
        <v>0</v>
      </c>
    </row>
    <row r="647" spans="2:13" x14ac:dyDescent="0.2">
      <c r="B647">
        <v>0</v>
      </c>
      <c r="C647">
        <v>0</v>
      </c>
      <c r="D647">
        <v>0</v>
      </c>
      <c r="E647">
        <v>0</v>
      </c>
      <c r="F647">
        <v>0</v>
      </c>
      <c r="G647">
        <v>1111111</v>
      </c>
      <c r="H647">
        <v>0</v>
      </c>
      <c r="I647">
        <v>0</v>
      </c>
      <c r="J647">
        <v>0</v>
      </c>
      <c r="K647">
        <v>0</v>
      </c>
      <c r="L647">
        <v>0</v>
      </c>
      <c r="M647">
        <v>0</v>
      </c>
    </row>
    <row r="648" spans="2:13" x14ac:dyDescent="0.2">
      <c r="B648">
        <v>0</v>
      </c>
      <c r="C648">
        <v>0</v>
      </c>
      <c r="D648">
        <v>0</v>
      </c>
      <c r="E648">
        <v>0</v>
      </c>
      <c r="F648">
        <v>0</v>
      </c>
      <c r="G648">
        <v>1111111</v>
      </c>
      <c r="H648">
        <v>0</v>
      </c>
      <c r="I648">
        <v>0</v>
      </c>
      <c r="J648">
        <v>0</v>
      </c>
      <c r="K648">
        <v>0</v>
      </c>
      <c r="L648">
        <v>0</v>
      </c>
      <c r="M648">
        <v>0</v>
      </c>
    </row>
    <row r="649" spans="2:13" x14ac:dyDescent="0.2">
      <c r="B649">
        <v>0</v>
      </c>
      <c r="C649">
        <v>0</v>
      </c>
      <c r="D649">
        <v>0</v>
      </c>
      <c r="E649">
        <v>0</v>
      </c>
      <c r="F649">
        <v>0</v>
      </c>
      <c r="G649">
        <v>1111111</v>
      </c>
      <c r="H649">
        <v>0</v>
      </c>
      <c r="I649">
        <v>0</v>
      </c>
      <c r="J649">
        <v>0</v>
      </c>
      <c r="K649">
        <v>0</v>
      </c>
      <c r="L649">
        <v>0</v>
      </c>
      <c r="M649">
        <v>0</v>
      </c>
    </row>
    <row r="650" spans="2:13" x14ac:dyDescent="0.2">
      <c r="B650">
        <v>0</v>
      </c>
      <c r="C650">
        <v>0</v>
      </c>
      <c r="D650">
        <v>0</v>
      </c>
      <c r="E650">
        <v>0</v>
      </c>
      <c r="F650">
        <v>0</v>
      </c>
      <c r="G650">
        <v>1111111</v>
      </c>
      <c r="H650">
        <v>0</v>
      </c>
      <c r="I650">
        <v>0</v>
      </c>
      <c r="J650">
        <v>0</v>
      </c>
      <c r="K650">
        <v>0</v>
      </c>
      <c r="L650">
        <v>0</v>
      </c>
      <c r="M650">
        <v>0</v>
      </c>
    </row>
    <row r="651" spans="2:13" x14ac:dyDescent="0.2">
      <c r="B651">
        <v>0</v>
      </c>
      <c r="C651">
        <v>0</v>
      </c>
      <c r="D651">
        <v>0</v>
      </c>
      <c r="E651">
        <v>0</v>
      </c>
      <c r="F651">
        <v>0</v>
      </c>
      <c r="G651">
        <v>1111111</v>
      </c>
      <c r="H651">
        <v>0</v>
      </c>
      <c r="I651">
        <v>0</v>
      </c>
      <c r="J651">
        <v>0</v>
      </c>
      <c r="K651">
        <v>0</v>
      </c>
      <c r="L651">
        <v>0</v>
      </c>
      <c r="M651">
        <v>0</v>
      </c>
    </row>
    <row r="652" spans="2:13" x14ac:dyDescent="0.2">
      <c r="B652">
        <v>0</v>
      </c>
      <c r="C652">
        <v>0</v>
      </c>
      <c r="D652">
        <v>0</v>
      </c>
      <c r="E652">
        <v>0</v>
      </c>
      <c r="F652">
        <v>0</v>
      </c>
      <c r="G652">
        <v>1111111</v>
      </c>
      <c r="H652">
        <v>0</v>
      </c>
      <c r="I652">
        <v>0</v>
      </c>
      <c r="J652">
        <v>0</v>
      </c>
      <c r="K652">
        <v>0</v>
      </c>
      <c r="L652">
        <v>0</v>
      </c>
      <c r="M652">
        <v>0</v>
      </c>
    </row>
    <row r="653" spans="2:13" x14ac:dyDescent="0.2">
      <c r="B653">
        <v>0</v>
      </c>
      <c r="C653">
        <v>0</v>
      </c>
      <c r="D653">
        <v>0</v>
      </c>
      <c r="E653">
        <v>0</v>
      </c>
      <c r="F653">
        <v>0</v>
      </c>
      <c r="G653">
        <v>1111111</v>
      </c>
      <c r="H653">
        <v>0</v>
      </c>
      <c r="I653">
        <v>0</v>
      </c>
      <c r="J653">
        <v>0</v>
      </c>
      <c r="K653">
        <v>0</v>
      </c>
      <c r="L653">
        <v>0</v>
      </c>
      <c r="M653">
        <v>0</v>
      </c>
    </row>
    <row r="654" spans="2:13" x14ac:dyDescent="0.2">
      <c r="B654">
        <v>0</v>
      </c>
      <c r="C654">
        <v>0</v>
      </c>
      <c r="D654">
        <v>0</v>
      </c>
      <c r="E654">
        <v>0</v>
      </c>
      <c r="F654">
        <v>0</v>
      </c>
      <c r="G654">
        <v>1111111</v>
      </c>
      <c r="H654">
        <v>0</v>
      </c>
      <c r="I654">
        <v>0</v>
      </c>
      <c r="J654">
        <v>0</v>
      </c>
      <c r="K654">
        <v>0</v>
      </c>
      <c r="L654">
        <v>0</v>
      </c>
      <c r="M654">
        <v>0</v>
      </c>
    </row>
    <row r="655" spans="2:13" x14ac:dyDescent="0.2">
      <c r="B655">
        <v>0</v>
      </c>
      <c r="C655">
        <v>0</v>
      </c>
      <c r="D655">
        <v>0</v>
      </c>
      <c r="E655">
        <v>0</v>
      </c>
      <c r="F655">
        <v>0</v>
      </c>
      <c r="G655">
        <v>1111111</v>
      </c>
      <c r="H655">
        <v>0</v>
      </c>
      <c r="I655">
        <v>0</v>
      </c>
      <c r="J655">
        <v>0</v>
      </c>
      <c r="K655">
        <v>0</v>
      </c>
      <c r="L655">
        <v>0</v>
      </c>
      <c r="M655">
        <v>0</v>
      </c>
    </row>
    <row r="656" spans="2:13" x14ac:dyDescent="0.2">
      <c r="B656">
        <v>0</v>
      </c>
      <c r="C656">
        <v>0</v>
      </c>
      <c r="D656">
        <v>0</v>
      </c>
      <c r="E656">
        <v>0</v>
      </c>
      <c r="F656">
        <v>0</v>
      </c>
      <c r="G656">
        <v>1111111</v>
      </c>
      <c r="H656">
        <v>0</v>
      </c>
      <c r="I656">
        <v>0</v>
      </c>
      <c r="J656">
        <v>0</v>
      </c>
      <c r="K656">
        <v>0</v>
      </c>
      <c r="L656">
        <v>0</v>
      </c>
      <c r="M656">
        <v>0</v>
      </c>
    </row>
    <row r="657" spans="2:13" x14ac:dyDescent="0.2">
      <c r="B657">
        <v>0</v>
      </c>
      <c r="C657">
        <v>0</v>
      </c>
      <c r="D657">
        <v>0</v>
      </c>
      <c r="E657">
        <v>0</v>
      </c>
      <c r="F657">
        <v>0</v>
      </c>
      <c r="G657">
        <v>1111111</v>
      </c>
      <c r="H657">
        <v>0</v>
      </c>
      <c r="I657">
        <v>0</v>
      </c>
      <c r="J657">
        <v>0</v>
      </c>
      <c r="K657">
        <v>0</v>
      </c>
      <c r="L657">
        <v>0</v>
      </c>
      <c r="M657">
        <v>0</v>
      </c>
    </row>
    <row r="658" spans="2:13" x14ac:dyDescent="0.2">
      <c r="B658">
        <v>0</v>
      </c>
      <c r="C658">
        <v>0</v>
      </c>
      <c r="D658">
        <v>0</v>
      </c>
      <c r="E658">
        <v>0</v>
      </c>
      <c r="F658">
        <v>0</v>
      </c>
      <c r="G658">
        <v>1111111</v>
      </c>
      <c r="H658">
        <v>0</v>
      </c>
      <c r="I658">
        <v>0</v>
      </c>
      <c r="J658">
        <v>0</v>
      </c>
      <c r="K658">
        <v>0</v>
      </c>
      <c r="L658">
        <v>0</v>
      </c>
      <c r="M658">
        <v>0</v>
      </c>
    </row>
    <row r="659" spans="2:13" x14ac:dyDescent="0.2">
      <c r="B659">
        <v>0</v>
      </c>
      <c r="C659">
        <v>0</v>
      </c>
      <c r="D659">
        <v>0</v>
      </c>
      <c r="E659">
        <v>0</v>
      </c>
      <c r="F659">
        <v>0</v>
      </c>
      <c r="G659">
        <v>1111111</v>
      </c>
      <c r="H659">
        <v>0</v>
      </c>
      <c r="I659">
        <v>0</v>
      </c>
      <c r="J659">
        <v>0</v>
      </c>
      <c r="K659">
        <v>0</v>
      </c>
      <c r="L659">
        <v>0</v>
      </c>
      <c r="M659">
        <v>0</v>
      </c>
    </row>
    <row r="660" spans="2:13" x14ac:dyDescent="0.2">
      <c r="B660">
        <v>0</v>
      </c>
      <c r="C660">
        <v>0</v>
      </c>
      <c r="D660">
        <v>0</v>
      </c>
      <c r="E660">
        <v>0</v>
      </c>
      <c r="F660">
        <v>0</v>
      </c>
      <c r="G660">
        <v>1111111</v>
      </c>
      <c r="H660">
        <v>0</v>
      </c>
      <c r="I660">
        <v>0</v>
      </c>
      <c r="J660">
        <v>0</v>
      </c>
      <c r="K660">
        <v>0</v>
      </c>
      <c r="L660">
        <v>0</v>
      </c>
      <c r="M660">
        <v>0</v>
      </c>
    </row>
    <row r="661" spans="2:13" x14ac:dyDescent="0.2">
      <c r="B661">
        <v>0</v>
      </c>
      <c r="C661">
        <v>0</v>
      </c>
      <c r="D661">
        <v>0</v>
      </c>
      <c r="E661">
        <v>0</v>
      </c>
      <c r="F661">
        <v>0</v>
      </c>
      <c r="G661">
        <v>1111111</v>
      </c>
      <c r="H661">
        <v>0</v>
      </c>
      <c r="I661">
        <v>0</v>
      </c>
      <c r="J661">
        <v>0</v>
      </c>
      <c r="K661">
        <v>0</v>
      </c>
      <c r="L661">
        <v>0</v>
      </c>
      <c r="M661">
        <v>0</v>
      </c>
    </row>
    <row r="662" spans="2:13" x14ac:dyDescent="0.2">
      <c r="B662">
        <v>0</v>
      </c>
      <c r="C662">
        <v>0</v>
      </c>
      <c r="D662">
        <v>0</v>
      </c>
      <c r="E662">
        <v>0</v>
      </c>
      <c r="F662">
        <v>0</v>
      </c>
      <c r="G662">
        <v>1111111</v>
      </c>
      <c r="H662">
        <v>0</v>
      </c>
      <c r="I662">
        <v>0</v>
      </c>
      <c r="J662">
        <v>0</v>
      </c>
      <c r="K662">
        <v>0</v>
      </c>
      <c r="L662">
        <v>0</v>
      </c>
      <c r="M662">
        <v>0</v>
      </c>
    </row>
    <row r="663" spans="2:13" x14ac:dyDescent="0.2">
      <c r="B663">
        <v>0</v>
      </c>
      <c r="C663">
        <v>0</v>
      </c>
      <c r="D663">
        <v>0</v>
      </c>
      <c r="E663">
        <v>0</v>
      </c>
      <c r="F663">
        <v>0</v>
      </c>
      <c r="G663">
        <v>1111111</v>
      </c>
      <c r="H663">
        <v>0</v>
      </c>
      <c r="I663">
        <v>0</v>
      </c>
      <c r="J663">
        <v>0</v>
      </c>
      <c r="K663">
        <v>0</v>
      </c>
      <c r="L663">
        <v>0</v>
      </c>
      <c r="M663">
        <v>0</v>
      </c>
    </row>
    <row r="664" spans="2:13" x14ac:dyDescent="0.2">
      <c r="B664">
        <v>0</v>
      </c>
      <c r="C664">
        <v>0</v>
      </c>
      <c r="D664">
        <v>0</v>
      </c>
      <c r="E664">
        <v>0</v>
      </c>
      <c r="F664">
        <v>0</v>
      </c>
      <c r="G664">
        <v>1111111</v>
      </c>
      <c r="H664">
        <v>0</v>
      </c>
      <c r="I664">
        <v>0</v>
      </c>
      <c r="J664">
        <v>0</v>
      </c>
      <c r="K664">
        <v>0</v>
      </c>
      <c r="L664">
        <v>0</v>
      </c>
      <c r="M664">
        <v>0</v>
      </c>
    </row>
    <row r="665" spans="2:13" x14ac:dyDescent="0.2">
      <c r="B665">
        <v>0</v>
      </c>
      <c r="C665">
        <v>0</v>
      </c>
      <c r="D665">
        <v>0</v>
      </c>
      <c r="E665">
        <v>0</v>
      </c>
      <c r="F665">
        <v>0</v>
      </c>
      <c r="G665">
        <v>1111111</v>
      </c>
      <c r="H665">
        <v>0</v>
      </c>
      <c r="I665">
        <v>0</v>
      </c>
      <c r="J665">
        <v>0</v>
      </c>
      <c r="K665">
        <v>0</v>
      </c>
      <c r="L665">
        <v>0</v>
      </c>
      <c r="M665">
        <v>0</v>
      </c>
    </row>
    <row r="666" spans="2:13" x14ac:dyDescent="0.2">
      <c r="B666">
        <v>0</v>
      </c>
      <c r="C666">
        <v>0</v>
      </c>
      <c r="D666">
        <v>0</v>
      </c>
      <c r="E666">
        <v>0</v>
      </c>
      <c r="F666">
        <v>0</v>
      </c>
      <c r="G666">
        <v>1111111</v>
      </c>
      <c r="H666">
        <v>0</v>
      </c>
      <c r="I666">
        <v>0</v>
      </c>
      <c r="J666">
        <v>0</v>
      </c>
      <c r="K666">
        <v>0</v>
      </c>
      <c r="L666">
        <v>0</v>
      </c>
      <c r="M666">
        <v>0</v>
      </c>
    </row>
    <row r="667" spans="2:13" x14ac:dyDescent="0.2">
      <c r="B667">
        <v>0</v>
      </c>
      <c r="C667">
        <v>0</v>
      </c>
      <c r="D667">
        <v>0</v>
      </c>
      <c r="E667">
        <v>0</v>
      </c>
      <c r="F667">
        <v>0</v>
      </c>
      <c r="G667">
        <v>1111111</v>
      </c>
      <c r="H667">
        <v>0</v>
      </c>
      <c r="I667">
        <v>0</v>
      </c>
      <c r="J667">
        <v>0</v>
      </c>
      <c r="K667">
        <v>0</v>
      </c>
      <c r="L667">
        <v>0</v>
      </c>
      <c r="M667">
        <v>0</v>
      </c>
    </row>
    <row r="668" spans="2:13" x14ac:dyDescent="0.2">
      <c r="B668">
        <v>0</v>
      </c>
      <c r="C668">
        <v>0</v>
      </c>
      <c r="D668">
        <v>0</v>
      </c>
      <c r="E668">
        <v>0</v>
      </c>
      <c r="F668">
        <v>0</v>
      </c>
      <c r="G668">
        <v>1111111</v>
      </c>
      <c r="H668">
        <v>0</v>
      </c>
      <c r="I668">
        <v>0</v>
      </c>
      <c r="J668">
        <v>0</v>
      </c>
      <c r="K668">
        <v>0</v>
      </c>
      <c r="L668">
        <v>0</v>
      </c>
      <c r="M668">
        <v>0</v>
      </c>
    </row>
    <row r="669" spans="2:13" x14ac:dyDescent="0.2">
      <c r="B669">
        <v>0</v>
      </c>
      <c r="C669">
        <v>0</v>
      </c>
      <c r="D669">
        <v>0</v>
      </c>
      <c r="E669">
        <v>0</v>
      </c>
      <c r="F669">
        <v>0</v>
      </c>
      <c r="G669">
        <v>1111111</v>
      </c>
      <c r="H669">
        <v>0</v>
      </c>
      <c r="I669">
        <v>0</v>
      </c>
      <c r="J669">
        <v>0</v>
      </c>
      <c r="K669">
        <v>0</v>
      </c>
      <c r="L669">
        <v>0</v>
      </c>
      <c r="M669">
        <v>0</v>
      </c>
    </row>
    <row r="670" spans="2:13" x14ac:dyDescent="0.2">
      <c r="B670">
        <v>0</v>
      </c>
      <c r="C670">
        <v>0</v>
      </c>
      <c r="D670">
        <v>0</v>
      </c>
      <c r="E670">
        <v>0</v>
      </c>
      <c r="F670">
        <v>0</v>
      </c>
      <c r="G670">
        <v>1111111</v>
      </c>
      <c r="H670">
        <v>0</v>
      </c>
      <c r="I670">
        <v>0</v>
      </c>
      <c r="J670">
        <v>0</v>
      </c>
      <c r="K670">
        <v>0</v>
      </c>
      <c r="L670">
        <v>0</v>
      </c>
      <c r="M670">
        <v>0</v>
      </c>
    </row>
    <row r="671" spans="2:13" x14ac:dyDescent="0.2">
      <c r="B671">
        <v>0</v>
      </c>
      <c r="C671">
        <v>0</v>
      </c>
      <c r="D671">
        <v>0</v>
      </c>
      <c r="E671">
        <v>0</v>
      </c>
      <c r="F671">
        <v>0</v>
      </c>
      <c r="G671">
        <v>1111111</v>
      </c>
      <c r="H671">
        <v>0</v>
      </c>
      <c r="I671">
        <v>0</v>
      </c>
      <c r="J671">
        <v>0</v>
      </c>
      <c r="K671">
        <v>0</v>
      </c>
      <c r="L671">
        <v>0</v>
      </c>
      <c r="M671">
        <v>0</v>
      </c>
    </row>
    <row r="672" spans="2:13" x14ac:dyDescent="0.2">
      <c r="B672">
        <v>0</v>
      </c>
      <c r="C672">
        <v>0</v>
      </c>
      <c r="D672">
        <v>0</v>
      </c>
      <c r="E672">
        <v>0</v>
      </c>
      <c r="F672">
        <v>0</v>
      </c>
      <c r="G672">
        <v>1111111</v>
      </c>
      <c r="H672">
        <v>0</v>
      </c>
      <c r="I672">
        <v>0</v>
      </c>
      <c r="J672">
        <v>0</v>
      </c>
      <c r="K672">
        <v>0</v>
      </c>
      <c r="L672">
        <v>0</v>
      </c>
      <c r="M672">
        <v>0</v>
      </c>
    </row>
    <row r="673" spans="2:13" x14ac:dyDescent="0.2">
      <c r="B673">
        <v>0</v>
      </c>
      <c r="C673">
        <v>0</v>
      </c>
      <c r="D673">
        <v>0</v>
      </c>
      <c r="E673">
        <v>0</v>
      </c>
      <c r="F673">
        <v>0</v>
      </c>
      <c r="G673">
        <v>1111111</v>
      </c>
      <c r="H673">
        <v>0</v>
      </c>
      <c r="I673">
        <v>0</v>
      </c>
      <c r="J673">
        <v>0</v>
      </c>
      <c r="K673">
        <v>0</v>
      </c>
      <c r="L673">
        <v>0</v>
      </c>
      <c r="M673">
        <v>0</v>
      </c>
    </row>
    <row r="674" spans="2:13" x14ac:dyDescent="0.2">
      <c r="B674">
        <v>0</v>
      </c>
      <c r="C674">
        <v>0</v>
      </c>
      <c r="D674">
        <v>0</v>
      </c>
      <c r="E674">
        <v>0</v>
      </c>
      <c r="F674">
        <v>0</v>
      </c>
      <c r="G674">
        <v>1111111</v>
      </c>
      <c r="H674">
        <v>0</v>
      </c>
      <c r="I674">
        <v>0</v>
      </c>
      <c r="J674">
        <v>0</v>
      </c>
      <c r="K674">
        <v>0</v>
      </c>
      <c r="L674">
        <v>0</v>
      </c>
      <c r="M674">
        <v>0</v>
      </c>
    </row>
    <row r="675" spans="2:13" x14ac:dyDescent="0.2">
      <c r="B675">
        <v>0</v>
      </c>
      <c r="C675">
        <v>0</v>
      </c>
      <c r="D675">
        <v>0</v>
      </c>
      <c r="E675">
        <v>0</v>
      </c>
      <c r="F675">
        <v>0</v>
      </c>
      <c r="G675">
        <v>1111111</v>
      </c>
      <c r="H675">
        <v>0</v>
      </c>
      <c r="I675">
        <v>0</v>
      </c>
      <c r="J675">
        <v>0</v>
      </c>
      <c r="K675">
        <v>0</v>
      </c>
      <c r="L675">
        <v>0</v>
      </c>
      <c r="M675">
        <v>0</v>
      </c>
    </row>
    <row r="676" spans="2:13" x14ac:dyDescent="0.2">
      <c r="B676">
        <v>0</v>
      </c>
      <c r="C676">
        <v>0</v>
      </c>
      <c r="D676">
        <v>0</v>
      </c>
      <c r="E676">
        <v>0</v>
      </c>
      <c r="F676">
        <v>0</v>
      </c>
      <c r="G676">
        <v>1111111</v>
      </c>
      <c r="H676">
        <v>0</v>
      </c>
      <c r="I676">
        <v>0</v>
      </c>
      <c r="J676">
        <v>0</v>
      </c>
      <c r="K676">
        <v>0</v>
      </c>
      <c r="L676">
        <v>0</v>
      </c>
      <c r="M676">
        <v>0</v>
      </c>
    </row>
    <row r="677" spans="2:13" x14ac:dyDescent="0.2">
      <c r="B677">
        <v>0</v>
      </c>
      <c r="C677">
        <v>0</v>
      </c>
      <c r="D677">
        <v>0</v>
      </c>
      <c r="E677">
        <v>0</v>
      </c>
      <c r="F677">
        <v>0</v>
      </c>
      <c r="G677">
        <v>1111111</v>
      </c>
      <c r="H677">
        <v>0</v>
      </c>
      <c r="I677">
        <v>0</v>
      </c>
      <c r="J677">
        <v>0</v>
      </c>
      <c r="K677">
        <v>0</v>
      </c>
      <c r="L677">
        <v>0</v>
      </c>
      <c r="M677">
        <v>0</v>
      </c>
    </row>
    <row r="678" spans="2:13" x14ac:dyDescent="0.2">
      <c r="B678">
        <v>0</v>
      </c>
      <c r="C678">
        <v>0</v>
      </c>
      <c r="D678">
        <v>0</v>
      </c>
      <c r="E678">
        <v>0</v>
      </c>
      <c r="F678">
        <v>0</v>
      </c>
      <c r="G678">
        <v>1111111</v>
      </c>
      <c r="H678">
        <v>0</v>
      </c>
      <c r="I678">
        <v>0</v>
      </c>
      <c r="J678">
        <v>0</v>
      </c>
      <c r="K678">
        <v>0</v>
      </c>
      <c r="L678">
        <v>0</v>
      </c>
      <c r="M678">
        <v>0</v>
      </c>
    </row>
    <row r="679" spans="2:13" x14ac:dyDescent="0.2">
      <c r="B679">
        <v>0</v>
      </c>
      <c r="C679">
        <v>0</v>
      </c>
      <c r="D679">
        <v>0</v>
      </c>
      <c r="E679">
        <v>0</v>
      </c>
      <c r="F679">
        <v>0</v>
      </c>
      <c r="G679">
        <v>1111111</v>
      </c>
      <c r="H679">
        <v>0</v>
      </c>
      <c r="I679">
        <v>0</v>
      </c>
      <c r="J679">
        <v>0</v>
      </c>
      <c r="K679">
        <v>0</v>
      </c>
      <c r="L679">
        <v>0</v>
      </c>
      <c r="M679">
        <v>0</v>
      </c>
    </row>
    <row r="680" spans="2:13" x14ac:dyDescent="0.2">
      <c r="B680">
        <v>0</v>
      </c>
      <c r="C680">
        <v>0</v>
      </c>
      <c r="D680">
        <v>0</v>
      </c>
      <c r="E680">
        <v>0</v>
      </c>
      <c r="F680">
        <v>0</v>
      </c>
      <c r="G680">
        <v>1111111</v>
      </c>
      <c r="H680">
        <v>0</v>
      </c>
      <c r="I680">
        <v>0</v>
      </c>
      <c r="J680">
        <v>0</v>
      </c>
      <c r="K680">
        <v>0</v>
      </c>
      <c r="L680">
        <v>0</v>
      </c>
      <c r="M680">
        <v>0</v>
      </c>
    </row>
    <row r="681" spans="2:13" x14ac:dyDescent="0.2">
      <c r="B681">
        <v>0</v>
      </c>
      <c r="C681">
        <v>0</v>
      </c>
      <c r="D681">
        <v>0</v>
      </c>
      <c r="E681">
        <v>0</v>
      </c>
      <c r="F681">
        <v>0</v>
      </c>
      <c r="G681">
        <v>1111111</v>
      </c>
      <c r="H681">
        <v>0</v>
      </c>
      <c r="I681">
        <v>0</v>
      </c>
      <c r="J681">
        <v>0</v>
      </c>
      <c r="K681">
        <v>0</v>
      </c>
      <c r="L681">
        <v>0</v>
      </c>
      <c r="M681">
        <v>0</v>
      </c>
    </row>
    <row r="682" spans="2:13" x14ac:dyDescent="0.2">
      <c r="B682">
        <v>0</v>
      </c>
      <c r="C682">
        <v>0</v>
      </c>
      <c r="D682">
        <v>0</v>
      </c>
      <c r="E682">
        <v>0</v>
      </c>
      <c r="F682">
        <v>0</v>
      </c>
      <c r="G682">
        <v>1111111</v>
      </c>
      <c r="H682">
        <v>0</v>
      </c>
      <c r="I682">
        <v>0</v>
      </c>
      <c r="J682">
        <v>0</v>
      </c>
      <c r="K682">
        <v>0</v>
      </c>
      <c r="L682">
        <v>0</v>
      </c>
      <c r="M682">
        <v>0</v>
      </c>
    </row>
    <row r="683" spans="2:13" x14ac:dyDescent="0.2">
      <c r="B683">
        <v>0</v>
      </c>
      <c r="C683">
        <v>0</v>
      </c>
      <c r="D683">
        <v>0</v>
      </c>
      <c r="E683">
        <v>0</v>
      </c>
      <c r="F683">
        <v>0</v>
      </c>
      <c r="G683">
        <v>1111111</v>
      </c>
      <c r="H683">
        <v>0</v>
      </c>
      <c r="I683">
        <v>0</v>
      </c>
      <c r="J683">
        <v>0</v>
      </c>
      <c r="K683">
        <v>0</v>
      </c>
      <c r="L683">
        <v>0</v>
      </c>
      <c r="M683">
        <v>0</v>
      </c>
    </row>
    <row r="684" spans="2:13" x14ac:dyDescent="0.2">
      <c r="B684">
        <v>0</v>
      </c>
      <c r="C684">
        <v>0</v>
      </c>
      <c r="D684">
        <v>0</v>
      </c>
      <c r="E684">
        <v>0</v>
      </c>
      <c r="F684">
        <v>0</v>
      </c>
      <c r="G684">
        <v>1111111</v>
      </c>
      <c r="H684">
        <v>0</v>
      </c>
      <c r="I684">
        <v>0</v>
      </c>
      <c r="J684">
        <v>0</v>
      </c>
      <c r="K684">
        <v>0</v>
      </c>
      <c r="L684">
        <v>0</v>
      </c>
      <c r="M684">
        <v>0</v>
      </c>
    </row>
    <row r="685" spans="2:13" x14ac:dyDescent="0.2">
      <c r="B685">
        <v>0</v>
      </c>
      <c r="C685">
        <v>0</v>
      </c>
      <c r="D685">
        <v>0</v>
      </c>
      <c r="E685">
        <v>0</v>
      </c>
      <c r="F685">
        <v>0</v>
      </c>
      <c r="G685">
        <v>1111111</v>
      </c>
      <c r="H685">
        <v>0</v>
      </c>
      <c r="I685">
        <v>0</v>
      </c>
      <c r="J685">
        <v>0</v>
      </c>
      <c r="K685">
        <v>0</v>
      </c>
      <c r="L685">
        <v>0</v>
      </c>
      <c r="M685">
        <v>0</v>
      </c>
    </row>
    <row r="686" spans="2:13" x14ac:dyDescent="0.2">
      <c r="B686">
        <v>0</v>
      </c>
      <c r="C686">
        <v>0</v>
      </c>
      <c r="D686">
        <v>0</v>
      </c>
      <c r="E686">
        <v>0</v>
      </c>
      <c r="F686">
        <v>0</v>
      </c>
      <c r="G686">
        <v>1111111</v>
      </c>
      <c r="H686">
        <v>0</v>
      </c>
      <c r="I686">
        <v>0</v>
      </c>
      <c r="J686">
        <v>0</v>
      </c>
      <c r="K686">
        <v>0</v>
      </c>
      <c r="L686">
        <v>0</v>
      </c>
      <c r="M686">
        <v>0</v>
      </c>
    </row>
    <row r="687" spans="2:13" x14ac:dyDescent="0.2">
      <c r="B687">
        <v>0</v>
      </c>
      <c r="C687">
        <v>0</v>
      </c>
      <c r="D687">
        <v>0</v>
      </c>
      <c r="E687">
        <v>0</v>
      </c>
      <c r="F687">
        <v>0</v>
      </c>
      <c r="G687">
        <v>1111111</v>
      </c>
      <c r="H687">
        <v>0</v>
      </c>
      <c r="I687">
        <v>0</v>
      </c>
      <c r="J687">
        <v>0</v>
      </c>
      <c r="K687">
        <v>0</v>
      </c>
      <c r="L687">
        <v>0</v>
      </c>
      <c r="M687">
        <v>0</v>
      </c>
    </row>
    <row r="688" spans="2:13" x14ac:dyDescent="0.2">
      <c r="B688">
        <v>0</v>
      </c>
      <c r="C688">
        <v>0</v>
      </c>
      <c r="D688">
        <v>0</v>
      </c>
      <c r="E688">
        <v>0</v>
      </c>
      <c r="F688">
        <v>0</v>
      </c>
      <c r="G688">
        <v>1111111</v>
      </c>
      <c r="H688">
        <v>0</v>
      </c>
      <c r="I688">
        <v>0</v>
      </c>
      <c r="J688">
        <v>0</v>
      </c>
      <c r="K688">
        <v>0</v>
      </c>
      <c r="L688">
        <v>0</v>
      </c>
      <c r="M688">
        <v>0</v>
      </c>
    </row>
    <row r="689" spans="2:13" x14ac:dyDescent="0.2">
      <c r="B689">
        <v>0</v>
      </c>
      <c r="C689">
        <v>0</v>
      </c>
      <c r="D689">
        <v>0</v>
      </c>
      <c r="E689">
        <v>0</v>
      </c>
      <c r="F689">
        <v>0</v>
      </c>
      <c r="G689">
        <v>1111111</v>
      </c>
      <c r="H689">
        <v>0</v>
      </c>
      <c r="I689">
        <v>0</v>
      </c>
      <c r="J689">
        <v>0</v>
      </c>
      <c r="K689">
        <v>0</v>
      </c>
      <c r="L689">
        <v>0</v>
      </c>
      <c r="M689">
        <v>0</v>
      </c>
    </row>
    <row r="690" spans="2:13" x14ac:dyDescent="0.2">
      <c r="B690">
        <v>0</v>
      </c>
      <c r="C690">
        <v>0</v>
      </c>
      <c r="D690">
        <v>0</v>
      </c>
      <c r="E690">
        <v>0</v>
      </c>
      <c r="F690">
        <v>0</v>
      </c>
      <c r="G690">
        <v>1111111</v>
      </c>
      <c r="H690">
        <v>0</v>
      </c>
      <c r="I690">
        <v>0</v>
      </c>
      <c r="J690">
        <v>0</v>
      </c>
      <c r="K690">
        <v>0</v>
      </c>
      <c r="L690">
        <v>0</v>
      </c>
      <c r="M690">
        <v>0</v>
      </c>
    </row>
    <row r="691" spans="2:13" x14ac:dyDescent="0.2">
      <c r="B691">
        <v>0</v>
      </c>
      <c r="C691">
        <v>0</v>
      </c>
      <c r="D691">
        <v>0</v>
      </c>
      <c r="E691">
        <v>0</v>
      </c>
      <c r="F691">
        <v>0</v>
      </c>
      <c r="G691">
        <v>1111111</v>
      </c>
      <c r="H691">
        <v>0</v>
      </c>
      <c r="I691">
        <v>0</v>
      </c>
      <c r="J691">
        <v>0</v>
      </c>
      <c r="K691">
        <v>0</v>
      </c>
      <c r="L691">
        <v>0</v>
      </c>
      <c r="M691">
        <v>0</v>
      </c>
    </row>
    <row r="692" spans="2:13" x14ac:dyDescent="0.2">
      <c r="B692">
        <v>0</v>
      </c>
      <c r="C692">
        <v>0</v>
      </c>
      <c r="D692">
        <v>0</v>
      </c>
      <c r="E692">
        <v>0</v>
      </c>
      <c r="F692">
        <v>0</v>
      </c>
      <c r="G692">
        <v>1111111</v>
      </c>
      <c r="H692">
        <v>0</v>
      </c>
      <c r="I692">
        <v>0</v>
      </c>
      <c r="J692">
        <v>0</v>
      </c>
      <c r="K692">
        <v>0</v>
      </c>
      <c r="L692">
        <v>0</v>
      </c>
      <c r="M692">
        <v>0</v>
      </c>
    </row>
    <row r="693" spans="2:13" x14ac:dyDescent="0.2">
      <c r="B693">
        <v>0</v>
      </c>
      <c r="C693">
        <v>0</v>
      </c>
      <c r="D693">
        <v>0</v>
      </c>
      <c r="E693">
        <v>0</v>
      </c>
      <c r="F693">
        <v>0</v>
      </c>
      <c r="G693">
        <v>1111111</v>
      </c>
      <c r="H693">
        <v>0</v>
      </c>
      <c r="I693">
        <v>0</v>
      </c>
      <c r="J693">
        <v>0</v>
      </c>
      <c r="K693">
        <v>0</v>
      </c>
      <c r="L693">
        <v>0</v>
      </c>
      <c r="M693">
        <v>0</v>
      </c>
    </row>
    <row r="694" spans="2:13" x14ac:dyDescent="0.2">
      <c r="B694">
        <v>0</v>
      </c>
      <c r="C694">
        <v>0</v>
      </c>
      <c r="D694">
        <v>0</v>
      </c>
      <c r="E694">
        <v>0</v>
      </c>
      <c r="F694">
        <v>0</v>
      </c>
      <c r="G694">
        <v>1111111</v>
      </c>
      <c r="H694">
        <v>0</v>
      </c>
      <c r="I694">
        <v>0</v>
      </c>
      <c r="J694">
        <v>0</v>
      </c>
      <c r="K694">
        <v>0</v>
      </c>
      <c r="L694">
        <v>0</v>
      </c>
      <c r="M694">
        <v>0</v>
      </c>
    </row>
    <row r="695" spans="2:13" x14ac:dyDescent="0.2">
      <c r="B695">
        <v>0</v>
      </c>
      <c r="C695">
        <v>0</v>
      </c>
      <c r="D695">
        <v>0</v>
      </c>
      <c r="E695">
        <v>0</v>
      </c>
      <c r="F695">
        <v>0</v>
      </c>
      <c r="G695">
        <v>1111111</v>
      </c>
      <c r="H695">
        <v>0</v>
      </c>
      <c r="I695">
        <v>0</v>
      </c>
      <c r="J695">
        <v>0</v>
      </c>
      <c r="K695">
        <v>0</v>
      </c>
      <c r="L695">
        <v>0</v>
      </c>
      <c r="M695">
        <v>0</v>
      </c>
    </row>
    <row r="696" spans="2:13" x14ac:dyDescent="0.2">
      <c r="B696">
        <v>0</v>
      </c>
      <c r="C696">
        <v>0</v>
      </c>
      <c r="D696">
        <v>0</v>
      </c>
      <c r="E696">
        <v>0</v>
      </c>
      <c r="F696">
        <v>0</v>
      </c>
      <c r="G696">
        <v>1111111</v>
      </c>
      <c r="H696">
        <v>0</v>
      </c>
      <c r="I696">
        <v>0</v>
      </c>
      <c r="J696">
        <v>0</v>
      </c>
      <c r="K696">
        <v>0</v>
      </c>
      <c r="L696">
        <v>0</v>
      </c>
      <c r="M696">
        <v>0</v>
      </c>
    </row>
    <row r="697" spans="2:13" x14ac:dyDescent="0.2">
      <c r="B697">
        <v>0</v>
      </c>
      <c r="C697">
        <v>0</v>
      </c>
      <c r="D697">
        <v>0</v>
      </c>
      <c r="E697">
        <v>0</v>
      </c>
      <c r="F697">
        <v>0</v>
      </c>
      <c r="G697">
        <v>1111111</v>
      </c>
      <c r="H697">
        <v>0</v>
      </c>
      <c r="I697">
        <v>0</v>
      </c>
      <c r="J697">
        <v>0</v>
      </c>
      <c r="K697">
        <v>0</v>
      </c>
      <c r="L697">
        <v>0</v>
      </c>
      <c r="M697">
        <v>0</v>
      </c>
    </row>
    <row r="698" spans="2:13" x14ac:dyDescent="0.2">
      <c r="B698">
        <v>0</v>
      </c>
      <c r="C698">
        <v>0</v>
      </c>
      <c r="D698">
        <v>0</v>
      </c>
      <c r="E698">
        <v>0</v>
      </c>
      <c r="F698">
        <v>0</v>
      </c>
      <c r="G698">
        <v>1111111</v>
      </c>
      <c r="H698">
        <v>0</v>
      </c>
      <c r="I698">
        <v>0</v>
      </c>
      <c r="J698">
        <v>0</v>
      </c>
      <c r="K698">
        <v>0</v>
      </c>
      <c r="L698">
        <v>0</v>
      </c>
      <c r="M698">
        <v>0</v>
      </c>
    </row>
    <row r="699" spans="2:13" x14ac:dyDescent="0.2">
      <c r="B699">
        <v>0</v>
      </c>
      <c r="C699">
        <v>0</v>
      </c>
      <c r="D699">
        <v>0</v>
      </c>
      <c r="E699">
        <v>0</v>
      </c>
      <c r="F699">
        <v>0</v>
      </c>
      <c r="G699">
        <v>1111111</v>
      </c>
      <c r="H699">
        <v>0</v>
      </c>
      <c r="I699">
        <v>0</v>
      </c>
      <c r="J699">
        <v>0</v>
      </c>
      <c r="K699">
        <v>0</v>
      </c>
      <c r="L699">
        <v>0</v>
      </c>
      <c r="M699">
        <v>0</v>
      </c>
    </row>
    <row r="700" spans="2:13" x14ac:dyDescent="0.2">
      <c r="B700">
        <v>0</v>
      </c>
      <c r="C700">
        <v>0</v>
      </c>
      <c r="D700">
        <v>0</v>
      </c>
      <c r="E700">
        <v>0</v>
      </c>
      <c r="F700">
        <v>0</v>
      </c>
      <c r="G700">
        <v>1111111</v>
      </c>
      <c r="H700">
        <v>0</v>
      </c>
      <c r="I700">
        <v>0</v>
      </c>
      <c r="J700">
        <v>0</v>
      </c>
      <c r="K700">
        <v>0</v>
      </c>
      <c r="L700">
        <v>0</v>
      </c>
      <c r="M700">
        <v>0</v>
      </c>
    </row>
    <row r="701" spans="2:13" x14ac:dyDescent="0.2">
      <c r="B701">
        <v>0</v>
      </c>
      <c r="C701">
        <v>0</v>
      </c>
      <c r="D701">
        <v>0</v>
      </c>
      <c r="E701">
        <v>0</v>
      </c>
      <c r="F701">
        <v>0</v>
      </c>
      <c r="G701">
        <v>1111111</v>
      </c>
      <c r="H701">
        <v>0</v>
      </c>
      <c r="I701">
        <v>0</v>
      </c>
      <c r="J701">
        <v>0</v>
      </c>
      <c r="K701">
        <v>0</v>
      </c>
      <c r="L701">
        <v>0</v>
      </c>
      <c r="M701">
        <v>0</v>
      </c>
    </row>
    <row r="702" spans="2:13" x14ac:dyDescent="0.2">
      <c r="B702">
        <v>0</v>
      </c>
      <c r="C702">
        <v>0</v>
      </c>
      <c r="D702">
        <v>0</v>
      </c>
      <c r="E702">
        <v>0</v>
      </c>
      <c r="F702">
        <v>0</v>
      </c>
      <c r="G702">
        <v>1111111</v>
      </c>
      <c r="H702">
        <v>0</v>
      </c>
      <c r="I702">
        <v>0</v>
      </c>
      <c r="J702">
        <v>0</v>
      </c>
      <c r="K702">
        <v>0</v>
      </c>
      <c r="L702">
        <v>0</v>
      </c>
      <c r="M702">
        <v>0</v>
      </c>
    </row>
    <row r="703" spans="2:13" x14ac:dyDescent="0.2">
      <c r="B703">
        <v>0</v>
      </c>
      <c r="C703">
        <v>0</v>
      </c>
      <c r="D703">
        <v>0</v>
      </c>
      <c r="E703">
        <v>0</v>
      </c>
      <c r="F703">
        <v>0</v>
      </c>
      <c r="G703">
        <v>1111111</v>
      </c>
      <c r="H703">
        <v>0</v>
      </c>
      <c r="I703">
        <v>0</v>
      </c>
      <c r="J703">
        <v>0</v>
      </c>
      <c r="K703">
        <v>0</v>
      </c>
      <c r="L703">
        <v>0</v>
      </c>
      <c r="M703">
        <v>0</v>
      </c>
    </row>
    <row r="704" spans="2:13" x14ac:dyDescent="0.2">
      <c r="B704">
        <v>0</v>
      </c>
      <c r="C704">
        <v>0</v>
      </c>
      <c r="D704">
        <v>0</v>
      </c>
      <c r="E704">
        <v>0</v>
      </c>
      <c r="F704">
        <v>0</v>
      </c>
      <c r="G704">
        <v>1111111</v>
      </c>
      <c r="H704">
        <v>0</v>
      </c>
      <c r="I704">
        <v>0</v>
      </c>
      <c r="J704">
        <v>0</v>
      </c>
      <c r="K704">
        <v>0</v>
      </c>
      <c r="L704">
        <v>0</v>
      </c>
      <c r="M704">
        <v>0</v>
      </c>
    </row>
    <row r="705" spans="2:13" x14ac:dyDescent="0.2">
      <c r="B705">
        <v>0</v>
      </c>
      <c r="C705">
        <v>0</v>
      </c>
      <c r="D705">
        <v>0</v>
      </c>
      <c r="E705">
        <v>0</v>
      </c>
      <c r="F705">
        <v>0</v>
      </c>
      <c r="G705">
        <v>1111111</v>
      </c>
      <c r="H705">
        <v>0</v>
      </c>
      <c r="I705">
        <v>0</v>
      </c>
      <c r="J705">
        <v>0</v>
      </c>
      <c r="K705">
        <v>0</v>
      </c>
      <c r="L705">
        <v>0</v>
      </c>
      <c r="M705">
        <v>0</v>
      </c>
    </row>
    <row r="706" spans="2:13" x14ac:dyDescent="0.2">
      <c r="B706">
        <v>0</v>
      </c>
      <c r="C706">
        <v>0</v>
      </c>
      <c r="D706">
        <v>0</v>
      </c>
      <c r="E706">
        <v>0</v>
      </c>
      <c r="F706">
        <v>0</v>
      </c>
      <c r="G706">
        <v>1111111</v>
      </c>
      <c r="H706">
        <v>0</v>
      </c>
      <c r="I706">
        <v>0</v>
      </c>
      <c r="J706">
        <v>0</v>
      </c>
      <c r="K706">
        <v>0</v>
      </c>
      <c r="L706">
        <v>0</v>
      </c>
      <c r="M706">
        <v>0</v>
      </c>
    </row>
    <row r="707" spans="2:13" x14ac:dyDescent="0.2">
      <c r="B707">
        <v>0</v>
      </c>
      <c r="C707">
        <v>0</v>
      </c>
      <c r="D707">
        <v>0</v>
      </c>
      <c r="E707">
        <v>0</v>
      </c>
      <c r="F707">
        <v>0</v>
      </c>
      <c r="G707">
        <v>1111111</v>
      </c>
      <c r="H707">
        <v>0</v>
      </c>
      <c r="I707">
        <v>0</v>
      </c>
      <c r="J707">
        <v>0</v>
      </c>
      <c r="K707">
        <v>0</v>
      </c>
      <c r="L707">
        <v>0</v>
      </c>
      <c r="M707">
        <v>0</v>
      </c>
    </row>
    <row r="708" spans="2:13" x14ac:dyDescent="0.2">
      <c r="B708">
        <v>0</v>
      </c>
      <c r="C708">
        <v>0</v>
      </c>
      <c r="D708">
        <v>0</v>
      </c>
      <c r="E708">
        <v>0</v>
      </c>
      <c r="F708">
        <v>0</v>
      </c>
      <c r="G708">
        <v>1111111</v>
      </c>
      <c r="H708">
        <v>0</v>
      </c>
      <c r="I708">
        <v>0</v>
      </c>
      <c r="J708">
        <v>0</v>
      </c>
      <c r="K708">
        <v>0</v>
      </c>
      <c r="L708">
        <v>0</v>
      </c>
      <c r="M708">
        <v>0</v>
      </c>
    </row>
    <row r="709" spans="2:13" x14ac:dyDescent="0.2">
      <c r="B709">
        <v>0</v>
      </c>
      <c r="C709">
        <v>0</v>
      </c>
      <c r="D709">
        <v>0</v>
      </c>
      <c r="E709">
        <v>0</v>
      </c>
      <c r="F709">
        <v>0</v>
      </c>
      <c r="G709">
        <v>1111111</v>
      </c>
      <c r="H709">
        <v>0</v>
      </c>
      <c r="I709">
        <v>0</v>
      </c>
      <c r="J709">
        <v>0</v>
      </c>
      <c r="K709">
        <v>0</v>
      </c>
      <c r="L709">
        <v>0</v>
      </c>
      <c r="M709">
        <v>0</v>
      </c>
    </row>
    <row r="710" spans="2:13" x14ac:dyDescent="0.2">
      <c r="B710">
        <v>0</v>
      </c>
      <c r="C710">
        <v>0</v>
      </c>
      <c r="D710">
        <v>0</v>
      </c>
      <c r="E710">
        <v>0</v>
      </c>
      <c r="F710">
        <v>0</v>
      </c>
      <c r="G710">
        <v>1111111</v>
      </c>
      <c r="H710">
        <v>0</v>
      </c>
      <c r="I710">
        <v>0</v>
      </c>
      <c r="J710">
        <v>0</v>
      </c>
      <c r="K710">
        <v>0</v>
      </c>
      <c r="L710">
        <v>0</v>
      </c>
      <c r="M710">
        <v>0</v>
      </c>
    </row>
    <row r="711" spans="2:13" x14ac:dyDescent="0.2">
      <c r="B711">
        <v>0</v>
      </c>
      <c r="C711">
        <v>0</v>
      </c>
      <c r="D711">
        <v>0</v>
      </c>
      <c r="E711">
        <v>0</v>
      </c>
      <c r="F711">
        <v>0</v>
      </c>
      <c r="G711">
        <v>1111111</v>
      </c>
      <c r="H711">
        <v>0</v>
      </c>
      <c r="I711">
        <v>0</v>
      </c>
      <c r="J711">
        <v>0</v>
      </c>
      <c r="K711">
        <v>0</v>
      </c>
      <c r="L711">
        <v>0</v>
      </c>
      <c r="M711">
        <v>0</v>
      </c>
    </row>
    <row r="712" spans="2:13" x14ac:dyDescent="0.2">
      <c r="B712">
        <v>0</v>
      </c>
      <c r="C712">
        <v>0</v>
      </c>
      <c r="D712">
        <v>0</v>
      </c>
      <c r="E712">
        <v>0</v>
      </c>
      <c r="F712">
        <v>0</v>
      </c>
      <c r="G712">
        <v>1111111</v>
      </c>
      <c r="H712">
        <v>0</v>
      </c>
      <c r="I712">
        <v>0</v>
      </c>
      <c r="J712">
        <v>0</v>
      </c>
      <c r="K712">
        <v>0</v>
      </c>
      <c r="L712">
        <v>0</v>
      </c>
      <c r="M712">
        <v>0</v>
      </c>
    </row>
    <row r="713" spans="2:13" x14ac:dyDescent="0.2">
      <c r="B713">
        <v>0</v>
      </c>
      <c r="C713">
        <v>0</v>
      </c>
      <c r="D713">
        <v>0</v>
      </c>
      <c r="E713">
        <v>0</v>
      </c>
      <c r="F713">
        <v>0</v>
      </c>
      <c r="G713">
        <v>1111111</v>
      </c>
      <c r="H713">
        <v>0</v>
      </c>
      <c r="I713">
        <v>0</v>
      </c>
      <c r="J713">
        <v>0</v>
      </c>
      <c r="K713">
        <v>0</v>
      </c>
      <c r="L713">
        <v>0</v>
      </c>
      <c r="M713">
        <v>0</v>
      </c>
    </row>
    <row r="714" spans="2:13" x14ac:dyDescent="0.2">
      <c r="B714">
        <v>0</v>
      </c>
      <c r="C714">
        <v>0</v>
      </c>
      <c r="D714">
        <v>0</v>
      </c>
      <c r="E714">
        <v>0</v>
      </c>
      <c r="F714">
        <v>0</v>
      </c>
      <c r="G714">
        <v>1111111</v>
      </c>
      <c r="H714">
        <v>0</v>
      </c>
      <c r="I714">
        <v>0</v>
      </c>
      <c r="J714">
        <v>0</v>
      </c>
      <c r="K714">
        <v>0</v>
      </c>
      <c r="L714">
        <v>0</v>
      </c>
      <c r="M714">
        <v>0</v>
      </c>
    </row>
    <row r="715" spans="2:13" x14ac:dyDescent="0.2">
      <c r="B715">
        <v>0</v>
      </c>
      <c r="C715">
        <v>0</v>
      </c>
      <c r="D715">
        <v>0</v>
      </c>
      <c r="E715">
        <v>0</v>
      </c>
      <c r="F715">
        <v>0</v>
      </c>
      <c r="G715">
        <v>1111111</v>
      </c>
      <c r="H715">
        <v>0</v>
      </c>
      <c r="I715">
        <v>0</v>
      </c>
      <c r="J715">
        <v>0</v>
      </c>
      <c r="K715">
        <v>0</v>
      </c>
      <c r="L715">
        <v>0</v>
      </c>
      <c r="M715">
        <v>0</v>
      </c>
    </row>
    <row r="716" spans="2:13" x14ac:dyDescent="0.2">
      <c r="B716">
        <v>0</v>
      </c>
      <c r="C716">
        <v>0</v>
      </c>
      <c r="D716">
        <v>0</v>
      </c>
      <c r="E716">
        <v>0</v>
      </c>
      <c r="F716">
        <v>0</v>
      </c>
      <c r="G716">
        <v>1111111</v>
      </c>
      <c r="H716">
        <v>0</v>
      </c>
      <c r="I716">
        <v>0</v>
      </c>
      <c r="J716">
        <v>0</v>
      </c>
      <c r="K716">
        <v>0</v>
      </c>
      <c r="L716">
        <v>0</v>
      </c>
      <c r="M716">
        <v>0</v>
      </c>
    </row>
    <row r="717" spans="2:13" x14ac:dyDescent="0.2">
      <c r="B717">
        <v>0</v>
      </c>
      <c r="C717">
        <v>0</v>
      </c>
      <c r="D717">
        <v>0</v>
      </c>
      <c r="E717">
        <v>0</v>
      </c>
      <c r="F717">
        <v>0</v>
      </c>
      <c r="G717">
        <v>1111111</v>
      </c>
      <c r="H717">
        <v>0</v>
      </c>
      <c r="I717">
        <v>0</v>
      </c>
      <c r="J717">
        <v>0</v>
      </c>
      <c r="K717">
        <v>0</v>
      </c>
      <c r="L717">
        <v>0</v>
      </c>
      <c r="M717">
        <v>0</v>
      </c>
    </row>
    <row r="718" spans="2:13" x14ac:dyDescent="0.2">
      <c r="B718">
        <v>0</v>
      </c>
      <c r="C718">
        <v>0</v>
      </c>
      <c r="D718">
        <v>0</v>
      </c>
      <c r="E718">
        <v>0</v>
      </c>
      <c r="F718">
        <v>0</v>
      </c>
      <c r="G718">
        <v>1111111</v>
      </c>
      <c r="H718">
        <v>0</v>
      </c>
      <c r="I718">
        <v>0</v>
      </c>
      <c r="J718">
        <v>0</v>
      </c>
      <c r="K718">
        <v>0</v>
      </c>
      <c r="L718">
        <v>0</v>
      </c>
      <c r="M718">
        <v>0</v>
      </c>
    </row>
    <row r="719" spans="2:13" x14ac:dyDescent="0.2">
      <c r="B719">
        <v>0</v>
      </c>
      <c r="C719">
        <v>0</v>
      </c>
      <c r="D719">
        <v>0</v>
      </c>
      <c r="E719">
        <v>0</v>
      </c>
      <c r="F719">
        <v>0</v>
      </c>
      <c r="G719">
        <v>1111111</v>
      </c>
      <c r="H719">
        <v>0</v>
      </c>
      <c r="I719">
        <v>0</v>
      </c>
      <c r="J719">
        <v>0</v>
      </c>
      <c r="K719">
        <v>0</v>
      </c>
      <c r="L719">
        <v>0</v>
      </c>
      <c r="M719">
        <v>0</v>
      </c>
    </row>
    <row r="720" spans="2:13" x14ac:dyDescent="0.2">
      <c r="B720">
        <v>0</v>
      </c>
      <c r="C720">
        <v>0</v>
      </c>
      <c r="D720">
        <v>0</v>
      </c>
      <c r="E720">
        <v>0</v>
      </c>
      <c r="F720">
        <v>0</v>
      </c>
      <c r="G720">
        <v>1111111</v>
      </c>
      <c r="H720">
        <v>0</v>
      </c>
      <c r="I720">
        <v>0</v>
      </c>
      <c r="J720">
        <v>0</v>
      </c>
      <c r="K720">
        <v>0</v>
      </c>
      <c r="L720">
        <v>0</v>
      </c>
      <c r="M720">
        <v>0</v>
      </c>
    </row>
    <row r="721" spans="2:13" x14ac:dyDescent="0.2">
      <c r="B721">
        <v>0</v>
      </c>
      <c r="C721">
        <v>0</v>
      </c>
      <c r="D721">
        <v>0</v>
      </c>
      <c r="E721">
        <v>0</v>
      </c>
      <c r="F721">
        <v>0</v>
      </c>
      <c r="G721">
        <v>1111111</v>
      </c>
      <c r="H721">
        <v>0</v>
      </c>
      <c r="I721">
        <v>0</v>
      </c>
      <c r="J721">
        <v>0</v>
      </c>
      <c r="K721">
        <v>0</v>
      </c>
      <c r="L721">
        <v>0</v>
      </c>
      <c r="M721">
        <v>0</v>
      </c>
    </row>
    <row r="722" spans="2:13" x14ac:dyDescent="0.2">
      <c r="B722">
        <v>0</v>
      </c>
      <c r="C722">
        <v>0</v>
      </c>
      <c r="D722">
        <v>0</v>
      </c>
      <c r="E722">
        <v>0</v>
      </c>
      <c r="F722">
        <v>0</v>
      </c>
      <c r="G722">
        <v>1111111</v>
      </c>
      <c r="H722">
        <v>0</v>
      </c>
      <c r="I722">
        <v>0</v>
      </c>
      <c r="J722">
        <v>0</v>
      </c>
      <c r="K722">
        <v>0</v>
      </c>
      <c r="L722">
        <v>0</v>
      </c>
      <c r="M722">
        <v>0</v>
      </c>
    </row>
    <row r="723" spans="2:13" x14ac:dyDescent="0.2">
      <c r="B723">
        <v>0</v>
      </c>
      <c r="C723">
        <v>0</v>
      </c>
      <c r="D723">
        <v>0</v>
      </c>
      <c r="E723">
        <v>0</v>
      </c>
      <c r="F723">
        <v>0</v>
      </c>
      <c r="G723">
        <v>1111111</v>
      </c>
      <c r="H723">
        <v>0</v>
      </c>
      <c r="I723">
        <v>0</v>
      </c>
      <c r="J723">
        <v>0</v>
      </c>
      <c r="K723">
        <v>0</v>
      </c>
      <c r="L723">
        <v>0</v>
      </c>
      <c r="M723">
        <v>0</v>
      </c>
    </row>
    <row r="724" spans="2:13" x14ac:dyDescent="0.2">
      <c r="B724">
        <v>0</v>
      </c>
      <c r="C724">
        <v>0</v>
      </c>
      <c r="D724">
        <v>0</v>
      </c>
      <c r="E724">
        <v>0</v>
      </c>
      <c r="F724">
        <v>0</v>
      </c>
      <c r="G724">
        <v>1111111</v>
      </c>
      <c r="H724">
        <v>0</v>
      </c>
      <c r="I724">
        <v>0</v>
      </c>
      <c r="J724">
        <v>0</v>
      </c>
      <c r="K724">
        <v>0</v>
      </c>
      <c r="L724">
        <v>0</v>
      </c>
      <c r="M724">
        <v>0</v>
      </c>
    </row>
    <row r="725" spans="2:13" x14ac:dyDescent="0.2">
      <c r="B725">
        <v>0</v>
      </c>
      <c r="C725">
        <v>0</v>
      </c>
      <c r="D725">
        <v>0</v>
      </c>
      <c r="E725">
        <v>0</v>
      </c>
      <c r="F725">
        <v>0</v>
      </c>
      <c r="G725">
        <v>1111111</v>
      </c>
      <c r="H725">
        <v>0</v>
      </c>
      <c r="I725">
        <v>0</v>
      </c>
      <c r="J725">
        <v>0</v>
      </c>
      <c r="K725">
        <v>0</v>
      </c>
      <c r="L725">
        <v>0</v>
      </c>
      <c r="M725">
        <v>0</v>
      </c>
    </row>
    <row r="726" spans="2:13" x14ac:dyDescent="0.2">
      <c r="B726">
        <v>0</v>
      </c>
      <c r="C726">
        <v>0</v>
      </c>
      <c r="D726">
        <v>0</v>
      </c>
      <c r="E726">
        <v>0</v>
      </c>
      <c r="F726">
        <v>0</v>
      </c>
      <c r="G726">
        <v>1111111</v>
      </c>
      <c r="H726">
        <v>0</v>
      </c>
      <c r="I726">
        <v>0</v>
      </c>
      <c r="J726">
        <v>0</v>
      </c>
      <c r="K726">
        <v>0</v>
      </c>
      <c r="L726">
        <v>0</v>
      </c>
      <c r="M726">
        <v>0</v>
      </c>
    </row>
    <row r="727" spans="2:13" x14ac:dyDescent="0.2">
      <c r="B727">
        <v>0</v>
      </c>
      <c r="C727">
        <v>0</v>
      </c>
      <c r="D727">
        <v>0</v>
      </c>
      <c r="E727">
        <v>0</v>
      </c>
      <c r="F727">
        <v>0</v>
      </c>
      <c r="G727">
        <v>1111111</v>
      </c>
      <c r="H727">
        <v>0</v>
      </c>
      <c r="I727">
        <v>0</v>
      </c>
      <c r="J727">
        <v>0</v>
      </c>
      <c r="K727">
        <v>0</v>
      </c>
      <c r="L727">
        <v>0</v>
      </c>
      <c r="M727">
        <v>0</v>
      </c>
    </row>
    <row r="728" spans="2:13" x14ac:dyDescent="0.2">
      <c r="B728">
        <v>0</v>
      </c>
      <c r="C728">
        <v>0</v>
      </c>
      <c r="D728">
        <v>0</v>
      </c>
      <c r="E728">
        <v>0</v>
      </c>
      <c r="F728">
        <v>0</v>
      </c>
      <c r="G728">
        <v>1111111</v>
      </c>
      <c r="H728">
        <v>0</v>
      </c>
      <c r="I728">
        <v>0</v>
      </c>
      <c r="J728">
        <v>0</v>
      </c>
      <c r="K728">
        <v>0</v>
      </c>
      <c r="L728">
        <v>0</v>
      </c>
      <c r="M728">
        <v>0</v>
      </c>
    </row>
    <row r="729" spans="2:13" x14ac:dyDescent="0.2">
      <c r="B729">
        <v>0</v>
      </c>
      <c r="C729">
        <v>0</v>
      </c>
      <c r="D729">
        <v>0</v>
      </c>
      <c r="E729">
        <v>0</v>
      </c>
      <c r="F729">
        <v>0</v>
      </c>
      <c r="G729">
        <v>1111111</v>
      </c>
      <c r="H729">
        <v>0</v>
      </c>
      <c r="I729">
        <v>0</v>
      </c>
      <c r="J729">
        <v>0</v>
      </c>
      <c r="K729">
        <v>0</v>
      </c>
      <c r="L729">
        <v>0</v>
      </c>
      <c r="M729">
        <v>0</v>
      </c>
    </row>
    <row r="730" spans="2:13" x14ac:dyDescent="0.2">
      <c r="B730">
        <v>0</v>
      </c>
      <c r="C730">
        <v>0</v>
      </c>
      <c r="D730">
        <v>0</v>
      </c>
      <c r="E730">
        <v>0</v>
      </c>
      <c r="F730">
        <v>0</v>
      </c>
      <c r="G730">
        <v>1111111</v>
      </c>
      <c r="H730">
        <v>0</v>
      </c>
      <c r="I730">
        <v>0</v>
      </c>
      <c r="J730">
        <v>0</v>
      </c>
      <c r="K730">
        <v>0</v>
      </c>
      <c r="L730">
        <v>0</v>
      </c>
      <c r="M730">
        <v>0</v>
      </c>
    </row>
    <row r="731" spans="2:13" x14ac:dyDescent="0.2">
      <c r="B731">
        <v>0</v>
      </c>
      <c r="C731">
        <v>0</v>
      </c>
      <c r="D731">
        <v>0</v>
      </c>
      <c r="E731">
        <v>0</v>
      </c>
      <c r="F731">
        <v>0</v>
      </c>
      <c r="G731">
        <v>1111111</v>
      </c>
      <c r="H731">
        <v>0</v>
      </c>
      <c r="I731">
        <v>0</v>
      </c>
      <c r="J731">
        <v>0</v>
      </c>
      <c r="K731">
        <v>0</v>
      </c>
      <c r="L731">
        <v>0</v>
      </c>
      <c r="M731">
        <v>0</v>
      </c>
    </row>
    <row r="732" spans="2:13" x14ac:dyDescent="0.2">
      <c r="B732">
        <v>0</v>
      </c>
      <c r="C732">
        <v>0</v>
      </c>
      <c r="D732">
        <v>0</v>
      </c>
      <c r="E732">
        <v>0</v>
      </c>
      <c r="F732">
        <v>0</v>
      </c>
      <c r="G732">
        <v>1111111</v>
      </c>
      <c r="H732">
        <v>0</v>
      </c>
      <c r="I732">
        <v>0</v>
      </c>
      <c r="J732">
        <v>0</v>
      </c>
      <c r="K732">
        <v>0</v>
      </c>
      <c r="L732">
        <v>0</v>
      </c>
      <c r="M732">
        <v>0</v>
      </c>
    </row>
    <row r="733" spans="2:13" x14ac:dyDescent="0.2">
      <c r="B733">
        <v>0</v>
      </c>
      <c r="C733">
        <v>0</v>
      </c>
      <c r="D733">
        <v>0</v>
      </c>
      <c r="E733">
        <v>0</v>
      </c>
      <c r="F733">
        <v>0</v>
      </c>
      <c r="G733">
        <v>1111111</v>
      </c>
      <c r="H733">
        <v>0</v>
      </c>
      <c r="I733">
        <v>0</v>
      </c>
      <c r="J733">
        <v>0</v>
      </c>
      <c r="K733">
        <v>0</v>
      </c>
      <c r="L733">
        <v>0</v>
      </c>
      <c r="M733">
        <v>0</v>
      </c>
    </row>
    <row r="734" spans="2:13" x14ac:dyDescent="0.2">
      <c r="B734">
        <v>0</v>
      </c>
      <c r="C734">
        <v>0</v>
      </c>
      <c r="D734">
        <v>0</v>
      </c>
      <c r="E734">
        <v>0</v>
      </c>
      <c r="F734">
        <v>0</v>
      </c>
      <c r="G734">
        <v>1111111</v>
      </c>
      <c r="H734">
        <v>0</v>
      </c>
      <c r="I734">
        <v>0</v>
      </c>
      <c r="J734">
        <v>0</v>
      </c>
      <c r="K734">
        <v>0</v>
      </c>
      <c r="L734">
        <v>0</v>
      </c>
      <c r="M734">
        <v>0</v>
      </c>
    </row>
    <row r="735" spans="2:13" x14ac:dyDescent="0.2">
      <c r="B735">
        <v>0</v>
      </c>
      <c r="C735">
        <v>0</v>
      </c>
      <c r="D735">
        <v>0</v>
      </c>
      <c r="E735">
        <v>0</v>
      </c>
      <c r="F735">
        <v>0</v>
      </c>
      <c r="G735">
        <v>1111111</v>
      </c>
      <c r="H735">
        <v>0</v>
      </c>
      <c r="I735">
        <v>0</v>
      </c>
      <c r="J735">
        <v>0</v>
      </c>
      <c r="K735">
        <v>0</v>
      </c>
      <c r="L735">
        <v>0</v>
      </c>
      <c r="M735">
        <v>0</v>
      </c>
    </row>
    <row r="736" spans="2:13" x14ac:dyDescent="0.2">
      <c r="B736">
        <v>0</v>
      </c>
      <c r="C736">
        <v>0</v>
      </c>
      <c r="D736">
        <v>0</v>
      </c>
      <c r="E736">
        <v>0</v>
      </c>
      <c r="F736">
        <v>0</v>
      </c>
      <c r="G736">
        <v>1111111</v>
      </c>
      <c r="H736">
        <v>0</v>
      </c>
      <c r="I736">
        <v>0</v>
      </c>
      <c r="J736">
        <v>0</v>
      </c>
      <c r="K736">
        <v>0</v>
      </c>
      <c r="L736">
        <v>0</v>
      </c>
      <c r="M736">
        <v>0</v>
      </c>
    </row>
    <row r="737" spans="2:13" x14ac:dyDescent="0.2">
      <c r="B737">
        <v>0</v>
      </c>
      <c r="C737">
        <v>0</v>
      </c>
      <c r="D737">
        <v>0</v>
      </c>
      <c r="E737">
        <v>0</v>
      </c>
      <c r="F737">
        <v>0</v>
      </c>
      <c r="G737">
        <v>1111111</v>
      </c>
      <c r="H737">
        <v>0</v>
      </c>
      <c r="I737">
        <v>0</v>
      </c>
      <c r="J737">
        <v>0</v>
      </c>
      <c r="K737">
        <v>0</v>
      </c>
      <c r="L737">
        <v>0</v>
      </c>
      <c r="M737">
        <v>0</v>
      </c>
    </row>
    <row r="738" spans="2:13" x14ac:dyDescent="0.2">
      <c r="B738">
        <v>0</v>
      </c>
      <c r="C738">
        <v>0</v>
      </c>
      <c r="D738">
        <v>0</v>
      </c>
      <c r="E738">
        <v>0</v>
      </c>
      <c r="F738">
        <v>0</v>
      </c>
      <c r="G738">
        <v>1111111</v>
      </c>
      <c r="H738">
        <v>0</v>
      </c>
      <c r="I738">
        <v>0</v>
      </c>
      <c r="J738">
        <v>0</v>
      </c>
      <c r="K738">
        <v>0</v>
      </c>
      <c r="L738">
        <v>0</v>
      </c>
      <c r="M738">
        <v>0</v>
      </c>
    </row>
    <row r="739" spans="2:13" x14ac:dyDescent="0.2">
      <c r="B739">
        <v>0</v>
      </c>
      <c r="C739">
        <v>0</v>
      </c>
      <c r="D739">
        <v>0</v>
      </c>
      <c r="E739">
        <v>0</v>
      </c>
      <c r="F739">
        <v>0</v>
      </c>
      <c r="G739">
        <v>1111111</v>
      </c>
      <c r="H739">
        <v>0</v>
      </c>
      <c r="I739">
        <v>0</v>
      </c>
      <c r="J739">
        <v>0</v>
      </c>
      <c r="K739">
        <v>0</v>
      </c>
      <c r="L739">
        <v>0</v>
      </c>
      <c r="M739">
        <v>0</v>
      </c>
    </row>
    <row r="740" spans="2:13" x14ac:dyDescent="0.2">
      <c r="B740">
        <v>0</v>
      </c>
      <c r="C740">
        <v>0</v>
      </c>
      <c r="D740">
        <v>0</v>
      </c>
      <c r="E740">
        <v>0</v>
      </c>
      <c r="F740">
        <v>0</v>
      </c>
      <c r="G740">
        <v>1111111</v>
      </c>
      <c r="H740">
        <v>0</v>
      </c>
      <c r="I740">
        <v>0</v>
      </c>
      <c r="J740">
        <v>0</v>
      </c>
      <c r="K740">
        <v>0</v>
      </c>
      <c r="L740">
        <v>0</v>
      </c>
      <c r="M740">
        <v>0</v>
      </c>
    </row>
    <row r="741" spans="2:13" x14ac:dyDescent="0.2">
      <c r="B741">
        <v>0</v>
      </c>
      <c r="C741">
        <v>0</v>
      </c>
      <c r="D741">
        <v>0</v>
      </c>
      <c r="E741">
        <v>0</v>
      </c>
      <c r="F741">
        <v>0</v>
      </c>
      <c r="G741">
        <v>1111111</v>
      </c>
      <c r="H741">
        <v>0</v>
      </c>
      <c r="I741">
        <v>0</v>
      </c>
      <c r="J741">
        <v>0</v>
      </c>
      <c r="K741">
        <v>0</v>
      </c>
      <c r="L741">
        <v>0</v>
      </c>
      <c r="M741">
        <v>0</v>
      </c>
    </row>
    <row r="742" spans="2:13" x14ac:dyDescent="0.2">
      <c r="B742">
        <v>0</v>
      </c>
      <c r="C742">
        <v>0</v>
      </c>
      <c r="D742">
        <v>0</v>
      </c>
      <c r="E742">
        <v>0</v>
      </c>
      <c r="F742">
        <v>0</v>
      </c>
      <c r="G742">
        <v>1111111</v>
      </c>
      <c r="H742">
        <v>0</v>
      </c>
      <c r="I742">
        <v>0</v>
      </c>
      <c r="J742">
        <v>0</v>
      </c>
      <c r="K742">
        <v>0</v>
      </c>
      <c r="L742">
        <v>0</v>
      </c>
      <c r="M742">
        <v>0</v>
      </c>
    </row>
    <row r="743" spans="2:13" x14ac:dyDescent="0.2">
      <c r="B743">
        <v>0</v>
      </c>
      <c r="C743">
        <v>0</v>
      </c>
      <c r="D743">
        <v>0</v>
      </c>
      <c r="E743">
        <v>0</v>
      </c>
      <c r="F743">
        <v>0</v>
      </c>
      <c r="G743">
        <v>1111111</v>
      </c>
      <c r="H743">
        <v>0</v>
      </c>
      <c r="I743">
        <v>0</v>
      </c>
      <c r="J743">
        <v>0</v>
      </c>
      <c r="K743">
        <v>0</v>
      </c>
      <c r="L743">
        <v>0</v>
      </c>
      <c r="M743">
        <v>0</v>
      </c>
    </row>
    <row r="744" spans="2:13" x14ac:dyDescent="0.2">
      <c r="B744">
        <v>0</v>
      </c>
      <c r="C744">
        <v>0</v>
      </c>
      <c r="D744">
        <v>0</v>
      </c>
      <c r="E744">
        <v>0</v>
      </c>
      <c r="F744">
        <v>0</v>
      </c>
      <c r="G744">
        <v>1111111</v>
      </c>
      <c r="H744">
        <v>0</v>
      </c>
      <c r="I744">
        <v>0</v>
      </c>
      <c r="J744">
        <v>0</v>
      </c>
      <c r="K744">
        <v>0</v>
      </c>
      <c r="L744">
        <v>0</v>
      </c>
      <c r="M744">
        <v>0</v>
      </c>
    </row>
    <row r="745" spans="2:13" x14ac:dyDescent="0.2">
      <c r="B745">
        <v>0</v>
      </c>
      <c r="C745">
        <v>0</v>
      </c>
      <c r="D745">
        <v>0</v>
      </c>
      <c r="E745">
        <v>0</v>
      </c>
      <c r="F745">
        <v>0</v>
      </c>
      <c r="G745">
        <v>1111111</v>
      </c>
      <c r="H745">
        <v>0</v>
      </c>
      <c r="I745">
        <v>0</v>
      </c>
      <c r="J745">
        <v>0</v>
      </c>
      <c r="K745">
        <v>0</v>
      </c>
      <c r="L745">
        <v>0</v>
      </c>
      <c r="M745">
        <v>0</v>
      </c>
    </row>
    <row r="746" spans="2:13" x14ac:dyDescent="0.2">
      <c r="B746">
        <v>0</v>
      </c>
      <c r="C746">
        <v>0</v>
      </c>
      <c r="D746">
        <v>0</v>
      </c>
      <c r="E746">
        <v>0</v>
      </c>
      <c r="F746">
        <v>0</v>
      </c>
      <c r="G746">
        <v>1111111</v>
      </c>
      <c r="H746">
        <v>0</v>
      </c>
      <c r="I746">
        <v>0</v>
      </c>
      <c r="J746">
        <v>0</v>
      </c>
      <c r="K746">
        <v>0</v>
      </c>
      <c r="L746">
        <v>0</v>
      </c>
      <c r="M746">
        <v>0</v>
      </c>
    </row>
    <row r="747" spans="2:13" x14ac:dyDescent="0.2">
      <c r="B747">
        <v>0</v>
      </c>
      <c r="C747">
        <v>0</v>
      </c>
      <c r="D747">
        <v>0</v>
      </c>
      <c r="E747">
        <v>0</v>
      </c>
      <c r="F747">
        <v>0</v>
      </c>
      <c r="G747">
        <v>1111111</v>
      </c>
      <c r="H747">
        <v>0</v>
      </c>
      <c r="I747">
        <v>0</v>
      </c>
      <c r="J747">
        <v>0</v>
      </c>
      <c r="K747">
        <v>0</v>
      </c>
      <c r="L747">
        <v>0</v>
      </c>
      <c r="M747">
        <v>0</v>
      </c>
    </row>
    <row r="748" spans="2:13" x14ac:dyDescent="0.2">
      <c r="B748">
        <v>0</v>
      </c>
      <c r="C748">
        <v>0</v>
      </c>
      <c r="D748">
        <v>0</v>
      </c>
      <c r="E748">
        <v>0</v>
      </c>
      <c r="F748">
        <v>0</v>
      </c>
      <c r="G748">
        <v>1111111</v>
      </c>
      <c r="H748">
        <v>0</v>
      </c>
      <c r="I748">
        <v>0</v>
      </c>
      <c r="J748">
        <v>0</v>
      </c>
      <c r="K748">
        <v>0</v>
      </c>
      <c r="L748">
        <v>0</v>
      </c>
      <c r="M748">
        <v>0</v>
      </c>
    </row>
    <row r="749" spans="2:13" x14ac:dyDescent="0.2">
      <c r="B749">
        <v>0</v>
      </c>
      <c r="C749">
        <v>0</v>
      </c>
      <c r="D749">
        <v>0</v>
      </c>
      <c r="E749">
        <v>0</v>
      </c>
      <c r="F749">
        <v>0</v>
      </c>
      <c r="G749">
        <v>1111111</v>
      </c>
      <c r="H749">
        <v>0</v>
      </c>
      <c r="I749">
        <v>0</v>
      </c>
      <c r="J749">
        <v>0</v>
      </c>
      <c r="K749">
        <v>0</v>
      </c>
      <c r="L749">
        <v>0</v>
      </c>
      <c r="M749">
        <v>0</v>
      </c>
    </row>
    <row r="750" spans="2:13" x14ac:dyDescent="0.2">
      <c r="B750">
        <v>0</v>
      </c>
      <c r="C750">
        <v>0</v>
      </c>
      <c r="D750">
        <v>0</v>
      </c>
      <c r="E750">
        <v>0</v>
      </c>
      <c r="F750">
        <v>0</v>
      </c>
      <c r="G750">
        <v>1111111</v>
      </c>
      <c r="H750">
        <v>0</v>
      </c>
      <c r="I750">
        <v>0</v>
      </c>
      <c r="J750">
        <v>0</v>
      </c>
      <c r="K750">
        <v>0</v>
      </c>
      <c r="L750">
        <v>0</v>
      </c>
      <c r="M750">
        <v>0</v>
      </c>
    </row>
    <row r="751" spans="2:13" x14ac:dyDescent="0.2">
      <c r="B751">
        <v>0</v>
      </c>
      <c r="C751">
        <v>0</v>
      </c>
      <c r="D751">
        <v>0</v>
      </c>
      <c r="E751">
        <v>0</v>
      </c>
      <c r="F751">
        <v>0</v>
      </c>
      <c r="G751">
        <v>1111111</v>
      </c>
      <c r="H751">
        <v>0</v>
      </c>
      <c r="I751">
        <v>0</v>
      </c>
      <c r="J751">
        <v>0</v>
      </c>
      <c r="K751">
        <v>0</v>
      </c>
      <c r="L751">
        <v>0</v>
      </c>
      <c r="M751">
        <v>0</v>
      </c>
    </row>
    <row r="752" spans="2:13" x14ac:dyDescent="0.2">
      <c r="B752">
        <v>0</v>
      </c>
      <c r="C752">
        <v>0</v>
      </c>
      <c r="D752">
        <v>0</v>
      </c>
      <c r="E752">
        <v>0</v>
      </c>
      <c r="F752">
        <v>0</v>
      </c>
      <c r="G752">
        <v>1111111</v>
      </c>
      <c r="H752">
        <v>0</v>
      </c>
      <c r="I752">
        <v>0</v>
      </c>
      <c r="J752">
        <v>0</v>
      </c>
      <c r="K752">
        <v>0</v>
      </c>
      <c r="L752">
        <v>0</v>
      </c>
      <c r="M752">
        <v>0</v>
      </c>
    </row>
    <row r="753" spans="2:13" x14ac:dyDescent="0.2">
      <c r="B753">
        <v>0</v>
      </c>
      <c r="C753">
        <v>0</v>
      </c>
      <c r="D753">
        <v>0</v>
      </c>
      <c r="E753">
        <v>0</v>
      </c>
      <c r="F753">
        <v>0</v>
      </c>
      <c r="G753">
        <v>1111111</v>
      </c>
      <c r="H753">
        <v>0</v>
      </c>
      <c r="I753">
        <v>0</v>
      </c>
      <c r="J753">
        <v>0</v>
      </c>
      <c r="K753">
        <v>0</v>
      </c>
      <c r="L753">
        <v>0</v>
      </c>
      <c r="M753">
        <v>0</v>
      </c>
    </row>
    <row r="754" spans="2:13" x14ac:dyDescent="0.2">
      <c r="B754">
        <v>0</v>
      </c>
      <c r="C754">
        <v>0</v>
      </c>
      <c r="D754">
        <v>0</v>
      </c>
      <c r="E754">
        <v>0</v>
      </c>
      <c r="F754">
        <v>0</v>
      </c>
      <c r="G754">
        <v>1111111</v>
      </c>
      <c r="H754">
        <v>0</v>
      </c>
      <c r="I754">
        <v>0</v>
      </c>
      <c r="J754">
        <v>0</v>
      </c>
      <c r="K754">
        <v>0</v>
      </c>
      <c r="L754">
        <v>0</v>
      </c>
      <c r="M754">
        <v>0</v>
      </c>
    </row>
    <row r="755" spans="2:13" x14ac:dyDescent="0.2">
      <c r="B755">
        <v>0</v>
      </c>
      <c r="C755">
        <v>0</v>
      </c>
      <c r="D755">
        <v>0</v>
      </c>
      <c r="E755">
        <v>0</v>
      </c>
      <c r="F755">
        <v>0</v>
      </c>
      <c r="G755">
        <v>1111111</v>
      </c>
      <c r="H755">
        <v>0</v>
      </c>
      <c r="I755">
        <v>0</v>
      </c>
      <c r="J755">
        <v>0</v>
      </c>
      <c r="K755">
        <v>0</v>
      </c>
      <c r="L755">
        <v>0</v>
      </c>
      <c r="M755">
        <v>0</v>
      </c>
    </row>
    <row r="756" spans="2:13" x14ac:dyDescent="0.2">
      <c r="B756">
        <v>0</v>
      </c>
      <c r="C756">
        <v>0</v>
      </c>
      <c r="D756">
        <v>0</v>
      </c>
      <c r="E756">
        <v>0</v>
      </c>
      <c r="F756">
        <v>0</v>
      </c>
      <c r="G756">
        <v>1111111</v>
      </c>
      <c r="H756">
        <v>0</v>
      </c>
      <c r="I756">
        <v>0</v>
      </c>
      <c r="J756">
        <v>0</v>
      </c>
      <c r="K756">
        <v>0</v>
      </c>
      <c r="L756">
        <v>0</v>
      </c>
      <c r="M756">
        <v>0</v>
      </c>
    </row>
    <row r="757" spans="2:13" x14ac:dyDescent="0.2">
      <c r="B757">
        <v>0</v>
      </c>
      <c r="C757">
        <v>0</v>
      </c>
      <c r="D757">
        <v>0</v>
      </c>
      <c r="E757">
        <v>0</v>
      </c>
      <c r="F757">
        <v>0</v>
      </c>
      <c r="G757">
        <v>1111111</v>
      </c>
      <c r="H757">
        <v>0</v>
      </c>
      <c r="I757">
        <v>0</v>
      </c>
      <c r="J757">
        <v>0</v>
      </c>
      <c r="K757">
        <v>0</v>
      </c>
      <c r="L757">
        <v>0</v>
      </c>
      <c r="M757">
        <v>0</v>
      </c>
    </row>
    <row r="758" spans="2:13" x14ac:dyDescent="0.2">
      <c r="B758">
        <v>0</v>
      </c>
      <c r="C758">
        <v>0</v>
      </c>
      <c r="D758">
        <v>0</v>
      </c>
      <c r="E758">
        <v>0</v>
      </c>
      <c r="F758">
        <v>0</v>
      </c>
      <c r="G758">
        <v>1111111</v>
      </c>
      <c r="H758">
        <v>0</v>
      </c>
      <c r="I758">
        <v>0</v>
      </c>
      <c r="J758">
        <v>0</v>
      </c>
      <c r="K758">
        <v>0</v>
      </c>
      <c r="L758">
        <v>0</v>
      </c>
      <c r="M758">
        <v>0</v>
      </c>
    </row>
    <row r="759" spans="2:13" x14ac:dyDescent="0.2">
      <c r="B759">
        <v>0</v>
      </c>
      <c r="C759">
        <v>0</v>
      </c>
      <c r="D759">
        <v>0</v>
      </c>
      <c r="E759">
        <v>0</v>
      </c>
      <c r="F759">
        <v>0</v>
      </c>
      <c r="G759">
        <v>1111111</v>
      </c>
      <c r="H759">
        <v>0</v>
      </c>
      <c r="I759">
        <v>0</v>
      </c>
      <c r="J759">
        <v>0</v>
      </c>
      <c r="K759">
        <v>0</v>
      </c>
      <c r="L759">
        <v>0</v>
      </c>
      <c r="M759">
        <v>0</v>
      </c>
    </row>
    <row r="760" spans="2:13" x14ac:dyDescent="0.2">
      <c r="B760">
        <v>0</v>
      </c>
      <c r="C760">
        <v>0</v>
      </c>
      <c r="D760">
        <v>0</v>
      </c>
      <c r="E760">
        <v>0</v>
      </c>
      <c r="F760">
        <v>0</v>
      </c>
      <c r="G760">
        <v>1111111</v>
      </c>
      <c r="H760">
        <v>0</v>
      </c>
      <c r="I760">
        <v>0</v>
      </c>
      <c r="J760">
        <v>0</v>
      </c>
      <c r="K760">
        <v>0</v>
      </c>
      <c r="L760">
        <v>0</v>
      </c>
      <c r="M760">
        <v>0</v>
      </c>
    </row>
    <row r="761" spans="2:13" x14ac:dyDescent="0.2">
      <c r="B761">
        <v>0</v>
      </c>
      <c r="C761">
        <v>0</v>
      </c>
      <c r="D761">
        <v>0</v>
      </c>
      <c r="E761">
        <v>0</v>
      </c>
      <c r="F761">
        <v>0</v>
      </c>
      <c r="G761">
        <v>1111111</v>
      </c>
      <c r="H761">
        <v>0</v>
      </c>
      <c r="I761">
        <v>0</v>
      </c>
      <c r="J761">
        <v>0</v>
      </c>
      <c r="K761">
        <v>0</v>
      </c>
      <c r="L761">
        <v>0</v>
      </c>
      <c r="M761">
        <v>0</v>
      </c>
    </row>
    <row r="762" spans="2:13" x14ac:dyDescent="0.2">
      <c r="B762">
        <v>0</v>
      </c>
      <c r="C762">
        <v>0</v>
      </c>
      <c r="D762">
        <v>0</v>
      </c>
      <c r="E762">
        <v>0</v>
      </c>
      <c r="F762">
        <v>0</v>
      </c>
      <c r="G762">
        <v>1111111</v>
      </c>
      <c r="H762">
        <v>0</v>
      </c>
      <c r="I762">
        <v>0</v>
      </c>
      <c r="J762">
        <v>0</v>
      </c>
      <c r="K762">
        <v>0</v>
      </c>
      <c r="L762">
        <v>0</v>
      </c>
      <c r="M762">
        <v>0</v>
      </c>
    </row>
    <row r="763" spans="2:13" x14ac:dyDescent="0.2">
      <c r="B763">
        <v>0</v>
      </c>
      <c r="C763">
        <v>0</v>
      </c>
      <c r="D763">
        <v>0</v>
      </c>
      <c r="E763">
        <v>0</v>
      </c>
      <c r="F763">
        <v>0</v>
      </c>
      <c r="G763">
        <v>1111111</v>
      </c>
      <c r="H763">
        <v>0</v>
      </c>
      <c r="I763">
        <v>0</v>
      </c>
      <c r="J763">
        <v>0</v>
      </c>
      <c r="K763">
        <v>0</v>
      </c>
      <c r="L763">
        <v>0</v>
      </c>
      <c r="M763">
        <v>0</v>
      </c>
    </row>
    <row r="764" spans="2:13" x14ac:dyDescent="0.2">
      <c r="B764">
        <v>0</v>
      </c>
      <c r="C764">
        <v>0</v>
      </c>
      <c r="D764">
        <v>0</v>
      </c>
      <c r="E764">
        <v>0</v>
      </c>
      <c r="F764">
        <v>0</v>
      </c>
      <c r="G764">
        <v>1111111</v>
      </c>
      <c r="H764">
        <v>0</v>
      </c>
      <c r="I764">
        <v>0</v>
      </c>
      <c r="J764">
        <v>0</v>
      </c>
      <c r="K764">
        <v>0</v>
      </c>
      <c r="L764">
        <v>0</v>
      </c>
      <c r="M764">
        <v>0</v>
      </c>
    </row>
    <row r="765" spans="2:13" x14ac:dyDescent="0.2">
      <c r="B765">
        <v>0</v>
      </c>
      <c r="C765">
        <v>0</v>
      </c>
      <c r="D765">
        <v>0</v>
      </c>
      <c r="E765">
        <v>0</v>
      </c>
      <c r="F765">
        <v>0</v>
      </c>
      <c r="G765">
        <v>1111111</v>
      </c>
      <c r="H765">
        <v>0</v>
      </c>
      <c r="I765">
        <v>0</v>
      </c>
      <c r="J765">
        <v>0</v>
      </c>
      <c r="K765">
        <v>0</v>
      </c>
      <c r="L765">
        <v>0</v>
      </c>
      <c r="M765">
        <v>0</v>
      </c>
    </row>
    <row r="766" spans="2:13" x14ac:dyDescent="0.2">
      <c r="B766">
        <v>0</v>
      </c>
      <c r="C766">
        <v>0</v>
      </c>
      <c r="D766">
        <v>0</v>
      </c>
      <c r="E766">
        <v>0</v>
      </c>
      <c r="F766">
        <v>0</v>
      </c>
      <c r="G766">
        <v>1111111</v>
      </c>
      <c r="H766">
        <v>0</v>
      </c>
      <c r="I766">
        <v>0</v>
      </c>
      <c r="J766">
        <v>0</v>
      </c>
      <c r="K766">
        <v>0</v>
      </c>
      <c r="L766">
        <v>0</v>
      </c>
      <c r="M766">
        <v>0</v>
      </c>
    </row>
    <row r="767" spans="2:13" x14ac:dyDescent="0.2">
      <c r="B767">
        <v>0</v>
      </c>
      <c r="C767">
        <v>0</v>
      </c>
      <c r="D767">
        <v>0</v>
      </c>
      <c r="E767">
        <v>0</v>
      </c>
      <c r="F767">
        <v>0</v>
      </c>
      <c r="G767">
        <v>1111111</v>
      </c>
      <c r="H767">
        <v>0</v>
      </c>
      <c r="I767">
        <v>0</v>
      </c>
      <c r="J767">
        <v>0</v>
      </c>
      <c r="K767">
        <v>0</v>
      </c>
      <c r="L767">
        <v>0</v>
      </c>
      <c r="M767">
        <v>0</v>
      </c>
    </row>
    <row r="768" spans="2:13" x14ac:dyDescent="0.2">
      <c r="B768">
        <v>0</v>
      </c>
      <c r="C768">
        <v>0</v>
      </c>
      <c r="D768">
        <v>0</v>
      </c>
      <c r="E768">
        <v>0</v>
      </c>
      <c r="F768">
        <v>0</v>
      </c>
      <c r="G768">
        <v>1111111</v>
      </c>
      <c r="H768">
        <v>0</v>
      </c>
      <c r="I768">
        <v>0</v>
      </c>
      <c r="J768">
        <v>0</v>
      </c>
      <c r="K768">
        <v>0</v>
      </c>
      <c r="L768">
        <v>0</v>
      </c>
      <c r="M768">
        <v>0</v>
      </c>
    </row>
    <row r="769" spans="2:13" x14ac:dyDescent="0.2">
      <c r="B769">
        <v>0</v>
      </c>
      <c r="C769">
        <v>0</v>
      </c>
      <c r="D769">
        <v>0</v>
      </c>
      <c r="E769">
        <v>0</v>
      </c>
      <c r="F769">
        <v>0</v>
      </c>
      <c r="G769">
        <v>1111111</v>
      </c>
      <c r="H769">
        <v>0</v>
      </c>
      <c r="I769">
        <v>0</v>
      </c>
      <c r="J769">
        <v>0</v>
      </c>
      <c r="K769">
        <v>0</v>
      </c>
      <c r="L769">
        <v>0</v>
      </c>
      <c r="M769">
        <v>0</v>
      </c>
    </row>
    <row r="770" spans="2:13" x14ac:dyDescent="0.2">
      <c r="B770">
        <v>0</v>
      </c>
      <c r="C770">
        <v>0</v>
      </c>
      <c r="D770">
        <v>0</v>
      </c>
      <c r="E770">
        <v>0</v>
      </c>
      <c r="F770">
        <v>0</v>
      </c>
      <c r="G770">
        <v>1111111</v>
      </c>
      <c r="H770">
        <v>0</v>
      </c>
      <c r="I770">
        <v>0</v>
      </c>
      <c r="J770">
        <v>0</v>
      </c>
      <c r="K770">
        <v>0</v>
      </c>
      <c r="L770">
        <v>0</v>
      </c>
      <c r="M770">
        <v>0</v>
      </c>
    </row>
    <row r="771" spans="2:13" x14ac:dyDescent="0.2">
      <c r="B771">
        <v>0</v>
      </c>
      <c r="C771">
        <v>0</v>
      </c>
      <c r="D771">
        <v>0</v>
      </c>
      <c r="E771">
        <v>0</v>
      </c>
      <c r="F771">
        <v>0</v>
      </c>
      <c r="G771">
        <v>1111111</v>
      </c>
      <c r="H771">
        <v>0</v>
      </c>
      <c r="I771">
        <v>0</v>
      </c>
      <c r="J771">
        <v>0</v>
      </c>
      <c r="K771">
        <v>0</v>
      </c>
      <c r="L771">
        <v>0</v>
      </c>
      <c r="M771">
        <v>0</v>
      </c>
    </row>
    <row r="772" spans="2:13" x14ac:dyDescent="0.2">
      <c r="B772">
        <v>0</v>
      </c>
      <c r="C772">
        <v>0</v>
      </c>
      <c r="D772">
        <v>0</v>
      </c>
      <c r="E772">
        <v>0</v>
      </c>
      <c r="F772">
        <v>0</v>
      </c>
      <c r="G772">
        <v>1111111</v>
      </c>
      <c r="H772">
        <v>0</v>
      </c>
      <c r="I772">
        <v>0</v>
      </c>
      <c r="J772">
        <v>0</v>
      </c>
      <c r="K772">
        <v>0</v>
      </c>
      <c r="L772">
        <v>0</v>
      </c>
      <c r="M772">
        <v>0</v>
      </c>
    </row>
    <row r="773" spans="2:13" x14ac:dyDescent="0.2">
      <c r="B773">
        <v>0</v>
      </c>
      <c r="C773">
        <v>0</v>
      </c>
      <c r="D773">
        <v>0</v>
      </c>
      <c r="E773">
        <v>0</v>
      </c>
      <c r="F773">
        <v>0</v>
      </c>
      <c r="G773">
        <v>1111111</v>
      </c>
      <c r="H773">
        <v>0</v>
      </c>
      <c r="I773">
        <v>0</v>
      </c>
      <c r="J773">
        <v>0</v>
      </c>
      <c r="K773">
        <v>0</v>
      </c>
      <c r="L773">
        <v>0</v>
      </c>
      <c r="M773">
        <v>0</v>
      </c>
    </row>
    <row r="774" spans="2:13" x14ac:dyDescent="0.2">
      <c r="B774">
        <v>0</v>
      </c>
      <c r="C774">
        <v>0</v>
      </c>
      <c r="D774">
        <v>0</v>
      </c>
      <c r="E774">
        <v>0</v>
      </c>
      <c r="F774">
        <v>0</v>
      </c>
      <c r="G774">
        <v>1111111</v>
      </c>
      <c r="H774">
        <v>0</v>
      </c>
      <c r="I774">
        <v>0</v>
      </c>
      <c r="J774">
        <v>0</v>
      </c>
      <c r="K774">
        <v>0</v>
      </c>
      <c r="L774">
        <v>0</v>
      </c>
      <c r="M774">
        <v>0</v>
      </c>
    </row>
    <row r="775" spans="2:13" x14ac:dyDescent="0.2">
      <c r="B775">
        <v>0</v>
      </c>
      <c r="C775">
        <v>0</v>
      </c>
      <c r="D775">
        <v>0</v>
      </c>
      <c r="E775">
        <v>0</v>
      </c>
      <c r="F775">
        <v>0</v>
      </c>
      <c r="G775">
        <v>1111111</v>
      </c>
      <c r="H775">
        <v>0</v>
      </c>
      <c r="I775">
        <v>0</v>
      </c>
      <c r="J775">
        <v>0</v>
      </c>
      <c r="K775">
        <v>0</v>
      </c>
      <c r="L775">
        <v>0</v>
      </c>
      <c r="M775">
        <v>0</v>
      </c>
    </row>
    <row r="776" spans="2:13" x14ac:dyDescent="0.2">
      <c r="B776">
        <v>0</v>
      </c>
      <c r="C776">
        <v>0</v>
      </c>
      <c r="D776">
        <v>0</v>
      </c>
      <c r="E776">
        <v>0</v>
      </c>
      <c r="F776">
        <v>0</v>
      </c>
      <c r="G776">
        <v>1111111</v>
      </c>
      <c r="H776">
        <v>0</v>
      </c>
      <c r="I776">
        <v>0</v>
      </c>
      <c r="J776">
        <v>0</v>
      </c>
      <c r="K776">
        <v>0</v>
      </c>
      <c r="L776">
        <v>0</v>
      </c>
      <c r="M776">
        <v>0</v>
      </c>
    </row>
    <row r="777" spans="2:13" x14ac:dyDescent="0.2">
      <c r="B777">
        <v>0</v>
      </c>
      <c r="C777">
        <v>0</v>
      </c>
      <c r="D777">
        <v>0</v>
      </c>
      <c r="E777">
        <v>0</v>
      </c>
      <c r="F777">
        <v>0</v>
      </c>
      <c r="G777">
        <v>1111111</v>
      </c>
      <c r="H777">
        <v>0</v>
      </c>
      <c r="I777">
        <v>0</v>
      </c>
      <c r="J777">
        <v>0</v>
      </c>
      <c r="K777">
        <v>0</v>
      </c>
      <c r="L777">
        <v>0</v>
      </c>
      <c r="M777">
        <v>0</v>
      </c>
    </row>
    <row r="778" spans="2:13" x14ac:dyDescent="0.2">
      <c r="B778">
        <v>0</v>
      </c>
      <c r="C778">
        <v>0</v>
      </c>
      <c r="D778">
        <v>0</v>
      </c>
      <c r="E778">
        <v>0</v>
      </c>
      <c r="F778">
        <v>0</v>
      </c>
      <c r="G778">
        <v>1111111</v>
      </c>
      <c r="H778">
        <v>0</v>
      </c>
      <c r="I778">
        <v>0</v>
      </c>
      <c r="J778">
        <v>0</v>
      </c>
      <c r="K778">
        <v>0</v>
      </c>
      <c r="L778">
        <v>0</v>
      </c>
      <c r="M778">
        <v>0</v>
      </c>
    </row>
    <row r="779" spans="2:13" x14ac:dyDescent="0.2">
      <c r="B779">
        <v>0</v>
      </c>
      <c r="C779">
        <v>0</v>
      </c>
      <c r="D779">
        <v>0</v>
      </c>
      <c r="E779">
        <v>0</v>
      </c>
      <c r="F779">
        <v>0</v>
      </c>
      <c r="G779">
        <v>1111111</v>
      </c>
      <c r="H779">
        <v>0</v>
      </c>
      <c r="I779">
        <v>0</v>
      </c>
      <c r="J779">
        <v>0</v>
      </c>
      <c r="K779">
        <v>0</v>
      </c>
      <c r="L779">
        <v>0</v>
      </c>
      <c r="M779">
        <v>0</v>
      </c>
    </row>
    <row r="780" spans="2:13" x14ac:dyDescent="0.2">
      <c r="B780">
        <v>0</v>
      </c>
      <c r="C780">
        <v>0</v>
      </c>
      <c r="D780">
        <v>0</v>
      </c>
      <c r="E780">
        <v>0</v>
      </c>
      <c r="F780">
        <v>0</v>
      </c>
      <c r="G780">
        <v>1111111</v>
      </c>
      <c r="H780">
        <v>0</v>
      </c>
      <c r="I780">
        <v>0</v>
      </c>
      <c r="J780">
        <v>0</v>
      </c>
      <c r="K780">
        <v>0</v>
      </c>
      <c r="L780">
        <v>0</v>
      </c>
      <c r="M780">
        <v>0</v>
      </c>
    </row>
    <row r="781" spans="2:13" x14ac:dyDescent="0.2">
      <c r="B781">
        <v>0</v>
      </c>
      <c r="C781">
        <v>0</v>
      </c>
      <c r="D781">
        <v>0</v>
      </c>
      <c r="E781">
        <v>0</v>
      </c>
      <c r="F781">
        <v>0</v>
      </c>
      <c r="G781">
        <v>1111111</v>
      </c>
      <c r="H781">
        <v>0</v>
      </c>
      <c r="I781">
        <v>0</v>
      </c>
      <c r="J781">
        <v>0</v>
      </c>
      <c r="K781">
        <v>0</v>
      </c>
      <c r="L781">
        <v>0</v>
      </c>
      <c r="M781">
        <v>0</v>
      </c>
    </row>
    <row r="782" spans="2:13" x14ac:dyDescent="0.2">
      <c r="B782">
        <v>0</v>
      </c>
      <c r="C782">
        <v>0</v>
      </c>
      <c r="D782">
        <v>0</v>
      </c>
      <c r="E782">
        <v>0</v>
      </c>
      <c r="F782">
        <v>0</v>
      </c>
      <c r="G782">
        <v>1111111</v>
      </c>
      <c r="H782">
        <v>0</v>
      </c>
      <c r="I782">
        <v>0</v>
      </c>
      <c r="J782">
        <v>0</v>
      </c>
      <c r="K782">
        <v>0</v>
      </c>
      <c r="L782">
        <v>0</v>
      </c>
      <c r="M782">
        <v>0</v>
      </c>
    </row>
    <row r="783" spans="2:13" x14ac:dyDescent="0.2">
      <c r="B783">
        <v>0</v>
      </c>
      <c r="C783">
        <v>0</v>
      </c>
      <c r="D783">
        <v>0</v>
      </c>
      <c r="E783">
        <v>0</v>
      </c>
      <c r="F783">
        <v>0</v>
      </c>
      <c r="G783">
        <v>1111111</v>
      </c>
      <c r="H783">
        <v>0</v>
      </c>
      <c r="I783">
        <v>0</v>
      </c>
      <c r="J783">
        <v>0</v>
      </c>
      <c r="K783">
        <v>0</v>
      </c>
      <c r="L783">
        <v>0</v>
      </c>
      <c r="M783">
        <v>0</v>
      </c>
    </row>
    <row r="784" spans="2:13" x14ac:dyDescent="0.2">
      <c r="B784">
        <v>0</v>
      </c>
      <c r="C784">
        <v>0</v>
      </c>
      <c r="D784">
        <v>0</v>
      </c>
      <c r="E784">
        <v>0</v>
      </c>
      <c r="F784">
        <v>0</v>
      </c>
      <c r="G784">
        <v>1111111</v>
      </c>
      <c r="H784">
        <v>0</v>
      </c>
      <c r="I784">
        <v>0</v>
      </c>
      <c r="J784">
        <v>0</v>
      </c>
      <c r="K784">
        <v>0</v>
      </c>
      <c r="L784">
        <v>0</v>
      </c>
      <c r="M784">
        <v>0</v>
      </c>
    </row>
    <row r="785" spans="2:13" x14ac:dyDescent="0.2">
      <c r="B785">
        <v>0</v>
      </c>
      <c r="C785">
        <v>0</v>
      </c>
      <c r="D785">
        <v>0</v>
      </c>
      <c r="E785">
        <v>0</v>
      </c>
      <c r="F785">
        <v>0</v>
      </c>
      <c r="G785">
        <v>1111111</v>
      </c>
      <c r="H785">
        <v>0</v>
      </c>
      <c r="I785">
        <v>0</v>
      </c>
      <c r="J785">
        <v>0</v>
      </c>
      <c r="K785">
        <v>0</v>
      </c>
      <c r="L785">
        <v>0</v>
      </c>
      <c r="M785">
        <v>0</v>
      </c>
    </row>
    <row r="786" spans="2:13" x14ac:dyDescent="0.2">
      <c r="B786">
        <v>0</v>
      </c>
      <c r="C786">
        <v>0</v>
      </c>
      <c r="D786">
        <v>0</v>
      </c>
      <c r="E786">
        <v>0</v>
      </c>
      <c r="F786">
        <v>0</v>
      </c>
      <c r="G786">
        <v>1111111</v>
      </c>
      <c r="H786">
        <v>0</v>
      </c>
      <c r="I786">
        <v>0</v>
      </c>
      <c r="J786">
        <v>0</v>
      </c>
      <c r="K786">
        <v>0</v>
      </c>
      <c r="L786">
        <v>0</v>
      </c>
      <c r="M786">
        <v>0</v>
      </c>
    </row>
    <row r="787" spans="2:13" x14ac:dyDescent="0.2">
      <c r="B787">
        <v>0</v>
      </c>
      <c r="C787">
        <v>0</v>
      </c>
      <c r="D787">
        <v>0</v>
      </c>
      <c r="E787">
        <v>0</v>
      </c>
      <c r="F787">
        <v>0</v>
      </c>
      <c r="G787">
        <v>1111111</v>
      </c>
      <c r="H787">
        <v>0</v>
      </c>
      <c r="I787">
        <v>0</v>
      </c>
      <c r="J787">
        <v>0</v>
      </c>
      <c r="K787">
        <v>0</v>
      </c>
      <c r="L787">
        <v>0</v>
      </c>
      <c r="M787">
        <v>0</v>
      </c>
    </row>
    <row r="788" spans="2:13" x14ac:dyDescent="0.2">
      <c r="B788">
        <v>0</v>
      </c>
      <c r="C788">
        <v>0</v>
      </c>
      <c r="D788">
        <v>0</v>
      </c>
      <c r="E788">
        <v>0</v>
      </c>
      <c r="F788">
        <v>0</v>
      </c>
      <c r="G788">
        <v>1111111</v>
      </c>
      <c r="H788">
        <v>0</v>
      </c>
      <c r="I788">
        <v>0</v>
      </c>
      <c r="J788">
        <v>0</v>
      </c>
      <c r="K788">
        <v>0</v>
      </c>
      <c r="L788">
        <v>0</v>
      </c>
      <c r="M788">
        <v>0</v>
      </c>
    </row>
    <row r="789" spans="2:13" x14ac:dyDescent="0.2">
      <c r="B789">
        <v>0</v>
      </c>
      <c r="C789">
        <v>0</v>
      </c>
      <c r="D789">
        <v>0</v>
      </c>
      <c r="E789">
        <v>0</v>
      </c>
      <c r="F789">
        <v>0</v>
      </c>
      <c r="G789">
        <v>1111111</v>
      </c>
      <c r="H789">
        <v>0</v>
      </c>
      <c r="I789">
        <v>0</v>
      </c>
      <c r="J789">
        <v>0</v>
      </c>
      <c r="K789">
        <v>0</v>
      </c>
      <c r="L789">
        <v>0</v>
      </c>
      <c r="M789">
        <v>0</v>
      </c>
    </row>
    <row r="790" spans="2:13" x14ac:dyDescent="0.2">
      <c r="B790">
        <v>0</v>
      </c>
      <c r="C790">
        <v>0</v>
      </c>
      <c r="D790">
        <v>0</v>
      </c>
      <c r="E790">
        <v>0</v>
      </c>
      <c r="F790">
        <v>0</v>
      </c>
      <c r="G790">
        <v>1111111</v>
      </c>
      <c r="H790">
        <v>0</v>
      </c>
      <c r="I790">
        <v>0</v>
      </c>
      <c r="J790">
        <v>0</v>
      </c>
      <c r="K790">
        <v>0</v>
      </c>
      <c r="L790">
        <v>0</v>
      </c>
      <c r="M790">
        <v>0</v>
      </c>
    </row>
    <row r="791" spans="2:13" x14ac:dyDescent="0.2">
      <c r="B791">
        <v>0</v>
      </c>
      <c r="C791">
        <v>0</v>
      </c>
      <c r="D791">
        <v>0</v>
      </c>
      <c r="E791">
        <v>0</v>
      </c>
      <c r="F791">
        <v>0</v>
      </c>
      <c r="G791">
        <v>1111111</v>
      </c>
      <c r="H791">
        <v>0</v>
      </c>
      <c r="I791">
        <v>0</v>
      </c>
      <c r="J791">
        <v>0</v>
      </c>
      <c r="K791">
        <v>0</v>
      </c>
      <c r="L791">
        <v>0</v>
      </c>
      <c r="M791">
        <v>0</v>
      </c>
    </row>
    <row r="792" spans="2:13" x14ac:dyDescent="0.2">
      <c r="B792">
        <v>0</v>
      </c>
      <c r="C792">
        <v>0</v>
      </c>
      <c r="D792">
        <v>0</v>
      </c>
      <c r="E792">
        <v>0</v>
      </c>
      <c r="F792">
        <v>0</v>
      </c>
      <c r="G792">
        <v>1111111</v>
      </c>
      <c r="H792">
        <v>0</v>
      </c>
      <c r="I792">
        <v>0</v>
      </c>
      <c r="J792">
        <v>0</v>
      </c>
      <c r="K792">
        <v>0</v>
      </c>
      <c r="L792">
        <v>0</v>
      </c>
      <c r="M792">
        <v>0</v>
      </c>
    </row>
    <row r="793" spans="2:13" x14ac:dyDescent="0.2">
      <c r="B793">
        <v>0</v>
      </c>
      <c r="C793">
        <v>0</v>
      </c>
      <c r="D793">
        <v>0</v>
      </c>
      <c r="E793">
        <v>0</v>
      </c>
      <c r="F793">
        <v>0</v>
      </c>
      <c r="G793">
        <v>1111111</v>
      </c>
      <c r="H793">
        <v>0</v>
      </c>
      <c r="I793">
        <v>0</v>
      </c>
      <c r="J793">
        <v>0</v>
      </c>
      <c r="K793">
        <v>0</v>
      </c>
      <c r="L793">
        <v>0</v>
      </c>
      <c r="M793">
        <v>0</v>
      </c>
    </row>
    <row r="794" spans="2:13" x14ac:dyDescent="0.2">
      <c r="B794">
        <v>0</v>
      </c>
      <c r="C794">
        <v>0</v>
      </c>
      <c r="D794">
        <v>0</v>
      </c>
      <c r="E794">
        <v>0</v>
      </c>
      <c r="F794">
        <v>0</v>
      </c>
      <c r="G794">
        <v>1111111</v>
      </c>
      <c r="H794">
        <v>0</v>
      </c>
      <c r="I794">
        <v>0</v>
      </c>
      <c r="J794">
        <v>0</v>
      </c>
      <c r="K794">
        <v>0</v>
      </c>
      <c r="L794">
        <v>0</v>
      </c>
      <c r="M794">
        <v>0</v>
      </c>
    </row>
    <row r="795" spans="2:13" x14ac:dyDescent="0.2">
      <c r="B795">
        <v>0</v>
      </c>
      <c r="C795">
        <v>0</v>
      </c>
      <c r="D795">
        <v>0</v>
      </c>
      <c r="E795">
        <v>0</v>
      </c>
      <c r="F795">
        <v>0</v>
      </c>
      <c r="G795">
        <v>1111111</v>
      </c>
      <c r="H795">
        <v>0</v>
      </c>
      <c r="I795">
        <v>0</v>
      </c>
      <c r="J795">
        <v>0</v>
      </c>
      <c r="K795">
        <v>0</v>
      </c>
      <c r="L795">
        <v>0</v>
      </c>
      <c r="M795">
        <v>0</v>
      </c>
    </row>
    <row r="796" spans="2:13" x14ac:dyDescent="0.2">
      <c r="B796">
        <v>0</v>
      </c>
      <c r="C796">
        <v>0</v>
      </c>
      <c r="D796">
        <v>0</v>
      </c>
      <c r="E796">
        <v>0</v>
      </c>
      <c r="F796">
        <v>0</v>
      </c>
      <c r="G796">
        <v>1111111</v>
      </c>
      <c r="H796">
        <v>0</v>
      </c>
      <c r="I796">
        <v>0</v>
      </c>
      <c r="J796">
        <v>0</v>
      </c>
      <c r="K796">
        <v>0</v>
      </c>
      <c r="L796">
        <v>0</v>
      </c>
      <c r="M796">
        <v>0</v>
      </c>
    </row>
    <row r="797" spans="2:13" x14ac:dyDescent="0.2">
      <c r="B797">
        <v>0</v>
      </c>
      <c r="C797">
        <v>0</v>
      </c>
      <c r="D797">
        <v>0</v>
      </c>
      <c r="E797">
        <v>0</v>
      </c>
      <c r="F797">
        <v>0</v>
      </c>
      <c r="G797">
        <v>1111111</v>
      </c>
      <c r="H797">
        <v>0</v>
      </c>
      <c r="I797">
        <v>0</v>
      </c>
      <c r="J797">
        <v>0</v>
      </c>
      <c r="K797">
        <v>0</v>
      </c>
      <c r="L797">
        <v>0</v>
      </c>
      <c r="M797">
        <v>0</v>
      </c>
    </row>
    <row r="798" spans="2:13" x14ac:dyDescent="0.2">
      <c r="B798">
        <v>0</v>
      </c>
      <c r="C798">
        <v>0</v>
      </c>
      <c r="D798">
        <v>0</v>
      </c>
      <c r="E798">
        <v>0</v>
      </c>
      <c r="F798">
        <v>0</v>
      </c>
      <c r="G798">
        <v>1111111</v>
      </c>
      <c r="H798">
        <v>0</v>
      </c>
      <c r="I798">
        <v>0</v>
      </c>
      <c r="J798">
        <v>0</v>
      </c>
      <c r="K798">
        <v>0</v>
      </c>
      <c r="L798">
        <v>0</v>
      </c>
      <c r="M798">
        <v>0</v>
      </c>
    </row>
    <row r="799" spans="2:13" x14ac:dyDescent="0.2">
      <c r="B799">
        <v>0</v>
      </c>
      <c r="C799">
        <v>0</v>
      </c>
      <c r="D799">
        <v>0</v>
      </c>
      <c r="E799">
        <v>0</v>
      </c>
      <c r="F799">
        <v>0</v>
      </c>
      <c r="G799">
        <v>1111111</v>
      </c>
      <c r="H799">
        <v>0</v>
      </c>
      <c r="I799">
        <v>0</v>
      </c>
      <c r="J799">
        <v>0</v>
      </c>
      <c r="K799">
        <v>0</v>
      </c>
      <c r="L799">
        <v>0</v>
      </c>
      <c r="M799">
        <v>0</v>
      </c>
    </row>
    <row r="800" spans="2:13" x14ac:dyDescent="0.2">
      <c r="B800">
        <v>0</v>
      </c>
      <c r="C800">
        <v>0</v>
      </c>
      <c r="D800">
        <v>0</v>
      </c>
      <c r="E800">
        <v>0</v>
      </c>
      <c r="F800">
        <v>0</v>
      </c>
      <c r="G800">
        <v>1111111</v>
      </c>
      <c r="H800">
        <v>0</v>
      </c>
      <c r="I800">
        <v>0</v>
      </c>
      <c r="J800">
        <v>0</v>
      </c>
      <c r="K800">
        <v>0</v>
      </c>
      <c r="L800">
        <v>0</v>
      </c>
      <c r="M800">
        <v>0</v>
      </c>
    </row>
    <row r="801" spans="2:13" x14ac:dyDescent="0.2">
      <c r="B801">
        <v>0</v>
      </c>
      <c r="C801">
        <v>0</v>
      </c>
      <c r="D801">
        <v>0</v>
      </c>
      <c r="E801">
        <v>0</v>
      </c>
      <c r="F801">
        <v>0</v>
      </c>
      <c r="G801">
        <v>1111111</v>
      </c>
      <c r="H801">
        <v>0</v>
      </c>
      <c r="I801">
        <v>0</v>
      </c>
      <c r="J801">
        <v>0</v>
      </c>
      <c r="K801">
        <v>0</v>
      </c>
      <c r="L801">
        <v>0</v>
      </c>
      <c r="M801">
        <v>0</v>
      </c>
    </row>
    <row r="802" spans="2:13" x14ac:dyDescent="0.2">
      <c r="B802">
        <v>0</v>
      </c>
      <c r="C802">
        <v>0</v>
      </c>
      <c r="D802">
        <v>0</v>
      </c>
      <c r="E802">
        <v>0</v>
      </c>
      <c r="F802">
        <v>0</v>
      </c>
      <c r="G802">
        <v>1111111</v>
      </c>
      <c r="H802">
        <v>0</v>
      </c>
      <c r="I802">
        <v>0</v>
      </c>
      <c r="J802">
        <v>0</v>
      </c>
      <c r="K802">
        <v>0</v>
      </c>
      <c r="L802">
        <v>0</v>
      </c>
      <c r="M802">
        <v>0</v>
      </c>
    </row>
    <row r="803" spans="2:13" x14ac:dyDescent="0.2">
      <c r="B803">
        <v>0</v>
      </c>
      <c r="C803">
        <v>0</v>
      </c>
      <c r="D803">
        <v>0</v>
      </c>
      <c r="E803">
        <v>0</v>
      </c>
      <c r="F803">
        <v>0</v>
      </c>
      <c r="G803">
        <v>1111111</v>
      </c>
      <c r="H803">
        <v>0</v>
      </c>
      <c r="I803">
        <v>0</v>
      </c>
      <c r="J803">
        <v>0</v>
      </c>
      <c r="K803">
        <v>0</v>
      </c>
      <c r="L803">
        <v>0</v>
      </c>
      <c r="M803">
        <v>0</v>
      </c>
    </row>
    <row r="804" spans="2:13" x14ac:dyDescent="0.2">
      <c r="B804">
        <v>0</v>
      </c>
      <c r="C804">
        <v>0</v>
      </c>
      <c r="D804">
        <v>0</v>
      </c>
      <c r="E804">
        <v>0</v>
      </c>
      <c r="F804">
        <v>0</v>
      </c>
      <c r="G804">
        <v>1111111</v>
      </c>
      <c r="H804">
        <v>0</v>
      </c>
      <c r="I804">
        <v>0</v>
      </c>
      <c r="J804">
        <v>0</v>
      </c>
      <c r="K804">
        <v>0</v>
      </c>
      <c r="L804">
        <v>0</v>
      </c>
      <c r="M804">
        <v>0</v>
      </c>
    </row>
    <row r="805" spans="2:13" x14ac:dyDescent="0.2">
      <c r="B805">
        <v>0</v>
      </c>
      <c r="C805">
        <v>0</v>
      </c>
      <c r="D805">
        <v>0</v>
      </c>
      <c r="E805">
        <v>0</v>
      </c>
      <c r="F805">
        <v>0</v>
      </c>
      <c r="G805">
        <v>1111111</v>
      </c>
      <c r="H805">
        <v>0</v>
      </c>
      <c r="I805">
        <v>0</v>
      </c>
      <c r="J805">
        <v>0</v>
      </c>
      <c r="K805">
        <v>0</v>
      </c>
      <c r="L805">
        <v>0</v>
      </c>
      <c r="M805">
        <v>0</v>
      </c>
    </row>
    <row r="806" spans="2:13" x14ac:dyDescent="0.2">
      <c r="B806">
        <v>0</v>
      </c>
      <c r="C806">
        <v>0</v>
      </c>
      <c r="D806">
        <v>0</v>
      </c>
      <c r="E806">
        <v>0</v>
      </c>
      <c r="F806">
        <v>0</v>
      </c>
      <c r="G806">
        <v>1111111</v>
      </c>
      <c r="H806">
        <v>0</v>
      </c>
      <c r="I806">
        <v>0</v>
      </c>
      <c r="J806">
        <v>0</v>
      </c>
      <c r="K806">
        <v>0</v>
      </c>
      <c r="L806">
        <v>0</v>
      </c>
      <c r="M806">
        <v>0</v>
      </c>
    </row>
    <row r="807" spans="2:13" x14ac:dyDescent="0.2">
      <c r="B807">
        <v>0</v>
      </c>
      <c r="C807">
        <v>0</v>
      </c>
      <c r="D807">
        <v>0</v>
      </c>
      <c r="E807">
        <v>0</v>
      </c>
      <c r="F807">
        <v>0</v>
      </c>
      <c r="G807">
        <v>1111111</v>
      </c>
      <c r="H807">
        <v>0</v>
      </c>
      <c r="I807">
        <v>0</v>
      </c>
      <c r="J807">
        <v>0</v>
      </c>
      <c r="K807">
        <v>0</v>
      </c>
      <c r="L807">
        <v>0</v>
      </c>
      <c r="M807">
        <v>0</v>
      </c>
    </row>
    <row r="808" spans="2:13" x14ac:dyDescent="0.2">
      <c r="B808">
        <v>0</v>
      </c>
      <c r="C808">
        <v>0</v>
      </c>
      <c r="D808">
        <v>0</v>
      </c>
      <c r="E808">
        <v>0</v>
      </c>
      <c r="F808">
        <v>0</v>
      </c>
      <c r="G808">
        <v>1111111</v>
      </c>
      <c r="H808">
        <v>0</v>
      </c>
      <c r="I808">
        <v>0</v>
      </c>
      <c r="J808">
        <v>0</v>
      </c>
      <c r="K808">
        <v>0</v>
      </c>
      <c r="L808">
        <v>0</v>
      </c>
      <c r="M808">
        <v>0</v>
      </c>
    </row>
    <row r="809" spans="2:13" x14ac:dyDescent="0.2">
      <c r="B809">
        <v>0</v>
      </c>
      <c r="C809">
        <v>0</v>
      </c>
      <c r="D809">
        <v>0</v>
      </c>
      <c r="E809">
        <v>0</v>
      </c>
      <c r="F809">
        <v>0</v>
      </c>
      <c r="G809">
        <v>1111111</v>
      </c>
      <c r="H809">
        <v>0</v>
      </c>
      <c r="I809">
        <v>0</v>
      </c>
      <c r="J809">
        <v>0</v>
      </c>
      <c r="K809">
        <v>0</v>
      </c>
      <c r="L809">
        <v>0</v>
      </c>
      <c r="M809">
        <v>0</v>
      </c>
    </row>
    <row r="810" spans="2:13" x14ac:dyDescent="0.2">
      <c r="B810">
        <v>0</v>
      </c>
      <c r="C810">
        <v>0</v>
      </c>
      <c r="D810">
        <v>0</v>
      </c>
      <c r="E810">
        <v>0</v>
      </c>
      <c r="F810">
        <v>0</v>
      </c>
      <c r="G810">
        <v>1111111</v>
      </c>
      <c r="H810">
        <v>0</v>
      </c>
      <c r="I810">
        <v>0</v>
      </c>
      <c r="J810">
        <v>0</v>
      </c>
      <c r="K810">
        <v>0</v>
      </c>
      <c r="L810">
        <v>0</v>
      </c>
      <c r="M810">
        <v>0</v>
      </c>
    </row>
    <row r="811" spans="2:13" x14ac:dyDescent="0.2">
      <c r="B811">
        <v>0</v>
      </c>
      <c r="C811">
        <v>0</v>
      </c>
      <c r="D811">
        <v>0</v>
      </c>
      <c r="E811">
        <v>0</v>
      </c>
      <c r="F811">
        <v>0</v>
      </c>
      <c r="G811">
        <v>1111111</v>
      </c>
      <c r="H811">
        <v>0</v>
      </c>
      <c r="I811">
        <v>0</v>
      </c>
      <c r="J811">
        <v>0</v>
      </c>
      <c r="K811">
        <v>0</v>
      </c>
      <c r="L811">
        <v>0</v>
      </c>
      <c r="M811">
        <v>0</v>
      </c>
    </row>
    <row r="812" spans="2:13" x14ac:dyDescent="0.2">
      <c r="B812">
        <v>0</v>
      </c>
      <c r="C812">
        <v>0</v>
      </c>
      <c r="D812">
        <v>0</v>
      </c>
      <c r="E812">
        <v>0</v>
      </c>
      <c r="F812">
        <v>0</v>
      </c>
      <c r="G812">
        <v>1111111</v>
      </c>
      <c r="H812">
        <v>0</v>
      </c>
      <c r="I812">
        <v>0</v>
      </c>
      <c r="J812">
        <v>0</v>
      </c>
      <c r="K812">
        <v>0</v>
      </c>
      <c r="L812">
        <v>0</v>
      </c>
      <c r="M812">
        <v>0</v>
      </c>
    </row>
    <row r="813" spans="2:13" x14ac:dyDescent="0.2">
      <c r="B813">
        <v>0</v>
      </c>
      <c r="C813">
        <v>0</v>
      </c>
      <c r="D813">
        <v>0</v>
      </c>
      <c r="E813">
        <v>0</v>
      </c>
      <c r="F813">
        <v>0</v>
      </c>
      <c r="G813">
        <v>1111111</v>
      </c>
      <c r="H813">
        <v>0</v>
      </c>
      <c r="I813">
        <v>0</v>
      </c>
      <c r="J813">
        <v>0</v>
      </c>
      <c r="K813">
        <v>0</v>
      </c>
      <c r="L813">
        <v>0</v>
      </c>
      <c r="M813">
        <v>0</v>
      </c>
    </row>
    <row r="814" spans="2:13" x14ac:dyDescent="0.2">
      <c r="B814">
        <v>0</v>
      </c>
      <c r="C814">
        <v>0</v>
      </c>
      <c r="D814">
        <v>0</v>
      </c>
      <c r="E814">
        <v>0</v>
      </c>
      <c r="F814">
        <v>0</v>
      </c>
      <c r="G814">
        <v>1111111</v>
      </c>
      <c r="H814">
        <v>0</v>
      </c>
      <c r="I814">
        <v>0</v>
      </c>
      <c r="J814">
        <v>0</v>
      </c>
      <c r="K814">
        <v>0</v>
      </c>
      <c r="L814">
        <v>0</v>
      </c>
      <c r="M814">
        <v>0</v>
      </c>
    </row>
    <row r="815" spans="2:13" x14ac:dyDescent="0.2">
      <c r="B815">
        <v>0</v>
      </c>
      <c r="C815">
        <v>0</v>
      </c>
      <c r="D815">
        <v>0</v>
      </c>
      <c r="E815">
        <v>0</v>
      </c>
      <c r="F815">
        <v>0</v>
      </c>
      <c r="G815">
        <v>1111111</v>
      </c>
      <c r="H815">
        <v>0</v>
      </c>
      <c r="I815">
        <v>0</v>
      </c>
      <c r="J815">
        <v>0</v>
      </c>
      <c r="K815">
        <v>0</v>
      </c>
      <c r="L815">
        <v>0</v>
      </c>
      <c r="M815">
        <v>0</v>
      </c>
    </row>
    <row r="816" spans="2:13" x14ac:dyDescent="0.2">
      <c r="B816">
        <v>0</v>
      </c>
      <c r="C816">
        <v>0</v>
      </c>
      <c r="D816">
        <v>0</v>
      </c>
      <c r="E816">
        <v>0</v>
      </c>
      <c r="F816">
        <v>0</v>
      </c>
      <c r="G816">
        <v>1111111</v>
      </c>
      <c r="H816">
        <v>0</v>
      </c>
      <c r="I816">
        <v>0</v>
      </c>
      <c r="J816">
        <v>0</v>
      </c>
      <c r="K816">
        <v>0</v>
      </c>
      <c r="L816">
        <v>0</v>
      </c>
      <c r="M816">
        <v>0</v>
      </c>
    </row>
    <row r="817" spans="2:13" x14ac:dyDescent="0.2">
      <c r="B817">
        <v>0</v>
      </c>
      <c r="C817">
        <v>0</v>
      </c>
      <c r="D817">
        <v>0</v>
      </c>
      <c r="E817">
        <v>0</v>
      </c>
      <c r="F817">
        <v>0</v>
      </c>
      <c r="G817">
        <v>1111111</v>
      </c>
      <c r="H817">
        <v>0</v>
      </c>
      <c r="I817">
        <v>0</v>
      </c>
      <c r="J817">
        <v>0</v>
      </c>
      <c r="K817">
        <v>0</v>
      </c>
      <c r="L817">
        <v>0</v>
      </c>
      <c r="M817">
        <v>0</v>
      </c>
    </row>
    <row r="818" spans="2:13" x14ac:dyDescent="0.2">
      <c r="B818">
        <v>0</v>
      </c>
      <c r="C818">
        <v>0</v>
      </c>
      <c r="D818">
        <v>0</v>
      </c>
      <c r="E818">
        <v>0</v>
      </c>
      <c r="F818">
        <v>0</v>
      </c>
      <c r="G818">
        <v>1111111</v>
      </c>
      <c r="H818">
        <v>0</v>
      </c>
      <c r="I818">
        <v>0</v>
      </c>
      <c r="J818">
        <v>0</v>
      </c>
      <c r="K818">
        <v>0</v>
      </c>
      <c r="L818">
        <v>0</v>
      </c>
      <c r="M818">
        <v>0</v>
      </c>
    </row>
    <row r="819" spans="2:13" x14ac:dyDescent="0.2">
      <c r="B819">
        <v>0</v>
      </c>
      <c r="C819">
        <v>0</v>
      </c>
      <c r="D819">
        <v>0</v>
      </c>
      <c r="E819">
        <v>0</v>
      </c>
      <c r="F819">
        <v>0</v>
      </c>
      <c r="G819">
        <v>1111111</v>
      </c>
      <c r="H819">
        <v>0</v>
      </c>
      <c r="I819">
        <v>0</v>
      </c>
      <c r="J819">
        <v>0</v>
      </c>
      <c r="K819">
        <v>0</v>
      </c>
      <c r="L819">
        <v>0</v>
      </c>
      <c r="M819">
        <v>0</v>
      </c>
    </row>
    <row r="820" spans="2:13" x14ac:dyDescent="0.2">
      <c r="B820">
        <v>0</v>
      </c>
      <c r="C820">
        <v>0</v>
      </c>
      <c r="D820">
        <v>0</v>
      </c>
      <c r="E820">
        <v>0</v>
      </c>
      <c r="F820">
        <v>0</v>
      </c>
      <c r="G820">
        <v>1111111</v>
      </c>
      <c r="H820">
        <v>0</v>
      </c>
      <c r="I820">
        <v>0</v>
      </c>
      <c r="J820">
        <v>0</v>
      </c>
      <c r="K820">
        <v>0</v>
      </c>
      <c r="L820">
        <v>0</v>
      </c>
      <c r="M820">
        <v>0</v>
      </c>
    </row>
    <row r="821" spans="2:13" x14ac:dyDescent="0.2">
      <c r="B821">
        <v>0</v>
      </c>
      <c r="C821">
        <v>0</v>
      </c>
      <c r="D821">
        <v>0</v>
      </c>
      <c r="E821">
        <v>0</v>
      </c>
      <c r="F821">
        <v>0</v>
      </c>
      <c r="G821">
        <v>1111111</v>
      </c>
      <c r="H821">
        <v>0</v>
      </c>
      <c r="I821">
        <v>0</v>
      </c>
      <c r="J821">
        <v>0</v>
      </c>
      <c r="K821">
        <v>0</v>
      </c>
      <c r="L821">
        <v>0</v>
      </c>
      <c r="M821">
        <v>0</v>
      </c>
    </row>
    <row r="822" spans="2:13" x14ac:dyDescent="0.2">
      <c r="B822">
        <v>0</v>
      </c>
      <c r="C822">
        <v>0</v>
      </c>
      <c r="D822">
        <v>0</v>
      </c>
      <c r="E822">
        <v>0</v>
      </c>
      <c r="F822">
        <v>0</v>
      </c>
      <c r="G822">
        <v>1111111</v>
      </c>
      <c r="H822">
        <v>0</v>
      </c>
      <c r="I822">
        <v>0</v>
      </c>
      <c r="J822">
        <v>0</v>
      </c>
      <c r="K822">
        <v>0</v>
      </c>
      <c r="L822">
        <v>0</v>
      </c>
      <c r="M822">
        <v>0</v>
      </c>
    </row>
    <row r="823" spans="2:13" x14ac:dyDescent="0.2">
      <c r="B823">
        <v>0</v>
      </c>
      <c r="C823">
        <v>0</v>
      </c>
      <c r="D823">
        <v>0</v>
      </c>
      <c r="E823">
        <v>0</v>
      </c>
      <c r="F823">
        <v>0</v>
      </c>
      <c r="G823">
        <v>1111111</v>
      </c>
      <c r="H823">
        <v>0</v>
      </c>
      <c r="I823">
        <v>0</v>
      </c>
      <c r="J823">
        <v>0</v>
      </c>
      <c r="K823">
        <v>0</v>
      </c>
      <c r="L823">
        <v>0</v>
      </c>
      <c r="M823">
        <v>0</v>
      </c>
    </row>
    <row r="824" spans="2:13" x14ac:dyDescent="0.2">
      <c r="B824">
        <v>0</v>
      </c>
      <c r="C824">
        <v>0</v>
      </c>
      <c r="D824">
        <v>0</v>
      </c>
      <c r="E824">
        <v>0</v>
      </c>
      <c r="F824">
        <v>0</v>
      </c>
      <c r="G824">
        <v>1111111</v>
      </c>
      <c r="H824">
        <v>0</v>
      </c>
      <c r="I824">
        <v>0</v>
      </c>
      <c r="J824">
        <v>0</v>
      </c>
      <c r="K824">
        <v>0</v>
      </c>
      <c r="L824">
        <v>0</v>
      </c>
      <c r="M824">
        <v>0</v>
      </c>
    </row>
    <row r="825" spans="2:13" x14ac:dyDescent="0.2">
      <c r="B825">
        <v>0</v>
      </c>
      <c r="C825">
        <v>0</v>
      </c>
      <c r="D825">
        <v>0</v>
      </c>
      <c r="E825">
        <v>0</v>
      </c>
      <c r="F825">
        <v>0</v>
      </c>
      <c r="G825">
        <v>1111111</v>
      </c>
      <c r="H825">
        <v>0</v>
      </c>
      <c r="I825">
        <v>0</v>
      </c>
      <c r="J825">
        <v>0</v>
      </c>
      <c r="K825">
        <v>0</v>
      </c>
      <c r="L825">
        <v>0</v>
      </c>
      <c r="M825">
        <v>0</v>
      </c>
    </row>
    <row r="826" spans="2:13" x14ac:dyDescent="0.2">
      <c r="B826">
        <v>0</v>
      </c>
      <c r="C826">
        <v>0</v>
      </c>
      <c r="D826">
        <v>0</v>
      </c>
      <c r="E826">
        <v>0</v>
      </c>
      <c r="F826">
        <v>0</v>
      </c>
      <c r="G826">
        <v>1111111</v>
      </c>
      <c r="H826">
        <v>0</v>
      </c>
      <c r="I826">
        <v>0</v>
      </c>
      <c r="J826">
        <v>0</v>
      </c>
      <c r="K826">
        <v>0</v>
      </c>
      <c r="L826">
        <v>0</v>
      </c>
      <c r="M826">
        <v>0</v>
      </c>
    </row>
    <row r="827" spans="2:13" x14ac:dyDescent="0.2">
      <c r="B827">
        <v>0</v>
      </c>
      <c r="C827">
        <v>0</v>
      </c>
      <c r="D827">
        <v>0</v>
      </c>
      <c r="E827">
        <v>0</v>
      </c>
      <c r="F827">
        <v>0</v>
      </c>
      <c r="G827">
        <v>1111111</v>
      </c>
      <c r="H827">
        <v>0</v>
      </c>
      <c r="I827">
        <v>0</v>
      </c>
      <c r="J827">
        <v>0</v>
      </c>
      <c r="K827">
        <v>0</v>
      </c>
      <c r="L827">
        <v>0</v>
      </c>
      <c r="M827">
        <v>0</v>
      </c>
    </row>
    <row r="828" spans="2:13" x14ac:dyDescent="0.2">
      <c r="B828">
        <v>0</v>
      </c>
      <c r="C828">
        <v>0</v>
      </c>
      <c r="D828">
        <v>0</v>
      </c>
      <c r="E828">
        <v>0</v>
      </c>
      <c r="F828">
        <v>0</v>
      </c>
      <c r="G828">
        <v>1111111</v>
      </c>
      <c r="H828">
        <v>0</v>
      </c>
      <c r="I828">
        <v>0</v>
      </c>
      <c r="J828">
        <v>0</v>
      </c>
      <c r="K828">
        <v>0</v>
      </c>
      <c r="L828">
        <v>0</v>
      </c>
      <c r="M828">
        <v>0</v>
      </c>
    </row>
    <row r="829" spans="2:13" x14ac:dyDescent="0.2">
      <c r="B829">
        <v>0</v>
      </c>
      <c r="C829">
        <v>0</v>
      </c>
      <c r="D829">
        <v>0</v>
      </c>
      <c r="E829">
        <v>0</v>
      </c>
      <c r="F829">
        <v>0</v>
      </c>
      <c r="G829">
        <v>1111111</v>
      </c>
      <c r="H829">
        <v>0</v>
      </c>
      <c r="I829">
        <v>0</v>
      </c>
      <c r="J829">
        <v>0</v>
      </c>
      <c r="K829">
        <v>0</v>
      </c>
      <c r="L829">
        <v>0</v>
      </c>
      <c r="M829">
        <v>0</v>
      </c>
    </row>
    <row r="830" spans="2:13" x14ac:dyDescent="0.2">
      <c r="B830">
        <v>0</v>
      </c>
      <c r="C830">
        <v>0</v>
      </c>
      <c r="D830">
        <v>0</v>
      </c>
      <c r="E830">
        <v>0</v>
      </c>
      <c r="F830">
        <v>0</v>
      </c>
      <c r="G830">
        <v>1111111</v>
      </c>
      <c r="H830">
        <v>0</v>
      </c>
      <c r="I830">
        <v>0</v>
      </c>
      <c r="J830">
        <v>0</v>
      </c>
      <c r="K830">
        <v>0</v>
      </c>
      <c r="L830">
        <v>0</v>
      </c>
      <c r="M830">
        <v>0</v>
      </c>
    </row>
    <row r="831" spans="2:13" x14ac:dyDescent="0.2">
      <c r="B831">
        <v>0</v>
      </c>
      <c r="C831">
        <v>0</v>
      </c>
      <c r="D831">
        <v>0</v>
      </c>
      <c r="E831">
        <v>0</v>
      </c>
      <c r="F831">
        <v>0</v>
      </c>
      <c r="G831">
        <v>1111111</v>
      </c>
      <c r="H831">
        <v>0</v>
      </c>
      <c r="I831">
        <v>0</v>
      </c>
      <c r="J831">
        <v>0</v>
      </c>
      <c r="K831">
        <v>0</v>
      </c>
      <c r="L831">
        <v>0</v>
      </c>
      <c r="M831">
        <v>0</v>
      </c>
    </row>
    <row r="832" spans="2:13" x14ac:dyDescent="0.2">
      <c r="B832">
        <v>0</v>
      </c>
      <c r="C832">
        <v>0</v>
      </c>
      <c r="D832">
        <v>0</v>
      </c>
      <c r="E832">
        <v>0</v>
      </c>
      <c r="F832">
        <v>0</v>
      </c>
      <c r="G832">
        <v>1111111</v>
      </c>
      <c r="H832">
        <v>0</v>
      </c>
      <c r="I832">
        <v>0</v>
      </c>
      <c r="J832">
        <v>0</v>
      </c>
      <c r="K832">
        <v>0</v>
      </c>
      <c r="L832">
        <v>0</v>
      </c>
      <c r="M832">
        <v>0</v>
      </c>
    </row>
    <row r="833" spans="2:13" x14ac:dyDescent="0.2">
      <c r="B833">
        <v>0</v>
      </c>
      <c r="C833">
        <v>0</v>
      </c>
      <c r="D833">
        <v>0</v>
      </c>
      <c r="E833">
        <v>0</v>
      </c>
      <c r="F833">
        <v>0</v>
      </c>
      <c r="G833">
        <v>1111111</v>
      </c>
      <c r="H833">
        <v>0</v>
      </c>
      <c r="I833">
        <v>0</v>
      </c>
      <c r="J833">
        <v>0</v>
      </c>
      <c r="K833">
        <v>0</v>
      </c>
      <c r="L833">
        <v>0</v>
      </c>
      <c r="M833">
        <v>0</v>
      </c>
    </row>
    <row r="834" spans="2:13" x14ac:dyDescent="0.2">
      <c r="B834">
        <v>0</v>
      </c>
      <c r="C834">
        <v>0</v>
      </c>
      <c r="D834">
        <v>0</v>
      </c>
      <c r="E834">
        <v>0</v>
      </c>
      <c r="F834">
        <v>0</v>
      </c>
      <c r="G834">
        <v>1111111</v>
      </c>
      <c r="H834">
        <v>0</v>
      </c>
      <c r="I834">
        <v>0</v>
      </c>
      <c r="J834">
        <v>0</v>
      </c>
      <c r="K834">
        <v>0</v>
      </c>
      <c r="L834">
        <v>0</v>
      </c>
      <c r="M834">
        <v>0</v>
      </c>
    </row>
    <row r="835" spans="2:13" x14ac:dyDescent="0.2">
      <c r="B835">
        <v>0</v>
      </c>
      <c r="C835">
        <v>0</v>
      </c>
      <c r="D835">
        <v>0</v>
      </c>
      <c r="E835">
        <v>0</v>
      </c>
      <c r="F835">
        <v>0</v>
      </c>
      <c r="G835">
        <v>1111111</v>
      </c>
      <c r="H835">
        <v>0</v>
      </c>
      <c r="I835">
        <v>0</v>
      </c>
      <c r="J835">
        <v>0</v>
      </c>
      <c r="K835">
        <v>0</v>
      </c>
      <c r="L835">
        <v>0</v>
      </c>
      <c r="M835">
        <v>0</v>
      </c>
    </row>
    <row r="836" spans="2:13" x14ac:dyDescent="0.2">
      <c r="B836">
        <v>0</v>
      </c>
      <c r="C836">
        <v>0</v>
      </c>
      <c r="D836">
        <v>0</v>
      </c>
      <c r="E836">
        <v>0</v>
      </c>
      <c r="F836">
        <v>0</v>
      </c>
      <c r="G836">
        <v>1111111</v>
      </c>
      <c r="H836">
        <v>0</v>
      </c>
      <c r="I836">
        <v>0</v>
      </c>
      <c r="J836">
        <v>0</v>
      </c>
      <c r="K836">
        <v>0</v>
      </c>
      <c r="L836">
        <v>0</v>
      </c>
      <c r="M836">
        <v>0</v>
      </c>
    </row>
    <row r="837" spans="2:13" x14ac:dyDescent="0.2">
      <c r="B837">
        <v>0</v>
      </c>
      <c r="C837">
        <v>0</v>
      </c>
      <c r="D837">
        <v>0</v>
      </c>
      <c r="E837">
        <v>0</v>
      </c>
      <c r="F837">
        <v>0</v>
      </c>
      <c r="G837">
        <v>1111111</v>
      </c>
      <c r="H837">
        <v>0</v>
      </c>
      <c r="I837">
        <v>0</v>
      </c>
      <c r="J837">
        <v>0</v>
      </c>
      <c r="K837">
        <v>0</v>
      </c>
      <c r="L837">
        <v>0</v>
      </c>
      <c r="M837">
        <v>0</v>
      </c>
    </row>
    <row r="838" spans="2:13" x14ac:dyDescent="0.2">
      <c r="B838">
        <v>0</v>
      </c>
      <c r="C838">
        <v>0</v>
      </c>
      <c r="D838">
        <v>0</v>
      </c>
      <c r="E838">
        <v>0</v>
      </c>
      <c r="F838">
        <v>0</v>
      </c>
      <c r="G838">
        <v>1111111</v>
      </c>
      <c r="H838">
        <v>0</v>
      </c>
      <c r="I838">
        <v>0</v>
      </c>
      <c r="J838">
        <v>0</v>
      </c>
      <c r="K838">
        <v>0</v>
      </c>
      <c r="L838">
        <v>0</v>
      </c>
      <c r="M838">
        <v>0</v>
      </c>
    </row>
    <row r="839" spans="2:13" x14ac:dyDescent="0.2">
      <c r="B839">
        <v>0</v>
      </c>
      <c r="C839">
        <v>0</v>
      </c>
      <c r="D839">
        <v>0</v>
      </c>
      <c r="E839">
        <v>0</v>
      </c>
      <c r="F839">
        <v>0</v>
      </c>
      <c r="G839">
        <v>1111111</v>
      </c>
      <c r="H839">
        <v>0</v>
      </c>
      <c r="I839">
        <v>0</v>
      </c>
      <c r="J839">
        <v>0</v>
      </c>
      <c r="K839">
        <v>0</v>
      </c>
      <c r="L839">
        <v>0</v>
      </c>
      <c r="M839">
        <v>0</v>
      </c>
    </row>
    <row r="840" spans="2:13" x14ac:dyDescent="0.2">
      <c r="B840">
        <v>0</v>
      </c>
      <c r="C840">
        <v>0</v>
      </c>
      <c r="D840">
        <v>0</v>
      </c>
      <c r="E840">
        <v>0</v>
      </c>
      <c r="F840">
        <v>0</v>
      </c>
      <c r="G840">
        <v>1111111</v>
      </c>
      <c r="H840">
        <v>0</v>
      </c>
      <c r="I840">
        <v>0</v>
      </c>
      <c r="J840">
        <v>0</v>
      </c>
      <c r="K840">
        <v>0</v>
      </c>
      <c r="L840">
        <v>0</v>
      </c>
      <c r="M840">
        <v>0</v>
      </c>
    </row>
    <row r="841" spans="2:13" x14ac:dyDescent="0.2">
      <c r="B841">
        <v>0</v>
      </c>
      <c r="C841">
        <v>0</v>
      </c>
      <c r="D841">
        <v>0</v>
      </c>
      <c r="E841">
        <v>0</v>
      </c>
      <c r="F841">
        <v>0</v>
      </c>
      <c r="G841">
        <v>1111111</v>
      </c>
      <c r="H841">
        <v>0</v>
      </c>
      <c r="I841">
        <v>0</v>
      </c>
      <c r="J841">
        <v>0</v>
      </c>
      <c r="K841">
        <v>0</v>
      </c>
      <c r="L841">
        <v>0</v>
      </c>
      <c r="M841">
        <v>0</v>
      </c>
    </row>
    <row r="842" spans="2:13" x14ac:dyDescent="0.2">
      <c r="B842">
        <v>0</v>
      </c>
      <c r="C842">
        <v>0</v>
      </c>
      <c r="D842">
        <v>0</v>
      </c>
      <c r="E842">
        <v>0</v>
      </c>
      <c r="F842">
        <v>0</v>
      </c>
      <c r="G842">
        <v>1111111</v>
      </c>
      <c r="H842">
        <v>0</v>
      </c>
      <c r="I842">
        <v>0</v>
      </c>
      <c r="J842">
        <v>0</v>
      </c>
      <c r="K842">
        <v>0</v>
      </c>
      <c r="L842">
        <v>0</v>
      </c>
      <c r="M842">
        <v>0</v>
      </c>
    </row>
    <row r="843" spans="2:13" x14ac:dyDescent="0.2">
      <c r="B843">
        <v>0</v>
      </c>
      <c r="C843">
        <v>0</v>
      </c>
      <c r="D843">
        <v>0</v>
      </c>
      <c r="E843">
        <v>0</v>
      </c>
      <c r="F843">
        <v>0</v>
      </c>
      <c r="G843">
        <v>1111111</v>
      </c>
      <c r="H843">
        <v>0</v>
      </c>
      <c r="I843">
        <v>0</v>
      </c>
      <c r="J843">
        <v>0</v>
      </c>
      <c r="K843">
        <v>0</v>
      </c>
      <c r="L843">
        <v>0</v>
      </c>
      <c r="M843">
        <v>0</v>
      </c>
    </row>
    <row r="844" spans="2:13" x14ac:dyDescent="0.2">
      <c r="B844">
        <v>0</v>
      </c>
      <c r="C844">
        <v>0</v>
      </c>
      <c r="D844">
        <v>0</v>
      </c>
      <c r="E844">
        <v>0</v>
      </c>
      <c r="F844">
        <v>0</v>
      </c>
      <c r="G844">
        <v>1111111</v>
      </c>
      <c r="H844">
        <v>0</v>
      </c>
      <c r="I844">
        <v>0</v>
      </c>
      <c r="J844">
        <v>0</v>
      </c>
      <c r="K844">
        <v>0</v>
      </c>
      <c r="L844">
        <v>0</v>
      </c>
      <c r="M844">
        <v>0</v>
      </c>
    </row>
    <row r="845" spans="2:13" x14ac:dyDescent="0.2">
      <c r="B845">
        <v>0</v>
      </c>
      <c r="C845">
        <v>0</v>
      </c>
      <c r="D845">
        <v>0</v>
      </c>
      <c r="E845">
        <v>0</v>
      </c>
      <c r="F845">
        <v>0</v>
      </c>
      <c r="G845">
        <v>1111111</v>
      </c>
      <c r="H845">
        <v>0</v>
      </c>
      <c r="I845">
        <v>0</v>
      </c>
      <c r="J845">
        <v>0</v>
      </c>
      <c r="K845">
        <v>0</v>
      </c>
      <c r="L845">
        <v>0</v>
      </c>
      <c r="M845">
        <v>0</v>
      </c>
    </row>
    <row r="846" spans="2:13" x14ac:dyDescent="0.2">
      <c r="B846">
        <v>0</v>
      </c>
      <c r="C846">
        <v>0</v>
      </c>
      <c r="D846">
        <v>0</v>
      </c>
      <c r="E846">
        <v>0</v>
      </c>
      <c r="F846">
        <v>0</v>
      </c>
      <c r="G846">
        <v>1111111</v>
      </c>
      <c r="H846">
        <v>0</v>
      </c>
      <c r="I846">
        <v>0</v>
      </c>
      <c r="J846">
        <v>0</v>
      </c>
      <c r="K846">
        <v>0</v>
      </c>
      <c r="L846">
        <v>0</v>
      </c>
      <c r="M846">
        <v>0</v>
      </c>
    </row>
    <row r="847" spans="2:13" x14ac:dyDescent="0.2">
      <c r="B847">
        <v>0</v>
      </c>
      <c r="C847">
        <v>0</v>
      </c>
      <c r="D847">
        <v>0</v>
      </c>
      <c r="E847">
        <v>0</v>
      </c>
      <c r="F847">
        <v>0</v>
      </c>
      <c r="G847">
        <v>1111111</v>
      </c>
      <c r="H847">
        <v>0</v>
      </c>
      <c r="I847">
        <v>0</v>
      </c>
      <c r="J847">
        <v>0</v>
      </c>
      <c r="K847">
        <v>0</v>
      </c>
      <c r="L847">
        <v>0</v>
      </c>
      <c r="M847">
        <v>0</v>
      </c>
    </row>
    <row r="848" spans="2:13" x14ac:dyDescent="0.2">
      <c r="B848">
        <v>0</v>
      </c>
      <c r="C848">
        <v>0</v>
      </c>
      <c r="D848">
        <v>0</v>
      </c>
      <c r="E848">
        <v>0</v>
      </c>
      <c r="F848">
        <v>0</v>
      </c>
      <c r="G848">
        <v>1111111</v>
      </c>
      <c r="H848">
        <v>0</v>
      </c>
      <c r="I848">
        <v>0</v>
      </c>
      <c r="J848">
        <v>0</v>
      </c>
      <c r="K848">
        <v>0</v>
      </c>
      <c r="L848">
        <v>0</v>
      </c>
      <c r="M848">
        <v>0</v>
      </c>
    </row>
    <row r="849" spans="2:13" x14ac:dyDescent="0.2">
      <c r="B849">
        <v>0</v>
      </c>
      <c r="C849">
        <v>0</v>
      </c>
      <c r="D849">
        <v>0</v>
      </c>
      <c r="E849">
        <v>0</v>
      </c>
      <c r="F849">
        <v>0</v>
      </c>
      <c r="G849">
        <v>1111111</v>
      </c>
      <c r="H849">
        <v>0</v>
      </c>
      <c r="I849">
        <v>0</v>
      </c>
      <c r="J849">
        <v>0</v>
      </c>
      <c r="K849">
        <v>0</v>
      </c>
      <c r="L849">
        <v>0</v>
      </c>
      <c r="M849">
        <v>0</v>
      </c>
    </row>
    <row r="850" spans="2:13" x14ac:dyDescent="0.2">
      <c r="B850">
        <v>0</v>
      </c>
      <c r="C850">
        <v>0</v>
      </c>
      <c r="D850">
        <v>0</v>
      </c>
      <c r="E850">
        <v>0</v>
      </c>
      <c r="F850">
        <v>0</v>
      </c>
      <c r="G850">
        <v>1111111</v>
      </c>
      <c r="H850">
        <v>0</v>
      </c>
      <c r="I850">
        <v>0</v>
      </c>
      <c r="J850">
        <v>0</v>
      </c>
      <c r="K850">
        <v>0</v>
      </c>
      <c r="L850">
        <v>0</v>
      </c>
      <c r="M850">
        <v>0</v>
      </c>
    </row>
    <row r="851" spans="2:13" x14ac:dyDescent="0.2">
      <c r="B851">
        <v>0</v>
      </c>
      <c r="C851">
        <v>0</v>
      </c>
      <c r="D851">
        <v>0</v>
      </c>
      <c r="E851">
        <v>0</v>
      </c>
      <c r="F851">
        <v>0</v>
      </c>
      <c r="G851">
        <v>1111111</v>
      </c>
      <c r="H851">
        <v>0</v>
      </c>
      <c r="I851">
        <v>0</v>
      </c>
      <c r="J851">
        <v>0</v>
      </c>
      <c r="K851">
        <v>0</v>
      </c>
      <c r="L851">
        <v>0</v>
      </c>
      <c r="M851">
        <v>0</v>
      </c>
    </row>
    <row r="852" spans="2:13" x14ac:dyDescent="0.2">
      <c r="B852">
        <v>0</v>
      </c>
      <c r="C852">
        <v>0</v>
      </c>
      <c r="D852">
        <v>0</v>
      </c>
      <c r="E852">
        <v>0</v>
      </c>
      <c r="F852">
        <v>0</v>
      </c>
      <c r="G852">
        <v>1111111</v>
      </c>
      <c r="H852">
        <v>0</v>
      </c>
      <c r="I852">
        <v>0</v>
      </c>
      <c r="J852">
        <v>0</v>
      </c>
      <c r="K852">
        <v>0</v>
      </c>
      <c r="L852">
        <v>0</v>
      </c>
      <c r="M852">
        <v>0</v>
      </c>
    </row>
    <row r="853" spans="2:13" x14ac:dyDescent="0.2">
      <c r="B853">
        <v>0</v>
      </c>
      <c r="C853">
        <v>0</v>
      </c>
      <c r="D853">
        <v>0</v>
      </c>
      <c r="E853">
        <v>0</v>
      </c>
      <c r="F853">
        <v>0</v>
      </c>
      <c r="G853">
        <v>1111111</v>
      </c>
      <c r="H853">
        <v>0</v>
      </c>
      <c r="I853">
        <v>0</v>
      </c>
      <c r="J853">
        <v>0</v>
      </c>
      <c r="K853">
        <v>0</v>
      </c>
      <c r="L853">
        <v>0</v>
      </c>
      <c r="M853">
        <v>0</v>
      </c>
    </row>
    <row r="854" spans="2:13" x14ac:dyDescent="0.2">
      <c r="B854">
        <v>0</v>
      </c>
      <c r="C854">
        <v>0</v>
      </c>
      <c r="D854">
        <v>0</v>
      </c>
      <c r="E854">
        <v>0</v>
      </c>
      <c r="F854">
        <v>0</v>
      </c>
      <c r="G854">
        <v>1111111</v>
      </c>
      <c r="H854">
        <v>0</v>
      </c>
      <c r="I854">
        <v>0</v>
      </c>
      <c r="J854">
        <v>0</v>
      </c>
      <c r="K854">
        <v>0</v>
      </c>
      <c r="L854">
        <v>0</v>
      </c>
      <c r="M854">
        <v>0</v>
      </c>
    </row>
    <row r="855" spans="2:13" x14ac:dyDescent="0.2">
      <c r="B855">
        <v>0</v>
      </c>
      <c r="C855">
        <v>0</v>
      </c>
      <c r="D855">
        <v>0</v>
      </c>
      <c r="E855">
        <v>0</v>
      </c>
      <c r="F855">
        <v>0</v>
      </c>
      <c r="G855">
        <v>1111111</v>
      </c>
      <c r="H855">
        <v>0</v>
      </c>
      <c r="I855">
        <v>0</v>
      </c>
      <c r="J855">
        <v>0</v>
      </c>
      <c r="K855">
        <v>0</v>
      </c>
      <c r="L855">
        <v>0</v>
      </c>
      <c r="M855">
        <v>0</v>
      </c>
    </row>
    <row r="856" spans="2:13" x14ac:dyDescent="0.2">
      <c r="B856">
        <v>0</v>
      </c>
      <c r="C856">
        <v>0</v>
      </c>
      <c r="D856">
        <v>0</v>
      </c>
      <c r="E856">
        <v>0</v>
      </c>
      <c r="F856">
        <v>0</v>
      </c>
      <c r="G856">
        <v>1111111</v>
      </c>
      <c r="H856">
        <v>0</v>
      </c>
      <c r="I856">
        <v>0</v>
      </c>
      <c r="J856">
        <v>0</v>
      </c>
      <c r="K856">
        <v>0</v>
      </c>
      <c r="L856">
        <v>0</v>
      </c>
      <c r="M856">
        <v>0</v>
      </c>
    </row>
    <row r="857" spans="2:13" x14ac:dyDescent="0.2">
      <c r="B857">
        <v>0</v>
      </c>
      <c r="C857">
        <v>0</v>
      </c>
      <c r="D857">
        <v>0</v>
      </c>
      <c r="E857">
        <v>0</v>
      </c>
      <c r="F857">
        <v>0</v>
      </c>
      <c r="G857">
        <v>1111111</v>
      </c>
      <c r="H857">
        <v>0</v>
      </c>
      <c r="I857">
        <v>0</v>
      </c>
      <c r="J857">
        <v>0</v>
      </c>
      <c r="K857">
        <v>0</v>
      </c>
      <c r="L857">
        <v>0</v>
      </c>
      <c r="M857">
        <v>0</v>
      </c>
    </row>
    <row r="858" spans="2:13" x14ac:dyDescent="0.2">
      <c r="B858">
        <v>0</v>
      </c>
      <c r="C858">
        <v>0</v>
      </c>
      <c r="D858">
        <v>0</v>
      </c>
      <c r="E858">
        <v>0</v>
      </c>
      <c r="F858">
        <v>0</v>
      </c>
      <c r="G858">
        <v>1111111</v>
      </c>
      <c r="H858">
        <v>0</v>
      </c>
      <c r="I858">
        <v>0</v>
      </c>
      <c r="J858">
        <v>0</v>
      </c>
      <c r="K858">
        <v>0</v>
      </c>
      <c r="L858">
        <v>0</v>
      </c>
      <c r="M858">
        <v>0</v>
      </c>
    </row>
    <row r="859" spans="2:13" x14ac:dyDescent="0.2">
      <c r="B859">
        <v>0</v>
      </c>
      <c r="C859">
        <v>0</v>
      </c>
      <c r="D859">
        <v>0</v>
      </c>
      <c r="E859">
        <v>0</v>
      </c>
      <c r="F859">
        <v>0</v>
      </c>
      <c r="G859">
        <v>1111111</v>
      </c>
      <c r="H859">
        <v>0</v>
      </c>
      <c r="I859">
        <v>0</v>
      </c>
      <c r="J859">
        <v>0</v>
      </c>
      <c r="K859">
        <v>0</v>
      </c>
      <c r="L859">
        <v>0</v>
      </c>
      <c r="M859">
        <v>0</v>
      </c>
    </row>
    <row r="860" spans="2:13" x14ac:dyDescent="0.2">
      <c r="B860">
        <v>0</v>
      </c>
      <c r="C860">
        <v>0</v>
      </c>
      <c r="D860">
        <v>0</v>
      </c>
      <c r="E860">
        <v>0</v>
      </c>
      <c r="F860">
        <v>0</v>
      </c>
      <c r="G860">
        <v>1111111</v>
      </c>
      <c r="H860">
        <v>0</v>
      </c>
      <c r="I860">
        <v>0</v>
      </c>
      <c r="J860">
        <v>0</v>
      </c>
      <c r="K860">
        <v>0</v>
      </c>
      <c r="L860">
        <v>0</v>
      </c>
      <c r="M860">
        <v>0</v>
      </c>
    </row>
    <row r="861" spans="2:13" x14ac:dyDescent="0.2">
      <c r="B861">
        <v>0</v>
      </c>
      <c r="C861">
        <v>0</v>
      </c>
      <c r="D861">
        <v>0</v>
      </c>
      <c r="E861">
        <v>0</v>
      </c>
      <c r="F861">
        <v>0</v>
      </c>
      <c r="G861">
        <v>1111111</v>
      </c>
      <c r="H861">
        <v>0</v>
      </c>
      <c r="I861">
        <v>0</v>
      </c>
      <c r="J861">
        <v>0</v>
      </c>
      <c r="K861">
        <v>0</v>
      </c>
      <c r="L861">
        <v>0</v>
      </c>
      <c r="M861">
        <v>0</v>
      </c>
    </row>
    <row r="862" spans="2:13" x14ac:dyDescent="0.2">
      <c r="B862">
        <v>0</v>
      </c>
      <c r="C862">
        <v>0</v>
      </c>
      <c r="D862">
        <v>0</v>
      </c>
      <c r="E862">
        <v>0</v>
      </c>
      <c r="F862">
        <v>0</v>
      </c>
      <c r="G862">
        <v>1111111</v>
      </c>
      <c r="H862">
        <v>0</v>
      </c>
      <c r="I862">
        <v>0</v>
      </c>
      <c r="J862">
        <v>0</v>
      </c>
      <c r="K862">
        <v>0</v>
      </c>
      <c r="L862">
        <v>0</v>
      </c>
      <c r="M862">
        <v>0</v>
      </c>
    </row>
    <row r="863" spans="2:13" x14ac:dyDescent="0.2">
      <c r="B863">
        <v>0</v>
      </c>
      <c r="C863">
        <v>0</v>
      </c>
      <c r="D863">
        <v>0</v>
      </c>
      <c r="E863">
        <v>0</v>
      </c>
      <c r="F863">
        <v>0</v>
      </c>
      <c r="G863">
        <v>1111111</v>
      </c>
      <c r="H863">
        <v>0</v>
      </c>
      <c r="I863">
        <v>0</v>
      </c>
      <c r="J863">
        <v>0</v>
      </c>
      <c r="K863">
        <v>0</v>
      </c>
      <c r="L863">
        <v>0</v>
      </c>
      <c r="M863">
        <v>0</v>
      </c>
    </row>
    <row r="864" spans="2:13" x14ac:dyDescent="0.2">
      <c r="B864">
        <v>0</v>
      </c>
      <c r="C864">
        <v>0</v>
      </c>
      <c r="D864">
        <v>0</v>
      </c>
      <c r="E864">
        <v>0</v>
      </c>
      <c r="F864">
        <v>0</v>
      </c>
      <c r="G864">
        <v>1111111</v>
      </c>
      <c r="H864">
        <v>0</v>
      </c>
      <c r="I864">
        <v>0</v>
      </c>
      <c r="J864">
        <v>0</v>
      </c>
      <c r="K864">
        <v>0</v>
      </c>
      <c r="L864">
        <v>0</v>
      </c>
      <c r="M864">
        <v>0</v>
      </c>
    </row>
    <row r="865" spans="2:13" x14ac:dyDescent="0.2">
      <c r="B865">
        <v>0</v>
      </c>
      <c r="C865">
        <v>0</v>
      </c>
      <c r="D865">
        <v>0</v>
      </c>
      <c r="E865">
        <v>0</v>
      </c>
      <c r="F865">
        <v>0</v>
      </c>
      <c r="G865">
        <v>1111111</v>
      </c>
      <c r="H865">
        <v>0</v>
      </c>
      <c r="I865">
        <v>0</v>
      </c>
      <c r="J865">
        <v>0</v>
      </c>
      <c r="K865">
        <v>0</v>
      </c>
      <c r="L865">
        <v>0</v>
      </c>
      <c r="M865">
        <v>0</v>
      </c>
    </row>
    <row r="866" spans="2:13" x14ac:dyDescent="0.2">
      <c r="B866">
        <v>0</v>
      </c>
      <c r="C866">
        <v>0</v>
      </c>
      <c r="D866">
        <v>0</v>
      </c>
      <c r="E866">
        <v>0</v>
      </c>
      <c r="F866">
        <v>0</v>
      </c>
      <c r="G866">
        <v>1111111</v>
      </c>
      <c r="H866">
        <v>0</v>
      </c>
      <c r="I866">
        <v>0</v>
      </c>
      <c r="J866">
        <v>0</v>
      </c>
      <c r="K866">
        <v>0</v>
      </c>
      <c r="L866">
        <v>0</v>
      </c>
      <c r="M866">
        <v>0</v>
      </c>
    </row>
    <row r="867" spans="2:13" x14ac:dyDescent="0.2">
      <c r="B867">
        <v>0</v>
      </c>
      <c r="C867">
        <v>0</v>
      </c>
      <c r="D867">
        <v>0</v>
      </c>
      <c r="E867">
        <v>0</v>
      </c>
      <c r="F867">
        <v>0</v>
      </c>
      <c r="G867">
        <v>1111111</v>
      </c>
      <c r="H867">
        <v>0</v>
      </c>
      <c r="I867">
        <v>0</v>
      </c>
      <c r="J867">
        <v>0</v>
      </c>
      <c r="K867">
        <v>0</v>
      </c>
      <c r="L867">
        <v>0</v>
      </c>
      <c r="M867">
        <v>0</v>
      </c>
    </row>
    <row r="868" spans="2:13" x14ac:dyDescent="0.2">
      <c r="B868">
        <v>0</v>
      </c>
      <c r="C868">
        <v>0</v>
      </c>
      <c r="D868">
        <v>0</v>
      </c>
      <c r="E868">
        <v>0</v>
      </c>
      <c r="F868">
        <v>0</v>
      </c>
      <c r="G868">
        <v>1111111</v>
      </c>
      <c r="H868">
        <v>0</v>
      </c>
      <c r="I868">
        <v>0</v>
      </c>
      <c r="J868">
        <v>0</v>
      </c>
      <c r="K868">
        <v>0</v>
      </c>
      <c r="L868">
        <v>0</v>
      </c>
      <c r="M868">
        <v>0</v>
      </c>
    </row>
    <row r="869" spans="2:13" x14ac:dyDescent="0.2">
      <c r="B869">
        <v>0</v>
      </c>
      <c r="C869">
        <v>0</v>
      </c>
      <c r="D869">
        <v>0</v>
      </c>
      <c r="E869">
        <v>0</v>
      </c>
      <c r="F869">
        <v>0</v>
      </c>
      <c r="G869">
        <v>1111111</v>
      </c>
      <c r="H869">
        <v>0</v>
      </c>
      <c r="I869">
        <v>0</v>
      </c>
      <c r="J869">
        <v>0</v>
      </c>
      <c r="K869">
        <v>0</v>
      </c>
      <c r="L869">
        <v>0</v>
      </c>
      <c r="M869">
        <v>0</v>
      </c>
    </row>
    <row r="870" spans="2:13" x14ac:dyDescent="0.2">
      <c r="B870">
        <v>0</v>
      </c>
      <c r="C870">
        <v>0</v>
      </c>
      <c r="D870">
        <v>0</v>
      </c>
      <c r="E870">
        <v>0</v>
      </c>
      <c r="F870">
        <v>0</v>
      </c>
      <c r="G870">
        <v>1111111</v>
      </c>
      <c r="H870">
        <v>0</v>
      </c>
      <c r="I870">
        <v>0</v>
      </c>
      <c r="J870">
        <v>0</v>
      </c>
      <c r="K870">
        <v>0</v>
      </c>
      <c r="L870">
        <v>0</v>
      </c>
      <c r="M870">
        <v>0</v>
      </c>
    </row>
    <row r="871" spans="2:13" x14ac:dyDescent="0.2">
      <c r="B871">
        <v>0</v>
      </c>
      <c r="C871">
        <v>0</v>
      </c>
      <c r="D871">
        <v>0</v>
      </c>
      <c r="E871">
        <v>0</v>
      </c>
      <c r="F871">
        <v>0</v>
      </c>
      <c r="G871">
        <v>1111111</v>
      </c>
      <c r="H871">
        <v>0</v>
      </c>
      <c r="I871">
        <v>0</v>
      </c>
      <c r="J871">
        <v>0</v>
      </c>
      <c r="K871">
        <v>0</v>
      </c>
      <c r="L871">
        <v>0</v>
      </c>
      <c r="M871">
        <v>0</v>
      </c>
    </row>
    <row r="872" spans="2:13" x14ac:dyDescent="0.2">
      <c r="B872">
        <v>0</v>
      </c>
      <c r="C872">
        <v>0</v>
      </c>
      <c r="D872">
        <v>0</v>
      </c>
      <c r="E872">
        <v>0</v>
      </c>
      <c r="F872">
        <v>0</v>
      </c>
      <c r="G872">
        <v>1111111</v>
      </c>
      <c r="H872">
        <v>0</v>
      </c>
      <c r="I872">
        <v>0</v>
      </c>
      <c r="J872">
        <v>0</v>
      </c>
      <c r="K872">
        <v>0</v>
      </c>
      <c r="L872">
        <v>0</v>
      </c>
      <c r="M872">
        <v>0</v>
      </c>
    </row>
    <row r="873" spans="2:13" x14ac:dyDescent="0.2">
      <c r="B873">
        <v>0</v>
      </c>
      <c r="C873">
        <v>0</v>
      </c>
      <c r="D873">
        <v>0</v>
      </c>
      <c r="E873">
        <v>0</v>
      </c>
      <c r="F873">
        <v>0</v>
      </c>
      <c r="G873">
        <v>1111111</v>
      </c>
      <c r="H873">
        <v>0</v>
      </c>
      <c r="I873">
        <v>0</v>
      </c>
      <c r="J873">
        <v>0</v>
      </c>
      <c r="K873">
        <v>0</v>
      </c>
      <c r="L873">
        <v>0</v>
      </c>
      <c r="M873">
        <v>0</v>
      </c>
    </row>
    <row r="874" spans="2:13" x14ac:dyDescent="0.2">
      <c r="B874">
        <v>0</v>
      </c>
      <c r="C874">
        <v>0</v>
      </c>
      <c r="D874">
        <v>0</v>
      </c>
      <c r="E874">
        <v>0</v>
      </c>
      <c r="F874">
        <v>0</v>
      </c>
      <c r="G874">
        <v>1111111</v>
      </c>
      <c r="H874">
        <v>0</v>
      </c>
      <c r="I874">
        <v>0</v>
      </c>
      <c r="J874">
        <v>0</v>
      </c>
      <c r="K874">
        <v>0</v>
      </c>
      <c r="L874">
        <v>0</v>
      </c>
      <c r="M874">
        <v>0</v>
      </c>
    </row>
    <row r="875" spans="2:13" x14ac:dyDescent="0.2">
      <c r="B875">
        <v>0</v>
      </c>
      <c r="C875">
        <v>0</v>
      </c>
      <c r="D875">
        <v>0</v>
      </c>
      <c r="E875">
        <v>0</v>
      </c>
      <c r="F875">
        <v>0</v>
      </c>
      <c r="G875">
        <v>1111111</v>
      </c>
      <c r="H875">
        <v>0</v>
      </c>
      <c r="I875">
        <v>0</v>
      </c>
      <c r="J875">
        <v>0</v>
      </c>
      <c r="K875">
        <v>0</v>
      </c>
      <c r="L875">
        <v>0</v>
      </c>
      <c r="M875">
        <v>0</v>
      </c>
    </row>
    <row r="876" spans="2:13" x14ac:dyDescent="0.2">
      <c r="B876">
        <v>0</v>
      </c>
      <c r="C876">
        <v>0</v>
      </c>
      <c r="D876">
        <v>0</v>
      </c>
      <c r="E876">
        <v>0</v>
      </c>
      <c r="F876">
        <v>0</v>
      </c>
      <c r="G876">
        <v>1111111</v>
      </c>
      <c r="H876">
        <v>0</v>
      </c>
      <c r="I876">
        <v>0</v>
      </c>
      <c r="J876">
        <v>0</v>
      </c>
      <c r="K876">
        <v>0</v>
      </c>
      <c r="L876">
        <v>0</v>
      </c>
      <c r="M876">
        <v>0</v>
      </c>
    </row>
    <row r="877" spans="2:13" x14ac:dyDescent="0.2">
      <c r="B877">
        <v>0</v>
      </c>
      <c r="C877">
        <v>0</v>
      </c>
      <c r="D877">
        <v>0</v>
      </c>
      <c r="E877">
        <v>0</v>
      </c>
      <c r="F877">
        <v>0</v>
      </c>
      <c r="G877">
        <v>1111111</v>
      </c>
      <c r="H877">
        <v>0</v>
      </c>
      <c r="I877">
        <v>0</v>
      </c>
      <c r="J877">
        <v>0</v>
      </c>
      <c r="K877">
        <v>0</v>
      </c>
      <c r="L877">
        <v>0</v>
      </c>
      <c r="M877">
        <v>0</v>
      </c>
    </row>
    <row r="878" spans="2:13" x14ac:dyDescent="0.2">
      <c r="B878">
        <v>0</v>
      </c>
      <c r="C878">
        <v>0</v>
      </c>
      <c r="D878">
        <v>0</v>
      </c>
      <c r="E878">
        <v>0</v>
      </c>
      <c r="F878">
        <v>0</v>
      </c>
      <c r="G878">
        <v>1111111</v>
      </c>
      <c r="H878">
        <v>0</v>
      </c>
      <c r="I878">
        <v>0</v>
      </c>
      <c r="J878">
        <v>0</v>
      </c>
      <c r="K878">
        <v>0</v>
      </c>
      <c r="L878">
        <v>0</v>
      </c>
      <c r="M878">
        <v>0</v>
      </c>
    </row>
    <row r="879" spans="2:13" x14ac:dyDescent="0.2">
      <c r="B879">
        <v>0</v>
      </c>
      <c r="C879">
        <v>0</v>
      </c>
      <c r="D879">
        <v>0</v>
      </c>
      <c r="E879">
        <v>0</v>
      </c>
      <c r="F879">
        <v>0</v>
      </c>
      <c r="G879">
        <v>1111111</v>
      </c>
      <c r="H879">
        <v>0</v>
      </c>
      <c r="I879">
        <v>0</v>
      </c>
      <c r="J879">
        <v>0</v>
      </c>
      <c r="K879">
        <v>0</v>
      </c>
      <c r="L879">
        <v>0</v>
      </c>
      <c r="M879">
        <v>0</v>
      </c>
    </row>
    <row r="880" spans="2:13" x14ac:dyDescent="0.2">
      <c r="B880">
        <v>0</v>
      </c>
      <c r="C880">
        <v>0</v>
      </c>
      <c r="D880">
        <v>0</v>
      </c>
      <c r="E880">
        <v>0</v>
      </c>
      <c r="F880">
        <v>0</v>
      </c>
      <c r="G880">
        <v>1111111</v>
      </c>
      <c r="H880">
        <v>0</v>
      </c>
      <c r="I880">
        <v>0</v>
      </c>
      <c r="J880">
        <v>0</v>
      </c>
      <c r="K880">
        <v>0</v>
      </c>
      <c r="L880">
        <v>0</v>
      </c>
      <c r="M880">
        <v>0</v>
      </c>
    </row>
    <row r="881" spans="2:13" x14ac:dyDescent="0.2">
      <c r="B881">
        <v>0</v>
      </c>
      <c r="C881">
        <v>0</v>
      </c>
      <c r="D881">
        <v>0</v>
      </c>
      <c r="E881">
        <v>0</v>
      </c>
      <c r="F881">
        <v>0</v>
      </c>
      <c r="G881">
        <v>1111111</v>
      </c>
      <c r="H881">
        <v>0</v>
      </c>
      <c r="I881">
        <v>0</v>
      </c>
      <c r="J881">
        <v>0</v>
      </c>
      <c r="K881">
        <v>0</v>
      </c>
      <c r="L881">
        <v>0</v>
      </c>
      <c r="M881">
        <v>0</v>
      </c>
    </row>
    <row r="882" spans="2:13" x14ac:dyDescent="0.2">
      <c r="B882">
        <v>0</v>
      </c>
      <c r="C882">
        <v>0</v>
      </c>
      <c r="D882">
        <v>0</v>
      </c>
      <c r="E882">
        <v>0</v>
      </c>
      <c r="F882">
        <v>0</v>
      </c>
      <c r="G882">
        <v>1111111</v>
      </c>
      <c r="H882">
        <v>0</v>
      </c>
      <c r="I882">
        <v>0</v>
      </c>
      <c r="J882">
        <v>0</v>
      </c>
      <c r="K882">
        <v>0</v>
      </c>
      <c r="L882">
        <v>0</v>
      </c>
      <c r="M882">
        <v>0</v>
      </c>
    </row>
    <row r="883" spans="2:13" x14ac:dyDescent="0.2">
      <c r="B883">
        <v>0</v>
      </c>
      <c r="C883">
        <v>0</v>
      </c>
      <c r="D883">
        <v>0</v>
      </c>
      <c r="E883">
        <v>0</v>
      </c>
      <c r="F883">
        <v>0</v>
      </c>
      <c r="G883">
        <v>1111111</v>
      </c>
      <c r="H883">
        <v>0</v>
      </c>
      <c r="I883">
        <v>0</v>
      </c>
      <c r="J883">
        <v>0</v>
      </c>
      <c r="K883">
        <v>0</v>
      </c>
      <c r="L883">
        <v>0</v>
      </c>
      <c r="M883">
        <v>0</v>
      </c>
    </row>
    <row r="884" spans="2:13" x14ac:dyDescent="0.2">
      <c r="B884">
        <v>0</v>
      </c>
      <c r="C884">
        <v>0</v>
      </c>
      <c r="D884">
        <v>0</v>
      </c>
      <c r="E884">
        <v>0</v>
      </c>
      <c r="F884">
        <v>0</v>
      </c>
      <c r="G884">
        <v>1111111</v>
      </c>
      <c r="H884">
        <v>0</v>
      </c>
      <c r="I884">
        <v>0</v>
      </c>
      <c r="J884">
        <v>0</v>
      </c>
      <c r="K884">
        <v>0</v>
      </c>
      <c r="L884">
        <v>0</v>
      </c>
      <c r="M884">
        <v>0</v>
      </c>
    </row>
    <row r="885" spans="2:13" x14ac:dyDescent="0.2">
      <c r="B885">
        <v>0</v>
      </c>
      <c r="C885">
        <v>0</v>
      </c>
      <c r="D885">
        <v>0</v>
      </c>
      <c r="E885">
        <v>0</v>
      </c>
      <c r="F885">
        <v>0</v>
      </c>
      <c r="G885">
        <v>1111111</v>
      </c>
      <c r="H885">
        <v>0</v>
      </c>
      <c r="I885">
        <v>0</v>
      </c>
      <c r="J885">
        <v>0</v>
      </c>
      <c r="K885">
        <v>0</v>
      </c>
      <c r="L885">
        <v>0</v>
      </c>
      <c r="M885">
        <v>0</v>
      </c>
    </row>
    <row r="886" spans="2:13" x14ac:dyDescent="0.2">
      <c r="B886">
        <v>0</v>
      </c>
      <c r="C886">
        <v>0</v>
      </c>
      <c r="D886">
        <v>0</v>
      </c>
      <c r="E886">
        <v>0</v>
      </c>
      <c r="F886">
        <v>0</v>
      </c>
      <c r="G886">
        <v>1111111</v>
      </c>
      <c r="H886">
        <v>0</v>
      </c>
      <c r="I886">
        <v>0</v>
      </c>
      <c r="J886">
        <v>0</v>
      </c>
      <c r="K886">
        <v>0</v>
      </c>
      <c r="L886">
        <v>0</v>
      </c>
      <c r="M886">
        <v>0</v>
      </c>
    </row>
    <row r="887" spans="2:13" x14ac:dyDescent="0.2">
      <c r="B887">
        <v>0</v>
      </c>
      <c r="C887">
        <v>0</v>
      </c>
      <c r="D887">
        <v>0</v>
      </c>
      <c r="E887">
        <v>0</v>
      </c>
      <c r="F887">
        <v>0</v>
      </c>
      <c r="G887">
        <v>1111111</v>
      </c>
      <c r="H887">
        <v>0</v>
      </c>
      <c r="I887">
        <v>0</v>
      </c>
      <c r="J887">
        <v>0</v>
      </c>
      <c r="K887">
        <v>0</v>
      </c>
      <c r="L887">
        <v>0</v>
      </c>
      <c r="M887">
        <v>0</v>
      </c>
    </row>
    <row r="888" spans="2:13" x14ac:dyDescent="0.2">
      <c r="B888">
        <v>0</v>
      </c>
      <c r="C888">
        <v>0</v>
      </c>
      <c r="D888">
        <v>0</v>
      </c>
      <c r="E888">
        <v>0</v>
      </c>
      <c r="F888">
        <v>0</v>
      </c>
      <c r="G888">
        <v>1111111</v>
      </c>
      <c r="H888">
        <v>0</v>
      </c>
      <c r="I888">
        <v>0</v>
      </c>
      <c r="J888">
        <v>0</v>
      </c>
      <c r="K888">
        <v>0</v>
      </c>
      <c r="L888">
        <v>0</v>
      </c>
      <c r="M888">
        <v>0</v>
      </c>
    </row>
    <row r="889" spans="2:13" x14ac:dyDescent="0.2">
      <c r="B889">
        <v>0</v>
      </c>
      <c r="C889">
        <v>0</v>
      </c>
      <c r="D889">
        <v>0</v>
      </c>
      <c r="E889">
        <v>0</v>
      </c>
      <c r="F889">
        <v>0</v>
      </c>
      <c r="G889">
        <v>1111111</v>
      </c>
      <c r="H889">
        <v>0</v>
      </c>
      <c r="I889">
        <v>0</v>
      </c>
      <c r="J889">
        <v>0</v>
      </c>
      <c r="K889">
        <v>0</v>
      </c>
      <c r="L889">
        <v>0</v>
      </c>
      <c r="M889">
        <v>0</v>
      </c>
    </row>
    <row r="890" spans="2:13" x14ac:dyDescent="0.2">
      <c r="B890">
        <v>0</v>
      </c>
      <c r="C890">
        <v>0</v>
      </c>
      <c r="D890">
        <v>0</v>
      </c>
      <c r="E890">
        <v>0</v>
      </c>
      <c r="F890">
        <v>0</v>
      </c>
      <c r="G890">
        <v>1111111</v>
      </c>
      <c r="H890">
        <v>0</v>
      </c>
      <c r="I890">
        <v>0</v>
      </c>
      <c r="J890">
        <v>0</v>
      </c>
      <c r="K890">
        <v>0</v>
      </c>
      <c r="L890">
        <v>0</v>
      </c>
      <c r="M890">
        <v>0</v>
      </c>
    </row>
    <row r="891" spans="2:13" x14ac:dyDescent="0.2">
      <c r="B891">
        <v>0</v>
      </c>
      <c r="C891">
        <v>0</v>
      </c>
      <c r="D891">
        <v>0</v>
      </c>
      <c r="E891">
        <v>0</v>
      </c>
      <c r="F891">
        <v>0</v>
      </c>
      <c r="G891">
        <v>1111111</v>
      </c>
      <c r="H891">
        <v>0</v>
      </c>
      <c r="I891">
        <v>0</v>
      </c>
      <c r="J891">
        <v>0</v>
      </c>
      <c r="K891">
        <v>0</v>
      </c>
      <c r="L891">
        <v>0</v>
      </c>
      <c r="M891">
        <v>0</v>
      </c>
    </row>
    <row r="892" spans="2:13" x14ac:dyDescent="0.2">
      <c r="B892">
        <v>0</v>
      </c>
      <c r="C892">
        <v>0</v>
      </c>
      <c r="D892">
        <v>0</v>
      </c>
      <c r="E892">
        <v>0</v>
      </c>
      <c r="F892">
        <v>0</v>
      </c>
      <c r="G892">
        <v>1111111</v>
      </c>
      <c r="H892">
        <v>0</v>
      </c>
      <c r="I892">
        <v>0</v>
      </c>
      <c r="J892">
        <v>0</v>
      </c>
      <c r="K892">
        <v>0</v>
      </c>
      <c r="L892">
        <v>0</v>
      </c>
      <c r="M892">
        <v>0</v>
      </c>
    </row>
    <row r="893" spans="2:13" x14ac:dyDescent="0.2">
      <c r="B893">
        <v>0</v>
      </c>
      <c r="C893">
        <v>0</v>
      </c>
      <c r="D893">
        <v>0</v>
      </c>
      <c r="E893">
        <v>0</v>
      </c>
      <c r="F893">
        <v>0</v>
      </c>
      <c r="G893">
        <v>1111111</v>
      </c>
      <c r="H893">
        <v>0</v>
      </c>
      <c r="I893">
        <v>0</v>
      </c>
      <c r="J893">
        <v>0</v>
      </c>
      <c r="K893">
        <v>0</v>
      </c>
      <c r="L893">
        <v>0</v>
      </c>
      <c r="M893">
        <v>0</v>
      </c>
    </row>
    <row r="894" spans="2:13" x14ac:dyDescent="0.2">
      <c r="B894">
        <v>0</v>
      </c>
      <c r="C894">
        <v>0</v>
      </c>
      <c r="D894">
        <v>0</v>
      </c>
      <c r="E894">
        <v>0</v>
      </c>
      <c r="F894">
        <v>0</v>
      </c>
      <c r="G894">
        <v>1111111</v>
      </c>
      <c r="H894">
        <v>0</v>
      </c>
      <c r="I894">
        <v>0</v>
      </c>
      <c r="J894">
        <v>0</v>
      </c>
      <c r="K894">
        <v>0</v>
      </c>
      <c r="L894">
        <v>0</v>
      </c>
      <c r="M894">
        <v>0</v>
      </c>
    </row>
    <row r="895" spans="2:13" x14ac:dyDescent="0.2">
      <c r="B895">
        <v>0</v>
      </c>
      <c r="C895">
        <v>0</v>
      </c>
      <c r="D895">
        <v>0</v>
      </c>
      <c r="E895">
        <v>0</v>
      </c>
      <c r="F895">
        <v>0</v>
      </c>
      <c r="G895">
        <v>1111111</v>
      </c>
      <c r="H895">
        <v>0</v>
      </c>
      <c r="I895">
        <v>0</v>
      </c>
      <c r="J895">
        <v>0</v>
      </c>
      <c r="K895">
        <v>0</v>
      </c>
      <c r="L895">
        <v>0</v>
      </c>
      <c r="M895">
        <v>0</v>
      </c>
    </row>
    <row r="896" spans="2:13" x14ac:dyDescent="0.2">
      <c r="B896">
        <v>0</v>
      </c>
      <c r="C896">
        <v>0</v>
      </c>
      <c r="D896">
        <v>0</v>
      </c>
      <c r="E896">
        <v>0</v>
      </c>
      <c r="F896">
        <v>0</v>
      </c>
      <c r="G896">
        <v>1111111</v>
      </c>
      <c r="H896">
        <v>0</v>
      </c>
      <c r="I896">
        <v>0</v>
      </c>
      <c r="J896">
        <v>0</v>
      </c>
      <c r="K896">
        <v>0</v>
      </c>
      <c r="L896">
        <v>0</v>
      </c>
      <c r="M896">
        <v>0</v>
      </c>
    </row>
    <row r="897" spans="2:13" x14ac:dyDescent="0.2">
      <c r="B897">
        <v>0</v>
      </c>
      <c r="C897">
        <v>0</v>
      </c>
      <c r="D897">
        <v>0</v>
      </c>
      <c r="E897">
        <v>0</v>
      </c>
      <c r="F897">
        <v>0</v>
      </c>
      <c r="G897">
        <v>1111111</v>
      </c>
      <c r="H897">
        <v>0</v>
      </c>
      <c r="I897">
        <v>0</v>
      </c>
      <c r="J897">
        <v>0</v>
      </c>
      <c r="K897">
        <v>0</v>
      </c>
      <c r="L897">
        <v>0</v>
      </c>
      <c r="M897">
        <v>0</v>
      </c>
    </row>
    <row r="898" spans="2:13" x14ac:dyDescent="0.2">
      <c r="B898">
        <v>0</v>
      </c>
      <c r="C898">
        <v>0</v>
      </c>
      <c r="D898">
        <v>0</v>
      </c>
      <c r="E898">
        <v>0</v>
      </c>
      <c r="F898">
        <v>0</v>
      </c>
      <c r="G898">
        <v>1111111</v>
      </c>
      <c r="H898">
        <v>0</v>
      </c>
      <c r="I898">
        <v>0</v>
      </c>
      <c r="J898">
        <v>0</v>
      </c>
      <c r="K898">
        <v>0</v>
      </c>
      <c r="L898">
        <v>0</v>
      </c>
      <c r="M898">
        <v>0</v>
      </c>
    </row>
    <row r="899" spans="2:13" x14ac:dyDescent="0.2">
      <c r="B899">
        <v>0</v>
      </c>
      <c r="C899">
        <v>0</v>
      </c>
      <c r="D899">
        <v>0</v>
      </c>
      <c r="E899">
        <v>0</v>
      </c>
      <c r="F899">
        <v>0</v>
      </c>
      <c r="G899">
        <v>1111111</v>
      </c>
      <c r="H899">
        <v>0</v>
      </c>
      <c r="I899">
        <v>0</v>
      </c>
      <c r="J899">
        <v>0</v>
      </c>
      <c r="K899">
        <v>0</v>
      </c>
      <c r="L899">
        <v>0</v>
      </c>
      <c r="M899">
        <v>0</v>
      </c>
    </row>
    <row r="900" spans="2:13" x14ac:dyDescent="0.2">
      <c r="B900">
        <v>0</v>
      </c>
      <c r="C900">
        <v>0</v>
      </c>
      <c r="D900">
        <v>0</v>
      </c>
      <c r="E900">
        <v>0</v>
      </c>
      <c r="F900">
        <v>0</v>
      </c>
      <c r="G900">
        <v>1111111</v>
      </c>
      <c r="H900">
        <v>0</v>
      </c>
      <c r="I900">
        <v>0</v>
      </c>
      <c r="J900">
        <v>0</v>
      </c>
      <c r="K900">
        <v>0</v>
      </c>
      <c r="L900">
        <v>0</v>
      </c>
      <c r="M900">
        <v>0</v>
      </c>
    </row>
    <row r="901" spans="2:13" x14ac:dyDescent="0.2">
      <c r="B901">
        <v>0</v>
      </c>
      <c r="C901">
        <v>0</v>
      </c>
      <c r="D901">
        <v>0</v>
      </c>
      <c r="E901">
        <v>0</v>
      </c>
      <c r="F901">
        <v>0</v>
      </c>
      <c r="G901">
        <v>1111111</v>
      </c>
      <c r="H901">
        <v>0</v>
      </c>
      <c r="I901">
        <v>0</v>
      </c>
      <c r="J901">
        <v>0</v>
      </c>
      <c r="K901">
        <v>0</v>
      </c>
      <c r="L901">
        <v>0</v>
      </c>
      <c r="M901">
        <v>0</v>
      </c>
    </row>
    <row r="902" spans="2:13" x14ac:dyDescent="0.2">
      <c r="B902">
        <v>0</v>
      </c>
      <c r="C902">
        <v>0</v>
      </c>
      <c r="D902">
        <v>0</v>
      </c>
      <c r="E902">
        <v>0</v>
      </c>
      <c r="F902">
        <v>0</v>
      </c>
      <c r="G902">
        <v>1111111</v>
      </c>
      <c r="H902">
        <v>0</v>
      </c>
      <c r="I902">
        <v>0</v>
      </c>
      <c r="J902">
        <v>0</v>
      </c>
      <c r="K902">
        <v>0</v>
      </c>
      <c r="L902">
        <v>0</v>
      </c>
      <c r="M902">
        <v>0</v>
      </c>
    </row>
    <row r="903" spans="2:13" x14ac:dyDescent="0.2">
      <c r="B903">
        <v>0</v>
      </c>
      <c r="C903">
        <v>0</v>
      </c>
      <c r="D903">
        <v>0</v>
      </c>
      <c r="E903">
        <v>0</v>
      </c>
      <c r="F903">
        <v>0</v>
      </c>
      <c r="G903">
        <v>1111111</v>
      </c>
      <c r="H903">
        <v>0</v>
      </c>
      <c r="I903">
        <v>0</v>
      </c>
      <c r="J903">
        <v>0</v>
      </c>
      <c r="K903">
        <v>0</v>
      </c>
      <c r="L903">
        <v>0</v>
      </c>
      <c r="M903">
        <v>0</v>
      </c>
    </row>
    <row r="904" spans="2:13" x14ac:dyDescent="0.2">
      <c r="B904">
        <v>0</v>
      </c>
      <c r="C904">
        <v>0</v>
      </c>
      <c r="D904">
        <v>0</v>
      </c>
      <c r="E904">
        <v>0</v>
      </c>
      <c r="F904">
        <v>0</v>
      </c>
      <c r="G904">
        <v>1111111</v>
      </c>
      <c r="H904">
        <v>0</v>
      </c>
      <c r="I904">
        <v>0</v>
      </c>
      <c r="J904">
        <v>0</v>
      </c>
      <c r="K904">
        <v>0</v>
      </c>
      <c r="L904">
        <v>0</v>
      </c>
      <c r="M904">
        <v>0</v>
      </c>
    </row>
    <row r="905" spans="2:13" x14ac:dyDescent="0.2">
      <c r="B905">
        <v>0</v>
      </c>
      <c r="C905">
        <v>0</v>
      </c>
      <c r="D905">
        <v>0</v>
      </c>
      <c r="E905">
        <v>0</v>
      </c>
      <c r="F905">
        <v>0</v>
      </c>
      <c r="G905">
        <v>1111111</v>
      </c>
      <c r="H905">
        <v>0</v>
      </c>
      <c r="I905">
        <v>0</v>
      </c>
      <c r="J905">
        <v>0</v>
      </c>
      <c r="K905">
        <v>0</v>
      </c>
      <c r="L905">
        <v>0</v>
      </c>
      <c r="M905">
        <v>0</v>
      </c>
    </row>
    <row r="906" spans="2:13" x14ac:dyDescent="0.2">
      <c r="B906">
        <v>0</v>
      </c>
      <c r="C906">
        <v>0</v>
      </c>
      <c r="D906">
        <v>0</v>
      </c>
      <c r="E906">
        <v>0</v>
      </c>
      <c r="F906">
        <v>0</v>
      </c>
      <c r="G906">
        <v>1111111</v>
      </c>
      <c r="H906">
        <v>0</v>
      </c>
      <c r="I906">
        <v>0</v>
      </c>
      <c r="J906">
        <v>0</v>
      </c>
      <c r="K906">
        <v>0</v>
      </c>
      <c r="L906">
        <v>0</v>
      </c>
      <c r="M906">
        <v>0</v>
      </c>
    </row>
    <row r="907" spans="2:13" x14ac:dyDescent="0.2">
      <c r="B907">
        <v>0</v>
      </c>
      <c r="C907">
        <v>0</v>
      </c>
      <c r="D907">
        <v>0</v>
      </c>
      <c r="E907">
        <v>0</v>
      </c>
      <c r="F907">
        <v>0</v>
      </c>
      <c r="G907">
        <v>1111111</v>
      </c>
      <c r="H907">
        <v>0</v>
      </c>
      <c r="I907">
        <v>0</v>
      </c>
      <c r="J907">
        <v>0</v>
      </c>
      <c r="K907">
        <v>0</v>
      </c>
      <c r="L907">
        <v>0</v>
      </c>
      <c r="M907">
        <v>0</v>
      </c>
    </row>
    <row r="908" spans="2:13" x14ac:dyDescent="0.2">
      <c r="B908">
        <v>0</v>
      </c>
      <c r="C908">
        <v>0</v>
      </c>
      <c r="D908">
        <v>0</v>
      </c>
      <c r="E908">
        <v>0</v>
      </c>
      <c r="F908">
        <v>0</v>
      </c>
      <c r="G908">
        <v>1111111</v>
      </c>
      <c r="H908">
        <v>0</v>
      </c>
      <c r="I908">
        <v>0</v>
      </c>
      <c r="J908">
        <v>0</v>
      </c>
      <c r="K908">
        <v>0</v>
      </c>
      <c r="L908">
        <v>0</v>
      </c>
      <c r="M908">
        <v>0</v>
      </c>
    </row>
    <row r="909" spans="2:13" x14ac:dyDescent="0.2">
      <c r="B909">
        <v>0</v>
      </c>
      <c r="C909">
        <v>0</v>
      </c>
      <c r="D909">
        <v>0</v>
      </c>
      <c r="E909">
        <v>0</v>
      </c>
      <c r="F909">
        <v>0</v>
      </c>
      <c r="G909">
        <v>1111111</v>
      </c>
      <c r="H909">
        <v>0</v>
      </c>
      <c r="I909">
        <v>0</v>
      </c>
      <c r="J909">
        <v>0</v>
      </c>
      <c r="K909">
        <v>0</v>
      </c>
      <c r="L909">
        <v>0</v>
      </c>
      <c r="M909">
        <v>0</v>
      </c>
    </row>
    <row r="910" spans="2:13" x14ac:dyDescent="0.2">
      <c r="B910">
        <v>0</v>
      </c>
      <c r="C910">
        <v>0</v>
      </c>
      <c r="D910">
        <v>0</v>
      </c>
      <c r="E910">
        <v>0</v>
      </c>
      <c r="F910">
        <v>0</v>
      </c>
      <c r="G910">
        <v>1111111</v>
      </c>
      <c r="H910">
        <v>0</v>
      </c>
      <c r="I910">
        <v>0</v>
      </c>
      <c r="J910">
        <v>0</v>
      </c>
      <c r="K910">
        <v>0</v>
      </c>
      <c r="L910">
        <v>0</v>
      </c>
      <c r="M910">
        <v>0</v>
      </c>
    </row>
    <row r="911" spans="2:13" x14ac:dyDescent="0.2">
      <c r="B911">
        <v>0</v>
      </c>
      <c r="C911">
        <v>0</v>
      </c>
      <c r="D911">
        <v>0</v>
      </c>
      <c r="E911">
        <v>0</v>
      </c>
      <c r="F911">
        <v>0</v>
      </c>
      <c r="G911">
        <v>1111111</v>
      </c>
      <c r="H911">
        <v>0</v>
      </c>
      <c r="I911">
        <v>0</v>
      </c>
      <c r="J911">
        <v>0</v>
      </c>
      <c r="K911">
        <v>0</v>
      </c>
      <c r="L911">
        <v>0</v>
      </c>
      <c r="M911">
        <v>0</v>
      </c>
    </row>
    <row r="912" spans="2:13" x14ac:dyDescent="0.2">
      <c r="B912">
        <v>0</v>
      </c>
      <c r="C912">
        <v>0</v>
      </c>
      <c r="D912">
        <v>0</v>
      </c>
      <c r="E912">
        <v>0</v>
      </c>
      <c r="F912">
        <v>0</v>
      </c>
      <c r="G912">
        <v>1111111</v>
      </c>
      <c r="H912">
        <v>0</v>
      </c>
      <c r="I912">
        <v>0</v>
      </c>
      <c r="J912">
        <v>0</v>
      </c>
      <c r="K912">
        <v>0</v>
      </c>
      <c r="L912">
        <v>0</v>
      </c>
      <c r="M912">
        <v>0</v>
      </c>
    </row>
    <row r="913" spans="2:13" x14ac:dyDescent="0.2">
      <c r="B913">
        <v>0</v>
      </c>
      <c r="C913">
        <v>0</v>
      </c>
      <c r="D913">
        <v>0</v>
      </c>
      <c r="E913">
        <v>0</v>
      </c>
      <c r="F913">
        <v>0</v>
      </c>
      <c r="G913">
        <v>1111111</v>
      </c>
      <c r="H913">
        <v>0</v>
      </c>
      <c r="I913">
        <v>0</v>
      </c>
      <c r="J913">
        <v>0</v>
      </c>
      <c r="K913">
        <v>0</v>
      </c>
      <c r="L913">
        <v>0</v>
      </c>
      <c r="M913">
        <v>0</v>
      </c>
    </row>
    <row r="914" spans="2:13" x14ac:dyDescent="0.2">
      <c r="B914">
        <v>0</v>
      </c>
      <c r="C914">
        <v>0</v>
      </c>
      <c r="D914">
        <v>0</v>
      </c>
      <c r="E914">
        <v>0</v>
      </c>
      <c r="F914">
        <v>0</v>
      </c>
      <c r="G914">
        <v>1111111</v>
      </c>
      <c r="H914">
        <v>0</v>
      </c>
      <c r="I914">
        <v>0</v>
      </c>
      <c r="J914">
        <v>0</v>
      </c>
      <c r="K914">
        <v>0</v>
      </c>
      <c r="L914">
        <v>0</v>
      </c>
      <c r="M914">
        <v>0</v>
      </c>
    </row>
    <row r="915" spans="2:13" x14ac:dyDescent="0.2">
      <c r="B915">
        <v>0</v>
      </c>
      <c r="C915">
        <v>0</v>
      </c>
      <c r="D915">
        <v>0</v>
      </c>
      <c r="E915">
        <v>0</v>
      </c>
      <c r="F915">
        <v>0</v>
      </c>
      <c r="G915">
        <v>1111111</v>
      </c>
      <c r="H915">
        <v>0</v>
      </c>
      <c r="I915">
        <v>0</v>
      </c>
      <c r="J915">
        <v>0</v>
      </c>
      <c r="K915">
        <v>0</v>
      </c>
      <c r="L915">
        <v>0</v>
      </c>
      <c r="M915">
        <v>0</v>
      </c>
    </row>
    <row r="916" spans="2:13" x14ac:dyDescent="0.2">
      <c r="B916">
        <v>0</v>
      </c>
      <c r="C916">
        <v>0</v>
      </c>
      <c r="D916">
        <v>0</v>
      </c>
      <c r="E916">
        <v>0</v>
      </c>
      <c r="F916">
        <v>0</v>
      </c>
      <c r="G916">
        <v>1111111</v>
      </c>
      <c r="H916">
        <v>0</v>
      </c>
      <c r="I916">
        <v>0</v>
      </c>
      <c r="J916">
        <v>0</v>
      </c>
      <c r="K916">
        <v>0</v>
      </c>
      <c r="L916">
        <v>0</v>
      </c>
      <c r="M916">
        <v>0</v>
      </c>
    </row>
    <row r="917" spans="2:13" x14ac:dyDescent="0.2">
      <c r="B917">
        <v>0</v>
      </c>
      <c r="C917">
        <v>0</v>
      </c>
      <c r="D917">
        <v>0</v>
      </c>
      <c r="E917">
        <v>0</v>
      </c>
      <c r="F917">
        <v>0</v>
      </c>
      <c r="G917">
        <v>1111111</v>
      </c>
      <c r="H917">
        <v>0</v>
      </c>
      <c r="I917">
        <v>0</v>
      </c>
      <c r="J917">
        <v>0</v>
      </c>
      <c r="K917">
        <v>0</v>
      </c>
      <c r="L917">
        <v>0</v>
      </c>
      <c r="M917">
        <v>0</v>
      </c>
    </row>
    <row r="918" spans="2:13" x14ac:dyDescent="0.2">
      <c r="B918">
        <v>0</v>
      </c>
      <c r="C918">
        <v>0</v>
      </c>
      <c r="D918">
        <v>0</v>
      </c>
      <c r="E918">
        <v>0</v>
      </c>
      <c r="F918">
        <v>0</v>
      </c>
      <c r="G918">
        <v>1111111</v>
      </c>
      <c r="H918">
        <v>0</v>
      </c>
      <c r="I918">
        <v>0</v>
      </c>
      <c r="J918">
        <v>0</v>
      </c>
      <c r="K918">
        <v>0</v>
      </c>
      <c r="L918">
        <v>0</v>
      </c>
      <c r="M918">
        <v>0</v>
      </c>
    </row>
    <row r="919" spans="2:13" x14ac:dyDescent="0.2">
      <c r="B919">
        <v>0</v>
      </c>
      <c r="C919">
        <v>0</v>
      </c>
      <c r="D919">
        <v>0</v>
      </c>
      <c r="E919">
        <v>0</v>
      </c>
      <c r="F919">
        <v>0</v>
      </c>
      <c r="G919">
        <v>1111111</v>
      </c>
      <c r="H919">
        <v>0</v>
      </c>
      <c r="I919">
        <v>0</v>
      </c>
      <c r="J919">
        <v>0</v>
      </c>
      <c r="K919">
        <v>0</v>
      </c>
      <c r="L919">
        <v>0</v>
      </c>
      <c r="M919">
        <v>0</v>
      </c>
    </row>
    <row r="920" spans="2:13" x14ac:dyDescent="0.2">
      <c r="B920">
        <v>0</v>
      </c>
      <c r="C920">
        <v>0</v>
      </c>
      <c r="D920">
        <v>0</v>
      </c>
      <c r="E920">
        <v>0</v>
      </c>
      <c r="F920">
        <v>0</v>
      </c>
      <c r="G920">
        <v>1111111</v>
      </c>
      <c r="H920">
        <v>0</v>
      </c>
      <c r="I920">
        <v>0</v>
      </c>
      <c r="J920">
        <v>0</v>
      </c>
      <c r="K920">
        <v>0</v>
      </c>
      <c r="L920">
        <v>0</v>
      </c>
      <c r="M920">
        <v>0</v>
      </c>
    </row>
    <row r="921" spans="2:13" x14ac:dyDescent="0.2">
      <c r="B921">
        <v>0</v>
      </c>
      <c r="C921">
        <v>0</v>
      </c>
      <c r="D921">
        <v>0</v>
      </c>
      <c r="E921">
        <v>0</v>
      </c>
      <c r="F921">
        <v>0</v>
      </c>
      <c r="G921">
        <v>1111111</v>
      </c>
      <c r="H921">
        <v>0</v>
      </c>
      <c r="I921">
        <v>0</v>
      </c>
      <c r="J921">
        <v>0</v>
      </c>
      <c r="K921">
        <v>0</v>
      </c>
      <c r="L921">
        <v>0</v>
      </c>
      <c r="M921">
        <v>0</v>
      </c>
    </row>
    <row r="922" spans="2:13" x14ac:dyDescent="0.2">
      <c r="B922">
        <v>0</v>
      </c>
      <c r="C922">
        <v>0</v>
      </c>
      <c r="D922">
        <v>0</v>
      </c>
      <c r="E922">
        <v>0</v>
      </c>
      <c r="F922">
        <v>0</v>
      </c>
      <c r="G922">
        <v>1111111</v>
      </c>
      <c r="H922">
        <v>0</v>
      </c>
      <c r="I922">
        <v>0</v>
      </c>
      <c r="J922">
        <v>0</v>
      </c>
      <c r="K922">
        <v>0</v>
      </c>
      <c r="L922">
        <v>0</v>
      </c>
      <c r="M922">
        <v>0</v>
      </c>
    </row>
    <row r="923" spans="2:13" x14ac:dyDescent="0.2">
      <c r="B923">
        <v>0</v>
      </c>
      <c r="C923">
        <v>0</v>
      </c>
      <c r="D923">
        <v>0</v>
      </c>
      <c r="E923">
        <v>0</v>
      </c>
      <c r="F923">
        <v>0</v>
      </c>
      <c r="G923">
        <v>1111111</v>
      </c>
      <c r="H923">
        <v>0</v>
      </c>
      <c r="I923">
        <v>0</v>
      </c>
      <c r="J923">
        <v>0</v>
      </c>
      <c r="K923">
        <v>0</v>
      </c>
      <c r="L923">
        <v>0</v>
      </c>
      <c r="M923">
        <v>0</v>
      </c>
    </row>
    <row r="924" spans="2:13" x14ac:dyDescent="0.2">
      <c r="B924">
        <v>0</v>
      </c>
      <c r="C924">
        <v>0</v>
      </c>
      <c r="D924">
        <v>0</v>
      </c>
      <c r="E924">
        <v>0</v>
      </c>
      <c r="F924">
        <v>0</v>
      </c>
      <c r="G924">
        <v>1111111</v>
      </c>
      <c r="H924">
        <v>0</v>
      </c>
      <c r="I924">
        <v>0</v>
      </c>
      <c r="J924">
        <v>0</v>
      </c>
      <c r="K924">
        <v>0</v>
      </c>
      <c r="L924">
        <v>0</v>
      </c>
      <c r="M924">
        <v>0</v>
      </c>
    </row>
    <row r="925" spans="2:13" x14ac:dyDescent="0.2">
      <c r="B925">
        <v>0</v>
      </c>
      <c r="C925">
        <v>0</v>
      </c>
      <c r="D925">
        <v>0</v>
      </c>
      <c r="E925">
        <v>0</v>
      </c>
      <c r="F925">
        <v>0</v>
      </c>
      <c r="G925">
        <v>1111111</v>
      </c>
      <c r="H925">
        <v>0</v>
      </c>
      <c r="I925">
        <v>0</v>
      </c>
      <c r="J925">
        <v>0</v>
      </c>
      <c r="K925">
        <v>0</v>
      </c>
      <c r="L925">
        <v>0</v>
      </c>
      <c r="M925">
        <v>0</v>
      </c>
    </row>
    <row r="926" spans="2:13" x14ac:dyDescent="0.2">
      <c r="B926">
        <v>0</v>
      </c>
      <c r="C926">
        <v>0</v>
      </c>
      <c r="D926">
        <v>0</v>
      </c>
      <c r="E926">
        <v>0</v>
      </c>
      <c r="F926">
        <v>0</v>
      </c>
      <c r="G926">
        <v>1111111</v>
      </c>
      <c r="H926">
        <v>0</v>
      </c>
      <c r="I926">
        <v>0</v>
      </c>
      <c r="J926">
        <v>0</v>
      </c>
      <c r="K926">
        <v>0</v>
      </c>
      <c r="L926">
        <v>0</v>
      </c>
      <c r="M926">
        <v>0</v>
      </c>
    </row>
    <row r="927" spans="2:13" x14ac:dyDescent="0.2">
      <c r="B927">
        <v>0</v>
      </c>
      <c r="C927">
        <v>0</v>
      </c>
      <c r="D927">
        <v>0</v>
      </c>
      <c r="E927">
        <v>0</v>
      </c>
      <c r="F927">
        <v>0</v>
      </c>
      <c r="G927">
        <v>1111111</v>
      </c>
      <c r="H927">
        <v>0</v>
      </c>
      <c r="I927">
        <v>0</v>
      </c>
      <c r="J927">
        <v>0</v>
      </c>
      <c r="K927">
        <v>0</v>
      </c>
      <c r="L927">
        <v>0</v>
      </c>
      <c r="M927">
        <v>0</v>
      </c>
    </row>
    <row r="928" spans="2:13" x14ac:dyDescent="0.2">
      <c r="B928">
        <v>0</v>
      </c>
      <c r="C928">
        <v>0</v>
      </c>
      <c r="D928">
        <v>0</v>
      </c>
      <c r="E928">
        <v>0</v>
      </c>
      <c r="F928">
        <v>0</v>
      </c>
      <c r="G928">
        <v>1111111</v>
      </c>
      <c r="H928">
        <v>0</v>
      </c>
      <c r="I928">
        <v>0</v>
      </c>
      <c r="J928">
        <v>0</v>
      </c>
      <c r="K928">
        <v>0</v>
      </c>
      <c r="L928">
        <v>0</v>
      </c>
      <c r="M928">
        <v>0</v>
      </c>
    </row>
    <row r="929" spans="2:13" x14ac:dyDescent="0.2">
      <c r="B929">
        <v>0</v>
      </c>
      <c r="C929">
        <v>0</v>
      </c>
      <c r="D929">
        <v>0</v>
      </c>
      <c r="E929">
        <v>0</v>
      </c>
      <c r="F929">
        <v>0</v>
      </c>
      <c r="G929">
        <v>1111111</v>
      </c>
      <c r="H929">
        <v>0</v>
      </c>
      <c r="I929">
        <v>0</v>
      </c>
      <c r="J929">
        <v>0</v>
      </c>
      <c r="K929">
        <v>0</v>
      </c>
      <c r="L929">
        <v>0</v>
      </c>
      <c r="M929">
        <v>0</v>
      </c>
    </row>
    <row r="930" spans="2:13" x14ac:dyDescent="0.2">
      <c r="B930">
        <v>0</v>
      </c>
      <c r="C930">
        <v>0</v>
      </c>
      <c r="D930">
        <v>0</v>
      </c>
      <c r="E930">
        <v>0</v>
      </c>
      <c r="F930">
        <v>0</v>
      </c>
      <c r="G930">
        <v>1111111</v>
      </c>
      <c r="H930">
        <v>0</v>
      </c>
      <c r="I930">
        <v>0</v>
      </c>
      <c r="J930">
        <v>0</v>
      </c>
      <c r="K930">
        <v>0</v>
      </c>
      <c r="L930">
        <v>0</v>
      </c>
      <c r="M930">
        <v>0</v>
      </c>
    </row>
    <row r="931" spans="2:13" x14ac:dyDescent="0.2">
      <c r="B931">
        <v>0</v>
      </c>
      <c r="C931">
        <v>0</v>
      </c>
      <c r="D931">
        <v>0</v>
      </c>
      <c r="E931">
        <v>0</v>
      </c>
      <c r="F931">
        <v>0</v>
      </c>
      <c r="G931">
        <v>1111111</v>
      </c>
      <c r="H931">
        <v>0</v>
      </c>
      <c r="I931">
        <v>0</v>
      </c>
      <c r="J931">
        <v>0</v>
      </c>
      <c r="K931">
        <v>0</v>
      </c>
      <c r="L931">
        <v>0</v>
      </c>
      <c r="M931">
        <v>0</v>
      </c>
    </row>
    <row r="932" spans="2:13" x14ac:dyDescent="0.2">
      <c r="B932">
        <v>0</v>
      </c>
      <c r="C932">
        <v>0</v>
      </c>
      <c r="D932">
        <v>0</v>
      </c>
      <c r="E932">
        <v>0</v>
      </c>
      <c r="F932">
        <v>0</v>
      </c>
      <c r="G932">
        <v>1111111</v>
      </c>
      <c r="H932">
        <v>0</v>
      </c>
      <c r="I932">
        <v>0</v>
      </c>
      <c r="J932">
        <v>0</v>
      </c>
      <c r="K932">
        <v>0</v>
      </c>
      <c r="L932">
        <v>0</v>
      </c>
      <c r="M932">
        <v>0</v>
      </c>
    </row>
    <row r="933" spans="2:13" x14ac:dyDescent="0.2">
      <c r="B933">
        <v>0</v>
      </c>
      <c r="C933">
        <v>0</v>
      </c>
      <c r="D933">
        <v>0</v>
      </c>
      <c r="E933">
        <v>0</v>
      </c>
      <c r="F933">
        <v>0</v>
      </c>
      <c r="G933">
        <v>1111111</v>
      </c>
      <c r="H933">
        <v>0</v>
      </c>
      <c r="I933">
        <v>0</v>
      </c>
      <c r="J933">
        <v>0</v>
      </c>
      <c r="K933">
        <v>0</v>
      </c>
      <c r="L933">
        <v>0</v>
      </c>
      <c r="M933">
        <v>0</v>
      </c>
    </row>
    <row r="934" spans="2:13" x14ac:dyDescent="0.2">
      <c r="B934">
        <v>0</v>
      </c>
      <c r="C934">
        <v>0</v>
      </c>
      <c r="D934">
        <v>0</v>
      </c>
      <c r="E934">
        <v>0</v>
      </c>
      <c r="F934">
        <v>0</v>
      </c>
      <c r="G934">
        <v>1111111</v>
      </c>
      <c r="H934">
        <v>0</v>
      </c>
      <c r="I934">
        <v>0</v>
      </c>
      <c r="J934">
        <v>0</v>
      </c>
      <c r="K934">
        <v>0</v>
      </c>
      <c r="L934">
        <v>0</v>
      </c>
      <c r="M934">
        <v>0</v>
      </c>
    </row>
    <row r="935" spans="2:13" x14ac:dyDescent="0.2">
      <c r="B935">
        <v>0</v>
      </c>
      <c r="C935">
        <v>0</v>
      </c>
      <c r="D935">
        <v>0</v>
      </c>
      <c r="E935">
        <v>0</v>
      </c>
      <c r="F935">
        <v>0</v>
      </c>
      <c r="G935">
        <v>1111111</v>
      </c>
      <c r="H935">
        <v>0</v>
      </c>
      <c r="I935">
        <v>0</v>
      </c>
      <c r="J935">
        <v>0</v>
      </c>
      <c r="K935">
        <v>0</v>
      </c>
      <c r="L935">
        <v>0</v>
      </c>
      <c r="M935">
        <v>0</v>
      </c>
    </row>
    <row r="936" spans="2:13" x14ac:dyDescent="0.2">
      <c r="B936">
        <v>0</v>
      </c>
      <c r="C936">
        <v>0</v>
      </c>
      <c r="D936">
        <v>0</v>
      </c>
      <c r="E936">
        <v>0</v>
      </c>
      <c r="F936">
        <v>0</v>
      </c>
      <c r="G936">
        <v>1111111</v>
      </c>
      <c r="H936">
        <v>0</v>
      </c>
      <c r="I936">
        <v>0</v>
      </c>
      <c r="J936">
        <v>0</v>
      </c>
      <c r="K936">
        <v>0</v>
      </c>
      <c r="L936">
        <v>0</v>
      </c>
      <c r="M936">
        <v>0</v>
      </c>
    </row>
    <row r="937" spans="2:13" x14ac:dyDescent="0.2">
      <c r="B937">
        <v>0</v>
      </c>
      <c r="C937">
        <v>0</v>
      </c>
      <c r="D937">
        <v>0</v>
      </c>
      <c r="E937">
        <v>0</v>
      </c>
      <c r="F937">
        <v>0</v>
      </c>
      <c r="G937">
        <v>1111111</v>
      </c>
      <c r="H937">
        <v>0</v>
      </c>
      <c r="I937">
        <v>0</v>
      </c>
      <c r="J937">
        <v>0</v>
      </c>
      <c r="K937">
        <v>0</v>
      </c>
      <c r="L937">
        <v>0</v>
      </c>
      <c r="M937">
        <v>0</v>
      </c>
    </row>
    <row r="938" spans="2:13" x14ac:dyDescent="0.2">
      <c r="B938">
        <v>0</v>
      </c>
      <c r="C938">
        <v>0</v>
      </c>
      <c r="D938">
        <v>0</v>
      </c>
      <c r="E938">
        <v>0</v>
      </c>
      <c r="F938">
        <v>0</v>
      </c>
      <c r="G938">
        <v>1111111</v>
      </c>
      <c r="H938">
        <v>0</v>
      </c>
      <c r="I938">
        <v>0</v>
      </c>
      <c r="J938">
        <v>0</v>
      </c>
      <c r="K938">
        <v>0</v>
      </c>
      <c r="L938">
        <v>0</v>
      </c>
      <c r="M938">
        <v>0</v>
      </c>
    </row>
    <row r="939" spans="2:13" x14ac:dyDescent="0.2">
      <c r="B939">
        <v>0</v>
      </c>
      <c r="C939">
        <v>0</v>
      </c>
      <c r="D939">
        <v>0</v>
      </c>
      <c r="E939">
        <v>0</v>
      </c>
      <c r="F939">
        <v>0</v>
      </c>
      <c r="G939">
        <v>1111111</v>
      </c>
      <c r="H939">
        <v>0</v>
      </c>
      <c r="I939">
        <v>0</v>
      </c>
      <c r="J939">
        <v>0</v>
      </c>
      <c r="K939">
        <v>0</v>
      </c>
      <c r="L939">
        <v>0</v>
      </c>
      <c r="M939">
        <v>0</v>
      </c>
    </row>
    <row r="940" spans="2:13" x14ac:dyDescent="0.2">
      <c r="B940">
        <v>0</v>
      </c>
      <c r="C940">
        <v>0</v>
      </c>
      <c r="D940">
        <v>0</v>
      </c>
      <c r="E940">
        <v>0</v>
      </c>
      <c r="F940">
        <v>0</v>
      </c>
      <c r="G940">
        <v>1111111</v>
      </c>
      <c r="H940">
        <v>0</v>
      </c>
      <c r="I940">
        <v>0</v>
      </c>
      <c r="J940">
        <v>0</v>
      </c>
      <c r="K940">
        <v>0</v>
      </c>
      <c r="L940">
        <v>0</v>
      </c>
      <c r="M940">
        <v>0</v>
      </c>
    </row>
    <row r="941" spans="2:13" x14ac:dyDescent="0.2">
      <c r="B941">
        <v>0</v>
      </c>
      <c r="C941">
        <v>0</v>
      </c>
      <c r="D941">
        <v>0</v>
      </c>
      <c r="E941">
        <v>0</v>
      </c>
      <c r="F941">
        <v>0</v>
      </c>
      <c r="G941">
        <v>1111111</v>
      </c>
      <c r="H941">
        <v>0</v>
      </c>
      <c r="I941">
        <v>0</v>
      </c>
      <c r="J941">
        <v>0</v>
      </c>
      <c r="K941">
        <v>0</v>
      </c>
      <c r="L941">
        <v>0</v>
      </c>
      <c r="M941">
        <v>0</v>
      </c>
    </row>
    <row r="942" spans="2:13" x14ac:dyDescent="0.2">
      <c r="B942">
        <v>0</v>
      </c>
      <c r="C942">
        <v>0</v>
      </c>
      <c r="D942">
        <v>0</v>
      </c>
      <c r="E942">
        <v>0</v>
      </c>
      <c r="F942">
        <v>0</v>
      </c>
      <c r="G942">
        <v>1111111</v>
      </c>
      <c r="H942">
        <v>0</v>
      </c>
      <c r="I942">
        <v>0</v>
      </c>
      <c r="J942">
        <v>0</v>
      </c>
      <c r="K942">
        <v>0</v>
      </c>
      <c r="L942">
        <v>0</v>
      </c>
      <c r="M942">
        <v>0</v>
      </c>
    </row>
    <row r="943" spans="2:13" x14ac:dyDescent="0.2">
      <c r="B943">
        <v>0</v>
      </c>
      <c r="C943">
        <v>0</v>
      </c>
      <c r="D943">
        <v>0</v>
      </c>
      <c r="E943">
        <v>0</v>
      </c>
      <c r="F943">
        <v>0</v>
      </c>
      <c r="G943">
        <v>1111111</v>
      </c>
      <c r="H943">
        <v>0</v>
      </c>
      <c r="I943">
        <v>0</v>
      </c>
      <c r="J943">
        <v>0</v>
      </c>
      <c r="K943">
        <v>0</v>
      </c>
      <c r="L943">
        <v>0</v>
      </c>
      <c r="M943">
        <v>0</v>
      </c>
    </row>
    <row r="944" spans="2:13" x14ac:dyDescent="0.2">
      <c r="B944">
        <v>0</v>
      </c>
      <c r="C944">
        <v>0</v>
      </c>
      <c r="D944">
        <v>0</v>
      </c>
      <c r="E944">
        <v>0</v>
      </c>
      <c r="F944">
        <v>0</v>
      </c>
      <c r="G944">
        <v>1111111</v>
      </c>
      <c r="H944">
        <v>0</v>
      </c>
      <c r="I944">
        <v>0</v>
      </c>
      <c r="J944">
        <v>0</v>
      </c>
      <c r="K944">
        <v>0</v>
      </c>
      <c r="L944">
        <v>0</v>
      </c>
      <c r="M944">
        <v>0</v>
      </c>
    </row>
    <row r="945" spans="2:13" x14ac:dyDescent="0.2">
      <c r="B945">
        <v>0</v>
      </c>
      <c r="C945">
        <v>0</v>
      </c>
      <c r="D945">
        <v>0</v>
      </c>
      <c r="E945">
        <v>0</v>
      </c>
      <c r="F945">
        <v>0</v>
      </c>
      <c r="G945">
        <v>1111111</v>
      </c>
      <c r="H945">
        <v>0</v>
      </c>
      <c r="I945">
        <v>0</v>
      </c>
      <c r="J945">
        <v>0</v>
      </c>
      <c r="K945">
        <v>0</v>
      </c>
      <c r="L945">
        <v>0</v>
      </c>
      <c r="M945">
        <v>0</v>
      </c>
    </row>
    <row r="946" spans="2:13" x14ac:dyDescent="0.2">
      <c r="B946">
        <v>0</v>
      </c>
      <c r="C946">
        <v>0</v>
      </c>
      <c r="D946">
        <v>0</v>
      </c>
      <c r="E946">
        <v>0</v>
      </c>
      <c r="F946">
        <v>0</v>
      </c>
      <c r="G946">
        <v>1111111</v>
      </c>
      <c r="H946">
        <v>0</v>
      </c>
      <c r="I946">
        <v>0</v>
      </c>
      <c r="J946">
        <v>0</v>
      </c>
      <c r="K946">
        <v>0</v>
      </c>
      <c r="L946">
        <v>0</v>
      </c>
      <c r="M946">
        <v>0</v>
      </c>
    </row>
    <row r="947" spans="2:13" x14ac:dyDescent="0.2">
      <c r="B947">
        <v>0</v>
      </c>
      <c r="C947">
        <v>0</v>
      </c>
      <c r="D947">
        <v>0</v>
      </c>
      <c r="E947">
        <v>0</v>
      </c>
      <c r="F947">
        <v>0</v>
      </c>
      <c r="G947">
        <v>1111111</v>
      </c>
      <c r="H947">
        <v>0</v>
      </c>
      <c r="I947">
        <v>0</v>
      </c>
      <c r="J947">
        <v>0</v>
      </c>
      <c r="K947">
        <v>0</v>
      </c>
      <c r="L947">
        <v>0</v>
      </c>
      <c r="M947">
        <v>0</v>
      </c>
    </row>
    <row r="948" spans="2:13" x14ac:dyDescent="0.2">
      <c r="B948">
        <v>0</v>
      </c>
      <c r="C948">
        <v>0</v>
      </c>
      <c r="D948">
        <v>0</v>
      </c>
      <c r="E948">
        <v>0</v>
      </c>
      <c r="F948">
        <v>0</v>
      </c>
      <c r="G948">
        <v>1111111</v>
      </c>
      <c r="H948">
        <v>0</v>
      </c>
      <c r="I948">
        <v>0</v>
      </c>
      <c r="J948">
        <v>0</v>
      </c>
      <c r="K948">
        <v>0</v>
      </c>
      <c r="L948">
        <v>0</v>
      </c>
      <c r="M948">
        <v>0</v>
      </c>
    </row>
    <row r="949" spans="2:13" x14ac:dyDescent="0.2">
      <c r="B949">
        <v>0</v>
      </c>
      <c r="C949">
        <v>0</v>
      </c>
      <c r="D949">
        <v>0</v>
      </c>
      <c r="E949">
        <v>0</v>
      </c>
      <c r="F949">
        <v>0</v>
      </c>
      <c r="G949">
        <v>1111111</v>
      </c>
      <c r="H949">
        <v>0</v>
      </c>
      <c r="I949">
        <v>0</v>
      </c>
      <c r="J949">
        <v>0</v>
      </c>
      <c r="K949">
        <v>0</v>
      </c>
      <c r="L949">
        <v>0</v>
      </c>
      <c r="M949">
        <v>0</v>
      </c>
    </row>
    <row r="950" spans="2:13" x14ac:dyDescent="0.2">
      <c r="B950">
        <v>0</v>
      </c>
      <c r="C950">
        <v>0</v>
      </c>
      <c r="D950">
        <v>0</v>
      </c>
      <c r="E950">
        <v>0</v>
      </c>
      <c r="F950">
        <v>0</v>
      </c>
      <c r="G950">
        <v>1111111</v>
      </c>
      <c r="H950">
        <v>0</v>
      </c>
      <c r="I950">
        <v>0</v>
      </c>
      <c r="J950">
        <v>0</v>
      </c>
      <c r="K950">
        <v>0</v>
      </c>
      <c r="L950">
        <v>0</v>
      </c>
      <c r="M950">
        <v>0</v>
      </c>
    </row>
    <row r="951" spans="2:13" x14ac:dyDescent="0.2">
      <c r="B951">
        <v>0</v>
      </c>
      <c r="C951">
        <v>0</v>
      </c>
      <c r="D951">
        <v>0</v>
      </c>
      <c r="E951">
        <v>0</v>
      </c>
      <c r="F951">
        <v>0</v>
      </c>
      <c r="G951">
        <v>1111111</v>
      </c>
      <c r="H951">
        <v>0</v>
      </c>
      <c r="I951">
        <v>0</v>
      </c>
      <c r="J951">
        <v>0</v>
      </c>
      <c r="K951">
        <v>0</v>
      </c>
      <c r="L951">
        <v>0</v>
      </c>
      <c r="M951">
        <v>0</v>
      </c>
    </row>
    <row r="952" spans="2:13" x14ac:dyDescent="0.2">
      <c r="B952">
        <v>0</v>
      </c>
      <c r="C952">
        <v>0</v>
      </c>
      <c r="D952">
        <v>0</v>
      </c>
      <c r="E952">
        <v>0</v>
      </c>
      <c r="F952">
        <v>0</v>
      </c>
      <c r="G952">
        <v>1111111</v>
      </c>
      <c r="H952">
        <v>0</v>
      </c>
      <c r="I952">
        <v>0</v>
      </c>
      <c r="J952">
        <v>0</v>
      </c>
      <c r="K952">
        <v>0</v>
      </c>
      <c r="L952">
        <v>0</v>
      </c>
      <c r="M952">
        <v>0</v>
      </c>
    </row>
    <row r="953" spans="2:13" x14ac:dyDescent="0.2">
      <c r="B953">
        <v>0</v>
      </c>
      <c r="C953">
        <v>0</v>
      </c>
      <c r="D953">
        <v>0</v>
      </c>
      <c r="E953">
        <v>0</v>
      </c>
      <c r="F953">
        <v>0</v>
      </c>
      <c r="G953">
        <v>1111111</v>
      </c>
      <c r="H953">
        <v>0</v>
      </c>
      <c r="I953">
        <v>0</v>
      </c>
      <c r="J953">
        <v>0</v>
      </c>
      <c r="K953">
        <v>0</v>
      </c>
      <c r="L953">
        <v>0</v>
      </c>
      <c r="M953">
        <v>0</v>
      </c>
    </row>
    <row r="954" spans="2:13" x14ac:dyDescent="0.2">
      <c r="B954">
        <v>0</v>
      </c>
      <c r="C954">
        <v>0</v>
      </c>
      <c r="D954">
        <v>0</v>
      </c>
      <c r="E954">
        <v>0</v>
      </c>
      <c r="F954">
        <v>0</v>
      </c>
      <c r="G954">
        <v>1111111</v>
      </c>
      <c r="H954">
        <v>0</v>
      </c>
      <c r="I954">
        <v>0</v>
      </c>
      <c r="J954">
        <v>0</v>
      </c>
      <c r="K954">
        <v>0</v>
      </c>
      <c r="L954">
        <v>0</v>
      </c>
      <c r="M954">
        <v>0</v>
      </c>
    </row>
    <row r="955" spans="2:13" x14ac:dyDescent="0.2">
      <c r="B955">
        <v>0</v>
      </c>
      <c r="C955">
        <v>0</v>
      </c>
      <c r="D955">
        <v>0</v>
      </c>
      <c r="E955">
        <v>0</v>
      </c>
      <c r="F955">
        <v>0</v>
      </c>
      <c r="G955">
        <v>1111111</v>
      </c>
      <c r="H955">
        <v>0</v>
      </c>
      <c r="I955">
        <v>0</v>
      </c>
      <c r="J955">
        <v>0</v>
      </c>
      <c r="K955">
        <v>0</v>
      </c>
      <c r="L955">
        <v>0</v>
      </c>
      <c r="M955">
        <v>0</v>
      </c>
    </row>
    <row r="956" spans="2:13" x14ac:dyDescent="0.2">
      <c r="B956">
        <v>0</v>
      </c>
      <c r="C956">
        <v>0</v>
      </c>
      <c r="D956">
        <v>0</v>
      </c>
      <c r="E956">
        <v>0</v>
      </c>
      <c r="F956">
        <v>0</v>
      </c>
      <c r="G956">
        <v>1111111</v>
      </c>
      <c r="H956">
        <v>0</v>
      </c>
      <c r="I956">
        <v>0</v>
      </c>
      <c r="J956">
        <v>0</v>
      </c>
      <c r="K956">
        <v>0</v>
      </c>
      <c r="L956">
        <v>0</v>
      </c>
      <c r="M956">
        <v>0</v>
      </c>
    </row>
    <row r="957" spans="2:13" x14ac:dyDescent="0.2">
      <c r="B957">
        <v>0</v>
      </c>
      <c r="C957">
        <v>0</v>
      </c>
      <c r="D957">
        <v>0</v>
      </c>
      <c r="E957">
        <v>0</v>
      </c>
      <c r="F957">
        <v>0</v>
      </c>
      <c r="G957">
        <v>1111111</v>
      </c>
      <c r="H957">
        <v>0</v>
      </c>
      <c r="I957">
        <v>0</v>
      </c>
      <c r="J957">
        <v>0</v>
      </c>
      <c r="K957">
        <v>0</v>
      </c>
      <c r="L957">
        <v>0</v>
      </c>
      <c r="M957">
        <v>0</v>
      </c>
    </row>
    <row r="958" spans="2:13" x14ac:dyDescent="0.2">
      <c r="B958">
        <v>0</v>
      </c>
      <c r="C958">
        <v>0</v>
      </c>
      <c r="D958">
        <v>0</v>
      </c>
      <c r="E958">
        <v>0</v>
      </c>
      <c r="F958">
        <v>0</v>
      </c>
      <c r="G958">
        <v>1111111</v>
      </c>
      <c r="H958">
        <v>0</v>
      </c>
      <c r="I958">
        <v>0</v>
      </c>
      <c r="J958">
        <v>0</v>
      </c>
      <c r="K958">
        <v>0</v>
      </c>
      <c r="L958">
        <v>0</v>
      </c>
      <c r="M958">
        <v>0</v>
      </c>
    </row>
    <row r="959" spans="2:13" x14ac:dyDescent="0.2">
      <c r="B959">
        <v>0</v>
      </c>
      <c r="C959">
        <v>0</v>
      </c>
      <c r="D959">
        <v>0</v>
      </c>
      <c r="E959">
        <v>0</v>
      </c>
      <c r="F959">
        <v>0</v>
      </c>
      <c r="G959">
        <v>1111111</v>
      </c>
      <c r="H959">
        <v>0</v>
      </c>
      <c r="I959">
        <v>0</v>
      </c>
      <c r="J959">
        <v>0</v>
      </c>
      <c r="K959">
        <v>0</v>
      </c>
      <c r="L959">
        <v>0</v>
      </c>
      <c r="M959">
        <v>0</v>
      </c>
    </row>
    <row r="960" spans="2:13" x14ac:dyDescent="0.2">
      <c r="B960">
        <v>0</v>
      </c>
      <c r="C960">
        <v>0</v>
      </c>
      <c r="D960">
        <v>0</v>
      </c>
      <c r="E960">
        <v>0</v>
      </c>
      <c r="F960">
        <v>0</v>
      </c>
      <c r="G960">
        <v>1111111</v>
      </c>
      <c r="H960">
        <v>0</v>
      </c>
      <c r="I960">
        <v>0</v>
      </c>
      <c r="J960">
        <v>0</v>
      </c>
      <c r="K960">
        <v>0</v>
      </c>
      <c r="L960">
        <v>0</v>
      </c>
      <c r="M960">
        <v>0</v>
      </c>
    </row>
    <row r="961" spans="2:13" x14ac:dyDescent="0.2">
      <c r="B961">
        <v>0</v>
      </c>
      <c r="C961">
        <v>0</v>
      </c>
      <c r="D961">
        <v>0</v>
      </c>
      <c r="E961">
        <v>0</v>
      </c>
      <c r="F961">
        <v>0</v>
      </c>
      <c r="G961">
        <v>1111111</v>
      </c>
      <c r="H961">
        <v>0</v>
      </c>
      <c r="I961">
        <v>0</v>
      </c>
      <c r="J961">
        <v>0</v>
      </c>
      <c r="K961">
        <v>0</v>
      </c>
      <c r="L961">
        <v>0</v>
      </c>
      <c r="M961">
        <v>0</v>
      </c>
    </row>
    <row r="962" spans="2:13" x14ac:dyDescent="0.2">
      <c r="B962">
        <v>0</v>
      </c>
      <c r="C962">
        <v>0</v>
      </c>
      <c r="D962">
        <v>0</v>
      </c>
      <c r="E962">
        <v>0</v>
      </c>
      <c r="F962">
        <v>0</v>
      </c>
      <c r="G962">
        <v>1111111</v>
      </c>
      <c r="H962">
        <v>0</v>
      </c>
      <c r="I962">
        <v>0</v>
      </c>
      <c r="J962">
        <v>0</v>
      </c>
      <c r="K962">
        <v>0</v>
      </c>
      <c r="L962">
        <v>0</v>
      </c>
      <c r="M962">
        <v>0</v>
      </c>
    </row>
    <row r="963" spans="2:13" x14ac:dyDescent="0.2">
      <c r="B963">
        <v>0</v>
      </c>
      <c r="C963">
        <v>0</v>
      </c>
      <c r="D963">
        <v>0</v>
      </c>
      <c r="E963">
        <v>0</v>
      </c>
      <c r="F963">
        <v>0</v>
      </c>
      <c r="G963">
        <v>1111111</v>
      </c>
      <c r="H963">
        <v>0</v>
      </c>
      <c r="I963">
        <v>0</v>
      </c>
      <c r="J963">
        <v>0</v>
      </c>
      <c r="K963">
        <v>0</v>
      </c>
      <c r="L963">
        <v>0</v>
      </c>
      <c r="M963">
        <v>0</v>
      </c>
    </row>
    <row r="964" spans="2:13" x14ac:dyDescent="0.2">
      <c r="B964">
        <v>0</v>
      </c>
      <c r="C964">
        <v>0</v>
      </c>
      <c r="D964">
        <v>0</v>
      </c>
      <c r="E964">
        <v>0</v>
      </c>
      <c r="F964">
        <v>0</v>
      </c>
      <c r="G964">
        <v>1111111</v>
      </c>
      <c r="H964">
        <v>0</v>
      </c>
      <c r="I964">
        <v>0</v>
      </c>
      <c r="J964">
        <v>0</v>
      </c>
      <c r="K964">
        <v>0</v>
      </c>
      <c r="L964">
        <v>0</v>
      </c>
      <c r="M964">
        <v>0</v>
      </c>
    </row>
    <row r="965" spans="2:13" x14ac:dyDescent="0.2">
      <c r="B965">
        <v>0</v>
      </c>
      <c r="C965">
        <v>0</v>
      </c>
      <c r="D965">
        <v>0</v>
      </c>
      <c r="E965">
        <v>0</v>
      </c>
      <c r="F965">
        <v>0</v>
      </c>
      <c r="G965">
        <v>1111111</v>
      </c>
      <c r="H965">
        <v>0</v>
      </c>
      <c r="I965">
        <v>0</v>
      </c>
      <c r="J965">
        <v>0</v>
      </c>
      <c r="K965">
        <v>0</v>
      </c>
      <c r="L965">
        <v>0</v>
      </c>
      <c r="M965">
        <v>0</v>
      </c>
    </row>
    <row r="966" spans="2:13" x14ac:dyDescent="0.2">
      <c r="B966">
        <v>0</v>
      </c>
      <c r="C966">
        <v>0</v>
      </c>
      <c r="D966">
        <v>0</v>
      </c>
      <c r="E966">
        <v>0</v>
      </c>
      <c r="F966">
        <v>0</v>
      </c>
      <c r="G966">
        <v>1111111</v>
      </c>
      <c r="H966">
        <v>0</v>
      </c>
      <c r="I966">
        <v>0</v>
      </c>
      <c r="J966">
        <v>0</v>
      </c>
      <c r="K966">
        <v>0</v>
      </c>
      <c r="L966">
        <v>0</v>
      </c>
      <c r="M966">
        <v>0</v>
      </c>
    </row>
    <row r="967" spans="2:13" x14ac:dyDescent="0.2">
      <c r="B967">
        <v>0</v>
      </c>
      <c r="C967">
        <v>0</v>
      </c>
      <c r="D967">
        <v>0</v>
      </c>
      <c r="E967">
        <v>0</v>
      </c>
      <c r="F967">
        <v>0</v>
      </c>
      <c r="G967">
        <v>1111111</v>
      </c>
      <c r="H967">
        <v>0</v>
      </c>
      <c r="I967">
        <v>0</v>
      </c>
      <c r="J967">
        <v>0</v>
      </c>
      <c r="K967">
        <v>0</v>
      </c>
      <c r="L967">
        <v>0</v>
      </c>
      <c r="M967">
        <v>0</v>
      </c>
    </row>
    <row r="968" spans="2:13" x14ac:dyDescent="0.2">
      <c r="B968">
        <v>0</v>
      </c>
      <c r="C968">
        <v>0</v>
      </c>
      <c r="D968">
        <v>0</v>
      </c>
      <c r="E968">
        <v>0</v>
      </c>
      <c r="F968">
        <v>0</v>
      </c>
      <c r="G968">
        <v>1111111</v>
      </c>
      <c r="H968">
        <v>0</v>
      </c>
      <c r="I968">
        <v>0</v>
      </c>
      <c r="J968">
        <v>0</v>
      </c>
      <c r="K968">
        <v>0</v>
      </c>
      <c r="L968">
        <v>0</v>
      </c>
      <c r="M968">
        <v>0</v>
      </c>
    </row>
    <row r="969" spans="2:13" x14ac:dyDescent="0.2">
      <c r="B969">
        <v>0</v>
      </c>
      <c r="C969">
        <v>0</v>
      </c>
      <c r="D969">
        <v>0</v>
      </c>
      <c r="E969">
        <v>0</v>
      </c>
      <c r="F969">
        <v>0</v>
      </c>
      <c r="G969">
        <v>1111111</v>
      </c>
      <c r="H969">
        <v>0</v>
      </c>
      <c r="I969">
        <v>0</v>
      </c>
      <c r="J969">
        <v>0</v>
      </c>
      <c r="K969">
        <v>0</v>
      </c>
      <c r="L969">
        <v>0</v>
      </c>
      <c r="M969">
        <v>0</v>
      </c>
    </row>
    <row r="970" spans="2:13" x14ac:dyDescent="0.2">
      <c r="B970">
        <v>0</v>
      </c>
      <c r="C970">
        <v>0</v>
      </c>
      <c r="D970">
        <v>0</v>
      </c>
      <c r="E970">
        <v>0</v>
      </c>
      <c r="F970">
        <v>0</v>
      </c>
      <c r="G970">
        <v>1111111</v>
      </c>
      <c r="H970">
        <v>0</v>
      </c>
      <c r="I970">
        <v>0</v>
      </c>
      <c r="J970">
        <v>0</v>
      </c>
      <c r="K970">
        <v>0</v>
      </c>
      <c r="L970">
        <v>0</v>
      </c>
      <c r="M970">
        <v>0</v>
      </c>
    </row>
    <row r="971" spans="2:13" x14ac:dyDescent="0.2">
      <c r="B971">
        <v>0</v>
      </c>
      <c r="C971">
        <v>0</v>
      </c>
      <c r="D971">
        <v>0</v>
      </c>
      <c r="E971">
        <v>0</v>
      </c>
      <c r="F971">
        <v>0</v>
      </c>
      <c r="G971">
        <v>1111111</v>
      </c>
      <c r="H971">
        <v>0</v>
      </c>
      <c r="I971">
        <v>0</v>
      </c>
      <c r="J971">
        <v>0</v>
      </c>
      <c r="K971">
        <v>0</v>
      </c>
      <c r="L971">
        <v>0</v>
      </c>
      <c r="M971">
        <v>0</v>
      </c>
    </row>
    <row r="972" spans="2:13" x14ac:dyDescent="0.2">
      <c r="B972">
        <v>0</v>
      </c>
      <c r="C972">
        <v>0</v>
      </c>
      <c r="D972">
        <v>0</v>
      </c>
      <c r="E972">
        <v>0</v>
      </c>
      <c r="F972">
        <v>0</v>
      </c>
      <c r="G972">
        <v>1111111</v>
      </c>
      <c r="H972">
        <v>0</v>
      </c>
      <c r="I972">
        <v>0</v>
      </c>
      <c r="J972">
        <v>0</v>
      </c>
      <c r="K972">
        <v>0</v>
      </c>
      <c r="L972">
        <v>0</v>
      </c>
      <c r="M972">
        <v>0</v>
      </c>
    </row>
    <row r="973" spans="2:13" x14ac:dyDescent="0.2">
      <c r="B973">
        <v>0</v>
      </c>
      <c r="C973">
        <v>0</v>
      </c>
      <c r="D973">
        <v>0</v>
      </c>
      <c r="E973">
        <v>0</v>
      </c>
      <c r="F973">
        <v>0</v>
      </c>
      <c r="G973">
        <v>1111111</v>
      </c>
      <c r="H973">
        <v>0</v>
      </c>
      <c r="I973">
        <v>0</v>
      </c>
      <c r="J973">
        <v>0</v>
      </c>
      <c r="K973">
        <v>0</v>
      </c>
      <c r="L973">
        <v>0</v>
      </c>
      <c r="M973">
        <v>0</v>
      </c>
    </row>
    <row r="974" spans="2:13" x14ac:dyDescent="0.2">
      <c r="B974">
        <v>0</v>
      </c>
      <c r="C974">
        <v>0</v>
      </c>
      <c r="D974">
        <v>0</v>
      </c>
      <c r="E974">
        <v>0</v>
      </c>
      <c r="F974">
        <v>0</v>
      </c>
      <c r="G974">
        <v>1111111</v>
      </c>
      <c r="H974">
        <v>0</v>
      </c>
      <c r="I974">
        <v>0</v>
      </c>
      <c r="J974">
        <v>0</v>
      </c>
      <c r="K974">
        <v>0</v>
      </c>
      <c r="L974">
        <v>0</v>
      </c>
      <c r="M974">
        <v>0</v>
      </c>
    </row>
    <row r="975" spans="2:13" x14ac:dyDescent="0.2">
      <c r="B975">
        <v>0</v>
      </c>
      <c r="C975">
        <v>0</v>
      </c>
      <c r="D975">
        <v>0</v>
      </c>
      <c r="E975">
        <v>0</v>
      </c>
      <c r="F975">
        <v>0</v>
      </c>
      <c r="G975">
        <v>1111111</v>
      </c>
      <c r="H975">
        <v>0</v>
      </c>
      <c r="I975">
        <v>0</v>
      </c>
      <c r="J975">
        <v>0</v>
      </c>
      <c r="K975">
        <v>0</v>
      </c>
      <c r="L975">
        <v>0</v>
      </c>
      <c r="M975">
        <v>0</v>
      </c>
    </row>
    <row r="976" spans="2:13" x14ac:dyDescent="0.2">
      <c r="B976">
        <v>0</v>
      </c>
      <c r="C976">
        <v>0</v>
      </c>
      <c r="D976">
        <v>0</v>
      </c>
      <c r="E976">
        <v>0</v>
      </c>
      <c r="F976">
        <v>0</v>
      </c>
      <c r="G976">
        <v>1111111</v>
      </c>
      <c r="H976">
        <v>0</v>
      </c>
      <c r="I976">
        <v>0</v>
      </c>
      <c r="J976">
        <v>0</v>
      </c>
      <c r="K976">
        <v>0</v>
      </c>
      <c r="L976">
        <v>0</v>
      </c>
      <c r="M976">
        <v>0</v>
      </c>
    </row>
    <row r="977" spans="2:13" x14ac:dyDescent="0.2">
      <c r="B977">
        <v>0</v>
      </c>
      <c r="C977">
        <v>0</v>
      </c>
      <c r="D977">
        <v>0</v>
      </c>
      <c r="E977">
        <v>0</v>
      </c>
      <c r="F977">
        <v>0</v>
      </c>
      <c r="G977">
        <v>1111111</v>
      </c>
      <c r="H977">
        <v>0</v>
      </c>
      <c r="I977">
        <v>0</v>
      </c>
      <c r="J977">
        <v>0</v>
      </c>
      <c r="K977">
        <v>0</v>
      </c>
      <c r="L977">
        <v>0</v>
      </c>
      <c r="M977">
        <v>0</v>
      </c>
    </row>
    <row r="978" spans="2:13" x14ac:dyDescent="0.2">
      <c r="B978">
        <v>0</v>
      </c>
      <c r="C978">
        <v>0</v>
      </c>
      <c r="D978">
        <v>0</v>
      </c>
      <c r="E978">
        <v>0</v>
      </c>
      <c r="F978">
        <v>0</v>
      </c>
      <c r="G978">
        <v>1111111</v>
      </c>
      <c r="H978">
        <v>0</v>
      </c>
      <c r="I978">
        <v>0</v>
      </c>
      <c r="J978">
        <v>0</v>
      </c>
      <c r="K978">
        <v>0</v>
      </c>
      <c r="L978">
        <v>0</v>
      </c>
      <c r="M978">
        <v>0</v>
      </c>
    </row>
    <row r="979" spans="2:13" x14ac:dyDescent="0.2">
      <c r="B979">
        <v>0</v>
      </c>
      <c r="C979">
        <v>0</v>
      </c>
      <c r="D979">
        <v>0</v>
      </c>
      <c r="E979">
        <v>0</v>
      </c>
      <c r="F979">
        <v>0</v>
      </c>
      <c r="G979">
        <v>1111111</v>
      </c>
      <c r="H979">
        <v>0</v>
      </c>
      <c r="I979">
        <v>0</v>
      </c>
      <c r="J979">
        <v>0</v>
      </c>
      <c r="K979">
        <v>0</v>
      </c>
      <c r="L979">
        <v>0</v>
      </c>
      <c r="M979">
        <v>0</v>
      </c>
    </row>
    <row r="980" spans="2:13" x14ac:dyDescent="0.2">
      <c r="B980">
        <v>0</v>
      </c>
      <c r="C980">
        <v>0</v>
      </c>
      <c r="D980">
        <v>0</v>
      </c>
      <c r="E980">
        <v>0</v>
      </c>
      <c r="F980">
        <v>0</v>
      </c>
      <c r="G980">
        <v>1111111</v>
      </c>
      <c r="H980">
        <v>0</v>
      </c>
      <c r="I980">
        <v>0</v>
      </c>
      <c r="J980">
        <v>0</v>
      </c>
      <c r="K980">
        <v>0</v>
      </c>
      <c r="L980">
        <v>0</v>
      </c>
      <c r="M980">
        <v>0</v>
      </c>
    </row>
    <row r="981" spans="2:13" x14ac:dyDescent="0.2">
      <c r="B981">
        <v>0</v>
      </c>
      <c r="C981">
        <v>0</v>
      </c>
      <c r="D981">
        <v>0</v>
      </c>
      <c r="E981">
        <v>0</v>
      </c>
      <c r="F981">
        <v>0</v>
      </c>
      <c r="G981">
        <v>1111111</v>
      </c>
      <c r="H981">
        <v>0</v>
      </c>
      <c r="I981">
        <v>0</v>
      </c>
      <c r="J981">
        <v>0</v>
      </c>
      <c r="K981">
        <v>0</v>
      </c>
      <c r="L981">
        <v>0</v>
      </c>
      <c r="M981">
        <v>0</v>
      </c>
    </row>
    <row r="982" spans="2:13" x14ac:dyDescent="0.2">
      <c r="B982">
        <v>0</v>
      </c>
      <c r="C982">
        <v>0</v>
      </c>
      <c r="D982">
        <v>0</v>
      </c>
      <c r="E982">
        <v>0</v>
      </c>
      <c r="F982">
        <v>0</v>
      </c>
      <c r="G982">
        <v>1111111</v>
      </c>
      <c r="H982">
        <v>0</v>
      </c>
      <c r="I982">
        <v>0</v>
      </c>
      <c r="J982">
        <v>0</v>
      </c>
      <c r="K982">
        <v>0</v>
      </c>
      <c r="L982">
        <v>0</v>
      </c>
      <c r="M982">
        <v>0</v>
      </c>
    </row>
    <row r="983" spans="2:13" x14ac:dyDescent="0.2">
      <c r="B983">
        <v>0</v>
      </c>
      <c r="C983">
        <v>0</v>
      </c>
      <c r="D983">
        <v>0</v>
      </c>
      <c r="E983">
        <v>0</v>
      </c>
      <c r="F983">
        <v>0</v>
      </c>
      <c r="G983">
        <v>1111111</v>
      </c>
      <c r="H983">
        <v>0</v>
      </c>
      <c r="I983">
        <v>0</v>
      </c>
      <c r="J983">
        <v>0</v>
      </c>
      <c r="K983">
        <v>0</v>
      </c>
      <c r="L983">
        <v>0</v>
      </c>
      <c r="M983">
        <v>0</v>
      </c>
    </row>
    <row r="984" spans="2:13" x14ac:dyDescent="0.2">
      <c r="B984">
        <v>0</v>
      </c>
      <c r="C984">
        <v>0</v>
      </c>
      <c r="D984">
        <v>0</v>
      </c>
      <c r="E984">
        <v>0</v>
      </c>
      <c r="F984">
        <v>0</v>
      </c>
      <c r="G984">
        <v>1111111</v>
      </c>
      <c r="H984">
        <v>0</v>
      </c>
      <c r="I984">
        <v>0</v>
      </c>
      <c r="J984">
        <v>0</v>
      </c>
      <c r="K984">
        <v>0</v>
      </c>
      <c r="L984">
        <v>0</v>
      </c>
      <c r="M984">
        <v>0</v>
      </c>
    </row>
    <row r="985" spans="2:13" x14ac:dyDescent="0.2">
      <c r="B985">
        <v>0</v>
      </c>
      <c r="C985">
        <v>0</v>
      </c>
      <c r="D985">
        <v>0</v>
      </c>
      <c r="E985">
        <v>0</v>
      </c>
      <c r="F985">
        <v>0</v>
      </c>
      <c r="G985">
        <v>1111111</v>
      </c>
      <c r="H985">
        <v>0</v>
      </c>
      <c r="I985">
        <v>0</v>
      </c>
      <c r="J985">
        <v>0</v>
      </c>
      <c r="K985">
        <v>0</v>
      </c>
      <c r="L985">
        <v>0</v>
      </c>
      <c r="M985">
        <v>0</v>
      </c>
    </row>
    <row r="986" spans="2:13" x14ac:dyDescent="0.2">
      <c r="B986">
        <v>0</v>
      </c>
      <c r="C986">
        <v>0</v>
      </c>
      <c r="D986">
        <v>0</v>
      </c>
      <c r="E986">
        <v>0</v>
      </c>
      <c r="F986">
        <v>0</v>
      </c>
      <c r="G986">
        <v>1111111</v>
      </c>
      <c r="H986">
        <v>0</v>
      </c>
      <c r="I986">
        <v>0</v>
      </c>
      <c r="J986">
        <v>0</v>
      </c>
      <c r="K986">
        <v>0</v>
      </c>
      <c r="L986">
        <v>0</v>
      </c>
      <c r="M986">
        <v>0</v>
      </c>
    </row>
    <row r="987" spans="2:13" x14ac:dyDescent="0.2">
      <c r="B987">
        <v>0</v>
      </c>
      <c r="C987">
        <v>0</v>
      </c>
      <c r="D987">
        <v>0</v>
      </c>
      <c r="E987">
        <v>0</v>
      </c>
      <c r="F987">
        <v>0</v>
      </c>
      <c r="G987">
        <v>1111111</v>
      </c>
      <c r="H987">
        <v>0</v>
      </c>
      <c r="I987">
        <v>0</v>
      </c>
      <c r="J987">
        <v>0</v>
      </c>
      <c r="K987">
        <v>0</v>
      </c>
      <c r="L987">
        <v>0</v>
      </c>
      <c r="M987">
        <v>0</v>
      </c>
    </row>
    <row r="988" spans="2:13" x14ac:dyDescent="0.2">
      <c r="B988">
        <v>0</v>
      </c>
      <c r="C988">
        <v>0</v>
      </c>
      <c r="D988">
        <v>0</v>
      </c>
      <c r="E988">
        <v>0</v>
      </c>
      <c r="F988">
        <v>0</v>
      </c>
      <c r="G988">
        <v>1111111</v>
      </c>
      <c r="H988">
        <v>0</v>
      </c>
      <c r="I988">
        <v>0</v>
      </c>
      <c r="J988">
        <v>0</v>
      </c>
      <c r="K988">
        <v>0</v>
      </c>
      <c r="L988">
        <v>0</v>
      </c>
      <c r="M988">
        <v>0</v>
      </c>
    </row>
    <row r="989" spans="2:13" x14ac:dyDescent="0.2">
      <c r="B989">
        <v>0</v>
      </c>
      <c r="C989">
        <v>0</v>
      </c>
      <c r="D989">
        <v>0</v>
      </c>
      <c r="E989">
        <v>0</v>
      </c>
      <c r="F989">
        <v>0</v>
      </c>
      <c r="G989">
        <v>1111111</v>
      </c>
      <c r="H989">
        <v>0</v>
      </c>
      <c r="I989">
        <v>0</v>
      </c>
      <c r="J989">
        <v>0</v>
      </c>
      <c r="K989">
        <v>0</v>
      </c>
      <c r="L989">
        <v>0</v>
      </c>
      <c r="M989">
        <v>0</v>
      </c>
    </row>
    <row r="990" spans="2:13" x14ac:dyDescent="0.2">
      <c r="B990">
        <v>0</v>
      </c>
      <c r="C990">
        <v>0</v>
      </c>
      <c r="D990">
        <v>0</v>
      </c>
      <c r="E990">
        <v>0</v>
      </c>
      <c r="F990">
        <v>0</v>
      </c>
      <c r="G990">
        <v>1111111</v>
      </c>
      <c r="H990">
        <v>0</v>
      </c>
      <c r="I990">
        <v>0</v>
      </c>
      <c r="J990">
        <v>0</v>
      </c>
      <c r="K990">
        <v>0</v>
      </c>
      <c r="L990">
        <v>0</v>
      </c>
      <c r="M990">
        <v>0</v>
      </c>
    </row>
    <row r="991" spans="2:13" x14ac:dyDescent="0.2">
      <c r="B991">
        <v>0</v>
      </c>
      <c r="C991">
        <v>0</v>
      </c>
      <c r="D991">
        <v>0</v>
      </c>
      <c r="E991">
        <v>0</v>
      </c>
      <c r="F991">
        <v>0</v>
      </c>
      <c r="G991">
        <v>1111111</v>
      </c>
      <c r="H991">
        <v>0</v>
      </c>
      <c r="I991">
        <v>0</v>
      </c>
      <c r="J991">
        <v>0</v>
      </c>
      <c r="K991">
        <v>0</v>
      </c>
      <c r="L991">
        <v>0</v>
      </c>
      <c r="M991">
        <v>0</v>
      </c>
    </row>
    <row r="992" spans="2:13" x14ac:dyDescent="0.2">
      <c r="B992">
        <v>0</v>
      </c>
      <c r="C992">
        <v>0</v>
      </c>
      <c r="D992">
        <v>0</v>
      </c>
      <c r="E992">
        <v>0</v>
      </c>
      <c r="F992">
        <v>0</v>
      </c>
      <c r="G992">
        <v>1111111</v>
      </c>
      <c r="H992">
        <v>0</v>
      </c>
      <c r="I992">
        <v>0</v>
      </c>
      <c r="J992">
        <v>0</v>
      </c>
      <c r="K992">
        <v>0</v>
      </c>
      <c r="L992">
        <v>0</v>
      </c>
      <c r="M992">
        <v>0</v>
      </c>
    </row>
    <row r="993" spans="2:13" x14ac:dyDescent="0.2">
      <c r="B993">
        <v>0</v>
      </c>
      <c r="C993">
        <v>0</v>
      </c>
      <c r="D993">
        <v>0</v>
      </c>
      <c r="E993">
        <v>0</v>
      </c>
      <c r="F993">
        <v>0</v>
      </c>
      <c r="G993">
        <v>1111111</v>
      </c>
      <c r="H993">
        <v>0</v>
      </c>
      <c r="I993">
        <v>0</v>
      </c>
      <c r="J993">
        <v>0</v>
      </c>
      <c r="K993">
        <v>0</v>
      </c>
      <c r="L993">
        <v>0</v>
      </c>
      <c r="M993">
        <v>0</v>
      </c>
    </row>
    <row r="994" spans="2:13" x14ac:dyDescent="0.2">
      <c r="B994">
        <v>0</v>
      </c>
      <c r="C994">
        <v>0</v>
      </c>
      <c r="D994">
        <v>0</v>
      </c>
      <c r="E994">
        <v>0</v>
      </c>
      <c r="F994">
        <v>0</v>
      </c>
      <c r="G994">
        <v>1111111</v>
      </c>
      <c r="H994">
        <v>0</v>
      </c>
      <c r="I994">
        <v>0</v>
      </c>
      <c r="J994">
        <v>0</v>
      </c>
      <c r="K994">
        <v>0</v>
      </c>
      <c r="L994">
        <v>0</v>
      </c>
      <c r="M994">
        <v>0</v>
      </c>
    </row>
    <row r="995" spans="2:13" x14ac:dyDescent="0.2">
      <c r="B995">
        <v>0</v>
      </c>
      <c r="C995">
        <v>0</v>
      </c>
      <c r="D995">
        <v>0</v>
      </c>
      <c r="E995">
        <v>0</v>
      </c>
      <c r="F995">
        <v>0</v>
      </c>
      <c r="G995">
        <v>1111111</v>
      </c>
      <c r="H995">
        <v>0</v>
      </c>
      <c r="I995">
        <v>0</v>
      </c>
      <c r="J995">
        <v>0</v>
      </c>
      <c r="K995">
        <v>0</v>
      </c>
      <c r="L995">
        <v>0</v>
      </c>
      <c r="M995">
        <v>0</v>
      </c>
    </row>
    <row r="996" spans="2:13" x14ac:dyDescent="0.2">
      <c r="B996">
        <v>0</v>
      </c>
      <c r="C996">
        <v>0</v>
      </c>
      <c r="D996">
        <v>0</v>
      </c>
      <c r="E996">
        <v>0</v>
      </c>
      <c r="F996">
        <v>0</v>
      </c>
      <c r="G996">
        <v>1111111</v>
      </c>
      <c r="H996">
        <v>0</v>
      </c>
      <c r="I996">
        <v>0</v>
      </c>
      <c r="J996">
        <v>0</v>
      </c>
      <c r="K996">
        <v>0</v>
      </c>
      <c r="L996">
        <v>0</v>
      </c>
      <c r="M996">
        <v>0</v>
      </c>
    </row>
    <row r="997" spans="2:13" x14ac:dyDescent="0.2">
      <c r="B997">
        <v>0</v>
      </c>
      <c r="C997">
        <v>0</v>
      </c>
      <c r="D997">
        <v>0</v>
      </c>
      <c r="E997">
        <v>0</v>
      </c>
      <c r="F997">
        <v>0</v>
      </c>
      <c r="G997">
        <v>1111111</v>
      </c>
      <c r="H997">
        <v>0</v>
      </c>
      <c r="I997">
        <v>0</v>
      </c>
      <c r="J997">
        <v>0</v>
      </c>
      <c r="K997">
        <v>0</v>
      </c>
      <c r="L997">
        <v>0</v>
      </c>
      <c r="M997">
        <v>0</v>
      </c>
    </row>
    <row r="998" spans="2:13" x14ac:dyDescent="0.2">
      <c r="B998">
        <v>0</v>
      </c>
      <c r="C998">
        <v>0</v>
      </c>
      <c r="D998">
        <v>0</v>
      </c>
      <c r="E998">
        <v>0</v>
      </c>
      <c r="F998">
        <v>0</v>
      </c>
      <c r="G998">
        <v>1111111</v>
      </c>
      <c r="H998">
        <v>0</v>
      </c>
      <c r="I998">
        <v>0</v>
      </c>
      <c r="J998">
        <v>0</v>
      </c>
      <c r="K998">
        <v>0</v>
      </c>
      <c r="L998">
        <v>0</v>
      </c>
      <c r="M998">
        <v>0</v>
      </c>
    </row>
    <row r="999" spans="2:13" x14ac:dyDescent="0.2">
      <c r="B999">
        <v>0</v>
      </c>
      <c r="C999">
        <v>0</v>
      </c>
      <c r="D999">
        <v>0</v>
      </c>
      <c r="E999">
        <v>0</v>
      </c>
      <c r="F999">
        <v>0</v>
      </c>
      <c r="G999">
        <v>1111111</v>
      </c>
      <c r="H999">
        <v>0</v>
      </c>
      <c r="I999">
        <v>0</v>
      </c>
      <c r="J999">
        <v>0</v>
      </c>
      <c r="K999">
        <v>0</v>
      </c>
      <c r="L999">
        <v>0</v>
      </c>
      <c r="M999">
        <v>0</v>
      </c>
    </row>
    <row r="1000" spans="2:13" x14ac:dyDescent="0.2">
      <c r="B1000">
        <v>0</v>
      </c>
      <c r="C1000">
        <v>0</v>
      </c>
      <c r="D1000">
        <v>0</v>
      </c>
      <c r="E1000">
        <v>0</v>
      </c>
      <c r="F1000">
        <v>0</v>
      </c>
      <c r="G1000">
        <v>1111111</v>
      </c>
      <c r="H1000">
        <v>0</v>
      </c>
      <c r="I1000">
        <v>0</v>
      </c>
      <c r="J1000">
        <v>0</v>
      </c>
      <c r="K1000">
        <v>0</v>
      </c>
      <c r="L1000">
        <v>0</v>
      </c>
      <c r="M1000">
        <v>0</v>
      </c>
    </row>
    <row r="1001" spans="2:13" x14ac:dyDescent="0.2">
      <c r="B1001">
        <v>0</v>
      </c>
      <c r="C1001">
        <v>0</v>
      </c>
      <c r="D1001">
        <v>0</v>
      </c>
      <c r="E1001">
        <v>0</v>
      </c>
      <c r="F1001">
        <v>0</v>
      </c>
      <c r="G1001">
        <v>1111111</v>
      </c>
      <c r="H1001">
        <v>0</v>
      </c>
      <c r="I1001">
        <v>0</v>
      </c>
      <c r="J1001">
        <v>0</v>
      </c>
      <c r="K1001">
        <v>0</v>
      </c>
      <c r="L1001">
        <v>0</v>
      </c>
      <c r="M1001">
        <v>0</v>
      </c>
    </row>
    <row r="1002" spans="2:13" x14ac:dyDescent="0.2">
      <c r="B1002">
        <v>0</v>
      </c>
      <c r="C1002">
        <v>0</v>
      </c>
      <c r="D1002">
        <v>0</v>
      </c>
      <c r="E1002">
        <v>0</v>
      </c>
      <c r="F1002">
        <v>0</v>
      </c>
      <c r="G1002">
        <v>1111111</v>
      </c>
      <c r="H1002">
        <v>0</v>
      </c>
      <c r="I1002">
        <v>0</v>
      </c>
      <c r="J1002">
        <v>0</v>
      </c>
      <c r="K1002">
        <v>0</v>
      </c>
      <c r="L1002">
        <v>0</v>
      </c>
      <c r="M1002">
        <v>0</v>
      </c>
    </row>
    <row r="1003" spans="2:13" x14ac:dyDescent="0.2">
      <c r="B1003">
        <v>0</v>
      </c>
      <c r="C1003">
        <v>0</v>
      </c>
      <c r="D1003">
        <v>0</v>
      </c>
      <c r="E1003">
        <v>0</v>
      </c>
      <c r="F1003">
        <v>0</v>
      </c>
      <c r="G1003">
        <v>1111111</v>
      </c>
      <c r="H1003">
        <v>0</v>
      </c>
      <c r="I1003">
        <v>0</v>
      </c>
      <c r="J1003">
        <v>0</v>
      </c>
      <c r="K1003">
        <v>0</v>
      </c>
      <c r="L1003">
        <v>0</v>
      </c>
      <c r="M1003">
        <v>0</v>
      </c>
    </row>
    <row r="1004" spans="2:13" x14ac:dyDescent="0.2">
      <c r="B1004">
        <v>0</v>
      </c>
      <c r="C1004">
        <v>0</v>
      </c>
      <c r="D1004">
        <v>0</v>
      </c>
      <c r="E1004">
        <v>0</v>
      </c>
      <c r="F1004">
        <v>0</v>
      </c>
      <c r="G1004">
        <v>1111111</v>
      </c>
      <c r="H1004">
        <v>0</v>
      </c>
      <c r="I1004">
        <v>0</v>
      </c>
      <c r="J1004">
        <v>0</v>
      </c>
      <c r="K1004">
        <v>0</v>
      </c>
      <c r="L1004">
        <v>0</v>
      </c>
      <c r="M1004">
        <v>0</v>
      </c>
    </row>
    <row r="1005" spans="2:13" x14ac:dyDescent="0.2">
      <c r="B1005">
        <v>0</v>
      </c>
      <c r="C1005">
        <v>0</v>
      </c>
      <c r="D1005">
        <v>0</v>
      </c>
      <c r="E1005">
        <v>0</v>
      </c>
      <c r="F1005">
        <v>0</v>
      </c>
      <c r="G1005">
        <v>1111111</v>
      </c>
      <c r="H1005">
        <v>0</v>
      </c>
      <c r="I1005">
        <v>0</v>
      </c>
      <c r="J1005">
        <v>0</v>
      </c>
      <c r="K1005">
        <v>0</v>
      </c>
      <c r="L1005">
        <v>0</v>
      </c>
      <c r="M1005">
        <v>0</v>
      </c>
    </row>
    <row r="1006" spans="2:13" x14ac:dyDescent="0.2">
      <c r="B1006">
        <v>0</v>
      </c>
      <c r="C1006">
        <v>0</v>
      </c>
      <c r="D1006">
        <v>0</v>
      </c>
      <c r="E1006">
        <v>0</v>
      </c>
      <c r="F1006">
        <v>0</v>
      </c>
      <c r="G1006">
        <v>1111111</v>
      </c>
      <c r="H1006">
        <v>0</v>
      </c>
      <c r="I1006">
        <v>0</v>
      </c>
      <c r="J1006">
        <v>0</v>
      </c>
      <c r="K1006">
        <v>0</v>
      </c>
      <c r="L1006">
        <v>0</v>
      </c>
      <c r="M1006">
        <v>0</v>
      </c>
    </row>
    <row r="1007" spans="2:13" x14ac:dyDescent="0.2">
      <c r="B1007">
        <v>0</v>
      </c>
      <c r="C1007">
        <v>0</v>
      </c>
      <c r="D1007">
        <v>0</v>
      </c>
      <c r="E1007">
        <v>0</v>
      </c>
      <c r="F1007">
        <v>0</v>
      </c>
      <c r="G1007">
        <v>1111111</v>
      </c>
      <c r="H1007">
        <v>0</v>
      </c>
      <c r="I1007">
        <v>0</v>
      </c>
      <c r="J1007">
        <v>0</v>
      </c>
      <c r="K1007">
        <v>0</v>
      </c>
      <c r="L1007">
        <v>0</v>
      </c>
      <c r="M1007">
        <v>0</v>
      </c>
    </row>
    <row r="1008" spans="2:13" x14ac:dyDescent="0.2">
      <c r="B1008">
        <v>0</v>
      </c>
      <c r="C1008">
        <v>0</v>
      </c>
      <c r="D1008">
        <v>0</v>
      </c>
      <c r="E1008">
        <v>0</v>
      </c>
      <c r="F1008">
        <v>0</v>
      </c>
      <c r="G1008">
        <v>1111111</v>
      </c>
      <c r="H1008">
        <v>0</v>
      </c>
      <c r="I1008">
        <v>0</v>
      </c>
      <c r="J1008">
        <v>0</v>
      </c>
      <c r="K1008">
        <v>0</v>
      </c>
      <c r="L1008">
        <v>0</v>
      </c>
      <c r="M1008">
        <v>0</v>
      </c>
    </row>
    <row r="1009" spans="2:13" x14ac:dyDescent="0.2">
      <c r="B1009">
        <v>0</v>
      </c>
      <c r="C1009">
        <v>0</v>
      </c>
      <c r="D1009">
        <v>0</v>
      </c>
      <c r="E1009">
        <v>0</v>
      </c>
      <c r="F1009">
        <v>0</v>
      </c>
      <c r="G1009">
        <v>1111111</v>
      </c>
      <c r="H1009">
        <v>0</v>
      </c>
      <c r="I1009">
        <v>0</v>
      </c>
      <c r="J1009">
        <v>0</v>
      </c>
      <c r="K1009">
        <v>0</v>
      </c>
      <c r="L1009">
        <v>0</v>
      </c>
      <c r="M1009">
        <v>0</v>
      </c>
    </row>
    <row r="1010" spans="2:13" x14ac:dyDescent="0.2">
      <c r="B1010">
        <v>0</v>
      </c>
      <c r="C1010">
        <v>0</v>
      </c>
      <c r="D1010">
        <v>0</v>
      </c>
      <c r="E1010">
        <v>0</v>
      </c>
      <c r="F1010">
        <v>0</v>
      </c>
      <c r="G1010">
        <v>1111111</v>
      </c>
      <c r="H1010">
        <v>0</v>
      </c>
      <c r="I1010">
        <v>0</v>
      </c>
      <c r="J1010">
        <v>0</v>
      </c>
      <c r="K1010">
        <v>0</v>
      </c>
      <c r="L1010">
        <v>0</v>
      </c>
      <c r="M1010">
        <v>0</v>
      </c>
    </row>
    <row r="1011" spans="2:13" x14ac:dyDescent="0.2">
      <c r="B1011">
        <v>0</v>
      </c>
      <c r="C1011">
        <v>0</v>
      </c>
      <c r="D1011">
        <v>0</v>
      </c>
      <c r="E1011">
        <v>0</v>
      </c>
      <c r="F1011">
        <v>0</v>
      </c>
      <c r="G1011">
        <v>1111111</v>
      </c>
      <c r="H1011">
        <v>0</v>
      </c>
      <c r="I1011">
        <v>0</v>
      </c>
      <c r="J1011">
        <v>0</v>
      </c>
      <c r="K1011">
        <v>0</v>
      </c>
      <c r="L1011">
        <v>0</v>
      </c>
      <c r="M1011">
        <v>0</v>
      </c>
    </row>
    <row r="1012" spans="2:13" x14ac:dyDescent="0.2">
      <c r="B1012">
        <v>0</v>
      </c>
      <c r="C1012">
        <v>0</v>
      </c>
      <c r="D1012">
        <v>0</v>
      </c>
      <c r="E1012">
        <v>0</v>
      </c>
      <c r="F1012">
        <v>0</v>
      </c>
      <c r="G1012">
        <v>1111111</v>
      </c>
      <c r="H1012">
        <v>0</v>
      </c>
      <c r="I1012">
        <v>0</v>
      </c>
      <c r="J1012">
        <v>0</v>
      </c>
      <c r="K1012">
        <v>0</v>
      </c>
      <c r="L1012">
        <v>0</v>
      </c>
      <c r="M1012">
        <v>0</v>
      </c>
    </row>
    <row r="1013" spans="2:13" x14ac:dyDescent="0.2">
      <c r="B1013">
        <v>0</v>
      </c>
      <c r="C1013">
        <v>0</v>
      </c>
      <c r="D1013">
        <v>0</v>
      </c>
      <c r="E1013">
        <v>0</v>
      </c>
      <c r="F1013">
        <v>0</v>
      </c>
      <c r="G1013">
        <v>1111111</v>
      </c>
      <c r="H1013">
        <v>0</v>
      </c>
      <c r="I1013">
        <v>0</v>
      </c>
      <c r="J1013">
        <v>0</v>
      </c>
      <c r="K1013">
        <v>0</v>
      </c>
      <c r="L1013">
        <v>0</v>
      </c>
      <c r="M1013">
        <v>0</v>
      </c>
    </row>
    <row r="1014" spans="2:13" x14ac:dyDescent="0.2">
      <c r="B1014">
        <v>0</v>
      </c>
      <c r="C1014">
        <v>0</v>
      </c>
      <c r="D1014">
        <v>0</v>
      </c>
      <c r="E1014">
        <v>0</v>
      </c>
      <c r="F1014">
        <v>0</v>
      </c>
      <c r="G1014">
        <v>1111111</v>
      </c>
      <c r="H1014">
        <v>0</v>
      </c>
      <c r="I1014">
        <v>0</v>
      </c>
      <c r="J1014">
        <v>0</v>
      </c>
      <c r="K1014">
        <v>0</v>
      </c>
      <c r="L1014">
        <v>0</v>
      </c>
      <c r="M1014">
        <v>0</v>
      </c>
    </row>
    <row r="1015" spans="2:13" x14ac:dyDescent="0.2">
      <c r="B1015">
        <v>0</v>
      </c>
      <c r="C1015">
        <v>0</v>
      </c>
      <c r="D1015">
        <v>0</v>
      </c>
      <c r="E1015">
        <v>0</v>
      </c>
      <c r="F1015">
        <v>0</v>
      </c>
      <c r="G1015">
        <v>1111111</v>
      </c>
      <c r="H1015">
        <v>0</v>
      </c>
      <c r="I1015">
        <v>0</v>
      </c>
      <c r="J1015">
        <v>0</v>
      </c>
      <c r="K1015">
        <v>0</v>
      </c>
      <c r="L1015">
        <v>0</v>
      </c>
      <c r="M1015">
        <v>0</v>
      </c>
    </row>
    <row r="1016" spans="2:13" x14ac:dyDescent="0.2">
      <c r="B1016">
        <v>0</v>
      </c>
      <c r="C1016">
        <v>0</v>
      </c>
      <c r="D1016">
        <v>0</v>
      </c>
      <c r="E1016">
        <v>0</v>
      </c>
      <c r="F1016">
        <v>0</v>
      </c>
      <c r="G1016">
        <v>1111111</v>
      </c>
      <c r="H1016">
        <v>0</v>
      </c>
      <c r="I1016">
        <v>0</v>
      </c>
      <c r="J1016">
        <v>0</v>
      </c>
      <c r="K1016">
        <v>0</v>
      </c>
      <c r="L1016">
        <v>0</v>
      </c>
      <c r="M1016">
        <v>0</v>
      </c>
    </row>
    <row r="1017" spans="2:13" x14ac:dyDescent="0.2">
      <c r="B1017">
        <v>0</v>
      </c>
      <c r="C1017">
        <v>0</v>
      </c>
      <c r="D1017">
        <v>0</v>
      </c>
      <c r="E1017">
        <v>0</v>
      </c>
      <c r="F1017">
        <v>0</v>
      </c>
      <c r="G1017">
        <v>1111111</v>
      </c>
      <c r="H1017">
        <v>0</v>
      </c>
      <c r="I1017">
        <v>0</v>
      </c>
      <c r="J1017">
        <v>0</v>
      </c>
      <c r="K1017">
        <v>0</v>
      </c>
      <c r="L1017">
        <v>0</v>
      </c>
      <c r="M1017">
        <v>0</v>
      </c>
    </row>
    <row r="1018" spans="2:13" x14ac:dyDescent="0.2">
      <c r="B1018">
        <v>0</v>
      </c>
      <c r="C1018">
        <v>0</v>
      </c>
      <c r="D1018">
        <v>0</v>
      </c>
      <c r="E1018">
        <v>0</v>
      </c>
      <c r="F1018">
        <v>0</v>
      </c>
      <c r="G1018">
        <v>1111111</v>
      </c>
      <c r="H1018">
        <v>0</v>
      </c>
      <c r="I1018">
        <v>0</v>
      </c>
      <c r="J1018">
        <v>0</v>
      </c>
      <c r="K1018">
        <v>0</v>
      </c>
      <c r="L1018">
        <v>0</v>
      </c>
      <c r="M1018">
        <v>0</v>
      </c>
    </row>
    <row r="1019" spans="2:13" x14ac:dyDescent="0.2">
      <c r="B1019">
        <v>0</v>
      </c>
      <c r="C1019">
        <v>0</v>
      </c>
      <c r="D1019">
        <v>0</v>
      </c>
      <c r="E1019">
        <v>0</v>
      </c>
      <c r="F1019">
        <v>0</v>
      </c>
      <c r="G1019">
        <v>1111111</v>
      </c>
      <c r="H1019">
        <v>0</v>
      </c>
      <c r="I1019">
        <v>0</v>
      </c>
      <c r="J1019">
        <v>0</v>
      </c>
      <c r="K1019">
        <v>0</v>
      </c>
      <c r="L1019">
        <v>0</v>
      </c>
      <c r="M1019">
        <v>0</v>
      </c>
    </row>
    <row r="1020" spans="2:13" x14ac:dyDescent="0.2">
      <c r="B1020">
        <v>0</v>
      </c>
      <c r="C1020">
        <v>0</v>
      </c>
      <c r="D1020">
        <v>0</v>
      </c>
      <c r="E1020">
        <v>0</v>
      </c>
      <c r="F1020">
        <v>0</v>
      </c>
      <c r="G1020">
        <v>1111111</v>
      </c>
      <c r="H1020">
        <v>0</v>
      </c>
      <c r="I1020">
        <v>0</v>
      </c>
      <c r="J1020">
        <v>0</v>
      </c>
      <c r="K1020">
        <v>0</v>
      </c>
      <c r="L1020">
        <v>0</v>
      </c>
      <c r="M1020">
        <v>0</v>
      </c>
    </row>
    <row r="1021" spans="2:13" x14ac:dyDescent="0.2">
      <c r="B1021">
        <v>0</v>
      </c>
      <c r="C1021">
        <v>0</v>
      </c>
      <c r="D1021">
        <v>0</v>
      </c>
      <c r="E1021">
        <v>0</v>
      </c>
      <c r="F1021">
        <v>0</v>
      </c>
      <c r="G1021">
        <v>1111111</v>
      </c>
      <c r="H1021">
        <v>0</v>
      </c>
      <c r="I1021">
        <v>0</v>
      </c>
      <c r="J1021">
        <v>0</v>
      </c>
      <c r="K1021">
        <v>0</v>
      </c>
      <c r="L1021">
        <v>0</v>
      </c>
      <c r="M1021">
        <v>0</v>
      </c>
    </row>
    <row r="1022" spans="2:13" x14ac:dyDescent="0.2">
      <c r="B1022">
        <v>0</v>
      </c>
      <c r="C1022">
        <v>0</v>
      </c>
      <c r="D1022">
        <v>0</v>
      </c>
      <c r="E1022">
        <v>0</v>
      </c>
      <c r="F1022">
        <v>0</v>
      </c>
      <c r="G1022">
        <v>1111111</v>
      </c>
      <c r="H1022">
        <v>0</v>
      </c>
      <c r="I1022">
        <v>0</v>
      </c>
      <c r="J1022">
        <v>0</v>
      </c>
      <c r="K1022">
        <v>0</v>
      </c>
      <c r="L1022">
        <v>0</v>
      </c>
      <c r="M1022">
        <v>0</v>
      </c>
    </row>
    <row r="1023" spans="2:13" x14ac:dyDescent="0.2">
      <c r="B1023">
        <v>0</v>
      </c>
      <c r="C1023">
        <v>0</v>
      </c>
      <c r="D1023">
        <v>0</v>
      </c>
      <c r="E1023">
        <v>0</v>
      </c>
      <c r="F1023">
        <v>0</v>
      </c>
      <c r="G1023">
        <v>1111111</v>
      </c>
      <c r="H1023">
        <v>0</v>
      </c>
      <c r="I1023">
        <v>0</v>
      </c>
      <c r="J1023">
        <v>0</v>
      </c>
      <c r="K1023">
        <v>0</v>
      </c>
      <c r="L1023">
        <v>0</v>
      </c>
      <c r="M1023">
        <v>0</v>
      </c>
    </row>
    <row r="1024" spans="2:13" x14ac:dyDescent="0.2">
      <c r="B1024">
        <v>0</v>
      </c>
      <c r="C1024">
        <v>0</v>
      </c>
      <c r="D1024">
        <v>0</v>
      </c>
      <c r="E1024">
        <v>0</v>
      </c>
      <c r="F1024">
        <v>0</v>
      </c>
      <c r="G1024">
        <v>1111111</v>
      </c>
      <c r="H1024">
        <v>0</v>
      </c>
      <c r="I1024">
        <v>0</v>
      </c>
      <c r="J1024">
        <v>0</v>
      </c>
      <c r="K1024">
        <v>0</v>
      </c>
      <c r="L1024">
        <v>0</v>
      </c>
      <c r="M1024">
        <v>0</v>
      </c>
    </row>
    <row r="1025" spans="2:13" x14ac:dyDescent="0.2">
      <c r="B1025">
        <v>0</v>
      </c>
      <c r="C1025">
        <v>0</v>
      </c>
      <c r="D1025">
        <v>0</v>
      </c>
      <c r="E1025">
        <v>0</v>
      </c>
      <c r="F1025">
        <v>0</v>
      </c>
      <c r="G1025">
        <v>1111111</v>
      </c>
      <c r="H1025">
        <v>0</v>
      </c>
      <c r="I1025">
        <v>0</v>
      </c>
      <c r="J1025">
        <v>0</v>
      </c>
      <c r="K1025">
        <v>0</v>
      </c>
      <c r="L1025">
        <v>0</v>
      </c>
      <c r="M1025">
        <v>0</v>
      </c>
    </row>
    <row r="1026" spans="2:13" x14ac:dyDescent="0.2">
      <c r="B1026">
        <v>0</v>
      </c>
      <c r="C1026">
        <v>0</v>
      </c>
      <c r="D1026">
        <v>0</v>
      </c>
      <c r="E1026">
        <v>0</v>
      </c>
      <c r="F1026">
        <v>0</v>
      </c>
      <c r="G1026">
        <v>1111111</v>
      </c>
      <c r="H1026">
        <v>0</v>
      </c>
      <c r="I1026">
        <v>0</v>
      </c>
      <c r="J1026">
        <v>0</v>
      </c>
      <c r="K1026">
        <v>0</v>
      </c>
      <c r="L1026">
        <v>0</v>
      </c>
      <c r="M1026">
        <v>0</v>
      </c>
    </row>
    <row r="1027" spans="2:13" x14ac:dyDescent="0.2">
      <c r="B1027">
        <v>0</v>
      </c>
      <c r="C1027">
        <v>0</v>
      </c>
      <c r="D1027">
        <v>0</v>
      </c>
      <c r="E1027">
        <v>0</v>
      </c>
      <c r="F1027">
        <v>0</v>
      </c>
      <c r="G1027">
        <v>1111111</v>
      </c>
      <c r="H1027">
        <v>0</v>
      </c>
      <c r="I1027">
        <v>0</v>
      </c>
      <c r="J1027">
        <v>0</v>
      </c>
      <c r="K1027">
        <v>0</v>
      </c>
      <c r="L1027">
        <v>0</v>
      </c>
      <c r="M1027">
        <v>0</v>
      </c>
    </row>
    <row r="1028" spans="2:13" x14ac:dyDescent="0.2">
      <c r="B1028">
        <v>0</v>
      </c>
      <c r="C1028">
        <v>0</v>
      </c>
      <c r="D1028">
        <v>0</v>
      </c>
      <c r="E1028">
        <v>0</v>
      </c>
      <c r="F1028">
        <v>0</v>
      </c>
      <c r="G1028">
        <v>1111111</v>
      </c>
      <c r="H1028">
        <v>0</v>
      </c>
      <c r="I1028">
        <v>0</v>
      </c>
      <c r="J1028">
        <v>0</v>
      </c>
      <c r="K1028">
        <v>0</v>
      </c>
      <c r="L1028">
        <v>0</v>
      </c>
      <c r="M1028">
        <v>0</v>
      </c>
    </row>
    <row r="1029" spans="2:13" x14ac:dyDescent="0.2">
      <c r="B1029">
        <v>0</v>
      </c>
      <c r="C1029">
        <v>0</v>
      </c>
      <c r="D1029">
        <v>0</v>
      </c>
      <c r="E1029">
        <v>0</v>
      </c>
      <c r="F1029">
        <v>0</v>
      </c>
      <c r="G1029">
        <v>1111111</v>
      </c>
      <c r="H1029">
        <v>0</v>
      </c>
      <c r="I1029">
        <v>0</v>
      </c>
      <c r="J1029">
        <v>0</v>
      </c>
      <c r="K1029">
        <v>0</v>
      </c>
      <c r="L1029">
        <v>0</v>
      </c>
      <c r="M1029">
        <v>0</v>
      </c>
    </row>
    <row r="1030" spans="2:13" x14ac:dyDescent="0.2">
      <c r="B1030">
        <v>0</v>
      </c>
      <c r="C1030">
        <v>0</v>
      </c>
      <c r="D1030">
        <v>0</v>
      </c>
      <c r="E1030">
        <v>0</v>
      </c>
      <c r="F1030">
        <v>0</v>
      </c>
      <c r="G1030">
        <v>1111111</v>
      </c>
      <c r="H1030">
        <v>0</v>
      </c>
      <c r="I1030">
        <v>0</v>
      </c>
      <c r="J1030">
        <v>0</v>
      </c>
      <c r="K1030">
        <v>0</v>
      </c>
      <c r="L1030">
        <v>0</v>
      </c>
      <c r="M1030">
        <v>0</v>
      </c>
    </row>
    <row r="1031" spans="2:13" x14ac:dyDescent="0.2">
      <c r="B1031">
        <v>0</v>
      </c>
      <c r="C1031">
        <v>0</v>
      </c>
      <c r="D1031">
        <v>0</v>
      </c>
      <c r="E1031">
        <v>0</v>
      </c>
      <c r="F1031">
        <v>0</v>
      </c>
      <c r="G1031">
        <v>1111111</v>
      </c>
      <c r="H1031">
        <v>0</v>
      </c>
      <c r="I1031">
        <v>0</v>
      </c>
      <c r="J1031">
        <v>0</v>
      </c>
      <c r="K1031">
        <v>0</v>
      </c>
      <c r="L1031">
        <v>0</v>
      </c>
      <c r="M1031">
        <v>0</v>
      </c>
    </row>
    <row r="1032" spans="2:13" x14ac:dyDescent="0.2">
      <c r="B1032">
        <v>0</v>
      </c>
      <c r="C1032">
        <v>0</v>
      </c>
      <c r="D1032">
        <v>0</v>
      </c>
      <c r="E1032">
        <v>0</v>
      </c>
      <c r="F1032">
        <v>0</v>
      </c>
      <c r="G1032">
        <v>1111111</v>
      </c>
      <c r="H1032">
        <v>0</v>
      </c>
      <c r="I1032">
        <v>0</v>
      </c>
      <c r="J1032">
        <v>0</v>
      </c>
      <c r="K1032">
        <v>0</v>
      </c>
      <c r="L1032">
        <v>0</v>
      </c>
      <c r="M1032">
        <v>0</v>
      </c>
    </row>
    <row r="1033" spans="2:13" x14ac:dyDescent="0.2">
      <c r="B1033">
        <v>0</v>
      </c>
      <c r="C1033">
        <v>0</v>
      </c>
      <c r="D1033">
        <v>0</v>
      </c>
      <c r="E1033">
        <v>0</v>
      </c>
      <c r="F1033">
        <v>0</v>
      </c>
      <c r="G1033">
        <v>1111111</v>
      </c>
      <c r="H1033">
        <v>0</v>
      </c>
      <c r="I1033">
        <v>0</v>
      </c>
      <c r="J1033">
        <v>0</v>
      </c>
      <c r="K1033">
        <v>0</v>
      </c>
      <c r="L1033">
        <v>0</v>
      </c>
      <c r="M1033">
        <v>0</v>
      </c>
    </row>
    <row r="1034" spans="2:13" x14ac:dyDescent="0.2">
      <c r="B1034">
        <v>0</v>
      </c>
      <c r="C1034">
        <v>0</v>
      </c>
      <c r="D1034">
        <v>0</v>
      </c>
      <c r="E1034">
        <v>0</v>
      </c>
      <c r="F1034">
        <v>0</v>
      </c>
      <c r="G1034">
        <v>1111111</v>
      </c>
      <c r="H1034">
        <v>0</v>
      </c>
      <c r="I1034">
        <v>0</v>
      </c>
      <c r="J1034">
        <v>0</v>
      </c>
      <c r="K1034">
        <v>0</v>
      </c>
      <c r="L1034">
        <v>0</v>
      </c>
      <c r="M1034">
        <v>0</v>
      </c>
    </row>
    <row r="1035" spans="2:13" x14ac:dyDescent="0.2">
      <c r="B1035">
        <v>0</v>
      </c>
      <c r="C1035">
        <v>0</v>
      </c>
      <c r="D1035">
        <v>0</v>
      </c>
      <c r="E1035">
        <v>0</v>
      </c>
      <c r="F1035">
        <v>0</v>
      </c>
      <c r="G1035">
        <v>1111111</v>
      </c>
      <c r="H1035">
        <v>0</v>
      </c>
      <c r="I1035">
        <v>0</v>
      </c>
      <c r="J1035">
        <v>0</v>
      </c>
      <c r="K1035">
        <v>0</v>
      </c>
      <c r="L1035">
        <v>0</v>
      </c>
      <c r="M1035">
        <v>0</v>
      </c>
    </row>
    <row r="1036" spans="2:13" x14ac:dyDescent="0.2">
      <c r="B1036">
        <v>0</v>
      </c>
      <c r="C1036">
        <v>0</v>
      </c>
      <c r="D1036">
        <v>0</v>
      </c>
      <c r="E1036">
        <v>0</v>
      </c>
      <c r="F1036">
        <v>0</v>
      </c>
      <c r="G1036">
        <v>1111111</v>
      </c>
      <c r="H1036">
        <v>0</v>
      </c>
      <c r="I1036">
        <v>0</v>
      </c>
      <c r="J1036">
        <v>0</v>
      </c>
      <c r="K1036">
        <v>0</v>
      </c>
      <c r="L1036">
        <v>0</v>
      </c>
      <c r="M1036">
        <v>0</v>
      </c>
    </row>
    <row r="1037" spans="2:13" x14ac:dyDescent="0.2">
      <c r="B1037">
        <v>0</v>
      </c>
      <c r="C1037">
        <v>0</v>
      </c>
      <c r="D1037">
        <v>0</v>
      </c>
      <c r="E1037">
        <v>0</v>
      </c>
      <c r="F1037">
        <v>0</v>
      </c>
      <c r="G1037">
        <v>1111111</v>
      </c>
      <c r="H1037">
        <v>0</v>
      </c>
      <c r="I1037">
        <v>0</v>
      </c>
      <c r="J1037">
        <v>0</v>
      </c>
      <c r="K1037">
        <v>0</v>
      </c>
      <c r="L1037">
        <v>0</v>
      </c>
      <c r="M1037">
        <v>0</v>
      </c>
    </row>
    <row r="1038" spans="2:13" x14ac:dyDescent="0.2">
      <c r="B1038">
        <v>0</v>
      </c>
      <c r="C1038">
        <v>0</v>
      </c>
      <c r="D1038">
        <v>0</v>
      </c>
      <c r="E1038">
        <v>0</v>
      </c>
      <c r="F1038">
        <v>0</v>
      </c>
      <c r="G1038">
        <v>1111111</v>
      </c>
      <c r="H1038">
        <v>0</v>
      </c>
      <c r="I1038">
        <v>0</v>
      </c>
      <c r="J1038">
        <v>0</v>
      </c>
      <c r="K1038">
        <v>0</v>
      </c>
      <c r="L1038">
        <v>0</v>
      </c>
      <c r="M1038">
        <v>0</v>
      </c>
    </row>
    <row r="1039" spans="2:13" x14ac:dyDescent="0.2">
      <c r="B1039">
        <v>0</v>
      </c>
      <c r="C1039">
        <v>0</v>
      </c>
      <c r="D1039">
        <v>0</v>
      </c>
      <c r="E1039">
        <v>0</v>
      </c>
      <c r="F1039">
        <v>0</v>
      </c>
      <c r="G1039">
        <v>1111111</v>
      </c>
      <c r="H1039">
        <v>0</v>
      </c>
      <c r="I1039">
        <v>0</v>
      </c>
      <c r="J1039">
        <v>0</v>
      </c>
      <c r="K1039">
        <v>0</v>
      </c>
      <c r="L1039">
        <v>0</v>
      </c>
      <c r="M1039">
        <v>0</v>
      </c>
    </row>
    <row r="1040" spans="2:13" x14ac:dyDescent="0.2">
      <c r="B1040">
        <v>0</v>
      </c>
      <c r="C1040">
        <v>0</v>
      </c>
      <c r="D1040">
        <v>0</v>
      </c>
      <c r="E1040">
        <v>0</v>
      </c>
      <c r="F1040">
        <v>0</v>
      </c>
      <c r="G1040">
        <v>1111111</v>
      </c>
      <c r="H1040">
        <v>0</v>
      </c>
      <c r="I1040">
        <v>0</v>
      </c>
      <c r="J1040">
        <v>0</v>
      </c>
      <c r="K1040">
        <v>0</v>
      </c>
      <c r="L1040">
        <v>0</v>
      </c>
      <c r="M1040">
        <v>0</v>
      </c>
    </row>
    <row r="1041" spans="2:13" x14ac:dyDescent="0.2">
      <c r="B1041">
        <v>0</v>
      </c>
      <c r="C1041">
        <v>0</v>
      </c>
      <c r="D1041">
        <v>0</v>
      </c>
      <c r="E1041">
        <v>0</v>
      </c>
      <c r="F1041">
        <v>0</v>
      </c>
      <c r="G1041">
        <v>1111111</v>
      </c>
      <c r="H1041">
        <v>0</v>
      </c>
      <c r="I1041">
        <v>0</v>
      </c>
      <c r="J1041">
        <v>0</v>
      </c>
      <c r="K1041">
        <v>0</v>
      </c>
      <c r="L1041">
        <v>0</v>
      </c>
      <c r="M1041">
        <v>0</v>
      </c>
    </row>
    <row r="1042" spans="2:13" x14ac:dyDescent="0.2">
      <c r="B1042">
        <v>0</v>
      </c>
      <c r="C1042">
        <v>0</v>
      </c>
      <c r="D1042">
        <v>0</v>
      </c>
      <c r="E1042">
        <v>0</v>
      </c>
      <c r="F1042">
        <v>0</v>
      </c>
      <c r="G1042">
        <v>1111111</v>
      </c>
      <c r="H1042">
        <v>0</v>
      </c>
      <c r="I1042">
        <v>0</v>
      </c>
      <c r="J1042">
        <v>0</v>
      </c>
      <c r="K1042">
        <v>0</v>
      </c>
      <c r="L1042">
        <v>0</v>
      </c>
      <c r="M1042">
        <v>0</v>
      </c>
    </row>
    <row r="1043" spans="2:13" x14ac:dyDescent="0.2">
      <c r="B1043">
        <v>0</v>
      </c>
      <c r="C1043">
        <v>0</v>
      </c>
      <c r="D1043">
        <v>0</v>
      </c>
      <c r="E1043">
        <v>0</v>
      </c>
      <c r="F1043">
        <v>0</v>
      </c>
      <c r="G1043">
        <v>1111111</v>
      </c>
      <c r="H1043">
        <v>0</v>
      </c>
      <c r="I1043">
        <v>0</v>
      </c>
      <c r="J1043">
        <v>0</v>
      </c>
      <c r="K1043">
        <v>0</v>
      </c>
      <c r="L1043">
        <v>0</v>
      </c>
      <c r="M1043">
        <v>0</v>
      </c>
    </row>
    <row r="1044" spans="2:13" x14ac:dyDescent="0.2">
      <c r="B1044">
        <v>0</v>
      </c>
      <c r="C1044">
        <v>0</v>
      </c>
      <c r="D1044">
        <v>0</v>
      </c>
      <c r="E1044">
        <v>0</v>
      </c>
      <c r="F1044">
        <v>0</v>
      </c>
      <c r="G1044">
        <v>1111111</v>
      </c>
      <c r="H1044">
        <v>0</v>
      </c>
      <c r="I1044">
        <v>0</v>
      </c>
      <c r="J1044">
        <v>0</v>
      </c>
      <c r="K1044">
        <v>0</v>
      </c>
      <c r="L1044">
        <v>0</v>
      </c>
      <c r="M1044">
        <v>0</v>
      </c>
    </row>
    <row r="1045" spans="2:13" x14ac:dyDescent="0.2">
      <c r="B1045">
        <v>0</v>
      </c>
      <c r="C1045">
        <v>0</v>
      </c>
      <c r="D1045">
        <v>0</v>
      </c>
      <c r="E1045">
        <v>0</v>
      </c>
      <c r="F1045">
        <v>0</v>
      </c>
      <c r="G1045">
        <v>1111111</v>
      </c>
      <c r="H1045">
        <v>0</v>
      </c>
      <c r="I1045">
        <v>0</v>
      </c>
      <c r="J1045">
        <v>0</v>
      </c>
      <c r="K1045">
        <v>0</v>
      </c>
      <c r="L1045">
        <v>0</v>
      </c>
      <c r="M1045">
        <v>0</v>
      </c>
    </row>
    <row r="1046" spans="2:13" x14ac:dyDescent="0.2">
      <c r="B1046">
        <v>0</v>
      </c>
      <c r="C1046">
        <v>0</v>
      </c>
      <c r="D1046">
        <v>0</v>
      </c>
      <c r="E1046">
        <v>0</v>
      </c>
      <c r="F1046">
        <v>0</v>
      </c>
      <c r="G1046">
        <v>1111111</v>
      </c>
      <c r="H1046">
        <v>0</v>
      </c>
      <c r="I1046">
        <v>0</v>
      </c>
      <c r="J1046">
        <v>0</v>
      </c>
      <c r="K1046">
        <v>0</v>
      </c>
      <c r="L1046">
        <v>0</v>
      </c>
      <c r="M1046">
        <v>0</v>
      </c>
    </row>
    <row r="1047" spans="2:13" x14ac:dyDescent="0.2">
      <c r="B1047">
        <v>0</v>
      </c>
      <c r="C1047">
        <v>0</v>
      </c>
      <c r="D1047">
        <v>0</v>
      </c>
      <c r="E1047">
        <v>0</v>
      </c>
      <c r="F1047">
        <v>0</v>
      </c>
      <c r="G1047">
        <v>1111111</v>
      </c>
      <c r="H1047">
        <v>0</v>
      </c>
      <c r="I1047">
        <v>0</v>
      </c>
      <c r="J1047">
        <v>0</v>
      </c>
      <c r="K1047">
        <v>0</v>
      </c>
      <c r="L1047">
        <v>0</v>
      </c>
      <c r="M1047">
        <v>0</v>
      </c>
    </row>
    <row r="1048" spans="2:13" x14ac:dyDescent="0.2">
      <c r="B1048">
        <v>0</v>
      </c>
      <c r="C1048">
        <v>0</v>
      </c>
      <c r="D1048">
        <v>0</v>
      </c>
      <c r="E1048">
        <v>0</v>
      </c>
      <c r="F1048">
        <v>0</v>
      </c>
      <c r="G1048">
        <v>1111111</v>
      </c>
      <c r="H1048">
        <v>0</v>
      </c>
      <c r="I1048">
        <v>0</v>
      </c>
      <c r="J1048">
        <v>0</v>
      </c>
      <c r="K1048">
        <v>0</v>
      </c>
      <c r="L1048">
        <v>0</v>
      </c>
      <c r="M1048">
        <v>0</v>
      </c>
    </row>
    <row r="1049" spans="2:13" x14ac:dyDescent="0.2">
      <c r="B1049">
        <v>0</v>
      </c>
      <c r="C1049">
        <v>0</v>
      </c>
      <c r="D1049">
        <v>0</v>
      </c>
      <c r="E1049">
        <v>0</v>
      </c>
      <c r="F1049">
        <v>0</v>
      </c>
      <c r="G1049">
        <v>1111111</v>
      </c>
      <c r="H1049">
        <v>0</v>
      </c>
      <c r="I1049">
        <v>0</v>
      </c>
      <c r="J1049">
        <v>0</v>
      </c>
      <c r="K1049">
        <v>0</v>
      </c>
      <c r="L1049">
        <v>0</v>
      </c>
      <c r="M1049">
        <v>0</v>
      </c>
    </row>
    <row r="1050" spans="2:13" x14ac:dyDescent="0.2">
      <c r="B1050">
        <v>0</v>
      </c>
      <c r="C1050">
        <v>0</v>
      </c>
      <c r="D1050">
        <v>0</v>
      </c>
      <c r="E1050">
        <v>0</v>
      </c>
      <c r="F1050">
        <v>0</v>
      </c>
      <c r="G1050">
        <v>1111111</v>
      </c>
      <c r="H1050">
        <v>0</v>
      </c>
      <c r="I1050">
        <v>0</v>
      </c>
      <c r="J1050">
        <v>0</v>
      </c>
      <c r="K1050">
        <v>0</v>
      </c>
      <c r="L1050">
        <v>0</v>
      </c>
      <c r="M1050">
        <v>0</v>
      </c>
    </row>
    <row r="1051" spans="2:13" x14ac:dyDescent="0.2">
      <c r="B1051">
        <v>0</v>
      </c>
      <c r="C1051">
        <v>0</v>
      </c>
      <c r="D1051">
        <v>0</v>
      </c>
      <c r="E1051">
        <v>0</v>
      </c>
      <c r="F1051">
        <v>0</v>
      </c>
      <c r="G1051">
        <v>1111111</v>
      </c>
      <c r="H1051">
        <v>0</v>
      </c>
      <c r="I1051">
        <v>0</v>
      </c>
      <c r="J1051">
        <v>0</v>
      </c>
      <c r="K1051">
        <v>0</v>
      </c>
      <c r="L1051">
        <v>0</v>
      </c>
      <c r="M1051">
        <v>0</v>
      </c>
    </row>
    <row r="1052" spans="2:13" x14ac:dyDescent="0.2">
      <c r="B1052">
        <v>0</v>
      </c>
      <c r="C1052">
        <v>0</v>
      </c>
      <c r="D1052">
        <v>0</v>
      </c>
      <c r="E1052">
        <v>0</v>
      </c>
      <c r="F1052">
        <v>0</v>
      </c>
      <c r="G1052">
        <v>1111111</v>
      </c>
      <c r="H1052">
        <v>0</v>
      </c>
      <c r="I1052">
        <v>0</v>
      </c>
      <c r="J1052">
        <v>0</v>
      </c>
      <c r="K1052">
        <v>0</v>
      </c>
      <c r="L1052">
        <v>0</v>
      </c>
      <c r="M1052">
        <v>0</v>
      </c>
    </row>
    <row r="1053" spans="2:13" x14ac:dyDescent="0.2">
      <c r="B1053">
        <v>0</v>
      </c>
      <c r="C1053">
        <v>0</v>
      </c>
      <c r="D1053">
        <v>0</v>
      </c>
      <c r="E1053">
        <v>0</v>
      </c>
      <c r="F1053">
        <v>0</v>
      </c>
      <c r="G1053">
        <v>1111111</v>
      </c>
      <c r="H1053">
        <v>0</v>
      </c>
      <c r="I1053">
        <v>0</v>
      </c>
      <c r="J1053">
        <v>0</v>
      </c>
      <c r="K1053">
        <v>0</v>
      </c>
      <c r="L1053">
        <v>0</v>
      </c>
      <c r="M1053">
        <v>0</v>
      </c>
    </row>
    <row r="1054" spans="2:13" x14ac:dyDescent="0.2">
      <c r="B1054">
        <v>0</v>
      </c>
      <c r="C1054">
        <v>0</v>
      </c>
      <c r="D1054">
        <v>0</v>
      </c>
      <c r="E1054">
        <v>0</v>
      </c>
      <c r="F1054">
        <v>0</v>
      </c>
      <c r="G1054">
        <v>1111111</v>
      </c>
      <c r="H1054">
        <v>0</v>
      </c>
      <c r="I1054">
        <v>0</v>
      </c>
      <c r="J1054">
        <v>0</v>
      </c>
      <c r="K1054">
        <v>0</v>
      </c>
      <c r="L1054">
        <v>0</v>
      </c>
      <c r="M1054">
        <v>0</v>
      </c>
    </row>
    <row r="1055" spans="2:13" x14ac:dyDescent="0.2">
      <c r="B1055">
        <v>0</v>
      </c>
      <c r="C1055">
        <v>0</v>
      </c>
      <c r="D1055">
        <v>0</v>
      </c>
      <c r="E1055">
        <v>0</v>
      </c>
      <c r="F1055">
        <v>0</v>
      </c>
      <c r="G1055">
        <v>1111111</v>
      </c>
      <c r="H1055">
        <v>0</v>
      </c>
      <c r="I1055">
        <v>0</v>
      </c>
      <c r="J1055">
        <v>0</v>
      </c>
      <c r="K1055">
        <v>0</v>
      </c>
      <c r="L1055">
        <v>0</v>
      </c>
      <c r="M1055">
        <v>0</v>
      </c>
    </row>
    <row r="1056" spans="2:13" x14ac:dyDescent="0.2">
      <c r="B1056">
        <v>0</v>
      </c>
      <c r="C1056">
        <v>0</v>
      </c>
      <c r="D1056">
        <v>0</v>
      </c>
      <c r="E1056">
        <v>0</v>
      </c>
      <c r="F1056">
        <v>0</v>
      </c>
      <c r="G1056">
        <v>1111111</v>
      </c>
      <c r="H1056">
        <v>0</v>
      </c>
      <c r="I1056">
        <v>0</v>
      </c>
      <c r="J1056">
        <v>0</v>
      </c>
      <c r="K1056">
        <v>0</v>
      </c>
      <c r="L1056">
        <v>0</v>
      </c>
      <c r="M1056">
        <v>0</v>
      </c>
    </row>
    <row r="1057" spans="2:13" x14ac:dyDescent="0.2">
      <c r="B1057">
        <v>0</v>
      </c>
      <c r="C1057">
        <v>0</v>
      </c>
      <c r="D1057">
        <v>0</v>
      </c>
      <c r="E1057">
        <v>0</v>
      </c>
      <c r="F1057">
        <v>0</v>
      </c>
      <c r="G1057">
        <v>1111111</v>
      </c>
      <c r="H1057">
        <v>0</v>
      </c>
      <c r="I1057">
        <v>0</v>
      </c>
      <c r="J1057">
        <v>0</v>
      </c>
      <c r="K1057">
        <v>0</v>
      </c>
      <c r="L1057">
        <v>0</v>
      </c>
      <c r="M1057">
        <v>0</v>
      </c>
    </row>
    <row r="1058" spans="2:13" x14ac:dyDescent="0.2">
      <c r="B1058">
        <v>0</v>
      </c>
      <c r="C1058">
        <v>0</v>
      </c>
      <c r="D1058">
        <v>0</v>
      </c>
      <c r="E1058">
        <v>0</v>
      </c>
      <c r="F1058">
        <v>0</v>
      </c>
      <c r="G1058">
        <v>1111111</v>
      </c>
      <c r="H1058">
        <v>0</v>
      </c>
      <c r="I1058">
        <v>0</v>
      </c>
      <c r="J1058">
        <v>0</v>
      </c>
      <c r="K1058">
        <v>0</v>
      </c>
      <c r="L1058">
        <v>0</v>
      </c>
      <c r="M1058">
        <v>0</v>
      </c>
    </row>
    <row r="1059" spans="2:13" x14ac:dyDescent="0.2">
      <c r="B1059">
        <v>0</v>
      </c>
      <c r="C1059">
        <v>0</v>
      </c>
      <c r="D1059">
        <v>0</v>
      </c>
      <c r="E1059">
        <v>0</v>
      </c>
      <c r="F1059">
        <v>0</v>
      </c>
      <c r="G1059">
        <v>1111111</v>
      </c>
      <c r="H1059">
        <v>0</v>
      </c>
      <c r="I1059">
        <v>0</v>
      </c>
      <c r="J1059">
        <v>0</v>
      </c>
      <c r="K1059">
        <v>0</v>
      </c>
      <c r="L1059">
        <v>0</v>
      </c>
      <c r="M1059">
        <v>0</v>
      </c>
    </row>
    <row r="1060" spans="2:13" x14ac:dyDescent="0.2">
      <c r="B1060">
        <v>0</v>
      </c>
      <c r="C1060">
        <v>0</v>
      </c>
      <c r="D1060">
        <v>0</v>
      </c>
      <c r="E1060">
        <v>0</v>
      </c>
      <c r="F1060">
        <v>0</v>
      </c>
      <c r="G1060">
        <v>1111111</v>
      </c>
      <c r="H1060">
        <v>0</v>
      </c>
      <c r="I1060">
        <v>0</v>
      </c>
      <c r="J1060">
        <v>0</v>
      </c>
      <c r="K1060">
        <v>0</v>
      </c>
      <c r="L1060">
        <v>0</v>
      </c>
      <c r="M1060">
        <v>0</v>
      </c>
    </row>
    <row r="1061" spans="2:13" x14ac:dyDescent="0.2">
      <c r="B1061">
        <v>0</v>
      </c>
      <c r="C1061">
        <v>0</v>
      </c>
      <c r="D1061">
        <v>0</v>
      </c>
      <c r="E1061">
        <v>0</v>
      </c>
      <c r="F1061">
        <v>0</v>
      </c>
      <c r="G1061">
        <v>1111111</v>
      </c>
      <c r="H1061">
        <v>0</v>
      </c>
      <c r="I1061">
        <v>0</v>
      </c>
      <c r="J1061">
        <v>0</v>
      </c>
      <c r="K1061">
        <v>0</v>
      </c>
      <c r="L1061">
        <v>0</v>
      </c>
      <c r="M1061">
        <v>0</v>
      </c>
    </row>
    <row r="1062" spans="2:13" x14ac:dyDescent="0.2">
      <c r="B1062">
        <v>0</v>
      </c>
      <c r="C1062">
        <v>0</v>
      </c>
      <c r="D1062">
        <v>0</v>
      </c>
      <c r="E1062">
        <v>0</v>
      </c>
      <c r="F1062">
        <v>0</v>
      </c>
      <c r="G1062">
        <v>1111111</v>
      </c>
      <c r="H1062">
        <v>0</v>
      </c>
      <c r="I1062">
        <v>0</v>
      </c>
      <c r="J1062">
        <v>0</v>
      </c>
      <c r="K1062">
        <v>0</v>
      </c>
      <c r="L1062">
        <v>0</v>
      </c>
      <c r="M1062">
        <v>0</v>
      </c>
    </row>
    <row r="1063" spans="2:13" x14ac:dyDescent="0.2">
      <c r="B1063">
        <v>0</v>
      </c>
      <c r="C1063">
        <v>0</v>
      </c>
      <c r="D1063">
        <v>0</v>
      </c>
      <c r="E1063">
        <v>0</v>
      </c>
      <c r="F1063">
        <v>0</v>
      </c>
      <c r="G1063">
        <v>1111111</v>
      </c>
      <c r="H1063">
        <v>0</v>
      </c>
      <c r="I1063">
        <v>0</v>
      </c>
      <c r="J1063">
        <v>0</v>
      </c>
      <c r="K1063">
        <v>0</v>
      </c>
      <c r="L1063">
        <v>0</v>
      </c>
      <c r="M1063">
        <v>0</v>
      </c>
    </row>
    <row r="1064" spans="2:13" x14ac:dyDescent="0.2">
      <c r="B1064">
        <v>0</v>
      </c>
      <c r="C1064">
        <v>0</v>
      </c>
      <c r="D1064">
        <v>0</v>
      </c>
      <c r="E1064">
        <v>0</v>
      </c>
      <c r="F1064">
        <v>0</v>
      </c>
      <c r="G1064">
        <v>1111111</v>
      </c>
      <c r="H1064">
        <v>0</v>
      </c>
      <c r="I1064">
        <v>0</v>
      </c>
      <c r="J1064">
        <v>0</v>
      </c>
      <c r="K1064">
        <v>0</v>
      </c>
      <c r="L1064">
        <v>0</v>
      </c>
      <c r="M1064">
        <v>0</v>
      </c>
    </row>
    <row r="1065" spans="2:13" x14ac:dyDescent="0.2">
      <c r="B1065">
        <v>0</v>
      </c>
      <c r="C1065">
        <v>0</v>
      </c>
      <c r="D1065">
        <v>0</v>
      </c>
      <c r="E1065">
        <v>0</v>
      </c>
      <c r="F1065">
        <v>0</v>
      </c>
      <c r="G1065">
        <v>1111111</v>
      </c>
      <c r="H1065">
        <v>0</v>
      </c>
      <c r="I1065">
        <v>0</v>
      </c>
      <c r="J1065">
        <v>0</v>
      </c>
      <c r="K1065">
        <v>0</v>
      </c>
      <c r="L1065">
        <v>0</v>
      </c>
      <c r="M1065">
        <v>0</v>
      </c>
    </row>
    <row r="1066" spans="2:13" x14ac:dyDescent="0.2">
      <c r="B1066">
        <v>0</v>
      </c>
      <c r="C1066">
        <v>0</v>
      </c>
      <c r="D1066">
        <v>0</v>
      </c>
      <c r="E1066">
        <v>0</v>
      </c>
      <c r="F1066">
        <v>0</v>
      </c>
      <c r="G1066">
        <v>1111111</v>
      </c>
      <c r="H1066">
        <v>0</v>
      </c>
      <c r="I1066">
        <v>0</v>
      </c>
      <c r="J1066">
        <v>0</v>
      </c>
      <c r="K1066">
        <v>0</v>
      </c>
      <c r="L1066">
        <v>0</v>
      </c>
      <c r="M1066">
        <v>0</v>
      </c>
    </row>
    <row r="1067" spans="2:13" x14ac:dyDescent="0.2">
      <c r="B1067">
        <v>0</v>
      </c>
      <c r="C1067">
        <v>0</v>
      </c>
      <c r="D1067">
        <v>0</v>
      </c>
      <c r="E1067">
        <v>0</v>
      </c>
      <c r="F1067">
        <v>0</v>
      </c>
      <c r="G1067">
        <v>1111111</v>
      </c>
      <c r="H1067">
        <v>0</v>
      </c>
      <c r="I1067">
        <v>0</v>
      </c>
      <c r="J1067">
        <v>0</v>
      </c>
      <c r="K1067">
        <v>0</v>
      </c>
      <c r="L1067">
        <v>0</v>
      </c>
      <c r="M1067">
        <v>0</v>
      </c>
    </row>
    <row r="1068" spans="2:13" x14ac:dyDescent="0.2">
      <c r="B1068">
        <v>0</v>
      </c>
      <c r="C1068">
        <v>0</v>
      </c>
      <c r="D1068">
        <v>0</v>
      </c>
      <c r="E1068">
        <v>0</v>
      </c>
      <c r="F1068">
        <v>0</v>
      </c>
      <c r="G1068">
        <v>1111111</v>
      </c>
      <c r="H1068">
        <v>0</v>
      </c>
      <c r="I1068">
        <v>0</v>
      </c>
      <c r="J1068">
        <v>0</v>
      </c>
      <c r="K1068">
        <v>0</v>
      </c>
      <c r="L1068">
        <v>0</v>
      </c>
      <c r="M1068">
        <v>0</v>
      </c>
    </row>
    <row r="1069" spans="2:13" x14ac:dyDescent="0.2">
      <c r="B1069">
        <v>0</v>
      </c>
      <c r="C1069">
        <v>0</v>
      </c>
      <c r="D1069">
        <v>0</v>
      </c>
      <c r="E1069">
        <v>0</v>
      </c>
      <c r="F1069">
        <v>0</v>
      </c>
      <c r="G1069">
        <v>1111111</v>
      </c>
      <c r="H1069">
        <v>0</v>
      </c>
      <c r="I1069">
        <v>0</v>
      </c>
      <c r="J1069">
        <v>0</v>
      </c>
      <c r="K1069">
        <v>0</v>
      </c>
      <c r="L1069">
        <v>0</v>
      </c>
      <c r="M1069">
        <v>0</v>
      </c>
    </row>
    <row r="1070" spans="2:13" x14ac:dyDescent="0.2">
      <c r="B1070">
        <v>0</v>
      </c>
      <c r="C1070">
        <v>0</v>
      </c>
      <c r="D1070">
        <v>0</v>
      </c>
      <c r="E1070">
        <v>0</v>
      </c>
      <c r="F1070">
        <v>0</v>
      </c>
      <c r="G1070">
        <v>1111111</v>
      </c>
      <c r="H1070">
        <v>0</v>
      </c>
      <c r="I1070">
        <v>0</v>
      </c>
      <c r="J1070">
        <v>0</v>
      </c>
      <c r="K1070">
        <v>0</v>
      </c>
      <c r="L1070">
        <v>0</v>
      </c>
      <c r="M1070">
        <v>0</v>
      </c>
    </row>
    <row r="1071" spans="2:13" x14ac:dyDescent="0.2">
      <c r="B1071">
        <v>0</v>
      </c>
      <c r="C1071">
        <v>0</v>
      </c>
      <c r="D1071">
        <v>0</v>
      </c>
      <c r="E1071">
        <v>0</v>
      </c>
      <c r="F1071">
        <v>0</v>
      </c>
      <c r="G1071">
        <v>1111111</v>
      </c>
      <c r="H1071">
        <v>0</v>
      </c>
      <c r="I1071">
        <v>0</v>
      </c>
      <c r="J1071">
        <v>0</v>
      </c>
      <c r="K1071">
        <v>0</v>
      </c>
      <c r="L1071">
        <v>0</v>
      </c>
      <c r="M1071">
        <v>0</v>
      </c>
    </row>
    <row r="1072" spans="2:13" x14ac:dyDescent="0.2">
      <c r="B1072">
        <v>0</v>
      </c>
      <c r="C1072">
        <v>0</v>
      </c>
      <c r="D1072">
        <v>0</v>
      </c>
      <c r="E1072">
        <v>0</v>
      </c>
      <c r="F1072">
        <v>0</v>
      </c>
      <c r="G1072">
        <v>1111111</v>
      </c>
      <c r="H1072">
        <v>0</v>
      </c>
      <c r="I1072">
        <v>0</v>
      </c>
      <c r="J1072">
        <v>0</v>
      </c>
      <c r="K1072">
        <v>0</v>
      </c>
      <c r="L1072">
        <v>0</v>
      </c>
      <c r="M1072">
        <v>0</v>
      </c>
    </row>
    <row r="1073" spans="2:13" x14ac:dyDescent="0.2">
      <c r="B1073">
        <v>0</v>
      </c>
      <c r="C1073">
        <v>0</v>
      </c>
      <c r="D1073">
        <v>0</v>
      </c>
      <c r="E1073">
        <v>0</v>
      </c>
      <c r="F1073">
        <v>0</v>
      </c>
      <c r="G1073">
        <v>1111111</v>
      </c>
      <c r="H1073">
        <v>0</v>
      </c>
      <c r="I1073">
        <v>0</v>
      </c>
      <c r="J1073">
        <v>0</v>
      </c>
      <c r="K1073">
        <v>0</v>
      </c>
      <c r="L1073">
        <v>0</v>
      </c>
      <c r="M1073">
        <v>0</v>
      </c>
    </row>
    <row r="1074" spans="2:13" x14ac:dyDescent="0.2">
      <c r="B1074">
        <v>0</v>
      </c>
      <c r="C1074">
        <v>0</v>
      </c>
      <c r="D1074">
        <v>0</v>
      </c>
      <c r="E1074">
        <v>0</v>
      </c>
      <c r="F1074">
        <v>0</v>
      </c>
      <c r="G1074">
        <v>1111111</v>
      </c>
      <c r="H1074">
        <v>0</v>
      </c>
      <c r="I1074">
        <v>0</v>
      </c>
      <c r="J1074">
        <v>0</v>
      </c>
      <c r="K1074">
        <v>0</v>
      </c>
      <c r="L1074">
        <v>0</v>
      </c>
      <c r="M1074">
        <v>0</v>
      </c>
    </row>
    <row r="1075" spans="2:13" x14ac:dyDescent="0.2">
      <c r="B1075">
        <v>0</v>
      </c>
      <c r="C1075">
        <v>0</v>
      </c>
      <c r="D1075">
        <v>0</v>
      </c>
      <c r="E1075">
        <v>0</v>
      </c>
      <c r="F1075">
        <v>0</v>
      </c>
      <c r="G1075">
        <v>1111111</v>
      </c>
      <c r="H1075">
        <v>0</v>
      </c>
      <c r="I1075">
        <v>0</v>
      </c>
      <c r="J1075">
        <v>0</v>
      </c>
      <c r="K1075">
        <v>0</v>
      </c>
      <c r="L1075">
        <v>0</v>
      </c>
      <c r="M1075">
        <v>0</v>
      </c>
    </row>
    <row r="1076" spans="2:13" x14ac:dyDescent="0.2">
      <c r="B1076">
        <v>0</v>
      </c>
      <c r="C1076">
        <v>0</v>
      </c>
      <c r="D1076">
        <v>0</v>
      </c>
      <c r="E1076">
        <v>0</v>
      </c>
      <c r="F1076">
        <v>0</v>
      </c>
      <c r="G1076">
        <v>1111111</v>
      </c>
      <c r="H1076">
        <v>0</v>
      </c>
      <c r="I1076">
        <v>0</v>
      </c>
      <c r="J1076">
        <v>0</v>
      </c>
      <c r="K1076">
        <v>0</v>
      </c>
      <c r="L1076">
        <v>0</v>
      </c>
      <c r="M1076">
        <v>0</v>
      </c>
    </row>
    <row r="1077" spans="2:13" x14ac:dyDescent="0.2">
      <c r="B1077">
        <v>0</v>
      </c>
      <c r="C1077">
        <v>0</v>
      </c>
      <c r="D1077">
        <v>0</v>
      </c>
      <c r="E1077">
        <v>0</v>
      </c>
      <c r="F1077">
        <v>0</v>
      </c>
      <c r="G1077">
        <v>1111111</v>
      </c>
      <c r="H1077">
        <v>0</v>
      </c>
      <c r="I1077">
        <v>0</v>
      </c>
      <c r="J1077">
        <v>0</v>
      </c>
      <c r="K1077">
        <v>0</v>
      </c>
      <c r="L1077">
        <v>0</v>
      </c>
      <c r="M1077">
        <v>0</v>
      </c>
    </row>
    <row r="1078" spans="2:13" x14ac:dyDescent="0.2">
      <c r="B1078">
        <v>0</v>
      </c>
      <c r="C1078">
        <v>0</v>
      </c>
      <c r="D1078">
        <v>0</v>
      </c>
      <c r="E1078">
        <v>0</v>
      </c>
      <c r="F1078">
        <v>0</v>
      </c>
      <c r="G1078">
        <v>1111111</v>
      </c>
      <c r="H1078">
        <v>0</v>
      </c>
      <c r="I1078">
        <v>0</v>
      </c>
      <c r="J1078">
        <v>0</v>
      </c>
      <c r="K1078">
        <v>0</v>
      </c>
      <c r="L1078">
        <v>0</v>
      </c>
      <c r="M1078">
        <v>0</v>
      </c>
    </row>
    <row r="1079" spans="2:13" x14ac:dyDescent="0.2">
      <c r="B1079">
        <v>0</v>
      </c>
      <c r="C1079">
        <v>0</v>
      </c>
      <c r="D1079">
        <v>0</v>
      </c>
      <c r="E1079">
        <v>0</v>
      </c>
      <c r="F1079">
        <v>0</v>
      </c>
      <c r="G1079">
        <v>1111111</v>
      </c>
      <c r="H1079">
        <v>0</v>
      </c>
      <c r="I1079">
        <v>0</v>
      </c>
      <c r="J1079">
        <v>0</v>
      </c>
      <c r="K1079">
        <v>0</v>
      </c>
      <c r="L1079">
        <v>0</v>
      </c>
      <c r="M1079">
        <v>0</v>
      </c>
    </row>
    <row r="1080" spans="2:13" x14ac:dyDescent="0.2">
      <c r="B1080">
        <v>0</v>
      </c>
      <c r="C1080">
        <v>0</v>
      </c>
      <c r="D1080">
        <v>0</v>
      </c>
      <c r="E1080">
        <v>0</v>
      </c>
      <c r="F1080">
        <v>0</v>
      </c>
      <c r="G1080">
        <v>1111111</v>
      </c>
      <c r="H1080">
        <v>0</v>
      </c>
      <c r="I1080">
        <v>0</v>
      </c>
      <c r="J1080">
        <v>0</v>
      </c>
      <c r="K1080">
        <v>0</v>
      </c>
      <c r="L1080">
        <v>0</v>
      </c>
      <c r="M1080">
        <v>0</v>
      </c>
    </row>
    <row r="1081" spans="2:13" x14ac:dyDescent="0.2">
      <c r="B1081">
        <v>0</v>
      </c>
      <c r="C1081">
        <v>0</v>
      </c>
      <c r="D1081">
        <v>0</v>
      </c>
      <c r="E1081">
        <v>0</v>
      </c>
      <c r="F1081">
        <v>0</v>
      </c>
      <c r="G1081">
        <v>1111111</v>
      </c>
      <c r="H1081">
        <v>0</v>
      </c>
      <c r="I1081">
        <v>0</v>
      </c>
      <c r="J1081">
        <v>0</v>
      </c>
      <c r="K1081">
        <v>0</v>
      </c>
      <c r="L1081">
        <v>0</v>
      </c>
      <c r="M1081">
        <v>0</v>
      </c>
    </row>
    <row r="1082" spans="2:13" x14ac:dyDescent="0.2">
      <c r="B1082">
        <v>0</v>
      </c>
      <c r="C1082">
        <v>0</v>
      </c>
      <c r="D1082">
        <v>0</v>
      </c>
      <c r="E1082">
        <v>0</v>
      </c>
      <c r="F1082">
        <v>0</v>
      </c>
      <c r="G1082">
        <v>1111111</v>
      </c>
      <c r="H1082">
        <v>0</v>
      </c>
      <c r="I1082">
        <v>0</v>
      </c>
      <c r="J1082">
        <v>0</v>
      </c>
      <c r="K1082">
        <v>0</v>
      </c>
      <c r="L1082">
        <v>0</v>
      </c>
      <c r="M1082">
        <v>0</v>
      </c>
    </row>
    <row r="1083" spans="2:13" x14ac:dyDescent="0.2">
      <c r="B1083">
        <v>0</v>
      </c>
      <c r="C1083">
        <v>0</v>
      </c>
      <c r="D1083">
        <v>0</v>
      </c>
      <c r="E1083">
        <v>0</v>
      </c>
      <c r="F1083">
        <v>0</v>
      </c>
      <c r="G1083">
        <v>1111111</v>
      </c>
      <c r="H1083">
        <v>0</v>
      </c>
      <c r="I1083">
        <v>0</v>
      </c>
      <c r="J1083">
        <v>0</v>
      </c>
      <c r="K1083">
        <v>0</v>
      </c>
      <c r="L1083">
        <v>0</v>
      </c>
      <c r="M1083">
        <v>0</v>
      </c>
    </row>
    <row r="1084" spans="2:13" x14ac:dyDescent="0.2">
      <c r="B1084">
        <v>0</v>
      </c>
      <c r="C1084">
        <v>0</v>
      </c>
      <c r="D1084">
        <v>0</v>
      </c>
      <c r="E1084">
        <v>0</v>
      </c>
      <c r="F1084">
        <v>0</v>
      </c>
      <c r="G1084">
        <v>1111111</v>
      </c>
      <c r="H1084">
        <v>0</v>
      </c>
      <c r="I1084">
        <v>0</v>
      </c>
      <c r="J1084">
        <v>0</v>
      </c>
      <c r="K1084">
        <v>0</v>
      </c>
      <c r="L1084">
        <v>0</v>
      </c>
      <c r="M1084">
        <v>0</v>
      </c>
    </row>
    <row r="1085" spans="2:13" x14ac:dyDescent="0.2">
      <c r="B1085">
        <v>0</v>
      </c>
      <c r="C1085">
        <v>0</v>
      </c>
      <c r="D1085">
        <v>0</v>
      </c>
      <c r="E1085">
        <v>0</v>
      </c>
      <c r="F1085">
        <v>0</v>
      </c>
      <c r="G1085">
        <v>1111111</v>
      </c>
      <c r="H1085">
        <v>0</v>
      </c>
      <c r="I1085">
        <v>0</v>
      </c>
      <c r="J1085">
        <v>0</v>
      </c>
      <c r="K1085">
        <v>0</v>
      </c>
      <c r="L1085">
        <v>0</v>
      </c>
      <c r="M1085">
        <v>0</v>
      </c>
    </row>
    <row r="1086" spans="2:13" x14ac:dyDescent="0.2">
      <c r="B1086">
        <v>0</v>
      </c>
      <c r="C1086">
        <v>0</v>
      </c>
      <c r="D1086">
        <v>0</v>
      </c>
      <c r="E1086">
        <v>0</v>
      </c>
      <c r="F1086">
        <v>0</v>
      </c>
      <c r="G1086">
        <v>1111111</v>
      </c>
      <c r="H1086">
        <v>0</v>
      </c>
      <c r="I1086">
        <v>0</v>
      </c>
      <c r="J1086">
        <v>0</v>
      </c>
      <c r="K1086">
        <v>0</v>
      </c>
      <c r="L1086">
        <v>0</v>
      </c>
      <c r="M1086">
        <v>0</v>
      </c>
    </row>
    <row r="1087" spans="2:13" x14ac:dyDescent="0.2">
      <c r="B1087">
        <v>0</v>
      </c>
      <c r="C1087">
        <v>0</v>
      </c>
      <c r="D1087">
        <v>0</v>
      </c>
      <c r="E1087">
        <v>0</v>
      </c>
      <c r="F1087">
        <v>0</v>
      </c>
      <c r="G1087">
        <v>1111111</v>
      </c>
      <c r="H1087">
        <v>0</v>
      </c>
      <c r="I1087">
        <v>0</v>
      </c>
      <c r="J1087">
        <v>0</v>
      </c>
      <c r="K1087">
        <v>0</v>
      </c>
      <c r="L1087">
        <v>0</v>
      </c>
      <c r="M1087">
        <v>0</v>
      </c>
    </row>
    <row r="1088" spans="2:13" x14ac:dyDescent="0.2">
      <c r="B1088">
        <v>0</v>
      </c>
      <c r="C1088">
        <v>0</v>
      </c>
      <c r="D1088">
        <v>0</v>
      </c>
      <c r="E1088">
        <v>0</v>
      </c>
      <c r="F1088">
        <v>0</v>
      </c>
      <c r="G1088">
        <v>1111111</v>
      </c>
      <c r="H1088">
        <v>0</v>
      </c>
      <c r="I1088">
        <v>0</v>
      </c>
      <c r="J1088">
        <v>0</v>
      </c>
      <c r="K1088">
        <v>0</v>
      </c>
      <c r="L1088">
        <v>0</v>
      </c>
      <c r="M1088">
        <v>0</v>
      </c>
    </row>
    <row r="1089" spans="2:13" x14ac:dyDescent="0.2">
      <c r="B1089">
        <v>0</v>
      </c>
      <c r="C1089">
        <v>0</v>
      </c>
      <c r="D1089">
        <v>0</v>
      </c>
      <c r="E1089">
        <v>0</v>
      </c>
      <c r="F1089">
        <v>0</v>
      </c>
      <c r="G1089">
        <v>1111111</v>
      </c>
      <c r="H1089">
        <v>0</v>
      </c>
      <c r="I1089">
        <v>0</v>
      </c>
      <c r="J1089">
        <v>0</v>
      </c>
      <c r="K1089">
        <v>0</v>
      </c>
      <c r="L1089">
        <v>0</v>
      </c>
      <c r="M1089">
        <v>0</v>
      </c>
    </row>
    <row r="1090" spans="2:13" x14ac:dyDescent="0.2">
      <c r="B1090">
        <v>0</v>
      </c>
      <c r="C1090">
        <v>0</v>
      </c>
      <c r="D1090">
        <v>0</v>
      </c>
      <c r="E1090">
        <v>0</v>
      </c>
      <c r="F1090">
        <v>0</v>
      </c>
      <c r="G1090">
        <v>1111111</v>
      </c>
      <c r="H1090">
        <v>0</v>
      </c>
      <c r="I1090">
        <v>0</v>
      </c>
      <c r="J1090">
        <v>0</v>
      </c>
      <c r="K1090">
        <v>0</v>
      </c>
      <c r="L1090">
        <v>0</v>
      </c>
      <c r="M1090">
        <v>0</v>
      </c>
    </row>
    <row r="1091" spans="2:13" x14ac:dyDescent="0.2">
      <c r="B1091">
        <v>0</v>
      </c>
      <c r="C1091">
        <v>0</v>
      </c>
      <c r="D1091">
        <v>0</v>
      </c>
      <c r="E1091">
        <v>0</v>
      </c>
      <c r="F1091">
        <v>0</v>
      </c>
      <c r="G1091">
        <v>1111111</v>
      </c>
      <c r="H1091">
        <v>0</v>
      </c>
      <c r="I1091">
        <v>0</v>
      </c>
      <c r="J1091">
        <v>0</v>
      </c>
      <c r="K1091">
        <v>0</v>
      </c>
      <c r="L1091">
        <v>0</v>
      </c>
      <c r="M1091">
        <v>0</v>
      </c>
    </row>
    <row r="1092" spans="2:13" x14ac:dyDescent="0.2">
      <c r="B1092">
        <v>0</v>
      </c>
      <c r="C1092">
        <v>0</v>
      </c>
      <c r="D1092">
        <v>0</v>
      </c>
      <c r="E1092">
        <v>0</v>
      </c>
      <c r="F1092">
        <v>0</v>
      </c>
      <c r="G1092">
        <v>1111111</v>
      </c>
      <c r="H1092">
        <v>0</v>
      </c>
      <c r="I1092">
        <v>0</v>
      </c>
      <c r="J1092">
        <v>0</v>
      </c>
      <c r="K1092">
        <v>0</v>
      </c>
      <c r="L1092">
        <v>0</v>
      </c>
      <c r="M1092">
        <v>0</v>
      </c>
    </row>
    <row r="1093" spans="2:13" x14ac:dyDescent="0.2">
      <c r="B1093">
        <v>0</v>
      </c>
      <c r="C1093">
        <v>0</v>
      </c>
      <c r="D1093">
        <v>0</v>
      </c>
      <c r="E1093">
        <v>0</v>
      </c>
      <c r="F1093">
        <v>0</v>
      </c>
      <c r="G1093">
        <v>1111111</v>
      </c>
      <c r="H1093">
        <v>0</v>
      </c>
      <c r="I1093">
        <v>0</v>
      </c>
      <c r="J1093">
        <v>0</v>
      </c>
      <c r="K1093">
        <v>0</v>
      </c>
      <c r="L1093">
        <v>0</v>
      </c>
      <c r="M1093">
        <v>0</v>
      </c>
    </row>
    <row r="1094" spans="2:13" x14ac:dyDescent="0.2">
      <c r="B1094">
        <v>0</v>
      </c>
      <c r="C1094">
        <v>0</v>
      </c>
      <c r="D1094">
        <v>0</v>
      </c>
      <c r="E1094">
        <v>0</v>
      </c>
      <c r="F1094">
        <v>0</v>
      </c>
      <c r="G1094">
        <v>1111111</v>
      </c>
      <c r="H1094">
        <v>0</v>
      </c>
      <c r="I1094">
        <v>0</v>
      </c>
      <c r="J1094">
        <v>0</v>
      </c>
      <c r="K1094">
        <v>0</v>
      </c>
      <c r="L1094">
        <v>0</v>
      </c>
      <c r="M1094">
        <v>0</v>
      </c>
    </row>
    <row r="1095" spans="2:13" x14ac:dyDescent="0.2">
      <c r="B1095">
        <v>0</v>
      </c>
      <c r="C1095">
        <v>0</v>
      </c>
      <c r="D1095">
        <v>0</v>
      </c>
      <c r="E1095">
        <v>0</v>
      </c>
      <c r="F1095">
        <v>0</v>
      </c>
      <c r="G1095">
        <v>1111111</v>
      </c>
      <c r="H1095">
        <v>0</v>
      </c>
      <c r="I1095">
        <v>0</v>
      </c>
      <c r="J1095">
        <v>0</v>
      </c>
      <c r="K1095">
        <v>0</v>
      </c>
      <c r="L1095">
        <v>0</v>
      </c>
      <c r="M1095">
        <v>0</v>
      </c>
    </row>
    <row r="1096" spans="2:13" x14ac:dyDescent="0.2">
      <c r="B1096">
        <v>0</v>
      </c>
      <c r="C1096">
        <v>0</v>
      </c>
      <c r="D1096">
        <v>0</v>
      </c>
      <c r="E1096">
        <v>0</v>
      </c>
      <c r="F1096">
        <v>0</v>
      </c>
      <c r="G1096">
        <v>1111111</v>
      </c>
      <c r="H1096">
        <v>0</v>
      </c>
      <c r="I1096">
        <v>0</v>
      </c>
      <c r="J1096">
        <v>0</v>
      </c>
      <c r="K1096">
        <v>0</v>
      </c>
      <c r="L1096">
        <v>0</v>
      </c>
      <c r="M1096">
        <v>0</v>
      </c>
    </row>
    <row r="1097" spans="2:13" x14ac:dyDescent="0.2">
      <c r="B1097">
        <v>0</v>
      </c>
      <c r="C1097">
        <v>0</v>
      </c>
      <c r="D1097">
        <v>0</v>
      </c>
      <c r="E1097">
        <v>0</v>
      </c>
      <c r="F1097">
        <v>0</v>
      </c>
      <c r="G1097">
        <v>1111111</v>
      </c>
      <c r="H1097">
        <v>0</v>
      </c>
      <c r="I1097">
        <v>0</v>
      </c>
      <c r="J1097">
        <v>0</v>
      </c>
      <c r="K1097">
        <v>0</v>
      </c>
      <c r="L1097">
        <v>0</v>
      </c>
      <c r="M1097">
        <v>0</v>
      </c>
    </row>
    <row r="1098" spans="2:13" x14ac:dyDescent="0.2">
      <c r="B1098">
        <v>0</v>
      </c>
      <c r="C1098">
        <v>0</v>
      </c>
      <c r="D1098">
        <v>0</v>
      </c>
      <c r="E1098">
        <v>0</v>
      </c>
      <c r="F1098">
        <v>0</v>
      </c>
      <c r="G1098">
        <v>1111111</v>
      </c>
      <c r="H1098">
        <v>0</v>
      </c>
      <c r="I1098">
        <v>0</v>
      </c>
      <c r="J1098">
        <v>0</v>
      </c>
      <c r="K1098">
        <v>0</v>
      </c>
      <c r="L1098">
        <v>0</v>
      </c>
      <c r="M1098">
        <v>0</v>
      </c>
    </row>
    <row r="1099" spans="2:13" x14ac:dyDescent="0.2">
      <c r="B1099">
        <v>0</v>
      </c>
      <c r="C1099">
        <v>0</v>
      </c>
      <c r="D1099">
        <v>0</v>
      </c>
      <c r="E1099">
        <v>0</v>
      </c>
      <c r="F1099">
        <v>0</v>
      </c>
      <c r="G1099">
        <v>1111111</v>
      </c>
      <c r="H1099">
        <v>0</v>
      </c>
      <c r="I1099">
        <v>0</v>
      </c>
      <c r="J1099">
        <v>0</v>
      </c>
      <c r="K1099">
        <v>0</v>
      </c>
      <c r="L1099">
        <v>0</v>
      </c>
      <c r="M1099">
        <v>0</v>
      </c>
    </row>
    <row r="1100" spans="2:13" x14ac:dyDescent="0.2">
      <c r="B1100">
        <v>0</v>
      </c>
      <c r="C1100">
        <v>0</v>
      </c>
      <c r="D1100">
        <v>0</v>
      </c>
      <c r="E1100">
        <v>0</v>
      </c>
      <c r="F1100">
        <v>0</v>
      </c>
      <c r="G1100">
        <v>1111111</v>
      </c>
      <c r="H1100">
        <v>0</v>
      </c>
      <c r="I1100">
        <v>0</v>
      </c>
      <c r="J1100">
        <v>0</v>
      </c>
      <c r="K1100">
        <v>0</v>
      </c>
      <c r="L1100">
        <v>0</v>
      </c>
      <c r="M1100">
        <v>0</v>
      </c>
    </row>
    <row r="1101" spans="2:13" x14ac:dyDescent="0.2">
      <c r="B1101">
        <v>0</v>
      </c>
      <c r="C1101">
        <v>0</v>
      </c>
      <c r="D1101">
        <v>0</v>
      </c>
      <c r="E1101">
        <v>0</v>
      </c>
      <c r="F1101">
        <v>0</v>
      </c>
      <c r="G1101">
        <v>1111111</v>
      </c>
      <c r="H1101">
        <v>0</v>
      </c>
      <c r="I1101">
        <v>0</v>
      </c>
      <c r="J1101">
        <v>0</v>
      </c>
      <c r="K1101">
        <v>0</v>
      </c>
      <c r="L1101">
        <v>0</v>
      </c>
      <c r="M1101">
        <v>0</v>
      </c>
    </row>
    <row r="1102" spans="2:13" x14ac:dyDescent="0.2">
      <c r="B1102">
        <v>0</v>
      </c>
      <c r="C1102">
        <v>0</v>
      </c>
      <c r="D1102">
        <v>0</v>
      </c>
      <c r="E1102">
        <v>0</v>
      </c>
      <c r="F1102">
        <v>0</v>
      </c>
      <c r="G1102">
        <v>1111111</v>
      </c>
      <c r="H1102">
        <v>0</v>
      </c>
      <c r="I1102">
        <v>0</v>
      </c>
      <c r="J1102">
        <v>0</v>
      </c>
      <c r="K1102">
        <v>0</v>
      </c>
      <c r="L1102">
        <v>0</v>
      </c>
      <c r="M1102">
        <v>0</v>
      </c>
    </row>
    <row r="1103" spans="2:13" x14ac:dyDescent="0.2">
      <c r="B1103">
        <v>0</v>
      </c>
      <c r="C1103">
        <v>0</v>
      </c>
      <c r="D1103">
        <v>0</v>
      </c>
      <c r="E1103">
        <v>0</v>
      </c>
      <c r="F1103">
        <v>0</v>
      </c>
      <c r="G1103">
        <v>1111111</v>
      </c>
      <c r="H1103">
        <v>0</v>
      </c>
      <c r="I1103">
        <v>0</v>
      </c>
      <c r="J1103">
        <v>0</v>
      </c>
      <c r="K1103">
        <v>0</v>
      </c>
      <c r="L1103">
        <v>0</v>
      </c>
      <c r="M1103">
        <v>0</v>
      </c>
    </row>
    <row r="1104" spans="2:13" x14ac:dyDescent="0.2">
      <c r="B1104">
        <v>0</v>
      </c>
      <c r="C1104">
        <v>0</v>
      </c>
      <c r="D1104">
        <v>0</v>
      </c>
      <c r="E1104">
        <v>0</v>
      </c>
      <c r="F1104">
        <v>0</v>
      </c>
      <c r="G1104">
        <v>1111111</v>
      </c>
      <c r="H1104">
        <v>0</v>
      </c>
      <c r="I1104">
        <v>0</v>
      </c>
      <c r="J1104">
        <v>0</v>
      </c>
      <c r="K1104">
        <v>0</v>
      </c>
      <c r="L1104">
        <v>0</v>
      </c>
      <c r="M1104">
        <v>0</v>
      </c>
    </row>
    <row r="1105" spans="2:13" x14ac:dyDescent="0.2">
      <c r="B1105">
        <v>0</v>
      </c>
      <c r="C1105">
        <v>0</v>
      </c>
      <c r="D1105">
        <v>0</v>
      </c>
      <c r="E1105">
        <v>0</v>
      </c>
      <c r="F1105">
        <v>0</v>
      </c>
      <c r="G1105">
        <v>1111111</v>
      </c>
      <c r="H1105">
        <v>0</v>
      </c>
      <c r="I1105">
        <v>0</v>
      </c>
      <c r="J1105">
        <v>0</v>
      </c>
      <c r="K1105">
        <v>0</v>
      </c>
      <c r="L1105">
        <v>0</v>
      </c>
      <c r="M1105">
        <v>0</v>
      </c>
    </row>
    <row r="1106" spans="2:13" x14ac:dyDescent="0.2">
      <c r="B1106">
        <v>0</v>
      </c>
      <c r="C1106">
        <v>0</v>
      </c>
      <c r="D1106">
        <v>0</v>
      </c>
      <c r="E1106">
        <v>0</v>
      </c>
      <c r="F1106">
        <v>0</v>
      </c>
      <c r="G1106">
        <v>1111111</v>
      </c>
      <c r="H1106">
        <v>0</v>
      </c>
      <c r="I1106">
        <v>0</v>
      </c>
      <c r="J1106">
        <v>0</v>
      </c>
      <c r="K1106">
        <v>0</v>
      </c>
      <c r="L1106">
        <v>0</v>
      </c>
      <c r="M1106">
        <v>0</v>
      </c>
    </row>
    <row r="1107" spans="2:13" x14ac:dyDescent="0.2">
      <c r="B1107">
        <v>0</v>
      </c>
      <c r="C1107">
        <v>0</v>
      </c>
      <c r="D1107">
        <v>0</v>
      </c>
      <c r="E1107">
        <v>0</v>
      </c>
      <c r="F1107">
        <v>0</v>
      </c>
      <c r="G1107">
        <v>1111111</v>
      </c>
      <c r="H1107">
        <v>0</v>
      </c>
      <c r="I1107">
        <v>0</v>
      </c>
      <c r="J1107">
        <v>0</v>
      </c>
      <c r="K1107">
        <v>0</v>
      </c>
      <c r="L1107">
        <v>0</v>
      </c>
      <c r="M1107">
        <v>0</v>
      </c>
    </row>
    <row r="1108" spans="2:13" x14ac:dyDescent="0.2">
      <c r="B1108">
        <v>0</v>
      </c>
      <c r="C1108">
        <v>0</v>
      </c>
      <c r="D1108">
        <v>0</v>
      </c>
      <c r="E1108">
        <v>0</v>
      </c>
      <c r="F1108">
        <v>0</v>
      </c>
      <c r="G1108">
        <v>1111111</v>
      </c>
      <c r="H1108">
        <v>0</v>
      </c>
      <c r="I1108">
        <v>0</v>
      </c>
      <c r="J1108">
        <v>0</v>
      </c>
      <c r="K1108">
        <v>0</v>
      </c>
      <c r="L1108">
        <v>0</v>
      </c>
      <c r="M1108">
        <v>0</v>
      </c>
    </row>
    <row r="1109" spans="2:13" x14ac:dyDescent="0.2">
      <c r="B1109">
        <v>0</v>
      </c>
      <c r="C1109">
        <v>0</v>
      </c>
      <c r="D1109">
        <v>0</v>
      </c>
      <c r="E1109">
        <v>0</v>
      </c>
      <c r="F1109">
        <v>0</v>
      </c>
      <c r="G1109">
        <v>1111111</v>
      </c>
      <c r="H1109">
        <v>0</v>
      </c>
      <c r="I1109">
        <v>0</v>
      </c>
      <c r="J1109">
        <v>0</v>
      </c>
      <c r="K1109">
        <v>0</v>
      </c>
      <c r="L1109">
        <v>0</v>
      </c>
      <c r="M1109">
        <v>0</v>
      </c>
    </row>
    <row r="1110" spans="2:13" x14ac:dyDescent="0.2">
      <c r="B1110">
        <v>0</v>
      </c>
      <c r="C1110">
        <v>0</v>
      </c>
      <c r="D1110">
        <v>0</v>
      </c>
      <c r="E1110">
        <v>0</v>
      </c>
      <c r="F1110">
        <v>0</v>
      </c>
      <c r="G1110">
        <v>1111111</v>
      </c>
      <c r="H1110">
        <v>0</v>
      </c>
      <c r="I1110">
        <v>0</v>
      </c>
      <c r="J1110">
        <v>0</v>
      </c>
      <c r="K1110">
        <v>0</v>
      </c>
      <c r="L1110">
        <v>0</v>
      </c>
      <c r="M1110">
        <v>0</v>
      </c>
    </row>
    <row r="1111" spans="2:13" x14ac:dyDescent="0.2">
      <c r="B1111">
        <v>0</v>
      </c>
      <c r="C1111">
        <v>0</v>
      </c>
      <c r="D1111">
        <v>0</v>
      </c>
      <c r="E1111">
        <v>0</v>
      </c>
      <c r="F1111">
        <v>0</v>
      </c>
      <c r="G1111">
        <v>1111111</v>
      </c>
      <c r="H1111">
        <v>0</v>
      </c>
      <c r="I1111">
        <v>0</v>
      </c>
      <c r="J1111">
        <v>0</v>
      </c>
      <c r="K1111">
        <v>0</v>
      </c>
      <c r="L1111">
        <v>0</v>
      </c>
      <c r="M1111">
        <v>0</v>
      </c>
    </row>
    <row r="1112" spans="2:13" x14ac:dyDescent="0.2">
      <c r="B1112">
        <v>0</v>
      </c>
      <c r="C1112">
        <v>0</v>
      </c>
      <c r="D1112">
        <v>0</v>
      </c>
      <c r="E1112">
        <v>0</v>
      </c>
      <c r="F1112">
        <v>0</v>
      </c>
      <c r="G1112">
        <v>1111111</v>
      </c>
      <c r="H1112">
        <v>0</v>
      </c>
      <c r="I1112">
        <v>0</v>
      </c>
      <c r="J1112">
        <v>0</v>
      </c>
      <c r="K1112">
        <v>0</v>
      </c>
      <c r="L1112">
        <v>0</v>
      </c>
      <c r="M1112">
        <v>0</v>
      </c>
    </row>
    <row r="1113" spans="2:13" x14ac:dyDescent="0.2">
      <c r="B1113">
        <v>0</v>
      </c>
      <c r="C1113">
        <v>0</v>
      </c>
      <c r="D1113">
        <v>0</v>
      </c>
      <c r="E1113">
        <v>0</v>
      </c>
      <c r="F1113">
        <v>0</v>
      </c>
      <c r="G1113">
        <v>1111111</v>
      </c>
      <c r="H1113">
        <v>0</v>
      </c>
      <c r="I1113">
        <v>0</v>
      </c>
      <c r="J1113">
        <v>0</v>
      </c>
      <c r="K1113">
        <v>0</v>
      </c>
      <c r="L1113">
        <v>0</v>
      </c>
      <c r="M1113">
        <v>0</v>
      </c>
    </row>
    <row r="1114" spans="2:13" x14ac:dyDescent="0.2">
      <c r="B1114">
        <v>0</v>
      </c>
      <c r="C1114">
        <v>0</v>
      </c>
      <c r="D1114">
        <v>0</v>
      </c>
      <c r="E1114">
        <v>0</v>
      </c>
      <c r="F1114">
        <v>0</v>
      </c>
      <c r="G1114">
        <v>1111111</v>
      </c>
      <c r="H1114">
        <v>0</v>
      </c>
      <c r="I1114">
        <v>0</v>
      </c>
      <c r="J1114">
        <v>0</v>
      </c>
      <c r="K1114">
        <v>0</v>
      </c>
      <c r="L1114">
        <v>0</v>
      </c>
      <c r="M1114">
        <v>0</v>
      </c>
    </row>
    <row r="1115" spans="2:13" x14ac:dyDescent="0.2">
      <c r="B1115">
        <v>0</v>
      </c>
      <c r="C1115">
        <v>0</v>
      </c>
      <c r="D1115">
        <v>0</v>
      </c>
      <c r="E1115">
        <v>0</v>
      </c>
      <c r="F1115">
        <v>0</v>
      </c>
      <c r="G1115">
        <v>1111111</v>
      </c>
      <c r="H1115">
        <v>0</v>
      </c>
      <c r="I1115">
        <v>0</v>
      </c>
      <c r="J1115">
        <v>0</v>
      </c>
      <c r="K1115">
        <v>0</v>
      </c>
      <c r="L1115">
        <v>0</v>
      </c>
      <c r="M1115">
        <v>0</v>
      </c>
    </row>
    <row r="1116" spans="2:13" x14ac:dyDescent="0.2">
      <c r="B1116">
        <v>0</v>
      </c>
      <c r="C1116">
        <v>0</v>
      </c>
      <c r="D1116">
        <v>0</v>
      </c>
      <c r="E1116">
        <v>0</v>
      </c>
      <c r="F1116">
        <v>0</v>
      </c>
      <c r="G1116">
        <v>1111111</v>
      </c>
      <c r="H1116">
        <v>0</v>
      </c>
      <c r="I1116">
        <v>0</v>
      </c>
      <c r="J1116">
        <v>0</v>
      </c>
      <c r="K1116">
        <v>0</v>
      </c>
      <c r="L1116">
        <v>0</v>
      </c>
      <c r="M1116">
        <v>0</v>
      </c>
    </row>
    <row r="1117" spans="2:13" x14ac:dyDescent="0.2">
      <c r="B1117">
        <v>0</v>
      </c>
      <c r="C1117">
        <v>0</v>
      </c>
      <c r="D1117">
        <v>0</v>
      </c>
      <c r="E1117">
        <v>0</v>
      </c>
      <c r="F1117">
        <v>0</v>
      </c>
      <c r="G1117">
        <v>1111111</v>
      </c>
      <c r="H1117">
        <v>0</v>
      </c>
      <c r="I1117">
        <v>0</v>
      </c>
      <c r="J1117">
        <v>0</v>
      </c>
      <c r="K1117">
        <v>0</v>
      </c>
      <c r="L1117">
        <v>0</v>
      </c>
      <c r="M1117">
        <v>0</v>
      </c>
    </row>
    <row r="1118" spans="2:13" x14ac:dyDescent="0.2">
      <c r="B1118">
        <v>0</v>
      </c>
      <c r="C1118">
        <v>0</v>
      </c>
      <c r="D1118">
        <v>0</v>
      </c>
      <c r="E1118">
        <v>0</v>
      </c>
      <c r="F1118">
        <v>0</v>
      </c>
      <c r="G1118">
        <v>1111111</v>
      </c>
      <c r="H1118">
        <v>0</v>
      </c>
      <c r="I1118">
        <v>0</v>
      </c>
      <c r="J1118">
        <v>0</v>
      </c>
      <c r="K1118">
        <v>0</v>
      </c>
      <c r="L1118">
        <v>0</v>
      </c>
      <c r="M1118">
        <v>0</v>
      </c>
    </row>
    <row r="1119" spans="2:13" x14ac:dyDescent="0.2">
      <c r="B1119">
        <v>0</v>
      </c>
      <c r="C1119">
        <v>0</v>
      </c>
      <c r="D1119">
        <v>0</v>
      </c>
      <c r="E1119">
        <v>0</v>
      </c>
      <c r="F1119">
        <v>0</v>
      </c>
      <c r="G1119">
        <v>1111111</v>
      </c>
      <c r="H1119">
        <v>0</v>
      </c>
      <c r="I1119">
        <v>0</v>
      </c>
      <c r="J1119">
        <v>0</v>
      </c>
      <c r="K1119">
        <v>0</v>
      </c>
      <c r="L1119">
        <v>0</v>
      </c>
      <c r="M1119">
        <v>0</v>
      </c>
    </row>
    <row r="1120" spans="2:13" x14ac:dyDescent="0.2">
      <c r="B1120">
        <v>0</v>
      </c>
      <c r="C1120">
        <v>0</v>
      </c>
      <c r="D1120">
        <v>0</v>
      </c>
      <c r="E1120">
        <v>0</v>
      </c>
      <c r="F1120">
        <v>0</v>
      </c>
      <c r="G1120">
        <v>1111111</v>
      </c>
      <c r="H1120">
        <v>0</v>
      </c>
      <c r="I1120">
        <v>0</v>
      </c>
      <c r="J1120">
        <v>0</v>
      </c>
      <c r="K1120">
        <v>0</v>
      </c>
      <c r="L1120">
        <v>0</v>
      </c>
      <c r="M1120">
        <v>0</v>
      </c>
    </row>
    <row r="1121" spans="2:13" x14ac:dyDescent="0.2">
      <c r="B1121">
        <v>0</v>
      </c>
      <c r="C1121">
        <v>0</v>
      </c>
      <c r="D1121">
        <v>0</v>
      </c>
      <c r="E1121">
        <v>0</v>
      </c>
      <c r="F1121">
        <v>0</v>
      </c>
      <c r="G1121">
        <v>1111111</v>
      </c>
      <c r="H1121">
        <v>0</v>
      </c>
      <c r="I1121">
        <v>0</v>
      </c>
      <c r="J1121">
        <v>0</v>
      </c>
      <c r="K1121">
        <v>0</v>
      </c>
      <c r="L1121">
        <v>0</v>
      </c>
      <c r="M1121">
        <v>0</v>
      </c>
    </row>
    <row r="1122" spans="2:13" x14ac:dyDescent="0.2">
      <c r="B1122">
        <v>0</v>
      </c>
      <c r="C1122">
        <v>0</v>
      </c>
      <c r="D1122">
        <v>0</v>
      </c>
      <c r="E1122">
        <v>0</v>
      </c>
      <c r="F1122">
        <v>0</v>
      </c>
      <c r="G1122">
        <v>1111111</v>
      </c>
      <c r="H1122">
        <v>0</v>
      </c>
      <c r="I1122">
        <v>0</v>
      </c>
      <c r="J1122">
        <v>0</v>
      </c>
      <c r="K1122">
        <v>0</v>
      </c>
      <c r="L1122">
        <v>0</v>
      </c>
      <c r="M1122">
        <v>0</v>
      </c>
    </row>
    <row r="1123" spans="2:13" x14ac:dyDescent="0.2">
      <c r="B1123">
        <v>0</v>
      </c>
      <c r="C1123">
        <v>0</v>
      </c>
      <c r="D1123">
        <v>0</v>
      </c>
      <c r="E1123">
        <v>0</v>
      </c>
      <c r="F1123">
        <v>0</v>
      </c>
      <c r="G1123">
        <v>1111111</v>
      </c>
      <c r="H1123">
        <v>0</v>
      </c>
      <c r="I1123">
        <v>0</v>
      </c>
      <c r="J1123">
        <v>0</v>
      </c>
      <c r="K1123">
        <v>0</v>
      </c>
      <c r="L1123">
        <v>0</v>
      </c>
      <c r="M1123">
        <v>0</v>
      </c>
    </row>
    <row r="1124" spans="2:13" x14ac:dyDescent="0.2">
      <c r="B1124">
        <v>0</v>
      </c>
      <c r="C1124">
        <v>0</v>
      </c>
      <c r="D1124">
        <v>0</v>
      </c>
      <c r="E1124">
        <v>0</v>
      </c>
      <c r="F1124">
        <v>0</v>
      </c>
      <c r="G1124">
        <v>1111111</v>
      </c>
      <c r="H1124">
        <v>0</v>
      </c>
      <c r="I1124">
        <v>0</v>
      </c>
      <c r="J1124">
        <v>0</v>
      </c>
      <c r="K1124">
        <v>0</v>
      </c>
      <c r="L1124">
        <v>0</v>
      </c>
      <c r="M1124">
        <v>0</v>
      </c>
    </row>
    <row r="1125" spans="2:13" x14ac:dyDescent="0.2">
      <c r="B1125">
        <v>0</v>
      </c>
      <c r="C1125">
        <v>0</v>
      </c>
      <c r="D1125">
        <v>0</v>
      </c>
      <c r="E1125">
        <v>0</v>
      </c>
      <c r="F1125">
        <v>0</v>
      </c>
      <c r="G1125">
        <v>1111111</v>
      </c>
      <c r="H1125">
        <v>0</v>
      </c>
      <c r="I1125">
        <v>0</v>
      </c>
      <c r="J1125">
        <v>0</v>
      </c>
      <c r="K1125">
        <v>0</v>
      </c>
      <c r="L1125">
        <v>0</v>
      </c>
      <c r="M1125">
        <v>0</v>
      </c>
    </row>
    <row r="1126" spans="2:13" x14ac:dyDescent="0.2">
      <c r="B1126">
        <v>0</v>
      </c>
      <c r="C1126">
        <v>0</v>
      </c>
      <c r="D1126">
        <v>0</v>
      </c>
      <c r="E1126">
        <v>0</v>
      </c>
      <c r="F1126">
        <v>0</v>
      </c>
      <c r="G1126">
        <v>1111111</v>
      </c>
      <c r="H1126">
        <v>0</v>
      </c>
      <c r="I1126">
        <v>0</v>
      </c>
      <c r="J1126">
        <v>0</v>
      </c>
      <c r="K1126">
        <v>0</v>
      </c>
      <c r="L1126">
        <v>0</v>
      </c>
      <c r="M1126">
        <v>0</v>
      </c>
    </row>
    <row r="1127" spans="2:13" x14ac:dyDescent="0.2">
      <c r="B1127">
        <v>0</v>
      </c>
      <c r="C1127">
        <v>0</v>
      </c>
      <c r="D1127">
        <v>0</v>
      </c>
      <c r="E1127">
        <v>0</v>
      </c>
      <c r="F1127">
        <v>0</v>
      </c>
      <c r="G1127">
        <v>1111111</v>
      </c>
      <c r="H1127">
        <v>0</v>
      </c>
      <c r="I1127">
        <v>0</v>
      </c>
      <c r="J1127">
        <v>0</v>
      </c>
      <c r="K1127">
        <v>0</v>
      </c>
      <c r="L1127">
        <v>0</v>
      </c>
      <c r="M1127">
        <v>0</v>
      </c>
    </row>
    <row r="1128" spans="2:13" x14ac:dyDescent="0.2">
      <c r="B1128">
        <v>0</v>
      </c>
      <c r="C1128">
        <v>0</v>
      </c>
      <c r="D1128">
        <v>0</v>
      </c>
      <c r="E1128">
        <v>0</v>
      </c>
      <c r="F1128">
        <v>0</v>
      </c>
      <c r="G1128">
        <v>1111111</v>
      </c>
      <c r="H1128">
        <v>0</v>
      </c>
      <c r="I1128">
        <v>0</v>
      </c>
      <c r="J1128">
        <v>0</v>
      </c>
      <c r="K1128">
        <v>0</v>
      </c>
      <c r="L1128">
        <v>0</v>
      </c>
      <c r="M1128">
        <v>0</v>
      </c>
    </row>
    <row r="1129" spans="2:13" x14ac:dyDescent="0.2">
      <c r="B1129">
        <v>0</v>
      </c>
      <c r="C1129">
        <v>0</v>
      </c>
      <c r="D1129">
        <v>0</v>
      </c>
      <c r="E1129">
        <v>0</v>
      </c>
      <c r="F1129">
        <v>0</v>
      </c>
      <c r="G1129">
        <v>1111111</v>
      </c>
      <c r="H1129">
        <v>0</v>
      </c>
      <c r="I1129">
        <v>0</v>
      </c>
      <c r="J1129">
        <v>0</v>
      </c>
      <c r="K1129">
        <v>0</v>
      </c>
      <c r="L1129">
        <v>0</v>
      </c>
      <c r="M1129">
        <v>0</v>
      </c>
    </row>
    <row r="1130" spans="2:13" x14ac:dyDescent="0.2">
      <c r="B1130">
        <v>0</v>
      </c>
      <c r="C1130">
        <v>0</v>
      </c>
      <c r="D1130">
        <v>0</v>
      </c>
      <c r="E1130">
        <v>0</v>
      </c>
      <c r="F1130">
        <v>0</v>
      </c>
      <c r="G1130">
        <v>1111111</v>
      </c>
      <c r="H1130">
        <v>0</v>
      </c>
      <c r="I1130">
        <v>0</v>
      </c>
      <c r="J1130">
        <v>0</v>
      </c>
      <c r="K1130">
        <v>0</v>
      </c>
      <c r="L1130">
        <v>0</v>
      </c>
      <c r="M1130">
        <v>0</v>
      </c>
    </row>
    <row r="1131" spans="2:13" x14ac:dyDescent="0.2">
      <c r="B1131">
        <v>0</v>
      </c>
      <c r="C1131">
        <v>0</v>
      </c>
      <c r="D1131">
        <v>0</v>
      </c>
      <c r="E1131">
        <v>0</v>
      </c>
      <c r="F1131">
        <v>0</v>
      </c>
      <c r="G1131">
        <v>1111111</v>
      </c>
      <c r="H1131">
        <v>0</v>
      </c>
      <c r="I1131">
        <v>0</v>
      </c>
      <c r="J1131">
        <v>0</v>
      </c>
      <c r="K1131">
        <v>0</v>
      </c>
      <c r="L1131">
        <v>0</v>
      </c>
      <c r="M1131">
        <v>0</v>
      </c>
    </row>
    <row r="1132" spans="2:13" x14ac:dyDescent="0.2">
      <c r="B1132">
        <v>0</v>
      </c>
      <c r="C1132">
        <v>0</v>
      </c>
      <c r="D1132">
        <v>0</v>
      </c>
      <c r="E1132">
        <v>0</v>
      </c>
      <c r="F1132">
        <v>0</v>
      </c>
      <c r="G1132">
        <v>1111111</v>
      </c>
      <c r="H1132">
        <v>0</v>
      </c>
      <c r="I1132">
        <v>0</v>
      </c>
      <c r="J1132">
        <v>0</v>
      </c>
      <c r="K1132">
        <v>0</v>
      </c>
      <c r="L1132">
        <v>0</v>
      </c>
      <c r="M1132">
        <v>0</v>
      </c>
    </row>
    <row r="1133" spans="2:13" x14ac:dyDescent="0.2">
      <c r="B1133">
        <v>0</v>
      </c>
      <c r="C1133">
        <v>0</v>
      </c>
      <c r="D1133">
        <v>0</v>
      </c>
      <c r="E1133">
        <v>0</v>
      </c>
      <c r="F1133">
        <v>0</v>
      </c>
      <c r="G1133">
        <v>1111111</v>
      </c>
      <c r="H1133">
        <v>0</v>
      </c>
      <c r="I1133">
        <v>0</v>
      </c>
      <c r="J1133">
        <v>0</v>
      </c>
      <c r="K1133">
        <v>0</v>
      </c>
      <c r="L1133">
        <v>0</v>
      </c>
      <c r="M1133">
        <v>0</v>
      </c>
    </row>
    <row r="1134" spans="2:13" x14ac:dyDescent="0.2">
      <c r="B1134">
        <v>0</v>
      </c>
      <c r="C1134">
        <v>0</v>
      </c>
      <c r="D1134">
        <v>0</v>
      </c>
      <c r="E1134">
        <v>0</v>
      </c>
      <c r="F1134">
        <v>0</v>
      </c>
      <c r="G1134">
        <v>1111111</v>
      </c>
      <c r="H1134">
        <v>0</v>
      </c>
      <c r="I1134">
        <v>0</v>
      </c>
      <c r="J1134">
        <v>0</v>
      </c>
      <c r="K1134">
        <v>0</v>
      </c>
      <c r="L1134">
        <v>0</v>
      </c>
      <c r="M1134">
        <v>0</v>
      </c>
    </row>
    <row r="1135" spans="2:13" x14ac:dyDescent="0.2">
      <c r="B1135">
        <v>0</v>
      </c>
      <c r="C1135">
        <v>0</v>
      </c>
      <c r="D1135">
        <v>0</v>
      </c>
      <c r="E1135">
        <v>0</v>
      </c>
      <c r="F1135">
        <v>0</v>
      </c>
      <c r="G1135">
        <v>1111111</v>
      </c>
      <c r="H1135">
        <v>0</v>
      </c>
      <c r="I1135">
        <v>0</v>
      </c>
      <c r="J1135">
        <v>0</v>
      </c>
      <c r="K1135">
        <v>0</v>
      </c>
      <c r="L1135">
        <v>0</v>
      </c>
      <c r="M1135">
        <v>0</v>
      </c>
    </row>
    <row r="1136" spans="2:13" x14ac:dyDescent="0.2">
      <c r="B1136">
        <v>0</v>
      </c>
      <c r="C1136">
        <v>0</v>
      </c>
      <c r="D1136">
        <v>0</v>
      </c>
      <c r="E1136">
        <v>0</v>
      </c>
      <c r="F1136">
        <v>0</v>
      </c>
      <c r="G1136">
        <v>1111111</v>
      </c>
      <c r="H1136">
        <v>0</v>
      </c>
      <c r="I1136">
        <v>0</v>
      </c>
      <c r="J1136">
        <v>0</v>
      </c>
      <c r="K1136">
        <v>0</v>
      </c>
      <c r="L1136">
        <v>0</v>
      </c>
      <c r="M1136">
        <v>0</v>
      </c>
    </row>
    <row r="1137" spans="2:13" x14ac:dyDescent="0.2">
      <c r="B1137">
        <v>0</v>
      </c>
      <c r="C1137">
        <v>0</v>
      </c>
      <c r="D1137">
        <v>0</v>
      </c>
      <c r="E1137">
        <v>0</v>
      </c>
      <c r="F1137">
        <v>0</v>
      </c>
      <c r="G1137">
        <v>1111111</v>
      </c>
      <c r="H1137">
        <v>0</v>
      </c>
      <c r="I1137">
        <v>0</v>
      </c>
      <c r="J1137">
        <v>0</v>
      </c>
      <c r="K1137">
        <v>0</v>
      </c>
      <c r="L1137">
        <v>0</v>
      </c>
      <c r="M1137">
        <v>0</v>
      </c>
    </row>
    <row r="1138" spans="2:13" x14ac:dyDescent="0.2">
      <c r="B1138">
        <v>0</v>
      </c>
      <c r="C1138">
        <v>0</v>
      </c>
      <c r="D1138">
        <v>0</v>
      </c>
      <c r="E1138">
        <v>0</v>
      </c>
      <c r="F1138">
        <v>0</v>
      </c>
      <c r="G1138">
        <v>1111111</v>
      </c>
      <c r="H1138">
        <v>0</v>
      </c>
      <c r="I1138">
        <v>0</v>
      </c>
      <c r="J1138">
        <v>0</v>
      </c>
      <c r="K1138">
        <v>0</v>
      </c>
      <c r="L1138">
        <v>0</v>
      </c>
      <c r="M1138">
        <v>0</v>
      </c>
    </row>
    <row r="1139" spans="2:13" x14ac:dyDescent="0.2">
      <c r="B1139">
        <v>0</v>
      </c>
      <c r="C1139">
        <v>0</v>
      </c>
      <c r="D1139">
        <v>0</v>
      </c>
      <c r="E1139">
        <v>0</v>
      </c>
      <c r="F1139">
        <v>0</v>
      </c>
      <c r="G1139">
        <v>1111111</v>
      </c>
      <c r="H1139">
        <v>0</v>
      </c>
      <c r="I1139">
        <v>0</v>
      </c>
      <c r="J1139">
        <v>0</v>
      </c>
      <c r="K1139">
        <v>0</v>
      </c>
      <c r="L1139">
        <v>0</v>
      </c>
      <c r="M1139">
        <v>0</v>
      </c>
    </row>
    <row r="1140" spans="2:13" x14ac:dyDescent="0.2">
      <c r="B1140">
        <v>0</v>
      </c>
      <c r="C1140">
        <v>0</v>
      </c>
      <c r="D1140">
        <v>0</v>
      </c>
      <c r="E1140">
        <v>0</v>
      </c>
      <c r="F1140">
        <v>0</v>
      </c>
      <c r="G1140">
        <v>1111111</v>
      </c>
      <c r="H1140">
        <v>0</v>
      </c>
      <c r="I1140">
        <v>0</v>
      </c>
      <c r="J1140">
        <v>0</v>
      </c>
      <c r="K1140">
        <v>0</v>
      </c>
      <c r="L1140">
        <v>0</v>
      </c>
      <c r="M1140">
        <v>0</v>
      </c>
    </row>
    <row r="1141" spans="2:13" x14ac:dyDescent="0.2">
      <c r="B1141">
        <v>0</v>
      </c>
      <c r="C1141">
        <v>0</v>
      </c>
      <c r="D1141">
        <v>0</v>
      </c>
      <c r="E1141">
        <v>0</v>
      </c>
      <c r="F1141">
        <v>0</v>
      </c>
      <c r="G1141">
        <v>1111111</v>
      </c>
      <c r="H1141">
        <v>0</v>
      </c>
      <c r="I1141">
        <v>0</v>
      </c>
      <c r="J1141">
        <v>0</v>
      </c>
      <c r="K1141">
        <v>0</v>
      </c>
      <c r="L1141">
        <v>0</v>
      </c>
      <c r="M1141">
        <v>0</v>
      </c>
    </row>
    <row r="1142" spans="2:13" x14ac:dyDescent="0.2">
      <c r="B1142">
        <v>0</v>
      </c>
      <c r="C1142">
        <v>0</v>
      </c>
      <c r="D1142">
        <v>0</v>
      </c>
      <c r="E1142">
        <v>0</v>
      </c>
      <c r="F1142">
        <v>0</v>
      </c>
      <c r="G1142">
        <v>1111111</v>
      </c>
      <c r="H1142">
        <v>0</v>
      </c>
      <c r="I1142">
        <v>0</v>
      </c>
      <c r="J1142">
        <v>0</v>
      </c>
      <c r="K1142">
        <v>0</v>
      </c>
      <c r="L1142">
        <v>0</v>
      </c>
      <c r="M1142">
        <v>0</v>
      </c>
    </row>
    <row r="1143" spans="2:13" x14ac:dyDescent="0.2">
      <c r="B1143">
        <v>0</v>
      </c>
      <c r="C1143">
        <v>0</v>
      </c>
      <c r="D1143">
        <v>0</v>
      </c>
      <c r="E1143">
        <v>0</v>
      </c>
      <c r="F1143">
        <v>0</v>
      </c>
      <c r="G1143">
        <v>1111111</v>
      </c>
      <c r="H1143">
        <v>0</v>
      </c>
      <c r="I1143">
        <v>0</v>
      </c>
      <c r="J1143">
        <v>0</v>
      </c>
      <c r="K1143">
        <v>0</v>
      </c>
      <c r="L1143">
        <v>0</v>
      </c>
      <c r="M1143">
        <v>0</v>
      </c>
    </row>
    <row r="1144" spans="2:13" x14ac:dyDescent="0.2">
      <c r="B1144">
        <v>0</v>
      </c>
      <c r="C1144">
        <v>0</v>
      </c>
      <c r="D1144">
        <v>0</v>
      </c>
      <c r="E1144">
        <v>0</v>
      </c>
      <c r="F1144">
        <v>0</v>
      </c>
      <c r="G1144">
        <v>1111111</v>
      </c>
      <c r="H1144">
        <v>0</v>
      </c>
      <c r="I1144">
        <v>0</v>
      </c>
      <c r="J1144">
        <v>0</v>
      </c>
      <c r="K1144">
        <v>0</v>
      </c>
      <c r="L1144">
        <v>0</v>
      </c>
      <c r="M1144">
        <v>0</v>
      </c>
    </row>
    <row r="1145" spans="2:13" x14ac:dyDescent="0.2">
      <c r="B1145">
        <v>0</v>
      </c>
      <c r="C1145">
        <v>0</v>
      </c>
      <c r="D1145">
        <v>0</v>
      </c>
      <c r="E1145">
        <v>0</v>
      </c>
      <c r="F1145">
        <v>0</v>
      </c>
      <c r="G1145">
        <v>1111111</v>
      </c>
      <c r="H1145">
        <v>0</v>
      </c>
      <c r="I1145">
        <v>0</v>
      </c>
      <c r="J1145">
        <v>0</v>
      </c>
      <c r="K1145">
        <v>0</v>
      </c>
      <c r="L1145">
        <v>0</v>
      </c>
      <c r="M1145">
        <v>0</v>
      </c>
    </row>
    <row r="1146" spans="2:13" x14ac:dyDescent="0.2">
      <c r="B1146">
        <v>0</v>
      </c>
      <c r="C1146">
        <v>0</v>
      </c>
      <c r="D1146">
        <v>0</v>
      </c>
      <c r="E1146">
        <v>0</v>
      </c>
      <c r="F1146">
        <v>0</v>
      </c>
      <c r="G1146">
        <v>1111111</v>
      </c>
      <c r="H1146">
        <v>0</v>
      </c>
      <c r="I1146">
        <v>0</v>
      </c>
      <c r="J1146">
        <v>0</v>
      </c>
      <c r="K1146">
        <v>0</v>
      </c>
      <c r="L1146">
        <v>0</v>
      </c>
      <c r="M1146">
        <v>0</v>
      </c>
    </row>
    <row r="1147" spans="2:13" x14ac:dyDescent="0.2">
      <c r="B1147">
        <v>0</v>
      </c>
      <c r="C1147">
        <v>0</v>
      </c>
      <c r="D1147">
        <v>0</v>
      </c>
      <c r="E1147">
        <v>0</v>
      </c>
      <c r="F1147">
        <v>0</v>
      </c>
      <c r="G1147">
        <v>1111111</v>
      </c>
      <c r="H1147">
        <v>0</v>
      </c>
      <c r="I1147">
        <v>0</v>
      </c>
      <c r="J1147">
        <v>0</v>
      </c>
      <c r="K1147">
        <v>0</v>
      </c>
      <c r="L1147">
        <v>0</v>
      </c>
      <c r="M1147">
        <v>0</v>
      </c>
    </row>
    <row r="1148" spans="2:13" x14ac:dyDescent="0.2">
      <c r="B1148">
        <v>0</v>
      </c>
      <c r="C1148">
        <v>0</v>
      </c>
      <c r="D1148">
        <v>0</v>
      </c>
      <c r="E1148">
        <v>0</v>
      </c>
      <c r="F1148">
        <v>0</v>
      </c>
      <c r="G1148">
        <v>1111111</v>
      </c>
      <c r="H1148">
        <v>0</v>
      </c>
      <c r="I1148">
        <v>0</v>
      </c>
      <c r="J1148">
        <v>0</v>
      </c>
      <c r="K1148">
        <v>0</v>
      </c>
      <c r="L1148">
        <v>0</v>
      </c>
      <c r="M1148">
        <v>0</v>
      </c>
    </row>
    <row r="1149" spans="2:13" x14ac:dyDescent="0.2">
      <c r="B1149">
        <v>0</v>
      </c>
      <c r="C1149">
        <v>0</v>
      </c>
      <c r="D1149">
        <v>0</v>
      </c>
      <c r="E1149">
        <v>0</v>
      </c>
      <c r="F1149">
        <v>0</v>
      </c>
      <c r="G1149">
        <v>1111111</v>
      </c>
      <c r="H1149">
        <v>0</v>
      </c>
      <c r="I1149">
        <v>0</v>
      </c>
      <c r="J1149">
        <v>0</v>
      </c>
      <c r="K1149">
        <v>0</v>
      </c>
      <c r="L1149">
        <v>0</v>
      </c>
      <c r="M1149">
        <v>0</v>
      </c>
    </row>
    <row r="1150" spans="2:13" x14ac:dyDescent="0.2">
      <c r="B1150">
        <v>0</v>
      </c>
      <c r="C1150">
        <v>0</v>
      </c>
      <c r="D1150">
        <v>0</v>
      </c>
      <c r="E1150">
        <v>0</v>
      </c>
      <c r="F1150">
        <v>0</v>
      </c>
      <c r="G1150">
        <v>1111111</v>
      </c>
      <c r="H1150">
        <v>0</v>
      </c>
      <c r="I1150">
        <v>0</v>
      </c>
      <c r="J1150">
        <v>0</v>
      </c>
      <c r="K1150">
        <v>0</v>
      </c>
      <c r="L1150">
        <v>0</v>
      </c>
      <c r="M1150">
        <v>0</v>
      </c>
    </row>
    <row r="1151" spans="2:13" x14ac:dyDescent="0.2">
      <c r="B1151">
        <v>0</v>
      </c>
      <c r="C1151">
        <v>0</v>
      </c>
      <c r="D1151">
        <v>0</v>
      </c>
      <c r="E1151">
        <v>0</v>
      </c>
      <c r="F1151">
        <v>0</v>
      </c>
      <c r="G1151">
        <v>1111111</v>
      </c>
      <c r="H1151">
        <v>0</v>
      </c>
      <c r="I1151">
        <v>0</v>
      </c>
      <c r="J1151">
        <v>0</v>
      </c>
      <c r="K1151">
        <v>0</v>
      </c>
      <c r="L1151">
        <v>0</v>
      </c>
      <c r="M1151">
        <v>0</v>
      </c>
    </row>
    <row r="1152" spans="2:13" x14ac:dyDescent="0.2">
      <c r="B1152">
        <v>0</v>
      </c>
      <c r="C1152">
        <v>0</v>
      </c>
      <c r="D1152">
        <v>0</v>
      </c>
      <c r="E1152">
        <v>0</v>
      </c>
      <c r="F1152">
        <v>0</v>
      </c>
      <c r="G1152">
        <v>1111111</v>
      </c>
      <c r="H1152">
        <v>0</v>
      </c>
      <c r="I1152">
        <v>0</v>
      </c>
      <c r="J1152">
        <v>0</v>
      </c>
      <c r="K1152">
        <v>0</v>
      </c>
      <c r="L1152">
        <v>0</v>
      </c>
      <c r="M1152">
        <v>0</v>
      </c>
    </row>
    <row r="1153" spans="2:13" x14ac:dyDescent="0.2">
      <c r="B1153">
        <v>0</v>
      </c>
      <c r="C1153">
        <v>0</v>
      </c>
      <c r="D1153">
        <v>0</v>
      </c>
      <c r="E1153">
        <v>0</v>
      </c>
      <c r="F1153">
        <v>0</v>
      </c>
      <c r="G1153">
        <v>1111111</v>
      </c>
      <c r="H1153">
        <v>0</v>
      </c>
      <c r="I1153">
        <v>0</v>
      </c>
      <c r="J1153">
        <v>0</v>
      </c>
      <c r="K1153">
        <v>0</v>
      </c>
      <c r="L1153">
        <v>0</v>
      </c>
      <c r="M1153">
        <v>0</v>
      </c>
    </row>
    <row r="1154" spans="2:13" x14ac:dyDescent="0.2">
      <c r="B1154">
        <v>0</v>
      </c>
      <c r="C1154">
        <v>0</v>
      </c>
      <c r="D1154">
        <v>0</v>
      </c>
      <c r="E1154">
        <v>0</v>
      </c>
      <c r="F1154">
        <v>0</v>
      </c>
      <c r="G1154">
        <v>1111111</v>
      </c>
      <c r="H1154">
        <v>0</v>
      </c>
      <c r="I1154">
        <v>0</v>
      </c>
      <c r="J1154">
        <v>0</v>
      </c>
      <c r="K1154">
        <v>0</v>
      </c>
      <c r="L1154">
        <v>0</v>
      </c>
      <c r="M1154">
        <v>0</v>
      </c>
    </row>
    <row r="1155" spans="2:13" x14ac:dyDescent="0.2">
      <c r="B1155">
        <v>0</v>
      </c>
      <c r="C1155">
        <v>0</v>
      </c>
      <c r="D1155">
        <v>0</v>
      </c>
      <c r="E1155">
        <v>0</v>
      </c>
      <c r="F1155">
        <v>0</v>
      </c>
      <c r="G1155">
        <v>1111111</v>
      </c>
      <c r="H1155">
        <v>0</v>
      </c>
      <c r="I1155">
        <v>0</v>
      </c>
      <c r="J1155">
        <v>0</v>
      </c>
      <c r="K1155">
        <v>0</v>
      </c>
      <c r="L1155">
        <v>0</v>
      </c>
      <c r="M1155">
        <v>0</v>
      </c>
    </row>
    <row r="1156" spans="2:13" x14ac:dyDescent="0.2">
      <c r="B1156">
        <v>0</v>
      </c>
      <c r="C1156">
        <v>0</v>
      </c>
      <c r="D1156">
        <v>0</v>
      </c>
      <c r="E1156">
        <v>0</v>
      </c>
      <c r="F1156">
        <v>0</v>
      </c>
      <c r="G1156">
        <v>1111111</v>
      </c>
      <c r="H1156">
        <v>0</v>
      </c>
      <c r="I1156">
        <v>0</v>
      </c>
      <c r="J1156">
        <v>0</v>
      </c>
      <c r="K1156">
        <v>0</v>
      </c>
      <c r="L1156">
        <v>0</v>
      </c>
      <c r="M1156">
        <v>0</v>
      </c>
    </row>
    <row r="1157" spans="2:13" x14ac:dyDescent="0.2">
      <c r="B1157">
        <v>0</v>
      </c>
      <c r="C1157">
        <v>0</v>
      </c>
      <c r="D1157">
        <v>0</v>
      </c>
      <c r="E1157">
        <v>0</v>
      </c>
      <c r="F1157">
        <v>0</v>
      </c>
      <c r="G1157">
        <v>1111111</v>
      </c>
      <c r="H1157">
        <v>0</v>
      </c>
      <c r="I1157">
        <v>0</v>
      </c>
      <c r="J1157">
        <v>0</v>
      </c>
      <c r="K1157">
        <v>0</v>
      </c>
      <c r="L1157">
        <v>0</v>
      </c>
      <c r="M1157">
        <v>0</v>
      </c>
    </row>
    <row r="1158" spans="2:13" x14ac:dyDescent="0.2">
      <c r="B1158">
        <v>0</v>
      </c>
      <c r="C1158">
        <v>0</v>
      </c>
      <c r="D1158">
        <v>0</v>
      </c>
      <c r="E1158">
        <v>0</v>
      </c>
      <c r="F1158">
        <v>0</v>
      </c>
      <c r="G1158">
        <v>1111111</v>
      </c>
      <c r="H1158">
        <v>0</v>
      </c>
      <c r="I1158">
        <v>0</v>
      </c>
      <c r="J1158">
        <v>0</v>
      </c>
      <c r="K1158">
        <v>0</v>
      </c>
      <c r="L1158">
        <v>0</v>
      </c>
      <c r="M1158">
        <v>0</v>
      </c>
    </row>
    <row r="1159" spans="2:13" x14ac:dyDescent="0.2">
      <c r="B1159">
        <v>0</v>
      </c>
      <c r="C1159">
        <v>0</v>
      </c>
      <c r="D1159">
        <v>0</v>
      </c>
      <c r="E1159">
        <v>0</v>
      </c>
      <c r="F1159">
        <v>0</v>
      </c>
      <c r="G1159">
        <v>1111111</v>
      </c>
      <c r="H1159">
        <v>0</v>
      </c>
      <c r="I1159">
        <v>0</v>
      </c>
      <c r="J1159">
        <v>0</v>
      </c>
      <c r="K1159">
        <v>0</v>
      </c>
      <c r="L1159">
        <v>0</v>
      </c>
      <c r="M1159">
        <v>0</v>
      </c>
    </row>
    <row r="1160" spans="2:13" x14ac:dyDescent="0.2">
      <c r="B1160">
        <v>0</v>
      </c>
      <c r="C1160">
        <v>0</v>
      </c>
      <c r="D1160">
        <v>0</v>
      </c>
      <c r="E1160">
        <v>0</v>
      </c>
      <c r="F1160">
        <v>0</v>
      </c>
      <c r="G1160">
        <v>1111111</v>
      </c>
      <c r="H1160">
        <v>0</v>
      </c>
      <c r="I1160">
        <v>0</v>
      </c>
      <c r="J1160">
        <v>0</v>
      </c>
      <c r="K1160">
        <v>0</v>
      </c>
      <c r="L1160">
        <v>0</v>
      </c>
      <c r="M1160">
        <v>0</v>
      </c>
    </row>
    <row r="1161" spans="2:13" x14ac:dyDescent="0.2">
      <c r="B1161">
        <v>0</v>
      </c>
      <c r="C1161">
        <v>0</v>
      </c>
      <c r="D1161">
        <v>0</v>
      </c>
      <c r="E1161">
        <v>0</v>
      </c>
      <c r="F1161">
        <v>0</v>
      </c>
      <c r="G1161">
        <v>1111111</v>
      </c>
      <c r="H1161">
        <v>0</v>
      </c>
      <c r="I1161">
        <v>0</v>
      </c>
      <c r="J1161">
        <v>0</v>
      </c>
      <c r="K1161">
        <v>0</v>
      </c>
      <c r="L1161">
        <v>0</v>
      </c>
      <c r="M1161">
        <v>0</v>
      </c>
    </row>
    <row r="1162" spans="2:13" x14ac:dyDescent="0.2">
      <c r="B1162">
        <v>0</v>
      </c>
      <c r="C1162">
        <v>0</v>
      </c>
      <c r="D1162">
        <v>0</v>
      </c>
      <c r="E1162">
        <v>0</v>
      </c>
      <c r="F1162">
        <v>0</v>
      </c>
      <c r="G1162">
        <v>1111111</v>
      </c>
      <c r="H1162">
        <v>0</v>
      </c>
      <c r="I1162">
        <v>0</v>
      </c>
      <c r="J1162">
        <v>0</v>
      </c>
      <c r="K1162">
        <v>0</v>
      </c>
      <c r="L1162">
        <v>0</v>
      </c>
      <c r="M1162">
        <v>0</v>
      </c>
    </row>
    <row r="1163" spans="2:13" x14ac:dyDescent="0.2">
      <c r="B1163">
        <v>0</v>
      </c>
      <c r="C1163">
        <v>0</v>
      </c>
      <c r="D1163">
        <v>0</v>
      </c>
      <c r="E1163">
        <v>0</v>
      </c>
      <c r="F1163">
        <v>0</v>
      </c>
      <c r="G1163">
        <v>1111111</v>
      </c>
      <c r="H1163">
        <v>0</v>
      </c>
      <c r="I1163">
        <v>0</v>
      </c>
      <c r="J1163">
        <v>0</v>
      </c>
      <c r="K1163">
        <v>0</v>
      </c>
      <c r="L1163">
        <v>0</v>
      </c>
      <c r="M1163">
        <v>0</v>
      </c>
    </row>
    <row r="1164" spans="2:13" x14ac:dyDescent="0.2">
      <c r="B1164">
        <v>0</v>
      </c>
      <c r="C1164">
        <v>0</v>
      </c>
      <c r="D1164">
        <v>0</v>
      </c>
      <c r="E1164">
        <v>0</v>
      </c>
      <c r="F1164">
        <v>0</v>
      </c>
      <c r="G1164">
        <v>1111111</v>
      </c>
      <c r="H1164">
        <v>0</v>
      </c>
      <c r="I1164">
        <v>0</v>
      </c>
      <c r="J1164">
        <v>0</v>
      </c>
      <c r="K1164">
        <v>0</v>
      </c>
      <c r="L1164">
        <v>0</v>
      </c>
      <c r="M1164">
        <v>0</v>
      </c>
    </row>
    <row r="1165" spans="2:13" x14ac:dyDescent="0.2">
      <c r="B1165">
        <v>0</v>
      </c>
      <c r="C1165">
        <v>0</v>
      </c>
      <c r="D1165">
        <v>0</v>
      </c>
      <c r="E1165">
        <v>0</v>
      </c>
      <c r="F1165">
        <v>0</v>
      </c>
      <c r="G1165">
        <v>1111111</v>
      </c>
      <c r="H1165">
        <v>0</v>
      </c>
      <c r="I1165">
        <v>0</v>
      </c>
      <c r="J1165">
        <v>0</v>
      </c>
      <c r="K1165">
        <v>0</v>
      </c>
      <c r="L1165">
        <v>0</v>
      </c>
      <c r="M1165">
        <v>0</v>
      </c>
    </row>
    <row r="1166" spans="2:13" x14ac:dyDescent="0.2">
      <c r="B1166">
        <v>0</v>
      </c>
      <c r="C1166">
        <v>0</v>
      </c>
      <c r="D1166">
        <v>0</v>
      </c>
      <c r="E1166">
        <v>0</v>
      </c>
      <c r="F1166">
        <v>0</v>
      </c>
      <c r="G1166">
        <v>1111111</v>
      </c>
      <c r="H1166">
        <v>0</v>
      </c>
      <c r="I1166">
        <v>0</v>
      </c>
      <c r="J1166">
        <v>0</v>
      </c>
      <c r="K1166">
        <v>0</v>
      </c>
      <c r="L1166">
        <v>0</v>
      </c>
      <c r="M1166">
        <v>0</v>
      </c>
    </row>
    <row r="1167" spans="2:13" x14ac:dyDescent="0.2">
      <c r="B1167">
        <v>0</v>
      </c>
      <c r="C1167">
        <v>0</v>
      </c>
      <c r="D1167">
        <v>0</v>
      </c>
      <c r="E1167">
        <v>0</v>
      </c>
      <c r="F1167">
        <v>0</v>
      </c>
      <c r="G1167">
        <v>1111111</v>
      </c>
      <c r="H1167">
        <v>0</v>
      </c>
      <c r="I1167">
        <v>0</v>
      </c>
      <c r="J1167">
        <v>0</v>
      </c>
      <c r="K1167">
        <v>0</v>
      </c>
      <c r="L1167">
        <v>0</v>
      </c>
      <c r="M1167">
        <v>0</v>
      </c>
    </row>
    <row r="1168" spans="2:13" x14ac:dyDescent="0.2">
      <c r="B1168">
        <v>0</v>
      </c>
      <c r="C1168">
        <v>0</v>
      </c>
      <c r="D1168">
        <v>0</v>
      </c>
      <c r="E1168">
        <v>0</v>
      </c>
      <c r="F1168">
        <v>0</v>
      </c>
      <c r="G1168">
        <v>1111111</v>
      </c>
      <c r="H1168">
        <v>0</v>
      </c>
      <c r="I1168">
        <v>0</v>
      </c>
      <c r="J1168">
        <v>0</v>
      </c>
      <c r="K1168">
        <v>0</v>
      </c>
      <c r="L1168">
        <v>0</v>
      </c>
      <c r="M1168">
        <v>0</v>
      </c>
    </row>
    <row r="1169" spans="2:13" x14ac:dyDescent="0.2">
      <c r="B1169">
        <v>0</v>
      </c>
      <c r="C1169">
        <v>0</v>
      </c>
      <c r="D1169">
        <v>0</v>
      </c>
      <c r="E1169">
        <v>0</v>
      </c>
      <c r="F1169">
        <v>0</v>
      </c>
      <c r="G1169">
        <v>1111111</v>
      </c>
      <c r="H1169">
        <v>0</v>
      </c>
      <c r="I1169">
        <v>0</v>
      </c>
      <c r="J1169">
        <v>0</v>
      </c>
      <c r="K1169">
        <v>0</v>
      </c>
      <c r="L1169">
        <v>0</v>
      </c>
      <c r="M1169">
        <v>0</v>
      </c>
    </row>
    <row r="1170" spans="2:13" x14ac:dyDescent="0.2">
      <c r="B1170">
        <v>0</v>
      </c>
      <c r="C1170">
        <v>0</v>
      </c>
      <c r="D1170">
        <v>0</v>
      </c>
      <c r="E1170">
        <v>0</v>
      </c>
      <c r="F1170">
        <v>0</v>
      </c>
      <c r="G1170">
        <v>1111111</v>
      </c>
      <c r="H1170">
        <v>0</v>
      </c>
      <c r="I1170">
        <v>0</v>
      </c>
      <c r="J1170">
        <v>0</v>
      </c>
      <c r="K1170">
        <v>0</v>
      </c>
      <c r="L1170">
        <v>0</v>
      </c>
      <c r="M1170">
        <v>0</v>
      </c>
    </row>
    <row r="1171" spans="2:13" x14ac:dyDescent="0.2">
      <c r="B1171">
        <v>0</v>
      </c>
      <c r="C1171">
        <v>0</v>
      </c>
      <c r="D1171">
        <v>0</v>
      </c>
      <c r="E1171">
        <v>0</v>
      </c>
      <c r="F1171">
        <v>0</v>
      </c>
      <c r="G1171">
        <v>1111111</v>
      </c>
      <c r="H1171">
        <v>0</v>
      </c>
      <c r="I1171">
        <v>0</v>
      </c>
      <c r="J1171">
        <v>0</v>
      </c>
      <c r="K1171">
        <v>0</v>
      </c>
      <c r="L1171">
        <v>0</v>
      </c>
      <c r="M1171">
        <v>0</v>
      </c>
    </row>
    <row r="1172" spans="2:13" x14ac:dyDescent="0.2">
      <c r="B1172">
        <v>0</v>
      </c>
      <c r="C1172">
        <v>0</v>
      </c>
      <c r="D1172">
        <v>0</v>
      </c>
      <c r="E1172">
        <v>0</v>
      </c>
      <c r="F1172">
        <v>0</v>
      </c>
      <c r="G1172">
        <v>1111111</v>
      </c>
      <c r="H1172">
        <v>0</v>
      </c>
      <c r="I1172">
        <v>0</v>
      </c>
      <c r="J1172">
        <v>0</v>
      </c>
      <c r="K1172">
        <v>0</v>
      </c>
      <c r="L1172">
        <v>0</v>
      </c>
      <c r="M1172">
        <v>0</v>
      </c>
    </row>
    <row r="1173" spans="2:13" x14ac:dyDescent="0.2">
      <c r="B1173">
        <v>0</v>
      </c>
      <c r="C1173">
        <v>0</v>
      </c>
      <c r="D1173">
        <v>0</v>
      </c>
      <c r="E1173">
        <v>0</v>
      </c>
      <c r="F1173">
        <v>0</v>
      </c>
      <c r="G1173">
        <v>1111111</v>
      </c>
      <c r="H1173">
        <v>0</v>
      </c>
      <c r="I1173">
        <v>0</v>
      </c>
      <c r="J1173">
        <v>0</v>
      </c>
      <c r="K1173">
        <v>0</v>
      </c>
      <c r="L1173">
        <v>0</v>
      </c>
      <c r="M1173">
        <v>0</v>
      </c>
    </row>
    <row r="1174" spans="2:13" x14ac:dyDescent="0.2">
      <c r="B1174">
        <v>0</v>
      </c>
      <c r="C1174">
        <v>0</v>
      </c>
      <c r="D1174">
        <v>0</v>
      </c>
      <c r="E1174">
        <v>0</v>
      </c>
      <c r="F1174">
        <v>0</v>
      </c>
      <c r="G1174">
        <v>1111111</v>
      </c>
      <c r="H1174">
        <v>0</v>
      </c>
      <c r="I1174">
        <v>0</v>
      </c>
      <c r="J1174">
        <v>0</v>
      </c>
      <c r="K1174">
        <v>0</v>
      </c>
      <c r="L1174">
        <v>0</v>
      </c>
      <c r="M1174">
        <v>0</v>
      </c>
    </row>
    <row r="1175" spans="2:13" x14ac:dyDescent="0.2">
      <c r="B1175">
        <v>0</v>
      </c>
      <c r="C1175">
        <v>0</v>
      </c>
      <c r="D1175">
        <v>0</v>
      </c>
      <c r="E1175">
        <v>0</v>
      </c>
      <c r="F1175">
        <v>0</v>
      </c>
      <c r="G1175">
        <v>1111111</v>
      </c>
      <c r="H1175">
        <v>0</v>
      </c>
      <c r="I1175">
        <v>0</v>
      </c>
      <c r="J1175">
        <v>0</v>
      </c>
      <c r="K1175">
        <v>0</v>
      </c>
      <c r="L1175">
        <v>0</v>
      </c>
      <c r="M1175">
        <v>0</v>
      </c>
    </row>
    <row r="1176" spans="2:13" x14ac:dyDescent="0.2">
      <c r="B1176">
        <v>0</v>
      </c>
      <c r="C1176">
        <v>0</v>
      </c>
      <c r="D1176">
        <v>0</v>
      </c>
      <c r="E1176">
        <v>0</v>
      </c>
      <c r="F1176">
        <v>0</v>
      </c>
      <c r="G1176">
        <v>1111111</v>
      </c>
      <c r="H1176">
        <v>0</v>
      </c>
      <c r="I1176">
        <v>0</v>
      </c>
      <c r="J1176">
        <v>0</v>
      </c>
      <c r="K1176">
        <v>0</v>
      </c>
      <c r="L1176">
        <v>0</v>
      </c>
      <c r="M1176">
        <v>0</v>
      </c>
    </row>
    <row r="1177" spans="2:13" x14ac:dyDescent="0.2">
      <c r="B1177">
        <v>0</v>
      </c>
      <c r="C1177">
        <v>0</v>
      </c>
      <c r="D1177">
        <v>0</v>
      </c>
      <c r="E1177">
        <v>0</v>
      </c>
      <c r="F1177">
        <v>0</v>
      </c>
      <c r="G1177">
        <v>1111111</v>
      </c>
      <c r="H1177">
        <v>0</v>
      </c>
      <c r="I1177">
        <v>0</v>
      </c>
      <c r="J1177">
        <v>0</v>
      </c>
      <c r="K1177">
        <v>0</v>
      </c>
      <c r="L1177">
        <v>0</v>
      </c>
      <c r="M1177">
        <v>0</v>
      </c>
    </row>
    <row r="1178" spans="2:13" x14ac:dyDescent="0.2">
      <c r="B1178">
        <v>0</v>
      </c>
      <c r="C1178">
        <v>0</v>
      </c>
      <c r="D1178">
        <v>0</v>
      </c>
      <c r="E1178">
        <v>0</v>
      </c>
      <c r="F1178">
        <v>0</v>
      </c>
      <c r="G1178">
        <v>1111111</v>
      </c>
      <c r="H1178">
        <v>0</v>
      </c>
      <c r="I1178">
        <v>0</v>
      </c>
      <c r="J1178">
        <v>0</v>
      </c>
      <c r="K1178">
        <v>0</v>
      </c>
      <c r="L1178">
        <v>0</v>
      </c>
      <c r="M1178">
        <v>0</v>
      </c>
    </row>
    <row r="1179" spans="2:13" x14ac:dyDescent="0.2">
      <c r="B1179">
        <v>0</v>
      </c>
      <c r="C1179">
        <v>0</v>
      </c>
      <c r="D1179">
        <v>0</v>
      </c>
      <c r="E1179">
        <v>0</v>
      </c>
      <c r="F1179">
        <v>0</v>
      </c>
      <c r="G1179">
        <v>1111111</v>
      </c>
      <c r="H1179">
        <v>0</v>
      </c>
      <c r="I1179">
        <v>0</v>
      </c>
      <c r="J1179">
        <v>0</v>
      </c>
      <c r="K1179">
        <v>0</v>
      </c>
      <c r="L1179">
        <v>0</v>
      </c>
      <c r="M1179">
        <v>0</v>
      </c>
    </row>
    <row r="1180" spans="2:13" x14ac:dyDescent="0.2">
      <c r="B1180">
        <v>0</v>
      </c>
      <c r="C1180">
        <v>0</v>
      </c>
      <c r="D1180">
        <v>0</v>
      </c>
      <c r="E1180">
        <v>0</v>
      </c>
      <c r="F1180">
        <v>0</v>
      </c>
      <c r="G1180">
        <v>1111111</v>
      </c>
      <c r="H1180">
        <v>0</v>
      </c>
      <c r="I1180">
        <v>0</v>
      </c>
      <c r="J1180">
        <v>0</v>
      </c>
      <c r="K1180">
        <v>0</v>
      </c>
      <c r="L1180">
        <v>0</v>
      </c>
      <c r="M1180">
        <v>0</v>
      </c>
    </row>
    <row r="1181" spans="2:13" x14ac:dyDescent="0.2">
      <c r="B1181">
        <v>0</v>
      </c>
      <c r="C1181">
        <v>0</v>
      </c>
      <c r="D1181">
        <v>0</v>
      </c>
      <c r="E1181">
        <v>0</v>
      </c>
      <c r="F1181">
        <v>0</v>
      </c>
      <c r="G1181">
        <v>1111111</v>
      </c>
      <c r="H1181">
        <v>0</v>
      </c>
      <c r="I1181">
        <v>0</v>
      </c>
      <c r="J1181">
        <v>0</v>
      </c>
      <c r="K1181">
        <v>0</v>
      </c>
      <c r="L1181">
        <v>0</v>
      </c>
      <c r="M1181">
        <v>0</v>
      </c>
    </row>
    <row r="1182" spans="2:13" x14ac:dyDescent="0.2">
      <c r="B1182">
        <v>0</v>
      </c>
      <c r="C1182">
        <v>0</v>
      </c>
      <c r="D1182">
        <v>0</v>
      </c>
      <c r="E1182">
        <v>0</v>
      </c>
      <c r="F1182">
        <v>0</v>
      </c>
      <c r="G1182">
        <v>1111111</v>
      </c>
      <c r="H1182">
        <v>0</v>
      </c>
      <c r="I1182">
        <v>0</v>
      </c>
      <c r="J1182">
        <v>0</v>
      </c>
      <c r="K1182">
        <v>0</v>
      </c>
      <c r="L1182">
        <v>0</v>
      </c>
      <c r="M1182">
        <v>0</v>
      </c>
    </row>
    <row r="1183" spans="2:13" x14ac:dyDescent="0.2">
      <c r="B1183">
        <v>0</v>
      </c>
      <c r="C1183">
        <v>0</v>
      </c>
      <c r="D1183">
        <v>0</v>
      </c>
      <c r="E1183">
        <v>0</v>
      </c>
      <c r="F1183">
        <v>0</v>
      </c>
      <c r="G1183">
        <v>1111111</v>
      </c>
      <c r="H1183">
        <v>0</v>
      </c>
      <c r="I1183">
        <v>0</v>
      </c>
      <c r="J1183">
        <v>0</v>
      </c>
      <c r="K1183">
        <v>0</v>
      </c>
      <c r="L1183">
        <v>0</v>
      </c>
      <c r="M1183">
        <v>0</v>
      </c>
    </row>
    <row r="1184" spans="2:13" x14ac:dyDescent="0.2">
      <c r="B1184">
        <v>0</v>
      </c>
      <c r="C1184">
        <v>0</v>
      </c>
      <c r="D1184">
        <v>0</v>
      </c>
      <c r="E1184">
        <v>0</v>
      </c>
      <c r="F1184">
        <v>0</v>
      </c>
      <c r="G1184">
        <v>1111111</v>
      </c>
      <c r="H1184">
        <v>0</v>
      </c>
      <c r="I1184">
        <v>0</v>
      </c>
      <c r="J1184">
        <v>0</v>
      </c>
      <c r="K1184">
        <v>0</v>
      </c>
      <c r="L1184">
        <v>0</v>
      </c>
      <c r="M1184">
        <v>0</v>
      </c>
    </row>
    <row r="1185" spans="2:13" x14ac:dyDescent="0.2">
      <c r="B1185">
        <v>0</v>
      </c>
      <c r="C1185">
        <v>0</v>
      </c>
      <c r="D1185">
        <v>0</v>
      </c>
      <c r="E1185">
        <v>0</v>
      </c>
      <c r="F1185">
        <v>0</v>
      </c>
      <c r="G1185">
        <v>1111111</v>
      </c>
      <c r="H1185">
        <v>0</v>
      </c>
      <c r="I1185">
        <v>0</v>
      </c>
      <c r="J1185">
        <v>0</v>
      </c>
      <c r="K1185">
        <v>0</v>
      </c>
      <c r="L1185">
        <v>0</v>
      </c>
      <c r="M1185">
        <v>0</v>
      </c>
    </row>
    <row r="1186" spans="2:13" x14ac:dyDescent="0.2">
      <c r="B1186">
        <v>0</v>
      </c>
      <c r="C1186">
        <v>0</v>
      </c>
      <c r="D1186">
        <v>0</v>
      </c>
      <c r="E1186">
        <v>0</v>
      </c>
      <c r="F1186">
        <v>0</v>
      </c>
      <c r="G1186">
        <v>1111111</v>
      </c>
      <c r="H1186">
        <v>0</v>
      </c>
      <c r="I1186">
        <v>0</v>
      </c>
      <c r="J1186">
        <v>0</v>
      </c>
      <c r="K1186">
        <v>0</v>
      </c>
      <c r="L1186">
        <v>0</v>
      </c>
      <c r="M1186">
        <v>0</v>
      </c>
    </row>
    <row r="1187" spans="2:13" x14ac:dyDescent="0.2">
      <c r="B1187">
        <v>0</v>
      </c>
      <c r="C1187">
        <v>0</v>
      </c>
      <c r="D1187">
        <v>0</v>
      </c>
      <c r="E1187">
        <v>0</v>
      </c>
      <c r="F1187">
        <v>0</v>
      </c>
      <c r="G1187">
        <v>1111111</v>
      </c>
      <c r="H1187">
        <v>0</v>
      </c>
      <c r="I1187">
        <v>0</v>
      </c>
      <c r="J1187">
        <v>0</v>
      </c>
      <c r="K1187">
        <v>0</v>
      </c>
      <c r="L1187">
        <v>0</v>
      </c>
      <c r="M1187">
        <v>0</v>
      </c>
    </row>
    <row r="1188" spans="2:13" x14ac:dyDescent="0.2">
      <c r="B1188">
        <v>0</v>
      </c>
      <c r="C1188">
        <v>0</v>
      </c>
      <c r="D1188">
        <v>0</v>
      </c>
      <c r="E1188">
        <v>0</v>
      </c>
      <c r="F1188">
        <v>0</v>
      </c>
      <c r="G1188">
        <v>1111111</v>
      </c>
      <c r="H1188">
        <v>0</v>
      </c>
      <c r="I1188">
        <v>0</v>
      </c>
      <c r="J1188">
        <v>0</v>
      </c>
      <c r="K1188">
        <v>0</v>
      </c>
      <c r="L1188">
        <v>0</v>
      </c>
      <c r="M1188">
        <v>0</v>
      </c>
    </row>
    <row r="1189" spans="2:13" x14ac:dyDescent="0.2">
      <c r="B1189">
        <v>0</v>
      </c>
      <c r="C1189">
        <v>0</v>
      </c>
      <c r="D1189">
        <v>0</v>
      </c>
      <c r="E1189">
        <v>0</v>
      </c>
      <c r="F1189">
        <v>0</v>
      </c>
      <c r="G1189">
        <v>1111111</v>
      </c>
      <c r="H1189">
        <v>0</v>
      </c>
      <c r="I1189">
        <v>0</v>
      </c>
      <c r="J1189">
        <v>0</v>
      </c>
      <c r="K1189">
        <v>0</v>
      </c>
      <c r="L1189">
        <v>0</v>
      </c>
      <c r="M1189">
        <v>0</v>
      </c>
    </row>
    <row r="1190" spans="2:13" x14ac:dyDescent="0.2">
      <c r="B1190">
        <v>0</v>
      </c>
      <c r="C1190">
        <v>0</v>
      </c>
      <c r="D1190">
        <v>0</v>
      </c>
      <c r="E1190">
        <v>0</v>
      </c>
      <c r="F1190">
        <v>0</v>
      </c>
      <c r="G1190">
        <v>1111111</v>
      </c>
      <c r="H1190">
        <v>0</v>
      </c>
      <c r="I1190">
        <v>0</v>
      </c>
      <c r="J1190">
        <v>0</v>
      </c>
      <c r="K1190">
        <v>0</v>
      </c>
      <c r="L1190">
        <v>0</v>
      </c>
      <c r="M1190">
        <v>0</v>
      </c>
    </row>
    <row r="1191" spans="2:13" x14ac:dyDescent="0.2">
      <c r="B1191">
        <v>0</v>
      </c>
      <c r="C1191">
        <v>0</v>
      </c>
      <c r="D1191">
        <v>0</v>
      </c>
      <c r="E1191">
        <v>0</v>
      </c>
      <c r="F1191">
        <v>0</v>
      </c>
      <c r="G1191">
        <v>1111111</v>
      </c>
      <c r="H1191">
        <v>0</v>
      </c>
      <c r="I1191">
        <v>0</v>
      </c>
      <c r="J1191">
        <v>0</v>
      </c>
      <c r="K1191">
        <v>0</v>
      </c>
      <c r="L1191">
        <v>0</v>
      </c>
      <c r="M1191">
        <v>0</v>
      </c>
    </row>
    <row r="1192" spans="2:13" x14ac:dyDescent="0.2">
      <c r="B1192">
        <v>0</v>
      </c>
      <c r="C1192">
        <v>0</v>
      </c>
      <c r="D1192">
        <v>0</v>
      </c>
      <c r="E1192">
        <v>0</v>
      </c>
      <c r="F1192">
        <v>0</v>
      </c>
      <c r="G1192">
        <v>1111111</v>
      </c>
      <c r="H1192">
        <v>0</v>
      </c>
      <c r="I1192">
        <v>0</v>
      </c>
      <c r="J1192">
        <v>0</v>
      </c>
      <c r="K1192">
        <v>0</v>
      </c>
      <c r="L1192">
        <v>0</v>
      </c>
      <c r="M1192">
        <v>0</v>
      </c>
    </row>
    <row r="1193" spans="2:13" x14ac:dyDescent="0.2">
      <c r="B1193">
        <v>0</v>
      </c>
      <c r="C1193">
        <v>0</v>
      </c>
      <c r="D1193">
        <v>0</v>
      </c>
      <c r="E1193">
        <v>0</v>
      </c>
      <c r="F1193">
        <v>0</v>
      </c>
      <c r="G1193">
        <v>1111111</v>
      </c>
      <c r="H1193">
        <v>0</v>
      </c>
      <c r="I1193">
        <v>0</v>
      </c>
      <c r="J1193">
        <v>0</v>
      </c>
      <c r="K1193">
        <v>0</v>
      </c>
      <c r="L1193">
        <v>0</v>
      </c>
      <c r="M1193">
        <v>0</v>
      </c>
    </row>
    <row r="1194" spans="2:13" x14ac:dyDescent="0.2">
      <c r="B1194">
        <v>0</v>
      </c>
      <c r="C1194">
        <v>0</v>
      </c>
      <c r="D1194">
        <v>0</v>
      </c>
      <c r="E1194">
        <v>0</v>
      </c>
      <c r="F1194">
        <v>0</v>
      </c>
      <c r="G1194">
        <v>1111111</v>
      </c>
      <c r="H1194">
        <v>0</v>
      </c>
      <c r="I1194">
        <v>0</v>
      </c>
      <c r="J1194">
        <v>0</v>
      </c>
      <c r="K1194">
        <v>0</v>
      </c>
      <c r="L1194">
        <v>0</v>
      </c>
      <c r="M1194">
        <v>0</v>
      </c>
    </row>
    <row r="1195" spans="2:13" x14ac:dyDescent="0.2">
      <c r="B1195">
        <v>0</v>
      </c>
      <c r="C1195">
        <v>0</v>
      </c>
      <c r="D1195">
        <v>0</v>
      </c>
      <c r="E1195">
        <v>0</v>
      </c>
      <c r="F1195">
        <v>0</v>
      </c>
      <c r="G1195">
        <v>1111111</v>
      </c>
      <c r="H1195">
        <v>0</v>
      </c>
      <c r="I1195">
        <v>0</v>
      </c>
      <c r="J1195">
        <v>0</v>
      </c>
      <c r="K1195">
        <v>0</v>
      </c>
      <c r="L1195">
        <v>0</v>
      </c>
      <c r="M1195">
        <v>0</v>
      </c>
    </row>
    <row r="1196" spans="2:13" x14ac:dyDescent="0.2">
      <c r="B1196">
        <v>0</v>
      </c>
      <c r="C1196">
        <v>0</v>
      </c>
      <c r="D1196">
        <v>0</v>
      </c>
      <c r="E1196">
        <v>0</v>
      </c>
      <c r="F1196">
        <v>0</v>
      </c>
      <c r="G1196">
        <v>1111111</v>
      </c>
      <c r="H1196">
        <v>0</v>
      </c>
      <c r="I1196">
        <v>0</v>
      </c>
      <c r="J1196">
        <v>0</v>
      </c>
      <c r="K1196">
        <v>0</v>
      </c>
      <c r="L1196">
        <v>0</v>
      </c>
      <c r="M1196">
        <v>0</v>
      </c>
    </row>
    <row r="1197" spans="2:13" x14ac:dyDescent="0.2">
      <c r="B1197">
        <v>0</v>
      </c>
      <c r="C1197">
        <v>0</v>
      </c>
      <c r="D1197">
        <v>0</v>
      </c>
      <c r="E1197">
        <v>0</v>
      </c>
      <c r="F1197">
        <v>0</v>
      </c>
      <c r="G1197">
        <v>1111111</v>
      </c>
      <c r="H1197">
        <v>0</v>
      </c>
      <c r="I1197">
        <v>0</v>
      </c>
      <c r="J1197">
        <v>0</v>
      </c>
      <c r="K1197">
        <v>0</v>
      </c>
      <c r="L1197">
        <v>0</v>
      </c>
      <c r="M1197">
        <v>0</v>
      </c>
    </row>
    <row r="1198" spans="2:13" x14ac:dyDescent="0.2">
      <c r="B1198">
        <v>0</v>
      </c>
      <c r="C1198">
        <v>0</v>
      </c>
      <c r="D1198">
        <v>0</v>
      </c>
      <c r="E1198">
        <v>0</v>
      </c>
      <c r="F1198">
        <v>0</v>
      </c>
      <c r="G1198">
        <v>1111111</v>
      </c>
      <c r="H1198">
        <v>0</v>
      </c>
      <c r="I1198">
        <v>0</v>
      </c>
      <c r="J1198">
        <v>0</v>
      </c>
      <c r="K1198">
        <v>0</v>
      </c>
      <c r="L1198">
        <v>0</v>
      </c>
      <c r="M1198">
        <v>0</v>
      </c>
    </row>
    <row r="1199" spans="2:13" x14ac:dyDescent="0.2">
      <c r="B1199">
        <v>0</v>
      </c>
      <c r="C1199">
        <v>0</v>
      </c>
      <c r="D1199">
        <v>0</v>
      </c>
      <c r="E1199">
        <v>0</v>
      </c>
      <c r="F1199">
        <v>0</v>
      </c>
      <c r="G1199">
        <v>1111111</v>
      </c>
      <c r="H1199">
        <v>0</v>
      </c>
      <c r="I1199">
        <v>0</v>
      </c>
      <c r="J1199">
        <v>0</v>
      </c>
      <c r="K1199">
        <v>0</v>
      </c>
      <c r="L1199">
        <v>0</v>
      </c>
      <c r="M1199">
        <v>0</v>
      </c>
    </row>
    <row r="1200" spans="2:13" x14ac:dyDescent="0.2">
      <c r="B1200">
        <v>0</v>
      </c>
      <c r="C1200">
        <v>0</v>
      </c>
      <c r="D1200">
        <v>0</v>
      </c>
      <c r="E1200">
        <v>0</v>
      </c>
      <c r="F1200">
        <v>0</v>
      </c>
      <c r="G1200">
        <v>1111111</v>
      </c>
      <c r="H1200">
        <v>0</v>
      </c>
      <c r="I1200">
        <v>0</v>
      </c>
      <c r="J1200">
        <v>0</v>
      </c>
      <c r="K1200">
        <v>0</v>
      </c>
      <c r="L1200">
        <v>0</v>
      </c>
      <c r="M1200">
        <v>0</v>
      </c>
    </row>
    <row r="1201" spans="2:13" x14ac:dyDescent="0.2">
      <c r="B1201">
        <v>0</v>
      </c>
      <c r="C1201">
        <v>0</v>
      </c>
      <c r="D1201">
        <v>0</v>
      </c>
      <c r="E1201">
        <v>0</v>
      </c>
      <c r="F1201">
        <v>0</v>
      </c>
      <c r="G1201">
        <v>1111111</v>
      </c>
      <c r="H1201">
        <v>0</v>
      </c>
      <c r="I1201">
        <v>0</v>
      </c>
      <c r="J1201">
        <v>0</v>
      </c>
      <c r="K1201">
        <v>0</v>
      </c>
      <c r="L1201">
        <v>0</v>
      </c>
      <c r="M1201">
        <v>0</v>
      </c>
    </row>
    <row r="1202" spans="2:13" x14ac:dyDescent="0.2">
      <c r="B1202">
        <v>0</v>
      </c>
      <c r="C1202">
        <v>0</v>
      </c>
      <c r="D1202">
        <v>0</v>
      </c>
      <c r="E1202">
        <v>0</v>
      </c>
      <c r="F1202">
        <v>0</v>
      </c>
      <c r="G1202">
        <v>1111111</v>
      </c>
      <c r="H1202">
        <v>0</v>
      </c>
      <c r="I1202">
        <v>0</v>
      </c>
      <c r="J1202">
        <v>0</v>
      </c>
      <c r="K1202">
        <v>0</v>
      </c>
      <c r="L1202">
        <v>0</v>
      </c>
      <c r="M1202">
        <v>0</v>
      </c>
    </row>
    <row r="1203" spans="2:13" x14ac:dyDescent="0.2">
      <c r="B1203">
        <v>0</v>
      </c>
      <c r="C1203">
        <v>0</v>
      </c>
      <c r="D1203">
        <v>0</v>
      </c>
      <c r="E1203">
        <v>0</v>
      </c>
      <c r="F1203">
        <v>0</v>
      </c>
      <c r="G1203">
        <v>1111111</v>
      </c>
      <c r="H1203">
        <v>0</v>
      </c>
      <c r="I1203">
        <v>0</v>
      </c>
      <c r="J1203">
        <v>0</v>
      </c>
      <c r="K1203">
        <v>0</v>
      </c>
      <c r="L1203">
        <v>0</v>
      </c>
      <c r="M1203">
        <v>0</v>
      </c>
    </row>
    <row r="1204" spans="2:13" x14ac:dyDescent="0.2">
      <c r="B1204">
        <v>0</v>
      </c>
      <c r="C1204">
        <v>0</v>
      </c>
      <c r="D1204">
        <v>0</v>
      </c>
      <c r="E1204">
        <v>0</v>
      </c>
      <c r="F1204">
        <v>0</v>
      </c>
      <c r="G1204">
        <v>1111111</v>
      </c>
      <c r="H1204">
        <v>0</v>
      </c>
      <c r="I1204">
        <v>0</v>
      </c>
      <c r="J1204">
        <v>0</v>
      </c>
      <c r="K1204">
        <v>0</v>
      </c>
      <c r="L1204">
        <v>0</v>
      </c>
      <c r="M1204">
        <v>0</v>
      </c>
    </row>
    <row r="1205" spans="2:13" x14ac:dyDescent="0.2">
      <c r="B1205">
        <v>0</v>
      </c>
      <c r="C1205">
        <v>0</v>
      </c>
      <c r="D1205">
        <v>0</v>
      </c>
      <c r="E1205">
        <v>0</v>
      </c>
      <c r="F1205">
        <v>0</v>
      </c>
      <c r="G1205">
        <v>1111111</v>
      </c>
      <c r="H1205">
        <v>0</v>
      </c>
      <c r="I1205">
        <v>0</v>
      </c>
      <c r="J1205">
        <v>0</v>
      </c>
      <c r="K1205">
        <v>0</v>
      </c>
      <c r="L1205">
        <v>0</v>
      </c>
      <c r="M1205">
        <v>0</v>
      </c>
    </row>
    <row r="1206" spans="2:13" x14ac:dyDescent="0.2">
      <c r="B1206">
        <v>0</v>
      </c>
      <c r="C1206">
        <v>0</v>
      </c>
      <c r="D1206">
        <v>0</v>
      </c>
      <c r="E1206">
        <v>0</v>
      </c>
      <c r="F1206">
        <v>0</v>
      </c>
      <c r="G1206">
        <v>1111111</v>
      </c>
      <c r="H1206">
        <v>0</v>
      </c>
      <c r="I1206">
        <v>0</v>
      </c>
      <c r="J1206">
        <v>0</v>
      </c>
      <c r="K1206">
        <v>0</v>
      </c>
      <c r="L1206">
        <v>0</v>
      </c>
      <c r="M1206">
        <v>0</v>
      </c>
    </row>
    <row r="1207" spans="2:13" x14ac:dyDescent="0.2">
      <c r="B1207">
        <v>0</v>
      </c>
      <c r="C1207">
        <v>0</v>
      </c>
      <c r="D1207">
        <v>0</v>
      </c>
      <c r="E1207">
        <v>0</v>
      </c>
      <c r="F1207">
        <v>0</v>
      </c>
      <c r="G1207">
        <v>1111111</v>
      </c>
      <c r="H1207">
        <v>0</v>
      </c>
      <c r="I1207">
        <v>0</v>
      </c>
      <c r="J1207">
        <v>0</v>
      </c>
      <c r="K1207">
        <v>0</v>
      </c>
      <c r="L1207">
        <v>0</v>
      </c>
      <c r="M1207">
        <v>0</v>
      </c>
    </row>
    <row r="1208" spans="2:13" x14ac:dyDescent="0.2">
      <c r="B1208">
        <v>0</v>
      </c>
      <c r="C1208">
        <v>0</v>
      </c>
      <c r="D1208">
        <v>0</v>
      </c>
      <c r="E1208">
        <v>0</v>
      </c>
      <c r="F1208">
        <v>0</v>
      </c>
      <c r="G1208">
        <v>1111111</v>
      </c>
      <c r="H1208">
        <v>0</v>
      </c>
      <c r="I1208">
        <v>0</v>
      </c>
      <c r="J1208">
        <v>0</v>
      </c>
      <c r="K1208">
        <v>0</v>
      </c>
      <c r="L1208">
        <v>0</v>
      </c>
      <c r="M1208">
        <v>0</v>
      </c>
    </row>
    <row r="1209" spans="2:13" x14ac:dyDescent="0.2">
      <c r="B1209">
        <v>0</v>
      </c>
      <c r="C1209">
        <v>0</v>
      </c>
      <c r="D1209">
        <v>0</v>
      </c>
      <c r="E1209">
        <v>0</v>
      </c>
      <c r="F1209">
        <v>0</v>
      </c>
      <c r="G1209">
        <v>1111111</v>
      </c>
      <c r="H1209">
        <v>0</v>
      </c>
      <c r="I1209">
        <v>0</v>
      </c>
      <c r="J1209">
        <v>0</v>
      </c>
      <c r="K1209">
        <v>0</v>
      </c>
      <c r="L1209">
        <v>0</v>
      </c>
      <c r="M1209">
        <v>0</v>
      </c>
    </row>
    <row r="1210" spans="2:13" x14ac:dyDescent="0.2">
      <c r="B1210">
        <v>0</v>
      </c>
      <c r="C1210">
        <v>0</v>
      </c>
      <c r="D1210">
        <v>0</v>
      </c>
      <c r="E1210">
        <v>0</v>
      </c>
      <c r="F1210">
        <v>0</v>
      </c>
      <c r="G1210">
        <v>1111111</v>
      </c>
      <c r="H1210">
        <v>0</v>
      </c>
      <c r="I1210">
        <v>0</v>
      </c>
      <c r="J1210">
        <v>0</v>
      </c>
      <c r="K1210">
        <v>0</v>
      </c>
      <c r="L1210">
        <v>0</v>
      </c>
      <c r="M1210">
        <v>0</v>
      </c>
    </row>
    <row r="1211" spans="2:13" x14ac:dyDescent="0.2">
      <c r="B1211">
        <v>0</v>
      </c>
      <c r="C1211">
        <v>0</v>
      </c>
      <c r="D1211">
        <v>0</v>
      </c>
      <c r="E1211">
        <v>0</v>
      </c>
      <c r="F1211">
        <v>0</v>
      </c>
      <c r="G1211">
        <v>1111111</v>
      </c>
      <c r="H1211">
        <v>0</v>
      </c>
      <c r="I1211">
        <v>0</v>
      </c>
      <c r="J1211">
        <v>0</v>
      </c>
      <c r="K1211">
        <v>0</v>
      </c>
      <c r="L1211">
        <v>0</v>
      </c>
      <c r="M1211">
        <v>0</v>
      </c>
    </row>
    <row r="1212" spans="2:13" x14ac:dyDescent="0.2">
      <c r="B1212">
        <v>0</v>
      </c>
      <c r="C1212">
        <v>0</v>
      </c>
      <c r="D1212">
        <v>0</v>
      </c>
      <c r="E1212">
        <v>0</v>
      </c>
      <c r="F1212">
        <v>0</v>
      </c>
      <c r="G1212">
        <v>1111111</v>
      </c>
      <c r="H1212">
        <v>0</v>
      </c>
      <c r="I1212">
        <v>0</v>
      </c>
      <c r="J1212">
        <v>0</v>
      </c>
      <c r="K1212">
        <v>0</v>
      </c>
      <c r="L1212">
        <v>0</v>
      </c>
      <c r="M1212">
        <v>0</v>
      </c>
    </row>
    <row r="1213" spans="2:13" x14ac:dyDescent="0.2">
      <c r="B1213">
        <v>0</v>
      </c>
      <c r="C1213">
        <v>0</v>
      </c>
      <c r="D1213">
        <v>0</v>
      </c>
      <c r="E1213">
        <v>0</v>
      </c>
      <c r="F1213">
        <v>0</v>
      </c>
      <c r="G1213">
        <v>1111111</v>
      </c>
      <c r="H1213">
        <v>0</v>
      </c>
      <c r="I1213">
        <v>0</v>
      </c>
      <c r="J1213">
        <v>0</v>
      </c>
      <c r="K1213">
        <v>0</v>
      </c>
      <c r="L1213">
        <v>0</v>
      </c>
      <c r="M1213">
        <v>0</v>
      </c>
    </row>
    <row r="1214" spans="2:13" x14ac:dyDescent="0.2">
      <c r="B1214">
        <v>0</v>
      </c>
      <c r="C1214">
        <v>0</v>
      </c>
      <c r="D1214">
        <v>0</v>
      </c>
      <c r="E1214">
        <v>0</v>
      </c>
      <c r="F1214">
        <v>0</v>
      </c>
      <c r="G1214">
        <v>1111111</v>
      </c>
      <c r="H1214">
        <v>0</v>
      </c>
      <c r="I1214">
        <v>0</v>
      </c>
      <c r="J1214">
        <v>0</v>
      </c>
      <c r="K1214">
        <v>0</v>
      </c>
      <c r="L1214">
        <v>0</v>
      </c>
      <c r="M1214">
        <v>0</v>
      </c>
    </row>
    <row r="1215" spans="2:13" x14ac:dyDescent="0.2">
      <c r="B1215">
        <v>0</v>
      </c>
      <c r="C1215">
        <v>0</v>
      </c>
      <c r="D1215">
        <v>0</v>
      </c>
      <c r="E1215">
        <v>0</v>
      </c>
      <c r="F1215">
        <v>0</v>
      </c>
      <c r="G1215">
        <v>1111111</v>
      </c>
      <c r="H1215">
        <v>0</v>
      </c>
      <c r="I1215">
        <v>0</v>
      </c>
      <c r="J1215">
        <v>0</v>
      </c>
      <c r="K1215">
        <v>0</v>
      </c>
      <c r="L1215">
        <v>0</v>
      </c>
      <c r="M1215">
        <v>0</v>
      </c>
    </row>
    <row r="1216" spans="2:13" x14ac:dyDescent="0.2">
      <c r="B1216">
        <v>0</v>
      </c>
      <c r="C1216">
        <v>0</v>
      </c>
      <c r="D1216">
        <v>0</v>
      </c>
      <c r="E1216">
        <v>0</v>
      </c>
      <c r="F1216">
        <v>0</v>
      </c>
      <c r="G1216">
        <v>1111111</v>
      </c>
      <c r="H1216">
        <v>0</v>
      </c>
      <c r="I1216">
        <v>0</v>
      </c>
      <c r="J1216">
        <v>0</v>
      </c>
      <c r="K1216">
        <v>0</v>
      </c>
      <c r="L1216">
        <v>0</v>
      </c>
      <c r="M1216">
        <v>0</v>
      </c>
    </row>
    <row r="1217" spans="2:13" x14ac:dyDescent="0.2">
      <c r="B1217">
        <v>0</v>
      </c>
      <c r="C1217">
        <v>0</v>
      </c>
      <c r="D1217">
        <v>0</v>
      </c>
      <c r="E1217">
        <v>0</v>
      </c>
      <c r="F1217">
        <v>0</v>
      </c>
      <c r="G1217">
        <v>1111111</v>
      </c>
      <c r="H1217">
        <v>0</v>
      </c>
      <c r="I1217">
        <v>0</v>
      </c>
      <c r="J1217">
        <v>0</v>
      </c>
      <c r="K1217">
        <v>0</v>
      </c>
      <c r="L1217">
        <v>0</v>
      </c>
      <c r="M1217">
        <v>0</v>
      </c>
    </row>
    <row r="1218" spans="2:13" x14ac:dyDescent="0.2">
      <c r="B1218">
        <v>0</v>
      </c>
      <c r="C1218">
        <v>0</v>
      </c>
      <c r="D1218">
        <v>0</v>
      </c>
      <c r="E1218">
        <v>0</v>
      </c>
      <c r="F1218">
        <v>0</v>
      </c>
      <c r="G1218">
        <v>1111111</v>
      </c>
      <c r="H1218">
        <v>0</v>
      </c>
      <c r="I1218">
        <v>0</v>
      </c>
      <c r="J1218">
        <v>0</v>
      </c>
      <c r="K1218">
        <v>0</v>
      </c>
      <c r="L1218">
        <v>0</v>
      </c>
      <c r="M1218">
        <v>0</v>
      </c>
    </row>
    <row r="1219" spans="2:13" x14ac:dyDescent="0.2">
      <c r="B1219">
        <v>0</v>
      </c>
      <c r="C1219">
        <v>0</v>
      </c>
      <c r="D1219">
        <v>0</v>
      </c>
      <c r="E1219">
        <v>0</v>
      </c>
      <c r="F1219">
        <v>0</v>
      </c>
      <c r="G1219">
        <v>1111111</v>
      </c>
      <c r="H1219">
        <v>0</v>
      </c>
      <c r="I1219">
        <v>0</v>
      </c>
      <c r="J1219">
        <v>0</v>
      </c>
      <c r="K1219">
        <v>0</v>
      </c>
      <c r="L1219">
        <v>0</v>
      </c>
      <c r="M1219">
        <v>0</v>
      </c>
    </row>
    <row r="1220" spans="2:13" x14ac:dyDescent="0.2">
      <c r="B1220">
        <v>0</v>
      </c>
      <c r="C1220">
        <v>0</v>
      </c>
      <c r="D1220">
        <v>0</v>
      </c>
      <c r="E1220">
        <v>0</v>
      </c>
      <c r="F1220">
        <v>0</v>
      </c>
      <c r="G1220">
        <v>1111111</v>
      </c>
      <c r="H1220">
        <v>0</v>
      </c>
      <c r="I1220">
        <v>0</v>
      </c>
      <c r="J1220">
        <v>0</v>
      </c>
      <c r="K1220">
        <v>0</v>
      </c>
      <c r="L1220">
        <v>0</v>
      </c>
      <c r="M1220">
        <v>0</v>
      </c>
    </row>
    <row r="1221" spans="2:13" x14ac:dyDescent="0.2">
      <c r="B1221">
        <v>0</v>
      </c>
      <c r="C1221">
        <v>0</v>
      </c>
      <c r="D1221">
        <v>0</v>
      </c>
      <c r="E1221">
        <v>0</v>
      </c>
      <c r="F1221">
        <v>0</v>
      </c>
      <c r="G1221">
        <v>1111111</v>
      </c>
      <c r="H1221">
        <v>0</v>
      </c>
      <c r="I1221">
        <v>0</v>
      </c>
      <c r="J1221">
        <v>0</v>
      </c>
      <c r="K1221">
        <v>0</v>
      </c>
      <c r="L1221">
        <v>0</v>
      </c>
      <c r="M1221">
        <v>0</v>
      </c>
    </row>
    <row r="1222" spans="2:13" x14ac:dyDescent="0.2">
      <c r="B1222">
        <v>0</v>
      </c>
      <c r="C1222">
        <v>0</v>
      </c>
      <c r="D1222">
        <v>0</v>
      </c>
      <c r="E1222">
        <v>0</v>
      </c>
      <c r="F1222">
        <v>0</v>
      </c>
      <c r="G1222">
        <v>1111111</v>
      </c>
      <c r="H1222">
        <v>0</v>
      </c>
      <c r="I1222">
        <v>0</v>
      </c>
      <c r="J1222">
        <v>0</v>
      </c>
      <c r="K1222">
        <v>0</v>
      </c>
      <c r="L1222">
        <v>0</v>
      </c>
      <c r="M1222">
        <v>0</v>
      </c>
    </row>
    <row r="1223" spans="2:13" x14ac:dyDescent="0.2">
      <c r="B1223">
        <v>0</v>
      </c>
      <c r="C1223">
        <v>0</v>
      </c>
      <c r="D1223">
        <v>0</v>
      </c>
      <c r="E1223">
        <v>0</v>
      </c>
      <c r="F1223">
        <v>0</v>
      </c>
      <c r="G1223">
        <v>1111111</v>
      </c>
      <c r="H1223">
        <v>0</v>
      </c>
      <c r="I1223">
        <v>0</v>
      </c>
      <c r="J1223">
        <v>0</v>
      </c>
      <c r="K1223">
        <v>0</v>
      </c>
      <c r="L1223">
        <v>0</v>
      </c>
      <c r="M1223">
        <v>0</v>
      </c>
    </row>
    <row r="1224" spans="2:13" x14ac:dyDescent="0.2">
      <c r="B1224">
        <v>0</v>
      </c>
      <c r="C1224">
        <v>0</v>
      </c>
      <c r="D1224">
        <v>0</v>
      </c>
      <c r="E1224">
        <v>0</v>
      </c>
      <c r="F1224">
        <v>0</v>
      </c>
      <c r="G1224">
        <v>1111111</v>
      </c>
      <c r="H1224">
        <v>0</v>
      </c>
      <c r="I1224">
        <v>0</v>
      </c>
      <c r="J1224">
        <v>0</v>
      </c>
      <c r="K1224">
        <v>0</v>
      </c>
      <c r="L1224">
        <v>0</v>
      </c>
      <c r="M1224">
        <v>0</v>
      </c>
    </row>
    <row r="1225" spans="2:13" x14ac:dyDescent="0.2">
      <c r="B1225">
        <v>0</v>
      </c>
      <c r="C1225">
        <v>0</v>
      </c>
      <c r="D1225">
        <v>0</v>
      </c>
      <c r="E1225">
        <v>0</v>
      </c>
      <c r="F1225">
        <v>0</v>
      </c>
      <c r="G1225">
        <v>1111111</v>
      </c>
      <c r="H1225">
        <v>0</v>
      </c>
      <c r="I1225">
        <v>0</v>
      </c>
      <c r="J1225">
        <v>0</v>
      </c>
      <c r="K1225">
        <v>0</v>
      </c>
      <c r="L1225">
        <v>0</v>
      </c>
      <c r="M1225">
        <v>0</v>
      </c>
    </row>
    <row r="1226" spans="2:13" x14ac:dyDescent="0.2">
      <c r="B1226">
        <v>0</v>
      </c>
      <c r="C1226">
        <v>0</v>
      </c>
      <c r="D1226">
        <v>0</v>
      </c>
      <c r="E1226">
        <v>0</v>
      </c>
      <c r="F1226">
        <v>0</v>
      </c>
      <c r="G1226">
        <v>1111111</v>
      </c>
      <c r="H1226">
        <v>0</v>
      </c>
      <c r="I1226">
        <v>0</v>
      </c>
      <c r="J1226">
        <v>0</v>
      </c>
      <c r="K1226">
        <v>0</v>
      </c>
      <c r="L1226">
        <v>0</v>
      </c>
      <c r="M1226">
        <v>0</v>
      </c>
    </row>
    <row r="1227" spans="2:13" x14ac:dyDescent="0.2">
      <c r="B1227">
        <v>0</v>
      </c>
      <c r="C1227">
        <v>0</v>
      </c>
      <c r="D1227">
        <v>0</v>
      </c>
      <c r="E1227">
        <v>0</v>
      </c>
      <c r="F1227">
        <v>0</v>
      </c>
      <c r="G1227">
        <v>1111111</v>
      </c>
      <c r="H1227">
        <v>0</v>
      </c>
      <c r="I1227">
        <v>0</v>
      </c>
      <c r="J1227">
        <v>0</v>
      </c>
      <c r="K1227">
        <v>0</v>
      </c>
      <c r="L1227">
        <v>0</v>
      </c>
      <c r="M1227">
        <v>0</v>
      </c>
    </row>
    <row r="1228" spans="2:13" x14ac:dyDescent="0.2">
      <c r="B1228">
        <v>0</v>
      </c>
      <c r="C1228">
        <v>0</v>
      </c>
      <c r="D1228">
        <v>0</v>
      </c>
      <c r="E1228">
        <v>0</v>
      </c>
      <c r="F1228">
        <v>0</v>
      </c>
      <c r="G1228">
        <v>1111111</v>
      </c>
      <c r="H1228">
        <v>0</v>
      </c>
      <c r="I1228">
        <v>0</v>
      </c>
      <c r="J1228">
        <v>0</v>
      </c>
      <c r="K1228">
        <v>0</v>
      </c>
      <c r="L1228">
        <v>0</v>
      </c>
      <c r="M1228">
        <v>0</v>
      </c>
    </row>
    <row r="1229" spans="2:13" x14ac:dyDescent="0.2">
      <c r="B1229">
        <v>0</v>
      </c>
      <c r="C1229">
        <v>0</v>
      </c>
      <c r="D1229">
        <v>0</v>
      </c>
      <c r="E1229">
        <v>0</v>
      </c>
      <c r="F1229">
        <v>0</v>
      </c>
      <c r="G1229">
        <v>1111111</v>
      </c>
      <c r="H1229">
        <v>0</v>
      </c>
      <c r="I1229">
        <v>0</v>
      </c>
      <c r="J1229">
        <v>0</v>
      </c>
      <c r="K1229">
        <v>0</v>
      </c>
      <c r="L1229">
        <v>0</v>
      </c>
      <c r="M1229">
        <v>0</v>
      </c>
    </row>
    <row r="1230" spans="2:13" x14ac:dyDescent="0.2">
      <c r="B1230">
        <v>0</v>
      </c>
      <c r="C1230">
        <v>0</v>
      </c>
      <c r="D1230">
        <v>0</v>
      </c>
      <c r="E1230">
        <v>0</v>
      </c>
      <c r="F1230">
        <v>0</v>
      </c>
      <c r="G1230">
        <v>1111111</v>
      </c>
      <c r="H1230">
        <v>0</v>
      </c>
      <c r="I1230">
        <v>0</v>
      </c>
      <c r="J1230">
        <v>0</v>
      </c>
      <c r="K1230">
        <v>0</v>
      </c>
      <c r="L1230">
        <v>0</v>
      </c>
      <c r="M1230">
        <v>0</v>
      </c>
    </row>
    <row r="1231" spans="2:13" x14ac:dyDescent="0.2">
      <c r="B1231">
        <v>0</v>
      </c>
      <c r="C1231">
        <v>0</v>
      </c>
      <c r="D1231">
        <v>0</v>
      </c>
      <c r="E1231">
        <v>0</v>
      </c>
      <c r="F1231">
        <v>0</v>
      </c>
      <c r="G1231">
        <v>1111111</v>
      </c>
      <c r="H1231">
        <v>0</v>
      </c>
      <c r="I1231">
        <v>0</v>
      </c>
      <c r="J1231">
        <v>0</v>
      </c>
      <c r="K1231">
        <v>0</v>
      </c>
      <c r="L1231">
        <v>0</v>
      </c>
      <c r="M1231">
        <v>0</v>
      </c>
    </row>
    <row r="1232" spans="2:13" x14ac:dyDescent="0.2">
      <c r="B1232">
        <v>0</v>
      </c>
      <c r="C1232">
        <v>0</v>
      </c>
      <c r="D1232">
        <v>0</v>
      </c>
      <c r="E1232">
        <v>0</v>
      </c>
      <c r="F1232">
        <v>0</v>
      </c>
      <c r="G1232">
        <v>1111111</v>
      </c>
      <c r="H1232">
        <v>0</v>
      </c>
      <c r="I1232">
        <v>0</v>
      </c>
      <c r="J1232">
        <v>0</v>
      </c>
      <c r="K1232">
        <v>0</v>
      </c>
      <c r="L1232">
        <v>0</v>
      </c>
      <c r="M1232">
        <v>0</v>
      </c>
    </row>
    <row r="1233" spans="2:13" x14ac:dyDescent="0.2">
      <c r="B1233">
        <v>0</v>
      </c>
      <c r="C1233">
        <v>0</v>
      </c>
      <c r="D1233">
        <v>0</v>
      </c>
      <c r="E1233">
        <v>0</v>
      </c>
      <c r="F1233">
        <v>0</v>
      </c>
      <c r="G1233">
        <v>1111111</v>
      </c>
      <c r="H1233">
        <v>0</v>
      </c>
      <c r="I1233">
        <v>0</v>
      </c>
      <c r="J1233">
        <v>0</v>
      </c>
      <c r="K1233">
        <v>0</v>
      </c>
      <c r="L1233">
        <v>0</v>
      </c>
      <c r="M1233">
        <v>0</v>
      </c>
    </row>
    <row r="1234" spans="2:13" x14ac:dyDescent="0.2">
      <c r="B1234">
        <v>0</v>
      </c>
      <c r="C1234">
        <v>0</v>
      </c>
      <c r="D1234">
        <v>0</v>
      </c>
      <c r="E1234">
        <v>0</v>
      </c>
      <c r="F1234">
        <v>0</v>
      </c>
      <c r="G1234">
        <v>1111111</v>
      </c>
      <c r="H1234">
        <v>0</v>
      </c>
      <c r="I1234">
        <v>0</v>
      </c>
      <c r="J1234">
        <v>0</v>
      </c>
      <c r="K1234">
        <v>0</v>
      </c>
      <c r="L1234">
        <v>0</v>
      </c>
      <c r="M1234">
        <v>0</v>
      </c>
    </row>
    <row r="1235" spans="2:13" x14ac:dyDescent="0.2">
      <c r="B1235">
        <v>0</v>
      </c>
      <c r="C1235">
        <v>0</v>
      </c>
      <c r="D1235">
        <v>0</v>
      </c>
      <c r="E1235">
        <v>0</v>
      </c>
      <c r="F1235">
        <v>0</v>
      </c>
      <c r="G1235">
        <v>1111111</v>
      </c>
      <c r="H1235">
        <v>0</v>
      </c>
      <c r="I1235">
        <v>0</v>
      </c>
      <c r="J1235">
        <v>0</v>
      </c>
      <c r="K1235">
        <v>0</v>
      </c>
      <c r="L1235">
        <v>0</v>
      </c>
      <c r="M1235">
        <v>0</v>
      </c>
    </row>
    <row r="1236" spans="2:13" x14ac:dyDescent="0.2">
      <c r="B1236">
        <v>0</v>
      </c>
      <c r="C1236">
        <v>0</v>
      </c>
      <c r="D1236">
        <v>0</v>
      </c>
      <c r="E1236">
        <v>0</v>
      </c>
      <c r="F1236">
        <v>0</v>
      </c>
      <c r="G1236">
        <v>1111111</v>
      </c>
      <c r="H1236">
        <v>0</v>
      </c>
      <c r="I1236">
        <v>0</v>
      </c>
      <c r="J1236">
        <v>0</v>
      </c>
      <c r="K1236">
        <v>0</v>
      </c>
      <c r="L1236">
        <v>0</v>
      </c>
      <c r="M1236">
        <v>0</v>
      </c>
    </row>
    <row r="1237" spans="2:13" x14ac:dyDescent="0.2">
      <c r="B1237">
        <v>0</v>
      </c>
      <c r="C1237">
        <v>0</v>
      </c>
      <c r="D1237">
        <v>0</v>
      </c>
      <c r="E1237">
        <v>0</v>
      </c>
      <c r="F1237">
        <v>0</v>
      </c>
      <c r="G1237">
        <v>1111111</v>
      </c>
      <c r="H1237">
        <v>0</v>
      </c>
      <c r="I1237">
        <v>0</v>
      </c>
      <c r="J1237">
        <v>0</v>
      </c>
      <c r="K1237">
        <v>0</v>
      </c>
      <c r="L1237">
        <v>0</v>
      </c>
      <c r="M1237">
        <v>0</v>
      </c>
    </row>
    <row r="1238" spans="2:13" x14ac:dyDescent="0.2">
      <c r="B1238">
        <v>0</v>
      </c>
      <c r="C1238">
        <v>0</v>
      </c>
      <c r="D1238">
        <v>0</v>
      </c>
      <c r="E1238">
        <v>0</v>
      </c>
      <c r="F1238">
        <v>0</v>
      </c>
      <c r="G1238">
        <v>1111111</v>
      </c>
      <c r="H1238">
        <v>0</v>
      </c>
      <c r="I1238">
        <v>0</v>
      </c>
      <c r="J1238">
        <v>0</v>
      </c>
      <c r="K1238">
        <v>0</v>
      </c>
      <c r="L1238">
        <v>0</v>
      </c>
      <c r="M1238">
        <v>0</v>
      </c>
    </row>
    <row r="1239" spans="2:13" x14ac:dyDescent="0.2">
      <c r="B1239">
        <v>0</v>
      </c>
      <c r="C1239">
        <v>0</v>
      </c>
      <c r="D1239">
        <v>0</v>
      </c>
      <c r="E1239">
        <v>0</v>
      </c>
      <c r="F1239">
        <v>0</v>
      </c>
      <c r="G1239">
        <v>1111111</v>
      </c>
      <c r="H1239">
        <v>0</v>
      </c>
      <c r="I1239">
        <v>0</v>
      </c>
      <c r="J1239">
        <v>0</v>
      </c>
      <c r="K1239">
        <v>0</v>
      </c>
      <c r="L1239">
        <v>0</v>
      </c>
      <c r="M1239">
        <v>0</v>
      </c>
    </row>
    <row r="1240" spans="2:13" x14ac:dyDescent="0.2">
      <c r="B1240">
        <v>0</v>
      </c>
      <c r="C1240">
        <v>0</v>
      </c>
      <c r="D1240">
        <v>0</v>
      </c>
      <c r="E1240">
        <v>0</v>
      </c>
      <c r="F1240">
        <v>0</v>
      </c>
      <c r="G1240">
        <v>1111111</v>
      </c>
      <c r="H1240">
        <v>0</v>
      </c>
      <c r="I1240">
        <v>0</v>
      </c>
      <c r="J1240">
        <v>0</v>
      </c>
      <c r="K1240">
        <v>0</v>
      </c>
      <c r="L1240">
        <v>0</v>
      </c>
      <c r="M1240">
        <v>0</v>
      </c>
    </row>
    <row r="1241" spans="2:13" x14ac:dyDescent="0.2">
      <c r="B1241">
        <v>0</v>
      </c>
      <c r="C1241">
        <v>0</v>
      </c>
      <c r="D1241">
        <v>0</v>
      </c>
      <c r="E1241">
        <v>0</v>
      </c>
      <c r="F1241">
        <v>0</v>
      </c>
      <c r="G1241">
        <v>1111111</v>
      </c>
      <c r="H1241">
        <v>0</v>
      </c>
      <c r="I1241">
        <v>0</v>
      </c>
      <c r="J1241">
        <v>0</v>
      </c>
      <c r="K1241">
        <v>0</v>
      </c>
      <c r="L1241">
        <v>0</v>
      </c>
      <c r="M1241">
        <v>0</v>
      </c>
    </row>
    <row r="1242" spans="2:13" x14ac:dyDescent="0.2">
      <c r="B1242">
        <v>0</v>
      </c>
      <c r="C1242">
        <v>0</v>
      </c>
      <c r="D1242">
        <v>0</v>
      </c>
      <c r="E1242">
        <v>0</v>
      </c>
      <c r="F1242">
        <v>0</v>
      </c>
      <c r="G1242">
        <v>1111111</v>
      </c>
      <c r="H1242">
        <v>0</v>
      </c>
      <c r="I1242">
        <v>0</v>
      </c>
      <c r="J1242">
        <v>0</v>
      </c>
      <c r="K1242">
        <v>0</v>
      </c>
      <c r="L1242">
        <v>0</v>
      </c>
      <c r="M1242">
        <v>0</v>
      </c>
    </row>
    <row r="1243" spans="2:13" x14ac:dyDescent="0.2">
      <c r="B1243">
        <v>0</v>
      </c>
      <c r="C1243">
        <v>0</v>
      </c>
      <c r="D1243">
        <v>0</v>
      </c>
      <c r="E1243">
        <v>0</v>
      </c>
      <c r="F1243">
        <v>0</v>
      </c>
      <c r="G1243">
        <v>1111111</v>
      </c>
      <c r="H1243">
        <v>0</v>
      </c>
      <c r="I1243">
        <v>0</v>
      </c>
      <c r="J1243">
        <v>0</v>
      </c>
      <c r="K1243">
        <v>0</v>
      </c>
      <c r="L1243">
        <v>0</v>
      </c>
      <c r="M1243">
        <v>0</v>
      </c>
    </row>
    <row r="1244" spans="2:13" x14ac:dyDescent="0.2">
      <c r="B1244">
        <v>0</v>
      </c>
      <c r="C1244">
        <v>0</v>
      </c>
      <c r="D1244">
        <v>0</v>
      </c>
      <c r="E1244">
        <v>0</v>
      </c>
      <c r="F1244">
        <v>0</v>
      </c>
      <c r="G1244">
        <v>1111111</v>
      </c>
      <c r="H1244">
        <v>0</v>
      </c>
      <c r="I1244">
        <v>0</v>
      </c>
      <c r="J1244">
        <v>0</v>
      </c>
      <c r="K1244">
        <v>0</v>
      </c>
      <c r="L1244">
        <v>0</v>
      </c>
      <c r="M1244">
        <v>0</v>
      </c>
    </row>
    <row r="1245" spans="2:13" x14ac:dyDescent="0.2">
      <c r="B1245">
        <v>0</v>
      </c>
      <c r="C1245">
        <v>0</v>
      </c>
      <c r="D1245">
        <v>0</v>
      </c>
      <c r="E1245">
        <v>0</v>
      </c>
      <c r="F1245">
        <v>0</v>
      </c>
      <c r="G1245">
        <v>1111111</v>
      </c>
      <c r="H1245">
        <v>0</v>
      </c>
      <c r="I1245">
        <v>0</v>
      </c>
      <c r="J1245">
        <v>0</v>
      </c>
      <c r="K1245">
        <v>0</v>
      </c>
      <c r="L1245">
        <v>0</v>
      </c>
      <c r="M1245">
        <v>0</v>
      </c>
    </row>
    <row r="1246" spans="2:13" x14ac:dyDescent="0.2">
      <c r="B1246">
        <v>0</v>
      </c>
      <c r="C1246">
        <v>0</v>
      </c>
      <c r="D1246">
        <v>0</v>
      </c>
      <c r="E1246">
        <v>0</v>
      </c>
      <c r="F1246">
        <v>0</v>
      </c>
      <c r="G1246">
        <v>1111111</v>
      </c>
      <c r="H1246">
        <v>0</v>
      </c>
      <c r="I1246">
        <v>0</v>
      </c>
      <c r="J1246">
        <v>0</v>
      </c>
      <c r="K1246">
        <v>0</v>
      </c>
      <c r="L1246">
        <v>0</v>
      </c>
      <c r="M1246">
        <v>0</v>
      </c>
    </row>
    <row r="1247" spans="2:13" x14ac:dyDescent="0.2">
      <c r="B1247">
        <v>0</v>
      </c>
      <c r="C1247">
        <v>0</v>
      </c>
      <c r="D1247">
        <v>0</v>
      </c>
      <c r="E1247">
        <v>0</v>
      </c>
      <c r="F1247">
        <v>0</v>
      </c>
      <c r="G1247">
        <v>1111111</v>
      </c>
      <c r="H1247">
        <v>0</v>
      </c>
      <c r="I1247">
        <v>0</v>
      </c>
      <c r="J1247">
        <v>0</v>
      </c>
      <c r="K1247">
        <v>0</v>
      </c>
      <c r="L1247">
        <v>0</v>
      </c>
      <c r="M1247">
        <v>0</v>
      </c>
    </row>
    <row r="1248" spans="2:13" x14ac:dyDescent="0.2">
      <c r="B1248">
        <v>0</v>
      </c>
      <c r="C1248">
        <v>0</v>
      </c>
      <c r="D1248">
        <v>0</v>
      </c>
      <c r="E1248">
        <v>0</v>
      </c>
      <c r="F1248">
        <v>0</v>
      </c>
      <c r="G1248">
        <v>1111111</v>
      </c>
      <c r="H1248">
        <v>0</v>
      </c>
      <c r="I1248">
        <v>0</v>
      </c>
      <c r="J1248">
        <v>0</v>
      </c>
      <c r="K1248">
        <v>0</v>
      </c>
      <c r="L1248">
        <v>0</v>
      </c>
      <c r="M1248">
        <v>0</v>
      </c>
    </row>
    <row r="1249" spans="2:13" x14ac:dyDescent="0.2">
      <c r="B1249">
        <v>0</v>
      </c>
      <c r="C1249">
        <v>0</v>
      </c>
      <c r="D1249">
        <v>0</v>
      </c>
      <c r="E1249">
        <v>0</v>
      </c>
      <c r="F1249">
        <v>0</v>
      </c>
      <c r="G1249">
        <v>1111111</v>
      </c>
      <c r="H1249">
        <v>0</v>
      </c>
      <c r="I1249">
        <v>0</v>
      </c>
      <c r="J1249">
        <v>0</v>
      </c>
      <c r="K1249">
        <v>0</v>
      </c>
      <c r="L1249">
        <v>0</v>
      </c>
      <c r="M1249">
        <v>0</v>
      </c>
    </row>
    <row r="1250" spans="2:13" x14ac:dyDescent="0.2">
      <c r="B1250">
        <v>0</v>
      </c>
      <c r="C1250">
        <v>0</v>
      </c>
      <c r="D1250">
        <v>0</v>
      </c>
      <c r="E1250">
        <v>0</v>
      </c>
      <c r="F1250">
        <v>0</v>
      </c>
      <c r="G1250">
        <v>1111111</v>
      </c>
      <c r="H1250">
        <v>0</v>
      </c>
      <c r="I1250">
        <v>0</v>
      </c>
      <c r="J1250">
        <v>0</v>
      </c>
      <c r="K1250">
        <v>0</v>
      </c>
      <c r="L1250">
        <v>0</v>
      </c>
      <c r="M1250">
        <v>0</v>
      </c>
    </row>
    <row r="1251" spans="2:13" x14ac:dyDescent="0.2">
      <c r="B1251">
        <v>0</v>
      </c>
      <c r="C1251">
        <v>0</v>
      </c>
      <c r="D1251">
        <v>0</v>
      </c>
      <c r="E1251">
        <v>0</v>
      </c>
      <c r="F1251">
        <v>0</v>
      </c>
      <c r="G1251">
        <v>1111111</v>
      </c>
      <c r="H1251">
        <v>0</v>
      </c>
      <c r="I1251">
        <v>0</v>
      </c>
      <c r="J1251">
        <v>0</v>
      </c>
      <c r="K1251">
        <v>0</v>
      </c>
      <c r="L1251">
        <v>0</v>
      </c>
      <c r="M1251">
        <v>0</v>
      </c>
    </row>
    <row r="1252" spans="2:13" x14ac:dyDescent="0.2">
      <c r="B1252">
        <v>0</v>
      </c>
      <c r="C1252">
        <v>0</v>
      </c>
      <c r="D1252">
        <v>0</v>
      </c>
      <c r="E1252">
        <v>0</v>
      </c>
      <c r="F1252">
        <v>0</v>
      </c>
      <c r="G1252">
        <v>1111111</v>
      </c>
      <c r="H1252">
        <v>0</v>
      </c>
      <c r="I1252">
        <v>0</v>
      </c>
      <c r="J1252">
        <v>0</v>
      </c>
      <c r="K1252">
        <v>0</v>
      </c>
      <c r="L1252">
        <v>0</v>
      </c>
      <c r="M1252">
        <v>0</v>
      </c>
    </row>
    <row r="1253" spans="2:13" x14ac:dyDescent="0.2">
      <c r="B1253">
        <v>0</v>
      </c>
      <c r="C1253">
        <v>0</v>
      </c>
      <c r="D1253">
        <v>0</v>
      </c>
      <c r="E1253">
        <v>0</v>
      </c>
      <c r="F1253">
        <v>0</v>
      </c>
      <c r="G1253">
        <v>1111111</v>
      </c>
      <c r="H1253">
        <v>0</v>
      </c>
      <c r="I1253">
        <v>0</v>
      </c>
      <c r="J1253">
        <v>0</v>
      </c>
      <c r="K1253">
        <v>0</v>
      </c>
      <c r="L1253">
        <v>0</v>
      </c>
      <c r="M1253">
        <v>0</v>
      </c>
    </row>
    <row r="1254" spans="2:13" x14ac:dyDescent="0.2">
      <c r="B1254">
        <v>0</v>
      </c>
      <c r="C1254">
        <v>0</v>
      </c>
      <c r="D1254">
        <v>0</v>
      </c>
      <c r="E1254">
        <v>0</v>
      </c>
      <c r="F1254">
        <v>0</v>
      </c>
      <c r="G1254">
        <v>1111111</v>
      </c>
      <c r="H1254">
        <v>0</v>
      </c>
      <c r="I1254">
        <v>0</v>
      </c>
      <c r="J1254">
        <v>0</v>
      </c>
      <c r="K1254">
        <v>0</v>
      </c>
      <c r="L1254">
        <v>0</v>
      </c>
      <c r="M1254">
        <v>0</v>
      </c>
    </row>
    <row r="1255" spans="2:13" x14ac:dyDescent="0.2">
      <c r="B1255">
        <v>0</v>
      </c>
      <c r="C1255">
        <v>0</v>
      </c>
      <c r="D1255">
        <v>0</v>
      </c>
      <c r="E1255">
        <v>0</v>
      </c>
      <c r="F1255">
        <v>0</v>
      </c>
      <c r="G1255">
        <v>1111111</v>
      </c>
      <c r="H1255">
        <v>0</v>
      </c>
      <c r="I1255">
        <v>0</v>
      </c>
      <c r="J1255">
        <v>0</v>
      </c>
      <c r="K1255">
        <v>0</v>
      </c>
      <c r="L1255">
        <v>0</v>
      </c>
      <c r="M1255">
        <v>0</v>
      </c>
    </row>
    <row r="1256" spans="2:13" x14ac:dyDescent="0.2">
      <c r="B1256">
        <v>0</v>
      </c>
      <c r="C1256">
        <v>0</v>
      </c>
      <c r="D1256">
        <v>0</v>
      </c>
      <c r="E1256">
        <v>0</v>
      </c>
      <c r="F1256">
        <v>0</v>
      </c>
      <c r="G1256">
        <v>1111111</v>
      </c>
      <c r="H1256">
        <v>0</v>
      </c>
      <c r="I1256">
        <v>0</v>
      </c>
      <c r="J1256">
        <v>0</v>
      </c>
      <c r="K1256">
        <v>0</v>
      </c>
      <c r="L1256">
        <v>0</v>
      </c>
      <c r="M1256">
        <v>0</v>
      </c>
    </row>
    <row r="1257" spans="2:13" x14ac:dyDescent="0.2">
      <c r="B1257">
        <v>0</v>
      </c>
      <c r="C1257">
        <v>0</v>
      </c>
      <c r="D1257">
        <v>0</v>
      </c>
      <c r="E1257">
        <v>0</v>
      </c>
      <c r="F1257">
        <v>0</v>
      </c>
      <c r="G1257">
        <v>1111111</v>
      </c>
      <c r="H1257">
        <v>0</v>
      </c>
      <c r="I1257">
        <v>0</v>
      </c>
      <c r="J1257">
        <v>0</v>
      </c>
      <c r="K1257">
        <v>0</v>
      </c>
      <c r="L1257">
        <v>0</v>
      </c>
      <c r="M1257">
        <v>0</v>
      </c>
    </row>
    <row r="1258" spans="2:13" x14ac:dyDescent="0.2">
      <c r="B1258">
        <v>0</v>
      </c>
      <c r="C1258">
        <v>0</v>
      </c>
      <c r="D1258">
        <v>0</v>
      </c>
      <c r="E1258">
        <v>0</v>
      </c>
      <c r="F1258">
        <v>0</v>
      </c>
      <c r="G1258">
        <v>1111111</v>
      </c>
      <c r="H1258">
        <v>0</v>
      </c>
      <c r="I1258">
        <v>0</v>
      </c>
      <c r="J1258">
        <v>0</v>
      </c>
      <c r="K1258">
        <v>0</v>
      </c>
      <c r="L1258">
        <v>0</v>
      </c>
      <c r="M1258">
        <v>0</v>
      </c>
    </row>
    <row r="1259" spans="2:13" x14ac:dyDescent="0.2">
      <c r="B1259">
        <v>0</v>
      </c>
      <c r="C1259">
        <v>0</v>
      </c>
      <c r="D1259">
        <v>0</v>
      </c>
      <c r="E1259">
        <v>0</v>
      </c>
      <c r="F1259">
        <v>0</v>
      </c>
      <c r="G1259">
        <v>1111111</v>
      </c>
      <c r="H1259">
        <v>0</v>
      </c>
      <c r="I1259">
        <v>0</v>
      </c>
      <c r="J1259">
        <v>0</v>
      </c>
      <c r="K1259">
        <v>0</v>
      </c>
      <c r="L1259">
        <v>0</v>
      </c>
      <c r="M1259">
        <v>0</v>
      </c>
    </row>
    <row r="1260" spans="2:13" x14ac:dyDescent="0.2">
      <c r="B1260">
        <v>0</v>
      </c>
      <c r="C1260">
        <v>0</v>
      </c>
      <c r="D1260">
        <v>0</v>
      </c>
      <c r="E1260">
        <v>0</v>
      </c>
      <c r="F1260">
        <v>0</v>
      </c>
      <c r="G1260">
        <v>1111111</v>
      </c>
      <c r="H1260">
        <v>0</v>
      </c>
      <c r="I1260">
        <v>0</v>
      </c>
      <c r="J1260">
        <v>0</v>
      </c>
      <c r="K1260">
        <v>0</v>
      </c>
      <c r="L1260">
        <v>0</v>
      </c>
      <c r="M1260">
        <v>0</v>
      </c>
    </row>
    <row r="1261" spans="2:13" x14ac:dyDescent="0.2">
      <c r="B1261">
        <v>0</v>
      </c>
      <c r="C1261">
        <v>0</v>
      </c>
      <c r="D1261">
        <v>0</v>
      </c>
      <c r="E1261">
        <v>0</v>
      </c>
      <c r="F1261">
        <v>0</v>
      </c>
      <c r="G1261">
        <v>1111111</v>
      </c>
      <c r="H1261">
        <v>0</v>
      </c>
      <c r="I1261">
        <v>0</v>
      </c>
      <c r="J1261">
        <v>0</v>
      </c>
      <c r="K1261">
        <v>0</v>
      </c>
      <c r="L1261">
        <v>0</v>
      </c>
      <c r="M1261">
        <v>0</v>
      </c>
    </row>
    <row r="1262" spans="2:13" x14ac:dyDescent="0.2">
      <c r="B1262">
        <v>0</v>
      </c>
      <c r="C1262">
        <v>0</v>
      </c>
      <c r="D1262">
        <v>0</v>
      </c>
      <c r="E1262">
        <v>0</v>
      </c>
      <c r="F1262">
        <v>0</v>
      </c>
      <c r="G1262">
        <v>1111111</v>
      </c>
      <c r="H1262">
        <v>0</v>
      </c>
      <c r="I1262">
        <v>0</v>
      </c>
      <c r="J1262">
        <v>0</v>
      </c>
      <c r="K1262">
        <v>0</v>
      </c>
      <c r="L1262">
        <v>0</v>
      </c>
      <c r="M1262">
        <v>0</v>
      </c>
    </row>
    <row r="1263" spans="2:13" x14ac:dyDescent="0.2">
      <c r="B1263">
        <v>0</v>
      </c>
      <c r="C1263">
        <v>0</v>
      </c>
      <c r="D1263">
        <v>0</v>
      </c>
      <c r="E1263">
        <v>0</v>
      </c>
      <c r="F1263">
        <v>0</v>
      </c>
      <c r="G1263">
        <v>1111111</v>
      </c>
      <c r="H1263">
        <v>0</v>
      </c>
      <c r="I1263">
        <v>0</v>
      </c>
      <c r="J1263">
        <v>0</v>
      </c>
      <c r="K1263">
        <v>0</v>
      </c>
      <c r="L1263">
        <v>0</v>
      </c>
      <c r="M1263">
        <v>0</v>
      </c>
    </row>
    <row r="1264" spans="2:13" x14ac:dyDescent="0.2">
      <c r="B1264">
        <v>0</v>
      </c>
      <c r="C1264">
        <v>0</v>
      </c>
      <c r="D1264">
        <v>0</v>
      </c>
      <c r="E1264">
        <v>0</v>
      </c>
      <c r="F1264">
        <v>0</v>
      </c>
      <c r="G1264">
        <v>1111111</v>
      </c>
      <c r="H1264">
        <v>0</v>
      </c>
      <c r="I1264">
        <v>0</v>
      </c>
      <c r="J1264">
        <v>0</v>
      </c>
      <c r="K1264">
        <v>0</v>
      </c>
      <c r="L1264">
        <v>0</v>
      </c>
      <c r="M1264">
        <v>0</v>
      </c>
    </row>
    <row r="1265" spans="2:13" x14ac:dyDescent="0.2">
      <c r="B1265">
        <v>0</v>
      </c>
      <c r="C1265">
        <v>0</v>
      </c>
      <c r="D1265">
        <v>0</v>
      </c>
      <c r="E1265">
        <v>0</v>
      </c>
      <c r="F1265">
        <v>0</v>
      </c>
      <c r="G1265">
        <v>1111111</v>
      </c>
      <c r="H1265">
        <v>0</v>
      </c>
      <c r="I1265">
        <v>0</v>
      </c>
      <c r="J1265">
        <v>0</v>
      </c>
      <c r="K1265">
        <v>0</v>
      </c>
      <c r="L1265">
        <v>0</v>
      </c>
      <c r="M1265">
        <v>0</v>
      </c>
    </row>
    <row r="1266" spans="2:13" x14ac:dyDescent="0.2">
      <c r="B1266">
        <v>0</v>
      </c>
      <c r="C1266">
        <v>0</v>
      </c>
      <c r="D1266">
        <v>0</v>
      </c>
      <c r="E1266">
        <v>0</v>
      </c>
      <c r="F1266">
        <v>0</v>
      </c>
      <c r="G1266">
        <v>1111111</v>
      </c>
      <c r="H1266">
        <v>0</v>
      </c>
      <c r="I1266">
        <v>0</v>
      </c>
      <c r="J1266">
        <v>0</v>
      </c>
      <c r="K1266">
        <v>0</v>
      </c>
      <c r="L1266">
        <v>0</v>
      </c>
      <c r="M1266">
        <v>0</v>
      </c>
    </row>
    <row r="1267" spans="2:13" x14ac:dyDescent="0.2">
      <c r="B1267">
        <v>0</v>
      </c>
      <c r="C1267">
        <v>0</v>
      </c>
      <c r="D1267">
        <v>0</v>
      </c>
      <c r="E1267">
        <v>0</v>
      </c>
      <c r="F1267">
        <v>0</v>
      </c>
      <c r="G1267">
        <v>1111111</v>
      </c>
      <c r="H1267">
        <v>0</v>
      </c>
      <c r="I1267">
        <v>0</v>
      </c>
      <c r="J1267">
        <v>0</v>
      </c>
      <c r="K1267">
        <v>0</v>
      </c>
      <c r="L1267">
        <v>0</v>
      </c>
      <c r="M1267">
        <v>0</v>
      </c>
    </row>
    <row r="1268" spans="2:13" x14ac:dyDescent="0.2">
      <c r="B1268">
        <v>0</v>
      </c>
      <c r="C1268">
        <v>0</v>
      </c>
      <c r="D1268">
        <v>0</v>
      </c>
      <c r="E1268">
        <v>0</v>
      </c>
      <c r="F1268">
        <v>0</v>
      </c>
      <c r="G1268">
        <v>1111111</v>
      </c>
      <c r="H1268">
        <v>0</v>
      </c>
      <c r="I1268">
        <v>0</v>
      </c>
      <c r="J1268">
        <v>0</v>
      </c>
      <c r="K1268">
        <v>0</v>
      </c>
      <c r="L1268">
        <v>0</v>
      </c>
      <c r="M1268">
        <v>0</v>
      </c>
    </row>
    <row r="1269" spans="2:13" x14ac:dyDescent="0.2">
      <c r="B1269">
        <v>0</v>
      </c>
      <c r="C1269">
        <v>0</v>
      </c>
      <c r="D1269">
        <v>0</v>
      </c>
      <c r="E1269">
        <v>0</v>
      </c>
      <c r="F1269">
        <v>0</v>
      </c>
      <c r="G1269">
        <v>1111111</v>
      </c>
      <c r="H1269">
        <v>0</v>
      </c>
      <c r="I1269">
        <v>0</v>
      </c>
      <c r="J1269">
        <v>0</v>
      </c>
      <c r="K1269">
        <v>0</v>
      </c>
      <c r="L1269">
        <v>0</v>
      </c>
      <c r="M1269">
        <v>0</v>
      </c>
    </row>
    <row r="1270" spans="2:13" x14ac:dyDescent="0.2">
      <c r="B1270">
        <v>0</v>
      </c>
      <c r="C1270">
        <v>0</v>
      </c>
      <c r="D1270">
        <v>0</v>
      </c>
      <c r="E1270">
        <v>0</v>
      </c>
      <c r="F1270">
        <v>0</v>
      </c>
      <c r="G1270">
        <v>1111111</v>
      </c>
      <c r="H1270">
        <v>0</v>
      </c>
      <c r="I1270">
        <v>0</v>
      </c>
      <c r="J1270">
        <v>0</v>
      </c>
      <c r="K1270">
        <v>0</v>
      </c>
      <c r="L1270">
        <v>0</v>
      </c>
      <c r="M1270">
        <v>0</v>
      </c>
    </row>
    <row r="1271" spans="2:13" x14ac:dyDescent="0.2">
      <c r="B1271">
        <v>0</v>
      </c>
      <c r="C1271">
        <v>0</v>
      </c>
      <c r="D1271">
        <v>0</v>
      </c>
      <c r="E1271">
        <v>0</v>
      </c>
      <c r="F1271">
        <v>0</v>
      </c>
      <c r="G1271">
        <v>1111111</v>
      </c>
      <c r="H1271">
        <v>0</v>
      </c>
      <c r="I1271">
        <v>0</v>
      </c>
      <c r="J1271">
        <v>0</v>
      </c>
      <c r="K1271">
        <v>0</v>
      </c>
      <c r="L1271">
        <v>0</v>
      </c>
      <c r="M1271">
        <v>0</v>
      </c>
    </row>
    <row r="1272" spans="2:13" x14ac:dyDescent="0.2">
      <c r="B1272">
        <v>0</v>
      </c>
      <c r="C1272">
        <v>0</v>
      </c>
      <c r="D1272">
        <v>0</v>
      </c>
      <c r="E1272">
        <v>0</v>
      </c>
      <c r="F1272">
        <v>0</v>
      </c>
      <c r="G1272">
        <v>1111111</v>
      </c>
      <c r="H1272">
        <v>0</v>
      </c>
      <c r="I1272">
        <v>0</v>
      </c>
      <c r="J1272">
        <v>0</v>
      </c>
      <c r="K1272">
        <v>0</v>
      </c>
      <c r="L1272">
        <v>0</v>
      </c>
      <c r="M1272">
        <v>0</v>
      </c>
    </row>
    <row r="1273" spans="2:13" x14ac:dyDescent="0.2">
      <c r="B1273">
        <v>0</v>
      </c>
      <c r="C1273">
        <v>0</v>
      </c>
      <c r="D1273">
        <v>0</v>
      </c>
      <c r="E1273">
        <v>0</v>
      </c>
      <c r="F1273">
        <v>0</v>
      </c>
      <c r="G1273">
        <v>1111111</v>
      </c>
      <c r="H1273">
        <v>0</v>
      </c>
      <c r="I1273">
        <v>0</v>
      </c>
      <c r="J1273">
        <v>0</v>
      </c>
      <c r="K1273">
        <v>0</v>
      </c>
      <c r="L1273">
        <v>0</v>
      </c>
      <c r="M1273">
        <v>0</v>
      </c>
    </row>
    <row r="1274" spans="2:13" x14ac:dyDescent="0.2">
      <c r="B1274">
        <v>0</v>
      </c>
      <c r="C1274">
        <v>0</v>
      </c>
      <c r="D1274">
        <v>0</v>
      </c>
      <c r="E1274">
        <v>0</v>
      </c>
      <c r="F1274">
        <v>0</v>
      </c>
      <c r="G1274">
        <v>1111111</v>
      </c>
      <c r="H1274">
        <v>0</v>
      </c>
      <c r="I1274">
        <v>0</v>
      </c>
      <c r="J1274">
        <v>0</v>
      </c>
      <c r="K1274">
        <v>0</v>
      </c>
      <c r="L1274">
        <v>0</v>
      </c>
      <c r="M1274">
        <v>0</v>
      </c>
    </row>
    <row r="1275" spans="2:13" x14ac:dyDescent="0.2">
      <c r="B1275">
        <v>0</v>
      </c>
      <c r="C1275">
        <v>0</v>
      </c>
      <c r="D1275">
        <v>0</v>
      </c>
      <c r="E1275">
        <v>0</v>
      </c>
      <c r="F1275">
        <v>0</v>
      </c>
      <c r="G1275">
        <v>1111111</v>
      </c>
      <c r="H1275">
        <v>0</v>
      </c>
      <c r="I1275">
        <v>0</v>
      </c>
      <c r="J1275">
        <v>0</v>
      </c>
      <c r="K1275">
        <v>0</v>
      </c>
      <c r="L1275">
        <v>0</v>
      </c>
      <c r="M1275">
        <v>0</v>
      </c>
    </row>
    <row r="1276" spans="2:13" x14ac:dyDescent="0.2">
      <c r="B1276">
        <v>0</v>
      </c>
      <c r="C1276">
        <v>0</v>
      </c>
      <c r="D1276">
        <v>0</v>
      </c>
      <c r="E1276">
        <v>0</v>
      </c>
      <c r="F1276">
        <v>0</v>
      </c>
      <c r="G1276">
        <v>1111111</v>
      </c>
      <c r="H1276">
        <v>0</v>
      </c>
      <c r="I1276">
        <v>0</v>
      </c>
      <c r="J1276">
        <v>0</v>
      </c>
      <c r="K1276">
        <v>0</v>
      </c>
      <c r="L1276">
        <v>0</v>
      </c>
      <c r="M1276">
        <v>0</v>
      </c>
    </row>
    <row r="1277" spans="2:13" x14ac:dyDescent="0.2">
      <c r="B1277">
        <v>0</v>
      </c>
      <c r="C1277">
        <v>0</v>
      </c>
      <c r="D1277">
        <v>0</v>
      </c>
      <c r="E1277">
        <v>0</v>
      </c>
      <c r="F1277">
        <v>0</v>
      </c>
      <c r="G1277">
        <v>1111111</v>
      </c>
      <c r="H1277">
        <v>0</v>
      </c>
      <c r="I1277">
        <v>0</v>
      </c>
      <c r="J1277">
        <v>0</v>
      </c>
      <c r="K1277">
        <v>0</v>
      </c>
      <c r="L1277">
        <v>0</v>
      </c>
      <c r="M1277">
        <v>0</v>
      </c>
    </row>
    <row r="1278" spans="2:13" x14ac:dyDescent="0.2">
      <c r="B1278">
        <v>0</v>
      </c>
      <c r="C1278">
        <v>0</v>
      </c>
      <c r="D1278">
        <v>0</v>
      </c>
      <c r="E1278">
        <v>0</v>
      </c>
      <c r="F1278">
        <v>0</v>
      </c>
      <c r="G1278">
        <v>1111111</v>
      </c>
      <c r="H1278">
        <v>0</v>
      </c>
      <c r="I1278">
        <v>0</v>
      </c>
      <c r="J1278">
        <v>0</v>
      </c>
      <c r="K1278">
        <v>0</v>
      </c>
      <c r="L1278">
        <v>0</v>
      </c>
      <c r="M1278">
        <v>0</v>
      </c>
    </row>
    <row r="1279" spans="2:13" x14ac:dyDescent="0.2">
      <c r="B1279">
        <v>0</v>
      </c>
      <c r="C1279">
        <v>0</v>
      </c>
      <c r="D1279">
        <v>0</v>
      </c>
      <c r="E1279">
        <v>0</v>
      </c>
      <c r="F1279">
        <v>0</v>
      </c>
      <c r="G1279">
        <v>1111111</v>
      </c>
      <c r="H1279">
        <v>0</v>
      </c>
      <c r="I1279">
        <v>0</v>
      </c>
      <c r="J1279">
        <v>0</v>
      </c>
      <c r="K1279">
        <v>0</v>
      </c>
      <c r="L1279">
        <v>0</v>
      </c>
      <c r="M1279">
        <v>0</v>
      </c>
    </row>
    <row r="1280" spans="2:13" x14ac:dyDescent="0.2">
      <c r="B1280">
        <v>0</v>
      </c>
      <c r="C1280">
        <v>0</v>
      </c>
      <c r="D1280">
        <v>0</v>
      </c>
      <c r="E1280">
        <v>0</v>
      </c>
      <c r="F1280">
        <v>0</v>
      </c>
      <c r="G1280">
        <v>1111111</v>
      </c>
      <c r="H1280">
        <v>0</v>
      </c>
      <c r="I1280">
        <v>0</v>
      </c>
      <c r="J1280">
        <v>0</v>
      </c>
      <c r="K1280">
        <v>0</v>
      </c>
      <c r="L1280">
        <v>0</v>
      </c>
      <c r="M1280">
        <v>0</v>
      </c>
    </row>
    <row r="1281" spans="2:13" x14ac:dyDescent="0.2">
      <c r="B1281">
        <v>0</v>
      </c>
      <c r="C1281">
        <v>0</v>
      </c>
      <c r="D1281">
        <v>0</v>
      </c>
      <c r="E1281">
        <v>0</v>
      </c>
      <c r="F1281">
        <v>0</v>
      </c>
      <c r="G1281">
        <v>1111111</v>
      </c>
      <c r="H1281">
        <v>0</v>
      </c>
      <c r="I1281">
        <v>0</v>
      </c>
      <c r="J1281">
        <v>0</v>
      </c>
      <c r="K1281">
        <v>0</v>
      </c>
      <c r="L1281">
        <v>0</v>
      </c>
      <c r="M1281">
        <v>0</v>
      </c>
    </row>
    <row r="1282" spans="2:13" x14ac:dyDescent="0.2">
      <c r="B1282">
        <v>0</v>
      </c>
      <c r="C1282">
        <v>0</v>
      </c>
      <c r="D1282">
        <v>0</v>
      </c>
      <c r="E1282">
        <v>0</v>
      </c>
      <c r="F1282">
        <v>0</v>
      </c>
      <c r="G1282">
        <v>1111111</v>
      </c>
      <c r="H1282">
        <v>0</v>
      </c>
      <c r="I1282">
        <v>0</v>
      </c>
      <c r="J1282">
        <v>0</v>
      </c>
      <c r="K1282">
        <v>0</v>
      </c>
      <c r="L1282">
        <v>0</v>
      </c>
      <c r="M1282">
        <v>0</v>
      </c>
    </row>
    <row r="1283" spans="2:13" x14ac:dyDescent="0.2">
      <c r="B1283">
        <v>0</v>
      </c>
      <c r="C1283">
        <v>0</v>
      </c>
      <c r="D1283">
        <v>0</v>
      </c>
      <c r="E1283">
        <v>0</v>
      </c>
      <c r="F1283">
        <v>0</v>
      </c>
      <c r="G1283">
        <v>1111111</v>
      </c>
      <c r="H1283">
        <v>0</v>
      </c>
      <c r="I1283">
        <v>0</v>
      </c>
      <c r="J1283">
        <v>0</v>
      </c>
      <c r="K1283">
        <v>0</v>
      </c>
      <c r="L1283">
        <v>0</v>
      </c>
      <c r="M1283">
        <v>0</v>
      </c>
    </row>
    <row r="1284" spans="2:13" x14ac:dyDescent="0.2">
      <c r="B1284">
        <v>0</v>
      </c>
      <c r="C1284">
        <v>0</v>
      </c>
      <c r="D1284">
        <v>0</v>
      </c>
      <c r="E1284">
        <v>0</v>
      </c>
      <c r="F1284">
        <v>0</v>
      </c>
      <c r="G1284">
        <v>1111111</v>
      </c>
      <c r="H1284">
        <v>0</v>
      </c>
      <c r="I1284">
        <v>0</v>
      </c>
      <c r="J1284">
        <v>0</v>
      </c>
      <c r="K1284">
        <v>0</v>
      </c>
      <c r="L1284">
        <v>0</v>
      </c>
      <c r="M1284">
        <v>0</v>
      </c>
    </row>
    <row r="1285" spans="2:13" x14ac:dyDescent="0.2">
      <c r="B1285">
        <v>0</v>
      </c>
      <c r="C1285">
        <v>0</v>
      </c>
      <c r="D1285">
        <v>0</v>
      </c>
      <c r="E1285">
        <v>0</v>
      </c>
      <c r="F1285">
        <v>0</v>
      </c>
      <c r="G1285">
        <v>1111111</v>
      </c>
      <c r="H1285">
        <v>0</v>
      </c>
      <c r="I1285">
        <v>0</v>
      </c>
      <c r="J1285">
        <v>0</v>
      </c>
      <c r="K1285">
        <v>0</v>
      </c>
      <c r="L1285">
        <v>0</v>
      </c>
      <c r="M1285">
        <v>0</v>
      </c>
    </row>
    <row r="1286" spans="2:13" x14ac:dyDescent="0.2">
      <c r="B1286">
        <v>0</v>
      </c>
      <c r="C1286">
        <v>0</v>
      </c>
      <c r="D1286">
        <v>0</v>
      </c>
      <c r="E1286">
        <v>0</v>
      </c>
      <c r="F1286">
        <v>0</v>
      </c>
      <c r="G1286">
        <v>1111111</v>
      </c>
      <c r="H1286">
        <v>0</v>
      </c>
      <c r="I1286">
        <v>0</v>
      </c>
      <c r="J1286">
        <v>0</v>
      </c>
      <c r="K1286">
        <v>0</v>
      </c>
      <c r="L1286">
        <v>0</v>
      </c>
      <c r="M1286">
        <v>0</v>
      </c>
    </row>
    <row r="1287" spans="2:13" x14ac:dyDescent="0.2">
      <c r="B1287">
        <v>0</v>
      </c>
      <c r="C1287">
        <v>0</v>
      </c>
      <c r="D1287">
        <v>0</v>
      </c>
      <c r="E1287">
        <v>0</v>
      </c>
      <c r="F1287">
        <v>0</v>
      </c>
      <c r="G1287">
        <v>1111111</v>
      </c>
      <c r="H1287">
        <v>0</v>
      </c>
      <c r="I1287">
        <v>0</v>
      </c>
      <c r="J1287">
        <v>0</v>
      </c>
      <c r="K1287">
        <v>0</v>
      </c>
      <c r="L1287">
        <v>0</v>
      </c>
      <c r="M1287">
        <v>0</v>
      </c>
    </row>
    <row r="1288" spans="2:13" x14ac:dyDescent="0.2">
      <c r="B1288">
        <v>0</v>
      </c>
      <c r="C1288">
        <v>0</v>
      </c>
      <c r="D1288">
        <v>0</v>
      </c>
      <c r="E1288">
        <v>0</v>
      </c>
      <c r="F1288">
        <v>0</v>
      </c>
      <c r="G1288">
        <v>1111111</v>
      </c>
      <c r="H1288">
        <v>0</v>
      </c>
      <c r="I1288">
        <v>0</v>
      </c>
      <c r="J1288">
        <v>0</v>
      </c>
      <c r="K1288">
        <v>0</v>
      </c>
      <c r="L1288">
        <v>0</v>
      </c>
      <c r="M1288">
        <v>0</v>
      </c>
    </row>
    <row r="1289" spans="2:13" x14ac:dyDescent="0.2">
      <c r="B1289">
        <v>0</v>
      </c>
      <c r="C1289">
        <v>0</v>
      </c>
      <c r="D1289">
        <v>0</v>
      </c>
      <c r="E1289">
        <v>0</v>
      </c>
      <c r="F1289">
        <v>0</v>
      </c>
      <c r="G1289">
        <v>1111111</v>
      </c>
      <c r="H1289">
        <v>0</v>
      </c>
      <c r="I1289">
        <v>0</v>
      </c>
      <c r="J1289">
        <v>0</v>
      </c>
      <c r="K1289">
        <v>0</v>
      </c>
      <c r="L1289">
        <v>0</v>
      </c>
      <c r="M1289">
        <v>0</v>
      </c>
    </row>
    <row r="1290" spans="2:13" x14ac:dyDescent="0.2">
      <c r="B1290">
        <v>0</v>
      </c>
      <c r="C1290">
        <v>0</v>
      </c>
      <c r="D1290">
        <v>0</v>
      </c>
      <c r="E1290">
        <v>0</v>
      </c>
      <c r="F1290">
        <v>0</v>
      </c>
      <c r="G1290">
        <v>1111111</v>
      </c>
      <c r="H1290">
        <v>0</v>
      </c>
      <c r="I1290">
        <v>0</v>
      </c>
      <c r="J1290">
        <v>0</v>
      </c>
      <c r="K1290">
        <v>0</v>
      </c>
      <c r="L1290">
        <v>0</v>
      </c>
      <c r="M1290">
        <v>0</v>
      </c>
    </row>
    <row r="1291" spans="2:13" x14ac:dyDescent="0.2">
      <c r="B1291">
        <v>0</v>
      </c>
      <c r="C1291">
        <v>0</v>
      </c>
      <c r="D1291">
        <v>0</v>
      </c>
      <c r="E1291">
        <v>0</v>
      </c>
      <c r="F1291">
        <v>0</v>
      </c>
      <c r="G1291">
        <v>1111111</v>
      </c>
      <c r="H1291">
        <v>0</v>
      </c>
      <c r="I1291">
        <v>0</v>
      </c>
      <c r="J1291">
        <v>0</v>
      </c>
      <c r="K1291">
        <v>0</v>
      </c>
      <c r="L1291">
        <v>0</v>
      </c>
      <c r="M1291">
        <v>0</v>
      </c>
    </row>
    <row r="1292" spans="2:13" x14ac:dyDescent="0.2">
      <c r="B1292">
        <v>0</v>
      </c>
      <c r="C1292">
        <v>0</v>
      </c>
      <c r="D1292">
        <v>0</v>
      </c>
      <c r="E1292">
        <v>0</v>
      </c>
      <c r="F1292">
        <v>0</v>
      </c>
      <c r="G1292">
        <v>1111111</v>
      </c>
      <c r="H1292">
        <v>0</v>
      </c>
      <c r="I1292">
        <v>0</v>
      </c>
      <c r="J1292">
        <v>0</v>
      </c>
      <c r="K1292">
        <v>0</v>
      </c>
      <c r="L1292">
        <v>0</v>
      </c>
      <c r="M1292">
        <v>0</v>
      </c>
    </row>
    <row r="1293" spans="2:13" x14ac:dyDescent="0.2">
      <c r="B1293">
        <v>0</v>
      </c>
      <c r="C1293">
        <v>0</v>
      </c>
      <c r="D1293">
        <v>0</v>
      </c>
      <c r="E1293">
        <v>0</v>
      </c>
      <c r="F1293">
        <v>0</v>
      </c>
      <c r="G1293">
        <v>1111111</v>
      </c>
      <c r="H1293">
        <v>0</v>
      </c>
      <c r="I1293">
        <v>0</v>
      </c>
      <c r="J1293">
        <v>0</v>
      </c>
      <c r="K1293">
        <v>0</v>
      </c>
      <c r="L1293">
        <v>0</v>
      </c>
      <c r="M1293">
        <v>0</v>
      </c>
    </row>
    <row r="1294" spans="2:13" x14ac:dyDescent="0.2">
      <c r="B1294">
        <v>0</v>
      </c>
      <c r="C1294">
        <v>0</v>
      </c>
      <c r="D1294">
        <v>0</v>
      </c>
      <c r="E1294">
        <v>0</v>
      </c>
      <c r="F1294">
        <v>0</v>
      </c>
      <c r="G1294">
        <v>1111111</v>
      </c>
      <c r="H1294">
        <v>0</v>
      </c>
      <c r="I1294">
        <v>0</v>
      </c>
      <c r="J1294">
        <v>0</v>
      </c>
      <c r="K1294">
        <v>0</v>
      </c>
      <c r="L1294">
        <v>0</v>
      </c>
      <c r="M1294">
        <v>0</v>
      </c>
    </row>
    <row r="1295" spans="2:13" x14ac:dyDescent="0.2">
      <c r="B1295">
        <v>0</v>
      </c>
      <c r="C1295">
        <v>0</v>
      </c>
      <c r="D1295">
        <v>0</v>
      </c>
      <c r="E1295">
        <v>0</v>
      </c>
      <c r="F1295">
        <v>0</v>
      </c>
      <c r="G1295">
        <v>1111111</v>
      </c>
      <c r="H1295">
        <v>0</v>
      </c>
      <c r="I1295">
        <v>0</v>
      </c>
      <c r="J1295">
        <v>0</v>
      </c>
      <c r="K1295">
        <v>0</v>
      </c>
      <c r="L1295">
        <v>0</v>
      </c>
      <c r="M1295">
        <v>0</v>
      </c>
    </row>
    <row r="1296" spans="2:13" x14ac:dyDescent="0.2">
      <c r="B1296">
        <v>0</v>
      </c>
      <c r="C1296">
        <v>0</v>
      </c>
      <c r="D1296">
        <v>0</v>
      </c>
      <c r="E1296">
        <v>0</v>
      </c>
      <c r="F1296">
        <v>0</v>
      </c>
      <c r="G1296">
        <v>1111111</v>
      </c>
      <c r="H1296">
        <v>0</v>
      </c>
      <c r="I1296">
        <v>0</v>
      </c>
      <c r="J1296">
        <v>0</v>
      </c>
      <c r="K1296">
        <v>0</v>
      </c>
      <c r="L1296">
        <v>0</v>
      </c>
      <c r="M1296">
        <v>0</v>
      </c>
    </row>
    <row r="1297" spans="2:13" x14ac:dyDescent="0.2">
      <c r="B1297">
        <v>0</v>
      </c>
      <c r="C1297">
        <v>0</v>
      </c>
      <c r="D1297">
        <v>0</v>
      </c>
      <c r="E1297">
        <v>0</v>
      </c>
      <c r="F1297">
        <v>0</v>
      </c>
      <c r="G1297">
        <v>1111111</v>
      </c>
      <c r="H1297">
        <v>0</v>
      </c>
      <c r="I1297">
        <v>0</v>
      </c>
      <c r="J1297">
        <v>0</v>
      </c>
      <c r="K1297">
        <v>0</v>
      </c>
      <c r="L1297">
        <v>0</v>
      </c>
      <c r="M1297">
        <v>0</v>
      </c>
    </row>
    <row r="1298" spans="2:13" x14ac:dyDescent="0.2">
      <c r="B1298">
        <v>0</v>
      </c>
      <c r="C1298">
        <v>0</v>
      </c>
      <c r="D1298">
        <v>0</v>
      </c>
      <c r="E1298">
        <v>0</v>
      </c>
      <c r="F1298">
        <v>0</v>
      </c>
      <c r="G1298">
        <v>1111111</v>
      </c>
      <c r="H1298">
        <v>0</v>
      </c>
      <c r="I1298">
        <v>0</v>
      </c>
      <c r="J1298">
        <v>0</v>
      </c>
      <c r="K1298">
        <v>0</v>
      </c>
      <c r="L1298">
        <v>0</v>
      </c>
      <c r="M1298">
        <v>0</v>
      </c>
    </row>
    <row r="1299" spans="2:13" x14ac:dyDescent="0.2">
      <c r="B1299">
        <v>0</v>
      </c>
      <c r="C1299">
        <v>0</v>
      </c>
      <c r="D1299">
        <v>0</v>
      </c>
      <c r="E1299">
        <v>0</v>
      </c>
      <c r="F1299">
        <v>0</v>
      </c>
      <c r="G1299">
        <v>1111111</v>
      </c>
      <c r="H1299">
        <v>0</v>
      </c>
      <c r="I1299">
        <v>0</v>
      </c>
      <c r="J1299">
        <v>0</v>
      </c>
      <c r="K1299">
        <v>0</v>
      </c>
      <c r="L1299">
        <v>0</v>
      </c>
      <c r="M1299">
        <v>0</v>
      </c>
    </row>
    <row r="1300" spans="2:13" x14ac:dyDescent="0.2">
      <c r="B1300">
        <v>0</v>
      </c>
      <c r="C1300">
        <v>0</v>
      </c>
      <c r="D1300">
        <v>0</v>
      </c>
      <c r="E1300">
        <v>0</v>
      </c>
      <c r="F1300">
        <v>0</v>
      </c>
      <c r="G1300">
        <v>1111111</v>
      </c>
      <c r="H1300">
        <v>0</v>
      </c>
      <c r="I1300">
        <v>0</v>
      </c>
      <c r="J1300">
        <v>0</v>
      </c>
      <c r="K1300">
        <v>0</v>
      </c>
      <c r="L1300">
        <v>0</v>
      </c>
      <c r="M1300">
        <v>0</v>
      </c>
    </row>
    <row r="1301" spans="2:13" x14ac:dyDescent="0.2">
      <c r="B1301">
        <v>0</v>
      </c>
      <c r="C1301">
        <v>0</v>
      </c>
      <c r="D1301">
        <v>0</v>
      </c>
      <c r="E1301">
        <v>0</v>
      </c>
      <c r="F1301">
        <v>0</v>
      </c>
      <c r="G1301">
        <v>1111111</v>
      </c>
      <c r="H1301">
        <v>0</v>
      </c>
      <c r="I1301">
        <v>0</v>
      </c>
      <c r="J1301">
        <v>0</v>
      </c>
      <c r="K1301">
        <v>0</v>
      </c>
      <c r="L1301">
        <v>0</v>
      </c>
      <c r="M1301">
        <v>0</v>
      </c>
    </row>
    <row r="1302" spans="2:13" x14ac:dyDescent="0.2">
      <c r="B1302">
        <v>0</v>
      </c>
      <c r="C1302">
        <v>0</v>
      </c>
      <c r="D1302">
        <v>0</v>
      </c>
      <c r="E1302">
        <v>0</v>
      </c>
      <c r="F1302">
        <v>0</v>
      </c>
      <c r="G1302">
        <v>1111111</v>
      </c>
      <c r="H1302">
        <v>0</v>
      </c>
      <c r="I1302">
        <v>0</v>
      </c>
      <c r="J1302">
        <v>0</v>
      </c>
      <c r="K1302">
        <v>0</v>
      </c>
      <c r="L1302">
        <v>0</v>
      </c>
      <c r="M1302">
        <v>0</v>
      </c>
    </row>
    <row r="1303" spans="2:13" x14ac:dyDescent="0.2">
      <c r="B1303">
        <v>0</v>
      </c>
      <c r="C1303">
        <v>0</v>
      </c>
      <c r="D1303">
        <v>0</v>
      </c>
      <c r="E1303">
        <v>0</v>
      </c>
      <c r="F1303">
        <v>0</v>
      </c>
      <c r="G1303">
        <v>1111111</v>
      </c>
      <c r="H1303">
        <v>0</v>
      </c>
      <c r="I1303">
        <v>0</v>
      </c>
      <c r="J1303">
        <v>0</v>
      </c>
      <c r="K1303">
        <v>0</v>
      </c>
      <c r="L1303">
        <v>0</v>
      </c>
      <c r="M1303">
        <v>0</v>
      </c>
    </row>
    <row r="1304" spans="2:13" x14ac:dyDescent="0.2">
      <c r="B1304">
        <v>0</v>
      </c>
      <c r="C1304">
        <v>0</v>
      </c>
      <c r="D1304">
        <v>0</v>
      </c>
      <c r="E1304">
        <v>0</v>
      </c>
      <c r="F1304">
        <v>0</v>
      </c>
      <c r="G1304">
        <v>1111111</v>
      </c>
      <c r="H1304">
        <v>0</v>
      </c>
      <c r="I1304">
        <v>0</v>
      </c>
      <c r="J1304">
        <v>0</v>
      </c>
      <c r="K1304">
        <v>0</v>
      </c>
      <c r="L1304">
        <v>0</v>
      </c>
      <c r="M1304">
        <v>0</v>
      </c>
    </row>
    <row r="1305" spans="2:13" x14ac:dyDescent="0.2">
      <c r="B1305">
        <v>0</v>
      </c>
      <c r="C1305">
        <v>0</v>
      </c>
      <c r="D1305">
        <v>0</v>
      </c>
      <c r="E1305">
        <v>0</v>
      </c>
      <c r="F1305">
        <v>0</v>
      </c>
      <c r="G1305">
        <v>1111111</v>
      </c>
      <c r="H1305">
        <v>0</v>
      </c>
      <c r="I1305">
        <v>0</v>
      </c>
      <c r="J1305">
        <v>0</v>
      </c>
      <c r="K1305">
        <v>0</v>
      </c>
      <c r="L1305">
        <v>0</v>
      </c>
      <c r="M1305">
        <v>0</v>
      </c>
    </row>
    <row r="1306" spans="2:13" x14ac:dyDescent="0.2">
      <c r="B1306">
        <v>0</v>
      </c>
      <c r="C1306">
        <v>0</v>
      </c>
      <c r="D1306">
        <v>0</v>
      </c>
      <c r="E1306">
        <v>0</v>
      </c>
      <c r="F1306">
        <v>0</v>
      </c>
      <c r="G1306">
        <v>1111111</v>
      </c>
      <c r="H1306">
        <v>0</v>
      </c>
      <c r="I1306">
        <v>0</v>
      </c>
      <c r="J1306">
        <v>0</v>
      </c>
      <c r="K1306">
        <v>0</v>
      </c>
      <c r="L1306">
        <v>0</v>
      </c>
      <c r="M1306">
        <v>0</v>
      </c>
    </row>
    <row r="1307" spans="2:13" x14ac:dyDescent="0.2">
      <c r="B1307">
        <v>0</v>
      </c>
      <c r="C1307">
        <v>0</v>
      </c>
      <c r="D1307">
        <v>0</v>
      </c>
      <c r="E1307">
        <v>0</v>
      </c>
      <c r="F1307">
        <v>0</v>
      </c>
      <c r="G1307">
        <v>1111111</v>
      </c>
      <c r="H1307">
        <v>0</v>
      </c>
      <c r="I1307">
        <v>0</v>
      </c>
      <c r="J1307">
        <v>0</v>
      </c>
      <c r="K1307">
        <v>0</v>
      </c>
      <c r="L1307">
        <v>0</v>
      </c>
      <c r="M1307">
        <v>0</v>
      </c>
    </row>
    <row r="1308" spans="2:13" x14ac:dyDescent="0.2">
      <c r="B1308">
        <v>0</v>
      </c>
      <c r="C1308">
        <v>0</v>
      </c>
      <c r="D1308">
        <v>0</v>
      </c>
      <c r="E1308">
        <v>0</v>
      </c>
      <c r="F1308">
        <v>0</v>
      </c>
      <c r="G1308">
        <v>1111111</v>
      </c>
      <c r="H1308">
        <v>0</v>
      </c>
      <c r="I1308">
        <v>0</v>
      </c>
      <c r="J1308">
        <v>0</v>
      </c>
      <c r="K1308">
        <v>0</v>
      </c>
      <c r="L1308">
        <v>0</v>
      </c>
      <c r="M1308">
        <v>0</v>
      </c>
    </row>
    <row r="1309" spans="2:13" x14ac:dyDescent="0.2">
      <c r="B1309">
        <v>0</v>
      </c>
      <c r="C1309">
        <v>0</v>
      </c>
      <c r="D1309">
        <v>0</v>
      </c>
      <c r="E1309">
        <v>0</v>
      </c>
      <c r="F1309">
        <v>0</v>
      </c>
      <c r="G1309">
        <v>1111111</v>
      </c>
      <c r="H1309">
        <v>0</v>
      </c>
      <c r="I1309">
        <v>0</v>
      </c>
      <c r="J1309">
        <v>0</v>
      </c>
      <c r="K1309">
        <v>0</v>
      </c>
      <c r="L1309">
        <v>0</v>
      </c>
      <c r="M1309">
        <v>0</v>
      </c>
    </row>
    <row r="1310" spans="2:13" x14ac:dyDescent="0.2">
      <c r="B1310">
        <v>0</v>
      </c>
      <c r="C1310">
        <v>0</v>
      </c>
      <c r="D1310">
        <v>0</v>
      </c>
      <c r="E1310">
        <v>0</v>
      </c>
      <c r="F1310">
        <v>0</v>
      </c>
      <c r="G1310">
        <v>1111111</v>
      </c>
      <c r="H1310">
        <v>0</v>
      </c>
      <c r="I1310">
        <v>0</v>
      </c>
      <c r="J1310">
        <v>0</v>
      </c>
      <c r="K1310">
        <v>0</v>
      </c>
      <c r="L1310">
        <v>0</v>
      </c>
      <c r="M1310">
        <v>0</v>
      </c>
    </row>
    <row r="1311" spans="2:13" x14ac:dyDescent="0.2">
      <c r="B1311">
        <v>0</v>
      </c>
      <c r="C1311">
        <v>0</v>
      </c>
      <c r="D1311">
        <v>0</v>
      </c>
      <c r="E1311">
        <v>0</v>
      </c>
      <c r="F1311">
        <v>0</v>
      </c>
      <c r="G1311">
        <v>1111111</v>
      </c>
      <c r="H1311">
        <v>0</v>
      </c>
      <c r="I1311">
        <v>0</v>
      </c>
      <c r="J1311">
        <v>0</v>
      </c>
      <c r="K1311">
        <v>0</v>
      </c>
      <c r="L1311">
        <v>0</v>
      </c>
      <c r="M1311">
        <v>0</v>
      </c>
    </row>
    <row r="1312" spans="2:13" x14ac:dyDescent="0.2">
      <c r="B1312">
        <v>0</v>
      </c>
      <c r="C1312">
        <v>0</v>
      </c>
      <c r="D1312">
        <v>0</v>
      </c>
      <c r="E1312">
        <v>0</v>
      </c>
      <c r="F1312">
        <v>0</v>
      </c>
      <c r="G1312">
        <v>1111111</v>
      </c>
      <c r="H1312">
        <v>0</v>
      </c>
      <c r="I1312">
        <v>0</v>
      </c>
      <c r="J1312">
        <v>0</v>
      </c>
      <c r="K1312">
        <v>0</v>
      </c>
      <c r="L1312">
        <v>0</v>
      </c>
      <c r="M1312">
        <v>0</v>
      </c>
    </row>
    <row r="1313" spans="2:13" x14ac:dyDescent="0.2">
      <c r="B1313">
        <v>0</v>
      </c>
      <c r="C1313">
        <v>0</v>
      </c>
      <c r="D1313">
        <v>0</v>
      </c>
      <c r="E1313">
        <v>0</v>
      </c>
      <c r="F1313">
        <v>0</v>
      </c>
      <c r="G1313">
        <v>1111111</v>
      </c>
      <c r="H1313">
        <v>0</v>
      </c>
      <c r="I1313">
        <v>0</v>
      </c>
      <c r="J1313">
        <v>0</v>
      </c>
      <c r="K1313">
        <v>0</v>
      </c>
      <c r="L1313">
        <v>0</v>
      </c>
      <c r="M1313">
        <v>0</v>
      </c>
    </row>
    <row r="1314" spans="2:13" x14ac:dyDescent="0.2">
      <c r="B1314">
        <v>0</v>
      </c>
      <c r="C1314">
        <v>0</v>
      </c>
      <c r="D1314">
        <v>0</v>
      </c>
      <c r="E1314">
        <v>0</v>
      </c>
      <c r="F1314">
        <v>0</v>
      </c>
      <c r="G1314">
        <v>1111111</v>
      </c>
      <c r="H1314">
        <v>0</v>
      </c>
      <c r="I1314">
        <v>0</v>
      </c>
      <c r="J1314">
        <v>0</v>
      </c>
      <c r="K1314">
        <v>0</v>
      </c>
      <c r="L1314">
        <v>0</v>
      </c>
      <c r="M1314">
        <v>0</v>
      </c>
    </row>
    <row r="1315" spans="2:13" x14ac:dyDescent="0.2">
      <c r="B1315">
        <v>0</v>
      </c>
      <c r="C1315">
        <v>0</v>
      </c>
      <c r="D1315">
        <v>0</v>
      </c>
      <c r="E1315">
        <v>0</v>
      </c>
      <c r="F1315">
        <v>0</v>
      </c>
      <c r="G1315">
        <v>1111111</v>
      </c>
      <c r="H1315">
        <v>0</v>
      </c>
      <c r="I1315">
        <v>0</v>
      </c>
      <c r="J1315">
        <v>0</v>
      </c>
      <c r="K1315">
        <v>0</v>
      </c>
      <c r="L1315">
        <v>0</v>
      </c>
      <c r="M1315">
        <v>0</v>
      </c>
    </row>
    <row r="1316" spans="2:13" x14ac:dyDescent="0.2">
      <c r="B1316">
        <v>0</v>
      </c>
      <c r="C1316">
        <v>0</v>
      </c>
      <c r="D1316">
        <v>0</v>
      </c>
      <c r="E1316">
        <v>0</v>
      </c>
      <c r="F1316">
        <v>0</v>
      </c>
      <c r="G1316">
        <v>1111111</v>
      </c>
      <c r="H1316">
        <v>0</v>
      </c>
      <c r="I1316">
        <v>0</v>
      </c>
      <c r="J1316">
        <v>0</v>
      </c>
      <c r="K1316">
        <v>0</v>
      </c>
      <c r="L1316">
        <v>0</v>
      </c>
      <c r="M1316">
        <v>0</v>
      </c>
    </row>
    <row r="1317" spans="2:13" x14ac:dyDescent="0.2">
      <c r="B1317">
        <v>0</v>
      </c>
      <c r="C1317">
        <v>0</v>
      </c>
      <c r="D1317">
        <v>0</v>
      </c>
      <c r="E1317">
        <v>0</v>
      </c>
      <c r="F1317">
        <v>0</v>
      </c>
      <c r="G1317">
        <v>1111111</v>
      </c>
      <c r="H1317">
        <v>0</v>
      </c>
      <c r="I1317">
        <v>0</v>
      </c>
      <c r="J1317">
        <v>0</v>
      </c>
      <c r="K1317">
        <v>0</v>
      </c>
      <c r="L1317">
        <v>0</v>
      </c>
      <c r="M1317">
        <v>0</v>
      </c>
    </row>
    <row r="1318" spans="2:13" x14ac:dyDescent="0.2">
      <c r="B1318">
        <v>0</v>
      </c>
      <c r="C1318">
        <v>0</v>
      </c>
      <c r="D1318">
        <v>0</v>
      </c>
      <c r="E1318">
        <v>0</v>
      </c>
      <c r="F1318">
        <v>0</v>
      </c>
      <c r="G1318">
        <v>1111111</v>
      </c>
      <c r="H1318">
        <v>0</v>
      </c>
      <c r="I1318">
        <v>0</v>
      </c>
      <c r="J1318">
        <v>0</v>
      </c>
      <c r="K1318">
        <v>0</v>
      </c>
      <c r="L1318">
        <v>0</v>
      </c>
      <c r="M1318">
        <v>0</v>
      </c>
    </row>
    <row r="1319" spans="2:13" x14ac:dyDescent="0.2">
      <c r="B1319">
        <v>0</v>
      </c>
      <c r="C1319">
        <v>0</v>
      </c>
      <c r="D1319">
        <v>0</v>
      </c>
      <c r="E1319">
        <v>0</v>
      </c>
      <c r="F1319">
        <v>0</v>
      </c>
      <c r="G1319">
        <v>1111111</v>
      </c>
      <c r="H1319">
        <v>0</v>
      </c>
      <c r="I1319">
        <v>0</v>
      </c>
      <c r="J1319">
        <v>0</v>
      </c>
      <c r="K1319">
        <v>0</v>
      </c>
      <c r="L1319">
        <v>0</v>
      </c>
      <c r="M1319">
        <v>0</v>
      </c>
    </row>
    <row r="1320" spans="2:13" x14ac:dyDescent="0.2">
      <c r="B1320">
        <v>0</v>
      </c>
      <c r="C1320">
        <v>0</v>
      </c>
      <c r="D1320">
        <v>0</v>
      </c>
      <c r="E1320">
        <v>0</v>
      </c>
      <c r="F1320">
        <v>0</v>
      </c>
      <c r="G1320">
        <v>1111111</v>
      </c>
      <c r="H1320">
        <v>0</v>
      </c>
      <c r="I1320">
        <v>0</v>
      </c>
      <c r="J1320">
        <v>0</v>
      </c>
      <c r="K1320">
        <v>0</v>
      </c>
      <c r="L1320">
        <v>0</v>
      </c>
      <c r="M1320">
        <v>0</v>
      </c>
    </row>
    <row r="1321" spans="2:13" x14ac:dyDescent="0.2">
      <c r="B1321">
        <v>0</v>
      </c>
      <c r="C1321">
        <v>0</v>
      </c>
      <c r="D1321">
        <v>0</v>
      </c>
      <c r="E1321">
        <v>0</v>
      </c>
      <c r="F1321">
        <v>0</v>
      </c>
      <c r="G1321">
        <v>1111111</v>
      </c>
      <c r="H1321">
        <v>0</v>
      </c>
      <c r="I1321">
        <v>0</v>
      </c>
      <c r="J1321">
        <v>0</v>
      </c>
      <c r="K1321">
        <v>0</v>
      </c>
      <c r="L1321">
        <v>0</v>
      </c>
      <c r="M1321">
        <v>0</v>
      </c>
    </row>
    <row r="1322" spans="2:13" x14ac:dyDescent="0.2">
      <c r="B1322">
        <v>0</v>
      </c>
      <c r="C1322">
        <v>0</v>
      </c>
      <c r="D1322">
        <v>0</v>
      </c>
      <c r="E1322">
        <v>0</v>
      </c>
      <c r="F1322">
        <v>0</v>
      </c>
      <c r="G1322">
        <v>1111111</v>
      </c>
      <c r="H1322">
        <v>0</v>
      </c>
      <c r="I1322">
        <v>0</v>
      </c>
      <c r="J1322">
        <v>0</v>
      </c>
      <c r="K1322">
        <v>0</v>
      </c>
      <c r="L1322">
        <v>0</v>
      </c>
      <c r="M1322">
        <v>0</v>
      </c>
    </row>
    <row r="1323" spans="2:13" x14ac:dyDescent="0.2">
      <c r="B1323">
        <v>0</v>
      </c>
      <c r="C1323">
        <v>0</v>
      </c>
      <c r="D1323">
        <v>0</v>
      </c>
      <c r="E1323">
        <v>0</v>
      </c>
      <c r="F1323">
        <v>0</v>
      </c>
      <c r="G1323">
        <v>1111111</v>
      </c>
      <c r="H1323">
        <v>0</v>
      </c>
      <c r="I1323">
        <v>0</v>
      </c>
      <c r="J1323">
        <v>0</v>
      </c>
      <c r="K1323">
        <v>0</v>
      </c>
      <c r="L1323">
        <v>0</v>
      </c>
      <c r="M1323">
        <v>0</v>
      </c>
    </row>
    <row r="1324" spans="2:13" x14ac:dyDescent="0.2">
      <c r="B1324">
        <v>0</v>
      </c>
      <c r="C1324">
        <v>0</v>
      </c>
      <c r="D1324">
        <v>0</v>
      </c>
      <c r="E1324">
        <v>0</v>
      </c>
      <c r="F1324">
        <v>0</v>
      </c>
      <c r="G1324">
        <v>1111111</v>
      </c>
      <c r="H1324">
        <v>0</v>
      </c>
      <c r="I1324">
        <v>0</v>
      </c>
      <c r="J1324">
        <v>0</v>
      </c>
      <c r="K1324">
        <v>0</v>
      </c>
      <c r="L1324">
        <v>0</v>
      </c>
      <c r="M1324">
        <v>0</v>
      </c>
    </row>
    <row r="1325" spans="2:13" x14ac:dyDescent="0.2">
      <c r="B1325">
        <v>0</v>
      </c>
      <c r="C1325">
        <v>0</v>
      </c>
      <c r="D1325">
        <v>0</v>
      </c>
      <c r="E1325">
        <v>0</v>
      </c>
      <c r="F1325">
        <v>0</v>
      </c>
      <c r="G1325">
        <v>1111111</v>
      </c>
      <c r="H1325">
        <v>0</v>
      </c>
      <c r="I1325">
        <v>0</v>
      </c>
      <c r="J1325">
        <v>0</v>
      </c>
      <c r="K1325">
        <v>0</v>
      </c>
      <c r="L1325">
        <v>0</v>
      </c>
      <c r="M1325">
        <v>0</v>
      </c>
    </row>
    <row r="1326" spans="2:13" x14ac:dyDescent="0.2">
      <c r="B1326">
        <v>0</v>
      </c>
      <c r="C1326">
        <v>0</v>
      </c>
      <c r="D1326">
        <v>0</v>
      </c>
      <c r="E1326">
        <v>0</v>
      </c>
      <c r="F1326">
        <v>0</v>
      </c>
      <c r="G1326">
        <v>1111111</v>
      </c>
      <c r="H1326">
        <v>0</v>
      </c>
      <c r="I1326">
        <v>0</v>
      </c>
      <c r="J1326">
        <v>0</v>
      </c>
      <c r="K1326">
        <v>0</v>
      </c>
      <c r="L1326">
        <v>0</v>
      </c>
      <c r="M1326">
        <v>0</v>
      </c>
    </row>
    <row r="1327" spans="2:13" x14ac:dyDescent="0.2">
      <c r="B1327">
        <v>0</v>
      </c>
      <c r="C1327">
        <v>0</v>
      </c>
      <c r="D1327">
        <v>0</v>
      </c>
      <c r="E1327">
        <v>0</v>
      </c>
      <c r="F1327">
        <v>0</v>
      </c>
      <c r="G1327">
        <v>1111111</v>
      </c>
      <c r="H1327">
        <v>0</v>
      </c>
      <c r="I1327">
        <v>0</v>
      </c>
      <c r="J1327">
        <v>0</v>
      </c>
      <c r="K1327">
        <v>0</v>
      </c>
      <c r="L1327">
        <v>0</v>
      </c>
      <c r="M1327">
        <v>0</v>
      </c>
    </row>
    <row r="1328" spans="2:13" x14ac:dyDescent="0.2">
      <c r="B1328">
        <v>0</v>
      </c>
      <c r="C1328">
        <v>0</v>
      </c>
      <c r="D1328">
        <v>0</v>
      </c>
      <c r="E1328">
        <v>0</v>
      </c>
      <c r="F1328">
        <v>0</v>
      </c>
      <c r="G1328">
        <v>1111111</v>
      </c>
      <c r="H1328">
        <v>0</v>
      </c>
      <c r="I1328">
        <v>0</v>
      </c>
      <c r="J1328">
        <v>0</v>
      </c>
      <c r="K1328">
        <v>0</v>
      </c>
      <c r="L1328">
        <v>0</v>
      </c>
      <c r="M1328">
        <v>0</v>
      </c>
    </row>
    <row r="1329" spans="2:13" x14ac:dyDescent="0.2">
      <c r="B1329">
        <v>0</v>
      </c>
      <c r="C1329">
        <v>0</v>
      </c>
      <c r="D1329">
        <v>0</v>
      </c>
      <c r="E1329">
        <v>0</v>
      </c>
      <c r="F1329">
        <v>0</v>
      </c>
      <c r="G1329">
        <v>1111111</v>
      </c>
      <c r="H1329">
        <v>0</v>
      </c>
      <c r="I1329">
        <v>0</v>
      </c>
      <c r="J1329">
        <v>0</v>
      </c>
      <c r="K1329">
        <v>0</v>
      </c>
      <c r="L1329">
        <v>0</v>
      </c>
      <c r="M1329">
        <v>0</v>
      </c>
    </row>
    <row r="1330" spans="2:13" x14ac:dyDescent="0.2">
      <c r="B1330">
        <v>0</v>
      </c>
      <c r="C1330">
        <v>0</v>
      </c>
      <c r="D1330">
        <v>0</v>
      </c>
      <c r="E1330">
        <v>0</v>
      </c>
      <c r="F1330">
        <v>0</v>
      </c>
      <c r="G1330">
        <v>1111111</v>
      </c>
      <c r="H1330">
        <v>0</v>
      </c>
      <c r="I1330">
        <v>0</v>
      </c>
      <c r="J1330">
        <v>0</v>
      </c>
      <c r="K1330">
        <v>0</v>
      </c>
      <c r="L1330">
        <v>0</v>
      </c>
      <c r="M1330">
        <v>0</v>
      </c>
    </row>
    <row r="1331" spans="2:13" x14ac:dyDescent="0.2">
      <c r="B1331">
        <v>0</v>
      </c>
      <c r="C1331">
        <v>0</v>
      </c>
      <c r="D1331">
        <v>0</v>
      </c>
      <c r="E1331">
        <v>0</v>
      </c>
      <c r="F1331">
        <v>0</v>
      </c>
      <c r="G1331">
        <v>1111111</v>
      </c>
      <c r="H1331">
        <v>0</v>
      </c>
      <c r="I1331">
        <v>0</v>
      </c>
      <c r="J1331">
        <v>0</v>
      </c>
      <c r="K1331">
        <v>0</v>
      </c>
      <c r="L1331">
        <v>0</v>
      </c>
      <c r="M1331">
        <v>0</v>
      </c>
    </row>
    <row r="1332" spans="2:13" x14ac:dyDescent="0.2">
      <c r="B1332">
        <v>0</v>
      </c>
      <c r="C1332">
        <v>0</v>
      </c>
      <c r="D1332">
        <v>0</v>
      </c>
      <c r="E1332">
        <v>0</v>
      </c>
      <c r="F1332">
        <v>0</v>
      </c>
      <c r="G1332">
        <v>1111111</v>
      </c>
      <c r="H1332">
        <v>0</v>
      </c>
      <c r="I1332">
        <v>0</v>
      </c>
      <c r="J1332">
        <v>0</v>
      </c>
      <c r="K1332">
        <v>0</v>
      </c>
      <c r="L1332">
        <v>0</v>
      </c>
      <c r="M1332">
        <v>0</v>
      </c>
    </row>
    <row r="1333" spans="2:13" x14ac:dyDescent="0.2">
      <c r="B1333">
        <v>0</v>
      </c>
      <c r="C1333">
        <v>0</v>
      </c>
      <c r="D1333">
        <v>0</v>
      </c>
      <c r="E1333">
        <v>0</v>
      </c>
      <c r="F1333">
        <v>0</v>
      </c>
      <c r="G1333">
        <v>1111111</v>
      </c>
      <c r="H1333">
        <v>0</v>
      </c>
      <c r="I1333">
        <v>0</v>
      </c>
      <c r="J1333">
        <v>0</v>
      </c>
      <c r="K1333">
        <v>0</v>
      </c>
      <c r="L1333">
        <v>0</v>
      </c>
      <c r="M1333">
        <v>0</v>
      </c>
    </row>
    <row r="1334" spans="2:13" x14ac:dyDescent="0.2">
      <c r="B1334">
        <v>0</v>
      </c>
      <c r="C1334">
        <v>0</v>
      </c>
      <c r="D1334">
        <v>0</v>
      </c>
      <c r="E1334">
        <v>0</v>
      </c>
      <c r="F1334">
        <v>0</v>
      </c>
      <c r="G1334">
        <v>1111111</v>
      </c>
      <c r="H1334">
        <v>0</v>
      </c>
      <c r="I1334">
        <v>0</v>
      </c>
      <c r="J1334">
        <v>0</v>
      </c>
      <c r="K1334">
        <v>0</v>
      </c>
      <c r="L1334">
        <v>0</v>
      </c>
      <c r="M1334">
        <v>0</v>
      </c>
    </row>
    <row r="1335" spans="2:13" x14ac:dyDescent="0.2">
      <c r="B1335">
        <v>0</v>
      </c>
      <c r="C1335">
        <v>0</v>
      </c>
      <c r="D1335">
        <v>0</v>
      </c>
      <c r="E1335">
        <v>0</v>
      </c>
      <c r="F1335">
        <v>0</v>
      </c>
      <c r="G1335">
        <v>1111111</v>
      </c>
      <c r="H1335">
        <v>0</v>
      </c>
      <c r="I1335">
        <v>0</v>
      </c>
      <c r="J1335">
        <v>0</v>
      </c>
      <c r="K1335">
        <v>0</v>
      </c>
      <c r="L1335">
        <v>0</v>
      </c>
      <c r="M1335">
        <v>0</v>
      </c>
    </row>
    <row r="1336" spans="2:13" x14ac:dyDescent="0.2">
      <c r="B1336">
        <v>0</v>
      </c>
      <c r="C1336">
        <v>0</v>
      </c>
      <c r="D1336">
        <v>0</v>
      </c>
      <c r="E1336">
        <v>0</v>
      </c>
      <c r="F1336">
        <v>0</v>
      </c>
      <c r="G1336">
        <v>1111111</v>
      </c>
      <c r="H1336">
        <v>0</v>
      </c>
      <c r="I1336">
        <v>0</v>
      </c>
      <c r="J1336">
        <v>0</v>
      </c>
      <c r="K1336">
        <v>0</v>
      </c>
      <c r="L1336">
        <v>0</v>
      </c>
      <c r="M1336">
        <v>0</v>
      </c>
    </row>
    <row r="1337" spans="2:13" x14ac:dyDescent="0.2">
      <c r="B1337">
        <v>0</v>
      </c>
      <c r="C1337">
        <v>0</v>
      </c>
      <c r="D1337">
        <v>0</v>
      </c>
      <c r="E1337">
        <v>0</v>
      </c>
      <c r="F1337">
        <v>0</v>
      </c>
      <c r="G1337">
        <v>1111111</v>
      </c>
      <c r="H1337">
        <v>0</v>
      </c>
      <c r="I1337">
        <v>0</v>
      </c>
      <c r="J1337">
        <v>0</v>
      </c>
      <c r="K1337">
        <v>0</v>
      </c>
      <c r="L1337">
        <v>0</v>
      </c>
      <c r="M1337">
        <v>0</v>
      </c>
    </row>
    <row r="1338" spans="2:13" x14ac:dyDescent="0.2">
      <c r="B1338">
        <v>0</v>
      </c>
      <c r="C1338">
        <v>0</v>
      </c>
      <c r="D1338">
        <v>0</v>
      </c>
      <c r="E1338">
        <v>0</v>
      </c>
      <c r="F1338">
        <v>0</v>
      </c>
      <c r="G1338">
        <v>1111111</v>
      </c>
      <c r="H1338">
        <v>0</v>
      </c>
      <c r="I1338">
        <v>0</v>
      </c>
      <c r="J1338">
        <v>0</v>
      </c>
      <c r="K1338">
        <v>0</v>
      </c>
      <c r="L1338">
        <v>0</v>
      </c>
      <c r="M1338">
        <v>0</v>
      </c>
    </row>
    <row r="1339" spans="2:13" x14ac:dyDescent="0.2">
      <c r="B1339">
        <v>0</v>
      </c>
      <c r="C1339">
        <v>0</v>
      </c>
      <c r="D1339">
        <v>0</v>
      </c>
      <c r="E1339">
        <v>0</v>
      </c>
      <c r="F1339">
        <v>0</v>
      </c>
      <c r="G1339">
        <v>1111111</v>
      </c>
      <c r="H1339">
        <v>0</v>
      </c>
      <c r="I1339">
        <v>0</v>
      </c>
      <c r="J1339">
        <v>0</v>
      </c>
      <c r="K1339">
        <v>0</v>
      </c>
      <c r="L1339">
        <v>0</v>
      </c>
      <c r="M1339">
        <v>0</v>
      </c>
    </row>
    <row r="1340" spans="2:13" x14ac:dyDescent="0.2">
      <c r="B1340">
        <v>0</v>
      </c>
      <c r="C1340">
        <v>0</v>
      </c>
      <c r="D1340">
        <v>0</v>
      </c>
      <c r="E1340">
        <v>0</v>
      </c>
      <c r="F1340">
        <v>0</v>
      </c>
      <c r="G1340">
        <v>1111111</v>
      </c>
      <c r="H1340">
        <v>0</v>
      </c>
      <c r="I1340">
        <v>0</v>
      </c>
      <c r="J1340">
        <v>0</v>
      </c>
      <c r="K1340">
        <v>0</v>
      </c>
      <c r="L1340">
        <v>0</v>
      </c>
      <c r="M1340">
        <v>0</v>
      </c>
    </row>
    <row r="1341" spans="2:13" x14ac:dyDescent="0.2">
      <c r="B1341">
        <v>0</v>
      </c>
      <c r="C1341">
        <v>0</v>
      </c>
      <c r="D1341">
        <v>0</v>
      </c>
      <c r="E1341">
        <v>0</v>
      </c>
      <c r="F1341">
        <v>0</v>
      </c>
      <c r="G1341">
        <v>1111111</v>
      </c>
      <c r="H1341">
        <v>0</v>
      </c>
      <c r="I1341">
        <v>0</v>
      </c>
      <c r="J1341">
        <v>0</v>
      </c>
      <c r="K1341">
        <v>0</v>
      </c>
      <c r="L1341">
        <v>0</v>
      </c>
      <c r="M1341">
        <v>0</v>
      </c>
    </row>
    <row r="1342" spans="2:13" x14ac:dyDescent="0.2">
      <c r="B1342">
        <v>0</v>
      </c>
      <c r="C1342">
        <v>0</v>
      </c>
      <c r="D1342">
        <v>0</v>
      </c>
      <c r="E1342">
        <v>0</v>
      </c>
      <c r="F1342">
        <v>0</v>
      </c>
      <c r="G1342">
        <v>1111111</v>
      </c>
      <c r="H1342">
        <v>0</v>
      </c>
      <c r="I1342">
        <v>0</v>
      </c>
      <c r="J1342">
        <v>0</v>
      </c>
      <c r="K1342">
        <v>0</v>
      </c>
      <c r="L1342">
        <v>0</v>
      </c>
      <c r="M1342">
        <v>0</v>
      </c>
    </row>
    <row r="1343" spans="2:13" x14ac:dyDescent="0.2">
      <c r="B1343">
        <v>0</v>
      </c>
      <c r="C1343">
        <v>0</v>
      </c>
      <c r="D1343">
        <v>0</v>
      </c>
      <c r="E1343">
        <v>0</v>
      </c>
      <c r="F1343">
        <v>0</v>
      </c>
      <c r="G1343">
        <v>1111111</v>
      </c>
      <c r="H1343">
        <v>0</v>
      </c>
      <c r="I1343">
        <v>0</v>
      </c>
      <c r="J1343">
        <v>0</v>
      </c>
      <c r="K1343">
        <v>0</v>
      </c>
      <c r="L1343">
        <v>0</v>
      </c>
      <c r="M1343">
        <v>0</v>
      </c>
    </row>
    <row r="1344" spans="2:13" x14ac:dyDescent="0.2">
      <c r="B1344">
        <v>0</v>
      </c>
      <c r="C1344">
        <v>0</v>
      </c>
      <c r="D1344">
        <v>0</v>
      </c>
      <c r="E1344">
        <v>0</v>
      </c>
      <c r="F1344">
        <v>0</v>
      </c>
      <c r="G1344">
        <v>1111111</v>
      </c>
      <c r="H1344">
        <v>0</v>
      </c>
      <c r="I1344">
        <v>0</v>
      </c>
      <c r="J1344">
        <v>0</v>
      </c>
      <c r="K1344">
        <v>0</v>
      </c>
      <c r="L1344">
        <v>0</v>
      </c>
      <c r="M1344">
        <v>0</v>
      </c>
    </row>
    <row r="1345" spans="2:13" x14ac:dyDescent="0.2">
      <c r="B1345">
        <v>0</v>
      </c>
      <c r="C1345">
        <v>0</v>
      </c>
      <c r="D1345">
        <v>0</v>
      </c>
      <c r="E1345">
        <v>0</v>
      </c>
      <c r="F1345">
        <v>0</v>
      </c>
      <c r="G1345">
        <v>1111111</v>
      </c>
      <c r="H1345">
        <v>0</v>
      </c>
      <c r="I1345">
        <v>0</v>
      </c>
      <c r="J1345">
        <v>0</v>
      </c>
      <c r="K1345">
        <v>0</v>
      </c>
      <c r="L1345">
        <v>0</v>
      </c>
      <c r="M1345">
        <v>0</v>
      </c>
    </row>
    <row r="1346" spans="2:13" x14ac:dyDescent="0.2">
      <c r="B1346">
        <v>0</v>
      </c>
      <c r="C1346">
        <v>0</v>
      </c>
      <c r="D1346">
        <v>0</v>
      </c>
      <c r="E1346">
        <v>0</v>
      </c>
      <c r="F1346">
        <v>0</v>
      </c>
      <c r="G1346">
        <v>1111111</v>
      </c>
      <c r="H1346">
        <v>0</v>
      </c>
      <c r="I1346">
        <v>0</v>
      </c>
      <c r="J1346">
        <v>0</v>
      </c>
      <c r="K1346">
        <v>0</v>
      </c>
      <c r="L1346">
        <v>0</v>
      </c>
      <c r="M1346">
        <v>0</v>
      </c>
    </row>
    <row r="1347" spans="2:13" x14ac:dyDescent="0.2">
      <c r="B1347">
        <v>0</v>
      </c>
      <c r="C1347">
        <v>0</v>
      </c>
      <c r="D1347">
        <v>0</v>
      </c>
      <c r="E1347">
        <v>0</v>
      </c>
      <c r="F1347">
        <v>0</v>
      </c>
      <c r="G1347">
        <v>1111111</v>
      </c>
      <c r="H1347">
        <v>0</v>
      </c>
      <c r="I1347">
        <v>0</v>
      </c>
      <c r="J1347">
        <v>0</v>
      </c>
      <c r="K1347">
        <v>0</v>
      </c>
      <c r="L1347">
        <v>0</v>
      </c>
      <c r="M1347">
        <v>0</v>
      </c>
    </row>
    <row r="1348" spans="2:13" x14ac:dyDescent="0.2">
      <c r="B1348">
        <v>0</v>
      </c>
      <c r="C1348">
        <v>0</v>
      </c>
      <c r="D1348">
        <v>0</v>
      </c>
      <c r="E1348">
        <v>0</v>
      </c>
      <c r="F1348">
        <v>0</v>
      </c>
      <c r="G1348">
        <v>1111111</v>
      </c>
      <c r="H1348">
        <v>0</v>
      </c>
      <c r="I1348">
        <v>0</v>
      </c>
      <c r="J1348">
        <v>0</v>
      </c>
      <c r="K1348">
        <v>0</v>
      </c>
      <c r="L1348">
        <v>0</v>
      </c>
      <c r="M1348">
        <v>0</v>
      </c>
    </row>
    <row r="1349" spans="2:13" x14ac:dyDescent="0.2">
      <c r="B1349">
        <v>0</v>
      </c>
      <c r="C1349">
        <v>0</v>
      </c>
      <c r="D1349">
        <v>0</v>
      </c>
      <c r="E1349">
        <v>0</v>
      </c>
      <c r="F1349">
        <v>0</v>
      </c>
      <c r="G1349">
        <v>1111111</v>
      </c>
      <c r="H1349">
        <v>0</v>
      </c>
      <c r="I1349">
        <v>0</v>
      </c>
      <c r="J1349">
        <v>0</v>
      </c>
      <c r="K1349">
        <v>0</v>
      </c>
      <c r="L1349">
        <v>0</v>
      </c>
      <c r="M1349">
        <v>0</v>
      </c>
    </row>
    <row r="1350" spans="2:13" x14ac:dyDescent="0.2">
      <c r="B1350">
        <v>0</v>
      </c>
      <c r="C1350">
        <v>0</v>
      </c>
      <c r="D1350">
        <v>0</v>
      </c>
      <c r="E1350">
        <v>0</v>
      </c>
      <c r="F1350">
        <v>0</v>
      </c>
      <c r="G1350">
        <v>1111111</v>
      </c>
      <c r="H1350">
        <v>0</v>
      </c>
      <c r="I1350">
        <v>0</v>
      </c>
      <c r="J1350">
        <v>0</v>
      </c>
      <c r="K1350">
        <v>0</v>
      </c>
      <c r="L1350">
        <v>0</v>
      </c>
      <c r="M1350">
        <v>0</v>
      </c>
    </row>
    <row r="1351" spans="2:13" x14ac:dyDescent="0.2">
      <c r="B1351">
        <v>0</v>
      </c>
      <c r="C1351">
        <v>0</v>
      </c>
      <c r="D1351">
        <v>0</v>
      </c>
      <c r="E1351">
        <v>0</v>
      </c>
      <c r="F1351">
        <v>0</v>
      </c>
      <c r="G1351">
        <v>1111111</v>
      </c>
      <c r="H1351">
        <v>0</v>
      </c>
      <c r="I1351">
        <v>0</v>
      </c>
      <c r="J1351">
        <v>0</v>
      </c>
      <c r="K1351">
        <v>0</v>
      </c>
      <c r="L1351">
        <v>0</v>
      </c>
      <c r="M1351">
        <v>0</v>
      </c>
    </row>
    <row r="1352" spans="2:13" x14ac:dyDescent="0.2">
      <c r="B1352">
        <v>0</v>
      </c>
      <c r="C1352">
        <v>0</v>
      </c>
      <c r="D1352">
        <v>0</v>
      </c>
      <c r="E1352">
        <v>0</v>
      </c>
      <c r="F1352">
        <v>0</v>
      </c>
      <c r="G1352">
        <v>1111111</v>
      </c>
      <c r="H1352">
        <v>0</v>
      </c>
      <c r="I1352">
        <v>0</v>
      </c>
      <c r="J1352">
        <v>0</v>
      </c>
      <c r="K1352">
        <v>0</v>
      </c>
      <c r="L1352">
        <v>0</v>
      </c>
      <c r="M1352">
        <v>0</v>
      </c>
    </row>
    <row r="1353" spans="2:13" x14ac:dyDescent="0.2">
      <c r="B1353">
        <v>0</v>
      </c>
      <c r="C1353">
        <v>0</v>
      </c>
      <c r="D1353">
        <v>0</v>
      </c>
      <c r="E1353">
        <v>0</v>
      </c>
      <c r="F1353">
        <v>0</v>
      </c>
      <c r="G1353">
        <v>1111111</v>
      </c>
      <c r="H1353">
        <v>0</v>
      </c>
      <c r="I1353">
        <v>0</v>
      </c>
      <c r="J1353">
        <v>0</v>
      </c>
      <c r="K1353">
        <v>0</v>
      </c>
      <c r="L1353">
        <v>0</v>
      </c>
      <c r="M1353">
        <v>0</v>
      </c>
    </row>
    <row r="1354" spans="2:13" x14ac:dyDescent="0.2">
      <c r="B1354">
        <v>0</v>
      </c>
      <c r="C1354">
        <v>0</v>
      </c>
      <c r="D1354">
        <v>0</v>
      </c>
      <c r="E1354">
        <v>0</v>
      </c>
      <c r="F1354">
        <v>0</v>
      </c>
      <c r="G1354">
        <v>1111111</v>
      </c>
      <c r="H1354">
        <v>0</v>
      </c>
      <c r="I1354">
        <v>0</v>
      </c>
      <c r="J1354">
        <v>0</v>
      </c>
      <c r="K1354">
        <v>0</v>
      </c>
      <c r="L1354">
        <v>0</v>
      </c>
      <c r="M1354">
        <v>0</v>
      </c>
    </row>
    <row r="1355" spans="2:13" x14ac:dyDescent="0.2">
      <c r="B1355">
        <v>0</v>
      </c>
      <c r="C1355">
        <v>0</v>
      </c>
      <c r="D1355">
        <v>0</v>
      </c>
      <c r="E1355">
        <v>0</v>
      </c>
      <c r="F1355">
        <v>0</v>
      </c>
      <c r="G1355">
        <v>1111111</v>
      </c>
      <c r="H1355">
        <v>0</v>
      </c>
      <c r="I1355">
        <v>0</v>
      </c>
      <c r="J1355">
        <v>0</v>
      </c>
      <c r="K1355">
        <v>0</v>
      </c>
      <c r="L1355">
        <v>0</v>
      </c>
      <c r="M1355">
        <v>0</v>
      </c>
    </row>
    <row r="1356" spans="2:13" x14ac:dyDescent="0.2">
      <c r="B1356">
        <v>0</v>
      </c>
      <c r="C1356">
        <v>0</v>
      </c>
      <c r="D1356">
        <v>0</v>
      </c>
      <c r="E1356">
        <v>0</v>
      </c>
      <c r="F1356">
        <v>0</v>
      </c>
      <c r="G1356">
        <v>1111111</v>
      </c>
      <c r="H1356">
        <v>0</v>
      </c>
      <c r="I1356">
        <v>0</v>
      </c>
      <c r="J1356">
        <v>0</v>
      </c>
      <c r="K1356">
        <v>0</v>
      </c>
      <c r="L1356">
        <v>0</v>
      </c>
      <c r="M1356">
        <v>0</v>
      </c>
    </row>
    <row r="1357" spans="2:13" x14ac:dyDescent="0.2">
      <c r="B1357">
        <v>0</v>
      </c>
      <c r="C1357">
        <v>0</v>
      </c>
      <c r="D1357">
        <v>0</v>
      </c>
      <c r="E1357">
        <v>0</v>
      </c>
      <c r="F1357">
        <v>0</v>
      </c>
      <c r="G1357">
        <v>1111111</v>
      </c>
      <c r="H1357">
        <v>0</v>
      </c>
      <c r="I1357">
        <v>0</v>
      </c>
      <c r="J1357">
        <v>0</v>
      </c>
      <c r="K1357">
        <v>0</v>
      </c>
      <c r="L1357">
        <v>0</v>
      </c>
      <c r="M1357">
        <v>0</v>
      </c>
    </row>
    <row r="1358" spans="2:13" x14ac:dyDescent="0.2">
      <c r="B1358">
        <v>0</v>
      </c>
      <c r="C1358">
        <v>0</v>
      </c>
      <c r="D1358">
        <v>0</v>
      </c>
      <c r="E1358">
        <v>0</v>
      </c>
      <c r="F1358">
        <v>0</v>
      </c>
      <c r="G1358">
        <v>1111111</v>
      </c>
      <c r="H1358">
        <v>0</v>
      </c>
      <c r="I1358">
        <v>0</v>
      </c>
      <c r="J1358">
        <v>0</v>
      </c>
      <c r="K1358">
        <v>0</v>
      </c>
      <c r="L1358">
        <v>0</v>
      </c>
      <c r="M1358">
        <v>0</v>
      </c>
    </row>
    <row r="1359" spans="2:13" x14ac:dyDescent="0.2">
      <c r="B1359">
        <v>0</v>
      </c>
      <c r="C1359">
        <v>0</v>
      </c>
      <c r="D1359">
        <v>0</v>
      </c>
      <c r="E1359">
        <v>0</v>
      </c>
      <c r="F1359">
        <v>0</v>
      </c>
      <c r="G1359">
        <v>1111111</v>
      </c>
      <c r="H1359">
        <v>0</v>
      </c>
      <c r="I1359">
        <v>0</v>
      </c>
      <c r="J1359">
        <v>0</v>
      </c>
      <c r="K1359">
        <v>0</v>
      </c>
      <c r="L1359">
        <v>0</v>
      </c>
      <c r="M1359">
        <v>0</v>
      </c>
    </row>
    <row r="1360" spans="2:13" x14ac:dyDescent="0.2">
      <c r="B1360">
        <v>0</v>
      </c>
      <c r="C1360">
        <v>0</v>
      </c>
      <c r="D1360">
        <v>0</v>
      </c>
      <c r="E1360">
        <v>0</v>
      </c>
      <c r="F1360">
        <v>0</v>
      </c>
      <c r="G1360">
        <v>1111111</v>
      </c>
      <c r="H1360">
        <v>0</v>
      </c>
      <c r="I1360">
        <v>0</v>
      </c>
      <c r="J1360">
        <v>0</v>
      </c>
      <c r="K1360">
        <v>0</v>
      </c>
      <c r="L1360">
        <v>0</v>
      </c>
      <c r="M1360">
        <v>0</v>
      </c>
    </row>
    <row r="1361" spans="2:13" x14ac:dyDescent="0.2">
      <c r="B1361">
        <v>0</v>
      </c>
      <c r="C1361">
        <v>0</v>
      </c>
      <c r="D1361">
        <v>0</v>
      </c>
      <c r="E1361">
        <v>0</v>
      </c>
      <c r="F1361">
        <v>0</v>
      </c>
      <c r="G1361">
        <v>1111111</v>
      </c>
      <c r="H1361">
        <v>0</v>
      </c>
      <c r="I1361">
        <v>0</v>
      </c>
      <c r="J1361">
        <v>0</v>
      </c>
      <c r="K1361">
        <v>0</v>
      </c>
      <c r="L1361">
        <v>0</v>
      </c>
      <c r="M1361">
        <v>0</v>
      </c>
    </row>
    <row r="1362" spans="2:13" x14ac:dyDescent="0.2">
      <c r="B1362">
        <v>0</v>
      </c>
      <c r="C1362">
        <v>0</v>
      </c>
      <c r="D1362">
        <v>0</v>
      </c>
      <c r="E1362">
        <v>0</v>
      </c>
      <c r="F1362">
        <v>0</v>
      </c>
      <c r="G1362">
        <v>1111111</v>
      </c>
      <c r="H1362">
        <v>0</v>
      </c>
      <c r="I1362">
        <v>0</v>
      </c>
      <c r="J1362">
        <v>0</v>
      </c>
      <c r="K1362">
        <v>0</v>
      </c>
      <c r="L1362">
        <v>0</v>
      </c>
      <c r="M1362">
        <v>0</v>
      </c>
    </row>
    <row r="1363" spans="2:13" x14ac:dyDescent="0.2">
      <c r="B1363">
        <v>0</v>
      </c>
      <c r="C1363">
        <v>0</v>
      </c>
      <c r="D1363">
        <v>0</v>
      </c>
      <c r="E1363">
        <v>0</v>
      </c>
      <c r="F1363">
        <v>0</v>
      </c>
      <c r="G1363">
        <v>1111111</v>
      </c>
      <c r="H1363">
        <v>0</v>
      </c>
      <c r="I1363">
        <v>0</v>
      </c>
      <c r="J1363">
        <v>0</v>
      </c>
      <c r="K1363">
        <v>0</v>
      </c>
      <c r="L1363">
        <v>0</v>
      </c>
      <c r="M1363">
        <v>0</v>
      </c>
    </row>
    <row r="1364" spans="2:13" x14ac:dyDescent="0.2">
      <c r="B1364">
        <v>0</v>
      </c>
      <c r="C1364">
        <v>0</v>
      </c>
      <c r="D1364">
        <v>0</v>
      </c>
      <c r="E1364">
        <v>0</v>
      </c>
      <c r="F1364">
        <v>0</v>
      </c>
      <c r="G1364">
        <v>1111111</v>
      </c>
      <c r="H1364">
        <v>0</v>
      </c>
      <c r="I1364">
        <v>0</v>
      </c>
      <c r="J1364">
        <v>0</v>
      </c>
      <c r="K1364">
        <v>0</v>
      </c>
      <c r="L1364">
        <v>0</v>
      </c>
      <c r="M1364">
        <v>0</v>
      </c>
    </row>
    <row r="1365" spans="2:13" x14ac:dyDescent="0.2">
      <c r="B1365">
        <v>0</v>
      </c>
      <c r="C1365">
        <v>0</v>
      </c>
      <c r="D1365">
        <v>0</v>
      </c>
      <c r="E1365">
        <v>0</v>
      </c>
      <c r="F1365">
        <v>0</v>
      </c>
      <c r="G1365">
        <v>1111111</v>
      </c>
      <c r="H1365">
        <v>0</v>
      </c>
      <c r="I1365">
        <v>0</v>
      </c>
      <c r="J1365">
        <v>0</v>
      </c>
      <c r="K1365">
        <v>0</v>
      </c>
      <c r="L1365">
        <v>0</v>
      </c>
      <c r="M1365">
        <v>0</v>
      </c>
    </row>
    <row r="1366" spans="2:13" x14ac:dyDescent="0.2">
      <c r="B1366">
        <v>0</v>
      </c>
      <c r="C1366">
        <v>0</v>
      </c>
      <c r="D1366">
        <v>0</v>
      </c>
      <c r="E1366">
        <v>0</v>
      </c>
      <c r="F1366">
        <v>0</v>
      </c>
      <c r="G1366">
        <v>1111111</v>
      </c>
      <c r="H1366">
        <v>0</v>
      </c>
      <c r="I1366">
        <v>0</v>
      </c>
      <c r="J1366">
        <v>0</v>
      </c>
      <c r="K1366">
        <v>0</v>
      </c>
      <c r="L1366">
        <v>0</v>
      </c>
      <c r="M1366">
        <v>0</v>
      </c>
    </row>
    <row r="1367" spans="2:13" x14ac:dyDescent="0.2">
      <c r="B1367">
        <v>0</v>
      </c>
      <c r="C1367">
        <v>0</v>
      </c>
      <c r="D1367">
        <v>0</v>
      </c>
      <c r="E1367">
        <v>0</v>
      </c>
      <c r="F1367">
        <v>0</v>
      </c>
      <c r="G1367">
        <v>1111111</v>
      </c>
      <c r="H1367">
        <v>0</v>
      </c>
      <c r="I1367">
        <v>0</v>
      </c>
      <c r="J1367">
        <v>0</v>
      </c>
      <c r="K1367">
        <v>0</v>
      </c>
      <c r="L1367">
        <v>0</v>
      </c>
      <c r="M1367">
        <v>0</v>
      </c>
    </row>
    <row r="1368" spans="2:13" x14ac:dyDescent="0.2">
      <c r="B1368">
        <v>0</v>
      </c>
      <c r="C1368">
        <v>0</v>
      </c>
      <c r="D1368">
        <v>0</v>
      </c>
      <c r="E1368">
        <v>0</v>
      </c>
      <c r="F1368">
        <v>0</v>
      </c>
      <c r="G1368">
        <v>1111111</v>
      </c>
      <c r="H1368">
        <v>0</v>
      </c>
      <c r="I1368">
        <v>0</v>
      </c>
      <c r="J1368">
        <v>0</v>
      </c>
      <c r="K1368">
        <v>0</v>
      </c>
      <c r="L1368">
        <v>0</v>
      </c>
      <c r="M1368">
        <v>0</v>
      </c>
    </row>
    <row r="1369" spans="2:13" x14ac:dyDescent="0.2">
      <c r="B1369">
        <v>0</v>
      </c>
      <c r="C1369">
        <v>0</v>
      </c>
      <c r="D1369">
        <v>0</v>
      </c>
      <c r="E1369">
        <v>0</v>
      </c>
      <c r="F1369">
        <v>0</v>
      </c>
      <c r="G1369">
        <v>1111111</v>
      </c>
      <c r="H1369">
        <v>0</v>
      </c>
      <c r="I1369">
        <v>0</v>
      </c>
      <c r="J1369">
        <v>0</v>
      </c>
      <c r="K1369">
        <v>0</v>
      </c>
      <c r="L1369">
        <v>0</v>
      </c>
      <c r="M1369">
        <v>0</v>
      </c>
    </row>
    <row r="1370" spans="2:13" x14ac:dyDescent="0.2">
      <c r="B1370">
        <v>0</v>
      </c>
      <c r="C1370">
        <v>0</v>
      </c>
      <c r="D1370">
        <v>0</v>
      </c>
      <c r="E1370">
        <v>0</v>
      </c>
      <c r="F1370">
        <v>0</v>
      </c>
      <c r="G1370">
        <v>1111111</v>
      </c>
      <c r="H1370">
        <v>0</v>
      </c>
      <c r="I1370">
        <v>0</v>
      </c>
      <c r="J1370">
        <v>0</v>
      </c>
      <c r="K1370">
        <v>0</v>
      </c>
      <c r="L1370">
        <v>0</v>
      </c>
      <c r="M1370">
        <v>0</v>
      </c>
    </row>
    <row r="1371" spans="2:13" x14ac:dyDescent="0.2">
      <c r="B1371">
        <v>0</v>
      </c>
      <c r="C1371">
        <v>0</v>
      </c>
      <c r="D1371">
        <v>0</v>
      </c>
      <c r="E1371">
        <v>0</v>
      </c>
      <c r="F1371">
        <v>0</v>
      </c>
      <c r="G1371">
        <v>1111111</v>
      </c>
      <c r="H1371">
        <v>0</v>
      </c>
      <c r="I1371">
        <v>0</v>
      </c>
      <c r="J1371">
        <v>0</v>
      </c>
      <c r="K1371">
        <v>0</v>
      </c>
      <c r="L1371">
        <v>0</v>
      </c>
      <c r="M1371">
        <v>0</v>
      </c>
    </row>
    <row r="1372" spans="2:13" x14ac:dyDescent="0.2">
      <c r="B1372">
        <v>0</v>
      </c>
      <c r="C1372">
        <v>0</v>
      </c>
      <c r="D1372">
        <v>0</v>
      </c>
      <c r="E1372">
        <v>0</v>
      </c>
      <c r="F1372">
        <v>0</v>
      </c>
      <c r="G1372">
        <v>1111111</v>
      </c>
      <c r="H1372">
        <v>0</v>
      </c>
      <c r="I1372">
        <v>0</v>
      </c>
      <c r="J1372">
        <v>0</v>
      </c>
      <c r="K1372">
        <v>0</v>
      </c>
      <c r="L1372">
        <v>0</v>
      </c>
      <c r="M1372">
        <v>0</v>
      </c>
    </row>
    <row r="1373" spans="2:13" x14ac:dyDescent="0.2">
      <c r="B1373">
        <v>0</v>
      </c>
      <c r="C1373">
        <v>0</v>
      </c>
      <c r="D1373">
        <v>0</v>
      </c>
      <c r="E1373">
        <v>0</v>
      </c>
      <c r="F1373">
        <v>0</v>
      </c>
      <c r="G1373">
        <v>1111111</v>
      </c>
      <c r="H1373">
        <v>0</v>
      </c>
      <c r="I1373">
        <v>0</v>
      </c>
      <c r="J1373">
        <v>0</v>
      </c>
      <c r="K1373">
        <v>0</v>
      </c>
      <c r="L1373">
        <v>0</v>
      </c>
      <c r="M1373">
        <v>0</v>
      </c>
    </row>
    <row r="1374" spans="2:13" x14ac:dyDescent="0.2">
      <c r="B1374">
        <v>0</v>
      </c>
      <c r="C1374">
        <v>0</v>
      </c>
      <c r="D1374">
        <v>0</v>
      </c>
      <c r="E1374">
        <v>0</v>
      </c>
      <c r="F1374">
        <v>0</v>
      </c>
      <c r="G1374">
        <v>1111111</v>
      </c>
      <c r="H1374">
        <v>0</v>
      </c>
      <c r="I1374">
        <v>0</v>
      </c>
      <c r="J1374">
        <v>0</v>
      </c>
      <c r="K1374">
        <v>0</v>
      </c>
      <c r="L1374">
        <v>0</v>
      </c>
      <c r="M1374">
        <v>0</v>
      </c>
    </row>
    <row r="1375" spans="2:13" x14ac:dyDescent="0.2">
      <c r="B1375">
        <v>0</v>
      </c>
      <c r="C1375">
        <v>0</v>
      </c>
      <c r="D1375">
        <v>0</v>
      </c>
      <c r="E1375">
        <v>0</v>
      </c>
      <c r="F1375">
        <v>0</v>
      </c>
      <c r="G1375">
        <v>1111111</v>
      </c>
      <c r="H1375">
        <v>0</v>
      </c>
      <c r="I1375">
        <v>0</v>
      </c>
      <c r="J1375">
        <v>0</v>
      </c>
      <c r="K1375">
        <v>0</v>
      </c>
      <c r="L1375">
        <v>0</v>
      </c>
      <c r="M1375">
        <v>0</v>
      </c>
    </row>
    <row r="1376" spans="2:13" x14ac:dyDescent="0.2">
      <c r="B1376">
        <v>0</v>
      </c>
      <c r="C1376">
        <v>0</v>
      </c>
      <c r="D1376">
        <v>0</v>
      </c>
      <c r="E1376">
        <v>0</v>
      </c>
      <c r="F1376">
        <v>0</v>
      </c>
      <c r="G1376">
        <v>1111111</v>
      </c>
      <c r="H1376">
        <v>0</v>
      </c>
      <c r="I1376">
        <v>0</v>
      </c>
      <c r="J1376">
        <v>0</v>
      </c>
      <c r="K1376">
        <v>0</v>
      </c>
      <c r="L1376">
        <v>0</v>
      </c>
      <c r="M1376">
        <v>0</v>
      </c>
    </row>
    <row r="1377" spans="2:13" x14ac:dyDescent="0.2">
      <c r="B1377">
        <v>0</v>
      </c>
      <c r="C1377">
        <v>0</v>
      </c>
      <c r="D1377">
        <v>0</v>
      </c>
      <c r="E1377">
        <v>0</v>
      </c>
      <c r="F1377">
        <v>0</v>
      </c>
      <c r="G1377">
        <v>1111111</v>
      </c>
      <c r="H1377">
        <v>0</v>
      </c>
      <c r="I1377">
        <v>0</v>
      </c>
      <c r="J1377">
        <v>0</v>
      </c>
      <c r="K1377">
        <v>0</v>
      </c>
      <c r="L1377">
        <v>0</v>
      </c>
      <c r="M1377">
        <v>0</v>
      </c>
    </row>
    <row r="1378" spans="2:13" x14ac:dyDescent="0.2">
      <c r="B1378">
        <v>0</v>
      </c>
      <c r="C1378">
        <v>0</v>
      </c>
      <c r="D1378">
        <v>0</v>
      </c>
      <c r="E1378">
        <v>0</v>
      </c>
      <c r="F1378">
        <v>0</v>
      </c>
      <c r="G1378">
        <v>1111111</v>
      </c>
      <c r="H1378">
        <v>0</v>
      </c>
      <c r="I1378">
        <v>0</v>
      </c>
      <c r="J1378">
        <v>0</v>
      </c>
      <c r="K1378">
        <v>0</v>
      </c>
      <c r="L1378">
        <v>0</v>
      </c>
      <c r="M1378">
        <v>0</v>
      </c>
    </row>
    <row r="1379" spans="2:13" x14ac:dyDescent="0.2">
      <c r="B1379">
        <v>0</v>
      </c>
      <c r="C1379">
        <v>0</v>
      </c>
      <c r="D1379">
        <v>0</v>
      </c>
      <c r="E1379">
        <v>0</v>
      </c>
      <c r="F1379">
        <v>0</v>
      </c>
      <c r="G1379">
        <v>1111111</v>
      </c>
      <c r="H1379">
        <v>0</v>
      </c>
      <c r="I1379">
        <v>0</v>
      </c>
      <c r="J1379">
        <v>0</v>
      </c>
      <c r="K1379">
        <v>0</v>
      </c>
      <c r="L1379">
        <v>0</v>
      </c>
      <c r="M1379">
        <v>0</v>
      </c>
    </row>
    <row r="1380" spans="2:13" x14ac:dyDescent="0.2">
      <c r="B1380">
        <v>0</v>
      </c>
      <c r="C1380">
        <v>0</v>
      </c>
      <c r="D1380">
        <v>0</v>
      </c>
      <c r="E1380">
        <v>0</v>
      </c>
      <c r="F1380">
        <v>0</v>
      </c>
      <c r="G1380">
        <v>1111111</v>
      </c>
      <c r="H1380">
        <v>0</v>
      </c>
      <c r="I1380">
        <v>0</v>
      </c>
      <c r="J1380">
        <v>0</v>
      </c>
      <c r="K1380">
        <v>0</v>
      </c>
      <c r="L1380">
        <v>0</v>
      </c>
      <c r="M1380">
        <v>0</v>
      </c>
    </row>
    <row r="1381" spans="2:13" x14ac:dyDescent="0.2">
      <c r="B1381">
        <v>0</v>
      </c>
      <c r="C1381">
        <v>0</v>
      </c>
      <c r="D1381">
        <v>0</v>
      </c>
      <c r="E1381">
        <v>0</v>
      </c>
      <c r="F1381">
        <v>0</v>
      </c>
      <c r="G1381">
        <v>1111111</v>
      </c>
      <c r="H1381">
        <v>0</v>
      </c>
      <c r="I1381">
        <v>0</v>
      </c>
      <c r="J1381">
        <v>0</v>
      </c>
      <c r="K1381">
        <v>0</v>
      </c>
      <c r="L1381">
        <v>0</v>
      </c>
      <c r="M1381">
        <v>0</v>
      </c>
    </row>
    <row r="1382" spans="2:13" x14ac:dyDescent="0.2">
      <c r="B1382">
        <v>0</v>
      </c>
      <c r="C1382">
        <v>0</v>
      </c>
      <c r="D1382">
        <v>0</v>
      </c>
      <c r="E1382">
        <v>0</v>
      </c>
      <c r="F1382">
        <v>0</v>
      </c>
      <c r="G1382">
        <v>1111111</v>
      </c>
      <c r="H1382">
        <v>0</v>
      </c>
      <c r="I1382">
        <v>0</v>
      </c>
      <c r="J1382">
        <v>0</v>
      </c>
      <c r="K1382">
        <v>0</v>
      </c>
      <c r="L1382">
        <v>0</v>
      </c>
      <c r="M1382">
        <v>0</v>
      </c>
    </row>
    <row r="1383" spans="2:13" x14ac:dyDescent="0.2">
      <c r="B1383">
        <v>0</v>
      </c>
      <c r="C1383">
        <v>0</v>
      </c>
      <c r="D1383">
        <v>0</v>
      </c>
      <c r="E1383">
        <v>0</v>
      </c>
      <c r="F1383">
        <v>0</v>
      </c>
      <c r="G1383">
        <v>1111111</v>
      </c>
      <c r="H1383">
        <v>0</v>
      </c>
      <c r="I1383">
        <v>0</v>
      </c>
      <c r="J1383">
        <v>0</v>
      </c>
      <c r="K1383">
        <v>0</v>
      </c>
      <c r="L1383">
        <v>0</v>
      </c>
      <c r="M1383">
        <v>0</v>
      </c>
    </row>
    <row r="1384" spans="2:13" x14ac:dyDescent="0.2">
      <c r="B1384">
        <v>0</v>
      </c>
      <c r="C1384">
        <v>0</v>
      </c>
      <c r="D1384">
        <v>0</v>
      </c>
      <c r="E1384">
        <v>0</v>
      </c>
      <c r="F1384">
        <v>0</v>
      </c>
      <c r="G1384">
        <v>1111111</v>
      </c>
      <c r="H1384">
        <v>0</v>
      </c>
      <c r="I1384">
        <v>0</v>
      </c>
      <c r="J1384">
        <v>0</v>
      </c>
      <c r="K1384">
        <v>0</v>
      </c>
      <c r="L1384">
        <v>0</v>
      </c>
      <c r="M1384">
        <v>0</v>
      </c>
    </row>
    <row r="1385" spans="2:13" x14ac:dyDescent="0.2">
      <c r="B1385">
        <v>0</v>
      </c>
      <c r="C1385">
        <v>0</v>
      </c>
      <c r="D1385">
        <v>0</v>
      </c>
      <c r="E1385">
        <v>0</v>
      </c>
      <c r="F1385">
        <v>0</v>
      </c>
      <c r="G1385">
        <v>1111111</v>
      </c>
      <c r="H1385">
        <v>0</v>
      </c>
      <c r="I1385">
        <v>0</v>
      </c>
      <c r="J1385">
        <v>0</v>
      </c>
      <c r="K1385">
        <v>0</v>
      </c>
      <c r="L1385">
        <v>0</v>
      </c>
      <c r="M1385">
        <v>0</v>
      </c>
    </row>
    <row r="1386" spans="2:13" x14ac:dyDescent="0.2">
      <c r="B1386">
        <v>0</v>
      </c>
      <c r="C1386">
        <v>0</v>
      </c>
      <c r="D1386">
        <v>0</v>
      </c>
      <c r="E1386">
        <v>0</v>
      </c>
      <c r="F1386">
        <v>0</v>
      </c>
      <c r="G1386">
        <v>1111111</v>
      </c>
      <c r="H1386">
        <v>0</v>
      </c>
      <c r="I1386">
        <v>0</v>
      </c>
      <c r="J1386">
        <v>0</v>
      </c>
      <c r="K1386">
        <v>0</v>
      </c>
      <c r="L1386">
        <v>0</v>
      </c>
      <c r="M1386">
        <v>0</v>
      </c>
    </row>
    <row r="1387" spans="2:13" x14ac:dyDescent="0.2">
      <c r="B1387">
        <v>0</v>
      </c>
      <c r="C1387">
        <v>0</v>
      </c>
      <c r="D1387">
        <v>0</v>
      </c>
      <c r="E1387">
        <v>0</v>
      </c>
      <c r="F1387">
        <v>0</v>
      </c>
      <c r="G1387">
        <v>1111111</v>
      </c>
      <c r="H1387">
        <v>0</v>
      </c>
      <c r="I1387">
        <v>0</v>
      </c>
      <c r="J1387">
        <v>0</v>
      </c>
      <c r="K1387">
        <v>0</v>
      </c>
      <c r="L1387">
        <v>0</v>
      </c>
      <c r="M1387">
        <v>0</v>
      </c>
    </row>
    <row r="1388" spans="2:13" x14ac:dyDescent="0.2">
      <c r="B1388">
        <v>0</v>
      </c>
      <c r="C1388">
        <v>0</v>
      </c>
      <c r="D1388">
        <v>0</v>
      </c>
      <c r="E1388">
        <v>0</v>
      </c>
      <c r="F1388">
        <v>0</v>
      </c>
      <c r="G1388">
        <v>1111111</v>
      </c>
      <c r="H1388">
        <v>0</v>
      </c>
      <c r="I1388">
        <v>0</v>
      </c>
      <c r="J1388">
        <v>0</v>
      </c>
      <c r="K1388">
        <v>0</v>
      </c>
      <c r="L1388">
        <v>0</v>
      </c>
      <c r="M1388">
        <v>0</v>
      </c>
    </row>
    <row r="1389" spans="2:13" x14ac:dyDescent="0.2">
      <c r="B1389">
        <v>0</v>
      </c>
      <c r="C1389">
        <v>0</v>
      </c>
      <c r="D1389">
        <v>0</v>
      </c>
      <c r="E1389">
        <v>0</v>
      </c>
      <c r="F1389">
        <v>0</v>
      </c>
      <c r="G1389">
        <v>1111111</v>
      </c>
      <c r="H1389">
        <v>0</v>
      </c>
      <c r="I1389">
        <v>0</v>
      </c>
      <c r="J1389">
        <v>0</v>
      </c>
      <c r="K1389">
        <v>0</v>
      </c>
      <c r="L1389">
        <v>0</v>
      </c>
      <c r="M1389">
        <v>0</v>
      </c>
    </row>
    <row r="1390" spans="2:13" x14ac:dyDescent="0.2">
      <c r="B1390">
        <v>0</v>
      </c>
      <c r="C1390">
        <v>0</v>
      </c>
      <c r="D1390">
        <v>0</v>
      </c>
      <c r="E1390">
        <v>0</v>
      </c>
      <c r="F1390">
        <v>0</v>
      </c>
      <c r="G1390">
        <v>1111111</v>
      </c>
      <c r="H1390">
        <v>0</v>
      </c>
      <c r="I1390">
        <v>0</v>
      </c>
      <c r="J1390">
        <v>0</v>
      </c>
      <c r="K1390">
        <v>0</v>
      </c>
      <c r="L1390">
        <v>0</v>
      </c>
      <c r="M1390">
        <v>0</v>
      </c>
    </row>
    <row r="1391" spans="2:13" x14ac:dyDescent="0.2">
      <c r="B1391">
        <v>0</v>
      </c>
      <c r="C1391">
        <v>0</v>
      </c>
      <c r="D1391">
        <v>0</v>
      </c>
      <c r="E1391">
        <v>0</v>
      </c>
      <c r="F1391">
        <v>0</v>
      </c>
      <c r="G1391">
        <v>1111111</v>
      </c>
      <c r="H1391">
        <v>0</v>
      </c>
      <c r="I1391">
        <v>0</v>
      </c>
      <c r="J1391">
        <v>0</v>
      </c>
      <c r="K1391">
        <v>0</v>
      </c>
      <c r="L1391">
        <v>0</v>
      </c>
      <c r="M1391">
        <v>0</v>
      </c>
    </row>
    <row r="1392" spans="2:13" x14ac:dyDescent="0.2">
      <c r="B1392">
        <v>0</v>
      </c>
      <c r="C1392">
        <v>0</v>
      </c>
      <c r="D1392">
        <v>0</v>
      </c>
      <c r="E1392">
        <v>0</v>
      </c>
      <c r="F1392">
        <v>0</v>
      </c>
      <c r="G1392">
        <v>1111111</v>
      </c>
      <c r="H1392">
        <v>0</v>
      </c>
      <c r="I1392">
        <v>0</v>
      </c>
      <c r="J1392">
        <v>0</v>
      </c>
      <c r="K1392">
        <v>0</v>
      </c>
      <c r="L1392">
        <v>0</v>
      </c>
      <c r="M1392">
        <v>0</v>
      </c>
    </row>
    <row r="1393" spans="2:13" x14ac:dyDescent="0.2">
      <c r="B1393">
        <v>0</v>
      </c>
      <c r="C1393">
        <v>0</v>
      </c>
      <c r="D1393">
        <v>0</v>
      </c>
      <c r="E1393">
        <v>0</v>
      </c>
      <c r="F1393">
        <v>0</v>
      </c>
      <c r="G1393">
        <v>1111111</v>
      </c>
      <c r="H1393">
        <v>0</v>
      </c>
      <c r="I1393">
        <v>0</v>
      </c>
      <c r="J1393">
        <v>0</v>
      </c>
      <c r="K1393">
        <v>0</v>
      </c>
      <c r="L1393">
        <v>0</v>
      </c>
      <c r="M1393">
        <v>0</v>
      </c>
    </row>
    <row r="1394" spans="2:13" x14ac:dyDescent="0.2">
      <c r="B1394">
        <v>0</v>
      </c>
      <c r="C1394">
        <v>0</v>
      </c>
      <c r="D1394">
        <v>0</v>
      </c>
      <c r="E1394">
        <v>0</v>
      </c>
      <c r="F1394">
        <v>0</v>
      </c>
      <c r="G1394">
        <v>1111111</v>
      </c>
      <c r="H1394">
        <v>0</v>
      </c>
      <c r="I1394">
        <v>0</v>
      </c>
      <c r="J1394">
        <v>0</v>
      </c>
      <c r="K1394">
        <v>0</v>
      </c>
      <c r="L1394">
        <v>0</v>
      </c>
      <c r="M1394">
        <v>0</v>
      </c>
    </row>
    <row r="1395" spans="2:13" x14ac:dyDescent="0.2">
      <c r="B1395">
        <v>0</v>
      </c>
      <c r="C1395">
        <v>0</v>
      </c>
      <c r="D1395">
        <v>0</v>
      </c>
      <c r="E1395">
        <v>0</v>
      </c>
      <c r="F1395">
        <v>0</v>
      </c>
      <c r="G1395">
        <v>1111111</v>
      </c>
      <c r="H1395">
        <v>0</v>
      </c>
      <c r="I1395">
        <v>0</v>
      </c>
      <c r="J1395">
        <v>0</v>
      </c>
      <c r="K1395">
        <v>0</v>
      </c>
      <c r="L1395">
        <v>0</v>
      </c>
      <c r="M1395">
        <v>0</v>
      </c>
    </row>
    <row r="1396" spans="2:13" x14ac:dyDescent="0.2">
      <c r="B1396">
        <v>0</v>
      </c>
      <c r="C1396">
        <v>0</v>
      </c>
      <c r="D1396">
        <v>0</v>
      </c>
      <c r="E1396">
        <v>0</v>
      </c>
      <c r="F1396">
        <v>0</v>
      </c>
      <c r="G1396">
        <v>1111111</v>
      </c>
      <c r="H1396">
        <v>0</v>
      </c>
      <c r="I1396">
        <v>0</v>
      </c>
      <c r="J1396">
        <v>0</v>
      </c>
      <c r="K1396">
        <v>0</v>
      </c>
      <c r="L1396">
        <v>0</v>
      </c>
      <c r="M1396">
        <v>0</v>
      </c>
    </row>
    <row r="1397" spans="2:13" x14ac:dyDescent="0.2">
      <c r="B1397">
        <v>0</v>
      </c>
      <c r="C1397">
        <v>0</v>
      </c>
      <c r="D1397">
        <v>0</v>
      </c>
      <c r="E1397">
        <v>0</v>
      </c>
      <c r="F1397">
        <v>0</v>
      </c>
      <c r="G1397">
        <v>1111111</v>
      </c>
      <c r="H1397">
        <v>0</v>
      </c>
      <c r="I1397">
        <v>0</v>
      </c>
      <c r="J1397">
        <v>0</v>
      </c>
      <c r="K1397">
        <v>0</v>
      </c>
      <c r="L1397">
        <v>0</v>
      </c>
      <c r="M1397">
        <v>0</v>
      </c>
    </row>
    <row r="1398" spans="2:13" x14ac:dyDescent="0.2">
      <c r="B1398">
        <v>0</v>
      </c>
      <c r="C1398">
        <v>0</v>
      </c>
      <c r="D1398">
        <v>0</v>
      </c>
      <c r="E1398">
        <v>0</v>
      </c>
      <c r="F1398">
        <v>0</v>
      </c>
      <c r="G1398">
        <v>1111111</v>
      </c>
      <c r="H1398">
        <v>0</v>
      </c>
      <c r="I1398">
        <v>0</v>
      </c>
      <c r="J1398">
        <v>0</v>
      </c>
      <c r="K1398">
        <v>0</v>
      </c>
      <c r="L1398">
        <v>0</v>
      </c>
      <c r="M1398">
        <v>0</v>
      </c>
    </row>
    <row r="1399" spans="2:13" x14ac:dyDescent="0.2">
      <c r="B1399">
        <v>0</v>
      </c>
      <c r="C1399">
        <v>0</v>
      </c>
      <c r="D1399">
        <v>0</v>
      </c>
      <c r="E1399">
        <v>0</v>
      </c>
      <c r="F1399">
        <v>0</v>
      </c>
      <c r="G1399">
        <v>1111111</v>
      </c>
      <c r="H1399">
        <v>0</v>
      </c>
      <c r="I1399">
        <v>0</v>
      </c>
      <c r="J1399">
        <v>0</v>
      </c>
      <c r="K1399">
        <v>0</v>
      </c>
      <c r="L1399">
        <v>0</v>
      </c>
      <c r="M1399">
        <v>0</v>
      </c>
    </row>
    <row r="1400" spans="2:13" x14ac:dyDescent="0.2">
      <c r="B1400">
        <v>0</v>
      </c>
      <c r="C1400">
        <v>0</v>
      </c>
      <c r="D1400">
        <v>0</v>
      </c>
      <c r="E1400">
        <v>0</v>
      </c>
      <c r="F1400">
        <v>0</v>
      </c>
      <c r="G1400">
        <v>1111111</v>
      </c>
      <c r="H1400">
        <v>0</v>
      </c>
      <c r="I1400">
        <v>0</v>
      </c>
      <c r="J1400">
        <v>0</v>
      </c>
      <c r="K1400">
        <v>0</v>
      </c>
      <c r="L1400">
        <v>0</v>
      </c>
      <c r="M1400">
        <v>0</v>
      </c>
    </row>
    <row r="1401" spans="2:13" x14ac:dyDescent="0.2">
      <c r="B1401">
        <v>0</v>
      </c>
      <c r="C1401">
        <v>0</v>
      </c>
      <c r="D1401">
        <v>0</v>
      </c>
      <c r="E1401">
        <v>0</v>
      </c>
      <c r="F1401">
        <v>0</v>
      </c>
      <c r="G1401">
        <v>1111111</v>
      </c>
      <c r="H1401">
        <v>0</v>
      </c>
      <c r="I1401">
        <v>0</v>
      </c>
      <c r="J1401">
        <v>0</v>
      </c>
      <c r="K1401">
        <v>0</v>
      </c>
      <c r="L1401">
        <v>0</v>
      </c>
      <c r="M1401">
        <v>0</v>
      </c>
    </row>
    <row r="1402" spans="2:13" x14ac:dyDescent="0.2">
      <c r="B1402">
        <v>0</v>
      </c>
      <c r="C1402">
        <v>0</v>
      </c>
      <c r="D1402">
        <v>0</v>
      </c>
      <c r="E1402">
        <v>0</v>
      </c>
      <c r="F1402">
        <v>0</v>
      </c>
      <c r="G1402">
        <v>1111111</v>
      </c>
      <c r="H1402">
        <v>0</v>
      </c>
      <c r="I1402">
        <v>0</v>
      </c>
      <c r="J1402">
        <v>0</v>
      </c>
      <c r="K1402">
        <v>0</v>
      </c>
      <c r="L1402">
        <v>0</v>
      </c>
      <c r="M1402">
        <v>0</v>
      </c>
    </row>
    <row r="1403" spans="2:13" x14ac:dyDescent="0.2">
      <c r="B1403">
        <v>0</v>
      </c>
      <c r="C1403">
        <v>0</v>
      </c>
      <c r="D1403">
        <v>0</v>
      </c>
      <c r="E1403">
        <v>0</v>
      </c>
      <c r="F1403">
        <v>0</v>
      </c>
      <c r="G1403">
        <v>1111111</v>
      </c>
      <c r="H1403">
        <v>0</v>
      </c>
      <c r="I1403">
        <v>0</v>
      </c>
      <c r="J1403">
        <v>0</v>
      </c>
      <c r="K1403">
        <v>0</v>
      </c>
      <c r="L1403">
        <v>0</v>
      </c>
      <c r="M1403">
        <v>0</v>
      </c>
    </row>
    <row r="1404" spans="2:13" x14ac:dyDescent="0.2">
      <c r="B1404">
        <v>0</v>
      </c>
      <c r="C1404">
        <v>0</v>
      </c>
      <c r="D1404">
        <v>0</v>
      </c>
      <c r="E1404">
        <v>0</v>
      </c>
      <c r="F1404">
        <v>0</v>
      </c>
      <c r="G1404">
        <v>1111111</v>
      </c>
      <c r="H1404">
        <v>0</v>
      </c>
      <c r="I1404">
        <v>0</v>
      </c>
      <c r="J1404">
        <v>0</v>
      </c>
      <c r="K1404">
        <v>0</v>
      </c>
      <c r="L1404">
        <v>0</v>
      </c>
      <c r="M1404">
        <v>0</v>
      </c>
    </row>
    <row r="1405" spans="2:13" x14ac:dyDescent="0.2">
      <c r="B1405">
        <v>0</v>
      </c>
      <c r="C1405">
        <v>0</v>
      </c>
      <c r="D1405">
        <v>0</v>
      </c>
      <c r="E1405">
        <v>0</v>
      </c>
      <c r="F1405">
        <v>0</v>
      </c>
      <c r="G1405">
        <v>1111111</v>
      </c>
      <c r="H1405">
        <v>0</v>
      </c>
      <c r="I1405">
        <v>0</v>
      </c>
      <c r="J1405">
        <v>0</v>
      </c>
      <c r="K1405">
        <v>0</v>
      </c>
      <c r="L1405">
        <v>0</v>
      </c>
      <c r="M1405">
        <v>0</v>
      </c>
    </row>
    <row r="1406" spans="2:13" x14ac:dyDescent="0.2">
      <c r="B1406">
        <v>0</v>
      </c>
      <c r="C1406">
        <v>0</v>
      </c>
      <c r="D1406">
        <v>0</v>
      </c>
      <c r="E1406">
        <v>0</v>
      </c>
      <c r="F1406">
        <v>0</v>
      </c>
      <c r="G1406">
        <v>1111111</v>
      </c>
      <c r="H1406">
        <v>0</v>
      </c>
      <c r="I1406">
        <v>0</v>
      </c>
      <c r="J1406">
        <v>0</v>
      </c>
      <c r="K1406">
        <v>0</v>
      </c>
      <c r="L1406">
        <v>0</v>
      </c>
      <c r="M1406">
        <v>0</v>
      </c>
    </row>
    <row r="1407" spans="2:13" x14ac:dyDescent="0.2">
      <c r="B1407">
        <v>0</v>
      </c>
      <c r="C1407">
        <v>0</v>
      </c>
      <c r="D1407">
        <v>0</v>
      </c>
      <c r="E1407">
        <v>0</v>
      </c>
      <c r="F1407">
        <v>0</v>
      </c>
      <c r="G1407">
        <v>1111111</v>
      </c>
      <c r="H1407">
        <v>0</v>
      </c>
      <c r="I1407">
        <v>0</v>
      </c>
      <c r="J1407">
        <v>0</v>
      </c>
      <c r="K1407">
        <v>0</v>
      </c>
      <c r="L1407">
        <v>0</v>
      </c>
      <c r="M1407">
        <v>0</v>
      </c>
    </row>
    <row r="1408" spans="2:13" x14ac:dyDescent="0.2">
      <c r="B1408">
        <v>0</v>
      </c>
      <c r="C1408">
        <v>0</v>
      </c>
      <c r="D1408">
        <v>0</v>
      </c>
      <c r="E1408">
        <v>0</v>
      </c>
      <c r="F1408">
        <v>0</v>
      </c>
      <c r="G1408">
        <v>1111111</v>
      </c>
      <c r="H1408">
        <v>0</v>
      </c>
      <c r="I1408">
        <v>0</v>
      </c>
      <c r="J1408">
        <v>0</v>
      </c>
      <c r="K1408">
        <v>0</v>
      </c>
      <c r="L1408">
        <v>0</v>
      </c>
      <c r="M1408">
        <v>0</v>
      </c>
    </row>
    <row r="1409" spans="2:13" x14ac:dyDescent="0.2">
      <c r="B1409">
        <v>0</v>
      </c>
      <c r="C1409">
        <v>0</v>
      </c>
      <c r="D1409">
        <v>0</v>
      </c>
      <c r="E1409">
        <v>0</v>
      </c>
      <c r="F1409">
        <v>0</v>
      </c>
      <c r="G1409">
        <v>1111111</v>
      </c>
      <c r="H1409">
        <v>0</v>
      </c>
      <c r="I1409">
        <v>0</v>
      </c>
      <c r="J1409">
        <v>0</v>
      </c>
      <c r="K1409">
        <v>0</v>
      </c>
      <c r="L1409">
        <v>0</v>
      </c>
      <c r="M1409">
        <v>0</v>
      </c>
    </row>
    <row r="1410" spans="2:13" x14ac:dyDescent="0.2">
      <c r="B1410">
        <v>0</v>
      </c>
      <c r="C1410">
        <v>0</v>
      </c>
      <c r="D1410">
        <v>0</v>
      </c>
      <c r="E1410">
        <v>0</v>
      </c>
      <c r="F1410">
        <v>0</v>
      </c>
      <c r="G1410">
        <v>1111111</v>
      </c>
      <c r="H1410">
        <v>0</v>
      </c>
      <c r="I1410">
        <v>0</v>
      </c>
      <c r="J1410">
        <v>0</v>
      </c>
      <c r="K1410">
        <v>0</v>
      </c>
      <c r="L1410">
        <v>0</v>
      </c>
      <c r="M1410">
        <v>0</v>
      </c>
    </row>
    <row r="1411" spans="2:13" x14ac:dyDescent="0.2">
      <c r="B1411">
        <v>0</v>
      </c>
      <c r="C1411">
        <v>0</v>
      </c>
      <c r="D1411">
        <v>0</v>
      </c>
      <c r="E1411">
        <v>0</v>
      </c>
      <c r="F1411">
        <v>0</v>
      </c>
      <c r="G1411">
        <v>1111111</v>
      </c>
      <c r="H1411">
        <v>0</v>
      </c>
      <c r="I1411">
        <v>0</v>
      </c>
      <c r="J1411">
        <v>0</v>
      </c>
      <c r="K1411">
        <v>0</v>
      </c>
      <c r="L1411">
        <v>0</v>
      </c>
      <c r="M1411">
        <v>0</v>
      </c>
    </row>
    <row r="1412" spans="2:13" x14ac:dyDescent="0.2">
      <c r="B1412">
        <v>0</v>
      </c>
      <c r="C1412">
        <v>0</v>
      </c>
      <c r="D1412">
        <v>0</v>
      </c>
      <c r="E1412">
        <v>0</v>
      </c>
      <c r="F1412">
        <v>0</v>
      </c>
      <c r="G1412">
        <v>1111111</v>
      </c>
      <c r="H1412">
        <v>0</v>
      </c>
      <c r="I1412">
        <v>0</v>
      </c>
      <c r="J1412">
        <v>0</v>
      </c>
      <c r="K1412">
        <v>0</v>
      </c>
      <c r="L1412">
        <v>0</v>
      </c>
      <c r="M1412">
        <v>0</v>
      </c>
    </row>
    <row r="1413" spans="2:13" x14ac:dyDescent="0.2">
      <c r="B1413">
        <v>0</v>
      </c>
      <c r="C1413">
        <v>0</v>
      </c>
      <c r="D1413">
        <v>0</v>
      </c>
      <c r="E1413">
        <v>0</v>
      </c>
      <c r="F1413">
        <v>0</v>
      </c>
      <c r="G1413">
        <v>1111111</v>
      </c>
      <c r="H1413">
        <v>0</v>
      </c>
      <c r="I1413">
        <v>0</v>
      </c>
      <c r="J1413">
        <v>0</v>
      </c>
      <c r="K1413">
        <v>0</v>
      </c>
      <c r="L1413">
        <v>0</v>
      </c>
      <c r="M1413">
        <v>0</v>
      </c>
    </row>
    <row r="1414" spans="2:13" x14ac:dyDescent="0.2">
      <c r="B1414">
        <v>0</v>
      </c>
      <c r="C1414">
        <v>0</v>
      </c>
      <c r="D1414">
        <v>0</v>
      </c>
      <c r="E1414">
        <v>0</v>
      </c>
      <c r="F1414">
        <v>0</v>
      </c>
      <c r="G1414">
        <v>1111111</v>
      </c>
      <c r="H1414">
        <v>0</v>
      </c>
      <c r="I1414">
        <v>0</v>
      </c>
      <c r="J1414">
        <v>0</v>
      </c>
      <c r="K1414">
        <v>0</v>
      </c>
      <c r="L1414">
        <v>0</v>
      </c>
      <c r="M1414">
        <v>0</v>
      </c>
    </row>
    <row r="1415" spans="2:13" x14ac:dyDescent="0.2">
      <c r="B1415">
        <v>0</v>
      </c>
      <c r="C1415">
        <v>0</v>
      </c>
      <c r="D1415">
        <v>0</v>
      </c>
      <c r="E1415">
        <v>0</v>
      </c>
      <c r="F1415">
        <v>0</v>
      </c>
      <c r="G1415">
        <v>1111111</v>
      </c>
      <c r="H1415">
        <v>0</v>
      </c>
      <c r="I1415">
        <v>0</v>
      </c>
      <c r="J1415">
        <v>0</v>
      </c>
      <c r="K1415">
        <v>0</v>
      </c>
      <c r="L1415">
        <v>0</v>
      </c>
      <c r="M1415">
        <v>0</v>
      </c>
    </row>
    <row r="1416" spans="2:13" x14ac:dyDescent="0.2">
      <c r="B1416">
        <v>0</v>
      </c>
      <c r="C1416">
        <v>0</v>
      </c>
      <c r="D1416">
        <v>0</v>
      </c>
      <c r="E1416">
        <v>0</v>
      </c>
      <c r="F1416">
        <v>0</v>
      </c>
      <c r="G1416">
        <v>1111111</v>
      </c>
      <c r="H1416">
        <v>0</v>
      </c>
      <c r="I1416">
        <v>0</v>
      </c>
      <c r="J1416">
        <v>0</v>
      </c>
      <c r="K1416">
        <v>0</v>
      </c>
      <c r="L1416">
        <v>0</v>
      </c>
      <c r="M1416">
        <v>0</v>
      </c>
    </row>
    <row r="1417" spans="2:13" x14ac:dyDescent="0.2">
      <c r="B1417">
        <v>0</v>
      </c>
      <c r="C1417">
        <v>0</v>
      </c>
      <c r="D1417">
        <v>0</v>
      </c>
      <c r="E1417">
        <v>0</v>
      </c>
      <c r="F1417">
        <v>0</v>
      </c>
      <c r="G1417">
        <v>1111111</v>
      </c>
      <c r="H1417">
        <v>0</v>
      </c>
      <c r="I1417">
        <v>0</v>
      </c>
      <c r="J1417">
        <v>0</v>
      </c>
      <c r="K1417">
        <v>0</v>
      </c>
      <c r="L1417">
        <v>0</v>
      </c>
      <c r="M1417">
        <v>0</v>
      </c>
    </row>
    <row r="1418" spans="2:13" x14ac:dyDescent="0.2">
      <c r="B1418">
        <v>0</v>
      </c>
      <c r="C1418">
        <v>0</v>
      </c>
      <c r="D1418">
        <v>0</v>
      </c>
      <c r="E1418">
        <v>0</v>
      </c>
      <c r="F1418">
        <v>0</v>
      </c>
      <c r="G1418">
        <v>1111111</v>
      </c>
      <c r="H1418">
        <v>0</v>
      </c>
      <c r="I1418">
        <v>0</v>
      </c>
      <c r="J1418">
        <v>0</v>
      </c>
      <c r="K1418">
        <v>0</v>
      </c>
      <c r="L1418">
        <v>0</v>
      </c>
      <c r="M1418">
        <v>0</v>
      </c>
    </row>
    <row r="1419" spans="2:13" x14ac:dyDescent="0.2">
      <c r="B1419">
        <v>0</v>
      </c>
      <c r="C1419">
        <v>0</v>
      </c>
      <c r="D1419">
        <v>0</v>
      </c>
      <c r="E1419">
        <v>0</v>
      </c>
      <c r="F1419">
        <v>0</v>
      </c>
      <c r="G1419">
        <v>1111111</v>
      </c>
      <c r="H1419">
        <v>0</v>
      </c>
      <c r="I1419">
        <v>0</v>
      </c>
      <c r="J1419">
        <v>0</v>
      </c>
      <c r="K1419">
        <v>0</v>
      </c>
      <c r="L1419">
        <v>0</v>
      </c>
      <c r="M1419">
        <v>0</v>
      </c>
    </row>
    <row r="1420" spans="2:13" x14ac:dyDescent="0.2">
      <c r="B1420">
        <v>0</v>
      </c>
      <c r="C1420">
        <v>0</v>
      </c>
      <c r="D1420">
        <v>0</v>
      </c>
      <c r="E1420">
        <v>0</v>
      </c>
      <c r="F1420">
        <v>0</v>
      </c>
      <c r="G1420">
        <v>1111111</v>
      </c>
      <c r="H1420">
        <v>0</v>
      </c>
      <c r="I1420">
        <v>0</v>
      </c>
      <c r="J1420">
        <v>0</v>
      </c>
      <c r="K1420">
        <v>0</v>
      </c>
      <c r="L1420">
        <v>0</v>
      </c>
      <c r="M1420">
        <v>0</v>
      </c>
    </row>
    <row r="1421" spans="2:13" x14ac:dyDescent="0.2">
      <c r="B1421">
        <v>0</v>
      </c>
      <c r="C1421">
        <v>0</v>
      </c>
      <c r="D1421">
        <v>0</v>
      </c>
      <c r="E1421">
        <v>0</v>
      </c>
      <c r="F1421">
        <v>0</v>
      </c>
      <c r="G1421">
        <v>1111111</v>
      </c>
      <c r="H1421">
        <v>0</v>
      </c>
      <c r="I1421">
        <v>0</v>
      </c>
      <c r="J1421">
        <v>0</v>
      </c>
      <c r="K1421">
        <v>0</v>
      </c>
      <c r="L1421">
        <v>0</v>
      </c>
      <c r="M1421">
        <v>0</v>
      </c>
    </row>
    <row r="1422" spans="2:13" x14ac:dyDescent="0.2">
      <c r="B1422">
        <v>0</v>
      </c>
      <c r="C1422">
        <v>0</v>
      </c>
      <c r="D1422">
        <v>0</v>
      </c>
      <c r="E1422">
        <v>0</v>
      </c>
      <c r="F1422">
        <v>0</v>
      </c>
      <c r="G1422">
        <v>1111111</v>
      </c>
      <c r="H1422">
        <v>0</v>
      </c>
      <c r="I1422">
        <v>0</v>
      </c>
      <c r="J1422">
        <v>0</v>
      </c>
      <c r="K1422">
        <v>0</v>
      </c>
      <c r="L1422">
        <v>0</v>
      </c>
      <c r="M1422">
        <v>0</v>
      </c>
    </row>
    <row r="1423" spans="2:13" x14ac:dyDescent="0.2">
      <c r="B1423">
        <v>0</v>
      </c>
      <c r="C1423">
        <v>0</v>
      </c>
      <c r="D1423">
        <v>0</v>
      </c>
      <c r="E1423">
        <v>0</v>
      </c>
      <c r="F1423">
        <v>0</v>
      </c>
      <c r="G1423">
        <v>1111111</v>
      </c>
      <c r="H1423">
        <v>0</v>
      </c>
      <c r="I1423">
        <v>0</v>
      </c>
      <c r="J1423">
        <v>0</v>
      </c>
      <c r="K1423">
        <v>0</v>
      </c>
      <c r="L1423">
        <v>0</v>
      </c>
      <c r="M1423">
        <v>0</v>
      </c>
    </row>
    <row r="1424" spans="2:13" x14ac:dyDescent="0.2">
      <c r="B1424">
        <v>0</v>
      </c>
      <c r="C1424">
        <v>0</v>
      </c>
      <c r="D1424">
        <v>0</v>
      </c>
      <c r="E1424">
        <v>0</v>
      </c>
      <c r="F1424">
        <v>0</v>
      </c>
      <c r="G1424">
        <v>1111111</v>
      </c>
      <c r="H1424">
        <v>0</v>
      </c>
      <c r="I1424">
        <v>0</v>
      </c>
      <c r="J1424">
        <v>0</v>
      </c>
      <c r="K1424">
        <v>0</v>
      </c>
      <c r="L1424">
        <v>0</v>
      </c>
      <c r="M1424">
        <v>0</v>
      </c>
    </row>
    <row r="1425" spans="2:13" x14ac:dyDescent="0.2">
      <c r="B1425">
        <v>0</v>
      </c>
      <c r="C1425">
        <v>0</v>
      </c>
      <c r="D1425">
        <v>0</v>
      </c>
      <c r="E1425">
        <v>0</v>
      </c>
      <c r="F1425">
        <v>0</v>
      </c>
      <c r="G1425">
        <v>1111111</v>
      </c>
      <c r="H1425">
        <v>0</v>
      </c>
      <c r="I1425">
        <v>0</v>
      </c>
      <c r="J1425">
        <v>0</v>
      </c>
      <c r="K1425">
        <v>0</v>
      </c>
      <c r="L1425">
        <v>0</v>
      </c>
      <c r="M1425">
        <v>0</v>
      </c>
    </row>
    <row r="1426" spans="2:13" x14ac:dyDescent="0.2">
      <c r="B1426">
        <v>0</v>
      </c>
      <c r="C1426">
        <v>0</v>
      </c>
      <c r="D1426">
        <v>0</v>
      </c>
      <c r="E1426">
        <v>0</v>
      </c>
      <c r="F1426">
        <v>0</v>
      </c>
      <c r="G1426">
        <v>1111111</v>
      </c>
      <c r="H1426">
        <v>0</v>
      </c>
      <c r="I1426">
        <v>0</v>
      </c>
      <c r="J1426">
        <v>0</v>
      </c>
      <c r="K1426">
        <v>0</v>
      </c>
      <c r="L1426">
        <v>0</v>
      </c>
      <c r="M1426">
        <v>0</v>
      </c>
    </row>
    <row r="1427" spans="2:13" x14ac:dyDescent="0.2">
      <c r="B1427">
        <v>0</v>
      </c>
      <c r="C1427">
        <v>0</v>
      </c>
      <c r="D1427">
        <v>0</v>
      </c>
      <c r="E1427">
        <v>0</v>
      </c>
      <c r="F1427">
        <v>0</v>
      </c>
      <c r="G1427">
        <v>1111111</v>
      </c>
      <c r="H1427">
        <v>0</v>
      </c>
      <c r="I1427">
        <v>0</v>
      </c>
      <c r="J1427">
        <v>0</v>
      </c>
      <c r="K1427">
        <v>0</v>
      </c>
      <c r="L1427">
        <v>0</v>
      </c>
      <c r="M1427">
        <v>0</v>
      </c>
    </row>
    <row r="1428" spans="2:13" x14ac:dyDescent="0.2">
      <c r="B1428">
        <v>0</v>
      </c>
      <c r="C1428">
        <v>0</v>
      </c>
      <c r="D1428">
        <v>0</v>
      </c>
      <c r="E1428">
        <v>0</v>
      </c>
      <c r="F1428">
        <v>0</v>
      </c>
      <c r="G1428">
        <v>1111111</v>
      </c>
      <c r="H1428">
        <v>0</v>
      </c>
      <c r="I1428">
        <v>0</v>
      </c>
      <c r="J1428">
        <v>0</v>
      </c>
      <c r="K1428">
        <v>0</v>
      </c>
      <c r="L1428">
        <v>0</v>
      </c>
      <c r="M1428">
        <v>0</v>
      </c>
    </row>
    <row r="1429" spans="2:13" x14ac:dyDescent="0.2">
      <c r="B1429">
        <v>0</v>
      </c>
      <c r="C1429">
        <v>0</v>
      </c>
      <c r="D1429">
        <v>0</v>
      </c>
      <c r="E1429">
        <v>0</v>
      </c>
      <c r="F1429">
        <v>0</v>
      </c>
      <c r="G1429">
        <v>1111111</v>
      </c>
      <c r="H1429">
        <v>0</v>
      </c>
      <c r="I1429">
        <v>0</v>
      </c>
      <c r="J1429">
        <v>0</v>
      </c>
      <c r="K1429">
        <v>0</v>
      </c>
      <c r="L1429">
        <v>0</v>
      </c>
      <c r="M1429">
        <v>0</v>
      </c>
    </row>
    <row r="1430" spans="2:13" x14ac:dyDescent="0.2">
      <c r="B1430">
        <v>0</v>
      </c>
      <c r="C1430">
        <v>0</v>
      </c>
      <c r="D1430">
        <v>0</v>
      </c>
      <c r="E1430">
        <v>0</v>
      </c>
      <c r="F1430">
        <v>0</v>
      </c>
      <c r="G1430">
        <v>1111111</v>
      </c>
      <c r="H1430">
        <v>0</v>
      </c>
      <c r="I1430">
        <v>0</v>
      </c>
      <c r="J1430">
        <v>0</v>
      </c>
      <c r="K1430">
        <v>0</v>
      </c>
      <c r="L1430">
        <v>0</v>
      </c>
      <c r="M1430">
        <v>0</v>
      </c>
    </row>
    <row r="1431" spans="2:13" x14ac:dyDescent="0.2">
      <c r="B1431">
        <v>0</v>
      </c>
      <c r="C1431">
        <v>0</v>
      </c>
      <c r="D1431">
        <v>0</v>
      </c>
      <c r="E1431">
        <v>0</v>
      </c>
      <c r="F1431">
        <v>0</v>
      </c>
      <c r="G1431">
        <v>1111111</v>
      </c>
      <c r="H1431">
        <v>0</v>
      </c>
      <c r="I1431">
        <v>0</v>
      </c>
      <c r="J1431">
        <v>0</v>
      </c>
      <c r="K1431">
        <v>0</v>
      </c>
      <c r="L1431">
        <v>0</v>
      </c>
      <c r="M1431">
        <v>0</v>
      </c>
    </row>
    <row r="1432" spans="2:13" x14ac:dyDescent="0.2">
      <c r="B1432">
        <v>0</v>
      </c>
      <c r="C1432">
        <v>0</v>
      </c>
      <c r="D1432">
        <v>0</v>
      </c>
      <c r="E1432">
        <v>0</v>
      </c>
      <c r="F1432">
        <v>0</v>
      </c>
      <c r="G1432">
        <v>1111111</v>
      </c>
      <c r="H1432">
        <v>0</v>
      </c>
      <c r="I1432">
        <v>0</v>
      </c>
      <c r="J1432">
        <v>0</v>
      </c>
      <c r="K1432">
        <v>0</v>
      </c>
      <c r="L1432">
        <v>0</v>
      </c>
      <c r="M1432">
        <v>0</v>
      </c>
    </row>
    <row r="1433" spans="2:13" x14ac:dyDescent="0.2">
      <c r="B1433">
        <v>0</v>
      </c>
      <c r="C1433">
        <v>0</v>
      </c>
      <c r="D1433">
        <v>0</v>
      </c>
      <c r="E1433">
        <v>0</v>
      </c>
      <c r="F1433">
        <v>0</v>
      </c>
      <c r="G1433">
        <v>1111111</v>
      </c>
      <c r="H1433">
        <v>0</v>
      </c>
      <c r="I1433">
        <v>0</v>
      </c>
      <c r="J1433">
        <v>0</v>
      </c>
      <c r="K1433">
        <v>0</v>
      </c>
      <c r="L1433">
        <v>0</v>
      </c>
      <c r="M1433">
        <v>0</v>
      </c>
    </row>
    <row r="1434" spans="2:13" x14ac:dyDescent="0.2">
      <c r="B1434">
        <v>0</v>
      </c>
      <c r="C1434">
        <v>0</v>
      </c>
      <c r="D1434">
        <v>0</v>
      </c>
      <c r="E1434">
        <v>0</v>
      </c>
      <c r="F1434">
        <v>0</v>
      </c>
      <c r="G1434">
        <v>1111111</v>
      </c>
      <c r="H1434">
        <v>0</v>
      </c>
      <c r="I1434">
        <v>0</v>
      </c>
      <c r="J1434">
        <v>0</v>
      </c>
      <c r="K1434">
        <v>0</v>
      </c>
      <c r="L1434">
        <v>0</v>
      </c>
      <c r="M1434">
        <v>0</v>
      </c>
    </row>
    <row r="1435" spans="2:13" x14ac:dyDescent="0.2">
      <c r="B1435">
        <v>0</v>
      </c>
      <c r="C1435">
        <v>0</v>
      </c>
      <c r="D1435">
        <v>0</v>
      </c>
      <c r="E1435">
        <v>0</v>
      </c>
      <c r="F1435">
        <v>0</v>
      </c>
      <c r="G1435">
        <v>1111111</v>
      </c>
      <c r="H1435">
        <v>0</v>
      </c>
      <c r="I1435">
        <v>0</v>
      </c>
      <c r="J1435">
        <v>0</v>
      </c>
      <c r="K1435">
        <v>0</v>
      </c>
      <c r="L1435">
        <v>0</v>
      </c>
      <c r="M1435">
        <v>0</v>
      </c>
    </row>
    <row r="1436" spans="2:13" x14ac:dyDescent="0.2">
      <c r="B1436">
        <v>0</v>
      </c>
      <c r="C1436">
        <v>0</v>
      </c>
      <c r="D1436">
        <v>0</v>
      </c>
      <c r="E1436">
        <v>0</v>
      </c>
      <c r="F1436">
        <v>0</v>
      </c>
      <c r="G1436">
        <v>1111111</v>
      </c>
      <c r="H1436">
        <v>0</v>
      </c>
      <c r="I1436">
        <v>0</v>
      </c>
      <c r="J1436">
        <v>0</v>
      </c>
      <c r="K1436">
        <v>0</v>
      </c>
      <c r="L1436">
        <v>0</v>
      </c>
      <c r="M1436">
        <v>0</v>
      </c>
    </row>
    <row r="1437" spans="2:13" x14ac:dyDescent="0.2">
      <c r="B1437">
        <v>0</v>
      </c>
      <c r="C1437">
        <v>0</v>
      </c>
      <c r="D1437">
        <v>0</v>
      </c>
      <c r="E1437">
        <v>0</v>
      </c>
      <c r="F1437">
        <v>0</v>
      </c>
      <c r="G1437">
        <v>1111111</v>
      </c>
      <c r="H1437">
        <v>0</v>
      </c>
      <c r="I1437">
        <v>0</v>
      </c>
      <c r="J1437">
        <v>0</v>
      </c>
      <c r="K1437">
        <v>0</v>
      </c>
      <c r="L1437">
        <v>0</v>
      </c>
      <c r="M1437">
        <v>0</v>
      </c>
    </row>
    <row r="1438" spans="2:13" x14ac:dyDescent="0.2">
      <c r="B1438">
        <v>0</v>
      </c>
      <c r="C1438">
        <v>0</v>
      </c>
      <c r="D1438">
        <v>0</v>
      </c>
      <c r="E1438">
        <v>0</v>
      </c>
      <c r="F1438">
        <v>0</v>
      </c>
      <c r="G1438">
        <v>1111111</v>
      </c>
      <c r="H1438">
        <v>0</v>
      </c>
      <c r="I1438">
        <v>0</v>
      </c>
      <c r="J1438">
        <v>0</v>
      </c>
      <c r="K1438">
        <v>0</v>
      </c>
      <c r="L1438">
        <v>0</v>
      </c>
      <c r="M1438">
        <v>0</v>
      </c>
    </row>
    <row r="1439" spans="2:13" x14ac:dyDescent="0.2">
      <c r="B1439">
        <v>0</v>
      </c>
      <c r="C1439">
        <v>0</v>
      </c>
      <c r="D1439">
        <v>0</v>
      </c>
      <c r="E1439">
        <v>0</v>
      </c>
      <c r="F1439">
        <v>0</v>
      </c>
      <c r="G1439">
        <v>1111111</v>
      </c>
      <c r="H1439">
        <v>0</v>
      </c>
      <c r="I1439">
        <v>0</v>
      </c>
      <c r="J1439">
        <v>0</v>
      </c>
      <c r="K1439">
        <v>0</v>
      </c>
      <c r="L1439">
        <v>0</v>
      </c>
      <c r="M1439">
        <v>0</v>
      </c>
    </row>
    <row r="1440" spans="2:13" x14ac:dyDescent="0.2">
      <c r="B1440">
        <v>0</v>
      </c>
      <c r="C1440">
        <v>0</v>
      </c>
      <c r="D1440">
        <v>0</v>
      </c>
      <c r="E1440">
        <v>0</v>
      </c>
      <c r="F1440">
        <v>0</v>
      </c>
      <c r="G1440">
        <v>1111111</v>
      </c>
      <c r="H1440">
        <v>0</v>
      </c>
      <c r="I1440">
        <v>0</v>
      </c>
      <c r="J1440">
        <v>0</v>
      </c>
      <c r="K1440">
        <v>0</v>
      </c>
      <c r="L1440">
        <v>0</v>
      </c>
      <c r="M1440">
        <v>0</v>
      </c>
    </row>
    <row r="1441" spans="2:13" x14ac:dyDescent="0.2">
      <c r="B1441">
        <v>0</v>
      </c>
      <c r="C1441">
        <v>0</v>
      </c>
      <c r="D1441">
        <v>0</v>
      </c>
      <c r="E1441">
        <v>0</v>
      </c>
      <c r="F1441">
        <v>0</v>
      </c>
      <c r="G1441">
        <v>1111111</v>
      </c>
      <c r="H1441">
        <v>0</v>
      </c>
      <c r="I1441">
        <v>0</v>
      </c>
      <c r="J1441">
        <v>0</v>
      </c>
      <c r="K1441">
        <v>0</v>
      </c>
      <c r="L1441">
        <v>0</v>
      </c>
      <c r="M1441">
        <v>0</v>
      </c>
    </row>
    <row r="1442" spans="2:13" x14ac:dyDescent="0.2">
      <c r="B1442">
        <v>0</v>
      </c>
      <c r="C1442">
        <v>0</v>
      </c>
      <c r="D1442">
        <v>0</v>
      </c>
      <c r="E1442">
        <v>0</v>
      </c>
      <c r="F1442">
        <v>0</v>
      </c>
      <c r="G1442">
        <v>1111111</v>
      </c>
      <c r="H1442">
        <v>0</v>
      </c>
      <c r="I1442">
        <v>0</v>
      </c>
      <c r="J1442">
        <v>0</v>
      </c>
      <c r="K1442">
        <v>0</v>
      </c>
      <c r="L1442">
        <v>0</v>
      </c>
      <c r="M1442">
        <v>0</v>
      </c>
    </row>
    <row r="1443" spans="2:13" x14ac:dyDescent="0.2">
      <c r="B1443">
        <v>0</v>
      </c>
      <c r="C1443">
        <v>0</v>
      </c>
      <c r="D1443">
        <v>0</v>
      </c>
      <c r="E1443">
        <v>0</v>
      </c>
      <c r="F1443">
        <v>0</v>
      </c>
      <c r="G1443">
        <v>1111111</v>
      </c>
      <c r="H1443">
        <v>0</v>
      </c>
      <c r="I1443">
        <v>0</v>
      </c>
      <c r="J1443">
        <v>0</v>
      </c>
      <c r="K1443">
        <v>0</v>
      </c>
      <c r="L1443">
        <v>0</v>
      </c>
      <c r="M1443">
        <v>0</v>
      </c>
    </row>
    <row r="1444" spans="2:13" x14ac:dyDescent="0.2">
      <c r="B1444">
        <v>0</v>
      </c>
      <c r="C1444">
        <v>0</v>
      </c>
      <c r="D1444">
        <v>0</v>
      </c>
      <c r="E1444">
        <v>0</v>
      </c>
      <c r="F1444">
        <v>0</v>
      </c>
      <c r="G1444">
        <v>1111111</v>
      </c>
      <c r="H1444">
        <v>0</v>
      </c>
      <c r="I1444">
        <v>0</v>
      </c>
      <c r="J1444">
        <v>0</v>
      </c>
      <c r="K1444">
        <v>0</v>
      </c>
      <c r="L1444">
        <v>0</v>
      </c>
      <c r="M1444">
        <v>0</v>
      </c>
    </row>
    <row r="1445" spans="2:13" x14ac:dyDescent="0.2">
      <c r="B1445">
        <v>0</v>
      </c>
      <c r="C1445">
        <v>0</v>
      </c>
      <c r="D1445">
        <v>0</v>
      </c>
      <c r="E1445">
        <v>0</v>
      </c>
      <c r="F1445">
        <v>0</v>
      </c>
      <c r="G1445">
        <v>1111111</v>
      </c>
      <c r="H1445">
        <v>0</v>
      </c>
      <c r="I1445">
        <v>0</v>
      </c>
      <c r="J1445">
        <v>0</v>
      </c>
      <c r="K1445">
        <v>0</v>
      </c>
      <c r="L1445">
        <v>0</v>
      </c>
      <c r="M1445">
        <v>0</v>
      </c>
    </row>
    <row r="1446" spans="2:13" x14ac:dyDescent="0.2">
      <c r="B1446">
        <v>0</v>
      </c>
      <c r="C1446">
        <v>0</v>
      </c>
      <c r="D1446">
        <v>0</v>
      </c>
      <c r="E1446">
        <v>0</v>
      </c>
      <c r="F1446">
        <v>0</v>
      </c>
      <c r="G1446">
        <v>1111111</v>
      </c>
      <c r="H1446">
        <v>0</v>
      </c>
      <c r="I1446">
        <v>0</v>
      </c>
      <c r="J1446">
        <v>0</v>
      </c>
      <c r="K1446">
        <v>0</v>
      </c>
      <c r="L1446">
        <v>0</v>
      </c>
      <c r="M1446">
        <v>0</v>
      </c>
    </row>
    <row r="1447" spans="2:13" x14ac:dyDescent="0.2">
      <c r="B1447">
        <v>0</v>
      </c>
      <c r="C1447">
        <v>0</v>
      </c>
      <c r="D1447">
        <v>0</v>
      </c>
      <c r="E1447">
        <v>0</v>
      </c>
      <c r="F1447">
        <v>0</v>
      </c>
      <c r="G1447">
        <v>1111111</v>
      </c>
      <c r="H1447">
        <v>0</v>
      </c>
      <c r="I1447">
        <v>0</v>
      </c>
      <c r="J1447">
        <v>0</v>
      </c>
      <c r="K1447">
        <v>0</v>
      </c>
      <c r="L1447">
        <v>0</v>
      </c>
      <c r="M1447">
        <v>0</v>
      </c>
    </row>
    <row r="1448" spans="2:13" x14ac:dyDescent="0.2">
      <c r="B1448">
        <v>0</v>
      </c>
      <c r="C1448">
        <v>0</v>
      </c>
      <c r="D1448">
        <v>0</v>
      </c>
      <c r="E1448">
        <v>0</v>
      </c>
      <c r="F1448">
        <v>0</v>
      </c>
      <c r="G1448">
        <v>1111111</v>
      </c>
      <c r="H1448">
        <v>0</v>
      </c>
      <c r="I1448">
        <v>0</v>
      </c>
      <c r="J1448">
        <v>0</v>
      </c>
      <c r="K1448">
        <v>0</v>
      </c>
      <c r="L1448">
        <v>0</v>
      </c>
      <c r="M1448">
        <v>0</v>
      </c>
    </row>
    <row r="1449" spans="2:13" x14ac:dyDescent="0.2">
      <c r="B1449">
        <v>0</v>
      </c>
      <c r="C1449">
        <v>0</v>
      </c>
      <c r="D1449">
        <v>0</v>
      </c>
      <c r="E1449">
        <v>0</v>
      </c>
      <c r="F1449">
        <v>0</v>
      </c>
      <c r="G1449">
        <v>1111111</v>
      </c>
      <c r="H1449">
        <v>0</v>
      </c>
      <c r="I1449">
        <v>0</v>
      </c>
      <c r="J1449">
        <v>0</v>
      </c>
      <c r="K1449">
        <v>0</v>
      </c>
      <c r="L1449">
        <v>0</v>
      </c>
      <c r="M1449">
        <v>0</v>
      </c>
    </row>
    <row r="1450" spans="2:13" x14ac:dyDescent="0.2">
      <c r="B1450">
        <v>0</v>
      </c>
      <c r="C1450">
        <v>0</v>
      </c>
      <c r="D1450">
        <v>0</v>
      </c>
      <c r="E1450">
        <v>0</v>
      </c>
      <c r="F1450">
        <v>0</v>
      </c>
      <c r="G1450">
        <v>1111111</v>
      </c>
      <c r="H1450">
        <v>0</v>
      </c>
      <c r="I1450">
        <v>0</v>
      </c>
      <c r="J1450">
        <v>0</v>
      </c>
      <c r="K1450">
        <v>0</v>
      </c>
      <c r="L1450">
        <v>0</v>
      </c>
      <c r="M1450">
        <v>0</v>
      </c>
    </row>
    <row r="1451" spans="2:13" x14ac:dyDescent="0.2">
      <c r="B1451">
        <v>0</v>
      </c>
      <c r="C1451">
        <v>0</v>
      </c>
      <c r="D1451">
        <v>0</v>
      </c>
      <c r="E1451">
        <v>0</v>
      </c>
      <c r="F1451">
        <v>0</v>
      </c>
      <c r="G1451">
        <v>1111111</v>
      </c>
      <c r="H1451">
        <v>0</v>
      </c>
      <c r="I1451">
        <v>0</v>
      </c>
      <c r="J1451">
        <v>0</v>
      </c>
      <c r="K1451">
        <v>0</v>
      </c>
      <c r="L1451">
        <v>0</v>
      </c>
      <c r="M1451">
        <v>0</v>
      </c>
    </row>
    <row r="1452" spans="2:13" x14ac:dyDescent="0.2">
      <c r="B1452">
        <v>0</v>
      </c>
      <c r="C1452">
        <v>0</v>
      </c>
      <c r="D1452">
        <v>0</v>
      </c>
      <c r="E1452">
        <v>0</v>
      </c>
      <c r="F1452">
        <v>0</v>
      </c>
      <c r="G1452">
        <v>1111111</v>
      </c>
      <c r="H1452">
        <v>0</v>
      </c>
      <c r="I1452">
        <v>0</v>
      </c>
      <c r="J1452">
        <v>0</v>
      </c>
      <c r="K1452">
        <v>0</v>
      </c>
      <c r="L1452">
        <v>0</v>
      </c>
      <c r="M1452">
        <v>0</v>
      </c>
    </row>
    <row r="1453" spans="2:13" x14ac:dyDescent="0.2">
      <c r="B1453">
        <v>0</v>
      </c>
      <c r="C1453">
        <v>0</v>
      </c>
      <c r="D1453">
        <v>0</v>
      </c>
      <c r="E1453">
        <v>0</v>
      </c>
      <c r="F1453">
        <v>0</v>
      </c>
      <c r="G1453">
        <v>1111111</v>
      </c>
      <c r="H1453">
        <v>0</v>
      </c>
      <c r="I1453">
        <v>0</v>
      </c>
      <c r="J1453">
        <v>0</v>
      </c>
      <c r="K1453">
        <v>0</v>
      </c>
      <c r="L1453">
        <v>0</v>
      </c>
      <c r="M1453">
        <v>0</v>
      </c>
    </row>
    <row r="1454" spans="2:13" x14ac:dyDescent="0.2">
      <c r="B1454">
        <v>0</v>
      </c>
      <c r="C1454">
        <v>0</v>
      </c>
      <c r="D1454">
        <v>0</v>
      </c>
      <c r="E1454">
        <v>0</v>
      </c>
      <c r="F1454">
        <v>0</v>
      </c>
      <c r="G1454">
        <v>1111111</v>
      </c>
      <c r="H1454">
        <v>0</v>
      </c>
      <c r="I1454">
        <v>0</v>
      </c>
      <c r="J1454">
        <v>0</v>
      </c>
      <c r="K1454">
        <v>0</v>
      </c>
      <c r="L1454">
        <v>0</v>
      </c>
      <c r="M1454">
        <v>0</v>
      </c>
    </row>
    <row r="1455" spans="2:13" x14ac:dyDescent="0.2">
      <c r="B1455">
        <v>0</v>
      </c>
      <c r="C1455">
        <v>0</v>
      </c>
      <c r="D1455">
        <v>0</v>
      </c>
      <c r="E1455">
        <v>0</v>
      </c>
      <c r="F1455">
        <v>0</v>
      </c>
      <c r="G1455">
        <v>1111111</v>
      </c>
      <c r="H1455">
        <v>0</v>
      </c>
      <c r="I1455">
        <v>0</v>
      </c>
      <c r="J1455">
        <v>0</v>
      </c>
      <c r="K1455">
        <v>0</v>
      </c>
      <c r="L1455">
        <v>0</v>
      </c>
      <c r="M1455">
        <v>0</v>
      </c>
    </row>
    <row r="1456" spans="2:13" x14ac:dyDescent="0.2">
      <c r="B1456">
        <v>0</v>
      </c>
      <c r="C1456">
        <v>0</v>
      </c>
      <c r="D1456">
        <v>0</v>
      </c>
      <c r="E1456">
        <v>0</v>
      </c>
      <c r="F1456">
        <v>0</v>
      </c>
      <c r="G1456">
        <v>1111111</v>
      </c>
      <c r="H1456">
        <v>0</v>
      </c>
      <c r="I1456">
        <v>0</v>
      </c>
      <c r="J1456">
        <v>0</v>
      </c>
      <c r="K1456">
        <v>0</v>
      </c>
      <c r="L1456">
        <v>0</v>
      </c>
      <c r="M1456">
        <v>0</v>
      </c>
    </row>
    <row r="1457" spans="2:13" x14ac:dyDescent="0.2">
      <c r="B1457">
        <v>0</v>
      </c>
      <c r="C1457">
        <v>0</v>
      </c>
      <c r="D1457">
        <v>0</v>
      </c>
      <c r="E1457">
        <v>0</v>
      </c>
      <c r="F1457">
        <v>0</v>
      </c>
      <c r="G1457">
        <v>1111111</v>
      </c>
      <c r="H1457">
        <v>0</v>
      </c>
      <c r="I1457">
        <v>0</v>
      </c>
      <c r="J1457">
        <v>0</v>
      </c>
      <c r="K1457">
        <v>0</v>
      </c>
      <c r="L1457">
        <v>0</v>
      </c>
      <c r="M1457">
        <v>0</v>
      </c>
    </row>
    <row r="1458" spans="2:13" x14ac:dyDescent="0.2">
      <c r="B1458">
        <v>0</v>
      </c>
      <c r="C1458">
        <v>0</v>
      </c>
      <c r="D1458">
        <v>0</v>
      </c>
      <c r="E1458">
        <v>0</v>
      </c>
      <c r="F1458">
        <v>0</v>
      </c>
      <c r="G1458">
        <v>1111111</v>
      </c>
      <c r="H1458">
        <v>0</v>
      </c>
      <c r="I1458">
        <v>0</v>
      </c>
      <c r="J1458">
        <v>0</v>
      </c>
      <c r="K1458">
        <v>0</v>
      </c>
      <c r="L1458">
        <v>0</v>
      </c>
      <c r="M1458">
        <v>0</v>
      </c>
    </row>
    <row r="1459" spans="2:13" x14ac:dyDescent="0.2">
      <c r="B1459">
        <v>0</v>
      </c>
      <c r="C1459">
        <v>0</v>
      </c>
      <c r="D1459">
        <v>0</v>
      </c>
      <c r="E1459">
        <v>0</v>
      </c>
      <c r="F1459">
        <v>0</v>
      </c>
      <c r="G1459">
        <v>1111111</v>
      </c>
      <c r="H1459">
        <v>0</v>
      </c>
      <c r="I1459">
        <v>0</v>
      </c>
      <c r="J1459">
        <v>0</v>
      </c>
      <c r="K1459">
        <v>0</v>
      </c>
      <c r="L1459">
        <v>0</v>
      </c>
      <c r="M1459">
        <v>0</v>
      </c>
    </row>
    <row r="1460" spans="2:13" x14ac:dyDescent="0.2">
      <c r="B1460">
        <v>0</v>
      </c>
      <c r="C1460">
        <v>0</v>
      </c>
      <c r="D1460">
        <v>0</v>
      </c>
      <c r="E1460">
        <v>0</v>
      </c>
      <c r="F1460">
        <v>0</v>
      </c>
      <c r="G1460">
        <v>1111111</v>
      </c>
      <c r="H1460">
        <v>0</v>
      </c>
      <c r="I1460">
        <v>0</v>
      </c>
      <c r="J1460">
        <v>0</v>
      </c>
      <c r="K1460">
        <v>0</v>
      </c>
      <c r="L1460">
        <v>0</v>
      </c>
      <c r="M1460">
        <v>0</v>
      </c>
    </row>
    <row r="1461" spans="2:13" x14ac:dyDescent="0.2">
      <c r="B1461">
        <v>0</v>
      </c>
      <c r="C1461">
        <v>0</v>
      </c>
      <c r="D1461">
        <v>0</v>
      </c>
      <c r="E1461">
        <v>0</v>
      </c>
      <c r="F1461">
        <v>0</v>
      </c>
      <c r="G1461">
        <v>1111111</v>
      </c>
      <c r="H1461">
        <v>0</v>
      </c>
      <c r="I1461">
        <v>0</v>
      </c>
      <c r="J1461">
        <v>0</v>
      </c>
      <c r="K1461">
        <v>0</v>
      </c>
      <c r="L1461">
        <v>0</v>
      </c>
      <c r="M1461">
        <v>0</v>
      </c>
    </row>
    <row r="1462" spans="2:13" x14ac:dyDescent="0.2">
      <c r="B1462">
        <v>0</v>
      </c>
      <c r="C1462">
        <v>0</v>
      </c>
      <c r="D1462">
        <v>0</v>
      </c>
      <c r="E1462">
        <v>0</v>
      </c>
      <c r="F1462">
        <v>0</v>
      </c>
      <c r="G1462">
        <v>1111111</v>
      </c>
      <c r="H1462">
        <v>0</v>
      </c>
      <c r="I1462">
        <v>0</v>
      </c>
      <c r="J1462">
        <v>0</v>
      </c>
      <c r="K1462">
        <v>0</v>
      </c>
      <c r="L1462">
        <v>0</v>
      </c>
      <c r="M1462">
        <v>0</v>
      </c>
    </row>
    <row r="1463" spans="2:13" x14ac:dyDescent="0.2">
      <c r="B1463">
        <v>0</v>
      </c>
      <c r="C1463">
        <v>0</v>
      </c>
      <c r="D1463">
        <v>0</v>
      </c>
      <c r="E1463">
        <v>0</v>
      </c>
      <c r="F1463">
        <v>0</v>
      </c>
      <c r="G1463">
        <v>1111111</v>
      </c>
      <c r="H1463">
        <v>0</v>
      </c>
      <c r="I1463">
        <v>0</v>
      </c>
      <c r="J1463">
        <v>0</v>
      </c>
      <c r="K1463">
        <v>0</v>
      </c>
      <c r="L1463">
        <v>0</v>
      </c>
      <c r="M1463">
        <v>0</v>
      </c>
    </row>
    <row r="1464" spans="2:13" x14ac:dyDescent="0.2">
      <c r="B1464">
        <v>0</v>
      </c>
      <c r="C1464">
        <v>0</v>
      </c>
      <c r="D1464">
        <v>0</v>
      </c>
      <c r="E1464">
        <v>0</v>
      </c>
      <c r="F1464">
        <v>0</v>
      </c>
      <c r="G1464">
        <v>1111111</v>
      </c>
      <c r="H1464">
        <v>0</v>
      </c>
      <c r="I1464">
        <v>0</v>
      </c>
      <c r="J1464">
        <v>0</v>
      </c>
      <c r="K1464">
        <v>0</v>
      </c>
      <c r="L1464">
        <v>0</v>
      </c>
      <c r="M1464">
        <v>0</v>
      </c>
    </row>
    <row r="1465" spans="2:13" x14ac:dyDescent="0.2">
      <c r="B1465">
        <v>0</v>
      </c>
      <c r="C1465">
        <v>0</v>
      </c>
      <c r="D1465">
        <v>0</v>
      </c>
      <c r="E1465">
        <v>0</v>
      </c>
      <c r="F1465">
        <v>0</v>
      </c>
      <c r="G1465">
        <v>1111111</v>
      </c>
      <c r="H1465">
        <v>0</v>
      </c>
      <c r="I1465">
        <v>0</v>
      </c>
      <c r="J1465">
        <v>0</v>
      </c>
      <c r="K1465">
        <v>0</v>
      </c>
      <c r="L1465">
        <v>0</v>
      </c>
      <c r="M1465">
        <v>0</v>
      </c>
    </row>
    <row r="1466" spans="2:13" x14ac:dyDescent="0.2">
      <c r="B1466">
        <v>0</v>
      </c>
      <c r="C1466">
        <v>0</v>
      </c>
      <c r="D1466">
        <v>0</v>
      </c>
      <c r="E1466">
        <v>0</v>
      </c>
      <c r="F1466">
        <v>0</v>
      </c>
      <c r="G1466">
        <v>1111111</v>
      </c>
      <c r="H1466">
        <v>0</v>
      </c>
      <c r="I1466">
        <v>0</v>
      </c>
      <c r="J1466">
        <v>0</v>
      </c>
      <c r="K1466">
        <v>0</v>
      </c>
      <c r="L1466">
        <v>0</v>
      </c>
      <c r="M1466">
        <v>0</v>
      </c>
    </row>
    <row r="1467" spans="2:13" x14ac:dyDescent="0.2">
      <c r="B1467">
        <v>0</v>
      </c>
      <c r="C1467">
        <v>0</v>
      </c>
      <c r="D1467">
        <v>0</v>
      </c>
      <c r="E1467">
        <v>0</v>
      </c>
      <c r="F1467">
        <v>0</v>
      </c>
      <c r="G1467">
        <v>1111111</v>
      </c>
      <c r="H1467">
        <v>0</v>
      </c>
      <c r="I1467">
        <v>0</v>
      </c>
      <c r="J1467">
        <v>0</v>
      </c>
      <c r="K1467">
        <v>0</v>
      </c>
      <c r="L1467">
        <v>0</v>
      </c>
      <c r="M1467">
        <v>0</v>
      </c>
    </row>
    <row r="1468" spans="2:13" x14ac:dyDescent="0.2">
      <c r="B1468">
        <v>0</v>
      </c>
      <c r="C1468">
        <v>0</v>
      </c>
      <c r="D1468">
        <v>0</v>
      </c>
      <c r="E1468">
        <v>0</v>
      </c>
      <c r="F1468">
        <v>0</v>
      </c>
      <c r="G1468">
        <v>1111111</v>
      </c>
      <c r="H1468">
        <v>0</v>
      </c>
      <c r="I1468">
        <v>0</v>
      </c>
      <c r="J1468">
        <v>0</v>
      </c>
      <c r="K1468">
        <v>0</v>
      </c>
      <c r="L1468">
        <v>0</v>
      </c>
      <c r="M1468">
        <v>0</v>
      </c>
    </row>
    <row r="1469" spans="2:13" x14ac:dyDescent="0.2">
      <c r="B1469">
        <v>0</v>
      </c>
      <c r="C1469">
        <v>0</v>
      </c>
      <c r="D1469">
        <v>0</v>
      </c>
      <c r="E1469">
        <v>0</v>
      </c>
      <c r="F1469">
        <v>0</v>
      </c>
      <c r="G1469">
        <v>1111111</v>
      </c>
      <c r="H1469">
        <v>0</v>
      </c>
      <c r="I1469">
        <v>0</v>
      </c>
      <c r="J1469">
        <v>0</v>
      </c>
      <c r="K1469">
        <v>0</v>
      </c>
      <c r="L1469">
        <v>0</v>
      </c>
      <c r="M1469">
        <v>0</v>
      </c>
    </row>
    <row r="1470" spans="2:13" x14ac:dyDescent="0.2">
      <c r="B1470">
        <v>0</v>
      </c>
      <c r="C1470">
        <v>0</v>
      </c>
      <c r="D1470">
        <v>0</v>
      </c>
      <c r="E1470">
        <v>0</v>
      </c>
      <c r="F1470">
        <v>0</v>
      </c>
      <c r="G1470">
        <v>1111111</v>
      </c>
      <c r="H1470">
        <v>0</v>
      </c>
      <c r="I1470">
        <v>0</v>
      </c>
      <c r="J1470">
        <v>0</v>
      </c>
      <c r="K1470">
        <v>0</v>
      </c>
      <c r="L1470">
        <v>0</v>
      </c>
      <c r="M1470">
        <v>0</v>
      </c>
    </row>
    <row r="1471" spans="2:13" x14ac:dyDescent="0.2">
      <c r="B1471">
        <v>0</v>
      </c>
      <c r="C1471">
        <v>0</v>
      </c>
      <c r="D1471">
        <v>0</v>
      </c>
      <c r="E1471">
        <v>0</v>
      </c>
      <c r="F1471">
        <v>0</v>
      </c>
      <c r="G1471">
        <v>1111111</v>
      </c>
      <c r="H1471">
        <v>0</v>
      </c>
      <c r="I1471">
        <v>0</v>
      </c>
      <c r="J1471">
        <v>0</v>
      </c>
      <c r="K1471">
        <v>0</v>
      </c>
      <c r="L1471">
        <v>0</v>
      </c>
      <c r="M1471">
        <v>0</v>
      </c>
    </row>
    <row r="1472" spans="2:13" x14ac:dyDescent="0.2">
      <c r="B1472">
        <v>0</v>
      </c>
      <c r="C1472">
        <v>0</v>
      </c>
      <c r="D1472">
        <v>0</v>
      </c>
      <c r="E1472">
        <v>0</v>
      </c>
      <c r="F1472">
        <v>0</v>
      </c>
      <c r="G1472">
        <v>1111111</v>
      </c>
      <c r="H1472">
        <v>0</v>
      </c>
      <c r="I1472">
        <v>0</v>
      </c>
      <c r="J1472">
        <v>0</v>
      </c>
      <c r="K1472">
        <v>0</v>
      </c>
      <c r="L1472">
        <v>0</v>
      </c>
      <c r="M1472">
        <v>0</v>
      </c>
    </row>
    <row r="1473" spans="2:13" x14ac:dyDescent="0.2">
      <c r="B1473">
        <v>0</v>
      </c>
      <c r="C1473">
        <v>0</v>
      </c>
      <c r="D1473">
        <v>0</v>
      </c>
      <c r="E1473">
        <v>0</v>
      </c>
      <c r="F1473">
        <v>0</v>
      </c>
      <c r="G1473">
        <v>1111111</v>
      </c>
      <c r="H1473">
        <v>0</v>
      </c>
      <c r="I1473">
        <v>0</v>
      </c>
      <c r="J1473">
        <v>0</v>
      </c>
      <c r="K1473">
        <v>0</v>
      </c>
      <c r="L1473">
        <v>0</v>
      </c>
      <c r="M1473">
        <v>0</v>
      </c>
    </row>
    <row r="1474" spans="2:13" x14ac:dyDescent="0.2">
      <c r="B1474">
        <v>0</v>
      </c>
      <c r="C1474">
        <v>0</v>
      </c>
      <c r="D1474">
        <v>0</v>
      </c>
      <c r="E1474">
        <v>0</v>
      </c>
      <c r="F1474">
        <v>0</v>
      </c>
      <c r="G1474">
        <v>1111111</v>
      </c>
      <c r="H1474">
        <v>0</v>
      </c>
      <c r="I1474">
        <v>0</v>
      </c>
      <c r="J1474">
        <v>0</v>
      </c>
      <c r="K1474">
        <v>0</v>
      </c>
      <c r="L1474">
        <v>0</v>
      </c>
      <c r="M1474">
        <v>0</v>
      </c>
    </row>
    <row r="1475" spans="2:13" x14ac:dyDescent="0.2">
      <c r="B1475">
        <v>0</v>
      </c>
      <c r="C1475">
        <v>0</v>
      </c>
      <c r="D1475">
        <v>0</v>
      </c>
      <c r="E1475">
        <v>0</v>
      </c>
      <c r="F1475">
        <v>0</v>
      </c>
      <c r="G1475">
        <v>1111111</v>
      </c>
      <c r="H1475">
        <v>0</v>
      </c>
      <c r="I1475">
        <v>0</v>
      </c>
      <c r="J1475">
        <v>0</v>
      </c>
      <c r="K1475">
        <v>0</v>
      </c>
      <c r="L1475">
        <v>0</v>
      </c>
      <c r="M1475">
        <v>0</v>
      </c>
    </row>
    <row r="1476" spans="2:13" x14ac:dyDescent="0.2">
      <c r="B1476">
        <v>0</v>
      </c>
      <c r="C1476">
        <v>0</v>
      </c>
      <c r="D1476">
        <v>0</v>
      </c>
      <c r="E1476">
        <v>0</v>
      </c>
      <c r="F1476">
        <v>0</v>
      </c>
      <c r="G1476">
        <v>1111111</v>
      </c>
      <c r="H1476">
        <v>0</v>
      </c>
      <c r="I1476">
        <v>0</v>
      </c>
      <c r="J1476">
        <v>0</v>
      </c>
      <c r="K1476">
        <v>0</v>
      </c>
      <c r="L1476">
        <v>0</v>
      </c>
      <c r="M1476">
        <v>0</v>
      </c>
    </row>
    <row r="1477" spans="2:13" x14ac:dyDescent="0.2">
      <c r="B1477">
        <v>0</v>
      </c>
      <c r="C1477">
        <v>0</v>
      </c>
      <c r="D1477">
        <v>0</v>
      </c>
      <c r="E1477">
        <v>0</v>
      </c>
      <c r="F1477">
        <v>0</v>
      </c>
      <c r="G1477">
        <v>1111111</v>
      </c>
      <c r="H1477">
        <v>0</v>
      </c>
      <c r="I1477">
        <v>0</v>
      </c>
      <c r="J1477">
        <v>0</v>
      </c>
      <c r="K1477">
        <v>0</v>
      </c>
      <c r="L1477">
        <v>0</v>
      </c>
      <c r="M1477">
        <v>0</v>
      </c>
    </row>
    <row r="1478" spans="2:13" x14ac:dyDescent="0.2">
      <c r="B1478">
        <v>0</v>
      </c>
      <c r="C1478">
        <v>0</v>
      </c>
      <c r="D1478">
        <v>0</v>
      </c>
      <c r="E1478">
        <v>0</v>
      </c>
      <c r="F1478">
        <v>0</v>
      </c>
      <c r="G1478">
        <v>1111111</v>
      </c>
      <c r="H1478">
        <v>0</v>
      </c>
      <c r="I1478">
        <v>0</v>
      </c>
      <c r="J1478">
        <v>0</v>
      </c>
      <c r="K1478">
        <v>0</v>
      </c>
      <c r="L1478">
        <v>0</v>
      </c>
      <c r="M1478">
        <v>0</v>
      </c>
    </row>
    <row r="1479" spans="2:13" x14ac:dyDescent="0.2">
      <c r="B1479">
        <v>0</v>
      </c>
      <c r="C1479">
        <v>0</v>
      </c>
      <c r="D1479">
        <v>0</v>
      </c>
      <c r="E1479">
        <v>0</v>
      </c>
      <c r="F1479">
        <v>0</v>
      </c>
      <c r="G1479">
        <v>1111111</v>
      </c>
      <c r="H1479">
        <v>0</v>
      </c>
      <c r="I1479">
        <v>0</v>
      </c>
      <c r="J1479">
        <v>0</v>
      </c>
      <c r="K1479">
        <v>0</v>
      </c>
      <c r="L1479">
        <v>0</v>
      </c>
      <c r="M1479">
        <v>0</v>
      </c>
    </row>
    <row r="1480" spans="2:13" x14ac:dyDescent="0.2">
      <c r="B1480">
        <v>0</v>
      </c>
      <c r="C1480">
        <v>0</v>
      </c>
      <c r="D1480">
        <v>0</v>
      </c>
      <c r="E1480">
        <v>0</v>
      </c>
      <c r="F1480">
        <v>0</v>
      </c>
      <c r="G1480">
        <v>1111111</v>
      </c>
      <c r="H1480">
        <v>0</v>
      </c>
      <c r="I1480">
        <v>0</v>
      </c>
      <c r="J1480">
        <v>0</v>
      </c>
      <c r="K1480">
        <v>0</v>
      </c>
      <c r="L1480">
        <v>0</v>
      </c>
      <c r="M1480">
        <v>0</v>
      </c>
    </row>
    <row r="1481" spans="2:13" x14ac:dyDescent="0.2">
      <c r="B1481">
        <v>0</v>
      </c>
      <c r="C1481">
        <v>0</v>
      </c>
      <c r="D1481">
        <v>0</v>
      </c>
      <c r="E1481">
        <v>0</v>
      </c>
      <c r="F1481">
        <v>0</v>
      </c>
      <c r="G1481">
        <v>1111111</v>
      </c>
      <c r="H1481">
        <v>0</v>
      </c>
      <c r="I1481">
        <v>0</v>
      </c>
      <c r="J1481">
        <v>0</v>
      </c>
      <c r="K1481">
        <v>0</v>
      </c>
      <c r="L1481">
        <v>0</v>
      </c>
      <c r="M1481">
        <v>0</v>
      </c>
    </row>
    <row r="1482" spans="2:13" x14ac:dyDescent="0.2">
      <c r="B1482">
        <v>0</v>
      </c>
      <c r="C1482">
        <v>0</v>
      </c>
      <c r="D1482">
        <v>0</v>
      </c>
      <c r="E1482">
        <v>0</v>
      </c>
      <c r="F1482">
        <v>0</v>
      </c>
      <c r="G1482">
        <v>1111111</v>
      </c>
      <c r="H1482">
        <v>0</v>
      </c>
      <c r="I1482">
        <v>0</v>
      </c>
      <c r="J1482">
        <v>0</v>
      </c>
      <c r="K1482">
        <v>0</v>
      </c>
      <c r="L1482">
        <v>0</v>
      </c>
      <c r="M1482">
        <v>0</v>
      </c>
    </row>
    <row r="1483" spans="2:13" x14ac:dyDescent="0.2">
      <c r="B1483">
        <v>0</v>
      </c>
      <c r="C1483">
        <v>0</v>
      </c>
      <c r="D1483">
        <v>0</v>
      </c>
      <c r="E1483">
        <v>0</v>
      </c>
      <c r="F1483">
        <v>0</v>
      </c>
      <c r="G1483">
        <v>1111111</v>
      </c>
      <c r="H1483">
        <v>0</v>
      </c>
      <c r="I1483">
        <v>0</v>
      </c>
      <c r="J1483">
        <v>0</v>
      </c>
      <c r="K1483">
        <v>0</v>
      </c>
      <c r="L1483">
        <v>0</v>
      </c>
      <c r="M1483">
        <v>0</v>
      </c>
    </row>
    <row r="1484" spans="2:13" x14ac:dyDescent="0.2">
      <c r="B1484">
        <v>0</v>
      </c>
      <c r="C1484">
        <v>0</v>
      </c>
      <c r="D1484">
        <v>0</v>
      </c>
      <c r="E1484">
        <v>0</v>
      </c>
      <c r="F1484">
        <v>0</v>
      </c>
      <c r="G1484">
        <v>1111111</v>
      </c>
      <c r="H1484">
        <v>0</v>
      </c>
      <c r="I1484">
        <v>0</v>
      </c>
      <c r="J1484">
        <v>0</v>
      </c>
      <c r="K1484">
        <v>0</v>
      </c>
      <c r="L1484">
        <v>0</v>
      </c>
      <c r="M1484">
        <v>0</v>
      </c>
    </row>
    <row r="1485" spans="2:13" x14ac:dyDescent="0.2">
      <c r="B1485">
        <v>0</v>
      </c>
      <c r="C1485">
        <v>0</v>
      </c>
      <c r="D1485">
        <v>0</v>
      </c>
      <c r="E1485">
        <v>0</v>
      </c>
      <c r="F1485">
        <v>0</v>
      </c>
      <c r="G1485">
        <v>1111111</v>
      </c>
      <c r="H1485">
        <v>0</v>
      </c>
      <c r="I1485">
        <v>0</v>
      </c>
      <c r="J1485">
        <v>0</v>
      </c>
      <c r="K1485">
        <v>0</v>
      </c>
      <c r="L1485">
        <v>0</v>
      </c>
      <c r="M1485">
        <v>0</v>
      </c>
    </row>
    <row r="1486" spans="2:13" x14ac:dyDescent="0.2">
      <c r="B1486">
        <v>0</v>
      </c>
      <c r="C1486">
        <v>0</v>
      </c>
      <c r="D1486">
        <v>0</v>
      </c>
      <c r="E1486">
        <v>0</v>
      </c>
      <c r="F1486">
        <v>0</v>
      </c>
      <c r="G1486">
        <v>1111111</v>
      </c>
      <c r="H1486">
        <v>0</v>
      </c>
      <c r="I1486">
        <v>0</v>
      </c>
      <c r="J1486">
        <v>0</v>
      </c>
      <c r="K1486">
        <v>0</v>
      </c>
      <c r="L1486">
        <v>0</v>
      </c>
      <c r="M1486">
        <v>0</v>
      </c>
    </row>
    <row r="1487" spans="2:13" x14ac:dyDescent="0.2">
      <c r="B1487">
        <v>0</v>
      </c>
      <c r="C1487">
        <v>0</v>
      </c>
      <c r="D1487">
        <v>0</v>
      </c>
      <c r="E1487">
        <v>0</v>
      </c>
      <c r="F1487">
        <v>0</v>
      </c>
      <c r="G1487">
        <v>1111111</v>
      </c>
      <c r="H1487">
        <v>0</v>
      </c>
      <c r="I1487">
        <v>0</v>
      </c>
      <c r="J1487">
        <v>0</v>
      </c>
      <c r="K1487">
        <v>0</v>
      </c>
      <c r="L1487">
        <v>0</v>
      </c>
      <c r="M1487">
        <v>0</v>
      </c>
    </row>
    <row r="1488" spans="2:13" x14ac:dyDescent="0.2">
      <c r="B1488">
        <v>0</v>
      </c>
      <c r="C1488">
        <v>0</v>
      </c>
      <c r="D1488">
        <v>0</v>
      </c>
      <c r="E1488">
        <v>0</v>
      </c>
      <c r="F1488">
        <v>0</v>
      </c>
      <c r="G1488">
        <v>1111111</v>
      </c>
      <c r="H1488">
        <v>0</v>
      </c>
      <c r="I1488">
        <v>0</v>
      </c>
      <c r="J1488">
        <v>0</v>
      </c>
      <c r="K1488">
        <v>0</v>
      </c>
      <c r="L1488">
        <v>0</v>
      </c>
      <c r="M1488">
        <v>0</v>
      </c>
    </row>
    <row r="1489" spans="2:13" x14ac:dyDescent="0.2">
      <c r="B1489">
        <v>0</v>
      </c>
      <c r="C1489">
        <v>0</v>
      </c>
      <c r="D1489">
        <v>0</v>
      </c>
      <c r="E1489">
        <v>0</v>
      </c>
      <c r="F1489">
        <v>0</v>
      </c>
      <c r="G1489">
        <v>1111111</v>
      </c>
      <c r="H1489">
        <v>0</v>
      </c>
      <c r="I1489">
        <v>0</v>
      </c>
      <c r="J1489">
        <v>0</v>
      </c>
      <c r="K1489">
        <v>0</v>
      </c>
      <c r="L1489">
        <v>0</v>
      </c>
      <c r="M1489">
        <v>0</v>
      </c>
    </row>
    <row r="1490" spans="2:13" x14ac:dyDescent="0.2">
      <c r="B1490">
        <v>0</v>
      </c>
      <c r="C1490">
        <v>0</v>
      </c>
      <c r="D1490">
        <v>0</v>
      </c>
      <c r="E1490">
        <v>0</v>
      </c>
      <c r="F1490">
        <v>0</v>
      </c>
      <c r="G1490">
        <v>1111111</v>
      </c>
      <c r="H1490">
        <v>0</v>
      </c>
      <c r="I1490">
        <v>0</v>
      </c>
      <c r="J1490">
        <v>0</v>
      </c>
      <c r="K1490">
        <v>0</v>
      </c>
      <c r="L1490">
        <v>0</v>
      </c>
      <c r="M1490">
        <v>0</v>
      </c>
    </row>
    <row r="1491" spans="2:13" x14ac:dyDescent="0.2">
      <c r="B1491">
        <v>0</v>
      </c>
      <c r="C1491">
        <v>0</v>
      </c>
      <c r="D1491">
        <v>0</v>
      </c>
      <c r="E1491">
        <v>0</v>
      </c>
      <c r="F1491">
        <v>0</v>
      </c>
      <c r="G1491">
        <v>1111111</v>
      </c>
      <c r="H1491">
        <v>0</v>
      </c>
      <c r="I1491">
        <v>0</v>
      </c>
      <c r="J1491">
        <v>0</v>
      </c>
      <c r="K1491">
        <v>0</v>
      </c>
      <c r="L1491">
        <v>0</v>
      </c>
      <c r="M1491">
        <v>0</v>
      </c>
    </row>
    <row r="1492" spans="2:13" x14ac:dyDescent="0.2">
      <c r="B1492">
        <v>0</v>
      </c>
      <c r="C1492">
        <v>0</v>
      </c>
      <c r="D1492">
        <v>0</v>
      </c>
      <c r="E1492">
        <v>0</v>
      </c>
      <c r="F1492">
        <v>0</v>
      </c>
      <c r="G1492">
        <v>1111111</v>
      </c>
      <c r="H1492">
        <v>0</v>
      </c>
      <c r="I1492">
        <v>0</v>
      </c>
      <c r="J1492">
        <v>0</v>
      </c>
      <c r="K1492">
        <v>0</v>
      </c>
      <c r="L1492">
        <v>0</v>
      </c>
      <c r="M1492">
        <v>0</v>
      </c>
    </row>
    <row r="1493" spans="2:13" x14ac:dyDescent="0.2">
      <c r="B1493">
        <v>0</v>
      </c>
      <c r="C1493">
        <v>0</v>
      </c>
      <c r="D1493">
        <v>0</v>
      </c>
      <c r="E1493">
        <v>0</v>
      </c>
      <c r="F1493">
        <v>0</v>
      </c>
      <c r="G1493">
        <v>1111111</v>
      </c>
      <c r="H1493">
        <v>0</v>
      </c>
      <c r="I1493">
        <v>0</v>
      </c>
      <c r="J1493">
        <v>0</v>
      </c>
      <c r="K1493">
        <v>0</v>
      </c>
      <c r="L1493">
        <v>0</v>
      </c>
      <c r="M1493">
        <v>0</v>
      </c>
    </row>
    <row r="1494" spans="2:13" x14ac:dyDescent="0.2">
      <c r="B1494">
        <v>0</v>
      </c>
      <c r="C1494">
        <v>0</v>
      </c>
      <c r="D1494">
        <v>0</v>
      </c>
      <c r="E1494">
        <v>0</v>
      </c>
      <c r="F1494">
        <v>0</v>
      </c>
      <c r="G1494">
        <v>1111111</v>
      </c>
      <c r="H1494">
        <v>0</v>
      </c>
      <c r="I1494">
        <v>0</v>
      </c>
      <c r="J1494">
        <v>0</v>
      </c>
      <c r="K1494">
        <v>0</v>
      </c>
      <c r="L1494">
        <v>0</v>
      </c>
      <c r="M1494">
        <v>0</v>
      </c>
    </row>
    <row r="1495" spans="2:13" x14ac:dyDescent="0.2">
      <c r="B1495">
        <v>0</v>
      </c>
      <c r="C1495">
        <v>0</v>
      </c>
      <c r="D1495">
        <v>0</v>
      </c>
      <c r="E1495">
        <v>0</v>
      </c>
      <c r="F1495">
        <v>0</v>
      </c>
      <c r="G1495">
        <v>1111111</v>
      </c>
      <c r="H1495">
        <v>0</v>
      </c>
      <c r="I1495">
        <v>0</v>
      </c>
      <c r="J1495">
        <v>0</v>
      </c>
      <c r="K1495">
        <v>0</v>
      </c>
      <c r="L1495">
        <v>0</v>
      </c>
      <c r="M1495">
        <v>0</v>
      </c>
    </row>
    <row r="1496" spans="2:13" x14ac:dyDescent="0.2">
      <c r="B1496">
        <v>0</v>
      </c>
      <c r="C1496">
        <v>0</v>
      </c>
      <c r="D1496">
        <v>0</v>
      </c>
      <c r="E1496">
        <v>0</v>
      </c>
      <c r="F1496">
        <v>0</v>
      </c>
      <c r="G1496">
        <v>1111111</v>
      </c>
      <c r="H1496">
        <v>0</v>
      </c>
      <c r="I1496">
        <v>0</v>
      </c>
      <c r="J1496">
        <v>0</v>
      </c>
      <c r="K1496">
        <v>0</v>
      </c>
      <c r="L1496">
        <v>0</v>
      </c>
      <c r="M1496">
        <v>0</v>
      </c>
    </row>
    <row r="1497" spans="2:13" x14ac:dyDescent="0.2">
      <c r="B1497">
        <v>0</v>
      </c>
      <c r="C1497">
        <v>0</v>
      </c>
      <c r="D1497">
        <v>0</v>
      </c>
      <c r="E1497">
        <v>0</v>
      </c>
      <c r="F1497">
        <v>0</v>
      </c>
      <c r="G1497">
        <v>1111111</v>
      </c>
      <c r="H1497">
        <v>0</v>
      </c>
      <c r="I1497">
        <v>0</v>
      </c>
      <c r="J1497">
        <v>0</v>
      </c>
      <c r="K1497">
        <v>0</v>
      </c>
      <c r="L1497">
        <v>0</v>
      </c>
      <c r="M1497">
        <v>0</v>
      </c>
    </row>
    <row r="1498" spans="2:13" x14ac:dyDescent="0.2">
      <c r="B1498">
        <v>0</v>
      </c>
      <c r="C1498" t="str">
        <v>Opening Balance</v>
      </c>
      <c r="D1498">
        <v>0</v>
      </c>
      <c r="E1498">
        <v>0</v>
      </c>
      <c r="F1498">
        <v>0</v>
      </c>
      <c r="G1498">
        <v>0</v>
      </c>
      <c r="H1498">
        <v>0</v>
      </c>
      <c r="I1498">
        <v>0</v>
      </c>
      <c r="J1498">
        <v>0</v>
      </c>
      <c r="K1498">
        <v>0</v>
      </c>
      <c r="L1498">
        <v>0</v>
      </c>
      <c r="M1498">
        <v>0</v>
      </c>
    </row>
    <row r="1499" spans="2:13" x14ac:dyDescent="0.2">
      <c r="B1499">
        <v>0</v>
      </c>
      <c r="C1499" t="str">
        <v>Please ignore this</v>
      </c>
      <c r="D1499" t="str">
        <v>999 Uncategorized expenses</v>
      </c>
      <c r="E1499" t="str">
        <v>999 Uncategorized expenses</v>
      </c>
      <c r="F1499">
        <v>0</v>
      </c>
      <c r="G1499">
        <v>2222222</v>
      </c>
      <c r="H1499">
        <v>0</v>
      </c>
      <c r="I1499">
        <v>0</v>
      </c>
      <c r="J1499">
        <v>0</v>
      </c>
      <c r="K1499">
        <v>0</v>
      </c>
      <c r="L1499">
        <v>0</v>
      </c>
      <c r="M1499">
        <v>0</v>
      </c>
    </row>
    <row r="1500" spans="2:13" x14ac:dyDescent="0.2">
      <c r="B1500">
        <v>0</v>
      </c>
      <c r="C1500">
        <v>0</v>
      </c>
      <c r="D1500">
        <v>0</v>
      </c>
      <c r="E1500">
        <v>0</v>
      </c>
      <c r="F1500">
        <v>0</v>
      </c>
      <c r="G1500">
        <v>2222222</v>
      </c>
      <c r="H1500">
        <v>0</v>
      </c>
      <c r="I1500">
        <v>0</v>
      </c>
      <c r="J1500">
        <v>0</v>
      </c>
      <c r="K1500">
        <v>0</v>
      </c>
      <c r="L1500">
        <v>0</v>
      </c>
      <c r="M1500">
        <v>0</v>
      </c>
    </row>
    <row r="1501" spans="2:13" x14ac:dyDescent="0.2">
      <c r="B1501">
        <v>0</v>
      </c>
      <c r="C1501">
        <v>0</v>
      </c>
      <c r="D1501">
        <v>0</v>
      </c>
      <c r="E1501">
        <v>0</v>
      </c>
      <c r="F1501">
        <v>0</v>
      </c>
      <c r="G1501">
        <v>2222222</v>
      </c>
      <c r="H1501">
        <v>0</v>
      </c>
      <c r="I1501">
        <v>0</v>
      </c>
      <c r="J1501">
        <v>0</v>
      </c>
      <c r="K1501">
        <v>0</v>
      </c>
      <c r="L1501">
        <v>0</v>
      </c>
      <c r="M1501">
        <v>0</v>
      </c>
    </row>
    <row r="1502" spans="2:13" x14ac:dyDescent="0.2">
      <c r="B1502">
        <v>0</v>
      </c>
      <c r="C1502">
        <v>0</v>
      </c>
      <c r="D1502">
        <v>0</v>
      </c>
      <c r="E1502">
        <v>0</v>
      </c>
      <c r="F1502">
        <v>0</v>
      </c>
      <c r="G1502">
        <v>2222222</v>
      </c>
      <c r="H1502">
        <v>0</v>
      </c>
      <c r="I1502">
        <v>0</v>
      </c>
      <c r="J1502">
        <v>0</v>
      </c>
      <c r="K1502">
        <v>0</v>
      </c>
      <c r="L1502">
        <v>0</v>
      </c>
      <c r="M1502">
        <v>0</v>
      </c>
    </row>
    <row r="1503" spans="2:13" x14ac:dyDescent="0.2">
      <c r="B1503">
        <v>0</v>
      </c>
      <c r="C1503">
        <v>0</v>
      </c>
      <c r="D1503">
        <v>0</v>
      </c>
      <c r="E1503">
        <v>0</v>
      </c>
      <c r="F1503">
        <v>0</v>
      </c>
      <c r="G1503">
        <v>2222222</v>
      </c>
      <c r="H1503">
        <v>0</v>
      </c>
      <c r="I1503">
        <v>0</v>
      </c>
      <c r="J1503">
        <v>0</v>
      </c>
      <c r="K1503">
        <v>0</v>
      </c>
      <c r="L1503">
        <v>0</v>
      </c>
      <c r="M1503">
        <v>0</v>
      </c>
    </row>
    <row r="1504" spans="2:13" x14ac:dyDescent="0.2">
      <c r="B1504">
        <v>0</v>
      </c>
      <c r="C1504">
        <v>0</v>
      </c>
      <c r="D1504">
        <v>0</v>
      </c>
      <c r="E1504">
        <v>0</v>
      </c>
      <c r="F1504">
        <v>0</v>
      </c>
      <c r="G1504">
        <v>2222222</v>
      </c>
      <c r="H1504">
        <v>0</v>
      </c>
      <c r="I1504">
        <v>0</v>
      </c>
      <c r="J1504">
        <v>0</v>
      </c>
      <c r="K1504">
        <v>0</v>
      </c>
      <c r="L1504">
        <v>0</v>
      </c>
      <c r="M1504">
        <v>0</v>
      </c>
    </row>
    <row r="1505" spans="2:13" x14ac:dyDescent="0.2">
      <c r="B1505">
        <v>0</v>
      </c>
      <c r="C1505">
        <v>0</v>
      </c>
      <c r="D1505">
        <v>0</v>
      </c>
      <c r="E1505">
        <v>0</v>
      </c>
      <c r="F1505">
        <v>0</v>
      </c>
      <c r="G1505">
        <v>2222222</v>
      </c>
      <c r="H1505">
        <v>0</v>
      </c>
      <c r="I1505">
        <v>0</v>
      </c>
      <c r="J1505">
        <v>0</v>
      </c>
      <c r="K1505">
        <v>0</v>
      </c>
      <c r="L1505">
        <v>0</v>
      </c>
      <c r="M1505">
        <v>0</v>
      </c>
    </row>
    <row r="1506" spans="2:13" x14ac:dyDescent="0.2">
      <c r="B1506">
        <v>0</v>
      </c>
      <c r="C1506">
        <v>0</v>
      </c>
      <c r="D1506">
        <v>0</v>
      </c>
      <c r="E1506">
        <v>0</v>
      </c>
      <c r="F1506">
        <v>0</v>
      </c>
      <c r="G1506">
        <v>2222222</v>
      </c>
      <c r="H1506">
        <v>0</v>
      </c>
      <c r="I1506">
        <v>0</v>
      </c>
      <c r="J1506">
        <v>0</v>
      </c>
      <c r="K1506">
        <v>0</v>
      </c>
      <c r="L1506">
        <v>0</v>
      </c>
      <c r="M1506">
        <v>0</v>
      </c>
    </row>
    <row r="1507" spans="2:13" x14ac:dyDescent="0.2">
      <c r="B1507">
        <v>0</v>
      </c>
      <c r="C1507">
        <v>0</v>
      </c>
      <c r="D1507">
        <v>0</v>
      </c>
      <c r="E1507">
        <v>0</v>
      </c>
      <c r="F1507">
        <v>0</v>
      </c>
      <c r="G1507">
        <v>2222222</v>
      </c>
      <c r="H1507">
        <v>0</v>
      </c>
      <c r="I1507">
        <v>0</v>
      </c>
      <c r="J1507">
        <v>0</v>
      </c>
      <c r="K1507">
        <v>0</v>
      </c>
      <c r="L1507">
        <v>0</v>
      </c>
      <c r="M1507">
        <v>0</v>
      </c>
    </row>
    <row r="1508" spans="2:13" x14ac:dyDescent="0.2">
      <c r="B1508">
        <v>0</v>
      </c>
      <c r="C1508">
        <v>0</v>
      </c>
      <c r="D1508">
        <v>0</v>
      </c>
      <c r="E1508">
        <v>0</v>
      </c>
      <c r="F1508">
        <v>0</v>
      </c>
      <c r="G1508">
        <v>2222222</v>
      </c>
      <c r="H1508">
        <v>0</v>
      </c>
      <c r="I1508">
        <v>0</v>
      </c>
      <c r="J1508">
        <v>0</v>
      </c>
      <c r="K1508">
        <v>0</v>
      </c>
      <c r="L1508">
        <v>0</v>
      </c>
      <c r="M1508">
        <v>0</v>
      </c>
    </row>
    <row r="1509" spans="2:13" x14ac:dyDescent="0.2">
      <c r="B1509">
        <v>0</v>
      </c>
      <c r="C1509">
        <v>0</v>
      </c>
      <c r="D1509">
        <v>0</v>
      </c>
      <c r="E1509">
        <v>0</v>
      </c>
      <c r="F1509">
        <v>0</v>
      </c>
      <c r="G1509">
        <v>2222222</v>
      </c>
      <c r="H1509">
        <v>0</v>
      </c>
      <c r="I1509">
        <v>0</v>
      </c>
      <c r="J1509">
        <v>0</v>
      </c>
      <c r="K1509">
        <v>0</v>
      </c>
      <c r="L1509">
        <v>0</v>
      </c>
      <c r="M1509">
        <v>0</v>
      </c>
    </row>
    <row r="1510" spans="2:13" x14ac:dyDescent="0.2">
      <c r="B1510">
        <v>0</v>
      </c>
      <c r="C1510">
        <v>0</v>
      </c>
      <c r="D1510">
        <v>0</v>
      </c>
      <c r="E1510">
        <v>0</v>
      </c>
      <c r="F1510">
        <v>0</v>
      </c>
      <c r="G1510">
        <v>2222222</v>
      </c>
      <c r="H1510">
        <v>0</v>
      </c>
      <c r="I1510">
        <v>0</v>
      </c>
      <c r="J1510">
        <v>0</v>
      </c>
      <c r="K1510">
        <v>0</v>
      </c>
      <c r="L1510">
        <v>0</v>
      </c>
      <c r="M1510">
        <v>0</v>
      </c>
    </row>
    <row r="1511" spans="2:13" x14ac:dyDescent="0.2">
      <c r="B1511">
        <v>0</v>
      </c>
      <c r="C1511">
        <v>0</v>
      </c>
      <c r="D1511">
        <v>0</v>
      </c>
      <c r="E1511">
        <v>0</v>
      </c>
      <c r="F1511">
        <v>0</v>
      </c>
      <c r="G1511">
        <v>2222222</v>
      </c>
      <c r="H1511">
        <v>0</v>
      </c>
      <c r="I1511">
        <v>0</v>
      </c>
      <c r="J1511">
        <v>0</v>
      </c>
      <c r="K1511">
        <v>0</v>
      </c>
      <c r="L1511">
        <v>0</v>
      </c>
      <c r="M1511">
        <v>0</v>
      </c>
    </row>
    <row r="1512" spans="2:13" x14ac:dyDescent="0.2">
      <c r="B1512">
        <v>0</v>
      </c>
      <c r="C1512">
        <v>0</v>
      </c>
      <c r="D1512">
        <v>0</v>
      </c>
      <c r="E1512">
        <v>0</v>
      </c>
      <c r="F1512">
        <v>0</v>
      </c>
      <c r="G1512">
        <v>2222222</v>
      </c>
      <c r="H1512">
        <v>0</v>
      </c>
      <c r="I1512">
        <v>0</v>
      </c>
      <c r="J1512">
        <v>0</v>
      </c>
      <c r="K1512">
        <v>0</v>
      </c>
      <c r="L1512">
        <v>0</v>
      </c>
      <c r="M1512">
        <v>0</v>
      </c>
    </row>
    <row r="1513" spans="2:13" x14ac:dyDescent="0.2">
      <c r="B1513">
        <v>0</v>
      </c>
      <c r="C1513">
        <v>0</v>
      </c>
      <c r="D1513">
        <v>0</v>
      </c>
      <c r="E1513">
        <v>0</v>
      </c>
      <c r="F1513">
        <v>0</v>
      </c>
      <c r="G1513">
        <v>2222222</v>
      </c>
      <c r="H1513">
        <v>0</v>
      </c>
      <c r="I1513">
        <v>0</v>
      </c>
      <c r="J1513">
        <v>0</v>
      </c>
      <c r="K1513">
        <v>0</v>
      </c>
      <c r="L1513">
        <v>0</v>
      </c>
      <c r="M1513">
        <v>0</v>
      </c>
    </row>
    <row r="1514" spans="2:13" x14ac:dyDescent="0.2">
      <c r="B1514">
        <v>0</v>
      </c>
      <c r="C1514">
        <v>0</v>
      </c>
      <c r="D1514">
        <v>0</v>
      </c>
      <c r="E1514">
        <v>0</v>
      </c>
      <c r="F1514">
        <v>0</v>
      </c>
      <c r="G1514">
        <v>2222222</v>
      </c>
      <c r="H1514">
        <v>0</v>
      </c>
      <c r="I1514">
        <v>0</v>
      </c>
      <c r="J1514">
        <v>0</v>
      </c>
      <c r="K1514">
        <v>0</v>
      </c>
      <c r="L1514">
        <v>0</v>
      </c>
      <c r="M1514">
        <v>0</v>
      </c>
    </row>
    <row r="1515" spans="2:13" x14ac:dyDescent="0.2">
      <c r="B1515">
        <v>0</v>
      </c>
      <c r="C1515">
        <v>0</v>
      </c>
      <c r="D1515">
        <v>0</v>
      </c>
      <c r="E1515">
        <v>0</v>
      </c>
      <c r="F1515">
        <v>0</v>
      </c>
      <c r="G1515">
        <v>2222222</v>
      </c>
      <c r="H1515">
        <v>0</v>
      </c>
      <c r="I1515">
        <v>0</v>
      </c>
      <c r="J1515">
        <v>0</v>
      </c>
      <c r="K1515">
        <v>0</v>
      </c>
      <c r="L1515">
        <v>0</v>
      </c>
      <c r="M1515">
        <v>0</v>
      </c>
    </row>
    <row r="1516" spans="2:13" x14ac:dyDescent="0.2">
      <c r="B1516">
        <v>0</v>
      </c>
      <c r="C1516">
        <v>0</v>
      </c>
      <c r="D1516">
        <v>0</v>
      </c>
      <c r="E1516">
        <v>0</v>
      </c>
      <c r="F1516">
        <v>0</v>
      </c>
      <c r="G1516">
        <v>2222222</v>
      </c>
      <c r="H1516">
        <v>0</v>
      </c>
      <c r="I1516">
        <v>0</v>
      </c>
      <c r="J1516">
        <v>0</v>
      </c>
      <c r="K1516">
        <v>0</v>
      </c>
      <c r="L1516">
        <v>0</v>
      </c>
      <c r="M1516">
        <v>0</v>
      </c>
    </row>
    <row r="1517" spans="2:13" x14ac:dyDescent="0.2">
      <c r="B1517">
        <v>0</v>
      </c>
      <c r="C1517">
        <v>0</v>
      </c>
      <c r="D1517">
        <v>0</v>
      </c>
      <c r="E1517">
        <v>0</v>
      </c>
      <c r="F1517">
        <v>0</v>
      </c>
      <c r="G1517">
        <v>2222222</v>
      </c>
      <c r="H1517">
        <v>0</v>
      </c>
      <c r="I1517">
        <v>0</v>
      </c>
      <c r="J1517">
        <v>0</v>
      </c>
      <c r="K1517">
        <v>0</v>
      </c>
      <c r="L1517">
        <v>0</v>
      </c>
      <c r="M1517">
        <v>0</v>
      </c>
    </row>
    <row r="1518" spans="2:13" x14ac:dyDescent="0.2">
      <c r="B1518">
        <v>0</v>
      </c>
      <c r="C1518">
        <v>0</v>
      </c>
      <c r="D1518">
        <v>0</v>
      </c>
      <c r="E1518">
        <v>0</v>
      </c>
      <c r="F1518">
        <v>0</v>
      </c>
      <c r="G1518">
        <v>2222222</v>
      </c>
      <c r="H1518">
        <v>0</v>
      </c>
      <c r="I1518">
        <v>0</v>
      </c>
      <c r="J1518">
        <v>0</v>
      </c>
      <c r="K1518">
        <v>0</v>
      </c>
      <c r="L1518">
        <v>0</v>
      </c>
      <c r="M1518">
        <v>0</v>
      </c>
    </row>
    <row r="1519" spans="2:13" x14ac:dyDescent="0.2">
      <c r="B1519">
        <v>0</v>
      </c>
      <c r="C1519">
        <v>0</v>
      </c>
      <c r="D1519">
        <v>0</v>
      </c>
      <c r="E1519">
        <v>0</v>
      </c>
      <c r="F1519">
        <v>0</v>
      </c>
      <c r="G1519">
        <v>2222222</v>
      </c>
      <c r="H1519">
        <v>0</v>
      </c>
      <c r="I1519">
        <v>0</v>
      </c>
      <c r="J1519">
        <v>0</v>
      </c>
      <c r="K1519">
        <v>0</v>
      </c>
      <c r="L1519">
        <v>0</v>
      </c>
      <c r="M1519">
        <v>0</v>
      </c>
    </row>
    <row r="1520" spans="2:13" x14ac:dyDescent="0.2">
      <c r="B1520">
        <v>0</v>
      </c>
      <c r="C1520">
        <v>0</v>
      </c>
      <c r="D1520">
        <v>0</v>
      </c>
      <c r="E1520">
        <v>0</v>
      </c>
      <c r="F1520">
        <v>0</v>
      </c>
      <c r="G1520">
        <v>2222222</v>
      </c>
      <c r="H1520">
        <v>0</v>
      </c>
      <c r="I1520">
        <v>0</v>
      </c>
      <c r="J1520">
        <v>0</v>
      </c>
      <c r="K1520">
        <v>0</v>
      </c>
      <c r="L1520">
        <v>0</v>
      </c>
      <c r="M1520">
        <v>0</v>
      </c>
    </row>
    <row r="1521" spans="2:13" x14ac:dyDescent="0.2">
      <c r="B1521">
        <v>0</v>
      </c>
      <c r="C1521">
        <v>0</v>
      </c>
      <c r="D1521">
        <v>0</v>
      </c>
      <c r="E1521">
        <v>0</v>
      </c>
      <c r="F1521">
        <v>0</v>
      </c>
      <c r="G1521">
        <v>2222222</v>
      </c>
      <c r="H1521">
        <v>0</v>
      </c>
      <c r="I1521">
        <v>0</v>
      </c>
      <c r="J1521">
        <v>0</v>
      </c>
      <c r="K1521">
        <v>0</v>
      </c>
      <c r="L1521">
        <v>0</v>
      </c>
      <c r="M1521">
        <v>0</v>
      </c>
    </row>
    <row r="1522" spans="2:13" x14ac:dyDescent="0.2">
      <c r="B1522">
        <v>0</v>
      </c>
      <c r="C1522">
        <v>0</v>
      </c>
      <c r="D1522">
        <v>0</v>
      </c>
      <c r="E1522">
        <v>0</v>
      </c>
      <c r="F1522">
        <v>0</v>
      </c>
      <c r="G1522">
        <v>2222222</v>
      </c>
      <c r="H1522">
        <v>0</v>
      </c>
      <c r="I1522">
        <v>0</v>
      </c>
      <c r="J1522">
        <v>0</v>
      </c>
      <c r="K1522">
        <v>0</v>
      </c>
      <c r="L1522">
        <v>0</v>
      </c>
      <c r="M1522">
        <v>0</v>
      </c>
    </row>
    <row r="1523" spans="2:13" x14ac:dyDescent="0.2">
      <c r="B1523">
        <v>0</v>
      </c>
      <c r="C1523">
        <v>0</v>
      </c>
      <c r="D1523">
        <v>0</v>
      </c>
      <c r="E1523">
        <v>0</v>
      </c>
      <c r="F1523">
        <v>0</v>
      </c>
      <c r="G1523">
        <v>2222222</v>
      </c>
      <c r="H1523">
        <v>0</v>
      </c>
      <c r="I1523">
        <v>0</v>
      </c>
      <c r="J1523">
        <v>0</v>
      </c>
      <c r="K1523">
        <v>0</v>
      </c>
      <c r="L1523">
        <v>0</v>
      </c>
      <c r="M1523">
        <v>0</v>
      </c>
    </row>
    <row r="1524" spans="2:13" x14ac:dyDescent="0.2">
      <c r="B1524">
        <v>0</v>
      </c>
      <c r="C1524">
        <v>0</v>
      </c>
      <c r="D1524">
        <v>0</v>
      </c>
      <c r="E1524">
        <v>0</v>
      </c>
      <c r="F1524">
        <v>0</v>
      </c>
      <c r="G1524">
        <v>2222222</v>
      </c>
      <c r="H1524">
        <v>0</v>
      </c>
      <c r="I1524">
        <v>0</v>
      </c>
      <c r="J1524">
        <v>0</v>
      </c>
      <c r="K1524">
        <v>0</v>
      </c>
      <c r="L1524">
        <v>0</v>
      </c>
      <c r="M1524">
        <v>0</v>
      </c>
    </row>
    <row r="1525" spans="2:13" x14ac:dyDescent="0.2">
      <c r="B1525">
        <v>0</v>
      </c>
      <c r="C1525">
        <v>0</v>
      </c>
      <c r="D1525">
        <v>0</v>
      </c>
      <c r="E1525">
        <v>0</v>
      </c>
      <c r="F1525">
        <v>0</v>
      </c>
      <c r="G1525">
        <v>2222222</v>
      </c>
      <c r="H1525">
        <v>0</v>
      </c>
      <c r="I1525">
        <v>0</v>
      </c>
      <c r="J1525">
        <v>0</v>
      </c>
      <c r="K1525">
        <v>0</v>
      </c>
      <c r="L1525">
        <v>0</v>
      </c>
      <c r="M1525">
        <v>0</v>
      </c>
    </row>
    <row r="1526" spans="2:13" x14ac:dyDescent="0.2">
      <c r="B1526">
        <v>0</v>
      </c>
      <c r="C1526">
        <v>0</v>
      </c>
      <c r="D1526">
        <v>0</v>
      </c>
      <c r="E1526">
        <v>0</v>
      </c>
      <c r="F1526">
        <v>0</v>
      </c>
      <c r="G1526">
        <v>2222222</v>
      </c>
      <c r="H1526">
        <v>0</v>
      </c>
      <c r="I1526">
        <v>0</v>
      </c>
      <c r="J1526">
        <v>0</v>
      </c>
      <c r="K1526">
        <v>0</v>
      </c>
      <c r="L1526">
        <v>0</v>
      </c>
      <c r="M1526">
        <v>0</v>
      </c>
    </row>
    <row r="1527" spans="2:13" x14ac:dyDescent="0.2">
      <c r="B1527">
        <v>0</v>
      </c>
      <c r="C1527">
        <v>0</v>
      </c>
      <c r="D1527">
        <v>0</v>
      </c>
      <c r="E1527">
        <v>0</v>
      </c>
      <c r="F1527">
        <v>0</v>
      </c>
      <c r="G1527">
        <v>2222222</v>
      </c>
      <c r="H1527">
        <v>0</v>
      </c>
      <c r="I1527">
        <v>0</v>
      </c>
      <c r="J1527">
        <v>0</v>
      </c>
      <c r="K1527">
        <v>0</v>
      </c>
      <c r="L1527">
        <v>0</v>
      </c>
      <c r="M1527">
        <v>0</v>
      </c>
    </row>
    <row r="1528" spans="2:13" x14ac:dyDescent="0.2">
      <c r="B1528">
        <v>0</v>
      </c>
      <c r="C1528">
        <v>0</v>
      </c>
      <c r="D1528">
        <v>0</v>
      </c>
      <c r="E1528">
        <v>0</v>
      </c>
      <c r="F1528">
        <v>0</v>
      </c>
      <c r="G1528">
        <v>2222222</v>
      </c>
      <c r="H1528">
        <v>0</v>
      </c>
      <c r="I1528">
        <v>0</v>
      </c>
      <c r="J1528">
        <v>0</v>
      </c>
      <c r="K1528">
        <v>0</v>
      </c>
      <c r="L1528">
        <v>0</v>
      </c>
      <c r="M1528">
        <v>0</v>
      </c>
    </row>
    <row r="1529" spans="2:13" x14ac:dyDescent="0.2">
      <c r="B1529">
        <v>0</v>
      </c>
      <c r="C1529">
        <v>0</v>
      </c>
      <c r="D1529">
        <v>0</v>
      </c>
      <c r="E1529">
        <v>0</v>
      </c>
      <c r="F1529">
        <v>0</v>
      </c>
      <c r="G1529">
        <v>2222222</v>
      </c>
      <c r="H1529">
        <v>0</v>
      </c>
      <c r="I1529">
        <v>0</v>
      </c>
      <c r="J1529">
        <v>0</v>
      </c>
      <c r="K1529">
        <v>0</v>
      </c>
      <c r="L1529">
        <v>0</v>
      </c>
      <c r="M1529">
        <v>0</v>
      </c>
    </row>
    <row r="1530" spans="2:13" x14ac:dyDescent="0.2">
      <c r="B1530">
        <v>0</v>
      </c>
      <c r="C1530">
        <v>0</v>
      </c>
      <c r="D1530">
        <v>0</v>
      </c>
      <c r="E1530">
        <v>0</v>
      </c>
      <c r="F1530">
        <v>0</v>
      </c>
      <c r="G1530">
        <v>2222222</v>
      </c>
      <c r="H1530">
        <v>0</v>
      </c>
      <c r="I1530">
        <v>0</v>
      </c>
      <c r="J1530">
        <v>0</v>
      </c>
      <c r="K1530">
        <v>0</v>
      </c>
      <c r="L1530">
        <v>0</v>
      </c>
      <c r="M1530">
        <v>0</v>
      </c>
    </row>
    <row r="1531" spans="2:13" x14ac:dyDescent="0.2">
      <c r="B1531">
        <v>0</v>
      </c>
      <c r="C1531">
        <v>0</v>
      </c>
      <c r="D1531">
        <v>0</v>
      </c>
      <c r="E1531">
        <v>0</v>
      </c>
      <c r="F1531">
        <v>0</v>
      </c>
      <c r="G1531">
        <v>2222222</v>
      </c>
      <c r="H1531">
        <v>0</v>
      </c>
      <c r="I1531">
        <v>0</v>
      </c>
      <c r="J1531">
        <v>0</v>
      </c>
      <c r="K1531">
        <v>0</v>
      </c>
      <c r="L1531">
        <v>0</v>
      </c>
      <c r="M1531">
        <v>0</v>
      </c>
    </row>
    <row r="1532" spans="2:13" x14ac:dyDescent="0.2">
      <c r="B1532">
        <v>0</v>
      </c>
      <c r="C1532">
        <v>0</v>
      </c>
      <c r="D1532">
        <v>0</v>
      </c>
      <c r="E1532">
        <v>0</v>
      </c>
      <c r="F1532">
        <v>0</v>
      </c>
      <c r="G1532">
        <v>2222222</v>
      </c>
      <c r="H1532">
        <v>0</v>
      </c>
      <c r="I1532">
        <v>0</v>
      </c>
      <c r="J1532">
        <v>0</v>
      </c>
      <c r="K1532">
        <v>0</v>
      </c>
      <c r="L1532">
        <v>0</v>
      </c>
      <c r="M1532">
        <v>0</v>
      </c>
    </row>
    <row r="1533" spans="2:13" x14ac:dyDescent="0.2">
      <c r="B1533">
        <v>0</v>
      </c>
      <c r="C1533">
        <v>0</v>
      </c>
      <c r="D1533">
        <v>0</v>
      </c>
      <c r="E1533">
        <v>0</v>
      </c>
      <c r="F1533">
        <v>0</v>
      </c>
      <c r="G1533">
        <v>2222222</v>
      </c>
      <c r="H1533">
        <v>0</v>
      </c>
      <c r="I1533">
        <v>0</v>
      </c>
      <c r="J1533">
        <v>0</v>
      </c>
      <c r="K1533">
        <v>0</v>
      </c>
      <c r="L1533">
        <v>0</v>
      </c>
      <c r="M1533">
        <v>0</v>
      </c>
    </row>
    <row r="1534" spans="2:13" x14ac:dyDescent="0.2">
      <c r="B1534">
        <v>0</v>
      </c>
      <c r="C1534">
        <v>0</v>
      </c>
      <c r="D1534">
        <v>0</v>
      </c>
      <c r="E1534">
        <v>0</v>
      </c>
      <c r="F1534">
        <v>0</v>
      </c>
      <c r="G1534">
        <v>2222222</v>
      </c>
      <c r="H1534">
        <v>0</v>
      </c>
      <c r="I1534">
        <v>0</v>
      </c>
      <c r="J1534">
        <v>0</v>
      </c>
      <c r="K1534">
        <v>0</v>
      </c>
      <c r="L1534">
        <v>0</v>
      </c>
      <c r="M1534">
        <v>0</v>
      </c>
    </row>
    <row r="1535" spans="2:13" x14ac:dyDescent="0.2">
      <c r="B1535">
        <v>0</v>
      </c>
      <c r="C1535">
        <v>0</v>
      </c>
      <c r="D1535">
        <v>0</v>
      </c>
      <c r="E1535">
        <v>0</v>
      </c>
      <c r="F1535">
        <v>0</v>
      </c>
      <c r="G1535">
        <v>2222222</v>
      </c>
      <c r="H1535">
        <v>0</v>
      </c>
      <c r="I1535">
        <v>0</v>
      </c>
      <c r="J1535">
        <v>0</v>
      </c>
      <c r="K1535">
        <v>0</v>
      </c>
      <c r="L1535">
        <v>0</v>
      </c>
      <c r="M1535">
        <v>0</v>
      </c>
    </row>
    <row r="1536" spans="2:13" x14ac:dyDescent="0.2">
      <c r="B1536">
        <v>0</v>
      </c>
      <c r="C1536">
        <v>0</v>
      </c>
      <c r="D1536">
        <v>0</v>
      </c>
      <c r="E1536">
        <v>0</v>
      </c>
      <c r="F1536">
        <v>0</v>
      </c>
      <c r="G1536">
        <v>2222222</v>
      </c>
      <c r="H1536">
        <v>0</v>
      </c>
      <c r="I1536">
        <v>0</v>
      </c>
      <c r="J1536">
        <v>0</v>
      </c>
      <c r="K1536">
        <v>0</v>
      </c>
      <c r="L1536">
        <v>0</v>
      </c>
      <c r="M1536">
        <v>0</v>
      </c>
    </row>
    <row r="1537" spans="2:13" x14ac:dyDescent="0.2">
      <c r="B1537">
        <v>0</v>
      </c>
      <c r="C1537">
        <v>0</v>
      </c>
      <c r="D1537">
        <v>0</v>
      </c>
      <c r="E1537">
        <v>0</v>
      </c>
      <c r="F1537">
        <v>0</v>
      </c>
      <c r="G1537">
        <v>2222222</v>
      </c>
      <c r="H1537">
        <v>0</v>
      </c>
      <c r="I1537">
        <v>0</v>
      </c>
      <c r="J1537">
        <v>0</v>
      </c>
      <c r="K1537">
        <v>0</v>
      </c>
      <c r="L1537">
        <v>0</v>
      </c>
      <c r="M1537">
        <v>0</v>
      </c>
    </row>
    <row r="1538" spans="2:13" x14ac:dyDescent="0.2">
      <c r="B1538">
        <v>0</v>
      </c>
      <c r="C1538">
        <v>0</v>
      </c>
      <c r="D1538">
        <v>0</v>
      </c>
      <c r="E1538">
        <v>0</v>
      </c>
      <c r="F1538">
        <v>0</v>
      </c>
      <c r="G1538">
        <v>2222222</v>
      </c>
      <c r="H1538">
        <v>0</v>
      </c>
      <c r="I1538">
        <v>0</v>
      </c>
      <c r="J1538">
        <v>0</v>
      </c>
      <c r="K1538">
        <v>0</v>
      </c>
      <c r="L1538">
        <v>0</v>
      </c>
      <c r="M1538">
        <v>0</v>
      </c>
    </row>
    <row r="1539" spans="2:13" x14ac:dyDescent="0.2">
      <c r="B1539">
        <v>0</v>
      </c>
      <c r="C1539">
        <v>0</v>
      </c>
      <c r="D1539">
        <v>0</v>
      </c>
      <c r="E1539">
        <v>0</v>
      </c>
      <c r="F1539">
        <v>0</v>
      </c>
      <c r="G1539">
        <v>2222222</v>
      </c>
      <c r="H1539">
        <v>0</v>
      </c>
      <c r="I1539">
        <v>0</v>
      </c>
      <c r="J1539">
        <v>0</v>
      </c>
      <c r="K1539">
        <v>0</v>
      </c>
      <c r="L1539">
        <v>0</v>
      </c>
      <c r="M1539">
        <v>0</v>
      </c>
    </row>
    <row r="1540" spans="2:13" x14ac:dyDescent="0.2">
      <c r="B1540">
        <v>0</v>
      </c>
      <c r="C1540">
        <v>0</v>
      </c>
      <c r="D1540">
        <v>0</v>
      </c>
      <c r="E1540">
        <v>0</v>
      </c>
      <c r="F1540">
        <v>0</v>
      </c>
      <c r="G1540">
        <v>2222222</v>
      </c>
      <c r="H1540">
        <v>0</v>
      </c>
      <c r="I1540">
        <v>0</v>
      </c>
      <c r="J1540">
        <v>0</v>
      </c>
      <c r="K1540">
        <v>0</v>
      </c>
      <c r="L1540">
        <v>0</v>
      </c>
      <c r="M1540">
        <v>0</v>
      </c>
    </row>
    <row r="1541" spans="2:13" x14ac:dyDescent="0.2">
      <c r="B1541">
        <v>0</v>
      </c>
      <c r="C1541">
        <v>0</v>
      </c>
      <c r="D1541">
        <v>0</v>
      </c>
      <c r="E1541">
        <v>0</v>
      </c>
      <c r="F1541">
        <v>0</v>
      </c>
      <c r="G1541">
        <v>2222222</v>
      </c>
      <c r="H1541">
        <v>0</v>
      </c>
      <c r="I1541">
        <v>0</v>
      </c>
      <c r="J1541">
        <v>0</v>
      </c>
      <c r="K1541">
        <v>0</v>
      </c>
      <c r="L1541">
        <v>0</v>
      </c>
      <c r="M1541">
        <v>0</v>
      </c>
    </row>
    <row r="1542" spans="2:13" x14ac:dyDescent="0.2">
      <c r="B1542">
        <v>0</v>
      </c>
      <c r="C1542">
        <v>0</v>
      </c>
      <c r="D1542">
        <v>0</v>
      </c>
      <c r="E1542">
        <v>0</v>
      </c>
      <c r="F1542">
        <v>0</v>
      </c>
      <c r="G1542">
        <v>2222222</v>
      </c>
      <c r="H1542">
        <v>0</v>
      </c>
      <c r="I1542">
        <v>0</v>
      </c>
      <c r="J1542">
        <v>0</v>
      </c>
      <c r="K1542">
        <v>0</v>
      </c>
      <c r="L1542">
        <v>0</v>
      </c>
      <c r="M1542">
        <v>0</v>
      </c>
    </row>
    <row r="1543" spans="2:13" x14ac:dyDescent="0.2">
      <c r="B1543">
        <v>0</v>
      </c>
      <c r="C1543">
        <v>0</v>
      </c>
      <c r="D1543">
        <v>0</v>
      </c>
      <c r="E1543">
        <v>0</v>
      </c>
      <c r="F1543">
        <v>0</v>
      </c>
      <c r="G1543">
        <v>2222222</v>
      </c>
      <c r="H1543">
        <v>0</v>
      </c>
      <c r="I1543">
        <v>0</v>
      </c>
      <c r="J1543">
        <v>0</v>
      </c>
      <c r="K1543">
        <v>0</v>
      </c>
      <c r="L1543">
        <v>0</v>
      </c>
      <c r="M1543">
        <v>0</v>
      </c>
    </row>
    <row r="1544" spans="2:13" x14ac:dyDescent="0.2">
      <c r="B1544">
        <v>0</v>
      </c>
      <c r="C1544">
        <v>0</v>
      </c>
      <c r="D1544">
        <v>0</v>
      </c>
      <c r="E1544">
        <v>0</v>
      </c>
      <c r="F1544">
        <v>0</v>
      </c>
      <c r="G1544">
        <v>2222222</v>
      </c>
      <c r="H1544">
        <v>0</v>
      </c>
      <c r="I1544">
        <v>0</v>
      </c>
      <c r="J1544">
        <v>0</v>
      </c>
      <c r="K1544">
        <v>0</v>
      </c>
      <c r="L1544">
        <v>0</v>
      </c>
      <c r="M1544">
        <v>0</v>
      </c>
    </row>
    <row r="1545" spans="2:13" x14ac:dyDescent="0.2">
      <c r="B1545">
        <v>0</v>
      </c>
      <c r="C1545">
        <v>0</v>
      </c>
      <c r="D1545">
        <v>0</v>
      </c>
      <c r="E1545">
        <v>0</v>
      </c>
      <c r="F1545">
        <v>0</v>
      </c>
      <c r="G1545">
        <v>2222222</v>
      </c>
      <c r="H1545">
        <v>0</v>
      </c>
      <c r="I1545">
        <v>0</v>
      </c>
      <c r="J1545">
        <v>0</v>
      </c>
      <c r="K1545">
        <v>0</v>
      </c>
      <c r="L1545">
        <v>0</v>
      </c>
      <c r="M1545">
        <v>0</v>
      </c>
    </row>
    <row r="1546" spans="2:13" x14ac:dyDescent="0.2">
      <c r="B1546">
        <v>0</v>
      </c>
      <c r="C1546">
        <v>0</v>
      </c>
      <c r="D1546">
        <v>0</v>
      </c>
      <c r="E1546">
        <v>0</v>
      </c>
      <c r="F1546">
        <v>0</v>
      </c>
      <c r="G1546">
        <v>2222222</v>
      </c>
      <c r="H1546">
        <v>0</v>
      </c>
      <c r="I1546">
        <v>0</v>
      </c>
      <c r="J1546">
        <v>0</v>
      </c>
      <c r="K1546">
        <v>0</v>
      </c>
      <c r="L1546">
        <v>0</v>
      </c>
      <c r="M1546">
        <v>0</v>
      </c>
    </row>
    <row r="1547" spans="2:13" x14ac:dyDescent="0.2">
      <c r="B1547">
        <v>0</v>
      </c>
      <c r="C1547">
        <v>0</v>
      </c>
      <c r="D1547">
        <v>0</v>
      </c>
      <c r="E1547">
        <v>0</v>
      </c>
      <c r="F1547">
        <v>0</v>
      </c>
      <c r="G1547">
        <v>2222222</v>
      </c>
      <c r="H1547">
        <v>0</v>
      </c>
      <c r="I1547">
        <v>0</v>
      </c>
      <c r="J1547">
        <v>0</v>
      </c>
      <c r="K1547">
        <v>0</v>
      </c>
      <c r="L1547">
        <v>0</v>
      </c>
      <c r="M1547">
        <v>0</v>
      </c>
    </row>
    <row r="1548" spans="2:13" x14ac:dyDescent="0.2">
      <c r="B1548">
        <v>0</v>
      </c>
      <c r="C1548">
        <v>0</v>
      </c>
      <c r="D1548">
        <v>0</v>
      </c>
      <c r="E1548">
        <v>0</v>
      </c>
      <c r="F1548">
        <v>0</v>
      </c>
      <c r="G1548">
        <v>2222222</v>
      </c>
      <c r="H1548">
        <v>0</v>
      </c>
      <c r="I1548">
        <v>0</v>
      </c>
      <c r="J1548">
        <v>0</v>
      </c>
      <c r="K1548">
        <v>0</v>
      </c>
      <c r="L1548">
        <v>0</v>
      </c>
      <c r="M1548">
        <v>0</v>
      </c>
    </row>
    <row r="1549" spans="2:13" x14ac:dyDescent="0.2">
      <c r="B1549">
        <v>0</v>
      </c>
      <c r="C1549">
        <v>0</v>
      </c>
      <c r="D1549">
        <v>0</v>
      </c>
      <c r="E1549">
        <v>0</v>
      </c>
      <c r="F1549">
        <v>0</v>
      </c>
      <c r="G1549">
        <v>2222222</v>
      </c>
      <c r="H1549">
        <v>0</v>
      </c>
      <c r="I1549">
        <v>0</v>
      </c>
      <c r="J1549">
        <v>0</v>
      </c>
      <c r="K1549">
        <v>0</v>
      </c>
      <c r="L1549">
        <v>0</v>
      </c>
      <c r="M1549">
        <v>0</v>
      </c>
    </row>
    <row r="1550" spans="2:13" x14ac:dyDescent="0.2">
      <c r="B1550">
        <v>0</v>
      </c>
      <c r="C1550">
        <v>0</v>
      </c>
      <c r="D1550">
        <v>0</v>
      </c>
      <c r="E1550">
        <v>0</v>
      </c>
      <c r="F1550">
        <v>0</v>
      </c>
      <c r="G1550">
        <v>2222222</v>
      </c>
      <c r="H1550">
        <v>0</v>
      </c>
      <c r="I1550">
        <v>0</v>
      </c>
      <c r="J1550">
        <v>0</v>
      </c>
      <c r="K1550">
        <v>0</v>
      </c>
      <c r="L1550">
        <v>0</v>
      </c>
      <c r="M1550">
        <v>0</v>
      </c>
    </row>
    <row r="1551" spans="2:13" x14ac:dyDescent="0.2">
      <c r="B1551">
        <v>0</v>
      </c>
      <c r="C1551">
        <v>0</v>
      </c>
      <c r="D1551">
        <v>0</v>
      </c>
      <c r="E1551">
        <v>0</v>
      </c>
      <c r="F1551">
        <v>0</v>
      </c>
      <c r="G1551">
        <v>2222222</v>
      </c>
      <c r="H1551">
        <v>0</v>
      </c>
      <c r="I1551">
        <v>0</v>
      </c>
      <c r="J1551">
        <v>0</v>
      </c>
      <c r="K1551">
        <v>0</v>
      </c>
      <c r="L1551">
        <v>0</v>
      </c>
      <c r="M1551">
        <v>0</v>
      </c>
    </row>
    <row r="1552" spans="2:13" x14ac:dyDescent="0.2">
      <c r="B1552">
        <v>0</v>
      </c>
      <c r="C1552">
        <v>0</v>
      </c>
      <c r="D1552">
        <v>0</v>
      </c>
      <c r="E1552">
        <v>0</v>
      </c>
      <c r="F1552">
        <v>0</v>
      </c>
      <c r="G1552">
        <v>2222222</v>
      </c>
      <c r="H1552">
        <v>0</v>
      </c>
      <c r="I1552">
        <v>0</v>
      </c>
      <c r="J1552">
        <v>0</v>
      </c>
      <c r="K1552">
        <v>0</v>
      </c>
      <c r="L1552">
        <v>0</v>
      </c>
      <c r="M1552">
        <v>0</v>
      </c>
    </row>
    <row r="1553" spans="2:13" x14ac:dyDescent="0.2">
      <c r="B1553">
        <v>0</v>
      </c>
      <c r="C1553">
        <v>0</v>
      </c>
      <c r="D1553">
        <v>0</v>
      </c>
      <c r="E1553">
        <v>0</v>
      </c>
      <c r="F1553">
        <v>0</v>
      </c>
      <c r="G1553">
        <v>2222222</v>
      </c>
      <c r="H1553">
        <v>0</v>
      </c>
      <c r="I1553">
        <v>0</v>
      </c>
      <c r="J1553">
        <v>0</v>
      </c>
      <c r="K1553">
        <v>0</v>
      </c>
      <c r="L1553">
        <v>0</v>
      </c>
      <c r="M1553">
        <v>0</v>
      </c>
    </row>
    <row r="1554" spans="2:13" x14ac:dyDescent="0.2">
      <c r="B1554">
        <v>0</v>
      </c>
      <c r="C1554">
        <v>0</v>
      </c>
      <c r="D1554">
        <v>0</v>
      </c>
      <c r="E1554">
        <v>0</v>
      </c>
      <c r="F1554">
        <v>0</v>
      </c>
      <c r="G1554">
        <v>2222222</v>
      </c>
      <c r="H1554">
        <v>0</v>
      </c>
      <c r="I1554">
        <v>0</v>
      </c>
      <c r="J1554">
        <v>0</v>
      </c>
      <c r="K1554">
        <v>0</v>
      </c>
      <c r="L1554">
        <v>0</v>
      </c>
      <c r="M1554">
        <v>0</v>
      </c>
    </row>
    <row r="1555" spans="2:13" x14ac:dyDescent="0.2">
      <c r="B1555">
        <v>0</v>
      </c>
      <c r="C1555">
        <v>0</v>
      </c>
      <c r="D1555">
        <v>0</v>
      </c>
      <c r="E1555">
        <v>0</v>
      </c>
      <c r="F1555">
        <v>0</v>
      </c>
      <c r="G1555">
        <v>2222222</v>
      </c>
      <c r="H1555">
        <v>0</v>
      </c>
      <c r="I1555">
        <v>0</v>
      </c>
      <c r="J1555">
        <v>0</v>
      </c>
      <c r="K1555">
        <v>0</v>
      </c>
      <c r="L1555">
        <v>0</v>
      </c>
      <c r="M1555">
        <v>0</v>
      </c>
    </row>
    <row r="1556" spans="2:13" x14ac:dyDescent="0.2">
      <c r="B1556">
        <v>0</v>
      </c>
      <c r="C1556">
        <v>0</v>
      </c>
      <c r="D1556">
        <v>0</v>
      </c>
      <c r="E1556">
        <v>0</v>
      </c>
      <c r="F1556">
        <v>0</v>
      </c>
      <c r="G1556">
        <v>2222222</v>
      </c>
      <c r="H1556">
        <v>0</v>
      </c>
      <c r="I1556">
        <v>0</v>
      </c>
      <c r="J1556">
        <v>0</v>
      </c>
      <c r="K1556">
        <v>0</v>
      </c>
      <c r="L1556">
        <v>0</v>
      </c>
      <c r="M1556">
        <v>0</v>
      </c>
    </row>
    <row r="1557" spans="2:13" x14ac:dyDescent="0.2">
      <c r="B1557">
        <v>0</v>
      </c>
      <c r="C1557">
        <v>0</v>
      </c>
      <c r="D1557">
        <v>0</v>
      </c>
      <c r="E1557">
        <v>0</v>
      </c>
      <c r="F1557">
        <v>0</v>
      </c>
      <c r="G1557">
        <v>2222222</v>
      </c>
      <c r="H1557">
        <v>0</v>
      </c>
      <c r="I1557">
        <v>0</v>
      </c>
      <c r="J1557">
        <v>0</v>
      </c>
      <c r="K1557">
        <v>0</v>
      </c>
      <c r="L1557">
        <v>0</v>
      </c>
      <c r="M1557">
        <v>0</v>
      </c>
    </row>
    <row r="1558" spans="2:13" x14ac:dyDescent="0.2">
      <c r="B1558">
        <v>0</v>
      </c>
      <c r="C1558">
        <v>0</v>
      </c>
      <c r="D1558">
        <v>0</v>
      </c>
      <c r="E1558">
        <v>0</v>
      </c>
      <c r="F1558">
        <v>0</v>
      </c>
      <c r="G1558">
        <v>2222222</v>
      </c>
      <c r="H1558">
        <v>0</v>
      </c>
      <c r="I1558">
        <v>0</v>
      </c>
      <c r="J1558">
        <v>0</v>
      </c>
      <c r="K1558">
        <v>0</v>
      </c>
      <c r="L1558">
        <v>0</v>
      </c>
      <c r="M1558">
        <v>0</v>
      </c>
    </row>
    <row r="1559" spans="2:13" x14ac:dyDescent="0.2">
      <c r="B1559">
        <v>0</v>
      </c>
      <c r="C1559">
        <v>0</v>
      </c>
      <c r="D1559">
        <v>0</v>
      </c>
      <c r="E1559">
        <v>0</v>
      </c>
      <c r="F1559">
        <v>0</v>
      </c>
      <c r="G1559">
        <v>2222222</v>
      </c>
      <c r="H1559">
        <v>0</v>
      </c>
      <c r="I1559">
        <v>0</v>
      </c>
      <c r="J1559">
        <v>0</v>
      </c>
      <c r="K1559">
        <v>0</v>
      </c>
      <c r="L1559">
        <v>0</v>
      </c>
      <c r="M1559">
        <v>0</v>
      </c>
    </row>
    <row r="1560" spans="2:13" x14ac:dyDescent="0.2">
      <c r="B1560">
        <v>0</v>
      </c>
      <c r="C1560">
        <v>0</v>
      </c>
      <c r="D1560">
        <v>0</v>
      </c>
      <c r="E1560">
        <v>0</v>
      </c>
      <c r="F1560">
        <v>0</v>
      </c>
      <c r="G1560">
        <v>2222222</v>
      </c>
      <c r="H1560">
        <v>0</v>
      </c>
      <c r="I1560">
        <v>0</v>
      </c>
      <c r="J1560">
        <v>0</v>
      </c>
      <c r="K1560">
        <v>0</v>
      </c>
      <c r="L1560">
        <v>0</v>
      </c>
      <c r="M1560">
        <v>0</v>
      </c>
    </row>
    <row r="1561" spans="2:13" x14ac:dyDescent="0.2">
      <c r="B1561">
        <v>0</v>
      </c>
      <c r="C1561">
        <v>0</v>
      </c>
      <c r="D1561">
        <v>0</v>
      </c>
      <c r="E1561">
        <v>0</v>
      </c>
      <c r="F1561">
        <v>0</v>
      </c>
      <c r="G1561">
        <v>2222222</v>
      </c>
      <c r="H1561">
        <v>0</v>
      </c>
      <c r="I1561">
        <v>0</v>
      </c>
      <c r="J1561">
        <v>0</v>
      </c>
      <c r="K1561">
        <v>0</v>
      </c>
      <c r="L1561">
        <v>0</v>
      </c>
      <c r="M1561">
        <v>0</v>
      </c>
    </row>
    <row r="1562" spans="2:13" x14ac:dyDescent="0.2">
      <c r="B1562">
        <v>0</v>
      </c>
      <c r="C1562">
        <v>0</v>
      </c>
      <c r="D1562">
        <v>0</v>
      </c>
      <c r="E1562">
        <v>0</v>
      </c>
      <c r="F1562">
        <v>0</v>
      </c>
      <c r="G1562">
        <v>2222222</v>
      </c>
      <c r="H1562">
        <v>0</v>
      </c>
      <c r="I1562">
        <v>0</v>
      </c>
      <c r="J1562">
        <v>0</v>
      </c>
      <c r="K1562">
        <v>0</v>
      </c>
      <c r="L1562">
        <v>0</v>
      </c>
      <c r="M1562">
        <v>0</v>
      </c>
    </row>
    <row r="1563" spans="2:13" x14ac:dyDescent="0.2">
      <c r="B1563">
        <v>0</v>
      </c>
      <c r="C1563">
        <v>0</v>
      </c>
      <c r="D1563">
        <v>0</v>
      </c>
      <c r="E1563">
        <v>0</v>
      </c>
      <c r="F1563">
        <v>0</v>
      </c>
      <c r="G1563">
        <v>2222222</v>
      </c>
      <c r="H1563">
        <v>0</v>
      </c>
      <c r="I1563">
        <v>0</v>
      </c>
      <c r="J1563">
        <v>0</v>
      </c>
      <c r="K1563">
        <v>0</v>
      </c>
      <c r="L1563">
        <v>0</v>
      </c>
      <c r="M1563">
        <v>0</v>
      </c>
    </row>
    <row r="1564" spans="2:13" x14ac:dyDescent="0.2">
      <c r="B1564">
        <v>0</v>
      </c>
      <c r="C1564">
        <v>0</v>
      </c>
      <c r="D1564">
        <v>0</v>
      </c>
      <c r="E1564">
        <v>0</v>
      </c>
      <c r="F1564">
        <v>0</v>
      </c>
      <c r="G1564">
        <v>2222222</v>
      </c>
      <c r="H1564">
        <v>0</v>
      </c>
      <c r="I1564">
        <v>0</v>
      </c>
      <c r="J1564">
        <v>0</v>
      </c>
      <c r="K1564">
        <v>0</v>
      </c>
      <c r="L1564">
        <v>0</v>
      </c>
      <c r="M1564">
        <v>0</v>
      </c>
    </row>
    <row r="1565" spans="2:13" x14ac:dyDescent="0.2">
      <c r="B1565">
        <v>0</v>
      </c>
      <c r="C1565">
        <v>0</v>
      </c>
      <c r="D1565">
        <v>0</v>
      </c>
      <c r="E1565">
        <v>0</v>
      </c>
      <c r="F1565">
        <v>0</v>
      </c>
      <c r="G1565">
        <v>2222222</v>
      </c>
      <c r="H1565">
        <v>0</v>
      </c>
      <c r="I1565">
        <v>0</v>
      </c>
      <c r="J1565">
        <v>0</v>
      </c>
      <c r="K1565">
        <v>0</v>
      </c>
      <c r="L1565">
        <v>0</v>
      </c>
      <c r="M1565">
        <v>0</v>
      </c>
    </row>
    <row r="1566" spans="2:13" x14ac:dyDescent="0.2">
      <c r="B1566">
        <v>0</v>
      </c>
      <c r="C1566">
        <v>0</v>
      </c>
      <c r="D1566">
        <v>0</v>
      </c>
      <c r="E1566">
        <v>0</v>
      </c>
      <c r="F1566">
        <v>0</v>
      </c>
      <c r="G1566">
        <v>2222222</v>
      </c>
      <c r="H1566">
        <v>0</v>
      </c>
      <c r="I1566">
        <v>0</v>
      </c>
      <c r="J1566">
        <v>0</v>
      </c>
      <c r="K1566">
        <v>0</v>
      </c>
      <c r="L1566">
        <v>0</v>
      </c>
      <c r="M1566">
        <v>0</v>
      </c>
    </row>
    <row r="1567" spans="2:13" x14ac:dyDescent="0.2">
      <c r="B1567">
        <v>0</v>
      </c>
      <c r="C1567">
        <v>0</v>
      </c>
      <c r="D1567">
        <v>0</v>
      </c>
      <c r="E1567">
        <v>0</v>
      </c>
      <c r="F1567">
        <v>0</v>
      </c>
      <c r="G1567">
        <v>2222222</v>
      </c>
      <c r="H1567">
        <v>0</v>
      </c>
      <c r="I1567">
        <v>0</v>
      </c>
      <c r="J1567">
        <v>0</v>
      </c>
      <c r="K1567">
        <v>0</v>
      </c>
      <c r="L1567">
        <v>0</v>
      </c>
      <c r="M1567">
        <v>0</v>
      </c>
    </row>
    <row r="1568" spans="2:13" x14ac:dyDescent="0.2">
      <c r="B1568">
        <v>0</v>
      </c>
      <c r="C1568">
        <v>0</v>
      </c>
      <c r="D1568">
        <v>0</v>
      </c>
      <c r="E1568">
        <v>0</v>
      </c>
      <c r="F1568">
        <v>0</v>
      </c>
      <c r="G1568">
        <v>2222222</v>
      </c>
      <c r="H1568">
        <v>0</v>
      </c>
      <c r="I1568">
        <v>0</v>
      </c>
      <c r="J1568">
        <v>0</v>
      </c>
      <c r="K1568">
        <v>0</v>
      </c>
      <c r="L1568">
        <v>0</v>
      </c>
      <c r="M1568">
        <v>0</v>
      </c>
    </row>
    <row r="1569" spans="2:13" x14ac:dyDescent="0.2">
      <c r="B1569">
        <v>0</v>
      </c>
      <c r="C1569">
        <v>0</v>
      </c>
      <c r="D1569">
        <v>0</v>
      </c>
      <c r="E1569">
        <v>0</v>
      </c>
      <c r="F1569">
        <v>0</v>
      </c>
      <c r="G1569">
        <v>2222222</v>
      </c>
      <c r="H1569">
        <v>0</v>
      </c>
      <c r="I1569">
        <v>0</v>
      </c>
      <c r="J1569">
        <v>0</v>
      </c>
      <c r="K1569">
        <v>0</v>
      </c>
      <c r="L1569">
        <v>0</v>
      </c>
      <c r="M1569">
        <v>0</v>
      </c>
    </row>
    <row r="1570" spans="2:13" x14ac:dyDescent="0.2">
      <c r="B1570">
        <v>0</v>
      </c>
      <c r="C1570">
        <v>0</v>
      </c>
      <c r="D1570">
        <v>0</v>
      </c>
      <c r="E1570">
        <v>0</v>
      </c>
      <c r="F1570">
        <v>0</v>
      </c>
      <c r="G1570">
        <v>2222222</v>
      </c>
      <c r="H1570">
        <v>0</v>
      </c>
      <c r="I1570">
        <v>0</v>
      </c>
      <c r="J1570">
        <v>0</v>
      </c>
      <c r="K1570">
        <v>0</v>
      </c>
      <c r="L1570">
        <v>0</v>
      </c>
      <c r="M1570">
        <v>0</v>
      </c>
    </row>
    <row r="1571" spans="2:13" x14ac:dyDescent="0.2">
      <c r="B1571">
        <v>0</v>
      </c>
      <c r="C1571">
        <v>0</v>
      </c>
      <c r="D1571">
        <v>0</v>
      </c>
      <c r="E1571">
        <v>0</v>
      </c>
      <c r="F1571">
        <v>0</v>
      </c>
      <c r="G1571">
        <v>2222222</v>
      </c>
      <c r="H1571">
        <v>0</v>
      </c>
      <c r="I1571">
        <v>0</v>
      </c>
      <c r="J1571">
        <v>0</v>
      </c>
      <c r="K1571">
        <v>0</v>
      </c>
      <c r="L1571">
        <v>0</v>
      </c>
      <c r="M1571">
        <v>0</v>
      </c>
    </row>
    <row r="1572" spans="2:13" x14ac:dyDescent="0.2">
      <c r="B1572">
        <v>0</v>
      </c>
      <c r="C1572">
        <v>0</v>
      </c>
      <c r="D1572">
        <v>0</v>
      </c>
      <c r="E1572">
        <v>0</v>
      </c>
      <c r="F1572">
        <v>0</v>
      </c>
      <c r="G1572">
        <v>2222222</v>
      </c>
      <c r="H1572">
        <v>0</v>
      </c>
      <c r="I1572">
        <v>0</v>
      </c>
      <c r="J1572">
        <v>0</v>
      </c>
      <c r="K1572">
        <v>0</v>
      </c>
      <c r="L1572">
        <v>0</v>
      </c>
      <c r="M1572">
        <v>0</v>
      </c>
    </row>
    <row r="1573" spans="2:13" x14ac:dyDescent="0.2">
      <c r="B1573">
        <v>0</v>
      </c>
      <c r="C1573">
        <v>0</v>
      </c>
      <c r="D1573">
        <v>0</v>
      </c>
      <c r="E1573">
        <v>0</v>
      </c>
      <c r="F1573">
        <v>0</v>
      </c>
      <c r="G1573">
        <v>2222222</v>
      </c>
      <c r="H1573">
        <v>0</v>
      </c>
      <c r="I1573">
        <v>0</v>
      </c>
      <c r="J1573">
        <v>0</v>
      </c>
      <c r="K1573">
        <v>0</v>
      </c>
      <c r="L1573">
        <v>0</v>
      </c>
      <c r="M1573">
        <v>0</v>
      </c>
    </row>
    <row r="1574" spans="2:13" x14ac:dyDescent="0.2">
      <c r="B1574">
        <v>0</v>
      </c>
      <c r="C1574">
        <v>0</v>
      </c>
      <c r="D1574">
        <v>0</v>
      </c>
      <c r="E1574">
        <v>0</v>
      </c>
      <c r="F1574">
        <v>0</v>
      </c>
      <c r="G1574">
        <v>2222222</v>
      </c>
      <c r="H1574">
        <v>0</v>
      </c>
      <c r="I1574">
        <v>0</v>
      </c>
      <c r="J1574">
        <v>0</v>
      </c>
      <c r="K1574">
        <v>0</v>
      </c>
      <c r="L1574">
        <v>0</v>
      </c>
      <c r="M1574">
        <v>0</v>
      </c>
    </row>
    <row r="1575" spans="2:13" x14ac:dyDescent="0.2">
      <c r="B1575">
        <v>0</v>
      </c>
      <c r="C1575">
        <v>0</v>
      </c>
      <c r="D1575">
        <v>0</v>
      </c>
      <c r="E1575">
        <v>0</v>
      </c>
      <c r="F1575">
        <v>0</v>
      </c>
      <c r="G1575">
        <v>2222222</v>
      </c>
      <c r="H1575">
        <v>0</v>
      </c>
      <c r="I1575">
        <v>0</v>
      </c>
      <c r="J1575">
        <v>0</v>
      </c>
      <c r="K1575">
        <v>0</v>
      </c>
      <c r="L1575">
        <v>0</v>
      </c>
      <c r="M1575">
        <v>0</v>
      </c>
    </row>
    <row r="1576" spans="2:13" x14ac:dyDescent="0.2">
      <c r="B1576">
        <v>0</v>
      </c>
      <c r="C1576">
        <v>0</v>
      </c>
      <c r="D1576">
        <v>0</v>
      </c>
      <c r="E1576">
        <v>0</v>
      </c>
      <c r="F1576">
        <v>0</v>
      </c>
      <c r="G1576">
        <v>2222222</v>
      </c>
      <c r="H1576">
        <v>0</v>
      </c>
      <c r="I1576">
        <v>0</v>
      </c>
      <c r="J1576">
        <v>0</v>
      </c>
      <c r="K1576">
        <v>0</v>
      </c>
      <c r="L1576">
        <v>0</v>
      </c>
      <c r="M1576">
        <v>0</v>
      </c>
    </row>
    <row r="1577" spans="2:13" x14ac:dyDescent="0.2">
      <c r="B1577">
        <v>0</v>
      </c>
      <c r="C1577">
        <v>0</v>
      </c>
      <c r="D1577">
        <v>0</v>
      </c>
      <c r="E1577">
        <v>0</v>
      </c>
      <c r="F1577">
        <v>0</v>
      </c>
      <c r="G1577">
        <v>2222222</v>
      </c>
      <c r="H1577">
        <v>0</v>
      </c>
      <c r="I1577">
        <v>0</v>
      </c>
      <c r="J1577">
        <v>0</v>
      </c>
      <c r="K1577">
        <v>0</v>
      </c>
      <c r="L1577">
        <v>0</v>
      </c>
      <c r="M1577">
        <v>0</v>
      </c>
    </row>
    <row r="1578" spans="2:13" x14ac:dyDescent="0.2">
      <c r="B1578">
        <v>0</v>
      </c>
      <c r="C1578">
        <v>0</v>
      </c>
      <c r="D1578">
        <v>0</v>
      </c>
      <c r="E1578">
        <v>0</v>
      </c>
      <c r="F1578">
        <v>0</v>
      </c>
      <c r="G1578">
        <v>2222222</v>
      </c>
      <c r="H1578">
        <v>0</v>
      </c>
      <c r="I1578">
        <v>0</v>
      </c>
      <c r="J1578">
        <v>0</v>
      </c>
      <c r="K1578">
        <v>0</v>
      </c>
      <c r="L1578">
        <v>0</v>
      </c>
      <c r="M1578">
        <v>0</v>
      </c>
    </row>
    <row r="1579" spans="2:13" x14ac:dyDescent="0.2">
      <c r="B1579">
        <v>0</v>
      </c>
      <c r="C1579">
        <v>0</v>
      </c>
      <c r="D1579">
        <v>0</v>
      </c>
      <c r="E1579">
        <v>0</v>
      </c>
      <c r="F1579">
        <v>0</v>
      </c>
      <c r="G1579">
        <v>2222222</v>
      </c>
      <c r="H1579">
        <v>0</v>
      </c>
      <c r="I1579">
        <v>0</v>
      </c>
      <c r="J1579">
        <v>0</v>
      </c>
      <c r="K1579">
        <v>0</v>
      </c>
      <c r="L1579">
        <v>0</v>
      </c>
      <c r="M1579">
        <v>0</v>
      </c>
    </row>
    <row r="1580" spans="2:13" x14ac:dyDescent="0.2">
      <c r="B1580">
        <v>0</v>
      </c>
      <c r="C1580">
        <v>0</v>
      </c>
      <c r="D1580">
        <v>0</v>
      </c>
      <c r="E1580">
        <v>0</v>
      </c>
      <c r="F1580">
        <v>0</v>
      </c>
      <c r="G1580">
        <v>2222222</v>
      </c>
      <c r="H1580">
        <v>0</v>
      </c>
      <c r="I1580">
        <v>0</v>
      </c>
      <c r="J1580">
        <v>0</v>
      </c>
      <c r="K1580">
        <v>0</v>
      </c>
      <c r="L1580">
        <v>0</v>
      </c>
      <c r="M1580">
        <v>0</v>
      </c>
    </row>
    <row r="1581" spans="2:13" x14ac:dyDescent="0.2">
      <c r="B1581">
        <v>0</v>
      </c>
      <c r="C1581">
        <v>0</v>
      </c>
      <c r="D1581">
        <v>0</v>
      </c>
      <c r="E1581">
        <v>0</v>
      </c>
      <c r="F1581">
        <v>0</v>
      </c>
      <c r="G1581">
        <v>2222222</v>
      </c>
      <c r="H1581">
        <v>0</v>
      </c>
      <c r="I1581">
        <v>0</v>
      </c>
      <c r="J1581">
        <v>0</v>
      </c>
      <c r="K1581">
        <v>0</v>
      </c>
      <c r="L1581">
        <v>0</v>
      </c>
      <c r="M1581">
        <v>0</v>
      </c>
    </row>
    <row r="1582" spans="2:13" x14ac:dyDescent="0.2">
      <c r="B1582">
        <v>0</v>
      </c>
      <c r="C1582">
        <v>0</v>
      </c>
      <c r="D1582">
        <v>0</v>
      </c>
      <c r="E1582">
        <v>0</v>
      </c>
      <c r="F1582">
        <v>0</v>
      </c>
      <c r="G1582">
        <v>2222222</v>
      </c>
      <c r="H1582">
        <v>0</v>
      </c>
      <c r="I1582">
        <v>0</v>
      </c>
      <c r="J1582">
        <v>0</v>
      </c>
      <c r="K1582">
        <v>0</v>
      </c>
      <c r="L1582">
        <v>0</v>
      </c>
      <c r="M1582">
        <v>0</v>
      </c>
    </row>
    <row r="1583" spans="2:13" x14ac:dyDescent="0.2">
      <c r="B1583">
        <v>0</v>
      </c>
      <c r="C1583">
        <v>0</v>
      </c>
      <c r="D1583">
        <v>0</v>
      </c>
      <c r="E1583">
        <v>0</v>
      </c>
      <c r="F1583">
        <v>0</v>
      </c>
      <c r="G1583">
        <v>2222222</v>
      </c>
      <c r="H1583">
        <v>0</v>
      </c>
      <c r="I1583">
        <v>0</v>
      </c>
      <c r="J1583">
        <v>0</v>
      </c>
      <c r="K1583">
        <v>0</v>
      </c>
      <c r="L1583">
        <v>0</v>
      </c>
      <c r="M1583">
        <v>0</v>
      </c>
    </row>
    <row r="1584" spans="2:13" x14ac:dyDescent="0.2">
      <c r="B1584">
        <v>0</v>
      </c>
      <c r="C1584">
        <v>0</v>
      </c>
      <c r="D1584">
        <v>0</v>
      </c>
      <c r="E1584">
        <v>0</v>
      </c>
      <c r="F1584">
        <v>0</v>
      </c>
      <c r="G1584">
        <v>2222222</v>
      </c>
      <c r="H1584">
        <v>0</v>
      </c>
      <c r="I1584">
        <v>0</v>
      </c>
      <c r="J1584">
        <v>0</v>
      </c>
      <c r="K1584">
        <v>0</v>
      </c>
      <c r="L1584">
        <v>0</v>
      </c>
      <c r="M1584">
        <v>0</v>
      </c>
    </row>
    <row r="1585" spans="2:13" x14ac:dyDescent="0.2">
      <c r="B1585">
        <v>0</v>
      </c>
      <c r="C1585">
        <v>0</v>
      </c>
      <c r="D1585">
        <v>0</v>
      </c>
      <c r="E1585">
        <v>0</v>
      </c>
      <c r="F1585">
        <v>0</v>
      </c>
      <c r="G1585">
        <v>2222222</v>
      </c>
      <c r="H1585">
        <v>0</v>
      </c>
      <c r="I1585">
        <v>0</v>
      </c>
      <c r="J1585">
        <v>0</v>
      </c>
      <c r="K1585">
        <v>0</v>
      </c>
      <c r="L1585">
        <v>0</v>
      </c>
      <c r="M1585">
        <v>0</v>
      </c>
    </row>
    <row r="1586" spans="2:13" x14ac:dyDescent="0.2">
      <c r="B1586">
        <v>0</v>
      </c>
      <c r="C1586">
        <v>0</v>
      </c>
      <c r="D1586">
        <v>0</v>
      </c>
      <c r="E1586">
        <v>0</v>
      </c>
      <c r="F1586">
        <v>0</v>
      </c>
      <c r="G1586">
        <v>2222222</v>
      </c>
      <c r="H1586">
        <v>0</v>
      </c>
      <c r="I1586">
        <v>0</v>
      </c>
      <c r="J1586">
        <v>0</v>
      </c>
      <c r="K1586">
        <v>0</v>
      </c>
      <c r="L1586">
        <v>0</v>
      </c>
      <c r="M1586">
        <v>0</v>
      </c>
    </row>
    <row r="1587" spans="2:13" x14ac:dyDescent="0.2">
      <c r="B1587">
        <v>0</v>
      </c>
      <c r="C1587">
        <v>0</v>
      </c>
      <c r="D1587">
        <v>0</v>
      </c>
      <c r="E1587">
        <v>0</v>
      </c>
      <c r="F1587">
        <v>0</v>
      </c>
      <c r="G1587">
        <v>2222222</v>
      </c>
      <c r="H1587">
        <v>0</v>
      </c>
      <c r="I1587">
        <v>0</v>
      </c>
      <c r="J1587">
        <v>0</v>
      </c>
      <c r="K1587">
        <v>0</v>
      </c>
      <c r="L1587">
        <v>0</v>
      </c>
      <c r="M1587">
        <v>0</v>
      </c>
    </row>
    <row r="1588" spans="2:13" x14ac:dyDescent="0.2">
      <c r="B1588">
        <v>0</v>
      </c>
      <c r="C1588">
        <v>0</v>
      </c>
      <c r="D1588">
        <v>0</v>
      </c>
      <c r="E1588">
        <v>0</v>
      </c>
      <c r="F1588">
        <v>0</v>
      </c>
      <c r="G1588">
        <v>2222222</v>
      </c>
      <c r="H1588">
        <v>0</v>
      </c>
      <c r="I1588">
        <v>0</v>
      </c>
      <c r="J1588">
        <v>0</v>
      </c>
      <c r="K1588">
        <v>0</v>
      </c>
      <c r="L1588">
        <v>0</v>
      </c>
      <c r="M1588">
        <v>0</v>
      </c>
    </row>
    <row r="1589" spans="2:13" x14ac:dyDescent="0.2">
      <c r="B1589">
        <v>0</v>
      </c>
      <c r="C1589">
        <v>0</v>
      </c>
      <c r="D1589">
        <v>0</v>
      </c>
      <c r="E1589">
        <v>0</v>
      </c>
      <c r="F1589">
        <v>0</v>
      </c>
      <c r="G1589">
        <v>2222222</v>
      </c>
      <c r="H1589">
        <v>0</v>
      </c>
      <c r="I1589">
        <v>0</v>
      </c>
      <c r="J1589">
        <v>0</v>
      </c>
      <c r="K1589">
        <v>0</v>
      </c>
      <c r="L1589">
        <v>0</v>
      </c>
      <c r="M1589">
        <v>0</v>
      </c>
    </row>
    <row r="1590" spans="2:13" x14ac:dyDescent="0.2">
      <c r="B1590">
        <v>0</v>
      </c>
      <c r="C1590">
        <v>0</v>
      </c>
      <c r="D1590">
        <v>0</v>
      </c>
      <c r="E1590">
        <v>0</v>
      </c>
      <c r="F1590">
        <v>0</v>
      </c>
      <c r="G1590">
        <v>2222222</v>
      </c>
      <c r="H1590">
        <v>0</v>
      </c>
      <c r="I1590">
        <v>0</v>
      </c>
      <c r="J1590">
        <v>0</v>
      </c>
      <c r="K1590">
        <v>0</v>
      </c>
      <c r="L1590">
        <v>0</v>
      </c>
      <c r="M1590">
        <v>0</v>
      </c>
    </row>
    <row r="1591" spans="2:13" x14ac:dyDescent="0.2">
      <c r="B1591">
        <v>0</v>
      </c>
      <c r="C1591">
        <v>0</v>
      </c>
      <c r="D1591">
        <v>0</v>
      </c>
      <c r="E1591">
        <v>0</v>
      </c>
      <c r="F1591">
        <v>0</v>
      </c>
      <c r="G1591">
        <v>2222222</v>
      </c>
      <c r="H1591">
        <v>0</v>
      </c>
      <c r="I1591">
        <v>0</v>
      </c>
      <c r="J1591">
        <v>0</v>
      </c>
      <c r="K1591">
        <v>0</v>
      </c>
      <c r="L1591">
        <v>0</v>
      </c>
      <c r="M1591">
        <v>0</v>
      </c>
    </row>
    <row r="1592" spans="2:13" x14ac:dyDescent="0.2">
      <c r="B1592">
        <v>0</v>
      </c>
      <c r="C1592">
        <v>0</v>
      </c>
      <c r="D1592">
        <v>0</v>
      </c>
      <c r="E1592">
        <v>0</v>
      </c>
      <c r="F1592">
        <v>0</v>
      </c>
      <c r="G1592">
        <v>2222222</v>
      </c>
      <c r="H1592">
        <v>0</v>
      </c>
      <c r="I1592">
        <v>0</v>
      </c>
      <c r="J1592">
        <v>0</v>
      </c>
      <c r="K1592">
        <v>0</v>
      </c>
      <c r="L1592">
        <v>0</v>
      </c>
      <c r="M1592">
        <v>0</v>
      </c>
    </row>
    <row r="1593" spans="2:13" x14ac:dyDescent="0.2">
      <c r="B1593">
        <v>0</v>
      </c>
      <c r="C1593">
        <v>0</v>
      </c>
      <c r="D1593">
        <v>0</v>
      </c>
      <c r="E1593">
        <v>0</v>
      </c>
      <c r="F1593">
        <v>0</v>
      </c>
      <c r="G1593">
        <v>2222222</v>
      </c>
      <c r="H1593">
        <v>0</v>
      </c>
      <c r="I1593">
        <v>0</v>
      </c>
      <c r="J1593">
        <v>0</v>
      </c>
      <c r="K1593">
        <v>0</v>
      </c>
      <c r="L1593">
        <v>0</v>
      </c>
      <c r="M1593">
        <v>0</v>
      </c>
    </row>
    <row r="1594" spans="2:13" x14ac:dyDescent="0.2">
      <c r="B1594">
        <v>0</v>
      </c>
      <c r="C1594">
        <v>0</v>
      </c>
      <c r="D1594">
        <v>0</v>
      </c>
      <c r="E1594">
        <v>0</v>
      </c>
      <c r="F1594">
        <v>0</v>
      </c>
      <c r="G1594">
        <v>2222222</v>
      </c>
      <c r="H1594">
        <v>0</v>
      </c>
      <c r="I1594">
        <v>0</v>
      </c>
      <c r="J1594">
        <v>0</v>
      </c>
      <c r="K1594">
        <v>0</v>
      </c>
      <c r="L1594">
        <v>0</v>
      </c>
      <c r="M1594">
        <v>0</v>
      </c>
    </row>
    <row r="1595" spans="2:13" x14ac:dyDescent="0.2">
      <c r="B1595">
        <v>0</v>
      </c>
      <c r="C1595">
        <v>0</v>
      </c>
      <c r="D1595">
        <v>0</v>
      </c>
      <c r="E1595">
        <v>0</v>
      </c>
      <c r="F1595">
        <v>0</v>
      </c>
      <c r="G1595">
        <v>2222222</v>
      </c>
      <c r="H1595">
        <v>0</v>
      </c>
      <c r="I1595">
        <v>0</v>
      </c>
      <c r="J1595">
        <v>0</v>
      </c>
      <c r="K1595">
        <v>0</v>
      </c>
      <c r="L1595">
        <v>0</v>
      </c>
      <c r="M1595">
        <v>0</v>
      </c>
    </row>
    <row r="1596" spans="2:13" x14ac:dyDescent="0.2">
      <c r="B1596">
        <v>0</v>
      </c>
      <c r="C1596">
        <v>0</v>
      </c>
      <c r="D1596">
        <v>0</v>
      </c>
      <c r="E1596">
        <v>0</v>
      </c>
      <c r="F1596">
        <v>0</v>
      </c>
      <c r="G1596">
        <v>2222222</v>
      </c>
      <c r="H1596">
        <v>0</v>
      </c>
      <c r="I1596">
        <v>0</v>
      </c>
      <c r="J1596">
        <v>0</v>
      </c>
      <c r="K1596">
        <v>0</v>
      </c>
      <c r="L1596">
        <v>0</v>
      </c>
      <c r="M1596">
        <v>0</v>
      </c>
    </row>
    <row r="1597" spans="2:13" x14ac:dyDescent="0.2">
      <c r="B1597">
        <v>0</v>
      </c>
      <c r="C1597">
        <v>0</v>
      </c>
      <c r="D1597">
        <v>0</v>
      </c>
      <c r="E1597">
        <v>0</v>
      </c>
      <c r="F1597">
        <v>0</v>
      </c>
      <c r="G1597">
        <v>2222222</v>
      </c>
      <c r="H1597">
        <v>0</v>
      </c>
      <c r="I1597">
        <v>0</v>
      </c>
      <c r="J1597">
        <v>0</v>
      </c>
      <c r="K1597">
        <v>0</v>
      </c>
      <c r="L1597">
        <v>0</v>
      </c>
      <c r="M1597">
        <v>0</v>
      </c>
    </row>
    <row r="1598" spans="2:13" x14ac:dyDescent="0.2">
      <c r="B1598">
        <v>0</v>
      </c>
      <c r="C1598">
        <v>0</v>
      </c>
      <c r="D1598">
        <v>0</v>
      </c>
      <c r="E1598">
        <v>0</v>
      </c>
      <c r="F1598">
        <v>0</v>
      </c>
      <c r="G1598">
        <v>2222222</v>
      </c>
      <c r="H1598">
        <v>0</v>
      </c>
      <c r="I1598">
        <v>0</v>
      </c>
      <c r="J1598">
        <v>0</v>
      </c>
      <c r="K1598">
        <v>0</v>
      </c>
      <c r="L1598">
        <v>0</v>
      </c>
      <c r="M1598">
        <v>0</v>
      </c>
    </row>
    <row r="1599" spans="2:13" x14ac:dyDescent="0.2">
      <c r="B1599">
        <v>0</v>
      </c>
      <c r="C1599">
        <v>0</v>
      </c>
      <c r="D1599">
        <v>0</v>
      </c>
      <c r="E1599">
        <v>0</v>
      </c>
      <c r="F1599">
        <v>0</v>
      </c>
      <c r="G1599">
        <v>2222222</v>
      </c>
      <c r="H1599">
        <v>0</v>
      </c>
      <c r="I1599">
        <v>0</v>
      </c>
      <c r="J1599">
        <v>0</v>
      </c>
      <c r="K1599">
        <v>0</v>
      </c>
      <c r="L1599">
        <v>0</v>
      </c>
      <c r="M1599">
        <v>0</v>
      </c>
    </row>
    <row r="1600" spans="2:13" x14ac:dyDescent="0.2">
      <c r="B1600">
        <v>0</v>
      </c>
      <c r="C1600">
        <v>0</v>
      </c>
      <c r="D1600">
        <v>0</v>
      </c>
      <c r="E1600">
        <v>0</v>
      </c>
      <c r="F1600">
        <v>0</v>
      </c>
      <c r="G1600">
        <v>2222222</v>
      </c>
      <c r="H1600">
        <v>0</v>
      </c>
      <c r="I1600">
        <v>0</v>
      </c>
      <c r="J1600">
        <v>0</v>
      </c>
      <c r="K1600">
        <v>0</v>
      </c>
      <c r="L1600">
        <v>0</v>
      </c>
      <c r="M1600">
        <v>0</v>
      </c>
    </row>
    <row r="1601" spans="2:13" x14ac:dyDescent="0.2">
      <c r="B1601">
        <v>0</v>
      </c>
      <c r="C1601">
        <v>0</v>
      </c>
      <c r="D1601">
        <v>0</v>
      </c>
      <c r="E1601">
        <v>0</v>
      </c>
      <c r="F1601">
        <v>0</v>
      </c>
      <c r="G1601">
        <v>2222222</v>
      </c>
      <c r="H1601">
        <v>0</v>
      </c>
      <c r="I1601">
        <v>0</v>
      </c>
      <c r="J1601">
        <v>0</v>
      </c>
      <c r="K1601">
        <v>0</v>
      </c>
      <c r="L1601">
        <v>0</v>
      </c>
      <c r="M1601">
        <v>0</v>
      </c>
    </row>
    <row r="1602" spans="2:13" x14ac:dyDescent="0.2">
      <c r="B1602">
        <v>0</v>
      </c>
      <c r="C1602">
        <v>0</v>
      </c>
      <c r="D1602">
        <v>0</v>
      </c>
      <c r="E1602">
        <v>0</v>
      </c>
      <c r="F1602">
        <v>0</v>
      </c>
      <c r="G1602">
        <v>2222222</v>
      </c>
      <c r="H1602">
        <v>0</v>
      </c>
      <c r="I1602">
        <v>0</v>
      </c>
      <c r="J1602">
        <v>0</v>
      </c>
      <c r="K1602">
        <v>0</v>
      </c>
      <c r="L1602">
        <v>0</v>
      </c>
      <c r="M1602">
        <v>0</v>
      </c>
    </row>
    <row r="1603" spans="2:13" x14ac:dyDescent="0.2">
      <c r="B1603">
        <v>0</v>
      </c>
      <c r="C1603">
        <v>0</v>
      </c>
      <c r="D1603">
        <v>0</v>
      </c>
      <c r="E1603">
        <v>0</v>
      </c>
      <c r="F1603">
        <v>0</v>
      </c>
      <c r="G1603">
        <v>2222222</v>
      </c>
      <c r="H1603">
        <v>0</v>
      </c>
      <c r="I1603">
        <v>0</v>
      </c>
      <c r="J1603">
        <v>0</v>
      </c>
      <c r="K1603">
        <v>0</v>
      </c>
      <c r="L1603">
        <v>0</v>
      </c>
      <c r="M1603">
        <v>0</v>
      </c>
    </row>
    <row r="1604" spans="2:13" x14ac:dyDescent="0.2">
      <c r="B1604">
        <v>0</v>
      </c>
      <c r="C1604">
        <v>0</v>
      </c>
      <c r="D1604">
        <v>0</v>
      </c>
      <c r="E1604">
        <v>0</v>
      </c>
      <c r="F1604">
        <v>0</v>
      </c>
      <c r="G1604">
        <v>2222222</v>
      </c>
      <c r="H1604">
        <v>0</v>
      </c>
      <c r="I1604">
        <v>0</v>
      </c>
      <c r="J1604">
        <v>0</v>
      </c>
      <c r="K1604">
        <v>0</v>
      </c>
      <c r="L1604">
        <v>0</v>
      </c>
      <c r="M1604">
        <v>0</v>
      </c>
    </row>
    <row r="1605" spans="2:13" x14ac:dyDescent="0.2">
      <c r="B1605">
        <v>0</v>
      </c>
      <c r="C1605">
        <v>0</v>
      </c>
      <c r="D1605">
        <v>0</v>
      </c>
      <c r="E1605">
        <v>0</v>
      </c>
      <c r="F1605">
        <v>0</v>
      </c>
      <c r="G1605">
        <v>2222222</v>
      </c>
      <c r="H1605">
        <v>0</v>
      </c>
      <c r="I1605">
        <v>0</v>
      </c>
      <c r="J1605">
        <v>0</v>
      </c>
      <c r="K1605">
        <v>0</v>
      </c>
      <c r="L1605">
        <v>0</v>
      </c>
      <c r="M1605">
        <v>0</v>
      </c>
    </row>
    <row r="1606" spans="2:13" x14ac:dyDescent="0.2">
      <c r="B1606">
        <v>0</v>
      </c>
      <c r="C1606">
        <v>0</v>
      </c>
      <c r="D1606">
        <v>0</v>
      </c>
      <c r="E1606">
        <v>0</v>
      </c>
      <c r="F1606">
        <v>0</v>
      </c>
      <c r="G1606">
        <v>2222222</v>
      </c>
      <c r="H1606">
        <v>0</v>
      </c>
      <c r="I1606">
        <v>0</v>
      </c>
      <c r="J1606">
        <v>0</v>
      </c>
      <c r="K1606">
        <v>0</v>
      </c>
      <c r="L1606">
        <v>0</v>
      </c>
      <c r="M1606">
        <v>0</v>
      </c>
    </row>
    <row r="1607" spans="2:13" x14ac:dyDescent="0.2">
      <c r="B1607">
        <v>0</v>
      </c>
      <c r="C1607">
        <v>0</v>
      </c>
      <c r="D1607">
        <v>0</v>
      </c>
      <c r="E1607">
        <v>0</v>
      </c>
      <c r="F1607">
        <v>0</v>
      </c>
      <c r="G1607">
        <v>2222222</v>
      </c>
      <c r="H1607">
        <v>0</v>
      </c>
      <c r="I1607">
        <v>0</v>
      </c>
      <c r="J1607">
        <v>0</v>
      </c>
      <c r="K1607">
        <v>0</v>
      </c>
      <c r="L1607">
        <v>0</v>
      </c>
      <c r="M1607">
        <v>0</v>
      </c>
    </row>
    <row r="1608" spans="2:13" x14ac:dyDescent="0.2">
      <c r="B1608">
        <v>0</v>
      </c>
      <c r="C1608">
        <v>0</v>
      </c>
      <c r="D1608">
        <v>0</v>
      </c>
      <c r="E1608">
        <v>0</v>
      </c>
      <c r="F1608">
        <v>0</v>
      </c>
      <c r="G1608">
        <v>2222222</v>
      </c>
      <c r="H1608">
        <v>0</v>
      </c>
      <c r="I1608">
        <v>0</v>
      </c>
      <c r="J1608">
        <v>0</v>
      </c>
      <c r="K1608">
        <v>0</v>
      </c>
      <c r="L1608">
        <v>0</v>
      </c>
      <c r="M1608">
        <v>0</v>
      </c>
    </row>
    <row r="1609" spans="2:13" x14ac:dyDescent="0.2">
      <c r="B1609">
        <v>0</v>
      </c>
      <c r="C1609">
        <v>0</v>
      </c>
      <c r="D1609">
        <v>0</v>
      </c>
      <c r="E1609">
        <v>0</v>
      </c>
      <c r="F1609">
        <v>0</v>
      </c>
      <c r="G1609">
        <v>2222222</v>
      </c>
      <c r="H1609">
        <v>0</v>
      </c>
      <c r="I1609">
        <v>0</v>
      </c>
      <c r="J1609">
        <v>0</v>
      </c>
      <c r="K1609">
        <v>0</v>
      </c>
      <c r="L1609">
        <v>0</v>
      </c>
      <c r="M1609">
        <v>0</v>
      </c>
    </row>
    <row r="1610" spans="2:13" x14ac:dyDescent="0.2">
      <c r="B1610">
        <v>0</v>
      </c>
      <c r="C1610">
        <v>0</v>
      </c>
      <c r="D1610">
        <v>0</v>
      </c>
      <c r="E1610">
        <v>0</v>
      </c>
      <c r="F1610">
        <v>0</v>
      </c>
      <c r="G1610">
        <v>2222222</v>
      </c>
      <c r="H1610">
        <v>0</v>
      </c>
      <c r="I1610">
        <v>0</v>
      </c>
      <c r="J1610">
        <v>0</v>
      </c>
      <c r="K1610">
        <v>0</v>
      </c>
      <c r="L1610">
        <v>0</v>
      </c>
      <c r="M1610">
        <v>0</v>
      </c>
    </row>
    <row r="1611" spans="2:13" x14ac:dyDescent="0.2">
      <c r="B1611">
        <v>0</v>
      </c>
      <c r="C1611">
        <v>0</v>
      </c>
      <c r="D1611">
        <v>0</v>
      </c>
      <c r="E1611">
        <v>0</v>
      </c>
      <c r="F1611">
        <v>0</v>
      </c>
      <c r="G1611">
        <v>2222222</v>
      </c>
      <c r="H1611">
        <v>0</v>
      </c>
      <c r="I1611">
        <v>0</v>
      </c>
      <c r="J1611">
        <v>0</v>
      </c>
      <c r="K1611">
        <v>0</v>
      </c>
      <c r="L1611">
        <v>0</v>
      </c>
      <c r="M1611">
        <v>0</v>
      </c>
    </row>
    <row r="1612" spans="2:13" x14ac:dyDescent="0.2">
      <c r="B1612">
        <v>0</v>
      </c>
      <c r="C1612">
        <v>0</v>
      </c>
      <c r="D1612">
        <v>0</v>
      </c>
      <c r="E1612">
        <v>0</v>
      </c>
      <c r="F1612">
        <v>0</v>
      </c>
      <c r="G1612">
        <v>2222222</v>
      </c>
      <c r="H1612">
        <v>0</v>
      </c>
      <c r="I1612">
        <v>0</v>
      </c>
      <c r="J1612">
        <v>0</v>
      </c>
      <c r="K1612">
        <v>0</v>
      </c>
      <c r="L1612">
        <v>0</v>
      </c>
      <c r="M1612">
        <v>0</v>
      </c>
    </row>
    <row r="1613" spans="2:13" x14ac:dyDescent="0.2">
      <c r="B1613">
        <v>0</v>
      </c>
      <c r="C1613">
        <v>0</v>
      </c>
      <c r="D1613">
        <v>0</v>
      </c>
      <c r="E1613">
        <v>0</v>
      </c>
      <c r="F1613">
        <v>0</v>
      </c>
      <c r="G1613">
        <v>2222222</v>
      </c>
      <c r="H1613">
        <v>0</v>
      </c>
      <c r="I1613">
        <v>0</v>
      </c>
      <c r="J1613">
        <v>0</v>
      </c>
      <c r="K1613">
        <v>0</v>
      </c>
      <c r="L1613">
        <v>0</v>
      </c>
      <c r="M1613">
        <v>0</v>
      </c>
    </row>
    <row r="1614" spans="2:13" x14ac:dyDescent="0.2">
      <c r="B1614">
        <v>0</v>
      </c>
      <c r="C1614">
        <v>0</v>
      </c>
      <c r="D1614">
        <v>0</v>
      </c>
      <c r="E1614">
        <v>0</v>
      </c>
      <c r="F1614">
        <v>0</v>
      </c>
      <c r="G1614">
        <v>2222222</v>
      </c>
      <c r="H1614">
        <v>0</v>
      </c>
      <c r="I1614">
        <v>0</v>
      </c>
      <c r="J1614">
        <v>0</v>
      </c>
      <c r="K1614">
        <v>0</v>
      </c>
      <c r="L1614">
        <v>0</v>
      </c>
      <c r="M1614">
        <v>0</v>
      </c>
    </row>
    <row r="1615" spans="2:13" x14ac:dyDescent="0.2">
      <c r="B1615">
        <v>0</v>
      </c>
      <c r="C1615">
        <v>0</v>
      </c>
      <c r="D1615">
        <v>0</v>
      </c>
      <c r="E1615">
        <v>0</v>
      </c>
      <c r="F1615">
        <v>0</v>
      </c>
      <c r="G1615">
        <v>2222222</v>
      </c>
      <c r="H1615">
        <v>0</v>
      </c>
      <c r="I1615">
        <v>0</v>
      </c>
      <c r="J1615">
        <v>0</v>
      </c>
      <c r="K1615">
        <v>0</v>
      </c>
      <c r="L1615">
        <v>0</v>
      </c>
      <c r="M1615">
        <v>0</v>
      </c>
    </row>
    <row r="1616" spans="2:13" x14ac:dyDescent="0.2">
      <c r="B1616">
        <v>0</v>
      </c>
      <c r="C1616">
        <v>0</v>
      </c>
      <c r="D1616">
        <v>0</v>
      </c>
      <c r="E1616">
        <v>0</v>
      </c>
      <c r="F1616">
        <v>0</v>
      </c>
      <c r="G1616">
        <v>2222222</v>
      </c>
      <c r="H1616">
        <v>0</v>
      </c>
      <c r="I1616">
        <v>0</v>
      </c>
      <c r="J1616">
        <v>0</v>
      </c>
      <c r="K1616">
        <v>0</v>
      </c>
      <c r="L1616">
        <v>0</v>
      </c>
      <c r="M1616">
        <v>0</v>
      </c>
    </row>
    <row r="1617" spans="2:13" x14ac:dyDescent="0.2">
      <c r="B1617">
        <v>0</v>
      </c>
      <c r="C1617">
        <v>0</v>
      </c>
      <c r="D1617">
        <v>0</v>
      </c>
      <c r="E1617">
        <v>0</v>
      </c>
      <c r="F1617">
        <v>0</v>
      </c>
      <c r="G1617">
        <v>2222222</v>
      </c>
      <c r="H1617">
        <v>0</v>
      </c>
      <c r="I1617">
        <v>0</v>
      </c>
      <c r="J1617">
        <v>0</v>
      </c>
      <c r="K1617">
        <v>0</v>
      </c>
      <c r="L1617">
        <v>0</v>
      </c>
      <c r="M1617">
        <v>0</v>
      </c>
    </row>
    <row r="1618" spans="2:13" x14ac:dyDescent="0.2">
      <c r="B1618">
        <v>0</v>
      </c>
      <c r="C1618">
        <v>0</v>
      </c>
      <c r="D1618">
        <v>0</v>
      </c>
      <c r="E1618">
        <v>0</v>
      </c>
      <c r="F1618">
        <v>0</v>
      </c>
      <c r="G1618">
        <v>2222222</v>
      </c>
      <c r="H1618">
        <v>0</v>
      </c>
      <c r="I1618">
        <v>0</v>
      </c>
      <c r="J1618">
        <v>0</v>
      </c>
      <c r="K1618">
        <v>0</v>
      </c>
      <c r="L1618">
        <v>0</v>
      </c>
      <c r="M1618">
        <v>0</v>
      </c>
    </row>
    <row r="1619" spans="2:13" x14ac:dyDescent="0.2">
      <c r="B1619">
        <v>0</v>
      </c>
      <c r="C1619">
        <v>0</v>
      </c>
      <c r="D1619">
        <v>0</v>
      </c>
      <c r="E1619">
        <v>0</v>
      </c>
      <c r="F1619">
        <v>0</v>
      </c>
      <c r="G1619">
        <v>2222222</v>
      </c>
      <c r="H1619">
        <v>0</v>
      </c>
      <c r="I1619">
        <v>0</v>
      </c>
      <c r="J1619">
        <v>0</v>
      </c>
      <c r="K1619">
        <v>0</v>
      </c>
      <c r="L1619">
        <v>0</v>
      </c>
      <c r="M1619">
        <v>0</v>
      </c>
    </row>
    <row r="1620" spans="2:13" x14ac:dyDescent="0.2">
      <c r="B1620">
        <v>0</v>
      </c>
      <c r="C1620">
        <v>0</v>
      </c>
      <c r="D1620">
        <v>0</v>
      </c>
      <c r="E1620">
        <v>0</v>
      </c>
      <c r="F1620">
        <v>0</v>
      </c>
      <c r="G1620">
        <v>2222222</v>
      </c>
      <c r="H1620">
        <v>0</v>
      </c>
      <c r="I1620">
        <v>0</v>
      </c>
      <c r="J1620">
        <v>0</v>
      </c>
      <c r="K1620">
        <v>0</v>
      </c>
      <c r="L1620">
        <v>0</v>
      </c>
      <c r="M1620">
        <v>0</v>
      </c>
    </row>
    <row r="1621" spans="2:13" x14ac:dyDescent="0.2">
      <c r="B1621">
        <v>0</v>
      </c>
      <c r="C1621">
        <v>0</v>
      </c>
      <c r="D1621">
        <v>0</v>
      </c>
      <c r="E1621">
        <v>0</v>
      </c>
      <c r="F1621">
        <v>0</v>
      </c>
      <c r="G1621">
        <v>2222222</v>
      </c>
      <c r="H1621">
        <v>0</v>
      </c>
      <c r="I1621">
        <v>0</v>
      </c>
      <c r="J1621">
        <v>0</v>
      </c>
      <c r="K1621">
        <v>0</v>
      </c>
      <c r="L1621">
        <v>0</v>
      </c>
      <c r="M1621">
        <v>0</v>
      </c>
    </row>
    <row r="1622" spans="2:13" x14ac:dyDescent="0.2">
      <c r="B1622">
        <v>0</v>
      </c>
      <c r="C1622">
        <v>0</v>
      </c>
      <c r="D1622">
        <v>0</v>
      </c>
      <c r="E1622">
        <v>0</v>
      </c>
      <c r="F1622">
        <v>0</v>
      </c>
      <c r="G1622">
        <v>2222222</v>
      </c>
      <c r="H1622">
        <v>0</v>
      </c>
      <c r="I1622">
        <v>0</v>
      </c>
      <c r="J1622">
        <v>0</v>
      </c>
      <c r="K1622">
        <v>0</v>
      </c>
      <c r="L1622">
        <v>0</v>
      </c>
      <c r="M1622">
        <v>0</v>
      </c>
    </row>
    <row r="1623" spans="2:13" x14ac:dyDescent="0.2">
      <c r="B1623">
        <v>0</v>
      </c>
      <c r="C1623">
        <v>0</v>
      </c>
      <c r="D1623">
        <v>0</v>
      </c>
      <c r="E1623">
        <v>0</v>
      </c>
      <c r="F1623">
        <v>0</v>
      </c>
      <c r="G1623">
        <v>2222222</v>
      </c>
      <c r="H1623">
        <v>0</v>
      </c>
      <c r="I1623">
        <v>0</v>
      </c>
      <c r="J1623">
        <v>0</v>
      </c>
      <c r="K1623">
        <v>0</v>
      </c>
      <c r="L1623">
        <v>0</v>
      </c>
      <c r="M1623">
        <v>0</v>
      </c>
    </row>
    <row r="1624" spans="2:13" x14ac:dyDescent="0.2">
      <c r="B1624">
        <v>0</v>
      </c>
      <c r="C1624">
        <v>0</v>
      </c>
      <c r="D1624">
        <v>0</v>
      </c>
      <c r="E1624">
        <v>0</v>
      </c>
      <c r="F1624">
        <v>0</v>
      </c>
      <c r="G1624">
        <v>2222222</v>
      </c>
      <c r="H1624">
        <v>0</v>
      </c>
      <c r="I1624">
        <v>0</v>
      </c>
      <c r="J1624">
        <v>0</v>
      </c>
      <c r="K1624">
        <v>0</v>
      </c>
      <c r="L1624">
        <v>0</v>
      </c>
      <c r="M1624">
        <v>0</v>
      </c>
    </row>
    <row r="1625" spans="2:13" x14ac:dyDescent="0.2">
      <c r="B1625">
        <v>0</v>
      </c>
      <c r="C1625">
        <v>0</v>
      </c>
      <c r="D1625">
        <v>0</v>
      </c>
      <c r="E1625">
        <v>0</v>
      </c>
      <c r="F1625">
        <v>0</v>
      </c>
      <c r="G1625">
        <v>2222222</v>
      </c>
      <c r="H1625">
        <v>0</v>
      </c>
      <c r="I1625">
        <v>0</v>
      </c>
      <c r="J1625">
        <v>0</v>
      </c>
      <c r="K1625">
        <v>0</v>
      </c>
      <c r="L1625">
        <v>0</v>
      </c>
      <c r="M1625">
        <v>0</v>
      </c>
    </row>
    <row r="1626" spans="2:13" x14ac:dyDescent="0.2">
      <c r="B1626">
        <v>0</v>
      </c>
      <c r="C1626">
        <v>0</v>
      </c>
      <c r="D1626">
        <v>0</v>
      </c>
      <c r="E1626">
        <v>0</v>
      </c>
      <c r="F1626">
        <v>0</v>
      </c>
      <c r="G1626">
        <v>2222222</v>
      </c>
      <c r="H1626">
        <v>0</v>
      </c>
      <c r="I1626">
        <v>0</v>
      </c>
      <c r="J1626">
        <v>0</v>
      </c>
      <c r="K1626">
        <v>0</v>
      </c>
      <c r="L1626">
        <v>0</v>
      </c>
      <c r="M1626">
        <v>0</v>
      </c>
    </row>
    <row r="1627" spans="2:13" x14ac:dyDescent="0.2">
      <c r="B1627">
        <v>0</v>
      </c>
      <c r="C1627">
        <v>0</v>
      </c>
      <c r="D1627">
        <v>0</v>
      </c>
      <c r="E1627">
        <v>0</v>
      </c>
      <c r="F1627">
        <v>0</v>
      </c>
      <c r="G1627">
        <v>2222222</v>
      </c>
      <c r="H1627">
        <v>0</v>
      </c>
      <c r="I1627">
        <v>0</v>
      </c>
      <c r="J1627">
        <v>0</v>
      </c>
      <c r="K1627">
        <v>0</v>
      </c>
      <c r="L1627">
        <v>0</v>
      </c>
      <c r="M1627">
        <v>0</v>
      </c>
    </row>
    <row r="1628" spans="2:13" x14ac:dyDescent="0.2">
      <c r="B1628">
        <v>0</v>
      </c>
      <c r="C1628">
        <v>0</v>
      </c>
      <c r="D1628">
        <v>0</v>
      </c>
      <c r="E1628">
        <v>0</v>
      </c>
      <c r="F1628">
        <v>0</v>
      </c>
      <c r="G1628">
        <v>2222222</v>
      </c>
      <c r="H1628">
        <v>0</v>
      </c>
      <c r="I1628">
        <v>0</v>
      </c>
      <c r="J1628">
        <v>0</v>
      </c>
      <c r="K1628">
        <v>0</v>
      </c>
      <c r="L1628">
        <v>0</v>
      </c>
      <c r="M1628">
        <v>0</v>
      </c>
    </row>
    <row r="1629" spans="2:13" x14ac:dyDescent="0.2">
      <c r="B1629">
        <v>0</v>
      </c>
      <c r="C1629">
        <v>0</v>
      </c>
      <c r="D1629">
        <v>0</v>
      </c>
      <c r="E1629">
        <v>0</v>
      </c>
      <c r="F1629">
        <v>0</v>
      </c>
      <c r="G1629">
        <v>2222222</v>
      </c>
      <c r="H1629">
        <v>0</v>
      </c>
      <c r="I1629">
        <v>0</v>
      </c>
      <c r="J1629">
        <v>0</v>
      </c>
      <c r="K1629">
        <v>0</v>
      </c>
      <c r="L1629">
        <v>0</v>
      </c>
      <c r="M1629">
        <v>0</v>
      </c>
    </row>
    <row r="1630" spans="2:13" x14ac:dyDescent="0.2">
      <c r="B1630">
        <v>0</v>
      </c>
      <c r="C1630">
        <v>0</v>
      </c>
      <c r="D1630">
        <v>0</v>
      </c>
      <c r="E1630">
        <v>0</v>
      </c>
      <c r="F1630">
        <v>0</v>
      </c>
      <c r="G1630">
        <v>2222222</v>
      </c>
      <c r="H1630">
        <v>0</v>
      </c>
      <c r="I1630">
        <v>0</v>
      </c>
      <c r="J1630">
        <v>0</v>
      </c>
      <c r="K1630">
        <v>0</v>
      </c>
      <c r="L1630">
        <v>0</v>
      </c>
      <c r="M1630">
        <v>0</v>
      </c>
    </row>
    <row r="1631" spans="2:13" x14ac:dyDescent="0.2">
      <c r="B1631">
        <v>0</v>
      </c>
      <c r="C1631">
        <v>0</v>
      </c>
      <c r="D1631">
        <v>0</v>
      </c>
      <c r="E1631">
        <v>0</v>
      </c>
      <c r="F1631">
        <v>0</v>
      </c>
      <c r="G1631">
        <v>2222222</v>
      </c>
      <c r="H1631">
        <v>0</v>
      </c>
      <c r="I1631">
        <v>0</v>
      </c>
      <c r="J1631">
        <v>0</v>
      </c>
      <c r="K1631">
        <v>0</v>
      </c>
      <c r="L1631">
        <v>0</v>
      </c>
      <c r="M1631">
        <v>0</v>
      </c>
    </row>
    <row r="1632" spans="2:13" x14ac:dyDescent="0.2">
      <c r="B1632">
        <v>0</v>
      </c>
      <c r="C1632">
        <v>0</v>
      </c>
      <c r="D1632">
        <v>0</v>
      </c>
      <c r="E1632">
        <v>0</v>
      </c>
      <c r="F1632">
        <v>0</v>
      </c>
      <c r="G1632">
        <v>2222222</v>
      </c>
      <c r="H1632">
        <v>0</v>
      </c>
      <c r="I1632">
        <v>0</v>
      </c>
      <c r="J1632">
        <v>0</v>
      </c>
      <c r="K1632">
        <v>0</v>
      </c>
      <c r="L1632">
        <v>0</v>
      </c>
      <c r="M1632">
        <v>0</v>
      </c>
    </row>
    <row r="1633" spans="2:13" x14ac:dyDescent="0.2">
      <c r="B1633">
        <v>0</v>
      </c>
      <c r="C1633">
        <v>0</v>
      </c>
      <c r="D1633">
        <v>0</v>
      </c>
      <c r="E1633">
        <v>0</v>
      </c>
      <c r="F1633">
        <v>0</v>
      </c>
      <c r="G1633">
        <v>2222222</v>
      </c>
      <c r="H1633">
        <v>0</v>
      </c>
      <c r="I1633">
        <v>0</v>
      </c>
      <c r="J1633">
        <v>0</v>
      </c>
      <c r="K1633">
        <v>0</v>
      </c>
      <c r="L1633">
        <v>0</v>
      </c>
      <c r="M1633">
        <v>0</v>
      </c>
    </row>
    <row r="1634" spans="2:13" x14ac:dyDescent="0.2">
      <c r="B1634">
        <v>0</v>
      </c>
      <c r="C1634">
        <v>0</v>
      </c>
      <c r="D1634">
        <v>0</v>
      </c>
      <c r="E1634">
        <v>0</v>
      </c>
      <c r="F1634">
        <v>0</v>
      </c>
      <c r="G1634">
        <v>2222222</v>
      </c>
      <c r="H1634">
        <v>0</v>
      </c>
      <c r="I1634">
        <v>0</v>
      </c>
      <c r="J1634">
        <v>0</v>
      </c>
      <c r="K1634">
        <v>0</v>
      </c>
      <c r="L1634">
        <v>0</v>
      </c>
      <c r="M1634">
        <v>0</v>
      </c>
    </row>
    <row r="1635" spans="2:13" x14ac:dyDescent="0.2">
      <c r="B1635">
        <v>0</v>
      </c>
      <c r="C1635">
        <v>0</v>
      </c>
      <c r="D1635">
        <v>0</v>
      </c>
      <c r="E1635">
        <v>0</v>
      </c>
      <c r="F1635">
        <v>0</v>
      </c>
      <c r="G1635">
        <v>2222222</v>
      </c>
      <c r="H1635">
        <v>0</v>
      </c>
      <c r="I1635">
        <v>0</v>
      </c>
      <c r="J1635">
        <v>0</v>
      </c>
      <c r="K1635">
        <v>0</v>
      </c>
      <c r="L1635">
        <v>0</v>
      </c>
      <c r="M1635">
        <v>0</v>
      </c>
    </row>
    <row r="1636" spans="2:13" x14ac:dyDescent="0.2">
      <c r="B1636">
        <v>0</v>
      </c>
      <c r="C1636">
        <v>0</v>
      </c>
      <c r="D1636">
        <v>0</v>
      </c>
      <c r="E1636">
        <v>0</v>
      </c>
      <c r="F1636">
        <v>0</v>
      </c>
      <c r="G1636">
        <v>2222222</v>
      </c>
      <c r="H1636">
        <v>0</v>
      </c>
      <c r="I1636">
        <v>0</v>
      </c>
      <c r="J1636">
        <v>0</v>
      </c>
      <c r="K1636">
        <v>0</v>
      </c>
      <c r="L1636">
        <v>0</v>
      </c>
      <c r="M1636">
        <v>0</v>
      </c>
    </row>
    <row r="1637" spans="2:13" x14ac:dyDescent="0.2">
      <c r="B1637">
        <v>0</v>
      </c>
      <c r="C1637">
        <v>0</v>
      </c>
      <c r="D1637">
        <v>0</v>
      </c>
      <c r="E1637">
        <v>0</v>
      </c>
      <c r="F1637">
        <v>0</v>
      </c>
      <c r="G1637">
        <v>2222222</v>
      </c>
      <c r="H1637">
        <v>0</v>
      </c>
      <c r="I1637">
        <v>0</v>
      </c>
      <c r="J1637">
        <v>0</v>
      </c>
      <c r="K1637">
        <v>0</v>
      </c>
      <c r="L1637">
        <v>0</v>
      </c>
      <c r="M1637">
        <v>0</v>
      </c>
    </row>
    <row r="1638" spans="2:13" x14ac:dyDescent="0.2">
      <c r="B1638">
        <v>0</v>
      </c>
      <c r="C1638">
        <v>0</v>
      </c>
      <c r="D1638">
        <v>0</v>
      </c>
      <c r="E1638">
        <v>0</v>
      </c>
      <c r="F1638">
        <v>0</v>
      </c>
      <c r="G1638">
        <v>2222222</v>
      </c>
      <c r="H1638">
        <v>0</v>
      </c>
      <c r="I1638">
        <v>0</v>
      </c>
      <c r="J1638">
        <v>0</v>
      </c>
      <c r="K1638">
        <v>0</v>
      </c>
      <c r="L1638">
        <v>0</v>
      </c>
      <c r="M1638">
        <v>0</v>
      </c>
    </row>
    <row r="1639" spans="2:13" x14ac:dyDescent="0.2">
      <c r="B1639">
        <v>0</v>
      </c>
      <c r="C1639">
        <v>0</v>
      </c>
      <c r="D1639">
        <v>0</v>
      </c>
      <c r="E1639">
        <v>0</v>
      </c>
      <c r="F1639">
        <v>0</v>
      </c>
      <c r="G1639">
        <v>2222222</v>
      </c>
      <c r="H1639">
        <v>0</v>
      </c>
      <c r="I1639">
        <v>0</v>
      </c>
      <c r="J1639">
        <v>0</v>
      </c>
      <c r="K1639">
        <v>0</v>
      </c>
      <c r="L1639">
        <v>0</v>
      </c>
      <c r="M1639">
        <v>0</v>
      </c>
    </row>
    <row r="1640" spans="2:13" x14ac:dyDescent="0.2">
      <c r="B1640">
        <v>0</v>
      </c>
      <c r="C1640">
        <v>0</v>
      </c>
      <c r="D1640">
        <v>0</v>
      </c>
      <c r="E1640">
        <v>0</v>
      </c>
      <c r="F1640">
        <v>0</v>
      </c>
      <c r="G1640">
        <v>2222222</v>
      </c>
      <c r="H1640">
        <v>0</v>
      </c>
      <c r="I1640">
        <v>0</v>
      </c>
      <c r="J1640">
        <v>0</v>
      </c>
      <c r="K1640">
        <v>0</v>
      </c>
      <c r="L1640">
        <v>0</v>
      </c>
      <c r="M1640">
        <v>0</v>
      </c>
    </row>
    <row r="1641" spans="2:13" x14ac:dyDescent="0.2">
      <c r="B1641">
        <v>0</v>
      </c>
      <c r="C1641">
        <v>0</v>
      </c>
      <c r="D1641">
        <v>0</v>
      </c>
      <c r="E1641">
        <v>0</v>
      </c>
      <c r="F1641">
        <v>0</v>
      </c>
      <c r="G1641">
        <v>2222222</v>
      </c>
      <c r="H1641">
        <v>0</v>
      </c>
      <c r="I1641">
        <v>0</v>
      </c>
      <c r="J1641">
        <v>0</v>
      </c>
      <c r="K1641">
        <v>0</v>
      </c>
      <c r="L1641">
        <v>0</v>
      </c>
      <c r="M1641">
        <v>0</v>
      </c>
    </row>
    <row r="1642" spans="2:13" x14ac:dyDescent="0.2">
      <c r="B1642">
        <v>0</v>
      </c>
      <c r="C1642">
        <v>0</v>
      </c>
      <c r="D1642">
        <v>0</v>
      </c>
      <c r="E1642">
        <v>0</v>
      </c>
      <c r="F1642">
        <v>0</v>
      </c>
      <c r="G1642">
        <v>2222222</v>
      </c>
      <c r="H1642">
        <v>0</v>
      </c>
      <c r="I1642">
        <v>0</v>
      </c>
      <c r="J1642">
        <v>0</v>
      </c>
      <c r="K1642">
        <v>0</v>
      </c>
      <c r="L1642">
        <v>0</v>
      </c>
      <c r="M1642">
        <v>0</v>
      </c>
    </row>
    <row r="1643" spans="2:13" x14ac:dyDescent="0.2">
      <c r="B1643">
        <v>0</v>
      </c>
      <c r="C1643">
        <v>0</v>
      </c>
      <c r="D1643">
        <v>0</v>
      </c>
      <c r="E1643">
        <v>0</v>
      </c>
      <c r="F1643">
        <v>0</v>
      </c>
      <c r="G1643">
        <v>2222222</v>
      </c>
      <c r="H1643">
        <v>0</v>
      </c>
      <c r="I1643">
        <v>0</v>
      </c>
      <c r="J1643">
        <v>0</v>
      </c>
      <c r="K1643">
        <v>0</v>
      </c>
      <c r="L1643">
        <v>0</v>
      </c>
      <c r="M1643">
        <v>0</v>
      </c>
    </row>
    <row r="1644" spans="2:13" x14ac:dyDescent="0.2">
      <c r="B1644">
        <v>0</v>
      </c>
      <c r="C1644">
        <v>0</v>
      </c>
      <c r="D1644">
        <v>0</v>
      </c>
      <c r="E1644">
        <v>0</v>
      </c>
      <c r="F1644">
        <v>0</v>
      </c>
      <c r="G1644">
        <v>2222222</v>
      </c>
      <c r="H1644">
        <v>0</v>
      </c>
      <c r="I1644">
        <v>0</v>
      </c>
      <c r="J1644">
        <v>0</v>
      </c>
      <c r="K1644">
        <v>0</v>
      </c>
      <c r="L1644">
        <v>0</v>
      </c>
      <c r="M1644">
        <v>0</v>
      </c>
    </row>
    <row r="1645" spans="2:13" x14ac:dyDescent="0.2">
      <c r="B1645">
        <v>0</v>
      </c>
      <c r="C1645">
        <v>0</v>
      </c>
      <c r="D1645">
        <v>0</v>
      </c>
      <c r="E1645">
        <v>0</v>
      </c>
      <c r="F1645">
        <v>0</v>
      </c>
      <c r="G1645">
        <v>2222222</v>
      </c>
      <c r="H1645">
        <v>0</v>
      </c>
      <c r="I1645">
        <v>0</v>
      </c>
      <c r="J1645">
        <v>0</v>
      </c>
      <c r="K1645">
        <v>0</v>
      </c>
      <c r="L1645">
        <v>0</v>
      </c>
      <c r="M1645">
        <v>0</v>
      </c>
    </row>
    <row r="1646" spans="2:13" x14ac:dyDescent="0.2">
      <c r="B1646">
        <v>0</v>
      </c>
      <c r="C1646">
        <v>0</v>
      </c>
      <c r="D1646">
        <v>0</v>
      </c>
      <c r="E1646">
        <v>0</v>
      </c>
      <c r="F1646">
        <v>0</v>
      </c>
      <c r="G1646">
        <v>2222222</v>
      </c>
      <c r="H1646">
        <v>0</v>
      </c>
      <c r="I1646">
        <v>0</v>
      </c>
      <c r="J1646">
        <v>0</v>
      </c>
      <c r="K1646">
        <v>0</v>
      </c>
      <c r="L1646">
        <v>0</v>
      </c>
      <c r="M1646">
        <v>0</v>
      </c>
    </row>
    <row r="1647" spans="2:13" x14ac:dyDescent="0.2">
      <c r="B1647">
        <v>0</v>
      </c>
      <c r="C1647">
        <v>0</v>
      </c>
      <c r="D1647">
        <v>0</v>
      </c>
      <c r="E1647">
        <v>0</v>
      </c>
      <c r="F1647">
        <v>0</v>
      </c>
      <c r="G1647">
        <v>2222222</v>
      </c>
      <c r="H1647">
        <v>0</v>
      </c>
      <c r="I1647">
        <v>0</v>
      </c>
      <c r="J1647">
        <v>0</v>
      </c>
      <c r="K1647">
        <v>0</v>
      </c>
      <c r="L1647">
        <v>0</v>
      </c>
      <c r="M1647">
        <v>0</v>
      </c>
    </row>
    <row r="1648" spans="2:13" x14ac:dyDescent="0.2">
      <c r="B1648">
        <v>0</v>
      </c>
      <c r="C1648">
        <v>0</v>
      </c>
      <c r="D1648">
        <v>0</v>
      </c>
      <c r="E1648">
        <v>0</v>
      </c>
      <c r="F1648">
        <v>0</v>
      </c>
      <c r="G1648">
        <v>2222222</v>
      </c>
      <c r="H1648">
        <v>0</v>
      </c>
      <c r="I1648">
        <v>0</v>
      </c>
      <c r="J1648">
        <v>0</v>
      </c>
      <c r="K1648">
        <v>0</v>
      </c>
      <c r="L1648">
        <v>0</v>
      </c>
      <c r="M1648">
        <v>0</v>
      </c>
    </row>
    <row r="1649" spans="2:13" x14ac:dyDescent="0.2">
      <c r="B1649">
        <v>0</v>
      </c>
      <c r="C1649">
        <v>0</v>
      </c>
      <c r="D1649">
        <v>0</v>
      </c>
      <c r="E1649">
        <v>0</v>
      </c>
      <c r="F1649">
        <v>0</v>
      </c>
      <c r="G1649">
        <v>2222222</v>
      </c>
      <c r="H1649">
        <v>0</v>
      </c>
      <c r="I1649">
        <v>0</v>
      </c>
      <c r="J1649">
        <v>0</v>
      </c>
      <c r="K1649">
        <v>0</v>
      </c>
      <c r="L1649">
        <v>0</v>
      </c>
      <c r="M1649">
        <v>0</v>
      </c>
    </row>
    <row r="1650" spans="2:13" x14ac:dyDescent="0.2">
      <c r="B1650">
        <v>0</v>
      </c>
      <c r="C1650">
        <v>0</v>
      </c>
      <c r="D1650">
        <v>0</v>
      </c>
      <c r="E1650">
        <v>0</v>
      </c>
      <c r="F1650">
        <v>0</v>
      </c>
      <c r="G1650">
        <v>2222222</v>
      </c>
      <c r="H1650">
        <v>0</v>
      </c>
      <c r="I1650">
        <v>0</v>
      </c>
      <c r="J1650">
        <v>0</v>
      </c>
      <c r="K1650">
        <v>0</v>
      </c>
      <c r="L1650">
        <v>0</v>
      </c>
      <c r="M1650">
        <v>0</v>
      </c>
    </row>
    <row r="1651" spans="2:13" x14ac:dyDescent="0.2">
      <c r="B1651">
        <v>0</v>
      </c>
      <c r="C1651">
        <v>0</v>
      </c>
      <c r="D1651">
        <v>0</v>
      </c>
      <c r="E1651">
        <v>0</v>
      </c>
      <c r="F1651">
        <v>0</v>
      </c>
      <c r="G1651">
        <v>2222222</v>
      </c>
      <c r="H1651">
        <v>0</v>
      </c>
      <c r="I1651">
        <v>0</v>
      </c>
      <c r="J1651">
        <v>0</v>
      </c>
      <c r="K1651">
        <v>0</v>
      </c>
      <c r="L1651">
        <v>0</v>
      </c>
      <c r="M1651">
        <v>0</v>
      </c>
    </row>
    <row r="1652" spans="2:13" x14ac:dyDescent="0.2">
      <c r="B1652">
        <v>0</v>
      </c>
      <c r="C1652">
        <v>0</v>
      </c>
      <c r="D1652">
        <v>0</v>
      </c>
      <c r="E1652">
        <v>0</v>
      </c>
      <c r="F1652">
        <v>0</v>
      </c>
      <c r="G1652">
        <v>2222222</v>
      </c>
      <c r="H1652">
        <v>0</v>
      </c>
      <c r="I1652">
        <v>0</v>
      </c>
      <c r="J1652">
        <v>0</v>
      </c>
      <c r="K1652">
        <v>0</v>
      </c>
      <c r="L1652">
        <v>0</v>
      </c>
      <c r="M1652">
        <v>0</v>
      </c>
    </row>
    <row r="1653" spans="2:13" x14ac:dyDescent="0.2">
      <c r="B1653">
        <v>0</v>
      </c>
      <c r="C1653">
        <v>0</v>
      </c>
      <c r="D1653">
        <v>0</v>
      </c>
      <c r="E1653">
        <v>0</v>
      </c>
      <c r="F1653">
        <v>0</v>
      </c>
      <c r="G1653">
        <v>2222222</v>
      </c>
      <c r="H1653">
        <v>0</v>
      </c>
      <c r="I1653">
        <v>0</v>
      </c>
      <c r="J1653">
        <v>0</v>
      </c>
      <c r="K1653">
        <v>0</v>
      </c>
      <c r="L1653">
        <v>0</v>
      </c>
      <c r="M1653">
        <v>0</v>
      </c>
    </row>
    <row r="1654" spans="2:13" x14ac:dyDescent="0.2">
      <c r="B1654">
        <v>0</v>
      </c>
      <c r="C1654">
        <v>0</v>
      </c>
      <c r="D1654">
        <v>0</v>
      </c>
      <c r="E1654">
        <v>0</v>
      </c>
      <c r="F1654">
        <v>0</v>
      </c>
      <c r="G1654">
        <v>2222222</v>
      </c>
      <c r="H1654">
        <v>0</v>
      </c>
      <c r="I1654">
        <v>0</v>
      </c>
      <c r="J1654">
        <v>0</v>
      </c>
      <c r="K1654">
        <v>0</v>
      </c>
      <c r="L1654">
        <v>0</v>
      </c>
      <c r="M1654">
        <v>0</v>
      </c>
    </row>
    <row r="1655" spans="2:13" x14ac:dyDescent="0.2">
      <c r="B1655">
        <v>0</v>
      </c>
      <c r="C1655">
        <v>0</v>
      </c>
      <c r="D1655">
        <v>0</v>
      </c>
      <c r="E1655">
        <v>0</v>
      </c>
      <c r="F1655">
        <v>0</v>
      </c>
      <c r="G1655">
        <v>2222222</v>
      </c>
      <c r="H1655">
        <v>0</v>
      </c>
      <c r="I1655">
        <v>0</v>
      </c>
      <c r="J1655">
        <v>0</v>
      </c>
      <c r="K1655">
        <v>0</v>
      </c>
      <c r="L1655">
        <v>0</v>
      </c>
      <c r="M1655">
        <v>0</v>
      </c>
    </row>
    <row r="1656" spans="2:13" x14ac:dyDescent="0.2">
      <c r="B1656">
        <v>0</v>
      </c>
      <c r="C1656">
        <v>0</v>
      </c>
      <c r="D1656">
        <v>0</v>
      </c>
      <c r="E1656">
        <v>0</v>
      </c>
      <c r="F1656">
        <v>0</v>
      </c>
      <c r="G1656">
        <v>2222222</v>
      </c>
      <c r="H1656">
        <v>0</v>
      </c>
      <c r="I1656">
        <v>0</v>
      </c>
      <c r="J1656">
        <v>0</v>
      </c>
      <c r="K1656">
        <v>0</v>
      </c>
      <c r="L1656">
        <v>0</v>
      </c>
      <c r="M1656">
        <v>0</v>
      </c>
    </row>
    <row r="1657" spans="2:13" x14ac:dyDescent="0.2">
      <c r="B1657">
        <v>0</v>
      </c>
      <c r="C1657">
        <v>0</v>
      </c>
      <c r="D1657">
        <v>0</v>
      </c>
      <c r="E1657">
        <v>0</v>
      </c>
      <c r="F1657">
        <v>0</v>
      </c>
      <c r="G1657">
        <v>2222222</v>
      </c>
      <c r="H1657">
        <v>0</v>
      </c>
      <c r="I1657">
        <v>0</v>
      </c>
      <c r="J1657">
        <v>0</v>
      </c>
      <c r="K1657">
        <v>0</v>
      </c>
      <c r="L1657">
        <v>0</v>
      </c>
      <c r="M1657">
        <v>0</v>
      </c>
    </row>
    <row r="1658" spans="2:13" x14ac:dyDescent="0.2">
      <c r="B1658">
        <v>0</v>
      </c>
      <c r="C1658">
        <v>0</v>
      </c>
      <c r="D1658">
        <v>0</v>
      </c>
      <c r="E1658">
        <v>0</v>
      </c>
      <c r="F1658">
        <v>0</v>
      </c>
      <c r="G1658">
        <v>2222222</v>
      </c>
      <c r="H1658">
        <v>0</v>
      </c>
      <c r="I1658">
        <v>0</v>
      </c>
      <c r="J1658">
        <v>0</v>
      </c>
      <c r="K1658">
        <v>0</v>
      </c>
      <c r="L1658">
        <v>0</v>
      </c>
      <c r="M1658">
        <v>0</v>
      </c>
    </row>
    <row r="1659" spans="2:13" x14ac:dyDescent="0.2">
      <c r="B1659">
        <v>0</v>
      </c>
      <c r="C1659">
        <v>0</v>
      </c>
      <c r="D1659">
        <v>0</v>
      </c>
      <c r="E1659">
        <v>0</v>
      </c>
      <c r="F1659">
        <v>0</v>
      </c>
      <c r="G1659">
        <v>2222222</v>
      </c>
      <c r="H1659">
        <v>0</v>
      </c>
      <c r="I1659">
        <v>0</v>
      </c>
      <c r="J1659">
        <v>0</v>
      </c>
      <c r="K1659">
        <v>0</v>
      </c>
      <c r="L1659">
        <v>0</v>
      </c>
      <c r="M1659">
        <v>0</v>
      </c>
    </row>
    <row r="1660" spans="2:13" x14ac:dyDescent="0.2">
      <c r="B1660">
        <v>0</v>
      </c>
      <c r="C1660">
        <v>0</v>
      </c>
      <c r="D1660">
        <v>0</v>
      </c>
      <c r="E1660">
        <v>0</v>
      </c>
      <c r="F1660">
        <v>0</v>
      </c>
      <c r="G1660">
        <v>2222222</v>
      </c>
      <c r="H1660">
        <v>0</v>
      </c>
      <c r="I1660">
        <v>0</v>
      </c>
      <c r="J1660">
        <v>0</v>
      </c>
      <c r="K1660">
        <v>0</v>
      </c>
      <c r="L1660">
        <v>0</v>
      </c>
      <c r="M1660">
        <v>0</v>
      </c>
    </row>
    <row r="1661" spans="2:13" x14ac:dyDescent="0.2">
      <c r="B1661">
        <v>0</v>
      </c>
      <c r="C1661">
        <v>0</v>
      </c>
      <c r="D1661">
        <v>0</v>
      </c>
      <c r="E1661">
        <v>0</v>
      </c>
      <c r="F1661">
        <v>0</v>
      </c>
      <c r="G1661">
        <v>2222222</v>
      </c>
      <c r="H1661">
        <v>0</v>
      </c>
      <c r="I1661">
        <v>0</v>
      </c>
      <c r="J1661">
        <v>0</v>
      </c>
      <c r="K1661">
        <v>0</v>
      </c>
      <c r="L1661">
        <v>0</v>
      </c>
      <c r="M1661">
        <v>0</v>
      </c>
    </row>
    <row r="1662" spans="2:13" x14ac:dyDescent="0.2">
      <c r="B1662">
        <v>0</v>
      </c>
      <c r="C1662">
        <v>0</v>
      </c>
      <c r="D1662">
        <v>0</v>
      </c>
      <c r="E1662">
        <v>0</v>
      </c>
      <c r="F1662">
        <v>0</v>
      </c>
      <c r="G1662">
        <v>2222222</v>
      </c>
      <c r="H1662">
        <v>0</v>
      </c>
      <c r="I1662">
        <v>0</v>
      </c>
      <c r="J1662">
        <v>0</v>
      </c>
      <c r="K1662">
        <v>0</v>
      </c>
      <c r="L1662">
        <v>0</v>
      </c>
      <c r="M1662">
        <v>0</v>
      </c>
    </row>
    <row r="1663" spans="2:13" x14ac:dyDescent="0.2">
      <c r="B1663">
        <v>0</v>
      </c>
      <c r="C1663">
        <v>0</v>
      </c>
      <c r="D1663">
        <v>0</v>
      </c>
      <c r="E1663">
        <v>0</v>
      </c>
      <c r="F1663">
        <v>0</v>
      </c>
      <c r="G1663">
        <v>2222222</v>
      </c>
      <c r="H1663">
        <v>0</v>
      </c>
      <c r="I1663">
        <v>0</v>
      </c>
      <c r="J1663">
        <v>0</v>
      </c>
      <c r="K1663">
        <v>0</v>
      </c>
      <c r="L1663">
        <v>0</v>
      </c>
      <c r="M1663">
        <v>0</v>
      </c>
    </row>
    <row r="1664" spans="2:13" x14ac:dyDescent="0.2">
      <c r="B1664">
        <v>0</v>
      </c>
      <c r="C1664">
        <v>0</v>
      </c>
      <c r="D1664">
        <v>0</v>
      </c>
      <c r="E1664">
        <v>0</v>
      </c>
      <c r="F1664">
        <v>0</v>
      </c>
      <c r="G1664">
        <v>2222222</v>
      </c>
      <c r="H1664">
        <v>0</v>
      </c>
      <c r="I1664">
        <v>0</v>
      </c>
      <c r="J1664">
        <v>0</v>
      </c>
      <c r="K1664">
        <v>0</v>
      </c>
      <c r="L1664">
        <v>0</v>
      </c>
      <c r="M1664">
        <v>0</v>
      </c>
    </row>
    <row r="1665" spans="2:13" x14ac:dyDescent="0.2">
      <c r="B1665">
        <v>0</v>
      </c>
      <c r="C1665">
        <v>0</v>
      </c>
      <c r="D1665">
        <v>0</v>
      </c>
      <c r="E1665">
        <v>0</v>
      </c>
      <c r="F1665">
        <v>0</v>
      </c>
      <c r="G1665">
        <v>2222222</v>
      </c>
      <c r="H1665">
        <v>0</v>
      </c>
      <c r="I1665">
        <v>0</v>
      </c>
      <c r="J1665">
        <v>0</v>
      </c>
      <c r="K1665">
        <v>0</v>
      </c>
      <c r="L1665">
        <v>0</v>
      </c>
      <c r="M1665">
        <v>0</v>
      </c>
    </row>
    <row r="1666" spans="2:13" x14ac:dyDescent="0.2">
      <c r="B1666">
        <v>0</v>
      </c>
      <c r="C1666">
        <v>0</v>
      </c>
      <c r="D1666">
        <v>0</v>
      </c>
      <c r="E1666">
        <v>0</v>
      </c>
      <c r="F1666">
        <v>0</v>
      </c>
      <c r="G1666">
        <v>2222222</v>
      </c>
      <c r="H1666">
        <v>0</v>
      </c>
      <c r="I1666">
        <v>0</v>
      </c>
      <c r="J1666">
        <v>0</v>
      </c>
      <c r="K1666">
        <v>0</v>
      </c>
      <c r="L1666">
        <v>0</v>
      </c>
      <c r="M1666">
        <v>0</v>
      </c>
    </row>
    <row r="1667" spans="2:13" x14ac:dyDescent="0.2">
      <c r="B1667">
        <v>0</v>
      </c>
      <c r="C1667">
        <v>0</v>
      </c>
      <c r="D1667">
        <v>0</v>
      </c>
      <c r="E1667">
        <v>0</v>
      </c>
      <c r="F1667">
        <v>0</v>
      </c>
      <c r="G1667">
        <v>2222222</v>
      </c>
      <c r="H1667">
        <v>0</v>
      </c>
      <c r="I1667">
        <v>0</v>
      </c>
      <c r="J1667">
        <v>0</v>
      </c>
      <c r="K1667">
        <v>0</v>
      </c>
      <c r="L1667">
        <v>0</v>
      </c>
      <c r="M1667">
        <v>0</v>
      </c>
    </row>
    <row r="1668" spans="2:13" x14ac:dyDescent="0.2">
      <c r="B1668">
        <v>0</v>
      </c>
      <c r="C1668">
        <v>0</v>
      </c>
      <c r="D1668">
        <v>0</v>
      </c>
      <c r="E1668">
        <v>0</v>
      </c>
      <c r="F1668">
        <v>0</v>
      </c>
      <c r="G1668">
        <v>2222222</v>
      </c>
      <c r="H1668">
        <v>0</v>
      </c>
      <c r="I1668">
        <v>0</v>
      </c>
      <c r="J1668">
        <v>0</v>
      </c>
      <c r="K1668">
        <v>0</v>
      </c>
      <c r="L1668">
        <v>0</v>
      </c>
      <c r="M1668">
        <v>0</v>
      </c>
    </row>
    <row r="1669" spans="2:13" x14ac:dyDescent="0.2">
      <c r="B1669">
        <v>0</v>
      </c>
      <c r="C1669">
        <v>0</v>
      </c>
      <c r="D1669">
        <v>0</v>
      </c>
      <c r="E1669">
        <v>0</v>
      </c>
      <c r="F1669">
        <v>0</v>
      </c>
      <c r="G1669">
        <v>2222222</v>
      </c>
      <c r="H1669">
        <v>0</v>
      </c>
      <c r="I1669">
        <v>0</v>
      </c>
      <c r="J1669">
        <v>0</v>
      </c>
      <c r="K1669">
        <v>0</v>
      </c>
      <c r="L1669">
        <v>0</v>
      </c>
      <c r="M1669">
        <v>0</v>
      </c>
    </row>
    <row r="1670" spans="2:13" x14ac:dyDescent="0.2">
      <c r="B1670">
        <v>0</v>
      </c>
      <c r="C1670">
        <v>0</v>
      </c>
      <c r="D1670">
        <v>0</v>
      </c>
      <c r="E1670">
        <v>0</v>
      </c>
      <c r="F1670">
        <v>0</v>
      </c>
      <c r="G1670">
        <v>2222222</v>
      </c>
      <c r="H1670">
        <v>0</v>
      </c>
      <c r="I1670">
        <v>0</v>
      </c>
      <c r="J1670">
        <v>0</v>
      </c>
      <c r="K1670">
        <v>0</v>
      </c>
      <c r="L1670">
        <v>0</v>
      </c>
      <c r="M1670">
        <v>0</v>
      </c>
    </row>
    <row r="1671" spans="2:13" x14ac:dyDescent="0.2">
      <c r="B1671">
        <v>0</v>
      </c>
      <c r="C1671">
        <v>0</v>
      </c>
      <c r="D1671">
        <v>0</v>
      </c>
      <c r="E1671">
        <v>0</v>
      </c>
      <c r="F1671">
        <v>0</v>
      </c>
      <c r="G1671">
        <v>2222222</v>
      </c>
      <c r="H1671">
        <v>0</v>
      </c>
      <c r="I1671">
        <v>0</v>
      </c>
      <c r="J1671">
        <v>0</v>
      </c>
      <c r="K1671">
        <v>0</v>
      </c>
      <c r="L1671">
        <v>0</v>
      </c>
      <c r="M1671">
        <v>0</v>
      </c>
    </row>
    <row r="1672" spans="2:13" x14ac:dyDescent="0.2">
      <c r="B1672">
        <v>0</v>
      </c>
      <c r="C1672">
        <v>0</v>
      </c>
      <c r="D1672">
        <v>0</v>
      </c>
      <c r="E1672">
        <v>0</v>
      </c>
      <c r="F1672">
        <v>0</v>
      </c>
      <c r="G1672">
        <v>2222222</v>
      </c>
      <c r="H1672">
        <v>0</v>
      </c>
      <c r="I1672">
        <v>0</v>
      </c>
      <c r="J1672">
        <v>0</v>
      </c>
      <c r="K1672">
        <v>0</v>
      </c>
      <c r="L1672">
        <v>0</v>
      </c>
      <c r="M1672">
        <v>0</v>
      </c>
    </row>
    <row r="1673" spans="2:13" x14ac:dyDescent="0.2">
      <c r="B1673">
        <v>0</v>
      </c>
      <c r="C1673">
        <v>0</v>
      </c>
      <c r="D1673">
        <v>0</v>
      </c>
      <c r="E1673">
        <v>0</v>
      </c>
      <c r="F1673">
        <v>0</v>
      </c>
      <c r="G1673">
        <v>2222222</v>
      </c>
      <c r="H1673">
        <v>0</v>
      </c>
      <c r="I1673">
        <v>0</v>
      </c>
      <c r="J1673">
        <v>0</v>
      </c>
      <c r="K1673">
        <v>0</v>
      </c>
      <c r="L1673">
        <v>0</v>
      </c>
      <c r="M1673">
        <v>0</v>
      </c>
    </row>
    <row r="1674" spans="2:13" x14ac:dyDescent="0.2">
      <c r="B1674">
        <v>0</v>
      </c>
      <c r="C1674">
        <v>0</v>
      </c>
      <c r="D1674">
        <v>0</v>
      </c>
      <c r="E1674">
        <v>0</v>
      </c>
      <c r="F1674">
        <v>0</v>
      </c>
      <c r="G1674">
        <v>2222222</v>
      </c>
      <c r="H1674">
        <v>0</v>
      </c>
      <c r="I1674">
        <v>0</v>
      </c>
      <c r="J1674">
        <v>0</v>
      </c>
      <c r="K1674">
        <v>0</v>
      </c>
      <c r="L1674">
        <v>0</v>
      </c>
      <c r="M1674">
        <v>0</v>
      </c>
    </row>
    <row r="1675" spans="2:13" x14ac:dyDescent="0.2">
      <c r="B1675">
        <v>0</v>
      </c>
      <c r="C1675">
        <v>0</v>
      </c>
      <c r="D1675">
        <v>0</v>
      </c>
      <c r="E1675">
        <v>0</v>
      </c>
      <c r="F1675">
        <v>0</v>
      </c>
      <c r="G1675">
        <v>2222222</v>
      </c>
      <c r="H1675">
        <v>0</v>
      </c>
      <c r="I1675">
        <v>0</v>
      </c>
      <c r="J1675">
        <v>0</v>
      </c>
      <c r="K1675">
        <v>0</v>
      </c>
      <c r="L1675">
        <v>0</v>
      </c>
      <c r="M1675">
        <v>0</v>
      </c>
    </row>
    <row r="1676" spans="2:13" x14ac:dyDescent="0.2">
      <c r="B1676">
        <v>0</v>
      </c>
      <c r="C1676">
        <v>0</v>
      </c>
      <c r="D1676">
        <v>0</v>
      </c>
      <c r="E1676">
        <v>0</v>
      </c>
      <c r="F1676">
        <v>0</v>
      </c>
      <c r="G1676">
        <v>2222222</v>
      </c>
      <c r="H1676">
        <v>0</v>
      </c>
      <c r="I1676">
        <v>0</v>
      </c>
      <c r="J1676">
        <v>0</v>
      </c>
      <c r="K1676">
        <v>0</v>
      </c>
      <c r="L1676">
        <v>0</v>
      </c>
      <c r="M1676">
        <v>0</v>
      </c>
    </row>
    <row r="1677" spans="2:13" x14ac:dyDescent="0.2">
      <c r="B1677">
        <v>0</v>
      </c>
      <c r="C1677">
        <v>0</v>
      </c>
      <c r="D1677">
        <v>0</v>
      </c>
      <c r="E1677">
        <v>0</v>
      </c>
      <c r="F1677">
        <v>0</v>
      </c>
      <c r="G1677">
        <v>2222222</v>
      </c>
      <c r="H1677">
        <v>0</v>
      </c>
      <c r="I1677">
        <v>0</v>
      </c>
      <c r="J1677">
        <v>0</v>
      </c>
      <c r="K1677">
        <v>0</v>
      </c>
      <c r="L1677">
        <v>0</v>
      </c>
      <c r="M1677">
        <v>0</v>
      </c>
    </row>
    <row r="1678" spans="2:13" x14ac:dyDescent="0.2">
      <c r="B1678">
        <v>0</v>
      </c>
      <c r="C1678">
        <v>0</v>
      </c>
      <c r="D1678">
        <v>0</v>
      </c>
      <c r="E1678">
        <v>0</v>
      </c>
      <c r="F1678">
        <v>0</v>
      </c>
      <c r="G1678">
        <v>2222222</v>
      </c>
      <c r="H1678">
        <v>0</v>
      </c>
      <c r="I1678">
        <v>0</v>
      </c>
      <c r="J1678">
        <v>0</v>
      </c>
      <c r="K1678">
        <v>0</v>
      </c>
      <c r="L1678">
        <v>0</v>
      </c>
      <c r="M1678">
        <v>0</v>
      </c>
    </row>
    <row r="1679" spans="2:13" x14ac:dyDescent="0.2">
      <c r="B1679">
        <v>0</v>
      </c>
      <c r="C1679">
        <v>0</v>
      </c>
      <c r="D1679">
        <v>0</v>
      </c>
      <c r="E1679">
        <v>0</v>
      </c>
      <c r="F1679">
        <v>0</v>
      </c>
      <c r="G1679">
        <v>2222222</v>
      </c>
      <c r="H1679">
        <v>0</v>
      </c>
      <c r="I1679">
        <v>0</v>
      </c>
      <c r="J1679">
        <v>0</v>
      </c>
      <c r="K1679">
        <v>0</v>
      </c>
      <c r="L1679">
        <v>0</v>
      </c>
      <c r="M1679">
        <v>0</v>
      </c>
    </row>
    <row r="1680" spans="2:13" x14ac:dyDescent="0.2">
      <c r="B1680">
        <v>0</v>
      </c>
      <c r="C1680">
        <v>0</v>
      </c>
      <c r="D1680">
        <v>0</v>
      </c>
      <c r="E1680">
        <v>0</v>
      </c>
      <c r="F1680">
        <v>0</v>
      </c>
      <c r="G1680">
        <v>2222222</v>
      </c>
      <c r="H1680">
        <v>0</v>
      </c>
      <c r="I1680">
        <v>0</v>
      </c>
      <c r="J1680">
        <v>0</v>
      </c>
      <c r="K1680">
        <v>0</v>
      </c>
      <c r="L1680">
        <v>0</v>
      </c>
      <c r="M1680">
        <v>0</v>
      </c>
    </row>
    <row r="1681" spans="2:13" x14ac:dyDescent="0.2">
      <c r="B1681">
        <v>0</v>
      </c>
      <c r="C1681">
        <v>0</v>
      </c>
      <c r="D1681">
        <v>0</v>
      </c>
      <c r="E1681">
        <v>0</v>
      </c>
      <c r="F1681">
        <v>0</v>
      </c>
      <c r="G1681">
        <v>2222222</v>
      </c>
      <c r="H1681">
        <v>0</v>
      </c>
      <c r="I1681">
        <v>0</v>
      </c>
      <c r="J1681">
        <v>0</v>
      </c>
      <c r="K1681">
        <v>0</v>
      </c>
      <c r="L1681">
        <v>0</v>
      </c>
      <c r="M1681">
        <v>0</v>
      </c>
    </row>
    <row r="1682" spans="2:13" x14ac:dyDescent="0.2">
      <c r="B1682">
        <v>0</v>
      </c>
      <c r="C1682">
        <v>0</v>
      </c>
      <c r="D1682">
        <v>0</v>
      </c>
      <c r="E1682">
        <v>0</v>
      </c>
      <c r="F1682">
        <v>0</v>
      </c>
      <c r="G1682">
        <v>2222222</v>
      </c>
      <c r="H1682">
        <v>0</v>
      </c>
      <c r="I1682">
        <v>0</v>
      </c>
      <c r="J1682">
        <v>0</v>
      </c>
      <c r="K1682">
        <v>0</v>
      </c>
      <c r="L1682">
        <v>0</v>
      </c>
      <c r="M1682">
        <v>0</v>
      </c>
    </row>
    <row r="1683" spans="2:13" x14ac:dyDescent="0.2">
      <c r="B1683">
        <v>0</v>
      </c>
      <c r="C1683">
        <v>0</v>
      </c>
      <c r="D1683">
        <v>0</v>
      </c>
      <c r="E1683">
        <v>0</v>
      </c>
      <c r="F1683">
        <v>0</v>
      </c>
      <c r="G1683">
        <v>2222222</v>
      </c>
      <c r="H1683">
        <v>0</v>
      </c>
      <c r="I1683">
        <v>0</v>
      </c>
      <c r="J1683">
        <v>0</v>
      </c>
      <c r="K1683">
        <v>0</v>
      </c>
      <c r="L1683">
        <v>0</v>
      </c>
      <c r="M1683">
        <v>0</v>
      </c>
    </row>
    <row r="1684" spans="2:13" x14ac:dyDescent="0.2">
      <c r="B1684">
        <v>0</v>
      </c>
      <c r="C1684">
        <v>0</v>
      </c>
      <c r="D1684">
        <v>0</v>
      </c>
      <c r="E1684">
        <v>0</v>
      </c>
      <c r="F1684">
        <v>0</v>
      </c>
      <c r="G1684">
        <v>2222222</v>
      </c>
      <c r="H1684">
        <v>0</v>
      </c>
      <c r="I1684">
        <v>0</v>
      </c>
      <c r="J1684">
        <v>0</v>
      </c>
      <c r="K1684">
        <v>0</v>
      </c>
      <c r="L1684">
        <v>0</v>
      </c>
      <c r="M1684">
        <v>0</v>
      </c>
    </row>
    <row r="1685" spans="2:13" x14ac:dyDescent="0.2">
      <c r="B1685">
        <v>0</v>
      </c>
      <c r="C1685">
        <v>0</v>
      </c>
      <c r="D1685">
        <v>0</v>
      </c>
      <c r="E1685">
        <v>0</v>
      </c>
      <c r="F1685">
        <v>0</v>
      </c>
      <c r="G1685">
        <v>2222222</v>
      </c>
      <c r="H1685">
        <v>0</v>
      </c>
      <c r="I1685">
        <v>0</v>
      </c>
      <c r="J1685">
        <v>0</v>
      </c>
      <c r="K1685">
        <v>0</v>
      </c>
      <c r="L1685">
        <v>0</v>
      </c>
      <c r="M1685">
        <v>0</v>
      </c>
    </row>
    <row r="1686" spans="2:13" x14ac:dyDescent="0.2">
      <c r="B1686">
        <v>0</v>
      </c>
      <c r="C1686">
        <v>0</v>
      </c>
      <c r="D1686">
        <v>0</v>
      </c>
      <c r="E1686">
        <v>0</v>
      </c>
      <c r="F1686">
        <v>0</v>
      </c>
      <c r="G1686">
        <v>2222222</v>
      </c>
      <c r="H1686">
        <v>0</v>
      </c>
      <c r="I1686">
        <v>0</v>
      </c>
      <c r="J1686">
        <v>0</v>
      </c>
      <c r="K1686">
        <v>0</v>
      </c>
      <c r="L1686">
        <v>0</v>
      </c>
      <c r="M1686">
        <v>0</v>
      </c>
    </row>
    <row r="1687" spans="2:13" x14ac:dyDescent="0.2">
      <c r="B1687">
        <v>0</v>
      </c>
      <c r="C1687">
        <v>0</v>
      </c>
      <c r="D1687">
        <v>0</v>
      </c>
      <c r="E1687">
        <v>0</v>
      </c>
      <c r="F1687">
        <v>0</v>
      </c>
      <c r="G1687">
        <v>2222222</v>
      </c>
      <c r="H1687">
        <v>0</v>
      </c>
      <c r="I1687">
        <v>0</v>
      </c>
      <c r="J1687">
        <v>0</v>
      </c>
      <c r="K1687">
        <v>0</v>
      </c>
      <c r="L1687">
        <v>0</v>
      </c>
      <c r="M1687">
        <v>0</v>
      </c>
    </row>
    <row r="1688" spans="2:13" x14ac:dyDescent="0.2">
      <c r="B1688">
        <v>0</v>
      </c>
      <c r="C1688">
        <v>0</v>
      </c>
      <c r="D1688">
        <v>0</v>
      </c>
      <c r="E1688">
        <v>0</v>
      </c>
      <c r="F1688">
        <v>0</v>
      </c>
      <c r="G1688">
        <v>2222222</v>
      </c>
      <c r="H1688">
        <v>0</v>
      </c>
      <c r="I1688">
        <v>0</v>
      </c>
      <c r="J1688">
        <v>0</v>
      </c>
      <c r="K1688">
        <v>0</v>
      </c>
      <c r="L1688">
        <v>0</v>
      </c>
      <c r="M1688">
        <v>0</v>
      </c>
    </row>
    <row r="1689" spans="2:13" x14ac:dyDescent="0.2">
      <c r="B1689">
        <v>0</v>
      </c>
      <c r="C1689">
        <v>0</v>
      </c>
      <c r="D1689">
        <v>0</v>
      </c>
      <c r="E1689">
        <v>0</v>
      </c>
      <c r="F1689">
        <v>0</v>
      </c>
      <c r="G1689">
        <v>2222222</v>
      </c>
      <c r="H1689">
        <v>0</v>
      </c>
      <c r="I1689">
        <v>0</v>
      </c>
      <c r="J1689">
        <v>0</v>
      </c>
      <c r="K1689">
        <v>0</v>
      </c>
      <c r="L1689">
        <v>0</v>
      </c>
      <c r="M1689">
        <v>0</v>
      </c>
    </row>
    <row r="1690" spans="2:13" x14ac:dyDescent="0.2">
      <c r="B1690">
        <v>0</v>
      </c>
      <c r="C1690">
        <v>0</v>
      </c>
      <c r="D1690">
        <v>0</v>
      </c>
      <c r="E1690">
        <v>0</v>
      </c>
      <c r="F1690">
        <v>0</v>
      </c>
      <c r="G1690">
        <v>2222222</v>
      </c>
      <c r="H1690">
        <v>0</v>
      </c>
      <c r="I1690">
        <v>0</v>
      </c>
      <c r="J1690">
        <v>0</v>
      </c>
      <c r="K1690">
        <v>0</v>
      </c>
      <c r="L1690">
        <v>0</v>
      </c>
      <c r="M1690">
        <v>0</v>
      </c>
    </row>
    <row r="1691" spans="2:13" x14ac:dyDescent="0.2">
      <c r="B1691">
        <v>0</v>
      </c>
      <c r="C1691">
        <v>0</v>
      </c>
      <c r="D1691">
        <v>0</v>
      </c>
      <c r="E1691">
        <v>0</v>
      </c>
      <c r="F1691">
        <v>0</v>
      </c>
      <c r="G1691">
        <v>2222222</v>
      </c>
      <c r="H1691">
        <v>0</v>
      </c>
      <c r="I1691">
        <v>0</v>
      </c>
      <c r="J1691">
        <v>0</v>
      </c>
      <c r="K1691">
        <v>0</v>
      </c>
      <c r="L1691">
        <v>0</v>
      </c>
      <c r="M1691">
        <v>0</v>
      </c>
    </row>
    <row r="1692" spans="2:13" x14ac:dyDescent="0.2">
      <c r="B1692">
        <v>0</v>
      </c>
      <c r="C1692">
        <v>0</v>
      </c>
      <c r="D1692">
        <v>0</v>
      </c>
      <c r="E1692">
        <v>0</v>
      </c>
      <c r="F1692">
        <v>0</v>
      </c>
      <c r="G1692">
        <v>2222222</v>
      </c>
      <c r="H1692">
        <v>0</v>
      </c>
      <c r="I1692">
        <v>0</v>
      </c>
      <c r="J1692">
        <v>0</v>
      </c>
      <c r="K1692">
        <v>0</v>
      </c>
      <c r="L1692">
        <v>0</v>
      </c>
      <c r="M1692">
        <v>0</v>
      </c>
    </row>
    <row r="1693" spans="2:13" x14ac:dyDescent="0.2">
      <c r="B1693">
        <v>0</v>
      </c>
      <c r="C1693">
        <v>0</v>
      </c>
      <c r="D1693">
        <v>0</v>
      </c>
      <c r="E1693">
        <v>0</v>
      </c>
      <c r="F1693">
        <v>0</v>
      </c>
      <c r="G1693">
        <v>2222222</v>
      </c>
      <c r="H1693">
        <v>0</v>
      </c>
      <c r="I1693">
        <v>0</v>
      </c>
      <c r="J1693">
        <v>0</v>
      </c>
      <c r="K1693">
        <v>0</v>
      </c>
      <c r="L1693">
        <v>0</v>
      </c>
      <c r="M1693">
        <v>0</v>
      </c>
    </row>
    <row r="1694" spans="2:13" x14ac:dyDescent="0.2">
      <c r="B1694">
        <v>0</v>
      </c>
      <c r="C1694">
        <v>0</v>
      </c>
      <c r="D1694">
        <v>0</v>
      </c>
      <c r="E1694">
        <v>0</v>
      </c>
      <c r="F1694">
        <v>0</v>
      </c>
      <c r="G1694">
        <v>2222222</v>
      </c>
      <c r="H1694">
        <v>0</v>
      </c>
      <c r="I1694">
        <v>0</v>
      </c>
      <c r="J1694">
        <v>0</v>
      </c>
      <c r="K1694">
        <v>0</v>
      </c>
      <c r="L1694">
        <v>0</v>
      </c>
      <c r="M1694">
        <v>0</v>
      </c>
    </row>
    <row r="1695" spans="2:13" x14ac:dyDescent="0.2">
      <c r="B1695">
        <v>0</v>
      </c>
      <c r="C1695">
        <v>0</v>
      </c>
      <c r="D1695">
        <v>0</v>
      </c>
      <c r="E1695">
        <v>0</v>
      </c>
      <c r="F1695">
        <v>0</v>
      </c>
      <c r="G1695">
        <v>2222222</v>
      </c>
      <c r="H1695">
        <v>0</v>
      </c>
      <c r="I1695">
        <v>0</v>
      </c>
      <c r="J1695">
        <v>0</v>
      </c>
      <c r="K1695">
        <v>0</v>
      </c>
      <c r="L1695">
        <v>0</v>
      </c>
      <c r="M1695">
        <v>0</v>
      </c>
    </row>
    <row r="1696" spans="2:13" x14ac:dyDescent="0.2">
      <c r="B1696">
        <v>0</v>
      </c>
      <c r="C1696">
        <v>0</v>
      </c>
      <c r="D1696">
        <v>0</v>
      </c>
      <c r="E1696">
        <v>0</v>
      </c>
      <c r="F1696">
        <v>0</v>
      </c>
      <c r="G1696">
        <v>2222222</v>
      </c>
      <c r="H1696">
        <v>0</v>
      </c>
      <c r="I1696">
        <v>0</v>
      </c>
      <c r="J1696">
        <v>0</v>
      </c>
      <c r="K1696">
        <v>0</v>
      </c>
      <c r="L1696">
        <v>0</v>
      </c>
      <c r="M1696">
        <v>0</v>
      </c>
    </row>
    <row r="1697" spans="2:13" x14ac:dyDescent="0.2">
      <c r="B1697">
        <v>0</v>
      </c>
      <c r="C1697">
        <v>0</v>
      </c>
      <c r="D1697">
        <v>0</v>
      </c>
      <c r="E1697">
        <v>0</v>
      </c>
      <c r="F1697">
        <v>0</v>
      </c>
      <c r="G1697">
        <v>2222222</v>
      </c>
      <c r="H1697">
        <v>0</v>
      </c>
      <c r="I1697">
        <v>0</v>
      </c>
      <c r="J1697">
        <v>0</v>
      </c>
      <c r="K1697">
        <v>0</v>
      </c>
      <c r="L1697">
        <v>0</v>
      </c>
      <c r="M1697">
        <v>0</v>
      </c>
    </row>
    <row r="1698" spans="2:13" x14ac:dyDescent="0.2">
      <c r="B1698">
        <v>0</v>
      </c>
      <c r="C1698">
        <v>0</v>
      </c>
      <c r="D1698">
        <v>0</v>
      </c>
      <c r="E1698">
        <v>0</v>
      </c>
      <c r="F1698">
        <v>0</v>
      </c>
      <c r="G1698">
        <v>2222222</v>
      </c>
      <c r="H1698">
        <v>0</v>
      </c>
      <c r="I1698">
        <v>0</v>
      </c>
      <c r="J1698">
        <v>0</v>
      </c>
      <c r="K1698">
        <v>0</v>
      </c>
      <c r="L1698">
        <v>0</v>
      </c>
      <c r="M1698">
        <v>0</v>
      </c>
    </row>
    <row r="1699" spans="2:13" x14ac:dyDescent="0.2">
      <c r="B1699">
        <v>0</v>
      </c>
      <c r="C1699">
        <v>0</v>
      </c>
      <c r="D1699">
        <v>0</v>
      </c>
      <c r="E1699">
        <v>0</v>
      </c>
      <c r="F1699">
        <v>0</v>
      </c>
      <c r="G1699">
        <v>2222222</v>
      </c>
      <c r="H1699">
        <v>0</v>
      </c>
      <c r="I1699">
        <v>0</v>
      </c>
      <c r="J1699">
        <v>0</v>
      </c>
      <c r="K1699">
        <v>0</v>
      </c>
      <c r="L1699">
        <v>0</v>
      </c>
      <c r="M1699">
        <v>0</v>
      </c>
    </row>
    <row r="1700" spans="2:13" x14ac:dyDescent="0.2">
      <c r="B1700">
        <v>0</v>
      </c>
      <c r="C1700">
        <v>0</v>
      </c>
      <c r="D1700">
        <v>0</v>
      </c>
      <c r="E1700">
        <v>0</v>
      </c>
      <c r="F1700">
        <v>0</v>
      </c>
      <c r="G1700">
        <v>2222222</v>
      </c>
      <c r="H1700">
        <v>0</v>
      </c>
      <c r="I1700">
        <v>0</v>
      </c>
      <c r="J1700">
        <v>0</v>
      </c>
      <c r="K1700">
        <v>0</v>
      </c>
      <c r="L1700">
        <v>0</v>
      </c>
      <c r="M1700">
        <v>0</v>
      </c>
    </row>
    <row r="1701" spans="2:13" x14ac:dyDescent="0.2">
      <c r="B1701">
        <v>0</v>
      </c>
      <c r="C1701">
        <v>0</v>
      </c>
      <c r="D1701">
        <v>0</v>
      </c>
      <c r="E1701">
        <v>0</v>
      </c>
      <c r="F1701">
        <v>0</v>
      </c>
      <c r="G1701">
        <v>2222222</v>
      </c>
      <c r="H1701">
        <v>0</v>
      </c>
      <c r="I1701">
        <v>0</v>
      </c>
      <c r="J1701">
        <v>0</v>
      </c>
      <c r="K1701">
        <v>0</v>
      </c>
      <c r="L1701">
        <v>0</v>
      </c>
      <c r="M1701">
        <v>0</v>
      </c>
    </row>
    <row r="1702" spans="2:13" x14ac:dyDescent="0.2">
      <c r="B1702">
        <v>0</v>
      </c>
      <c r="C1702">
        <v>0</v>
      </c>
      <c r="D1702">
        <v>0</v>
      </c>
      <c r="E1702">
        <v>0</v>
      </c>
      <c r="F1702">
        <v>0</v>
      </c>
      <c r="G1702">
        <v>2222222</v>
      </c>
      <c r="H1702">
        <v>0</v>
      </c>
      <c r="I1702">
        <v>0</v>
      </c>
      <c r="J1702">
        <v>0</v>
      </c>
      <c r="K1702">
        <v>0</v>
      </c>
      <c r="L1702">
        <v>0</v>
      </c>
      <c r="M1702">
        <v>0</v>
      </c>
    </row>
    <row r="1703" spans="2:13" x14ac:dyDescent="0.2">
      <c r="B1703">
        <v>0</v>
      </c>
      <c r="C1703">
        <v>0</v>
      </c>
      <c r="D1703">
        <v>0</v>
      </c>
      <c r="E1703">
        <v>0</v>
      </c>
      <c r="F1703">
        <v>0</v>
      </c>
      <c r="G1703">
        <v>2222222</v>
      </c>
      <c r="H1703">
        <v>0</v>
      </c>
      <c r="I1703">
        <v>0</v>
      </c>
      <c r="J1703">
        <v>0</v>
      </c>
      <c r="K1703">
        <v>0</v>
      </c>
      <c r="L1703">
        <v>0</v>
      </c>
      <c r="M1703">
        <v>0</v>
      </c>
    </row>
    <row r="1704" spans="2:13" x14ac:dyDescent="0.2">
      <c r="B1704">
        <v>0</v>
      </c>
      <c r="C1704">
        <v>0</v>
      </c>
      <c r="D1704">
        <v>0</v>
      </c>
      <c r="E1704">
        <v>0</v>
      </c>
      <c r="F1704">
        <v>0</v>
      </c>
      <c r="G1704">
        <v>2222222</v>
      </c>
      <c r="H1704">
        <v>0</v>
      </c>
      <c r="I1704">
        <v>0</v>
      </c>
      <c r="J1704">
        <v>0</v>
      </c>
      <c r="K1704">
        <v>0</v>
      </c>
      <c r="L1704">
        <v>0</v>
      </c>
      <c r="M1704">
        <v>0</v>
      </c>
    </row>
    <row r="1705" spans="2:13" x14ac:dyDescent="0.2">
      <c r="B1705">
        <v>0</v>
      </c>
      <c r="C1705">
        <v>0</v>
      </c>
      <c r="D1705">
        <v>0</v>
      </c>
      <c r="E1705">
        <v>0</v>
      </c>
      <c r="F1705">
        <v>0</v>
      </c>
      <c r="G1705">
        <v>2222222</v>
      </c>
      <c r="H1705">
        <v>0</v>
      </c>
      <c r="I1705">
        <v>0</v>
      </c>
      <c r="J1705">
        <v>0</v>
      </c>
      <c r="K1705">
        <v>0</v>
      </c>
      <c r="L1705">
        <v>0</v>
      </c>
      <c r="M1705">
        <v>0</v>
      </c>
    </row>
    <row r="1706" spans="2:13" x14ac:dyDescent="0.2">
      <c r="B1706">
        <v>0</v>
      </c>
      <c r="C1706">
        <v>0</v>
      </c>
      <c r="D1706">
        <v>0</v>
      </c>
      <c r="E1706">
        <v>0</v>
      </c>
      <c r="F1706">
        <v>0</v>
      </c>
      <c r="G1706">
        <v>2222222</v>
      </c>
      <c r="H1706">
        <v>0</v>
      </c>
      <c r="I1706">
        <v>0</v>
      </c>
      <c r="J1706">
        <v>0</v>
      </c>
      <c r="K1706">
        <v>0</v>
      </c>
      <c r="L1706">
        <v>0</v>
      </c>
      <c r="M1706">
        <v>0</v>
      </c>
    </row>
    <row r="1707" spans="2:13" x14ac:dyDescent="0.2">
      <c r="B1707">
        <v>0</v>
      </c>
      <c r="C1707">
        <v>0</v>
      </c>
      <c r="D1707">
        <v>0</v>
      </c>
      <c r="E1707">
        <v>0</v>
      </c>
      <c r="F1707">
        <v>0</v>
      </c>
      <c r="G1707">
        <v>2222222</v>
      </c>
      <c r="H1707">
        <v>0</v>
      </c>
      <c r="I1707">
        <v>0</v>
      </c>
      <c r="J1707">
        <v>0</v>
      </c>
      <c r="K1707">
        <v>0</v>
      </c>
      <c r="L1707">
        <v>0</v>
      </c>
      <c r="M1707">
        <v>0</v>
      </c>
    </row>
    <row r="1708" spans="2:13" x14ac:dyDescent="0.2">
      <c r="B1708">
        <v>0</v>
      </c>
      <c r="C1708">
        <v>0</v>
      </c>
      <c r="D1708">
        <v>0</v>
      </c>
      <c r="E1708">
        <v>0</v>
      </c>
      <c r="F1708">
        <v>0</v>
      </c>
      <c r="G1708">
        <v>2222222</v>
      </c>
      <c r="H1708">
        <v>0</v>
      </c>
      <c r="I1708">
        <v>0</v>
      </c>
      <c r="J1708">
        <v>0</v>
      </c>
      <c r="K1708">
        <v>0</v>
      </c>
      <c r="L1708">
        <v>0</v>
      </c>
      <c r="M1708">
        <v>0</v>
      </c>
    </row>
    <row r="1709" spans="2:13" x14ac:dyDescent="0.2">
      <c r="B1709">
        <v>0</v>
      </c>
      <c r="C1709">
        <v>0</v>
      </c>
      <c r="D1709">
        <v>0</v>
      </c>
      <c r="E1709">
        <v>0</v>
      </c>
      <c r="F1709">
        <v>0</v>
      </c>
      <c r="G1709">
        <v>2222222</v>
      </c>
      <c r="H1709">
        <v>0</v>
      </c>
      <c r="I1709">
        <v>0</v>
      </c>
      <c r="J1709">
        <v>0</v>
      </c>
      <c r="K1709">
        <v>0</v>
      </c>
      <c r="L1709">
        <v>0</v>
      </c>
      <c r="M1709">
        <v>0</v>
      </c>
    </row>
    <row r="1710" spans="2:13" x14ac:dyDescent="0.2">
      <c r="B1710">
        <v>0</v>
      </c>
      <c r="C1710">
        <v>0</v>
      </c>
      <c r="D1710">
        <v>0</v>
      </c>
      <c r="E1710">
        <v>0</v>
      </c>
      <c r="F1710">
        <v>0</v>
      </c>
      <c r="G1710">
        <v>2222222</v>
      </c>
      <c r="H1710">
        <v>0</v>
      </c>
      <c r="I1710">
        <v>0</v>
      </c>
      <c r="J1710">
        <v>0</v>
      </c>
      <c r="K1710">
        <v>0</v>
      </c>
      <c r="L1710">
        <v>0</v>
      </c>
      <c r="M1710">
        <v>0</v>
      </c>
    </row>
    <row r="1711" spans="2:13" x14ac:dyDescent="0.2">
      <c r="B1711">
        <v>0</v>
      </c>
      <c r="C1711">
        <v>0</v>
      </c>
      <c r="D1711">
        <v>0</v>
      </c>
      <c r="E1711">
        <v>0</v>
      </c>
      <c r="F1711">
        <v>0</v>
      </c>
      <c r="G1711">
        <v>2222222</v>
      </c>
      <c r="H1711">
        <v>0</v>
      </c>
      <c r="I1711">
        <v>0</v>
      </c>
      <c r="J1711">
        <v>0</v>
      </c>
      <c r="K1711">
        <v>0</v>
      </c>
      <c r="L1711">
        <v>0</v>
      </c>
      <c r="M1711">
        <v>0</v>
      </c>
    </row>
    <row r="1712" spans="2:13" x14ac:dyDescent="0.2">
      <c r="B1712">
        <v>0</v>
      </c>
      <c r="C1712">
        <v>0</v>
      </c>
      <c r="D1712">
        <v>0</v>
      </c>
      <c r="E1712">
        <v>0</v>
      </c>
      <c r="F1712">
        <v>0</v>
      </c>
      <c r="G1712">
        <v>2222222</v>
      </c>
      <c r="H1712">
        <v>0</v>
      </c>
      <c r="I1712">
        <v>0</v>
      </c>
      <c r="J1712">
        <v>0</v>
      </c>
      <c r="K1712">
        <v>0</v>
      </c>
      <c r="L1712">
        <v>0</v>
      </c>
      <c r="M1712">
        <v>0</v>
      </c>
    </row>
    <row r="1713" spans="2:13" x14ac:dyDescent="0.2">
      <c r="B1713">
        <v>0</v>
      </c>
      <c r="C1713">
        <v>0</v>
      </c>
      <c r="D1713">
        <v>0</v>
      </c>
      <c r="E1713">
        <v>0</v>
      </c>
      <c r="F1713">
        <v>0</v>
      </c>
      <c r="G1713">
        <v>2222222</v>
      </c>
      <c r="H1713">
        <v>0</v>
      </c>
      <c r="I1713">
        <v>0</v>
      </c>
      <c r="J1713">
        <v>0</v>
      </c>
      <c r="K1713">
        <v>0</v>
      </c>
      <c r="L1713">
        <v>0</v>
      </c>
      <c r="M1713">
        <v>0</v>
      </c>
    </row>
    <row r="1714" spans="2:13" x14ac:dyDescent="0.2">
      <c r="B1714">
        <v>0</v>
      </c>
      <c r="C1714">
        <v>0</v>
      </c>
      <c r="D1714">
        <v>0</v>
      </c>
      <c r="E1714">
        <v>0</v>
      </c>
      <c r="F1714">
        <v>0</v>
      </c>
      <c r="G1714">
        <v>2222222</v>
      </c>
      <c r="H1714">
        <v>0</v>
      </c>
      <c r="I1714">
        <v>0</v>
      </c>
      <c r="J1714">
        <v>0</v>
      </c>
      <c r="K1714">
        <v>0</v>
      </c>
      <c r="L1714">
        <v>0</v>
      </c>
      <c r="M1714">
        <v>0</v>
      </c>
    </row>
    <row r="1715" spans="2:13" x14ac:dyDescent="0.2">
      <c r="B1715">
        <v>0</v>
      </c>
      <c r="C1715">
        <v>0</v>
      </c>
      <c r="D1715">
        <v>0</v>
      </c>
      <c r="E1715">
        <v>0</v>
      </c>
      <c r="F1715">
        <v>0</v>
      </c>
      <c r="G1715">
        <v>2222222</v>
      </c>
      <c r="H1715">
        <v>0</v>
      </c>
      <c r="I1715">
        <v>0</v>
      </c>
      <c r="J1715">
        <v>0</v>
      </c>
      <c r="K1715">
        <v>0</v>
      </c>
      <c r="L1715">
        <v>0</v>
      </c>
      <c r="M1715">
        <v>0</v>
      </c>
    </row>
    <row r="1716" spans="2:13" x14ac:dyDescent="0.2">
      <c r="B1716">
        <v>0</v>
      </c>
      <c r="C1716">
        <v>0</v>
      </c>
      <c r="D1716">
        <v>0</v>
      </c>
      <c r="E1716">
        <v>0</v>
      </c>
      <c r="F1716">
        <v>0</v>
      </c>
      <c r="G1716">
        <v>2222222</v>
      </c>
      <c r="H1716">
        <v>0</v>
      </c>
      <c r="I1716">
        <v>0</v>
      </c>
      <c r="J1716">
        <v>0</v>
      </c>
      <c r="K1716">
        <v>0</v>
      </c>
      <c r="L1716">
        <v>0</v>
      </c>
      <c r="M1716">
        <v>0</v>
      </c>
    </row>
    <row r="1717" spans="2:13" x14ac:dyDescent="0.2">
      <c r="B1717">
        <v>0</v>
      </c>
      <c r="C1717">
        <v>0</v>
      </c>
      <c r="D1717">
        <v>0</v>
      </c>
      <c r="E1717">
        <v>0</v>
      </c>
      <c r="F1717">
        <v>0</v>
      </c>
      <c r="G1717">
        <v>2222222</v>
      </c>
      <c r="H1717">
        <v>0</v>
      </c>
      <c r="I1717">
        <v>0</v>
      </c>
      <c r="J1717">
        <v>0</v>
      </c>
      <c r="K1717">
        <v>0</v>
      </c>
      <c r="L1717">
        <v>0</v>
      </c>
      <c r="M1717">
        <v>0</v>
      </c>
    </row>
    <row r="1718" spans="2:13" x14ac:dyDescent="0.2">
      <c r="B1718">
        <v>0</v>
      </c>
      <c r="C1718">
        <v>0</v>
      </c>
      <c r="D1718">
        <v>0</v>
      </c>
      <c r="E1718">
        <v>0</v>
      </c>
      <c r="F1718">
        <v>0</v>
      </c>
      <c r="G1718">
        <v>2222222</v>
      </c>
      <c r="H1718">
        <v>0</v>
      </c>
      <c r="I1718">
        <v>0</v>
      </c>
      <c r="J1718">
        <v>0</v>
      </c>
      <c r="K1718">
        <v>0</v>
      </c>
      <c r="L1718">
        <v>0</v>
      </c>
      <c r="M1718">
        <v>0</v>
      </c>
    </row>
    <row r="1719" spans="2:13" x14ac:dyDescent="0.2">
      <c r="B1719">
        <v>0</v>
      </c>
      <c r="C1719">
        <v>0</v>
      </c>
      <c r="D1719">
        <v>0</v>
      </c>
      <c r="E1719">
        <v>0</v>
      </c>
      <c r="F1719">
        <v>0</v>
      </c>
      <c r="G1719">
        <v>2222222</v>
      </c>
      <c r="H1719">
        <v>0</v>
      </c>
      <c r="I1719">
        <v>0</v>
      </c>
      <c r="J1719">
        <v>0</v>
      </c>
      <c r="K1719">
        <v>0</v>
      </c>
      <c r="L1719">
        <v>0</v>
      </c>
      <c r="M1719">
        <v>0</v>
      </c>
    </row>
    <row r="1720" spans="2:13" x14ac:dyDescent="0.2">
      <c r="B1720">
        <v>0</v>
      </c>
      <c r="C1720">
        <v>0</v>
      </c>
      <c r="D1720">
        <v>0</v>
      </c>
      <c r="E1720">
        <v>0</v>
      </c>
      <c r="F1720">
        <v>0</v>
      </c>
      <c r="G1720">
        <v>2222222</v>
      </c>
      <c r="H1720">
        <v>0</v>
      </c>
      <c r="I1720">
        <v>0</v>
      </c>
      <c r="J1720">
        <v>0</v>
      </c>
      <c r="K1720">
        <v>0</v>
      </c>
      <c r="L1720">
        <v>0</v>
      </c>
      <c r="M1720">
        <v>0</v>
      </c>
    </row>
    <row r="1721" spans="2:13" x14ac:dyDescent="0.2">
      <c r="B1721">
        <v>0</v>
      </c>
      <c r="C1721">
        <v>0</v>
      </c>
      <c r="D1721">
        <v>0</v>
      </c>
      <c r="E1721">
        <v>0</v>
      </c>
      <c r="F1721">
        <v>0</v>
      </c>
      <c r="G1721">
        <v>2222222</v>
      </c>
      <c r="H1721">
        <v>0</v>
      </c>
      <c r="I1721">
        <v>0</v>
      </c>
      <c r="J1721">
        <v>0</v>
      </c>
      <c r="K1721">
        <v>0</v>
      </c>
      <c r="L1721">
        <v>0</v>
      </c>
      <c r="M1721">
        <v>0</v>
      </c>
    </row>
    <row r="1722" spans="2:13" x14ac:dyDescent="0.2">
      <c r="B1722">
        <v>0</v>
      </c>
      <c r="C1722">
        <v>0</v>
      </c>
      <c r="D1722">
        <v>0</v>
      </c>
      <c r="E1722">
        <v>0</v>
      </c>
      <c r="F1722">
        <v>0</v>
      </c>
      <c r="G1722">
        <v>2222222</v>
      </c>
      <c r="H1722">
        <v>0</v>
      </c>
      <c r="I1722">
        <v>0</v>
      </c>
      <c r="J1722">
        <v>0</v>
      </c>
      <c r="K1722">
        <v>0</v>
      </c>
      <c r="L1722">
        <v>0</v>
      </c>
      <c r="M1722">
        <v>0</v>
      </c>
    </row>
    <row r="1723" spans="2:13" x14ac:dyDescent="0.2">
      <c r="B1723">
        <v>0</v>
      </c>
      <c r="C1723">
        <v>0</v>
      </c>
      <c r="D1723">
        <v>0</v>
      </c>
      <c r="E1723">
        <v>0</v>
      </c>
      <c r="F1723">
        <v>0</v>
      </c>
      <c r="G1723">
        <v>2222222</v>
      </c>
      <c r="H1723">
        <v>0</v>
      </c>
      <c r="I1723">
        <v>0</v>
      </c>
      <c r="J1723">
        <v>0</v>
      </c>
      <c r="K1723">
        <v>0</v>
      </c>
      <c r="L1723">
        <v>0</v>
      </c>
      <c r="M1723">
        <v>0</v>
      </c>
    </row>
    <row r="1724" spans="2:13" x14ac:dyDescent="0.2">
      <c r="B1724">
        <v>0</v>
      </c>
      <c r="C1724">
        <v>0</v>
      </c>
      <c r="D1724">
        <v>0</v>
      </c>
      <c r="E1724">
        <v>0</v>
      </c>
      <c r="F1724">
        <v>0</v>
      </c>
      <c r="G1724">
        <v>2222222</v>
      </c>
      <c r="H1724">
        <v>0</v>
      </c>
      <c r="I1724">
        <v>0</v>
      </c>
      <c r="J1724">
        <v>0</v>
      </c>
      <c r="K1724">
        <v>0</v>
      </c>
      <c r="L1724">
        <v>0</v>
      </c>
      <c r="M1724">
        <v>0</v>
      </c>
    </row>
    <row r="1725" spans="2:13" x14ac:dyDescent="0.2">
      <c r="B1725">
        <v>0</v>
      </c>
      <c r="C1725">
        <v>0</v>
      </c>
      <c r="D1725">
        <v>0</v>
      </c>
      <c r="E1725">
        <v>0</v>
      </c>
      <c r="F1725">
        <v>0</v>
      </c>
      <c r="G1725">
        <v>2222222</v>
      </c>
      <c r="H1725">
        <v>0</v>
      </c>
      <c r="I1725">
        <v>0</v>
      </c>
      <c r="J1725">
        <v>0</v>
      </c>
      <c r="K1725">
        <v>0</v>
      </c>
      <c r="L1725">
        <v>0</v>
      </c>
      <c r="M1725">
        <v>0</v>
      </c>
    </row>
    <row r="1726" spans="2:13" x14ac:dyDescent="0.2">
      <c r="B1726">
        <v>0</v>
      </c>
      <c r="C1726">
        <v>0</v>
      </c>
      <c r="D1726">
        <v>0</v>
      </c>
      <c r="E1726">
        <v>0</v>
      </c>
      <c r="F1726">
        <v>0</v>
      </c>
      <c r="G1726">
        <v>2222222</v>
      </c>
      <c r="H1726">
        <v>0</v>
      </c>
      <c r="I1726">
        <v>0</v>
      </c>
      <c r="J1726">
        <v>0</v>
      </c>
      <c r="K1726">
        <v>0</v>
      </c>
      <c r="L1726">
        <v>0</v>
      </c>
      <c r="M1726">
        <v>0</v>
      </c>
    </row>
    <row r="1727" spans="2:13" x14ac:dyDescent="0.2">
      <c r="B1727">
        <v>0</v>
      </c>
      <c r="C1727">
        <v>0</v>
      </c>
      <c r="D1727">
        <v>0</v>
      </c>
      <c r="E1727">
        <v>0</v>
      </c>
      <c r="F1727">
        <v>0</v>
      </c>
      <c r="G1727">
        <v>2222222</v>
      </c>
      <c r="H1727">
        <v>0</v>
      </c>
      <c r="I1727">
        <v>0</v>
      </c>
      <c r="J1727">
        <v>0</v>
      </c>
      <c r="K1727">
        <v>0</v>
      </c>
      <c r="L1727">
        <v>0</v>
      </c>
      <c r="M1727">
        <v>0</v>
      </c>
    </row>
    <row r="1728" spans="2:13" x14ac:dyDescent="0.2">
      <c r="B1728">
        <v>0</v>
      </c>
      <c r="C1728">
        <v>0</v>
      </c>
      <c r="D1728">
        <v>0</v>
      </c>
      <c r="E1728">
        <v>0</v>
      </c>
      <c r="F1728">
        <v>0</v>
      </c>
      <c r="G1728">
        <v>2222222</v>
      </c>
      <c r="H1728">
        <v>0</v>
      </c>
      <c r="I1728">
        <v>0</v>
      </c>
      <c r="J1728">
        <v>0</v>
      </c>
      <c r="K1728">
        <v>0</v>
      </c>
      <c r="L1728">
        <v>0</v>
      </c>
      <c r="M1728">
        <v>0</v>
      </c>
    </row>
    <row r="1729" spans="2:13" x14ac:dyDescent="0.2">
      <c r="B1729">
        <v>0</v>
      </c>
      <c r="C1729">
        <v>0</v>
      </c>
      <c r="D1729">
        <v>0</v>
      </c>
      <c r="E1729">
        <v>0</v>
      </c>
      <c r="F1729">
        <v>0</v>
      </c>
      <c r="G1729">
        <v>2222222</v>
      </c>
      <c r="H1729">
        <v>0</v>
      </c>
      <c r="I1729">
        <v>0</v>
      </c>
      <c r="J1729">
        <v>0</v>
      </c>
      <c r="K1729">
        <v>0</v>
      </c>
      <c r="L1729">
        <v>0</v>
      </c>
      <c r="M1729">
        <v>0</v>
      </c>
    </row>
    <row r="1730" spans="2:13" x14ac:dyDescent="0.2">
      <c r="B1730">
        <v>0</v>
      </c>
      <c r="C1730">
        <v>0</v>
      </c>
      <c r="D1730">
        <v>0</v>
      </c>
      <c r="E1730">
        <v>0</v>
      </c>
      <c r="F1730">
        <v>0</v>
      </c>
      <c r="G1730">
        <v>2222222</v>
      </c>
      <c r="H1730">
        <v>0</v>
      </c>
      <c r="I1730">
        <v>0</v>
      </c>
      <c r="J1730">
        <v>0</v>
      </c>
      <c r="K1730">
        <v>0</v>
      </c>
      <c r="L1730">
        <v>0</v>
      </c>
      <c r="M1730">
        <v>0</v>
      </c>
    </row>
    <row r="1731" spans="2:13" x14ac:dyDescent="0.2">
      <c r="B1731">
        <v>0</v>
      </c>
      <c r="C1731">
        <v>0</v>
      </c>
      <c r="D1731">
        <v>0</v>
      </c>
      <c r="E1731">
        <v>0</v>
      </c>
      <c r="F1731">
        <v>0</v>
      </c>
      <c r="G1731">
        <v>2222222</v>
      </c>
      <c r="H1731">
        <v>0</v>
      </c>
      <c r="I1731">
        <v>0</v>
      </c>
      <c r="J1731">
        <v>0</v>
      </c>
      <c r="K1731">
        <v>0</v>
      </c>
      <c r="L1731">
        <v>0</v>
      </c>
      <c r="M1731">
        <v>0</v>
      </c>
    </row>
    <row r="1732" spans="2:13" x14ac:dyDescent="0.2">
      <c r="B1732">
        <v>0</v>
      </c>
      <c r="C1732">
        <v>0</v>
      </c>
      <c r="D1732">
        <v>0</v>
      </c>
      <c r="E1732">
        <v>0</v>
      </c>
      <c r="F1732">
        <v>0</v>
      </c>
      <c r="G1732">
        <v>2222222</v>
      </c>
      <c r="H1732">
        <v>0</v>
      </c>
      <c r="I1732">
        <v>0</v>
      </c>
      <c r="J1732">
        <v>0</v>
      </c>
      <c r="K1732">
        <v>0</v>
      </c>
      <c r="L1732">
        <v>0</v>
      </c>
      <c r="M1732">
        <v>0</v>
      </c>
    </row>
    <row r="1733" spans="2:13" x14ac:dyDescent="0.2">
      <c r="B1733">
        <v>0</v>
      </c>
      <c r="C1733">
        <v>0</v>
      </c>
      <c r="D1733">
        <v>0</v>
      </c>
      <c r="E1733">
        <v>0</v>
      </c>
      <c r="F1733">
        <v>0</v>
      </c>
      <c r="G1733">
        <v>2222222</v>
      </c>
      <c r="H1733">
        <v>0</v>
      </c>
      <c r="I1733">
        <v>0</v>
      </c>
      <c r="J1733">
        <v>0</v>
      </c>
      <c r="K1733">
        <v>0</v>
      </c>
      <c r="L1733">
        <v>0</v>
      </c>
      <c r="M1733">
        <v>0</v>
      </c>
    </row>
    <row r="1734" spans="2:13" x14ac:dyDescent="0.2">
      <c r="B1734">
        <v>0</v>
      </c>
      <c r="C1734">
        <v>0</v>
      </c>
      <c r="D1734">
        <v>0</v>
      </c>
      <c r="E1734">
        <v>0</v>
      </c>
      <c r="F1734">
        <v>0</v>
      </c>
      <c r="G1734">
        <v>2222222</v>
      </c>
      <c r="H1734">
        <v>0</v>
      </c>
      <c r="I1734">
        <v>0</v>
      </c>
      <c r="J1734">
        <v>0</v>
      </c>
      <c r="K1734">
        <v>0</v>
      </c>
      <c r="L1734">
        <v>0</v>
      </c>
      <c r="M1734">
        <v>0</v>
      </c>
    </row>
    <row r="1735" spans="2:13" x14ac:dyDescent="0.2">
      <c r="B1735">
        <v>0</v>
      </c>
      <c r="C1735">
        <v>0</v>
      </c>
      <c r="D1735">
        <v>0</v>
      </c>
      <c r="E1735">
        <v>0</v>
      </c>
      <c r="F1735">
        <v>0</v>
      </c>
      <c r="G1735">
        <v>2222222</v>
      </c>
      <c r="H1735">
        <v>0</v>
      </c>
      <c r="I1735">
        <v>0</v>
      </c>
      <c r="J1735">
        <v>0</v>
      </c>
      <c r="K1735">
        <v>0</v>
      </c>
      <c r="L1735">
        <v>0</v>
      </c>
      <c r="M1735">
        <v>0</v>
      </c>
    </row>
    <row r="1736" spans="2:13" x14ac:dyDescent="0.2">
      <c r="B1736">
        <v>0</v>
      </c>
      <c r="C1736">
        <v>0</v>
      </c>
      <c r="D1736">
        <v>0</v>
      </c>
      <c r="E1736">
        <v>0</v>
      </c>
      <c r="F1736">
        <v>0</v>
      </c>
      <c r="G1736">
        <v>2222222</v>
      </c>
      <c r="H1736">
        <v>0</v>
      </c>
      <c r="I1736">
        <v>0</v>
      </c>
      <c r="J1736">
        <v>0</v>
      </c>
      <c r="K1736">
        <v>0</v>
      </c>
      <c r="L1736">
        <v>0</v>
      </c>
      <c r="M1736">
        <v>0</v>
      </c>
    </row>
    <row r="1737" spans="2:13" x14ac:dyDescent="0.2">
      <c r="B1737">
        <v>0</v>
      </c>
      <c r="C1737">
        <v>0</v>
      </c>
      <c r="D1737">
        <v>0</v>
      </c>
      <c r="E1737">
        <v>0</v>
      </c>
      <c r="F1737">
        <v>0</v>
      </c>
      <c r="G1737">
        <v>2222222</v>
      </c>
      <c r="H1737">
        <v>0</v>
      </c>
      <c r="I1737">
        <v>0</v>
      </c>
      <c r="J1737">
        <v>0</v>
      </c>
      <c r="K1737">
        <v>0</v>
      </c>
      <c r="L1737">
        <v>0</v>
      </c>
      <c r="M1737">
        <v>0</v>
      </c>
    </row>
    <row r="1738" spans="2:13" x14ac:dyDescent="0.2">
      <c r="B1738">
        <v>0</v>
      </c>
      <c r="C1738">
        <v>0</v>
      </c>
      <c r="D1738">
        <v>0</v>
      </c>
      <c r="E1738">
        <v>0</v>
      </c>
      <c r="F1738">
        <v>0</v>
      </c>
      <c r="G1738">
        <v>2222222</v>
      </c>
      <c r="H1738">
        <v>0</v>
      </c>
      <c r="I1738">
        <v>0</v>
      </c>
      <c r="J1738">
        <v>0</v>
      </c>
      <c r="K1738">
        <v>0</v>
      </c>
      <c r="L1738">
        <v>0</v>
      </c>
      <c r="M1738">
        <v>0</v>
      </c>
    </row>
    <row r="1739" spans="2:13" x14ac:dyDescent="0.2">
      <c r="B1739">
        <v>0</v>
      </c>
      <c r="C1739">
        <v>0</v>
      </c>
      <c r="D1739">
        <v>0</v>
      </c>
      <c r="E1739">
        <v>0</v>
      </c>
      <c r="F1739">
        <v>0</v>
      </c>
      <c r="G1739">
        <v>2222222</v>
      </c>
      <c r="H1739">
        <v>0</v>
      </c>
      <c r="I1739">
        <v>0</v>
      </c>
      <c r="J1739">
        <v>0</v>
      </c>
      <c r="K1739">
        <v>0</v>
      </c>
      <c r="L1739">
        <v>0</v>
      </c>
      <c r="M1739">
        <v>0</v>
      </c>
    </row>
    <row r="1740" spans="2:13" x14ac:dyDescent="0.2">
      <c r="B1740">
        <v>0</v>
      </c>
      <c r="C1740">
        <v>0</v>
      </c>
      <c r="D1740">
        <v>0</v>
      </c>
      <c r="E1740">
        <v>0</v>
      </c>
      <c r="F1740">
        <v>0</v>
      </c>
      <c r="G1740">
        <v>2222222</v>
      </c>
      <c r="H1740">
        <v>0</v>
      </c>
      <c r="I1740">
        <v>0</v>
      </c>
      <c r="J1740">
        <v>0</v>
      </c>
      <c r="K1740">
        <v>0</v>
      </c>
      <c r="L1740">
        <v>0</v>
      </c>
      <c r="M1740">
        <v>0</v>
      </c>
    </row>
    <row r="1741" spans="2:13" x14ac:dyDescent="0.2">
      <c r="B1741">
        <v>0</v>
      </c>
      <c r="C1741">
        <v>0</v>
      </c>
      <c r="D1741">
        <v>0</v>
      </c>
      <c r="E1741">
        <v>0</v>
      </c>
      <c r="F1741">
        <v>0</v>
      </c>
      <c r="G1741">
        <v>2222222</v>
      </c>
      <c r="H1741">
        <v>0</v>
      </c>
      <c r="I1741">
        <v>0</v>
      </c>
      <c r="J1741">
        <v>0</v>
      </c>
      <c r="K1741">
        <v>0</v>
      </c>
      <c r="L1741">
        <v>0</v>
      </c>
      <c r="M1741">
        <v>0</v>
      </c>
    </row>
    <row r="1742" spans="2:13" x14ac:dyDescent="0.2">
      <c r="B1742">
        <v>0</v>
      </c>
      <c r="C1742">
        <v>0</v>
      </c>
      <c r="D1742">
        <v>0</v>
      </c>
      <c r="E1742">
        <v>0</v>
      </c>
      <c r="F1742">
        <v>0</v>
      </c>
      <c r="G1742">
        <v>2222222</v>
      </c>
      <c r="H1742">
        <v>0</v>
      </c>
      <c r="I1742">
        <v>0</v>
      </c>
      <c r="J1742">
        <v>0</v>
      </c>
      <c r="K1742">
        <v>0</v>
      </c>
      <c r="L1742">
        <v>0</v>
      </c>
      <c r="M1742">
        <v>0</v>
      </c>
    </row>
    <row r="1743" spans="2:13" x14ac:dyDescent="0.2">
      <c r="B1743">
        <v>0</v>
      </c>
      <c r="C1743">
        <v>0</v>
      </c>
      <c r="D1743">
        <v>0</v>
      </c>
      <c r="E1743">
        <v>0</v>
      </c>
      <c r="F1743">
        <v>0</v>
      </c>
      <c r="G1743">
        <v>2222222</v>
      </c>
      <c r="H1743">
        <v>0</v>
      </c>
      <c r="I1743">
        <v>0</v>
      </c>
      <c r="J1743">
        <v>0</v>
      </c>
      <c r="K1743">
        <v>0</v>
      </c>
      <c r="L1743">
        <v>0</v>
      </c>
      <c r="M1743">
        <v>0</v>
      </c>
    </row>
    <row r="1744" spans="2:13" x14ac:dyDescent="0.2">
      <c r="B1744">
        <v>0</v>
      </c>
      <c r="C1744">
        <v>0</v>
      </c>
      <c r="D1744">
        <v>0</v>
      </c>
      <c r="E1744">
        <v>0</v>
      </c>
      <c r="F1744">
        <v>0</v>
      </c>
      <c r="G1744">
        <v>2222222</v>
      </c>
      <c r="H1744">
        <v>0</v>
      </c>
      <c r="I1744">
        <v>0</v>
      </c>
      <c r="J1744">
        <v>0</v>
      </c>
      <c r="K1744">
        <v>0</v>
      </c>
      <c r="L1744">
        <v>0</v>
      </c>
      <c r="M1744">
        <v>0</v>
      </c>
    </row>
    <row r="1745" spans="2:13" x14ac:dyDescent="0.2">
      <c r="B1745">
        <v>0</v>
      </c>
      <c r="C1745">
        <v>0</v>
      </c>
      <c r="D1745">
        <v>0</v>
      </c>
      <c r="E1745">
        <v>0</v>
      </c>
      <c r="F1745">
        <v>0</v>
      </c>
      <c r="G1745">
        <v>2222222</v>
      </c>
      <c r="H1745">
        <v>0</v>
      </c>
      <c r="I1745">
        <v>0</v>
      </c>
      <c r="J1745">
        <v>0</v>
      </c>
      <c r="K1745">
        <v>0</v>
      </c>
      <c r="L1745">
        <v>0</v>
      </c>
      <c r="M1745">
        <v>0</v>
      </c>
    </row>
    <row r="1746" spans="2:13" x14ac:dyDescent="0.2">
      <c r="B1746">
        <v>0</v>
      </c>
      <c r="C1746">
        <v>0</v>
      </c>
      <c r="D1746">
        <v>0</v>
      </c>
      <c r="E1746">
        <v>0</v>
      </c>
      <c r="F1746">
        <v>0</v>
      </c>
      <c r="G1746">
        <v>2222222</v>
      </c>
      <c r="H1746">
        <v>0</v>
      </c>
      <c r="I1746">
        <v>0</v>
      </c>
      <c r="J1746">
        <v>0</v>
      </c>
      <c r="K1746">
        <v>0</v>
      </c>
      <c r="L1746">
        <v>0</v>
      </c>
      <c r="M1746">
        <v>0</v>
      </c>
    </row>
    <row r="1747" spans="2:13" x14ac:dyDescent="0.2">
      <c r="B1747">
        <v>0</v>
      </c>
      <c r="C1747">
        <v>0</v>
      </c>
      <c r="D1747">
        <v>0</v>
      </c>
      <c r="E1747">
        <v>0</v>
      </c>
      <c r="F1747">
        <v>0</v>
      </c>
      <c r="G1747">
        <v>2222222</v>
      </c>
      <c r="H1747">
        <v>0</v>
      </c>
      <c r="I1747">
        <v>0</v>
      </c>
      <c r="J1747">
        <v>0</v>
      </c>
      <c r="K1747">
        <v>0</v>
      </c>
      <c r="L1747">
        <v>0</v>
      </c>
      <c r="M1747">
        <v>0</v>
      </c>
    </row>
    <row r="1748" spans="2:13" x14ac:dyDescent="0.2">
      <c r="B1748">
        <v>0</v>
      </c>
      <c r="C1748">
        <v>0</v>
      </c>
      <c r="D1748">
        <v>0</v>
      </c>
      <c r="E1748">
        <v>0</v>
      </c>
      <c r="F1748">
        <v>0</v>
      </c>
      <c r="G1748">
        <v>2222222</v>
      </c>
      <c r="H1748">
        <v>0</v>
      </c>
      <c r="I1748">
        <v>0</v>
      </c>
      <c r="J1748">
        <v>0</v>
      </c>
      <c r="K1748">
        <v>0</v>
      </c>
      <c r="L1748">
        <v>0</v>
      </c>
      <c r="M1748">
        <v>0</v>
      </c>
    </row>
    <row r="1749" spans="2:13" x14ac:dyDescent="0.2">
      <c r="B1749">
        <v>0</v>
      </c>
      <c r="C1749">
        <v>0</v>
      </c>
      <c r="D1749">
        <v>0</v>
      </c>
      <c r="E1749">
        <v>0</v>
      </c>
      <c r="F1749">
        <v>0</v>
      </c>
      <c r="G1749">
        <v>2222222</v>
      </c>
      <c r="H1749">
        <v>0</v>
      </c>
      <c r="I1749">
        <v>0</v>
      </c>
      <c r="J1749">
        <v>0</v>
      </c>
      <c r="K1749">
        <v>0</v>
      </c>
      <c r="L1749">
        <v>0</v>
      </c>
      <c r="M1749">
        <v>0</v>
      </c>
    </row>
    <row r="1750" spans="2:13" x14ac:dyDescent="0.2">
      <c r="B1750">
        <v>0</v>
      </c>
      <c r="C1750">
        <v>0</v>
      </c>
      <c r="D1750">
        <v>0</v>
      </c>
      <c r="E1750">
        <v>0</v>
      </c>
      <c r="F1750">
        <v>0</v>
      </c>
      <c r="G1750">
        <v>2222222</v>
      </c>
      <c r="H1750">
        <v>0</v>
      </c>
      <c r="I1750">
        <v>0</v>
      </c>
      <c r="J1750">
        <v>0</v>
      </c>
      <c r="K1750">
        <v>0</v>
      </c>
      <c r="L1750">
        <v>0</v>
      </c>
      <c r="M1750">
        <v>0</v>
      </c>
    </row>
    <row r="1751" spans="2:13" x14ac:dyDescent="0.2">
      <c r="B1751">
        <v>0</v>
      </c>
      <c r="C1751">
        <v>0</v>
      </c>
      <c r="D1751">
        <v>0</v>
      </c>
      <c r="E1751">
        <v>0</v>
      </c>
      <c r="F1751">
        <v>0</v>
      </c>
      <c r="G1751">
        <v>2222222</v>
      </c>
      <c r="H1751">
        <v>0</v>
      </c>
      <c r="I1751">
        <v>0</v>
      </c>
      <c r="J1751">
        <v>0</v>
      </c>
      <c r="K1751">
        <v>0</v>
      </c>
      <c r="L1751">
        <v>0</v>
      </c>
      <c r="M1751">
        <v>0</v>
      </c>
    </row>
    <row r="1752" spans="2:13" x14ac:dyDescent="0.2">
      <c r="B1752">
        <v>0</v>
      </c>
      <c r="C1752">
        <v>0</v>
      </c>
      <c r="D1752">
        <v>0</v>
      </c>
      <c r="E1752">
        <v>0</v>
      </c>
      <c r="F1752">
        <v>0</v>
      </c>
      <c r="G1752">
        <v>2222222</v>
      </c>
      <c r="H1752">
        <v>0</v>
      </c>
      <c r="I1752">
        <v>0</v>
      </c>
      <c r="J1752">
        <v>0</v>
      </c>
      <c r="K1752">
        <v>0</v>
      </c>
      <c r="L1752">
        <v>0</v>
      </c>
      <c r="M1752">
        <v>0</v>
      </c>
    </row>
    <row r="1753" spans="2:13" x14ac:dyDescent="0.2">
      <c r="B1753">
        <v>0</v>
      </c>
      <c r="C1753">
        <v>0</v>
      </c>
      <c r="D1753">
        <v>0</v>
      </c>
      <c r="E1753">
        <v>0</v>
      </c>
      <c r="F1753">
        <v>0</v>
      </c>
      <c r="G1753">
        <v>2222222</v>
      </c>
      <c r="H1753">
        <v>0</v>
      </c>
      <c r="I1753">
        <v>0</v>
      </c>
      <c r="J1753">
        <v>0</v>
      </c>
      <c r="K1753">
        <v>0</v>
      </c>
      <c r="L1753">
        <v>0</v>
      </c>
      <c r="M1753">
        <v>0</v>
      </c>
    </row>
    <row r="1754" spans="2:13" x14ac:dyDescent="0.2">
      <c r="B1754">
        <v>0</v>
      </c>
      <c r="C1754">
        <v>0</v>
      </c>
      <c r="D1754">
        <v>0</v>
      </c>
      <c r="E1754">
        <v>0</v>
      </c>
      <c r="F1754">
        <v>0</v>
      </c>
      <c r="G1754">
        <v>2222222</v>
      </c>
      <c r="H1754">
        <v>0</v>
      </c>
      <c r="I1754">
        <v>0</v>
      </c>
      <c r="J1754">
        <v>0</v>
      </c>
      <c r="K1754">
        <v>0</v>
      </c>
      <c r="L1754">
        <v>0</v>
      </c>
      <c r="M1754">
        <v>0</v>
      </c>
    </row>
    <row r="1755" spans="2:13" x14ac:dyDescent="0.2">
      <c r="B1755">
        <v>0</v>
      </c>
      <c r="C1755">
        <v>0</v>
      </c>
      <c r="D1755">
        <v>0</v>
      </c>
      <c r="E1755">
        <v>0</v>
      </c>
      <c r="F1755">
        <v>0</v>
      </c>
      <c r="G1755">
        <v>2222222</v>
      </c>
      <c r="H1755">
        <v>0</v>
      </c>
      <c r="I1755">
        <v>0</v>
      </c>
      <c r="J1755">
        <v>0</v>
      </c>
      <c r="K1755">
        <v>0</v>
      </c>
      <c r="L1755">
        <v>0</v>
      </c>
      <c r="M1755">
        <v>0</v>
      </c>
    </row>
    <row r="1756" spans="2:13" x14ac:dyDescent="0.2">
      <c r="B1756">
        <v>0</v>
      </c>
      <c r="C1756">
        <v>0</v>
      </c>
      <c r="D1756">
        <v>0</v>
      </c>
      <c r="E1756">
        <v>0</v>
      </c>
      <c r="F1756">
        <v>0</v>
      </c>
      <c r="G1756">
        <v>2222222</v>
      </c>
      <c r="H1756">
        <v>0</v>
      </c>
      <c r="I1756">
        <v>0</v>
      </c>
      <c r="J1756">
        <v>0</v>
      </c>
      <c r="K1756">
        <v>0</v>
      </c>
      <c r="L1756">
        <v>0</v>
      </c>
      <c r="M1756">
        <v>0</v>
      </c>
    </row>
    <row r="1757" spans="2:13" x14ac:dyDescent="0.2">
      <c r="B1757">
        <v>0</v>
      </c>
      <c r="C1757">
        <v>0</v>
      </c>
      <c r="D1757">
        <v>0</v>
      </c>
      <c r="E1757">
        <v>0</v>
      </c>
      <c r="F1757">
        <v>0</v>
      </c>
      <c r="G1757">
        <v>2222222</v>
      </c>
      <c r="H1757">
        <v>0</v>
      </c>
      <c r="I1757">
        <v>0</v>
      </c>
      <c r="J1757">
        <v>0</v>
      </c>
      <c r="K1757">
        <v>0</v>
      </c>
      <c r="L1757">
        <v>0</v>
      </c>
      <c r="M1757">
        <v>0</v>
      </c>
    </row>
    <row r="1758" spans="2:13" x14ac:dyDescent="0.2">
      <c r="B1758">
        <v>0</v>
      </c>
      <c r="C1758">
        <v>0</v>
      </c>
      <c r="D1758">
        <v>0</v>
      </c>
      <c r="E1758">
        <v>0</v>
      </c>
      <c r="F1758">
        <v>0</v>
      </c>
      <c r="G1758">
        <v>2222222</v>
      </c>
      <c r="H1758">
        <v>0</v>
      </c>
      <c r="I1758">
        <v>0</v>
      </c>
      <c r="J1758">
        <v>0</v>
      </c>
      <c r="K1758">
        <v>0</v>
      </c>
      <c r="L1758">
        <v>0</v>
      </c>
      <c r="M1758">
        <v>0</v>
      </c>
    </row>
    <row r="1759" spans="2:13" x14ac:dyDescent="0.2">
      <c r="B1759">
        <v>0</v>
      </c>
      <c r="C1759">
        <v>0</v>
      </c>
      <c r="D1759">
        <v>0</v>
      </c>
      <c r="E1759">
        <v>0</v>
      </c>
      <c r="F1759">
        <v>0</v>
      </c>
      <c r="G1759">
        <v>2222222</v>
      </c>
      <c r="H1759">
        <v>0</v>
      </c>
      <c r="I1759">
        <v>0</v>
      </c>
      <c r="J1759">
        <v>0</v>
      </c>
      <c r="K1759">
        <v>0</v>
      </c>
      <c r="L1759">
        <v>0</v>
      </c>
      <c r="M1759">
        <v>0</v>
      </c>
    </row>
    <row r="1760" spans="2:13" x14ac:dyDescent="0.2">
      <c r="B1760">
        <v>0</v>
      </c>
      <c r="C1760">
        <v>0</v>
      </c>
      <c r="D1760">
        <v>0</v>
      </c>
      <c r="E1760">
        <v>0</v>
      </c>
      <c r="F1760">
        <v>0</v>
      </c>
      <c r="G1760">
        <v>2222222</v>
      </c>
      <c r="H1760">
        <v>0</v>
      </c>
      <c r="I1760">
        <v>0</v>
      </c>
      <c r="J1760">
        <v>0</v>
      </c>
      <c r="K1760">
        <v>0</v>
      </c>
      <c r="L1760">
        <v>0</v>
      </c>
      <c r="M1760">
        <v>0</v>
      </c>
    </row>
    <row r="1761" spans="2:13" x14ac:dyDescent="0.2">
      <c r="B1761">
        <v>0</v>
      </c>
      <c r="C1761">
        <v>0</v>
      </c>
      <c r="D1761">
        <v>0</v>
      </c>
      <c r="E1761">
        <v>0</v>
      </c>
      <c r="F1761">
        <v>0</v>
      </c>
      <c r="G1761">
        <v>2222222</v>
      </c>
      <c r="H1761">
        <v>0</v>
      </c>
      <c r="I1761">
        <v>0</v>
      </c>
      <c r="J1761">
        <v>0</v>
      </c>
      <c r="K1761">
        <v>0</v>
      </c>
      <c r="L1761">
        <v>0</v>
      </c>
      <c r="M1761">
        <v>0</v>
      </c>
    </row>
    <row r="1762" spans="2:13" x14ac:dyDescent="0.2">
      <c r="B1762">
        <v>0</v>
      </c>
      <c r="C1762">
        <v>0</v>
      </c>
      <c r="D1762">
        <v>0</v>
      </c>
      <c r="E1762">
        <v>0</v>
      </c>
      <c r="F1762">
        <v>0</v>
      </c>
      <c r="G1762">
        <v>2222222</v>
      </c>
      <c r="H1762">
        <v>0</v>
      </c>
      <c r="I1762">
        <v>0</v>
      </c>
      <c r="J1762">
        <v>0</v>
      </c>
      <c r="K1762">
        <v>0</v>
      </c>
      <c r="L1762">
        <v>0</v>
      </c>
      <c r="M1762">
        <v>0</v>
      </c>
    </row>
    <row r="1763" spans="2:13" x14ac:dyDescent="0.2">
      <c r="B1763">
        <v>0</v>
      </c>
      <c r="C1763">
        <v>0</v>
      </c>
      <c r="D1763">
        <v>0</v>
      </c>
      <c r="E1763">
        <v>0</v>
      </c>
      <c r="F1763">
        <v>0</v>
      </c>
      <c r="G1763">
        <v>2222222</v>
      </c>
      <c r="H1763">
        <v>0</v>
      </c>
      <c r="I1763">
        <v>0</v>
      </c>
      <c r="J1763">
        <v>0</v>
      </c>
      <c r="K1763">
        <v>0</v>
      </c>
      <c r="L1763">
        <v>0</v>
      </c>
      <c r="M1763">
        <v>0</v>
      </c>
    </row>
    <row r="1764" spans="2:13" x14ac:dyDescent="0.2">
      <c r="B1764">
        <v>0</v>
      </c>
      <c r="C1764">
        <v>0</v>
      </c>
      <c r="D1764">
        <v>0</v>
      </c>
      <c r="E1764">
        <v>0</v>
      </c>
      <c r="F1764">
        <v>0</v>
      </c>
      <c r="G1764">
        <v>2222222</v>
      </c>
      <c r="H1764">
        <v>0</v>
      </c>
      <c r="I1764">
        <v>0</v>
      </c>
      <c r="J1764">
        <v>0</v>
      </c>
      <c r="K1764">
        <v>0</v>
      </c>
      <c r="L1764">
        <v>0</v>
      </c>
      <c r="M1764">
        <v>0</v>
      </c>
    </row>
    <row r="1765" spans="2:13" x14ac:dyDescent="0.2">
      <c r="B1765">
        <v>0</v>
      </c>
      <c r="C1765">
        <v>0</v>
      </c>
      <c r="D1765">
        <v>0</v>
      </c>
      <c r="E1765">
        <v>0</v>
      </c>
      <c r="F1765">
        <v>0</v>
      </c>
      <c r="G1765">
        <v>2222222</v>
      </c>
      <c r="H1765">
        <v>0</v>
      </c>
      <c r="I1765">
        <v>0</v>
      </c>
      <c r="J1765">
        <v>0</v>
      </c>
      <c r="K1765">
        <v>0</v>
      </c>
      <c r="L1765">
        <v>0</v>
      </c>
      <c r="M1765">
        <v>0</v>
      </c>
    </row>
    <row r="1766" spans="2:13" x14ac:dyDescent="0.2">
      <c r="B1766">
        <v>0</v>
      </c>
      <c r="C1766">
        <v>0</v>
      </c>
      <c r="D1766">
        <v>0</v>
      </c>
      <c r="E1766">
        <v>0</v>
      </c>
      <c r="F1766">
        <v>0</v>
      </c>
      <c r="G1766">
        <v>2222222</v>
      </c>
      <c r="H1766">
        <v>0</v>
      </c>
      <c r="I1766">
        <v>0</v>
      </c>
      <c r="J1766">
        <v>0</v>
      </c>
      <c r="K1766">
        <v>0</v>
      </c>
      <c r="L1766">
        <v>0</v>
      </c>
      <c r="M1766">
        <v>0</v>
      </c>
    </row>
    <row r="1767" spans="2:13" x14ac:dyDescent="0.2">
      <c r="B1767">
        <v>0</v>
      </c>
      <c r="C1767">
        <v>0</v>
      </c>
      <c r="D1767">
        <v>0</v>
      </c>
      <c r="E1767">
        <v>0</v>
      </c>
      <c r="F1767">
        <v>0</v>
      </c>
      <c r="G1767">
        <v>2222222</v>
      </c>
      <c r="H1767">
        <v>0</v>
      </c>
      <c r="I1767">
        <v>0</v>
      </c>
      <c r="J1767">
        <v>0</v>
      </c>
      <c r="K1767">
        <v>0</v>
      </c>
      <c r="L1767">
        <v>0</v>
      </c>
      <c r="M1767">
        <v>0</v>
      </c>
    </row>
    <row r="1768" spans="2:13" x14ac:dyDescent="0.2">
      <c r="B1768">
        <v>0</v>
      </c>
      <c r="C1768">
        <v>0</v>
      </c>
      <c r="D1768">
        <v>0</v>
      </c>
      <c r="E1768">
        <v>0</v>
      </c>
      <c r="F1768">
        <v>0</v>
      </c>
      <c r="G1768">
        <v>2222222</v>
      </c>
      <c r="H1768">
        <v>0</v>
      </c>
      <c r="I1768">
        <v>0</v>
      </c>
      <c r="J1768">
        <v>0</v>
      </c>
      <c r="K1768">
        <v>0</v>
      </c>
      <c r="L1768">
        <v>0</v>
      </c>
      <c r="M1768">
        <v>0</v>
      </c>
    </row>
    <row r="1769" spans="2:13" x14ac:dyDescent="0.2">
      <c r="B1769">
        <v>0</v>
      </c>
      <c r="C1769">
        <v>0</v>
      </c>
      <c r="D1769">
        <v>0</v>
      </c>
      <c r="E1769">
        <v>0</v>
      </c>
      <c r="F1769">
        <v>0</v>
      </c>
      <c r="G1769">
        <v>2222222</v>
      </c>
      <c r="H1769">
        <v>0</v>
      </c>
      <c r="I1769">
        <v>0</v>
      </c>
      <c r="J1769">
        <v>0</v>
      </c>
      <c r="K1769">
        <v>0</v>
      </c>
      <c r="L1769">
        <v>0</v>
      </c>
      <c r="M1769">
        <v>0</v>
      </c>
    </row>
    <row r="1770" spans="2:13" x14ac:dyDescent="0.2">
      <c r="B1770">
        <v>0</v>
      </c>
      <c r="C1770">
        <v>0</v>
      </c>
      <c r="D1770">
        <v>0</v>
      </c>
      <c r="E1770">
        <v>0</v>
      </c>
      <c r="F1770">
        <v>0</v>
      </c>
      <c r="G1770">
        <v>2222222</v>
      </c>
      <c r="H1770">
        <v>0</v>
      </c>
      <c r="I1770">
        <v>0</v>
      </c>
      <c r="J1770">
        <v>0</v>
      </c>
      <c r="K1770">
        <v>0</v>
      </c>
      <c r="L1770">
        <v>0</v>
      </c>
      <c r="M1770">
        <v>0</v>
      </c>
    </row>
    <row r="1771" spans="2:13" x14ac:dyDescent="0.2">
      <c r="B1771">
        <v>0</v>
      </c>
      <c r="C1771">
        <v>0</v>
      </c>
      <c r="D1771">
        <v>0</v>
      </c>
      <c r="E1771">
        <v>0</v>
      </c>
      <c r="F1771">
        <v>0</v>
      </c>
      <c r="G1771">
        <v>2222222</v>
      </c>
      <c r="H1771">
        <v>0</v>
      </c>
      <c r="I1771">
        <v>0</v>
      </c>
      <c r="J1771">
        <v>0</v>
      </c>
      <c r="K1771">
        <v>0</v>
      </c>
      <c r="L1771">
        <v>0</v>
      </c>
      <c r="M1771">
        <v>0</v>
      </c>
    </row>
    <row r="1772" spans="2:13" x14ac:dyDescent="0.2">
      <c r="B1772">
        <v>0</v>
      </c>
      <c r="C1772">
        <v>0</v>
      </c>
      <c r="D1772">
        <v>0</v>
      </c>
      <c r="E1772">
        <v>0</v>
      </c>
      <c r="F1772">
        <v>0</v>
      </c>
      <c r="G1772">
        <v>2222222</v>
      </c>
      <c r="H1772">
        <v>0</v>
      </c>
      <c r="I1772">
        <v>0</v>
      </c>
      <c r="J1772">
        <v>0</v>
      </c>
      <c r="K1772">
        <v>0</v>
      </c>
      <c r="L1772">
        <v>0</v>
      </c>
      <c r="M1772">
        <v>0</v>
      </c>
    </row>
    <row r="1773" spans="2:13" x14ac:dyDescent="0.2">
      <c r="B1773">
        <v>0</v>
      </c>
      <c r="C1773">
        <v>0</v>
      </c>
      <c r="D1773">
        <v>0</v>
      </c>
      <c r="E1773">
        <v>0</v>
      </c>
      <c r="F1773">
        <v>0</v>
      </c>
      <c r="G1773">
        <v>2222222</v>
      </c>
      <c r="H1773">
        <v>0</v>
      </c>
      <c r="I1773">
        <v>0</v>
      </c>
      <c r="J1773">
        <v>0</v>
      </c>
      <c r="K1773">
        <v>0</v>
      </c>
      <c r="L1773">
        <v>0</v>
      </c>
      <c r="M1773">
        <v>0</v>
      </c>
    </row>
    <row r="1774" spans="2:13" x14ac:dyDescent="0.2">
      <c r="B1774">
        <v>0</v>
      </c>
      <c r="C1774">
        <v>0</v>
      </c>
      <c r="D1774">
        <v>0</v>
      </c>
      <c r="E1774">
        <v>0</v>
      </c>
      <c r="F1774">
        <v>0</v>
      </c>
      <c r="G1774">
        <v>2222222</v>
      </c>
      <c r="H1774">
        <v>0</v>
      </c>
      <c r="I1774">
        <v>0</v>
      </c>
      <c r="J1774">
        <v>0</v>
      </c>
      <c r="K1774">
        <v>0</v>
      </c>
      <c r="L1774">
        <v>0</v>
      </c>
      <c r="M1774">
        <v>0</v>
      </c>
    </row>
    <row r="1775" spans="2:13" x14ac:dyDescent="0.2">
      <c r="B1775">
        <v>0</v>
      </c>
      <c r="C1775">
        <v>0</v>
      </c>
      <c r="D1775">
        <v>0</v>
      </c>
      <c r="E1775">
        <v>0</v>
      </c>
      <c r="F1775">
        <v>0</v>
      </c>
      <c r="G1775">
        <v>2222222</v>
      </c>
      <c r="H1775">
        <v>0</v>
      </c>
      <c r="I1775">
        <v>0</v>
      </c>
      <c r="J1775">
        <v>0</v>
      </c>
      <c r="K1775">
        <v>0</v>
      </c>
      <c r="L1775">
        <v>0</v>
      </c>
      <c r="M1775">
        <v>0</v>
      </c>
    </row>
    <row r="1776" spans="2:13" x14ac:dyDescent="0.2">
      <c r="B1776">
        <v>0</v>
      </c>
      <c r="C1776">
        <v>0</v>
      </c>
      <c r="D1776">
        <v>0</v>
      </c>
      <c r="E1776">
        <v>0</v>
      </c>
      <c r="F1776">
        <v>0</v>
      </c>
      <c r="G1776">
        <v>2222222</v>
      </c>
      <c r="H1776">
        <v>0</v>
      </c>
      <c r="I1776">
        <v>0</v>
      </c>
      <c r="J1776">
        <v>0</v>
      </c>
      <c r="K1776">
        <v>0</v>
      </c>
      <c r="L1776">
        <v>0</v>
      </c>
      <c r="M1776">
        <v>0</v>
      </c>
    </row>
    <row r="1777" spans="2:13" x14ac:dyDescent="0.2">
      <c r="B1777">
        <v>0</v>
      </c>
      <c r="C1777">
        <v>0</v>
      </c>
      <c r="D1777">
        <v>0</v>
      </c>
      <c r="E1777">
        <v>0</v>
      </c>
      <c r="F1777">
        <v>0</v>
      </c>
      <c r="G1777">
        <v>2222222</v>
      </c>
      <c r="H1777">
        <v>0</v>
      </c>
      <c r="I1777">
        <v>0</v>
      </c>
      <c r="J1777">
        <v>0</v>
      </c>
      <c r="K1777">
        <v>0</v>
      </c>
      <c r="L1777">
        <v>0</v>
      </c>
      <c r="M1777">
        <v>0</v>
      </c>
    </row>
    <row r="1778" spans="2:13" x14ac:dyDescent="0.2">
      <c r="B1778">
        <v>0</v>
      </c>
      <c r="C1778">
        <v>0</v>
      </c>
      <c r="D1778">
        <v>0</v>
      </c>
      <c r="E1778">
        <v>0</v>
      </c>
      <c r="F1778">
        <v>0</v>
      </c>
      <c r="G1778">
        <v>2222222</v>
      </c>
      <c r="H1778">
        <v>0</v>
      </c>
      <c r="I1778">
        <v>0</v>
      </c>
      <c r="J1778">
        <v>0</v>
      </c>
      <c r="K1778">
        <v>0</v>
      </c>
      <c r="L1778">
        <v>0</v>
      </c>
      <c r="M1778">
        <v>0</v>
      </c>
    </row>
    <row r="1779" spans="2:13" x14ac:dyDescent="0.2">
      <c r="B1779">
        <v>0</v>
      </c>
      <c r="C1779">
        <v>0</v>
      </c>
      <c r="D1779">
        <v>0</v>
      </c>
      <c r="E1779">
        <v>0</v>
      </c>
      <c r="F1779">
        <v>0</v>
      </c>
      <c r="G1779">
        <v>2222222</v>
      </c>
      <c r="H1779">
        <v>0</v>
      </c>
      <c r="I1779">
        <v>0</v>
      </c>
      <c r="J1779">
        <v>0</v>
      </c>
      <c r="K1779">
        <v>0</v>
      </c>
      <c r="L1779">
        <v>0</v>
      </c>
      <c r="M1779">
        <v>0</v>
      </c>
    </row>
    <row r="1780" spans="2:13" x14ac:dyDescent="0.2">
      <c r="B1780">
        <v>0</v>
      </c>
      <c r="C1780">
        <v>0</v>
      </c>
      <c r="D1780">
        <v>0</v>
      </c>
      <c r="E1780">
        <v>0</v>
      </c>
      <c r="F1780">
        <v>0</v>
      </c>
      <c r="G1780">
        <v>2222222</v>
      </c>
      <c r="H1780">
        <v>0</v>
      </c>
      <c r="I1780">
        <v>0</v>
      </c>
      <c r="J1780">
        <v>0</v>
      </c>
      <c r="K1780">
        <v>0</v>
      </c>
      <c r="L1780">
        <v>0</v>
      </c>
      <c r="M1780">
        <v>0</v>
      </c>
    </row>
    <row r="1781" spans="2:13" x14ac:dyDescent="0.2">
      <c r="B1781">
        <v>0</v>
      </c>
      <c r="C1781">
        <v>0</v>
      </c>
      <c r="D1781">
        <v>0</v>
      </c>
      <c r="E1781">
        <v>0</v>
      </c>
      <c r="F1781">
        <v>0</v>
      </c>
      <c r="G1781">
        <v>2222222</v>
      </c>
      <c r="H1781">
        <v>0</v>
      </c>
      <c r="I1781">
        <v>0</v>
      </c>
      <c r="J1781">
        <v>0</v>
      </c>
      <c r="K1781">
        <v>0</v>
      </c>
      <c r="L1781">
        <v>0</v>
      </c>
      <c r="M1781">
        <v>0</v>
      </c>
    </row>
    <row r="1782" spans="2:13" x14ac:dyDescent="0.2">
      <c r="B1782">
        <v>0</v>
      </c>
      <c r="C1782">
        <v>0</v>
      </c>
      <c r="D1782">
        <v>0</v>
      </c>
      <c r="E1782">
        <v>0</v>
      </c>
      <c r="F1782">
        <v>0</v>
      </c>
      <c r="G1782">
        <v>2222222</v>
      </c>
      <c r="H1782">
        <v>0</v>
      </c>
      <c r="I1782">
        <v>0</v>
      </c>
      <c r="J1782">
        <v>0</v>
      </c>
      <c r="K1782">
        <v>0</v>
      </c>
      <c r="L1782">
        <v>0</v>
      </c>
      <c r="M1782">
        <v>0</v>
      </c>
    </row>
    <row r="1783" spans="2:13" x14ac:dyDescent="0.2">
      <c r="B1783">
        <v>0</v>
      </c>
      <c r="C1783">
        <v>0</v>
      </c>
      <c r="D1783">
        <v>0</v>
      </c>
      <c r="E1783">
        <v>0</v>
      </c>
      <c r="F1783">
        <v>0</v>
      </c>
      <c r="G1783">
        <v>2222222</v>
      </c>
      <c r="H1783">
        <v>0</v>
      </c>
      <c r="I1783">
        <v>0</v>
      </c>
      <c r="J1783">
        <v>0</v>
      </c>
      <c r="K1783">
        <v>0</v>
      </c>
      <c r="L1783">
        <v>0</v>
      </c>
      <c r="M1783">
        <v>0</v>
      </c>
    </row>
    <row r="1784" spans="2:13" x14ac:dyDescent="0.2">
      <c r="B1784">
        <v>0</v>
      </c>
      <c r="C1784">
        <v>0</v>
      </c>
      <c r="D1784">
        <v>0</v>
      </c>
      <c r="E1784">
        <v>0</v>
      </c>
      <c r="F1784">
        <v>0</v>
      </c>
      <c r="G1784">
        <v>2222222</v>
      </c>
      <c r="H1784">
        <v>0</v>
      </c>
      <c r="I1784">
        <v>0</v>
      </c>
      <c r="J1784">
        <v>0</v>
      </c>
      <c r="K1784">
        <v>0</v>
      </c>
      <c r="L1784">
        <v>0</v>
      </c>
      <c r="M1784">
        <v>0</v>
      </c>
    </row>
    <row r="1785" spans="2:13" x14ac:dyDescent="0.2">
      <c r="B1785">
        <v>0</v>
      </c>
      <c r="C1785">
        <v>0</v>
      </c>
      <c r="D1785">
        <v>0</v>
      </c>
      <c r="E1785">
        <v>0</v>
      </c>
      <c r="F1785">
        <v>0</v>
      </c>
      <c r="G1785">
        <v>2222222</v>
      </c>
      <c r="H1785">
        <v>0</v>
      </c>
      <c r="I1785">
        <v>0</v>
      </c>
      <c r="J1785">
        <v>0</v>
      </c>
      <c r="K1785">
        <v>0</v>
      </c>
      <c r="L1785">
        <v>0</v>
      </c>
      <c r="M1785">
        <v>0</v>
      </c>
    </row>
    <row r="1786" spans="2:13" x14ac:dyDescent="0.2">
      <c r="B1786">
        <v>0</v>
      </c>
      <c r="C1786">
        <v>0</v>
      </c>
      <c r="D1786">
        <v>0</v>
      </c>
      <c r="E1786">
        <v>0</v>
      </c>
      <c r="F1786">
        <v>0</v>
      </c>
      <c r="G1786">
        <v>2222222</v>
      </c>
      <c r="H1786">
        <v>0</v>
      </c>
      <c r="I1786">
        <v>0</v>
      </c>
      <c r="J1786">
        <v>0</v>
      </c>
      <c r="K1786">
        <v>0</v>
      </c>
      <c r="L1786">
        <v>0</v>
      </c>
      <c r="M1786">
        <v>0</v>
      </c>
    </row>
    <row r="1787" spans="2:13" x14ac:dyDescent="0.2">
      <c r="B1787">
        <v>0</v>
      </c>
      <c r="C1787">
        <v>0</v>
      </c>
      <c r="D1787">
        <v>0</v>
      </c>
      <c r="E1787">
        <v>0</v>
      </c>
      <c r="F1787">
        <v>0</v>
      </c>
      <c r="G1787">
        <v>2222222</v>
      </c>
      <c r="H1787">
        <v>0</v>
      </c>
      <c r="I1787">
        <v>0</v>
      </c>
      <c r="J1787">
        <v>0</v>
      </c>
      <c r="K1787">
        <v>0</v>
      </c>
      <c r="L1787">
        <v>0</v>
      </c>
      <c r="M1787">
        <v>0</v>
      </c>
    </row>
    <row r="1788" spans="2:13" x14ac:dyDescent="0.2">
      <c r="B1788">
        <v>0</v>
      </c>
      <c r="C1788">
        <v>0</v>
      </c>
      <c r="D1788">
        <v>0</v>
      </c>
      <c r="E1788">
        <v>0</v>
      </c>
      <c r="F1788">
        <v>0</v>
      </c>
      <c r="G1788">
        <v>2222222</v>
      </c>
      <c r="H1788">
        <v>0</v>
      </c>
      <c r="I1788">
        <v>0</v>
      </c>
      <c r="J1788">
        <v>0</v>
      </c>
      <c r="K1788">
        <v>0</v>
      </c>
      <c r="L1788">
        <v>0</v>
      </c>
      <c r="M1788">
        <v>0</v>
      </c>
    </row>
    <row r="1789" spans="2:13" x14ac:dyDescent="0.2">
      <c r="B1789">
        <v>0</v>
      </c>
      <c r="C1789">
        <v>0</v>
      </c>
      <c r="D1789">
        <v>0</v>
      </c>
      <c r="E1789">
        <v>0</v>
      </c>
      <c r="F1789">
        <v>0</v>
      </c>
      <c r="G1789">
        <v>2222222</v>
      </c>
      <c r="H1789">
        <v>0</v>
      </c>
      <c r="I1789">
        <v>0</v>
      </c>
      <c r="J1789">
        <v>0</v>
      </c>
      <c r="K1789">
        <v>0</v>
      </c>
      <c r="L1789">
        <v>0</v>
      </c>
      <c r="M1789">
        <v>0</v>
      </c>
    </row>
    <row r="1790" spans="2:13" x14ac:dyDescent="0.2">
      <c r="B1790">
        <v>0</v>
      </c>
      <c r="C1790">
        <v>0</v>
      </c>
      <c r="D1790">
        <v>0</v>
      </c>
      <c r="E1790">
        <v>0</v>
      </c>
      <c r="F1790">
        <v>0</v>
      </c>
      <c r="G1790">
        <v>2222222</v>
      </c>
      <c r="H1790">
        <v>0</v>
      </c>
      <c r="I1790">
        <v>0</v>
      </c>
      <c r="J1790">
        <v>0</v>
      </c>
      <c r="K1790">
        <v>0</v>
      </c>
      <c r="L1790">
        <v>0</v>
      </c>
      <c r="M1790">
        <v>0</v>
      </c>
    </row>
    <row r="1791" spans="2:13" x14ac:dyDescent="0.2">
      <c r="B1791">
        <v>0</v>
      </c>
      <c r="C1791">
        <v>0</v>
      </c>
      <c r="D1791">
        <v>0</v>
      </c>
      <c r="E1791">
        <v>0</v>
      </c>
      <c r="F1791">
        <v>0</v>
      </c>
      <c r="G1791">
        <v>2222222</v>
      </c>
      <c r="H1791">
        <v>0</v>
      </c>
      <c r="I1791">
        <v>0</v>
      </c>
      <c r="J1791">
        <v>0</v>
      </c>
      <c r="K1791">
        <v>0</v>
      </c>
      <c r="L1791">
        <v>0</v>
      </c>
      <c r="M1791">
        <v>0</v>
      </c>
    </row>
    <row r="1792" spans="2:13" x14ac:dyDescent="0.2">
      <c r="B1792">
        <v>0</v>
      </c>
      <c r="C1792">
        <v>0</v>
      </c>
      <c r="D1792">
        <v>0</v>
      </c>
      <c r="E1792">
        <v>0</v>
      </c>
      <c r="F1792">
        <v>0</v>
      </c>
      <c r="G1792">
        <v>2222222</v>
      </c>
      <c r="H1792">
        <v>0</v>
      </c>
      <c r="I1792">
        <v>0</v>
      </c>
      <c r="J1792">
        <v>0</v>
      </c>
      <c r="K1792">
        <v>0</v>
      </c>
      <c r="L1792">
        <v>0</v>
      </c>
      <c r="M1792">
        <v>0</v>
      </c>
    </row>
    <row r="1793" spans="2:13" x14ac:dyDescent="0.2">
      <c r="B1793">
        <v>0</v>
      </c>
      <c r="C1793">
        <v>0</v>
      </c>
      <c r="D1793">
        <v>0</v>
      </c>
      <c r="E1793">
        <v>0</v>
      </c>
      <c r="F1793">
        <v>0</v>
      </c>
      <c r="G1793">
        <v>2222222</v>
      </c>
      <c r="H1793">
        <v>0</v>
      </c>
      <c r="I1793">
        <v>0</v>
      </c>
      <c r="J1793">
        <v>0</v>
      </c>
      <c r="K1793">
        <v>0</v>
      </c>
      <c r="L1793">
        <v>0</v>
      </c>
      <c r="M1793">
        <v>0</v>
      </c>
    </row>
    <row r="1794" spans="2:13" x14ac:dyDescent="0.2">
      <c r="B1794">
        <v>0</v>
      </c>
      <c r="C1794">
        <v>0</v>
      </c>
      <c r="D1794">
        <v>0</v>
      </c>
      <c r="E1794">
        <v>0</v>
      </c>
      <c r="F1794">
        <v>0</v>
      </c>
      <c r="G1794">
        <v>2222222</v>
      </c>
      <c r="H1794">
        <v>0</v>
      </c>
      <c r="I1794">
        <v>0</v>
      </c>
      <c r="J1794">
        <v>0</v>
      </c>
      <c r="K1794">
        <v>0</v>
      </c>
      <c r="L1794">
        <v>0</v>
      </c>
      <c r="M1794">
        <v>0</v>
      </c>
    </row>
    <row r="1795" spans="2:13" x14ac:dyDescent="0.2">
      <c r="B1795">
        <v>0</v>
      </c>
      <c r="C1795">
        <v>0</v>
      </c>
      <c r="D1795">
        <v>0</v>
      </c>
      <c r="E1795">
        <v>0</v>
      </c>
      <c r="F1795">
        <v>0</v>
      </c>
      <c r="G1795">
        <v>2222222</v>
      </c>
      <c r="H1795">
        <v>0</v>
      </c>
      <c r="I1795">
        <v>0</v>
      </c>
      <c r="J1795">
        <v>0</v>
      </c>
      <c r="K1795">
        <v>0</v>
      </c>
      <c r="L1795">
        <v>0</v>
      </c>
      <c r="M1795">
        <v>0</v>
      </c>
    </row>
    <row r="1796" spans="2:13" x14ac:dyDescent="0.2">
      <c r="B1796">
        <v>0</v>
      </c>
      <c r="C1796">
        <v>0</v>
      </c>
      <c r="D1796">
        <v>0</v>
      </c>
      <c r="E1796">
        <v>0</v>
      </c>
      <c r="F1796">
        <v>0</v>
      </c>
      <c r="G1796">
        <v>2222222</v>
      </c>
      <c r="H1796">
        <v>0</v>
      </c>
      <c r="I1796">
        <v>0</v>
      </c>
      <c r="J1796">
        <v>0</v>
      </c>
      <c r="K1796">
        <v>0</v>
      </c>
      <c r="L1796">
        <v>0</v>
      </c>
      <c r="M1796">
        <v>0</v>
      </c>
    </row>
    <row r="1797" spans="2:13" x14ac:dyDescent="0.2">
      <c r="B1797">
        <v>0</v>
      </c>
      <c r="C1797">
        <v>0</v>
      </c>
      <c r="D1797">
        <v>0</v>
      </c>
      <c r="E1797">
        <v>0</v>
      </c>
      <c r="F1797">
        <v>0</v>
      </c>
      <c r="G1797">
        <v>2222222</v>
      </c>
      <c r="H1797">
        <v>0</v>
      </c>
      <c r="I1797">
        <v>0</v>
      </c>
      <c r="J1797">
        <v>0</v>
      </c>
      <c r="K1797">
        <v>0</v>
      </c>
      <c r="L1797">
        <v>0</v>
      </c>
      <c r="M1797">
        <v>0</v>
      </c>
    </row>
    <row r="1798" spans="2:13" x14ac:dyDescent="0.2">
      <c r="B1798">
        <v>0</v>
      </c>
      <c r="C1798">
        <v>0</v>
      </c>
      <c r="D1798">
        <v>0</v>
      </c>
      <c r="E1798">
        <v>0</v>
      </c>
      <c r="F1798">
        <v>0</v>
      </c>
      <c r="G1798">
        <v>2222222</v>
      </c>
      <c r="H1798">
        <v>0</v>
      </c>
      <c r="I1798">
        <v>0</v>
      </c>
      <c r="J1798">
        <v>0</v>
      </c>
      <c r="K1798">
        <v>0</v>
      </c>
      <c r="L1798">
        <v>0</v>
      </c>
      <c r="M1798">
        <v>0</v>
      </c>
    </row>
    <row r="1799" spans="2:13" x14ac:dyDescent="0.2">
      <c r="B1799">
        <v>0</v>
      </c>
      <c r="C1799">
        <v>0</v>
      </c>
      <c r="D1799">
        <v>0</v>
      </c>
      <c r="E1799">
        <v>0</v>
      </c>
      <c r="F1799">
        <v>0</v>
      </c>
      <c r="G1799">
        <v>2222222</v>
      </c>
      <c r="H1799">
        <v>0</v>
      </c>
      <c r="I1799">
        <v>0</v>
      </c>
      <c r="J1799">
        <v>0</v>
      </c>
      <c r="K1799">
        <v>0</v>
      </c>
      <c r="L1799">
        <v>0</v>
      </c>
      <c r="M1799">
        <v>0</v>
      </c>
    </row>
    <row r="1800" spans="2:13" x14ac:dyDescent="0.2">
      <c r="B1800">
        <v>0</v>
      </c>
      <c r="C1800">
        <v>0</v>
      </c>
      <c r="D1800">
        <v>0</v>
      </c>
      <c r="E1800">
        <v>0</v>
      </c>
      <c r="F1800">
        <v>0</v>
      </c>
      <c r="G1800">
        <v>2222222</v>
      </c>
      <c r="H1800">
        <v>0</v>
      </c>
      <c r="I1800">
        <v>0</v>
      </c>
      <c r="J1800">
        <v>0</v>
      </c>
      <c r="K1800">
        <v>0</v>
      </c>
      <c r="L1800">
        <v>0</v>
      </c>
      <c r="M1800">
        <v>0</v>
      </c>
    </row>
    <row r="1801" spans="2:13" x14ac:dyDescent="0.2">
      <c r="B1801">
        <v>0</v>
      </c>
      <c r="C1801">
        <v>0</v>
      </c>
      <c r="D1801">
        <v>0</v>
      </c>
      <c r="E1801">
        <v>0</v>
      </c>
      <c r="F1801">
        <v>0</v>
      </c>
      <c r="G1801">
        <v>2222222</v>
      </c>
      <c r="H1801">
        <v>0</v>
      </c>
      <c r="I1801">
        <v>0</v>
      </c>
      <c r="J1801">
        <v>0</v>
      </c>
      <c r="K1801">
        <v>0</v>
      </c>
      <c r="L1801">
        <v>0</v>
      </c>
      <c r="M1801">
        <v>0</v>
      </c>
    </row>
    <row r="1802" spans="2:13" x14ac:dyDescent="0.2">
      <c r="B1802">
        <v>0</v>
      </c>
      <c r="C1802">
        <v>0</v>
      </c>
      <c r="D1802">
        <v>0</v>
      </c>
      <c r="E1802">
        <v>0</v>
      </c>
      <c r="F1802">
        <v>0</v>
      </c>
      <c r="G1802">
        <v>2222222</v>
      </c>
      <c r="H1802">
        <v>0</v>
      </c>
      <c r="I1802">
        <v>0</v>
      </c>
      <c r="J1802">
        <v>0</v>
      </c>
      <c r="K1802">
        <v>0</v>
      </c>
      <c r="L1802">
        <v>0</v>
      </c>
      <c r="M1802">
        <v>0</v>
      </c>
    </row>
    <row r="1803" spans="2:13" x14ac:dyDescent="0.2">
      <c r="B1803">
        <v>0</v>
      </c>
      <c r="C1803">
        <v>0</v>
      </c>
      <c r="D1803">
        <v>0</v>
      </c>
      <c r="E1803">
        <v>0</v>
      </c>
      <c r="F1803">
        <v>0</v>
      </c>
      <c r="G1803">
        <v>2222222</v>
      </c>
      <c r="H1803">
        <v>0</v>
      </c>
      <c r="I1803">
        <v>0</v>
      </c>
      <c r="J1803">
        <v>0</v>
      </c>
      <c r="K1803">
        <v>0</v>
      </c>
      <c r="L1803">
        <v>0</v>
      </c>
      <c r="M1803">
        <v>0</v>
      </c>
    </row>
    <row r="1804" spans="2:13" x14ac:dyDescent="0.2">
      <c r="B1804">
        <v>0</v>
      </c>
      <c r="C1804">
        <v>0</v>
      </c>
      <c r="D1804">
        <v>0</v>
      </c>
      <c r="E1804">
        <v>0</v>
      </c>
      <c r="F1804">
        <v>0</v>
      </c>
      <c r="G1804">
        <v>2222222</v>
      </c>
      <c r="H1804">
        <v>0</v>
      </c>
      <c r="I1804">
        <v>0</v>
      </c>
      <c r="J1804">
        <v>0</v>
      </c>
      <c r="K1804">
        <v>0</v>
      </c>
      <c r="L1804">
        <v>0</v>
      </c>
      <c r="M1804">
        <v>0</v>
      </c>
    </row>
    <row r="1805" spans="2:13" x14ac:dyDescent="0.2">
      <c r="B1805">
        <v>0</v>
      </c>
      <c r="C1805">
        <v>0</v>
      </c>
      <c r="D1805">
        <v>0</v>
      </c>
      <c r="E1805">
        <v>0</v>
      </c>
      <c r="F1805">
        <v>0</v>
      </c>
      <c r="G1805">
        <v>2222222</v>
      </c>
      <c r="H1805">
        <v>0</v>
      </c>
      <c r="I1805">
        <v>0</v>
      </c>
      <c r="J1805">
        <v>0</v>
      </c>
      <c r="K1805">
        <v>0</v>
      </c>
      <c r="L1805">
        <v>0</v>
      </c>
      <c r="M1805">
        <v>0</v>
      </c>
    </row>
    <row r="1806" spans="2:13" x14ac:dyDescent="0.2">
      <c r="B1806">
        <v>0</v>
      </c>
      <c r="C1806">
        <v>0</v>
      </c>
      <c r="D1806">
        <v>0</v>
      </c>
      <c r="E1806">
        <v>0</v>
      </c>
      <c r="F1806">
        <v>0</v>
      </c>
      <c r="G1806">
        <v>2222222</v>
      </c>
      <c r="H1806">
        <v>0</v>
      </c>
      <c r="I1806">
        <v>0</v>
      </c>
      <c r="J1806">
        <v>0</v>
      </c>
      <c r="K1806">
        <v>0</v>
      </c>
      <c r="L1806">
        <v>0</v>
      </c>
      <c r="M1806">
        <v>0</v>
      </c>
    </row>
    <row r="1807" spans="2:13" x14ac:dyDescent="0.2">
      <c r="B1807">
        <v>0</v>
      </c>
      <c r="C1807">
        <v>0</v>
      </c>
      <c r="D1807">
        <v>0</v>
      </c>
      <c r="E1807">
        <v>0</v>
      </c>
      <c r="F1807">
        <v>0</v>
      </c>
      <c r="G1807">
        <v>2222222</v>
      </c>
      <c r="H1807">
        <v>0</v>
      </c>
      <c r="I1807">
        <v>0</v>
      </c>
      <c r="J1807">
        <v>0</v>
      </c>
      <c r="K1807">
        <v>0</v>
      </c>
      <c r="L1807">
        <v>0</v>
      </c>
      <c r="M1807">
        <v>0</v>
      </c>
    </row>
    <row r="1808" spans="2:13" x14ac:dyDescent="0.2">
      <c r="B1808">
        <v>0</v>
      </c>
      <c r="C1808">
        <v>0</v>
      </c>
      <c r="D1808">
        <v>0</v>
      </c>
      <c r="E1808">
        <v>0</v>
      </c>
      <c r="F1808">
        <v>0</v>
      </c>
      <c r="G1808">
        <v>2222222</v>
      </c>
      <c r="H1808">
        <v>0</v>
      </c>
      <c r="I1808">
        <v>0</v>
      </c>
      <c r="J1808">
        <v>0</v>
      </c>
      <c r="K1808">
        <v>0</v>
      </c>
      <c r="L1808">
        <v>0</v>
      </c>
      <c r="M1808">
        <v>0</v>
      </c>
    </row>
    <row r="1809" spans="2:13" x14ac:dyDescent="0.2">
      <c r="B1809">
        <v>0</v>
      </c>
      <c r="C1809">
        <v>0</v>
      </c>
      <c r="D1809">
        <v>0</v>
      </c>
      <c r="E1809">
        <v>0</v>
      </c>
      <c r="F1809">
        <v>0</v>
      </c>
      <c r="G1809">
        <v>2222222</v>
      </c>
      <c r="H1809">
        <v>0</v>
      </c>
      <c r="I1809">
        <v>0</v>
      </c>
      <c r="J1809">
        <v>0</v>
      </c>
      <c r="K1809">
        <v>0</v>
      </c>
      <c r="L1809">
        <v>0</v>
      </c>
      <c r="M1809">
        <v>0</v>
      </c>
    </row>
    <row r="1810" spans="2:13" x14ac:dyDescent="0.2">
      <c r="B1810">
        <v>0</v>
      </c>
      <c r="C1810">
        <v>0</v>
      </c>
      <c r="D1810">
        <v>0</v>
      </c>
      <c r="E1810">
        <v>0</v>
      </c>
      <c r="F1810">
        <v>0</v>
      </c>
      <c r="G1810">
        <v>2222222</v>
      </c>
      <c r="H1810">
        <v>0</v>
      </c>
      <c r="I1810">
        <v>0</v>
      </c>
      <c r="J1810">
        <v>0</v>
      </c>
      <c r="K1810">
        <v>0</v>
      </c>
      <c r="L1810">
        <v>0</v>
      </c>
      <c r="M1810">
        <v>0</v>
      </c>
    </row>
    <row r="1811" spans="2:13" x14ac:dyDescent="0.2">
      <c r="B1811">
        <v>0</v>
      </c>
      <c r="C1811">
        <v>0</v>
      </c>
      <c r="D1811">
        <v>0</v>
      </c>
      <c r="E1811">
        <v>0</v>
      </c>
      <c r="F1811">
        <v>0</v>
      </c>
      <c r="G1811">
        <v>2222222</v>
      </c>
      <c r="H1811">
        <v>0</v>
      </c>
      <c r="I1811">
        <v>0</v>
      </c>
      <c r="J1811">
        <v>0</v>
      </c>
      <c r="K1811">
        <v>0</v>
      </c>
      <c r="L1811">
        <v>0</v>
      </c>
      <c r="M1811">
        <v>0</v>
      </c>
    </row>
    <row r="1812" spans="2:13" x14ac:dyDescent="0.2">
      <c r="B1812">
        <v>0</v>
      </c>
      <c r="C1812">
        <v>0</v>
      </c>
      <c r="D1812">
        <v>0</v>
      </c>
      <c r="E1812">
        <v>0</v>
      </c>
      <c r="F1812">
        <v>0</v>
      </c>
      <c r="G1812">
        <v>2222222</v>
      </c>
      <c r="H1812">
        <v>0</v>
      </c>
      <c r="I1812">
        <v>0</v>
      </c>
      <c r="J1812">
        <v>0</v>
      </c>
      <c r="K1812">
        <v>0</v>
      </c>
      <c r="L1812">
        <v>0</v>
      </c>
      <c r="M1812">
        <v>0</v>
      </c>
    </row>
    <row r="1813" spans="2:13" x14ac:dyDescent="0.2">
      <c r="B1813">
        <v>0</v>
      </c>
      <c r="C1813">
        <v>0</v>
      </c>
      <c r="D1813">
        <v>0</v>
      </c>
      <c r="E1813">
        <v>0</v>
      </c>
      <c r="F1813">
        <v>0</v>
      </c>
      <c r="G1813">
        <v>2222222</v>
      </c>
      <c r="H1813">
        <v>0</v>
      </c>
      <c r="I1813">
        <v>0</v>
      </c>
      <c r="J1813">
        <v>0</v>
      </c>
      <c r="K1813">
        <v>0</v>
      </c>
      <c r="L1813">
        <v>0</v>
      </c>
      <c r="M1813">
        <v>0</v>
      </c>
    </row>
    <row r="1814" spans="2:13" x14ac:dyDescent="0.2">
      <c r="B1814">
        <v>0</v>
      </c>
      <c r="C1814">
        <v>0</v>
      </c>
      <c r="D1814">
        <v>0</v>
      </c>
      <c r="E1814">
        <v>0</v>
      </c>
      <c r="F1814">
        <v>0</v>
      </c>
      <c r="G1814">
        <v>2222222</v>
      </c>
      <c r="H1814">
        <v>0</v>
      </c>
      <c r="I1814">
        <v>0</v>
      </c>
      <c r="J1814">
        <v>0</v>
      </c>
      <c r="K1814">
        <v>0</v>
      </c>
      <c r="L1814">
        <v>0</v>
      </c>
      <c r="M1814">
        <v>0</v>
      </c>
    </row>
    <row r="1815" spans="2:13" x14ac:dyDescent="0.2">
      <c r="B1815">
        <v>0</v>
      </c>
      <c r="C1815">
        <v>0</v>
      </c>
      <c r="D1815">
        <v>0</v>
      </c>
      <c r="E1815">
        <v>0</v>
      </c>
      <c r="F1815">
        <v>0</v>
      </c>
      <c r="G1815">
        <v>2222222</v>
      </c>
      <c r="H1815">
        <v>0</v>
      </c>
      <c r="I1815">
        <v>0</v>
      </c>
      <c r="J1815">
        <v>0</v>
      </c>
      <c r="K1815">
        <v>0</v>
      </c>
      <c r="L1815">
        <v>0</v>
      </c>
      <c r="M1815">
        <v>0</v>
      </c>
    </row>
    <row r="1816" spans="2:13" x14ac:dyDescent="0.2">
      <c r="B1816">
        <v>0</v>
      </c>
      <c r="C1816">
        <v>0</v>
      </c>
      <c r="D1816">
        <v>0</v>
      </c>
      <c r="E1816">
        <v>0</v>
      </c>
      <c r="F1816">
        <v>0</v>
      </c>
      <c r="G1816">
        <v>2222222</v>
      </c>
      <c r="H1816">
        <v>0</v>
      </c>
      <c r="I1816">
        <v>0</v>
      </c>
      <c r="J1816">
        <v>0</v>
      </c>
      <c r="K1816">
        <v>0</v>
      </c>
      <c r="L1816">
        <v>0</v>
      </c>
      <c r="M1816">
        <v>0</v>
      </c>
    </row>
    <row r="1817" spans="2:13" x14ac:dyDescent="0.2">
      <c r="B1817">
        <v>0</v>
      </c>
      <c r="C1817">
        <v>0</v>
      </c>
      <c r="D1817">
        <v>0</v>
      </c>
      <c r="E1817">
        <v>0</v>
      </c>
      <c r="F1817">
        <v>0</v>
      </c>
      <c r="G1817">
        <v>2222222</v>
      </c>
      <c r="H1817">
        <v>0</v>
      </c>
      <c r="I1817">
        <v>0</v>
      </c>
      <c r="J1817">
        <v>0</v>
      </c>
      <c r="K1817">
        <v>0</v>
      </c>
      <c r="L1817">
        <v>0</v>
      </c>
      <c r="M1817">
        <v>0</v>
      </c>
    </row>
    <row r="1818" spans="2:13" x14ac:dyDescent="0.2">
      <c r="B1818">
        <v>0</v>
      </c>
      <c r="C1818">
        <v>0</v>
      </c>
      <c r="D1818">
        <v>0</v>
      </c>
      <c r="E1818">
        <v>0</v>
      </c>
      <c r="F1818">
        <v>0</v>
      </c>
      <c r="G1818">
        <v>2222222</v>
      </c>
      <c r="H1818">
        <v>0</v>
      </c>
      <c r="I1818">
        <v>0</v>
      </c>
      <c r="J1818">
        <v>0</v>
      </c>
      <c r="K1818">
        <v>0</v>
      </c>
      <c r="L1818">
        <v>0</v>
      </c>
      <c r="M1818">
        <v>0</v>
      </c>
    </row>
    <row r="1819" spans="2:13" x14ac:dyDescent="0.2">
      <c r="B1819">
        <v>0</v>
      </c>
      <c r="C1819">
        <v>0</v>
      </c>
      <c r="D1819">
        <v>0</v>
      </c>
      <c r="E1819">
        <v>0</v>
      </c>
      <c r="F1819">
        <v>0</v>
      </c>
      <c r="G1819">
        <v>2222222</v>
      </c>
      <c r="H1819">
        <v>0</v>
      </c>
      <c r="I1819">
        <v>0</v>
      </c>
      <c r="J1819">
        <v>0</v>
      </c>
      <c r="K1819">
        <v>0</v>
      </c>
      <c r="L1819">
        <v>0</v>
      </c>
      <c r="M1819">
        <v>0</v>
      </c>
    </row>
    <row r="1820" spans="2:13" x14ac:dyDescent="0.2">
      <c r="B1820">
        <v>0</v>
      </c>
      <c r="C1820">
        <v>0</v>
      </c>
      <c r="D1820">
        <v>0</v>
      </c>
      <c r="E1820">
        <v>0</v>
      </c>
      <c r="F1820">
        <v>0</v>
      </c>
      <c r="G1820">
        <v>2222222</v>
      </c>
      <c r="H1820">
        <v>0</v>
      </c>
      <c r="I1820">
        <v>0</v>
      </c>
      <c r="J1820">
        <v>0</v>
      </c>
      <c r="K1820">
        <v>0</v>
      </c>
      <c r="L1820">
        <v>0</v>
      </c>
      <c r="M1820">
        <v>0</v>
      </c>
    </row>
    <row r="1821" spans="2:13" x14ac:dyDescent="0.2">
      <c r="B1821">
        <v>0</v>
      </c>
      <c r="C1821">
        <v>0</v>
      </c>
      <c r="D1821">
        <v>0</v>
      </c>
      <c r="E1821">
        <v>0</v>
      </c>
      <c r="F1821">
        <v>0</v>
      </c>
      <c r="G1821">
        <v>2222222</v>
      </c>
      <c r="H1821">
        <v>0</v>
      </c>
      <c r="I1821">
        <v>0</v>
      </c>
      <c r="J1821">
        <v>0</v>
      </c>
      <c r="K1821">
        <v>0</v>
      </c>
      <c r="L1821">
        <v>0</v>
      </c>
      <c r="M1821">
        <v>0</v>
      </c>
    </row>
    <row r="1822" spans="2:13" x14ac:dyDescent="0.2">
      <c r="B1822">
        <v>0</v>
      </c>
      <c r="C1822">
        <v>0</v>
      </c>
      <c r="D1822">
        <v>0</v>
      </c>
      <c r="E1822">
        <v>0</v>
      </c>
      <c r="F1822">
        <v>0</v>
      </c>
      <c r="G1822">
        <v>2222222</v>
      </c>
      <c r="H1822">
        <v>0</v>
      </c>
      <c r="I1822">
        <v>0</v>
      </c>
      <c r="J1822">
        <v>0</v>
      </c>
      <c r="K1822">
        <v>0</v>
      </c>
      <c r="L1822">
        <v>0</v>
      </c>
      <c r="M1822">
        <v>0</v>
      </c>
    </row>
    <row r="1823" spans="2:13" x14ac:dyDescent="0.2">
      <c r="B1823">
        <v>0</v>
      </c>
      <c r="C1823">
        <v>0</v>
      </c>
      <c r="D1823">
        <v>0</v>
      </c>
      <c r="E1823">
        <v>0</v>
      </c>
      <c r="F1823">
        <v>0</v>
      </c>
      <c r="G1823">
        <v>2222222</v>
      </c>
      <c r="H1823">
        <v>0</v>
      </c>
      <c r="I1823">
        <v>0</v>
      </c>
      <c r="J1823">
        <v>0</v>
      </c>
      <c r="K1823">
        <v>0</v>
      </c>
      <c r="L1823">
        <v>0</v>
      </c>
      <c r="M1823">
        <v>0</v>
      </c>
    </row>
    <row r="1824" spans="2:13" x14ac:dyDescent="0.2">
      <c r="B1824">
        <v>0</v>
      </c>
      <c r="C1824">
        <v>0</v>
      </c>
      <c r="D1824">
        <v>0</v>
      </c>
      <c r="E1824">
        <v>0</v>
      </c>
      <c r="F1824">
        <v>0</v>
      </c>
      <c r="G1824">
        <v>2222222</v>
      </c>
      <c r="H1824">
        <v>0</v>
      </c>
      <c r="I1824">
        <v>0</v>
      </c>
      <c r="J1824">
        <v>0</v>
      </c>
      <c r="K1824">
        <v>0</v>
      </c>
      <c r="L1824">
        <v>0</v>
      </c>
      <c r="M1824">
        <v>0</v>
      </c>
    </row>
    <row r="1825" spans="2:13" x14ac:dyDescent="0.2">
      <c r="B1825">
        <v>0</v>
      </c>
      <c r="C1825">
        <v>0</v>
      </c>
      <c r="D1825">
        <v>0</v>
      </c>
      <c r="E1825">
        <v>0</v>
      </c>
      <c r="F1825">
        <v>0</v>
      </c>
      <c r="G1825">
        <v>2222222</v>
      </c>
      <c r="H1825">
        <v>0</v>
      </c>
      <c r="I1825">
        <v>0</v>
      </c>
      <c r="J1825">
        <v>0</v>
      </c>
      <c r="K1825">
        <v>0</v>
      </c>
      <c r="L1825">
        <v>0</v>
      </c>
      <c r="M1825">
        <v>0</v>
      </c>
    </row>
    <row r="1826" spans="2:13" x14ac:dyDescent="0.2">
      <c r="B1826">
        <v>0</v>
      </c>
      <c r="C1826">
        <v>0</v>
      </c>
      <c r="D1826">
        <v>0</v>
      </c>
      <c r="E1826">
        <v>0</v>
      </c>
      <c r="F1826">
        <v>0</v>
      </c>
      <c r="G1826">
        <v>2222222</v>
      </c>
      <c r="H1826">
        <v>0</v>
      </c>
      <c r="I1826">
        <v>0</v>
      </c>
      <c r="J1826">
        <v>0</v>
      </c>
      <c r="K1826">
        <v>0</v>
      </c>
      <c r="L1826">
        <v>0</v>
      </c>
      <c r="M1826">
        <v>0</v>
      </c>
    </row>
    <row r="1827" spans="2:13" x14ac:dyDescent="0.2">
      <c r="B1827">
        <v>0</v>
      </c>
      <c r="C1827">
        <v>0</v>
      </c>
      <c r="D1827">
        <v>0</v>
      </c>
      <c r="E1827">
        <v>0</v>
      </c>
      <c r="F1827">
        <v>0</v>
      </c>
      <c r="G1827">
        <v>2222222</v>
      </c>
      <c r="H1827">
        <v>0</v>
      </c>
      <c r="I1827">
        <v>0</v>
      </c>
      <c r="J1827">
        <v>0</v>
      </c>
      <c r="K1827">
        <v>0</v>
      </c>
      <c r="L1827">
        <v>0</v>
      </c>
      <c r="M1827">
        <v>0</v>
      </c>
    </row>
    <row r="1828" spans="2:13" x14ac:dyDescent="0.2">
      <c r="B1828">
        <v>0</v>
      </c>
      <c r="C1828">
        <v>0</v>
      </c>
      <c r="D1828">
        <v>0</v>
      </c>
      <c r="E1828">
        <v>0</v>
      </c>
      <c r="F1828">
        <v>0</v>
      </c>
      <c r="G1828">
        <v>2222222</v>
      </c>
      <c r="H1828">
        <v>0</v>
      </c>
      <c r="I1828">
        <v>0</v>
      </c>
      <c r="J1828">
        <v>0</v>
      </c>
      <c r="K1828">
        <v>0</v>
      </c>
      <c r="L1828">
        <v>0</v>
      </c>
      <c r="M1828">
        <v>0</v>
      </c>
    </row>
    <row r="1829" spans="2:13" x14ac:dyDescent="0.2">
      <c r="B1829">
        <v>0</v>
      </c>
      <c r="C1829">
        <v>0</v>
      </c>
      <c r="D1829">
        <v>0</v>
      </c>
      <c r="E1829">
        <v>0</v>
      </c>
      <c r="F1829">
        <v>0</v>
      </c>
      <c r="G1829">
        <v>2222222</v>
      </c>
      <c r="H1829">
        <v>0</v>
      </c>
      <c r="I1829">
        <v>0</v>
      </c>
      <c r="J1829">
        <v>0</v>
      </c>
      <c r="K1829">
        <v>0</v>
      </c>
      <c r="L1829">
        <v>0</v>
      </c>
      <c r="M1829">
        <v>0</v>
      </c>
    </row>
    <row r="1830" spans="2:13" x14ac:dyDescent="0.2">
      <c r="B1830">
        <v>0</v>
      </c>
      <c r="C1830">
        <v>0</v>
      </c>
      <c r="D1830">
        <v>0</v>
      </c>
      <c r="E1830">
        <v>0</v>
      </c>
      <c r="F1830">
        <v>0</v>
      </c>
      <c r="G1830">
        <v>2222222</v>
      </c>
      <c r="H1830">
        <v>0</v>
      </c>
      <c r="I1830">
        <v>0</v>
      </c>
      <c r="J1830">
        <v>0</v>
      </c>
      <c r="K1830">
        <v>0</v>
      </c>
      <c r="L1830">
        <v>0</v>
      </c>
      <c r="M1830">
        <v>0</v>
      </c>
    </row>
    <row r="1831" spans="2:13" x14ac:dyDescent="0.2">
      <c r="B1831">
        <v>0</v>
      </c>
      <c r="C1831">
        <v>0</v>
      </c>
      <c r="D1831">
        <v>0</v>
      </c>
      <c r="E1831">
        <v>0</v>
      </c>
      <c r="F1831">
        <v>0</v>
      </c>
      <c r="G1831">
        <v>2222222</v>
      </c>
      <c r="H1831">
        <v>0</v>
      </c>
      <c r="I1831">
        <v>0</v>
      </c>
      <c r="J1831">
        <v>0</v>
      </c>
      <c r="K1831">
        <v>0</v>
      </c>
      <c r="L1831">
        <v>0</v>
      </c>
      <c r="M1831">
        <v>0</v>
      </c>
    </row>
    <row r="1832" spans="2:13" x14ac:dyDescent="0.2">
      <c r="B1832">
        <v>0</v>
      </c>
      <c r="C1832">
        <v>0</v>
      </c>
      <c r="D1832">
        <v>0</v>
      </c>
      <c r="E1832">
        <v>0</v>
      </c>
      <c r="F1832">
        <v>0</v>
      </c>
      <c r="G1832">
        <v>2222222</v>
      </c>
      <c r="H1832">
        <v>0</v>
      </c>
      <c r="I1832">
        <v>0</v>
      </c>
      <c r="J1832">
        <v>0</v>
      </c>
      <c r="K1832">
        <v>0</v>
      </c>
      <c r="L1832">
        <v>0</v>
      </c>
      <c r="M1832">
        <v>0</v>
      </c>
    </row>
    <row r="1833" spans="2:13" x14ac:dyDescent="0.2">
      <c r="B1833">
        <v>0</v>
      </c>
      <c r="C1833">
        <v>0</v>
      </c>
      <c r="D1833">
        <v>0</v>
      </c>
      <c r="E1833">
        <v>0</v>
      </c>
      <c r="F1833">
        <v>0</v>
      </c>
      <c r="G1833">
        <v>2222222</v>
      </c>
      <c r="H1833">
        <v>0</v>
      </c>
      <c r="I1833">
        <v>0</v>
      </c>
      <c r="J1833">
        <v>0</v>
      </c>
      <c r="K1833">
        <v>0</v>
      </c>
      <c r="L1833">
        <v>0</v>
      </c>
      <c r="M1833">
        <v>0</v>
      </c>
    </row>
    <row r="1834" spans="2:13" x14ac:dyDescent="0.2">
      <c r="B1834">
        <v>0</v>
      </c>
      <c r="C1834">
        <v>0</v>
      </c>
      <c r="D1834">
        <v>0</v>
      </c>
      <c r="E1834">
        <v>0</v>
      </c>
      <c r="F1834">
        <v>0</v>
      </c>
      <c r="G1834">
        <v>2222222</v>
      </c>
      <c r="H1834">
        <v>0</v>
      </c>
      <c r="I1834">
        <v>0</v>
      </c>
      <c r="J1834">
        <v>0</v>
      </c>
      <c r="K1834">
        <v>0</v>
      </c>
      <c r="L1834">
        <v>0</v>
      </c>
      <c r="M1834">
        <v>0</v>
      </c>
    </row>
    <row r="1835" spans="2:13" x14ac:dyDescent="0.2">
      <c r="B1835">
        <v>0</v>
      </c>
      <c r="C1835">
        <v>0</v>
      </c>
      <c r="D1835">
        <v>0</v>
      </c>
      <c r="E1835">
        <v>0</v>
      </c>
      <c r="F1835">
        <v>0</v>
      </c>
      <c r="G1835">
        <v>2222222</v>
      </c>
      <c r="H1835">
        <v>0</v>
      </c>
      <c r="I1835">
        <v>0</v>
      </c>
      <c r="J1835">
        <v>0</v>
      </c>
      <c r="K1835">
        <v>0</v>
      </c>
      <c r="L1835">
        <v>0</v>
      </c>
      <c r="M1835">
        <v>0</v>
      </c>
    </row>
    <row r="1836" spans="2:13" x14ac:dyDescent="0.2">
      <c r="B1836">
        <v>0</v>
      </c>
      <c r="C1836">
        <v>0</v>
      </c>
      <c r="D1836">
        <v>0</v>
      </c>
      <c r="E1836">
        <v>0</v>
      </c>
      <c r="F1836">
        <v>0</v>
      </c>
      <c r="G1836">
        <v>2222222</v>
      </c>
      <c r="H1836">
        <v>0</v>
      </c>
      <c r="I1836">
        <v>0</v>
      </c>
      <c r="J1836">
        <v>0</v>
      </c>
      <c r="K1836">
        <v>0</v>
      </c>
      <c r="L1836">
        <v>0</v>
      </c>
      <c r="M1836">
        <v>0</v>
      </c>
    </row>
    <row r="1837" spans="2:13" x14ac:dyDescent="0.2">
      <c r="B1837">
        <v>0</v>
      </c>
      <c r="C1837">
        <v>0</v>
      </c>
      <c r="D1837">
        <v>0</v>
      </c>
      <c r="E1837">
        <v>0</v>
      </c>
      <c r="F1837">
        <v>0</v>
      </c>
      <c r="G1837">
        <v>2222222</v>
      </c>
      <c r="H1837">
        <v>0</v>
      </c>
      <c r="I1837">
        <v>0</v>
      </c>
      <c r="J1837">
        <v>0</v>
      </c>
      <c r="K1837">
        <v>0</v>
      </c>
      <c r="L1837">
        <v>0</v>
      </c>
      <c r="M1837">
        <v>0</v>
      </c>
    </row>
    <row r="1838" spans="2:13" x14ac:dyDescent="0.2">
      <c r="B1838">
        <v>0</v>
      </c>
      <c r="C1838">
        <v>0</v>
      </c>
      <c r="D1838">
        <v>0</v>
      </c>
      <c r="E1838">
        <v>0</v>
      </c>
      <c r="F1838">
        <v>0</v>
      </c>
      <c r="G1838">
        <v>2222222</v>
      </c>
      <c r="H1838">
        <v>0</v>
      </c>
      <c r="I1838">
        <v>0</v>
      </c>
      <c r="J1838">
        <v>0</v>
      </c>
      <c r="K1838">
        <v>0</v>
      </c>
      <c r="L1838">
        <v>0</v>
      </c>
      <c r="M1838">
        <v>0</v>
      </c>
    </row>
    <row r="1839" spans="2:13" x14ac:dyDescent="0.2">
      <c r="B1839">
        <v>0</v>
      </c>
      <c r="C1839">
        <v>0</v>
      </c>
      <c r="D1839">
        <v>0</v>
      </c>
      <c r="E1839">
        <v>0</v>
      </c>
      <c r="F1839">
        <v>0</v>
      </c>
      <c r="G1839">
        <v>2222222</v>
      </c>
      <c r="H1839">
        <v>0</v>
      </c>
      <c r="I1839">
        <v>0</v>
      </c>
      <c r="J1839">
        <v>0</v>
      </c>
      <c r="K1839">
        <v>0</v>
      </c>
      <c r="L1839">
        <v>0</v>
      </c>
      <c r="M1839">
        <v>0</v>
      </c>
    </row>
    <row r="1840" spans="2:13" x14ac:dyDescent="0.2">
      <c r="B1840">
        <v>0</v>
      </c>
      <c r="C1840">
        <v>0</v>
      </c>
      <c r="D1840">
        <v>0</v>
      </c>
      <c r="E1840">
        <v>0</v>
      </c>
      <c r="F1840">
        <v>0</v>
      </c>
      <c r="G1840">
        <v>2222222</v>
      </c>
      <c r="H1840">
        <v>0</v>
      </c>
      <c r="I1840">
        <v>0</v>
      </c>
      <c r="J1840">
        <v>0</v>
      </c>
      <c r="K1840">
        <v>0</v>
      </c>
      <c r="L1840">
        <v>0</v>
      </c>
      <c r="M1840">
        <v>0</v>
      </c>
    </row>
    <row r="1841" spans="2:13" x14ac:dyDescent="0.2">
      <c r="B1841">
        <v>0</v>
      </c>
      <c r="C1841">
        <v>0</v>
      </c>
      <c r="D1841">
        <v>0</v>
      </c>
      <c r="E1841">
        <v>0</v>
      </c>
      <c r="F1841">
        <v>0</v>
      </c>
      <c r="G1841">
        <v>2222222</v>
      </c>
      <c r="H1841">
        <v>0</v>
      </c>
      <c r="I1841">
        <v>0</v>
      </c>
      <c r="J1841">
        <v>0</v>
      </c>
      <c r="K1841">
        <v>0</v>
      </c>
      <c r="L1841">
        <v>0</v>
      </c>
      <c r="M1841">
        <v>0</v>
      </c>
    </row>
    <row r="1842" spans="2:13" x14ac:dyDescent="0.2">
      <c r="B1842">
        <v>0</v>
      </c>
      <c r="C1842">
        <v>0</v>
      </c>
      <c r="D1842">
        <v>0</v>
      </c>
      <c r="E1842">
        <v>0</v>
      </c>
      <c r="F1842">
        <v>0</v>
      </c>
      <c r="G1842">
        <v>2222222</v>
      </c>
      <c r="H1842">
        <v>0</v>
      </c>
      <c r="I1842">
        <v>0</v>
      </c>
      <c r="J1842">
        <v>0</v>
      </c>
      <c r="K1842">
        <v>0</v>
      </c>
      <c r="L1842">
        <v>0</v>
      </c>
      <c r="M1842">
        <v>0</v>
      </c>
    </row>
    <row r="1843" spans="2:13" x14ac:dyDescent="0.2">
      <c r="B1843">
        <v>0</v>
      </c>
      <c r="C1843">
        <v>0</v>
      </c>
      <c r="D1843">
        <v>0</v>
      </c>
      <c r="E1843">
        <v>0</v>
      </c>
      <c r="F1843">
        <v>0</v>
      </c>
      <c r="G1843">
        <v>2222222</v>
      </c>
      <c r="H1843">
        <v>0</v>
      </c>
      <c r="I1843">
        <v>0</v>
      </c>
      <c r="J1843">
        <v>0</v>
      </c>
      <c r="K1843">
        <v>0</v>
      </c>
      <c r="L1843">
        <v>0</v>
      </c>
      <c r="M1843">
        <v>0</v>
      </c>
    </row>
    <row r="1844" spans="2:13" x14ac:dyDescent="0.2">
      <c r="B1844">
        <v>0</v>
      </c>
      <c r="C1844">
        <v>0</v>
      </c>
      <c r="D1844">
        <v>0</v>
      </c>
      <c r="E1844">
        <v>0</v>
      </c>
      <c r="F1844">
        <v>0</v>
      </c>
      <c r="G1844">
        <v>2222222</v>
      </c>
      <c r="H1844">
        <v>0</v>
      </c>
      <c r="I1844">
        <v>0</v>
      </c>
      <c r="J1844">
        <v>0</v>
      </c>
      <c r="K1844">
        <v>0</v>
      </c>
      <c r="L1844">
        <v>0</v>
      </c>
      <c r="M1844">
        <v>0</v>
      </c>
    </row>
    <row r="1845" spans="2:13" x14ac:dyDescent="0.2">
      <c r="B1845">
        <v>0</v>
      </c>
      <c r="C1845">
        <v>0</v>
      </c>
      <c r="D1845">
        <v>0</v>
      </c>
      <c r="E1845">
        <v>0</v>
      </c>
      <c r="F1845">
        <v>0</v>
      </c>
      <c r="G1845">
        <v>2222222</v>
      </c>
      <c r="H1845">
        <v>0</v>
      </c>
      <c r="I1845">
        <v>0</v>
      </c>
      <c r="J1845">
        <v>0</v>
      </c>
      <c r="K1845">
        <v>0</v>
      </c>
      <c r="L1845">
        <v>0</v>
      </c>
      <c r="M1845">
        <v>0</v>
      </c>
    </row>
    <row r="1846" spans="2:13" x14ac:dyDescent="0.2">
      <c r="B1846">
        <v>0</v>
      </c>
      <c r="C1846">
        <v>0</v>
      </c>
      <c r="D1846">
        <v>0</v>
      </c>
      <c r="E1846">
        <v>0</v>
      </c>
      <c r="F1846">
        <v>0</v>
      </c>
      <c r="G1846">
        <v>2222222</v>
      </c>
      <c r="H1846">
        <v>0</v>
      </c>
      <c r="I1846">
        <v>0</v>
      </c>
      <c r="J1846">
        <v>0</v>
      </c>
      <c r="K1846">
        <v>0</v>
      </c>
      <c r="L1846">
        <v>0</v>
      </c>
      <c r="M1846">
        <v>0</v>
      </c>
    </row>
    <row r="1847" spans="2:13" x14ac:dyDescent="0.2">
      <c r="B1847">
        <v>0</v>
      </c>
      <c r="C1847">
        <v>0</v>
      </c>
      <c r="D1847">
        <v>0</v>
      </c>
      <c r="E1847">
        <v>0</v>
      </c>
      <c r="F1847">
        <v>0</v>
      </c>
      <c r="G1847">
        <v>2222222</v>
      </c>
      <c r="H1847">
        <v>0</v>
      </c>
      <c r="I1847">
        <v>0</v>
      </c>
      <c r="J1847">
        <v>0</v>
      </c>
      <c r="K1847">
        <v>0</v>
      </c>
      <c r="L1847">
        <v>0</v>
      </c>
      <c r="M1847">
        <v>0</v>
      </c>
    </row>
    <row r="1848" spans="2:13" x14ac:dyDescent="0.2">
      <c r="B1848">
        <v>0</v>
      </c>
      <c r="C1848">
        <v>0</v>
      </c>
      <c r="D1848">
        <v>0</v>
      </c>
      <c r="E1848">
        <v>0</v>
      </c>
      <c r="F1848">
        <v>0</v>
      </c>
      <c r="G1848">
        <v>2222222</v>
      </c>
      <c r="H1848">
        <v>0</v>
      </c>
      <c r="I1848">
        <v>0</v>
      </c>
      <c r="J1848">
        <v>0</v>
      </c>
      <c r="K1848">
        <v>0</v>
      </c>
      <c r="L1848">
        <v>0</v>
      </c>
      <c r="M1848">
        <v>0</v>
      </c>
    </row>
    <row r="1849" spans="2:13" x14ac:dyDescent="0.2">
      <c r="B1849">
        <v>0</v>
      </c>
      <c r="C1849">
        <v>0</v>
      </c>
      <c r="D1849">
        <v>0</v>
      </c>
      <c r="E1849">
        <v>0</v>
      </c>
      <c r="F1849">
        <v>0</v>
      </c>
      <c r="G1849">
        <v>2222222</v>
      </c>
      <c r="H1849">
        <v>0</v>
      </c>
      <c r="I1849">
        <v>0</v>
      </c>
      <c r="J1849">
        <v>0</v>
      </c>
      <c r="K1849">
        <v>0</v>
      </c>
      <c r="L1849">
        <v>0</v>
      </c>
      <c r="M1849">
        <v>0</v>
      </c>
    </row>
    <row r="1850" spans="2:13" x14ac:dyDescent="0.2">
      <c r="B1850">
        <v>0</v>
      </c>
      <c r="C1850">
        <v>0</v>
      </c>
      <c r="D1850">
        <v>0</v>
      </c>
      <c r="E1850">
        <v>0</v>
      </c>
      <c r="F1850">
        <v>0</v>
      </c>
      <c r="G1850">
        <v>2222222</v>
      </c>
      <c r="H1850">
        <v>0</v>
      </c>
      <c r="I1850">
        <v>0</v>
      </c>
      <c r="J1850">
        <v>0</v>
      </c>
      <c r="K1850">
        <v>0</v>
      </c>
      <c r="L1850">
        <v>0</v>
      </c>
      <c r="M1850">
        <v>0</v>
      </c>
    </row>
    <row r="1851" spans="2:13" x14ac:dyDescent="0.2">
      <c r="B1851">
        <v>0</v>
      </c>
      <c r="C1851">
        <v>0</v>
      </c>
      <c r="D1851">
        <v>0</v>
      </c>
      <c r="E1851">
        <v>0</v>
      </c>
      <c r="F1851">
        <v>0</v>
      </c>
      <c r="G1851">
        <v>2222222</v>
      </c>
      <c r="H1851">
        <v>0</v>
      </c>
      <c r="I1851">
        <v>0</v>
      </c>
      <c r="J1851">
        <v>0</v>
      </c>
      <c r="K1851">
        <v>0</v>
      </c>
      <c r="L1851">
        <v>0</v>
      </c>
      <c r="M1851">
        <v>0</v>
      </c>
    </row>
    <row r="1852" spans="2:13" x14ac:dyDescent="0.2">
      <c r="B1852">
        <v>0</v>
      </c>
      <c r="C1852">
        <v>0</v>
      </c>
      <c r="D1852">
        <v>0</v>
      </c>
      <c r="E1852">
        <v>0</v>
      </c>
      <c r="F1852">
        <v>0</v>
      </c>
      <c r="G1852">
        <v>2222222</v>
      </c>
      <c r="H1852">
        <v>0</v>
      </c>
      <c r="I1852">
        <v>0</v>
      </c>
      <c r="J1852">
        <v>0</v>
      </c>
      <c r="K1852">
        <v>0</v>
      </c>
      <c r="L1852">
        <v>0</v>
      </c>
      <c r="M1852">
        <v>0</v>
      </c>
    </row>
    <row r="1853" spans="2:13" x14ac:dyDescent="0.2">
      <c r="B1853">
        <v>0</v>
      </c>
      <c r="C1853">
        <v>0</v>
      </c>
      <c r="D1853">
        <v>0</v>
      </c>
      <c r="E1853">
        <v>0</v>
      </c>
      <c r="F1853">
        <v>0</v>
      </c>
      <c r="G1853">
        <v>2222222</v>
      </c>
      <c r="H1853">
        <v>0</v>
      </c>
      <c r="I1853">
        <v>0</v>
      </c>
      <c r="J1853">
        <v>0</v>
      </c>
      <c r="K1853">
        <v>0</v>
      </c>
      <c r="L1853">
        <v>0</v>
      </c>
      <c r="M1853">
        <v>0</v>
      </c>
    </row>
    <row r="1854" spans="2:13" x14ac:dyDescent="0.2">
      <c r="B1854">
        <v>0</v>
      </c>
      <c r="C1854">
        <v>0</v>
      </c>
      <c r="D1854">
        <v>0</v>
      </c>
      <c r="E1854">
        <v>0</v>
      </c>
      <c r="F1854">
        <v>0</v>
      </c>
      <c r="G1854">
        <v>2222222</v>
      </c>
      <c r="H1854">
        <v>0</v>
      </c>
      <c r="I1854">
        <v>0</v>
      </c>
      <c r="J1854">
        <v>0</v>
      </c>
      <c r="K1854">
        <v>0</v>
      </c>
      <c r="L1854">
        <v>0</v>
      </c>
      <c r="M1854">
        <v>0</v>
      </c>
    </row>
    <row r="1855" spans="2:13" x14ac:dyDescent="0.2">
      <c r="B1855">
        <v>0</v>
      </c>
      <c r="C1855">
        <v>0</v>
      </c>
      <c r="D1855">
        <v>0</v>
      </c>
      <c r="E1855">
        <v>0</v>
      </c>
      <c r="F1855">
        <v>0</v>
      </c>
      <c r="G1855">
        <v>2222222</v>
      </c>
      <c r="H1855">
        <v>0</v>
      </c>
      <c r="I1855">
        <v>0</v>
      </c>
      <c r="J1855">
        <v>0</v>
      </c>
      <c r="K1855">
        <v>0</v>
      </c>
      <c r="L1855">
        <v>0</v>
      </c>
      <c r="M1855">
        <v>0</v>
      </c>
    </row>
    <row r="1856" spans="2:13" x14ac:dyDescent="0.2">
      <c r="B1856">
        <v>0</v>
      </c>
      <c r="C1856">
        <v>0</v>
      </c>
      <c r="D1856">
        <v>0</v>
      </c>
      <c r="E1856">
        <v>0</v>
      </c>
      <c r="F1856">
        <v>0</v>
      </c>
      <c r="G1856">
        <v>2222222</v>
      </c>
      <c r="H1856">
        <v>0</v>
      </c>
      <c r="I1856">
        <v>0</v>
      </c>
      <c r="J1856">
        <v>0</v>
      </c>
      <c r="K1856">
        <v>0</v>
      </c>
      <c r="L1856">
        <v>0</v>
      </c>
      <c r="M1856">
        <v>0</v>
      </c>
    </row>
    <row r="1857" spans="2:13" x14ac:dyDescent="0.2">
      <c r="B1857">
        <v>0</v>
      </c>
      <c r="C1857">
        <v>0</v>
      </c>
      <c r="D1857">
        <v>0</v>
      </c>
      <c r="E1857">
        <v>0</v>
      </c>
      <c r="F1857">
        <v>0</v>
      </c>
      <c r="G1857">
        <v>2222222</v>
      </c>
      <c r="H1857">
        <v>0</v>
      </c>
      <c r="I1857">
        <v>0</v>
      </c>
      <c r="J1857">
        <v>0</v>
      </c>
      <c r="K1857">
        <v>0</v>
      </c>
      <c r="L1857">
        <v>0</v>
      </c>
      <c r="M1857">
        <v>0</v>
      </c>
    </row>
    <row r="1858" spans="2:13" x14ac:dyDescent="0.2">
      <c r="B1858">
        <v>0</v>
      </c>
      <c r="C1858">
        <v>0</v>
      </c>
      <c r="D1858">
        <v>0</v>
      </c>
      <c r="E1858">
        <v>0</v>
      </c>
      <c r="F1858">
        <v>0</v>
      </c>
      <c r="G1858">
        <v>2222222</v>
      </c>
      <c r="H1858">
        <v>0</v>
      </c>
      <c r="I1858">
        <v>0</v>
      </c>
      <c r="J1858">
        <v>0</v>
      </c>
      <c r="K1858">
        <v>0</v>
      </c>
      <c r="L1858">
        <v>0</v>
      </c>
      <c r="M1858">
        <v>0</v>
      </c>
    </row>
    <row r="1859" spans="2:13" x14ac:dyDescent="0.2">
      <c r="B1859">
        <v>0</v>
      </c>
      <c r="C1859">
        <v>0</v>
      </c>
      <c r="D1859">
        <v>0</v>
      </c>
      <c r="E1859">
        <v>0</v>
      </c>
      <c r="F1859">
        <v>0</v>
      </c>
      <c r="G1859">
        <v>2222222</v>
      </c>
      <c r="H1859">
        <v>0</v>
      </c>
      <c r="I1859">
        <v>0</v>
      </c>
      <c r="J1859">
        <v>0</v>
      </c>
      <c r="K1859">
        <v>0</v>
      </c>
      <c r="L1859">
        <v>0</v>
      </c>
      <c r="M1859">
        <v>0</v>
      </c>
    </row>
    <row r="1860" spans="2:13" x14ac:dyDescent="0.2">
      <c r="B1860">
        <v>0</v>
      </c>
      <c r="C1860">
        <v>0</v>
      </c>
      <c r="D1860">
        <v>0</v>
      </c>
      <c r="E1860">
        <v>0</v>
      </c>
      <c r="F1860">
        <v>0</v>
      </c>
      <c r="G1860">
        <v>2222222</v>
      </c>
      <c r="H1860">
        <v>0</v>
      </c>
      <c r="I1860">
        <v>0</v>
      </c>
      <c r="J1860">
        <v>0</v>
      </c>
      <c r="K1860">
        <v>0</v>
      </c>
      <c r="L1860">
        <v>0</v>
      </c>
      <c r="M1860">
        <v>0</v>
      </c>
    </row>
    <row r="1861" spans="2:13" x14ac:dyDescent="0.2">
      <c r="B1861">
        <v>0</v>
      </c>
      <c r="C1861">
        <v>0</v>
      </c>
      <c r="D1861">
        <v>0</v>
      </c>
      <c r="E1861">
        <v>0</v>
      </c>
      <c r="F1861">
        <v>0</v>
      </c>
      <c r="G1861">
        <v>2222222</v>
      </c>
      <c r="H1861">
        <v>0</v>
      </c>
      <c r="I1861">
        <v>0</v>
      </c>
      <c r="J1861">
        <v>0</v>
      </c>
      <c r="K1861">
        <v>0</v>
      </c>
      <c r="L1861">
        <v>0</v>
      </c>
      <c r="M1861">
        <v>0</v>
      </c>
    </row>
    <row r="1862" spans="2:13" x14ac:dyDescent="0.2">
      <c r="B1862">
        <v>0</v>
      </c>
      <c r="C1862">
        <v>0</v>
      </c>
      <c r="D1862">
        <v>0</v>
      </c>
      <c r="E1862">
        <v>0</v>
      </c>
      <c r="F1862">
        <v>0</v>
      </c>
      <c r="G1862">
        <v>2222222</v>
      </c>
      <c r="H1862">
        <v>0</v>
      </c>
      <c r="I1862">
        <v>0</v>
      </c>
      <c r="J1862">
        <v>0</v>
      </c>
      <c r="K1862">
        <v>0</v>
      </c>
      <c r="L1862">
        <v>0</v>
      </c>
      <c r="M1862">
        <v>0</v>
      </c>
    </row>
    <row r="1863" spans="2:13" x14ac:dyDescent="0.2">
      <c r="B1863">
        <v>0</v>
      </c>
      <c r="C1863">
        <v>0</v>
      </c>
      <c r="D1863">
        <v>0</v>
      </c>
      <c r="E1863">
        <v>0</v>
      </c>
      <c r="F1863">
        <v>0</v>
      </c>
      <c r="G1863">
        <v>2222222</v>
      </c>
      <c r="H1863">
        <v>0</v>
      </c>
      <c r="I1863">
        <v>0</v>
      </c>
      <c r="J1863">
        <v>0</v>
      </c>
      <c r="K1863">
        <v>0</v>
      </c>
      <c r="L1863">
        <v>0</v>
      </c>
      <c r="M1863">
        <v>0</v>
      </c>
    </row>
    <row r="1864" spans="2:13" x14ac:dyDescent="0.2">
      <c r="B1864">
        <v>0</v>
      </c>
      <c r="C1864">
        <v>0</v>
      </c>
      <c r="D1864">
        <v>0</v>
      </c>
      <c r="E1864">
        <v>0</v>
      </c>
      <c r="F1864">
        <v>0</v>
      </c>
      <c r="G1864">
        <v>2222222</v>
      </c>
      <c r="H1864">
        <v>0</v>
      </c>
      <c r="I1864">
        <v>0</v>
      </c>
      <c r="J1864">
        <v>0</v>
      </c>
      <c r="K1864">
        <v>0</v>
      </c>
      <c r="L1864">
        <v>0</v>
      </c>
      <c r="M1864">
        <v>0</v>
      </c>
    </row>
    <row r="1865" spans="2:13" x14ac:dyDescent="0.2">
      <c r="B1865">
        <v>0</v>
      </c>
      <c r="C1865">
        <v>0</v>
      </c>
      <c r="D1865">
        <v>0</v>
      </c>
      <c r="E1865">
        <v>0</v>
      </c>
      <c r="F1865">
        <v>0</v>
      </c>
      <c r="G1865">
        <v>2222222</v>
      </c>
      <c r="H1865">
        <v>0</v>
      </c>
      <c r="I1865">
        <v>0</v>
      </c>
      <c r="J1865">
        <v>0</v>
      </c>
      <c r="K1865">
        <v>0</v>
      </c>
      <c r="L1865">
        <v>0</v>
      </c>
      <c r="M1865">
        <v>0</v>
      </c>
    </row>
    <row r="1866" spans="2:13" x14ac:dyDescent="0.2">
      <c r="B1866">
        <v>0</v>
      </c>
      <c r="C1866">
        <v>0</v>
      </c>
      <c r="D1866">
        <v>0</v>
      </c>
      <c r="E1866">
        <v>0</v>
      </c>
      <c r="F1866">
        <v>0</v>
      </c>
      <c r="G1866">
        <v>2222222</v>
      </c>
      <c r="H1866">
        <v>0</v>
      </c>
      <c r="I1866">
        <v>0</v>
      </c>
      <c r="J1866">
        <v>0</v>
      </c>
      <c r="K1866">
        <v>0</v>
      </c>
      <c r="L1866">
        <v>0</v>
      </c>
      <c r="M1866">
        <v>0</v>
      </c>
    </row>
    <row r="1867" spans="2:13" x14ac:dyDescent="0.2">
      <c r="B1867">
        <v>0</v>
      </c>
      <c r="C1867">
        <v>0</v>
      </c>
      <c r="D1867">
        <v>0</v>
      </c>
      <c r="E1867">
        <v>0</v>
      </c>
      <c r="F1867">
        <v>0</v>
      </c>
      <c r="G1867">
        <v>2222222</v>
      </c>
      <c r="H1867">
        <v>0</v>
      </c>
      <c r="I1867">
        <v>0</v>
      </c>
      <c r="J1867">
        <v>0</v>
      </c>
      <c r="K1867">
        <v>0</v>
      </c>
      <c r="L1867">
        <v>0</v>
      </c>
      <c r="M1867">
        <v>0</v>
      </c>
    </row>
    <row r="1868" spans="2:13" x14ac:dyDescent="0.2">
      <c r="B1868">
        <v>0</v>
      </c>
      <c r="C1868">
        <v>0</v>
      </c>
      <c r="D1868">
        <v>0</v>
      </c>
      <c r="E1868">
        <v>0</v>
      </c>
      <c r="F1868">
        <v>0</v>
      </c>
      <c r="G1868">
        <v>2222222</v>
      </c>
      <c r="H1868">
        <v>0</v>
      </c>
      <c r="I1868">
        <v>0</v>
      </c>
      <c r="J1868">
        <v>0</v>
      </c>
      <c r="K1868">
        <v>0</v>
      </c>
      <c r="L1868">
        <v>0</v>
      </c>
      <c r="M1868">
        <v>0</v>
      </c>
    </row>
    <row r="1869" spans="2:13" x14ac:dyDescent="0.2">
      <c r="B1869">
        <v>0</v>
      </c>
      <c r="C1869">
        <v>0</v>
      </c>
      <c r="D1869">
        <v>0</v>
      </c>
      <c r="E1869">
        <v>0</v>
      </c>
      <c r="F1869">
        <v>0</v>
      </c>
      <c r="G1869">
        <v>2222222</v>
      </c>
      <c r="H1869">
        <v>0</v>
      </c>
      <c r="I1869">
        <v>0</v>
      </c>
      <c r="J1869">
        <v>0</v>
      </c>
      <c r="K1869">
        <v>0</v>
      </c>
      <c r="L1869">
        <v>0</v>
      </c>
      <c r="M1869">
        <v>0</v>
      </c>
    </row>
    <row r="1870" spans="2:13" x14ac:dyDescent="0.2">
      <c r="B1870">
        <v>0</v>
      </c>
      <c r="C1870">
        <v>0</v>
      </c>
      <c r="D1870">
        <v>0</v>
      </c>
      <c r="E1870">
        <v>0</v>
      </c>
      <c r="F1870">
        <v>0</v>
      </c>
      <c r="G1870">
        <v>2222222</v>
      </c>
      <c r="H1870">
        <v>0</v>
      </c>
      <c r="I1870">
        <v>0</v>
      </c>
      <c r="J1870">
        <v>0</v>
      </c>
      <c r="K1870">
        <v>0</v>
      </c>
      <c r="L1870">
        <v>0</v>
      </c>
      <c r="M1870">
        <v>0</v>
      </c>
    </row>
    <row r="1871" spans="2:13" x14ac:dyDescent="0.2">
      <c r="B1871">
        <v>0</v>
      </c>
      <c r="C1871">
        <v>0</v>
      </c>
      <c r="D1871">
        <v>0</v>
      </c>
      <c r="E1871">
        <v>0</v>
      </c>
      <c r="F1871">
        <v>0</v>
      </c>
      <c r="G1871">
        <v>2222222</v>
      </c>
      <c r="H1871">
        <v>0</v>
      </c>
      <c r="I1871">
        <v>0</v>
      </c>
      <c r="J1871">
        <v>0</v>
      </c>
      <c r="K1871">
        <v>0</v>
      </c>
      <c r="L1871">
        <v>0</v>
      </c>
      <c r="M1871">
        <v>0</v>
      </c>
    </row>
    <row r="1872" spans="2:13" x14ac:dyDescent="0.2">
      <c r="B1872">
        <v>0</v>
      </c>
      <c r="C1872">
        <v>0</v>
      </c>
      <c r="D1872">
        <v>0</v>
      </c>
      <c r="E1872">
        <v>0</v>
      </c>
      <c r="F1872">
        <v>0</v>
      </c>
      <c r="G1872">
        <v>2222222</v>
      </c>
      <c r="H1872">
        <v>0</v>
      </c>
      <c r="I1872">
        <v>0</v>
      </c>
      <c r="J1872">
        <v>0</v>
      </c>
      <c r="K1872">
        <v>0</v>
      </c>
      <c r="L1872">
        <v>0</v>
      </c>
      <c r="M1872">
        <v>0</v>
      </c>
    </row>
    <row r="1873" spans="2:13" x14ac:dyDescent="0.2">
      <c r="B1873">
        <v>0</v>
      </c>
      <c r="C1873">
        <v>0</v>
      </c>
      <c r="D1873">
        <v>0</v>
      </c>
      <c r="E1873">
        <v>0</v>
      </c>
      <c r="F1873">
        <v>0</v>
      </c>
      <c r="G1873">
        <v>2222222</v>
      </c>
      <c r="H1873">
        <v>0</v>
      </c>
      <c r="I1873">
        <v>0</v>
      </c>
      <c r="J1873">
        <v>0</v>
      </c>
      <c r="K1873">
        <v>0</v>
      </c>
      <c r="L1873">
        <v>0</v>
      </c>
      <c r="M1873">
        <v>0</v>
      </c>
    </row>
    <row r="1874" spans="2:13" x14ac:dyDescent="0.2">
      <c r="B1874">
        <v>0</v>
      </c>
      <c r="C1874">
        <v>0</v>
      </c>
      <c r="D1874">
        <v>0</v>
      </c>
      <c r="E1874">
        <v>0</v>
      </c>
      <c r="F1874">
        <v>0</v>
      </c>
      <c r="G1874">
        <v>2222222</v>
      </c>
      <c r="H1874">
        <v>0</v>
      </c>
      <c r="I1874">
        <v>0</v>
      </c>
      <c r="J1874">
        <v>0</v>
      </c>
      <c r="K1874">
        <v>0</v>
      </c>
      <c r="L1874">
        <v>0</v>
      </c>
      <c r="M1874">
        <v>0</v>
      </c>
    </row>
    <row r="1875" spans="2:13" x14ac:dyDescent="0.2">
      <c r="B1875">
        <v>0</v>
      </c>
      <c r="C1875">
        <v>0</v>
      </c>
      <c r="D1875">
        <v>0</v>
      </c>
      <c r="E1875">
        <v>0</v>
      </c>
      <c r="F1875">
        <v>0</v>
      </c>
      <c r="G1875">
        <v>2222222</v>
      </c>
      <c r="H1875">
        <v>0</v>
      </c>
      <c r="I1875">
        <v>0</v>
      </c>
      <c r="J1875">
        <v>0</v>
      </c>
      <c r="K1875">
        <v>0</v>
      </c>
      <c r="L1875">
        <v>0</v>
      </c>
      <c r="M1875">
        <v>0</v>
      </c>
    </row>
    <row r="1876" spans="2:13" x14ac:dyDescent="0.2">
      <c r="B1876">
        <v>0</v>
      </c>
      <c r="C1876">
        <v>0</v>
      </c>
      <c r="D1876">
        <v>0</v>
      </c>
      <c r="E1876">
        <v>0</v>
      </c>
      <c r="F1876">
        <v>0</v>
      </c>
      <c r="G1876">
        <v>2222222</v>
      </c>
      <c r="H1876">
        <v>0</v>
      </c>
      <c r="I1876">
        <v>0</v>
      </c>
      <c r="J1876">
        <v>0</v>
      </c>
      <c r="K1876">
        <v>0</v>
      </c>
      <c r="L1876">
        <v>0</v>
      </c>
      <c r="M1876">
        <v>0</v>
      </c>
    </row>
    <row r="1877" spans="2:13" x14ac:dyDescent="0.2">
      <c r="B1877">
        <v>0</v>
      </c>
      <c r="C1877">
        <v>0</v>
      </c>
      <c r="D1877">
        <v>0</v>
      </c>
      <c r="E1877">
        <v>0</v>
      </c>
      <c r="F1877">
        <v>0</v>
      </c>
      <c r="G1877">
        <v>2222222</v>
      </c>
      <c r="H1877">
        <v>0</v>
      </c>
      <c r="I1877">
        <v>0</v>
      </c>
      <c r="J1877">
        <v>0</v>
      </c>
      <c r="K1877">
        <v>0</v>
      </c>
      <c r="L1877">
        <v>0</v>
      </c>
      <c r="M1877">
        <v>0</v>
      </c>
    </row>
    <row r="1878" spans="2:13" x14ac:dyDescent="0.2">
      <c r="B1878">
        <v>0</v>
      </c>
      <c r="C1878">
        <v>0</v>
      </c>
      <c r="D1878">
        <v>0</v>
      </c>
      <c r="E1878">
        <v>0</v>
      </c>
      <c r="F1878">
        <v>0</v>
      </c>
      <c r="G1878">
        <v>2222222</v>
      </c>
      <c r="H1878">
        <v>0</v>
      </c>
      <c r="I1878">
        <v>0</v>
      </c>
      <c r="J1878">
        <v>0</v>
      </c>
      <c r="K1878">
        <v>0</v>
      </c>
      <c r="L1878">
        <v>0</v>
      </c>
      <c r="M1878">
        <v>0</v>
      </c>
    </row>
    <row r="1879" spans="2:13" x14ac:dyDescent="0.2">
      <c r="B1879">
        <v>0</v>
      </c>
      <c r="C1879">
        <v>0</v>
      </c>
      <c r="D1879">
        <v>0</v>
      </c>
      <c r="E1879">
        <v>0</v>
      </c>
      <c r="F1879">
        <v>0</v>
      </c>
      <c r="G1879">
        <v>2222222</v>
      </c>
      <c r="H1879">
        <v>0</v>
      </c>
      <c r="I1879">
        <v>0</v>
      </c>
      <c r="J1879">
        <v>0</v>
      </c>
      <c r="K1879">
        <v>0</v>
      </c>
      <c r="L1879">
        <v>0</v>
      </c>
      <c r="M1879">
        <v>0</v>
      </c>
    </row>
    <row r="1880" spans="2:13" x14ac:dyDescent="0.2">
      <c r="B1880">
        <v>0</v>
      </c>
      <c r="C1880">
        <v>0</v>
      </c>
      <c r="D1880">
        <v>0</v>
      </c>
      <c r="E1880">
        <v>0</v>
      </c>
      <c r="F1880">
        <v>0</v>
      </c>
      <c r="G1880">
        <v>2222222</v>
      </c>
      <c r="H1880">
        <v>0</v>
      </c>
      <c r="I1880">
        <v>0</v>
      </c>
      <c r="J1880">
        <v>0</v>
      </c>
      <c r="K1880">
        <v>0</v>
      </c>
      <c r="L1880">
        <v>0</v>
      </c>
      <c r="M1880">
        <v>0</v>
      </c>
    </row>
    <row r="1881" spans="2:13" x14ac:dyDescent="0.2">
      <c r="B1881">
        <v>0</v>
      </c>
      <c r="C1881">
        <v>0</v>
      </c>
      <c r="D1881">
        <v>0</v>
      </c>
      <c r="E1881">
        <v>0</v>
      </c>
      <c r="F1881">
        <v>0</v>
      </c>
      <c r="G1881">
        <v>2222222</v>
      </c>
      <c r="H1881">
        <v>0</v>
      </c>
      <c r="I1881">
        <v>0</v>
      </c>
      <c r="J1881">
        <v>0</v>
      </c>
      <c r="K1881">
        <v>0</v>
      </c>
      <c r="L1881">
        <v>0</v>
      </c>
      <c r="M1881">
        <v>0</v>
      </c>
    </row>
    <row r="1882" spans="2:13" x14ac:dyDescent="0.2">
      <c r="B1882">
        <v>0</v>
      </c>
      <c r="C1882">
        <v>0</v>
      </c>
      <c r="D1882">
        <v>0</v>
      </c>
      <c r="E1882">
        <v>0</v>
      </c>
      <c r="F1882">
        <v>0</v>
      </c>
      <c r="G1882">
        <v>2222222</v>
      </c>
      <c r="H1882">
        <v>0</v>
      </c>
      <c r="I1882">
        <v>0</v>
      </c>
      <c r="J1882">
        <v>0</v>
      </c>
      <c r="K1882">
        <v>0</v>
      </c>
      <c r="L1882">
        <v>0</v>
      </c>
      <c r="M1882">
        <v>0</v>
      </c>
    </row>
    <row r="1883" spans="2:13" x14ac:dyDescent="0.2">
      <c r="B1883">
        <v>0</v>
      </c>
      <c r="C1883">
        <v>0</v>
      </c>
      <c r="D1883">
        <v>0</v>
      </c>
      <c r="E1883">
        <v>0</v>
      </c>
      <c r="F1883">
        <v>0</v>
      </c>
      <c r="G1883">
        <v>2222222</v>
      </c>
      <c r="H1883">
        <v>0</v>
      </c>
      <c r="I1883">
        <v>0</v>
      </c>
      <c r="J1883">
        <v>0</v>
      </c>
      <c r="K1883">
        <v>0</v>
      </c>
      <c r="L1883">
        <v>0</v>
      </c>
      <c r="M1883">
        <v>0</v>
      </c>
    </row>
    <row r="1884" spans="2:13" x14ac:dyDescent="0.2">
      <c r="B1884">
        <v>0</v>
      </c>
      <c r="C1884">
        <v>0</v>
      </c>
      <c r="D1884">
        <v>0</v>
      </c>
      <c r="E1884">
        <v>0</v>
      </c>
      <c r="F1884">
        <v>0</v>
      </c>
      <c r="G1884">
        <v>2222222</v>
      </c>
      <c r="H1884">
        <v>0</v>
      </c>
      <c r="I1884">
        <v>0</v>
      </c>
      <c r="J1884">
        <v>0</v>
      </c>
      <c r="K1884">
        <v>0</v>
      </c>
      <c r="L1884">
        <v>0</v>
      </c>
      <c r="M1884">
        <v>0</v>
      </c>
    </row>
    <row r="1885" spans="2:13" x14ac:dyDescent="0.2">
      <c r="B1885">
        <v>0</v>
      </c>
      <c r="C1885">
        <v>0</v>
      </c>
      <c r="D1885">
        <v>0</v>
      </c>
      <c r="E1885">
        <v>0</v>
      </c>
      <c r="F1885">
        <v>0</v>
      </c>
      <c r="G1885">
        <v>2222222</v>
      </c>
      <c r="H1885">
        <v>0</v>
      </c>
      <c r="I1885">
        <v>0</v>
      </c>
      <c r="J1885">
        <v>0</v>
      </c>
      <c r="K1885">
        <v>0</v>
      </c>
      <c r="L1885">
        <v>0</v>
      </c>
      <c r="M1885">
        <v>0</v>
      </c>
    </row>
    <row r="1886" spans="2:13" x14ac:dyDescent="0.2">
      <c r="B1886">
        <v>0</v>
      </c>
      <c r="C1886">
        <v>0</v>
      </c>
      <c r="D1886">
        <v>0</v>
      </c>
      <c r="E1886">
        <v>0</v>
      </c>
      <c r="F1886">
        <v>0</v>
      </c>
      <c r="G1886">
        <v>2222222</v>
      </c>
      <c r="H1886">
        <v>0</v>
      </c>
      <c r="I1886">
        <v>0</v>
      </c>
      <c r="J1886">
        <v>0</v>
      </c>
      <c r="K1886">
        <v>0</v>
      </c>
      <c r="L1886">
        <v>0</v>
      </c>
      <c r="M1886">
        <v>0</v>
      </c>
    </row>
    <row r="1887" spans="2:13" x14ac:dyDescent="0.2">
      <c r="B1887">
        <v>0</v>
      </c>
      <c r="C1887">
        <v>0</v>
      </c>
      <c r="D1887">
        <v>0</v>
      </c>
      <c r="E1887">
        <v>0</v>
      </c>
      <c r="F1887">
        <v>0</v>
      </c>
      <c r="G1887">
        <v>2222222</v>
      </c>
      <c r="H1887">
        <v>0</v>
      </c>
      <c r="I1887">
        <v>0</v>
      </c>
      <c r="J1887">
        <v>0</v>
      </c>
      <c r="K1887">
        <v>0</v>
      </c>
      <c r="L1887">
        <v>0</v>
      </c>
      <c r="M1887">
        <v>0</v>
      </c>
    </row>
    <row r="1888" spans="2:13" x14ac:dyDescent="0.2">
      <c r="B1888">
        <v>0</v>
      </c>
      <c r="C1888">
        <v>0</v>
      </c>
      <c r="D1888">
        <v>0</v>
      </c>
      <c r="E1888">
        <v>0</v>
      </c>
      <c r="F1888">
        <v>0</v>
      </c>
      <c r="G1888">
        <v>2222222</v>
      </c>
      <c r="H1888">
        <v>0</v>
      </c>
      <c r="I1888">
        <v>0</v>
      </c>
      <c r="J1888">
        <v>0</v>
      </c>
      <c r="K1888">
        <v>0</v>
      </c>
      <c r="L1888">
        <v>0</v>
      </c>
      <c r="M1888">
        <v>0</v>
      </c>
    </row>
    <row r="1889" spans="2:13" x14ac:dyDescent="0.2">
      <c r="B1889">
        <v>0</v>
      </c>
      <c r="C1889">
        <v>0</v>
      </c>
      <c r="D1889">
        <v>0</v>
      </c>
      <c r="E1889">
        <v>0</v>
      </c>
      <c r="F1889">
        <v>0</v>
      </c>
      <c r="G1889">
        <v>2222222</v>
      </c>
      <c r="H1889">
        <v>0</v>
      </c>
      <c r="I1889">
        <v>0</v>
      </c>
      <c r="J1889">
        <v>0</v>
      </c>
      <c r="K1889">
        <v>0</v>
      </c>
      <c r="L1889">
        <v>0</v>
      </c>
      <c r="M1889">
        <v>0</v>
      </c>
    </row>
    <row r="1890" spans="2:13" x14ac:dyDescent="0.2">
      <c r="B1890">
        <v>0</v>
      </c>
      <c r="C1890">
        <v>0</v>
      </c>
      <c r="D1890">
        <v>0</v>
      </c>
      <c r="E1890">
        <v>0</v>
      </c>
      <c r="F1890">
        <v>0</v>
      </c>
      <c r="G1890">
        <v>2222222</v>
      </c>
      <c r="H1890">
        <v>0</v>
      </c>
      <c r="I1890">
        <v>0</v>
      </c>
      <c r="J1890">
        <v>0</v>
      </c>
      <c r="K1890">
        <v>0</v>
      </c>
      <c r="L1890">
        <v>0</v>
      </c>
      <c r="M1890">
        <v>0</v>
      </c>
    </row>
    <row r="1891" spans="2:13" x14ac:dyDescent="0.2">
      <c r="B1891">
        <v>0</v>
      </c>
      <c r="C1891">
        <v>0</v>
      </c>
      <c r="D1891">
        <v>0</v>
      </c>
      <c r="E1891">
        <v>0</v>
      </c>
      <c r="F1891">
        <v>0</v>
      </c>
      <c r="G1891">
        <v>2222222</v>
      </c>
      <c r="H1891">
        <v>0</v>
      </c>
      <c r="I1891">
        <v>0</v>
      </c>
      <c r="J1891">
        <v>0</v>
      </c>
      <c r="K1891">
        <v>0</v>
      </c>
      <c r="L1891">
        <v>0</v>
      </c>
      <c r="M1891">
        <v>0</v>
      </c>
    </row>
    <row r="1892" spans="2:13" x14ac:dyDescent="0.2">
      <c r="B1892">
        <v>0</v>
      </c>
      <c r="C1892">
        <v>0</v>
      </c>
      <c r="D1892">
        <v>0</v>
      </c>
      <c r="E1892">
        <v>0</v>
      </c>
      <c r="F1892">
        <v>0</v>
      </c>
      <c r="G1892">
        <v>2222222</v>
      </c>
      <c r="H1892">
        <v>0</v>
      </c>
      <c r="I1892">
        <v>0</v>
      </c>
      <c r="J1892">
        <v>0</v>
      </c>
      <c r="K1892">
        <v>0</v>
      </c>
      <c r="L1892">
        <v>0</v>
      </c>
      <c r="M1892">
        <v>0</v>
      </c>
    </row>
    <row r="1893" spans="2:13" x14ac:dyDescent="0.2">
      <c r="B1893">
        <v>0</v>
      </c>
      <c r="C1893">
        <v>0</v>
      </c>
      <c r="D1893">
        <v>0</v>
      </c>
      <c r="E1893">
        <v>0</v>
      </c>
      <c r="F1893">
        <v>0</v>
      </c>
      <c r="G1893">
        <v>2222222</v>
      </c>
      <c r="H1893">
        <v>0</v>
      </c>
      <c r="I1893">
        <v>0</v>
      </c>
      <c r="J1893">
        <v>0</v>
      </c>
      <c r="K1893">
        <v>0</v>
      </c>
      <c r="L1893">
        <v>0</v>
      </c>
      <c r="M1893">
        <v>0</v>
      </c>
    </row>
    <row r="1894" spans="2:13" x14ac:dyDescent="0.2">
      <c r="B1894">
        <v>0</v>
      </c>
      <c r="C1894">
        <v>0</v>
      </c>
      <c r="D1894">
        <v>0</v>
      </c>
      <c r="E1894">
        <v>0</v>
      </c>
      <c r="F1894">
        <v>0</v>
      </c>
      <c r="G1894">
        <v>2222222</v>
      </c>
      <c r="H1894">
        <v>0</v>
      </c>
      <c r="I1894">
        <v>0</v>
      </c>
      <c r="J1894">
        <v>0</v>
      </c>
      <c r="K1894">
        <v>0</v>
      </c>
      <c r="L1894">
        <v>0</v>
      </c>
      <c r="M1894">
        <v>0</v>
      </c>
    </row>
    <row r="1895" spans="2:13" x14ac:dyDescent="0.2">
      <c r="B1895">
        <v>0</v>
      </c>
      <c r="C1895">
        <v>0</v>
      </c>
      <c r="D1895">
        <v>0</v>
      </c>
      <c r="E1895">
        <v>0</v>
      </c>
      <c r="F1895">
        <v>0</v>
      </c>
      <c r="G1895">
        <v>2222222</v>
      </c>
      <c r="H1895">
        <v>0</v>
      </c>
      <c r="I1895">
        <v>0</v>
      </c>
      <c r="J1895">
        <v>0</v>
      </c>
      <c r="K1895">
        <v>0</v>
      </c>
      <c r="L1895">
        <v>0</v>
      </c>
      <c r="M1895">
        <v>0</v>
      </c>
    </row>
    <row r="1896" spans="2:13" x14ac:dyDescent="0.2">
      <c r="B1896">
        <v>0</v>
      </c>
      <c r="C1896">
        <v>0</v>
      </c>
      <c r="D1896">
        <v>0</v>
      </c>
      <c r="E1896">
        <v>0</v>
      </c>
      <c r="F1896">
        <v>0</v>
      </c>
      <c r="G1896">
        <v>2222222</v>
      </c>
      <c r="H1896">
        <v>0</v>
      </c>
      <c r="I1896">
        <v>0</v>
      </c>
      <c r="J1896">
        <v>0</v>
      </c>
      <c r="K1896">
        <v>0</v>
      </c>
      <c r="L1896">
        <v>0</v>
      </c>
      <c r="M1896">
        <v>0</v>
      </c>
    </row>
    <row r="1897" spans="2:13" x14ac:dyDescent="0.2">
      <c r="B1897">
        <v>0</v>
      </c>
      <c r="C1897">
        <v>0</v>
      </c>
      <c r="D1897">
        <v>0</v>
      </c>
      <c r="E1897">
        <v>0</v>
      </c>
      <c r="F1897">
        <v>0</v>
      </c>
      <c r="G1897">
        <v>2222222</v>
      </c>
      <c r="H1897">
        <v>0</v>
      </c>
      <c r="I1897">
        <v>0</v>
      </c>
      <c r="J1897">
        <v>0</v>
      </c>
      <c r="K1897">
        <v>0</v>
      </c>
      <c r="L1897">
        <v>0</v>
      </c>
      <c r="M1897">
        <v>0</v>
      </c>
    </row>
    <row r="1898" spans="2:13" x14ac:dyDescent="0.2">
      <c r="B1898">
        <v>0</v>
      </c>
      <c r="C1898">
        <v>0</v>
      </c>
      <c r="D1898">
        <v>0</v>
      </c>
      <c r="E1898">
        <v>0</v>
      </c>
      <c r="F1898">
        <v>0</v>
      </c>
      <c r="G1898">
        <v>2222222</v>
      </c>
      <c r="H1898">
        <v>0</v>
      </c>
      <c r="I1898">
        <v>0</v>
      </c>
      <c r="J1898">
        <v>0</v>
      </c>
      <c r="K1898">
        <v>0</v>
      </c>
      <c r="L1898">
        <v>0</v>
      </c>
      <c r="M1898">
        <v>0</v>
      </c>
    </row>
    <row r="1899" spans="2:13" x14ac:dyDescent="0.2">
      <c r="B1899">
        <v>0</v>
      </c>
      <c r="C1899">
        <v>0</v>
      </c>
      <c r="D1899">
        <v>0</v>
      </c>
      <c r="E1899">
        <v>0</v>
      </c>
      <c r="F1899">
        <v>0</v>
      </c>
      <c r="G1899">
        <v>2222222</v>
      </c>
      <c r="H1899">
        <v>0</v>
      </c>
      <c r="I1899">
        <v>0</v>
      </c>
      <c r="J1899">
        <v>0</v>
      </c>
      <c r="K1899">
        <v>0</v>
      </c>
      <c r="L1899">
        <v>0</v>
      </c>
      <c r="M1899">
        <v>0</v>
      </c>
    </row>
    <row r="1900" spans="2:13" x14ac:dyDescent="0.2">
      <c r="B1900">
        <v>0</v>
      </c>
      <c r="C1900">
        <v>0</v>
      </c>
      <c r="D1900">
        <v>0</v>
      </c>
      <c r="E1900">
        <v>0</v>
      </c>
      <c r="F1900">
        <v>0</v>
      </c>
      <c r="G1900">
        <v>2222222</v>
      </c>
      <c r="H1900">
        <v>0</v>
      </c>
      <c r="I1900">
        <v>0</v>
      </c>
      <c r="J1900">
        <v>0</v>
      </c>
      <c r="K1900">
        <v>0</v>
      </c>
      <c r="L1900">
        <v>0</v>
      </c>
      <c r="M1900">
        <v>0</v>
      </c>
    </row>
    <row r="1901" spans="2:13" x14ac:dyDescent="0.2">
      <c r="B1901">
        <v>0</v>
      </c>
      <c r="C1901">
        <v>0</v>
      </c>
      <c r="D1901">
        <v>0</v>
      </c>
      <c r="E1901">
        <v>0</v>
      </c>
      <c r="F1901">
        <v>0</v>
      </c>
      <c r="G1901">
        <v>2222222</v>
      </c>
      <c r="H1901">
        <v>0</v>
      </c>
      <c r="I1901">
        <v>0</v>
      </c>
      <c r="J1901">
        <v>0</v>
      </c>
      <c r="K1901">
        <v>0</v>
      </c>
      <c r="L1901">
        <v>0</v>
      </c>
      <c r="M1901">
        <v>0</v>
      </c>
    </row>
    <row r="1902" spans="2:13" x14ac:dyDescent="0.2">
      <c r="B1902">
        <v>0</v>
      </c>
      <c r="C1902">
        <v>0</v>
      </c>
      <c r="D1902">
        <v>0</v>
      </c>
      <c r="E1902">
        <v>0</v>
      </c>
      <c r="F1902">
        <v>0</v>
      </c>
      <c r="G1902">
        <v>2222222</v>
      </c>
      <c r="H1902">
        <v>0</v>
      </c>
      <c r="I1902">
        <v>0</v>
      </c>
      <c r="J1902">
        <v>0</v>
      </c>
      <c r="K1902">
        <v>0</v>
      </c>
      <c r="L1902">
        <v>0</v>
      </c>
      <c r="M1902">
        <v>0</v>
      </c>
    </row>
    <row r="1903" spans="2:13" x14ac:dyDescent="0.2">
      <c r="B1903">
        <v>0</v>
      </c>
      <c r="C1903">
        <v>0</v>
      </c>
      <c r="D1903">
        <v>0</v>
      </c>
      <c r="E1903">
        <v>0</v>
      </c>
      <c r="F1903">
        <v>0</v>
      </c>
      <c r="G1903">
        <v>2222222</v>
      </c>
      <c r="H1903">
        <v>0</v>
      </c>
      <c r="I1903">
        <v>0</v>
      </c>
      <c r="J1903">
        <v>0</v>
      </c>
      <c r="K1903">
        <v>0</v>
      </c>
      <c r="L1903">
        <v>0</v>
      </c>
      <c r="M1903">
        <v>0</v>
      </c>
    </row>
    <row r="1904" spans="2:13" x14ac:dyDescent="0.2">
      <c r="B1904">
        <v>0</v>
      </c>
      <c r="C1904">
        <v>0</v>
      </c>
      <c r="D1904">
        <v>0</v>
      </c>
      <c r="E1904">
        <v>0</v>
      </c>
      <c r="F1904">
        <v>0</v>
      </c>
      <c r="G1904">
        <v>2222222</v>
      </c>
      <c r="H1904">
        <v>0</v>
      </c>
      <c r="I1904">
        <v>0</v>
      </c>
      <c r="J1904">
        <v>0</v>
      </c>
      <c r="K1904">
        <v>0</v>
      </c>
      <c r="L1904">
        <v>0</v>
      </c>
      <c r="M1904">
        <v>0</v>
      </c>
    </row>
    <row r="1905" spans="2:13" x14ac:dyDescent="0.2">
      <c r="B1905">
        <v>0</v>
      </c>
      <c r="C1905">
        <v>0</v>
      </c>
      <c r="D1905">
        <v>0</v>
      </c>
      <c r="E1905">
        <v>0</v>
      </c>
      <c r="F1905">
        <v>0</v>
      </c>
      <c r="G1905">
        <v>2222222</v>
      </c>
      <c r="H1905">
        <v>0</v>
      </c>
      <c r="I1905">
        <v>0</v>
      </c>
      <c r="J1905">
        <v>0</v>
      </c>
      <c r="K1905">
        <v>0</v>
      </c>
      <c r="L1905">
        <v>0</v>
      </c>
      <c r="M1905">
        <v>0</v>
      </c>
    </row>
    <row r="1906" spans="2:13" x14ac:dyDescent="0.2">
      <c r="B1906">
        <v>0</v>
      </c>
      <c r="C1906">
        <v>0</v>
      </c>
      <c r="D1906">
        <v>0</v>
      </c>
      <c r="E1906">
        <v>0</v>
      </c>
      <c r="F1906">
        <v>0</v>
      </c>
      <c r="G1906">
        <v>2222222</v>
      </c>
      <c r="H1906">
        <v>0</v>
      </c>
      <c r="I1906">
        <v>0</v>
      </c>
      <c r="J1906">
        <v>0</v>
      </c>
      <c r="K1906">
        <v>0</v>
      </c>
      <c r="L1906">
        <v>0</v>
      </c>
      <c r="M1906">
        <v>0</v>
      </c>
    </row>
    <row r="1907" spans="2:13" x14ac:dyDescent="0.2">
      <c r="B1907">
        <v>0</v>
      </c>
      <c r="C1907">
        <v>0</v>
      </c>
      <c r="D1907">
        <v>0</v>
      </c>
      <c r="E1907">
        <v>0</v>
      </c>
      <c r="F1907">
        <v>0</v>
      </c>
      <c r="G1907">
        <v>2222222</v>
      </c>
      <c r="H1907">
        <v>0</v>
      </c>
      <c r="I1907">
        <v>0</v>
      </c>
      <c r="J1907">
        <v>0</v>
      </c>
      <c r="K1907">
        <v>0</v>
      </c>
      <c r="L1907">
        <v>0</v>
      </c>
      <c r="M1907">
        <v>0</v>
      </c>
    </row>
    <row r="1908" spans="2:13" x14ac:dyDescent="0.2">
      <c r="B1908">
        <v>0</v>
      </c>
      <c r="C1908">
        <v>0</v>
      </c>
      <c r="D1908">
        <v>0</v>
      </c>
      <c r="E1908">
        <v>0</v>
      </c>
      <c r="F1908">
        <v>0</v>
      </c>
      <c r="G1908">
        <v>2222222</v>
      </c>
      <c r="H1908">
        <v>0</v>
      </c>
      <c r="I1908">
        <v>0</v>
      </c>
      <c r="J1908">
        <v>0</v>
      </c>
      <c r="K1908">
        <v>0</v>
      </c>
      <c r="L1908">
        <v>0</v>
      </c>
      <c r="M1908">
        <v>0</v>
      </c>
    </row>
    <row r="1909" spans="2:13" x14ac:dyDescent="0.2">
      <c r="B1909">
        <v>0</v>
      </c>
      <c r="C1909">
        <v>0</v>
      </c>
      <c r="D1909">
        <v>0</v>
      </c>
      <c r="E1909">
        <v>0</v>
      </c>
      <c r="F1909">
        <v>0</v>
      </c>
      <c r="G1909">
        <v>2222222</v>
      </c>
      <c r="H1909">
        <v>0</v>
      </c>
      <c r="I1909">
        <v>0</v>
      </c>
      <c r="J1909">
        <v>0</v>
      </c>
      <c r="K1909">
        <v>0</v>
      </c>
      <c r="L1909">
        <v>0</v>
      </c>
      <c r="M1909">
        <v>0</v>
      </c>
    </row>
    <row r="1910" spans="2:13" x14ac:dyDescent="0.2">
      <c r="B1910">
        <v>0</v>
      </c>
      <c r="C1910">
        <v>0</v>
      </c>
      <c r="D1910">
        <v>0</v>
      </c>
      <c r="E1910">
        <v>0</v>
      </c>
      <c r="F1910">
        <v>0</v>
      </c>
      <c r="G1910">
        <v>2222222</v>
      </c>
      <c r="H1910">
        <v>0</v>
      </c>
      <c r="I1910">
        <v>0</v>
      </c>
      <c r="J1910">
        <v>0</v>
      </c>
      <c r="K1910">
        <v>0</v>
      </c>
      <c r="L1910">
        <v>0</v>
      </c>
      <c r="M1910">
        <v>0</v>
      </c>
    </row>
    <row r="1911" spans="2:13" x14ac:dyDescent="0.2">
      <c r="B1911">
        <v>0</v>
      </c>
      <c r="C1911">
        <v>0</v>
      </c>
      <c r="D1911">
        <v>0</v>
      </c>
      <c r="E1911">
        <v>0</v>
      </c>
      <c r="F1911">
        <v>0</v>
      </c>
      <c r="G1911">
        <v>2222222</v>
      </c>
      <c r="H1911">
        <v>0</v>
      </c>
      <c r="I1911">
        <v>0</v>
      </c>
      <c r="J1911">
        <v>0</v>
      </c>
      <c r="K1911">
        <v>0</v>
      </c>
      <c r="L1911">
        <v>0</v>
      </c>
      <c r="M1911">
        <v>0</v>
      </c>
    </row>
    <row r="1912" spans="2:13" x14ac:dyDescent="0.2">
      <c r="B1912">
        <v>0</v>
      </c>
      <c r="C1912">
        <v>0</v>
      </c>
      <c r="D1912">
        <v>0</v>
      </c>
      <c r="E1912">
        <v>0</v>
      </c>
      <c r="F1912">
        <v>0</v>
      </c>
      <c r="G1912">
        <v>2222222</v>
      </c>
      <c r="H1912">
        <v>0</v>
      </c>
      <c r="I1912">
        <v>0</v>
      </c>
      <c r="J1912">
        <v>0</v>
      </c>
      <c r="K1912">
        <v>0</v>
      </c>
      <c r="L1912">
        <v>0</v>
      </c>
      <c r="M1912">
        <v>0</v>
      </c>
    </row>
    <row r="1913" spans="2:13" x14ac:dyDescent="0.2">
      <c r="B1913">
        <v>0</v>
      </c>
      <c r="C1913">
        <v>0</v>
      </c>
      <c r="D1913">
        <v>0</v>
      </c>
      <c r="E1913">
        <v>0</v>
      </c>
      <c r="F1913">
        <v>0</v>
      </c>
      <c r="G1913">
        <v>2222222</v>
      </c>
      <c r="H1913">
        <v>0</v>
      </c>
      <c r="I1913">
        <v>0</v>
      </c>
      <c r="J1913">
        <v>0</v>
      </c>
      <c r="K1913">
        <v>0</v>
      </c>
      <c r="L1913">
        <v>0</v>
      </c>
      <c r="M1913">
        <v>0</v>
      </c>
    </row>
    <row r="1914" spans="2:13" x14ac:dyDescent="0.2">
      <c r="B1914">
        <v>0</v>
      </c>
      <c r="C1914">
        <v>0</v>
      </c>
      <c r="D1914">
        <v>0</v>
      </c>
      <c r="E1914">
        <v>0</v>
      </c>
      <c r="F1914">
        <v>0</v>
      </c>
      <c r="G1914">
        <v>2222222</v>
      </c>
      <c r="H1914">
        <v>0</v>
      </c>
      <c r="I1914">
        <v>0</v>
      </c>
      <c r="J1914">
        <v>0</v>
      </c>
      <c r="K1914">
        <v>0</v>
      </c>
      <c r="L1914">
        <v>0</v>
      </c>
      <c r="M1914">
        <v>0</v>
      </c>
    </row>
    <row r="1915" spans="2:13" x14ac:dyDescent="0.2">
      <c r="B1915">
        <v>0</v>
      </c>
      <c r="C1915">
        <v>0</v>
      </c>
      <c r="D1915">
        <v>0</v>
      </c>
      <c r="E1915">
        <v>0</v>
      </c>
      <c r="F1915">
        <v>0</v>
      </c>
      <c r="G1915">
        <v>2222222</v>
      </c>
      <c r="H1915">
        <v>0</v>
      </c>
      <c r="I1915">
        <v>0</v>
      </c>
      <c r="J1915">
        <v>0</v>
      </c>
      <c r="K1915">
        <v>0</v>
      </c>
      <c r="L1915">
        <v>0</v>
      </c>
      <c r="M1915">
        <v>0</v>
      </c>
    </row>
    <row r="1916" spans="2:13" x14ac:dyDescent="0.2">
      <c r="B1916">
        <v>0</v>
      </c>
      <c r="C1916">
        <v>0</v>
      </c>
      <c r="D1916">
        <v>0</v>
      </c>
      <c r="E1916">
        <v>0</v>
      </c>
      <c r="F1916">
        <v>0</v>
      </c>
      <c r="G1916">
        <v>2222222</v>
      </c>
      <c r="H1916">
        <v>0</v>
      </c>
      <c r="I1916">
        <v>0</v>
      </c>
      <c r="J1916">
        <v>0</v>
      </c>
      <c r="K1916">
        <v>0</v>
      </c>
      <c r="L1916">
        <v>0</v>
      </c>
      <c r="M1916">
        <v>0</v>
      </c>
    </row>
    <row r="1917" spans="2:13" x14ac:dyDescent="0.2">
      <c r="B1917">
        <v>0</v>
      </c>
      <c r="C1917">
        <v>0</v>
      </c>
      <c r="D1917">
        <v>0</v>
      </c>
      <c r="E1917">
        <v>0</v>
      </c>
      <c r="F1917">
        <v>0</v>
      </c>
      <c r="G1917">
        <v>2222222</v>
      </c>
      <c r="H1917">
        <v>0</v>
      </c>
      <c r="I1917">
        <v>0</v>
      </c>
      <c r="J1917">
        <v>0</v>
      </c>
      <c r="K1917">
        <v>0</v>
      </c>
      <c r="L1917">
        <v>0</v>
      </c>
      <c r="M1917">
        <v>0</v>
      </c>
    </row>
    <row r="1918" spans="2:13" x14ac:dyDescent="0.2">
      <c r="B1918">
        <v>0</v>
      </c>
      <c r="C1918">
        <v>0</v>
      </c>
      <c r="D1918">
        <v>0</v>
      </c>
      <c r="E1918">
        <v>0</v>
      </c>
      <c r="F1918">
        <v>0</v>
      </c>
      <c r="G1918">
        <v>2222222</v>
      </c>
      <c r="H1918">
        <v>0</v>
      </c>
      <c r="I1918">
        <v>0</v>
      </c>
      <c r="J1918">
        <v>0</v>
      </c>
      <c r="K1918">
        <v>0</v>
      </c>
      <c r="L1918">
        <v>0</v>
      </c>
      <c r="M1918">
        <v>0</v>
      </c>
    </row>
    <row r="1919" spans="2:13" x14ac:dyDescent="0.2">
      <c r="B1919">
        <v>0</v>
      </c>
      <c r="C1919">
        <v>0</v>
      </c>
      <c r="D1919">
        <v>0</v>
      </c>
      <c r="E1919">
        <v>0</v>
      </c>
      <c r="F1919">
        <v>0</v>
      </c>
      <c r="G1919">
        <v>2222222</v>
      </c>
      <c r="H1919">
        <v>0</v>
      </c>
      <c r="I1919">
        <v>0</v>
      </c>
      <c r="J1919">
        <v>0</v>
      </c>
      <c r="K1919">
        <v>0</v>
      </c>
      <c r="L1919">
        <v>0</v>
      </c>
      <c r="M1919">
        <v>0</v>
      </c>
    </row>
    <row r="1920" spans="2:13" x14ac:dyDescent="0.2">
      <c r="B1920">
        <v>0</v>
      </c>
      <c r="C1920">
        <v>0</v>
      </c>
      <c r="D1920">
        <v>0</v>
      </c>
      <c r="E1920">
        <v>0</v>
      </c>
      <c r="F1920">
        <v>0</v>
      </c>
      <c r="G1920">
        <v>2222222</v>
      </c>
      <c r="H1920">
        <v>0</v>
      </c>
      <c r="I1920">
        <v>0</v>
      </c>
      <c r="J1920">
        <v>0</v>
      </c>
      <c r="K1920">
        <v>0</v>
      </c>
      <c r="L1920">
        <v>0</v>
      </c>
      <c r="M1920">
        <v>0</v>
      </c>
    </row>
    <row r="1921" spans="2:13" x14ac:dyDescent="0.2">
      <c r="B1921">
        <v>0</v>
      </c>
      <c r="C1921">
        <v>0</v>
      </c>
      <c r="D1921">
        <v>0</v>
      </c>
      <c r="E1921">
        <v>0</v>
      </c>
      <c r="F1921">
        <v>0</v>
      </c>
      <c r="G1921">
        <v>2222222</v>
      </c>
      <c r="H1921">
        <v>0</v>
      </c>
      <c r="I1921">
        <v>0</v>
      </c>
      <c r="J1921">
        <v>0</v>
      </c>
      <c r="K1921">
        <v>0</v>
      </c>
      <c r="L1921">
        <v>0</v>
      </c>
      <c r="M1921">
        <v>0</v>
      </c>
    </row>
    <row r="1922" spans="2:13" x14ac:dyDescent="0.2">
      <c r="B1922">
        <v>0</v>
      </c>
      <c r="C1922">
        <v>0</v>
      </c>
      <c r="D1922">
        <v>0</v>
      </c>
      <c r="E1922">
        <v>0</v>
      </c>
      <c r="F1922">
        <v>0</v>
      </c>
      <c r="G1922">
        <v>2222222</v>
      </c>
      <c r="H1922">
        <v>0</v>
      </c>
      <c r="I1922">
        <v>0</v>
      </c>
      <c r="J1922">
        <v>0</v>
      </c>
      <c r="K1922">
        <v>0</v>
      </c>
      <c r="L1922">
        <v>0</v>
      </c>
      <c r="M1922">
        <v>0</v>
      </c>
    </row>
    <row r="1923" spans="2:13" x14ac:dyDescent="0.2">
      <c r="B1923">
        <v>0</v>
      </c>
      <c r="C1923">
        <v>0</v>
      </c>
      <c r="D1923">
        <v>0</v>
      </c>
      <c r="E1923">
        <v>0</v>
      </c>
      <c r="F1923">
        <v>0</v>
      </c>
      <c r="G1923">
        <v>2222222</v>
      </c>
      <c r="H1923">
        <v>0</v>
      </c>
      <c r="I1923">
        <v>0</v>
      </c>
      <c r="J1923">
        <v>0</v>
      </c>
      <c r="K1923">
        <v>0</v>
      </c>
      <c r="L1923">
        <v>0</v>
      </c>
      <c r="M1923">
        <v>0</v>
      </c>
    </row>
    <row r="1924" spans="2:13" x14ac:dyDescent="0.2">
      <c r="B1924">
        <v>0</v>
      </c>
      <c r="C1924">
        <v>0</v>
      </c>
      <c r="D1924">
        <v>0</v>
      </c>
      <c r="E1924">
        <v>0</v>
      </c>
      <c r="F1924">
        <v>0</v>
      </c>
      <c r="G1924">
        <v>2222222</v>
      </c>
      <c r="H1924">
        <v>0</v>
      </c>
      <c r="I1924">
        <v>0</v>
      </c>
      <c r="J1924">
        <v>0</v>
      </c>
      <c r="K1924">
        <v>0</v>
      </c>
      <c r="L1924">
        <v>0</v>
      </c>
      <c r="M1924">
        <v>0</v>
      </c>
    </row>
    <row r="1925" spans="2:13" x14ac:dyDescent="0.2">
      <c r="B1925">
        <v>0</v>
      </c>
      <c r="C1925">
        <v>0</v>
      </c>
      <c r="D1925">
        <v>0</v>
      </c>
      <c r="E1925">
        <v>0</v>
      </c>
      <c r="F1925">
        <v>0</v>
      </c>
      <c r="G1925">
        <v>2222222</v>
      </c>
      <c r="H1925">
        <v>0</v>
      </c>
      <c r="I1925">
        <v>0</v>
      </c>
      <c r="J1925">
        <v>0</v>
      </c>
      <c r="K1925">
        <v>0</v>
      </c>
      <c r="L1925">
        <v>0</v>
      </c>
      <c r="M1925">
        <v>0</v>
      </c>
    </row>
    <row r="1926" spans="2:13" x14ac:dyDescent="0.2">
      <c r="B1926">
        <v>0</v>
      </c>
      <c r="C1926">
        <v>0</v>
      </c>
      <c r="D1926">
        <v>0</v>
      </c>
      <c r="E1926">
        <v>0</v>
      </c>
      <c r="F1926">
        <v>0</v>
      </c>
      <c r="G1926">
        <v>2222222</v>
      </c>
      <c r="H1926">
        <v>0</v>
      </c>
      <c r="I1926">
        <v>0</v>
      </c>
      <c r="J1926">
        <v>0</v>
      </c>
      <c r="K1926">
        <v>0</v>
      </c>
      <c r="L1926">
        <v>0</v>
      </c>
      <c r="M1926">
        <v>0</v>
      </c>
    </row>
    <row r="1927" spans="2:13" x14ac:dyDescent="0.2">
      <c r="B1927">
        <v>0</v>
      </c>
      <c r="C1927">
        <v>0</v>
      </c>
      <c r="D1927">
        <v>0</v>
      </c>
      <c r="E1927">
        <v>0</v>
      </c>
      <c r="F1927">
        <v>0</v>
      </c>
      <c r="G1927">
        <v>2222222</v>
      </c>
      <c r="H1927">
        <v>0</v>
      </c>
      <c r="I1927">
        <v>0</v>
      </c>
      <c r="J1927">
        <v>0</v>
      </c>
      <c r="K1927">
        <v>0</v>
      </c>
      <c r="L1927">
        <v>0</v>
      </c>
      <c r="M1927">
        <v>0</v>
      </c>
    </row>
    <row r="1928" spans="2:13" x14ac:dyDescent="0.2">
      <c r="B1928">
        <v>0</v>
      </c>
      <c r="C1928">
        <v>0</v>
      </c>
      <c r="D1928">
        <v>0</v>
      </c>
      <c r="E1928">
        <v>0</v>
      </c>
      <c r="F1928">
        <v>0</v>
      </c>
      <c r="G1928">
        <v>2222222</v>
      </c>
      <c r="H1928">
        <v>0</v>
      </c>
      <c r="I1928">
        <v>0</v>
      </c>
      <c r="J1928">
        <v>0</v>
      </c>
      <c r="K1928">
        <v>0</v>
      </c>
      <c r="L1928">
        <v>0</v>
      </c>
      <c r="M1928">
        <v>0</v>
      </c>
    </row>
    <row r="1929" spans="2:13" x14ac:dyDescent="0.2">
      <c r="B1929">
        <v>0</v>
      </c>
      <c r="C1929">
        <v>0</v>
      </c>
      <c r="D1929">
        <v>0</v>
      </c>
      <c r="E1929">
        <v>0</v>
      </c>
      <c r="F1929">
        <v>0</v>
      </c>
      <c r="G1929">
        <v>2222222</v>
      </c>
      <c r="H1929">
        <v>0</v>
      </c>
      <c r="I1929">
        <v>0</v>
      </c>
      <c r="J1929">
        <v>0</v>
      </c>
      <c r="K1929">
        <v>0</v>
      </c>
      <c r="L1929">
        <v>0</v>
      </c>
      <c r="M1929">
        <v>0</v>
      </c>
    </row>
    <row r="1930" spans="2:13" x14ac:dyDescent="0.2">
      <c r="B1930">
        <v>0</v>
      </c>
      <c r="C1930">
        <v>0</v>
      </c>
      <c r="D1930">
        <v>0</v>
      </c>
      <c r="E1930">
        <v>0</v>
      </c>
      <c r="F1930">
        <v>0</v>
      </c>
      <c r="G1930">
        <v>2222222</v>
      </c>
      <c r="H1930">
        <v>0</v>
      </c>
      <c r="I1930">
        <v>0</v>
      </c>
      <c r="J1930">
        <v>0</v>
      </c>
      <c r="K1930">
        <v>0</v>
      </c>
      <c r="L1930">
        <v>0</v>
      </c>
      <c r="M1930">
        <v>0</v>
      </c>
    </row>
    <row r="1931" spans="2:13" x14ac:dyDescent="0.2">
      <c r="B1931">
        <v>0</v>
      </c>
      <c r="C1931">
        <v>0</v>
      </c>
      <c r="D1931">
        <v>0</v>
      </c>
      <c r="E1931">
        <v>0</v>
      </c>
      <c r="F1931">
        <v>0</v>
      </c>
      <c r="G1931">
        <v>2222222</v>
      </c>
      <c r="H1931">
        <v>0</v>
      </c>
      <c r="I1931">
        <v>0</v>
      </c>
      <c r="J1931">
        <v>0</v>
      </c>
      <c r="K1931">
        <v>0</v>
      </c>
      <c r="L1931">
        <v>0</v>
      </c>
      <c r="M1931">
        <v>0</v>
      </c>
    </row>
    <row r="1932" spans="2:13" x14ac:dyDescent="0.2">
      <c r="B1932">
        <v>0</v>
      </c>
      <c r="C1932">
        <v>0</v>
      </c>
      <c r="D1932">
        <v>0</v>
      </c>
      <c r="E1932">
        <v>0</v>
      </c>
      <c r="F1932">
        <v>0</v>
      </c>
      <c r="G1932">
        <v>2222222</v>
      </c>
      <c r="H1932">
        <v>0</v>
      </c>
      <c r="I1932">
        <v>0</v>
      </c>
      <c r="J1932">
        <v>0</v>
      </c>
      <c r="K1932">
        <v>0</v>
      </c>
      <c r="L1932">
        <v>0</v>
      </c>
      <c r="M1932">
        <v>0</v>
      </c>
    </row>
    <row r="1933" spans="2:13" x14ac:dyDescent="0.2">
      <c r="B1933">
        <v>0</v>
      </c>
      <c r="C1933">
        <v>0</v>
      </c>
      <c r="D1933">
        <v>0</v>
      </c>
      <c r="E1933">
        <v>0</v>
      </c>
      <c r="F1933">
        <v>0</v>
      </c>
      <c r="G1933">
        <v>2222222</v>
      </c>
      <c r="H1933">
        <v>0</v>
      </c>
      <c r="I1933">
        <v>0</v>
      </c>
      <c r="J1933">
        <v>0</v>
      </c>
      <c r="K1933">
        <v>0</v>
      </c>
      <c r="L1933">
        <v>0</v>
      </c>
      <c r="M1933">
        <v>0</v>
      </c>
    </row>
    <row r="1934" spans="2:13" x14ac:dyDescent="0.2">
      <c r="B1934">
        <v>0</v>
      </c>
      <c r="C1934">
        <v>0</v>
      </c>
      <c r="D1934">
        <v>0</v>
      </c>
      <c r="E1934">
        <v>0</v>
      </c>
      <c r="F1934">
        <v>0</v>
      </c>
      <c r="G1934">
        <v>2222222</v>
      </c>
      <c r="H1934">
        <v>0</v>
      </c>
      <c r="I1934">
        <v>0</v>
      </c>
      <c r="J1934">
        <v>0</v>
      </c>
      <c r="K1934">
        <v>0</v>
      </c>
      <c r="L1934">
        <v>0</v>
      </c>
      <c r="M1934">
        <v>0</v>
      </c>
    </row>
    <row r="1935" spans="2:13" x14ac:dyDescent="0.2">
      <c r="B1935">
        <v>0</v>
      </c>
      <c r="C1935">
        <v>0</v>
      </c>
      <c r="D1935">
        <v>0</v>
      </c>
      <c r="E1935">
        <v>0</v>
      </c>
      <c r="F1935">
        <v>0</v>
      </c>
      <c r="G1935">
        <v>2222222</v>
      </c>
      <c r="H1935">
        <v>0</v>
      </c>
      <c r="I1935">
        <v>0</v>
      </c>
      <c r="J1935">
        <v>0</v>
      </c>
      <c r="K1935">
        <v>0</v>
      </c>
      <c r="L1935">
        <v>0</v>
      </c>
      <c r="M1935">
        <v>0</v>
      </c>
    </row>
    <row r="1936" spans="2:13" x14ac:dyDescent="0.2">
      <c r="B1936">
        <v>0</v>
      </c>
      <c r="C1936">
        <v>0</v>
      </c>
      <c r="D1936">
        <v>0</v>
      </c>
      <c r="E1936">
        <v>0</v>
      </c>
      <c r="F1936">
        <v>0</v>
      </c>
      <c r="G1936">
        <v>2222222</v>
      </c>
      <c r="H1936">
        <v>0</v>
      </c>
      <c r="I1936">
        <v>0</v>
      </c>
      <c r="J1936">
        <v>0</v>
      </c>
      <c r="K1936">
        <v>0</v>
      </c>
      <c r="L1936">
        <v>0</v>
      </c>
      <c r="M1936">
        <v>0</v>
      </c>
    </row>
    <row r="1937" spans="2:13" x14ac:dyDescent="0.2">
      <c r="B1937">
        <v>0</v>
      </c>
      <c r="C1937">
        <v>0</v>
      </c>
      <c r="D1937">
        <v>0</v>
      </c>
      <c r="E1937">
        <v>0</v>
      </c>
      <c r="F1937">
        <v>0</v>
      </c>
      <c r="G1937">
        <v>2222222</v>
      </c>
      <c r="H1937">
        <v>0</v>
      </c>
      <c r="I1937">
        <v>0</v>
      </c>
      <c r="J1937">
        <v>0</v>
      </c>
      <c r="K1937">
        <v>0</v>
      </c>
      <c r="L1937">
        <v>0</v>
      </c>
      <c r="M1937">
        <v>0</v>
      </c>
    </row>
    <row r="1938" spans="2:13" x14ac:dyDescent="0.2">
      <c r="B1938">
        <v>0</v>
      </c>
      <c r="C1938">
        <v>0</v>
      </c>
      <c r="D1938">
        <v>0</v>
      </c>
      <c r="E1938">
        <v>0</v>
      </c>
      <c r="F1938">
        <v>0</v>
      </c>
      <c r="G1938">
        <v>2222222</v>
      </c>
      <c r="H1938">
        <v>0</v>
      </c>
      <c r="I1938">
        <v>0</v>
      </c>
      <c r="J1938">
        <v>0</v>
      </c>
      <c r="K1938">
        <v>0</v>
      </c>
      <c r="L1938">
        <v>0</v>
      </c>
      <c r="M1938">
        <v>0</v>
      </c>
    </row>
    <row r="1939" spans="2:13" x14ac:dyDescent="0.2">
      <c r="B1939">
        <v>0</v>
      </c>
      <c r="C1939">
        <v>0</v>
      </c>
      <c r="D1939">
        <v>0</v>
      </c>
      <c r="E1939">
        <v>0</v>
      </c>
      <c r="F1939">
        <v>0</v>
      </c>
      <c r="G1939">
        <v>2222222</v>
      </c>
      <c r="H1939">
        <v>0</v>
      </c>
      <c r="I1939">
        <v>0</v>
      </c>
      <c r="J1939">
        <v>0</v>
      </c>
      <c r="K1939">
        <v>0</v>
      </c>
      <c r="L1939">
        <v>0</v>
      </c>
      <c r="M1939">
        <v>0</v>
      </c>
    </row>
    <row r="1940" spans="2:13" x14ac:dyDescent="0.2">
      <c r="B1940">
        <v>0</v>
      </c>
      <c r="C1940">
        <v>0</v>
      </c>
      <c r="D1940">
        <v>0</v>
      </c>
      <c r="E1940">
        <v>0</v>
      </c>
      <c r="F1940">
        <v>0</v>
      </c>
      <c r="G1940">
        <v>2222222</v>
      </c>
      <c r="H1940">
        <v>0</v>
      </c>
      <c r="I1940">
        <v>0</v>
      </c>
      <c r="J1940">
        <v>0</v>
      </c>
      <c r="K1940">
        <v>0</v>
      </c>
      <c r="L1940">
        <v>0</v>
      </c>
      <c r="M1940">
        <v>0</v>
      </c>
    </row>
    <row r="1941" spans="2:13" x14ac:dyDescent="0.2">
      <c r="B1941">
        <v>0</v>
      </c>
      <c r="C1941">
        <v>0</v>
      </c>
      <c r="D1941">
        <v>0</v>
      </c>
      <c r="E1941">
        <v>0</v>
      </c>
      <c r="F1941">
        <v>0</v>
      </c>
      <c r="G1941">
        <v>2222222</v>
      </c>
      <c r="H1941">
        <v>0</v>
      </c>
      <c r="I1941">
        <v>0</v>
      </c>
      <c r="J1941">
        <v>0</v>
      </c>
      <c r="K1941">
        <v>0</v>
      </c>
      <c r="L1941">
        <v>0</v>
      </c>
      <c r="M1941">
        <v>0</v>
      </c>
    </row>
    <row r="1942" spans="2:13" x14ac:dyDescent="0.2">
      <c r="B1942">
        <v>0</v>
      </c>
      <c r="C1942">
        <v>0</v>
      </c>
      <c r="D1942">
        <v>0</v>
      </c>
      <c r="E1942">
        <v>0</v>
      </c>
      <c r="F1942">
        <v>0</v>
      </c>
      <c r="G1942">
        <v>2222222</v>
      </c>
      <c r="H1942">
        <v>0</v>
      </c>
      <c r="I1942">
        <v>0</v>
      </c>
      <c r="J1942">
        <v>0</v>
      </c>
      <c r="K1942">
        <v>0</v>
      </c>
      <c r="L1942">
        <v>0</v>
      </c>
      <c r="M1942">
        <v>0</v>
      </c>
    </row>
    <row r="1943" spans="2:13" x14ac:dyDescent="0.2">
      <c r="B1943">
        <v>0</v>
      </c>
      <c r="C1943">
        <v>0</v>
      </c>
      <c r="D1943">
        <v>0</v>
      </c>
      <c r="E1943">
        <v>0</v>
      </c>
      <c r="F1943">
        <v>0</v>
      </c>
      <c r="G1943">
        <v>2222222</v>
      </c>
      <c r="H1943">
        <v>0</v>
      </c>
      <c r="I1943">
        <v>0</v>
      </c>
      <c r="J1943">
        <v>0</v>
      </c>
      <c r="K1943">
        <v>0</v>
      </c>
      <c r="L1943">
        <v>0</v>
      </c>
      <c r="M1943">
        <v>0</v>
      </c>
    </row>
    <row r="1944" spans="2:13" x14ac:dyDescent="0.2">
      <c r="B1944">
        <v>0</v>
      </c>
      <c r="C1944">
        <v>0</v>
      </c>
      <c r="D1944">
        <v>0</v>
      </c>
      <c r="E1944">
        <v>0</v>
      </c>
      <c r="F1944">
        <v>0</v>
      </c>
      <c r="G1944">
        <v>2222222</v>
      </c>
      <c r="H1944">
        <v>0</v>
      </c>
      <c r="I1944">
        <v>0</v>
      </c>
      <c r="J1944">
        <v>0</v>
      </c>
      <c r="K1944">
        <v>0</v>
      </c>
      <c r="L1944">
        <v>0</v>
      </c>
      <c r="M1944">
        <v>0</v>
      </c>
    </row>
    <row r="1945" spans="2:13" x14ac:dyDescent="0.2">
      <c r="B1945">
        <v>0</v>
      </c>
      <c r="C1945">
        <v>0</v>
      </c>
      <c r="D1945">
        <v>0</v>
      </c>
      <c r="E1945">
        <v>0</v>
      </c>
      <c r="F1945">
        <v>0</v>
      </c>
      <c r="G1945">
        <v>2222222</v>
      </c>
      <c r="H1945">
        <v>0</v>
      </c>
      <c r="I1945">
        <v>0</v>
      </c>
      <c r="J1945">
        <v>0</v>
      </c>
      <c r="K1945">
        <v>0</v>
      </c>
      <c r="L1945">
        <v>0</v>
      </c>
      <c r="M1945">
        <v>0</v>
      </c>
    </row>
    <row r="1946" spans="2:13" x14ac:dyDescent="0.2">
      <c r="B1946">
        <v>0</v>
      </c>
      <c r="C1946">
        <v>0</v>
      </c>
      <c r="D1946">
        <v>0</v>
      </c>
      <c r="E1946">
        <v>0</v>
      </c>
      <c r="F1946">
        <v>0</v>
      </c>
      <c r="G1946">
        <v>2222222</v>
      </c>
      <c r="H1946">
        <v>0</v>
      </c>
      <c r="I1946">
        <v>0</v>
      </c>
      <c r="J1946">
        <v>0</v>
      </c>
      <c r="K1946">
        <v>0</v>
      </c>
      <c r="L1946">
        <v>0</v>
      </c>
      <c r="M1946">
        <v>0</v>
      </c>
    </row>
    <row r="1947" spans="2:13" x14ac:dyDescent="0.2">
      <c r="B1947">
        <v>0</v>
      </c>
      <c r="C1947">
        <v>0</v>
      </c>
      <c r="D1947">
        <v>0</v>
      </c>
      <c r="E1947">
        <v>0</v>
      </c>
      <c r="F1947">
        <v>0</v>
      </c>
      <c r="G1947">
        <v>2222222</v>
      </c>
      <c r="H1947">
        <v>0</v>
      </c>
      <c r="I1947">
        <v>0</v>
      </c>
      <c r="J1947">
        <v>0</v>
      </c>
      <c r="K1947">
        <v>0</v>
      </c>
      <c r="L1947">
        <v>0</v>
      </c>
      <c r="M1947">
        <v>0</v>
      </c>
    </row>
    <row r="1948" spans="2:13" x14ac:dyDescent="0.2">
      <c r="B1948">
        <v>0</v>
      </c>
      <c r="C1948">
        <v>0</v>
      </c>
      <c r="D1948">
        <v>0</v>
      </c>
      <c r="E1948">
        <v>0</v>
      </c>
      <c r="F1948">
        <v>0</v>
      </c>
      <c r="G1948">
        <v>2222222</v>
      </c>
      <c r="H1948">
        <v>0</v>
      </c>
      <c r="I1948">
        <v>0</v>
      </c>
      <c r="J1948">
        <v>0</v>
      </c>
      <c r="K1948">
        <v>0</v>
      </c>
      <c r="L1948">
        <v>0</v>
      </c>
      <c r="M1948">
        <v>0</v>
      </c>
    </row>
    <row r="1949" spans="2:13" x14ac:dyDescent="0.2">
      <c r="B1949">
        <v>0</v>
      </c>
      <c r="C1949">
        <v>0</v>
      </c>
      <c r="D1949">
        <v>0</v>
      </c>
      <c r="E1949">
        <v>0</v>
      </c>
      <c r="F1949">
        <v>0</v>
      </c>
      <c r="G1949">
        <v>2222222</v>
      </c>
      <c r="H1949">
        <v>0</v>
      </c>
      <c r="I1949">
        <v>0</v>
      </c>
      <c r="J1949">
        <v>0</v>
      </c>
      <c r="K1949">
        <v>0</v>
      </c>
      <c r="L1949">
        <v>0</v>
      </c>
      <c r="M1949">
        <v>0</v>
      </c>
    </row>
    <row r="1950" spans="2:13" x14ac:dyDescent="0.2">
      <c r="B1950">
        <v>0</v>
      </c>
      <c r="C1950">
        <v>0</v>
      </c>
      <c r="D1950">
        <v>0</v>
      </c>
      <c r="E1950">
        <v>0</v>
      </c>
      <c r="F1950">
        <v>0</v>
      </c>
      <c r="G1950">
        <v>2222222</v>
      </c>
      <c r="H1950">
        <v>0</v>
      </c>
      <c r="I1950">
        <v>0</v>
      </c>
      <c r="J1950">
        <v>0</v>
      </c>
      <c r="K1950">
        <v>0</v>
      </c>
      <c r="L1950">
        <v>0</v>
      </c>
      <c r="M1950">
        <v>0</v>
      </c>
    </row>
    <row r="1951" spans="2:13" x14ac:dyDescent="0.2">
      <c r="B1951">
        <v>0</v>
      </c>
      <c r="C1951">
        <v>0</v>
      </c>
      <c r="D1951">
        <v>0</v>
      </c>
      <c r="E1951">
        <v>0</v>
      </c>
      <c r="F1951">
        <v>0</v>
      </c>
      <c r="G1951">
        <v>2222222</v>
      </c>
      <c r="H1951">
        <v>0</v>
      </c>
      <c r="I1951">
        <v>0</v>
      </c>
      <c r="J1951">
        <v>0</v>
      </c>
      <c r="K1951">
        <v>0</v>
      </c>
      <c r="L1951">
        <v>0</v>
      </c>
      <c r="M1951">
        <v>0</v>
      </c>
    </row>
    <row r="1952" spans="2:13" x14ac:dyDescent="0.2">
      <c r="B1952">
        <v>0</v>
      </c>
      <c r="C1952">
        <v>0</v>
      </c>
      <c r="D1952">
        <v>0</v>
      </c>
      <c r="E1952">
        <v>0</v>
      </c>
      <c r="F1952">
        <v>0</v>
      </c>
      <c r="G1952">
        <v>2222222</v>
      </c>
      <c r="H1952">
        <v>0</v>
      </c>
      <c r="I1952">
        <v>0</v>
      </c>
      <c r="J1952">
        <v>0</v>
      </c>
      <c r="K1952">
        <v>0</v>
      </c>
      <c r="L1952">
        <v>0</v>
      </c>
      <c r="M1952">
        <v>0</v>
      </c>
    </row>
    <row r="1953" spans="2:13" x14ac:dyDescent="0.2">
      <c r="B1953">
        <v>0</v>
      </c>
      <c r="C1953">
        <v>0</v>
      </c>
      <c r="D1953">
        <v>0</v>
      </c>
      <c r="E1953">
        <v>0</v>
      </c>
      <c r="F1953">
        <v>0</v>
      </c>
      <c r="G1953">
        <v>2222222</v>
      </c>
      <c r="H1953">
        <v>0</v>
      </c>
      <c r="I1953">
        <v>0</v>
      </c>
      <c r="J1953">
        <v>0</v>
      </c>
      <c r="K1953">
        <v>0</v>
      </c>
      <c r="L1953">
        <v>0</v>
      </c>
      <c r="M1953">
        <v>0</v>
      </c>
    </row>
    <row r="1954" spans="2:13" x14ac:dyDescent="0.2">
      <c r="B1954">
        <v>0</v>
      </c>
      <c r="C1954">
        <v>0</v>
      </c>
      <c r="D1954">
        <v>0</v>
      </c>
      <c r="E1954">
        <v>0</v>
      </c>
      <c r="F1954">
        <v>0</v>
      </c>
      <c r="G1954">
        <v>2222222</v>
      </c>
      <c r="H1954">
        <v>0</v>
      </c>
      <c r="I1954">
        <v>0</v>
      </c>
      <c r="J1954">
        <v>0</v>
      </c>
      <c r="K1954">
        <v>0</v>
      </c>
      <c r="L1954">
        <v>0</v>
      </c>
      <c r="M1954">
        <v>0</v>
      </c>
    </row>
    <row r="1955" spans="2:13" x14ac:dyDescent="0.2">
      <c r="B1955">
        <v>0</v>
      </c>
      <c r="C1955">
        <v>0</v>
      </c>
      <c r="D1955">
        <v>0</v>
      </c>
      <c r="E1955">
        <v>0</v>
      </c>
      <c r="F1955">
        <v>0</v>
      </c>
      <c r="G1955">
        <v>2222222</v>
      </c>
      <c r="H1955">
        <v>0</v>
      </c>
      <c r="I1955">
        <v>0</v>
      </c>
      <c r="J1955">
        <v>0</v>
      </c>
      <c r="K1955">
        <v>0</v>
      </c>
      <c r="L1955">
        <v>0</v>
      </c>
      <c r="M1955">
        <v>0</v>
      </c>
    </row>
    <row r="1956" spans="2:13" x14ac:dyDescent="0.2">
      <c r="B1956">
        <v>0</v>
      </c>
      <c r="C1956">
        <v>0</v>
      </c>
      <c r="D1956">
        <v>0</v>
      </c>
      <c r="E1956">
        <v>0</v>
      </c>
      <c r="F1956">
        <v>0</v>
      </c>
      <c r="G1956">
        <v>2222222</v>
      </c>
      <c r="H1956">
        <v>0</v>
      </c>
      <c r="I1956">
        <v>0</v>
      </c>
      <c r="J1956">
        <v>0</v>
      </c>
      <c r="K1956">
        <v>0</v>
      </c>
      <c r="L1956">
        <v>0</v>
      </c>
      <c r="M1956">
        <v>0</v>
      </c>
    </row>
    <row r="1957" spans="2:13" x14ac:dyDescent="0.2">
      <c r="B1957">
        <v>0</v>
      </c>
      <c r="C1957">
        <v>0</v>
      </c>
      <c r="D1957">
        <v>0</v>
      </c>
      <c r="E1957">
        <v>0</v>
      </c>
      <c r="F1957">
        <v>0</v>
      </c>
      <c r="G1957">
        <v>2222222</v>
      </c>
      <c r="H1957">
        <v>0</v>
      </c>
      <c r="I1957">
        <v>0</v>
      </c>
      <c r="J1957">
        <v>0</v>
      </c>
      <c r="K1957">
        <v>0</v>
      </c>
      <c r="L1957">
        <v>0</v>
      </c>
      <c r="M1957">
        <v>0</v>
      </c>
    </row>
    <row r="1958" spans="2:13" x14ac:dyDescent="0.2">
      <c r="B1958">
        <v>0</v>
      </c>
      <c r="C1958">
        <v>0</v>
      </c>
      <c r="D1958">
        <v>0</v>
      </c>
      <c r="E1958">
        <v>0</v>
      </c>
      <c r="F1958">
        <v>0</v>
      </c>
      <c r="G1958">
        <v>2222222</v>
      </c>
      <c r="H1958">
        <v>0</v>
      </c>
      <c r="I1958">
        <v>0</v>
      </c>
      <c r="J1958">
        <v>0</v>
      </c>
      <c r="K1958">
        <v>0</v>
      </c>
      <c r="L1958">
        <v>0</v>
      </c>
      <c r="M1958">
        <v>0</v>
      </c>
    </row>
    <row r="1959" spans="2:13" x14ac:dyDescent="0.2">
      <c r="B1959">
        <v>0</v>
      </c>
      <c r="C1959">
        <v>0</v>
      </c>
      <c r="D1959">
        <v>0</v>
      </c>
      <c r="E1959">
        <v>0</v>
      </c>
      <c r="F1959">
        <v>0</v>
      </c>
      <c r="G1959">
        <v>2222222</v>
      </c>
      <c r="H1959">
        <v>0</v>
      </c>
      <c r="I1959">
        <v>0</v>
      </c>
      <c r="J1959">
        <v>0</v>
      </c>
      <c r="K1959">
        <v>0</v>
      </c>
      <c r="L1959">
        <v>0</v>
      </c>
      <c r="M1959">
        <v>0</v>
      </c>
    </row>
    <row r="1960" spans="2:13" x14ac:dyDescent="0.2">
      <c r="B1960">
        <v>0</v>
      </c>
      <c r="C1960">
        <v>0</v>
      </c>
      <c r="D1960">
        <v>0</v>
      </c>
      <c r="E1960">
        <v>0</v>
      </c>
      <c r="F1960">
        <v>0</v>
      </c>
      <c r="G1960">
        <v>2222222</v>
      </c>
      <c r="H1960">
        <v>0</v>
      </c>
      <c r="I1960">
        <v>0</v>
      </c>
      <c r="J1960">
        <v>0</v>
      </c>
      <c r="K1960">
        <v>0</v>
      </c>
      <c r="L1960">
        <v>0</v>
      </c>
      <c r="M1960">
        <v>0</v>
      </c>
    </row>
    <row r="1961" spans="2:13" x14ac:dyDescent="0.2">
      <c r="B1961">
        <v>0</v>
      </c>
      <c r="C1961">
        <v>0</v>
      </c>
      <c r="D1961">
        <v>0</v>
      </c>
      <c r="E1961">
        <v>0</v>
      </c>
      <c r="F1961">
        <v>0</v>
      </c>
      <c r="G1961">
        <v>2222222</v>
      </c>
      <c r="H1961">
        <v>0</v>
      </c>
      <c r="I1961">
        <v>0</v>
      </c>
      <c r="J1961">
        <v>0</v>
      </c>
      <c r="K1961">
        <v>0</v>
      </c>
      <c r="L1961">
        <v>0</v>
      </c>
      <c r="M1961">
        <v>0</v>
      </c>
    </row>
    <row r="1962" spans="2:13" x14ac:dyDescent="0.2">
      <c r="B1962">
        <v>0</v>
      </c>
      <c r="C1962">
        <v>0</v>
      </c>
      <c r="D1962">
        <v>0</v>
      </c>
      <c r="E1962">
        <v>0</v>
      </c>
      <c r="F1962">
        <v>0</v>
      </c>
      <c r="G1962">
        <v>2222222</v>
      </c>
      <c r="H1962">
        <v>0</v>
      </c>
      <c r="I1962">
        <v>0</v>
      </c>
      <c r="J1962">
        <v>0</v>
      </c>
      <c r="K1962">
        <v>0</v>
      </c>
      <c r="L1962">
        <v>0</v>
      </c>
      <c r="M1962">
        <v>0</v>
      </c>
    </row>
    <row r="1963" spans="2:13" x14ac:dyDescent="0.2">
      <c r="B1963">
        <v>0</v>
      </c>
      <c r="C1963">
        <v>0</v>
      </c>
      <c r="D1963">
        <v>0</v>
      </c>
      <c r="E1963">
        <v>0</v>
      </c>
      <c r="F1963">
        <v>0</v>
      </c>
      <c r="G1963">
        <v>2222222</v>
      </c>
      <c r="H1963">
        <v>0</v>
      </c>
      <c r="I1963">
        <v>0</v>
      </c>
      <c r="J1963">
        <v>0</v>
      </c>
      <c r="K1963">
        <v>0</v>
      </c>
      <c r="L1963">
        <v>0</v>
      </c>
      <c r="M1963">
        <v>0</v>
      </c>
    </row>
    <row r="1964" spans="2:13" x14ac:dyDescent="0.2">
      <c r="B1964">
        <v>0</v>
      </c>
      <c r="C1964">
        <v>0</v>
      </c>
      <c r="D1964">
        <v>0</v>
      </c>
      <c r="E1964">
        <v>0</v>
      </c>
      <c r="F1964">
        <v>0</v>
      </c>
      <c r="G1964">
        <v>2222222</v>
      </c>
      <c r="H1964">
        <v>0</v>
      </c>
      <c r="I1964">
        <v>0</v>
      </c>
      <c r="J1964">
        <v>0</v>
      </c>
      <c r="K1964">
        <v>0</v>
      </c>
      <c r="L1964">
        <v>0</v>
      </c>
      <c r="M1964">
        <v>0</v>
      </c>
    </row>
    <row r="1965" spans="2:13" x14ac:dyDescent="0.2">
      <c r="B1965">
        <v>0</v>
      </c>
      <c r="C1965">
        <v>0</v>
      </c>
      <c r="D1965">
        <v>0</v>
      </c>
      <c r="E1965">
        <v>0</v>
      </c>
      <c r="F1965">
        <v>0</v>
      </c>
      <c r="G1965">
        <v>2222222</v>
      </c>
      <c r="H1965">
        <v>0</v>
      </c>
      <c r="I1965">
        <v>0</v>
      </c>
      <c r="J1965">
        <v>0</v>
      </c>
      <c r="K1965">
        <v>0</v>
      </c>
      <c r="L1965">
        <v>0</v>
      </c>
      <c r="M1965">
        <v>0</v>
      </c>
    </row>
    <row r="1966" spans="2:13" x14ac:dyDescent="0.2">
      <c r="B1966">
        <v>0</v>
      </c>
      <c r="C1966">
        <v>0</v>
      </c>
      <c r="D1966">
        <v>0</v>
      </c>
      <c r="E1966">
        <v>0</v>
      </c>
      <c r="F1966">
        <v>0</v>
      </c>
      <c r="G1966">
        <v>2222222</v>
      </c>
      <c r="H1966">
        <v>0</v>
      </c>
      <c r="I1966">
        <v>0</v>
      </c>
      <c r="J1966">
        <v>0</v>
      </c>
      <c r="K1966">
        <v>0</v>
      </c>
      <c r="L1966">
        <v>0</v>
      </c>
      <c r="M1966">
        <v>0</v>
      </c>
    </row>
    <row r="1967" spans="2:13" x14ac:dyDescent="0.2">
      <c r="B1967">
        <v>0</v>
      </c>
      <c r="C1967">
        <v>0</v>
      </c>
      <c r="D1967">
        <v>0</v>
      </c>
      <c r="E1967">
        <v>0</v>
      </c>
      <c r="F1967">
        <v>0</v>
      </c>
      <c r="G1967">
        <v>2222222</v>
      </c>
      <c r="H1967">
        <v>0</v>
      </c>
      <c r="I1967">
        <v>0</v>
      </c>
      <c r="J1967">
        <v>0</v>
      </c>
      <c r="K1967">
        <v>0</v>
      </c>
      <c r="L1967">
        <v>0</v>
      </c>
      <c r="M1967">
        <v>0</v>
      </c>
    </row>
    <row r="1968" spans="2:13" x14ac:dyDescent="0.2">
      <c r="B1968">
        <v>0</v>
      </c>
      <c r="C1968">
        <v>0</v>
      </c>
      <c r="D1968">
        <v>0</v>
      </c>
      <c r="E1968">
        <v>0</v>
      </c>
      <c r="F1968">
        <v>0</v>
      </c>
      <c r="G1968">
        <v>2222222</v>
      </c>
      <c r="H1968">
        <v>0</v>
      </c>
      <c r="I1968">
        <v>0</v>
      </c>
      <c r="J1968">
        <v>0</v>
      </c>
      <c r="K1968">
        <v>0</v>
      </c>
      <c r="L1968">
        <v>0</v>
      </c>
      <c r="M1968">
        <v>0</v>
      </c>
    </row>
    <row r="1969" spans="2:13" x14ac:dyDescent="0.2">
      <c r="B1969">
        <v>0</v>
      </c>
      <c r="C1969">
        <v>0</v>
      </c>
      <c r="D1969">
        <v>0</v>
      </c>
      <c r="E1969">
        <v>0</v>
      </c>
      <c r="F1969">
        <v>0</v>
      </c>
      <c r="G1969">
        <v>2222222</v>
      </c>
      <c r="H1969">
        <v>0</v>
      </c>
      <c r="I1969">
        <v>0</v>
      </c>
      <c r="J1969">
        <v>0</v>
      </c>
      <c r="K1969">
        <v>0</v>
      </c>
      <c r="L1969">
        <v>0</v>
      </c>
      <c r="M1969">
        <v>0</v>
      </c>
    </row>
    <row r="1970" spans="2:13" x14ac:dyDescent="0.2">
      <c r="B1970">
        <v>0</v>
      </c>
      <c r="C1970">
        <v>0</v>
      </c>
      <c r="D1970">
        <v>0</v>
      </c>
      <c r="E1970">
        <v>0</v>
      </c>
      <c r="F1970">
        <v>0</v>
      </c>
      <c r="G1970">
        <v>2222222</v>
      </c>
      <c r="H1970">
        <v>0</v>
      </c>
      <c r="I1970">
        <v>0</v>
      </c>
      <c r="J1970">
        <v>0</v>
      </c>
      <c r="K1970">
        <v>0</v>
      </c>
      <c r="L1970">
        <v>0</v>
      </c>
      <c r="M1970">
        <v>0</v>
      </c>
    </row>
    <row r="1971" spans="2:13" x14ac:dyDescent="0.2">
      <c r="B1971">
        <v>0</v>
      </c>
      <c r="C1971">
        <v>0</v>
      </c>
      <c r="D1971">
        <v>0</v>
      </c>
      <c r="E1971">
        <v>0</v>
      </c>
      <c r="F1971">
        <v>0</v>
      </c>
      <c r="G1971">
        <v>2222222</v>
      </c>
      <c r="H1971">
        <v>0</v>
      </c>
      <c r="I1971">
        <v>0</v>
      </c>
      <c r="J1971">
        <v>0</v>
      </c>
      <c r="K1971">
        <v>0</v>
      </c>
      <c r="L1971">
        <v>0</v>
      </c>
      <c r="M1971">
        <v>0</v>
      </c>
    </row>
    <row r="1972" spans="2:13" x14ac:dyDescent="0.2">
      <c r="B1972">
        <v>0</v>
      </c>
      <c r="C1972">
        <v>0</v>
      </c>
      <c r="D1972">
        <v>0</v>
      </c>
      <c r="E1972">
        <v>0</v>
      </c>
      <c r="F1972">
        <v>0</v>
      </c>
      <c r="G1972">
        <v>2222222</v>
      </c>
      <c r="H1972">
        <v>0</v>
      </c>
      <c r="I1972">
        <v>0</v>
      </c>
      <c r="J1972">
        <v>0</v>
      </c>
      <c r="K1972">
        <v>0</v>
      </c>
      <c r="L1972">
        <v>0</v>
      </c>
      <c r="M1972">
        <v>0</v>
      </c>
    </row>
    <row r="1973" spans="2:13" x14ac:dyDescent="0.2">
      <c r="B1973">
        <v>0</v>
      </c>
      <c r="C1973">
        <v>0</v>
      </c>
      <c r="D1973">
        <v>0</v>
      </c>
      <c r="E1973">
        <v>0</v>
      </c>
      <c r="F1973">
        <v>0</v>
      </c>
      <c r="G1973">
        <v>2222222</v>
      </c>
      <c r="H1973">
        <v>0</v>
      </c>
      <c r="I1973">
        <v>0</v>
      </c>
      <c r="J1973">
        <v>0</v>
      </c>
      <c r="K1973">
        <v>0</v>
      </c>
      <c r="L1973">
        <v>0</v>
      </c>
      <c r="M1973">
        <v>0</v>
      </c>
    </row>
    <row r="1974" spans="2:13" x14ac:dyDescent="0.2">
      <c r="B1974">
        <v>0</v>
      </c>
      <c r="C1974">
        <v>0</v>
      </c>
      <c r="D1974">
        <v>0</v>
      </c>
      <c r="E1974">
        <v>0</v>
      </c>
      <c r="F1974">
        <v>0</v>
      </c>
      <c r="G1974">
        <v>2222222</v>
      </c>
      <c r="H1974">
        <v>0</v>
      </c>
      <c r="I1974">
        <v>0</v>
      </c>
      <c r="J1974">
        <v>0</v>
      </c>
      <c r="K1974">
        <v>0</v>
      </c>
      <c r="L1974">
        <v>0</v>
      </c>
      <c r="M1974">
        <v>0</v>
      </c>
    </row>
    <row r="1975" spans="2:13" x14ac:dyDescent="0.2">
      <c r="B1975">
        <v>0</v>
      </c>
      <c r="C1975">
        <v>0</v>
      </c>
      <c r="D1975">
        <v>0</v>
      </c>
      <c r="E1975">
        <v>0</v>
      </c>
      <c r="F1975">
        <v>0</v>
      </c>
      <c r="G1975">
        <v>2222222</v>
      </c>
      <c r="H1975">
        <v>0</v>
      </c>
      <c r="I1975">
        <v>0</v>
      </c>
      <c r="J1975">
        <v>0</v>
      </c>
      <c r="K1975">
        <v>0</v>
      </c>
      <c r="L1975">
        <v>0</v>
      </c>
      <c r="M1975">
        <v>0</v>
      </c>
    </row>
    <row r="1976" spans="2:13" x14ac:dyDescent="0.2">
      <c r="B1976">
        <v>0</v>
      </c>
      <c r="C1976">
        <v>0</v>
      </c>
      <c r="D1976">
        <v>0</v>
      </c>
      <c r="E1976">
        <v>0</v>
      </c>
      <c r="F1976">
        <v>0</v>
      </c>
      <c r="G1976">
        <v>2222222</v>
      </c>
      <c r="H1976">
        <v>0</v>
      </c>
      <c r="I1976">
        <v>0</v>
      </c>
      <c r="J1976">
        <v>0</v>
      </c>
      <c r="K1976">
        <v>0</v>
      </c>
      <c r="L1976">
        <v>0</v>
      </c>
      <c r="M1976">
        <v>0</v>
      </c>
    </row>
    <row r="1977" spans="2:13" x14ac:dyDescent="0.2">
      <c r="B1977">
        <v>0</v>
      </c>
      <c r="C1977">
        <v>0</v>
      </c>
      <c r="D1977">
        <v>0</v>
      </c>
      <c r="E1977">
        <v>0</v>
      </c>
      <c r="F1977">
        <v>0</v>
      </c>
      <c r="G1977">
        <v>2222222</v>
      </c>
      <c r="H1977">
        <v>0</v>
      </c>
      <c r="I1977">
        <v>0</v>
      </c>
      <c r="J1977">
        <v>0</v>
      </c>
      <c r="K1977">
        <v>0</v>
      </c>
      <c r="L1977">
        <v>0</v>
      </c>
      <c r="M1977">
        <v>0</v>
      </c>
    </row>
    <row r="1978" spans="2:13" x14ac:dyDescent="0.2">
      <c r="B1978">
        <v>0</v>
      </c>
      <c r="C1978">
        <v>0</v>
      </c>
      <c r="D1978">
        <v>0</v>
      </c>
      <c r="E1978">
        <v>0</v>
      </c>
      <c r="F1978">
        <v>0</v>
      </c>
      <c r="G1978">
        <v>2222222</v>
      </c>
      <c r="H1978">
        <v>0</v>
      </c>
      <c r="I1978">
        <v>0</v>
      </c>
      <c r="J1978">
        <v>0</v>
      </c>
      <c r="K1978">
        <v>0</v>
      </c>
      <c r="L1978">
        <v>0</v>
      </c>
      <c r="M1978">
        <v>0</v>
      </c>
    </row>
    <row r="1979" spans="2:13" x14ac:dyDescent="0.2">
      <c r="B1979">
        <v>0</v>
      </c>
      <c r="C1979">
        <v>0</v>
      </c>
      <c r="D1979">
        <v>0</v>
      </c>
      <c r="E1979">
        <v>0</v>
      </c>
      <c r="F1979">
        <v>0</v>
      </c>
      <c r="G1979">
        <v>2222222</v>
      </c>
      <c r="H1979">
        <v>0</v>
      </c>
      <c r="I1979">
        <v>0</v>
      </c>
      <c r="J1979">
        <v>0</v>
      </c>
      <c r="K1979">
        <v>0</v>
      </c>
      <c r="L1979">
        <v>0</v>
      </c>
      <c r="M1979">
        <v>0</v>
      </c>
    </row>
    <row r="1980" spans="2:13" x14ac:dyDescent="0.2">
      <c r="B1980">
        <v>0</v>
      </c>
      <c r="C1980">
        <v>0</v>
      </c>
      <c r="D1980">
        <v>0</v>
      </c>
      <c r="E1980">
        <v>0</v>
      </c>
      <c r="F1980">
        <v>0</v>
      </c>
      <c r="G1980">
        <v>2222222</v>
      </c>
      <c r="H1980">
        <v>0</v>
      </c>
      <c r="I1980">
        <v>0</v>
      </c>
      <c r="J1980">
        <v>0</v>
      </c>
      <c r="K1980">
        <v>0</v>
      </c>
      <c r="L1980">
        <v>0</v>
      </c>
      <c r="M1980">
        <v>0</v>
      </c>
    </row>
    <row r="1981" spans="2:13" x14ac:dyDescent="0.2">
      <c r="B1981">
        <v>0</v>
      </c>
      <c r="C1981">
        <v>0</v>
      </c>
      <c r="D1981">
        <v>0</v>
      </c>
      <c r="E1981">
        <v>0</v>
      </c>
      <c r="F1981">
        <v>0</v>
      </c>
      <c r="G1981">
        <v>2222222</v>
      </c>
      <c r="H1981">
        <v>0</v>
      </c>
      <c r="I1981">
        <v>0</v>
      </c>
      <c r="J1981">
        <v>0</v>
      </c>
      <c r="K1981">
        <v>0</v>
      </c>
      <c r="L1981">
        <v>0</v>
      </c>
      <c r="M1981">
        <v>0</v>
      </c>
    </row>
    <row r="1982" spans="2:13" x14ac:dyDescent="0.2">
      <c r="B1982">
        <v>0</v>
      </c>
      <c r="C1982">
        <v>0</v>
      </c>
      <c r="D1982">
        <v>0</v>
      </c>
      <c r="E1982">
        <v>0</v>
      </c>
      <c r="F1982">
        <v>0</v>
      </c>
      <c r="G1982">
        <v>2222222</v>
      </c>
      <c r="H1982">
        <v>0</v>
      </c>
      <c r="I1982">
        <v>0</v>
      </c>
      <c r="J1982">
        <v>0</v>
      </c>
      <c r="K1982">
        <v>0</v>
      </c>
      <c r="L1982">
        <v>0</v>
      </c>
      <c r="M1982">
        <v>0</v>
      </c>
    </row>
    <row r="1983" spans="2:13" x14ac:dyDescent="0.2">
      <c r="B1983">
        <v>0</v>
      </c>
      <c r="C1983">
        <v>0</v>
      </c>
      <c r="D1983">
        <v>0</v>
      </c>
      <c r="E1983">
        <v>0</v>
      </c>
      <c r="F1983">
        <v>0</v>
      </c>
      <c r="G1983">
        <v>2222222</v>
      </c>
      <c r="H1983">
        <v>0</v>
      </c>
      <c r="I1983">
        <v>0</v>
      </c>
      <c r="J1983">
        <v>0</v>
      </c>
      <c r="K1983">
        <v>0</v>
      </c>
      <c r="L1983">
        <v>0</v>
      </c>
      <c r="M1983">
        <v>0</v>
      </c>
    </row>
    <row r="1984" spans="2:13" x14ac:dyDescent="0.2">
      <c r="B1984">
        <v>0</v>
      </c>
      <c r="C1984">
        <v>0</v>
      </c>
      <c r="D1984">
        <v>0</v>
      </c>
      <c r="E1984">
        <v>0</v>
      </c>
      <c r="F1984">
        <v>0</v>
      </c>
      <c r="G1984">
        <v>2222222</v>
      </c>
      <c r="H1984">
        <v>0</v>
      </c>
      <c r="I1984">
        <v>0</v>
      </c>
      <c r="J1984">
        <v>0</v>
      </c>
      <c r="K1984">
        <v>0</v>
      </c>
      <c r="L1984">
        <v>0</v>
      </c>
      <c r="M1984">
        <v>0</v>
      </c>
    </row>
    <row r="1985" spans="2:13" x14ac:dyDescent="0.2">
      <c r="B1985">
        <v>0</v>
      </c>
      <c r="C1985">
        <v>0</v>
      </c>
      <c r="D1985">
        <v>0</v>
      </c>
      <c r="E1985">
        <v>0</v>
      </c>
      <c r="F1985">
        <v>0</v>
      </c>
      <c r="G1985">
        <v>2222222</v>
      </c>
      <c r="H1985">
        <v>0</v>
      </c>
      <c r="I1985">
        <v>0</v>
      </c>
      <c r="J1985">
        <v>0</v>
      </c>
      <c r="K1985">
        <v>0</v>
      </c>
      <c r="L1985">
        <v>0</v>
      </c>
      <c r="M1985">
        <v>0</v>
      </c>
    </row>
    <row r="1986" spans="2:13" x14ac:dyDescent="0.2">
      <c r="B1986">
        <v>0</v>
      </c>
      <c r="C1986">
        <v>0</v>
      </c>
      <c r="D1986">
        <v>0</v>
      </c>
      <c r="E1986">
        <v>0</v>
      </c>
      <c r="F1986">
        <v>0</v>
      </c>
      <c r="G1986">
        <v>2222222</v>
      </c>
      <c r="H1986">
        <v>0</v>
      </c>
      <c r="I1986">
        <v>0</v>
      </c>
      <c r="J1986">
        <v>0</v>
      </c>
      <c r="K1986">
        <v>0</v>
      </c>
      <c r="L1986">
        <v>0</v>
      </c>
      <c r="M1986">
        <v>0</v>
      </c>
    </row>
    <row r="1987" spans="2:13" x14ac:dyDescent="0.2">
      <c r="B1987">
        <v>0</v>
      </c>
      <c r="C1987">
        <v>0</v>
      </c>
      <c r="D1987">
        <v>0</v>
      </c>
      <c r="E1987">
        <v>0</v>
      </c>
      <c r="F1987">
        <v>0</v>
      </c>
      <c r="G1987">
        <v>2222222</v>
      </c>
      <c r="H1987">
        <v>0</v>
      </c>
      <c r="I1987">
        <v>0</v>
      </c>
      <c r="J1987">
        <v>0</v>
      </c>
      <c r="K1987">
        <v>0</v>
      </c>
      <c r="L1987">
        <v>0</v>
      </c>
      <c r="M1987">
        <v>0</v>
      </c>
    </row>
    <row r="1988" spans="2:13" x14ac:dyDescent="0.2">
      <c r="B1988">
        <v>0</v>
      </c>
      <c r="C1988">
        <v>0</v>
      </c>
      <c r="D1988">
        <v>0</v>
      </c>
      <c r="E1988">
        <v>0</v>
      </c>
      <c r="F1988">
        <v>0</v>
      </c>
      <c r="G1988">
        <v>2222222</v>
      </c>
      <c r="H1988">
        <v>0</v>
      </c>
      <c r="I1988">
        <v>0</v>
      </c>
      <c r="J1988">
        <v>0</v>
      </c>
      <c r="K1988">
        <v>0</v>
      </c>
      <c r="L1988">
        <v>0</v>
      </c>
      <c r="M1988">
        <v>0</v>
      </c>
    </row>
    <row r="1989" spans="2:13" x14ac:dyDescent="0.2">
      <c r="B1989">
        <v>0</v>
      </c>
      <c r="C1989">
        <v>0</v>
      </c>
      <c r="D1989">
        <v>0</v>
      </c>
      <c r="E1989">
        <v>0</v>
      </c>
      <c r="F1989">
        <v>0</v>
      </c>
      <c r="G1989">
        <v>2222222</v>
      </c>
      <c r="H1989">
        <v>0</v>
      </c>
      <c r="I1989">
        <v>0</v>
      </c>
      <c r="J1989">
        <v>0</v>
      </c>
      <c r="K1989">
        <v>0</v>
      </c>
      <c r="L1989">
        <v>0</v>
      </c>
      <c r="M1989">
        <v>0</v>
      </c>
    </row>
    <row r="1990" spans="2:13" x14ac:dyDescent="0.2">
      <c r="B1990">
        <v>0</v>
      </c>
      <c r="C1990">
        <v>0</v>
      </c>
      <c r="D1990">
        <v>0</v>
      </c>
      <c r="E1990">
        <v>0</v>
      </c>
      <c r="F1990">
        <v>0</v>
      </c>
      <c r="G1990">
        <v>2222222</v>
      </c>
      <c r="H1990">
        <v>0</v>
      </c>
      <c r="I1990">
        <v>0</v>
      </c>
      <c r="J1990">
        <v>0</v>
      </c>
      <c r="K1990">
        <v>0</v>
      </c>
      <c r="L1990">
        <v>0</v>
      </c>
      <c r="M1990">
        <v>0</v>
      </c>
    </row>
    <row r="1991" spans="2:13" x14ac:dyDescent="0.2">
      <c r="B1991">
        <v>0</v>
      </c>
      <c r="C1991">
        <v>0</v>
      </c>
      <c r="D1991">
        <v>0</v>
      </c>
      <c r="E1991">
        <v>0</v>
      </c>
      <c r="F1991">
        <v>0</v>
      </c>
      <c r="G1991">
        <v>2222222</v>
      </c>
      <c r="H1991">
        <v>0</v>
      </c>
      <c r="I1991">
        <v>0</v>
      </c>
      <c r="J1991">
        <v>0</v>
      </c>
      <c r="K1991">
        <v>0</v>
      </c>
      <c r="L1991">
        <v>0</v>
      </c>
      <c r="M1991">
        <v>0</v>
      </c>
    </row>
    <row r="1992" spans="2:13" x14ac:dyDescent="0.2">
      <c r="B1992">
        <v>0</v>
      </c>
      <c r="C1992">
        <v>0</v>
      </c>
      <c r="D1992">
        <v>0</v>
      </c>
      <c r="E1992">
        <v>0</v>
      </c>
      <c r="F1992">
        <v>0</v>
      </c>
      <c r="G1992">
        <v>2222222</v>
      </c>
      <c r="H1992">
        <v>0</v>
      </c>
      <c r="I1992">
        <v>0</v>
      </c>
      <c r="J1992">
        <v>0</v>
      </c>
      <c r="K1992">
        <v>0</v>
      </c>
      <c r="L1992">
        <v>0</v>
      </c>
      <c r="M1992">
        <v>0</v>
      </c>
    </row>
    <row r="1993" spans="2:13" x14ac:dyDescent="0.2">
      <c r="B1993">
        <v>0</v>
      </c>
      <c r="C1993">
        <v>0</v>
      </c>
      <c r="D1993">
        <v>0</v>
      </c>
      <c r="E1993">
        <v>0</v>
      </c>
      <c r="F1993">
        <v>0</v>
      </c>
      <c r="G1993">
        <v>2222222</v>
      </c>
      <c r="H1993">
        <v>0</v>
      </c>
      <c r="I1993">
        <v>0</v>
      </c>
      <c r="J1993">
        <v>0</v>
      </c>
      <c r="K1993">
        <v>0</v>
      </c>
      <c r="L1993">
        <v>0</v>
      </c>
      <c r="M1993">
        <v>0</v>
      </c>
    </row>
    <row r="1994" spans="2:13" x14ac:dyDescent="0.2">
      <c r="B1994">
        <v>0</v>
      </c>
      <c r="C1994">
        <v>0</v>
      </c>
      <c r="D1994">
        <v>0</v>
      </c>
      <c r="E1994">
        <v>0</v>
      </c>
      <c r="F1994">
        <v>0</v>
      </c>
      <c r="G1994">
        <v>2222222</v>
      </c>
      <c r="H1994">
        <v>0</v>
      </c>
      <c r="I1994">
        <v>0</v>
      </c>
      <c r="J1994">
        <v>0</v>
      </c>
      <c r="K1994">
        <v>0</v>
      </c>
      <c r="L1994">
        <v>0</v>
      </c>
      <c r="M1994">
        <v>0</v>
      </c>
    </row>
    <row r="1995" spans="2:13" x14ac:dyDescent="0.2">
      <c r="B1995">
        <v>0</v>
      </c>
      <c r="C1995">
        <v>0</v>
      </c>
      <c r="D1995">
        <v>0</v>
      </c>
      <c r="E1995">
        <v>0</v>
      </c>
      <c r="F1995">
        <v>0</v>
      </c>
      <c r="G1995">
        <v>2222222</v>
      </c>
      <c r="H1995">
        <v>0</v>
      </c>
      <c r="I1995">
        <v>0</v>
      </c>
      <c r="J1995">
        <v>0</v>
      </c>
      <c r="K1995">
        <v>0</v>
      </c>
      <c r="L1995">
        <v>0</v>
      </c>
      <c r="M1995">
        <v>0</v>
      </c>
    </row>
    <row r="1996" spans="2:13" x14ac:dyDescent="0.2">
      <c r="B1996">
        <v>0</v>
      </c>
      <c r="C1996">
        <v>0</v>
      </c>
      <c r="D1996">
        <v>0</v>
      </c>
      <c r="E1996">
        <v>0</v>
      </c>
      <c r="F1996">
        <v>0</v>
      </c>
      <c r="G1996">
        <v>2222222</v>
      </c>
      <c r="H1996">
        <v>0</v>
      </c>
      <c r="I1996">
        <v>0</v>
      </c>
      <c r="J1996">
        <v>0</v>
      </c>
      <c r="K1996">
        <v>0</v>
      </c>
      <c r="L1996">
        <v>0</v>
      </c>
      <c r="M1996">
        <v>0</v>
      </c>
    </row>
    <row r="1997" spans="2:13" x14ac:dyDescent="0.2">
      <c r="B1997">
        <v>0</v>
      </c>
      <c r="C1997">
        <v>0</v>
      </c>
      <c r="D1997">
        <v>0</v>
      </c>
      <c r="E1997">
        <v>0</v>
      </c>
      <c r="F1997">
        <v>0</v>
      </c>
      <c r="G1997">
        <v>2222222</v>
      </c>
      <c r="H1997">
        <v>0</v>
      </c>
      <c r="I1997">
        <v>0</v>
      </c>
      <c r="J1997">
        <v>0</v>
      </c>
      <c r="K1997">
        <v>0</v>
      </c>
      <c r="L1997">
        <v>0</v>
      </c>
      <c r="M1997">
        <v>0</v>
      </c>
    </row>
    <row r="1998" spans="2:13" x14ac:dyDescent="0.2">
      <c r="B1998">
        <v>0</v>
      </c>
      <c r="C1998">
        <v>0</v>
      </c>
      <c r="D1998">
        <v>0</v>
      </c>
      <c r="E1998">
        <v>0</v>
      </c>
      <c r="F1998">
        <v>0</v>
      </c>
      <c r="G1998">
        <v>2222222</v>
      </c>
      <c r="H1998">
        <v>0</v>
      </c>
      <c r="I1998">
        <v>0</v>
      </c>
      <c r="J1998">
        <v>0</v>
      </c>
      <c r="K1998">
        <v>0</v>
      </c>
      <c r="L1998">
        <v>0</v>
      </c>
      <c r="M1998">
        <v>0</v>
      </c>
    </row>
    <row r="1999" spans="2:13" x14ac:dyDescent="0.2">
      <c r="B1999">
        <v>0</v>
      </c>
      <c r="C1999">
        <v>0</v>
      </c>
      <c r="D1999">
        <v>0</v>
      </c>
      <c r="E1999">
        <v>0</v>
      </c>
      <c r="F1999">
        <v>0</v>
      </c>
      <c r="G1999">
        <v>2222222</v>
      </c>
      <c r="H1999">
        <v>0</v>
      </c>
      <c r="I1999">
        <v>0</v>
      </c>
      <c r="J1999">
        <v>0</v>
      </c>
      <c r="K1999">
        <v>0</v>
      </c>
      <c r="L1999">
        <v>0</v>
      </c>
      <c r="M1999">
        <v>0</v>
      </c>
    </row>
    <row r="2000" spans="2:13" x14ac:dyDescent="0.2">
      <c r="B2000">
        <v>0</v>
      </c>
      <c r="C2000">
        <v>0</v>
      </c>
      <c r="D2000">
        <v>0</v>
      </c>
      <c r="E2000">
        <v>0</v>
      </c>
      <c r="F2000">
        <v>0</v>
      </c>
      <c r="G2000">
        <v>2222222</v>
      </c>
      <c r="H2000">
        <v>0</v>
      </c>
      <c r="I2000">
        <v>0</v>
      </c>
      <c r="J2000">
        <v>0</v>
      </c>
      <c r="K2000">
        <v>0</v>
      </c>
      <c r="L2000">
        <v>0</v>
      </c>
      <c r="M2000">
        <v>0</v>
      </c>
    </row>
    <row r="2001" spans="2:13" x14ac:dyDescent="0.2">
      <c r="B2001">
        <v>0</v>
      </c>
      <c r="C2001">
        <v>0</v>
      </c>
      <c r="D2001">
        <v>0</v>
      </c>
      <c r="E2001">
        <v>0</v>
      </c>
      <c r="F2001">
        <v>0</v>
      </c>
      <c r="G2001">
        <v>2222222</v>
      </c>
      <c r="H2001">
        <v>0</v>
      </c>
      <c r="I2001">
        <v>0</v>
      </c>
      <c r="J2001">
        <v>0</v>
      </c>
      <c r="K2001">
        <v>0</v>
      </c>
      <c r="L2001">
        <v>0</v>
      </c>
      <c r="M2001">
        <v>0</v>
      </c>
    </row>
    <row r="2002" spans="2:13" x14ac:dyDescent="0.2">
      <c r="B2002">
        <v>0</v>
      </c>
      <c r="C2002">
        <v>0</v>
      </c>
      <c r="D2002">
        <v>0</v>
      </c>
      <c r="E2002">
        <v>0</v>
      </c>
      <c r="F2002">
        <v>0</v>
      </c>
      <c r="G2002">
        <v>2222222</v>
      </c>
      <c r="H2002">
        <v>0</v>
      </c>
      <c r="I2002">
        <v>0</v>
      </c>
      <c r="J2002">
        <v>0</v>
      </c>
      <c r="K2002">
        <v>0</v>
      </c>
      <c r="L2002">
        <v>0</v>
      </c>
      <c r="M2002">
        <v>0</v>
      </c>
    </row>
    <row r="2003" spans="2:13" x14ac:dyDescent="0.2">
      <c r="B2003">
        <v>0</v>
      </c>
      <c r="C2003">
        <v>0</v>
      </c>
      <c r="D2003">
        <v>0</v>
      </c>
      <c r="E2003">
        <v>0</v>
      </c>
      <c r="F2003">
        <v>0</v>
      </c>
      <c r="G2003">
        <v>2222222</v>
      </c>
      <c r="H2003">
        <v>0</v>
      </c>
      <c r="I2003">
        <v>0</v>
      </c>
      <c r="J2003">
        <v>0</v>
      </c>
      <c r="K2003">
        <v>0</v>
      </c>
      <c r="L2003">
        <v>0</v>
      </c>
      <c r="M2003">
        <v>0</v>
      </c>
    </row>
    <row r="2004" spans="2:13" x14ac:dyDescent="0.2">
      <c r="B2004">
        <v>0</v>
      </c>
      <c r="C2004">
        <v>0</v>
      </c>
      <c r="D2004">
        <v>0</v>
      </c>
      <c r="E2004">
        <v>0</v>
      </c>
      <c r="F2004">
        <v>0</v>
      </c>
      <c r="G2004">
        <v>2222222</v>
      </c>
      <c r="H2004">
        <v>0</v>
      </c>
      <c r="I2004">
        <v>0</v>
      </c>
      <c r="J2004">
        <v>0</v>
      </c>
      <c r="K2004">
        <v>0</v>
      </c>
      <c r="L2004">
        <v>0</v>
      </c>
      <c r="M2004">
        <v>0</v>
      </c>
    </row>
    <row r="2005" spans="2:13" x14ac:dyDescent="0.2">
      <c r="B2005">
        <v>0</v>
      </c>
      <c r="C2005">
        <v>0</v>
      </c>
      <c r="D2005">
        <v>0</v>
      </c>
      <c r="E2005">
        <v>0</v>
      </c>
      <c r="F2005">
        <v>0</v>
      </c>
      <c r="G2005">
        <v>2222222</v>
      </c>
      <c r="H2005">
        <v>0</v>
      </c>
      <c r="I2005">
        <v>0</v>
      </c>
      <c r="J2005">
        <v>0</v>
      </c>
      <c r="K2005">
        <v>0</v>
      </c>
      <c r="L2005">
        <v>0</v>
      </c>
      <c r="M2005">
        <v>0</v>
      </c>
    </row>
    <row r="2006" spans="2:13" x14ac:dyDescent="0.2">
      <c r="B2006">
        <v>0</v>
      </c>
      <c r="C2006">
        <v>0</v>
      </c>
      <c r="D2006">
        <v>0</v>
      </c>
      <c r="E2006">
        <v>0</v>
      </c>
      <c r="F2006">
        <v>0</v>
      </c>
      <c r="G2006">
        <v>2222222</v>
      </c>
      <c r="H2006">
        <v>0</v>
      </c>
      <c r="I2006">
        <v>0</v>
      </c>
      <c r="J2006">
        <v>0</v>
      </c>
      <c r="K2006">
        <v>0</v>
      </c>
      <c r="L2006">
        <v>0</v>
      </c>
      <c r="M2006">
        <v>0</v>
      </c>
    </row>
    <row r="2007" spans="2:13" x14ac:dyDescent="0.2">
      <c r="B2007">
        <v>0</v>
      </c>
      <c r="C2007">
        <v>0</v>
      </c>
      <c r="D2007">
        <v>0</v>
      </c>
      <c r="E2007">
        <v>0</v>
      </c>
      <c r="F2007">
        <v>0</v>
      </c>
      <c r="G2007">
        <v>2222222</v>
      </c>
      <c r="H2007">
        <v>0</v>
      </c>
      <c r="I2007">
        <v>0</v>
      </c>
      <c r="J2007">
        <v>0</v>
      </c>
      <c r="K2007">
        <v>0</v>
      </c>
      <c r="L2007">
        <v>0</v>
      </c>
      <c r="M2007">
        <v>0</v>
      </c>
    </row>
    <row r="2008" spans="2:13" x14ac:dyDescent="0.2">
      <c r="B2008">
        <v>0</v>
      </c>
      <c r="C2008">
        <v>0</v>
      </c>
      <c r="D2008">
        <v>0</v>
      </c>
      <c r="E2008">
        <v>0</v>
      </c>
      <c r="F2008">
        <v>0</v>
      </c>
      <c r="G2008">
        <v>2222222</v>
      </c>
      <c r="H2008">
        <v>0</v>
      </c>
      <c r="I2008">
        <v>0</v>
      </c>
      <c r="J2008">
        <v>0</v>
      </c>
      <c r="K2008">
        <v>0</v>
      </c>
      <c r="L2008">
        <v>0</v>
      </c>
      <c r="M2008">
        <v>0</v>
      </c>
    </row>
    <row r="2009" spans="2:13" x14ac:dyDescent="0.2">
      <c r="B2009">
        <v>0</v>
      </c>
      <c r="C2009">
        <v>0</v>
      </c>
      <c r="D2009">
        <v>0</v>
      </c>
      <c r="E2009">
        <v>0</v>
      </c>
      <c r="F2009">
        <v>0</v>
      </c>
      <c r="G2009">
        <v>2222222</v>
      </c>
      <c r="H2009">
        <v>0</v>
      </c>
      <c r="I2009">
        <v>0</v>
      </c>
      <c r="J2009">
        <v>0</v>
      </c>
      <c r="K2009">
        <v>0</v>
      </c>
      <c r="L2009">
        <v>0</v>
      </c>
      <c r="M2009">
        <v>0</v>
      </c>
    </row>
    <row r="2010" spans="2:13" x14ac:dyDescent="0.2">
      <c r="B2010">
        <v>0</v>
      </c>
      <c r="C2010">
        <v>0</v>
      </c>
      <c r="D2010">
        <v>0</v>
      </c>
      <c r="E2010">
        <v>0</v>
      </c>
      <c r="F2010">
        <v>0</v>
      </c>
      <c r="G2010">
        <v>2222222</v>
      </c>
      <c r="H2010">
        <v>0</v>
      </c>
      <c r="I2010">
        <v>0</v>
      </c>
      <c r="J2010">
        <v>0</v>
      </c>
      <c r="K2010">
        <v>0</v>
      </c>
      <c r="L2010">
        <v>0</v>
      </c>
      <c r="M2010">
        <v>0</v>
      </c>
    </row>
    <row r="2011" spans="2:13" x14ac:dyDescent="0.2">
      <c r="B2011">
        <v>0</v>
      </c>
      <c r="C2011">
        <v>0</v>
      </c>
      <c r="D2011">
        <v>0</v>
      </c>
      <c r="E2011">
        <v>0</v>
      </c>
      <c r="F2011">
        <v>0</v>
      </c>
      <c r="G2011">
        <v>2222222</v>
      </c>
      <c r="H2011">
        <v>0</v>
      </c>
      <c r="I2011">
        <v>0</v>
      </c>
      <c r="J2011">
        <v>0</v>
      </c>
      <c r="K2011">
        <v>0</v>
      </c>
      <c r="L2011">
        <v>0</v>
      </c>
      <c r="M2011">
        <v>0</v>
      </c>
    </row>
    <row r="2012" spans="2:13" x14ac:dyDescent="0.2">
      <c r="B2012">
        <v>0</v>
      </c>
      <c r="C2012">
        <v>0</v>
      </c>
      <c r="D2012">
        <v>0</v>
      </c>
      <c r="E2012">
        <v>0</v>
      </c>
      <c r="F2012">
        <v>0</v>
      </c>
      <c r="G2012">
        <v>2222222</v>
      </c>
      <c r="H2012">
        <v>0</v>
      </c>
      <c r="I2012">
        <v>0</v>
      </c>
      <c r="J2012">
        <v>0</v>
      </c>
      <c r="K2012">
        <v>0</v>
      </c>
      <c r="L2012">
        <v>0</v>
      </c>
      <c r="M2012">
        <v>0</v>
      </c>
    </row>
    <row r="2013" spans="2:13" x14ac:dyDescent="0.2">
      <c r="B2013">
        <v>0</v>
      </c>
      <c r="C2013">
        <v>0</v>
      </c>
      <c r="D2013">
        <v>0</v>
      </c>
      <c r="E2013">
        <v>0</v>
      </c>
      <c r="F2013">
        <v>0</v>
      </c>
      <c r="G2013">
        <v>2222222</v>
      </c>
      <c r="H2013">
        <v>0</v>
      </c>
      <c r="I2013">
        <v>0</v>
      </c>
      <c r="J2013">
        <v>0</v>
      </c>
      <c r="K2013">
        <v>0</v>
      </c>
      <c r="L2013">
        <v>0</v>
      </c>
      <c r="M2013">
        <v>0</v>
      </c>
    </row>
    <row r="2014" spans="2:13" x14ac:dyDescent="0.2">
      <c r="B2014">
        <v>0</v>
      </c>
      <c r="C2014">
        <v>0</v>
      </c>
      <c r="D2014">
        <v>0</v>
      </c>
      <c r="E2014">
        <v>0</v>
      </c>
      <c r="F2014">
        <v>0</v>
      </c>
      <c r="G2014">
        <v>2222222</v>
      </c>
      <c r="H2014">
        <v>0</v>
      </c>
      <c r="I2014">
        <v>0</v>
      </c>
      <c r="J2014">
        <v>0</v>
      </c>
      <c r="K2014">
        <v>0</v>
      </c>
      <c r="L2014">
        <v>0</v>
      </c>
      <c r="M2014">
        <v>0</v>
      </c>
    </row>
    <row r="2015" spans="2:13" x14ac:dyDescent="0.2">
      <c r="B2015">
        <v>0</v>
      </c>
      <c r="C2015">
        <v>0</v>
      </c>
      <c r="D2015">
        <v>0</v>
      </c>
      <c r="E2015">
        <v>0</v>
      </c>
      <c r="F2015">
        <v>0</v>
      </c>
      <c r="G2015">
        <v>2222222</v>
      </c>
      <c r="H2015">
        <v>0</v>
      </c>
      <c r="I2015">
        <v>0</v>
      </c>
      <c r="J2015">
        <v>0</v>
      </c>
      <c r="K2015">
        <v>0</v>
      </c>
      <c r="L2015">
        <v>0</v>
      </c>
      <c r="M2015">
        <v>0</v>
      </c>
    </row>
    <row r="2016" spans="2:13" x14ac:dyDescent="0.2">
      <c r="B2016">
        <v>0</v>
      </c>
      <c r="C2016">
        <v>0</v>
      </c>
      <c r="D2016">
        <v>0</v>
      </c>
      <c r="E2016">
        <v>0</v>
      </c>
      <c r="F2016">
        <v>0</v>
      </c>
      <c r="G2016">
        <v>2222222</v>
      </c>
      <c r="H2016">
        <v>0</v>
      </c>
      <c r="I2016">
        <v>0</v>
      </c>
      <c r="J2016">
        <v>0</v>
      </c>
      <c r="K2016">
        <v>0</v>
      </c>
      <c r="L2016">
        <v>0</v>
      </c>
      <c r="M2016">
        <v>0</v>
      </c>
    </row>
    <row r="2017" spans="2:13" x14ac:dyDescent="0.2">
      <c r="B2017">
        <v>0</v>
      </c>
      <c r="C2017">
        <v>0</v>
      </c>
      <c r="D2017">
        <v>0</v>
      </c>
      <c r="E2017">
        <v>0</v>
      </c>
      <c r="F2017">
        <v>0</v>
      </c>
      <c r="G2017">
        <v>2222222</v>
      </c>
      <c r="H2017">
        <v>0</v>
      </c>
      <c r="I2017">
        <v>0</v>
      </c>
      <c r="J2017">
        <v>0</v>
      </c>
      <c r="K2017">
        <v>0</v>
      </c>
      <c r="L2017">
        <v>0</v>
      </c>
      <c r="M2017">
        <v>0</v>
      </c>
    </row>
    <row r="2018" spans="2:13" x14ac:dyDescent="0.2">
      <c r="B2018">
        <v>0</v>
      </c>
      <c r="C2018">
        <v>0</v>
      </c>
      <c r="D2018">
        <v>0</v>
      </c>
      <c r="E2018">
        <v>0</v>
      </c>
      <c r="F2018">
        <v>0</v>
      </c>
      <c r="G2018">
        <v>2222222</v>
      </c>
      <c r="H2018">
        <v>0</v>
      </c>
      <c r="I2018">
        <v>0</v>
      </c>
      <c r="J2018">
        <v>0</v>
      </c>
      <c r="K2018">
        <v>0</v>
      </c>
      <c r="L2018">
        <v>0</v>
      </c>
      <c r="M2018">
        <v>0</v>
      </c>
    </row>
    <row r="2019" spans="2:13" x14ac:dyDescent="0.2">
      <c r="B2019">
        <v>0</v>
      </c>
      <c r="C2019">
        <v>0</v>
      </c>
      <c r="D2019">
        <v>0</v>
      </c>
      <c r="E2019">
        <v>0</v>
      </c>
      <c r="F2019">
        <v>0</v>
      </c>
      <c r="G2019">
        <v>2222222</v>
      </c>
      <c r="H2019">
        <v>0</v>
      </c>
      <c r="I2019">
        <v>0</v>
      </c>
      <c r="J2019">
        <v>0</v>
      </c>
      <c r="K2019">
        <v>0</v>
      </c>
      <c r="L2019">
        <v>0</v>
      </c>
      <c r="M2019">
        <v>0</v>
      </c>
    </row>
    <row r="2020" spans="2:13" x14ac:dyDescent="0.2">
      <c r="B2020">
        <v>0</v>
      </c>
      <c r="C2020">
        <v>0</v>
      </c>
      <c r="D2020">
        <v>0</v>
      </c>
      <c r="E2020">
        <v>0</v>
      </c>
      <c r="F2020">
        <v>0</v>
      </c>
      <c r="G2020">
        <v>2222222</v>
      </c>
      <c r="H2020">
        <v>0</v>
      </c>
      <c r="I2020">
        <v>0</v>
      </c>
      <c r="J2020">
        <v>0</v>
      </c>
      <c r="K2020">
        <v>0</v>
      </c>
      <c r="L2020">
        <v>0</v>
      </c>
      <c r="M2020">
        <v>0</v>
      </c>
    </row>
    <row r="2021" spans="2:13" x14ac:dyDescent="0.2">
      <c r="B2021">
        <v>0</v>
      </c>
      <c r="C2021">
        <v>0</v>
      </c>
      <c r="D2021">
        <v>0</v>
      </c>
      <c r="E2021">
        <v>0</v>
      </c>
      <c r="F2021">
        <v>0</v>
      </c>
      <c r="G2021">
        <v>2222222</v>
      </c>
      <c r="H2021">
        <v>0</v>
      </c>
      <c r="I2021">
        <v>0</v>
      </c>
      <c r="J2021">
        <v>0</v>
      </c>
      <c r="K2021">
        <v>0</v>
      </c>
      <c r="L2021">
        <v>0</v>
      </c>
      <c r="M2021">
        <v>0</v>
      </c>
    </row>
    <row r="2022" spans="2:13" x14ac:dyDescent="0.2">
      <c r="B2022">
        <v>0</v>
      </c>
      <c r="C2022">
        <v>0</v>
      </c>
      <c r="D2022">
        <v>0</v>
      </c>
      <c r="E2022">
        <v>0</v>
      </c>
      <c r="F2022">
        <v>0</v>
      </c>
      <c r="G2022">
        <v>2222222</v>
      </c>
      <c r="H2022">
        <v>0</v>
      </c>
      <c r="I2022">
        <v>0</v>
      </c>
      <c r="J2022">
        <v>0</v>
      </c>
      <c r="K2022">
        <v>0</v>
      </c>
      <c r="L2022">
        <v>0</v>
      </c>
      <c r="M2022">
        <v>0</v>
      </c>
    </row>
    <row r="2023" spans="2:13" x14ac:dyDescent="0.2">
      <c r="B2023">
        <v>0</v>
      </c>
      <c r="C2023">
        <v>0</v>
      </c>
      <c r="D2023">
        <v>0</v>
      </c>
      <c r="E2023">
        <v>0</v>
      </c>
      <c r="F2023">
        <v>0</v>
      </c>
      <c r="G2023">
        <v>2222222</v>
      </c>
      <c r="H2023">
        <v>0</v>
      </c>
      <c r="I2023">
        <v>0</v>
      </c>
      <c r="J2023">
        <v>0</v>
      </c>
      <c r="K2023">
        <v>0</v>
      </c>
      <c r="L2023">
        <v>0</v>
      </c>
      <c r="M2023">
        <v>0</v>
      </c>
    </row>
    <row r="2024" spans="2:13" x14ac:dyDescent="0.2">
      <c r="B2024">
        <v>0</v>
      </c>
      <c r="C2024">
        <v>0</v>
      </c>
      <c r="D2024">
        <v>0</v>
      </c>
      <c r="E2024">
        <v>0</v>
      </c>
      <c r="F2024">
        <v>0</v>
      </c>
      <c r="G2024">
        <v>2222222</v>
      </c>
      <c r="H2024">
        <v>0</v>
      </c>
      <c r="I2024">
        <v>0</v>
      </c>
      <c r="J2024">
        <v>0</v>
      </c>
      <c r="K2024">
        <v>0</v>
      </c>
      <c r="L2024">
        <v>0</v>
      </c>
      <c r="M2024">
        <v>0</v>
      </c>
    </row>
    <row r="2025" spans="2:13" x14ac:dyDescent="0.2">
      <c r="B2025">
        <v>0</v>
      </c>
      <c r="C2025">
        <v>0</v>
      </c>
      <c r="D2025">
        <v>0</v>
      </c>
      <c r="E2025">
        <v>0</v>
      </c>
      <c r="F2025">
        <v>0</v>
      </c>
      <c r="G2025">
        <v>2222222</v>
      </c>
      <c r="H2025">
        <v>0</v>
      </c>
      <c r="I2025">
        <v>0</v>
      </c>
      <c r="J2025">
        <v>0</v>
      </c>
      <c r="K2025">
        <v>0</v>
      </c>
      <c r="L2025">
        <v>0</v>
      </c>
      <c r="M2025">
        <v>0</v>
      </c>
    </row>
    <row r="2026" spans="2:13" x14ac:dyDescent="0.2">
      <c r="B2026">
        <v>0</v>
      </c>
      <c r="C2026">
        <v>0</v>
      </c>
      <c r="D2026">
        <v>0</v>
      </c>
      <c r="E2026">
        <v>0</v>
      </c>
      <c r="F2026">
        <v>0</v>
      </c>
      <c r="G2026">
        <v>2222222</v>
      </c>
      <c r="H2026">
        <v>0</v>
      </c>
      <c r="I2026">
        <v>0</v>
      </c>
      <c r="J2026">
        <v>0</v>
      </c>
      <c r="K2026">
        <v>0</v>
      </c>
      <c r="L2026">
        <v>0</v>
      </c>
      <c r="M2026">
        <v>0</v>
      </c>
    </row>
    <row r="2027" spans="2:13" x14ac:dyDescent="0.2">
      <c r="B2027">
        <v>0</v>
      </c>
      <c r="C2027">
        <v>0</v>
      </c>
      <c r="D2027">
        <v>0</v>
      </c>
      <c r="E2027">
        <v>0</v>
      </c>
      <c r="F2027">
        <v>0</v>
      </c>
      <c r="G2027">
        <v>2222222</v>
      </c>
      <c r="H2027">
        <v>0</v>
      </c>
      <c r="I2027">
        <v>0</v>
      </c>
      <c r="J2027">
        <v>0</v>
      </c>
      <c r="K2027">
        <v>0</v>
      </c>
      <c r="L2027">
        <v>0</v>
      </c>
      <c r="M2027">
        <v>0</v>
      </c>
    </row>
    <row r="2028" spans="2:13" x14ac:dyDescent="0.2">
      <c r="B2028">
        <v>0</v>
      </c>
      <c r="C2028">
        <v>0</v>
      </c>
      <c r="D2028">
        <v>0</v>
      </c>
      <c r="E2028">
        <v>0</v>
      </c>
      <c r="F2028">
        <v>0</v>
      </c>
      <c r="G2028">
        <v>2222222</v>
      </c>
      <c r="H2028">
        <v>0</v>
      </c>
      <c r="I2028">
        <v>0</v>
      </c>
      <c r="J2028">
        <v>0</v>
      </c>
      <c r="K2028">
        <v>0</v>
      </c>
      <c r="L2028">
        <v>0</v>
      </c>
      <c r="M2028">
        <v>0</v>
      </c>
    </row>
    <row r="2029" spans="2:13" x14ac:dyDescent="0.2">
      <c r="B2029">
        <v>0</v>
      </c>
      <c r="C2029">
        <v>0</v>
      </c>
      <c r="D2029">
        <v>0</v>
      </c>
      <c r="E2029">
        <v>0</v>
      </c>
      <c r="F2029">
        <v>0</v>
      </c>
      <c r="G2029">
        <v>2222222</v>
      </c>
      <c r="H2029">
        <v>0</v>
      </c>
      <c r="I2029">
        <v>0</v>
      </c>
      <c r="J2029">
        <v>0</v>
      </c>
      <c r="K2029">
        <v>0</v>
      </c>
      <c r="L2029">
        <v>0</v>
      </c>
      <c r="M2029">
        <v>0</v>
      </c>
    </row>
    <row r="2030" spans="2:13" x14ac:dyDescent="0.2">
      <c r="B2030">
        <v>0</v>
      </c>
      <c r="C2030">
        <v>0</v>
      </c>
      <c r="D2030">
        <v>0</v>
      </c>
      <c r="E2030">
        <v>0</v>
      </c>
      <c r="F2030">
        <v>0</v>
      </c>
      <c r="G2030">
        <v>2222222</v>
      </c>
      <c r="H2030">
        <v>0</v>
      </c>
      <c r="I2030">
        <v>0</v>
      </c>
      <c r="J2030">
        <v>0</v>
      </c>
      <c r="K2030">
        <v>0</v>
      </c>
      <c r="L2030">
        <v>0</v>
      </c>
      <c r="M2030">
        <v>0</v>
      </c>
    </row>
    <row r="2031" spans="2:13" x14ac:dyDescent="0.2">
      <c r="B2031">
        <v>0</v>
      </c>
      <c r="C2031">
        <v>0</v>
      </c>
      <c r="D2031">
        <v>0</v>
      </c>
      <c r="E2031">
        <v>0</v>
      </c>
      <c r="F2031">
        <v>0</v>
      </c>
      <c r="G2031">
        <v>2222222</v>
      </c>
      <c r="H2031">
        <v>0</v>
      </c>
      <c r="I2031">
        <v>0</v>
      </c>
      <c r="J2031">
        <v>0</v>
      </c>
      <c r="K2031">
        <v>0</v>
      </c>
      <c r="L2031">
        <v>0</v>
      </c>
      <c r="M2031">
        <v>0</v>
      </c>
    </row>
    <row r="2032" spans="2:13" x14ac:dyDescent="0.2">
      <c r="B2032">
        <v>0</v>
      </c>
      <c r="C2032">
        <v>0</v>
      </c>
      <c r="D2032">
        <v>0</v>
      </c>
      <c r="E2032">
        <v>0</v>
      </c>
      <c r="F2032">
        <v>0</v>
      </c>
      <c r="G2032">
        <v>2222222</v>
      </c>
      <c r="H2032">
        <v>0</v>
      </c>
      <c r="I2032">
        <v>0</v>
      </c>
      <c r="J2032">
        <v>0</v>
      </c>
      <c r="K2032">
        <v>0</v>
      </c>
      <c r="L2032">
        <v>0</v>
      </c>
      <c r="M2032">
        <v>0</v>
      </c>
    </row>
    <row r="2033" spans="2:13" x14ac:dyDescent="0.2">
      <c r="B2033">
        <v>0</v>
      </c>
      <c r="C2033">
        <v>0</v>
      </c>
      <c r="D2033">
        <v>0</v>
      </c>
      <c r="E2033">
        <v>0</v>
      </c>
      <c r="F2033">
        <v>0</v>
      </c>
      <c r="G2033">
        <v>2222222</v>
      </c>
      <c r="H2033">
        <v>0</v>
      </c>
      <c r="I2033">
        <v>0</v>
      </c>
      <c r="J2033">
        <v>0</v>
      </c>
      <c r="K2033">
        <v>0</v>
      </c>
      <c r="L2033">
        <v>0</v>
      </c>
      <c r="M2033">
        <v>0</v>
      </c>
    </row>
    <row r="2034" spans="2:13" x14ac:dyDescent="0.2">
      <c r="B2034">
        <v>0</v>
      </c>
      <c r="C2034">
        <v>0</v>
      </c>
      <c r="D2034">
        <v>0</v>
      </c>
      <c r="E2034">
        <v>0</v>
      </c>
      <c r="F2034">
        <v>0</v>
      </c>
      <c r="G2034">
        <v>2222222</v>
      </c>
      <c r="H2034">
        <v>0</v>
      </c>
      <c r="I2034">
        <v>0</v>
      </c>
      <c r="J2034">
        <v>0</v>
      </c>
      <c r="K2034">
        <v>0</v>
      </c>
      <c r="L2034">
        <v>0</v>
      </c>
      <c r="M2034">
        <v>0</v>
      </c>
    </row>
    <row r="2035" spans="2:13" x14ac:dyDescent="0.2">
      <c r="B2035">
        <v>0</v>
      </c>
      <c r="C2035">
        <v>0</v>
      </c>
      <c r="D2035">
        <v>0</v>
      </c>
      <c r="E2035">
        <v>0</v>
      </c>
      <c r="F2035">
        <v>0</v>
      </c>
      <c r="G2035">
        <v>2222222</v>
      </c>
      <c r="H2035">
        <v>0</v>
      </c>
      <c r="I2035">
        <v>0</v>
      </c>
      <c r="J2035">
        <v>0</v>
      </c>
      <c r="K2035">
        <v>0</v>
      </c>
      <c r="L2035">
        <v>0</v>
      </c>
      <c r="M2035">
        <v>0</v>
      </c>
    </row>
    <row r="2036" spans="2:13" x14ac:dyDescent="0.2">
      <c r="B2036">
        <v>0</v>
      </c>
      <c r="C2036">
        <v>0</v>
      </c>
      <c r="D2036">
        <v>0</v>
      </c>
      <c r="E2036">
        <v>0</v>
      </c>
      <c r="F2036">
        <v>0</v>
      </c>
      <c r="G2036">
        <v>2222222</v>
      </c>
      <c r="H2036">
        <v>0</v>
      </c>
      <c r="I2036">
        <v>0</v>
      </c>
      <c r="J2036">
        <v>0</v>
      </c>
      <c r="K2036">
        <v>0</v>
      </c>
      <c r="L2036">
        <v>0</v>
      </c>
      <c r="M2036">
        <v>0</v>
      </c>
    </row>
    <row r="2037" spans="2:13" x14ac:dyDescent="0.2">
      <c r="B2037">
        <v>0</v>
      </c>
      <c r="C2037">
        <v>0</v>
      </c>
      <c r="D2037">
        <v>0</v>
      </c>
      <c r="E2037">
        <v>0</v>
      </c>
      <c r="F2037">
        <v>0</v>
      </c>
      <c r="G2037">
        <v>2222222</v>
      </c>
      <c r="H2037">
        <v>0</v>
      </c>
      <c r="I2037">
        <v>0</v>
      </c>
      <c r="J2037">
        <v>0</v>
      </c>
      <c r="K2037">
        <v>0</v>
      </c>
      <c r="L2037">
        <v>0</v>
      </c>
      <c r="M2037">
        <v>0</v>
      </c>
    </row>
    <row r="2038" spans="2:13" x14ac:dyDescent="0.2">
      <c r="B2038">
        <v>0</v>
      </c>
      <c r="C2038">
        <v>0</v>
      </c>
      <c r="D2038">
        <v>0</v>
      </c>
      <c r="E2038">
        <v>0</v>
      </c>
      <c r="F2038">
        <v>0</v>
      </c>
      <c r="G2038">
        <v>2222222</v>
      </c>
      <c r="H2038">
        <v>0</v>
      </c>
      <c r="I2038">
        <v>0</v>
      </c>
      <c r="J2038">
        <v>0</v>
      </c>
      <c r="K2038">
        <v>0</v>
      </c>
      <c r="L2038">
        <v>0</v>
      </c>
      <c r="M2038">
        <v>0</v>
      </c>
    </row>
    <row r="2039" spans="2:13" x14ac:dyDescent="0.2">
      <c r="B2039">
        <v>0</v>
      </c>
      <c r="C2039">
        <v>0</v>
      </c>
      <c r="D2039">
        <v>0</v>
      </c>
      <c r="E2039">
        <v>0</v>
      </c>
      <c r="F2039">
        <v>0</v>
      </c>
      <c r="G2039">
        <v>2222222</v>
      </c>
      <c r="H2039">
        <v>0</v>
      </c>
      <c r="I2039">
        <v>0</v>
      </c>
      <c r="J2039">
        <v>0</v>
      </c>
      <c r="K2039">
        <v>0</v>
      </c>
      <c r="L2039">
        <v>0</v>
      </c>
      <c r="M2039">
        <v>0</v>
      </c>
    </row>
    <row r="2040" spans="2:13" x14ac:dyDescent="0.2">
      <c r="B2040">
        <v>0</v>
      </c>
      <c r="C2040">
        <v>0</v>
      </c>
      <c r="D2040">
        <v>0</v>
      </c>
      <c r="E2040">
        <v>0</v>
      </c>
      <c r="F2040">
        <v>0</v>
      </c>
      <c r="G2040">
        <v>2222222</v>
      </c>
      <c r="H2040">
        <v>0</v>
      </c>
      <c r="I2040">
        <v>0</v>
      </c>
      <c r="J2040">
        <v>0</v>
      </c>
      <c r="K2040">
        <v>0</v>
      </c>
      <c r="L2040">
        <v>0</v>
      </c>
      <c r="M2040">
        <v>0</v>
      </c>
    </row>
    <row r="2041" spans="2:13" x14ac:dyDescent="0.2">
      <c r="B2041">
        <v>0</v>
      </c>
      <c r="C2041">
        <v>0</v>
      </c>
      <c r="D2041">
        <v>0</v>
      </c>
      <c r="E2041">
        <v>0</v>
      </c>
      <c r="F2041">
        <v>0</v>
      </c>
      <c r="G2041">
        <v>2222222</v>
      </c>
      <c r="H2041">
        <v>0</v>
      </c>
      <c r="I2041">
        <v>0</v>
      </c>
      <c r="J2041">
        <v>0</v>
      </c>
      <c r="K2041">
        <v>0</v>
      </c>
      <c r="L2041">
        <v>0</v>
      </c>
      <c r="M2041">
        <v>0</v>
      </c>
    </row>
    <row r="2042" spans="2:13" x14ac:dyDescent="0.2">
      <c r="B2042">
        <v>0</v>
      </c>
      <c r="C2042">
        <v>0</v>
      </c>
      <c r="D2042">
        <v>0</v>
      </c>
      <c r="E2042">
        <v>0</v>
      </c>
      <c r="F2042">
        <v>0</v>
      </c>
      <c r="G2042">
        <v>2222222</v>
      </c>
      <c r="H2042">
        <v>0</v>
      </c>
      <c r="I2042">
        <v>0</v>
      </c>
      <c r="J2042">
        <v>0</v>
      </c>
      <c r="K2042">
        <v>0</v>
      </c>
      <c r="L2042">
        <v>0</v>
      </c>
      <c r="M2042">
        <v>0</v>
      </c>
    </row>
    <row r="2043" spans="2:13" x14ac:dyDescent="0.2">
      <c r="B2043">
        <v>0</v>
      </c>
      <c r="C2043">
        <v>0</v>
      </c>
      <c r="D2043">
        <v>0</v>
      </c>
      <c r="E2043">
        <v>0</v>
      </c>
      <c r="F2043">
        <v>0</v>
      </c>
      <c r="G2043">
        <v>2222222</v>
      </c>
      <c r="H2043">
        <v>0</v>
      </c>
      <c r="I2043">
        <v>0</v>
      </c>
      <c r="J2043">
        <v>0</v>
      </c>
      <c r="K2043">
        <v>0</v>
      </c>
      <c r="L2043">
        <v>0</v>
      </c>
      <c r="M2043">
        <v>0</v>
      </c>
    </row>
    <row r="2044" spans="2:13" x14ac:dyDescent="0.2">
      <c r="B2044">
        <v>0</v>
      </c>
      <c r="C2044">
        <v>0</v>
      </c>
      <c r="D2044">
        <v>0</v>
      </c>
      <c r="E2044">
        <v>0</v>
      </c>
      <c r="F2044">
        <v>0</v>
      </c>
      <c r="G2044">
        <v>2222222</v>
      </c>
      <c r="H2044">
        <v>0</v>
      </c>
      <c r="I2044">
        <v>0</v>
      </c>
      <c r="J2044">
        <v>0</v>
      </c>
      <c r="K2044">
        <v>0</v>
      </c>
      <c r="L2044">
        <v>0</v>
      </c>
      <c r="M2044">
        <v>0</v>
      </c>
    </row>
    <row r="2045" spans="2:13" x14ac:dyDescent="0.2">
      <c r="B2045">
        <v>0</v>
      </c>
      <c r="C2045">
        <v>0</v>
      </c>
      <c r="D2045">
        <v>0</v>
      </c>
      <c r="E2045">
        <v>0</v>
      </c>
      <c r="F2045">
        <v>0</v>
      </c>
      <c r="G2045">
        <v>2222222</v>
      </c>
      <c r="H2045">
        <v>0</v>
      </c>
      <c r="I2045">
        <v>0</v>
      </c>
      <c r="J2045">
        <v>0</v>
      </c>
      <c r="K2045">
        <v>0</v>
      </c>
      <c r="L2045">
        <v>0</v>
      </c>
      <c r="M2045">
        <v>0</v>
      </c>
    </row>
    <row r="2046" spans="2:13" x14ac:dyDescent="0.2">
      <c r="B2046">
        <v>0</v>
      </c>
      <c r="C2046">
        <v>0</v>
      </c>
      <c r="D2046">
        <v>0</v>
      </c>
      <c r="E2046">
        <v>0</v>
      </c>
      <c r="F2046">
        <v>0</v>
      </c>
      <c r="G2046">
        <v>2222222</v>
      </c>
      <c r="H2046">
        <v>0</v>
      </c>
      <c r="I2046">
        <v>0</v>
      </c>
      <c r="J2046">
        <v>0</v>
      </c>
      <c r="K2046">
        <v>0</v>
      </c>
      <c r="L2046">
        <v>0</v>
      </c>
      <c r="M2046">
        <v>0</v>
      </c>
    </row>
    <row r="2047" spans="2:13" x14ac:dyDescent="0.2">
      <c r="B2047">
        <v>0</v>
      </c>
      <c r="C2047">
        <v>0</v>
      </c>
      <c r="D2047">
        <v>0</v>
      </c>
      <c r="E2047">
        <v>0</v>
      </c>
      <c r="F2047">
        <v>0</v>
      </c>
      <c r="G2047">
        <v>2222222</v>
      </c>
      <c r="H2047">
        <v>0</v>
      </c>
      <c r="I2047">
        <v>0</v>
      </c>
      <c r="J2047">
        <v>0</v>
      </c>
      <c r="K2047">
        <v>0</v>
      </c>
      <c r="L2047">
        <v>0</v>
      </c>
      <c r="M2047">
        <v>0</v>
      </c>
    </row>
    <row r="2048" spans="2:13" x14ac:dyDescent="0.2">
      <c r="B2048">
        <v>0</v>
      </c>
      <c r="C2048">
        <v>0</v>
      </c>
      <c r="D2048">
        <v>0</v>
      </c>
      <c r="E2048">
        <v>0</v>
      </c>
      <c r="F2048">
        <v>0</v>
      </c>
      <c r="G2048">
        <v>2222222</v>
      </c>
      <c r="H2048">
        <v>0</v>
      </c>
      <c r="I2048">
        <v>0</v>
      </c>
      <c r="J2048">
        <v>0</v>
      </c>
      <c r="K2048">
        <v>0</v>
      </c>
      <c r="L2048">
        <v>0</v>
      </c>
      <c r="M2048">
        <v>0</v>
      </c>
    </row>
    <row r="2049" spans="2:13" x14ac:dyDescent="0.2">
      <c r="B2049">
        <v>0</v>
      </c>
      <c r="C2049">
        <v>0</v>
      </c>
      <c r="D2049">
        <v>0</v>
      </c>
      <c r="E2049">
        <v>0</v>
      </c>
      <c r="F2049">
        <v>0</v>
      </c>
      <c r="G2049">
        <v>2222222</v>
      </c>
      <c r="H2049">
        <v>0</v>
      </c>
      <c r="I2049">
        <v>0</v>
      </c>
      <c r="J2049">
        <v>0</v>
      </c>
      <c r="K2049">
        <v>0</v>
      </c>
      <c r="L2049">
        <v>0</v>
      </c>
      <c r="M2049">
        <v>0</v>
      </c>
    </row>
    <row r="2050" spans="2:13" x14ac:dyDescent="0.2">
      <c r="B2050">
        <v>0</v>
      </c>
      <c r="C2050">
        <v>0</v>
      </c>
      <c r="D2050">
        <v>0</v>
      </c>
      <c r="E2050">
        <v>0</v>
      </c>
      <c r="F2050">
        <v>0</v>
      </c>
      <c r="G2050">
        <v>2222222</v>
      </c>
      <c r="H2050">
        <v>0</v>
      </c>
      <c r="I2050">
        <v>0</v>
      </c>
      <c r="J2050">
        <v>0</v>
      </c>
      <c r="K2050">
        <v>0</v>
      </c>
      <c r="L2050">
        <v>0</v>
      </c>
      <c r="M2050">
        <v>0</v>
      </c>
    </row>
    <row r="2051" spans="2:13" x14ac:dyDescent="0.2">
      <c r="B2051">
        <v>0</v>
      </c>
      <c r="C2051">
        <v>0</v>
      </c>
      <c r="D2051">
        <v>0</v>
      </c>
      <c r="E2051">
        <v>0</v>
      </c>
      <c r="F2051">
        <v>0</v>
      </c>
      <c r="G2051">
        <v>2222222</v>
      </c>
      <c r="H2051">
        <v>0</v>
      </c>
      <c r="I2051">
        <v>0</v>
      </c>
      <c r="J2051">
        <v>0</v>
      </c>
      <c r="K2051">
        <v>0</v>
      </c>
      <c r="L2051">
        <v>0</v>
      </c>
      <c r="M2051">
        <v>0</v>
      </c>
    </row>
    <row r="2052" spans="2:13" x14ac:dyDescent="0.2">
      <c r="B2052">
        <v>0</v>
      </c>
      <c r="C2052">
        <v>0</v>
      </c>
      <c r="D2052">
        <v>0</v>
      </c>
      <c r="E2052">
        <v>0</v>
      </c>
      <c r="F2052">
        <v>0</v>
      </c>
      <c r="G2052">
        <v>2222222</v>
      </c>
      <c r="H2052">
        <v>0</v>
      </c>
      <c r="I2052">
        <v>0</v>
      </c>
      <c r="J2052">
        <v>0</v>
      </c>
      <c r="K2052">
        <v>0</v>
      </c>
      <c r="L2052">
        <v>0</v>
      </c>
      <c r="M2052">
        <v>0</v>
      </c>
    </row>
    <row r="2053" spans="2:13" x14ac:dyDescent="0.2">
      <c r="B2053">
        <v>0</v>
      </c>
      <c r="C2053">
        <v>0</v>
      </c>
      <c r="D2053">
        <v>0</v>
      </c>
      <c r="E2053">
        <v>0</v>
      </c>
      <c r="F2053">
        <v>0</v>
      </c>
      <c r="G2053">
        <v>2222222</v>
      </c>
      <c r="H2053">
        <v>0</v>
      </c>
      <c r="I2053">
        <v>0</v>
      </c>
      <c r="J2053">
        <v>0</v>
      </c>
      <c r="K2053">
        <v>0</v>
      </c>
      <c r="L2053">
        <v>0</v>
      </c>
      <c r="M2053">
        <v>0</v>
      </c>
    </row>
    <row r="2054" spans="2:13" x14ac:dyDescent="0.2">
      <c r="B2054">
        <v>0</v>
      </c>
      <c r="C2054">
        <v>0</v>
      </c>
      <c r="D2054">
        <v>0</v>
      </c>
      <c r="E2054">
        <v>0</v>
      </c>
      <c r="F2054">
        <v>0</v>
      </c>
      <c r="G2054">
        <v>2222222</v>
      </c>
      <c r="H2054">
        <v>0</v>
      </c>
      <c r="I2054">
        <v>0</v>
      </c>
      <c r="J2054">
        <v>0</v>
      </c>
      <c r="K2054">
        <v>0</v>
      </c>
      <c r="L2054">
        <v>0</v>
      </c>
      <c r="M2054">
        <v>0</v>
      </c>
    </row>
    <row r="2055" spans="2:13" x14ac:dyDescent="0.2">
      <c r="B2055">
        <v>0</v>
      </c>
      <c r="C2055">
        <v>0</v>
      </c>
      <c r="D2055">
        <v>0</v>
      </c>
      <c r="E2055">
        <v>0</v>
      </c>
      <c r="F2055">
        <v>0</v>
      </c>
      <c r="G2055">
        <v>2222222</v>
      </c>
      <c r="H2055">
        <v>0</v>
      </c>
      <c r="I2055">
        <v>0</v>
      </c>
      <c r="J2055">
        <v>0</v>
      </c>
      <c r="K2055">
        <v>0</v>
      </c>
      <c r="L2055">
        <v>0</v>
      </c>
      <c r="M2055">
        <v>0</v>
      </c>
    </row>
    <row r="2056" spans="2:13" x14ac:dyDescent="0.2">
      <c r="B2056">
        <v>0</v>
      </c>
      <c r="C2056">
        <v>0</v>
      </c>
      <c r="D2056">
        <v>0</v>
      </c>
      <c r="E2056">
        <v>0</v>
      </c>
      <c r="F2056">
        <v>0</v>
      </c>
      <c r="G2056">
        <v>2222222</v>
      </c>
      <c r="H2056">
        <v>0</v>
      </c>
      <c r="I2056">
        <v>0</v>
      </c>
      <c r="J2056">
        <v>0</v>
      </c>
      <c r="K2056">
        <v>0</v>
      </c>
      <c r="L2056">
        <v>0</v>
      </c>
      <c r="M2056">
        <v>0</v>
      </c>
    </row>
    <row r="2057" spans="2:13" x14ac:dyDescent="0.2">
      <c r="B2057">
        <v>0</v>
      </c>
      <c r="C2057">
        <v>0</v>
      </c>
      <c r="D2057">
        <v>0</v>
      </c>
      <c r="E2057">
        <v>0</v>
      </c>
      <c r="F2057">
        <v>0</v>
      </c>
      <c r="G2057">
        <v>2222222</v>
      </c>
      <c r="H2057">
        <v>0</v>
      </c>
      <c r="I2057">
        <v>0</v>
      </c>
      <c r="J2057">
        <v>0</v>
      </c>
      <c r="K2057">
        <v>0</v>
      </c>
      <c r="L2057">
        <v>0</v>
      </c>
      <c r="M2057">
        <v>0</v>
      </c>
    </row>
    <row r="2058" spans="2:13" x14ac:dyDescent="0.2">
      <c r="B2058">
        <v>0</v>
      </c>
      <c r="C2058">
        <v>0</v>
      </c>
      <c r="D2058">
        <v>0</v>
      </c>
      <c r="E2058">
        <v>0</v>
      </c>
      <c r="F2058">
        <v>0</v>
      </c>
      <c r="G2058">
        <v>2222222</v>
      </c>
      <c r="H2058">
        <v>0</v>
      </c>
      <c r="I2058">
        <v>0</v>
      </c>
      <c r="J2058">
        <v>0</v>
      </c>
      <c r="K2058">
        <v>0</v>
      </c>
      <c r="L2058">
        <v>0</v>
      </c>
      <c r="M2058">
        <v>0</v>
      </c>
    </row>
    <row r="2059" spans="2:13" x14ac:dyDescent="0.2">
      <c r="B2059">
        <v>0</v>
      </c>
      <c r="C2059">
        <v>0</v>
      </c>
      <c r="D2059">
        <v>0</v>
      </c>
      <c r="E2059">
        <v>0</v>
      </c>
      <c r="F2059">
        <v>0</v>
      </c>
      <c r="G2059">
        <v>2222222</v>
      </c>
      <c r="H2059">
        <v>0</v>
      </c>
      <c r="I2059">
        <v>0</v>
      </c>
      <c r="J2059">
        <v>0</v>
      </c>
      <c r="K2059">
        <v>0</v>
      </c>
      <c r="L2059">
        <v>0</v>
      </c>
      <c r="M2059">
        <v>0</v>
      </c>
    </row>
    <row r="2060" spans="2:13" x14ac:dyDescent="0.2">
      <c r="B2060">
        <v>0</v>
      </c>
      <c r="C2060">
        <v>0</v>
      </c>
      <c r="D2060">
        <v>0</v>
      </c>
      <c r="E2060">
        <v>0</v>
      </c>
      <c r="F2060">
        <v>0</v>
      </c>
      <c r="G2060">
        <v>2222222</v>
      </c>
      <c r="H2060">
        <v>0</v>
      </c>
      <c r="I2060">
        <v>0</v>
      </c>
      <c r="J2060">
        <v>0</v>
      </c>
      <c r="K2060">
        <v>0</v>
      </c>
      <c r="L2060">
        <v>0</v>
      </c>
      <c r="M2060">
        <v>0</v>
      </c>
    </row>
    <row r="2061" spans="2:13" x14ac:dyDescent="0.2">
      <c r="B2061">
        <v>0</v>
      </c>
      <c r="C2061">
        <v>0</v>
      </c>
      <c r="D2061">
        <v>0</v>
      </c>
      <c r="E2061">
        <v>0</v>
      </c>
      <c r="F2061">
        <v>0</v>
      </c>
      <c r="G2061">
        <v>2222222</v>
      </c>
      <c r="H2061">
        <v>0</v>
      </c>
      <c r="I2061">
        <v>0</v>
      </c>
      <c r="J2061">
        <v>0</v>
      </c>
      <c r="K2061">
        <v>0</v>
      </c>
      <c r="L2061">
        <v>0</v>
      </c>
      <c r="M2061">
        <v>0</v>
      </c>
    </row>
    <row r="2062" spans="2:13" x14ac:dyDescent="0.2">
      <c r="B2062">
        <v>0</v>
      </c>
      <c r="C2062">
        <v>0</v>
      </c>
      <c r="D2062">
        <v>0</v>
      </c>
      <c r="E2062">
        <v>0</v>
      </c>
      <c r="F2062">
        <v>0</v>
      </c>
      <c r="G2062">
        <v>2222222</v>
      </c>
      <c r="H2062">
        <v>0</v>
      </c>
      <c r="I2062">
        <v>0</v>
      </c>
      <c r="J2062">
        <v>0</v>
      </c>
      <c r="K2062">
        <v>0</v>
      </c>
      <c r="L2062">
        <v>0</v>
      </c>
      <c r="M2062">
        <v>0</v>
      </c>
    </row>
    <row r="2063" spans="2:13" x14ac:dyDescent="0.2">
      <c r="B2063">
        <v>0</v>
      </c>
      <c r="C2063">
        <v>0</v>
      </c>
      <c r="D2063">
        <v>0</v>
      </c>
      <c r="E2063">
        <v>0</v>
      </c>
      <c r="F2063">
        <v>0</v>
      </c>
      <c r="G2063">
        <v>2222222</v>
      </c>
      <c r="H2063">
        <v>0</v>
      </c>
      <c r="I2063">
        <v>0</v>
      </c>
      <c r="J2063">
        <v>0</v>
      </c>
      <c r="K2063">
        <v>0</v>
      </c>
      <c r="L2063">
        <v>0</v>
      </c>
      <c r="M2063">
        <v>0</v>
      </c>
    </row>
    <row r="2064" spans="2:13" x14ac:dyDescent="0.2">
      <c r="B2064">
        <v>0</v>
      </c>
      <c r="C2064">
        <v>0</v>
      </c>
      <c r="D2064">
        <v>0</v>
      </c>
      <c r="E2064">
        <v>0</v>
      </c>
      <c r="F2064">
        <v>0</v>
      </c>
      <c r="G2064">
        <v>2222222</v>
      </c>
      <c r="H2064">
        <v>0</v>
      </c>
      <c r="I2064">
        <v>0</v>
      </c>
      <c r="J2064">
        <v>0</v>
      </c>
      <c r="K2064">
        <v>0</v>
      </c>
      <c r="L2064">
        <v>0</v>
      </c>
      <c r="M2064">
        <v>0</v>
      </c>
    </row>
    <row r="2065" spans="2:13" x14ac:dyDescent="0.2">
      <c r="B2065">
        <v>0</v>
      </c>
      <c r="C2065">
        <v>0</v>
      </c>
      <c r="D2065">
        <v>0</v>
      </c>
      <c r="E2065">
        <v>0</v>
      </c>
      <c r="F2065">
        <v>0</v>
      </c>
      <c r="G2065">
        <v>2222222</v>
      </c>
      <c r="H2065">
        <v>0</v>
      </c>
      <c r="I2065">
        <v>0</v>
      </c>
      <c r="J2065">
        <v>0</v>
      </c>
      <c r="K2065">
        <v>0</v>
      </c>
      <c r="L2065">
        <v>0</v>
      </c>
      <c r="M2065">
        <v>0</v>
      </c>
    </row>
    <row r="2066" spans="2:13" x14ac:dyDescent="0.2">
      <c r="B2066">
        <v>0</v>
      </c>
      <c r="C2066">
        <v>0</v>
      </c>
      <c r="D2066">
        <v>0</v>
      </c>
      <c r="E2066">
        <v>0</v>
      </c>
      <c r="F2066">
        <v>0</v>
      </c>
      <c r="G2066">
        <v>2222222</v>
      </c>
      <c r="H2066">
        <v>0</v>
      </c>
      <c r="I2066">
        <v>0</v>
      </c>
      <c r="J2066">
        <v>0</v>
      </c>
      <c r="K2066">
        <v>0</v>
      </c>
      <c r="L2066">
        <v>0</v>
      </c>
      <c r="M2066">
        <v>0</v>
      </c>
    </row>
    <row r="2067" spans="2:13" x14ac:dyDescent="0.2">
      <c r="B2067">
        <v>0</v>
      </c>
      <c r="C2067">
        <v>0</v>
      </c>
      <c r="D2067">
        <v>0</v>
      </c>
      <c r="E2067">
        <v>0</v>
      </c>
      <c r="F2067">
        <v>0</v>
      </c>
      <c r="G2067">
        <v>2222222</v>
      </c>
      <c r="H2067">
        <v>0</v>
      </c>
      <c r="I2067">
        <v>0</v>
      </c>
      <c r="J2067">
        <v>0</v>
      </c>
      <c r="K2067">
        <v>0</v>
      </c>
      <c r="L2067">
        <v>0</v>
      </c>
      <c r="M2067">
        <v>0</v>
      </c>
    </row>
    <row r="2068" spans="2:13" x14ac:dyDescent="0.2">
      <c r="B2068">
        <v>0</v>
      </c>
      <c r="C2068">
        <v>0</v>
      </c>
      <c r="D2068">
        <v>0</v>
      </c>
      <c r="E2068">
        <v>0</v>
      </c>
      <c r="F2068">
        <v>0</v>
      </c>
      <c r="G2068">
        <v>2222222</v>
      </c>
      <c r="H2068">
        <v>0</v>
      </c>
      <c r="I2068">
        <v>0</v>
      </c>
      <c r="J2068">
        <v>0</v>
      </c>
      <c r="K2068">
        <v>0</v>
      </c>
      <c r="L2068">
        <v>0</v>
      </c>
      <c r="M2068">
        <v>0</v>
      </c>
    </row>
    <row r="2069" spans="2:13" x14ac:dyDescent="0.2">
      <c r="B2069">
        <v>0</v>
      </c>
      <c r="C2069">
        <v>0</v>
      </c>
      <c r="D2069">
        <v>0</v>
      </c>
      <c r="E2069">
        <v>0</v>
      </c>
      <c r="F2069">
        <v>0</v>
      </c>
      <c r="G2069">
        <v>2222222</v>
      </c>
      <c r="H2069">
        <v>0</v>
      </c>
      <c r="I2069">
        <v>0</v>
      </c>
      <c r="J2069">
        <v>0</v>
      </c>
      <c r="K2069">
        <v>0</v>
      </c>
      <c r="L2069">
        <v>0</v>
      </c>
      <c r="M2069">
        <v>0</v>
      </c>
    </row>
    <row r="2070" spans="2:13" x14ac:dyDescent="0.2">
      <c r="B2070">
        <v>0</v>
      </c>
      <c r="C2070">
        <v>0</v>
      </c>
      <c r="D2070">
        <v>0</v>
      </c>
      <c r="E2070">
        <v>0</v>
      </c>
      <c r="F2070">
        <v>0</v>
      </c>
      <c r="G2070">
        <v>2222222</v>
      </c>
      <c r="H2070">
        <v>0</v>
      </c>
      <c r="I2070">
        <v>0</v>
      </c>
      <c r="J2070">
        <v>0</v>
      </c>
      <c r="K2070">
        <v>0</v>
      </c>
      <c r="L2070">
        <v>0</v>
      </c>
      <c r="M2070">
        <v>0</v>
      </c>
    </row>
    <row r="2071" spans="2:13" x14ac:dyDescent="0.2">
      <c r="B2071">
        <v>0</v>
      </c>
      <c r="C2071">
        <v>0</v>
      </c>
      <c r="D2071">
        <v>0</v>
      </c>
      <c r="E2071">
        <v>0</v>
      </c>
      <c r="F2071">
        <v>0</v>
      </c>
      <c r="G2071">
        <v>2222222</v>
      </c>
      <c r="H2071">
        <v>0</v>
      </c>
      <c r="I2071">
        <v>0</v>
      </c>
      <c r="J2071">
        <v>0</v>
      </c>
      <c r="K2071">
        <v>0</v>
      </c>
      <c r="L2071">
        <v>0</v>
      </c>
      <c r="M2071">
        <v>0</v>
      </c>
    </row>
    <row r="2072" spans="2:13" x14ac:dyDescent="0.2">
      <c r="B2072">
        <v>0</v>
      </c>
      <c r="C2072">
        <v>0</v>
      </c>
      <c r="D2072">
        <v>0</v>
      </c>
      <c r="E2072">
        <v>0</v>
      </c>
      <c r="F2072">
        <v>0</v>
      </c>
      <c r="G2072">
        <v>2222222</v>
      </c>
      <c r="H2072">
        <v>0</v>
      </c>
      <c r="I2072">
        <v>0</v>
      </c>
      <c r="J2072">
        <v>0</v>
      </c>
      <c r="K2072">
        <v>0</v>
      </c>
      <c r="L2072">
        <v>0</v>
      </c>
      <c r="M2072">
        <v>0</v>
      </c>
    </row>
    <row r="2073" spans="2:13" x14ac:dyDescent="0.2">
      <c r="B2073">
        <v>0</v>
      </c>
      <c r="C2073">
        <v>0</v>
      </c>
      <c r="D2073">
        <v>0</v>
      </c>
      <c r="E2073">
        <v>0</v>
      </c>
      <c r="F2073">
        <v>0</v>
      </c>
      <c r="G2073">
        <v>2222222</v>
      </c>
      <c r="H2073">
        <v>0</v>
      </c>
      <c r="I2073">
        <v>0</v>
      </c>
      <c r="J2073">
        <v>0</v>
      </c>
      <c r="K2073">
        <v>0</v>
      </c>
      <c r="L2073">
        <v>0</v>
      </c>
      <c r="M2073">
        <v>0</v>
      </c>
    </row>
    <row r="2074" spans="2:13" x14ac:dyDescent="0.2">
      <c r="B2074">
        <v>0</v>
      </c>
      <c r="C2074">
        <v>0</v>
      </c>
      <c r="D2074">
        <v>0</v>
      </c>
      <c r="E2074">
        <v>0</v>
      </c>
      <c r="F2074">
        <v>0</v>
      </c>
      <c r="G2074">
        <v>2222222</v>
      </c>
      <c r="H2074">
        <v>0</v>
      </c>
      <c r="I2074">
        <v>0</v>
      </c>
      <c r="J2074">
        <v>0</v>
      </c>
      <c r="K2074">
        <v>0</v>
      </c>
      <c r="L2074">
        <v>0</v>
      </c>
      <c r="M2074">
        <v>0</v>
      </c>
    </row>
    <row r="2075" spans="2:13" x14ac:dyDescent="0.2">
      <c r="B2075">
        <v>0</v>
      </c>
      <c r="C2075">
        <v>0</v>
      </c>
      <c r="D2075">
        <v>0</v>
      </c>
      <c r="E2075">
        <v>0</v>
      </c>
      <c r="F2075">
        <v>0</v>
      </c>
      <c r="G2075">
        <v>2222222</v>
      </c>
      <c r="H2075">
        <v>0</v>
      </c>
      <c r="I2075">
        <v>0</v>
      </c>
      <c r="J2075">
        <v>0</v>
      </c>
      <c r="K2075">
        <v>0</v>
      </c>
      <c r="L2075">
        <v>0</v>
      </c>
      <c r="M2075">
        <v>0</v>
      </c>
    </row>
    <row r="2076" spans="2:13" x14ac:dyDescent="0.2">
      <c r="B2076">
        <v>0</v>
      </c>
      <c r="C2076">
        <v>0</v>
      </c>
      <c r="D2076">
        <v>0</v>
      </c>
      <c r="E2076">
        <v>0</v>
      </c>
      <c r="F2076">
        <v>0</v>
      </c>
      <c r="G2076">
        <v>2222222</v>
      </c>
      <c r="H2076">
        <v>0</v>
      </c>
      <c r="I2076">
        <v>0</v>
      </c>
      <c r="J2076">
        <v>0</v>
      </c>
      <c r="K2076">
        <v>0</v>
      </c>
      <c r="L2076">
        <v>0</v>
      </c>
      <c r="M2076">
        <v>0</v>
      </c>
    </row>
    <row r="2077" spans="2:13" x14ac:dyDescent="0.2">
      <c r="B2077">
        <v>0</v>
      </c>
      <c r="C2077">
        <v>0</v>
      </c>
      <c r="D2077">
        <v>0</v>
      </c>
      <c r="E2077">
        <v>0</v>
      </c>
      <c r="F2077">
        <v>0</v>
      </c>
      <c r="G2077">
        <v>2222222</v>
      </c>
      <c r="H2077">
        <v>0</v>
      </c>
      <c r="I2077">
        <v>0</v>
      </c>
      <c r="J2077">
        <v>0</v>
      </c>
      <c r="K2077">
        <v>0</v>
      </c>
      <c r="L2077">
        <v>0</v>
      </c>
      <c r="M2077">
        <v>0</v>
      </c>
    </row>
    <row r="2078" spans="2:13" x14ac:dyDescent="0.2">
      <c r="B2078">
        <v>0</v>
      </c>
      <c r="C2078">
        <v>0</v>
      </c>
      <c r="D2078">
        <v>0</v>
      </c>
      <c r="E2078">
        <v>0</v>
      </c>
      <c r="F2078">
        <v>0</v>
      </c>
      <c r="G2078">
        <v>2222222</v>
      </c>
      <c r="H2078">
        <v>0</v>
      </c>
      <c r="I2078">
        <v>0</v>
      </c>
      <c r="J2078">
        <v>0</v>
      </c>
      <c r="K2078">
        <v>0</v>
      </c>
      <c r="L2078">
        <v>0</v>
      </c>
      <c r="M2078">
        <v>0</v>
      </c>
    </row>
    <row r="2079" spans="2:13" x14ac:dyDescent="0.2">
      <c r="B2079">
        <v>0</v>
      </c>
      <c r="C2079">
        <v>0</v>
      </c>
      <c r="D2079">
        <v>0</v>
      </c>
      <c r="E2079">
        <v>0</v>
      </c>
      <c r="F2079">
        <v>0</v>
      </c>
      <c r="G2079">
        <v>2222222</v>
      </c>
      <c r="H2079">
        <v>0</v>
      </c>
      <c r="I2079">
        <v>0</v>
      </c>
      <c r="J2079">
        <v>0</v>
      </c>
      <c r="K2079">
        <v>0</v>
      </c>
      <c r="L2079">
        <v>0</v>
      </c>
      <c r="M2079">
        <v>0</v>
      </c>
    </row>
    <row r="2080" spans="2:13" x14ac:dyDescent="0.2">
      <c r="B2080">
        <v>0</v>
      </c>
      <c r="C2080">
        <v>0</v>
      </c>
      <c r="D2080">
        <v>0</v>
      </c>
      <c r="E2080">
        <v>0</v>
      </c>
      <c r="F2080">
        <v>0</v>
      </c>
      <c r="G2080">
        <v>2222222</v>
      </c>
      <c r="H2080">
        <v>0</v>
      </c>
      <c r="I2080">
        <v>0</v>
      </c>
      <c r="J2080">
        <v>0</v>
      </c>
      <c r="K2080">
        <v>0</v>
      </c>
      <c r="L2080">
        <v>0</v>
      </c>
      <c r="M2080">
        <v>0</v>
      </c>
    </row>
    <row r="2081" spans="2:13" x14ac:dyDescent="0.2">
      <c r="B2081">
        <v>0</v>
      </c>
      <c r="C2081">
        <v>0</v>
      </c>
      <c r="D2081">
        <v>0</v>
      </c>
      <c r="E2081">
        <v>0</v>
      </c>
      <c r="F2081">
        <v>0</v>
      </c>
      <c r="G2081">
        <v>2222222</v>
      </c>
      <c r="H2081">
        <v>0</v>
      </c>
      <c r="I2081">
        <v>0</v>
      </c>
      <c r="J2081">
        <v>0</v>
      </c>
      <c r="K2081">
        <v>0</v>
      </c>
      <c r="L2081">
        <v>0</v>
      </c>
      <c r="M2081">
        <v>0</v>
      </c>
    </row>
    <row r="2082" spans="2:13" x14ac:dyDescent="0.2">
      <c r="B2082">
        <v>0</v>
      </c>
      <c r="C2082">
        <v>0</v>
      </c>
      <c r="D2082">
        <v>0</v>
      </c>
      <c r="E2082">
        <v>0</v>
      </c>
      <c r="F2082">
        <v>0</v>
      </c>
      <c r="G2082">
        <v>2222222</v>
      </c>
      <c r="H2082">
        <v>0</v>
      </c>
      <c r="I2082">
        <v>0</v>
      </c>
      <c r="J2082">
        <v>0</v>
      </c>
      <c r="K2082">
        <v>0</v>
      </c>
      <c r="L2082">
        <v>0</v>
      </c>
      <c r="M2082">
        <v>0</v>
      </c>
    </row>
    <row r="2083" spans="2:13" x14ac:dyDescent="0.2">
      <c r="B2083">
        <v>0</v>
      </c>
      <c r="C2083">
        <v>0</v>
      </c>
      <c r="D2083">
        <v>0</v>
      </c>
      <c r="E2083">
        <v>0</v>
      </c>
      <c r="F2083">
        <v>0</v>
      </c>
      <c r="G2083">
        <v>2222222</v>
      </c>
      <c r="H2083">
        <v>0</v>
      </c>
      <c r="I2083">
        <v>0</v>
      </c>
      <c r="J2083">
        <v>0</v>
      </c>
      <c r="K2083">
        <v>0</v>
      </c>
      <c r="L2083">
        <v>0</v>
      </c>
      <c r="M2083">
        <v>0</v>
      </c>
    </row>
    <row r="2084" spans="2:13" x14ac:dyDescent="0.2">
      <c r="B2084">
        <v>0</v>
      </c>
      <c r="C2084">
        <v>0</v>
      </c>
      <c r="D2084">
        <v>0</v>
      </c>
      <c r="E2084">
        <v>0</v>
      </c>
      <c r="F2084">
        <v>0</v>
      </c>
      <c r="G2084">
        <v>2222222</v>
      </c>
      <c r="H2084">
        <v>0</v>
      </c>
      <c r="I2084">
        <v>0</v>
      </c>
      <c r="J2084">
        <v>0</v>
      </c>
      <c r="K2084">
        <v>0</v>
      </c>
      <c r="L2084">
        <v>0</v>
      </c>
      <c r="M2084">
        <v>0</v>
      </c>
    </row>
    <row r="2085" spans="2:13" x14ac:dyDescent="0.2">
      <c r="B2085">
        <v>0</v>
      </c>
      <c r="C2085">
        <v>0</v>
      </c>
      <c r="D2085">
        <v>0</v>
      </c>
      <c r="E2085">
        <v>0</v>
      </c>
      <c r="F2085">
        <v>0</v>
      </c>
      <c r="G2085">
        <v>2222222</v>
      </c>
      <c r="H2085">
        <v>0</v>
      </c>
      <c r="I2085">
        <v>0</v>
      </c>
      <c r="J2085">
        <v>0</v>
      </c>
      <c r="K2085">
        <v>0</v>
      </c>
      <c r="L2085">
        <v>0</v>
      </c>
      <c r="M2085">
        <v>0</v>
      </c>
    </row>
    <row r="2086" spans="2:13" x14ac:dyDescent="0.2">
      <c r="B2086">
        <v>0</v>
      </c>
      <c r="C2086">
        <v>0</v>
      </c>
      <c r="D2086">
        <v>0</v>
      </c>
      <c r="E2086">
        <v>0</v>
      </c>
      <c r="F2086">
        <v>0</v>
      </c>
      <c r="G2086">
        <v>2222222</v>
      </c>
      <c r="H2086">
        <v>0</v>
      </c>
      <c r="I2086">
        <v>0</v>
      </c>
      <c r="J2086">
        <v>0</v>
      </c>
      <c r="K2086">
        <v>0</v>
      </c>
      <c r="L2086">
        <v>0</v>
      </c>
      <c r="M2086">
        <v>0</v>
      </c>
    </row>
    <row r="2087" spans="2:13" x14ac:dyDescent="0.2">
      <c r="B2087">
        <v>0</v>
      </c>
      <c r="C2087">
        <v>0</v>
      </c>
      <c r="D2087">
        <v>0</v>
      </c>
      <c r="E2087">
        <v>0</v>
      </c>
      <c r="F2087">
        <v>0</v>
      </c>
      <c r="G2087">
        <v>2222222</v>
      </c>
      <c r="H2087">
        <v>0</v>
      </c>
      <c r="I2087">
        <v>0</v>
      </c>
      <c r="J2087">
        <v>0</v>
      </c>
      <c r="K2087">
        <v>0</v>
      </c>
      <c r="L2087">
        <v>0</v>
      </c>
      <c r="M2087">
        <v>0</v>
      </c>
    </row>
    <row r="2088" spans="2:13" x14ac:dyDescent="0.2">
      <c r="B2088">
        <v>0</v>
      </c>
      <c r="C2088">
        <v>0</v>
      </c>
      <c r="D2088">
        <v>0</v>
      </c>
      <c r="E2088">
        <v>0</v>
      </c>
      <c r="F2088">
        <v>0</v>
      </c>
      <c r="G2088">
        <v>2222222</v>
      </c>
      <c r="H2088">
        <v>0</v>
      </c>
      <c r="I2088">
        <v>0</v>
      </c>
      <c r="J2088">
        <v>0</v>
      </c>
      <c r="K2088">
        <v>0</v>
      </c>
      <c r="L2088">
        <v>0</v>
      </c>
      <c r="M2088">
        <v>0</v>
      </c>
    </row>
    <row r="2089" spans="2:13" x14ac:dyDescent="0.2">
      <c r="B2089">
        <v>0</v>
      </c>
      <c r="C2089">
        <v>0</v>
      </c>
      <c r="D2089">
        <v>0</v>
      </c>
      <c r="E2089">
        <v>0</v>
      </c>
      <c r="F2089">
        <v>0</v>
      </c>
      <c r="G2089">
        <v>2222222</v>
      </c>
      <c r="H2089">
        <v>0</v>
      </c>
      <c r="I2089">
        <v>0</v>
      </c>
      <c r="J2089">
        <v>0</v>
      </c>
      <c r="K2089">
        <v>0</v>
      </c>
      <c r="L2089">
        <v>0</v>
      </c>
      <c r="M2089">
        <v>0</v>
      </c>
    </row>
    <row r="2090" spans="2:13" x14ac:dyDescent="0.2">
      <c r="B2090">
        <v>0</v>
      </c>
      <c r="C2090">
        <v>0</v>
      </c>
      <c r="D2090">
        <v>0</v>
      </c>
      <c r="E2090">
        <v>0</v>
      </c>
      <c r="F2090">
        <v>0</v>
      </c>
      <c r="G2090">
        <v>2222222</v>
      </c>
      <c r="H2090">
        <v>0</v>
      </c>
      <c r="I2090">
        <v>0</v>
      </c>
      <c r="J2090">
        <v>0</v>
      </c>
      <c r="K2090">
        <v>0</v>
      </c>
      <c r="L2090">
        <v>0</v>
      </c>
      <c r="M2090">
        <v>0</v>
      </c>
    </row>
    <row r="2091" spans="2:13" x14ac:dyDescent="0.2">
      <c r="B2091">
        <v>0</v>
      </c>
      <c r="C2091">
        <v>0</v>
      </c>
      <c r="D2091">
        <v>0</v>
      </c>
      <c r="E2091">
        <v>0</v>
      </c>
      <c r="F2091">
        <v>0</v>
      </c>
      <c r="G2091">
        <v>2222222</v>
      </c>
      <c r="H2091">
        <v>0</v>
      </c>
      <c r="I2091">
        <v>0</v>
      </c>
      <c r="J2091">
        <v>0</v>
      </c>
      <c r="K2091">
        <v>0</v>
      </c>
      <c r="L2091">
        <v>0</v>
      </c>
      <c r="M2091">
        <v>0</v>
      </c>
    </row>
    <row r="2092" spans="2:13" x14ac:dyDescent="0.2">
      <c r="B2092">
        <v>0</v>
      </c>
      <c r="C2092">
        <v>0</v>
      </c>
      <c r="D2092">
        <v>0</v>
      </c>
      <c r="E2092">
        <v>0</v>
      </c>
      <c r="F2092">
        <v>0</v>
      </c>
      <c r="G2092">
        <v>2222222</v>
      </c>
      <c r="H2092">
        <v>0</v>
      </c>
      <c r="I2092">
        <v>0</v>
      </c>
      <c r="J2092">
        <v>0</v>
      </c>
      <c r="K2092">
        <v>0</v>
      </c>
      <c r="L2092">
        <v>0</v>
      </c>
      <c r="M2092">
        <v>0</v>
      </c>
    </row>
    <row r="2093" spans="2:13" x14ac:dyDescent="0.2">
      <c r="B2093">
        <v>0</v>
      </c>
      <c r="C2093">
        <v>0</v>
      </c>
      <c r="D2093">
        <v>0</v>
      </c>
      <c r="E2093">
        <v>0</v>
      </c>
      <c r="F2093">
        <v>0</v>
      </c>
      <c r="G2093">
        <v>2222222</v>
      </c>
      <c r="H2093">
        <v>0</v>
      </c>
      <c r="I2093">
        <v>0</v>
      </c>
      <c r="J2093">
        <v>0</v>
      </c>
      <c r="K2093">
        <v>0</v>
      </c>
      <c r="L2093">
        <v>0</v>
      </c>
      <c r="M2093">
        <v>0</v>
      </c>
    </row>
    <row r="2094" spans="2:13" x14ac:dyDescent="0.2">
      <c r="B2094">
        <v>0</v>
      </c>
      <c r="C2094">
        <v>0</v>
      </c>
      <c r="D2094">
        <v>0</v>
      </c>
      <c r="E2094">
        <v>0</v>
      </c>
      <c r="F2094">
        <v>0</v>
      </c>
      <c r="G2094">
        <v>2222222</v>
      </c>
      <c r="H2094">
        <v>0</v>
      </c>
      <c r="I2094">
        <v>0</v>
      </c>
      <c r="J2094">
        <v>0</v>
      </c>
      <c r="K2094">
        <v>0</v>
      </c>
      <c r="L2094">
        <v>0</v>
      </c>
      <c r="M2094">
        <v>0</v>
      </c>
    </row>
    <row r="2095" spans="2:13" x14ac:dyDescent="0.2">
      <c r="B2095">
        <v>0</v>
      </c>
      <c r="C2095">
        <v>0</v>
      </c>
      <c r="D2095">
        <v>0</v>
      </c>
      <c r="E2095">
        <v>0</v>
      </c>
      <c r="F2095">
        <v>0</v>
      </c>
      <c r="G2095">
        <v>2222222</v>
      </c>
      <c r="H2095">
        <v>0</v>
      </c>
      <c r="I2095">
        <v>0</v>
      </c>
      <c r="J2095">
        <v>0</v>
      </c>
      <c r="K2095">
        <v>0</v>
      </c>
      <c r="L2095">
        <v>0</v>
      </c>
      <c r="M2095">
        <v>0</v>
      </c>
    </row>
    <row r="2096" spans="2:13" x14ac:dyDescent="0.2">
      <c r="B2096">
        <v>0</v>
      </c>
      <c r="C2096">
        <v>0</v>
      </c>
      <c r="D2096">
        <v>0</v>
      </c>
      <c r="E2096">
        <v>0</v>
      </c>
      <c r="F2096">
        <v>0</v>
      </c>
      <c r="G2096">
        <v>2222222</v>
      </c>
      <c r="H2096">
        <v>0</v>
      </c>
      <c r="I2096">
        <v>0</v>
      </c>
      <c r="J2096">
        <v>0</v>
      </c>
      <c r="K2096">
        <v>0</v>
      </c>
      <c r="L2096">
        <v>0</v>
      </c>
      <c r="M2096">
        <v>0</v>
      </c>
    </row>
    <row r="2097" spans="2:13" x14ac:dyDescent="0.2">
      <c r="B2097">
        <v>0</v>
      </c>
      <c r="C2097">
        <v>0</v>
      </c>
      <c r="D2097">
        <v>0</v>
      </c>
      <c r="E2097">
        <v>0</v>
      </c>
      <c r="F2097">
        <v>0</v>
      </c>
      <c r="G2097">
        <v>2222222</v>
      </c>
      <c r="H2097">
        <v>0</v>
      </c>
      <c r="I2097">
        <v>0</v>
      </c>
      <c r="J2097">
        <v>0</v>
      </c>
      <c r="K2097">
        <v>0</v>
      </c>
      <c r="L2097">
        <v>0</v>
      </c>
      <c r="M2097">
        <v>0</v>
      </c>
    </row>
    <row r="2098" spans="2:13" x14ac:dyDescent="0.2">
      <c r="B2098">
        <v>0</v>
      </c>
      <c r="C2098">
        <v>0</v>
      </c>
      <c r="D2098">
        <v>0</v>
      </c>
      <c r="E2098">
        <v>0</v>
      </c>
      <c r="F2098">
        <v>0</v>
      </c>
      <c r="G2098">
        <v>2222222</v>
      </c>
      <c r="H2098">
        <v>0</v>
      </c>
      <c r="I2098">
        <v>0</v>
      </c>
      <c r="J2098">
        <v>0</v>
      </c>
      <c r="K2098">
        <v>0</v>
      </c>
      <c r="L2098">
        <v>0</v>
      </c>
      <c r="M2098">
        <v>0</v>
      </c>
    </row>
    <row r="2099" spans="2:13" x14ac:dyDescent="0.2">
      <c r="B2099">
        <v>0</v>
      </c>
      <c r="C2099">
        <v>0</v>
      </c>
      <c r="D2099">
        <v>0</v>
      </c>
      <c r="E2099">
        <v>0</v>
      </c>
      <c r="F2099">
        <v>0</v>
      </c>
      <c r="G2099">
        <v>2222222</v>
      </c>
      <c r="H2099">
        <v>0</v>
      </c>
      <c r="I2099">
        <v>0</v>
      </c>
      <c r="J2099">
        <v>0</v>
      </c>
      <c r="K2099">
        <v>0</v>
      </c>
      <c r="L2099">
        <v>0</v>
      </c>
      <c r="M2099">
        <v>0</v>
      </c>
    </row>
    <row r="2100" spans="2:13" x14ac:dyDescent="0.2">
      <c r="B2100">
        <v>0</v>
      </c>
      <c r="C2100">
        <v>0</v>
      </c>
      <c r="D2100">
        <v>0</v>
      </c>
      <c r="E2100">
        <v>0</v>
      </c>
      <c r="F2100">
        <v>0</v>
      </c>
      <c r="G2100">
        <v>2222222</v>
      </c>
      <c r="H2100">
        <v>0</v>
      </c>
      <c r="I2100">
        <v>0</v>
      </c>
      <c r="J2100">
        <v>0</v>
      </c>
      <c r="K2100">
        <v>0</v>
      </c>
      <c r="L2100">
        <v>0</v>
      </c>
      <c r="M2100">
        <v>0</v>
      </c>
    </row>
    <row r="2101" spans="2:13" x14ac:dyDescent="0.2">
      <c r="B2101">
        <v>0</v>
      </c>
      <c r="C2101">
        <v>0</v>
      </c>
      <c r="D2101">
        <v>0</v>
      </c>
      <c r="E2101">
        <v>0</v>
      </c>
      <c r="F2101">
        <v>0</v>
      </c>
      <c r="G2101">
        <v>2222222</v>
      </c>
      <c r="H2101">
        <v>0</v>
      </c>
      <c r="I2101">
        <v>0</v>
      </c>
      <c r="J2101">
        <v>0</v>
      </c>
      <c r="K2101">
        <v>0</v>
      </c>
      <c r="L2101">
        <v>0</v>
      </c>
      <c r="M2101">
        <v>0</v>
      </c>
    </row>
    <row r="2102" spans="2:13" x14ac:dyDescent="0.2">
      <c r="B2102">
        <v>0</v>
      </c>
      <c r="C2102">
        <v>0</v>
      </c>
      <c r="D2102">
        <v>0</v>
      </c>
      <c r="E2102">
        <v>0</v>
      </c>
      <c r="F2102">
        <v>0</v>
      </c>
      <c r="G2102">
        <v>2222222</v>
      </c>
      <c r="H2102">
        <v>0</v>
      </c>
      <c r="I2102">
        <v>0</v>
      </c>
      <c r="J2102">
        <v>0</v>
      </c>
      <c r="K2102">
        <v>0</v>
      </c>
      <c r="L2102">
        <v>0</v>
      </c>
      <c r="M2102">
        <v>0</v>
      </c>
    </row>
    <row r="2103" spans="2:13" x14ac:dyDescent="0.2">
      <c r="B2103">
        <v>0</v>
      </c>
      <c r="C2103">
        <v>0</v>
      </c>
      <c r="D2103">
        <v>0</v>
      </c>
      <c r="E2103">
        <v>0</v>
      </c>
      <c r="F2103">
        <v>0</v>
      </c>
      <c r="G2103">
        <v>2222222</v>
      </c>
      <c r="H2103">
        <v>0</v>
      </c>
      <c r="I2103">
        <v>0</v>
      </c>
      <c r="J2103">
        <v>0</v>
      </c>
      <c r="K2103">
        <v>0</v>
      </c>
      <c r="L2103">
        <v>0</v>
      </c>
      <c r="M2103">
        <v>0</v>
      </c>
    </row>
    <row r="2104" spans="2:13" x14ac:dyDescent="0.2">
      <c r="B2104">
        <v>0</v>
      </c>
      <c r="C2104">
        <v>0</v>
      </c>
      <c r="D2104">
        <v>0</v>
      </c>
      <c r="E2104">
        <v>0</v>
      </c>
      <c r="F2104">
        <v>0</v>
      </c>
      <c r="G2104">
        <v>2222222</v>
      </c>
      <c r="H2104">
        <v>0</v>
      </c>
      <c r="I2104">
        <v>0</v>
      </c>
      <c r="J2104">
        <v>0</v>
      </c>
      <c r="K2104">
        <v>0</v>
      </c>
      <c r="L2104">
        <v>0</v>
      </c>
      <c r="M2104">
        <v>0</v>
      </c>
    </row>
    <row r="2105" spans="2:13" x14ac:dyDescent="0.2">
      <c r="B2105">
        <v>0</v>
      </c>
      <c r="C2105">
        <v>0</v>
      </c>
      <c r="D2105">
        <v>0</v>
      </c>
      <c r="E2105">
        <v>0</v>
      </c>
      <c r="F2105">
        <v>0</v>
      </c>
      <c r="G2105">
        <v>2222222</v>
      </c>
      <c r="H2105">
        <v>0</v>
      </c>
      <c r="I2105">
        <v>0</v>
      </c>
      <c r="J2105">
        <v>0</v>
      </c>
      <c r="K2105">
        <v>0</v>
      </c>
      <c r="L2105">
        <v>0</v>
      </c>
      <c r="M2105">
        <v>0</v>
      </c>
    </row>
    <row r="2106" spans="2:13" x14ac:dyDescent="0.2">
      <c r="B2106">
        <v>0</v>
      </c>
      <c r="C2106">
        <v>0</v>
      </c>
      <c r="D2106">
        <v>0</v>
      </c>
      <c r="E2106">
        <v>0</v>
      </c>
      <c r="F2106">
        <v>0</v>
      </c>
      <c r="G2106">
        <v>2222222</v>
      </c>
      <c r="H2106">
        <v>0</v>
      </c>
      <c r="I2106">
        <v>0</v>
      </c>
      <c r="J2106">
        <v>0</v>
      </c>
      <c r="K2106">
        <v>0</v>
      </c>
      <c r="L2106">
        <v>0</v>
      </c>
      <c r="M2106">
        <v>0</v>
      </c>
    </row>
    <row r="2107" spans="2:13" x14ac:dyDescent="0.2">
      <c r="B2107">
        <v>0</v>
      </c>
      <c r="C2107">
        <v>0</v>
      </c>
      <c r="D2107">
        <v>0</v>
      </c>
      <c r="E2107">
        <v>0</v>
      </c>
      <c r="F2107">
        <v>0</v>
      </c>
      <c r="G2107">
        <v>2222222</v>
      </c>
      <c r="H2107">
        <v>0</v>
      </c>
      <c r="I2107">
        <v>0</v>
      </c>
      <c r="J2107">
        <v>0</v>
      </c>
      <c r="K2107">
        <v>0</v>
      </c>
      <c r="L2107">
        <v>0</v>
      </c>
      <c r="M2107">
        <v>0</v>
      </c>
    </row>
    <row r="2108" spans="2:13" x14ac:dyDescent="0.2">
      <c r="B2108">
        <v>0</v>
      </c>
      <c r="C2108">
        <v>0</v>
      </c>
      <c r="D2108">
        <v>0</v>
      </c>
      <c r="E2108">
        <v>0</v>
      </c>
      <c r="F2108">
        <v>0</v>
      </c>
      <c r="G2108">
        <v>2222222</v>
      </c>
      <c r="H2108">
        <v>0</v>
      </c>
      <c r="I2108">
        <v>0</v>
      </c>
      <c r="J2108">
        <v>0</v>
      </c>
      <c r="K2108">
        <v>0</v>
      </c>
      <c r="L2108">
        <v>0</v>
      </c>
      <c r="M2108">
        <v>0</v>
      </c>
    </row>
    <row r="2109" spans="2:13" x14ac:dyDescent="0.2">
      <c r="B2109">
        <v>0</v>
      </c>
      <c r="C2109">
        <v>0</v>
      </c>
      <c r="D2109">
        <v>0</v>
      </c>
      <c r="E2109">
        <v>0</v>
      </c>
      <c r="F2109">
        <v>0</v>
      </c>
      <c r="G2109">
        <v>2222222</v>
      </c>
      <c r="H2109">
        <v>0</v>
      </c>
      <c r="I2109">
        <v>0</v>
      </c>
      <c r="J2109">
        <v>0</v>
      </c>
      <c r="K2109">
        <v>0</v>
      </c>
      <c r="L2109">
        <v>0</v>
      </c>
      <c r="M2109">
        <v>0</v>
      </c>
    </row>
    <row r="2110" spans="2:13" x14ac:dyDescent="0.2">
      <c r="B2110">
        <v>0</v>
      </c>
      <c r="C2110">
        <v>0</v>
      </c>
      <c r="D2110">
        <v>0</v>
      </c>
      <c r="E2110">
        <v>0</v>
      </c>
      <c r="F2110">
        <v>0</v>
      </c>
      <c r="G2110">
        <v>2222222</v>
      </c>
      <c r="H2110">
        <v>0</v>
      </c>
      <c r="I2110">
        <v>0</v>
      </c>
      <c r="J2110">
        <v>0</v>
      </c>
      <c r="K2110">
        <v>0</v>
      </c>
      <c r="L2110">
        <v>0</v>
      </c>
      <c r="M2110">
        <v>0</v>
      </c>
    </row>
    <row r="2111" spans="2:13" x14ac:dyDescent="0.2">
      <c r="B2111">
        <v>0</v>
      </c>
      <c r="C2111">
        <v>0</v>
      </c>
      <c r="D2111">
        <v>0</v>
      </c>
      <c r="E2111">
        <v>0</v>
      </c>
      <c r="F2111">
        <v>0</v>
      </c>
      <c r="G2111">
        <v>2222222</v>
      </c>
      <c r="H2111">
        <v>0</v>
      </c>
      <c r="I2111">
        <v>0</v>
      </c>
      <c r="J2111">
        <v>0</v>
      </c>
      <c r="K2111">
        <v>0</v>
      </c>
      <c r="L2111">
        <v>0</v>
      </c>
      <c r="M2111">
        <v>0</v>
      </c>
    </row>
    <row r="2112" spans="2:13" x14ac:dyDescent="0.2">
      <c r="B2112">
        <v>0</v>
      </c>
      <c r="C2112">
        <v>0</v>
      </c>
      <c r="D2112">
        <v>0</v>
      </c>
      <c r="E2112">
        <v>0</v>
      </c>
      <c r="F2112">
        <v>0</v>
      </c>
      <c r="G2112">
        <v>2222222</v>
      </c>
      <c r="H2112">
        <v>0</v>
      </c>
      <c r="I2112">
        <v>0</v>
      </c>
      <c r="J2112">
        <v>0</v>
      </c>
      <c r="K2112">
        <v>0</v>
      </c>
      <c r="L2112">
        <v>0</v>
      </c>
      <c r="M2112">
        <v>0</v>
      </c>
    </row>
    <row r="2113" spans="2:13" x14ac:dyDescent="0.2">
      <c r="B2113">
        <v>0</v>
      </c>
      <c r="C2113">
        <v>0</v>
      </c>
      <c r="D2113">
        <v>0</v>
      </c>
      <c r="E2113">
        <v>0</v>
      </c>
      <c r="F2113">
        <v>0</v>
      </c>
      <c r="G2113">
        <v>2222222</v>
      </c>
      <c r="H2113">
        <v>0</v>
      </c>
      <c r="I2113">
        <v>0</v>
      </c>
      <c r="J2113">
        <v>0</v>
      </c>
      <c r="K2113">
        <v>0</v>
      </c>
      <c r="L2113">
        <v>0</v>
      </c>
      <c r="M2113">
        <v>0</v>
      </c>
    </row>
    <row r="2114" spans="2:13" x14ac:dyDescent="0.2">
      <c r="B2114">
        <v>0</v>
      </c>
      <c r="C2114">
        <v>0</v>
      </c>
      <c r="D2114">
        <v>0</v>
      </c>
      <c r="E2114">
        <v>0</v>
      </c>
      <c r="F2114">
        <v>0</v>
      </c>
      <c r="G2114">
        <v>2222222</v>
      </c>
      <c r="H2114">
        <v>0</v>
      </c>
      <c r="I2114">
        <v>0</v>
      </c>
      <c r="J2114">
        <v>0</v>
      </c>
      <c r="K2114">
        <v>0</v>
      </c>
      <c r="L2114">
        <v>0</v>
      </c>
      <c r="M2114">
        <v>0</v>
      </c>
    </row>
    <row r="2115" spans="2:13" x14ac:dyDescent="0.2">
      <c r="B2115">
        <v>0</v>
      </c>
      <c r="C2115">
        <v>0</v>
      </c>
      <c r="D2115">
        <v>0</v>
      </c>
      <c r="E2115">
        <v>0</v>
      </c>
      <c r="F2115">
        <v>0</v>
      </c>
      <c r="G2115">
        <v>2222222</v>
      </c>
      <c r="H2115">
        <v>0</v>
      </c>
      <c r="I2115">
        <v>0</v>
      </c>
      <c r="J2115">
        <v>0</v>
      </c>
      <c r="K2115">
        <v>0</v>
      </c>
      <c r="L2115">
        <v>0</v>
      </c>
      <c r="M2115">
        <v>0</v>
      </c>
    </row>
    <row r="2116" spans="2:13" x14ac:dyDescent="0.2">
      <c r="B2116">
        <v>0</v>
      </c>
      <c r="C2116">
        <v>0</v>
      </c>
      <c r="D2116">
        <v>0</v>
      </c>
      <c r="E2116">
        <v>0</v>
      </c>
      <c r="F2116">
        <v>0</v>
      </c>
      <c r="G2116">
        <v>2222222</v>
      </c>
      <c r="H2116">
        <v>0</v>
      </c>
      <c r="I2116">
        <v>0</v>
      </c>
      <c r="J2116">
        <v>0</v>
      </c>
      <c r="K2116">
        <v>0</v>
      </c>
      <c r="L2116">
        <v>0</v>
      </c>
      <c r="M2116">
        <v>0</v>
      </c>
    </row>
    <row r="2117" spans="2:13" x14ac:dyDescent="0.2">
      <c r="B2117">
        <v>0</v>
      </c>
      <c r="C2117">
        <v>0</v>
      </c>
      <c r="D2117">
        <v>0</v>
      </c>
      <c r="E2117">
        <v>0</v>
      </c>
      <c r="F2117">
        <v>0</v>
      </c>
      <c r="G2117">
        <v>2222222</v>
      </c>
      <c r="H2117">
        <v>0</v>
      </c>
      <c r="I2117">
        <v>0</v>
      </c>
      <c r="J2117">
        <v>0</v>
      </c>
      <c r="K2117">
        <v>0</v>
      </c>
      <c r="L2117">
        <v>0</v>
      </c>
      <c r="M2117">
        <v>0</v>
      </c>
    </row>
    <row r="2118" spans="2:13" x14ac:dyDescent="0.2">
      <c r="B2118">
        <v>0</v>
      </c>
      <c r="C2118">
        <v>0</v>
      </c>
      <c r="D2118">
        <v>0</v>
      </c>
      <c r="E2118">
        <v>0</v>
      </c>
      <c r="F2118">
        <v>0</v>
      </c>
      <c r="G2118">
        <v>2222222</v>
      </c>
      <c r="H2118">
        <v>0</v>
      </c>
      <c r="I2118">
        <v>0</v>
      </c>
      <c r="J2118">
        <v>0</v>
      </c>
      <c r="K2118">
        <v>0</v>
      </c>
      <c r="L2118">
        <v>0</v>
      </c>
      <c r="M2118">
        <v>0</v>
      </c>
    </row>
    <row r="2119" spans="2:13" x14ac:dyDescent="0.2">
      <c r="B2119">
        <v>0</v>
      </c>
      <c r="C2119">
        <v>0</v>
      </c>
      <c r="D2119">
        <v>0</v>
      </c>
      <c r="E2119">
        <v>0</v>
      </c>
      <c r="F2119">
        <v>0</v>
      </c>
      <c r="G2119">
        <v>2222222</v>
      </c>
      <c r="H2119">
        <v>0</v>
      </c>
      <c r="I2119">
        <v>0</v>
      </c>
      <c r="J2119">
        <v>0</v>
      </c>
      <c r="K2119">
        <v>0</v>
      </c>
      <c r="L2119">
        <v>0</v>
      </c>
      <c r="M2119">
        <v>0</v>
      </c>
    </row>
    <row r="2120" spans="2:13" x14ac:dyDescent="0.2">
      <c r="B2120">
        <v>0</v>
      </c>
      <c r="C2120">
        <v>0</v>
      </c>
      <c r="D2120">
        <v>0</v>
      </c>
      <c r="E2120">
        <v>0</v>
      </c>
      <c r="F2120">
        <v>0</v>
      </c>
      <c r="G2120">
        <v>2222222</v>
      </c>
      <c r="H2120">
        <v>0</v>
      </c>
      <c r="I2120">
        <v>0</v>
      </c>
      <c r="J2120">
        <v>0</v>
      </c>
      <c r="K2120">
        <v>0</v>
      </c>
      <c r="L2120">
        <v>0</v>
      </c>
      <c r="M2120">
        <v>0</v>
      </c>
    </row>
    <row r="2121" spans="2:13" x14ac:dyDescent="0.2">
      <c r="B2121">
        <v>0</v>
      </c>
      <c r="C2121">
        <v>0</v>
      </c>
      <c r="D2121">
        <v>0</v>
      </c>
      <c r="E2121">
        <v>0</v>
      </c>
      <c r="F2121">
        <v>0</v>
      </c>
      <c r="G2121">
        <v>2222222</v>
      </c>
      <c r="H2121">
        <v>0</v>
      </c>
      <c r="I2121">
        <v>0</v>
      </c>
      <c r="J2121">
        <v>0</v>
      </c>
      <c r="K2121">
        <v>0</v>
      </c>
      <c r="L2121">
        <v>0</v>
      </c>
      <c r="M2121">
        <v>0</v>
      </c>
    </row>
    <row r="2122" spans="2:13" x14ac:dyDescent="0.2">
      <c r="B2122">
        <v>0</v>
      </c>
      <c r="C2122">
        <v>0</v>
      </c>
      <c r="D2122">
        <v>0</v>
      </c>
      <c r="E2122">
        <v>0</v>
      </c>
      <c r="F2122">
        <v>0</v>
      </c>
      <c r="G2122">
        <v>2222222</v>
      </c>
      <c r="H2122">
        <v>0</v>
      </c>
      <c r="I2122">
        <v>0</v>
      </c>
      <c r="J2122">
        <v>0</v>
      </c>
      <c r="K2122">
        <v>0</v>
      </c>
      <c r="L2122">
        <v>0</v>
      </c>
      <c r="M2122">
        <v>0</v>
      </c>
    </row>
    <row r="2123" spans="2:13" x14ac:dyDescent="0.2">
      <c r="B2123">
        <v>0</v>
      </c>
      <c r="C2123">
        <v>0</v>
      </c>
      <c r="D2123">
        <v>0</v>
      </c>
      <c r="E2123">
        <v>0</v>
      </c>
      <c r="F2123">
        <v>0</v>
      </c>
      <c r="G2123">
        <v>2222222</v>
      </c>
      <c r="H2123">
        <v>0</v>
      </c>
      <c r="I2123">
        <v>0</v>
      </c>
      <c r="J2123">
        <v>0</v>
      </c>
      <c r="K2123">
        <v>0</v>
      </c>
      <c r="L2123">
        <v>0</v>
      </c>
      <c r="M2123">
        <v>0</v>
      </c>
    </row>
    <row r="2124" spans="2:13" x14ac:dyDescent="0.2">
      <c r="B2124">
        <v>0</v>
      </c>
      <c r="C2124">
        <v>0</v>
      </c>
      <c r="D2124">
        <v>0</v>
      </c>
      <c r="E2124">
        <v>0</v>
      </c>
      <c r="F2124">
        <v>0</v>
      </c>
      <c r="G2124">
        <v>2222222</v>
      </c>
      <c r="H2124">
        <v>0</v>
      </c>
      <c r="I2124">
        <v>0</v>
      </c>
      <c r="J2124">
        <v>0</v>
      </c>
      <c r="K2124">
        <v>0</v>
      </c>
      <c r="L2124">
        <v>0</v>
      </c>
      <c r="M2124">
        <v>0</v>
      </c>
    </row>
    <row r="2125" spans="2:13" x14ac:dyDescent="0.2">
      <c r="B2125">
        <v>0</v>
      </c>
      <c r="C2125">
        <v>0</v>
      </c>
      <c r="D2125">
        <v>0</v>
      </c>
      <c r="E2125">
        <v>0</v>
      </c>
      <c r="F2125">
        <v>0</v>
      </c>
      <c r="G2125">
        <v>2222222</v>
      </c>
      <c r="H2125">
        <v>0</v>
      </c>
      <c r="I2125">
        <v>0</v>
      </c>
      <c r="J2125">
        <v>0</v>
      </c>
      <c r="K2125">
        <v>0</v>
      </c>
      <c r="L2125">
        <v>0</v>
      </c>
      <c r="M2125">
        <v>0</v>
      </c>
    </row>
    <row r="2126" spans="2:13" x14ac:dyDescent="0.2">
      <c r="B2126">
        <v>0</v>
      </c>
      <c r="C2126">
        <v>0</v>
      </c>
      <c r="D2126">
        <v>0</v>
      </c>
      <c r="E2126">
        <v>0</v>
      </c>
      <c r="F2126">
        <v>0</v>
      </c>
      <c r="G2126">
        <v>2222222</v>
      </c>
      <c r="H2126">
        <v>0</v>
      </c>
      <c r="I2126">
        <v>0</v>
      </c>
      <c r="J2126">
        <v>0</v>
      </c>
      <c r="K2126">
        <v>0</v>
      </c>
      <c r="L2126">
        <v>0</v>
      </c>
      <c r="M2126">
        <v>0</v>
      </c>
    </row>
    <row r="2127" spans="2:13" x14ac:dyDescent="0.2">
      <c r="B2127">
        <v>0</v>
      </c>
      <c r="C2127">
        <v>0</v>
      </c>
      <c r="D2127">
        <v>0</v>
      </c>
      <c r="E2127">
        <v>0</v>
      </c>
      <c r="F2127">
        <v>0</v>
      </c>
      <c r="G2127">
        <v>2222222</v>
      </c>
      <c r="H2127">
        <v>0</v>
      </c>
      <c r="I2127">
        <v>0</v>
      </c>
      <c r="J2127">
        <v>0</v>
      </c>
      <c r="K2127">
        <v>0</v>
      </c>
      <c r="L2127">
        <v>0</v>
      </c>
      <c r="M2127">
        <v>0</v>
      </c>
    </row>
    <row r="2128" spans="2:13" x14ac:dyDescent="0.2">
      <c r="B2128">
        <v>0</v>
      </c>
      <c r="C2128">
        <v>0</v>
      </c>
      <c r="D2128">
        <v>0</v>
      </c>
      <c r="E2128">
        <v>0</v>
      </c>
      <c r="F2128">
        <v>0</v>
      </c>
      <c r="G2128">
        <v>2222222</v>
      </c>
      <c r="H2128">
        <v>0</v>
      </c>
      <c r="I2128">
        <v>0</v>
      </c>
      <c r="J2128">
        <v>0</v>
      </c>
      <c r="K2128">
        <v>0</v>
      </c>
      <c r="L2128">
        <v>0</v>
      </c>
      <c r="M2128">
        <v>0</v>
      </c>
    </row>
    <row r="2129" spans="2:13" x14ac:dyDescent="0.2">
      <c r="B2129">
        <v>0</v>
      </c>
      <c r="C2129">
        <v>0</v>
      </c>
      <c r="D2129">
        <v>0</v>
      </c>
      <c r="E2129">
        <v>0</v>
      </c>
      <c r="F2129">
        <v>0</v>
      </c>
      <c r="G2129">
        <v>2222222</v>
      </c>
      <c r="H2129">
        <v>0</v>
      </c>
      <c r="I2129">
        <v>0</v>
      </c>
      <c r="J2129">
        <v>0</v>
      </c>
      <c r="K2129">
        <v>0</v>
      </c>
      <c r="L2129">
        <v>0</v>
      </c>
      <c r="M2129">
        <v>0</v>
      </c>
    </row>
    <row r="2130" spans="2:13" x14ac:dyDescent="0.2">
      <c r="B2130">
        <v>0</v>
      </c>
      <c r="C2130">
        <v>0</v>
      </c>
      <c r="D2130">
        <v>0</v>
      </c>
      <c r="E2130">
        <v>0</v>
      </c>
      <c r="F2130">
        <v>0</v>
      </c>
      <c r="G2130">
        <v>2222222</v>
      </c>
      <c r="H2130">
        <v>0</v>
      </c>
      <c r="I2130">
        <v>0</v>
      </c>
      <c r="J2130">
        <v>0</v>
      </c>
      <c r="K2130">
        <v>0</v>
      </c>
      <c r="L2130">
        <v>0</v>
      </c>
      <c r="M2130">
        <v>0</v>
      </c>
    </row>
    <row r="2131" spans="2:13" x14ac:dyDescent="0.2">
      <c r="B2131">
        <v>0</v>
      </c>
      <c r="C2131">
        <v>0</v>
      </c>
      <c r="D2131">
        <v>0</v>
      </c>
      <c r="E2131">
        <v>0</v>
      </c>
      <c r="F2131">
        <v>0</v>
      </c>
      <c r="G2131">
        <v>2222222</v>
      </c>
      <c r="H2131">
        <v>0</v>
      </c>
      <c r="I2131">
        <v>0</v>
      </c>
      <c r="J2131">
        <v>0</v>
      </c>
      <c r="K2131">
        <v>0</v>
      </c>
      <c r="L2131">
        <v>0</v>
      </c>
      <c r="M2131">
        <v>0</v>
      </c>
    </row>
    <row r="2132" spans="2:13" x14ac:dyDescent="0.2">
      <c r="B2132">
        <v>0</v>
      </c>
      <c r="C2132">
        <v>0</v>
      </c>
      <c r="D2132">
        <v>0</v>
      </c>
      <c r="E2132">
        <v>0</v>
      </c>
      <c r="F2132">
        <v>0</v>
      </c>
      <c r="G2132">
        <v>2222222</v>
      </c>
      <c r="H2132">
        <v>0</v>
      </c>
      <c r="I2132">
        <v>0</v>
      </c>
      <c r="J2132">
        <v>0</v>
      </c>
      <c r="K2132">
        <v>0</v>
      </c>
      <c r="L2132">
        <v>0</v>
      </c>
      <c r="M2132">
        <v>0</v>
      </c>
    </row>
    <row r="2133" spans="2:13" x14ac:dyDescent="0.2">
      <c r="B2133">
        <v>0</v>
      </c>
      <c r="C2133">
        <v>0</v>
      </c>
      <c r="D2133">
        <v>0</v>
      </c>
      <c r="E2133">
        <v>0</v>
      </c>
      <c r="F2133">
        <v>0</v>
      </c>
      <c r="G2133">
        <v>2222222</v>
      </c>
      <c r="H2133">
        <v>0</v>
      </c>
      <c r="I2133">
        <v>0</v>
      </c>
      <c r="J2133">
        <v>0</v>
      </c>
      <c r="K2133">
        <v>0</v>
      </c>
      <c r="L2133">
        <v>0</v>
      </c>
      <c r="M2133">
        <v>0</v>
      </c>
    </row>
    <row r="2134" spans="2:13" x14ac:dyDescent="0.2">
      <c r="B2134">
        <v>0</v>
      </c>
      <c r="C2134">
        <v>0</v>
      </c>
      <c r="D2134">
        <v>0</v>
      </c>
      <c r="E2134">
        <v>0</v>
      </c>
      <c r="F2134">
        <v>0</v>
      </c>
      <c r="G2134">
        <v>2222222</v>
      </c>
      <c r="H2134">
        <v>0</v>
      </c>
      <c r="I2134">
        <v>0</v>
      </c>
      <c r="J2134">
        <v>0</v>
      </c>
      <c r="K2134">
        <v>0</v>
      </c>
      <c r="L2134">
        <v>0</v>
      </c>
      <c r="M2134">
        <v>0</v>
      </c>
    </row>
    <row r="2135" spans="2:13" x14ac:dyDescent="0.2">
      <c r="B2135">
        <v>0</v>
      </c>
      <c r="C2135">
        <v>0</v>
      </c>
      <c r="D2135">
        <v>0</v>
      </c>
      <c r="E2135">
        <v>0</v>
      </c>
      <c r="F2135">
        <v>0</v>
      </c>
      <c r="G2135">
        <v>2222222</v>
      </c>
      <c r="H2135">
        <v>0</v>
      </c>
      <c r="I2135">
        <v>0</v>
      </c>
      <c r="J2135">
        <v>0</v>
      </c>
      <c r="K2135">
        <v>0</v>
      </c>
      <c r="L2135">
        <v>0</v>
      </c>
      <c r="M2135">
        <v>0</v>
      </c>
    </row>
    <row r="2136" spans="2:13" x14ac:dyDescent="0.2">
      <c r="B2136">
        <v>0</v>
      </c>
      <c r="C2136">
        <v>0</v>
      </c>
      <c r="D2136">
        <v>0</v>
      </c>
      <c r="E2136">
        <v>0</v>
      </c>
      <c r="F2136">
        <v>0</v>
      </c>
      <c r="G2136">
        <v>2222222</v>
      </c>
      <c r="H2136">
        <v>0</v>
      </c>
      <c r="I2136">
        <v>0</v>
      </c>
      <c r="J2136">
        <v>0</v>
      </c>
      <c r="K2136">
        <v>0</v>
      </c>
      <c r="L2136">
        <v>0</v>
      </c>
      <c r="M2136">
        <v>0</v>
      </c>
    </row>
    <row r="2137" spans="2:13" x14ac:dyDescent="0.2">
      <c r="B2137">
        <v>0</v>
      </c>
      <c r="C2137">
        <v>0</v>
      </c>
      <c r="D2137">
        <v>0</v>
      </c>
      <c r="E2137">
        <v>0</v>
      </c>
      <c r="F2137">
        <v>0</v>
      </c>
      <c r="G2137">
        <v>2222222</v>
      </c>
      <c r="H2137">
        <v>0</v>
      </c>
      <c r="I2137">
        <v>0</v>
      </c>
      <c r="J2137">
        <v>0</v>
      </c>
      <c r="K2137">
        <v>0</v>
      </c>
      <c r="L2137">
        <v>0</v>
      </c>
      <c r="M2137">
        <v>0</v>
      </c>
    </row>
    <row r="2138" spans="2:13" x14ac:dyDescent="0.2">
      <c r="B2138">
        <v>0</v>
      </c>
      <c r="C2138">
        <v>0</v>
      </c>
      <c r="D2138">
        <v>0</v>
      </c>
      <c r="E2138">
        <v>0</v>
      </c>
      <c r="F2138">
        <v>0</v>
      </c>
      <c r="G2138">
        <v>2222222</v>
      </c>
      <c r="H2138">
        <v>0</v>
      </c>
      <c r="I2138">
        <v>0</v>
      </c>
      <c r="J2138">
        <v>0</v>
      </c>
      <c r="K2138">
        <v>0</v>
      </c>
      <c r="L2138">
        <v>0</v>
      </c>
      <c r="M2138">
        <v>0</v>
      </c>
    </row>
    <row r="2139" spans="2:13" x14ac:dyDescent="0.2">
      <c r="B2139">
        <v>0</v>
      </c>
      <c r="C2139">
        <v>0</v>
      </c>
      <c r="D2139">
        <v>0</v>
      </c>
      <c r="E2139">
        <v>0</v>
      </c>
      <c r="F2139">
        <v>0</v>
      </c>
      <c r="G2139">
        <v>2222222</v>
      </c>
      <c r="H2139">
        <v>0</v>
      </c>
      <c r="I2139">
        <v>0</v>
      </c>
      <c r="J2139">
        <v>0</v>
      </c>
      <c r="K2139">
        <v>0</v>
      </c>
      <c r="L2139">
        <v>0</v>
      </c>
      <c r="M2139">
        <v>0</v>
      </c>
    </row>
    <row r="2140" spans="2:13" x14ac:dyDescent="0.2">
      <c r="B2140">
        <v>0</v>
      </c>
      <c r="C2140">
        <v>0</v>
      </c>
      <c r="D2140">
        <v>0</v>
      </c>
      <c r="E2140">
        <v>0</v>
      </c>
      <c r="F2140">
        <v>0</v>
      </c>
      <c r="G2140">
        <v>2222222</v>
      </c>
      <c r="H2140">
        <v>0</v>
      </c>
      <c r="I2140">
        <v>0</v>
      </c>
      <c r="J2140">
        <v>0</v>
      </c>
      <c r="K2140">
        <v>0</v>
      </c>
      <c r="L2140">
        <v>0</v>
      </c>
      <c r="M2140">
        <v>0</v>
      </c>
    </row>
    <row r="2141" spans="2:13" x14ac:dyDescent="0.2">
      <c r="B2141">
        <v>0</v>
      </c>
      <c r="C2141">
        <v>0</v>
      </c>
      <c r="D2141">
        <v>0</v>
      </c>
      <c r="E2141">
        <v>0</v>
      </c>
      <c r="F2141">
        <v>0</v>
      </c>
      <c r="G2141">
        <v>2222222</v>
      </c>
      <c r="H2141">
        <v>0</v>
      </c>
      <c r="I2141">
        <v>0</v>
      </c>
      <c r="J2141">
        <v>0</v>
      </c>
      <c r="K2141">
        <v>0</v>
      </c>
      <c r="L2141">
        <v>0</v>
      </c>
      <c r="M2141">
        <v>0</v>
      </c>
    </row>
    <row r="2142" spans="2:13" x14ac:dyDescent="0.2">
      <c r="B2142">
        <v>0</v>
      </c>
      <c r="C2142">
        <v>0</v>
      </c>
      <c r="D2142">
        <v>0</v>
      </c>
      <c r="E2142">
        <v>0</v>
      </c>
      <c r="F2142">
        <v>0</v>
      </c>
      <c r="G2142">
        <v>2222222</v>
      </c>
      <c r="H2142">
        <v>0</v>
      </c>
      <c r="I2142">
        <v>0</v>
      </c>
      <c r="J2142">
        <v>0</v>
      </c>
      <c r="K2142">
        <v>0</v>
      </c>
      <c r="L2142">
        <v>0</v>
      </c>
      <c r="M2142">
        <v>0</v>
      </c>
    </row>
    <row r="2143" spans="2:13" x14ac:dyDescent="0.2">
      <c r="B2143">
        <v>0</v>
      </c>
      <c r="C2143">
        <v>0</v>
      </c>
      <c r="D2143">
        <v>0</v>
      </c>
      <c r="E2143">
        <v>0</v>
      </c>
      <c r="F2143">
        <v>0</v>
      </c>
      <c r="G2143">
        <v>2222222</v>
      </c>
      <c r="H2143">
        <v>0</v>
      </c>
      <c r="I2143">
        <v>0</v>
      </c>
      <c r="J2143">
        <v>0</v>
      </c>
      <c r="K2143">
        <v>0</v>
      </c>
      <c r="L2143">
        <v>0</v>
      </c>
      <c r="M2143">
        <v>0</v>
      </c>
    </row>
    <row r="2144" spans="2:13" x14ac:dyDescent="0.2">
      <c r="B2144">
        <v>0</v>
      </c>
      <c r="C2144">
        <v>0</v>
      </c>
      <c r="D2144">
        <v>0</v>
      </c>
      <c r="E2144">
        <v>0</v>
      </c>
      <c r="F2144">
        <v>0</v>
      </c>
      <c r="G2144">
        <v>2222222</v>
      </c>
      <c r="H2144">
        <v>0</v>
      </c>
      <c r="I2144">
        <v>0</v>
      </c>
      <c r="J2144">
        <v>0</v>
      </c>
      <c r="K2144">
        <v>0</v>
      </c>
      <c r="L2144">
        <v>0</v>
      </c>
      <c r="M2144">
        <v>0</v>
      </c>
    </row>
    <row r="2145" spans="2:13" x14ac:dyDescent="0.2">
      <c r="B2145">
        <v>0</v>
      </c>
      <c r="C2145">
        <v>0</v>
      </c>
      <c r="D2145">
        <v>0</v>
      </c>
      <c r="E2145">
        <v>0</v>
      </c>
      <c r="F2145">
        <v>0</v>
      </c>
      <c r="G2145">
        <v>2222222</v>
      </c>
      <c r="H2145">
        <v>0</v>
      </c>
      <c r="I2145">
        <v>0</v>
      </c>
      <c r="J2145">
        <v>0</v>
      </c>
      <c r="K2145">
        <v>0</v>
      </c>
      <c r="L2145">
        <v>0</v>
      </c>
      <c r="M2145">
        <v>0</v>
      </c>
    </row>
    <row r="2146" spans="2:13" x14ac:dyDescent="0.2">
      <c r="B2146">
        <v>0</v>
      </c>
      <c r="C2146">
        <v>0</v>
      </c>
      <c r="D2146">
        <v>0</v>
      </c>
      <c r="E2146">
        <v>0</v>
      </c>
      <c r="F2146">
        <v>0</v>
      </c>
      <c r="G2146">
        <v>2222222</v>
      </c>
      <c r="H2146">
        <v>0</v>
      </c>
      <c r="I2146">
        <v>0</v>
      </c>
      <c r="J2146">
        <v>0</v>
      </c>
      <c r="K2146">
        <v>0</v>
      </c>
      <c r="L2146">
        <v>0</v>
      </c>
      <c r="M2146">
        <v>0</v>
      </c>
    </row>
    <row r="2147" spans="2:13" x14ac:dyDescent="0.2">
      <c r="B2147">
        <v>0</v>
      </c>
      <c r="C2147">
        <v>0</v>
      </c>
      <c r="D2147">
        <v>0</v>
      </c>
      <c r="E2147">
        <v>0</v>
      </c>
      <c r="F2147">
        <v>0</v>
      </c>
      <c r="G2147">
        <v>2222222</v>
      </c>
      <c r="H2147">
        <v>0</v>
      </c>
      <c r="I2147">
        <v>0</v>
      </c>
      <c r="J2147">
        <v>0</v>
      </c>
      <c r="K2147">
        <v>0</v>
      </c>
      <c r="L2147">
        <v>0</v>
      </c>
      <c r="M2147">
        <v>0</v>
      </c>
    </row>
    <row r="2148" spans="2:13" x14ac:dyDescent="0.2">
      <c r="B2148">
        <v>0</v>
      </c>
      <c r="C2148">
        <v>0</v>
      </c>
      <c r="D2148">
        <v>0</v>
      </c>
      <c r="E2148">
        <v>0</v>
      </c>
      <c r="F2148">
        <v>0</v>
      </c>
      <c r="G2148">
        <v>2222222</v>
      </c>
      <c r="H2148">
        <v>0</v>
      </c>
      <c r="I2148">
        <v>0</v>
      </c>
      <c r="J2148">
        <v>0</v>
      </c>
      <c r="K2148">
        <v>0</v>
      </c>
      <c r="L2148">
        <v>0</v>
      </c>
      <c r="M2148">
        <v>0</v>
      </c>
    </row>
    <row r="2149" spans="2:13" x14ac:dyDescent="0.2">
      <c r="B2149">
        <v>0</v>
      </c>
      <c r="C2149">
        <v>0</v>
      </c>
      <c r="D2149">
        <v>0</v>
      </c>
      <c r="E2149">
        <v>0</v>
      </c>
      <c r="F2149">
        <v>0</v>
      </c>
      <c r="G2149">
        <v>2222222</v>
      </c>
      <c r="H2149">
        <v>0</v>
      </c>
      <c r="I2149">
        <v>0</v>
      </c>
      <c r="J2149">
        <v>0</v>
      </c>
      <c r="K2149">
        <v>0</v>
      </c>
      <c r="L2149">
        <v>0</v>
      </c>
      <c r="M2149">
        <v>0</v>
      </c>
    </row>
    <row r="2150" spans="2:13" x14ac:dyDescent="0.2">
      <c r="B2150">
        <v>0</v>
      </c>
      <c r="C2150">
        <v>0</v>
      </c>
      <c r="D2150">
        <v>0</v>
      </c>
      <c r="E2150">
        <v>0</v>
      </c>
      <c r="F2150">
        <v>0</v>
      </c>
      <c r="G2150">
        <v>2222222</v>
      </c>
      <c r="H2150">
        <v>0</v>
      </c>
      <c r="I2150">
        <v>0</v>
      </c>
      <c r="J2150">
        <v>0</v>
      </c>
      <c r="K2150">
        <v>0</v>
      </c>
      <c r="L2150">
        <v>0</v>
      </c>
      <c r="M2150">
        <v>0</v>
      </c>
    </row>
    <row r="2151" spans="2:13" x14ac:dyDescent="0.2">
      <c r="B2151">
        <v>0</v>
      </c>
      <c r="C2151">
        <v>0</v>
      </c>
      <c r="D2151">
        <v>0</v>
      </c>
      <c r="E2151">
        <v>0</v>
      </c>
      <c r="F2151">
        <v>0</v>
      </c>
      <c r="G2151">
        <v>2222222</v>
      </c>
      <c r="H2151">
        <v>0</v>
      </c>
      <c r="I2151">
        <v>0</v>
      </c>
      <c r="J2151">
        <v>0</v>
      </c>
      <c r="K2151">
        <v>0</v>
      </c>
      <c r="L2151">
        <v>0</v>
      </c>
      <c r="M2151">
        <v>0</v>
      </c>
    </row>
    <row r="2152" spans="2:13" x14ac:dyDescent="0.2">
      <c r="B2152">
        <v>0</v>
      </c>
      <c r="C2152">
        <v>0</v>
      </c>
      <c r="D2152">
        <v>0</v>
      </c>
      <c r="E2152">
        <v>0</v>
      </c>
      <c r="F2152">
        <v>0</v>
      </c>
      <c r="G2152">
        <v>2222222</v>
      </c>
      <c r="H2152">
        <v>0</v>
      </c>
      <c r="I2152">
        <v>0</v>
      </c>
      <c r="J2152">
        <v>0</v>
      </c>
      <c r="K2152">
        <v>0</v>
      </c>
      <c r="L2152">
        <v>0</v>
      </c>
      <c r="M2152">
        <v>0</v>
      </c>
    </row>
    <row r="2153" spans="2:13" x14ac:dyDescent="0.2">
      <c r="B2153">
        <v>0</v>
      </c>
      <c r="C2153">
        <v>0</v>
      </c>
      <c r="D2153">
        <v>0</v>
      </c>
      <c r="E2153">
        <v>0</v>
      </c>
      <c r="F2153">
        <v>0</v>
      </c>
      <c r="G2153">
        <v>2222222</v>
      </c>
      <c r="H2153">
        <v>0</v>
      </c>
      <c r="I2153">
        <v>0</v>
      </c>
      <c r="J2153">
        <v>0</v>
      </c>
      <c r="K2153">
        <v>0</v>
      </c>
      <c r="L2153">
        <v>0</v>
      </c>
      <c r="M2153">
        <v>0</v>
      </c>
    </row>
    <row r="2154" spans="2:13" x14ac:dyDescent="0.2">
      <c r="B2154">
        <v>0</v>
      </c>
      <c r="C2154">
        <v>0</v>
      </c>
      <c r="D2154">
        <v>0</v>
      </c>
      <c r="E2154">
        <v>0</v>
      </c>
      <c r="F2154">
        <v>0</v>
      </c>
      <c r="G2154">
        <v>2222222</v>
      </c>
      <c r="H2154">
        <v>0</v>
      </c>
      <c r="I2154">
        <v>0</v>
      </c>
      <c r="J2154">
        <v>0</v>
      </c>
      <c r="K2154">
        <v>0</v>
      </c>
      <c r="L2154">
        <v>0</v>
      </c>
      <c r="M2154">
        <v>0</v>
      </c>
    </row>
    <row r="2155" spans="2:13" x14ac:dyDescent="0.2">
      <c r="B2155">
        <v>0</v>
      </c>
      <c r="C2155">
        <v>0</v>
      </c>
      <c r="D2155">
        <v>0</v>
      </c>
      <c r="E2155">
        <v>0</v>
      </c>
      <c r="F2155">
        <v>0</v>
      </c>
      <c r="G2155">
        <v>2222222</v>
      </c>
      <c r="H2155">
        <v>0</v>
      </c>
      <c r="I2155">
        <v>0</v>
      </c>
      <c r="J2155">
        <v>0</v>
      </c>
      <c r="K2155">
        <v>0</v>
      </c>
      <c r="L2155">
        <v>0</v>
      </c>
      <c r="M2155">
        <v>0</v>
      </c>
    </row>
    <row r="2156" spans="2:13" x14ac:dyDescent="0.2">
      <c r="B2156">
        <v>0</v>
      </c>
      <c r="C2156">
        <v>0</v>
      </c>
      <c r="D2156">
        <v>0</v>
      </c>
      <c r="E2156">
        <v>0</v>
      </c>
      <c r="F2156">
        <v>0</v>
      </c>
      <c r="G2156">
        <v>2222222</v>
      </c>
      <c r="H2156">
        <v>0</v>
      </c>
      <c r="I2156">
        <v>0</v>
      </c>
      <c r="J2156">
        <v>0</v>
      </c>
      <c r="K2156">
        <v>0</v>
      </c>
      <c r="L2156">
        <v>0</v>
      </c>
      <c r="M2156">
        <v>0</v>
      </c>
    </row>
    <row r="2157" spans="2:13" x14ac:dyDescent="0.2">
      <c r="B2157">
        <v>0</v>
      </c>
      <c r="C2157">
        <v>0</v>
      </c>
      <c r="D2157">
        <v>0</v>
      </c>
      <c r="E2157">
        <v>0</v>
      </c>
      <c r="F2157">
        <v>0</v>
      </c>
      <c r="G2157">
        <v>2222222</v>
      </c>
      <c r="H2157">
        <v>0</v>
      </c>
      <c r="I2157">
        <v>0</v>
      </c>
      <c r="J2157">
        <v>0</v>
      </c>
      <c r="K2157">
        <v>0</v>
      </c>
      <c r="L2157">
        <v>0</v>
      </c>
      <c r="M2157">
        <v>0</v>
      </c>
    </row>
    <row r="2158" spans="2:13" x14ac:dyDescent="0.2">
      <c r="B2158">
        <v>0</v>
      </c>
      <c r="C2158">
        <v>0</v>
      </c>
      <c r="D2158">
        <v>0</v>
      </c>
      <c r="E2158">
        <v>0</v>
      </c>
      <c r="F2158">
        <v>0</v>
      </c>
      <c r="G2158">
        <v>2222222</v>
      </c>
      <c r="H2158">
        <v>0</v>
      </c>
      <c r="I2158">
        <v>0</v>
      </c>
      <c r="J2158">
        <v>0</v>
      </c>
      <c r="K2158">
        <v>0</v>
      </c>
      <c r="L2158">
        <v>0</v>
      </c>
      <c r="M2158">
        <v>0</v>
      </c>
    </row>
    <row r="2159" spans="2:13" x14ac:dyDescent="0.2">
      <c r="B2159">
        <v>0</v>
      </c>
      <c r="C2159">
        <v>0</v>
      </c>
      <c r="D2159">
        <v>0</v>
      </c>
      <c r="E2159">
        <v>0</v>
      </c>
      <c r="F2159">
        <v>0</v>
      </c>
      <c r="G2159">
        <v>2222222</v>
      </c>
      <c r="H2159">
        <v>0</v>
      </c>
      <c r="I2159">
        <v>0</v>
      </c>
      <c r="J2159">
        <v>0</v>
      </c>
      <c r="K2159">
        <v>0</v>
      </c>
      <c r="L2159">
        <v>0</v>
      </c>
      <c r="M2159">
        <v>0</v>
      </c>
    </row>
    <row r="2160" spans="2:13" x14ac:dyDescent="0.2">
      <c r="B2160">
        <v>0</v>
      </c>
      <c r="C2160">
        <v>0</v>
      </c>
      <c r="D2160">
        <v>0</v>
      </c>
      <c r="E2160">
        <v>0</v>
      </c>
      <c r="F2160">
        <v>0</v>
      </c>
      <c r="G2160">
        <v>2222222</v>
      </c>
      <c r="H2160">
        <v>0</v>
      </c>
      <c r="I2160">
        <v>0</v>
      </c>
      <c r="J2160">
        <v>0</v>
      </c>
      <c r="K2160">
        <v>0</v>
      </c>
      <c r="L2160">
        <v>0</v>
      </c>
      <c r="M2160">
        <v>0</v>
      </c>
    </row>
    <row r="2161" spans="2:13" x14ac:dyDescent="0.2">
      <c r="B2161">
        <v>0</v>
      </c>
      <c r="C2161">
        <v>0</v>
      </c>
      <c r="D2161">
        <v>0</v>
      </c>
      <c r="E2161">
        <v>0</v>
      </c>
      <c r="F2161">
        <v>0</v>
      </c>
      <c r="G2161">
        <v>2222222</v>
      </c>
      <c r="H2161">
        <v>0</v>
      </c>
      <c r="I2161">
        <v>0</v>
      </c>
      <c r="J2161">
        <v>0</v>
      </c>
      <c r="K2161">
        <v>0</v>
      </c>
      <c r="L2161">
        <v>0</v>
      </c>
      <c r="M2161">
        <v>0</v>
      </c>
    </row>
    <row r="2162" spans="2:13" x14ac:dyDescent="0.2">
      <c r="B2162">
        <v>0</v>
      </c>
      <c r="C2162">
        <v>0</v>
      </c>
      <c r="D2162">
        <v>0</v>
      </c>
      <c r="E2162">
        <v>0</v>
      </c>
      <c r="F2162">
        <v>0</v>
      </c>
      <c r="G2162">
        <v>2222222</v>
      </c>
      <c r="H2162">
        <v>0</v>
      </c>
      <c r="I2162">
        <v>0</v>
      </c>
      <c r="J2162">
        <v>0</v>
      </c>
      <c r="K2162">
        <v>0</v>
      </c>
      <c r="L2162">
        <v>0</v>
      </c>
      <c r="M2162">
        <v>0</v>
      </c>
    </row>
    <row r="2163" spans="2:13" x14ac:dyDescent="0.2">
      <c r="B2163">
        <v>0</v>
      </c>
      <c r="C2163">
        <v>0</v>
      </c>
      <c r="D2163">
        <v>0</v>
      </c>
      <c r="E2163">
        <v>0</v>
      </c>
      <c r="F2163">
        <v>0</v>
      </c>
      <c r="G2163">
        <v>2222222</v>
      </c>
      <c r="H2163">
        <v>0</v>
      </c>
      <c r="I2163">
        <v>0</v>
      </c>
      <c r="J2163">
        <v>0</v>
      </c>
      <c r="K2163">
        <v>0</v>
      </c>
      <c r="L2163">
        <v>0</v>
      </c>
      <c r="M2163">
        <v>0</v>
      </c>
    </row>
    <row r="2164" spans="2:13" x14ac:dyDescent="0.2">
      <c r="B2164">
        <v>0</v>
      </c>
      <c r="C2164">
        <v>0</v>
      </c>
      <c r="D2164">
        <v>0</v>
      </c>
      <c r="E2164">
        <v>0</v>
      </c>
      <c r="F2164">
        <v>0</v>
      </c>
      <c r="G2164">
        <v>2222222</v>
      </c>
      <c r="H2164">
        <v>0</v>
      </c>
      <c r="I2164">
        <v>0</v>
      </c>
      <c r="J2164">
        <v>0</v>
      </c>
      <c r="K2164">
        <v>0</v>
      </c>
      <c r="L2164">
        <v>0</v>
      </c>
      <c r="M2164">
        <v>0</v>
      </c>
    </row>
    <row r="2165" spans="2:13" x14ac:dyDescent="0.2">
      <c r="B2165">
        <v>0</v>
      </c>
      <c r="C2165">
        <v>0</v>
      </c>
      <c r="D2165">
        <v>0</v>
      </c>
      <c r="E2165">
        <v>0</v>
      </c>
      <c r="F2165">
        <v>0</v>
      </c>
      <c r="G2165">
        <v>2222222</v>
      </c>
      <c r="H2165">
        <v>0</v>
      </c>
      <c r="I2165">
        <v>0</v>
      </c>
      <c r="J2165">
        <v>0</v>
      </c>
      <c r="K2165">
        <v>0</v>
      </c>
      <c r="L2165">
        <v>0</v>
      </c>
      <c r="M2165">
        <v>0</v>
      </c>
    </row>
    <row r="2166" spans="2:13" x14ac:dyDescent="0.2">
      <c r="B2166">
        <v>0</v>
      </c>
      <c r="C2166">
        <v>0</v>
      </c>
      <c r="D2166">
        <v>0</v>
      </c>
      <c r="E2166">
        <v>0</v>
      </c>
      <c r="F2166">
        <v>0</v>
      </c>
      <c r="G2166">
        <v>2222222</v>
      </c>
      <c r="H2166">
        <v>0</v>
      </c>
      <c r="I2166">
        <v>0</v>
      </c>
      <c r="J2166">
        <v>0</v>
      </c>
      <c r="K2166">
        <v>0</v>
      </c>
      <c r="L2166">
        <v>0</v>
      </c>
      <c r="M2166">
        <v>0</v>
      </c>
    </row>
    <row r="2167" spans="2:13" x14ac:dyDescent="0.2">
      <c r="B2167">
        <v>0</v>
      </c>
      <c r="C2167">
        <v>0</v>
      </c>
      <c r="D2167">
        <v>0</v>
      </c>
      <c r="E2167">
        <v>0</v>
      </c>
      <c r="F2167">
        <v>0</v>
      </c>
      <c r="G2167">
        <v>2222222</v>
      </c>
      <c r="H2167">
        <v>0</v>
      </c>
      <c r="I2167">
        <v>0</v>
      </c>
      <c r="J2167">
        <v>0</v>
      </c>
      <c r="K2167">
        <v>0</v>
      </c>
      <c r="L2167">
        <v>0</v>
      </c>
      <c r="M2167">
        <v>0</v>
      </c>
    </row>
    <row r="2168" spans="2:13" x14ac:dyDescent="0.2">
      <c r="B2168">
        <v>0</v>
      </c>
      <c r="C2168">
        <v>0</v>
      </c>
      <c r="D2168">
        <v>0</v>
      </c>
      <c r="E2168">
        <v>0</v>
      </c>
      <c r="F2168">
        <v>0</v>
      </c>
      <c r="G2168">
        <v>2222222</v>
      </c>
      <c r="H2168">
        <v>0</v>
      </c>
      <c r="I2168">
        <v>0</v>
      </c>
      <c r="J2168">
        <v>0</v>
      </c>
      <c r="K2168">
        <v>0</v>
      </c>
      <c r="L2168">
        <v>0</v>
      </c>
      <c r="M2168">
        <v>0</v>
      </c>
    </row>
    <row r="2169" spans="2:13" x14ac:dyDescent="0.2">
      <c r="B2169">
        <v>0</v>
      </c>
      <c r="C2169">
        <v>0</v>
      </c>
      <c r="D2169">
        <v>0</v>
      </c>
      <c r="E2169">
        <v>0</v>
      </c>
      <c r="F2169">
        <v>0</v>
      </c>
      <c r="G2169">
        <v>2222222</v>
      </c>
      <c r="H2169">
        <v>0</v>
      </c>
      <c r="I2169">
        <v>0</v>
      </c>
      <c r="J2169">
        <v>0</v>
      </c>
      <c r="K2169">
        <v>0</v>
      </c>
      <c r="L2169">
        <v>0</v>
      </c>
      <c r="M2169">
        <v>0</v>
      </c>
    </row>
    <row r="2170" spans="2:13" x14ac:dyDescent="0.2">
      <c r="B2170">
        <v>0</v>
      </c>
      <c r="C2170">
        <v>0</v>
      </c>
      <c r="D2170">
        <v>0</v>
      </c>
      <c r="E2170">
        <v>0</v>
      </c>
      <c r="F2170">
        <v>0</v>
      </c>
      <c r="G2170">
        <v>2222222</v>
      </c>
      <c r="H2170">
        <v>0</v>
      </c>
      <c r="I2170">
        <v>0</v>
      </c>
      <c r="J2170">
        <v>0</v>
      </c>
      <c r="K2170">
        <v>0</v>
      </c>
      <c r="L2170">
        <v>0</v>
      </c>
      <c r="M2170">
        <v>0</v>
      </c>
    </row>
    <row r="2171" spans="2:13" x14ac:dyDescent="0.2">
      <c r="B2171">
        <v>0</v>
      </c>
      <c r="C2171">
        <v>0</v>
      </c>
      <c r="D2171">
        <v>0</v>
      </c>
      <c r="E2171">
        <v>0</v>
      </c>
      <c r="F2171">
        <v>0</v>
      </c>
      <c r="G2171">
        <v>2222222</v>
      </c>
      <c r="H2171">
        <v>0</v>
      </c>
      <c r="I2171">
        <v>0</v>
      </c>
      <c r="J2171">
        <v>0</v>
      </c>
      <c r="K2171">
        <v>0</v>
      </c>
      <c r="L2171">
        <v>0</v>
      </c>
      <c r="M2171">
        <v>0</v>
      </c>
    </row>
    <row r="2172" spans="2:13" x14ac:dyDescent="0.2">
      <c r="B2172">
        <v>0</v>
      </c>
      <c r="C2172">
        <v>0</v>
      </c>
      <c r="D2172">
        <v>0</v>
      </c>
      <c r="E2172">
        <v>0</v>
      </c>
      <c r="F2172">
        <v>0</v>
      </c>
      <c r="G2172">
        <v>2222222</v>
      </c>
      <c r="H2172">
        <v>0</v>
      </c>
      <c r="I2172">
        <v>0</v>
      </c>
      <c r="J2172">
        <v>0</v>
      </c>
      <c r="K2172">
        <v>0</v>
      </c>
      <c r="L2172">
        <v>0</v>
      </c>
      <c r="M2172">
        <v>0</v>
      </c>
    </row>
    <row r="2173" spans="2:13" x14ac:dyDescent="0.2">
      <c r="B2173">
        <v>0</v>
      </c>
      <c r="C2173">
        <v>0</v>
      </c>
      <c r="D2173">
        <v>0</v>
      </c>
      <c r="E2173">
        <v>0</v>
      </c>
      <c r="F2173">
        <v>0</v>
      </c>
      <c r="G2173">
        <v>2222222</v>
      </c>
      <c r="H2173">
        <v>0</v>
      </c>
      <c r="I2173">
        <v>0</v>
      </c>
      <c r="J2173">
        <v>0</v>
      </c>
      <c r="K2173">
        <v>0</v>
      </c>
      <c r="L2173">
        <v>0</v>
      </c>
      <c r="M2173">
        <v>0</v>
      </c>
    </row>
    <row r="2174" spans="2:13" x14ac:dyDescent="0.2">
      <c r="B2174">
        <v>0</v>
      </c>
      <c r="C2174">
        <v>0</v>
      </c>
      <c r="D2174">
        <v>0</v>
      </c>
      <c r="E2174">
        <v>0</v>
      </c>
      <c r="F2174">
        <v>0</v>
      </c>
      <c r="G2174">
        <v>2222222</v>
      </c>
      <c r="H2174">
        <v>0</v>
      </c>
      <c r="I2174">
        <v>0</v>
      </c>
      <c r="J2174">
        <v>0</v>
      </c>
      <c r="K2174">
        <v>0</v>
      </c>
      <c r="L2174">
        <v>0</v>
      </c>
      <c r="M2174">
        <v>0</v>
      </c>
    </row>
    <row r="2175" spans="2:13" x14ac:dyDescent="0.2">
      <c r="B2175">
        <v>0</v>
      </c>
      <c r="C2175">
        <v>0</v>
      </c>
      <c r="D2175">
        <v>0</v>
      </c>
      <c r="E2175">
        <v>0</v>
      </c>
      <c r="F2175">
        <v>0</v>
      </c>
      <c r="G2175">
        <v>2222222</v>
      </c>
      <c r="H2175">
        <v>0</v>
      </c>
      <c r="I2175">
        <v>0</v>
      </c>
      <c r="J2175">
        <v>0</v>
      </c>
      <c r="K2175">
        <v>0</v>
      </c>
      <c r="L2175">
        <v>0</v>
      </c>
      <c r="M2175">
        <v>0</v>
      </c>
    </row>
    <row r="2176" spans="2:13" x14ac:dyDescent="0.2">
      <c r="B2176">
        <v>0</v>
      </c>
      <c r="C2176">
        <v>0</v>
      </c>
      <c r="D2176">
        <v>0</v>
      </c>
      <c r="E2176">
        <v>0</v>
      </c>
      <c r="F2176">
        <v>0</v>
      </c>
      <c r="G2176">
        <v>2222222</v>
      </c>
      <c r="H2176">
        <v>0</v>
      </c>
      <c r="I2176">
        <v>0</v>
      </c>
      <c r="J2176">
        <v>0</v>
      </c>
      <c r="K2176">
        <v>0</v>
      </c>
      <c r="L2176">
        <v>0</v>
      </c>
      <c r="M2176">
        <v>0</v>
      </c>
    </row>
    <row r="2177" spans="2:13" x14ac:dyDescent="0.2">
      <c r="B2177">
        <v>0</v>
      </c>
      <c r="C2177">
        <v>0</v>
      </c>
      <c r="D2177">
        <v>0</v>
      </c>
      <c r="E2177">
        <v>0</v>
      </c>
      <c r="F2177">
        <v>0</v>
      </c>
      <c r="G2177">
        <v>2222222</v>
      </c>
      <c r="H2177">
        <v>0</v>
      </c>
      <c r="I2177">
        <v>0</v>
      </c>
      <c r="J2177">
        <v>0</v>
      </c>
      <c r="K2177">
        <v>0</v>
      </c>
      <c r="L2177">
        <v>0</v>
      </c>
      <c r="M2177">
        <v>0</v>
      </c>
    </row>
    <row r="2178" spans="2:13" x14ac:dyDescent="0.2">
      <c r="B2178">
        <v>0</v>
      </c>
      <c r="C2178">
        <v>0</v>
      </c>
      <c r="D2178">
        <v>0</v>
      </c>
      <c r="E2178">
        <v>0</v>
      </c>
      <c r="F2178">
        <v>0</v>
      </c>
      <c r="G2178">
        <v>2222222</v>
      </c>
      <c r="H2178">
        <v>0</v>
      </c>
      <c r="I2178">
        <v>0</v>
      </c>
      <c r="J2178">
        <v>0</v>
      </c>
      <c r="K2178">
        <v>0</v>
      </c>
      <c r="L2178">
        <v>0</v>
      </c>
      <c r="M2178">
        <v>0</v>
      </c>
    </row>
    <row r="2179" spans="2:13" x14ac:dyDescent="0.2">
      <c r="B2179">
        <v>0</v>
      </c>
      <c r="C2179">
        <v>0</v>
      </c>
      <c r="D2179">
        <v>0</v>
      </c>
      <c r="E2179">
        <v>0</v>
      </c>
      <c r="F2179">
        <v>0</v>
      </c>
      <c r="G2179">
        <v>2222222</v>
      </c>
      <c r="H2179">
        <v>0</v>
      </c>
      <c r="I2179">
        <v>0</v>
      </c>
      <c r="J2179">
        <v>0</v>
      </c>
      <c r="K2179">
        <v>0</v>
      </c>
      <c r="L2179">
        <v>0</v>
      </c>
      <c r="M2179">
        <v>0</v>
      </c>
    </row>
    <row r="2180" spans="2:13" x14ac:dyDescent="0.2">
      <c r="B2180">
        <v>0</v>
      </c>
      <c r="C2180">
        <v>0</v>
      </c>
      <c r="D2180">
        <v>0</v>
      </c>
      <c r="E2180">
        <v>0</v>
      </c>
      <c r="F2180">
        <v>0</v>
      </c>
      <c r="G2180">
        <v>2222222</v>
      </c>
      <c r="H2180">
        <v>0</v>
      </c>
      <c r="I2180">
        <v>0</v>
      </c>
      <c r="J2180">
        <v>0</v>
      </c>
      <c r="K2180">
        <v>0</v>
      </c>
      <c r="L2180">
        <v>0</v>
      </c>
      <c r="M2180">
        <v>0</v>
      </c>
    </row>
    <row r="2181" spans="2:13" x14ac:dyDescent="0.2">
      <c r="B2181">
        <v>0</v>
      </c>
      <c r="C2181">
        <v>0</v>
      </c>
      <c r="D2181">
        <v>0</v>
      </c>
      <c r="E2181">
        <v>0</v>
      </c>
      <c r="F2181">
        <v>0</v>
      </c>
      <c r="G2181">
        <v>2222222</v>
      </c>
      <c r="H2181">
        <v>0</v>
      </c>
      <c r="I2181">
        <v>0</v>
      </c>
      <c r="J2181">
        <v>0</v>
      </c>
      <c r="K2181">
        <v>0</v>
      </c>
      <c r="L2181">
        <v>0</v>
      </c>
      <c r="M2181">
        <v>0</v>
      </c>
    </row>
    <row r="2182" spans="2:13" x14ac:dyDescent="0.2">
      <c r="B2182">
        <v>0</v>
      </c>
      <c r="C2182">
        <v>0</v>
      </c>
      <c r="D2182">
        <v>0</v>
      </c>
      <c r="E2182">
        <v>0</v>
      </c>
      <c r="F2182">
        <v>0</v>
      </c>
      <c r="G2182">
        <v>2222222</v>
      </c>
      <c r="H2182">
        <v>0</v>
      </c>
      <c r="I2182">
        <v>0</v>
      </c>
      <c r="J2182">
        <v>0</v>
      </c>
      <c r="K2182">
        <v>0</v>
      </c>
      <c r="L2182">
        <v>0</v>
      </c>
      <c r="M2182">
        <v>0</v>
      </c>
    </row>
    <row r="2183" spans="2:13" x14ac:dyDescent="0.2">
      <c r="B2183">
        <v>0</v>
      </c>
      <c r="C2183">
        <v>0</v>
      </c>
      <c r="D2183">
        <v>0</v>
      </c>
      <c r="E2183">
        <v>0</v>
      </c>
      <c r="F2183">
        <v>0</v>
      </c>
      <c r="G2183">
        <v>2222222</v>
      </c>
      <c r="H2183">
        <v>0</v>
      </c>
      <c r="I2183">
        <v>0</v>
      </c>
      <c r="J2183">
        <v>0</v>
      </c>
      <c r="K2183">
        <v>0</v>
      </c>
      <c r="L2183">
        <v>0</v>
      </c>
      <c r="M2183">
        <v>0</v>
      </c>
    </row>
    <row r="2184" spans="2:13" x14ac:dyDescent="0.2">
      <c r="B2184">
        <v>0</v>
      </c>
      <c r="C2184">
        <v>0</v>
      </c>
      <c r="D2184">
        <v>0</v>
      </c>
      <c r="E2184">
        <v>0</v>
      </c>
      <c r="F2184">
        <v>0</v>
      </c>
      <c r="G2184">
        <v>2222222</v>
      </c>
      <c r="H2184">
        <v>0</v>
      </c>
      <c r="I2184">
        <v>0</v>
      </c>
      <c r="J2184">
        <v>0</v>
      </c>
      <c r="K2184">
        <v>0</v>
      </c>
      <c r="L2184">
        <v>0</v>
      </c>
      <c r="M2184">
        <v>0</v>
      </c>
    </row>
    <row r="2185" spans="2:13" x14ac:dyDescent="0.2">
      <c r="B2185">
        <v>0</v>
      </c>
      <c r="C2185">
        <v>0</v>
      </c>
      <c r="D2185">
        <v>0</v>
      </c>
      <c r="E2185">
        <v>0</v>
      </c>
      <c r="F2185">
        <v>0</v>
      </c>
      <c r="G2185">
        <v>2222222</v>
      </c>
      <c r="H2185">
        <v>0</v>
      </c>
      <c r="I2185">
        <v>0</v>
      </c>
      <c r="J2185">
        <v>0</v>
      </c>
      <c r="K2185">
        <v>0</v>
      </c>
      <c r="L2185">
        <v>0</v>
      </c>
      <c r="M2185">
        <v>0</v>
      </c>
    </row>
    <row r="2186" spans="2:13" x14ac:dyDescent="0.2">
      <c r="B2186">
        <v>0</v>
      </c>
      <c r="C2186">
        <v>0</v>
      </c>
      <c r="D2186">
        <v>0</v>
      </c>
      <c r="E2186">
        <v>0</v>
      </c>
      <c r="F2186">
        <v>0</v>
      </c>
      <c r="G2186">
        <v>2222222</v>
      </c>
      <c r="H2186">
        <v>0</v>
      </c>
      <c r="I2186">
        <v>0</v>
      </c>
      <c r="J2186">
        <v>0</v>
      </c>
      <c r="K2186">
        <v>0</v>
      </c>
      <c r="L2186">
        <v>0</v>
      </c>
      <c r="M2186">
        <v>0</v>
      </c>
    </row>
    <row r="2187" spans="2:13" x14ac:dyDescent="0.2">
      <c r="B2187">
        <v>0</v>
      </c>
      <c r="C2187">
        <v>0</v>
      </c>
      <c r="D2187">
        <v>0</v>
      </c>
      <c r="E2187">
        <v>0</v>
      </c>
      <c r="F2187">
        <v>0</v>
      </c>
      <c r="G2187">
        <v>2222222</v>
      </c>
      <c r="H2187">
        <v>0</v>
      </c>
      <c r="I2187">
        <v>0</v>
      </c>
      <c r="J2187">
        <v>0</v>
      </c>
      <c r="K2187">
        <v>0</v>
      </c>
      <c r="L2187">
        <v>0</v>
      </c>
      <c r="M2187">
        <v>0</v>
      </c>
    </row>
    <row r="2188" spans="2:13" x14ac:dyDescent="0.2">
      <c r="B2188">
        <v>0</v>
      </c>
      <c r="C2188">
        <v>0</v>
      </c>
      <c r="D2188">
        <v>0</v>
      </c>
      <c r="E2188">
        <v>0</v>
      </c>
      <c r="F2188">
        <v>0</v>
      </c>
      <c r="G2188">
        <v>2222222</v>
      </c>
      <c r="H2188">
        <v>0</v>
      </c>
      <c r="I2188">
        <v>0</v>
      </c>
      <c r="J2188">
        <v>0</v>
      </c>
      <c r="K2188">
        <v>0</v>
      </c>
      <c r="L2188">
        <v>0</v>
      </c>
      <c r="M2188">
        <v>0</v>
      </c>
    </row>
    <row r="2189" spans="2:13" x14ac:dyDescent="0.2">
      <c r="B2189">
        <v>0</v>
      </c>
      <c r="C2189">
        <v>0</v>
      </c>
      <c r="D2189">
        <v>0</v>
      </c>
      <c r="E2189">
        <v>0</v>
      </c>
      <c r="F2189">
        <v>0</v>
      </c>
      <c r="G2189">
        <v>2222222</v>
      </c>
      <c r="H2189">
        <v>0</v>
      </c>
      <c r="I2189">
        <v>0</v>
      </c>
      <c r="J2189">
        <v>0</v>
      </c>
      <c r="K2189">
        <v>0</v>
      </c>
      <c r="L2189">
        <v>0</v>
      </c>
      <c r="M2189">
        <v>0</v>
      </c>
    </row>
    <row r="2190" spans="2:13" x14ac:dyDescent="0.2">
      <c r="B2190">
        <v>0</v>
      </c>
      <c r="C2190">
        <v>0</v>
      </c>
      <c r="D2190">
        <v>0</v>
      </c>
      <c r="E2190">
        <v>0</v>
      </c>
      <c r="F2190">
        <v>0</v>
      </c>
      <c r="G2190">
        <v>2222222</v>
      </c>
      <c r="H2190">
        <v>0</v>
      </c>
      <c r="I2190">
        <v>0</v>
      </c>
      <c r="J2190">
        <v>0</v>
      </c>
      <c r="K2190">
        <v>0</v>
      </c>
      <c r="L2190">
        <v>0</v>
      </c>
      <c r="M2190">
        <v>0</v>
      </c>
    </row>
    <row r="2191" spans="2:13" x14ac:dyDescent="0.2">
      <c r="B2191">
        <v>0</v>
      </c>
      <c r="C2191">
        <v>0</v>
      </c>
      <c r="D2191">
        <v>0</v>
      </c>
      <c r="E2191">
        <v>0</v>
      </c>
      <c r="F2191">
        <v>0</v>
      </c>
      <c r="G2191">
        <v>2222222</v>
      </c>
      <c r="H2191">
        <v>0</v>
      </c>
      <c r="I2191">
        <v>0</v>
      </c>
      <c r="J2191">
        <v>0</v>
      </c>
      <c r="K2191">
        <v>0</v>
      </c>
      <c r="L2191">
        <v>0</v>
      </c>
      <c r="M2191">
        <v>0</v>
      </c>
    </row>
    <row r="2192" spans="2:13" x14ac:dyDescent="0.2">
      <c r="B2192">
        <v>0</v>
      </c>
      <c r="C2192">
        <v>0</v>
      </c>
      <c r="D2192">
        <v>0</v>
      </c>
      <c r="E2192">
        <v>0</v>
      </c>
      <c r="F2192">
        <v>0</v>
      </c>
      <c r="G2192">
        <v>2222222</v>
      </c>
      <c r="H2192">
        <v>0</v>
      </c>
      <c r="I2192">
        <v>0</v>
      </c>
      <c r="J2192">
        <v>0</v>
      </c>
      <c r="K2192">
        <v>0</v>
      </c>
      <c r="L2192">
        <v>0</v>
      </c>
      <c r="M2192">
        <v>0</v>
      </c>
    </row>
    <row r="2193" spans="2:13" x14ac:dyDescent="0.2">
      <c r="B2193">
        <v>0</v>
      </c>
      <c r="C2193">
        <v>0</v>
      </c>
      <c r="D2193">
        <v>0</v>
      </c>
      <c r="E2193">
        <v>0</v>
      </c>
      <c r="F2193">
        <v>0</v>
      </c>
      <c r="G2193">
        <v>2222222</v>
      </c>
      <c r="H2193">
        <v>0</v>
      </c>
      <c r="I2193">
        <v>0</v>
      </c>
      <c r="J2193">
        <v>0</v>
      </c>
      <c r="K2193">
        <v>0</v>
      </c>
      <c r="L2193">
        <v>0</v>
      </c>
      <c r="M2193">
        <v>0</v>
      </c>
    </row>
    <row r="2194" spans="2:13" x14ac:dyDescent="0.2">
      <c r="B2194">
        <v>0</v>
      </c>
      <c r="C2194">
        <v>0</v>
      </c>
      <c r="D2194">
        <v>0</v>
      </c>
      <c r="E2194">
        <v>0</v>
      </c>
      <c r="F2194">
        <v>0</v>
      </c>
      <c r="G2194">
        <v>2222222</v>
      </c>
      <c r="H2194">
        <v>0</v>
      </c>
      <c r="I2194">
        <v>0</v>
      </c>
      <c r="J2194">
        <v>0</v>
      </c>
      <c r="K2194">
        <v>0</v>
      </c>
      <c r="L2194">
        <v>0</v>
      </c>
      <c r="M2194">
        <v>0</v>
      </c>
    </row>
    <row r="2195" spans="2:13" x14ac:dyDescent="0.2">
      <c r="B2195">
        <v>0</v>
      </c>
      <c r="C2195">
        <v>0</v>
      </c>
      <c r="D2195">
        <v>0</v>
      </c>
      <c r="E2195">
        <v>0</v>
      </c>
      <c r="F2195">
        <v>0</v>
      </c>
      <c r="G2195">
        <v>2222222</v>
      </c>
      <c r="H2195">
        <v>0</v>
      </c>
      <c r="I2195">
        <v>0</v>
      </c>
      <c r="J2195">
        <v>0</v>
      </c>
      <c r="K2195">
        <v>0</v>
      </c>
      <c r="L2195">
        <v>0</v>
      </c>
      <c r="M2195">
        <v>0</v>
      </c>
    </row>
    <row r="2196" spans="2:13" x14ac:dyDescent="0.2">
      <c r="B2196">
        <v>0</v>
      </c>
      <c r="C2196">
        <v>0</v>
      </c>
      <c r="D2196">
        <v>0</v>
      </c>
      <c r="E2196">
        <v>0</v>
      </c>
      <c r="F2196">
        <v>0</v>
      </c>
      <c r="G2196">
        <v>2222222</v>
      </c>
      <c r="H2196">
        <v>0</v>
      </c>
      <c r="I2196">
        <v>0</v>
      </c>
      <c r="J2196">
        <v>0</v>
      </c>
      <c r="K2196">
        <v>0</v>
      </c>
      <c r="L2196">
        <v>0</v>
      </c>
      <c r="M2196">
        <v>0</v>
      </c>
    </row>
    <row r="2197" spans="2:13" x14ac:dyDescent="0.2">
      <c r="B2197">
        <v>0</v>
      </c>
      <c r="C2197">
        <v>0</v>
      </c>
      <c r="D2197">
        <v>0</v>
      </c>
      <c r="E2197">
        <v>0</v>
      </c>
      <c r="F2197">
        <v>0</v>
      </c>
      <c r="G2197">
        <v>2222222</v>
      </c>
      <c r="H2197">
        <v>0</v>
      </c>
      <c r="I2197">
        <v>0</v>
      </c>
      <c r="J2197">
        <v>0</v>
      </c>
      <c r="K2197">
        <v>0</v>
      </c>
      <c r="L2197">
        <v>0</v>
      </c>
      <c r="M2197">
        <v>0</v>
      </c>
    </row>
    <row r="2198" spans="2:13" x14ac:dyDescent="0.2">
      <c r="B2198">
        <v>0</v>
      </c>
      <c r="C2198">
        <v>0</v>
      </c>
      <c r="D2198">
        <v>0</v>
      </c>
      <c r="E2198">
        <v>0</v>
      </c>
      <c r="F2198">
        <v>0</v>
      </c>
      <c r="G2198">
        <v>2222222</v>
      </c>
      <c r="H2198">
        <v>0</v>
      </c>
      <c r="I2198">
        <v>0</v>
      </c>
      <c r="J2198">
        <v>0</v>
      </c>
      <c r="K2198">
        <v>0</v>
      </c>
      <c r="L2198">
        <v>0</v>
      </c>
      <c r="M2198">
        <v>0</v>
      </c>
    </row>
    <row r="2199" spans="2:13" x14ac:dyDescent="0.2">
      <c r="B2199">
        <v>0</v>
      </c>
      <c r="C2199">
        <v>0</v>
      </c>
      <c r="D2199">
        <v>0</v>
      </c>
      <c r="E2199">
        <v>0</v>
      </c>
      <c r="F2199">
        <v>0</v>
      </c>
      <c r="G2199">
        <v>2222222</v>
      </c>
      <c r="H2199">
        <v>0</v>
      </c>
      <c r="I2199">
        <v>0</v>
      </c>
      <c r="J2199">
        <v>0</v>
      </c>
      <c r="K2199">
        <v>0</v>
      </c>
      <c r="L2199">
        <v>0</v>
      </c>
      <c r="M2199">
        <v>0</v>
      </c>
    </row>
    <row r="2200" spans="2:13" x14ac:dyDescent="0.2">
      <c r="B2200">
        <v>0</v>
      </c>
      <c r="C2200">
        <v>0</v>
      </c>
      <c r="D2200">
        <v>0</v>
      </c>
      <c r="E2200">
        <v>0</v>
      </c>
      <c r="F2200">
        <v>0</v>
      </c>
      <c r="G2200">
        <v>2222222</v>
      </c>
      <c r="H2200">
        <v>0</v>
      </c>
      <c r="I2200">
        <v>0</v>
      </c>
      <c r="J2200">
        <v>0</v>
      </c>
      <c r="K2200">
        <v>0</v>
      </c>
      <c r="L2200">
        <v>0</v>
      </c>
      <c r="M2200">
        <v>0</v>
      </c>
    </row>
    <row r="2201" spans="2:13" x14ac:dyDescent="0.2">
      <c r="B2201">
        <v>0</v>
      </c>
      <c r="C2201">
        <v>0</v>
      </c>
      <c r="D2201">
        <v>0</v>
      </c>
      <c r="E2201">
        <v>0</v>
      </c>
      <c r="F2201">
        <v>0</v>
      </c>
      <c r="G2201">
        <v>2222222</v>
      </c>
      <c r="H2201">
        <v>0</v>
      </c>
      <c r="I2201">
        <v>0</v>
      </c>
      <c r="J2201">
        <v>0</v>
      </c>
      <c r="K2201">
        <v>0</v>
      </c>
      <c r="L2201">
        <v>0</v>
      </c>
      <c r="M2201">
        <v>0</v>
      </c>
    </row>
    <row r="2202" spans="2:13" x14ac:dyDescent="0.2">
      <c r="B2202">
        <v>0</v>
      </c>
      <c r="C2202">
        <v>0</v>
      </c>
      <c r="D2202">
        <v>0</v>
      </c>
      <c r="E2202">
        <v>0</v>
      </c>
      <c r="F2202">
        <v>0</v>
      </c>
      <c r="G2202">
        <v>2222222</v>
      </c>
      <c r="H2202">
        <v>0</v>
      </c>
      <c r="I2202">
        <v>0</v>
      </c>
      <c r="J2202">
        <v>0</v>
      </c>
      <c r="K2202">
        <v>0</v>
      </c>
      <c r="L2202">
        <v>0</v>
      </c>
      <c r="M2202">
        <v>0</v>
      </c>
    </row>
    <row r="2203" spans="2:13" x14ac:dyDescent="0.2">
      <c r="B2203">
        <v>0</v>
      </c>
      <c r="C2203">
        <v>0</v>
      </c>
      <c r="D2203">
        <v>0</v>
      </c>
      <c r="E2203">
        <v>0</v>
      </c>
      <c r="F2203">
        <v>0</v>
      </c>
      <c r="G2203">
        <v>2222222</v>
      </c>
      <c r="H2203">
        <v>0</v>
      </c>
      <c r="I2203">
        <v>0</v>
      </c>
      <c r="J2203">
        <v>0</v>
      </c>
      <c r="K2203">
        <v>0</v>
      </c>
      <c r="L2203">
        <v>0</v>
      </c>
      <c r="M2203">
        <v>0</v>
      </c>
    </row>
    <row r="2204" spans="2:13" x14ac:dyDescent="0.2">
      <c r="B2204">
        <v>0</v>
      </c>
      <c r="C2204">
        <v>0</v>
      </c>
      <c r="D2204">
        <v>0</v>
      </c>
      <c r="E2204">
        <v>0</v>
      </c>
      <c r="F2204">
        <v>0</v>
      </c>
      <c r="G2204">
        <v>2222222</v>
      </c>
      <c r="H2204">
        <v>0</v>
      </c>
      <c r="I2204">
        <v>0</v>
      </c>
      <c r="J2204">
        <v>0</v>
      </c>
      <c r="K2204">
        <v>0</v>
      </c>
      <c r="L2204">
        <v>0</v>
      </c>
      <c r="M2204">
        <v>0</v>
      </c>
    </row>
    <row r="2205" spans="2:13" x14ac:dyDescent="0.2">
      <c r="B2205">
        <v>0</v>
      </c>
      <c r="C2205">
        <v>0</v>
      </c>
      <c r="D2205">
        <v>0</v>
      </c>
      <c r="E2205">
        <v>0</v>
      </c>
      <c r="F2205">
        <v>0</v>
      </c>
      <c r="G2205">
        <v>2222222</v>
      </c>
      <c r="H2205">
        <v>0</v>
      </c>
      <c r="I2205">
        <v>0</v>
      </c>
      <c r="J2205">
        <v>0</v>
      </c>
      <c r="K2205">
        <v>0</v>
      </c>
      <c r="L2205">
        <v>0</v>
      </c>
      <c r="M2205">
        <v>0</v>
      </c>
    </row>
    <row r="2206" spans="2:13" x14ac:dyDescent="0.2">
      <c r="B2206">
        <v>0</v>
      </c>
      <c r="C2206">
        <v>0</v>
      </c>
      <c r="D2206">
        <v>0</v>
      </c>
      <c r="E2206">
        <v>0</v>
      </c>
      <c r="F2206">
        <v>0</v>
      </c>
      <c r="G2206">
        <v>2222222</v>
      </c>
      <c r="H2206">
        <v>0</v>
      </c>
      <c r="I2206">
        <v>0</v>
      </c>
      <c r="J2206">
        <v>0</v>
      </c>
      <c r="K2206">
        <v>0</v>
      </c>
      <c r="L2206">
        <v>0</v>
      </c>
      <c r="M2206">
        <v>0</v>
      </c>
    </row>
    <row r="2207" spans="2:13" x14ac:dyDescent="0.2">
      <c r="B2207">
        <v>0</v>
      </c>
      <c r="C2207">
        <v>0</v>
      </c>
      <c r="D2207">
        <v>0</v>
      </c>
      <c r="E2207">
        <v>0</v>
      </c>
      <c r="F2207">
        <v>0</v>
      </c>
      <c r="G2207">
        <v>2222222</v>
      </c>
      <c r="H2207">
        <v>0</v>
      </c>
      <c r="I2207">
        <v>0</v>
      </c>
      <c r="J2207">
        <v>0</v>
      </c>
      <c r="K2207">
        <v>0</v>
      </c>
      <c r="L2207">
        <v>0</v>
      </c>
      <c r="M2207">
        <v>0</v>
      </c>
    </row>
    <row r="2208" spans="2:13" x14ac:dyDescent="0.2">
      <c r="B2208">
        <v>0</v>
      </c>
      <c r="C2208">
        <v>0</v>
      </c>
      <c r="D2208">
        <v>0</v>
      </c>
      <c r="E2208">
        <v>0</v>
      </c>
      <c r="F2208">
        <v>0</v>
      </c>
      <c r="G2208">
        <v>2222222</v>
      </c>
      <c r="H2208">
        <v>0</v>
      </c>
      <c r="I2208">
        <v>0</v>
      </c>
      <c r="J2208">
        <v>0</v>
      </c>
      <c r="K2208">
        <v>0</v>
      </c>
      <c r="L2208">
        <v>0</v>
      </c>
      <c r="M2208">
        <v>0</v>
      </c>
    </row>
    <row r="2209" spans="2:13" x14ac:dyDescent="0.2">
      <c r="B2209">
        <v>0</v>
      </c>
      <c r="C2209">
        <v>0</v>
      </c>
      <c r="D2209">
        <v>0</v>
      </c>
      <c r="E2209">
        <v>0</v>
      </c>
      <c r="F2209">
        <v>0</v>
      </c>
      <c r="G2209">
        <v>2222222</v>
      </c>
      <c r="H2209">
        <v>0</v>
      </c>
      <c r="I2209">
        <v>0</v>
      </c>
      <c r="J2209">
        <v>0</v>
      </c>
      <c r="K2209">
        <v>0</v>
      </c>
      <c r="L2209">
        <v>0</v>
      </c>
      <c r="M2209">
        <v>0</v>
      </c>
    </row>
    <row r="2210" spans="2:13" x14ac:dyDescent="0.2">
      <c r="B2210">
        <v>0</v>
      </c>
      <c r="C2210">
        <v>0</v>
      </c>
      <c r="D2210">
        <v>0</v>
      </c>
      <c r="E2210">
        <v>0</v>
      </c>
      <c r="F2210">
        <v>0</v>
      </c>
      <c r="G2210">
        <v>2222222</v>
      </c>
      <c r="H2210">
        <v>0</v>
      </c>
      <c r="I2210">
        <v>0</v>
      </c>
      <c r="J2210">
        <v>0</v>
      </c>
      <c r="K2210">
        <v>0</v>
      </c>
      <c r="L2210">
        <v>0</v>
      </c>
      <c r="M2210">
        <v>0</v>
      </c>
    </row>
    <row r="2211" spans="2:13" x14ac:dyDescent="0.2">
      <c r="B2211">
        <v>0</v>
      </c>
      <c r="C2211">
        <v>0</v>
      </c>
      <c r="D2211">
        <v>0</v>
      </c>
      <c r="E2211">
        <v>0</v>
      </c>
      <c r="F2211">
        <v>0</v>
      </c>
      <c r="G2211">
        <v>2222222</v>
      </c>
      <c r="H2211">
        <v>0</v>
      </c>
      <c r="I2211">
        <v>0</v>
      </c>
      <c r="J2211">
        <v>0</v>
      </c>
      <c r="K2211">
        <v>0</v>
      </c>
      <c r="L2211">
        <v>0</v>
      </c>
      <c r="M2211">
        <v>0</v>
      </c>
    </row>
    <row r="2212" spans="2:13" x14ac:dyDescent="0.2">
      <c r="B2212">
        <v>0</v>
      </c>
      <c r="C2212">
        <v>0</v>
      </c>
      <c r="D2212">
        <v>0</v>
      </c>
      <c r="E2212">
        <v>0</v>
      </c>
      <c r="F2212">
        <v>0</v>
      </c>
      <c r="G2212">
        <v>2222222</v>
      </c>
      <c r="H2212">
        <v>0</v>
      </c>
      <c r="I2212">
        <v>0</v>
      </c>
      <c r="J2212">
        <v>0</v>
      </c>
      <c r="K2212">
        <v>0</v>
      </c>
      <c r="L2212">
        <v>0</v>
      </c>
      <c r="M2212">
        <v>0</v>
      </c>
    </row>
    <row r="2213" spans="2:13" x14ac:dyDescent="0.2">
      <c r="B2213">
        <v>0</v>
      </c>
      <c r="C2213">
        <v>0</v>
      </c>
      <c r="D2213">
        <v>0</v>
      </c>
      <c r="E2213">
        <v>0</v>
      </c>
      <c r="F2213">
        <v>0</v>
      </c>
      <c r="G2213">
        <v>2222222</v>
      </c>
      <c r="H2213">
        <v>0</v>
      </c>
      <c r="I2213">
        <v>0</v>
      </c>
      <c r="J2213">
        <v>0</v>
      </c>
      <c r="K2213">
        <v>0</v>
      </c>
      <c r="L2213">
        <v>0</v>
      </c>
      <c r="M2213">
        <v>0</v>
      </c>
    </row>
    <row r="2214" spans="2:13" x14ac:dyDescent="0.2">
      <c r="B2214">
        <v>0</v>
      </c>
      <c r="C2214">
        <v>0</v>
      </c>
      <c r="D2214">
        <v>0</v>
      </c>
      <c r="E2214">
        <v>0</v>
      </c>
      <c r="F2214">
        <v>0</v>
      </c>
      <c r="G2214">
        <v>2222222</v>
      </c>
      <c r="H2214">
        <v>0</v>
      </c>
      <c r="I2214">
        <v>0</v>
      </c>
      <c r="J2214">
        <v>0</v>
      </c>
      <c r="K2214">
        <v>0</v>
      </c>
      <c r="L2214">
        <v>0</v>
      </c>
      <c r="M2214">
        <v>0</v>
      </c>
    </row>
    <row r="2215" spans="2:13" x14ac:dyDescent="0.2">
      <c r="B2215">
        <v>0</v>
      </c>
      <c r="C2215">
        <v>0</v>
      </c>
      <c r="D2215">
        <v>0</v>
      </c>
      <c r="E2215">
        <v>0</v>
      </c>
      <c r="F2215">
        <v>0</v>
      </c>
      <c r="G2215">
        <v>2222222</v>
      </c>
      <c r="H2215">
        <v>0</v>
      </c>
      <c r="I2215">
        <v>0</v>
      </c>
      <c r="J2215">
        <v>0</v>
      </c>
      <c r="K2215">
        <v>0</v>
      </c>
      <c r="L2215">
        <v>0</v>
      </c>
      <c r="M2215">
        <v>0</v>
      </c>
    </row>
    <row r="2216" spans="2:13" x14ac:dyDescent="0.2">
      <c r="B2216">
        <v>0</v>
      </c>
      <c r="C2216">
        <v>0</v>
      </c>
      <c r="D2216">
        <v>0</v>
      </c>
      <c r="E2216">
        <v>0</v>
      </c>
      <c r="F2216">
        <v>0</v>
      </c>
      <c r="G2216">
        <v>2222222</v>
      </c>
      <c r="H2216">
        <v>0</v>
      </c>
      <c r="I2216">
        <v>0</v>
      </c>
      <c r="J2216">
        <v>0</v>
      </c>
      <c r="K2216">
        <v>0</v>
      </c>
      <c r="L2216">
        <v>0</v>
      </c>
      <c r="M2216">
        <v>0</v>
      </c>
    </row>
    <row r="2217" spans="2:13" x14ac:dyDescent="0.2">
      <c r="B2217">
        <v>0</v>
      </c>
      <c r="C2217">
        <v>0</v>
      </c>
      <c r="D2217">
        <v>0</v>
      </c>
      <c r="E2217">
        <v>0</v>
      </c>
      <c r="F2217">
        <v>0</v>
      </c>
      <c r="G2217">
        <v>2222222</v>
      </c>
      <c r="H2217">
        <v>0</v>
      </c>
      <c r="I2217">
        <v>0</v>
      </c>
      <c r="J2217">
        <v>0</v>
      </c>
      <c r="K2217">
        <v>0</v>
      </c>
      <c r="L2217">
        <v>0</v>
      </c>
      <c r="M2217">
        <v>0</v>
      </c>
    </row>
    <row r="2218" spans="2:13" x14ac:dyDescent="0.2">
      <c r="B2218">
        <v>0</v>
      </c>
      <c r="C2218">
        <v>0</v>
      </c>
      <c r="D2218">
        <v>0</v>
      </c>
      <c r="E2218">
        <v>0</v>
      </c>
      <c r="F2218">
        <v>0</v>
      </c>
      <c r="G2218">
        <v>2222222</v>
      </c>
      <c r="H2218">
        <v>0</v>
      </c>
      <c r="I2218">
        <v>0</v>
      </c>
      <c r="J2218">
        <v>0</v>
      </c>
      <c r="K2218">
        <v>0</v>
      </c>
      <c r="L2218">
        <v>0</v>
      </c>
      <c r="M2218">
        <v>0</v>
      </c>
    </row>
    <row r="2219" spans="2:13" x14ac:dyDescent="0.2">
      <c r="B2219">
        <v>0</v>
      </c>
      <c r="C2219">
        <v>0</v>
      </c>
      <c r="D2219">
        <v>0</v>
      </c>
      <c r="E2219">
        <v>0</v>
      </c>
      <c r="F2219">
        <v>0</v>
      </c>
      <c r="G2219">
        <v>2222222</v>
      </c>
      <c r="H2219">
        <v>0</v>
      </c>
      <c r="I2219">
        <v>0</v>
      </c>
      <c r="J2219">
        <v>0</v>
      </c>
      <c r="K2219">
        <v>0</v>
      </c>
      <c r="L2219">
        <v>0</v>
      </c>
      <c r="M2219">
        <v>0</v>
      </c>
    </row>
    <row r="2220" spans="2:13" x14ac:dyDescent="0.2">
      <c r="B2220">
        <v>0</v>
      </c>
      <c r="C2220">
        <v>0</v>
      </c>
      <c r="D2220">
        <v>0</v>
      </c>
      <c r="E2220">
        <v>0</v>
      </c>
      <c r="F2220">
        <v>0</v>
      </c>
      <c r="G2220">
        <v>2222222</v>
      </c>
      <c r="H2220">
        <v>0</v>
      </c>
      <c r="I2220">
        <v>0</v>
      </c>
      <c r="J2220">
        <v>0</v>
      </c>
      <c r="K2220">
        <v>0</v>
      </c>
      <c r="L2220">
        <v>0</v>
      </c>
      <c r="M2220">
        <v>0</v>
      </c>
    </row>
    <row r="2221" spans="2:13" x14ac:dyDescent="0.2">
      <c r="B2221">
        <v>0</v>
      </c>
      <c r="C2221">
        <v>0</v>
      </c>
      <c r="D2221">
        <v>0</v>
      </c>
      <c r="E2221">
        <v>0</v>
      </c>
      <c r="F2221">
        <v>0</v>
      </c>
      <c r="G2221">
        <v>2222222</v>
      </c>
      <c r="H2221">
        <v>0</v>
      </c>
      <c r="I2221">
        <v>0</v>
      </c>
      <c r="J2221">
        <v>0</v>
      </c>
      <c r="K2221">
        <v>0</v>
      </c>
      <c r="L2221">
        <v>0</v>
      </c>
      <c r="M2221">
        <v>0</v>
      </c>
    </row>
    <row r="2222" spans="2:13" x14ac:dyDescent="0.2">
      <c r="B2222">
        <v>0</v>
      </c>
      <c r="C2222">
        <v>0</v>
      </c>
      <c r="D2222">
        <v>0</v>
      </c>
      <c r="E2222">
        <v>0</v>
      </c>
      <c r="F2222">
        <v>0</v>
      </c>
      <c r="G2222">
        <v>2222222</v>
      </c>
      <c r="H2222">
        <v>0</v>
      </c>
      <c r="I2222">
        <v>0</v>
      </c>
      <c r="J2222">
        <v>0</v>
      </c>
      <c r="K2222">
        <v>0</v>
      </c>
      <c r="L2222">
        <v>0</v>
      </c>
      <c r="M2222">
        <v>0</v>
      </c>
    </row>
    <row r="2223" spans="2:13" x14ac:dyDescent="0.2">
      <c r="B2223">
        <v>0</v>
      </c>
      <c r="C2223">
        <v>0</v>
      </c>
      <c r="D2223">
        <v>0</v>
      </c>
      <c r="E2223">
        <v>0</v>
      </c>
      <c r="F2223">
        <v>0</v>
      </c>
      <c r="G2223">
        <v>2222222</v>
      </c>
      <c r="H2223">
        <v>0</v>
      </c>
      <c r="I2223">
        <v>0</v>
      </c>
      <c r="J2223">
        <v>0</v>
      </c>
      <c r="K2223">
        <v>0</v>
      </c>
      <c r="L2223">
        <v>0</v>
      </c>
      <c r="M2223">
        <v>0</v>
      </c>
    </row>
    <row r="2224" spans="2:13" x14ac:dyDescent="0.2">
      <c r="B2224">
        <v>0</v>
      </c>
      <c r="C2224">
        <v>0</v>
      </c>
      <c r="D2224">
        <v>0</v>
      </c>
      <c r="E2224">
        <v>0</v>
      </c>
      <c r="F2224">
        <v>0</v>
      </c>
      <c r="G2224">
        <v>2222222</v>
      </c>
      <c r="H2224">
        <v>0</v>
      </c>
      <c r="I2224">
        <v>0</v>
      </c>
      <c r="J2224">
        <v>0</v>
      </c>
      <c r="K2224">
        <v>0</v>
      </c>
      <c r="L2224">
        <v>0</v>
      </c>
      <c r="M2224">
        <v>0</v>
      </c>
    </row>
    <row r="2225" spans="2:13" x14ac:dyDescent="0.2">
      <c r="B2225">
        <v>0</v>
      </c>
      <c r="C2225">
        <v>0</v>
      </c>
      <c r="D2225">
        <v>0</v>
      </c>
      <c r="E2225">
        <v>0</v>
      </c>
      <c r="F2225">
        <v>0</v>
      </c>
      <c r="G2225">
        <v>2222222</v>
      </c>
      <c r="H2225">
        <v>0</v>
      </c>
      <c r="I2225">
        <v>0</v>
      </c>
      <c r="J2225">
        <v>0</v>
      </c>
      <c r="K2225">
        <v>0</v>
      </c>
      <c r="L2225">
        <v>0</v>
      </c>
      <c r="M2225">
        <v>0</v>
      </c>
    </row>
    <row r="2226" spans="2:13" x14ac:dyDescent="0.2">
      <c r="B2226">
        <v>0</v>
      </c>
      <c r="C2226">
        <v>0</v>
      </c>
      <c r="D2226">
        <v>0</v>
      </c>
      <c r="E2226">
        <v>0</v>
      </c>
      <c r="F2226">
        <v>0</v>
      </c>
      <c r="G2226">
        <v>2222222</v>
      </c>
      <c r="H2226">
        <v>0</v>
      </c>
      <c r="I2226">
        <v>0</v>
      </c>
      <c r="J2226">
        <v>0</v>
      </c>
      <c r="K2226">
        <v>0</v>
      </c>
      <c r="L2226">
        <v>0</v>
      </c>
      <c r="M2226">
        <v>0</v>
      </c>
    </row>
    <row r="2227" spans="2:13" x14ac:dyDescent="0.2">
      <c r="B2227">
        <v>0</v>
      </c>
      <c r="C2227">
        <v>0</v>
      </c>
      <c r="D2227">
        <v>0</v>
      </c>
      <c r="E2227">
        <v>0</v>
      </c>
      <c r="F2227">
        <v>0</v>
      </c>
      <c r="G2227">
        <v>2222222</v>
      </c>
      <c r="H2227">
        <v>0</v>
      </c>
      <c r="I2227">
        <v>0</v>
      </c>
      <c r="J2227">
        <v>0</v>
      </c>
      <c r="K2227">
        <v>0</v>
      </c>
      <c r="L2227">
        <v>0</v>
      </c>
      <c r="M2227">
        <v>0</v>
      </c>
    </row>
    <row r="2228" spans="2:13" x14ac:dyDescent="0.2">
      <c r="B2228">
        <v>0</v>
      </c>
      <c r="C2228">
        <v>0</v>
      </c>
      <c r="D2228">
        <v>0</v>
      </c>
      <c r="E2228">
        <v>0</v>
      </c>
      <c r="F2228">
        <v>0</v>
      </c>
      <c r="G2228">
        <v>2222222</v>
      </c>
      <c r="H2228">
        <v>0</v>
      </c>
      <c r="I2228">
        <v>0</v>
      </c>
      <c r="J2228">
        <v>0</v>
      </c>
      <c r="K2228">
        <v>0</v>
      </c>
      <c r="L2228">
        <v>0</v>
      </c>
      <c r="M2228">
        <v>0</v>
      </c>
    </row>
    <row r="2229" spans="2:13" x14ac:dyDescent="0.2">
      <c r="B2229">
        <v>0</v>
      </c>
      <c r="C2229">
        <v>0</v>
      </c>
      <c r="D2229">
        <v>0</v>
      </c>
      <c r="E2229">
        <v>0</v>
      </c>
      <c r="F2229">
        <v>0</v>
      </c>
      <c r="G2229">
        <v>2222222</v>
      </c>
      <c r="H2229">
        <v>0</v>
      </c>
      <c r="I2229">
        <v>0</v>
      </c>
      <c r="J2229">
        <v>0</v>
      </c>
      <c r="K2229">
        <v>0</v>
      </c>
      <c r="L2229">
        <v>0</v>
      </c>
      <c r="M2229">
        <v>0</v>
      </c>
    </row>
    <row r="2230" spans="2:13" x14ac:dyDescent="0.2">
      <c r="B2230">
        <v>0</v>
      </c>
      <c r="C2230">
        <v>0</v>
      </c>
      <c r="D2230">
        <v>0</v>
      </c>
      <c r="E2230">
        <v>0</v>
      </c>
      <c r="F2230">
        <v>0</v>
      </c>
      <c r="G2230">
        <v>2222222</v>
      </c>
      <c r="H2230">
        <v>0</v>
      </c>
      <c r="I2230">
        <v>0</v>
      </c>
      <c r="J2230">
        <v>0</v>
      </c>
      <c r="K2230">
        <v>0</v>
      </c>
      <c r="L2230">
        <v>0</v>
      </c>
      <c r="M2230">
        <v>0</v>
      </c>
    </row>
    <row r="2231" spans="2:13" x14ac:dyDescent="0.2">
      <c r="B2231">
        <v>0</v>
      </c>
      <c r="C2231">
        <v>0</v>
      </c>
      <c r="D2231">
        <v>0</v>
      </c>
      <c r="E2231">
        <v>0</v>
      </c>
      <c r="F2231">
        <v>0</v>
      </c>
      <c r="G2231">
        <v>2222222</v>
      </c>
      <c r="H2231">
        <v>0</v>
      </c>
      <c r="I2231">
        <v>0</v>
      </c>
      <c r="J2231">
        <v>0</v>
      </c>
      <c r="K2231">
        <v>0</v>
      </c>
      <c r="L2231">
        <v>0</v>
      </c>
      <c r="M2231">
        <v>0</v>
      </c>
    </row>
    <row r="2232" spans="2:13" x14ac:dyDescent="0.2">
      <c r="B2232">
        <v>0</v>
      </c>
      <c r="C2232">
        <v>0</v>
      </c>
      <c r="D2232">
        <v>0</v>
      </c>
      <c r="E2232">
        <v>0</v>
      </c>
      <c r="F2232">
        <v>0</v>
      </c>
      <c r="G2232">
        <v>2222222</v>
      </c>
      <c r="H2232">
        <v>0</v>
      </c>
      <c r="I2232">
        <v>0</v>
      </c>
      <c r="J2232">
        <v>0</v>
      </c>
      <c r="K2232">
        <v>0</v>
      </c>
      <c r="L2232">
        <v>0</v>
      </c>
      <c r="M2232">
        <v>0</v>
      </c>
    </row>
    <row r="2233" spans="2:13" x14ac:dyDescent="0.2">
      <c r="B2233">
        <v>0</v>
      </c>
      <c r="C2233">
        <v>0</v>
      </c>
      <c r="D2233">
        <v>0</v>
      </c>
      <c r="E2233">
        <v>0</v>
      </c>
      <c r="F2233">
        <v>0</v>
      </c>
      <c r="G2233">
        <v>2222222</v>
      </c>
      <c r="H2233">
        <v>0</v>
      </c>
      <c r="I2233">
        <v>0</v>
      </c>
      <c r="J2233">
        <v>0</v>
      </c>
      <c r="K2233">
        <v>0</v>
      </c>
      <c r="L2233">
        <v>0</v>
      </c>
      <c r="M2233">
        <v>0</v>
      </c>
    </row>
    <row r="2234" spans="2:13" x14ac:dyDescent="0.2">
      <c r="B2234">
        <v>0</v>
      </c>
      <c r="C2234">
        <v>0</v>
      </c>
      <c r="D2234">
        <v>0</v>
      </c>
      <c r="E2234">
        <v>0</v>
      </c>
      <c r="F2234">
        <v>0</v>
      </c>
      <c r="G2234">
        <v>2222222</v>
      </c>
      <c r="H2234">
        <v>0</v>
      </c>
      <c r="I2234">
        <v>0</v>
      </c>
      <c r="J2234">
        <v>0</v>
      </c>
      <c r="K2234">
        <v>0</v>
      </c>
      <c r="L2234">
        <v>0</v>
      </c>
      <c r="M2234">
        <v>0</v>
      </c>
    </row>
    <row r="2235" spans="2:13" x14ac:dyDescent="0.2">
      <c r="B2235">
        <v>0</v>
      </c>
      <c r="C2235">
        <v>0</v>
      </c>
      <c r="D2235">
        <v>0</v>
      </c>
      <c r="E2235">
        <v>0</v>
      </c>
      <c r="F2235">
        <v>0</v>
      </c>
      <c r="G2235">
        <v>2222222</v>
      </c>
      <c r="H2235">
        <v>0</v>
      </c>
      <c r="I2235">
        <v>0</v>
      </c>
      <c r="J2235">
        <v>0</v>
      </c>
      <c r="K2235">
        <v>0</v>
      </c>
      <c r="L2235">
        <v>0</v>
      </c>
      <c r="M2235">
        <v>0</v>
      </c>
    </row>
    <row r="2236" spans="2:13" x14ac:dyDescent="0.2">
      <c r="B2236">
        <v>0</v>
      </c>
      <c r="C2236">
        <v>0</v>
      </c>
      <c r="D2236">
        <v>0</v>
      </c>
      <c r="E2236">
        <v>0</v>
      </c>
      <c r="F2236">
        <v>0</v>
      </c>
      <c r="G2236">
        <v>2222222</v>
      </c>
      <c r="H2236">
        <v>0</v>
      </c>
      <c r="I2236">
        <v>0</v>
      </c>
      <c r="J2236">
        <v>0</v>
      </c>
      <c r="K2236">
        <v>0</v>
      </c>
      <c r="L2236">
        <v>0</v>
      </c>
      <c r="M2236">
        <v>0</v>
      </c>
    </row>
    <row r="2237" spans="2:13" x14ac:dyDescent="0.2">
      <c r="B2237">
        <v>0</v>
      </c>
      <c r="C2237">
        <v>0</v>
      </c>
      <c r="D2237">
        <v>0</v>
      </c>
      <c r="E2237">
        <v>0</v>
      </c>
      <c r="F2237">
        <v>0</v>
      </c>
      <c r="G2237">
        <v>2222222</v>
      </c>
      <c r="H2237">
        <v>0</v>
      </c>
      <c r="I2237">
        <v>0</v>
      </c>
      <c r="J2237">
        <v>0</v>
      </c>
      <c r="K2237">
        <v>0</v>
      </c>
      <c r="L2237">
        <v>0</v>
      </c>
      <c r="M2237">
        <v>0</v>
      </c>
    </row>
    <row r="2238" spans="2:13" x14ac:dyDescent="0.2">
      <c r="B2238">
        <v>0</v>
      </c>
      <c r="C2238">
        <v>0</v>
      </c>
      <c r="D2238">
        <v>0</v>
      </c>
      <c r="E2238">
        <v>0</v>
      </c>
      <c r="F2238">
        <v>0</v>
      </c>
      <c r="G2238">
        <v>2222222</v>
      </c>
      <c r="H2238">
        <v>0</v>
      </c>
      <c r="I2238">
        <v>0</v>
      </c>
      <c r="J2238">
        <v>0</v>
      </c>
      <c r="K2238">
        <v>0</v>
      </c>
      <c r="L2238">
        <v>0</v>
      </c>
      <c r="M2238">
        <v>0</v>
      </c>
    </row>
    <row r="2239" spans="2:13" x14ac:dyDescent="0.2">
      <c r="B2239">
        <v>0</v>
      </c>
      <c r="C2239">
        <v>0</v>
      </c>
      <c r="D2239">
        <v>0</v>
      </c>
      <c r="E2239">
        <v>0</v>
      </c>
      <c r="F2239">
        <v>0</v>
      </c>
      <c r="G2239">
        <v>2222222</v>
      </c>
      <c r="H2239">
        <v>0</v>
      </c>
      <c r="I2239">
        <v>0</v>
      </c>
      <c r="J2239">
        <v>0</v>
      </c>
      <c r="K2239">
        <v>0</v>
      </c>
      <c r="L2239">
        <v>0</v>
      </c>
      <c r="M2239">
        <v>0</v>
      </c>
    </row>
    <row r="2240" spans="2:13" x14ac:dyDescent="0.2">
      <c r="B2240">
        <v>0</v>
      </c>
      <c r="C2240">
        <v>0</v>
      </c>
      <c r="D2240">
        <v>0</v>
      </c>
      <c r="E2240">
        <v>0</v>
      </c>
      <c r="F2240">
        <v>0</v>
      </c>
      <c r="G2240">
        <v>2222222</v>
      </c>
      <c r="H2240">
        <v>0</v>
      </c>
      <c r="I2240">
        <v>0</v>
      </c>
      <c r="J2240">
        <v>0</v>
      </c>
      <c r="K2240">
        <v>0</v>
      </c>
      <c r="L2240">
        <v>0</v>
      </c>
      <c r="M2240">
        <v>0</v>
      </c>
    </row>
    <row r="2241" spans="2:13" x14ac:dyDescent="0.2">
      <c r="B2241">
        <v>0</v>
      </c>
      <c r="C2241">
        <v>0</v>
      </c>
      <c r="D2241">
        <v>0</v>
      </c>
      <c r="E2241">
        <v>0</v>
      </c>
      <c r="F2241">
        <v>0</v>
      </c>
      <c r="G2241">
        <v>2222222</v>
      </c>
      <c r="H2241">
        <v>0</v>
      </c>
      <c r="I2241">
        <v>0</v>
      </c>
      <c r="J2241">
        <v>0</v>
      </c>
      <c r="K2241">
        <v>0</v>
      </c>
      <c r="L2241">
        <v>0</v>
      </c>
      <c r="M2241">
        <v>0</v>
      </c>
    </row>
    <row r="2242" spans="2:13" x14ac:dyDescent="0.2">
      <c r="B2242">
        <v>0</v>
      </c>
      <c r="C2242">
        <v>0</v>
      </c>
      <c r="D2242">
        <v>0</v>
      </c>
      <c r="E2242">
        <v>0</v>
      </c>
      <c r="F2242">
        <v>0</v>
      </c>
      <c r="G2242">
        <v>2222222</v>
      </c>
      <c r="H2242">
        <v>0</v>
      </c>
      <c r="I2242">
        <v>0</v>
      </c>
      <c r="J2242">
        <v>0</v>
      </c>
      <c r="K2242">
        <v>0</v>
      </c>
      <c r="L2242">
        <v>0</v>
      </c>
      <c r="M2242">
        <v>0</v>
      </c>
    </row>
    <row r="2243" spans="2:13" x14ac:dyDescent="0.2">
      <c r="B2243">
        <v>0</v>
      </c>
      <c r="C2243">
        <v>0</v>
      </c>
      <c r="D2243">
        <v>0</v>
      </c>
      <c r="E2243">
        <v>0</v>
      </c>
      <c r="F2243">
        <v>0</v>
      </c>
      <c r="G2243">
        <v>2222222</v>
      </c>
      <c r="H2243">
        <v>0</v>
      </c>
      <c r="I2243">
        <v>0</v>
      </c>
      <c r="J2243">
        <v>0</v>
      </c>
      <c r="K2243">
        <v>0</v>
      </c>
      <c r="L2243">
        <v>0</v>
      </c>
      <c r="M2243">
        <v>0</v>
      </c>
    </row>
    <row r="2244" spans="2:13" x14ac:dyDescent="0.2">
      <c r="B2244">
        <v>0</v>
      </c>
      <c r="C2244">
        <v>0</v>
      </c>
      <c r="D2244">
        <v>0</v>
      </c>
      <c r="E2244">
        <v>0</v>
      </c>
      <c r="F2244">
        <v>0</v>
      </c>
      <c r="G2244">
        <v>2222222</v>
      </c>
      <c r="H2244">
        <v>0</v>
      </c>
      <c r="I2244">
        <v>0</v>
      </c>
      <c r="J2244">
        <v>0</v>
      </c>
      <c r="K2244">
        <v>0</v>
      </c>
      <c r="L2244">
        <v>0</v>
      </c>
      <c r="M2244">
        <v>0</v>
      </c>
    </row>
    <row r="2245" spans="2:13" x14ac:dyDescent="0.2">
      <c r="B2245">
        <v>0</v>
      </c>
      <c r="C2245">
        <v>0</v>
      </c>
      <c r="D2245">
        <v>0</v>
      </c>
      <c r="E2245">
        <v>0</v>
      </c>
      <c r="F2245">
        <v>0</v>
      </c>
      <c r="G2245">
        <v>2222222</v>
      </c>
      <c r="H2245">
        <v>0</v>
      </c>
      <c r="I2245">
        <v>0</v>
      </c>
      <c r="J2245">
        <v>0</v>
      </c>
      <c r="K2245">
        <v>0</v>
      </c>
      <c r="L2245">
        <v>0</v>
      </c>
      <c r="M2245">
        <v>0</v>
      </c>
    </row>
    <row r="2246" spans="2:13" x14ac:dyDescent="0.2">
      <c r="B2246">
        <v>0</v>
      </c>
      <c r="C2246">
        <v>0</v>
      </c>
      <c r="D2246">
        <v>0</v>
      </c>
      <c r="E2246">
        <v>0</v>
      </c>
      <c r="F2246">
        <v>0</v>
      </c>
      <c r="G2246">
        <v>2222222</v>
      </c>
      <c r="H2246">
        <v>0</v>
      </c>
      <c r="I2246">
        <v>0</v>
      </c>
      <c r="J2246">
        <v>0</v>
      </c>
      <c r="K2246">
        <v>0</v>
      </c>
      <c r="L2246">
        <v>0</v>
      </c>
      <c r="M2246">
        <v>0</v>
      </c>
    </row>
    <row r="2247" spans="2:13" x14ac:dyDescent="0.2">
      <c r="B2247">
        <v>0</v>
      </c>
      <c r="C2247">
        <v>0</v>
      </c>
      <c r="D2247">
        <v>0</v>
      </c>
      <c r="E2247">
        <v>0</v>
      </c>
      <c r="F2247">
        <v>0</v>
      </c>
      <c r="G2247">
        <v>2222222</v>
      </c>
      <c r="H2247">
        <v>0</v>
      </c>
      <c r="I2247">
        <v>0</v>
      </c>
      <c r="J2247">
        <v>0</v>
      </c>
      <c r="K2247">
        <v>0</v>
      </c>
      <c r="L2247">
        <v>0</v>
      </c>
      <c r="M2247">
        <v>0</v>
      </c>
    </row>
    <row r="2248" spans="2:13" x14ac:dyDescent="0.2">
      <c r="B2248">
        <v>0</v>
      </c>
      <c r="C2248">
        <v>0</v>
      </c>
      <c r="D2248">
        <v>0</v>
      </c>
      <c r="E2248">
        <v>0</v>
      </c>
      <c r="F2248">
        <v>0</v>
      </c>
      <c r="G2248">
        <v>2222222</v>
      </c>
      <c r="H2248">
        <v>0</v>
      </c>
      <c r="I2248">
        <v>0</v>
      </c>
      <c r="J2248">
        <v>0</v>
      </c>
      <c r="K2248">
        <v>0</v>
      </c>
      <c r="L2248">
        <v>0</v>
      </c>
      <c r="M2248">
        <v>0</v>
      </c>
    </row>
    <row r="2249" spans="2:13" x14ac:dyDescent="0.2">
      <c r="B2249">
        <v>0</v>
      </c>
      <c r="C2249">
        <v>0</v>
      </c>
      <c r="D2249">
        <v>0</v>
      </c>
      <c r="E2249">
        <v>0</v>
      </c>
      <c r="F2249">
        <v>0</v>
      </c>
      <c r="G2249">
        <v>2222222</v>
      </c>
      <c r="H2249">
        <v>0</v>
      </c>
      <c r="I2249">
        <v>0</v>
      </c>
      <c r="J2249">
        <v>0</v>
      </c>
      <c r="K2249">
        <v>0</v>
      </c>
      <c r="L2249">
        <v>0</v>
      </c>
      <c r="M2249">
        <v>0</v>
      </c>
    </row>
    <row r="2250" spans="2:13" x14ac:dyDescent="0.2">
      <c r="B2250">
        <v>0</v>
      </c>
      <c r="C2250">
        <v>0</v>
      </c>
      <c r="D2250">
        <v>0</v>
      </c>
      <c r="E2250">
        <v>0</v>
      </c>
      <c r="F2250">
        <v>0</v>
      </c>
      <c r="G2250">
        <v>2222222</v>
      </c>
      <c r="H2250">
        <v>0</v>
      </c>
      <c r="I2250">
        <v>0</v>
      </c>
      <c r="J2250">
        <v>0</v>
      </c>
      <c r="K2250">
        <v>0</v>
      </c>
      <c r="L2250">
        <v>0</v>
      </c>
      <c r="M2250">
        <v>0</v>
      </c>
    </row>
    <row r="2251" spans="2:13" x14ac:dyDescent="0.2">
      <c r="B2251">
        <v>0</v>
      </c>
      <c r="C2251">
        <v>0</v>
      </c>
      <c r="D2251">
        <v>0</v>
      </c>
      <c r="E2251">
        <v>0</v>
      </c>
      <c r="F2251">
        <v>0</v>
      </c>
      <c r="G2251">
        <v>2222222</v>
      </c>
      <c r="H2251">
        <v>0</v>
      </c>
      <c r="I2251">
        <v>0</v>
      </c>
      <c r="J2251">
        <v>0</v>
      </c>
      <c r="K2251">
        <v>0</v>
      </c>
      <c r="L2251">
        <v>0</v>
      </c>
      <c r="M2251">
        <v>0</v>
      </c>
    </row>
    <row r="2252" spans="2:13" x14ac:dyDescent="0.2">
      <c r="B2252">
        <v>0</v>
      </c>
      <c r="C2252">
        <v>0</v>
      </c>
      <c r="D2252">
        <v>0</v>
      </c>
      <c r="E2252">
        <v>0</v>
      </c>
      <c r="F2252">
        <v>0</v>
      </c>
      <c r="G2252">
        <v>2222222</v>
      </c>
      <c r="H2252">
        <v>0</v>
      </c>
      <c r="I2252">
        <v>0</v>
      </c>
      <c r="J2252">
        <v>0</v>
      </c>
      <c r="K2252">
        <v>0</v>
      </c>
      <c r="L2252">
        <v>0</v>
      </c>
      <c r="M2252">
        <v>0</v>
      </c>
    </row>
    <row r="2253" spans="2:13" x14ac:dyDescent="0.2">
      <c r="B2253">
        <v>0</v>
      </c>
      <c r="C2253">
        <v>0</v>
      </c>
      <c r="D2253">
        <v>0</v>
      </c>
      <c r="E2253">
        <v>0</v>
      </c>
      <c r="F2253">
        <v>0</v>
      </c>
      <c r="G2253">
        <v>2222222</v>
      </c>
      <c r="H2253">
        <v>0</v>
      </c>
      <c r="I2253">
        <v>0</v>
      </c>
      <c r="J2253">
        <v>0</v>
      </c>
      <c r="K2253">
        <v>0</v>
      </c>
      <c r="L2253">
        <v>0</v>
      </c>
      <c r="M2253">
        <v>0</v>
      </c>
    </row>
    <row r="2254" spans="2:13" x14ac:dyDescent="0.2">
      <c r="B2254">
        <v>0</v>
      </c>
      <c r="C2254">
        <v>0</v>
      </c>
      <c r="D2254">
        <v>0</v>
      </c>
      <c r="E2254">
        <v>0</v>
      </c>
      <c r="F2254">
        <v>0</v>
      </c>
      <c r="G2254">
        <v>2222222</v>
      </c>
      <c r="H2254">
        <v>0</v>
      </c>
      <c r="I2254">
        <v>0</v>
      </c>
      <c r="J2254">
        <v>0</v>
      </c>
      <c r="K2254">
        <v>0</v>
      </c>
      <c r="L2254">
        <v>0</v>
      </c>
      <c r="M2254">
        <v>0</v>
      </c>
    </row>
    <row r="2255" spans="2:13" x14ac:dyDescent="0.2">
      <c r="B2255">
        <v>0</v>
      </c>
      <c r="C2255">
        <v>0</v>
      </c>
      <c r="D2255">
        <v>0</v>
      </c>
      <c r="E2255">
        <v>0</v>
      </c>
      <c r="F2255">
        <v>0</v>
      </c>
      <c r="G2255">
        <v>2222222</v>
      </c>
      <c r="H2255">
        <v>0</v>
      </c>
      <c r="I2255">
        <v>0</v>
      </c>
      <c r="J2255">
        <v>0</v>
      </c>
      <c r="K2255">
        <v>0</v>
      </c>
      <c r="L2255">
        <v>0</v>
      </c>
      <c r="M2255">
        <v>0</v>
      </c>
    </row>
    <row r="2256" spans="2:13" x14ac:dyDescent="0.2">
      <c r="B2256">
        <v>0</v>
      </c>
      <c r="C2256">
        <v>0</v>
      </c>
      <c r="D2256">
        <v>0</v>
      </c>
      <c r="E2256">
        <v>0</v>
      </c>
      <c r="F2256">
        <v>0</v>
      </c>
      <c r="G2256">
        <v>2222222</v>
      </c>
      <c r="H2256">
        <v>0</v>
      </c>
      <c r="I2256">
        <v>0</v>
      </c>
      <c r="J2256">
        <v>0</v>
      </c>
      <c r="K2256">
        <v>0</v>
      </c>
      <c r="L2256">
        <v>0</v>
      </c>
      <c r="M2256">
        <v>0</v>
      </c>
    </row>
    <row r="2257" spans="2:13" x14ac:dyDescent="0.2">
      <c r="B2257">
        <v>0</v>
      </c>
      <c r="C2257">
        <v>0</v>
      </c>
      <c r="D2257">
        <v>0</v>
      </c>
      <c r="E2257">
        <v>0</v>
      </c>
      <c r="F2257">
        <v>0</v>
      </c>
      <c r="G2257">
        <v>2222222</v>
      </c>
      <c r="H2257">
        <v>0</v>
      </c>
      <c r="I2257">
        <v>0</v>
      </c>
      <c r="J2257">
        <v>0</v>
      </c>
      <c r="K2257">
        <v>0</v>
      </c>
      <c r="L2257">
        <v>0</v>
      </c>
      <c r="M2257">
        <v>0</v>
      </c>
    </row>
    <row r="2258" spans="2:13" x14ac:dyDescent="0.2">
      <c r="B2258">
        <v>0</v>
      </c>
      <c r="C2258">
        <v>0</v>
      </c>
      <c r="D2258">
        <v>0</v>
      </c>
      <c r="E2258">
        <v>0</v>
      </c>
      <c r="F2258">
        <v>0</v>
      </c>
      <c r="G2258">
        <v>2222222</v>
      </c>
      <c r="H2258">
        <v>0</v>
      </c>
      <c r="I2258">
        <v>0</v>
      </c>
      <c r="J2258">
        <v>0</v>
      </c>
      <c r="K2258">
        <v>0</v>
      </c>
      <c r="L2258">
        <v>0</v>
      </c>
      <c r="M2258">
        <v>0</v>
      </c>
    </row>
    <row r="2259" spans="2:13" x14ac:dyDescent="0.2">
      <c r="B2259">
        <v>0</v>
      </c>
      <c r="C2259">
        <v>0</v>
      </c>
      <c r="D2259">
        <v>0</v>
      </c>
      <c r="E2259">
        <v>0</v>
      </c>
      <c r="F2259">
        <v>0</v>
      </c>
      <c r="G2259">
        <v>2222222</v>
      </c>
      <c r="H2259">
        <v>0</v>
      </c>
      <c r="I2259">
        <v>0</v>
      </c>
      <c r="J2259">
        <v>0</v>
      </c>
      <c r="K2259">
        <v>0</v>
      </c>
      <c r="L2259">
        <v>0</v>
      </c>
      <c r="M2259">
        <v>0</v>
      </c>
    </row>
    <row r="2260" spans="2:13" x14ac:dyDescent="0.2">
      <c r="B2260">
        <v>0</v>
      </c>
      <c r="C2260">
        <v>0</v>
      </c>
      <c r="D2260">
        <v>0</v>
      </c>
      <c r="E2260">
        <v>0</v>
      </c>
      <c r="F2260">
        <v>0</v>
      </c>
      <c r="G2260">
        <v>2222222</v>
      </c>
      <c r="H2260">
        <v>0</v>
      </c>
      <c r="I2260">
        <v>0</v>
      </c>
      <c r="J2260">
        <v>0</v>
      </c>
      <c r="K2260">
        <v>0</v>
      </c>
      <c r="L2260">
        <v>0</v>
      </c>
      <c r="M2260">
        <v>0</v>
      </c>
    </row>
    <row r="2261" spans="2:13" x14ac:dyDescent="0.2">
      <c r="B2261">
        <v>0</v>
      </c>
      <c r="C2261">
        <v>0</v>
      </c>
      <c r="D2261">
        <v>0</v>
      </c>
      <c r="E2261">
        <v>0</v>
      </c>
      <c r="F2261">
        <v>0</v>
      </c>
      <c r="G2261">
        <v>2222222</v>
      </c>
      <c r="H2261">
        <v>0</v>
      </c>
      <c r="I2261">
        <v>0</v>
      </c>
      <c r="J2261">
        <v>0</v>
      </c>
      <c r="K2261">
        <v>0</v>
      </c>
      <c r="L2261">
        <v>0</v>
      </c>
      <c r="M2261">
        <v>0</v>
      </c>
    </row>
    <row r="2262" spans="2:13" x14ac:dyDescent="0.2">
      <c r="B2262">
        <v>0</v>
      </c>
      <c r="C2262">
        <v>0</v>
      </c>
      <c r="D2262">
        <v>0</v>
      </c>
      <c r="E2262">
        <v>0</v>
      </c>
      <c r="F2262">
        <v>0</v>
      </c>
      <c r="G2262">
        <v>2222222</v>
      </c>
      <c r="H2262">
        <v>0</v>
      </c>
      <c r="I2262">
        <v>0</v>
      </c>
      <c r="J2262">
        <v>0</v>
      </c>
      <c r="K2262">
        <v>0</v>
      </c>
      <c r="L2262">
        <v>0</v>
      </c>
      <c r="M2262">
        <v>0</v>
      </c>
    </row>
    <row r="2263" spans="2:13" x14ac:dyDescent="0.2">
      <c r="B2263">
        <v>0</v>
      </c>
      <c r="C2263">
        <v>0</v>
      </c>
      <c r="D2263">
        <v>0</v>
      </c>
      <c r="E2263">
        <v>0</v>
      </c>
      <c r="F2263">
        <v>0</v>
      </c>
      <c r="G2263">
        <v>2222222</v>
      </c>
      <c r="H2263">
        <v>0</v>
      </c>
      <c r="I2263">
        <v>0</v>
      </c>
      <c r="J2263">
        <v>0</v>
      </c>
      <c r="K2263">
        <v>0</v>
      </c>
      <c r="L2263">
        <v>0</v>
      </c>
      <c r="M2263">
        <v>0</v>
      </c>
    </row>
    <row r="2264" spans="2:13" x14ac:dyDescent="0.2">
      <c r="B2264">
        <v>0</v>
      </c>
      <c r="C2264">
        <v>0</v>
      </c>
      <c r="D2264">
        <v>0</v>
      </c>
      <c r="E2264">
        <v>0</v>
      </c>
      <c r="F2264">
        <v>0</v>
      </c>
      <c r="G2264">
        <v>2222222</v>
      </c>
      <c r="H2264">
        <v>0</v>
      </c>
      <c r="I2264">
        <v>0</v>
      </c>
      <c r="J2264">
        <v>0</v>
      </c>
      <c r="K2264">
        <v>0</v>
      </c>
      <c r="L2264">
        <v>0</v>
      </c>
      <c r="M2264">
        <v>0</v>
      </c>
    </row>
    <row r="2265" spans="2:13" x14ac:dyDescent="0.2">
      <c r="B2265">
        <v>0</v>
      </c>
      <c r="C2265">
        <v>0</v>
      </c>
      <c r="D2265">
        <v>0</v>
      </c>
      <c r="E2265">
        <v>0</v>
      </c>
      <c r="F2265">
        <v>0</v>
      </c>
      <c r="G2265">
        <v>2222222</v>
      </c>
      <c r="H2265">
        <v>0</v>
      </c>
      <c r="I2265">
        <v>0</v>
      </c>
      <c r="J2265">
        <v>0</v>
      </c>
      <c r="K2265">
        <v>0</v>
      </c>
      <c r="L2265">
        <v>0</v>
      </c>
      <c r="M2265">
        <v>0</v>
      </c>
    </row>
    <row r="2266" spans="2:13" x14ac:dyDescent="0.2">
      <c r="B2266">
        <v>0</v>
      </c>
      <c r="C2266">
        <v>0</v>
      </c>
      <c r="D2266">
        <v>0</v>
      </c>
      <c r="E2266">
        <v>0</v>
      </c>
      <c r="F2266">
        <v>0</v>
      </c>
      <c r="G2266">
        <v>2222222</v>
      </c>
      <c r="H2266">
        <v>0</v>
      </c>
      <c r="I2266">
        <v>0</v>
      </c>
      <c r="J2266">
        <v>0</v>
      </c>
      <c r="K2266">
        <v>0</v>
      </c>
      <c r="L2266">
        <v>0</v>
      </c>
      <c r="M2266">
        <v>0</v>
      </c>
    </row>
    <row r="2267" spans="2:13" x14ac:dyDescent="0.2">
      <c r="B2267">
        <v>0</v>
      </c>
      <c r="C2267">
        <v>0</v>
      </c>
      <c r="D2267">
        <v>0</v>
      </c>
      <c r="E2267">
        <v>0</v>
      </c>
      <c r="F2267">
        <v>0</v>
      </c>
      <c r="G2267">
        <v>2222222</v>
      </c>
      <c r="H2267">
        <v>0</v>
      </c>
      <c r="I2267">
        <v>0</v>
      </c>
      <c r="J2267">
        <v>0</v>
      </c>
      <c r="K2267">
        <v>0</v>
      </c>
      <c r="L2267">
        <v>0</v>
      </c>
      <c r="M2267">
        <v>0</v>
      </c>
    </row>
    <row r="2268" spans="2:13" x14ac:dyDescent="0.2">
      <c r="B2268">
        <v>0</v>
      </c>
      <c r="C2268">
        <v>0</v>
      </c>
      <c r="D2268">
        <v>0</v>
      </c>
      <c r="E2268">
        <v>0</v>
      </c>
      <c r="F2268">
        <v>0</v>
      </c>
      <c r="G2268">
        <v>2222222</v>
      </c>
      <c r="H2268">
        <v>0</v>
      </c>
      <c r="I2268">
        <v>0</v>
      </c>
      <c r="J2268">
        <v>0</v>
      </c>
      <c r="K2268">
        <v>0</v>
      </c>
      <c r="L2268">
        <v>0</v>
      </c>
      <c r="M2268">
        <v>0</v>
      </c>
    </row>
    <row r="2269" spans="2:13" x14ac:dyDescent="0.2">
      <c r="B2269">
        <v>0</v>
      </c>
      <c r="C2269">
        <v>0</v>
      </c>
      <c r="D2269">
        <v>0</v>
      </c>
      <c r="E2269">
        <v>0</v>
      </c>
      <c r="F2269">
        <v>0</v>
      </c>
      <c r="G2269">
        <v>2222222</v>
      </c>
      <c r="H2269">
        <v>0</v>
      </c>
      <c r="I2269">
        <v>0</v>
      </c>
      <c r="J2269">
        <v>0</v>
      </c>
      <c r="K2269">
        <v>0</v>
      </c>
      <c r="L2269">
        <v>0</v>
      </c>
      <c r="M2269">
        <v>0</v>
      </c>
    </row>
    <row r="2270" spans="2:13" x14ac:dyDescent="0.2">
      <c r="B2270">
        <v>0</v>
      </c>
      <c r="C2270">
        <v>0</v>
      </c>
      <c r="D2270">
        <v>0</v>
      </c>
      <c r="E2270">
        <v>0</v>
      </c>
      <c r="F2270">
        <v>0</v>
      </c>
      <c r="G2270">
        <v>2222222</v>
      </c>
      <c r="H2270">
        <v>0</v>
      </c>
      <c r="I2270">
        <v>0</v>
      </c>
      <c r="J2270">
        <v>0</v>
      </c>
      <c r="K2270">
        <v>0</v>
      </c>
      <c r="L2270">
        <v>0</v>
      </c>
      <c r="M2270">
        <v>0</v>
      </c>
    </row>
    <row r="2271" spans="2:13" x14ac:dyDescent="0.2">
      <c r="B2271">
        <v>0</v>
      </c>
      <c r="C2271">
        <v>0</v>
      </c>
      <c r="D2271">
        <v>0</v>
      </c>
      <c r="E2271">
        <v>0</v>
      </c>
      <c r="F2271">
        <v>0</v>
      </c>
      <c r="G2271">
        <v>2222222</v>
      </c>
      <c r="H2271">
        <v>0</v>
      </c>
      <c r="I2271">
        <v>0</v>
      </c>
      <c r="J2271">
        <v>0</v>
      </c>
      <c r="K2271">
        <v>0</v>
      </c>
      <c r="L2271">
        <v>0</v>
      </c>
      <c r="M2271">
        <v>0</v>
      </c>
    </row>
    <row r="2272" spans="2:13" x14ac:dyDescent="0.2">
      <c r="B2272">
        <v>0</v>
      </c>
      <c r="C2272">
        <v>0</v>
      </c>
      <c r="D2272">
        <v>0</v>
      </c>
      <c r="E2272">
        <v>0</v>
      </c>
      <c r="F2272">
        <v>0</v>
      </c>
      <c r="G2272">
        <v>2222222</v>
      </c>
      <c r="H2272">
        <v>0</v>
      </c>
      <c r="I2272">
        <v>0</v>
      </c>
      <c r="J2272">
        <v>0</v>
      </c>
      <c r="K2272">
        <v>0</v>
      </c>
      <c r="L2272">
        <v>0</v>
      </c>
      <c r="M2272">
        <v>0</v>
      </c>
    </row>
    <row r="2273" spans="2:13" x14ac:dyDescent="0.2">
      <c r="B2273">
        <v>0</v>
      </c>
      <c r="C2273">
        <v>0</v>
      </c>
      <c r="D2273">
        <v>0</v>
      </c>
      <c r="E2273">
        <v>0</v>
      </c>
      <c r="F2273">
        <v>0</v>
      </c>
      <c r="G2273">
        <v>2222222</v>
      </c>
      <c r="H2273">
        <v>0</v>
      </c>
      <c r="I2273">
        <v>0</v>
      </c>
      <c r="J2273">
        <v>0</v>
      </c>
      <c r="K2273">
        <v>0</v>
      </c>
      <c r="L2273">
        <v>0</v>
      </c>
      <c r="M2273">
        <v>0</v>
      </c>
    </row>
    <row r="2274" spans="2:13" x14ac:dyDescent="0.2">
      <c r="B2274">
        <v>0</v>
      </c>
      <c r="C2274">
        <v>0</v>
      </c>
      <c r="D2274">
        <v>0</v>
      </c>
      <c r="E2274">
        <v>0</v>
      </c>
      <c r="F2274">
        <v>0</v>
      </c>
      <c r="G2274">
        <v>2222222</v>
      </c>
      <c r="H2274">
        <v>0</v>
      </c>
      <c r="I2274">
        <v>0</v>
      </c>
      <c r="J2274">
        <v>0</v>
      </c>
      <c r="K2274">
        <v>0</v>
      </c>
      <c r="L2274">
        <v>0</v>
      </c>
      <c r="M2274">
        <v>0</v>
      </c>
    </row>
    <row r="2275" spans="2:13" x14ac:dyDescent="0.2">
      <c r="B2275">
        <v>0</v>
      </c>
      <c r="C2275">
        <v>0</v>
      </c>
      <c r="D2275">
        <v>0</v>
      </c>
      <c r="E2275">
        <v>0</v>
      </c>
      <c r="F2275">
        <v>0</v>
      </c>
      <c r="G2275">
        <v>2222222</v>
      </c>
      <c r="H2275">
        <v>0</v>
      </c>
      <c r="I2275">
        <v>0</v>
      </c>
      <c r="J2275">
        <v>0</v>
      </c>
      <c r="K2275">
        <v>0</v>
      </c>
      <c r="L2275">
        <v>0</v>
      </c>
      <c r="M2275">
        <v>0</v>
      </c>
    </row>
    <row r="2276" spans="2:13" x14ac:dyDescent="0.2">
      <c r="B2276">
        <v>0</v>
      </c>
      <c r="C2276">
        <v>0</v>
      </c>
      <c r="D2276">
        <v>0</v>
      </c>
      <c r="E2276">
        <v>0</v>
      </c>
      <c r="F2276">
        <v>0</v>
      </c>
      <c r="G2276">
        <v>2222222</v>
      </c>
      <c r="H2276">
        <v>0</v>
      </c>
      <c r="I2276">
        <v>0</v>
      </c>
      <c r="J2276">
        <v>0</v>
      </c>
      <c r="K2276">
        <v>0</v>
      </c>
      <c r="L2276">
        <v>0</v>
      </c>
      <c r="M2276">
        <v>0</v>
      </c>
    </row>
    <row r="2277" spans="2:13" x14ac:dyDescent="0.2">
      <c r="B2277">
        <v>0</v>
      </c>
      <c r="C2277">
        <v>0</v>
      </c>
      <c r="D2277">
        <v>0</v>
      </c>
      <c r="E2277">
        <v>0</v>
      </c>
      <c r="F2277">
        <v>0</v>
      </c>
      <c r="G2277">
        <v>2222222</v>
      </c>
      <c r="H2277">
        <v>0</v>
      </c>
      <c r="I2277">
        <v>0</v>
      </c>
      <c r="J2277">
        <v>0</v>
      </c>
      <c r="K2277">
        <v>0</v>
      </c>
      <c r="L2277">
        <v>0</v>
      </c>
      <c r="M2277">
        <v>0</v>
      </c>
    </row>
    <row r="2278" spans="2:13" x14ac:dyDescent="0.2">
      <c r="B2278">
        <v>0</v>
      </c>
      <c r="C2278">
        <v>0</v>
      </c>
      <c r="D2278">
        <v>0</v>
      </c>
      <c r="E2278">
        <v>0</v>
      </c>
      <c r="F2278">
        <v>0</v>
      </c>
      <c r="G2278">
        <v>2222222</v>
      </c>
      <c r="H2278">
        <v>0</v>
      </c>
      <c r="I2278">
        <v>0</v>
      </c>
      <c r="J2278">
        <v>0</v>
      </c>
      <c r="K2278">
        <v>0</v>
      </c>
      <c r="L2278">
        <v>0</v>
      </c>
      <c r="M2278">
        <v>0</v>
      </c>
    </row>
    <row r="2279" spans="2:13" x14ac:dyDescent="0.2">
      <c r="B2279">
        <v>0</v>
      </c>
      <c r="C2279">
        <v>0</v>
      </c>
      <c r="D2279">
        <v>0</v>
      </c>
      <c r="E2279">
        <v>0</v>
      </c>
      <c r="F2279">
        <v>0</v>
      </c>
      <c r="G2279">
        <v>2222222</v>
      </c>
      <c r="H2279">
        <v>0</v>
      </c>
      <c r="I2279">
        <v>0</v>
      </c>
      <c r="J2279">
        <v>0</v>
      </c>
      <c r="K2279">
        <v>0</v>
      </c>
      <c r="L2279">
        <v>0</v>
      </c>
      <c r="M2279">
        <v>0</v>
      </c>
    </row>
    <row r="2280" spans="2:13" x14ac:dyDescent="0.2">
      <c r="B2280">
        <v>0</v>
      </c>
      <c r="C2280">
        <v>0</v>
      </c>
      <c r="D2280">
        <v>0</v>
      </c>
      <c r="E2280">
        <v>0</v>
      </c>
      <c r="F2280">
        <v>0</v>
      </c>
      <c r="G2280">
        <v>2222222</v>
      </c>
      <c r="H2280">
        <v>0</v>
      </c>
      <c r="I2280">
        <v>0</v>
      </c>
      <c r="J2280">
        <v>0</v>
      </c>
      <c r="K2280">
        <v>0</v>
      </c>
      <c r="L2280">
        <v>0</v>
      </c>
      <c r="M2280">
        <v>0</v>
      </c>
    </row>
    <row r="2281" spans="2:13" x14ac:dyDescent="0.2">
      <c r="B2281">
        <v>0</v>
      </c>
      <c r="C2281">
        <v>0</v>
      </c>
      <c r="D2281">
        <v>0</v>
      </c>
      <c r="E2281">
        <v>0</v>
      </c>
      <c r="F2281">
        <v>0</v>
      </c>
      <c r="G2281">
        <v>2222222</v>
      </c>
      <c r="H2281">
        <v>0</v>
      </c>
      <c r="I2281">
        <v>0</v>
      </c>
      <c r="J2281">
        <v>0</v>
      </c>
      <c r="K2281">
        <v>0</v>
      </c>
      <c r="L2281">
        <v>0</v>
      </c>
      <c r="M2281">
        <v>0</v>
      </c>
    </row>
    <row r="2282" spans="2:13" x14ac:dyDescent="0.2">
      <c r="B2282">
        <v>0</v>
      </c>
      <c r="C2282">
        <v>0</v>
      </c>
      <c r="D2282">
        <v>0</v>
      </c>
      <c r="E2282">
        <v>0</v>
      </c>
      <c r="F2282">
        <v>0</v>
      </c>
      <c r="G2282">
        <v>2222222</v>
      </c>
      <c r="H2282">
        <v>0</v>
      </c>
      <c r="I2282">
        <v>0</v>
      </c>
      <c r="J2282">
        <v>0</v>
      </c>
      <c r="K2282">
        <v>0</v>
      </c>
      <c r="L2282">
        <v>0</v>
      </c>
      <c r="M2282">
        <v>0</v>
      </c>
    </row>
    <row r="2283" spans="2:13" x14ac:dyDescent="0.2">
      <c r="B2283">
        <v>0</v>
      </c>
      <c r="C2283">
        <v>0</v>
      </c>
      <c r="D2283">
        <v>0</v>
      </c>
      <c r="E2283">
        <v>0</v>
      </c>
      <c r="F2283">
        <v>0</v>
      </c>
      <c r="G2283">
        <v>2222222</v>
      </c>
      <c r="H2283">
        <v>0</v>
      </c>
      <c r="I2283">
        <v>0</v>
      </c>
      <c r="J2283">
        <v>0</v>
      </c>
      <c r="K2283">
        <v>0</v>
      </c>
      <c r="L2283">
        <v>0</v>
      </c>
      <c r="M2283">
        <v>0</v>
      </c>
    </row>
    <row r="2284" spans="2:13" x14ac:dyDescent="0.2">
      <c r="B2284">
        <v>0</v>
      </c>
      <c r="C2284">
        <v>0</v>
      </c>
      <c r="D2284">
        <v>0</v>
      </c>
      <c r="E2284">
        <v>0</v>
      </c>
      <c r="F2284">
        <v>0</v>
      </c>
      <c r="G2284">
        <v>2222222</v>
      </c>
      <c r="H2284">
        <v>0</v>
      </c>
      <c r="I2284">
        <v>0</v>
      </c>
      <c r="J2284">
        <v>0</v>
      </c>
      <c r="K2284">
        <v>0</v>
      </c>
      <c r="L2284">
        <v>0</v>
      </c>
      <c r="M2284">
        <v>0</v>
      </c>
    </row>
    <row r="2285" spans="2:13" x14ac:dyDescent="0.2">
      <c r="B2285">
        <v>0</v>
      </c>
      <c r="C2285">
        <v>0</v>
      </c>
      <c r="D2285">
        <v>0</v>
      </c>
      <c r="E2285">
        <v>0</v>
      </c>
      <c r="F2285">
        <v>0</v>
      </c>
      <c r="G2285">
        <v>2222222</v>
      </c>
      <c r="H2285">
        <v>0</v>
      </c>
      <c r="I2285">
        <v>0</v>
      </c>
      <c r="J2285">
        <v>0</v>
      </c>
      <c r="K2285">
        <v>0</v>
      </c>
      <c r="L2285">
        <v>0</v>
      </c>
      <c r="M2285">
        <v>0</v>
      </c>
    </row>
    <row r="2286" spans="2:13" x14ac:dyDescent="0.2">
      <c r="B2286">
        <v>0</v>
      </c>
      <c r="C2286">
        <v>0</v>
      </c>
      <c r="D2286">
        <v>0</v>
      </c>
      <c r="E2286">
        <v>0</v>
      </c>
      <c r="F2286">
        <v>0</v>
      </c>
      <c r="G2286">
        <v>2222222</v>
      </c>
      <c r="H2286">
        <v>0</v>
      </c>
      <c r="I2286">
        <v>0</v>
      </c>
      <c r="J2286">
        <v>0</v>
      </c>
      <c r="K2286">
        <v>0</v>
      </c>
      <c r="L2286">
        <v>0</v>
      </c>
      <c r="M2286">
        <v>0</v>
      </c>
    </row>
    <row r="2287" spans="2:13" x14ac:dyDescent="0.2">
      <c r="B2287">
        <v>0</v>
      </c>
      <c r="C2287">
        <v>0</v>
      </c>
      <c r="D2287">
        <v>0</v>
      </c>
      <c r="E2287">
        <v>0</v>
      </c>
      <c r="F2287">
        <v>0</v>
      </c>
      <c r="G2287">
        <v>2222222</v>
      </c>
      <c r="H2287">
        <v>0</v>
      </c>
      <c r="I2287">
        <v>0</v>
      </c>
      <c r="J2287">
        <v>0</v>
      </c>
      <c r="K2287">
        <v>0</v>
      </c>
      <c r="L2287">
        <v>0</v>
      </c>
      <c r="M2287">
        <v>0</v>
      </c>
    </row>
    <row r="2288" spans="2:13" x14ac:dyDescent="0.2">
      <c r="B2288">
        <v>0</v>
      </c>
      <c r="C2288">
        <v>0</v>
      </c>
      <c r="D2288">
        <v>0</v>
      </c>
      <c r="E2288">
        <v>0</v>
      </c>
      <c r="F2288">
        <v>0</v>
      </c>
      <c r="G2288">
        <v>2222222</v>
      </c>
      <c r="H2288">
        <v>0</v>
      </c>
      <c r="I2288">
        <v>0</v>
      </c>
      <c r="J2288">
        <v>0</v>
      </c>
      <c r="K2288">
        <v>0</v>
      </c>
      <c r="L2288">
        <v>0</v>
      </c>
      <c r="M2288">
        <v>0</v>
      </c>
    </row>
    <row r="2289" spans="2:13" x14ac:dyDescent="0.2">
      <c r="B2289">
        <v>0</v>
      </c>
      <c r="C2289">
        <v>0</v>
      </c>
      <c r="D2289">
        <v>0</v>
      </c>
      <c r="E2289">
        <v>0</v>
      </c>
      <c r="F2289">
        <v>0</v>
      </c>
      <c r="G2289">
        <v>2222222</v>
      </c>
      <c r="H2289">
        <v>0</v>
      </c>
      <c r="I2289">
        <v>0</v>
      </c>
      <c r="J2289">
        <v>0</v>
      </c>
      <c r="K2289">
        <v>0</v>
      </c>
      <c r="L2289">
        <v>0</v>
      </c>
      <c r="M2289">
        <v>0</v>
      </c>
    </row>
    <row r="2290" spans="2:13" x14ac:dyDescent="0.2">
      <c r="B2290">
        <v>0</v>
      </c>
      <c r="C2290">
        <v>0</v>
      </c>
      <c r="D2290">
        <v>0</v>
      </c>
      <c r="E2290">
        <v>0</v>
      </c>
      <c r="F2290">
        <v>0</v>
      </c>
      <c r="G2290">
        <v>2222222</v>
      </c>
      <c r="H2290">
        <v>0</v>
      </c>
      <c r="I2290">
        <v>0</v>
      </c>
      <c r="J2290">
        <v>0</v>
      </c>
      <c r="K2290">
        <v>0</v>
      </c>
      <c r="L2290">
        <v>0</v>
      </c>
      <c r="M2290">
        <v>0</v>
      </c>
    </row>
    <row r="2291" spans="2:13" x14ac:dyDescent="0.2">
      <c r="B2291">
        <v>0</v>
      </c>
      <c r="C2291">
        <v>0</v>
      </c>
      <c r="D2291">
        <v>0</v>
      </c>
      <c r="E2291">
        <v>0</v>
      </c>
      <c r="F2291">
        <v>0</v>
      </c>
      <c r="G2291">
        <v>2222222</v>
      </c>
      <c r="H2291">
        <v>0</v>
      </c>
      <c r="I2291">
        <v>0</v>
      </c>
      <c r="J2291">
        <v>0</v>
      </c>
      <c r="K2291">
        <v>0</v>
      </c>
      <c r="L2291">
        <v>0</v>
      </c>
      <c r="M2291">
        <v>0</v>
      </c>
    </row>
    <row r="2292" spans="2:13" x14ac:dyDescent="0.2">
      <c r="B2292">
        <v>0</v>
      </c>
      <c r="C2292">
        <v>0</v>
      </c>
      <c r="D2292">
        <v>0</v>
      </c>
      <c r="E2292">
        <v>0</v>
      </c>
      <c r="F2292">
        <v>0</v>
      </c>
      <c r="G2292">
        <v>2222222</v>
      </c>
      <c r="H2292">
        <v>0</v>
      </c>
      <c r="I2292">
        <v>0</v>
      </c>
      <c r="J2292">
        <v>0</v>
      </c>
      <c r="K2292">
        <v>0</v>
      </c>
      <c r="L2292">
        <v>0</v>
      </c>
      <c r="M2292">
        <v>0</v>
      </c>
    </row>
    <row r="2293" spans="2:13" x14ac:dyDescent="0.2">
      <c r="B2293">
        <v>0</v>
      </c>
      <c r="C2293">
        <v>0</v>
      </c>
      <c r="D2293">
        <v>0</v>
      </c>
      <c r="E2293">
        <v>0</v>
      </c>
      <c r="F2293">
        <v>0</v>
      </c>
      <c r="G2293">
        <v>2222222</v>
      </c>
      <c r="H2293">
        <v>0</v>
      </c>
      <c r="I2293">
        <v>0</v>
      </c>
      <c r="J2293">
        <v>0</v>
      </c>
      <c r="K2293">
        <v>0</v>
      </c>
      <c r="L2293">
        <v>0</v>
      </c>
      <c r="M2293">
        <v>0</v>
      </c>
    </row>
    <row r="2294" spans="2:13" x14ac:dyDescent="0.2">
      <c r="B2294">
        <v>0</v>
      </c>
      <c r="C2294">
        <v>0</v>
      </c>
      <c r="D2294">
        <v>0</v>
      </c>
      <c r="E2294">
        <v>0</v>
      </c>
      <c r="F2294">
        <v>0</v>
      </c>
      <c r="G2294">
        <v>2222222</v>
      </c>
      <c r="H2294">
        <v>0</v>
      </c>
      <c r="I2294">
        <v>0</v>
      </c>
      <c r="J2294">
        <v>0</v>
      </c>
      <c r="K2294">
        <v>0</v>
      </c>
      <c r="L2294">
        <v>0</v>
      </c>
      <c r="M2294">
        <v>0</v>
      </c>
    </row>
    <row r="2295" spans="2:13" x14ac:dyDescent="0.2">
      <c r="B2295">
        <v>0</v>
      </c>
      <c r="C2295">
        <v>0</v>
      </c>
      <c r="D2295">
        <v>0</v>
      </c>
      <c r="E2295">
        <v>0</v>
      </c>
      <c r="F2295">
        <v>0</v>
      </c>
      <c r="G2295">
        <v>2222222</v>
      </c>
      <c r="H2295">
        <v>0</v>
      </c>
      <c r="I2295">
        <v>0</v>
      </c>
      <c r="J2295">
        <v>0</v>
      </c>
      <c r="K2295">
        <v>0</v>
      </c>
      <c r="L2295">
        <v>0</v>
      </c>
      <c r="M2295">
        <v>0</v>
      </c>
    </row>
    <row r="2296" spans="2:13" x14ac:dyDescent="0.2">
      <c r="B2296">
        <v>0</v>
      </c>
      <c r="C2296">
        <v>0</v>
      </c>
      <c r="D2296">
        <v>0</v>
      </c>
      <c r="E2296">
        <v>0</v>
      </c>
      <c r="F2296">
        <v>0</v>
      </c>
      <c r="G2296">
        <v>2222222</v>
      </c>
      <c r="H2296">
        <v>0</v>
      </c>
      <c r="I2296">
        <v>0</v>
      </c>
      <c r="J2296">
        <v>0</v>
      </c>
      <c r="K2296">
        <v>0</v>
      </c>
      <c r="L2296">
        <v>0</v>
      </c>
      <c r="M2296">
        <v>0</v>
      </c>
    </row>
    <row r="2297" spans="2:13" x14ac:dyDescent="0.2">
      <c r="B2297">
        <v>0</v>
      </c>
      <c r="C2297">
        <v>0</v>
      </c>
      <c r="D2297">
        <v>0</v>
      </c>
      <c r="E2297">
        <v>0</v>
      </c>
      <c r="F2297">
        <v>0</v>
      </c>
      <c r="G2297">
        <v>2222222</v>
      </c>
      <c r="H2297">
        <v>0</v>
      </c>
      <c r="I2297">
        <v>0</v>
      </c>
      <c r="J2297">
        <v>0</v>
      </c>
      <c r="K2297">
        <v>0</v>
      </c>
      <c r="L2297">
        <v>0</v>
      </c>
      <c r="M2297">
        <v>0</v>
      </c>
    </row>
    <row r="2298" spans="2:13" x14ac:dyDescent="0.2">
      <c r="B2298">
        <v>0</v>
      </c>
      <c r="C2298">
        <v>0</v>
      </c>
      <c r="D2298">
        <v>0</v>
      </c>
      <c r="E2298">
        <v>0</v>
      </c>
      <c r="F2298">
        <v>0</v>
      </c>
      <c r="G2298">
        <v>2222222</v>
      </c>
      <c r="H2298">
        <v>0</v>
      </c>
      <c r="I2298">
        <v>0</v>
      </c>
      <c r="J2298">
        <v>0</v>
      </c>
      <c r="K2298">
        <v>0</v>
      </c>
      <c r="L2298">
        <v>0</v>
      </c>
      <c r="M2298">
        <v>0</v>
      </c>
    </row>
    <row r="2299" spans="2:13" x14ac:dyDescent="0.2">
      <c r="B2299">
        <v>0</v>
      </c>
      <c r="C2299">
        <v>0</v>
      </c>
      <c r="D2299">
        <v>0</v>
      </c>
      <c r="E2299">
        <v>0</v>
      </c>
      <c r="F2299">
        <v>0</v>
      </c>
      <c r="G2299">
        <v>2222222</v>
      </c>
      <c r="H2299">
        <v>0</v>
      </c>
      <c r="I2299">
        <v>0</v>
      </c>
      <c r="J2299">
        <v>0</v>
      </c>
      <c r="K2299">
        <v>0</v>
      </c>
      <c r="L2299">
        <v>0</v>
      </c>
      <c r="M2299">
        <v>0</v>
      </c>
    </row>
    <row r="2300" spans="2:13" x14ac:dyDescent="0.2">
      <c r="B2300">
        <v>0</v>
      </c>
      <c r="C2300">
        <v>0</v>
      </c>
      <c r="D2300">
        <v>0</v>
      </c>
      <c r="E2300">
        <v>0</v>
      </c>
      <c r="F2300">
        <v>0</v>
      </c>
      <c r="G2300">
        <v>2222222</v>
      </c>
      <c r="H2300">
        <v>0</v>
      </c>
      <c r="I2300">
        <v>0</v>
      </c>
      <c r="J2300">
        <v>0</v>
      </c>
      <c r="K2300">
        <v>0</v>
      </c>
      <c r="L2300">
        <v>0</v>
      </c>
      <c r="M2300">
        <v>0</v>
      </c>
    </row>
    <row r="2301" spans="2:13" x14ac:dyDescent="0.2">
      <c r="B2301">
        <v>0</v>
      </c>
      <c r="C2301">
        <v>0</v>
      </c>
      <c r="D2301">
        <v>0</v>
      </c>
      <c r="E2301">
        <v>0</v>
      </c>
      <c r="F2301">
        <v>0</v>
      </c>
      <c r="G2301">
        <v>2222222</v>
      </c>
      <c r="H2301">
        <v>0</v>
      </c>
      <c r="I2301">
        <v>0</v>
      </c>
      <c r="J2301">
        <v>0</v>
      </c>
      <c r="K2301">
        <v>0</v>
      </c>
      <c r="L2301">
        <v>0</v>
      </c>
      <c r="M2301">
        <v>0</v>
      </c>
    </row>
    <row r="2302" spans="2:13" x14ac:dyDescent="0.2">
      <c r="B2302">
        <v>0</v>
      </c>
      <c r="C2302">
        <v>0</v>
      </c>
      <c r="D2302">
        <v>0</v>
      </c>
      <c r="E2302">
        <v>0</v>
      </c>
      <c r="F2302">
        <v>0</v>
      </c>
      <c r="G2302">
        <v>2222222</v>
      </c>
      <c r="H2302">
        <v>0</v>
      </c>
      <c r="I2302">
        <v>0</v>
      </c>
      <c r="J2302">
        <v>0</v>
      </c>
      <c r="K2302">
        <v>0</v>
      </c>
      <c r="L2302">
        <v>0</v>
      </c>
      <c r="M2302">
        <v>0</v>
      </c>
    </row>
    <row r="2303" spans="2:13" x14ac:dyDescent="0.2">
      <c r="B2303">
        <v>0</v>
      </c>
      <c r="C2303">
        <v>0</v>
      </c>
      <c r="D2303">
        <v>0</v>
      </c>
      <c r="E2303">
        <v>0</v>
      </c>
      <c r="F2303">
        <v>0</v>
      </c>
      <c r="G2303">
        <v>2222222</v>
      </c>
      <c r="H2303">
        <v>0</v>
      </c>
      <c r="I2303">
        <v>0</v>
      </c>
      <c r="J2303">
        <v>0</v>
      </c>
      <c r="K2303">
        <v>0</v>
      </c>
      <c r="L2303">
        <v>0</v>
      </c>
      <c r="M2303">
        <v>0</v>
      </c>
    </row>
    <row r="2304" spans="2:13" x14ac:dyDescent="0.2">
      <c r="B2304">
        <v>0</v>
      </c>
      <c r="C2304">
        <v>0</v>
      </c>
      <c r="D2304">
        <v>0</v>
      </c>
      <c r="E2304">
        <v>0</v>
      </c>
      <c r="F2304">
        <v>0</v>
      </c>
      <c r="G2304">
        <v>2222222</v>
      </c>
      <c r="H2304">
        <v>0</v>
      </c>
      <c r="I2304">
        <v>0</v>
      </c>
      <c r="J2304">
        <v>0</v>
      </c>
      <c r="K2304">
        <v>0</v>
      </c>
      <c r="L2304">
        <v>0</v>
      </c>
      <c r="M2304">
        <v>0</v>
      </c>
    </row>
    <row r="2305" spans="2:13" x14ac:dyDescent="0.2">
      <c r="B2305">
        <v>0</v>
      </c>
      <c r="C2305">
        <v>0</v>
      </c>
      <c r="D2305">
        <v>0</v>
      </c>
      <c r="E2305">
        <v>0</v>
      </c>
      <c r="F2305">
        <v>0</v>
      </c>
      <c r="G2305">
        <v>2222222</v>
      </c>
      <c r="H2305">
        <v>0</v>
      </c>
      <c r="I2305">
        <v>0</v>
      </c>
      <c r="J2305">
        <v>0</v>
      </c>
      <c r="K2305">
        <v>0</v>
      </c>
      <c r="L2305">
        <v>0</v>
      </c>
      <c r="M2305">
        <v>0</v>
      </c>
    </row>
    <row r="2306" spans="2:13" x14ac:dyDescent="0.2">
      <c r="B2306">
        <v>0</v>
      </c>
      <c r="C2306">
        <v>0</v>
      </c>
      <c r="D2306">
        <v>0</v>
      </c>
      <c r="E2306">
        <v>0</v>
      </c>
      <c r="F2306">
        <v>0</v>
      </c>
      <c r="G2306">
        <v>2222222</v>
      </c>
      <c r="H2306">
        <v>0</v>
      </c>
      <c r="I2306">
        <v>0</v>
      </c>
      <c r="J2306">
        <v>0</v>
      </c>
      <c r="K2306">
        <v>0</v>
      </c>
      <c r="L2306">
        <v>0</v>
      </c>
      <c r="M2306">
        <v>0</v>
      </c>
    </row>
    <row r="2307" spans="2:13" x14ac:dyDescent="0.2">
      <c r="B2307">
        <v>0</v>
      </c>
      <c r="C2307">
        <v>0</v>
      </c>
      <c r="D2307">
        <v>0</v>
      </c>
      <c r="E2307">
        <v>0</v>
      </c>
      <c r="F2307">
        <v>0</v>
      </c>
      <c r="G2307">
        <v>2222222</v>
      </c>
      <c r="H2307">
        <v>0</v>
      </c>
      <c r="I2307">
        <v>0</v>
      </c>
      <c r="J2307">
        <v>0</v>
      </c>
      <c r="K2307">
        <v>0</v>
      </c>
      <c r="L2307">
        <v>0</v>
      </c>
      <c r="M2307">
        <v>0</v>
      </c>
    </row>
    <row r="2308" spans="2:13" x14ac:dyDescent="0.2">
      <c r="B2308">
        <v>0</v>
      </c>
      <c r="C2308">
        <v>0</v>
      </c>
      <c r="D2308">
        <v>0</v>
      </c>
      <c r="E2308">
        <v>0</v>
      </c>
      <c r="F2308">
        <v>0</v>
      </c>
      <c r="G2308">
        <v>2222222</v>
      </c>
      <c r="H2308">
        <v>0</v>
      </c>
      <c r="I2308">
        <v>0</v>
      </c>
      <c r="J2308">
        <v>0</v>
      </c>
      <c r="K2308">
        <v>0</v>
      </c>
      <c r="L2308">
        <v>0</v>
      </c>
      <c r="M2308">
        <v>0</v>
      </c>
    </row>
    <row r="2309" spans="2:13" x14ac:dyDescent="0.2">
      <c r="B2309">
        <v>0</v>
      </c>
      <c r="C2309">
        <v>0</v>
      </c>
      <c r="D2309">
        <v>0</v>
      </c>
      <c r="E2309">
        <v>0</v>
      </c>
      <c r="F2309">
        <v>0</v>
      </c>
      <c r="G2309">
        <v>2222222</v>
      </c>
      <c r="H2309">
        <v>0</v>
      </c>
      <c r="I2309">
        <v>0</v>
      </c>
      <c r="J2309">
        <v>0</v>
      </c>
      <c r="K2309">
        <v>0</v>
      </c>
      <c r="L2309">
        <v>0</v>
      </c>
      <c r="M2309">
        <v>0</v>
      </c>
    </row>
    <row r="2310" spans="2:13" x14ac:dyDescent="0.2">
      <c r="B2310">
        <v>0</v>
      </c>
      <c r="C2310">
        <v>0</v>
      </c>
      <c r="D2310">
        <v>0</v>
      </c>
      <c r="E2310">
        <v>0</v>
      </c>
      <c r="F2310">
        <v>0</v>
      </c>
      <c r="G2310">
        <v>2222222</v>
      </c>
      <c r="H2310">
        <v>0</v>
      </c>
      <c r="I2310">
        <v>0</v>
      </c>
      <c r="J2310">
        <v>0</v>
      </c>
      <c r="K2310">
        <v>0</v>
      </c>
      <c r="L2310">
        <v>0</v>
      </c>
      <c r="M2310">
        <v>0</v>
      </c>
    </row>
    <row r="2311" spans="2:13" x14ac:dyDescent="0.2">
      <c r="B2311">
        <v>0</v>
      </c>
      <c r="C2311">
        <v>0</v>
      </c>
      <c r="D2311">
        <v>0</v>
      </c>
      <c r="E2311">
        <v>0</v>
      </c>
      <c r="F2311">
        <v>0</v>
      </c>
      <c r="G2311">
        <v>2222222</v>
      </c>
      <c r="H2311">
        <v>0</v>
      </c>
      <c r="I2311">
        <v>0</v>
      </c>
      <c r="J2311">
        <v>0</v>
      </c>
      <c r="K2311">
        <v>0</v>
      </c>
      <c r="L2311">
        <v>0</v>
      </c>
      <c r="M2311">
        <v>0</v>
      </c>
    </row>
    <row r="2312" spans="2:13" x14ac:dyDescent="0.2">
      <c r="B2312">
        <v>0</v>
      </c>
      <c r="C2312">
        <v>0</v>
      </c>
      <c r="D2312">
        <v>0</v>
      </c>
      <c r="E2312">
        <v>0</v>
      </c>
      <c r="F2312">
        <v>0</v>
      </c>
      <c r="G2312">
        <v>2222222</v>
      </c>
      <c r="H2312">
        <v>0</v>
      </c>
      <c r="I2312">
        <v>0</v>
      </c>
      <c r="J2312">
        <v>0</v>
      </c>
      <c r="K2312">
        <v>0</v>
      </c>
      <c r="L2312">
        <v>0</v>
      </c>
      <c r="M2312">
        <v>0</v>
      </c>
    </row>
    <row r="2313" spans="2:13" x14ac:dyDescent="0.2">
      <c r="B2313">
        <v>0</v>
      </c>
      <c r="C2313">
        <v>0</v>
      </c>
      <c r="D2313">
        <v>0</v>
      </c>
      <c r="E2313">
        <v>0</v>
      </c>
      <c r="F2313">
        <v>0</v>
      </c>
      <c r="G2313">
        <v>2222222</v>
      </c>
      <c r="H2313">
        <v>0</v>
      </c>
      <c r="I2313">
        <v>0</v>
      </c>
      <c r="J2313">
        <v>0</v>
      </c>
      <c r="K2313">
        <v>0</v>
      </c>
      <c r="L2313">
        <v>0</v>
      </c>
      <c r="M2313">
        <v>0</v>
      </c>
    </row>
    <row r="2314" spans="2:13" x14ac:dyDescent="0.2">
      <c r="B2314">
        <v>0</v>
      </c>
      <c r="C2314">
        <v>0</v>
      </c>
      <c r="D2314">
        <v>0</v>
      </c>
      <c r="E2314">
        <v>0</v>
      </c>
      <c r="F2314">
        <v>0</v>
      </c>
      <c r="G2314">
        <v>2222222</v>
      </c>
      <c r="H2314">
        <v>0</v>
      </c>
      <c r="I2314">
        <v>0</v>
      </c>
      <c r="J2314">
        <v>0</v>
      </c>
      <c r="K2314">
        <v>0</v>
      </c>
      <c r="L2314">
        <v>0</v>
      </c>
      <c r="M2314">
        <v>0</v>
      </c>
    </row>
    <row r="2315" spans="2:13" x14ac:dyDescent="0.2">
      <c r="B2315">
        <v>0</v>
      </c>
      <c r="C2315">
        <v>0</v>
      </c>
      <c r="D2315">
        <v>0</v>
      </c>
      <c r="E2315">
        <v>0</v>
      </c>
      <c r="F2315">
        <v>0</v>
      </c>
      <c r="G2315">
        <v>2222222</v>
      </c>
      <c r="H2315">
        <v>0</v>
      </c>
      <c r="I2315">
        <v>0</v>
      </c>
      <c r="J2315">
        <v>0</v>
      </c>
      <c r="K2315">
        <v>0</v>
      </c>
      <c r="L2315">
        <v>0</v>
      </c>
      <c r="M2315">
        <v>0</v>
      </c>
    </row>
    <row r="2316" spans="2:13" x14ac:dyDescent="0.2">
      <c r="B2316">
        <v>0</v>
      </c>
      <c r="C2316">
        <v>0</v>
      </c>
      <c r="D2316">
        <v>0</v>
      </c>
      <c r="E2316">
        <v>0</v>
      </c>
      <c r="F2316">
        <v>0</v>
      </c>
      <c r="G2316">
        <v>2222222</v>
      </c>
      <c r="H2316">
        <v>0</v>
      </c>
      <c r="I2316">
        <v>0</v>
      </c>
      <c r="J2316">
        <v>0</v>
      </c>
      <c r="K2316">
        <v>0</v>
      </c>
      <c r="L2316">
        <v>0</v>
      </c>
      <c r="M2316">
        <v>0</v>
      </c>
    </row>
    <row r="2317" spans="2:13" x14ac:dyDescent="0.2">
      <c r="B2317">
        <v>0</v>
      </c>
      <c r="C2317">
        <v>0</v>
      </c>
      <c r="D2317">
        <v>0</v>
      </c>
      <c r="E2317">
        <v>0</v>
      </c>
      <c r="F2317">
        <v>0</v>
      </c>
      <c r="G2317">
        <v>2222222</v>
      </c>
      <c r="H2317">
        <v>0</v>
      </c>
      <c r="I2317">
        <v>0</v>
      </c>
      <c r="J2317">
        <v>0</v>
      </c>
      <c r="K2317">
        <v>0</v>
      </c>
      <c r="L2317">
        <v>0</v>
      </c>
      <c r="M2317">
        <v>0</v>
      </c>
    </row>
    <row r="2318" spans="2:13" x14ac:dyDescent="0.2">
      <c r="B2318">
        <v>0</v>
      </c>
      <c r="C2318">
        <v>0</v>
      </c>
      <c r="D2318">
        <v>0</v>
      </c>
      <c r="E2318">
        <v>0</v>
      </c>
      <c r="F2318">
        <v>0</v>
      </c>
      <c r="G2318">
        <v>2222222</v>
      </c>
      <c r="H2318">
        <v>0</v>
      </c>
      <c r="I2318">
        <v>0</v>
      </c>
      <c r="J2318">
        <v>0</v>
      </c>
      <c r="K2318">
        <v>0</v>
      </c>
      <c r="L2318">
        <v>0</v>
      </c>
      <c r="M2318">
        <v>0</v>
      </c>
    </row>
    <row r="2319" spans="2:13" x14ac:dyDescent="0.2">
      <c r="B2319">
        <v>0</v>
      </c>
      <c r="C2319">
        <v>0</v>
      </c>
      <c r="D2319">
        <v>0</v>
      </c>
      <c r="E2319">
        <v>0</v>
      </c>
      <c r="F2319">
        <v>0</v>
      </c>
      <c r="G2319">
        <v>2222222</v>
      </c>
      <c r="H2319">
        <v>0</v>
      </c>
      <c r="I2319">
        <v>0</v>
      </c>
      <c r="J2319">
        <v>0</v>
      </c>
      <c r="K2319">
        <v>0</v>
      </c>
      <c r="L2319">
        <v>0</v>
      </c>
      <c r="M2319">
        <v>0</v>
      </c>
    </row>
    <row r="2320" spans="2:13" x14ac:dyDescent="0.2">
      <c r="B2320">
        <v>0</v>
      </c>
      <c r="C2320">
        <v>0</v>
      </c>
      <c r="D2320">
        <v>0</v>
      </c>
      <c r="E2320">
        <v>0</v>
      </c>
      <c r="F2320">
        <v>0</v>
      </c>
      <c r="G2320">
        <v>2222222</v>
      </c>
      <c r="H2320">
        <v>0</v>
      </c>
      <c r="I2320">
        <v>0</v>
      </c>
      <c r="J2320">
        <v>0</v>
      </c>
      <c r="K2320">
        <v>0</v>
      </c>
      <c r="L2320">
        <v>0</v>
      </c>
      <c r="M2320">
        <v>0</v>
      </c>
    </row>
    <row r="2321" spans="2:13" x14ac:dyDescent="0.2">
      <c r="B2321">
        <v>0</v>
      </c>
      <c r="C2321">
        <v>0</v>
      </c>
      <c r="D2321">
        <v>0</v>
      </c>
      <c r="E2321">
        <v>0</v>
      </c>
      <c r="F2321">
        <v>0</v>
      </c>
      <c r="G2321">
        <v>2222222</v>
      </c>
      <c r="H2321">
        <v>0</v>
      </c>
      <c r="I2321">
        <v>0</v>
      </c>
      <c r="J2321">
        <v>0</v>
      </c>
      <c r="K2321">
        <v>0</v>
      </c>
      <c r="L2321">
        <v>0</v>
      </c>
      <c r="M2321">
        <v>0</v>
      </c>
    </row>
    <row r="2322" spans="2:13" x14ac:dyDescent="0.2">
      <c r="B2322">
        <v>0</v>
      </c>
      <c r="C2322">
        <v>0</v>
      </c>
      <c r="D2322">
        <v>0</v>
      </c>
      <c r="E2322">
        <v>0</v>
      </c>
      <c r="F2322">
        <v>0</v>
      </c>
      <c r="G2322">
        <v>2222222</v>
      </c>
      <c r="H2322">
        <v>0</v>
      </c>
      <c r="I2322">
        <v>0</v>
      </c>
      <c r="J2322">
        <v>0</v>
      </c>
      <c r="K2322">
        <v>0</v>
      </c>
      <c r="L2322">
        <v>0</v>
      </c>
      <c r="M2322">
        <v>0</v>
      </c>
    </row>
    <row r="2323" spans="2:13" x14ac:dyDescent="0.2">
      <c r="B2323">
        <v>0</v>
      </c>
      <c r="C2323">
        <v>0</v>
      </c>
      <c r="D2323">
        <v>0</v>
      </c>
      <c r="E2323">
        <v>0</v>
      </c>
      <c r="F2323">
        <v>0</v>
      </c>
      <c r="G2323">
        <v>2222222</v>
      </c>
      <c r="H2323">
        <v>0</v>
      </c>
      <c r="I2323">
        <v>0</v>
      </c>
      <c r="J2323">
        <v>0</v>
      </c>
      <c r="K2323">
        <v>0</v>
      </c>
      <c r="L2323">
        <v>0</v>
      </c>
      <c r="M2323">
        <v>0</v>
      </c>
    </row>
    <row r="2324" spans="2:13" x14ac:dyDescent="0.2">
      <c r="B2324">
        <v>0</v>
      </c>
      <c r="C2324">
        <v>0</v>
      </c>
      <c r="D2324">
        <v>0</v>
      </c>
      <c r="E2324">
        <v>0</v>
      </c>
      <c r="F2324">
        <v>0</v>
      </c>
      <c r="G2324">
        <v>2222222</v>
      </c>
      <c r="H2324">
        <v>0</v>
      </c>
      <c r="I2324">
        <v>0</v>
      </c>
      <c r="J2324">
        <v>0</v>
      </c>
      <c r="K2324">
        <v>0</v>
      </c>
      <c r="L2324">
        <v>0</v>
      </c>
      <c r="M2324">
        <v>0</v>
      </c>
    </row>
    <row r="2325" spans="2:13" x14ac:dyDescent="0.2">
      <c r="B2325">
        <v>0</v>
      </c>
      <c r="C2325">
        <v>0</v>
      </c>
      <c r="D2325">
        <v>0</v>
      </c>
      <c r="E2325">
        <v>0</v>
      </c>
      <c r="F2325">
        <v>0</v>
      </c>
      <c r="G2325">
        <v>2222222</v>
      </c>
      <c r="H2325">
        <v>0</v>
      </c>
      <c r="I2325">
        <v>0</v>
      </c>
      <c r="J2325">
        <v>0</v>
      </c>
      <c r="K2325">
        <v>0</v>
      </c>
      <c r="L2325">
        <v>0</v>
      </c>
      <c r="M2325">
        <v>0</v>
      </c>
    </row>
    <row r="2326" spans="2:13" x14ac:dyDescent="0.2">
      <c r="B2326">
        <v>0</v>
      </c>
      <c r="C2326">
        <v>0</v>
      </c>
      <c r="D2326">
        <v>0</v>
      </c>
      <c r="E2326">
        <v>0</v>
      </c>
      <c r="F2326">
        <v>0</v>
      </c>
      <c r="G2326">
        <v>2222222</v>
      </c>
      <c r="H2326">
        <v>0</v>
      </c>
      <c r="I2326">
        <v>0</v>
      </c>
      <c r="J2326">
        <v>0</v>
      </c>
      <c r="K2326">
        <v>0</v>
      </c>
      <c r="L2326">
        <v>0</v>
      </c>
      <c r="M2326">
        <v>0</v>
      </c>
    </row>
    <row r="2327" spans="2:13" x14ac:dyDescent="0.2">
      <c r="B2327">
        <v>0</v>
      </c>
      <c r="C2327">
        <v>0</v>
      </c>
      <c r="D2327">
        <v>0</v>
      </c>
      <c r="E2327">
        <v>0</v>
      </c>
      <c r="F2327">
        <v>0</v>
      </c>
      <c r="G2327">
        <v>2222222</v>
      </c>
      <c r="H2327">
        <v>0</v>
      </c>
      <c r="I2327">
        <v>0</v>
      </c>
      <c r="J2327">
        <v>0</v>
      </c>
      <c r="K2327">
        <v>0</v>
      </c>
      <c r="L2327">
        <v>0</v>
      </c>
      <c r="M2327">
        <v>0</v>
      </c>
    </row>
    <row r="2328" spans="2:13" x14ac:dyDescent="0.2">
      <c r="B2328">
        <v>0</v>
      </c>
      <c r="C2328">
        <v>0</v>
      </c>
      <c r="D2328">
        <v>0</v>
      </c>
      <c r="E2328">
        <v>0</v>
      </c>
      <c r="F2328">
        <v>0</v>
      </c>
      <c r="G2328">
        <v>2222222</v>
      </c>
      <c r="H2328">
        <v>0</v>
      </c>
      <c r="I2328">
        <v>0</v>
      </c>
      <c r="J2328">
        <v>0</v>
      </c>
      <c r="K2328">
        <v>0</v>
      </c>
      <c r="L2328">
        <v>0</v>
      </c>
      <c r="M2328">
        <v>0</v>
      </c>
    </row>
    <row r="2329" spans="2:13" x14ac:dyDescent="0.2">
      <c r="B2329">
        <v>0</v>
      </c>
      <c r="C2329">
        <v>0</v>
      </c>
      <c r="D2329">
        <v>0</v>
      </c>
      <c r="E2329">
        <v>0</v>
      </c>
      <c r="F2329">
        <v>0</v>
      </c>
      <c r="G2329">
        <v>2222222</v>
      </c>
      <c r="H2329">
        <v>0</v>
      </c>
      <c r="I2329">
        <v>0</v>
      </c>
      <c r="J2329">
        <v>0</v>
      </c>
      <c r="K2329">
        <v>0</v>
      </c>
      <c r="L2329">
        <v>0</v>
      </c>
      <c r="M2329">
        <v>0</v>
      </c>
    </row>
    <row r="2330" spans="2:13" x14ac:dyDescent="0.2">
      <c r="B2330">
        <v>0</v>
      </c>
      <c r="C2330">
        <v>0</v>
      </c>
      <c r="D2330">
        <v>0</v>
      </c>
      <c r="E2330">
        <v>0</v>
      </c>
      <c r="F2330">
        <v>0</v>
      </c>
      <c r="G2330">
        <v>2222222</v>
      </c>
      <c r="H2330">
        <v>0</v>
      </c>
      <c r="I2330">
        <v>0</v>
      </c>
      <c r="J2330">
        <v>0</v>
      </c>
      <c r="K2330">
        <v>0</v>
      </c>
      <c r="L2330">
        <v>0</v>
      </c>
      <c r="M2330">
        <v>0</v>
      </c>
    </row>
    <row r="2331" spans="2:13" x14ac:dyDescent="0.2">
      <c r="B2331">
        <v>0</v>
      </c>
      <c r="C2331">
        <v>0</v>
      </c>
      <c r="D2331">
        <v>0</v>
      </c>
      <c r="E2331">
        <v>0</v>
      </c>
      <c r="F2331">
        <v>0</v>
      </c>
      <c r="G2331">
        <v>2222222</v>
      </c>
      <c r="H2331">
        <v>0</v>
      </c>
      <c r="I2331">
        <v>0</v>
      </c>
      <c r="J2331">
        <v>0</v>
      </c>
      <c r="K2331">
        <v>0</v>
      </c>
      <c r="L2331">
        <v>0</v>
      </c>
      <c r="M2331">
        <v>0</v>
      </c>
    </row>
    <row r="2332" spans="2:13" x14ac:dyDescent="0.2">
      <c r="B2332">
        <v>0</v>
      </c>
      <c r="C2332">
        <v>0</v>
      </c>
      <c r="D2332">
        <v>0</v>
      </c>
      <c r="E2332">
        <v>0</v>
      </c>
      <c r="F2332">
        <v>0</v>
      </c>
      <c r="G2332">
        <v>2222222</v>
      </c>
      <c r="H2332">
        <v>0</v>
      </c>
      <c r="I2332">
        <v>0</v>
      </c>
      <c r="J2332">
        <v>0</v>
      </c>
      <c r="K2332">
        <v>0</v>
      </c>
      <c r="L2332">
        <v>0</v>
      </c>
      <c r="M2332">
        <v>0</v>
      </c>
    </row>
    <row r="2333" spans="2:13" x14ac:dyDescent="0.2">
      <c r="B2333">
        <v>0</v>
      </c>
      <c r="C2333">
        <v>0</v>
      </c>
      <c r="D2333">
        <v>0</v>
      </c>
      <c r="E2333">
        <v>0</v>
      </c>
      <c r="F2333">
        <v>0</v>
      </c>
      <c r="G2333">
        <v>2222222</v>
      </c>
      <c r="H2333">
        <v>0</v>
      </c>
      <c r="I2333">
        <v>0</v>
      </c>
      <c r="J2333">
        <v>0</v>
      </c>
      <c r="K2333">
        <v>0</v>
      </c>
      <c r="L2333">
        <v>0</v>
      </c>
      <c r="M2333">
        <v>0</v>
      </c>
    </row>
    <row r="2334" spans="2:13" x14ac:dyDescent="0.2">
      <c r="B2334">
        <v>0</v>
      </c>
      <c r="C2334">
        <v>0</v>
      </c>
      <c r="D2334">
        <v>0</v>
      </c>
      <c r="E2334">
        <v>0</v>
      </c>
      <c r="F2334">
        <v>0</v>
      </c>
      <c r="G2334">
        <v>2222222</v>
      </c>
      <c r="H2334">
        <v>0</v>
      </c>
      <c r="I2334">
        <v>0</v>
      </c>
      <c r="J2334">
        <v>0</v>
      </c>
      <c r="K2334">
        <v>0</v>
      </c>
      <c r="L2334">
        <v>0</v>
      </c>
      <c r="M2334">
        <v>0</v>
      </c>
    </row>
    <row r="2335" spans="2:13" x14ac:dyDescent="0.2">
      <c r="B2335">
        <v>0</v>
      </c>
      <c r="C2335">
        <v>0</v>
      </c>
      <c r="D2335">
        <v>0</v>
      </c>
      <c r="E2335">
        <v>0</v>
      </c>
      <c r="F2335">
        <v>0</v>
      </c>
      <c r="G2335">
        <v>2222222</v>
      </c>
      <c r="H2335">
        <v>0</v>
      </c>
      <c r="I2335">
        <v>0</v>
      </c>
      <c r="J2335">
        <v>0</v>
      </c>
      <c r="K2335">
        <v>0</v>
      </c>
      <c r="L2335">
        <v>0</v>
      </c>
      <c r="M2335">
        <v>0</v>
      </c>
    </row>
    <row r="2336" spans="2:13" x14ac:dyDescent="0.2">
      <c r="B2336">
        <v>0</v>
      </c>
      <c r="C2336">
        <v>0</v>
      </c>
      <c r="D2336">
        <v>0</v>
      </c>
      <c r="E2336">
        <v>0</v>
      </c>
      <c r="F2336">
        <v>0</v>
      </c>
      <c r="G2336">
        <v>2222222</v>
      </c>
      <c r="H2336">
        <v>0</v>
      </c>
      <c r="I2336">
        <v>0</v>
      </c>
      <c r="J2336">
        <v>0</v>
      </c>
      <c r="K2336">
        <v>0</v>
      </c>
      <c r="L2336">
        <v>0</v>
      </c>
      <c r="M2336">
        <v>0</v>
      </c>
    </row>
    <row r="2337" spans="2:13" x14ac:dyDescent="0.2">
      <c r="B2337">
        <v>0</v>
      </c>
      <c r="C2337">
        <v>0</v>
      </c>
      <c r="D2337">
        <v>0</v>
      </c>
      <c r="E2337">
        <v>0</v>
      </c>
      <c r="F2337">
        <v>0</v>
      </c>
      <c r="G2337">
        <v>2222222</v>
      </c>
      <c r="H2337">
        <v>0</v>
      </c>
      <c r="I2337">
        <v>0</v>
      </c>
      <c r="J2337">
        <v>0</v>
      </c>
      <c r="K2337">
        <v>0</v>
      </c>
      <c r="L2337">
        <v>0</v>
      </c>
      <c r="M2337">
        <v>0</v>
      </c>
    </row>
    <row r="2338" spans="2:13" x14ac:dyDescent="0.2">
      <c r="B2338">
        <v>0</v>
      </c>
      <c r="C2338">
        <v>0</v>
      </c>
      <c r="D2338">
        <v>0</v>
      </c>
      <c r="E2338">
        <v>0</v>
      </c>
      <c r="F2338">
        <v>0</v>
      </c>
      <c r="G2338">
        <v>2222222</v>
      </c>
      <c r="H2338">
        <v>0</v>
      </c>
      <c r="I2338">
        <v>0</v>
      </c>
      <c r="J2338">
        <v>0</v>
      </c>
      <c r="K2338">
        <v>0</v>
      </c>
      <c r="L2338">
        <v>0</v>
      </c>
      <c r="M2338">
        <v>0</v>
      </c>
    </row>
    <row r="2339" spans="2:13" x14ac:dyDescent="0.2">
      <c r="B2339">
        <v>0</v>
      </c>
      <c r="C2339">
        <v>0</v>
      </c>
      <c r="D2339">
        <v>0</v>
      </c>
      <c r="E2339">
        <v>0</v>
      </c>
      <c r="F2339">
        <v>0</v>
      </c>
      <c r="G2339">
        <v>2222222</v>
      </c>
      <c r="H2339">
        <v>0</v>
      </c>
      <c r="I2339">
        <v>0</v>
      </c>
      <c r="J2339">
        <v>0</v>
      </c>
      <c r="K2339">
        <v>0</v>
      </c>
      <c r="L2339">
        <v>0</v>
      </c>
      <c r="M2339">
        <v>0</v>
      </c>
    </row>
    <row r="2340" spans="2:13" x14ac:dyDescent="0.2">
      <c r="B2340">
        <v>0</v>
      </c>
      <c r="C2340">
        <v>0</v>
      </c>
      <c r="D2340">
        <v>0</v>
      </c>
      <c r="E2340">
        <v>0</v>
      </c>
      <c r="F2340">
        <v>0</v>
      </c>
      <c r="G2340">
        <v>2222222</v>
      </c>
      <c r="H2340">
        <v>0</v>
      </c>
      <c r="I2340">
        <v>0</v>
      </c>
      <c r="J2340">
        <v>0</v>
      </c>
      <c r="K2340">
        <v>0</v>
      </c>
      <c r="L2340">
        <v>0</v>
      </c>
      <c r="M2340">
        <v>0</v>
      </c>
    </row>
    <row r="2341" spans="2:13" x14ac:dyDescent="0.2">
      <c r="B2341">
        <v>0</v>
      </c>
      <c r="C2341">
        <v>0</v>
      </c>
      <c r="D2341">
        <v>0</v>
      </c>
      <c r="E2341">
        <v>0</v>
      </c>
      <c r="F2341">
        <v>0</v>
      </c>
      <c r="G2341">
        <v>2222222</v>
      </c>
      <c r="H2341">
        <v>0</v>
      </c>
      <c r="I2341">
        <v>0</v>
      </c>
      <c r="J2341">
        <v>0</v>
      </c>
      <c r="K2341">
        <v>0</v>
      </c>
      <c r="L2341">
        <v>0</v>
      </c>
      <c r="M2341">
        <v>0</v>
      </c>
    </row>
    <row r="2342" spans="2:13" x14ac:dyDescent="0.2">
      <c r="B2342">
        <v>0</v>
      </c>
      <c r="C2342">
        <v>0</v>
      </c>
      <c r="D2342">
        <v>0</v>
      </c>
      <c r="E2342">
        <v>0</v>
      </c>
      <c r="F2342">
        <v>0</v>
      </c>
      <c r="G2342">
        <v>2222222</v>
      </c>
      <c r="H2342">
        <v>0</v>
      </c>
      <c r="I2342">
        <v>0</v>
      </c>
      <c r="J2342">
        <v>0</v>
      </c>
      <c r="K2342">
        <v>0</v>
      </c>
      <c r="L2342">
        <v>0</v>
      </c>
      <c r="M2342">
        <v>0</v>
      </c>
    </row>
    <row r="2343" spans="2:13" x14ac:dyDescent="0.2">
      <c r="B2343">
        <v>0</v>
      </c>
      <c r="C2343">
        <v>0</v>
      </c>
      <c r="D2343">
        <v>0</v>
      </c>
      <c r="E2343">
        <v>0</v>
      </c>
      <c r="F2343">
        <v>0</v>
      </c>
      <c r="G2343">
        <v>2222222</v>
      </c>
      <c r="H2343">
        <v>0</v>
      </c>
      <c r="I2343">
        <v>0</v>
      </c>
      <c r="J2343">
        <v>0</v>
      </c>
      <c r="K2343">
        <v>0</v>
      </c>
      <c r="L2343">
        <v>0</v>
      </c>
      <c r="M2343">
        <v>0</v>
      </c>
    </row>
    <row r="2344" spans="2:13" x14ac:dyDescent="0.2">
      <c r="B2344">
        <v>0</v>
      </c>
      <c r="C2344">
        <v>0</v>
      </c>
      <c r="D2344">
        <v>0</v>
      </c>
      <c r="E2344">
        <v>0</v>
      </c>
      <c r="F2344">
        <v>0</v>
      </c>
      <c r="G2344">
        <v>2222222</v>
      </c>
      <c r="H2344">
        <v>0</v>
      </c>
      <c r="I2344">
        <v>0</v>
      </c>
      <c r="J2344">
        <v>0</v>
      </c>
      <c r="K2344">
        <v>0</v>
      </c>
      <c r="L2344">
        <v>0</v>
      </c>
      <c r="M2344">
        <v>0</v>
      </c>
    </row>
    <row r="2345" spans="2:13" x14ac:dyDescent="0.2">
      <c r="B2345">
        <v>0</v>
      </c>
      <c r="C2345">
        <v>0</v>
      </c>
      <c r="D2345">
        <v>0</v>
      </c>
      <c r="E2345">
        <v>0</v>
      </c>
      <c r="F2345">
        <v>0</v>
      </c>
      <c r="G2345">
        <v>2222222</v>
      </c>
      <c r="H2345">
        <v>0</v>
      </c>
      <c r="I2345">
        <v>0</v>
      </c>
      <c r="J2345">
        <v>0</v>
      </c>
      <c r="K2345">
        <v>0</v>
      </c>
      <c r="L2345">
        <v>0</v>
      </c>
      <c r="M2345">
        <v>0</v>
      </c>
    </row>
    <row r="2346" spans="2:13" x14ac:dyDescent="0.2">
      <c r="B2346">
        <v>0</v>
      </c>
      <c r="C2346">
        <v>0</v>
      </c>
      <c r="D2346">
        <v>0</v>
      </c>
      <c r="E2346">
        <v>0</v>
      </c>
      <c r="F2346">
        <v>0</v>
      </c>
      <c r="G2346">
        <v>2222222</v>
      </c>
      <c r="H2346">
        <v>0</v>
      </c>
      <c r="I2346">
        <v>0</v>
      </c>
      <c r="J2346">
        <v>0</v>
      </c>
      <c r="K2346">
        <v>0</v>
      </c>
      <c r="L2346">
        <v>0</v>
      </c>
      <c r="M2346">
        <v>0</v>
      </c>
    </row>
    <row r="2347" spans="2:13" x14ac:dyDescent="0.2">
      <c r="B2347">
        <v>0</v>
      </c>
      <c r="C2347">
        <v>0</v>
      </c>
      <c r="D2347">
        <v>0</v>
      </c>
      <c r="E2347">
        <v>0</v>
      </c>
      <c r="F2347">
        <v>0</v>
      </c>
      <c r="G2347">
        <v>2222222</v>
      </c>
      <c r="H2347">
        <v>0</v>
      </c>
      <c r="I2347">
        <v>0</v>
      </c>
      <c r="J2347">
        <v>0</v>
      </c>
      <c r="K2347">
        <v>0</v>
      </c>
      <c r="L2347">
        <v>0</v>
      </c>
      <c r="M2347">
        <v>0</v>
      </c>
    </row>
    <row r="2348" spans="2:13" x14ac:dyDescent="0.2">
      <c r="B2348">
        <v>0</v>
      </c>
      <c r="C2348">
        <v>0</v>
      </c>
      <c r="D2348">
        <v>0</v>
      </c>
      <c r="E2348">
        <v>0</v>
      </c>
      <c r="F2348">
        <v>0</v>
      </c>
      <c r="G2348">
        <v>2222222</v>
      </c>
      <c r="H2348">
        <v>0</v>
      </c>
      <c r="I2348">
        <v>0</v>
      </c>
      <c r="J2348">
        <v>0</v>
      </c>
      <c r="K2348">
        <v>0</v>
      </c>
      <c r="L2348">
        <v>0</v>
      </c>
      <c r="M2348">
        <v>0</v>
      </c>
    </row>
    <row r="2349" spans="2:13" x14ac:dyDescent="0.2">
      <c r="B2349">
        <v>0</v>
      </c>
      <c r="C2349">
        <v>0</v>
      </c>
      <c r="D2349">
        <v>0</v>
      </c>
      <c r="E2349">
        <v>0</v>
      </c>
      <c r="F2349">
        <v>0</v>
      </c>
      <c r="G2349">
        <v>2222222</v>
      </c>
      <c r="H2349">
        <v>0</v>
      </c>
      <c r="I2349">
        <v>0</v>
      </c>
      <c r="J2349">
        <v>0</v>
      </c>
      <c r="K2349">
        <v>0</v>
      </c>
      <c r="L2349">
        <v>0</v>
      </c>
      <c r="M2349">
        <v>0</v>
      </c>
    </row>
    <row r="2350" spans="2:13" x14ac:dyDescent="0.2">
      <c r="B2350">
        <v>0</v>
      </c>
      <c r="C2350">
        <v>0</v>
      </c>
      <c r="D2350">
        <v>0</v>
      </c>
      <c r="E2350">
        <v>0</v>
      </c>
      <c r="F2350">
        <v>0</v>
      </c>
      <c r="G2350">
        <v>2222222</v>
      </c>
      <c r="H2350">
        <v>0</v>
      </c>
      <c r="I2350">
        <v>0</v>
      </c>
      <c r="J2350">
        <v>0</v>
      </c>
      <c r="K2350">
        <v>0</v>
      </c>
      <c r="L2350">
        <v>0</v>
      </c>
      <c r="M2350">
        <v>0</v>
      </c>
    </row>
    <row r="2351" spans="2:13" x14ac:dyDescent="0.2">
      <c r="B2351">
        <v>0</v>
      </c>
      <c r="C2351">
        <v>0</v>
      </c>
      <c r="D2351">
        <v>0</v>
      </c>
      <c r="E2351">
        <v>0</v>
      </c>
      <c r="F2351">
        <v>0</v>
      </c>
      <c r="G2351">
        <v>2222222</v>
      </c>
      <c r="H2351">
        <v>0</v>
      </c>
      <c r="I2351">
        <v>0</v>
      </c>
      <c r="J2351">
        <v>0</v>
      </c>
      <c r="K2351">
        <v>0</v>
      </c>
      <c r="L2351">
        <v>0</v>
      </c>
      <c r="M2351">
        <v>0</v>
      </c>
    </row>
    <row r="2352" spans="2:13" x14ac:dyDescent="0.2">
      <c r="B2352">
        <v>0</v>
      </c>
      <c r="C2352">
        <v>0</v>
      </c>
      <c r="D2352">
        <v>0</v>
      </c>
      <c r="E2352">
        <v>0</v>
      </c>
      <c r="F2352">
        <v>0</v>
      </c>
      <c r="G2352">
        <v>2222222</v>
      </c>
      <c r="H2352">
        <v>0</v>
      </c>
      <c r="I2352">
        <v>0</v>
      </c>
      <c r="J2352">
        <v>0</v>
      </c>
      <c r="K2352">
        <v>0</v>
      </c>
      <c r="L2352">
        <v>0</v>
      </c>
      <c r="M2352">
        <v>0</v>
      </c>
    </row>
    <row r="2353" spans="2:13" x14ac:dyDescent="0.2">
      <c r="B2353">
        <v>0</v>
      </c>
      <c r="C2353">
        <v>0</v>
      </c>
      <c r="D2353">
        <v>0</v>
      </c>
      <c r="E2353">
        <v>0</v>
      </c>
      <c r="F2353">
        <v>0</v>
      </c>
      <c r="G2353">
        <v>2222222</v>
      </c>
      <c r="H2353">
        <v>0</v>
      </c>
      <c r="I2353">
        <v>0</v>
      </c>
      <c r="J2353">
        <v>0</v>
      </c>
      <c r="K2353">
        <v>0</v>
      </c>
      <c r="L2353">
        <v>0</v>
      </c>
      <c r="M2353">
        <v>0</v>
      </c>
    </row>
    <row r="2354" spans="2:13" x14ac:dyDescent="0.2">
      <c r="B2354">
        <v>0</v>
      </c>
      <c r="C2354">
        <v>0</v>
      </c>
      <c r="D2354">
        <v>0</v>
      </c>
      <c r="E2354">
        <v>0</v>
      </c>
      <c r="F2354">
        <v>0</v>
      </c>
      <c r="G2354">
        <v>2222222</v>
      </c>
      <c r="H2354">
        <v>0</v>
      </c>
      <c r="I2354">
        <v>0</v>
      </c>
      <c r="J2354">
        <v>0</v>
      </c>
      <c r="K2354">
        <v>0</v>
      </c>
      <c r="L2354">
        <v>0</v>
      </c>
      <c r="M2354">
        <v>0</v>
      </c>
    </row>
    <row r="2355" spans="2:13" x14ac:dyDescent="0.2">
      <c r="B2355">
        <v>0</v>
      </c>
      <c r="C2355">
        <v>0</v>
      </c>
      <c r="D2355">
        <v>0</v>
      </c>
      <c r="E2355">
        <v>0</v>
      </c>
      <c r="F2355">
        <v>0</v>
      </c>
      <c r="G2355">
        <v>2222222</v>
      </c>
      <c r="H2355">
        <v>0</v>
      </c>
      <c r="I2355">
        <v>0</v>
      </c>
      <c r="J2355">
        <v>0</v>
      </c>
      <c r="K2355">
        <v>0</v>
      </c>
      <c r="L2355">
        <v>0</v>
      </c>
      <c r="M2355">
        <v>0</v>
      </c>
    </row>
    <row r="2356" spans="2:13" x14ac:dyDescent="0.2">
      <c r="B2356">
        <v>0</v>
      </c>
      <c r="C2356">
        <v>0</v>
      </c>
      <c r="D2356">
        <v>0</v>
      </c>
      <c r="E2356">
        <v>0</v>
      </c>
      <c r="F2356">
        <v>0</v>
      </c>
      <c r="G2356">
        <v>2222222</v>
      </c>
      <c r="H2356">
        <v>0</v>
      </c>
      <c r="I2356">
        <v>0</v>
      </c>
      <c r="J2356">
        <v>0</v>
      </c>
      <c r="K2356">
        <v>0</v>
      </c>
      <c r="L2356">
        <v>0</v>
      </c>
      <c r="M2356">
        <v>0</v>
      </c>
    </row>
    <row r="2357" spans="2:13" x14ac:dyDescent="0.2">
      <c r="B2357">
        <v>0</v>
      </c>
      <c r="C2357">
        <v>0</v>
      </c>
      <c r="D2357">
        <v>0</v>
      </c>
      <c r="E2357">
        <v>0</v>
      </c>
      <c r="F2357">
        <v>0</v>
      </c>
      <c r="G2357">
        <v>2222222</v>
      </c>
      <c r="H2357">
        <v>0</v>
      </c>
      <c r="I2357">
        <v>0</v>
      </c>
      <c r="J2357">
        <v>0</v>
      </c>
      <c r="K2357">
        <v>0</v>
      </c>
      <c r="L2357">
        <v>0</v>
      </c>
      <c r="M2357">
        <v>0</v>
      </c>
    </row>
    <row r="2358" spans="2:13" x14ac:dyDescent="0.2">
      <c r="B2358">
        <v>0</v>
      </c>
      <c r="C2358">
        <v>0</v>
      </c>
      <c r="D2358">
        <v>0</v>
      </c>
      <c r="E2358">
        <v>0</v>
      </c>
      <c r="F2358">
        <v>0</v>
      </c>
      <c r="G2358">
        <v>2222222</v>
      </c>
      <c r="H2358">
        <v>0</v>
      </c>
      <c r="I2358">
        <v>0</v>
      </c>
      <c r="J2358">
        <v>0</v>
      </c>
      <c r="K2358">
        <v>0</v>
      </c>
      <c r="L2358">
        <v>0</v>
      </c>
      <c r="M2358">
        <v>0</v>
      </c>
    </row>
    <row r="2359" spans="2:13" x14ac:dyDescent="0.2">
      <c r="B2359">
        <v>0</v>
      </c>
      <c r="C2359">
        <v>0</v>
      </c>
      <c r="D2359">
        <v>0</v>
      </c>
      <c r="E2359">
        <v>0</v>
      </c>
      <c r="F2359">
        <v>0</v>
      </c>
      <c r="G2359">
        <v>2222222</v>
      </c>
      <c r="H2359">
        <v>0</v>
      </c>
      <c r="I2359">
        <v>0</v>
      </c>
      <c r="J2359">
        <v>0</v>
      </c>
      <c r="K2359">
        <v>0</v>
      </c>
      <c r="L2359">
        <v>0</v>
      </c>
      <c r="M2359">
        <v>0</v>
      </c>
    </row>
    <row r="2360" spans="2:13" x14ac:dyDescent="0.2">
      <c r="B2360">
        <v>0</v>
      </c>
      <c r="C2360">
        <v>0</v>
      </c>
      <c r="D2360">
        <v>0</v>
      </c>
      <c r="E2360">
        <v>0</v>
      </c>
      <c r="F2360">
        <v>0</v>
      </c>
      <c r="G2360">
        <v>2222222</v>
      </c>
      <c r="H2360">
        <v>0</v>
      </c>
      <c r="I2360">
        <v>0</v>
      </c>
      <c r="J2360">
        <v>0</v>
      </c>
      <c r="K2360">
        <v>0</v>
      </c>
      <c r="L2360">
        <v>0</v>
      </c>
      <c r="M2360">
        <v>0</v>
      </c>
    </row>
    <row r="2361" spans="2:13" x14ac:dyDescent="0.2">
      <c r="B2361">
        <v>0</v>
      </c>
      <c r="C2361">
        <v>0</v>
      </c>
      <c r="D2361">
        <v>0</v>
      </c>
      <c r="E2361">
        <v>0</v>
      </c>
      <c r="F2361">
        <v>0</v>
      </c>
      <c r="G2361">
        <v>2222222</v>
      </c>
      <c r="H2361">
        <v>0</v>
      </c>
      <c r="I2361">
        <v>0</v>
      </c>
      <c r="J2361">
        <v>0</v>
      </c>
      <c r="K2361">
        <v>0</v>
      </c>
      <c r="L2361">
        <v>0</v>
      </c>
      <c r="M2361">
        <v>0</v>
      </c>
    </row>
    <row r="2362" spans="2:13" x14ac:dyDescent="0.2">
      <c r="B2362">
        <v>0</v>
      </c>
      <c r="C2362">
        <v>0</v>
      </c>
      <c r="D2362">
        <v>0</v>
      </c>
      <c r="E2362">
        <v>0</v>
      </c>
      <c r="F2362">
        <v>0</v>
      </c>
      <c r="G2362">
        <v>2222222</v>
      </c>
      <c r="H2362">
        <v>0</v>
      </c>
      <c r="I2362">
        <v>0</v>
      </c>
      <c r="J2362">
        <v>0</v>
      </c>
      <c r="K2362">
        <v>0</v>
      </c>
      <c r="L2362">
        <v>0</v>
      </c>
      <c r="M2362">
        <v>0</v>
      </c>
    </row>
    <row r="2363" spans="2:13" x14ac:dyDescent="0.2">
      <c r="B2363">
        <v>0</v>
      </c>
      <c r="C2363">
        <v>0</v>
      </c>
      <c r="D2363">
        <v>0</v>
      </c>
      <c r="E2363">
        <v>0</v>
      </c>
      <c r="F2363">
        <v>0</v>
      </c>
      <c r="G2363">
        <v>2222222</v>
      </c>
      <c r="H2363">
        <v>0</v>
      </c>
      <c r="I2363">
        <v>0</v>
      </c>
      <c r="J2363">
        <v>0</v>
      </c>
      <c r="K2363">
        <v>0</v>
      </c>
      <c r="L2363">
        <v>0</v>
      </c>
      <c r="M2363">
        <v>0</v>
      </c>
    </row>
    <row r="2364" spans="2:13" x14ac:dyDescent="0.2">
      <c r="B2364">
        <v>0</v>
      </c>
      <c r="C2364">
        <v>0</v>
      </c>
      <c r="D2364">
        <v>0</v>
      </c>
      <c r="E2364">
        <v>0</v>
      </c>
      <c r="F2364">
        <v>0</v>
      </c>
      <c r="G2364">
        <v>2222222</v>
      </c>
      <c r="H2364">
        <v>0</v>
      </c>
      <c r="I2364">
        <v>0</v>
      </c>
      <c r="J2364">
        <v>0</v>
      </c>
      <c r="K2364">
        <v>0</v>
      </c>
      <c r="L2364">
        <v>0</v>
      </c>
      <c r="M2364">
        <v>0</v>
      </c>
    </row>
    <row r="2365" spans="2:13" x14ac:dyDescent="0.2">
      <c r="B2365">
        <v>0</v>
      </c>
      <c r="C2365">
        <v>0</v>
      </c>
      <c r="D2365">
        <v>0</v>
      </c>
      <c r="E2365">
        <v>0</v>
      </c>
      <c r="F2365">
        <v>0</v>
      </c>
      <c r="G2365">
        <v>2222222</v>
      </c>
      <c r="H2365">
        <v>0</v>
      </c>
      <c r="I2365">
        <v>0</v>
      </c>
      <c r="J2365">
        <v>0</v>
      </c>
      <c r="K2365">
        <v>0</v>
      </c>
      <c r="L2365">
        <v>0</v>
      </c>
      <c r="M2365">
        <v>0</v>
      </c>
    </row>
    <row r="2366" spans="2:13" x14ac:dyDescent="0.2">
      <c r="B2366">
        <v>0</v>
      </c>
      <c r="C2366">
        <v>0</v>
      </c>
      <c r="D2366">
        <v>0</v>
      </c>
      <c r="E2366">
        <v>0</v>
      </c>
      <c r="F2366">
        <v>0</v>
      </c>
      <c r="G2366">
        <v>2222222</v>
      </c>
      <c r="H2366">
        <v>0</v>
      </c>
      <c r="I2366">
        <v>0</v>
      </c>
      <c r="J2366">
        <v>0</v>
      </c>
      <c r="K2366">
        <v>0</v>
      </c>
      <c r="L2366">
        <v>0</v>
      </c>
      <c r="M2366">
        <v>0</v>
      </c>
    </row>
    <row r="2367" spans="2:13" x14ac:dyDescent="0.2">
      <c r="B2367">
        <v>0</v>
      </c>
      <c r="C2367">
        <v>0</v>
      </c>
      <c r="D2367">
        <v>0</v>
      </c>
      <c r="E2367">
        <v>0</v>
      </c>
      <c r="F2367">
        <v>0</v>
      </c>
      <c r="G2367">
        <v>2222222</v>
      </c>
      <c r="H2367">
        <v>0</v>
      </c>
      <c r="I2367">
        <v>0</v>
      </c>
      <c r="J2367">
        <v>0</v>
      </c>
      <c r="K2367">
        <v>0</v>
      </c>
      <c r="L2367">
        <v>0</v>
      </c>
      <c r="M2367">
        <v>0</v>
      </c>
    </row>
    <row r="2368" spans="2:13" x14ac:dyDescent="0.2">
      <c r="B2368">
        <v>0</v>
      </c>
      <c r="C2368">
        <v>0</v>
      </c>
      <c r="D2368">
        <v>0</v>
      </c>
      <c r="E2368">
        <v>0</v>
      </c>
      <c r="F2368">
        <v>0</v>
      </c>
      <c r="G2368">
        <v>2222222</v>
      </c>
      <c r="H2368">
        <v>0</v>
      </c>
      <c r="I2368">
        <v>0</v>
      </c>
      <c r="J2368">
        <v>0</v>
      </c>
      <c r="K2368">
        <v>0</v>
      </c>
      <c r="L2368">
        <v>0</v>
      </c>
      <c r="M2368">
        <v>0</v>
      </c>
    </row>
    <row r="2369" spans="2:13" x14ac:dyDescent="0.2">
      <c r="B2369">
        <v>0</v>
      </c>
      <c r="C2369">
        <v>0</v>
      </c>
      <c r="D2369">
        <v>0</v>
      </c>
      <c r="E2369">
        <v>0</v>
      </c>
      <c r="F2369">
        <v>0</v>
      </c>
      <c r="G2369">
        <v>2222222</v>
      </c>
      <c r="H2369">
        <v>0</v>
      </c>
      <c r="I2369">
        <v>0</v>
      </c>
      <c r="J2369">
        <v>0</v>
      </c>
      <c r="K2369">
        <v>0</v>
      </c>
      <c r="L2369">
        <v>0</v>
      </c>
      <c r="M2369">
        <v>0</v>
      </c>
    </row>
    <row r="2370" spans="2:13" x14ac:dyDescent="0.2">
      <c r="B2370">
        <v>0</v>
      </c>
      <c r="C2370">
        <v>0</v>
      </c>
      <c r="D2370">
        <v>0</v>
      </c>
      <c r="E2370">
        <v>0</v>
      </c>
      <c r="F2370">
        <v>0</v>
      </c>
      <c r="G2370">
        <v>2222222</v>
      </c>
      <c r="H2370">
        <v>0</v>
      </c>
      <c r="I2370">
        <v>0</v>
      </c>
      <c r="J2370">
        <v>0</v>
      </c>
      <c r="K2370">
        <v>0</v>
      </c>
      <c r="L2370">
        <v>0</v>
      </c>
      <c r="M2370">
        <v>0</v>
      </c>
    </row>
    <row r="2371" spans="2:13" x14ac:dyDescent="0.2">
      <c r="B2371">
        <v>0</v>
      </c>
      <c r="C2371">
        <v>0</v>
      </c>
      <c r="D2371">
        <v>0</v>
      </c>
      <c r="E2371">
        <v>0</v>
      </c>
      <c r="F2371">
        <v>0</v>
      </c>
      <c r="G2371">
        <v>2222222</v>
      </c>
      <c r="H2371">
        <v>0</v>
      </c>
      <c r="I2371">
        <v>0</v>
      </c>
      <c r="J2371">
        <v>0</v>
      </c>
      <c r="K2371">
        <v>0</v>
      </c>
      <c r="L2371">
        <v>0</v>
      </c>
      <c r="M2371">
        <v>0</v>
      </c>
    </row>
    <row r="2372" spans="2:13" x14ac:dyDescent="0.2">
      <c r="B2372">
        <v>0</v>
      </c>
      <c r="C2372">
        <v>0</v>
      </c>
      <c r="D2372">
        <v>0</v>
      </c>
      <c r="E2372">
        <v>0</v>
      </c>
      <c r="F2372">
        <v>0</v>
      </c>
      <c r="G2372">
        <v>2222222</v>
      </c>
      <c r="H2372">
        <v>0</v>
      </c>
      <c r="I2372">
        <v>0</v>
      </c>
      <c r="J2372">
        <v>0</v>
      </c>
      <c r="K2372">
        <v>0</v>
      </c>
      <c r="L2372">
        <v>0</v>
      </c>
      <c r="M2372">
        <v>0</v>
      </c>
    </row>
    <row r="2373" spans="2:13" x14ac:dyDescent="0.2">
      <c r="B2373">
        <v>0</v>
      </c>
      <c r="C2373">
        <v>0</v>
      </c>
      <c r="D2373">
        <v>0</v>
      </c>
      <c r="E2373">
        <v>0</v>
      </c>
      <c r="F2373">
        <v>0</v>
      </c>
      <c r="G2373">
        <v>2222222</v>
      </c>
      <c r="H2373">
        <v>0</v>
      </c>
      <c r="I2373">
        <v>0</v>
      </c>
      <c r="J2373">
        <v>0</v>
      </c>
      <c r="K2373">
        <v>0</v>
      </c>
      <c r="L2373">
        <v>0</v>
      </c>
      <c r="M2373">
        <v>0</v>
      </c>
    </row>
    <row r="2374" spans="2:13" x14ac:dyDescent="0.2">
      <c r="B2374">
        <v>0</v>
      </c>
      <c r="C2374">
        <v>0</v>
      </c>
      <c r="D2374">
        <v>0</v>
      </c>
      <c r="E2374">
        <v>0</v>
      </c>
      <c r="F2374">
        <v>0</v>
      </c>
      <c r="G2374">
        <v>2222222</v>
      </c>
      <c r="H2374">
        <v>0</v>
      </c>
      <c r="I2374">
        <v>0</v>
      </c>
      <c r="J2374">
        <v>0</v>
      </c>
      <c r="K2374">
        <v>0</v>
      </c>
      <c r="L2374">
        <v>0</v>
      </c>
      <c r="M2374">
        <v>0</v>
      </c>
    </row>
    <row r="2375" spans="2:13" x14ac:dyDescent="0.2">
      <c r="B2375">
        <v>0</v>
      </c>
      <c r="C2375">
        <v>0</v>
      </c>
      <c r="D2375">
        <v>0</v>
      </c>
      <c r="E2375">
        <v>0</v>
      </c>
      <c r="F2375">
        <v>0</v>
      </c>
      <c r="G2375">
        <v>2222222</v>
      </c>
      <c r="H2375">
        <v>0</v>
      </c>
      <c r="I2375">
        <v>0</v>
      </c>
      <c r="J2375">
        <v>0</v>
      </c>
      <c r="K2375">
        <v>0</v>
      </c>
      <c r="L2375">
        <v>0</v>
      </c>
      <c r="M2375">
        <v>0</v>
      </c>
    </row>
    <row r="2376" spans="2:13" x14ac:dyDescent="0.2">
      <c r="B2376">
        <v>0</v>
      </c>
      <c r="C2376">
        <v>0</v>
      </c>
      <c r="D2376">
        <v>0</v>
      </c>
      <c r="E2376">
        <v>0</v>
      </c>
      <c r="F2376">
        <v>0</v>
      </c>
      <c r="G2376">
        <v>2222222</v>
      </c>
      <c r="H2376">
        <v>0</v>
      </c>
      <c r="I2376">
        <v>0</v>
      </c>
      <c r="J2376">
        <v>0</v>
      </c>
      <c r="K2376">
        <v>0</v>
      </c>
      <c r="L2376">
        <v>0</v>
      </c>
      <c r="M2376">
        <v>0</v>
      </c>
    </row>
    <row r="2377" spans="2:13" x14ac:dyDescent="0.2">
      <c r="B2377">
        <v>0</v>
      </c>
      <c r="C2377">
        <v>0</v>
      </c>
      <c r="D2377">
        <v>0</v>
      </c>
      <c r="E2377">
        <v>0</v>
      </c>
      <c r="F2377">
        <v>0</v>
      </c>
      <c r="G2377">
        <v>2222222</v>
      </c>
      <c r="H2377">
        <v>0</v>
      </c>
      <c r="I2377">
        <v>0</v>
      </c>
      <c r="J2377">
        <v>0</v>
      </c>
      <c r="K2377">
        <v>0</v>
      </c>
      <c r="L2377">
        <v>0</v>
      </c>
      <c r="M2377">
        <v>0</v>
      </c>
    </row>
    <row r="2378" spans="2:13" x14ac:dyDescent="0.2">
      <c r="B2378">
        <v>0</v>
      </c>
      <c r="C2378">
        <v>0</v>
      </c>
      <c r="D2378">
        <v>0</v>
      </c>
      <c r="E2378">
        <v>0</v>
      </c>
      <c r="F2378">
        <v>0</v>
      </c>
      <c r="G2378">
        <v>2222222</v>
      </c>
      <c r="H2378">
        <v>0</v>
      </c>
      <c r="I2378">
        <v>0</v>
      </c>
      <c r="J2378">
        <v>0</v>
      </c>
      <c r="K2378">
        <v>0</v>
      </c>
      <c r="L2378">
        <v>0</v>
      </c>
      <c r="M2378">
        <v>0</v>
      </c>
    </row>
    <row r="2379" spans="2:13" x14ac:dyDescent="0.2">
      <c r="B2379">
        <v>0</v>
      </c>
      <c r="C2379">
        <v>0</v>
      </c>
      <c r="D2379">
        <v>0</v>
      </c>
      <c r="E2379">
        <v>0</v>
      </c>
      <c r="F2379">
        <v>0</v>
      </c>
      <c r="G2379">
        <v>2222222</v>
      </c>
      <c r="H2379">
        <v>0</v>
      </c>
      <c r="I2379">
        <v>0</v>
      </c>
      <c r="J2379">
        <v>0</v>
      </c>
      <c r="K2379">
        <v>0</v>
      </c>
      <c r="L2379">
        <v>0</v>
      </c>
      <c r="M2379">
        <v>0</v>
      </c>
    </row>
    <row r="2380" spans="2:13" x14ac:dyDescent="0.2">
      <c r="B2380">
        <v>0</v>
      </c>
      <c r="C2380">
        <v>0</v>
      </c>
      <c r="D2380">
        <v>0</v>
      </c>
      <c r="E2380">
        <v>0</v>
      </c>
      <c r="F2380">
        <v>0</v>
      </c>
      <c r="G2380">
        <v>2222222</v>
      </c>
      <c r="H2380">
        <v>0</v>
      </c>
      <c r="I2380">
        <v>0</v>
      </c>
      <c r="J2380">
        <v>0</v>
      </c>
      <c r="K2380">
        <v>0</v>
      </c>
      <c r="L2380">
        <v>0</v>
      </c>
      <c r="M2380">
        <v>0</v>
      </c>
    </row>
    <row r="2381" spans="2:13" x14ac:dyDescent="0.2">
      <c r="B2381">
        <v>0</v>
      </c>
      <c r="C2381">
        <v>0</v>
      </c>
      <c r="D2381">
        <v>0</v>
      </c>
      <c r="E2381">
        <v>0</v>
      </c>
      <c r="F2381">
        <v>0</v>
      </c>
      <c r="G2381">
        <v>2222222</v>
      </c>
      <c r="H2381">
        <v>0</v>
      </c>
      <c r="I2381">
        <v>0</v>
      </c>
      <c r="J2381">
        <v>0</v>
      </c>
      <c r="K2381">
        <v>0</v>
      </c>
      <c r="L2381">
        <v>0</v>
      </c>
      <c r="M2381">
        <v>0</v>
      </c>
    </row>
    <row r="2382" spans="2:13" x14ac:dyDescent="0.2">
      <c r="B2382">
        <v>0</v>
      </c>
      <c r="C2382">
        <v>0</v>
      </c>
      <c r="D2382">
        <v>0</v>
      </c>
      <c r="E2382">
        <v>0</v>
      </c>
      <c r="F2382">
        <v>0</v>
      </c>
      <c r="G2382">
        <v>2222222</v>
      </c>
      <c r="H2382">
        <v>0</v>
      </c>
      <c r="I2382">
        <v>0</v>
      </c>
      <c r="J2382">
        <v>0</v>
      </c>
      <c r="K2382">
        <v>0</v>
      </c>
      <c r="L2382">
        <v>0</v>
      </c>
      <c r="M2382">
        <v>0</v>
      </c>
    </row>
    <row r="2383" spans="2:13" x14ac:dyDescent="0.2">
      <c r="B2383">
        <v>0</v>
      </c>
      <c r="C2383">
        <v>0</v>
      </c>
      <c r="D2383">
        <v>0</v>
      </c>
      <c r="E2383">
        <v>0</v>
      </c>
      <c r="F2383">
        <v>0</v>
      </c>
      <c r="G2383">
        <v>2222222</v>
      </c>
      <c r="H2383">
        <v>0</v>
      </c>
      <c r="I2383">
        <v>0</v>
      </c>
      <c r="J2383">
        <v>0</v>
      </c>
      <c r="K2383">
        <v>0</v>
      </c>
      <c r="L2383">
        <v>0</v>
      </c>
      <c r="M2383">
        <v>0</v>
      </c>
    </row>
    <row r="2384" spans="2:13" x14ac:dyDescent="0.2">
      <c r="B2384">
        <v>0</v>
      </c>
      <c r="C2384">
        <v>0</v>
      </c>
      <c r="D2384">
        <v>0</v>
      </c>
      <c r="E2384">
        <v>0</v>
      </c>
      <c r="F2384">
        <v>0</v>
      </c>
      <c r="G2384">
        <v>2222222</v>
      </c>
      <c r="H2384">
        <v>0</v>
      </c>
      <c r="I2384">
        <v>0</v>
      </c>
      <c r="J2384">
        <v>0</v>
      </c>
      <c r="K2384">
        <v>0</v>
      </c>
      <c r="L2384">
        <v>0</v>
      </c>
      <c r="M2384">
        <v>0</v>
      </c>
    </row>
    <row r="2385" spans="2:13" x14ac:dyDescent="0.2">
      <c r="B2385">
        <v>0</v>
      </c>
      <c r="C2385">
        <v>0</v>
      </c>
      <c r="D2385">
        <v>0</v>
      </c>
      <c r="E2385">
        <v>0</v>
      </c>
      <c r="F2385">
        <v>0</v>
      </c>
      <c r="G2385">
        <v>2222222</v>
      </c>
      <c r="H2385">
        <v>0</v>
      </c>
      <c r="I2385">
        <v>0</v>
      </c>
      <c r="J2385">
        <v>0</v>
      </c>
      <c r="K2385">
        <v>0</v>
      </c>
      <c r="L2385">
        <v>0</v>
      </c>
      <c r="M2385">
        <v>0</v>
      </c>
    </row>
    <row r="2386" spans="2:13" x14ac:dyDescent="0.2">
      <c r="B2386">
        <v>0</v>
      </c>
      <c r="C2386">
        <v>0</v>
      </c>
      <c r="D2386">
        <v>0</v>
      </c>
      <c r="E2386">
        <v>0</v>
      </c>
      <c r="F2386">
        <v>0</v>
      </c>
      <c r="G2386">
        <v>2222222</v>
      </c>
      <c r="H2386">
        <v>0</v>
      </c>
      <c r="I2386">
        <v>0</v>
      </c>
      <c r="J2386">
        <v>0</v>
      </c>
      <c r="K2386">
        <v>0</v>
      </c>
      <c r="L2386">
        <v>0</v>
      </c>
      <c r="M2386">
        <v>0</v>
      </c>
    </row>
    <row r="2387" spans="2:13" x14ac:dyDescent="0.2">
      <c r="B2387">
        <v>0</v>
      </c>
      <c r="C2387">
        <v>0</v>
      </c>
      <c r="D2387">
        <v>0</v>
      </c>
      <c r="E2387">
        <v>0</v>
      </c>
      <c r="F2387">
        <v>0</v>
      </c>
      <c r="G2387">
        <v>2222222</v>
      </c>
      <c r="H2387">
        <v>0</v>
      </c>
      <c r="I2387">
        <v>0</v>
      </c>
      <c r="J2387">
        <v>0</v>
      </c>
      <c r="K2387">
        <v>0</v>
      </c>
      <c r="L2387">
        <v>0</v>
      </c>
      <c r="M2387">
        <v>0</v>
      </c>
    </row>
    <row r="2388" spans="2:13" x14ac:dyDescent="0.2">
      <c r="B2388">
        <v>0</v>
      </c>
      <c r="C2388">
        <v>0</v>
      </c>
      <c r="D2388">
        <v>0</v>
      </c>
      <c r="E2388">
        <v>0</v>
      </c>
      <c r="F2388">
        <v>0</v>
      </c>
      <c r="G2388">
        <v>2222222</v>
      </c>
      <c r="H2388">
        <v>0</v>
      </c>
      <c r="I2388">
        <v>0</v>
      </c>
      <c r="J2388">
        <v>0</v>
      </c>
      <c r="K2388">
        <v>0</v>
      </c>
      <c r="L2388">
        <v>0</v>
      </c>
      <c r="M2388">
        <v>0</v>
      </c>
    </row>
    <row r="2389" spans="2:13" x14ac:dyDescent="0.2">
      <c r="B2389">
        <v>0</v>
      </c>
      <c r="C2389">
        <v>0</v>
      </c>
      <c r="D2389">
        <v>0</v>
      </c>
      <c r="E2389">
        <v>0</v>
      </c>
      <c r="F2389">
        <v>0</v>
      </c>
      <c r="G2389">
        <v>2222222</v>
      </c>
      <c r="H2389">
        <v>0</v>
      </c>
      <c r="I2389">
        <v>0</v>
      </c>
      <c r="J2389">
        <v>0</v>
      </c>
      <c r="K2389">
        <v>0</v>
      </c>
      <c r="L2389">
        <v>0</v>
      </c>
      <c r="M2389">
        <v>0</v>
      </c>
    </row>
    <row r="2390" spans="2:13" x14ac:dyDescent="0.2">
      <c r="B2390">
        <v>0</v>
      </c>
      <c r="C2390">
        <v>0</v>
      </c>
      <c r="D2390">
        <v>0</v>
      </c>
      <c r="E2390">
        <v>0</v>
      </c>
      <c r="F2390">
        <v>0</v>
      </c>
      <c r="G2390">
        <v>2222222</v>
      </c>
      <c r="H2390">
        <v>0</v>
      </c>
      <c r="I2390">
        <v>0</v>
      </c>
      <c r="J2390">
        <v>0</v>
      </c>
      <c r="K2390">
        <v>0</v>
      </c>
      <c r="L2390">
        <v>0</v>
      </c>
      <c r="M2390">
        <v>0</v>
      </c>
    </row>
    <row r="2391" spans="2:13" x14ac:dyDescent="0.2">
      <c r="B2391">
        <v>0</v>
      </c>
      <c r="C2391">
        <v>0</v>
      </c>
      <c r="D2391">
        <v>0</v>
      </c>
      <c r="E2391">
        <v>0</v>
      </c>
      <c r="F2391">
        <v>0</v>
      </c>
      <c r="G2391">
        <v>2222222</v>
      </c>
      <c r="H2391">
        <v>0</v>
      </c>
      <c r="I2391">
        <v>0</v>
      </c>
      <c r="J2391">
        <v>0</v>
      </c>
      <c r="K2391">
        <v>0</v>
      </c>
      <c r="L2391">
        <v>0</v>
      </c>
      <c r="M2391">
        <v>0</v>
      </c>
    </row>
    <row r="2392" spans="2:13" x14ac:dyDescent="0.2">
      <c r="B2392">
        <v>0</v>
      </c>
      <c r="C2392">
        <v>0</v>
      </c>
      <c r="D2392">
        <v>0</v>
      </c>
      <c r="E2392">
        <v>0</v>
      </c>
      <c r="F2392">
        <v>0</v>
      </c>
      <c r="G2392">
        <v>2222222</v>
      </c>
      <c r="H2392">
        <v>0</v>
      </c>
      <c r="I2392">
        <v>0</v>
      </c>
      <c r="J2392">
        <v>0</v>
      </c>
      <c r="K2392">
        <v>0</v>
      </c>
      <c r="L2392">
        <v>0</v>
      </c>
      <c r="M2392">
        <v>0</v>
      </c>
    </row>
    <row r="2393" spans="2:13" x14ac:dyDescent="0.2">
      <c r="B2393">
        <v>0</v>
      </c>
      <c r="C2393">
        <v>0</v>
      </c>
      <c r="D2393">
        <v>0</v>
      </c>
      <c r="E2393">
        <v>0</v>
      </c>
      <c r="F2393">
        <v>0</v>
      </c>
      <c r="G2393">
        <v>2222222</v>
      </c>
      <c r="H2393">
        <v>0</v>
      </c>
      <c r="I2393">
        <v>0</v>
      </c>
      <c r="J2393">
        <v>0</v>
      </c>
      <c r="K2393">
        <v>0</v>
      </c>
      <c r="L2393">
        <v>0</v>
      </c>
      <c r="M2393">
        <v>0</v>
      </c>
    </row>
    <row r="2394" spans="2:13" x14ac:dyDescent="0.2">
      <c r="B2394">
        <v>0</v>
      </c>
      <c r="C2394">
        <v>0</v>
      </c>
      <c r="D2394">
        <v>0</v>
      </c>
      <c r="E2394">
        <v>0</v>
      </c>
      <c r="F2394">
        <v>0</v>
      </c>
      <c r="G2394">
        <v>2222222</v>
      </c>
      <c r="H2394">
        <v>0</v>
      </c>
      <c r="I2394">
        <v>0</v>
      </c>
      <c r="J2394">
        <v>0</v>
      </c>
      <c r="K2394">
        <v>0</v>
      </c>
      <c r="L2394">
        <v>0</v>
      </c>
      <c r="M2394">
        <v>0</v>
      </c>
    </row>
    <row r="2395" spans="2:13" x14ac:dyDescent="0.2">
      <c r="B2395">
        <v>0</v>
      </c>
      <c r="C2395">
        <v>0</v>
      </c>
      <c r="D2395">
        <v>0</v>
      </c>
      <c r="E2395">
        <v>0</v>
      </c>
      <c r="F2395">
        <v>0</v>
      </c>
      <c r="G2395">
        <v>2222222</v>
      </c>
      <c r="H2395">
        <v>0</v>
      </c>
      <c r="I2395">
        <v>0</v>
      </c>
      <c r="J2395">
        <v>0</v>
      </c>
      <c r="K2395">
        <v>0</v>
      </c>
      <c r="L2395">
        <v>0</v>
      </c>
      <c r="M2395">
        <v>0</v>
      </c>
    </row>
    <row r="2396" spans="2:13" x14ac:dyDescent="0.2">
      <c r="B2396">
        <v>0</v>
      </c>
      <c r="C2396">
        <v>0</v>
      </c>
      <c r="D2396">
        <v>0</v>
      </c>
      <c r="E2396">
        <v>0</v>
      </c>
      <c r="F2396">
        <v>0</v>
      </c>
      <c r="G2396">
        <v>2222222</v>
      </c>
      <c r="H2396">
        <v>0</v>
      </c>
      <c r="I2396">
        <v>0</v>
      </c>
      <c r="J2396">
        <v>0</v>
      </c>
      <c r="K2396">
        <v>0</v>
      </c>
      <c r="L2396">
        <v>0</v>
      </c>
      <c r="M2396">
        <v>0</v>
      </c>
    </row>
    <row r="2397" spans="2:13" x14ac:dyDescent="0.2">
      <c r="B2397">
        <v>0</v>
      </c>
      <c r="C2397">
        <v>0</v>
      </c>
      <c r="D2397">
        <v>0</v>
      </c>
      <c r="E2397">
        <v>0</v>
      </c>
      <c r="F2397">
        <v>0</v>
      </c>
      <c r="G2397">
        <v>2222222</v>
      </c>
      <c r="H2397">
        <v>0</v>
      </c>
      <c r="I2397">
        <v>0</v>
      </c>
      <c r="J2397">
        <v>0</v>
      </c>
      <c r="K2397">
        <v>0</v>
      </c>
      <c r="L2397">
        <v>0</v>
      </c>
      <c r="M2397">
        <v>0</v>
      </c>
    </row>
    <row r="2398" spans="2:13" x14ac:dyDescent="0.2">
      <c r="B2398">
        <v>0</v>
      </c>
      <c r="C2398">
        <v>0</v>
      </c>
      <c r="D2398">
        <v>0</v>
      </c>
      <c r="E2398">
        <v>0</v>
      </c>
      <c r="F2398">
        <v>0</v>
      </c>
      <c r="G2398">
        <v>2222222</v>
      </c>
      <c r="H2398">
        <v>0</v>
      </c>
      <c r="I2398">
        <v>0</v>
      </c>
      <c r="J2398">
        <v>0</v>
      </c>
      <c r="K2398">
        <v>0</v>
      </c>
      <c r="L2398">
        <v>0</v>
      </c>
      <c r="M2398">
        <v>0</v>
      </c>
    </row>
    <row r="2399" spans="2:13" x14ac:dyDescent="0.2">
      <c r="B2399">
        <v>0</v>
      </c>
      <c r="C2399">
        <v>0</v>
      </c>
      <c r="D2399">
        <v>0</v>
      </c>
      <c r="E2399">
        <v>0</v>
      </c>
      <c r="F2399">
        <v>0</v>
      </c>
      <c r="G2399">
        <v>2222222</v>
      </c>
      <c r="H2399">
        <v>0</v>
      </c>
      <c r="I2399">
        <v>0</v>
      </c>
      <c r="J2399">
        <v>0</v>
      </c>
      <c r="K2399">
        <v>0</v>
      </c>
      <c r="L2399">
        <v>0</v>
      </c>
      <c r="M2399">
        <v>0</v>
      </c>
    </row>
    <row r="2400" spans="2:13" x14ac:dyDescent="0.2">
      <c r="B2400">
        <v>0</v>
      </c>
      <c r="C2400">
        <v>0</v>
      </c>
      <c r="D2400">
        <v>0</v>
      </c>
      <c r="E2400">
        <v>0</v>
      </c>
      <c r="F2400">
        <v>0</v>
      </c>
      <c r="G2400">
        <v>2222222</v>
      </c>
      <c r="H2400">
        <v>0</v>
      </c>
      <c r="I2400">
        <v>0</v>
      </c>
      <c r="J2400">
        <v>0</v>
      </c>
      <c r="K2400">
        <v>0</v>
      </c>
      <c r="L2400">
        <v>0</v>
      </c>
      <c r="M2400">
        <v>0</v>
      </c>
    </row>
    <row r="2401" spans="2:13" x14ac:dyDescent="0.2">
      <c r="B2401">
        <v>0</v>
      </c>
      <c r="C2401">
        <v>0</v>
      </c>
      <c r="D2401">
        <v>0</v>
      </c>
      <c r="E2401">
        <v>0</v>
      </c>
      <c r="F2401">
        <v>0</v>
      </c>
      <c r="G2401">
        <v>2222222</v>
      </c>
      <c r="H2401">
        <v>0</v>
      </c>
      <c r="I2401">
        <v>0</v>
      </c>
      <c r="J2401">
        <v>0</v>
      </c>
      <c r="K2401">
        <v>0</v>
      </c>
      <c r="L2401">
        <v>0</v>
      </c>
      <c r="M2401">
        <v>0</v>
      </c>
    </row>
    <row r="2402" spans="2:13" x14ac:dyDescent="0.2">
      <c r="B2402">
        <v>0</v>
      </c>
      <c r="C2402">
        <v>0</v>
      </c>
      <c r="D2402">
        <v>0</v>
      </c>
      <c r="E2402">
        <v>0</v>
      </c>
      <c r="F2402">
        <v>0</v>
      </c>
      <c r="G2402">
        <v>2222222</v>
      </c>
      <c r="H2402">
        <v>0</v>
      </c>
      <c r="I2402">
        <v>0</v>
      </c>
      <c r="J2402">
        <v>0</v>
      </c>
      <c r="K2402">
        <v>0</v>
      </c>
      <c r="L2402">
        <v>0</v>
      </c>
      <c r="M2402">
        <v>0</v>
      </c>
    </row>
    <row r="2403" spans="2:13" x14ac:dyDescent="0.2">
      <c r="B2403">
        <v>0</v>
      </c>
      <c r="C2403">
        <v>0</v>
      </c>
      <c r="D2403">
        <v>0</v>
      </c>
      <c r="E2403">
        <v>0</v>
      </c>
      <c r="F2403">
        <v>0</v>
      </c>
      <c r="G2403">
        <v>2222222</v>
      </c>
      <c r="H2403">
        <v>0</v>
      </c>
      <c r="I2403">
        <v>0</v>
      </c>
      <c r="J2403">
        <v>0</v>
      </c>
      <c r="K2403">
        <v>0</v>
      </c>
      <c r="L2403">
        <v>0</v>
      </c>
      <c r="M2403">
        <v>0</v>
      </c>
    </row>
    <row r="2404" spans="2:13" x14ac:dyDescent="0.2">
      <c r="B2404">
        <v>0</v>
      </c>
      <c r="C2404">
        <v>0</v>
      </c>
      <c r="D2404">
        <v>0</v>
      </c>
      <c r="E2404">
        <v>0</v>
      </c>
      <c r="F2404">
        <v>0</v>
      </c>
      <c r="G2404">
        <v>2222222</v>
      </c>
      <c r="H2404">
        <v>0</v>
      </c>
      <c r="I2404">
        <v>0</v>
      </c>
      <c r="J2404">
        <v>0</v>
      </c>
      <c r="K2404">
        <v>0</v>
      </c>
      <c r="L2404">
        <v>0</v>
      </c>
      <c r="M2404">
        <v>0</v>
      </c>
    </row>
    <row r="2405" spans="2:13" x14ac:dyDescent="0.2">
      <c r="B2405">
        <v>0</v>
      </c>
      <c r="C2405">
        <v>0</v>
      </c>
      <c r="D2405">
        <v>0</v>
      </c>
      <c r="E2405">
        <v>0</v>
      </c>
      <c r="F2405">
        <v>0</v>
      </c>
      <c r="G2405">
        <v>2222222</v>
      </c>
      <c r="H2405">
        <v>0</v>
      </c>
      <c r="I2405">
        <v>0</v>
      </c>
      <c r="J2405">
        <v>0</v>
      </c>
      <c r="K2405">
        <v>0</v>
      </c>
      <c r="L2405">
        <v>0</v>
      </c>
      <c r="M2405">
        <v>0</v>
      </c>
    </row>
    <row r="2406" spans="2:13" x14ac:dyDescent="0.2">
      <c r="B2406">
        <v>0</v>
      </c>
      <c r="C2406">
        <v>0</v>
      </c>
      <c r="D2406">
        <v>0</v>
      </c>
      <c r="E2406">
        <v>0</v>
      </c>
      <c r="F2406">
        <v>0</v>
      </c>
      <c r="G2406">
        <v>2222222</v>
      </c>
      <c r="H2406">
        <v>0</v>
      </c>
      <c r="I2406">
        <v>0</v>
      </c>
      <c r="J2406">
        <v>0</v>
      </c>
      <c r="K2406">
        <v>0</v>
      </c>
      <c r="L2406">
        <v>0</v>
      </c>
      <c r="M2406">
        <v>0</v>
      </c>
    </row>
    <row r="2407" spans="2:13" x14ac:dyDescent="0.2">
      <c r="B2407">
        <v>0</v>
      </c>
      <c r="C2407">
        <v>0</v>
      </c>
      <c r="D2407">
        <v>0</v>
      </c>
      <c r="E2407">
        <v>0</v>
      </c>
      <c r="F2407">
        <v>0</v>
      </c>
      <c r="G2407">
        <v>2222222</v>
      </c>
      <c r="H2407">
        <v>0</v>
      </c>
      <c r="I2407">
        <v>0</v>
      </c>
      <c r="J2407">
        <v>0</v>
      </c>
      <c r="K2407">
        <v>0</v>
      </c>
      <c r="L2407">
        <v>0</v>
      </c>
      <c r="M2407">
        <v>0</v>
      </c>
    </row>
    <row r="2408" spans="2:13" x14ac:dyDescent="0.2">
      <c r="B2408">
        <v>0</v>
      </c>
      <c r="C2408">
        <v>0</v>
      </c>
      <c r="D2408">
        <v>0</v>
      </c>
      <c r="E2408">
        <v>0</v>
      </c>
      <c r="F2408">
        <v>0</v>
      </c>
      <c r="G2408">
        <v>2222222</v>
      </c>
      <c r="H2408">
        <v>0</v>
      </c>
      <c r="I2408">
        <v>0</v>
      </c>
      <c r="J2408">
        <v>0</v>
      </c>
      <c r="K2408">
        <v>0</v>
      </c>
      <c r="L2408">
        <v>0</v>
      </c>
      <c r="M2408">
        <v>0</v>
      </c>
    </row>
    <row r="2409" spans="2:13" x14ac:dyDescent="0.2">
      <c r="B2409">
        <v>0</v>
      </c>
      <c r="C2409">
        <v>0</v>
      </c>
      <c r="D2409">
        <v>0</v>
      </c>
      <c r="E2409">
        <v>0</v>
      </c>
      <c r="F2409">
        <v>0</v>
      </c>
      <c r="G2409">
        <v>2222222</v>
      </c>
      <c r="H2409">
        <v>0</v>
      </c>
      <c r="I2409">
        <v>0</v>
      </c>
      <c r="J2409">
        <v>0</v>
      </c>
      <c r="K2409">
        <v>0</v>
      </c>
      <c r="L2409">
        <v>0</v>
      </c>
      <c r="M2409">
        <v>0</v>
      </c>
    </row>
    <row r="2410" spans="2:13" x14ac:dyDescent="0.2">
      <c r="B2410">
        <v>0</v>
      </c>
      <c r="C2410">
        <v>0</v>
      </c>
      <c r="D2410">
        <v>0</v>
      </c>
      <c r="E2410">
        <v>0</v>
      </c>
      <c r="F2410">
        <v>0</v>
      </c>
      <c r="G2410">
        <v>2222222</v>
      </c>
      <c r="H2410">
        <v>0</v>
      </c>
      <c r="I2410">
        <v>0</v>
      </c>
      <c r="J2410">
        <v>0</v>
      </c>
      <c r="K2410">
        <v>0</v>
      </c>
      <c r="L2410">
        <v>0</v>
      </c>
      <c r="M2410">
        <v>0</v>
      </c>
    </row>
    <row r="2411" spans="2:13" x14ac:dyDescent="0.2">
      <c r="B2411">
        <v>0</v>
      </c>
      <c r="C2411">
        <v>0</v>
      </c>
      <c r="D2411">
        <v>0</v>
      </c>
      <c r="E2411">
        <v>0</v>
      </c>
      <c r="F2411">
        <v>0</v>
      </c>
      <c r="G2411">
        <v>2222222</v>
      </c>
      <c r="H2411">
        <v>0</v>
      </c>
      <c r="I2411">
        <v>0</v>
      </c>
      <c r="J2411">
        <v>0</v>
      </c>
      <c r="K2411">
        <v>0</v>
      </c>
      <c r="L2411">
        <v>0</v>
      </c>
      <c r="M2411">
        <v>0</v>
      </c>
    </row>
    <row r="2412" spans="2:13" x14ac:dyDescent="0.2">
      <c r="B2412">
        <v>0</v>
      </c>
      <c r="C2412">
        <v>0</v>
      </c>
      <c r="D2412">
        <v>0</v>
      </c>
      <c r="E2412">
        <v>0</v>
      </c>
      <c r="F2412">
        <v>0</v>
      </c>
      <c r="G2412">
        <v>2222222</v>
      </c>
      <c r="H2412">
        <v>0</v>
      </c>
      <c r="I2412">
        <v>0</v>
      </c>
      <c r="J2412">
        <v>0</v>
      </c>
      <c r="K2412">
        <v>0</v>
      </c>
      <c r="L2412">
        <v>0</v>
      </c>
      <c r="M2412">
        <v>0</v>
      </c>
    </row>
    <row r="2413" spans="2:13" x14ac:dyDescent="0.2">
      <c r="B2413">
        <v>0</v>
      </c>
      <c r="C2413">
        <v>0</v>
      </c>
      <c r="D2413">
        <v>0</v>
      </c>
      <c r="E2413">
        <v>0</v>
      </c>
      <c r="F2413">
        <v>0</v>
      </c>
      <c r="G2413">
        <v>2222222</v>
      </c>
      <c r="H2413">
        <v>0</v>
      </c>
      <c r="I2413">
        <v>0</v>
      </c>
      <c r="J2413">
        <v>0</v>
      </c>
      <c r="K2413">
        <v>0</v>
      </c>
      <c r="L2413">
        <v>0</v>
      </c>
      <c r="M2413">
        <v>0</v>
      </c>
    </row>
    <row r="2414" spans="2:13" x14ac:dyDescent="0.2">
      <c r="B2414">
        <v>0</v>
      </c>
      <c r="C2414">
        <v>0</v>
      </c>
      <c r="D2414">
        <v>0</v>
      </c>
      <c r="E2414">
        <v>0</v>
      </c>
      <c r="F2414">
        <v>0</v>
      </c>
      <c r="G2414">
        <v>2222222</v>
      </c>
      <c r="H2414">
        <v>0</v>
      </c>
      <c r="I2414">
        <v>0</v>
      </c>
      <c r="J2414">
        <v>0</v>
      </c>
      <c r="K2414">
        <v>0</v>
      </c>
      <c r="L2414">
        <v>0</v>
      </c>
      <c r="M2414">
        <v>0</v>
      </c>
    </row>
    <row r="2415" spans="2:13" x14ac:dyDescent="0.2">
      <c r="B2415">
        <v>0</v>
      </c>
      <c r="C2415">
        <v>0</v>
      </c>
      <c r="D2415">
        <v>0</v>
      </c>
      <c r="E2415">
        <v>0</v>
      </c>
      <c r="F2415">
        <v>0</v>
      </c>
      <c r="G2415">
        <v>2222222</v>
      </c>
      <c r="H2415">
        <v>0</v>
      </c>
      <c r="I2415">
        <v>0</v>
      </c>
      <c r="J2415">
        <v>0</v>
      </c>
      <c r="K2415">
        <v>0</v>
      </c>
      <c r="L2415">
        <v>0</v>
      </c>
      <c r="M2415">
        <v>0</v>
      </c>
    </row>
    <row r="2416" spans="2:13" x14ac:dyDescent="0.2">
      <c r="B2416">
        <v>0</v>
      </c>
      <c r="C2416">
        <v>0</v>
      </c>
      <c r="D2416">
        <v>0</v>
      </c>
      <c r="E2416">
        <v>0</v>
      </c>
      <c r="F2416">
        <v>0</v>
      </c>
      <c r="G2416">
        <v>2222222</v>
      </c>
      <c r="H2416">
        <v>0</v>
      </c>
      <c r="I2416">
        <v>0</v>
      </c>
      <c r="J2416">
        <v>0</v>
      </c>
      <c r="K2416">
        <v>0</v>
      </c>
      <c r="L2416">
        <v>0</v>
      </c>
      <c r="M2416">
        <v>0</v>
      </c>
    </row>
    <row r="2417" spans="2:13" x14ac:dyDescent="0.2">
      <c r="B2417">
        <v>0</v>
      </c>
      <c r="C2417">
        <v>0</v>
      </c>
      <c r="D2417">
        <v>0</v>
      </c>
      <c r="E2417">
        <v>0</v>
      </c>
      <c r="F2417">
        <v>0</v>
      </c>
      <c r="G2417">
        <v>2222222</v>
      </c>
      <c r="H2417">
        <v>0</v>
      </c>
      <c r="I2417">
        <v>0</v>
      </c>
      <c r="J2417">
        <v>0</v>
      </c>
      <c r="K2417">
        <v>0</v>
      </c>
      <c r="L2417">
        <v>0</v>
      </c>
      <c r="M2417">
        <v>0</v>
      </c>
    </row>
    <row r="2418" spans="2:13" x14ac:dyDescent="0.2">
      <c r="B2418">
        <v>0</v>
      </c>
      <c r="C2418">
        <v>0</v>
      </c>
      <c r="D2418">
        <v>0</v>
      </c>
      <c r="E2418">
        <v>0</v>
      </c>
      <c r="F2418">
        <v>0</v>
      </c>
      <c r="G2418">
        <v>2222222</v>
      </c>
      <c r="H2418">
        <v>0</v>
      </c>
      <c r="I2418">
        <v>0</v>
      </c>
      <c r="J2418">
        <v>0</v>
      </c>
      <c r="K2418">
        <v>0</v>
      </c>
      <c r="L2418">
        <v>0</v>
      </c>
      <c r="M2418">
        <v>0</v>
      </c>
    </row>
    <row r="2419" spans="2:13" x14ac:dyDescent="0.2">
      <c r="B2419">
        <v>0</v>
      </c>
      <c r="C2419">
        <v>0</v>
      </c>
      <c r="D2419">
        <v>0</v>
      </c>
      <c r="E2419">
        <v>0</v>
      </c>
      <c r="F2419">
        <v>0</v>
      </c>
      <c r="G2419">
        <v>2222222</v>
      </c>
      <c r="H2419">
        <v>0</v>
      </c>
      <c r="I2419">
        <v>0</v>
      </c>
      <c r="J2419">
        <v>0</v>
      </c>
      <c r="K2419">
        <v>0</v>
      </c>
      <c r="L2419">
        <v>0</v>
      </c>
      <c r="M2419">
        <v>0</v>
      </c>
    </row>
    <row r="2420" spans="2:13" x14ac:dyDescent="0.2">
      <c r="B2420">
        <v>0</v>
      </c>
      <c r="C2420">
        <v>0</v>
      </c>
      <c r="D2420">
        <v>0</v>
      </c>
      <c r="E2420">
        <v>0</v>
      </c>
      <c r="F2420">
        <v>0</v>
      </c>
      <c r="G2420">
        <v>2222222</v>
      </c>
      <c r="H2420">
        <v>0</v>
      </c>
      <c r="I2420">
        <v>0</v>
      </c>
      <c r="J2420">
        <v>0</v>
      </c>
      <c r="K2420">
        <v>0</v>
      </c>
      <c r="L2420">
        <v>0</v>
      </c>
      <c r="M2420">
        <v>0</v>
      </c>
    </row>
    <row r="2421" spans="2:13" x14ac:dyDescent="0.2">
      <c r="B2421">
        <v>0</v>
      </c>
      <c r="C2421">
        <v>0</v>
      </c>
      <c r="D2421">
        <v>0</v>
      </c>
      <c r="E2421">
        <v>0</v>
      </c>
      <c r="F2421">
        <v>0</v>
      </c>
      <c r="G2421">
        <v>2222222</v>
      </c>
      <c r="H2421">
        <v>0</v>
      </c>
      <c r="I2421">
        <v>0</v>
      </c>
      <c r="J2421">
        <v>0</v>
      </c>
      <c r="K2421">
        <v>0</v>
      </c>
      <c r="L2421">
        <v>0</v>
      </c>
      <c r="M2421">
        <v>0</v>
      </c>
    </row>
    <row r="2422" spans="2:13" x14ac:dyDescent="0.2">
      <c r="B2422">
        <v>0</v>
      </c>
      <c r="C2422">
        <v>0</v>
      </c>
      <c r="D2422">
        <v>0</v>
      </c>
      <c r="E2422">
        <v>0</v>
      </c>
      <c r="F2422">
        <v>0</v>
      </c>
      <c r="G2422">
        <v>2222222</v>
      </c>
      <c r="H2422">
        <v>0</v>
      </c>
      <c r="I2422">
        <v>0</v>
      </c>
      <c r="J2422">
        <v>0</v>
      </c>
      <c r="K2422">
        <v>0</v>
      </c>
      <c r="L2422">
        <v>0</v>
      </c>
      <c r="M2422">
        <v>0</v>
      </c>
    </row>
    <row r="2423" spans="2:13" x14ac:dyDescent="0.2">
      <c r="B2423">
        <v>0</v>
      </c>
      <c r="C2423">
        <v>0</v>
      </c>
      <c r="D2423">
        <v>0</v>
      </c>
      <c r="E2423">
        <v>0</v>
      </c>
      <c r="F2423">
        <v>0</v>
      </c>
      <c r="G2423">
        <v>2222222</v>
      </c>
      <c r="H2423">
        <v>0</v>
      </c>
      <c r="I2423">
        <v>0</v>
      </c>
      <c r="J2423">
        <v>0</v>
      </c>
      <c r="K2423">
        <v>0</v>
      </c>
      <c r="L2423">
        <v>0</v>
      </c>
      <c r="M2423">
        <v>0</v>
      </c>
    </row>
    <row r="2424" spans="2:13" x14ac:dyDescent="0.2">
      <c r="B2424">
        <v>0</v>
      </c>
      <c r="C2424">
        <v>0</v>
      </c>
      <c r="D2424">
        <v>0</v>
      </c>
      <c r="E2424">
        <v>0</v>
      </c>
      <c r="F2424">
        <v>0</v>
      </c>
      <c r="G2424">
        <v>2222222</v>
      </c>
      <c r="H2424">
        <v>0</v>
      </c>
      <c r="I2424">
        <v>0</v>
      </c>
      <c r="J2424">
        <v>0</v>
      </c>
      <c r="K2424">
        <v>0</v>
      </c>
      <c r="L2424">
        <v>0</v>
      </c>
      <c r="M2424">
        <v>0</v>
      </c>
    </row>
    <row r="2425" spans="2:13" x14ac:dyDescent="0.2">
      <c r="B2425">
        <v>0</v>
      </c>
      <c r="C2425">
        <v>0</v>
      </c>
      <c r="D2425">
        <v>0</v>
      </c>
      <c r="E2425">
        <v>0</v>
      </c>
      <c r="F2425">
        <v>0</v>
      </c>
      <c r="G2425">
        <v>2222222</v>
      </c>
      <c r="H2425">
        <v>0</v>
      </c>
      <c r="I2425">
        <v>0</v>
      </c>
      <c r="J2425">
        <v>0</v>
      </c>
      <c r="K2425">
        <v>0</v>
      </c>
      <c r="L2425">
        <v>0</v>
      </c>
      <c r="M2425">
        <v>0</v>
      </c>
    </row>
    <row r="2426" spans="2:13" x14ac:dyDescent="0.2">
      <c r="B2426">
        <v>0</v>
      </c>
      <c r="C2426">
        <v>0</v>
      </c>
      <c r="D2426">
        <v>0</v>
      </c>
      <c r="E2426">
        <v>0</v>
      </c>
      <c r="F2426">
        <v>0</v>
      </c>
      <c r="G2426">
        <v>2222222</v>
      </c>
      <c r="H2426">
        <v>0</v>
      </c>
      <c r="I2426">
        <v>0</v>
      </c>
      <c r="J2426">
        <v>0</v>
      </c>
      <c r="K2426">
        <v>0</v>
      </c>
      <c r="L2426">
        <v>0</v>
      </c>
      <c r="M2426">
        <v>0</v>
      </c>
    </row>
    <row r="2427" spans="2:13" x14ac:dyDescent="0.2">
      <c r="B2427">
        <v>0</v>
      </c>
      <c r="C2427">
        <v>0</v>
      </c>
      <c r="D2427">
        <v>0</v>
      </c>
      <c r="E2427">
        <v>0</v>
      </c>
      <c r="F2427">
        <v>0</v>
      </c>
      <c r="G2427">
        <v>2222222</v>
      </c>
      <c r="H2427">
        <v>0</v>
      </c>
      <c r="I2427">
        <v>0</v>
      </c>
      <c r="J2427">
        <v>0</v>
      </c>
      <c r="K2427">
        <v>0</v>
      </c>
      <c r="L2427">
        <v>0</v>
      </c>
      <c r="M2427">
        <v>0</v>
      </c>
    </row>
    <row r="2428" spans="2:13" x14ac:dyDescent="0.2">
      <c r="B2428">
        <v>0</v>
      </c>
      <c r="C2428">
        <v>0</v>
      </c>
      <c r="D2428">
        <v>0</v>
      </c>
      <c r="E2428">
        <v>0</v>
      </c>
      <c r="F2428">
        <v>0</v>
      </c>
      <c r="G2428">
        <v>2222222</v>
      </c>
      <c r="H2428">
        <v>0</v>
      </c>
      <c r="I2428">
        <v>0</v>
      </c>
      <c r="J2428">
        <v>0</v>
      </c>
      <c r="K2428">
        <v>0</v>
      </c>
      <c r="L2428">
        <v>0</v>
      </c>
      <c r="M2428">
        <v>0</v>
      </c>
    </row>
    <row r="2429" spans="2:13" x14ac:dyDescent="0.2">
      <c r="B2429">
        <v>0</v>
      </c>
      <c r="C2429">
        <v>0</v>
      </c>
      <c r="D2429">
        <v>0</v>
      </c>
      <c r="E2429">
        <v>0</v>
      </c>
      <c r="F2429">
        <v>0</v>
      </c>
      <c r="G2429">
        <v>2222222</v>
      </c>
      <c r="H2429">
        <v>0</v>
      </c>
      <c r="I2429">
        <v>0</v>
      </c>
      <c r="J2429">
        <v>0</v>
      </c>
      <c r="K2429">
        <v>0</v>
      </c>
      <c r="L2429">
        <v>0</v>
      </c>
      <c r="M2429">
        <v>0</v>
      </c>
    </row>
    <row r="2430" spans="2:13" x14ac:dyDescent="0.2">
      <c r="B2430">
        <v>0</v>
      </c>
      <c r="C2430">
        <v>0</v>
      </c>
      <c r="D2430">
        <v>0</v>
      </c>
      <c r="E2430">
        <v>0</v>
      </c>
      <c r="F2430">
        <v>0</v>
      </c>
      <c r="G2430">
        <v>2222222</v>
      </c>
      <c r="H2430">
        <v>0</v>
      </c>
      <c r="I2430">
        <v>0</v>
      </c>
      <c r="J2430">
        <v>0</v>
      </c>
      <c r="K2430">
        <v>0</v>
      </c>
      <c r="L2430">
        <v>0</v>
      </c>
      <c r="M2430">
        <v>0</v>
      </c>
    </row>
    <row r="2431" spans="2:13" x14ac:dyDescent="0.2">
      <c r="B2431">
        <v>0</v>
      </c>
      <c r="C2431">
        <v>0</v>
      </c>
      <c r="D2431">
        <v>0</v>
      </c>
      <c r="E2431">
        <v>0</v>
      </c>
      <c r="F2431">
        <v>0</v>
      </c>
      <c r="G2431">
        <v>2222222</v>
      </c>
      <c r="H2431">
        <v>0</v>
      </c>
      <c r="I2431">
        <v>0</v>
      </c>
      <c r="J2431">
        <v>0</v>
      </c>
      <c r="K2431">
        <v>0</v>
      </c>
      <c r="L2431">
        <v>0</v>
      </c>
      <c r="M2431">
        <v>0</v>
      </c>
    </row>
    <row r="2432" spans="2:13" x14ac:dyDescent="0.2">
      <c r="B2432">
        <v>0</v>
      </c>
      <c r="C2432">
        <v>0</v>
      </c>
      <c r="D2432">
        <v>0</v>
      </c>
      <c r="E2432">
        <v>0</v>
      </c>
      <c r="F2432">
        <v>0</v>
      </c>
      <c r="G2432">
        <v>2222222</v>
      </c>
      <c r="H2432">
        <v>0</v>
      </c>
      <c r="I2432">
        <v>0</v>
      </c>
      <c r="J2432">
        <v>0</v>
      </c>
      <c r="K2432">
        <v>0</v>
      </c>
      <c r="L2432">
        <v>0</v>
      </c>
      <c r="M2432">
        <v>0</v>
      </c>
    </row>
    <row r="2433" spans="2:13" x14ac:dyDescent="0.2">
      <c r="B2433">
        <v>0</v>
      </c>
      <c r="C2433">
        <v>0</v>
      </c>
      <c r="D2433">
        <v>0</v>
      </c>
      <c r="E2433">
        <v>0</v>
      </c>
      <c r="F2433">
        <v>0</v>
      </c>
      <c r="G2433">
        <v>2222222</v>
      </c>
      <c r="H2433">
        <v>0</v>
      </c>
      <c r="I2433">
        <v>0</v>
      </c>
      <c r="J2433">
        <v>0</v>
      </c>
      <c r="K2433">
        <v>0</v>
      </c>
      <c r="L2433">
        <v>0</v>
      </c>
      <c r="M2433">
        <v>0</v>
      </c>
    </row>
    <row r="2434" spans="2:13" x14ac:dyDescent="0.2">
      <c r="B2434">
        <v>0</v>
      </c>
      <c r="C2434">
        <v>0</v>
      </c>
      <c r="D2434">
        <v>0</v>
      </c>
      <c r="E2434">
        <v>0</v>
      </c>
      <c r="F2434">
        <v>0</v>
      </c>
      <c r="G2434">
        <v>2222222</v>
      </c>
      <c r="H2434">
        <v>0</v>
      </c>
      <c r="I2434">
        <v>0</v>
      </c>
      <c r="J2434">
        <v>0</v>
      </c>
      <c r="K2434">
        <v>0</v>
      </c>
      <c r="L2434">
        <v>0</v>
      </c>
      <c r="M2434">
        <v>0</v>
      </c>
    </row>
    <row r="2435" spans="2:13" x14ac:dyDescent="0.2">
      <c r="B2435">
        <v>0</v>
      </c>
      <c r="C2435">
        <v>0</v>
      </c>
      <c r="D2435">
        <v>0</v>
      </c>
      <c r="E2435">
        <v>0</v>
      </c>
      <c r="F2435">
        <v>0</v>
      </c>
      <c r="G2435">
        <v>2222222</v>
      </c>
      <c r="H2435">
        <v>0</v>
      </c>
      <c r="I2435">
        <v>0</v>
      </c>
      <c r="J2435">
        <v>0</v>
      </c>
      <c r="K2435">
        <v>0</v>
      </c>
      <c r="L2435">
        <v>0</v>
      </c>
      <c r="M2435">
        <v>0</v>
      </c>
    </row>
    <row r="2436" spans="2:13" x14ac:dyDescent="0.2">
      <c r="B2436">
        <v>0</v>
      </c>
      <c r="C2436">
        <v>0</v>
      </c>
      <c r="D2436">
        <v>0</v>
      </c>
      <c r="E2436">
        <v>0</v>
      </c>
      <c r="F2436">
        <v>0</v>
      </c>
      <c r="G2436">
        <v>2222222</v>
      </c>
      <c r="H2436">
        <v>0</v>
      </c>
      <c r="I2436">
        <v>0</v>
      </c>
      <c r="J2436">
        <v>0</v>
      </c>
      <c r="K2436">
        <v>0</v>
      </c>
      <c r="L2436">
        <v>0</v>
      </c>
      <c r="M2436">
        <v>0</v>
      </c>
    </row>
    <row r="2437" spans="2:13" x14ac:dyDescent="0.2">
      <c r="B2437">
        <v>0</v>
      </c>
      <c r="C2437">
        <v>0</v>
      </c>
      <c r="D2437">
        <v>0</v>
      </c>
      <c r="E2437">
        <v>0</v>
      </c>
      <c r="F2437">
        <v>0</v>
      </c>
      <c r="G2437">
        <v>2222222</v>
      </c>
      <c r="H2437">
        <v>0</v>
      </c>
      <c r="I2437">
        <v>0</v>
      </c>
      <c r="J2437">
        <v>0</v>
      </c>
      <c r="K2437">
        <v>0</v>
      </c>
      <c r="L2437">
        <v>0</v>
      </c>
      <c r="M2437">
        <v>0</v>
      </c>
    </row>
    <row r="2438" spans="2:13" x14ac:dyDescent="0.2">
      <c r="B2438">
        <v>0</v>
      </c>
      <c r="C2438">
        <v>0</v>
      </c>
      <c r="D2438">
        <v>0</v>
      </c>
      <c r="E2438">
        <v>0</v>
      </c>
      <c r="F2438">
        <v>0</v>
      </c>
      <c r="G2438">
        <v>2222222</v>
      </c>
      <c r="H2438">
        <v>0</v>
      </c>
      <c r="I2438">
        <v>0</v>
      </c>
      <c r="J2438">
        <v>0</v>
      </c>
      <c r="K2438">
        <v>0</v>
      </c>
      <c r="L2438">
        <v>0</v>
      </c>
      <c r="M2438">
        <v>0</v>
      </c>
    </row>
    <row r="2439" spans="2:13" x14ac:dyDescent="0.2">
      <c r="B2439">
        <v>0</v>
      </c>
      <c r="C2439">
        <v>0</v>
      </c>
      <c r="D2439">
        <v>0</v>
      </c>
      <c r="E2439">
        <v>0</v>
      </c>
      <c r="F2439">
        <v>0</v>
      </c>
      <c r="G2439">
        <v>2222222</v>
      </c>
      <c r="H2439">
        <v>0</v>
      </c>
      <c r="I2439">
        <v>0</v>
      </c>
      <c r="J2439">
        <v>0</v>
      </c>
      <c r="K2439">
        <v>0</v>
      </c>
      <c r="L2439">
        <v>0</v>
      </c>
      <c r="M2439">
        <v>0</v>
      </c>
    </row>
    <row r="2440" spans="2:13" x14ac:dyDescent="0.2">
      <c r="B2440">
        <v>0</v>
      </c>
      <c r="C2440">
        <v>0</v>
      </c>
      <c r="D2440">
        <v>0</v>
      </c>
      <c r="E2440">
        <v>0</v>
      </c>
      <c r="F2440">
        <v>0</v>
      </c>
      <c r="G2440">
        <v>2222222</v>
      </c>
      <c r="H2440">
        <v>0</v>
      </c>
      <c r="I2440">
        <v>0</v>
      </c>
      <c r="J2440">
        <v>0</v>
      </c>
      <c r="K2440">
        <v>0</v>
      </c>
      <c r="L2440">
        <v>0</v>
      </c>
      <c r="M2440">
        <v>0</v>
      </c>
    </row>
    <row r="2441" spans="2:13" x14ac:dyDescent="0.2">
      <c r="B2441">
        <v>0</v>
      </c>
      <c r="C2441">
        <v>0</v>
      </c>
      <c r="D2441">
        <v>0</v>
      </c>
      <c r="E2441">
        <v>0</v>
      </c>
      <c r="F2441">
        <v>0</v>
      </c>
      <c r="G2441">
        <v>2222222</v>
      </c>
      <c r="H2441">
        <v>0</v>
      </c>
      <c r="I2441">
        <v>0</v>
      </c>
      <c r="J2441">
        <v>0</v>
      </c>
      <c r="K2441">
        <v>0</v>
      </c>
      <c r="L2441">
        <v>0</v>
      </c>
      <c r="M2441">
        <v>0</v>
      </c>
    </row>
    <row r="2442" spans="2:13" x14ac:dyDescent="0.2">
      <c r="B2442">
        <v>0</v>
      </c>
      <c r="C2442">
        <v>0</v>
      </c>
      <c r="D2442">
        <v>0</v>
      </c>
      <c r="E2442">
        <v>0</v>
      </c>
      <c r="F2442">
        <v>0</v>
      </c>
      <c r="G2442">
        <v>2222222</v>
      </c>
      <c r="H2442">
        <v>0</v>
      </c>
      <c r="I2442">
        <v>0</v>
      </c>
      <c r="J2442">
        <v>0</v>
      </c>
      <c r="K2442">
        <v>0</v>
      </c>
      <c r="L2442">
        <v>0</v>
      </c>
      <c r="M2442">
        <v>0</v>
      </c>
    </row>
    <row r="2443" spans="2:13" x14ac:dyDescent="0.2">
      <c r="B2443">
        <v>0</v>
      </c>
      <c r="C2443">
        <v>0</v>
      </c>
      <c r="D2443">
        <v>0</v>
      </c>
      <c r="E2443">
        <v>0</v>
      </c>
      <c r="F2443">
        <v>0</v>
      </c>
      <c r="G2443">
        <v>2222222</v>
      </c>
      <c r="H2443">
        <v>0</v>
      </c>
      <c r="I2443">
        <v>0</v>
      </c>
      <c r="J2443">
        <v>0</v>
      </c>
      <c r="K2443">
        <v>0</v>
      </c>
      <c r="L2443">
        <v>0</v>
      </c>
      <c r="M2443">
        <v>0</v>
      </c>
    </row>
    <row r="2444" spans="2:13" x14ac:dyDescent="0.2">
      <c r="B2444">
        <v>0</v>
      </c>
      <c r="C2444">
        <v>0</v>
      </c>
      <c r="D2444">
        <v>0</v>
      </c>
      <c r="E2444">
        <v>0</v>
      </c>
      <c r="F2444">
        <v>0</v>
      </c>
      <c r="G2444">
        <v>2222222</v>
      </c>
      <c r="H2444">
        <v>0</v>
      </c>
      <c r="I2444">
        <v>0</v>
      </c>
      <c r="J2444">
        <v>0</v>
      </c>
      <c r="K2444">
        <v>0</v>
      </c>
      <c r="L2444">
        <v>0</v>
      </c>
      <c r="M2444">
        <v>0</v>
      </c>
    </row>
    <row r="2445" spans="2:13" x14ac:dyDescent="0.2">
      <c r="B2445">
        <v>0</v>
      </c>
      <c r="C2445">
        <v>0</v>
      </c>
      <c r="D2445">
        <v>0</v>
      </c>
      <c r="E2445">
        <v>0</v>
      </c>
      <c r="F2445">
        <v>0</v>
      </c>
      <c r="G2445">
        <v>2222222</v>
      </c>
      <c r="H2445">
        <v>0</v>
      </c>
      <c r="I2445">
        <v>0</v>
      </c>
      <c r="J2445">
        <v>0</v>
      </c>
      <c r="K2445">
        <v>0</v>
      </c>
      <c r="L2445">
        <v>0</v>
      </c>
      <c r="M2445">
        <v>0</v>
      </c>
    </row>
    <row r="2446" spans="2:13" x14ac:dyDescent="0.2">
      <c r="B2446">
        <v>0</v>
      </c>
      <c r="C2446">
        <v>0</v>
      </c>
      <c r="D2446">
        <v>0</v>
      </c>
      <c r="E2446">
        <v>0</v>
      </c>
      <c r="F2446">
        <v>0</v>
      </c>
      <c r="G2446">
        <v>2222222</v>
      </c>
      <c r="H2446">
        <v>0</v>
      </c>
      <c r="I2446">
        <v>0</v>
      </c>
      <c r="J2446">
        <v>0</v>
      </c>
      <c r="K2446">
        <v>0</v>
      </c>
      <c r="L2446">
        <v>0</v>
      </c>
      <c r="M2446">
        <v>0</v>
      </c>
    </row>
    <row r="2447" spans="2:13" x14ac:dyDescent="0.2">
      <c r="B2447">
        <v>0</v>
      </c>
      <c r="C2447">
        <v>0</v>
      </c>
      <c r="D2447">
        <v>0</v>
      </c>
      <c r="E2447">
        <v>0</v>
      </c>
      <c r="F2447">
        <v>0</v>
      </c>
      <c r="G2447">
        <v>2222222</v>
      </c>
      <c r="H2447">
        <v>0</v>
      </c>
      <c r="I2447">
        <v>0</v>
      </c>
      <c r="J2447">
        <v>0</v>
      </c>
      <c r="K2447">
        <v>0</v>
      </c>
      <c r="L2447">
        <v>0</v>
      </c>
      <c r="M2447">
        <v>0</v>
      </c>
    </row>
    <row r="2448" spans="2:13" x14ac:dyDescent="0.2">
      <c r="B2448">
        <v>0</v>
      </c>
      <c r="C2448">
        <v>0</v>
      </c>
      <c r="D2448">
        <v>0</v>
      </c>
      <c r="E2448">
        <v>0</v>
      </c>
      <c r="F2448">
        <v>0</v>
      </c>
      <c r="G2448">
        <v>2222222</v>
      </c>
      <c r="H2448">
        <v>0</v>
      </c>
      <c r="I2448">
        <v>0</v>
      </c>
      <c r="J2448">
        <v>0</v>
      </c>
      <c r="K2448">
        <v>0</v>
      </c>
      <c r="L2448">
        <v>0</v>
      </c>
      <c r="M2448">
        <v>0</v>
      </c>
    </row>
    <row r="2449" spans="2:13" x14ac:dyDescent="0.2">
      <c r="B2449">
        <v>0</v>
      </c>
      <c r="C2449">
        <v>0</v>
      </c>
      <c r="D2449">
        <v>0</v>
      </c>
      <c r="E2449">
        <v>0</v>
      </c>
      <c r="F2449">
        <v>0</v>
      </c>
      <c r="G2449">
        <v>2222222</v>
      </c>
      <c r="H2449">
        <v>0</v>
      </c>
      <c r="I2449">
        <v>0</v>
      </c>
      <c r="J2449">
        <v>0</v>
      </c>
      <c r="K2449">
        <v>0</v>
      </c>
      <c r="L2449">
        <v>0</v>
      </c>
      <c r="M2449">
        <v>0</v>
      </c>
    </row>
    <row r="2450" spans="2:13" x14ac:dyDescent="0.2">
      <c r="B2450">
        <v>0</v>
      </c>
      <c r="C2450">
        <v>0</v>
      </c>
      <c r="D2450">
        <v>0</v>
      </c>
      <c r="E2450">
        <v>0</v>
      </c>
      <c r="F2450">
        <v>0</v>
      </c>
      <c r="G2450">
        <v>2222222</v>
      </c>
      <c r="H2450">
        <v>0</v>
      </c>
      <c r="I2450">
        <v>0</v>
      </c>
      <c r="J2450">
        <v>0</v>
      </c>
      <c r="K2450">
        <v>0</v>
      </c>
      <c r="L2450">
        <v>0</v>
      </c>
      <c r="M2450">
        <v>0</v>
      </c>
    </row>
    <row r="2451" spans="2:13" x14ac:dyDescent="0.2">
      <c r="B2451">
        <v>0</v>
      </c>
      <c r="C2451">
        <v>0</v>
      </c>
      <c r="D2451">
        <v>0</v>
      </c>
      <c r="E2451">
        <v>0</v>
      </c>
      <c r="F2451">
        <v>0</v>
      </c>
      <c r="G2451">
        <v>2222222</v>
      </c>
      <c r="H2451">
        <v>0</v>
      </c>
      <c r="I2451">
        <v>0</v>
      </c>
      <c r="J2451">
        <v>0</v>
      </c>
      <c r="K2451">
        <v>0</v>
      </c>
      <c r="L2451">
        <v>0</v>
      </c>
      <c r="M2451">
        <v>0</v>
      </c>
    </row>
    <row r="2452" spans="2:13" x14ac:dyDescent="0.2">
      <c r="B2452">
        <v>0</v>
      </c>
      <c r="C2452">
        <v>0</v>
      </c>
      <c r="D2452">
        <v>0</v>
      </c>
      <c r="E2452">
        <v>0</v>
      </c>
      <c r="F2452">
        <v>0</v>
      </c>
      <c r="G2452">
        <v>2222222</v>
      </c>
      <c r="H2452">
        <v>0</v>
      </c>
      <c r="I2452">
        <v>0</v>
      </c>
      <c r="J2452">
        <v>0</v>
      </c>
      <c r="K2452">
        <v>0</v>
      </c>
      <c r="L2452">
        <v>0</v>
      </c>
      <c r="M2452">
        <v>0</v>
      </c>
    </row>
    <row r="2453" spans="2:13" x14ac:dyDescent="0.2">
      <c r="B2453">
        <v>0</v>
      </c>
      <c r="C2453">
        <v>0</v>
      </c>
      <c r="D2453">
        <v>0</v>
      </c>
      <c r="E2453">
        <v>0</v>
      </c>
      <c r="F2453">
        <v>0</v>
      </c>
      <c r="G2453">
        <v>2222222</v>
      </c>
      <c r="H2453">
        <v>0</v>
      </c>
      <c r="I2453">
        <v>0</v>
      </c>
      <c r="J2453">
        <v>0</v>
      </c>
      <c r="K2453">
        <v>0</v>
      </c>
      <c r="L2453">
        <v>0</v>
      </c>
      <c r="M2453">
        <v>0</v>
      </c>
    </row>
    <row r="2454" spans="2:13" x14ac:dyDescent="0.2">
      <c r="B2454">
        <v>0</v>
      </c>
      <c r="C2454">
        <v>0</v>
      </c>
      <c r="D2454">
        <v>0</v>
      </c>
      <c r="E2454">
        <v>0</v>
      </c>
      <c r="F2454">
        <v>0</v>
      </c>
      <c r="G2454">
        <v>2222222</v>
      </c>
      <c r="H2454">
        <v>0</v>
      </c>
      <c r="I2454">
        <v>0</v>
      </c>
      <c r="J2454">
        <v>0</v>
      </c>
      <c r="K2454">
        <v>0</v>
      </c>
      <c r="L2454">
        <v>0</v>
      </c>
      <c r="M2454">
        <v>0</v>
      </c>
    </row>
    <row r="2455" spans="2:13" x14ac:dyDescent="0.2">
      <c r="B2455">
        <v>0</v>
      </c>
      <c r="C2455">
        <v>0</v>
      </c>
      <c r="D2455">
        <v>0</v>
      </c>
      <c r="E2455">
        <v>0</v>
      </c>
      <c r="F2455">
        <v>0</v>
      </c>
      <c r="G2455">
        <v>2222222</v>
      </c>
      <c r="H2455">
        <v>0</v>
      </c>
      <c r="I2455">
        <v>0</v>
      </c>
      <c r="J2455">
        <v>0</v>
      </c>
      <c r="K2455">
        <v>0</v>
      </c>
      <c r="L2455">
        <v>0</v>
      </c>
      <c r="M2455">
        <v>0</v>
      </c>
    </row>
    <row r="2456" spans="2:13" x14ac:dyDescent="0.2">
      <c r="B2456">
        <v>0</v>
      </c>
      <c r="C2456">
        <v>0</v>
      </c>
      <c r="D2456">
        <v>0</v>
      </c>
      <c r="E2456">
        <v>0</v>
      </c>
      <c r="F2456">
        <v>0</v>
      </c>
      <c r="G2456">
        <v>2222222</v>
      </c>
      <c r="H2456">
        <v>0</v>
      </c>
      <c r="I2456">
        <v>0</v>
      </c>
      <c r="J2456">
        <v>0</v>
      </c>
      <c r="K2456">
        <v>0</v>
      </c>
      <c r="L2456">
        <v>0</v>
      </c>
      <c r="M2456">
        <v>0</v>
      </c>
    </row>
    <row r="2457" spans="2:13" x14ac:dyDescent="0.2">
      <c r="B2457">
        <v>0</v>
      </c>
      <c r="C2457">
        <v>0</v>
      </c>
      <c r="D2457">
        <v>0</v>
      </c>
      <c r="E2457">
        <v>0</v>
      </c>
      <c r="F2457">
        <v>0</v>
      </c>
      <c r="G2457">
        <v>2222222</v>
      </c>
      <c r="H2457">
        <v>0</v>
      </c>
      <c r="I2457">
        <v>0</v>
      </c>
      <c r="J2457">
        <v>0</v>
      </c>
      <c r="K2457">
        <v>0</v>
      </c>
      <c r="L2457">
        <v>0</v>
      </c>
      <c r="M2457">
        <v>0</v>
      </c>
    </row>
    <row r="2458" spans="2:13" x14ac:dyDescent="0.2">
      <c r="B2458">
        <v>0</v>
      </c>
      <c r="C2458">
        <v>0</v>
      </c>
      <c r="D2458">
        <v>0</v>
      </c>
      <c r="E2458">
        <v>0</v>
      </c>
      <c r="F2458">
        <v>0</v>
      </c>
      <c r="G2458">
        <v>2222222</v>
      </c>
      <c r="H2458">
        <v>0</v>
      </c>
      <c r="I2458">
        <v>0</v>
      </c>
      <c r="J2458">
        <v>0</v>
      </c>
      <c r="K2458">
        <v>0</v>
      </c>
      <c r="L2458">
        <v>0</v>
      </c>
      <c r="M2458">
        <v>0</v>
      </c>
    </row>
    <row r="2459" spans="2:13" x14ac:dyDescent="0.2">
      <c r="B2459">
        <v>0</v>
      </c>
      <c r="C2459">
        <v>0</v>
      </c>
      <c r="D2459">
        <v>0</v>
      </c>
      <c r="E2459">
        <v>0</v>
      </c>
      <c r="F2459">
        <v>0</v>
      </c>
      <c r="G2459">
        <v>2222222</v>
      </c>
      <c r="H2459">
        <v>0</v>
      </c>
      <c r="I2459">
        <v>0</v>
      </c>
      <c r="J2459">
        <v>0</v>
      </c>
      <c r="K2459">
        <v>0</v>
      </c>
      <c r="L2459">
        <v>0</v>
      </c>
      <c r="M2459">
        <v>0</v>
      </c>
    </row>
    <row r="2460" spans="2:13" x14ac:dyDescent="0.2">
      <c r="B2460">
        <v>0</v>
      </c>
      <c r="C2460">
        <v>0</v>
      </c>
      <c r="D2460">
        <v>0</v>
      </c>
      <c r="E2460">
        <v>0</v>
      </c>
      <c r="F2460">
        <v>0</v>
      </c>
      <c r="G2460">
        <v>2222222</v>
      </c>
      <c r="H2460">
        <v>0</v>
      </c>
      <c r="I2460">
        <v>0</v>
      </c>
      <c r="J2460">
        <v>0</v>
      </c>
      <c r="K2460">
        <v>0</v>
      </c>
      <c r="L2460">
        <v>0</v>
      </c>
      <c r="M2460">
        <v>0</v>
      </c>
    </row>
    <row r="2461" spans="2:13" x14ac:dyDescent="0.2">
      <c r="B2461">
        <v>0</v>
      </c>
      <c r="C2461">
        <v>0</v>
      </c>
      <c r="D2461">
        <v>0</v>
      </c>
      <c r="E2461">
        <v>0</v>
      </c>
      <c r="F2461">
        <v>0</v>
      </c>
      <c r="G2461">
        <v>2222222</v>
      </c>
      <c r="H2461">
        <v>0</v>
      </c>
      <c r="I2461">
        <v>0</v>
      </c>
      <c r="J2461">
        <v>0</v>
      </c>
      <c r="K2461">
        <v>0</v>
      </c>
      <c r="L2461">
        <v>0</v>
      </c>
      <c r="M2461">
        <v>0</v>
      </c>
    </row>
    <row r="2462" spans="2:13" x14ac:dyDescent="0.2">
      <c r="B2462">
        <v>0</v>
      </c>
      <c r="C2462">
        <v>0</v>
      </c>
      <c r="D2462">
        <v>0</v>
      </c>
      <c r="E2462">
        <v>0</v>
      </c>
      <c r="F2462">
        <v>0</v>
      </c>
      <c r="G2462">
        <v>2222222</v>
      </c>
      <c r="H2462">
        <v>0</v>
      </c>
      <c r="I2462">
        <v>0</v>
      </c>
      <c r="J2462">
        <v>0</v>
      </c>
      <c r="K2462">
        <v>0</v>
      </c>
      <c r="L2462">
        <v>0</v>
      </c>
      <c r="M2462">
        <v>0</v>
      </c>
    </row>
    <row r="2463" spans="2:13" x14ac:dyDescent="0.2">
      <c r="B2463">
        <v>0</v>
      </c>
      <c r="C2463">
        <v>0</v>
      </c>
      <c r="D2463">
        <v>0</v>
      </c>
      <c r="E2463">
        <v>0</v>
      </c>
      <c r="F2463">
        <v>0</v>
      </c>
      <c r="G2463">
        <v>2222222</v>
      </c>
      <c r="H2463">
        <v>0</v>
      </c>
      <c r="I2463">
        <v>0</v>
      </c>
      <c r="J2463">
        <v>0</v>
      </c>
      <c r="K2463">
        <v>0</v>
      </c>
      <c r="L2463">
        <v>0</v>
      </c>
      <c r="M2463">
        <v>0</v>
      </c>
    </row>
    <row r="2464" spans="2:13" x14ac:dyDescent="0.2">
      <c r="B2464">
        <v>0</v>
      </c>
      <c r="C2464">
        <v>0</v>
      </c>
      <c r="D2464">
        <v>0</v>
      </c>
      <c r="E2464">
        <v>0</v>
      </c>
      <c r="F2464">
        <v>0</v>
      </c>
      <c r="G2464">
        <v>2222222</v>
      </c>
      <c r="H2464">
        <v>0</v>
      </c>
      <c r="I2464">
        <v>0</v>
      </c>
      <c r="J2464">
        <v>0</v>
      </c>
      <c r="K2464">
        <v>0</v>
      </c>
      <c r="L2464">
        <v>0</v>
      </c>
      <c r="M2464">
        <v>0</v>
      </c>
    </row>
    <row r="2465" spans="2:13" x14ac:dyDescent="0.2">
      <c r="B2465">
        <v>0</v>
      </c>
      <c r="C2465">
        <v>0</v>
      </c>
      <c r="D2465">
        <v>0</v>
      </c>
      <c r="E2465">
        <v>0</v>
      </c>
      <c r="F2465">
        <v>0</v>
      </c>
      <c r="G2465">
        <v>2222222</v>
      </c>
      <c r="H2465">
        <v>0</v>
      </c>
      <c r="I2465">
        <v>0</v>
      </c>
      <c r="J2465">
        <v>0</v>
      </c>
      <c r="K2465">
        <v>0</v>
      </c>
      <c r="L2465">
        <v>0</v>
      </c>
      <c r="M2465">
        <v>0</v>
      </c>
    </row>
    <row r="2466" spans="2:13" x14ac:dyDescent="0.2">
      <c r="B2466">
        <v>0</v>
      </c>
      <c r="C2466">
        <v>0</v>
      </c>
      <c r="D2466">
        <v>0</v>
      </c>
      <c r="E2466">
        <v>0</v>
      </c>
      <c r="F2466">
        <v>0</v>
      </c>
      <c r="G2466">
        <v>2222222</v>
      </c>
      <c r="H2466">
        <v>0</v>
      </c>
      <c r="I2466">
        <v>0</v>
      </c>
      <c r="J2466">
        <v>0</v>
      </c>
      <c r="K2466">
        <v>0</v>
      </c>
      <c r="L2466">
        <v>0</v>
      </c>
      <c r="M2466">
        <v>0</v>
      </c>
    </row>
    <row r="2467" spans="2:13" x14ac:dyDescent="0.2">
      <c r="B2467">
        <v>0</v>
      </c>
      <c r="C2467">
        <v>0</v>
      </c>
      <c r="D2467">
        <v>0</v>
      </c>
      <c r="E2467">
        <v>0</v>
      </c>
      <c r="F2467">
        <v>0</v>
      </c>
      <c r="G2467">
        <v>2222222</v>
      </c>
      <c r="H2467">
        <v>0</v>
      </c>
      <c r="I2467">
        <v>0</v>
      </c>
      <c r="J2467">
        <v>0</v>
      </c>
      <c r="K2467">
        <v>0</v>
      </c>
      <c r="L2467">
        <v>0</v>
      </c>
      <c r="M2467">
        <v>0</v>
      </c>
    </row>
    <row r="2468" spans="2:13" x14ac:dyDescent="0.2">
      <c r="B2468">
        <v>0</v>
      </c>
      <c r="C2468">
        <v>0</v>
      </c>
      <c r="D2468">
        <v>0</v>
      </c>
      <c r="E2468">
        <v>0</v>
      </c>
      <c r="F2468">
        <v>0</v>
      </c>
      <c r="G2468">
        <v>2222222</v>
      </c>
      <c r="H2468">
        <v>0</v>
      </c>
      <c r="I2468">
        <v>0</v>
      </c>
      <c r="J2468">
        <v>0</v>
      </c>
      <c r="K2468">
        <v>0</v>
      </c>
      <c r="L2468">
        <v>0</v>
      </c>
      <c r="M2468">
        <v>0</v>
      </c>
    </row>
    <row r="2469" spans="2:13" x14ac:dyDescent="0.2">
      <c r="B2469">
        <v>0</v>
      </c>
      <c r="C2469">
        <v>0</v>
      </c>
      <c r="D2469">
        <v>0</v>
      </c>
      <c r="E2469">
        <v>0</v>
      </c>
      <c r="F2469">
        <v>0</v>
      </c>
      <c r="G2469">
        <v>2222222</v>
      </c>
      <c r="H2469">
        <v>0</v>
      </c>
      <c r="I2469">
        <v>0</v>
      </c>
      <c r="J2469">
        <v>0</v>
      </c>
      <c r="K2469">
        <v>0</v>
      </c>
      <c r="L2469">
        <v>0</v>
      </c>
      <c r="M2469">
        <v>0</v>
      </c>
    </row>
    <row r="2470" spans="2:13" x14ac:dyDescent="0.2">
      <c r="B2470">
        <v>0</v>
      </c>
      <c r="C2470">
        <v>0</v>
      </c>
      <c r="D2470">
        <v>0</v>
      </c>
      <c r="E2470">
        <v>0</v>
      </c>
      <c r="F2470">
        <v>0</v>
      </c>
      <c r="G2470">
        <v>2222222</v>
      </c>
      <c r="H2470">
        <v>0</v>
      </c>
      <c r="I2470">
        <v>0</v>
      </c>
      <c r="J2470">
        <v>0</v>
      </c>
      <c r="K2470">
        <v>0</v>
      </c>
      <c r="L2470">
        <v>0</v>
      </c>
      <c r="M2470">
        <v>0</v>
      </c>
    </row>
    <row r="2471" spans="2:13" x14ac:dyDescent="0.2">
      <c r="B2471">
        <v>0</v>
      </c>
      <c r="C2471">
        <v>0</v>
      </c>
      <c r="D2471">
        <v>0</v>
      </c>
      <c r="E2471">
        <v>0</v>
      </c>
      <c r="F2471">
        <v>0</v>
      </c>
      <c r="G2471">
        <v>2222222</v>
      </c>
      <c r="H2471">
        <v>0</v>
      </c>
      <c r="I2471">
        <v>0</v>
      </c>
      <c r="J2471">
        <v>0</v>
      </c>
      <c r="K2471">
        <v>0</v>
      </c>
      <c r="L2471">
        <v>0</v>
      </c>
      <c r="M2471">
        <v>0</v>
      </c>
    </row>
    <row r="2472" spans="2:13" x14ac:dyDescent="0.2">
      <c r="B2472">
        <v>0</v>
      </c>
      <c r="C2472">
        <v>0</v>
      </c>
      <c r="D2472">
        <v>0</v>
      </c>
      <c r="E2472">
        <v>0</v>
      </c>
      <c r="F2472">
        <v>0</v>
      </c>
      <c r="G2472">
        <v>2222222</v>
      </c>
      <c r="H2472">
        <v>0</v>
      </c>
      <c r="I2472">
        <v>0</v>
      </c>
      <c r="J2472">
        <v>0</v>
      </c>
      <c r="K2472">
        <v>0</v>
      </c>
      <c r="L2472">
        <v>0</v>
      </c>
      <c r="M2472">
        <v>0</v>
      </c>
    </row>
    <row r="2473" spans="2:13" x14ac:dyDescent="0.2">
      <c r="B2473">
        <v>0</v>
      </c>
      <c r="C2473">
        <v>0</v>
      </c>
      <c r="D2473">
        <v>0</v>
      </c>
      <c r="E2473">
        <v>0</v>
      </c>
      <c r="F2473">
        <v>0</v>
      </c>
      <c r="G2473">
        <v>2222222</v>
      </c>
      <c r="H2473">
        <v>0</v>
      </c>
      <c r="I2473">
        <v>0</v>
      </c>
      <c r="J2473">
        <v>0</v>
      </c>
      <c r="K2473">
        <v>0</v>
      </c>
      <c r="L2473">
        <v>0</v>
      </c>
      <c r="M2473">
        <v>0</v>
      </c>
    </row>
    <row r="2474" spans="2:13" x14ac:dyDescent="0.2">
      <c r="B2474">
        <v>0</v>
      </c>
      <c r="C2474">
        <v>0</v>
      </c>
      <c r="D2474">
        <v>0</v>
      </c>
      <c r="E2474">
        <v>0</v>
      </c>
      <c r="F2474">
        <v>0</v>
      </c>
      <c r="G2474">
        <v>2222222</v>
      </c>
      <c r="H2474">
        <v>0</v>
      </c>
      <c r="I2474">
        <v>0</v>
      </c>
      <c r="J2474">
        <v>0</v>
      </c>
      <c r="K2474">
        <v>0</v>
      </c>
      <c r="L2474">
        <v>0</v>
      </c>
      <c r="M2474">
        <v>0</v>
      </c>
    </row>
    <row r="2475" spans="2:13" x14ac:dyDescent="0.2">
      <c r="B2475">
        <v>0</v>
      </c>
      <c r="C2475">
        <v>0</v>
      </c>
      <c r="D2475">
        <v>0</v>
      </c>
      <c r="E2475">
        <v>0</v>
      </c>
      <c r="F2475">
        <v>0</v>
      </c>
      <c r="G2475">
        <v>2222222</v>
      </c>
      <c r="H2475">
        <v>0</v>
      </c>
      <c r="I2475">
        <v>0</v>
      </c>
      <c r="J2475">
        <v>0</v>
      </c>
      <c r="K2475">
        <v>0</v>
      </c>
      <c r="L2475">
        <v>0</v>
      </c>
      <c r="M2475">
        <v>0</v>
      </c>
    </row>
    <row r="2476" spans="2:13" x14ac:dyDescent="0.2">
      <c r="B2476">
        <v>0</v>
      </c>
      <c r="C2476">
        <v>0</v>
      </c>
      <c r="D2476">
        <v>0</v>
      </c>
      <c r="E2476">
        <v>0</v>
      </c>
      <c r="F2476">
        <v>0</v>
      </c>
      <c r="G2476">
        <v>2222222</v>
      </c>
      <c r="H2476">
        <v>0</v>
      </c>
      <c r="I2476">
        <v>0</v>
      </c>
      <c r="J2476">
        <v>0</v>
      </c>
      <c r="K2476">
        <v>0</v>
      </c>
      <c r="L2476">
        <v>0</v>
      </c>
      <c r="M2476">
        <v>0</v>
      </c>
    </row>
    <row r="2477" spans="2:13" x14ac:dyDescent="0.2">
      <c r="B2477">
        <v>0</v>
      </c>
      <c r="C2477">
        <v>0</v>
      </c>
      <c r="D2477">
        <v>0</v>
      </c>
      <c r="E2477">
        <v>0</v>
      </c>
      <c r="F2477">
        <v>0</v>
      </c>
      <c r="G2477">
        <v>2222222</v>
      </c>
      <c r="H2477">
        <v>0</v>
      </c>
      <c r="I2477">
        <v>0</v>
      </c>
      <c r="J2477">
        <v>0</v>
      </c>
      <c r="K2477">
        <v>0</v>
      </c>
      <c r="L2477">
        <v>0</v>
      </c>
      <c r="M2477">
        <v>0</v>
      </c>
    </row>
    <row r="2478" spans="2:13" x14ac:dyDescent="0.2">
      <c r="B2478">
        <v>0</v>
      </c>
      <c r="C2478">
        <v>0</v>
      </c>
      <c r="D2478">
        <v>0</v>
      </c>
      <c r="E2478">
        <v>0</v>
      </c>
      <c r="F2478">
        <v>0</v>
      </c>
      <c r="G2478">
        <v>2222222</v>
      </c>
      <c r="H2478">
        <v>0</v>
      </c>
      <c r="I2478">
        <v>0</v>
      </c>
      <c r="J2478">
        <v>0</v>
      </c>
      <c r="K2478">
        <v>0</v>
      </c>
      <c r="L2478">
        <v>0</v>
      </c>
      <c r="M2478">
        <v>0</v>
      </c>
    </row>
    <row r="2479" spans="2:13" x14ac:dyDescent="0.2">
      <c r="B2479">
        <v>0</v>
      </c>
      <c r="C2479">
        <v>0</v>
      </c>
      <c r="D2479">
        <v>0</v>
      </c>
      <c r="E2479">
        <v>0</v>
      </c>
      <c r="F2479">
        <v>0</v>
      </c>
      <c r="G2479">
        <v>2222222</v>
      </c>
      <c r="H2479">
        <v>0</v>
      </c>
      <c r="I2479">
        <v>0</v>
      </c>
      <c r="J2479">
        <v>0</v>
      </c>
      <c r="K2479">
        <v>0</v>
      </c>
      <c r="L2479">
        <v>0</v>
      </c>
      <c r="M2479">
        <v>0</v>
      </c>
    </row>
    <row r="2480" spans="2:13" x14ac:dyDescent="0.2">
      <c r="B2480">
        <v>0</v>
      </c>
      <c r="C2480">
        <v>0</v>
      </c>
      <c r="D2480">
        <v>0</v>
      </c>
      <c r="E2480">
        <v>0</v>
      </c>
      <c r="F2480">
        <v>0</v>
      </c>
      <c r="G2480">
        <v>2222222</v>
      </c>
      <c r="H2480">
        <v>0</v>
      </c>
      <c r="I2480">
        <v>0</v>
      </c>
      <c r="J2480">
        <v>0</v>
      </c>
      <c r="K2480">
        <v>0</v>
      </c>
      <c r="L2480">
        <v>0</v>
      </c>
      <c r="M2480">
        <v>0</v>
      </c>
    </row>
    <row r="2481" spans="2:13" x14ac:dyDescent="0.2">
      <c r="B2481">
        <v>0</v>
      </c>
      <c r="C2481">
        <v>0</v>
      </c>
      <c r="D2481">
        <v>0</v>
      </c>
      <c r="E2481">
        <v>0</v>
      </c>
      <c r="F2481">
        <v>0</v>
      </c>
      <c r="G2481">
        <v>2222222</v>
      </c>
      <c r="H2481">
        <v>0</v>
      </c>
      <c r="I2481">
        <v>0</v>
      </c>
      <c r="J2481">
        <v>0</v>
      </c>
      <c r="K2481">
        <v>0</v>
      </c>
      <c r="L2481">
        <v>0</v>
      </c>
      <c r="M2481">
        <v>0</v>
      </c>
    </row>
    <row r="2482" spans="2:13" x14ac:dyDescent="0.2">
      <c r="B2482">
        <v>0</v>
      </c>
      <c r="C2482">
        <v>0</v>
      </c>
      <c r="D2482">
        <v>0</v>
      </c>
      <c r="E2482">
        <v>0</v>
      </c>
      <c r="F2482">
        <v>0</v>
      </c>
      <c r="G2482">
        <v>2222222</v>
      </c>
      <c r="H2482">
        <v>0</v>
      </c>
      <c r="I2482">
        <v>0</v>
      </c>
      <c r="J2482">
        <v>0</v>
      </c>
      <c r="K2482">
        <v>0</v>
      </c>
      <c r="L2482">
        <v>0</v>
      </c>
      <c r="M2482">
        <v>0</v>
      </c>
    </row>
    <row r="2483" spans="2:13" x14ac:dyDescent="0.2">
      <c r="B2483">
        <v>0</v>
      </c>
      <c r="C2483">
        <v>0</v>
      </c>
      <c r="D2483">
        <v>0</v>
      </c>
      <c r="E2483">
        <v>0</v>
      </c>
      <c r="F2483">
        <v>0</v>
      </c>
      <c r="G2483">
        <v>2222222</v>
      </c>
      <c r="H2483">
        <v>0</v>
      </c>
      <c r="I2483">
        <v>0</v>
      </c>
      <c r="J2483">
        <v>0</v>
      </c>
      <c r="K2483">
        <v>0</v>
      </c>
      <c r="L2483">
        <v>0</v>
      </c>
      <c r="M2483">
        <v>0</v>
      </c>
    </row>
    <row r="2484" spans="2:13" x14ac:dyDescent="0.2">
      <c r="B2484">
        <v>0</v>
      </c>
      <c r="C2484">
        <v>0</v>
      </c>
      <c r="D2484">
        <v>0</v>
      </c>
      <c r="E2484">
        <v>0</v>
      </c>
      <c r="F2484">
        <v>0</v>
      </c>
      <c r="G2484">
        <v>2222222</v>
      </c>
      <c r="H2484">
        <v>0</v>
      </c>
      <c r="I2484">
        <v>0</v>
      </c>
      <c r="J2484">
        <v>0</v>
      </c>
      <c r="K2484">
        <v>0</v>
      </c>
      <c r="L2484">
        <v>0</v>
      </c>
      <c r="M2484">
        <v>0</v>
      </c>
    </row>
    <row r="2485" spans="2:13" x14ac:dyDescent="0.2">
      <c r="B2485">
        <v>0</v>
      </c>
      <c r="C2485">
        <v>0</v>
      </c>
      <c r="D2485">
        <v>0</v>
      </c>
      <c r="E2485">
        <v>0</v>
      </c>
      <c r="F2485">
        <v>0</v>
      </c>
      <c r="G2485">
        <v>2222222</v>
      </c>
      <c r="H2485">
        <v>0</v>
      </c>
      <c r="I2485">
        <v>0</v>
      </c>
      <c r="J2485">
        <v>0</v>
      </c>
      <c r="K2485">
        <v>0</v>
      </c>
      <c r="L2485">
        <v>0</v>
      </c>
      <c r="M2485">
        <v>0</v>
      </c>
    </row>
    <row r="2486" spans="2:13" x14ac:dyDescent="0.2">
      <c r="B2486">
        <v>0</v>
      </c>
      <c r="C2486">
        <v>0</v>
      </c>
      <c r="D2486">
        <v>0</v>
      </c>
      <c r="E2486">
        <v>0</v>
      </c>
      <c r="F2486">
        <v>0</v>
      </c>
      <c r="G2486">
        <v>2222222</v>
      </c>
      <c r="H2486">
        <v>0</v>
      </c>
      <c r="I2486">
        <v>0</v>
      </c>
      <c r="J2486">
        <v>0</v>
      </c>
      <c r="K2486">
        <v>0</v>
      </c>
      <c r="L2486">
        <v>0</v>
      </c>
      <c r="M2486">
        <v>0</v>
      </c>
    </row>
    <row r="2487" spans="2:13" x14ac:dyDescent="0.2">
      <c r="B2487">
        <v>0</v>
      </c>
      <c r="C2487">
        <v>0</v>
      </c>
      <c r="D2487">
        <v>0</v>
      </c>
      <c r="E2487">
        <v>0</v>
      </c>
      <c r="F2487">
        <v>0</v>
      </c>
      <c r="G2487">
        <v>2222222</v>
      </c>
      <c r="H2487">
        <v>0</v>
      </c>
      <c r="I2487">
        <v>0</v>
      </c>
      <c r="J2487">
        <v>0</v>
      </c>
      <c r="K2487">
        <v>0</v>
      </c>
      <c r="L2487">
        <v>0</v>
      </c>
      <c r="M2487">
        <v>0</v>
      </c>
    </row>
    <row r="2488" spans="2:13" x14ac:dyDescent="0.2">
      <c r="B2488">
        <v>0</v>
      </c>
      <c r="C2488">
        <v>0</v>
      </c>
      <c r="D2488">
        <v>0</v>
      </c>
      <c r="E2488">
        <v>0</v>
      </c>
      <c r="F2488">
        <v>0</v>
      </c>
      <c r="G2488">
        <v>2222222</v>
      </c>
      <c r="H2488">
        <v>0</v>
      </c>
      <c r="I2488">
        <v>0</v>
      </c>
      <c r="J2488">
        <v>0</v>
      </c>
      <c r="K2488">
        <v>0</v>
      </c>
      <c r="L2488">
        <v>0</v>
      </c>
      <c r="M2488">
        <v>0</v>
      </c>
    </row>
    <row r="2489" spans="2:13" x14ac:dyDescent="0.2">
      <c r="B2489">
        <v>0</v>
      </c>
      <c r="C2489">
        <v>0</v>
      </c>
      <c r="D2489">
        <v>0</v>
      </c>
      <c r="E2489">
        <v>0</v>
      </c>
      <c r="F2489">
        <v>0</v>
      </c>
      <c r="G2489">
        <v>2222222</v>
      </c>
      <c r="H2489">
        <v>0</v>
      </c>
      <c r="I2489">
        <v>0</v>
      </c>
      <c r="J2489">
        <v>0</v>
      </c>
      <c r="K2489">
        <v>0</v>
      </c>
      <c r="L2489">
        <v>0</v>
      </c>
      <c r="M2489">
        <v>0</v>
      </c>
    </row>
    <row r="2490" spans="2:13" x14ac:dyDescent="0.2">
      <c r="B2490">
        <v>0</v>
      </c>
      <c r="C2490">
        <v>0</v>
      </c>
      <c r="D2490">
        <v>0</v>
      </c>
      <c r="E2490">
        <v>0</v>
      </c>
      <c r="F2490">
        <v>0</v>
      </c>
      <c r="G2490">
        <v>2222222</v>
      </c>
      <c r="H2490">
        <v>0</v>
      </c>
      <c r="I2490">
        <v>0</v>
      </c>
      <c r="J2490">
        <v>0</v>
      </c>
      <c r="K2490">
        <v>0</v>
      </c>
      <c r="L2490">
        <v>0</v>
      </c>
      <c r="M2490">
        <v>0</v>
      </c>
    </row>
    <row r="2491" spans="2:13" x14ac:dyDescent="0.2">
      <c r="B2491">
        <v>0</v>
      </c>
      <c r="C2491">
        <v>0</v>
      </c>
      <c r="D2491">
        <v>0</v>
      </c>
      <c r="E2491">
        <v>0</v>
      </c>
      <c r="F2491">
        <v>0</v>
      </c>
      <c r="G2491">
        <v>2222222</v>
      </c>
      <c r="H2491">
        <v>0</v>
      </c>
      <c r="I2491">
        <v>0</v>
      </c>
      <c r="J2491">
        <v>0</v>
      </c>
      <c r="K2491">
        <v>0</v>
      </c>
      <c r="L2491">
        <v>0</v>
      </c>
      <c r="M2491">
        <v>0</v>
      </c>
    </row>
    <row r="2492" spans="2:13" x14ac:dyDescent="0.2">
      <c r="B2492">
        <v>0</v>
      </c>
      <c r="C2492">
        <v>0</v>
      </c>
      <c r="D2492">
        <v>0</v>
      </c>
      <c r="E2492">
        <v>0</v>
      </c>
      <c r="F2492">
        <v>0</v>
      </c>
      <c r="G2492">
        <v>2222222</v>
      </c>
      <c r="H2492">
        <v>0</v>
      </c>
      <c r="I2492">
        <v>0</v>
      </c>
      <c r="J2492">
        <v>0</v>
      </c>
      <c r="K2492">
        <v>0</v>
      </c>
      <c r="L2492">
        <v>0</v>
      </c>
      <c r="M2492">
        <v>0</v>
      </c>
    </row>
    <row r="2493" spans="2:13" x14ac:dyDescent="0.2">
      <c r="B2493">
        <v>0</v>
      </c>
      <c r="C2493">
        <v>0</v>
      </c>
      <c r="D2493">
        <v>0</v>
      </c>
      <c r="E2493">
        <v>0</v>
      </c>
      <c r="F2493">
        <v>0</v>
      </c>
      <c r="G2493">
        <v>2222222</v>
      </c>
      <c r="H2493">
        <v>0</v>
      </c>
      <c r="I2493">
        <v>0</v>
      </c>
      <c r="J2493">
        <v>0</v>
      </c>
      <c r="K2493">
        <v>0</v>
      </c>
      <c r="L2493">
        <v>0</v>
      </c>
      <c r="M2493">
        <v>0</v>
      </c>
    </row>
    <row r="2494" spans="2:13" x14ac:dyDescent="0.2">
      <c r="B2494">
        <v>0</v>
      </c>
      <c r="C2494">
        <v>0</v>
      </c>
      <c r="D2494">
        <v>0</v>
      </c>
      <c r="E2494">
        <v>0</v>
      </c>
      <c r="F2494">
        <v>0</v>
      </c>
      <c r="G2494">
        <v>2222222</v>
      </c>
      <c r="H2494">
        <v>0</v>
      </c>
      <c r="I2494">
        <v>0</v>
      </c>
      <c r="J2494">
        <v>0</v>
      </c>
      <c r="K2494">
        <v>0</v>
      </c>
      <c r="L2494">
        <v>0</v>
      </c>
      <c r="M2494">
        <v>0</v>
      </c>
    </row>
    <row r="2495" spans="2:13" x14ac:dyDescent="0.2">
      <c r="B2495">
        <v>0</v>
      </c>
      <c r="C2495">
        <v>0</v>
      </c>
      <c r="D2495">
        <v>0</v>
      </c>
      <c r="E2495">
        <v>0</v>
      </c>
      <c r="F2495">
        <v>0</v>
      </c>
      <c r="G2495">
        <v>2222222</v>
      </c>
      <c r="H2495">
        <v>0</v>
      </c>
      <c r="I2495">
        <v>0</v>
      </c>
      <c r="J2495">
        <v>0</v>
      </c>
      <c r="K2495">
        <v>0</v>
      </c>
      <c r="L2495">
        <v>0</v>
      </c>
      <c r="M2495">
        <v>0</v>
      </c>
    </row>
    <row r="2496" spans="2:13" x14ac:dyDescent="0.2">
      <c r="B2496">
        <v>0</v>
      </c>
      <c r="C2496">
        <v>0</v>
      </c>
      <c r="D2496">
        <v>0</v>
      </c>
      <c r="E2496">
        <v>0</v>
      </c>
      <c r="F2496">
        <v>0</v>
      </c>
      <c r="G2496">
        <v>2222222</v>
      </c>
      <c r="H2496">
        <v>0</v>
      </c>
      <c r="I2496">
        <v>0</v>
      </c>
      <c r="J2496">
        <v>0</v>
      </c>
      <c r="K2496">
        <v>0</v>
      </c>
      <c r="L2496">
        <v>0</v>
      </c>
      <c r="M2496">
        <v>0</v>
      </c>
    </row>
    <row r="2497" spans="2:13" x14ac:dyDescent="0.2">
      <c r="B2497">
        <v>0</v>
      </c>
      <c r="C2497">
        <v>0</v>
      </c>
      <c r="D2497">
        <v>0</v>
      </c>
      <c r="E2497">
        <v>0</v>
      </c>
      <c r="F2497">
        <v>0</v>
      </c>
      <c r="G2497">
        <v>2222222</v>
      </c>
      <c r="H2497">
        <v>0</v>
      </c>
      <c r="I2497">
        <v>0</v>
      </c>
      <c r="J2497">
        <v>0</v>
      </c>
      <c r="K2497">
        <v>0</v>
      </c>
      <c r="L2497">
        <v>0</v>
      </c>
      <c r="M2497">
        <v>0</v>
      </c>
    </row>
    <row r="2498" spans="2:13" x14ac:dyDescent="0.2">
      <c r="B2498">
        <v>0</v>
      </c>
      <c r="C2498">
        <v>0</v>
      </c>
      <c r="D2498">
        <v>0</v>
      </c>
      <c r="E2498">
        <v>0</v>
      </c>
      <c r="F2498">
        <v>0</v>
      </c>
      <c r="G2498">
        <v>2222222</v>
      </c>
      <c r="H2498">
        <v>0</v>
      </c>
      <c r="I2498">
        <v>0</v>
      </c>
      <c r="J2498">
        <v>0</v>
      </c>
      <c r="K2498">
        <v>0</v>
      </c>
      <c r="L2498">
        <v>0</v>
      </c>
      <c r="M2498">
        <v>0</v>
      </c>
    </row>
    <row r="2499" spans="2:13" x14ac:dyDescent="0.2">
      <c r="B2499">
        <v>0</v>
      </c>
      <c r="C2499">
        <v>0</v>
      </c>
      <c r="D2499">
        <v>0</v>
      </c>
      <c r="E2499">
        <v>0</v>
      </c>
      <c r="F2499">
        <v>0</v>
      </c>
      <c r="G2499">
        <v>2222222</v>
      </c>
      <c r="H2499">
        <v>0</v>
      </c>
      <c r="I2499">
        <v>0</v>
      </c>
      <c r="J2499">
        <v>0</v>
      </c>
      <c r="K2499">
        <v>0</v>
      </c>
      <c r="L2499">
        <v>0</v>
      </c>
      <c r="M2499">
        <v>0</v>
      </c>
    </row>
    <row r="2500" spans="2:13" x14ac:dyDescent="0.2">
      <c r="B2500">
        <v>0</v>
      </c>
      <c r="C2500">
        <v>0</v>
      </c>
      <c r="D2500">
        <v>0</v>
      </c>
      <c r="E2500">
        <v>0</v>
      </c>
      <c r="F2500">
        <v>0</v>
      </c>
      <c r="G2500">
        <v>2222222</v>
      </c>
      <c r="H2500">
        <v>0</v>
      </c>
      <c r="I2500">
        <v>0</v>
      </c>
      <c r="J2500">
        <v>0</v>
      </c>
      <c r="K2500">
        <v>0</v>
      </c>
      <c r="L2500">
        <v>0</v>
      </c>
      <c r="M2500">
        <v>0</v>
      </c>
    </row>
    <row r="2501" spans="2:13" x14ac:dyDescent="0.2">
      <c r="B2501">
        <v>0</v>
      </c>
      <c r="C2501">
        <v>0</v>
      </c>
      <c r="D2501">
        <v>0</v>
      </c>
      <c r="E2501">
        <v>0</v>
      </c>
      <c r="F2501">
        <v>0</v>
      </c>
      <c r="G2501">
        <v>2222222</v>
      </c>
      <c r="H2501">
        <v>0</v>
      </c>
      <c r="I2501">
        <v>0</v>
      </c>
      <c r="J2501">
        <v>0</v>
      </c>
      <c r="K2501">
        <v>0</v>
      </c>
      <c r="L2501">
        <v>0</v>
      </c>
      <c r="M2501">
        <v>0</v>
      </c>
    </row>
    <row r="2502" spans="2:13" x14ac:dyDescent="0.2">
      <c r="B2502">
        <v>0</v>
      </c>
      <c r="C2502">
        <v>0</v>
      </c>
      <c r="D2502">
        <v>0</v>
      </c>
      <c r="E2502">
        <v>0</v>
      </c>
      <c r="F2502">
        <v>0</v>
      </c>
      <c r="G2502">
        <v>2222222</v>
      </c>
      <c r="H2502">
        <v>0</v>
      </c>
      <c r="I2502">
        <v>0</v>
      </c>
      <c r="J2502">
        <v>0</v>
      </c>
      <c r="K2502">
        <v>0</v>
      </c>
      <c r="L2502">
        <v>0</v>
      </c>
      <c r="M2502">
        <v>0</v>
      </c>
    </row>
    <row r="2503" spans="2:13" x14ac:dyDescent="0.2">
      <c r="B2503">
        <v>0</v>
      </c>
      <c r="C2503">
        <v>0</v>
      </c>
      <c r="D2503">
        <v>0</v>
      </c>
      <c r="E2503">
        <v>0</v>
      </c>
      <c r="F2503">
        <v>0</v>
      </c>
      <c r="G2503">
        <v>2222222</v>
      </c>
      <c r="H2503">
        <v>0</v>
      </c>
      <c r="I2503">
        <v>0</v>
      </c>
      <c r="J2503">
        <v>0</v>
      </c>
      <c r="K2503">
        <v>0</v>
      </c>
      <c r="L2503">
        <v>0</v>
      </c>
      <c r="M2503">
        <v>0</v>
      </c>
    </row>
    <row r="2504" spans="2:13" x14ac:dyDescent="0.2">
      <c r="B2504">
        <v>0</v>
      </c>
      <c r="C2504">
        <v>0</v>
      </c>
      <c r="D2504">
        <v>0</v>
      </c>
      <c r="E2504">
        <v>0</v>
      </c>
      <c r="F2504">
        <v>0</v>
      </c>
      <c r="G2504">
        <v>2222222</v>
      </c>
      <c r="H2504">
        <v>0</v>
      </c>
      <c r="I2504">
        <v>0</v>
      </c>
      <c r="J2504">
        <v>0</v>
      </c>
      <c r="K2504">
        <v>0</v>
      </c>
      <c r="L2504">
        <v>0</v>
      </c>
      <c r="M2504">
        <v>0</v>
      </c>
    </row>
    <row r="2505" spans="2:13" x14ac:dyDescent="0.2">
      <c r="B2505">
        <v>0</v>
      </c>
      <c r="C2505">
        <v>0</v>
      </c>
      <c r="D2505">
        <v>0</v>
      </c>
      <c r="E2505">
        <v>0</v>
      </c>
      <c r="F2505">
        <v>0</v>
      </c>
      <c r="G2505">
        <v>2222222</v>
      </c>
      <c r="H2505">
        <v>0</v>
      </c>
      <c r="I2505">
        <v>0</v>
      </c>
      <c r="J2505">
        <v>0</v>
      </c>
      <c r="K2505">
        <v>0</v>
      </c>
      <c r="L2505">
        <v>0</v>
      </c>
      <c r="M2505">
        <v>0</v>
      </c>
    </row>
    <row r="2506" spans="2:13" x14ac:dyDescent="0.2">
      <c r="B2506">
        <v>0</v>
      </c>
      <c r="C2506">
        <v>0</v>
      </c>
      <c r="D2506">
        <v>0</v>
      </c>
      <c r="E2506">
        <v>0</v>
      </c>
      <c r="F2506">
        <v>0</v>
      </c>
      <c r="G2506">
        <v>2222222</v>
      </c>
      <c r="H2506">
        <v>0</v>
      </c>
      <c r="I2506">
        <v>0</v>
      </c>
      <c r="J2506">
        <v>0</v>
      </c>
      <c r="K2506">
        <v>0</v>
      </c>
      <c r="L2506">
        <v>0</v>
      </c>
      <c r="M2506">
        <v>0</v>
      </c>
    </row>
    <row r="2507" spans="2:13" x14ac:dyDescent="0.2">
      <c r="B2507">
        <v>0</v>
      </c>
      <c r="C2507">
        <v>0</v>
      </c>
      <c r="D2507">
        <v>0</v>
      </c>
      <c r="E2507">
        <v>0</v>
      </c>
      <c r="F2507">
        <v>0</v>
      </c>
      <c r="G2507">
        <v>2222222</v>
      </c>
      <c r="H2507">
        <v>0</v>
      </c>
      <c r="I2507">
        <v>0</v>
      </c>
      <c r="J2507">
        <v>0</v>
      </c>
      <c r="K2507">
        <v>0</v>
      </c>
      <c r="L2507">
        <v>0</v>
      </c>
      <c r="M2507">
        <v>0</v>
      </c>
    </row>
    <row r="2508" spans="2:13" x14ac:dyDescent="0.2">
      <c r="B2508">
        <v>0</v>
      </c>
      <c r="C2508">
        <v>0</v>
      </c>
      <c r="D2508">
        <v>0</v>
      </c>
      <c r="E2508">
        <v>0</v>
      </c>
      <c r="F2508">
        <v>0</v>
      </c>
      <c r="G2508">
        <v>2222222</v>
      </c>
      <c r="H2508">
        <v>0</v>
      </c>
      <c r="I2508">
        <v>0</v>
      </c>
      <c r="J2508">
        <v>0</v>
      </c>
      <c r="K2508">
        <v>0</v>
      </c>
      <c r="L2508">
        <v>0</v>
      </c>
      <c r="M2508">
        <v>0</v>
      </c>
    </row>
    <row r="2509" spans="2:13" x14ac:dyDescent="0.2">
      <c r="B2509">
        <v>0</v>
      </c>
      <c r="C2509">
        <v>0</v>
      </c>
      <c r="D2509">
        <v>0</v>
      </c>
      <c r="E2509">
        <v>0</v>
      </c>
      <c r="F2509">
        <v>0</v>
      </c>
      <c r="G2509">
        <v>2222222</v>
      </c>
      <c r="H2509">
        <v>0</v>
      </c>
      <c r="I2509">
        <v>0</v>
      </c>
      <c r="J2509">
        <v>0</v>
      </c>
      <c r="K2509">
        <v>0</v>
      </c>
      <c r="L2509">
        <v>0</v>
      </c>
      <c r="M2509">
        <v>0</v>
      </c>
    </row>
    <row r="2510" spans="2:13" x14ac:dyDescent="0.2">
      <c r="B2510">
        <v>0</v>
      </c>
      <c r="C2510">
        <v>0</v>
      </c>
      <c r="D2510">
        <v>0</v>
      </c>
      <c r="E2510">
        <v>0</v>
      </c>
      <c r="F2510">
        <v>0</v>
      </c>
      <c r="G2510">
        <v>2222222</v>
      </c>
      <c r="H2510">
        <v>0</v>
      </c>
      <c r="I2510">
        <v>0</v>
      </c>
      <c r="J2510">
        <v>0</v>
      </c>
      <c r="K2510">
        <v>0</v>
      </c>
      <c r="L2510">
        <v>0</v>
      </c>
      <c r="M2510">
        <v>0</v>
      </c>
    </row>
    <row r="2511" spans="2:13" x14ac:dyDescent="0.2">
      <c r="B2511">
        <v>0</v>
      </c>
      <c r="C2511">
        <v>0</v>
      </c>
      <c r="D2511">
        <v>0</v>
      </c>
      <c r="E2511">
        <v>0</v>
      </c>
      <c r="F2511">
        <v>0</v>
      </c>
      <c r="G2511">
        <v>2222222</v>
      </c>
      <c r="H2511">
        <v>0</v>
      </c>
      <c r="I2511">
        <v>0</v>
      </c>
      <c r="J2511">
        <v>0</v>
      </c>
      <c r="K2511">
        <v>0</v>
      </c>
      <c r="L2511">
        <v>0</v>
      </c>
      <c r="M2511">
        <v>0</v>
      </c>
    </row>
    <row r="2512" spans="2:13" x14ac:dyDescent="0.2">
      <c r="B2512">
        <v>0</v>
      </c>
      <c r="C2512">
        <v>0</v>
      </c>
      <c r="D2512">
        <v>0</v>
      </c>
      <c r="E2512">
        <v>0</v>
      </c>
      <c r="F2512">
        <v>0</v>
      </c>
      <c r="G2512">
        <v>2222222</v>
      </c>
      <c r="H2512">
        <v>0</v>
      </c>
      <c r="I2512">
        <v>0</v>
      </c>
      <c r="J2512">
        <v>0</v>
      </c>
      <c r="K2512">
        <v>0</v>
      </c>
      <c r="L2512">
        <v>0</v>
      </c>
      <c r="M2512">
        <v>0</v>
      </c>
    </row>
    <row r="2513" spans="2:13" x14ac:dyDescent="0.2">
      <c r="B2513">
        <v>0</v>
      </c>
      <c r="C2513">
        <v>0</v>
      </c>
      <c r="D2513">
        <v>0</v>
      </c>
      <c r="E2513">
        <v>0</v>
      </c>
      <c r="F2513">
        <v>0</v>
      </c>
      <c r="G2513">
        <v>2222222</v>
      </c>
      <c r="H2513">
        <v>0</v>
      </c>
      <c r="I2513">
        <v>0</v>
      </c>
      <c r="J2513">
        <v>0</v>
      </c>
      <c r="K2513">
        <v>0</v>
      </c>
      <c r="L2513">
        <v>0</v>
      </c>
      <c r="M2513">
        <v>0</v>
      </c>
    </row>
    <row r="2514" spans="2:13" x14ac:dyDescent="0.2">
      <c r="B2514">
        <v>0</v>
      </c>
      <c r="C2514">
        <v>0</v>
      </c>
      <c r="D2514">
        <v>0</v>
      </c>
      <c r="E2514">
        <v>0</v>
      </c>
      <c r="F2514">
        <v>0</v>
      </c>
      <c r="G2514">
        <v>2222222</v>
      </c>
      <c r="H2514">
        <v>0</v>
      </c>
      <c r="I2514">
        <v>0</v>
      </c>
      <c r="J2514">
        <v>0</v>
      </c>
      <c r="K2514">
        <v>0</v>
      </c>
      <c r="L2514">
        <v>0</v>
      </c>
      <c r="M2514">
        <v>0</v>
      </c>
    </row>
    <row r="2515" spans="2:13" x14ac:dyDescent="0.2">
      <c r="B2515">
        <v>0</v>
      </c>
      <c r="C2515">
        <v>0</v>
      </c>
      <c r="D2515">
        <v>0</v>
      </c>
      <c r="E2515">
        <v>0</v>
      </c>
      <c r="F2515">
        <v>0</v>
      </c>
      <c r="G2515">
        <v>2222222</v>
      </c>
      <c r="H2515">
        <v>0</v>
      </c>
      <c r="I2515">
        <v>0</v>
      </c>
      <c r="J2515">
        <v>0</v>
      </c>
      <c r="K2515">
        <v>0</v>
      </c>
      <c r="L2515">
        <v>0</v>
      </c>
      <c r="M2515">
        <v>0</v>
      </c>
    </row>
    <row r="2516" spans="2:13" x14ac:dyDescent="0.2">
      <c r="B2516">
        <v>0</v>
      </c>
      <c r="C2516">
        <v>0</v>
      </c>
      <c r="D2516">
        <v>0</v>
      </c>
      <c r="E2516">
        <v>0</v>
      </c>
      <c r="F2516">
        <v>0</v>
      </c>
      <c r="G2516">
        <v>2222222</v>
      </c>
      <c r="H2516">
        <v>0</v>
      </c>
      <c r="I2516">
        <v>0</v>
      </c>
      <c r="J2516">
        <v>0</v>
      </c>
      <c r="K2516">
        <v>0</v>
      </c>
      <c r="L2516">
        <v>0</v>
      </c>
      <c r="M2516">
        <v>0</v>
      </c>
    </row>
    <row r="2517" spans="2:13" x14ac:dyDescent="0.2">
      <c r="B2517">
        <v>0</v>
      </c>
      <c r="C2517">
        <v>0</v>
      </c>
      <c r="D2517">
        <v>0</v>
      </c>
      <c r="E2517">
        <v>0</v>
      </c>
      <c r="F2517">
        <v>0</v>
      </c>
      <c r="G2517">
        <v>2222222</v>
      </c>
      <c r="H2517">
        <v>0</v>
      </c>
      <c r="I2517">
        <v>0</v>
      </c>
      <c r="J2517">
        <v>0</v>
      </c>
      <c r="K2517">
        <v>0</v>
      </c>
      <c r="L2517">
        <v>0</v>
      </c>
      <c r="M2517">
        <v>0</v>
      </c>
    </row>
    <row r="2518" spans="2:13" x14ac:dyDescent="0.2">
      <c r="B2518">
        <v>0</v>
      </c>
      <c r="C2518">
        <v>0</v>
      </c>
      <c r="D2518">
        <v>0</v>
      </c>
      <c r="E2518">
        <v>0</v>
      </c>
      <c r="F2518">
        <v>0</v>
      </c>
      <c r="G2518">
        <v>2222222</v>
      </c>
      <c r="H2518">
        <v>0</v>
      </c>
      <c r="I2518">
        <v>0</v>
      </c>
      <c r="J2518">
        <v>0</v>
      </c>
      <c r="K2518">
        <v>0</v>
      </c>
      <c r="L2518">
        <v>0</v>
      </c>
      <c r="M2518">
        <v>0</v>
      </c>
    </row>
    <row r="2519" spans="2:13" x14ac:dyDescent="0.2">
      <c r="B2519">
        <v>0</v>
      </c>
      <c r="C2519">
        <v>0</v>
      </c>
      <c r="D2519">
        <v>0</v>
      </c>
      <c r="E2519">
        <v>0</v>
      </c>
      <c r="F2519">
        <v>0</v>
      </c>
      <c r="G2519">
        <v>2222222</v>
      </c>
      <c r="H2519">
        <v>0</v>
      </c>
      <c r="I2519">
        <v>0</v>
      </c>
      <c r="J2519">
        <v>0</v>
      </c>
      <c r="K2519">
        <v>0</v>
      </c>
      <c r="L2519">
        <v>0</v>
      </c>
      <c r="M2519">
        <v>0</v>
      </c>
    </row>
    <row r="2520" spans="2:13" x14ac:dyDescent="0.2">
      <c r="B2520">
        <v>0</v>
      </c>
      <c r="C2520">
        <v>0</v>
      </c>
      <c r="D2520">
        <v>0</v>
      </c>
      <c r="E2520">
        <v>0</v>
      </c>
      <c r="F2520">
        <v>0</v>
      </c>
      <c r="G2520">
        <v>2222222</v>
      </c>
      <c r="H2520">
        <v>0</v>
      </c>
      <c r="I2520">
        <v>0</v>
      </c>
      <c r="J2520">
        <v>0</v>
      </c>
      <c r="K2520">
        <v>0</v>
      </c>
      <c r="L2520">
        <v>0</v>
      </c>
      <c r="M2520">
        <v>0</v>
      </c>
    </row>
    <row r="2521" spans="2:13" x14ac:dyDescent="0.2">
      <c r="B2521">
        <v>0</v>
      </c>
      <c r="C2521">
        <v>0</v>
      </c>
      <c r="D2521">
        <v>0</v>
      </c>
      <c r="E2521">
        <v>0</v>
      </c>
      <c r="F2521">
        <v>0</v>
      </c>
      <c r="G2521">
        <v>2222222</v>
      </c>
      <c r="H2521">
        <v>0</v>
      </c>
      <c r="I2521">
        <v>0</v>
      </c>
      <c r="J2521">
        <v>0</v>
      </c>
      <c r="K2521">
        <v>0</v>
      </c>
      <c r="L2521">
        <v>0</v>
      </c>
      <c r="M2521">
        <v>0</v>
      </c>
    </row>
    <row r="2522" spans="2:13" x14ac:dyDescent="0.2">
      <c r="B2522">
        <v>0</v>
      </c>
      <c r="C2522">
        <v>0</v>
      </c>
      <c r="D2522">
        <v>0</v>
      </c>
      <c r="E2522">
        <v>0</v>
      </c>
      <c r="F2522">
        <v>0</v>
      </c>
      <c r="G2522">
        <v>2222222</v>
      </c>
      <c r="H2522">
        <v>0</v>
      </c>
      <c r="I2522">
        <v>0</v>
      </c>
      <c r="J2522">
        <v>0</v>
      </c>
      <c r="K2522">
        <v>0</v>
      </c>
      <c r="L2522">
        <v>0</v>
      </c>
      <c r="M2522">
        <v>0</v>
      </c>
    </row>
    <row r="2523" spans="2:13" x14ac:dyDescent="0.2">
      <c r="B2523">
        <v>0</v>
      </c>
      <c r="C2523">
        <v>0</v>
      </c>
      <c r="D2523">
        <v>0</v>
      </c>
      <c r="E2523">
        <v>0</v>
      </c>
      <c r="F2523">
        <v>0</v>
      </c>
      <c r="G2523">
        <v>2222222</v>
      </c>
      <c r="H2523">
        <v>0</v>
      </c>
      <c r="I2523">
        <v>0</v>
      </c>
      <c r="J2523">
        <v>0</v>
      </c>
      <c r="K2523">
        <v>0</v>
      </c>
      <c r="L2523">
        <v>0</v>
      </c>
      <c r="M2523">
        <v>0</v>
      </c>
    </row>
    <row r="2524" spans="2:13" x14ac:dyDescent="0.2">
      <c r="B2524">
        <v>0</v>
      </c>
      <c r="C2524">
        <v>0</v>
      </c>
      <c r="D2524">
        <v>0</v>
      </c>
      <c r="E2524">
        <v>0</v>
      </c>
      <c r="F2524">
        <v>0</v>
      </c>
      <c r="G2524">
        <v>2222222</v>
      </c>
      <c r="H2524">
        <v>0</v>
      </c>
      <c r="I2524">
        <v>0</v>
      </c>
      <c r="J2524">
        <v>0</v>
      </c>
      <c r="K2524">
        <v>0</v>
      </c>
      <c r="L2524">
        <v>0</v>
      </c>
      <c r="M2524">
        <v>0</v>
      </c>
    </row>
    <row r="2525" spans="2:13" x14ac:dyDescent="0.2">
      <c r="B2525">
        <v>0</v>
      </c>
      <c r="C2525">
        <v>0</v>
      </c>
      <c r="D2525">
        <v>0</v>
      </c>
      <c r="E2525">
        <v>0</v>
      </c>
      <c r="F2525">
        <v>0</v>
      </c>
      <c r="G2525">
        <v>2222222</v>
      </c>
      <c r="H2525">
        <v>0</v>
      </c>
      <c r="I2525">
        <v>0</v>
      </c>
      <c r="J2525">
        <v>0</v>
      </c>
      <c r="K2525">
        <v>0</v>
      </c>
      <c r="L2525">
        <v>0</v>
      </c>
      <c r="M2525">
        <v>0</v>
      </c>
    </row>
    <row r="2526" spans="2:13" x14ac:dyDescent="0.2">
      <c r="B2526">
        <v>0</v>
      </c>
      <c r="C2526">
        <v>0</v>
      </c>
      <c r="D2526">
        <v>0</v>
      </c>
      <c r="E2526">
        <v>0</v>
      </c>
      <c r="F2526">
        <v>0</v>
      </c>
      <c r="G2526">
        <v>2222222</v>
      </c>
      <c r="H2526">
        <v>0</v>
      </c>
      <c r="I2526">
        <v>0</v>
      </c>
      <c r="J2526">
        <v>0</v>
      </c>
      <c r="K2526">
        <v>0</v>
      </c>
      <c r="L2526">
        <v>0</v>
      </c>
      <c r="M2526">
        <v>0</v>
      </c>
    </row>
    <row r="2527" spans="2:13" x14ac:dyDescent="0.2">
      <c r="B2527">
        <v>0</v>
      </c>
      <c r="C2527">
        <v>0</v>
      </c>
      <c r="D2527">
        <v>0</v>
      </c>
      <c r="E2527">
        <v>0</v>
      </c>
      <c r="F2527">
        <v>0</v>
      </c>
      <c r="G2527">
        <v>2222222</v>
      </c>
      <c r="H2527">
        <v>0</v>
      </c>
      <c r="I2527">
        <v>0</v>
      </c>
      <c r="J2527">
        <v>0</v>
      </c>
      <c r="K2527">
        <v>0</v>
      </c>
      <c r="L2527">
        <v>0</v>
      </c>
      <c r="M2527">
        <v>0</v>
      </c>
    </row>
    <row r="2528" spans="2:13" x14ac:dyDescent="0.2">
      <c r="B2528">
        <v>0</v>
      </c>
      <c r="C2528">
        <v>0</v>
      </c>
      <c r="D2528">
        <v>0</v>
      </c>
      <c r="E2528">
        <v>0</v>
      </c>
      <c r="F2528">
        <v>0</v>
      </c>
      <c r="G2528">
        <v>2222222</v>
      </c>
      <c r="H2528">
        <v>0</v>
      </c>
      <c r="I2528">
        <v>0</v>
      </c>
      <c r="J2528">
        <v>0</v>
      </c>
      <c r="K2528">
        <v>0</v>
      </c>
      <c r="L2528">
        <v>0</v>
      </c>
      <c r="M2528">
        <v>0</v>
      </c>
    </row>
    <row r="2529" spans="2:13" x14ac:dyDescent="0.2">
      <c r="B2529">
        <v>0</v>
      </c>
      <c r="C2529">
        <v>0</v>
      </c>
      <c r="D2529">
        <v>0</v>
      </c>
      <c r="E2529">
        <v>0</v>
      </c>
      <c r="F2529">
        <v>0</v>
      </c>
      <c r="G2529">
        <v>2222222</v>
      </c>
      <c r="H2529">
        <v>0</v>
      </c>
      <c r="I2529">
        <v>0</v>
      </c>
      <c r="J2529">
        <v>0</v>
      </c>
      <c r="K2529">
        <v>0</v>
      </c>
      <c r="L2529">
        <v>0</v>
      </c>
      <c r="M2529">
        <v>0</v>
      </c>
    </row>
    <row r="2530" spans="2:13" x14ac:dyDescent="0.2">
      <c r="B2530">
        <v>0</v>
      </c>
      <c r="C2530">
        <v>0</v>
      </c>
      <c r="D2530">
        <v>0</v>
      </c>
      <c r="E2530">
        <v>0</v>
      </c>
      <c r="F2530">
        <v>0</v>
      </c>
      <c r="G2530">
        <v>2222222</v>
      </c>
      <c r="H2530">
        <v>0</v>
      </c>
      <c r="I2530">
        <v>0</v>
      </c>
      <c r="J2530">
        <v>0</v>
      </c>
      <c r="K2530">
        <v>0</v>
      </c>
      <c r="L2530">
        <v>0</v>
      </c>
      <c r="M2530">
        <v>0</v>
      </c>
    </row>
    <row r="2531" spans="2:13" x14ac:dyDescent="0.2">
      <c r="B2531">
        <v>0</v>
      </c>
      <c r="C2531">
        <v>0</v>
      </c>
      <c r="D2531">
        <v>0</v>
      </c>
      <c r="E2531">
        <v>0</v>
      </c>
      <c r="F2531">
        <v>0</v>
      </c>
      <c r="G2531">
        <v>2222222</v>
      </c>
      <c r="H2531">
        <v>0</v>
      </c>
      <c r="I2531">
        <v>0</v>
      </c>
      <c r="J2531">
        <v>0</v>
      </c>
      <c r="K2531">
        <v>0</v>
      </c>
      <c r="L2531">
        <v>0</v>
      </c>
      <c r="M2531">
        <v>0</v>
      </c>
    </row>
    <row r="2532" spans="2:13" x14ac:dyDescent="0.2">
      <c r="B2532">
        <v>0</v>
      </c>
      <c r="C2532">
        <v>0</v>
      </c>
      <c r="D2532">
        <v>0</v>
      </c>
      <c r="E2532">
        <v>0</v>
      </c>
      <c r="F2532">
        <v>0</v>
      </c>
      <c r="G2532">
        <v>2222222</v>
      </c>
      <c r="H2532">
        <v>0</v>
      </c>
      <c r="I2532">
        <v>0</v>
      </c>
      <c r="J2532">
        <v>0</v>
      </c>
      <c r="K2532">
        <v>0</v>
      </c>
      <c r="L2532">
        <v>0</v>
      </c>
      <c r="M2532">
        <v>0</v>
      </c>
    </row>
    <row r="2533" spans="2:13" x14ac:dyDescent="0.2">
      <c r="B2533">
        <v>0</v>
      </c>
      <c r="C2533">
        <v>0</v>
      </c>
      <c r="D2533">
        <v>0</v>
      </c>
      <c r="E2533">
        <v>0</v>
      </c>
      <c r="F2533">
        <v>0</v>
      </c>
      <c r="G2533">
        <v>2222222</v>
      </c>
      <c r="H2533">
        <v>0</v>
      </c>
      <c r="I2533">
        <v>0</v>
      </c>
      <c r="J2533">
        <v>0</v>
      </c>
      <c r="K2533">
        <v>0</v>
      </c>
      <c r="L2533">
        <v>0</v>
      </c>
      <c r="M2533">
        <v>0</v>
      </c>
    </row>
    <row r="2534" spans="2:13" x14ac:dyDescent="0.2">
      <c r="B2534">
        <v>0</v>
      </c>
      <c r="C2534">
        <v>0</v>
      </c>
      <c r="D2534">
        <v>0</v>
      </c>
      <c r="E2534">
        <v>0</v>
      </c>
      <c r="F2534">
        <v>0</v>
      </c>
      <c r="G2534">
        <v>2222222</v>
      </c>
      <c r="H2534">
        <v>0</v>
      </c>
      <c r="I2534">
        <v>0</v>
      </c>
      <c r="J2534">
        <v>0</v>
      </c>
      <c r="K2534">
        <v>0</v>
      </c>
      <c r="L2534">
        <v>0</v>
      </c>
      <c r="M2534">
        <v>0</v>
      </c>
    </row>
    <row r="2535" spans="2:13" x14ac:dyDescent="0.2">
      <c r="B2535">
        <v>0</v>
      </c>
      <c r="C2535">
        <v>0</v>
      </c>
      <c r="D2535">
        <v>0</v>
      </c>
      <c r="E2535">
        <v>0</v>
      </c>
      <c r="F2535">
        <v>0</v>
      </c>
      <c r="G2535">
        <v>2222222</v>
      </c>
      <c r="H2535">
        <v>0</v>
      </c>
      <c r="I2535">
        <v>0</v>
      </c>
      <c r="J2535">
        <v>0</v>
      </c>
      <c r="K2535">
        <v>0</v>
      </c>
      <c r="L2535">
        <v>0</v>
      </c>
      <c r="M2535">
        <v>0</v>
      </c>
    </row>
    <row r="2536" spans="2:13" x14ac:dyDescent="0.2">
      <c r="B2536">
        <v>0</v>
      </c>
      <c r="C2536">
        <v>0</v>
      </c>
      <c r="D2536">
        <v>0</v>
      </c>
      <c r="E2536">
        <v>0</v>
      </c>
      <c r="F2536">
        <v>0</v>
      </c>
      <c r="G2536">
        <v>2222222</v>
      </c>
      <c r="H2536">
        <v>0</v>
      </c>
      <c r="I2536">
        <v>0</v>
      </c>
      <c r="J2536">
        <v>0</v>
      </c>
      <c r="K2536">
        <v>0</v>
      </c>
      <c r="L2536">
        <v>0</v>
      </c>
      <c r="M2536">
        <v>0</v>
      </c>
    </row>
    <row r="2537" spans="2:13" x14ac:dyDescent="0.2">
      <c r="B2537">
        <v>0</v>
      </c>
      <c r="C2537">
        <v>0</v>
      </c>
      <c r="D2537">
        <v>0</v>
      </c>
      <c r="E2537">
        <v>0</v>
      </c>
      <c r="F2537">
        <v>0</v>
      </c>
      <c r="G2537">
        <v>2222222</v>
      </c>
      <c r="H2537">
        <v>0</v>
      </c>
      <c r="I2537">
        <v>0</v>
      </c>
      <c r="J2537">
        <v>0</v>
      </c>
      <c r="K2537">
        <v>0</v>
      </c>
      <c r="L2537">
        <v>0</v>
      </c>
      <c r="M2537">
        <v>0</v>
      </c>
    </row>
    <row r="2538" spans="2:13" x14ac:dyDescent="0.2">
      <c r="B2538">
        <v>0</v>
      </c>
      <c r="C2538">
        <v>0</v>
      </c>
      <c r="D2538">
        <v>0</v>
      </c>
      <c r="E2538">
        <v>0</v>
      </c>
      <c r="F2538">
        <v>0</v>
      </c>
      <c r="G2538">
        <v>2222222</v>
      </c>
      <c r="H2538">
        <v>0</v>
      </c>
      <c r="I2538">
        <v>0</v>
      </c>
      <c r="J2538">
        <v>0</v>
      </c>
      <c r="K2538">
        <v>0</v>
      </c>
      <c r="L2538">
        <v>0</v>
      </c>
      <c r="M2538">
        <v>0</v>
      </c>
    </row>
    <row r="2539" spans="2:13" x14ac:dyDescent="0.2">
      <c r="B2539">
        <v>0</v>
      </c>
      <c r="C2539">
        <v>0</v>
      </c>
      <c r="D2539">
        <v>0</v>
      </c>
      <c r="E2539">
        <v>0</v>
      </c>
      <c r="F2539">
        <v>0</v>
      </c>
      <c r="G2539">
        <v>2222222</v>
      </c>
      <c r="H2539">
        <v>0</v>
      </c>
      <c r="I2539">
        <v>0</v>
      </c>
      <c r="J2539">
        <v>0</v>
      </c>
      <c r="K2539">
        <v>0</v>
      </c>
      <c r="L2539">
        <v>0</v>
      </c>
      <c r="M2539">
        <v>0</v>
      </c>
    </row>
    <row r="2540" spans="2:13" x14ac:dyDescent="0.2">
      <c r="B2540">
        <v>0</v>
      </c>
      <c r="C2540">
        <v>0</v>
      </c>
      <c r="D2540">
        <v>0</v>
      </c>
      <c r="E2540">
        <v>0</v>
      </c>
      <c r="F2540">
        <v>0</v>
      </c>
      <c r="G2540">
        <v>2222222</v>
      </c>
      <c r="H2540">
        <v>0</v>
      </c>
      <c r="I2540">
        <v>0</v>
      </c>
      <c r="J2540">
        <v>0</v>
      </c>
      <c r="K2540">
        <v>0</v>
      </c>
      <c r="L2540">
        <v>0</v>
      </c>
      <c r="M2540">
        <v>0</v>
      </c>
    </row>
    <row r="2541" spans="2:13" x14ac:dyDescent="0.2">
      <c r="B2541">
        <v>0</v>
      </c>
      <c r="C2541">
        <v>0</v>
      </c>
      <c r="D2541">
        <v>0</v>
      </c>
      <c r="E2541">
        <v>0</v>
      </c>
      <c r="F2541">
        <v>0</v>
      </c>
      <c r="G2541">
        <v>2222222</v>
      </c>
      <c r="H2541">
        <v>0</v>
      </c>
      <c r="I2541">
        <v>0</v>
      </c>
      <c r="J2541">
        <v>0</v>
      </c>
      <c r="K2541">
        <v>0</v>
      </c>
      <c r="L2541">
        <v>0</v>
      </c>
      <c r="M2541">
        <v>0</v>
      </c>
    </row>
    <row r="2542" spans="2:13" x14ac:dyDescent="0.2">
      <c r="B2542">
        <v>0</v>
      </c>
      <c r="C2542">
        <v>0</v>
      </c>
      <c r="D2542">
        <v>0</v>
      </c>
      <c r="E2542">
        <v>0</v>
      </c>
      <c r="F2542">
        <v>0</v>
      </c>
      <c r="G2542">
        <v>2222222</v>
      </c>
      <c r="H2542">
        <v>0</v>
      </c>
      <c r="I2542">
        <v>0</v>
      </c>
      <c r="J2542">
        <v>0</v>
      </c>
      <c r="K2542">
        <v>0</v>
      </c>
      <c r="L2542">
        <v>0</v>
      </c>
      <c r="M2542">
        <v>0</v>
      </c>
    </row>
    <row r="2543" spans="2:13" x14ac:dyDescent="0.2">
      <c r="B2543">
        <v>0</v>
      </c>
      <c r="C2543">
        <v>0</v>
      </c>
      <c r="D2543">
        <v>0</v>
      </c>
      <c r="E2543">
        <v>0</v>
      </c>
      <c r="F2543">
        <v>0</v>
      </c>
      <c r="G2543">
        <v>2222222</v>
      </c>
      <c r="H2543">
        <v>0</v>
      </c>
      <c r="I2543">
        <v>0</v>
      </c>
      <c r="J2543">
        <v>0</v>
      </c>
      <c r="K2543">
        <v>0</v>
      </c>
      <c r="L2543">
        <v>0</v>
      </c>
      <c r="M2543">
        <v>0</v>
      </c>
    </row>
    <row r="2544" spans="2:13" x14ac:dyDescent="0.2">
      <c r="B2544">
        <v>0</v>
      </c>
      <c r="C2544">
        <v>0</v>
      </c>
      <c r="D2544">
        <v>0</v>
      </c>
      <c r="E2544">
        <v>0</v>
      </c>
      <c r="F2544">
        <v>0</v>
      </c>
      <c r="G2544">
        <v>2222222</v>
      </c>
      <c r="H2544">
        <v>0</v>
      </c>
      <c r="I2544">
        <v>0</v>
      </c>
      <c r="J2544">
        <v>0</v>
      </c>
      <c r="K2544">
        <v>0</v>
      </c>
      <c r="L2544">
        <v>0</v>
      </c>
      <c r="M2544">
        <v>0</v>
      </c>
    </row>
    <row r="2545" spans="2:13" x14ac:dyDescent="0.2">
      <c r="B2545">
        <v>0</v>
      </c>
      <c r="C2545">
        <v>0</v>
      </c>
      <c r="D2545">
        <v>0</v>
      </c>
      <c r="E2545">
        <v>0</v>
      </c>
      <c r="F2545">
        <v>0</v>
      </c>
      <c r="G2545">
        <v>2222222</v>
      </c>
      <c r="H2545">
        <v>0</v>
      </c>
      <c r="I2545">
        <v>0</v>
      </c>
      <c r="J2545">
        <v>0</v>
      </c>
      <c r="K2545">
        <v>0</v>
      </c>
      <c r="L2545">
        <v>0</v>
      </c>
      <c r="M2545">
        <v>0</v>
      </c>
    </row>
    <row r="2546" spans="2:13" x14ac:dyDescent="0.2">
      <c r="B2546">
        <v>0</v>
      </c>
      <c r="C2546">
        <v>0</v>
      </c>
      <c r="D2546">
        <v>0</v>
      </c>
      <c r="E2546">
        <v>0</v>
      </c>
      <c r="F2546">
        <v>0</v>
      </c>
      <c r="G2546">
        <v>2222222</v>
      </c>
      <c r="H2546">
        <v>0</v>
      </c>
      <c r="I2546">
        <v>0</v>
      </c>
      <c r="J2546">
        <v>0</v>
      </c>
      <c r="K2546">
        <v>0</v>
      </c>
      <c r="L2546">
        <v>0</v>
      </c>
      <c r="M2546">
        <v>0</v>
      </c>
    </row>
    <row r="2547" spans="2:13" x14ac:dyDescent="0.2">
      <c r="B2547">
        <v>0</v>
      </c>
      <c r="C2547">
        <v>0</v>
      </c>
      <c r="D2547">
        <v>0</v>
      </c>
      <c r="E2547">
        <v>0</v>
      </c>
      <c r="F2547">
        <v>0</v>
      </c>
      <c r="G2547">
        <v>2222222</v>
      </c>
      <c r="H2547">
        <v>0</v>
      </c>
      <c r="I2547">
        <v>0</v>
      </c>
      <c r="J2547">
        <v>0</v>
      </c>
      <c r="K2547">
        <v>0</v>
      </c>
      <c r="L2547">
        <v>0</v>
      </c>
      <c r="M2547">
        <v>0</v>
      </c>
    </row>
    <row r="2548" spans="2:13" x14ac:dyDescent="0.2">
      <c r="B2548">
        <v>0</v>
      </c>
      <c r="C2548">
        <v>0</v>
      </c>
      <c r="D2548">
        <v>0</v>
      </c>
      <c r="E2548">
        <v>0</v>
      </c>
      <c r="F2548">
        <v>0</v>
      </c>
      <c r="G2548">
        <v>2222222</v>
      </c>
      <c r="H2548">
        <v>0</v>
      </c>
      <c r="I2548">
        <v>0</v>
      </c>
      <c r="J2548">
        <v>0</v>
      </c>
      <c r="K2548">
        <v>0</v>
      </c>
      <c r="L2548">
        <v>0</v>
      </c>
      <c r="M2548">
        <v>0</v>
      </c>
    </row>
    <row r="2549" spans="2:13" x14ac:dyDescent="0.2">
      <c r="B2549">
        <v>0</v>
      </c>
      <c r="C2549">
        <v>0</v>
      </c>
      <c r="D2549">
        <v>0</v>
      </c>
      <c r="E2549">
        <v>0</v>
      </c>
      <c r="F2549">
        <v>0</v>
      </c>
      <c r="G2549">
        <v>2222222</v>
      </c>
      <c r="H2549">
        <v>0</v>
      </c>
      <c r="I2549">
        <v>0</v>
      </c>
      <c r="J2549">
        <v>0</v>
      </c>
      <c r="K2549">
        <v>0</v>
      </c>
      <c r="L2549">
        <v>0</v>
      </c>
      <c r="M2549">
        <v>0</v>
      </c>
    </row>
    <row r="2550" spans="2:13" x14ac:dyDescent="0.2">
      <c r="B2550">
        <v>0</v>
      </c>
      <c r="C2550">
        <v>0</v>
      </c>
      <c r="D2550">
        <v>0</v>
      </c>
      <c r="E2550">
        <v>0</v>
      </c>
      <c r="F2550">
        <v>0</v>
      </c>
      <c r="G2550">
        <v>2222222</v>
      </c>
      <c r="H2550">
        <v>0</v>
      </c>
      <c r="I2550">
        <v>0</v>
      </c>
      <c r="J2550">
        <v>0</v>
      </c>
      <c r="K2550">
        <v>0</v>
      </c>
      <c r="L2550">
        <v>0</v>
      </c>
      <c r="M2550">
        <v>0</v>
      </c>
    </row>
    <row r="2551" spans="2:13" x14ac:dyDescent="0.2">
      <c r="B2551">
        <v>0</v>
      </c>
      <c r="C2551">
        <v>0</v>
      </c>
      <c r="D2551">
        <v>0</v>
      </c>
      <c r="E2551">
        <v>0</v>
      </c>
      <c r="F2551">
        <v>0</v>
      </c>
      <c r="G2551">
        <v>2222222</v>
      </c>
      <c r="H2551">
        <v>0</v>
      </c>
      <c r="I2551">
        <v>0</v>
      </c>
      <c r="J2551">
        <v>0</v>
      </c>
      <c r="K2551">
        <v>0</v>
      </c>
      <c r="L2551">
        <v>0</v>
      </c>
      <c r="M2551">
        <v>0</v>
      </c>
    </row>
    <row r="2552" spans="2:13" x14ac:dyDescent="0.2">
      <c r="B2552">
        <v>0</v>
      </c>
      <c r="C2552">
        <v>0</v>
      </c>
      <c r="D2552">
        <v>0</v>
      </c>
      <c r="E2552">
        <v>0</v>
      </c>
      <c r="F2552">
        <v>0</v>
      </c>
      <c r="G2552">
        <v>2222222</v>
      </c>
      <c r="H2552">
        <v>0</v>
      </c>
      <c r="I2552">
        <v>0</v>
      </c>
      <c r="J2552">
        <v>0</v>
      </c>
      <c r="K2552">
        <v>0</v>
      </c>
      <c r="L2552">
        <v>0</v>
      </c>
      <c r="M2552">
        <v>0</v>
      </c>
    </row>
    <row r="2553" spans="2:13" x14ac:dyDescent="0.2">
      <c r="B2553">
        <v>0</v>
      </c>
      <c r="C2553">
        <v>0</v>
      </c>
      <c r="D2553">
        <v>0</v>
      </c>
      <c r="E2553">
        <v>0</v>
      </c>
      <c r="F2553">
        <v>0</v>
      </c>
      <c r="G2553">
        <v>2222222</v>
      </c>
      <c r="H2553">
        <v>0</v>
      </c>
      <c r="I2553">
        <v>0</v>
      </c>
      <c r="J2553">
        <v>0</v>
      </c>
      <c r="K2553">
        <v>0</v>
      </c>
      <c r="L2553">
        <v>0</v>
      </c>
      <c r="M2553">
        <v>0</v>
      </c>
    </row>
    <row r="2554" spans="2:13" x14ac:dyDescent="0.2">
      <c r="B2554">
        <v>0</v>
      </c>
      <c r="C2554">
        <v>0</v>
      </c>
      <c r="D2554">
        <v>0</v>
      </c>
      <c r="E2554">
        <v>0</v>
      </c>
      <c r="F2554">
        <v>0</v>
      </c>
      <c r="G2554">
        <v>2222222</v>
      </c>
      <c r="H2554">
        <v>0</v>
      </c>
      <c r="I2554">
        <v>0</v>
      </c>
      <c r="J2554">
        <v>0</v>
      </c>
      <c r="K2554">
        <v>0</v>
      </c>
      <c r="L2554">
        <v>0</v>
      </c>
      <c r="M2554">
        <v>0</v>
      </c>
    </row>
    <row r="2555" spans="2:13" x14ac:dyDescent="0.2">
      <c r="B2555">
        <v>0</v>
      </c>
      <c r="C2555">
        <v>0</v>
      </c>
      <c r="D2555">
        <v>0</v>
      </c>
      <c r="E2555">
        <v>0</v>
      </c>
      <c r="F2555">
        <v>0</v>
      </c>
      <c r="G2555">
        <v>2222222</v>
      </c>
      <c r="H2555">
        <v>0</v>
      </c>
      <c r="I2555">
        <v>0</v>
      </c>
      <c r="J2555">
        <v>0</v>
      </c>
      <c r="K2555">
        <v>0</v>
      </c>
      <c r="L2555">
        <v>0</v>
      </c>
      <c r="M2555">
        <v>0</v>
      </c>
    </row>
    <row r="2556" spans="2:13" x14ac:dyDescent="0.2">
      <c r="B2556">
        <v>0</v>
      </c>
      <c r="C2556">
        <v>0</v>
      </c>
      <c r="D2556">
        <v>0</v>
      </c>
      <c r="E2556">
        <v>0</v>
      </c>
      <c r="F2556">
        <v>0</v>
      </c>
      <c r="G2556">
        <v>2222222</v>
      </c>
      <c r="H2556">
        <v>0</v>
      </c>
      <c r="I2556">
        <v>0</v>
      </c>
      <c r="J2556">
        <v>0</v>
      </c>
      <c r="K2556">
        <v>0</v>
      </c>
      <c r="L2556">
        <v>0</v>
      </c>
      <c r="M2556">
        <v>0</v>
      </c>
    </row>
    <row r="2557" spans="2:13" x14ac:dyDescent="0.2">
      <c r="B2557">
        <v>0</v>
      </c>
      <c r="C2557">
        <v>0</v>
      </c>
      <c r="D2557">
        <v>0</v>
      </c>
      <c r="E2557">
        <v>0</v>
      </c>
      <c r="F2557">
        <v>0</v>
      </c>
      <c r="G2557">
        <v>2222222</v>
      </c>
      <c r="H2557">
        <v>0</v>
      </c>
      <c r="I2557">
        <v>0</v>
      </c>
      <c r="J2557">
        <v>0</v>
      </c>
      <c r="K2557">
        <v>0</v>
      </c>
      <c r="L2557">
        <v>0</v>
      </c>
      <c r="M2557">
        <v>0</v>
      </c>
    </row>
    <row r="2558" spans="2:13" x14ac:dyDescent="0.2">
      <c r="B2558">
        <v>0</v>
      </c>
      <c r="C2558">
        <v>0</v>
      </c>
      <c r="D2558">
        <v>0</v>
      </c>
      <c r="E2558">
        <v>0</v>
      </c>
      <c r="F2558">
        <v>0</v>
      </c>
      <c r="G2558">
        <v>2222222</v>
      </c>
      <c r="H2558">
        <v>0</v>
      </c>
      <c r="I2558">
        <v>0</v>
      </c>
      <c r="J2558">
        <v>0</v>
      </c>
      <c r="K2558">
        <v>0</v>
      </c>
      <c r="L2558">
        <v>0</v>
      </c>
      <c r="M2558">
        <v>0</v>
      </c>
    </row>
    <row r="2559" spans="2:13" x14ac:dyDescent="0.2">
      <c r="B2559">
        <v>0</v>
      </c>
      <c r="C2559">
        <v>0</v>
      </c>
      <c r="D2559">
        <v>0</v>
      </c>
      <c r="E2559">
        <v>0</v>
      </c>
      <c r="F2559">
        <v>0</v>
      </c>
      <c r="G2559">
        <v>2222222</v>
      </c>
      <c r="H2559">
        <v>0</v>
      </c>
      <c r="I2559">
        <v>0</v>
      </c>
      <c r="J2559">
        <v>0</v>
      </c>
      <c r="K2559">
        <v>0</v>
      </c>
      <c r="L2559">
        <v>0</v>
      </c>
      <c r="M2559">
        <v>0</v>
      </c>
    </row>
    <row r="2560" spans="2:13" x14ac:dyDescent="0.2">
      <c r="B2560">
        <v>0</v>
      </c>
      <c r="C2560">
        <v>0</v>
      </c>
      <c r="D2560">
        <v>0</v>
      </c>
      <c r="E2560">
        <v>0</v>
      </c>
      <c r="F2560">
        <v>0</v>
      </c>
      <c r="G2560">
        <v>2222222</v>
      </c>
      <c r="H2560">
        <v>0</v>
      </c>
      <c r="I2560">
        <v>0</v>
      </c>
      <c r="J2560">
        <v>0</v>
      </c>
      <c r="K2560">
        <v>0</v>
      </c>
      <c r="L2560">
        <v>0</v>
      </c>
      <c r="M2560">
        <v>0</v>
      </c>
    </row>
    <row r="2561" spans="2:13" x14ac:dyDescent="0.2">
      <c r="B2561">
        <v>0</v>
      </c>
      <c r="C2561">
        <v>0</v>
      </c>
      <c r="D2561">
        <v>0</v>
      </c>
      <c r="E2561">
        <v>0</v>
      </c>
      <c r="F2561">
        <v>0</v>
      </c>
      <c r="G2561">
        <v>2222222</v>
      </c>
      <c r="H2561">
        <v>0</v>
      </c>
      <c r="I2561">
        <v>0</v>
      </c>
      <c r="J2561">
        <v>0</v>
      </c>
      <c r="K2561">
        <v>0</v>
      </c>
      <c r="L2561">
        <v>0</v>
      </c>
      <c r="M2561">
        <v>0</v>
      </c>
    </row>
    <row r="2562" spans="2:13" x14ac:dyDescent="0.2">
      <c r="B2562">
        <v>0</v>
      </c>
      <c r="C2562">
        <v>0</v>
      </c>
      <c r="D2562">
        <v>0</v>
      </c>
      <c r="E2562">
        <v>0</v>
      </c>
      <c r="F2562">
        <v>0</v>
      </c>
      <c r="G2562">
        <v>2222222</v>
      </c>
      <c r="H2562">
        <v>0</v>
      </c>
      <c r="I2562">
        <v>0</v>
      </c>
      <c r="J2562">
        <v>0</v>
      </c>
      <c r="K2562">
        <v>0</v>
      </c>
      <c r="L2562">
        <v>0</v>
      </c>
      <c r="M2562">
        <v>0</v>
      </c>
    </row>
    <row r="2563" spans="2:13" x14ac:dyDescent="0.2">
      <c r="B2563">
        <v>0</v>
      </c>
      <c r="C2563">
        <v>0</v>
      </c>
      <c r="D2563">
        <v>0</v>
      </c>
      <c r="E2563">
        <v>0</v>
      </c>
      <c r="F2563">
        <v>0</v>
      </c>
      <c r="G2563">
        <v>2222222</v>
      </c>
      <c r="H2563">
        <v>0</v>
      </c>
      <c r="I2563">
        <v>0</v>
      </c>
      <c r="J2563">
        <v>0</v>
      </c>
      <c r="K2563">
        <v>0</v>
      </c>
      <c r="L2563">
        <v>0</v>
      </c>
      <c r="M2563">
        <v>0</v>
      </c>
    </row>
    <row r="2564" spans="2:13" x14ac:dyDescent="0.2">
      <c r="B2564">
        <v>0</v>
      </c>
      <c r="C2564">
        <v>0</v>
      </c>
      <c r="D2564">
        <v>0</v>
      </c>
      <c r="E2564">
        <v>0</v>
      </c>
      <c r="F2564">
        <v>0</v>
      </c>
      <c r="G2564">
        <v>2222222</v>
      </c>
      <c r="H2564">
        <v>0</v>
      </c>
      <c r="I2564">
        <v>0</v>
      </c>
      <c r="J2564">
        <v>0</v>
      </c>
      <c r="K2564">
        <v>0</v>
      </c>
      <c r="L2564">
        <v>0</v>
      </c>
      <c r="M2564">
        <v>0</v>
      </c>
    </row>
    <row r="2565" spans="2:13" x14ac:dyDescent="0.2">
      <c r="B2565">
        <v>0</v>
      </c>
      <c r="C2565">
        <v>0</v>
      </c>
      <c r="D2565">
        <v>0</v>
      </c>
      <c r="E2565">
        <v>0</v>
      </c>
      <c r="F2565">
        <v>0</v>
      </c>
      <c r="G2565">
        <v>2222222</v>
      </c>
      <c r="H2565">
        <v>0</v>
      </c>
      <c r="I2565">
        <v>0</v>
      </c>
      <c r="J2565">
        <v>0</v>
      </c>
      <c r="K2565">
        <v>0</v>
      </c>
      <c r="L2565">
        <v>0</v>
      </c>
      <c r="M2565">
        <v>0</v>
      </c>
    </row>
    <row r="2566" spans="2:13" x14ac:dyDescent="0.2">
      <c r="B2566">
        <v>0</v>
      </c>
      <c r="C2566">
        <v>0</v>
      </c>
      <c r="D2566">
        <v>0</v>
      </c>
      <c r="E2566">
        <v>0</v>
      </c>
      <c r="F2566">
        <v>0</v>
      </c>
      <c r="G2566">
        <v>2222222</v>
      </c>
      <c r="H2566">
        <v>0</v>
      </c>
      <c r="I2566">
        <v>0</v>
      </c>
      <c r="J2566">
        <v>0</v>
      </c>
      <c r="K2566">
        <v>0</v>
      </c>
      <c r="L2566">
        <v>0</v>
      </c>
      <c r="M2566">
        <v>0</v>
      </c>
    </row>
    <row r="2567" spans="2:13" x14ac:dyDescent="0.2">
      <c r="B2567">
        <v>0</v>
      </c>
      <c r="C2567">
        <v>0</v>
      </c>
      <c r="D2567">
        <v>0</v>
      </c>
      <c r="E2567">
        <v>0</v>
      </c>
      <c r="F2567">
        <v>0</v>
      </c>
      <c r="G2567">
        <v>2222222</v>
      </c>
      <c r="H2567">
        <v>0</v>
      </c>
      <c r="I2567">
        <v>0</v>
      </c>
      <c r="J2567">
        <v>0</v>
      </c>
      <c r="K2567">
        <v>0</v>
      </c>
      <c r="L2567">
        <v>0</v>
      </c>
      <c r="M2567">
        <v>0</v>
      </c>
    </row>
    <row r="2568" spans="2:13" x14ac:dyDescent="0.2">
      <c r="B2568">
        <v>0</v>
      </c>
      <c r="C2568">
        <v>0</v>
      </c>
      <c r="D2568">
        <v>0</v>
      </c>
      <c r="E2568">
        <v>0</v>
      </c>
      <c r="F2568">
        <v>0</v>
      </c>
      <c r="G2568">
        <v>2222222</v>
      </c>
      <c r="H2568">
        <v>0</v>
      </c>
      <c r="I2568">
        <v>0</v>
      </c>
      <c r="J2568">
        <v>0</v>
      </c>
      <c r="K2568">
        <v>0</v>
      </c>
      <c r="L2568">
        <v>0</v>
      </c>
      <c r="M2568">
        <v>0</v>
      </c>
    </row>
    <row r="2569" spans="2:13" x14ac:dyDescent="0.2">
      <c r="B2569">
        <v>0</v>
      </c>
      <c r="C2569">
        <v>0</v>
      </c>
      <c r="D2569">
        <v>0</v>
      </c>
      <c r="E2569">
        <v>0</v>
      </c>
      <c r="F2569">
        <v>0</v>
      </c>
      <c r="G2569">
        <v>2222222</v>
      </c>
      <c r="H2569">
        <v>0</v>
      </c>
      <c r="I2569">
        <v>0</v>
      </c>
      <c r="J2569">
        <v>0</v>
      </c>
      <c r="K2569">
        <v>0</v>
      </c>
      <c r="L2569">
        <v>0</v>
      </c>
      <c r="M2569">
        <v>0</v>
      </c>
    </row>
    <row r="2570" spans="2:13" x14ac:dyDescent="0.2">
      <c r="B2570">
        <v>0</v>
      </c>
      <c r="C2570">
        <v>0</v>
      </c>
      <c r="D2570">
        <v>0</v>
      </c>
      <c r="E2570">
        <v>0</v>
      </c>
      <c r="F2570">
        <v>0</v>
      </c>
      <c r="G2570">
        <v>2222222</v>
      </c>
      <c r="H2570">
        <v>0</v>
      </c>
      <c r="I2570">
        <v>0</v>
      </c>
      <c r="J2570">
        <v>0</v>
      </c>
      <c r="K2570">
        <v>0</v>
      </c>
      <c r="L2570">
        <v>0</v>
      </c>
      <c r="M2570">
        <v>0</v>
      </c>
    </row>
    <row r="2571" spans="2:13" x14ac:dyDescent="0.2">
      <c r="B2571">
        <v>0</v>
      </c>
      <c r="C2571">
        <v>0</v>
      </c>
      <c r="D2571">
        <v>0</v>
      </c>
      <c r="E2571">
        <v>0</v>
      </c>
      <c r="F2571">
        <v>0</v>
      </c>
      <c r="G2571">
        <v>2222222</v>
      </c>
      <c r="H2571">
        <v>0</v>
      </c>
      <c r="I2571">
        <v>0</v>
      </c>
      <c r="J2571">
        <v>0</v>
      </c>
      <c r="K2571">
        <v>0</v>
      </c>
      <c r="L2571">
        <v>0</v>
      </c>
      <c r="M2571">
        <v>0</v>
      </c>
    </row>
    <row r="2572" spans="2:13" x14ac:dyDescent="0.2">
      <c r="B2572">
        <v>0</v>
      </c>
      <c r="C2572">
        <v>0</v>
      </c>
      <c r="D2572">
        <v>0</v>
      </c>
      <c r="E2572">
        <v>0</v>
      </c>
      <c r="F2572">
        <v>0</v>
      </c>
      <c r="G2572">
        <v>2222222</v>
      </c>
      <c r="H2572">
        <v>0</v>
      </c>
      <c r="I2572">
        <v>0</v>
      </c>
      <c r="J2572">
        <v>0</v>
      </c>
      <c r="K2572">
        <v>0</v>
      </c>
      <c r="L2572">
        <v>0</v>
      </c>
      <c r="M2572">
        <v>0</v>
      </c>
    </row>
    <row r="2573" spans="2:13" x14ac:dyDescent="0.2">
      <c r="B2573">
        <v>0</v>
      </c>
      <c r="C2573">
        <v>0</v>
      </c>
      <c r="D2573">
        <v>0</v>
      </c>
      <c r="E2573">
        <v>0</v>
      </c>
      <c r="F2573">
        <v>0</v>
      </c>
      <c r="G2573">
        <v>2222222</v>
      </c>
      <c r="H2573">
        <v>0</v>
      </c>
      <c r="I2573">
        <v>0</v>
      </c>
      <c r="J2573">
        <v>0</v>
      </c>
      <c r="K2573">
        <v>0</v>
      </c>
      <c r="L2573">
        <v>0</v>
      </c>
      <c r="M2573">
        <v>0</v>
      </c>
    </row>
    <row r="2574" spans="2:13" x14ac:dyDescent="0.2">
      <c r="B2574">
        <v>0</v>
      </c>
      <c r="C2574">
        <v>0</v>
      </c>
      <c r="D2574">
        <v>0</v>
      </c>
      <c r="E2574">
        <v>0</v>
      </c>
      <c r="F2574">
        <v>0</v>
      </c>
      <c r="G2574">
        <v>2222222</v>
      </c>
      <c r="H2574">
        <v>0</v>
      </c>
      <c r="I2574">
        <v>0</v>
      </c>
      <c r="J2574">
        <v>0</v>
      </c>
      <c r="K2574">
        <v>0</v>
      </c>
      <c r="L2574">
        <v>0</v>
      </c>
      <c r="M2574">
        <v>0</v>
      </c>
    </row>
    <row r="2575" spans="2:13" x14ac:dyDescent="0.2">
      <c r="B2575">
        <v>0</v>
      </c>
      <c r="C2575">
        <v>0</v>
      </c>
      <c r="D2575">
        <v>0</v>
      </c>
      <c r="E2575">
        <v>0</v>
      </c>
      <c r="F2575">
        <v>0</v>
      </c>
      <c r="G2575">
        <v>2222222</v>
      </c>
      <c r="H2575">
        <v>0</v>
      </c>
      <c r="I2575">
        <v>0</v>
      </c>
      <c r="J2575">
        <v>0</v>
      </c>
      <c r="K2575">
        <v>0</v>
      </c>
      <c r="L2575">
        <v>0</v>
      </c>
      <c r="M2575">
        <v>0</v>
      </c>
    </row>
    <row r="2576" spans="2:13" x14ac:dyDescent="0.2">
      <c r="B2576">
        <v>0</v>
      </c>
      <c r="C2576">
        <v>0</v>
      </c>
      <c r="D2576">
        <v>0</v>
      </c>
      <c r="E2576">
        <v>0</v>
      </c>
      <c r="F2576">
        <v>0</v>
      </c>
      <c r="G2576">
        <v>2222222</v>
      </c>
      <c r="H2576">
        <v>0</v>
      </c>
      <c r="I2576">
        <v>0</v>
      </c>
      <c r="J2576">
        <v>0</v>
      </c>
      <c r="K2576">
        <v>0</v>
      </c>
      <c r="L2576">
        <v>0</v>
      </c>
      <c r="M2576">
        <v>0</v>
      </c>
    </row>
    <row r="2577" spans="2:13" x14ac:dyDescent="0.2">
      <c r="B2577">
        <v>0</v>
      </c>
      <c r="C2577">
        <v>0</v>
      </c>
      <c r="D2577">
        <v>0</v>
      </c>
      <c r="E2577">
        <v>0</v>
      </c>
      <c r="F2577">
        <v>0</v>
      </c>
      <c r="G2577">
        <v>2222222</v>
      </c>
      <c r="H2577">
        <v>0</v>
      </c>
      <c r="I2577">
        <v>0</v>
      </c>
      <c r="J2577">
        <v>0</v>
      </c>
      <c r="K2577">
        <v>0</v>
      </c>
      <c r="L2577">
        <v>0</v>
      </c>
      <c r="M2577">
        <v>0</v>
      </c>
    </row>
    <row r="2578" spans="2:13" x14ac:dyDescent="0.2">
      <c r="B2578">
        <v>0</v>
      </c>
      <c r="C2578">
        <v>0</v>
      </c>
      <c r="D2578">
        <v>0</v>
      </c>
      <c r="E2578">
        <v>0</v>
      </c>
      <c r="F2578">
        <v>0</v>
      </c>
      <c r="G2578">
        <v>2222222</v>
      </c>
      <c r="H2578">
        <v>0</v>
      </c>
      <c r="I2578">
        <v>0</v>
      </c>
      <c r="J2578">
        <v>0</v>
      </c>
      <c r="K2578">
        <v>0</v>
      </c>
      <c r="L2578">
        <v>0</v>
      </c>
      <c r="M2578">
        <v>0</v>
      </c>
    </row>
    <row r="2579" spans="2:13" x14ac:dyDescent="0.2">
      <c r="B2579">
        <v>0</v>
      </c>
      <c r="C2579">
        <v>0</v>
      </c>
      <c r="D2579">
        <v>0</v>
      </c>
      <c r="E2579">
        <v>0</v>
      </c>
      <c r="F2579">
        <v>0</v>
      </c>
      <c r="G2579">
        <v>2222222</v>
      </c>
      <c r="H2579">
        <v>0</v>
      </c>
      <c r="I2579">
        <v>0</v>
      </c>
      <c r="J2579">
        <v>0</v>
      </c>
      <c r="K2579">
        <v>0</v>
      </c>
      <c r="L2579">
        <v>0</v>
      </c>
      <c r="M2579">
        <v>0</v>
      </c>
    </row>
    <row r="2580" spans="2:13" x14ac:dyDescent="0.2">
      <c r="B2580">
        <v>0</v>
      </c>
      <c r="C2580">
        <v>0</v>
      </c>
      <c r="D2580">
        <v>0</v>
      </c>
      <c r="E2580">
        <v>0</v>
      </c>
      <c r="F2580">
        <v>0</v>
      </c>
      <c r="G2580">
        <v>2222222</v>
      </c>
      <c r="H2580">
        <v>0</v>
      </c>
      <c r="I2580">
        <v>0</v>
      </c>
      <c r="J2580">
        <v>0</v>
      </c>
      <c r="K2580">
        <v>0</v>
      </c>
      <c r="L2580">
        <v>0</v>
      </c>
      <c r="M2580">
        <v>0</v>
      </c>
    </row>
    <row r="2581" spans="2:13" x14ac:dyDescent="0.2">
      <c r="B2581">
        <v>0</v>
      </c>
      <c r="C2581">
        <v>0</v>
      </c>
      <c r="D2581">
        <v>0</v>
      </c>
      <c r="E2581">
        <v>0</v>
      </c>
      <c r="F2581">
        <v>0</v>
      </c>
      <c r="G2581">
        <v>2222222</v>
      </c>
      <c r="H2581">
        <v>0</v>
      </c>
      <c r="I2581">
        <v>0</v>
      </c>
      <c r="J2581">
        <v>0</v>
      </c>
      <c r="K2581">
        <v>0</v>
      </c>
      <c r="L2581">
        <v>0</v>
      </c>
      <c r="M2581">
        <v>0</v>
      </c>
    </row>
    <row r="2582" spans="2:13" x14ac:dyDescent="0.2">
      <c r="B2582">
        <v>0</v>
      </c>
      <c r="C2582">
        <v>0</v>
      </c>
      <c r="D2582">
        <v>0</v>
      </c>
      <c r="E2582">
        <v>0</v>
      </c>
      <c r="F2582">
        <v>0</v>
      </c>
      <c r="G2582">
        <v>2222222</v>
      </c>
      <c r="H2582">
        <v>0</v>
      </c>
      <c r="I2582">
        <v>0</v>
      </c>
      <c r="J2582">
        <v>0</v>
      </c>
      <c r="K2582">
        <v>0</v>
      </c>
      <c r="L2582">
        <v>0</v>
      </c>
      <c r="M2582">
        <v>0</v>
      </c>
    </row>
    <row r="2583" spans="2:13" x14ac:dyDescent="0.2">
      <c r="B2583">
        <v>0</v>
      </c>
      <c r="C2583">
        <v>0</v>
      </c>
      <c r="D2583">
        <v>0</v>
      </c>
      <c r="E2583">
        <v>0</v>
      </c>
      <c r="F2583">
        <v>0</v>
      </c>
      <c r="G2583">
        <v>2222222</v>
      </c>
      <c r="H2583">
        <v>0</v>
      </c>
      <c r="I2583">
        <v>0</v>
      </c>
      <c r="J2583">
        <v>0</v>
      </c>
      <c r="K2583">
        <v>0</v>
      </c>
      <c r="L2583">
        <v>0</v>
      </c>
      <c r="M2583">
        <v>0</v>
      </c>
    </row>
    <row r="2584" spans="2:13" x14ac:dyDescent="0.2">
      <c r="B2584">
        <v>0</v>
      </c>
      <c r="C2584">
        <v>0</v>
      </c>
      <c r="D2584">
        <v>0</v>
      </c>
      <c r="E2584">
        <v>0</v>
      </c>
      <c r="F2584">
        <v>0</v>
      </c>
      <c r="G2584">
        <v>2222222</v>
      </c>
      <c r="H2584">
        <v>0</v>
      </c>
      <c r="I2584">
        <v>0</v>
      </c>
      <c r="J2584">
        <v>0</v>
      </c>
      <c r="K2584">
        <v>0</v>
      </c>
      <c r="L2584">
        <v>0</v>
      </c>
      <c r="M2584">
        <v>0</v>
      </c>
    </row>
    <row r="2585" spans="2:13" x14ac:dyDescent="0.2">
      <c r="B2585">
        <v>0</v>
      </c>
      <c r="C2585">
        <v>0</v>
      </c>
      <c r="D2585">
        <v>0</v>
      </c>
      <c r="E2585">
        <v>0</v>
      </c>
      <c r="F2585">
        <v>0</v>
      </c>
      <c r="G2585">
        <v>2222222</v>
      </c>
      <c r="H2585">
        <v>0</v>
      </c>
      <c r="I2585">
        <v>0</v>
      </c>
      <c r="J2585">
        <v>0</v>
      </c>
      <c r="K2585">
        <v>0</v>
      </c>
      <c r="L2585">
        <v>0</v>
      </c>
      <c r="M2585">
        <v>0</v>
      </c>
    </row>
    <row r="2586" spans="2:13" x14ac:dyDescent="0.2">
      <c r="B2586">
        <v>0</v>
      </c>
      <c r="C2586">
        <v>0</v>
      </c>
      <c r="D2586">
        <v>0</v>
      </c>
      <c r="E2586">
        <v>0</v>
      </c>
      <c r="F2586">
        <v>0</v>
      </c>
      <c r="G2586">
        <v>2222222</v>
      </c>
      <c r="H2586">
        <v>0</v>
      </c>
      <c r="I2586">
        <v>0</v>
      </c>
      <c r="J2586">
        <v>0</v>
      </c>
      <c r="K2586">
        <v>0</v>
      </c>
      <c r="L2586">
        <v>0</v>
      </c>
      <c r="M2586">
        <v>0</v>
      </c>
    </row>
    <row r="2587" spans="2:13" x14ac:dyDescent="0.2">
      <c r="B2587">
        <v>0</v>
      </c>
      <c r="C2587">
        <v>0</v>
      </c>
      <c r="D2587">
        <v>0</v>
      </c>
      <c r="E2587">
        <v>0</v>
      </c>
      <c r="F2587">
        <v>0</v>
      </c>
      <c r="G2587">
        <v>2222222</v>
      </c>
      <c r="H2587">
        <v>0</v>
      </c>
      <c r="I2587">
        <v>0</v>
      </c>
      <c r="J2587">
        <v>0</v>
      </c>
      <c r="K2587">
        <v>0</v>
      </c>
      <c r="L2587">
        <v>0</v>
      </c>
      <c r="M2587">
        <v>0</v>
      </c>
    </row>
    <row r="2588" spans="2:13" x14ac:dyDescent="0.2">
      <c r="B2588">
        <v>0</v>
      </c>
      <c r="C2588">
        <v>0</v>
      </c>
      <c r="D2588">
        <v>0</v>
      </c>
      <c r="E2588">
        <v>0</v>
      </c>
      <c r="F2588">
        <v>0</v>
      </c>
      <c r="G2588">
        <v>2222222</v>
      </c>
      <c r="H2588">
        <v>0</v>
      </c>
      <c r="I2588">
        <v>0</v>
      </c>
      <c r="J2588">
        <v>0</v>
      </c>
      <c r="K2588">
        <v>0</v>
      </c>
      <c r="L2588">
        <v>0</v>
      </c>
      <c r="M2588">
        <v>0</v>
      </c>
    </row>
    <row r="2589" spans="2:13" x14ac:dyDescent="0.2">
      <c r="B2589">
        <v>0</v>
      </c>
      <c r="C2589">
        <v>0</v>
      </c>
      <c r="D2589">
        <v>0</v>
      </c>
      <c r="E2589">
        <v>0</v>
      </c>
      <c r="F2589">
        <v>0</v>
      </c>
      <c r="G2589">
        <v>2222222</v>
      </c>
      <c r="H2589">
        <v>0</v>
      </c>
      <c r="I2589">
        <v>0</v>
      </c>
      <c r="J2589">
        <v>0</v>
      </c>
      <c r="K2589">
        <v>0</v>
      </c>
      <c r="L2589">
        <v>0</v>
      </c>
      <c r="M2589">
        <v>0</v>
      </c>
    </row>
    <row r="2590" spans="2:13" x14ac:dyDescent="0.2">
      <c r="B2590">
        <v>0</v>
      </c>
      <c r="C2590">
        <v>0</v>
      </c>
      <c r="D2590">
        <v>0</v>
      </c>
      <c r="E2590">
        <v>0</v>
      </c>
      <c r="F2590">
        <v>0</v>
      </c>
      <c r="G2590">
        <v>2222222</v>
      </c>
      <c r="H2590">
        <v>0</v>
      </c>
      <c r="I2590">
        <v>0</v>
      </c>
      <c r="J2590">
        <v>0</v>
      </c>
      <c r="K2590">
        <v>0</v>
      </c>
      <c r="L2590">
        <v>0</v>
      </c>
      <c r="M2590">
        <v>0</v>
      </c>
    </row>
    <row r="2591" spans="2:13" x14ac:dyDescent="0.2">
      <c r="B2591">
        <v>0</v>
      </c>
      <c r="C2591">
        <v>0</v>
      </c>
      <c r="D2591">
        <v>0</v>
      </c>
      <c r="E2591">
        <v>0</v>
      </c>
      <c r="F2591">
        <v>0</v>
      </c>
      <c r="G2591">
        <v>2222222</v>
      </c>
      <c r="H2591">
        <v>0</v>
      </c>
      <c r="I2591">
        <v>0</v>
      </c>
      <c r="J2591">
        <v>0</v>
      </c>
      <c r="K2591">
        <v>0</v>
      </c>
      <c r="L2591">
        <v>0</v>
      </c>
      <c r="M2591">
        <v>0</v>
      </c>
    </row>
    <row r="2592" spans="2:13" x14ac:dyDescent="0.2">
      <c r="B2592">
        <v>0</v>
      </c>
      <c r="C2592">
        <v>0</v>
      </c>
      <c r="D2592">
        <v>0</v>
      </c>
      <c r="E2592">
        <v>0</v>
      </c>
      <c r="F2592">
        <v>0</v>
      </c>
      <c r="G2592">
        <v>2222222</v>
      </c>
      <c r="H2592">
        <v>0</v>
      </c>
      <c r="I2592">
        <v>0</v>
      </c>
      <c r="J2592">
        <v>0</v>
      </c>
      <c r="K2592">
        <v>0</v>
      </c>
      <c r="L2592">
        <v>0</v>
      </c>
      <c r="M2592">
        <v>0</v>
      </c>
    </row>
    <row r="2593" spans="2:13" x14ac:dyDescent="0.2">
      <c r="B2593">
        <v>0</v>
      </c>
      <c r="C2593">
        <v>0</v>
      </c>
      <c r="D2593">
        <v>0</v>
      </c>
      <c r="E2593">
        <v>0</v>
      </c>
      <c r="F2593">
        <v>0</v>
      </c>
      <c r="G2593">
        <v>2222222</v>
      </c>
      <c r="H2593">
        <v>0</v>
      </c>
      <c r="I2593">
        <v>0</v>
      </c>
      <c r="J2593">
        <v>0</v>
      </c>
      <c r="K2593">
        <v>0</v>
      </c>
      <c r="L2593">
        <v>0</v>
      </c>
      <c r="M2593">
        <v>0</v>
      </c>
    </row>
    <row r="2594" spans="2:13" x14ac:dyDescent="0.2">
      <c r="B2594">
        <v>0</v>
      </c>
      <c r="C2594">
        <v>0</v>
      </c>
      <c r="D2594">
        <v>0</v>
      </c>
      <c r="E2594">
        <v>0</v>
      </c>
      <c r="F2594">
        <v>0</v>
      </c>
      <c r="G2594">
        <v>2222222</v>
      </c>
      <c r="H2594">
        <v>0</v>
      </c>
      <c r="I2594">
        <v>0</v>
      </c>
      <c r="J2594">
        <v>0</v>
      </c>
      <c r="K2594">
        <v>0</v>
      </c>
      <c r="L2594">
        <v>0</v>
      </c>
      <c r="M2594">
        <v>0</v>
      </c>
    </row>
    <row r="2595" spans="2:13" x14ac:dyDescent="0.2">
      <c r="B2595">
        <v>0</v>
      </c>
      <c r="C2595">
        <v>0</v>
      </c>
      <c r="D2595">
        <v>0</v>
      </c>
      <c r="E2595">
        <v>0</v>
      </c>
      <c r="F2595">
        <v>0</v>
      </c>
      <c r="G2595">
        <v>2222222</v>
      </c>
      <c r="H2595">
        <v>0</v>
      </c>
      <c r="I2595">
        <v>0</v>
      </c>
      <c r="J2595">
        <v>0</v>
      </c>
      <c r="K2595">
        <v>0</v>
      </c>
      <c r="L2595">
        <v>0</v>
      </c>
      <c r="M2595">
        <v>0</v>
      </c>
    </row>
    <row r="2596" spans="2:13" x14ac:dyDescent="0.2">
      <c r="B2596">
        <v>0</v>
      </c>
      <c r="C2596">
        <v>0</v>
      </c>
      <c r="D2596">
        <v>0</v>
      </c>
      <c r="E2596">
        <v>0</v>
      </c>
      <c r="F2596">
        <v>0</v>
      </c>
      <c r="G2596">
        <v>2222222</v>
      </c>
      <c r="H2596">
        <v>0</v>
      </c>
      <c r="I2596">
        <v>0</v>
      </c>
      <c r="J2596">
        <v>0</v>
      </c>
      <c r="K2596">
        <v>0</v>
      </c>
      <c r="L2596">
        <v>0</v>
      </c>
      <c r="M2596">
        <v>0</v>
      </c>
    </row>
    <row r="2597" spans="2:13" x14ac:dyDescent="0.2">
      <c r="B2597">
        <v>0</v>
      </c>
      <c r="C2597">
        <v>0</v>
      </c>
      <c r="D2597">
        <v>0</v>
      </c>
      <c r="E2597">
        <v>0</v>
      </c>
      <c r="F2597">
        <v>0</v>
      </c>
      <c r="G2597">
        <v>2222222</v>
      </c>
      <c r="H2597">
        <v>0</v>
      </c>
      <c r="I2597">
        <v>0</v>
      </c>
      <c r="J2597">
        <v>0</v>
      </c>
      <c r="K2597">
        <v>0</v>
      </c>
      <c r="L2597">
        <v>0</v>
      </c>
      <c r="M2597">
        <v>0</v>
      </c>
    </row>
    <row r="2598" spans="2:13" x14ac:dyDescent="0.2">
      <c r="B2598">
        <v>0</v>
      </c>
      <c r="C2598">
        <v>0</v>
      </c>
      <c r="D2598">
        <v>0</v>
      </c>
      <c r="E2598">
        <v>0</v>
      </c>
      <c r="F2598">
        <v>0</v>
      </c>
      <c r="G2598">
        <v>2222222</v>
      </c>
      <c r="H2598">
        <v>0</v>
      </c>
      <c r="I2598">
        <v>0</v>
      </c>
      <c r="J2598">
        <v>0</v>
      </c>
      <c r="K2598">
        <v>0</v>
      </c>
      <c r="L2598">
        <v>0</v>
      </c>
      <c r="M2598">
        <v>0</v>
      </c>
    </row>
    <row r="2599" spans="2:13" x14ac:dyDescent="0.2">
      <c r="B2599">
        <v>0</v>
      </c>
      <c r="C2599">
        <v>0</v>
      </c>
      <c r="D2599">
        <v>0</v>
      </c>
      <c r="E2599">
        <v>0</v>
      </c>
      <c r="F2599">
        <v>0</v>
      </c>
      <c r="G2599">
        <v>2222222</v>
      </c>
      <c r="H2599">
        <v>0</v>
      </c>
      <c r="I2599">
        <v>0</v>
      </c>
      <c r="J2599">
        <v>0</v>
      </c>
      <c r="K2599">
        <v>0</v>
      </c>
      <c r="L2599">
        <v>0</v>
      </c>
      <c r="M2599">
        <v>0</v>
      </c>
    </row>
    <row r="2600" spans="2:13" x14ac:dyDescent="0.2">
      <c r="B2600">
        <v>0</v>
      </c>
      <c r="C2600">
        <v>0</v>
      </c>
      <c r="D2600">
        <v>0</v>
      </c>
      <c r="E2600">
        <v>0</v>
      </c>
      <c r="F2600">
        <v>0</v>
      </c>
      <c r="G2600">
        <v>2222222</v>
      </c>
      <c r="H2600">
        <v>0</v>
      </c>
      <c r="I2600">
        <v>0</v>
      </c>
      <c r="J2600">
        <v>0</v>
      </c>
      <c r="K2600">
        <v>0</v>
      </c>
      <c r="L2600">
        <v>0</v>
      </c>
      <c r="M2600">
        <v>0</v>
      </c>
    </row>
    <row r="2601" spans="2:13" x14ac:dyDescent="0.2">
      <c r="B2601">
        <v>0</v>
      </c>
      <c r="C2601">
        <v>0</v>
      </c>
      <c r="D2601">
        <v>0</v>
      </c>
      <c r="E2601">
        <v>0</v>
      </c>
      <c r="F2601">
        <v>0</v>
      </c>
      <c r="G2601">
        <v>2222222</v>
      </c>
      <c r="H2601">
        <v>0</v>
      </c>
      <c r="I2601">
        <v>0</v>
      </c>
      <c r="J2601">
        <v>0</v>
      </c>
      <c r="K2601">
        <v>0</v>
      </c>
      <c r="L2601">
        <v>0</v>
      </c>
      <c r="M2601">
        <v>0</v>
      </c>
    </row>
    <row r="2602" spans="2:13" x14ac:dyDescent="0.2">
      <c r="B2602">
        <v>0</v>
      </c>
      <c r="C2602">
        <v>0</v>
      </c>
      <c r="D2602">
        <v>0</v>
      </c>
      <c r="E2602">
        <v>0</v>
      </c>
      <c r="F2602">
        <v>0</v>
      </c>
      <c r="G2602">
        <v>2222222</v>
      </c>
      <c r="H2602">
        <v>0</v>
      </c>
      <c r="I2602">
        <v>0</v>
      </c>
      <c r="J2602">
        <v>0</v>
      </c>
      <c r="K2602">
        <v>0</v>
      </c>
      <c r="L2602">
        <v>0</v>
      </c>
      <c r="M2602">
        <v>0</v>
      </c>
    </row>
    <row r="2603" spans="2:13" x14ac:dyDescent="0.2">
      <c r="B2603">
        <v>0</v>
      </c>
      <c r="C2603">
        <v>0</v>
      </c>
      <c r="D2603">
        <v>0</v>
      </c>
      <c r="E2603">
        <v>0</v>
      </c>
      <c r="F2603">
        <v>0</v>
      </c>
      <c r="G2603">
        <v>2222222</v>
      </c>
      <c r="H2603">
        <v>0</v>
      </c>
      <c r="I2603">
        <v>0</v>
      </c>
      <c r="J2603">
        <v>0</v>
      </c>
      <c r="K2603">
        <v>0</v>
      </c>
      <c r="L2603">
        <v>0</v>
      </c>
      <c r="M2603">
        <v>0</v>
      </c>
    </row>
    <row r="2604" spans="2:13" x14ac:dyDescent="0.2">
      <c r="B2604">
        <v>0</v>
      </c>
      <c r="C2604">
        <v>0</v>
      </c>
      <c r="D2604">
        <v>0</v>
      </c>
      <c r="E2604">
        <v>0</v>
      </c>
      <c r="F2604">
        <v>0</v>
      </c>
      <c r="G2604">
        <v>2222222</v>
      </c>
      <c r="H2604">
        <v>0</v>
      </c>
      <c r="I2604">
        <v>0</v>
      </c>
      <c r="J2604">
        <v>0</v>
      </c>
      <c r="K2604">
        <v>0</v>
      </c>
      <c r="L2604">
        <v>0</v>
      </c>
      <c r="M2604">
        <v>0</v>
      </c>
    </row>
    <row r="2605" spans="2:13" x14ac:dyDescent="0.2">
      <c r="B2605">
        <v>0</v>
      </c>
      <c r="C2605">
        <v>0</v>
      </c>
      <c r="D2605">
        <v>0</v>
      </c>
      <c r="E2605">
        <v>0</v>
      </c>
      <c r="F2605">
        <v>0</v>
      </c>
      <c r="G2605">
        <v>2222222</v>
      </c>
      <c r="H2605">
        <v>0</v>
      </c>
      <c r="I2605">
        <v>0</v>
      </c>
      <c r="J2605">
        <v>0</v>
      </c>
      <c r="K2605">
        <v>0</v>
      </c>
      <c r="L2605">
        <v>0</v>
      </c>
      <c r="M2605">
        <v>0</v>
      </c>
    </row>
    <row r="2606" spans="2:13" x14ac:dyDescent="0.2">
      <c r="B2606">
        <v>0</v>
      </c>
      <c r="C2606">
        <v>0</v>
      </c>
      <c r="D2606">
        <v>0</v>
      </c>
      <c r="E2606">
        <v>0</v>
      </c>
      <c r="F2606">
        <v>0</v>
      </c>
      <c r="G2606">
        <v>2222222</v>
      </c>
      <c r="H2606">
        <v>0</v>
      </c>
      <c r="I2606">
        <v>0</v>
      </c>
      <c r="J2606">
        <v>0</v>
      </c>
      <c r="K2606">
        <v>0</v>
      </c>
      <c r="L2606">
        <v>0</v>
      </c>
      <c r="M2606">
        <v>0</v>
      </c>
    </row>
    <row r="2607" spans="2:13" x14ac:dyDescent="0.2">
      <c r="B2607">
        <v>0</v>
      </c>
      <c r="C2607">
        <v>0</v>
      </c>
      <c r="D2607">
        <v>0</v>
      </c>
      <c r="E2607">
        <v>0</v>
      </c>
      <c r="F2607">
        <v>0</v>
      </c>
      <c r="G2607">
        <v>2222222</v>
      </c>
      <c r="H2607">
        <v>0</v>
      </c>
      <c r="I2607">
        <v>0</v>
      </c>
      <c r="J2607">
        <v>0</v>
      </c>
      <c r="K2607">
        <v>0</v>
      </c>
      <c r="L2607">
        <v>0</v>
      </c>
      <c r="M2607">
        <v>0</v>
      </c>
    </row>
    <row r="2608" spans="2:13" x14ac:dyDescent="0.2">
      <c r="B2608">
        <v>0</v>
      </c>
      <c r="C2608">
        <v>0</v>
      </c>
      <c r="D2608">
        <v>0</v>
      </c>
      <c r="E2608">
        <v>0</v>
      </c>
      <c r="F2608">
        <v>0</v>
      </c>
      <c r="G2608">
        <v>2222222</v>
      </c>
      <c r="H2608">
        <v>0</v>
      </c>
      <c r="I2608">
        <v>0</v>
      </c>
      <c r="J2608">
        <v>0</v>
      </c>
      <c r="K2608">
        <v>0</v>
      </c>
      <c r="L2608">
        <v>0</v>
      </c>
      <c r="M2608">
        <v>0</v>
      </c>
    </row>
    <row r="2609" spans="2:13" x14ac:dyDescent="0.2">
      <c r="B2609">
        <v>0</v>
      </c>
      <c r="C2609">
        <v>0</v>
      </c>
      <c r="D2609">
        <v>0</v>
      </c>
      <c r="E2609">
        <v>0</v>
      </c>
      <c r="F2609">
        <v>0</v>
      </c>
      <c r="G2609">
        <v>2222222</v>
      </c>
      <c r="H2609">
        <v>0</v>
      </c>
      <c r="I2609">
        <v>0</v>
      </c>
      <c r="J2609">
        <v>0</v>
      </c>
      <c r="K2609">
        <v>0</v>
      </c>
      <c r="L2609">
        <v>0</v>
      </c>
      <c r="M2609">
        <v>0</v>
      </c>
    </row>
    <row r="2610" spans="2:13" x14ac:dyDescent="0.2">
      <c r="B2610">
        <v>0</v>
      </c>
      <c r="C2610">
        <v>0</v>
      </c>
      <c r="D2610">
        <v>0</v>
      </c>
      <c r="E2610">
        <v>0</v>
      </c>
      <c r="F2610">
        <v>0</v>
      </c>
      <c r="G2610">
        <v>2222222</v>
      </c>
      <c r="H2610">
        <v>0</v>
      </c>
      <c r="I2610">
        <v>0</v>
      </c>
      <c r="J2610">
        <v>0</v>
      </c>
      <c r="K2610">
        <v>0</v>
      </c>
      <c r="L2610">
        <v>0</v>
      </c>
      <c r="M2610">
        <v>0</v>
      </c>
    </row>
    <row r="2611" spans="2:13" x14ac:dyDescent="0.2">
      <c r="B2611">
        <v>0</v>
      </c>
      <c r="C2611">
        <v>0</v>
      </c>
      <c r="D2611">
        <v>0</v>
      </c>
      <c r="E2611">
        <v>0</v>
      </c>
      <c r="F2611">
        <v>0</v>
      </c>
      <c r="G2611">
        <v>2222222</v>
      </c>
      <c r="H2611">
        <v>0</v>
      </c>
      <c r="I2611">
        <v>0</v>
      </c>
      <c r="J2611">
        <v>0</v>
      </c>
      <c r="K2611">
        <v>0</v>
      </c>
      <c r="L2611">
        <v>0</v>
      </c>
      <c r="M2611">
        <v>0</v>
      </c>
    </row>
    <row r="2612" spans="2:13" x14ac:dyDescent="0.2">
      <c r="B2612">
        <v>0</v>
      </c>
      <c r="C2612">
        <v>0</v>
      </c>
      <c r="D2612">
        <v>0</v>
      </c>
      <c r="E2612">
        <v>0</v>
      </c>
      <c r="F2612">
        <v>0</v>
      </c>
      <c r="G2612">
        <v>2222222</v>
      </c>
      <c r="H2612">
        <v>0</v>
      </c>
      <c r="I2612">
        <v>0</v>
      </c>
      <c r="J2612">
        <v>0</v>
      </c>
      <c r="K2612">
        <v>0</v>
      </c>
      <c r="L2612">
        <v>0</v>
      </c>
      <c r="M2612">
        <v>0</v>
      </c>
    </row>
    <row r="2613" spans="2:13" x14ac:dyDescent="0.2">
      <c r="B2613">
        <v>0</v>
      </c>
      <c r="C2613">
        <v>0</v>
      </c>
      <c r="D2613">
        <v>0</v>
      </c>
      <c r="E2613">
        <v>0</v>
      </c>
      <c r="F2613">
        <v>0</v>
      </c>
      <c r="G2613">
        <v>2222222</v>
      </c>
      <c r="H2613">
        <v>0</v>
      </c>
      <c r="I2613">
        <v>0</v>
      </c>
      <c r="J2613">
        <v>0</v>
      </c>
      <c r="K2613">
        <v>0</v>
      </c>
      <c r="L2613">
        <v>0</v>
      </c>
      <c r="M2613">
        <v>0</v>
      </c>
    </row>
    <row r="2614" spans="2:13" x14ac:dyDescent="0.2">
      <c r="B2614">
        <v>0</v>
      </c>
      <c r="C2614">
        <v>0</v>
      </c>
      <c r="D2614">
        <v>0</v>
      </c>
      <c r="E2614">
        <v>0</v>
      </c>
      <c r="F2614">
        <v>0</v>
      </c>
      <c r="G2614">
        <v>2222222</v>
      </c>
      <c r="H2614">
        <v>0</v>
      </c>
      <c r="I2614">
        <v>0</v>
      </c>
      <c r="J2614">
        <v>0</v>
      </c>
      <c r="K2614">
        <v>0</v>
      </c>
      <c r="L2614">
        <v>0</v>
      </c>
      <c r="M2614">
        <v>0</v>
      </c>
    </row>
    <row r="2615" spans="2:13" x14ac:dyDescent="0.2">
      <c r="B2615">
        <v>0</v>
      </c>
      <c r="C2615">
        <v>0</v>
      </c>
      <c r="D2615">
        <v>0</v>
      </c>
      <c r="E2615">
        <v>0</v>
      </c>
      <c r="F2615">
        <v>0</v>
      </c>
      <c r="G2615">
        <v>2222222</v>
      </c>
      <c r="H2615">
        <v>0</v>
      </c>
      <c r="I2615">
        <v>0</v>
      </c>
      <c r="J2615">
        <v>0</v>
      </c>
      <c r="K2615">
        <v>0</v>
      </c>
      <c r="L2615">
        <v>0</v>
      </c>
      <c r="M2615">
        <v>0</v>
      </c>
    </row>
    <row r="2616" spans="2:13" x14ac:dyDescent="0.2">
      <c r="B2616">
        <v>0</v>
      </c>
      <c r="C2616">
        <v>0</v>
      </c>
      <c r="D2616">
        <v>0</v>
      </c>
      <c r="E2616">
        <v>0</v>
      </c>
      <c r="F2616">
        <v>0</v>
      </c>
      <c r="G2616">
        <v>2222222</v>
      </c>
      <c r="H2616">
        <v>0</v>
      </c>
      <c r="I2616">
        <v>0</v>
      </c>
      <c r="J2616">
        <v>0</v>
      </c>
      <c r="K2616">
        <v>0</v>
      </c>
      <c r="L2616">
        <v>0</v>
      </c>
      <c r="M2616">
        <v>0</v>
      </c>
    </row>
    <row r="2617" spans="2:13" x14ac:dyDescent="0.2">
      <c r="B2617">
        <v>0</v>
      </c>
      <c r="C2617">
        <v>0</v>
      </c>
      <c r="D2617">
        <v>0</v>
      </c>
      <c r="E2617">
        <v>0</v>
      </c>
      <c r="F2617">
        <v>0</v>
      </c>
      <c r="G2617">
        <v>2222222</v>
      </c>
      <c r="H2617">
        <v>0</v>
      </c>
      <c r="I2617">
        <v>0</v>
      </c>
      <c r="J2617">
        <v>0</v>
      </c>
      <c r="K2617">
        <v>0</v>
      </c>
      <c r="L2617">
        <v>0</v>
      </c>
      <c r="M2617">
        <v>0</v>
      </c>
    </row>
    <row r="2618" spans="2:13" x14ac:dyDescent="0.2">
      <c r="B2618">
        <v>0</v>
      </c>
      <c r="C2618">
        <v>0</v>
      </c>
      <c r="D2618">
        <v>0</v>
      </c>
      <c r="E2618">
        <v>0</v>
      </c>
      <c r="F2618">
        <v>0</v>
      </c>
      <c r="G2618">
        <v>2222222</v>
      </c>
      <c r="H2618">
        <v>0</v>
      </c>
      <c r="I2618">
        <v>0</v>
      </c>
      <c r="J2618">
        <v>0</v>
      </c>
      <c r="K2618">
        <v>0</v>
      </c>
      <c r="L2618">
        <v>0</v>
      </c>
      <c r="M2618">
        <v>0</v>
      </c>
    </row>
    <row r="2619" spans="2:13" x14ac:dyDescent="0.2">
      <c r="B2619">
        <v>0</v>
      </c>
      <c r="C2619">
        <v>0</v>
      </c>
      <c r="D2619">
        <v>0</v>
      </c>
      <c r="E2619">
        <v>0</v>
      </c>
      <c r="F2619">
        <v>0</v>
      </c>
      <c r="G2619">
        <v>2222222</v>
      </c>
      <c r="H2619">
        <v>0</v>
      </c>
      <c r="I2619">
        <v>0</v>
      </c>
      <c r="J2619">
        <v>0</v>
      </c>
      <c r="K2619">
        <v>0</v>
      </c>
      <c r="L2619">
        <v>0</v>
      </c>
      <c r="M2619">
        <v>0</v>
      </c>
    </row>
    <row r="2620" spans="2:13" x14ac:dyDescent="0.2">
      <c r="B2620">
        <v>0</v>
      </c>
      <c r="C2620">
        <v>0</v>
      </c>
      <c r="D2620">
        <v>0</v>
      </c>
      <c r="E2620">
        <v>0</v>
      </c>
      <c r="F2620">
        <v>0</v>
      </c>
      <c r="G2620">
        <v>2222222</v>
      </c>
      <c r="H2620">
        <v>0</v>
      </c>
      <c r="I2620">
        <v>0</v>
      </c>
      <c r="J2620">
        <v>0</v>
      </c>
      <c r="K2620">
        <v>0</v>
      </c>
      <c r="L2620">
        <v>0</v>
      </c>
      <c r="M2620">
        <v>0</v>
      </c>
    </row>
    <row r="2621" spans="2:13" x14ac:dyDescent="0.2">
      <c r="B2621">
        <v>0</v>
      </c>
      <c r="C2621">
        <v>0</v>
      </c>
      <c r="D2621">
        <v>0</v>
      </c>
      <c r="E2621">
        <v>0</v>
      </c>
      <c r="F2621">
        <v>0</v>
      </c>
      <c r="G2621">
        <v>2222222</v>
      </c>
      <c r="H2621">
        <v>0</v>
      </c>
      <c r="I2621">
        <v>0</v>
      </c>
      <c r="J2621">
        <v>0</v>
      </c>
      <c r="K2621">
        <v>0</v>
      </c>
      <c r="L2621">
        <v>0</v>
      </c>
      <c r="M2621">
        <v>0</v>
      </c>
    </row>
    <row r="2622" spans="2:13" x14ac:dyDescent="0.2">
      <c r="B2622">
        <v>0</v>
      </c>
      <c r="C2622">
        <v>0</v>
      </c>
      <c r="D2622">
        <v>0</v>
      </c>
      <c r="E2622">
        <v>0</v>
      </c>
      <c r="F2622">
        <v>0</v>
      </c>
      <c r="G2622">
        <v>2222222</v>
      </c>
      <c r="H2622">
        <v>0</v>
      </c>
      <c r="I2622">
        <v>0</v>
      </c>
      <c r="J2622">
        <v>0</v>
      </c>
      <c r="K2622">
        <v>0</v>
      </c>
      <c r="L2622">
        <v>0</v>
      </c>
      <c r="M2622">
        <v>0</v>
      </c>
    </row>
    <row r="2623" spans="2:13" x14ac:dyDescent="0.2">
      <c r="B2623">
        <v>0</v>
      </c>
      <c r="C2623">
        <v>0</v>
      </c>
      <c r="D2623">
        <v>0</v>
      </c>
      <c r="E2623">
        <v>0</v>
      </c>
      <c r="F2623">
        <v>0</v>
      </c>
      <c r="G2623">
        <v>2222222</v>
      </c>
      <c r="H2623">
        <v>0</v>
      </c>
      <c r="I2623">
        <v>0</v>
      </c>
      <c r="J2623">
        <v>0</v>
      </c>
      <c r="K2623">
        <v>0</v>
      </c>
      <c r="L2623">
        <v>0</v>
      </c>
      <c r="M2623">
        <v>0</v>
      </c>
    </row>
    <row r="2624" spans="2:13" x14ac:dyDescent="0.2">
      <c r="B2624">
        <v>0</v>
      </c>
      <c r="C2624">
        <v>0</v>
      </c>
      <c r="D2624">
        <v>0</v>
      </c>
      <c r="E2624">
        <v>0</v>
      </c>
      <c r="F2624">
        <v>0</v>
      </c>
      <c r="G2624">
        <v>2222222</v>
      </c>
      <c r="H2624">
        <v>0</v>
      </c>
      <c r="I2624">
        <v>0</v>
      </c>
      <c r="J2624">
        <v>0</v>
      </c>
      <c r="K2624">
        <v>0</v>
      </c>
      <c r="L2624">
        <v>0</v>
      </c>
      <c r="M2624">
        <v>0</v>
      </c>
    </row>
    <row r="2625" spans="2:13" x14ac:dyDescent="0.2">
      <c r="B2625">
        <v>0</v>
      </c>
      <c r="C2625">
        <v>0</v>
      </c>
      <c r="D2625">
        <v>0</v>
      </c>
      <c r="E2625">
        <v>0</v>
      </c>
      <c r="F2625">
        <v>0</v>
      </c>
      <c r="G2625">
        <v>2222222</v>
      </c>
      <c r="H2625">
        <v>0</v>
      </c>
      <c r="I2625">
        <v>0</v>
      </c>
      <c r="J2625">
        <v>0</v>
      </c>
      <c r="K2625">
        <v>0</v>
      </c>
      <c r="L2625">
        <v>0</v>
      </c>
      <c r="M2625">
        <v>0</v>
      </c>
    </row>
    <row r="2626" spans="2:13" x14ac:dyDescent="0.2">
      <c r="B2626">
        <v>0</v>
      </c>
      <c r="C2626">
        <v>0</v>
      </c>
      <c r="D2626">
        <v>0</v>
      </c>
      <c r="E2626">
        <v>0</v>
      </c>
      <c r="F2626">
        <v>0</v>
      </c>
      <c r="G2626">
        <v>2222222</v>
      </c>
      <c r="H2626">
        <v>0</v>
      </c>
      <c r="I2626">
        <v>0</v>
      </c>
      <c r="J2626">
        <v>0</v>
      </c>
      <c r="K2626">
        <v>0</v>
      </c>
      <c r="L2626">
        <v>0</v>
      </c>
      <c r="M2626">
        <v>0</v>
      </c>
    </row>
    <row r="2627" spans="2:13" x14ac:dyDescent="0.2">
      <c r="B2627">
        <v>0</v>
      </c>
      <c r="C2627">
        <v>0</v>
      </c>
      <c r="D2627">
        <v>0</v>
      </c>
      <c r="E2627">
        <v>0</v>
      </c>
      <c r="F2627">
        <v>0</v>
      </c>
      <c r="G2627">
        <v>2222222</v>
      </c>
      <c r="H2627">
        <v>0</v>
      </c>
      <c r="I2627">
        <v>0</v>
      </c>
      <c r="J2627">
        <v>0</v>
      </c>
      <c r="K2627">
        <v>0</v>
      </c>
      <c r="L2627">
        <v>0</v>
      </c>
      <c r="M2627">
        <v>0</v>
      </c>
    </row>
    <row r="2628" spans="2:13" x14ac:dyDescent="0.2">
      <c r="B2628">
        <v>0</v>
      </c>
      <c r="C2628">
        <v>0</v>
      </c>
      <c r="D2628">
        <v>0</v>
      </c>
      <c r="E2628">
        <v>0</v>
      </c>
      <c r="F2628">
        <v>0</v>
      </c>
      <c r="G2628">
        <v>2222222</v>
      </c>
      <c r="H2628">
        <v>0</v>
      </c>
      <c r="I2628">
        <v>0</v>
      </c>
      <c r="J2628">
        <v>0</v>
      </c>
      <c r="K2628">
        <v>0</v>
      </c>
      <c r="L2628">
        <v>0</v>
      </c>
      <c r="M2628">
        <v>0</v>
      </c>
    </row>
    <row r="2629" spans="2:13" x14ac:dyDescent="0.2">
      <c r="B2629">
        <v>0</v>
      </c>
      <c r="C2629">
        <v>0</v>
      </c>
      <c r="D2629">
        <v>0</v>
      </c>
      <c r="E2629">
        <v>0</v>
      </c>
      <c r="F2629">
        <v>0</v>
      </c>
      <c r="G2629">
        <v>2222222</v>
      </c>
      <c r="H2629">
        <v>0</v>
      </c>
      <c r="I2629">
        <v>0</v>
      </c>
      <c r="J2629">
        <v>0</v>
      </c>
      <c r="K2629">
        <v>0</v>
      </c>
      <c r="L2629">
        <v>0</v>
      </c>
      <c r="M2629">
        <v>0</v>
      </c>
    </row>
    <row r="2630" spans="2:13" x14ac:dyDescent="0.2">
      <c r="B2630">
        <v>0</v>
      </c>
      <c r="C2630">
        <v>0</v>
      </c>
      <c r="D2630">
        <v>0</v>
      </c>
      <c r="E2630">
        <v>0</v>
      </c>
      <c r="F2630">
        <v>0</v>
      </c>
      <c r="G2630">
        <v>2222222</v>
      </c>
      <c r="H2630">
        <v>0</v>
      </c>
      <c r="I2630">
        <v>0</v>
      </c>
      <c r="J2630">
        <v>0</v>
      </c>
      <c r="K2630">
        <v>0</v>
      </c>
      <c r="L2630">
        <v>0</v>
      </c>
      <c r="M2630">
        <v>0</v>
      </c>
    </row>
    <row r="2631" spans="2:13" x14ac:dyDescent="0.2">
      <c r="B2631">
        <v>0</v>
      </c>
      <c r="C2631">
        <v>0</v>
      </c>
      <c r="D2631">
        <v>0</v>
      </c>
      <c r="E2631">
        <v>0</v>
      </c>
      <c r="F2631">
        <v>0</v>
      </c>
      <c r="G2631">
        <v>2222222</v>
      </c>
      <c r="H2631">
        <v>0</v>
      </c>
      <c r="I2631">
        <v>0</v>
      </c>
      <c r="J2631">
        <v>0</v>
      </c>
      <c r="K2631">
        <v>0</v>
      </c>
      <c r="L2631">
        <v>0</v>
      </c>
      <c r="M2631">
        <v>0</v>
      </c>
    </row>
    <row r="2632" spans="2:13" x14ac:dyDescent="0.2">
      <c r="B2632">
        <v>0</v>
      </c>
      <c r="C2632">
        <v>0</v>
      </c>
      <c r="D2632">
        <v>0</v>
      </c>
      <c r="E2632">
        <v>0</v>
      </c>
      <c r="F2632">
        <v>0</v>
      </c>
      <c r="G2632">
        <v>2222222</v>
      </c>
      <c r="H2632">
        <v>0</v>
      </c>
      <c r="I2632">
        <v>0</v>
      </c>
      <c r="J2632">
        <v>0</v>
      </c>
      <c r="K2632">
        <v>0</v>
      </c>
      <c r="L2632">
        <v>0</v>
      </c>
      <c r="M2632">
        <v>0</v>
      </c>
    </row>
    <row r="2633" spans="2:13" x14ac:dyDescent="0.2">
      <c r="B2633">
        <v>0</v>
      </c>
      <c r="C2633">
        <v>0</v>
      </c>
      <c r="D2633">
        <v>0</v>
      </c>
      <c r="E2633">
        <v>0</v>
      </c>
      <c r="F2633">
        <v>0</v>
      </c>
      <c r="G2633">
        <v>2222222</v>
      </c>
      <c r="H2633">
        <v>0</v>
      </c>
      <c r="I2633">
        <v>0</v>
      </c>
      <c r="J2633">
        <v>0</v>
      </c>
      <c r="K2633">
        <v>0</v>
      </c>
      <c r="L2633">
        <v>0</v>
      </c>
      <c r="M2633">
        <v>0</v>
      </c>
    </row>
    <row r="2634" spans="2:13" x14ac:dyDescent="0.2">
      <c r="B2634">
        <v>0</v>
      </c>
      <c r="C2634">
        <v>0</v>
      </c>
      <c r="D2634">
        <v>0</v>
      </c>
      <c r="E2634">
        <v>0</v>
      </c>
      <c r="F2634">
        <v>0</v>
      </c>
      <c r="G2634">
        <v>2222222</v>
      </c>
      <c r="H2634">
        <v>0</v>
      </c>
      <c r="I2634">
        <v>0</v>
      </c>
      <c r="J2634">
        <v>0</v>
      </c>
      <c r="K2634">
        <v>0</v>
      </c>
      <c r="L2634">
        <v>0</v>
      </c>
      <c r="M2634">
        <v>0</v>
      </c>
    </row>
    <row r="2635" spans="2:13" x14ac:dyDescent="0.2">
      <c r="B2635">
        <v>0</v>
      </c>
      <c r="C2635">
        <v>0</v>
      </c>
      <c r="D2635">
        <v>0</v>
      </c>
      <c r="E2635">
        <v>0</v>
      </c>
      <c r="F2635">
        <v>0</v>
      </c>
      <c r="G2635">
        <v>2222222</v>
      </c>
      <c r="H2635">
        <v>0</v>
      </c>
      <c r="I2635">
        <v>0</v>
      </c>
      <c r="J2635">
        <v>0</v>
      </c>
      <c r="K2635">
        <v>0</v>
      </c>
      <c r="L2635">
        <v>0</v>
      </c>
      <c r="M2635">
        <v>0</v>
      </c>
    </row>
    <row r="2636" spans="2:13" x14ac:dyDescent="0.2">
      <c r="B2636">
        <v>0</v>
      </c>
      <c r="C2636">
        <v>0</v>
      </c>
      <c r="D2636">
        <v>0</v>
      </c>
      <c r="E2636">
        <v>0</v>
      </c>
      <c r="F2636">
        <v>0</v>
      </c>
      <c r="G2636">
        <v>2222222</v>
      </c>
      <c r="H2636">
        <v>0</v>
      </c>
      <c r="I2636">
        <v>0</v>
      </c>
      <c r="J2636">
        <v>0</v>
      </c>
      <c r="K2636">
        <v>0</v>
      </c>
      <c r="L2636">
        <v>0</v>
      </c>
      <c r="M2636">
        <v>0</v>
      </c>
    </row>
    <row r="2637" spans="2:13" x14ac:dyDescent="0.2">
      <c r="B2637">
        <v>0</v>
      </c>
      <c r="C2637">
        <v>0</v>
      </c>
      <c r="D2637">
        <v>0</v>
      </c>
      <c r="E2637">
        <v>0</v>
      </c>
      <c r="F2637">
        <v>0</v>
      </c>
      <c r="G2637">
        <v>2222222</v>
      </c>
      <c r="H2637">
        <v>0</v>
      </c>
      <c r="I2637">
        <v>0</v>
      </c>
      <c r="J2637">
        <v>0</v>
      </c>
      <c r="K2637">
        <v>0</v>
      </c>
      <c r="L2637">
        <v>0</v>
      </c>
      <c r="M2637">
        <v>0</v>
      </c>
    </row>
    <row r="2638" spans="2:13" x14ac:dyDescent="0.2">
      <c r="B2638">
        <v>0</v>
      </c>
      <c r="C2638">
        <v>0</v>
      </c>
      <c r="D2638">
        <v>0</v>
      </c>
      <c r="E2638">
        <v>0</v>
      </c>
      <c r="F2638">
        <v>0</v>
      </c>
      <c r="G2638">
        <v>2222222</v>
      </c>
      <c r="H2638">
        <v>0</v>
      </c>
      <c r="I2638">
        <v>0</v>
      </c>
      <c r="J2638">
        <v>0</v>
      </c>
      <c r="K2638">
        <v>0</v>
      </c>
      <c r="L2638">
        <v>0</v>
      </c>
      <c r="M2638">
        <v>0</v>
      </c>
    </row>
    <row r="2639" spans="2:13" x14ac:dyDescent="0.2">
      <c r="B2639">
        <v>0</v>
      </c>
      <c r="C2639">
        <v>0</v>
      </c>
      <c r="D2639">
        <v>0</v>
      </c>
      <c r="E2639">
        <v>0</v>
      </c>
      <c r="F2639">
        <v>0</v>
      </c>
      <c r="G2639">
        <v>2222222</v>
      </c>
      <c r="H2639">
        <v>0</v>
      </c>
      <c r="I2639">
        <v>0</v>
      </c>
      <c r="J2639">
        <v>0</v>
      </c>
      <c r="K2639">
        <v>0</v>
      </c>
      <c r="L2639">
        <v>0</v>
      </c>
      <c r="M2639">
        <v>0</v>
      </c>
    </row>
    <row r="2640" spans="2:13" x14ac:dyDescent="0.2">
      <c r="B2640">
        <v>0</v>
      </c>
      <c r="C2640">
        <v>0</v>
      </c>
      <c r="D2640">
        <v>0</v>
      </c>
      <c r="E2640">
        <v>0</v>
      </c>
      <c r="F2640">
        <v>0</v>
      </c>
      <c r="G2640">
        <v>2222222</v>
      </c>
      <c r="H2640">
        <v>0</v>
      </c>
      <c r="I2640">
        <v>0</v>
      </c>
      <c r="J2640">
        <v>0</v>
      </c>
      <c r="K2640">
        <v>0</v>
      </c>
      <c r="L2640">
        <v>0</v>
      </c>
      <c r="M2640">
        <v>0</v>
      </c>
    </row>
    <row r="2641" spans="2:13" x14ac:dyDescent="0.2">
      <c r="B2641">
        <v>0</v>
      </c>
      <c r="C2641">
        <v>0</v>
      </c>
      <c r="D2641">
        <v>0</v>
      </c>
      <c r="E2641">
        <v>0</v>
      </c>
      <c r="F2641">
        <v>0</v>
      </c>
      <c r="G2641">
        <v>2222222</v>
      </c>
      <c r="H2641">
        <v>0</v>
      </c>
      <c r="I2641">
        <v>0</v>
      </c>
      <c r="J2641">
        <v>0</v>
      </c>
      <c r="K2641">
        <v>0</v>
      </c>
      <c r="L2641">
        <v>0</v>
      </c>
      <c r="M2641">
        <v>0</v>
      </c>
    </row>
    <row r="2642" spans="2:13" x14ac:dyDescent="0.2">
      <c r="B2642">
        <v>0</v>
      </c>
      <c r="C2642">
        <v>0</v>
      </c>
      <c r="D2642">
        <v>0</v>
      </c>
      <c r="E2642">
        <v>0</v>
      </c>
      <c r="F2642">
        <v>0</v>
      </c>
      <c r="G2642">
        <v>2222222</v>
      </c>
      <c r="H2642">
        <v>0</v>
      </c>
      <c r="I2642">
        <v>0</v>
      </c>
      <c r="J2642">
        <v>0</v>
      </c>
      <c r="K2642">
        <v>0</v>
      </c>
      <c r="L2642">
        <v>0</v>
      </c>
      <c r="M2642">
        <v>0</v>
      </c>
    </row>
    <row r="2643" spans="2:13" x14ac:dyDescent="0.2">
      <c r="B2643">
        <v>0</v>
      </c>
      <c r="C2643">
        <v>0</v>
      </c>
      <c r="D2643">
        <v>0</v>
      </c>
      <c r="E2643">
        <v>0</v>
      </c>
      <c r="F2643">
        <v>0</v>
      </c>
      <c r="G2643">
        <v>2222222</v>
      </c>
      <c r="H2643">
        <v>0</v>
      </c>
      <c r="I2643">
        <v>0</v>
      </c>
      <c r="J2643">
        <v>0</v>
      </c>
      <c r="K2643">
        <v>0</v>
      </c>
      <c r="L2643">
        <v>0</v>
      </c>
      <c r="M2643">
        <v>0</v>
      </c>
    </row>
    <row r="2644" spans="2:13" x14ac:dyDescent="0.2">
      <c r="B2644">
        <v>0</v>
      </c>
      <c r="C2644">
        <v>0</v>
      </c>
      <c r="D2644">
        <v>0</v>
      </c>
      <c r="E2644">
        <v>0</v>
      </c>
      <c r="F2644">
        <v>0</v>
      </c>
      <c r="G2644">
        <v>2222222</v>
      </c>
      <c r="H2644">
        <v>0</v>
      </c>
      <c r="I2644">
        <v>0</v>
      </c>
      <c r="J2644">
        <v>0</v>
      </c>
      <c r="K2644">
        <v>0</v>
      </c>
      <c r="L2644">
        <v>0</v>
      </c>
      <c r="M2644">
        <v>0</v>
      </c>
    </row>
    <row r="2645" spans="2:13" x14ac:dyDescent="0.2">
      <c r="B2645">
        <v>0</v>
      </c>
      <c r="C2645">
        <v>0</v>
      </c>
      <c r="D2645">
        <v>0</v>
      </c>
      <c r="E2645">
        <v>0</v>
      </c>
      <c r="F2645">
        <v>0</v>
      </c>
      <c r="G2645">
        <v>2222222</v>
      </c>
      <c r="H2645">
        <v>0</v>
      </c>
      <c r="I2645">
        <v>0</v>
      </c>
      <c r="J2645">
        <v>0</v>
      </c>
      <c r="K2645">
        <v>0</v>
      </c>
      <c r="L2645">
        <v>0</v>
      </c>
      <c r="M2645">
        <v>0</v>
      </c>
    </row>
    <row r="2646" spans="2:13" x14ac:dyDescent="0.2">
      <c r="B2646">
        <v>0</v>
      </c>
      <c r="C2646">
        <v>0</v>
      </c>
      <c r="D2646">
        <v>0</v>
      </c>
      <c r="E2646">
        <v>0</v>
      </c>
      <c r="F2646">
        <v>0</v>
      </c>
      <c r="G2646">
        <v>2222222</v>
      </c>
      <c r="H2646">
        <v>0</v>
      </c>
      <c r="I2646">
        <v>0</v>
      </c>
      <c r="J2646">
        <v>0</v>
      </c>
      <c r="K2646">
        <v>0</v>
      </c>
      <c r="L2646">
        <v>0</v>
      </c>
      <c r="M2646">
        <v>0</v>
      </c>
    </row>
    <row r="2647" spans="2:13" x14ac:dyDescent="0.2">
      <c r="B2647">
        <v>0</v>
      </c>
      <c r="C2647">
        <v>0</v>
      </c>
      <c r="D2647">
        <v>0</v>
      </c>
      <c r="E2647">
        <v>0</v>
      </c>
      <c r="F2647">
        <v>0</v>
      </c>
      <c r="G2647">
        <v>2222222</v>
      </c>
      <c r="H2647">
        <v>0</v>
      </c>
      <c r="I2647">
        <v>0</v>
      </c>
      <c r="J2647">
        <v>0</v>
      </c>
      <c r="K2647">
        <v>0</v>
      </c>
      <c r="L2647">
        <v>0</v>
      </c>
      <c r="M2647">
        <v>0</v>
      </c>
    </row>
    <row r="2648" spans="2:13" x14ac:dyDescent="0.2">
      <c r="B2648">
        <v>0</v>
      </c>
      <c r="C2648">
        <v>0</v>
      </c>
      <c r="D2648">
        <v>0</v>
      </c>
      <c r="E2648">
        <v>0</v>
      </c>
      <c r="F2648">
        <v>0</v>
      </c>
      <c r="G2648">
        <v>2222222</v>
      </c>
      <c r="H2648">
        <v>0</v>
      </c>
      <c r="I2648">
        <v>0</v>
      </c>
      <c r="J2648">
        <v>0</v>
      </c>
      <c r="K2648">
        <v>0</v>
      </c>
      <c r="L2648">
        <v>0</v>
      </c>
      <c r="M2648">
        <v>0</v>
      </c>
    </row>
    <row r="2649" spans="2:13" x14ac:dyDescent="0.2">
      <c r="B2649">
        <v>0</v>
      </c>
      <c r="C2649">
        <v>0</v>
      </c>
      <c r="D2649">
        <v>0</v>
      </c>
      <c r="E2649">
        <v>0</v>
      </c>
      <c r="F2649">
        <v>0</v>
      </c>
      <c r="G2649">
        <v>2222222</v>
      </c>
      <c r="H2649">
        <v>0</v>
      </c>
      <c r="I2649">
        <v>0</v>
      </c>
      <c r="J2649">
        <v>0</v>
      </c>
      <c r="K2649">
        <v>0</v>
      </c>
      <c r="L2649">
        <v>0</v>
      </c>
      <c r="M2649">
        <v>0</v>
      </c>
    </row>
    <row r="2650" spans="2:13" x14ac:dyDescent="0.2">
      <c r="B2650">
        <v>0</v>
      </c>
      <c r="C2650">
        <v>0</v>
      </c>
      <c r="D2650">
        <v>0</v>
      </c>
      <c r="E2650">
        <v>0</v>
      </c>
      <c r="F2650">
        <v>0</v>
      </c>
      <c r="G2650">
        <v>2222222</v>
      </c>
      <c r="H2650">
        <v>0</v>
      </c>
      <c r="I2650">
        <v>0</v>
      </c>
      <c r="J2650">
        <v>0</v>
      </c>
      <c r="K2650">
        <v>0</v>
      </c>
      <c r="L2650">
        <v>0</v>
      </c>
      <c r="M2650">
        <v>0</v>
      </c>
    </row>
    <row r="2651" spans="2:13" x14ac:dyDescent="0.2">
      <c r="B2651">
        <v>0</v>
      </c>
      <c r="C2651">
        <v>0</v>
      </c>
      <c r="D2651">
        <v>0</v>
      </c>
      <c r="E2651">
        <v>0</v>
      </c>
      <c r="F2651">
        <v>0</v>
      </c>
      <c r="G2651">
        <v>2222222</v>
      </c>
      <c r="H2651">
        <v>0</v>
      </c>
      <c r="I2651">
        <v>0</v>
      </c>
      <c r="J2651">
        <v>0</v>
      </c>
      <c r="K2651">
        <v>0</v>
      </c>
      <c r="L2651">
        <v>0</v>
      </c>
      <c r="M2651">
        <v>0</v>
      </c>
    </row>
    <row r="2652" spans="2:13" x14ac:dyDescent="0.2">
      <c r="B2652">
        <v>0</v>
      </c>
      <c r="C2652">
        <v>0</v>
      </c>
      <c r="D2652">
        <v>0</v>
      </c>
      <c r="E2652">
        <v>0</v>
      </c>
      <c r="F2652">
        <v>0</v>
      </c>
      <c r="G2652">
        <v>2222222</v>
      </c>
      <c r="H2652">
        <v>0</v>
      </c>
      <c r="I2652">
        <v>0</v>
      </c>
      <c r="J2652">
        <v>0</v>
      </c>
      <c r="K2652">
        <v>0</v>
      </c>
      <c r="L2652">
        <v>0</v>
      </c>
      <c r="M2652">
        <v>0</v>
      </c>
    </row>
    <row r="2653" spans="2:13" x14ac:dyDescent="0.2">
      <c r="B2653">
        <v>0</v>
      </c>
      <c r="C2653">
        <v>0</v>
      </c>
      <c r="D2653">
        <v>0</v>
      </c>
      <c r="E2653">
        <v>0</v>
      </c>
      <c r="F2653">
        <v>0</v>
      </c>
      <c r="G2653">
        <v>2222222</v>
      </c>
      <c r="H2653">
        <v>0</v>
      </c>
      <c r="I2653">
        <v>0</v>
      </c>
      <c r="J2653">
        <v>0</v>
      </c>
      <c r="K2653">
        <v>0</v>
      </c>
      <c r="L2653">
        <v>0</v>
      </c>
      <c r="M2653">
        <v>0</v>
      </c>
    </row>
    <row r="2654" spans="2:13" x14ac:dyDescent="0.2">
      <c r="B2654">
        <v>0</v>
      </c>
      <c r="C2654">
        <v>0</v>
      </c>
      <c r="D2654">
        <v>0</v>
      </c>
      <c r="E2654">
        <v>0</v>
      </c>
      <c r="F2654">
        <v>0</v>
      </c>
      <c r="G2654">
        <v>2222222</v>
      </c>
      <c r="H2654">
        <v>0</v>
      </c>
      <c r="I2654">
        <v>0</v>
      </c>
      <c r="J2654">
        <v>0</v>
      </c>
      <c r="K2654">
        <v>0</v>
      </c>
      <c r="L2654">
        <v>0</v>
      </c>
      <c r="M2654">
        <v>0</v>
      </c>
    </row>
    <row r="2655" spans="2:13" x14ac:dyDescent="0.2">
      <c r="B2655">
        <v>0</v>
      </c>
      <c r="C2655">
        <v>0</v>
      </c>
      <c r="D2655">
        <v>0</v>
      </c>
      <c r="E2655">
        <v>0</v>
      </c>
      <c r="F2655">
        <v>0</v>
      </c>
      <c r="G2655">
        <v>2222222</v>
      </c>
      <c r="H2655">
        <v>0</v>
      </c>
      <c r="I2655">
        <v>0</v>
      </c>
      <c r="J2655">
        <v>0</v>
      </c>
      <c r="K2655">
        <v>0</v>
      </c>
      <c r="L2655">
        <v>0</v>
      </c>
      <c r="M2655">
        <v>0</v>
      </c>
    </row>
    <row r="2656" spans="2:13" x14ac:dyDescent="0.2">
      <c r="B2656">
        <v>0</v>
      </c>
      <c r="C2656">
        <v>0</v>
      </c>
      <c r="D2656">
        <v>0</v>
      </c>
      <c r="E2656">
        <v>0</v>
      </c>
      <c r="F2656">
        <v>0</v>
      </c>
      <c r="G2656">
        <v>2222222</v>
      </c>
      <c r="H2656">
        <v>0</v>
      </c>
      <c r="I2656">
        <v>0</v>
      </c>
      <c r="J2656">
        <v>0</v>
      </c>
      <c r="K2656">
        <v>0</v>
      </c>
      <c r="L2656">
        <v>0</v>
      </c>
      <c r="M2656">
        <v>0</v>
      </c>
    </row>
    <row r="2657" spans="2:13" x14ac:dyDescent="0.2">
      <c r="B2657">
        <v>0</v>
      </c>
      <c r="C2657">
        <v>0</v>
      </c>
      <c r="D2657">
        <v>0</v>
      </c>
      <c r="E2657">
        <v>0</v>
      </c>
      <c r="F2657">
        <v>0</v>
      </c>
      <c r="G2657">
        <v>2222222</v>
      </c>
      <c r="H2657">
        <v>0</v>
      </c>
      <c r="I2657">
        <v>0</v>
      </c>
      <c r="J2657">
        <v>0</v>
      </c>
      <c r="K2657">
        <v>0</v>
      </c>
      <c r="L2657">
        <v>0</v>
      </c>
      <c r="M2657">
        <v>0</v>
      </c>
    </row>
    <row r="2658" spans="2:13" x14ac:dyDescent="0.2">
      <c r="B2658">
        <v>0</v>
      </c>
      <c r="C2658">
        <v>0</v>
      </c>
      <c r="D2658">
        <v>0</v>
      </c>
      <c r="E2658">
        <v>0</v>
      </c>
      <c r="F2658">
        <v>0</v>
      </c>
      <c r="G2658">
        <v>2222222</v>
      </c>
      <c r="H2658">
        <v>0</v>
      </c>
      <c r="I2658">
        <v>0</v>
      </c>
      <c r="J2658">
        <v>0</v>
      </c>
      <c r="K2658">
        <v>0</v>
      </c>
      <c r="L2658">
        <v>0</v>
      </c>
      <c r="M2658">
        <v>0</v>
      </c>
    </row>
    <row r="2659" spans="2:13" x14ac:dyDescent="0.2">
      <c r="B2659">
        <v>0</v>
      </c>
      <c r="C2659">
        <v>0</v>
      </c>
      <c r="D2659">
        <v>0</v>
      </c>
      <c r="E2659">
        <v>0</v>
      </c>
      <c r="F2659">
        <v>0</v>
      </c>
      <c r="G2659">
        <v>2222222</v>
      </c>
      <c r="H2659">
        <v>0</v>
      </c>
      <c r="I2659">
        <v>0</v>
      </c>
      <c r="J2659">
        <v>0</v>
      </c>
      <c r="K2659">
        <v>0</v>
      </c>
      <c r="L2659">
        <v>0</v>
      </c>
      <c r="M2659">
        <v>0</v>
      </c>
    </row>
    <row r="2660" spans="2:13" x14ac:dyDescent="0.2">
      <c r="B2660">
        <v>0</v>
      </c>
      <c r="C2660">
        <v>0</v>
      </c>
      <c r="D2660">
        <v>0</v>
      </c>
      <c r="E2660">
        <v>0</v>
      </c>
      <c r="F2660">
        <v>0</v>
      </c>
      <c r="G2660">
        <v>2222222</v>
      </c>
      <c r="H2660">
        <v>0</v>
      </c>
      <c r="I2660">
        <v>0</v>
      </c>
      <c r="J2660">
        <v>0</v>
      </c>
      <c r="K2660">
        <v>0</v>
      </c>
      <c r="L2660">
        <v>0</v>
      </c>
      <c r="M2660">
        <v>0</v>
      </c>
    </row>
    <row r="2661" spans="2:13" x14ac:dyDescent="0.2">
      <c r="B2661">
        <v>0</v>
      </c>
      <c r="C2661">
        <v>0</v>
      </c>
      <c r="D2661">
        <v>0</v>
      </c>
      <c r="E2661">
        <v>0</v>
      </c>
      <c r="F2661">
        <v>0</v>
      </c>
      <c r="G2661">
        <v>2222222</v>
      </c>
      <c r="H2661">
        <v>0</v>
      </c>
      <c r="I2661">
        <v>0</v>
      </c>
      <c r="J2661">
        <v>0</v>
      </c>
      <c r="K2661">
        <v>0</v>
      </c>
      <c r="L2661">
        <v>0</v>
      </c>
      <c r="M2661">
        <v>0</v>
      </c>
    </row>
    <row r="2662" spans="2:13" x14ac:dyDescent="0.2">
      <c r="B2662">
        <v>0</v>
      </c>
      <c r="C2662">
        <v>0</v>
      </c>
      <c r="D2662">
        <v>0</v>
      </c>
      <c r="E2662">
        <v>0</v>
      </c>
      <c r="F2662">
        <v>0</v>
      </c>
      <c r="G2662">
        <v>2222222</v>
      </c>
      <c r="H2662">
        <v>0</v>
      </c>
      <c r="I2662">
        <v>0</v>
      </c>
      <c r="J2662">
        <v>0</v>
      </c>
      <c r="K2662">
        <v>0</v>
      </c>
      <c r="L2662">
        <v>0</v>
      </c>
      <c r="M2662">
        <v>0</v>
      </c>
    </row>
    <row r="2663" spans="2:13" x14ac:dyDescent="0.2">
      <c r="B2663">
        <v>0</v>
      </c>
      <c r="C2663">
        <v>0</v>
      </c>
      <c r="D2663">
        <v>0</v>
      </c>
      <c r="E2663">
        <v>0</v>
      </c>
      <c r="F2663">
        <v>0</v>
      </c>
      <c r="G2663">
        <v>2222222</v>
      </c>
      <c r="H2663">
        <v>0</v>
      </c>
      <c r="I2663">
        <v>0</v>
      </c>
      <c r="J2663">
        <v>0</v>
      </c>
      <c r="K2663">
        <v>0</v>
      </c>
      <c r="L2663">
        <v>0</v>
      </c>
      <c r="M2663">
        <v>0</v>
      </c>
    </row>
    <row r="2664" spans="2:13" x14ac:dyDescent="0.2">
      <c r="B2664">
        <v>0</v>
      </c>
      <c r="C2664">
        <v>0</v>
      </c>
      <c r="D2664">
        <v>0</v>
      </c>
      <c r="E2664">
        <v>0</v>
      </c>
      <c r="F2664">
        <v>0</v>
      </c>
      <c r="G2664">
        <v>2222222</v>
      </c>
      <c r="H2664">
        <v>0</v>
      </c>
      <c r="I2664">
        <v>0</v>
      </c>
      <c r="J2664">
        <v>0</v>
      </c>
      <c r="K2664">
        <v>0</v>
      </c>
      <c r="L2664">
        <v>0</v>
      </c>
      <c r="M2664">
        <v>0</v>
      </c>
    </row>
    <row r="2665" spans="2:13" x14ac:dyDescent="0.2">
      <c r="B2665">
        <v>0</v>
      </c>
      <c r="C2665">
        <v>0</v>
      </c>
      <c r="D2665">
        <v>0</v>
      </c>
      <c r="E2665">
        <v>0</v>
      </c>
      <c r="F2665">
        <v>0</v>
      </c>
      <c r="G2665">
        <v>2222222</v>
      </c>
      <c r="H2665">
        <v>0</v>
      </c>
      <c r="I2665">
        <v>0</v>
      </c>
      <c r="J2665">
        <v>0</v>
      </c>
      <c r="K2665">
        <v>0</v>
      </c>
      <c r="L2665">
        <v>0</v>
      </c>
      <c r="M2665">
        <v>0</v>
      </c>
    </row>
    <row r="2666" spans="2:13" x14ac:dyDescent="0.2">
      <c r="B2666">
        <v>0</v>
      </c>
      <c r="C2666">
        <v>0</v>
      </c>
      <c r="D2666">
        <v>0</v>
      </c>
      <c r="E2666">
        <v>0</v>
      </c>
      <c r="F2666">
        <v>0</v>
      </c>
      <c r="G2666">
        <v>2222222</v>
      </c>
      <c r="H2666">
        <v>0</v>
      </c>
      <c r="I2666">
        <v>0</v>
      </c>
      <c r="J2666">
        <v>0</v>
      </c>
      <c r="K2666">
        <v>0</v>
      </c>
      <c r="L2666">
        <v>0</v>
      </c>
      <c r="M2666">
        <v>0</v>
      </c>
    </row>
    <row r="2667" spans="2:13" x14ac:dyDescent="0.2">
      <c r="B2667">
        <v>0</v>
      </c>
      <c r="C2667">
        <v>0</v>
      </c>
      <c r="D2667">
        <v>0</v>
      </c>
      <c r="E2667">
        <v>0</v>
      </c>
      <c r="F2667">
        <v>0</v>
      </c>
      <c r="G2667">
        <v>2222222</v>
      </c>
      <c r="H2667">
        <v>0</v>
      </c>
      <c r="I2667">
        <v>0</v>
      </c>
      <c r="J2667">
        <v>0</v>
      </c>
      <c r="K2667">
        <v>0</v>
      </c>
      <c r="L2667">
        <v>0</v>
      </c>
      <c r="M2667">
        <v>0</v>
      </c>
    </row>
    <row r="2668" spans="2:13" x14ac:dyDescent="0.2">
      <c r="B2668">
        <v>0</v>
      </c>
      <c r="C2668">
        <v>0</v>
      </c>
      <c r="D2668">
        <v>0</v>
      </c>
      <c r="E2668">
        <v>0</v>
      </c>
      <c r="F2668">
        <v>0</v>
      </c>
      <c r="G2668">
        <v>2222222</v>
      </c>
      <c r="H2668">
        <v>0</v>
      </c>
      <c r="I2668">
        <v>0</v>
      </c>
      <c r="J2668">
        <v>0</v>
      </c>
      <c r="K2668">
        <v>0</v>
      </c>
      <c r="L2668">
        <v>0</v>
      </c>
      <c r="M2668">
        <v>0</v>
      </c>
    </row>
    <row r="2669" spans="2:13" x14ac:dyDescent="0.2">
      <c r="B2669">
        <v>0</v>
      </c>
      <c r="C2669">
        <v>0</v>
      </c>
      <c r="D2669">
        <v>0</v>
      </c>
      <c r="E2669">
        <v>0</v>
      </c>
      <c r="F2669">
        <v>0</v>
      </c>
      <c r="G2669">
        <v>2222222</v>
      </c>
      <c r="H2669">
        <v>0</v>
      </c>
      <c r="I2669">
        <v>0</v>
      </c>
      <c r="J2669">
        <v>0</v>
      </c>
      <c r="K2669">
        <v>0</v>
      </c>
      <c r="L2669">
        <v>0</v>
      </c>
      <c r="M2669">
        <v>0</v>
      </c>
    </row>
    <row r="2670" spans="2:13" x14ac:dyDescent="0.2">
      <c r="B2670">
        <v>0</v>
      </c>
      <c r="C2670">
        <v>0</v>
      </c>
      <c r="D2670">
        <v>0</v>
      </c>
      <c r="E2670">
        <v>0</v>
      </c>
      <c r="F2670">
        <v>0</v>
      </c>
      <c r="G2670">
        <v>2222222</v>
      </c>
      <c r="H2670">
        <v>0</v>
      </c>
      <c r="I2670">
        <v>0</v>
      </c>
      <c r="J2670">
        <v>0</v>
      </c>
      <c r="K2670">
        <v>0</v>
      </c>
      <c r="L2670">
        <v>0</v>
      </c>
      <c r="M2670">
        <v>0</v>
      </c>
    </row>
    <row r="2671" spans="2:13" x14ac:dyDescent="0.2">
      <c r="B2671">
        <v>0</v>
      </c>
      <c r="C2671">
        <v>0</v>
      </c>
      <c r="D2671">
        <v>0</v>
      </c>
      <c r="E2671">
        <v>0</v>
      </c>
      <c r="F2671">
        <v>0</v>
      </c>
      <c r="G2671">
        <v>2222222</v>
      </c>
      <c r="H2671">
        <v>0</v>
      </c>
      <c r="I2671">
        <v>0</v>
      </c>
      <c r="J2671">
        <v>0</v>
      </c>
      <c r="K2671">
        <v>0</v>
      </c>
      <c r="L2671">
        <v>0</v>
      </c>
      <c r="M2671">
        <v>0</v>
      </c>
    </row>
    <row r="2672" spans="2:13" x14ac:dyDescent="0.2">
      <c r="B2672">
        <v>0</v>
      </c>
      <c r="C2672">
        <v>0</v>
      </c>
      <c r="D2672">
        <v>0</v>
      </c>
      <c r="E2672">
        <v>0</v>
      </c>
      <c r="F2672">
        <v>0</v>
      </c>
      <c r="G2672">
        <v>2222222</v>
      </c>
      <c r="H2672">
        <v>0</v>
      </c>
      <c r="I2672">
        <v>0</v>
      </c>
      <c r="J2672">
        <v>0</v>
      </c>
      <c r="K2672">
        <v>0</v>
      </c>
      <c r="L2672">
        <v>0</v>
      </c>
      <c r="M2672">
        <v>0</v>
      </c>
    </row>
    <row r="2673" spans="2:13" x14ac:dyDescent="0.2">
      <c r="B2673">
        <v>0</v>
      </c>
      <c r="C2673">
        <v>0</v>
      </c>
      <c r="D2673">
        <v>0</v>
      </c>
      <c r="E2673">
        <v>0</v>
      </c>
      <c r="F2673">
        <v>0</v>
      </c>
      <c r="G2673">
        <v>2222222</v>
      </c>
      <c r="H2673">
        <v>0</v>
      </c>
      <c r="I2673">
        <v>0</v>
      </c>
      <c r="J2673">
        <v>0</v>
      </c>
      <c r="K2673">
        <v>0</v>
      </c>
      <c r="L2673">
        <v>0</v>
      </c>
      <c r="M2673">
        <v>0</v>
      </c>
    </row>
    <row r="2674" spans="2:13" x14ac:dyDescent="0.2">
      <c r="B2674">
        <v>0</v>
      </c>
      <c r="C2674">
        <v>0</v>
      </c>
      <c r="D2674">
        <v>0</v>
      </c>
      <c r="E2674">
        <v>0</v>
      </c>
      <c r="F2674">
        <v>0</v>
      </c>
      <c r="G2674">
        <v>2222222</v>
      </c>
      <c r="H2674">
        <v>0</v>
      </c>
      <c r="I2674">
        <v>0</v>
      </c>
      <c r="J2674">
        <v>0</v>
      </c>
      <c r="K2674">
        <v>0</v>
      </c>
      <c r="L2674">
        <v>0</v>
      </c>
      <c r="M2674">
        <v>0</v>
      </c>
    </row>
    <row r="2675" spans="2:13" x14ac:dyDescent="0.2">
      <c r="B2675">
        <v>0</v>
      </c>
      <c r="C2675">
        <v>0</v>
      </c>
      <c r="D2675">
        <v>0</v>
      </c>
      <c r="E2675">
        <v>0</v>
      </c>
      <c r="F2675">
        <v>0</v>
      </c>
      <c r="G2675">
        <v>2222222</v>
      </c>
      <c r="H2675">
        <v>0</v>
      </c>
      <c r="I2675">
        <v>0</v>
      </c>
      <c r="J2675">
        <v>0</v>
      </c>
      <c r="K2675">
        <v>0</v>
      </c>
      <c r="L2675">
        <v>0</v>
      </c>
      <c r="M2675">
        <v>0</v>
      </c>
    </row>
    <row r="2676" spans="2:13" x14ac:dyDescent="0.2">
      <c r="B2676">
        <v>0</v>
      </c>
      <c r="C2676">
        <v>0</v>
      </c>
      <c r="D2676">
        <v>0</v>
      </c>
      <c r="E2676">
        <v>0</v>
      </c>
      <c r="F2676">
        <v>0</v>
      </c>
      <c r="G2676">
        <v>2222222</v>
      </c>
      <c r="H2676">
        <v>0</v>
      </c>
      <c r="I2676">
        <v>0</v>
      </c>
      <c r="J2676">
        <v>0</v>
      </c>
      <c r="K2676">
        <v>0</v>
      </c>
      <c r="L2676">
        <v>0</v>
      </c>
      <c r="M2676">
        <v>0</v>
      </c>
    </row>
    <row r="2677" spans="2:13" x14ac:dyDescent="0.2">
      <c r="B2677">
        <v>0</v>
      </c>
      <c r="C2677">
        <v>0</v>
      </c>
      <c r="D2677">
        <v>0</v>
      </c>
      <c r="E2677">
        <v>0</v>
      </c>
      <c r="F2677">
        <v>0</v>
      </c>
      <c r="G2677">
        <v>2222222</v>
      </c>
      <c r="H2677">
        <v>0</v>
      </c>
      <c r="I2677">
        <v>0</v>
      </c>
      <c r="J2677">
        <v>0</v>
      </c>
      <c r="K2677">
        <v>0</v>
      </c>
      <c r="L2677">
        <v>0</v>
      </c>
      <c r="M2677">
        <v>0</v>
      </c>
    </row>
    <row r="2678" spans="2:13" x14ac:dyDescent="0.2">
      <c r="B2678">
        <v>0</v>
      </c>
      <c r="C2678">
        <v>0</v>
      </c>
      <c r="D2678">
        <v>0</v>
      </c>
      <c r="E2678">
        <v>0</v>
      </c>
      <c r="F2678">
        <v>0</v>
      </c>
      <c r="G2678">
        <v>2222222</v>
      </c>
      <c r="H2678">
        <v>0</v>
      </c>
      <c r="I2678">
        <v>0</v>
      </c>
      <c r="J2678">
        <v>0</v>
      </c>
      <c r="K2678">
        <v>0</v>
      </c>
      <c r="L2678">
        <v>0</v>
      </c>
      <c r="M2678">
        <v>0</v>
      </c>
    </row>
    <row r="2679" spans="2:13" x14ac:dyDescent="0.2">
      <c r="B2679">
        <v>0</v>
      </c>
      <c r="C2679">
        <v>0</v>
      </c>
      <c r="D2679">
        <v>0</v>
      </c>
      <c r="E2679">
        <v>0</v>
      </c>
      <c r="F2679">
        <v>0</v>
      </c>
      <c r="G2679">
        <v>2222222</v>
      </c>
      <c r="H2679">
        <v>0</v>
      </c>
      <c r="I2679">
        <v>0</v>
      </c>
      <c r="J2679">
        <v>0</v>
      </c>
      <c r="K2679">
        <v>0</v>
      </c>
      <c r="L2679">
        <v>0</v>
      </c>
      <c r="M2679">
        <v>0</v>
      </c>
    </row>
    <row r="2680" spans="2:13" x14ac:dyDescent="0.2">
      <c r="B2680">
        <v>0</v>
      </c>
      <c r="C2680">
        <v>0</v>
      </c>
      <c r="D2680">
        <v>0</v>
      </c>
      <c r="E2680">
        <v>0</v>
      </c>
      <c r="F2680">
        <v>0</v>
      </c>
      <c r="G2680">
        <v>2222222</v>
      </c>
      <c r="H2680">
        <v>0</v>
      </c>
      <c r="I2680">
        <v>0</v>
      </c>
      <c r="J2680">
        <v>0</v>
      </c>
      <c r="K2680">
        <v>0</v>
      </c>
      <c r="L2680">
        <v>0</v>
      </c>
      <c r="M2680">
        <v>0</v>
      </c>
    </row>
    <row r="2681" spans="2:13" x14ac:dyDescent="0.2">
      <c r="B2681">
        <v>0</v>
      </c>
      <c r="C2681">
        <v>0</v>
      </c>
      <c r="D2681">
        <v>0</v>
      </c>
      <c r="E2681">
        <v>0</v>
      </c>
      <c r="F2681">
        <v>0</v>
      </c>
      <c r="G2681">
        <v>2222222</v>
      </c>
      <c r="H2681">
        <v>0</v>
      </c>
      <c r="I2681">
        <v>0</v>
      </c>
      <c r="J2681">
        <v>0</v>
      </c>
      <c r="K2681">
        <v>0</v>
      </c>
      <c r="L2681">
        <v>0</v>
      </c>
      <c r="M2681">
        <v>0</v>
      </c>
    </row>
    <row r="2682" spans="2:13" x14ac:dyDescent="0.2">
      <c r="B2682">
        <v>0</v>
      </c>
      <c r="C2682">
        <v>0</v>
      </c>
      <c r="D2682">
        <v>0</v>
      </c>
      <c r="E2682">
        <v>0</v>
      </c>
      <c r="F2682">
        <v>0</v>
      </c>
      <c r="G2682">
        <v>2222222</v>
      </c>
      <c r="H2682">
        <v>0</v>
      </c>
      <c r="I2682">
        <v>0</v>
      </c>
      <c r="J2682">
        <v>0</v>
      </c>
      <c r="K2682">
        <v>0</v>
      </c>
      <c r="L2682">
        <v>0</v>
      </c>
      <c r="M2682">
        <v>0</v>
      </c>
    </row>
    <row r="2683" spans="2:13" x14ac:dyDescent="0.2">
      <c r="B2683">
        <v>0</v>
      </c>
      <c r="C2683">
        <v>0</v>
      </c>
      <c r="D2683">
        <v>0</v>
      </c>
      <c r="E2683">
        <v>0</v>
      </c>
      <c r="F2683">
        <v>0</v>
      </c>
      <c r="G2683">
        <v>2222222</v>
      </c>
      <c r="H2683">
        <v>0</v>
      </c>
      <c r="I2683">
        <v>0</v>
      </c>
      <c r="J2683">
        <v>0</v>
      </c>
      <c r="K2683">
        <v>0</v>
      </c>
      <c r="L2683">
        <v>0</v>
      </c>
      <c r="M2683">
        <v>0</v>
      </c>
    </row>
    <row r="2684" spans="2:13" x14ac:dyDescent="0.2">
      <c r="B2684">
        <v>0</v>
      </c>
      <c r="C2684">
        <v>0</v>
      </c>
      <c r="D2684">
        <v>0</v>
      </c>
      <c r="E2684">
        <v>0</v>
      </c>
      <c r="F2684">
        <v>0</v>
      </c>
      <c r="G2684">
        <v>2222222</v>
      </c>
      <c r="H2684">
        <v>0</v>
      </c>
      <c r="I2684">
        <v>0</v>
      </c>
      <c r="J2684">
        <v>0</v>
      </c>
      <c r="K2684">
        <v>0</v>
      </c>
      <c r="L2684">
        <v>0</v>
      </c>
      <c r="M2684">
        <v>0</v>
      </c>
    </row>
    <row r="2685" spans="2:13" x14ac:dyDescent="0.2">
      <c r="B2685">
        <v>0</v>
      </c>
      <c r="C2685">
        <v>0</v>
      </c>
      <c r="D2685">
        <v>0</v>
      </c>
      <c r="E2685">
        <v>0</v>
      </c>
      <c r="F2685">
        <v>0</v>
      </c>
      <c r="G2685">
        <v>2222222</v>
      </c>
      <c r="H2685">
        <v>0</v>
      </c>
      <c r="I2685">
        <v>0</v>
      </c>
      <c r="J2685">
        <v>0</v>
      </c>
      <c r="K2685">
        <v>0</v>
      </c>
      <c r="L2685">
        <v>0</v>
      </c>
      <c r="M2685">
        <v>0</v>
      </c>
    </row>
    <row r="2686" spans="2:13" x14ac:dyDescent="0.2">
      <c r="B2686">
        <v>0</v>
      </c>
      <c r="C2686">
        <v>0</v>
      </c>
      <c r="D2686">
        <v>0</v>
      </c>
      <c r="E2686">
        <v>0</v>
      </c>
      <c r="F2686">
        <v>0</v>
      </c>
      <c r="G2686">
        <v>2222222</v>
      </c>
      <c r="H2686">
        <v>0</v>
      </c>
      <c r="I2686">
        <v>0</v>
      </c>
      <c r="J2686">
        <v>0</v>
      </c>
      <c r="K2686">
        <v>0</v>
      </c>
      <c r="L2686">
        <v>0</v>
      </c>
      <c r="M2686">
        <v>0</v>
      </c>
    </row>
    <row r="2687" spans="2:13" x14ac:dyDescent="0.2">
      <c r="B2687">
        <v>0</v>
      </c>
      <c r="C2687">
        <v>0</v>
      </c>
      <c r="D2687">
        <v>0</v>
      </c>
      <c r="E2687">
        <v>0</v>
      </c>
      <c r="F2687">
        <v>0</v>
      </c>
      <c r="G2687">
        <v>2222222</v>
      </c>
      <c r="H2687">
        <v>0</v>
      </c>
      <c r="I2687">
        <v>0</v>
      </c>
      <c r="J2687">
        <v>0</v>
      </c>
      <c r="K2687">
        <v>0</v>
      </c>
      <c r="L2687">
        <v>0</v>
      </c>
      <c r="M2687">
        <v>0</v>
      </c>
    </row>
    <row r="2688" spans="2:13" x14ac:dyDescent="0.2">
      <c r="B2688">
        <v>0</v>
      </c>
      <c r="C2688">
        <v>0</v>
      </c>
      <c r="D2688">
        <v>0</v>
      </c>
      <c r="E2688">
        <v>0</v>
      </c>
      <c r="F2688">
        <v>0</v>
      </c>
      <c r="G2688">
        <v>2222222</v>
      </c>
      <c r="H2688">
        <v>0</v>
      </c>
      <c r="I2688">
        <v>0</v>
      </c>
      <c r="J2688">
        <v>0</v>
      </c>
      <c r="K2688">
        <v>0</v>
      </c>
      <c r="L2688">
        <v>0</v>
      </c>
      <c r="M2688">
        <v>0</v>
      </c>
    </row>
    <row r="2689" spans="2:13" x14ac:dyDescent="0.2">
      <c r="B2689">
        <v>0</v>
      </c>
      <c r="C2689">
        <v>0</v>
      </c>
      <c r="D2689">
        <v>0</v>
      </c>
      <c r="E2689">
        <v>0</v>
      </c>
      <c r="F2689">
        <v>0</v>
      </c>
      <c r="G2689">
        <v>2222222</v>
      </c>
      <c r="H2689">
        <v>0</v>
      </c>
      <c r="I2689">
        <v>0</v>
      </c>
      <c r="J2689">
        <v>0</v>
      </c>
      <c r="K2689">
        <v>0</v>
      </c>
      <c r="L2689">
        <v>0</v>
      </c>
      <c r="M2689">
        <v>0</v>
      </c>
    </row>
    <row r="2690" spans="2:13" x14ac:dyDescent="0.2">
      <c r="B2690">
        <v>0</v>
      </c>
      <c r="C2690">
        <v>0</v>
      </c>
      <c r="D2690">
        <v>0</v>
      </c>
      <c r="E2690">
        <v>0</v>
      </c>
      <c r="F2690">
        <v>0</v>
      </c>
      <c r="G2690">
        <v>2222222</v>
      </c>
      <c r="H2690">
        <v>0</v>
      </c>
      <c r="I2690">
        <v>0</v>
      </c>
      <c r="J2690">
        <v>0</v>
      </c>
      <c r="K2690">
        <v>0</v>
      </c>
      <c r="L2690">
        <v>0</v>
      </c>
      <c r="M2690">
        <v>0</v>
      </c>
    </row>
    <row r="2691" spans="2:13" x14ac:dyDescent="0.2">
      <c r="B2691">
        <v>0</v>
      </c>
      <c r="C2691">
        <v>0</v>
      </c>
      <c r="D2691">
        <v>0</v>
      </c>
      <c r="E2691">
        <v>0</v>
      </c>
      <c r="F2691">
        <v>0</v>
      </c>
      <c r="G2691">
        <v>2222222</v>
      </c>
      <c r="H2691">
        <v>0</v>
      </c>
      <c r="I2691">
        <v>0</v>
      </c>
      <c r="J2691">
        <v>0</v>
      </c>
      <c r="K2691">
        <v>0</v>
      </c>
      <c r="L2691">
        <v>0</v>
      </c>
      <c r="M2691">
        <v>0</v>
      </c>
    </row>
    <row r="2692" spans="2:13" x14ac:dyDescent="0.2">
      <c r="B2692">
        <v>0</v>
      </c>
      <c r="C2692">
        <v>0</v>
      </c>
      <c r="D2692">
        <v>0</v>
      </c>
      <c r="E2692">
        <v>0</v>
      </c>
      <c r="F2692">
        <v>0</v>
      </c>
      <c r="G2692">
        <v>2222222</v>
      </c>
      <c r="H2692">
        <v>0</v>
      </c>
      <c r="I2692">
        <v>0</v>
      </c>
      <c r="J2692">
        <v>0</v>
      </c>
      <c r="K2692">
        <v>0</v>
      </c>
      <c r="L2692">
        <v>0</v>
      </c>
      <c r="M2692">
        <v>0</v>
      </c>
    </row>
    <row r="2693" spans="2:13" x14ac:dyDescent="0.2">
      <c r="B2693">
        <v>0</v>
      </c>
      <c r="C2693">
        <v>0</v>
      </c>
      <c r="D2693">
        <v>0</v>
      </c>
      <c r="E2693">
        <v>0</v>
      </c>
      <c r="F2693">
        <v>0</v>
      </c>
      <c r="G2693">
        <v>2222222</v>
      </c>
      <c r="H2693">
        <v>0</v>
      </c>
      <c r="I2693">
        <v>0</v>
      </c>
      <c r="J2693">
        <v>0</v>
      </c>
      <c r="K2693">
        <v>0</v>
      </c>
      <c r="L2693">
        <v>0</v>
      </c>
      <c r="M2693">
        <v>0</v>
      </c>
    </row>
    <row r="2694" spans="2:13" x14ac:dyDescent="0.2">
      <c r="B2694">
        <v>0</v>
      </c>
      <c r="C2694">
        <v>0</v>
      </c>
      <c r="D2694">
        <v>0</v>
      </c>
      <c r="E2694">
        <v>0</v>
      </c>
      <c r="F2694">
        <v>0</v>
      </c>
      <c r="G2694">
        <v>2222222</v>
      </c>
      <c r="H2694">
        <v>0</v>
      </c>
      <c r="I2694">
        <v>0</v>
      </c>
      <c r="J2694">
        <v>0</v>
      </c>
      <c r="K2694">
        <v>0</v>
      </c>
      <c r="L2694">
        <v>0</v>
      </c>
      <c r="M2694">
        <v>0</v>
      </c>
    </row>
    <row r="2695" spans="2:13" x14ac:dyDescent="0.2">
      <c r="B2695">
        <v>0</v>
      </c>
      <c r="C2695">
        <v>0</v>
      </c>
      <c r="D2695">
        <v>0</v>
      </c>
      <c r="E2695">
        <v>0</v>
      </c>
      <c r="F2695">
        <v>0</v>
      </c>
      <c r="G2695">
        <v>2222222</v>
      </c>
      <c r="H2695">
        <v>0</v>
      </c>
      <c r="I2695">
        <v>0</v>
      </c>
      <c r="J2695">
        <v>0</v>
      </c>
      <c r="K2695">
        <v>0</v>
      </c>
      <c r="L2695">
        <v>0</v>
      </c>
      <c r="M2695">
        <v>0</v>
      </c>
    </row>
    <row r="2696" spans="2:13" x14ac:dyDescent="0.2">
      <c r="B2696">
        <v>0</v>
      </c>
      <c r="C2696">
        <v>0</v>
      </c>
      <c r="D2696">
        <v>0</v>
      </c>
      <c r="E2696">
        <v>0</v>
      </c>
      <c r="F2696">
        <v>0</v>
      </c>
      <c r="G2696">
        <v>2222222</v>
      </c>
      <c r="H2696">
        <v>0</v>
      </c>
      <c r="I2696">
        <v>0</v>
      </c>
      <c r="J2696">
        <v>0</v>
      </c>
      <c r="K2696">
        <v>0</v>
      </c>
      <c r="L2696">
        <v>0</v>
      </c>
      <c r="M2696">
        <v>0</v>
      </c>
    </row>
    <row r="2697" spans="2:13" x14ac:dyDescent="0.2">
      <c r="B2697">
        <v>0</v>
      </c>
      <c r="C2697">
        <v>0</v>
      </c>
      <c r="D2697">
        <v>0</v>
      </c>
      <c r="E2697">
        <v>0</v>
      </c>
      <c r="F2697">
        <v>0</v>
      </c>
      <c r="G2697">
        <v>2222222</v>
      </c>
      <c r="H2697">
        <v>0</v>
      </c>
      <c r="I2697">
        <v>0</v>
      </c>
      <c r="J2697">
        <v>0</v>
      </c>
      <c r="K2697">
        <v>0</v>
      </c>
      <c r="L2697">
        <v>0</v>
      </c>
      <c r="M2697">
        <v>0</v>
      </c>
    </row>
    <row r="2698" spans="2:13" x14ac:dyDescent="0.2">
      <c r="B2698">
        <v>0</v>
      </c>
      <c r="C2698">
        <v>0</v>
      </c>
      <c r="D2698">
        <v>0</v>
      </c>
      <c r="E2698">
        <v>0</v>
      </c>
      <c r="F2698">
        <v>0</v>
      </c>
      <c r="G2698">
        <v>2222222</v>
      </c>
      <c r="H2698">
        <v>0</v>
      </c>
      <c r="I2698">
        <v>0</v>
      </c>
      <c r="J2698">
        <v>0</v>
      </c>
      <c r="K2698">
        <v>0</v>
      </c>
      <c r="L2698">
        <v>0</v>
      </c>
      <c r="M2698">
        <v>0</v>
      </c>
    </row>
    <row r="2699" spans="2:13" x14ac:dyDescent="0.2">
      <c r="B2699">
        <v>0</v>
      </c>
      <c r="C2699">
        <v>0</v>
      </c>
      <c r="D2699">
        <v>0</v>
      </c>
      <c r="E2699">
        <v>0</v>
      </c>
      <c r="F2699">
        <v>0</v>
      </c>
      <c r="G2699">
        <v>2222222</v>
      </c>
      <c r="H2699">
        <v>0</v>
      </c>
      <c r="I2699">
        <v>0</v>
      </c>
      <c r="J2699">
        <v>0</v>
      </c>
      <c r="K2699">
        <v>0</v>
      </c>
      <c r="L2699">
        <v>0</v>
      </c>
      <c r="M2699">
        <v>0</v>
      </c>
    </row>
    <row r="2700" spans="2:13" x14ac:dyDescent="0.2">
      <c r="B2700">
        <v>0</v>
      </c>
      <c r="C2700">
        <v>0</v>
      </c>
      <c r="D2700">
        <v>0</v>
      </c>
      <c r="E2700">
        <v>0</v>
      </c>
      <c r="F2700">
        <v>0</v>
      </c>
      <c r="G2700">
        <v>2222222</v>
      </c>
      <c r="H2700">
        <v>0</v>
      </c>
      <c r="I2700">
        <v>0</v>
      </c>
      <c r="J2700">
        <v>0</v>
      </c>
      <c r="K2700">
        <v>0</v>
      </c>
      <c r="L2700">
        <v>0</v>
      </c>
      <c r="M2700">
        <v>0</v>
      </c>
    </row>
    <row r="2701" spans="2:13" x14ac:dyDescent="0.2">
      <c r="B2701">
        <v>0</v>
      </c>
      <c r="C2701">
        <v>0</v>
      </c>
      <c r="D2701">
        <v>0</v>
      </c>
      <c r="E2701">
        <v>0</v>
      </c>
      <c r="F2701">
        <v>0</v>
      </c>
      <c r="G2701">
        <v>2222222</v>
      </c>
      <c r="H2701">
        <v>0</v>
      </c>
      <c r="I2701">
        <v>0</v>
      </c>
      <c r="J2701">
        <v>0</v>
      </c>
      <c r="K2701">
        <v>0</v>
      </c>
      <c r="L2701">
        <v>0</v>
      </c>
      <c r="M2701">
        <v>0</v>
      </c>
    </row>
    <row r="2702" spans="2:13" x14ac:dyDescent="0.2">
      <c r="B2702">
        <v>0</v>
      </c>
      <c r="C2702">
        <v>0</v>
      </c>
      <c r="D2702">
        <v>0</v>
      </c>
      <c r="E2702">
        <v>0</v>
      </c>
      <c r="F2702">
        <v>0</v>
      </c>
      <c r="G2702">
        <v>2222222</v>
      </c>
      <c r="H2702">
        <v>0</v>
      </c>
      <c r="I2702">
        <v>0</v>
      </c>
      <c r="J2702">
        <v>0</v>
      </c>
      <c r="K2702">
        <v>0</v>
      </c>
      <c r="L2702">
        <v>0</v>
      </c>
      <c r="M2702">
        <v>0</v>
      </c>
    </row>
    <row r="2703" spans="2:13" x14ac:dyDescent="0.2">
      <c r="B2703">
        <v>0</v>
      </c>
      <c r="C2703">
        <v>0</v>
      </c>
      <c r="D2703">
        <v>0</v>
      </c>
      <c r="E2703">
        <v>0</v>
      </c>
      <c r="F2703">
        <v>0</v>
      </c>
      <c r="G2703">
        <v>2222222</v>
      </c>
      <c r="H2703">
        <v>0</v>
      </c>
      <c r="I2703">
        <v>0</v>
      </c>
      <c r="J2703">
        <v>0</v>
      </c>
      <c r="K2703">
        <v>0</v>
      </c>
      <c r="L2703">
        <v>0</v>
      </c>
      <c r="M2703">
        <v>0</v>
      </c>
    </row>
    <row r="2704" spans="2:13" x14ac:dyDescent="0.2">
      <c r="B2704">
        <v>0</v>
      </c>
      <c r="C2704">
        <v>0</v>
      </c>
      <c r="D2704">
        <v>0</v>
      </c>
      <c r="E2704">
        <v>0</v>
      </c>
      <c r="F2704">
        <v>0</v>
      </c>
      <c r="G2704">
        <v>2222222</v>
      </c>
      <c r="H2704">
        <v>0</v>
      </c>
      <c r="I2704">
        <v>0</v>
      </c>
      <c r="J2704">
        <v>0</v>
      </c>
      <c r="K2704">
        <v>0</v>
      </c>
      <c r="L2704">
        <v>0</v>
      </c>
      <c r="M2704">
        <v>0</v>
      </c>
    </row>
    <row r="2705" spans="2:13" x14ac:dyDescent="0.2">
      <c r="B2705">
        <v>0</v>
      </c>
      <c r="C2705">
        <v>0</v>
      </c>
      <c r="D2705">
        <v>0</v>
      </c>
      <c r="E2705">
        <v>0</v>
      </c>
      <c r="F2705">
        <v>0</v>
      </c>
      <c r="G2705">
        <v>2222222</v>
      </c>
      <c r="H2705">
        <v>0</v>
      </c>
      <c r="I2705">
        <v>0</v>
      </c>
      <c r="J2705">
        <v>0</v>
      </c>
      <c r="K2705">
        <v>0</v>
      </c>
      <c r="L2705">
        <v>0</v>
      </c>
      <c r="M2705">
        <v>0</v>
      </c>
    </row>
    <row r="2706" spans="2:13" x14ac:dyDescent="0.2">
      <c r="B2706">
        <v>0</v>
      </c>
      <c r="C2706">
        <v>0</v>
      </c>
      <c r="D2706">
        <v>0</v>
      </c>
      <c r="E2706">
        <v>0</v>
      </c>
      <c r="F2706">
        <v>0</v>
      </c>
      <c r="G2706">
        <v>2222222</v>
      </c>
      <c r="H2706">
        <v>0</v>
      </c>
      <c r="I2706">
        <v>0</v>
      </c>
      <c r="J2706">
        <v>0</v>
      </c>
      <c r="K2706">
        <v>0</v>
      </c>
      <c r="L2706">
        <v>0</v>
      </c>
      <c r="M2706">
        <v>0</v>
      </c>
    </row>
    <row r="2707" spans="2:13" x14ac:dyDescent="0.2">
      <c r="B2707">
        <v>0</v>
      </c>
      <c r="C2707">
        <v>0</v>
      </c>
      <c r="D2707">
        <v>0</v>
      </c>
      <c r="E2707">
        <v>0</v>
      </c>
      <c r="F2707">
        <v>0</v>
      </c>
      <c r="G2707">
        <v>2222222</v>
      </c>
      <c r="H2707">
        <v>0</v>
      </c>
      <c r="I2707">
        <v>0</v>
      </c>
      <c r="J2707">
        <v>0</v>
      </c>
      <c r="K2707">
        <v>0</v>
      </c>
      <c r="L2707">
        <v>0</v>
      </c>
      <c r="M2707">
        <v>0</v>
      </c>
    </row>
    <row r="2708" spans="2:13" x14ac:dyDescent="0.2">
      <c r="B2708">
        <v>0</v>
      </c>
      <c r="C2708">
        <v>0</v>
      </c>
      <c r="D2708">
        <v>0</v>
      </c>
      <c r="E2708">
        <v>0</v>
      </c>
      <c r="F2708">
        <v>0</v>
      </c>
      <c r="G2708">
        <v>2222222</v>
      </c>
      <c r="H2708">
        <v>0</v>
      </c>
      <c r="I2708">
        <v>0</v>
      </c>
      <c r="J2708">
        <v>0</v>
      </c>
      <c r="K2708">
        <v>0</v>
      </c>
      <c r="L2708">
        <v>0</v>
      </c>
      <c r="M2708">
        <v>0</v>
      </c>
    </row>
    <row r="2709" spans="2:13" x14ac:dyDescent="0.2">
      <c r="B2709">
        <v>0</v>
      </c>
      <c r="C2709">
        <v>0</v>
      </c>
      <c r="D2709">
        <v>0</v>
      </c>
      <c r="E2709">
        <v>0</v>
      </c>
      <c r="F2709">
        <v>0</v>
      </c>
      <c r="G2709">
        <v>2222222</v>
      </c>
      <c r="H2709">
        <v>0</v>
      </c>
      <c r="I2709">
        <v>0</v>
      </c>
      <c r="J2709">
        <v>0</v>
      </c>
      <c r="K2709">
        <v>0</v>
      </c>
      <c r="L2709">
        <v>0</v>
      </c>
      <c r="M2709">
        <v>0</v>
      </c>
    </row>
    <row r="2710" spans="2:13" x14ac:dyDescent="0.2">
      <c r="B2710">
        <v>0</v>
      </c>
      <c r="C2710">
        <v>0</v>
      </c>
      <c r="D2710">
        <v>0</v>
      </c>
      <c r="E2710">
        <v>0</v>
      </c>
      <c r="F2710">
        <v>0</v>
      </c>
      <c r="G2710">
        <v>2222222</v>
      </c>
      <c r="H2710">
        <v>0</v>
      </c>
      <c r="I2710">
        <v>0</v>
      </c>
      <c r="J2710">
        <v>0</v>
      </c>
      <c r="K2710">
        <v>0</v>
      </c>
      <c r="L2710">
        <v>0</v>
      </c>
      <c r="M2710">
        <v>0</v>
      </c>
    </row>
    <row r="2711" spans="2:13" x14ac:dyDescent="0.2">
      <c r="B2711">
        <v>0</v>
      </c>
      <c r="C2711">
        <v>0</v>
      </c>
      <c r="D2711">
        <v>0</v>
      </c>
      <c r="E2711">
        <v>0</v>
      </c>
      <c r="F2711">
        <v>0</v>
      </c>
      <c r="G2711">
        <v>2222222</v>
      </c>
      <c r="H2711">
        <v>0</v>
      </c>
      <c r="I2711">
        <v>0</v>
      </c>
      <c r="J2711">
        <v>0</v>
      </c>
      <c r="K2711">
        <v>0</v>
      </c>
      <c r="L2711">
        <v>0</v>
      </c>
      <c r="M2711">
        <v>0</v>
      </c>
    </row>
    <row r="2712" spans="2:13" x14ac:dyDescent="0.2">
      <c r="B2712">
        <v>0</v>
      </c>
      <c r="C2712">
        <v>0</v>
      </c>
      <c r="D2712">
        <v>0</v>
      </c>
      <c r="E2712">
        <v>0</v>
      </c>
      <c r="F2712">
        <v>0</v>
      </c>
      <c r="G2712">
        <v>2222222</v>
      </c>
      <c r="H2712">
        <v>0</v>
      </c>
      <c r="I2712">
        <v>0</v>
      </c>
      <c r="J2712">
        <v>0</v>
      </c>
      <c r="K2712">
        <v>0</v>
      </c>
      <c r="L2712">
        <v>0</v>
      </c>
      <c r="M2712">
        <v>0</v>
      </c>
    </row>
    <row r="2713" spans="2:13" x14ac:dyDescent="0.2">
      <c r="B2713">
        <v>0</v>
      </c>
      <c r="C2713">
        <v>0</v>
      </c>
      <c r="D2713">
        <v>0</v>
      </c>
      <c r="E2713">
        <v>0</v>
      </c>
      <c r="F2713">
        <v>0</v>
      </c>
      <c r="G2713">
        <v>2222222</v>
      </c>
      <c r="H2713">
        <v>0</v>
      </c>
      <c r="I2713">
        <v>0</v>
      </c>
      <c r="J2713">
        <v>0</v>
      </c>
      <c r="K2713">
        <v>0</v>
      </c>
      <c r="L2713">
        <v>0</v>
      </c>
      <c r="M2713">
        <v>0</v>
      </c>
    </row>
    <row r="2714" spans="2:13" x14ac:dyDescent="0.2">
      <c r="B2714">
        <v>0</v>
      </c>
      <c r="C2714">
        <v>0</v>
      </c>
      <c r="D2714">
        <v>0</v>
      </c>
      <c r="E2714">
        <v>0</v>
      </c>
      <c r="F2714">
        <v>0</v>
      </c>
      <c r="G2714">
        <v>2222222</v>
      </c>
      <c r="H2714">
        <v>0</v>
      </c>
      <c r="I2714">
        <v>0</v>
      </c>
      <c r="J2714">
        <v>0</v>
      </c>
      <c r="K2714">
        <v>0</v>
      </c>
      <c r="L2714">
        <v>0</v>
      </c>
      <c r="M2714">
        <v>0</v>
      </c>
    </row>
    <row r="2715" spans="2:13" x14ac:dyDescent="0.2">
      <c r="B2715">
        <v>0</v>
      </c>
      <c r="C2715">
        <v>0</v>
      </c>
      <c r="D2715">
        <v>0</v>
      </c>
      <c r="E2715">
        <v>0</v>
      </c>
      <c r="F2715">
        <v>0</v>
      </c>
      <c r="G2715">
        <v>2222222</v>
      </c>
      <c r="H2715">
        <v>0</v>
      </c>
      <c r="I2715">
        <v>0</v>
      </c>
      <c r="J2715">
        <v>0</v>
      </c>
      <c r="K2715">
        <v>0</v>
      </c>
      <c r="L2715">
        <v>0</v>
      </c>
      <c r="M2715">
        <v>0</v>
      </c>
    </row>
    <row r="2716" spans="2:13" x14ac:dyDescent="0.2">
      <c r="B2716">
        <v>0</v>
      </c>
      <c r="C2716">
        <v>0</v>
      </c>
      <c r="D2716">
        <v>0</v>
      </c>
      <c r="E2716">
        <v>0</v>
      </c>
      <c r="F2716">
        <v>0</v>
      </c>
      <c r="G2716">
        <v>2222222</v>
      </c>
      <c r="H2716">
        <v>0</v>
      </c>
      <c r="I2716">
        <v>0</v>
      </c>
      <c r="J2716">
        <v>0</v>
      </c>
      <c r="K2716">
        <v>0</v>
      </c>
      <c r="L2716">
        <v>0</v>
      </c>
      <c r="M2716">
        <v>0</v>
      </c>
    </row>
    <row r="2717" spans="2:13" x14ac:dyDescent="0.2">
      <c r="B2717">
        <v>0</v>
      </c>
      <c r="C2717">
        <v>0</v>
      </c>
      <c r="D2717">
        <v>0</v>
      </c>
      <c r="E2717">
        <v>0</v>
      </c>
      <c r="F2717">
        <v>0</v>
      </c>
      <c r="G2717">
        <v>2222222</v>
      </c>
      <c r="H2717">
        <v>0</v>
      </c>
      <c r="I2717">
        <v>0</v>
      </c>
      <c r="J2717">
        <v>0</v>
      </c>
      <c r="K2717">
        <v>0</v>
      </c>
      <c r="L2717">
        <v>0</v>
      </c>
      <c r="M2717">
        <v>0</v>
      </c>
    </row>
    <row r="2718" spans="2:13" x14ac:dyDescent="0.2">
      <c r="B2718">
        <v>0</v>
      </c>
      <c r="C2718">
        <v>0</v>
      </c>
      <c r="D2718">
        <v>0</v>
      </c>
      <c r="E2718">
        <v>0</v>
      </c>
      <c r="F2718">
        <v>0</v>
      </c>
      <c r="G2718">
        <v>2222222</v>
      </c>
      <c r="H2718">
        <v>0</v>
      </c>
      <c r="I2718">
        <v>0</v>
      </c>
      <c r="J2718">
        <v>0</v>
      </c>
      <c r="K2718">
        <v>0</v>
      </c>
      <c r="L2718">
        <v>0</v>
      </c>
      <c r="M2718">
        <v>0</v>
      </c>
    </row>
    <row r="2719" spans="2:13" x14ac:dyDescent="0.2">
      <c r="B2719">
        <v>0</v>
      </c>
      <c r="C2719">
        <v>0</v>
      </c>
      <c r="D2719">
        <v>0</v>
      </c>
      <c r="E2719">
        <v>0</v>
      </c>
      <c r="F2719">
        <v>0</v>
      </c>
      <c r="G2719">
        <v>2222222</v>
      </c>
      <c r="H2719">
        <v>0</v>
      </c>
      <c r="I2719">
        <v>0</v>
      </c>
      <c r="J2719">
        <v>0</v>
      </c>
      <c r="K2719">
        <v>0</v>
      </c>
      <c r="L2719">
        <v>0</v>
      </c>
      <c r="M2719">
        <v>0</v>
      </c>
    </row>
    <row r="2720" spans="2:13" x14ac:dyDescent="0.2">
      <c r="B2720">
        <v>0</v>
      </c>
      <c r="C2720">
        <v>0</v>
      </c>
      <c r="D2720">
        <v>0</v>
      </c>
      <c r="E2720">
        <v>0</v>
      </c>
      <c r="F2720">
        <v>0</v>
      </c>
      <c r="G2720">
        <v>2222222</v>
      </c>
      <c r="H2720">
        <v>0</v>
      </c>
      <c r="I2720">
        <v>0</v>
      </c>
      <c r="J2720">
        <v>0</v>
      </c>
      <c r="K2720">
        <v>0</v>
      </c>
      <c r="L2720">
        <v>0</v>
      </c>
      <c r="M2720">
        <v>0</v>
      </c>
    </row>
    <row r="2721" spans="2:13" x14ac:dyDescent="0.2">
      <c r="B2721">
        <v>0</v>
      </c>
      <c r="C2721">
        <v>0</v>
      </c>
      <c r="D2721">
        <v>0</v>
      </c>
      <c r="E2721">
        <v>0</v>
      </c>
      <c r="F2721">
        <v>0</v>
      </c>
      <c r="G2721">
        <v>2222222</v>
      </c>
      <c r="H2721">
        <v>0</v>
      </c>
      <c r="I2721">
        <v>0</v>
      </c>
      <c r="J2721">
        <v>0</v>
      </c>
      <c r="K2721">
        <v>0</v>
      </c>
      <c r="L2721">
        <v>0</v>
      </c>
      <c r="M2721">
        <v>0</v>
      </c>
    </row>
    <row r="2722" spans="2:13" x14ac:dyDescent="0.2">
      <c r="B2722">
        <v>0</v>
      </c>
      <c r="C2722">
        <v>0</v>
      </c>
      <c r="D2722">
        <v>0</v>
      </c>
      <c r="E2722">
        <v>0</v>
      </c>
      <c r="F2722">
        <v>0</v>
      </c>
      <c r="G2722">
        <v>2222222</v>
      </c>
      <c r="H2722">
        <v>0</v>
      </c>
      <c r="I2722">
        <v>0</v>
      </c>
      <c r="J2722">
        <v>0</v>
      </c>
      <c r="K2722">
        <v>0</v>
      </c>
      <c r="L2722">
        <v>0</v>
      </c>
      <c r="M2722">
        <v>0</v>
      </c>
    </row>
    <row r="2723" spans="2:13" x14ac:dyDescent="0.2">
      <c r="B2723">
        <v>0</v>
      </c>
      <c r="C2723">
        <v>0</v>
      </c>
      <c r="D2723">
        <v>0</v>
      </c>
      <c r="E2723">
        <v>0</v>
      </c>
      <c r="F2723">
        <v>0</v>
      </c>
      <c r="G2723">
        <v>2222222</v>
      </c>
      <c r="H2723">
        <v>0</v>
      </c>
      <c r="I2723">
        <v>0</v>
      </c>
      <c r="J2723">
        <v>0</v>
      </c>
      <c r="K2723">
        <v>0</v>
      </c>
      <c r="L2723">
        <v>0</v>
      </c>
      <c r="M2723">
        <v>0</v>
      </c>
    </row>
    <row r="2724" spans="2:13" x14ac:dyDescent="0.2">
      <c r="B2724">
        <v>0</v>
      </c>
      <c r="C2724">
        <v>0</v>
      </c>
      <c r="D2724">
        <v>0</v>
      </c>
      <c r="E2724">
        <v>0</v>
      </c>
      <c r="F2724">
        <v>0</v>
      </c>
      <c r="G2724">
        <v>2222222</v>
      </c>
      <c r="H2724">
        <v>0</v>
      </c>
      <c r="I2724">
        <v>0</v>
      </c>
      <c r="J2724">
        <v>0</v>
      </c>
      <c r="K2724">
        <v>0</v>
      </c>
      <c r="L2724">
        <v>0</v>
      </c>
      <c r="M2724">
        <v>0</v>
      </c>
    </row>
    <row r="2725" spans="2:13" x14ac:dyDescent="0.2">
      <c r="B2725">
        <v>0</v>
      </c>
      <c r="C2725">
        <v>0</v>
      </c>
      <c r="D2725">
        <v>0</v>
      </c>
      <c r="E2725">
        <v>0</v>
      </c>
      <c r="F2725">
        <v>0</v>
      </c>
      <c r="G2725">
        <v>2222222</v>
      </c>
      <c r="H2725">
        <v>0</v>
      </c>
      <c r="I2725">
        <v>0</v>
      </c>
      <c r="J2725">
        <v>0</v>
      </c>
      <c r="K2725">
        <v>0</v>
      </c>
      <c r="L2725">
        <v>0</v>
      </c>
      <c r="M2725">
        <v>0</v>
      </c>
    </row>
    <row r="2726" spans="2:13" x14ac:dyDescent="0.2">
      <c r="B2726">
        <v>0</v>
      </c>
      <c r="C2726">
        <v>0</v>
      </c>
      <c r="D2726">
        <v>0</v>
      </c>
      <c r="E2726">
        <v>0</v>
      </c>
      <c r="F2726">
        <v>0</v>
      </c>
      <c r="G2726">
        <v>2222222</v>
      </c>
      <c r="H2726">
        <v>0</v>
      </c>
      <c r="I2726">
        <v>0</v>
      </c>
      <c r="J2726">
        <v>0</v>
      </c>
      <c r="K2726">
        <v>0</v>
      </c>
      <c r="L2726">
        <v>0</v>
      </c>
      <c r="M2726">
        <v>0</v>
      </c>
    </row>
    <row r="2727" spans="2:13" x14ac:dyDescent="0.2">
      <c r="B2727">
        <v>0</v>
      </c>
      <c r="C2727">
        <v>0</v>
      </c>
      <c r="D2727">
        <v>0</v>
      </c>
      <c r="E2727">
        <v>0</v>
      </c>
      <c r="F2727">
        <v>0</v>
      </c>
      <c r="G2727">
        <v>2222222</v>
      </c>
      <c r="H2727">
        <v>0</v>
      </c>
      <c r="I2727">
        <v>0</v>
      </c>
      <c r="J2727">
        <v>0</v>
      </c>
      <c r="K2727">
        <v>0</v>
      </c>
      <c r="L2727">
        <v>0</v>
      </c>
      <c r="M2727">
        <v>0</v>
      </c>
    </row>
    <row r="2728" spans="2:13" x14ac:dyDescent="0.2">
      <c r="B2728">
        <v>0</v>
      </c>
      <c r="C2728">
        <v>0</v>
      </c>
      <c r="D2728">
        <v>0</v>
      </c>
      <c r="E2728">
        <v>0</v>
      </c>
      <c r="F2728">
        <v>0</v>
      </c>
      <c r="G2728">
        <v>2222222</v>
      </c>
      <c r="H2728">
        <v>0</v>
      </c>
      <c r="I2728">
        <v>0</v>
      </c>
      <c r="J2728">
        <v>0</v>
      </c>
      <c r="K2728">
        <v>0</v>
      </c>
      <c r="L2728">
        <v>0</v>
      </c>
      <c r="M2728">
        <v>0</v>
      </c>
    </row>
    <row r="2729" spans="2:13" x14ac:dyDescent="0.2">
      <c r="B2729">
        <v>0</v>
      </c>
      <c r="C2729">
        <v>0</v>
      </c>
      <c r="D2729">
        <v>0</v>
      </c>
      <c r="E2729">
        <v>0</v>
      </c>
      <c r="F2729">
        <v>0</v>
      </c>
      <c r="G2729">
        <v>2222222</v>
      </c>
      <c r="H2729">
        <v>0</v>
      </c>
      <c r="I2729">
        <v>0</v>
      </c>
      <c r="J2729">
        <v>0</v>
      </c>
      <c r="K2729">
        <v>0</v>
      </c>
      <c r="L2729">
        <v>0</v>
      </c>
      <c r="M2729">
        <v>0</v>
      </c>
    </row>
    <row r="2730" spans="2:13" x14ac:dyDescent="0.2">
      <c r="B2730">
        <v>0</v>
      </c>
      <c r="C2730">
        <v>0</v>
      </c>
      <c r="D2730">
        <v>0</v>
      </c>
      <c r="E2730">
        <v>0</v>
      </c>
      <c r="F2730">
        <v>0</v>
      </c>
      <c r="G2730">
        <v>2222222</v>
      </c>
      <c r="H2730">
        <v>0</v>
      </c>
      <c r="I2730">
        <v>0</v>
      </c>
      <c r="J2730">
        <v>0</v>
      </c>
      <c r="K2730">
        <v>0</v>
      </c>
      <c r="L2730">
        <v>0</v>
      </c>
      <c r="M2730">
        <v>0</v>
      </c>
    </row>
    <row r="2731" spans="2:13" x14ac:dyDescent="0.2">
      <c r="B2731">
        <v>0</v>
      </c>
      <c r="C2731">
        <v>0</v>
      </c>
      <c r="D2731">
        <v>0</v>
      </c>
      <c r="E2731">
        <v>0</v>
      </c>
      <c r="F2731">
        <v>0</v>
      </c>
      <c r="G2731">
        <v>2222222</v>
      </c>
      <c r="H2731">
        <v>0</v>
      </c>
      <c r="I2731">
        <v>0</v>
      </c>
      <c r="J2731">
        <v>0</v>
      </c>
      <c r="K2731">
        <v>0</v>
      </c>
      <c r="L2731">
        <v>0</v>
      </c>
      <c r="M2731">
        <v>0</v>
      </c>
    </row>
    <row r="2732" spans="2:13" x14ac:dyDescent="0.2">
      <c r="B2732">
        <v>0</v>
      </c>
      <c r="C2732">
        <v>0</v>
      </c>
      <c r="D2732">
        <v>0</v>
      </c>
      <c r="E2732">
        <v>0</v>
      </c>
      <c r="F2732">
        <v>0</v>
      </c>
      <c r="G2732">
        <v>2222222</v>
      </c>
      <c r="H2732">
        <v>0</v>
      </c>
      <c r="I2732">
        <v>0</v>
      </c>
      <c r="J2732">
        <v>0</v>
      </c>
      <c r="K2732">
        <v>0</v>
      </c>
      <c r="L2732">
        <v>0</v>
      </c>
      <c r="M2732">
        <v>0</v>
      </c>
    </row>
    <row r="2733" spans="2:13" x14ac:dyDescent="0.2">
      <c r="B2733">
        <v>0</v>
      </c>
      <c r="C2733">
        <v>0</v>
      </c>
      <c r="D2733">
        <v>0</v>
      </c>
      <c r="E2733">
        <v>0</v>
      </c>
      <c r="F2733">
        <v>0</v>
      </c>
      <c r="G2733">
        <v>2222222</v>
      </c>
      <c r="H2733">
        <v>0</v>
      </c>
      <c r="I2733">
        <v>0</v>
      </c>
      <c r="J2733">
        <v>0</v>
      </c>
      <c r="K2733">
        <v>0</v>
      </c>
      <c r="L2733">
        <v>0</v>
      </c>
      <c r="M2733">
        <v>0</v>
      </c>
    </row>
    <row r="2734" spans="2:13" x14ac:dyDescent="0.2">
      <c r="B2734">
        <v>0</v>
      </c>
      <c r="C2734">
        <v>0</v>
      </c>
      <c r="D2734">
        <v>0</v>
      </c>
      <c r="E2734">
        <v>0</v>
      </c>
      <c r="F2734">
        <v>0</v>
      </c>
      <c r="G2734">
        <v>2222222</v>
      </c>
      <c r="H2734">
        <v>0</v>
      </c>
      <c r="I2734">
        <v>0</v>
      </c>
      <c r="J2734">
        <v>0</v>
      </c>
      <c r="K2734">
        <v>0</v>
      </c>
      <c r="L2734">
        <v>0</v>
      </c>
      <c r="M2734">
        <v>0</v>
      </c>
    </row>
    <row r="2735" spans="2:13" x14ac:dyDescent="0.2">
      <c r="B2735">
        <v>0</v>
      </c>
      <c r="C2735">
        <v>0</v>
      </c>
      <c r="D2735">
        <v>0</v>
      </c>
      <c r="E2735">
        <v>0</v>
      </c>
      <c r="F2735">
        <v>0</v>
      </c>
      <c r="G2735">
        <v>2222222</v>
      </c>
      <c r="H2735">
        <v>0</v>
      </c>
      <c r="I2735">
        <v>0</v>
      </c>
      <c r="J2735">
        <v>0</v>
      </c>
      <c r="K2735">
        <v>0</v>
      </c>
      <c r="L2735">
        <v>0</v>
      </c>
      <c r="M2735">
        <v>0</v>
      </c>
    </row>
    <row r="2736" spans="2:13" x14ac:dyDescent="0.2">
      <c r="B2736">
        <v>0</v>
      </c>
      <c r="C2736">
        <v>0</v>
      </c>
      <c r="D2736">
        <v>0</v>
      </c>
      <c r="E2736">
        <v>0</v>
      </c>
      <c r="F2736">
        <v>0</v>
      </c>
      <c r="G2736">
        <v>2222222</v>
      </c>
      <c r="H2736">
        <v>0</v>
      </c>
      <c r="I2736">
        <v>0</v>
      </c>
      <c r="J2736">
        <v>0</v>
      </c>
      <c r="K2736">
        <v>0</v>
      </c>
      <c r="L2736">
        <v>0</v>
      </c>
      <c r="M2736">
        <v>0</v>
      </c>
    </row>
    <row r="2737" spans="2:13" x14ac:dyDescent="0.2">
      <c r="B2737">
        <v>0</v>
      </c>
      <c r="C2737">
        <v>0</v>
      </c>
      <c r="D2737">
        <v>0</v>
      </c>
      <c r="E2737">
        <v>0</v>
      </c>
      <c r="F2737">
        <v>0</v>
      </c>
      <c r="G2737">
        <v>2222222</v>
      </c>
      <c r="H2737">
        <v>0</v>
      </c>
      <c r="I2737">
        <v>0</v>
      </c>
      <c r="J2737">
        <v>0</v>
      </c>
      <c r="K2737">
        <v>0</v>
      </c>
      <c r="L2737">
        <v>0</v>
      </c>
      <c r="M2737">
        <v>0</v>
      </c>
    </row>
    <row r="2738" spans="2:13" x14ac:dyDescent="0.2">
      <c r="B2738">
        <v>0</v>
      </c>
      <c r="C2738">
        <v>0</v>
      </c>
      <c r="D2738">
        <v>0</v>
      </c>
      <c r="E2738">
        <v>0</v>
      </c>
      <c r="F2738">
        <v>0</v>
      </c>
      <c r="G2738">
        <v>2222222</v>
      </c>
      <c r="H2738">
        <v>0</v>
      </c>
      <c r="I2738">
        <v>0</v>
      </c>
      <c r="J2738">
        <v>0</v>
      </c>
      <c r="K2738">
        <v>0</v>
      </c>
      <c r="L2738">
        <v>0</v>
      </c>
      <c r="M2738">
        <v>0</v>
      </c>
    </row>
    <row r="2739" spans="2:13" x14ac:dyDescent="0.2">
      <c r="B2739">
        <v>0</v>
      </c>
      <c r="C2739">
        <v>0</v>
      </c>
      <c r="D2739">
        <v>0</v>
      </c>
      <c r="E2739">
        <v>0</v>
      </c>
      <c r="F2739">
        <v>0</v>
      </c>
      <c r="G2739">
        <v>2222222</v>
      </c>
      <c r="H2739">
        <v>0</v>
      </c>
      <c r="I2739">
        <v>0</v>
      </c>
      <c r="J2739">
        <v>0</v>
      </c>
      <c r="K2739">
        <v>0</v>
      </c>
      <c r="L2739">
        <v>0</v>
      </c>
      <c r="M2739">
        <v>0</v>
      </c>
    </row>
    <row r="2740" spans="2:13" x14ac:dyDescent="0.2">
      <c r="B2740">
        <v>0</v>
      </c>
      <c r="C2740">
        <v>0</v>
      </c>
      <c r="D2740">
        <v>0</v>
      </c>
      <c r="E2740">
        <v>0</v>
      </c>
      <c r="F2740">
        <v>0</v>
      </c>
      <c r="G2740">
        <v>2222222</v>
      </c>
      <c r="H2740">
        <v>0</v>
      </c>
      <c r="I2740">
        <v>0</v>
      </c>
      <c r="J2740">
        <v>0</v>
      </c>
      <c r="K2740">
        <v>0</v>
      </c>
      <c r="L2740">
        <v>0</v>
      </c>
      <c r="M2740">
        <v>0</v>
      </c>
    </row>
    <row r="2741" spans="2:13" x14ac:dyDescent="0.2">
      <c r="B2741">
        <v>0</v>
      </c>
      <c r="C2741">
        <v>0</v>
      </c>
      <c r="D2741">
        <v>0</v>
      </c>
      <c r="E2741">
        <v>0</v>
      </c>
      <c r="F2741">
        <v>0</v>
      </c>
      <c r="G2741">
        <v>2222222</v>
      </c>
      <c r="H2741">
        <v>0</v>
      </c>
      <c r="I2741">
        <v>0</v>
      </c>
      <c r="J2741">
        <v>0</v>
      </c>
      <c r="K2741">
        <v>0</v>
      </c>
      <c r="L2741">
        <v>0</v>
      </c>
      <c r="M2741">
        <v>0</v>
      </c>
    </row>
    <row r="2742" spans="2:13" x14ac:dyDescent="0.2">
      <c r="B2742">
        <v>0</v>
      </c>
      <c r="C2742">
        <v>0</v>
      </c>
      <c r="D2742">
        <v>0</v>
      </c>
      <c r="E2742">
        <v>0</v>
      </c>
      <c r="F2742">
        <v>0</v>
      </c>
      <c r="G2742">
        <v>2222222</v>
      </c>
      <c r="H2742">
        <v>0</v>
      </c>
      <c r="I2742">
        <v>0</v>
      </c>
      <c r="J2742">
        <v>0</v>
      </c>
      <c r="K2742">
        <v>0</v>
      </c>
      <c r="L2742">
        <v>0</v>
      </c>
      <c r="M2742">
        <v>0</v>
      </c>
    </row>
    <row r="2743" spans="2:13" x14ac:dyDescent="0.2">
      <c r="B2743">
        <v>0</v>
      </c>
      <c r="C2743">
        <v>0</v>
      </c>
      <c r="D2743">
        <v>0</v>
      </c>
      <c r="E2743">
        <v>0</v>
      </c>
      <c r="F2743">
        <v>0</v>
      </c>
      <c r="G2743">
        <v>2222222</v>
      </c>
      <c r="H2743">
        <v>0</v>
      </c>
      <c r="I2743">
        <v>0</v>
      </c>
      <c r="J2743">
        <v>0</v>
      </c>
      <c r="K2743">
        <v>0</v>
      </c>
      <c r="L2743">
        <v>0</v>
      </c>
      <c r="M2743">
        <v>0</v>
      </c>
    </row>
    <row r="2744" spans="2:13" x14ac:dyDescent="0.2">
      <c r="B2744">
        <v>0</v>
      </c>
      <c r="C2744">
        <v>0</v>
      </c>
      <c r="D2744">
        <v>0</v>
      </c>
      <c r="E2744">
        <v>0</v>
      </c>
      <c r="F2744">
        <v>0</v>
      </c>
      <c r="G2744">
        <v>2222222</v>
      </c>
      <c r="H2744">
        <v>0</v>
      </c>
      <c r="I2744">
        <v>0</v>
      </c>
      <c r="J2744">
        <v>0</v>
      </c>
      <c r="K2744">
        <v>0</v>
      </c>
      <c r="L2744">
        <v>0</v>
      </c>
      <c r="M2744">
        <v>0</v>
      </c>
    </row>
    <row r="2745" spans="2:13" x14ac:dyDescent="0.2">
      <c r="B2745">
        <v>0</v>
      </c>
      <c r="C2745">
        <v>0</v>
      </c>
      <c r="D2745">
        <v>0</v>
      </c>
      <c r="E2745">
        <v>0</v>
      </c>
      <c r="F2745">
        <v>0</v>
      </c>
      <c r="G2745">
        <v>2222222</v>
      </c>
      <c r="H2745">
        <v>0</v>
      </c>
      <c r="I2745">
        <v>0</v>
      </c>
      <c r="J2745">
        <v>0</v>
      </c>
      <c r="K2745">
        <v>0</v>
      </c>
      <c r="L2745">
        <v>0</v>
      </c>
      <c r="M2745">
        <v>0</v>
      </c>
    </row>
    <row r="2746" spans="2:13" x14ac:dyDescent="0.2">
      <c r="B2746">
        <v>0</v>
      </c>
      <c r="C2746">
        <v>0</v>
      </c>
      <c r="D2746">
        <v>0</v>
      </c>
      <c r="E2746">
        <v>0</v>
      </c>
      <c r="F2746">
        <v>0</v>
      </c>
      <c r="G2746">
        <v>2222222</v>
      </c>
      <c r="H2746">
        <v>0</v>
      </c>
      <c r="I2746">
        <v>0</v>
      </c>
      <c r="J2746">
        <v>0</v>
      </c>
      <c r="K2746">
        <v>0</v>
      </c>
      <c r="L2746">
        <v>0</v>
      </c>
      <c r="M2746">
        <v>0</v>
      </c>
    </row>
    <row r="2747" spans="2:13" x14ac:dyDescent="0.2">
      <c r="B2747">
        <v>0</v>
      </c>
      <c r="C2747">
        <v>0</v>
      </c>
      <c r="D2747">
        <v>0</v>
      </c>
      <c r="E2747">
        <v>0</v>
      </c>
      <c r="F2747">
        <v>0</v>
      </c>
      <c r="G2747">
        <v>2222222</v>
      </c>
      <c r="H2747">
        <v>0</v>
      </c>
      <c r="I2747">
        <v>0</v>
      </c>
      <c r="J2747">
        <v>0</v>
      </c>
      <c r="K2747">
        <v>0</v>
      </c>
      <c r="L2747">
        <v>0</v>
      </c>
      <c r="M2747">
        <v>0</v>
      </c>
    </row>
    <row r="2748" spans="2:13" x14ac:dyDescent="0.2">
      <c r="B2748">
        <v>0</v>
      </c>
      <c r="C2748">
        <v>0</v>
      </c>
      <c r="D2748">
        <v>0</v>
      </c>
      <c r="E2748">
        <v>0</v>
      </c>
      <c r="F2748">
        <v>0</v>
      </c>
      <c r="G2748">
        <v>2222222</v>
      </c>
      <c r="H2748">
        <v>0</v>
      </c>
      <c r="I2748">
        <v>0</v>
      </c>
      <c r="J2748">
        <v>0</v>
      </c>
      <c r="K2748">
        <v>0</v>
      </c>
      <c r="L2748">
        <v>0</v>
      </c>
      <c r="M2748">
        <v>0</v>
      </c>
    </row>
    <row r="2749" spans="2:13" x14ac:dyDescent="0.2">
      <c r="B2749">
        <v>0</v>
      </c>
      <c r="C2749">
        <v>0</v>
      </c>
      <c r="D2749">
        <v>0</v>
      </c>
      <c r="E2749">
        <v>0</v>
      </c>
      <c r="F2749">
        <v>0</v>
      </c>
      <c r="G2749">
        <v>2222222</v>
      </c>
      <c r="H2749">
        <v>0</v>
      </c>
      <c r="I2749">
        <v>0</v>
      </c>
      <c r="J2749">
        <v>0</v>
      </c>
      <c r="K2749">
        <v>0</v>
      </c>
      <c r="L2749">
        <v>0</v>
      </c>
      <c r="M2749">
        <v>0</v>
      </c>
    </row>
    <row r="2750" spans="2:13" x14ac:dyDescent="0.2">
      <c r="B2750">
        <v>0</v>
      </c>
      <c r="C2750">
        <v>0</v>
      </c>
      <c r="D2750">
        <v>0</v>
      </c>
      <c r="E2750">
        <v>0</v>
      </c>
      <c r="F2750">
        <v>0</v>
      </c>
      <c r="G2750">
        <v>2222222</v>
      </c>
      <c r="H2750">
        <v>0</v>
      </c>
      <c r="I2750">
        <v>0</v>
      </c>
      <c r="J2750">
        <v>0</v>
      </c>
      <c r="K2750">
        <v>0</v>
      </c>
      <c r="L2750">
        <v>0</v>
      </c>
      <c r="M2750">
        <v>0</v>
      </c>
    </row>
    <row r="2751" spans="2:13" x14ac:dyDescent="0.2">
      <c r="B2751">
        <v>0</v>
      </c>
      <c r="C2751">
        <v>0</v>
      </c>
      <c r="D2751">
        <v>0</v>
      </c>
      <c r="E2751">
        <v>0</v>
      </c>
      <c r="F2751">
        <v>0</v>
      </c>
      <c r="G2751">
        <v>2222222</v>
      </c>
      <c r="H2751">
        <v>0</v>
      </c>
      <c r="I2751">
        <v>0</v>
      </c>
      <c r="J2751">
        <v>0</v>
      </c>
      <c r="K2751">
        <v>0</v>
      </c>
      <c r="L2751">
        <v>0</v>
      </c>
      <c r="M2751">
        <v>0</v>
      </c>
    </row>
    <row r="2752" spans="2:13" x14ac:dyDescent="0.2">
      <c r="B2752">
        <v>0</v>
      </c>
      <c r="C2752">
        <v>0</v>
      </c>
      <c r="D2752">
        <v>0</v>
      </c>
      <c r="E2752">
        <v>0</v>
      </c>
      <c r="F2752">
        <v>0</v>
      </c>
      <c r="G2752">
        <v>2222222</v>
      </c>
      <c r="H2752">
        <v>0</v>
      </c>
      <c r="I2752">
        <v>0</v>
      </c>
      <c r="J2752">
        <v>0</v>
      </c>
      <c r="K2752">
        <v>0</v>
      </c>
      <c r="L2752">
        <v>0</v>
      </c>
      <c r="M2752">
        <v>0</v>
      </c>
    </row>
    <row r="2753" spans="2:13" x14ac:dyDescent="0.2">
      <c r="B2753">
        <v>0</v>
      </c>
      <c r="C2753">
        <v>0</v>
      </c>
      <c r="D2753">
        <v>0</v>
      </c>
      <c r="E2753">
        <v>0</v>
      </c>
      <c r="F2753">
        <v>0</v>
      </c>
      <c r="G2753">
        <v>2222222</v>
      </c>
      <c r="H2753">
        <v>0</v>
      </c>
      <c r="I2753">
        <v>0</v>
      </c>
      <c r="J2753">
        <v>0</v>
      </c>
      <c r="K2753">
        <v>0</v>
      </c>
      <c r="L2753">
        <v>0</v>
      </c>
      <c r="M2753">
        <v>0</v>
      </c>
    </row>
    <row r="2754" spans="2:13" x14ac:dyDescent="0.2">
      <c r="B2754">
        <v>0</v>
      </c>
      <c r="C2754">
        <v>0</v>
      </c>
      <c r="D2754">
        <v>0</v>
      </c>
      <c r="E2754">
        <v>0</v>
      </c>
      <c r="F2754">
        <v>0</v>
      </c>
      <c r="G2754">
        <v>2222222</v>
      </c>
      <c r="H2754">
        <v>0</v>
      </c>
      <c r="I2754">
        <v>0</v>
      </c>
      <c r="J2754">
        <v>0</v>
      </c>
      <c r="K2754">
        <v>0</v>
      </c>
      <c r="L2754">
        <v>0</v>
      </c>
      <c r="M2754">
        <v>0</v>
      </c>
    </row>
    <row r="2755" spans="2:13" x14ac:dyDescent="0.2">
      <c r="B2755">
        <v>0</v>
      </c>
      <c r="C2755">
        <v>0</v>
      </c>
      <c r="D2755">
        <v>0</v>
      </c>
      <c r="E2755">
        <v>0</v>
      </c>
      <c r="F2755">
        <v>0</v>
      </c>
      <c r="G2755">
        <v>2222222</v>
      </c>
      <c r="H2755">
        <v>0</v>
      </c>
      <c r="I2755">
        <v>0</v>
      </c>
      <c r="J2755">
        <v>0</v>
      </c>
      <c r="K2755">
        <v>0</v>
      </c>
      <c r="L2755">
        <v>0</v>
      </c>
      <c r="M2755">
        <v>0</v>
      </c>
    </row>
    <row r="2756" spans="2:13" x14ac:dyDescent="0.2">
      <c r="B2756">
        <v>0</v>
      </c>
      <c r="C2756">
        <v>0</v>
      </c>
      <c r="D2756">
        <v>0</v>
      </c>
      <c r="E2756">
        <v>0</v>
      </c>
      <c r="F2756">
        <v>0</v>
      </c>
      <c r="G2756">
        <v>2222222</v>
      </c>
      <c r="H2756">
        <v>0</v>
      </c>
      <c r="I2756">
        <v>0</v>
      </c>
      <c r="J2756">
        <v>0</v>
      </c>
      <c r="K2756">
        <v>0</v>
      </c>
      <c r="L2756">
        <v>0</v>
      </c>
      <c r="M2756">
        <v>0</v>
      </c>
    </row>
    <row r="2757" spans="2:13" x14ac:dyDescent="0.2">
      <c r="B2757">
        <v>0</v>
      </c>
      <c r="C2757">
        <v>0</v>
      </c>
      <c r="D2757">
        <v>0</v>
      </c>
      <c r="E2757">
        <v>0</v>
      </c>
      <c r="F2757">
        <v>0</v>
      </c>
      <c r="G2757">
        <v>2222222</v>
      </c>
      <c r="H2757">
        <v>0</v>
      </c>
      <c r="I2757">
        <v>0</v>
      </c>
      <c r="J2757">
        <v>0</v>
      </c>
      <c r="K2757">
        <v>0</v>
      </c>
      <c r="L2757">
        <v>0</v>
      </c>
      <c r="M2757">
        <v>0</v>
      </c>
    </row>
    <row r="2758" spans="2:13" x14ac:dyDescent="0.2">
      <c r="B2758">
        <v>0</v>
      </c>
      <c r="C2758">
        <v>0</v>
      </c>
      <c r="D2758">
        <v>0</v>
      </c>
      <c r="E2758">
        <v>0</v>
      </c>
      <c r="F2758">
        <v>0</v>
      </c>
      <c r="G2758">
        <v>2222222</v>
      </c>
      <c r="H2758">
        <v>0</v>
      </c>
      <c r="I2758">
        <v>0</v>
      </c>
      <c r="J2758">
        <v>0</v>
      </c>
      <c r="K2758">
        <v>0</v>
      </c>
      <c r="L2758">
        <v>0</v>
      </c>
      <c r="M2758">
        <v>0</v>
      </c>
    </row>
    <row r="2759" spans="2:13" x14ac:dyDescent="0.2">
      <c r="B2759">
        <v>0</v>
      </c>
      <c r="C2759">
        <v>0</v>
      </c>
      <c r="D2759">
        <v>0</v>
      </c>
      <c r="E2759">
        <v>0</v>
      </c>
      <c r="F2759">
        <v>0</v>
      </c>
      <c r="G2759">
        <v>2222222</v>
      </c>
      <c r="H2759">
        <v>0</v>
      </c>
      <c r="I2759">
        <v>0</v>
      </c>
      <c r="J2759">
        <v>0</v>
      </c>
      <c r="K2759">
        <v>0</v>
      </c>
      <c r="L2759">
        <v>0</v>
      </c>
      <c r="M2759">
        <v>0</v>
      </c>
    </row>
    <row r="2760" spans="2:13" x14ac:dyDescent="0.2">
      <c r="B2760">
        <v>0</v>
      </c>
      <c r="C2760">
        <v>0</v>
      </c>
      <c r="D2760">
        <v>0</v>
      </c>
      <c r="E2760">
        <v>0</v>
      </c>
      <c r="F2760">
        <v>0</v>
      </c>
      <c r="G2760">
        <v>2222222</v>
      </c>
      <c r="H2760">
        <v>0</v>
      </c>
      <c r="I2760">
        <v>0</v>
      </c>
      <c r="J2760">
        <v>0</v>
      </c>
      <c r="K2760">
        <v>0</v>
      </c>
      <c r="L2760">
        <v>0</v>
      </c>
      <c r="M2760">
        <v>0</v>
      </c>
    </row>
    <row r="2761" spans="2:13" x14ac:dyDescent="0.2">
      <c r="B2761">
        <v>0</v>
      </c>
      <c r="C2761">
        <v>0</v>
      </c>
      <c r="D2761">
        <v>0</v>
      </c>
      <c r="E2761">
        <v>0</v>
      </c>
      <c r="F2761">
        <v>0</v>
      </c>
      <c r="G2761">
        <v>2222222</v>
      </c>
      <c r="H2761">
        <v>0</v>
      </c>
      <c r="I2761">
        <v>0</v>
      </c>
      <c r="J2761">
        <v>0</v>
      </c>
      <c r="K2761">
        <v>0</v>
      </c>
      <c r="L2761">
        <v>0</v>
      </c>
      <c r="M2761">
        <v>0</v>
      </c>
    </row>
    <row r="2762" spans="2:13" x14ac:dyDescent="0.2">
      <c r="B2762">
        <v>0</v>
      </c>
      <c r="C2762">
        <v>0</v>
      </c>
      <c r="D2762">
        <v>0</v>
      </c>
      <c r="E2762">
        <v>0</v>
      </c>
      <c r="F2762">
        <v>0</v>
      </c>
      <c r="G2762">
        <v>2222222</v>
      </c>
      <c r="H2762">
        <v>0</v>
      </c>
      <c r="I2762">
        <v>0</v>
      </c>
      <c r="J2762">
        <v>0</v>
      </c>
      <c r="K2762">
        <v>0</v>
      </c>
      <c r="L2762">
        <v>0</v>
      </c>
      <c r="M2762">
        <v>0</v>
      </c>
    </row>
    <row r="2763" spans="2:13" x14ac:dyDescent="0.2">
      <c r="B2763">
        <v>0</v>
      </c>
      <c r="C2763">
        <v>0</v>
      </c>
      <c r="D2763">
        <v>0</v>
      </c>
      <c r="E2763">
        <v>0</v>
      </c>
      <c r="F2763">
        <v>0</v>
      </c>
      <c r="G2763">
        <v>2222222</v>
      </c>
      <c r="H2763">
        <v>0</v>
      </c>
      <c r="I2763">
        <v>0</v>
      </c>
      <c r="J2763">
        <v>0</v>
      </c>
      <c r="K2763">
        <v>0</v>
      </c>
      <c r="L2763">
        <v>0</v>
      </c>
      <c r="M2763">
        <v>0</v>
      </c>
    </row>
    <row r="2764" spans="2:13" x14ac:dyDescent="0.2">
      <c r="B2764">
        <v>0</v>
      </c>
      <c r="C2764">
        <v>0</v>
      </c>
      <c r="D2764">
        <v>0</v>
      </c>
      <c r="E2764">
        <v>0</v>
      </c>
      <c r="F2764">
        <v>0</v>
      </c>
      <c r="G2764">
        <v>2222222</v>
      </c>
      <c r="H2764">
        <v>0</v>
      </c>
      <c r="I2764">
        <v>0</v>
      </c>
      <c r="J2764">
        <v>0</v>
      </c>
      <c r="K2764">
        <v>0</v>
      </c>
      <c r="L2764">
        <v>0</v>
      </c>
      <c r="M2764">
        <v>0</v>
      </c>
    </row>
    <row r="2765" spans="2:13" x14ac:dyDescent="0.2">
      <c r="B2765">
        <v>0</v>
      </c>
      <c r="C2765">
        <v>0</v>
      </c>
      <c r="D2765">
        <v>0</v>
      </c>
      <c r="E2765">
        <v>0</v>
      </c>
      <c r="F2765">
        <v>0</v>
      </c>
      <c r="G2765">
        <v>2222222</v>
      </c>
      <c r="H2765">
        <v>0</v>
      </c>
      <c r="I2765">
        <v>0</v>
      </c>
      <c r="J2765">
        <v>0</v>
      </c>
      <c r="K2765">
        <v>0</v>
      </c>
      <c r="L2765">
        <v>0</v>
      </c>
      <c r="M2765">
        <v>0</v>
      </c>
    </row>
    <row r="2766" spans="2:13" x14ac:dyDescent="0.2">
      <c r="B2766">
        <v>0</v>
      </c>
      <c r="C2766">
        <v>0</v>
      </c>
      <c r="D2766">
        <v>0</v>
      </c>
      <c r="E2766">
        <v>0</v>
      </c>
      <c r="F2766">
        <v>0</v>
      </c>
      <c r="G2766">
        <v>2222222</v>
      </c>
      <c r="H2766">
        <v>0</v>
      </c>
      <c r="I2766">
        <v>0</v>
      </c>
      <c r="J2766">
        <v>0</v>
      </c>
      <c r="K2766">
        <v>0</v>
      </c>
      <c r="L2766">
        <v>0</v>
      </c>
      <c r="M2766">
        <v>0</v>
      </c>
    </row>
    <row r="2767" spans="2:13" x14ac:dyDescent="0.2">
      <c r="B2767">
        <v>0</v>
      </c>
      <c r="C2767">
        <v>0</v>
      </c>
      <c r="D2767">
        <v>0</v>
      </c>
      <c r="E2767">
        <v>0</v>
      </c>
      <c r="F2767">
        <v>0</v>
      </c>
      <c r="G2767">
        <v>2222222</v>
      </c>
      <c r="H2767">
        <v>0</v>
      </c>
      <c r="I2767">
        <v>0</v>
      </c>
      <c r="J2767">
        <v>0</v>
      </c>
      <c r="K2767">
        <v>0</v>
      </c>
      <c r="L2767">
        <v>0</v>
      </c>
      <c r="M2767">
        <v>0</v>
      </c>
    </row>
    <row r="2768" spans="2:13" x14ac:dyDescent="0.2">
      <c r="B2768">
        <v>0</v>
      </c>
      <c r="C2768">
        <v>0</v>
      </c>
      <c r="D2768">
        <v>0</v>
      </c>
      <c r="E2768">
        <v>0</v>
      </c>
      <c r="F2768">
        <v>0</v>
      </c>
      <c r="G2768">
        <v>2222222</v>
      </c>
      <c r="H2768">
        <v>0</v>
      </c>
      <c r="I2768">
        <v>0</v>
      </c>
      <c r="J2768">
        <v>0</v>
      </c>
      <c r="K2768">
        <v>0</v>
      </c>
      <c r="L2768">
        <v>0</v>
      </c>
      <c r="M2768">
        <v>0</v>
      </c>
    </row>
    <row r="2769" spans="2:13" x14ac:dyDescent="0.2">
      <c r="B2769">
        <v>0</v>
      </c>
      <c r="C2769">
        <v>0</v>
      </c>
      <c r="D2769">
        <v>0</v>
      </c>
      <c r="E2769">
        <v>0</v>
      </c>
      <c r="F2769">
        <v>0</v>
      </c>
      <c r="G2769">
        <v>2222222</v>
      </c>
      <c r="H2769">
        <v>0</v>
      </c>
      <c r="I2769">
        <v>0</v>
      </c>
      <c r="J2769">
        <v>0</v>
      </c>
      <c r="K2769">
        <v>0</v>
      </c>
      <c r="L2769">
        <v>0</v>
      </c>
      <c r="M2769">
        <v>0</v>
      </c>
    </row>
    <row r="2770" spans="2:13" x14ac:dyDescent="0.2">
      <c r="B2770">
        <v>0</v>
      </c>
      <c r="C2770">
        <v>0</v>
      </c>
      <c r="D2770">
        <v>0</v>
      </c>
      <c r="E2770">
        <v>0</v>
      </c>
      <c r="F2770">
        <v>0</v>
      </c>
      <c r="G2770">
        <v>2222222</v>
      </c>
      <c r="H2770">
        <v>0</v>
      </c>
      <c r="I2770">
        <v>0</v>
      </c>
      <c r="J2770">
        <v>0</v>
      </c>
      <c r="K2770">
        <v>0</v>
      </c>
      <c r="L2770">
        <v>0</v>
      </c>
      <c r="M2770">
        <v>0</v>
      </c>
    </row>
    <row r="2771" spans="2:13" x14ac:dyDescent="0.2">
      <c r="B2771">
        <v>0</v>
      </c>
      <c r="C2771">
        <v>0</v>
      </c>
      <c r="D2771">
        <v>0</v>
      </c>
      <c r="E2771">
        <v>0</v>
      </c>
      <c r="F2771">
        <v>0</v>
      </c>
      <c r="G2771">
        <v>2222222</v>
      </c>
      <c r="H2771">
        <v>0</v>
      </c>
      <c r="I2771">
        <v>0</v>
      </c>
      <c r="J2771">
        <v>0</v>
      </c>
      <c r="K2771">
        <v>0</v>
      </c>
      <c r="L2771">
        <v>0</v>
      </c>
      <c r="M2771">
        <v>0</v>
      </c>
    </row>
    <row r="2772" spans="2:13" x14ac:dyDescent="0.2">
      <c r="B2772">
        <v>0</v>
      </c>
      <c r="C2772">
        <v>0</v>
      </c>
      <c r="D2772">
        <v>0</v>
      </c>
      <c r="E2772">
        <v>0</v>
      </c>
      <c r="F2772">
        <v>0</v>
      </c>
      <c r="G2772">
        <v>2222222</v>
      </c>
      <c r="H2772">
        <v>0</v>
      </c>
      <c r="I2772">
        <v>0</v>
      </c>
      <c r="J2772">
        <v>0</v>
      </c>
      <c r="K2772">
        <v>0</v>
      </c>
      <c r="L2772">
        <v>0</v>
      </c>
      <c r="M2772">
        <v>0</v>
      </c>
    </row>
    <row r="2773" spans="2:13" x14ac:dyDescent="0.2">
      <c r="B2773">
        <v>0</v>
      </c>
      <c r="C2773">
        <v>0</v>
      </c>
      <c r="D2773">
        <v>0</v>
      </c>
      <c r="E2773">
        <v>0</v>
      </c>
      <c r="F2773">
        <v>0</v>
      </c>
      <c r="G2773">
        <v>2222222</v>
      </c>
      <c r="H2773">
        <v>0</v>
      </c>
      <c r="I2773">
        <v>0</v>
      </c>
      <c r="J2773">
        <v>0</v>
      </c>
      <c r="K2773">
        <v>0</v>
      </c>
      <c r="L2773">
        <v>0</v>
      </c>
      <c r="M2773">
        <v>0</v>
      </c>
    </row>
    <row r="2774" spans="2:13" x14ac:dyDescent="0.2">
      <c r="B2774">
        <v>0</v>
      </c>
      <c r="C2774">
        <v>0</v>
      </c>
      <c r="D2774">
        <v>0</v>
      </c>
      <c r="E2774">
        <v>0</v>
      </c>
      <c r="F2774">
        <v>0</v>
      </c>
      <c r="G2774">
        <v>2222222</v>
      </c>
      <c r="H2774">
        <v>0</v>
      </c>
      <c r="I2774">
        <v>0</v>
      </c>
      <c r="J2774">
        <v>0</v>
      </c>
      <c r="K2774">
        <v>0</v>
      </c>
      <c r="L2774">
        <v>0</v>
      </c>
      <c r="M2774">
        <v>0</v>
      </c>
    </row>
    <row r="2775" spans="2:13" x14ac:dyDescent="0.2">
      <c r="B2775">
        <v>0</v>
      </c>
      <c r="C2775">
        <v>0</v>
      </c>
      <c r="D2775">
        <v>0</v>
      </c>
      <c r="E2775">
        <v>0</v>
      </c>
      <c r="F2775">
        <v>0</v>
      </c>
      <c r="G2775">
        <v>2222222</v>
      </c>
      <c r="H2775">
        <v>0</v>
      </c>
      <c r="I2775">
        <v>0</v>
      </c>
      <c r="J2775">
        <v>0</v>
      </c>
      <c r="K2775">
        <v>0</v>
      </c>
      <c r="L2775">
        <v>0</v>
      </c>
      <c r="M2775">
        <v>0</v>
      </c>
    </row>
    <row r="2776" spans="2:13" x14ac:dyDescent="0.2">
      <c r="B2776">
        <v>0</v>
      </c>
      <c r="C2776">
        <v>0</v>
      </c>
      <c r="D2776">
        <v>0</v>
      </c>
      <c r="E2776">
        <v>0</v>
      </c>
      <c r="F2776">
        <v>0</v>
      </c>
      <c r="G2776">
        <v>2222222</v>
      </c>
      <c r="H2776">
        <v>0</v>
      </c>
      <c r="I2776">
        <v>0</v>
      </c>
      <c r="J2776">
        <v>0</v>
      </c>
      <c r="K2776">
        <v>0</v>
      </c>
      <c r="L2776">
        <v>0</v>
      </c>
      <c r="M2776">
        <v>0</v>
      </c>
    </row>
    <row r="2777" spans="2:13" x14ac:dyDescent="0.2">
      <c r="B2777">
        <v>0</v>
      </c>
      <c r="C2777">
        <v>0</v>
      </c>
      <c r="D2777">
        <v>0</v>
      </c>
      <c r="E2777">
        <v>0</v>
      </c>
      <c r="F2777">
        <v>0</v>
      </c>
      <c r="G2777">
        <v>2222222</v>
      </c>
      <c r="H2777">
        <v>0</v>
      </c>
      <c r="I2777">
        <v>0</v>
      </c>
      <c r="J2777">
        <v>0</v>
      </c>
      <c r="K2777">
        <v>0</v>
      </c>
      <c r="L2777">
        <v>0</v>
      </c>
      <c r="M2777">
        <v>0</v>
      </c>
    </row>
    <row r="2778" spans="2:13" x14ac:dyDescent="0.2">
      <c r="B2778">
        <v>0</v>
      </c>
      <c r="C2778">
        <v>0</v>
      </c>
      <c r="D2778">
        <v>0</v>
      </c>
      <c r="E2778">
        <v>0</v>
      </c>
      <c r="F2778">
        <v>0</v>
      </c>
      <c r="G2778">
        <v>2222222</v>
      </c>
      <c r="H2778">
        <v>0</v>
      </c>
      <c r="I2778">
        <v>0</v>
      </c>
      <c r="J2778">
        <v>0</v>
      </c>
      <c r="K2778">
        <v>0</v>
      </c>
      <c r="L2778">
        <v>0</v>
      </c>
      <c r="M2778">
        <v>0</v>
      </c>
    </row>
    <row r="2779" spans="2:13" x14ac:dyDescent="0.2">
      <c r="B2779">
        <v>0</v>
      </c>
      <c r="C2779">
        <v>0</v>
      </c>
      <c r="D2779">
        <v>0</v>
      </c>
      <c r="E2779">
        <v>0</v>
      </c>
      <c r="F2779">
        <v>0</v>
      </c>
      <c r="G2779">
        <v>2222222</v>
      </c>
      <c r="H2779">
        <v>0</v>
      </c>
      <c r="I2779">
        <v>0</v>
      </c>
      <c r="J2779">
        <v>0</v>
      </c>
      <c r="K2779">
        <v>0</v>
      </c>
      <c r="L2779">
        <v>0</v>
      </c>
      <c r="M2779">
        <v>0</v>
      </c>
    </row>
    <row r="2780" spans="2:13" x14ac:dyDescent="0.2">
      <c r="B2780">
        <v>0</v>
      </c>
      <c r="C2780">
        <v>0</v>
      </c>
      <c r="D2780">
        <v>0</v>
      </c>
      <c r="E2780">
        <v>0</v>
      </c>
      <c r="F2780">
        <v>0</v>
      </c>
      <c r="G2780">
        <v>2222222</v>
      </c>
      <c r="H2780">
        <v>0</v>
      </c>
      <c r="I2780">
        <v>0</v>
      </c>
      <c r="J2780">
        <v>0</v>
      </c>
      <c r="K2780">
        <v>0</v>
      </c>
      <c r="L2780">
        <v>0</v>
      </c>
      <c r="M2780">
        <v>0</v>
      </c>
    </row>
    <row r="2781" spans="2:13" x14ac:dyDescent="0.2">
      <c r="B2781">
        <v>0</v>
      </c>
      <c r="C2781">
        <v>0</v>
      </c>
      <c r="D2781">
        <v>0</v>
      </c>
      <c r="E2781">
        <v>0</v>
      </c>
      <c r="F2781">
        <v>0</v>
      </c>
      <c r="G2781">
        <v>2222222</v>
      </c>
      <c r="H2781">
        <v>0</v>
      </c>
      <c r="I2781">
        <v>0</v>
      </c>
      <c r="J2781">
        <v>0</v>
      </c>
      <c r="K2781">
        <v>0</v>
      </c>
      <c r="L2781">
        <v>0</v>
      </c>
      <c r="M2781">
        <v>0</v>
      </c>
    </row>
    <row r="2782" spans="2:13" x14ac:dyDescent="0.2">
      <c r="B2782">
        <v>0</v>
      </c>
      <c r="C2782">
        <v>0</v>
      </c>
      <c r="D2782">
        <v>0</v>
      </c>
      <c r="E2782">
        <v>0</v>
      </c>
      <c r="F2782">
        <v>0</v>
      </c>
      <c r="G2782">
        <v>2222222</v>
      </c>
      <c r="H2782">
        <v>0</v>
      </c>
      <c r="I2782">
        <v>0</v>
      </c>
      <c r="J2782">
        <v>0</v>
      </c>
      <c r="K2782">
        <v>0</v>
      </c>
      <c r="L2782">
        <v>0</v>
      </c>
      <c r="M2782">
        <v>0</v>
      </c>
    </row>
    <row r="2783" spans="2:13" x14ac:dyDescent="0.2">
      <c r="B2783">
        <v>0</v>
      </c>
      <c r="C2783">
        <v>0</v>
      </c>
      <c r="D2783">
        <v>0</v>
      </c>
      <c r="E2783">
        <v>0</v>
      </c>
      <c r="F2783">
        <v>0</v>
      </c>
      <c r="G2783">
        <v>2222222</v>
      </c>
      <c r="H2783">
        <v>0</v>
      </c>
      <c r="I2783">
        <v>0</v>
      </c>
      <c r="J2783">
        <v>0</v>
      </c>
      <c r="K2783">
        <v>0</v>
      </c>
      <c r="L2783">
        <v>0</v>
      </c>
      <c r="M2783">
        <v>0</v>
      </c>
    </row>
    <row r="2784" spans="2:13" x14ac:dyDescent="0.2">
      <c r="B2784">
        <v>0</v>
      </c>
      <c r="C2784">
        <v>0</v>
      </c>
      <c r="D2784">
        <v>0</v>
      </c>
      <c r="E2784">
        <v>0</v>
      </c>
      <c r="F2784">
        <v>0</v>
      </c>
      <c r="G2784">
        <v>2222222</v>
      </c>
      <c r="H2784">
        <v>0</v>
      </c>
      <c r="I2784">
        <v>0</v>
      </c>
      <c r="J2784">
        <v>0</v>
      </c>
      <c r="K2784">
        <v>0</v>
      </c>
      <c r="L2784">
        <v>0</v>
      </c>
      <c r="M2784">
        <v>0</v>
      </c>
    </row>
    <row r="2785" spans="2:13" x14ac:dyDescent="0.2">
      <c r="B2785">
        <v>0</v>
      </c>
      <c r="C2785">
        <v>0</v>
      </c>
      <c r="D2785">
        <v>0</v>
      </c>
      <c r="E2785">
        <v>0</v>
      </c>
      <c r="F2785">
        <v>0</v>
      </c>
      <c r="G2785">
        <v>2222222</v>
      </c>
      <c r="H2785">
        <v>0</v>
      </c>
      <c r="I2785">
        <v>0</v>
      </c>
      <c r="J2785">
        <v>0</v>
      </c>
      <c r="K2785">
        <v>0</v>
      </c>
      <c r="L2785">
        <v>0</v>
      </c>
      <c r="M2785">
        <v>0</v>
      </c>
    </row>
    <row r="2786" spans="2:13" x14ac:dyDescent="0.2">
      <c r="B2786">
        <v>0</v>
      </c>
      <c r="C2786">
        <v>0</v>
      </c>
      <c r="D2786">
        <v>0</v>
      </c>
      <c r="E2786">
        <v>0</v>
      </c>
      <c r="F2786">
        <v>0</v>
      </c>
      <c r="G2786">
        <v>2222222</v>
      </c>
      <c r="H2786">
        <v>0</v>
      </c>
      <c r="I2786">
        <v>0</v>
      </c>
      <c r="J2786">
        <v>0</v>
      </c>
      <c r="K2786">
        <v>0</v>
      </c>
      <c r="L2786">
        <v>0</v>
      </c>
      <c r="M2786">
        <v>0</v>
      </c>
    </row>
    <row r="2787" spans="2:13" x14ac:dyDescent="0.2">
      <c r="B2787">
        <v>0</v>
      </c>
      <c r="C2787">
        <v>0</v>
      </c>
      <c r="D2787">
        <v>0</v>
      </c>
      <c r="E2787">
        <v>0</v>
      </c>
      <c r="F2787">
        <v>0</v>
      </c>
      <c r="G2787">
        <v>2222222</v>
      </c>
      <c r="H2787">
        <v>0</v>
      </c>
      <c r="I2787">
        <v>0</v>
      </c>
      <c r="J2787">
        <v>0</v>
      </c>
      <c r="K2787">
        <v>0</v>
      </c>
      <c r="L2787">
        <v>0</v>
      </c>
      <c r="M2787">
        <v>0</v>
      </c>
    </row>
    <row r="2788" spans="2:13" x14ac:dyDescent="0.2">
      <c r="B2788">
        <v>0</v>
      </c>
      <c r="C2788">
        <v>0</v>
      </c>
      <c r="D2788">
        <v>0</v>
      </c>
      <c r="E2788">
        <v>0</v>
      </c>
      <c r="F2788">
        <v>0</v>
      </c>
      <c r="G2788">
        <v>2222222</v>
      </c>
      <c r="H2788">
        <v>0</v>
      </c>
      <c r="I2788">
        <v>0</v>
      </c>
      <c r="J2788">
        <v>0</v>
      </c>
      <c r="K2788">
        <v>0</v>
      </c>
      <c r="L2788">
        <v>0</v>
      </c>
      <c r="M2788">
        <v>0</v>
      </c>
    </row>
    <row r="2789" spans="2:13" x14ac:dyDescent="0.2">
      <c r="B2789">
        <v>0</v>
      </c>
      <c r="C2789">
        <v>0</v>
      </c>
      <c r="D2789">
        <v>0</v>
      </c>
      <c r="E2789">
        <v>0</v>
      </c>
      <c r="F2789">
        <v>0</v>
      </c>
      <c r="G2789">
        <v>2222222</v>
      </c>
      <c r="H2789">
        <v>0</v>
      </c>
      <c r="I2789">
        <v>0</v>
      </c>
      <c r="J2789">
        <v>0</v>
      </c>
      <c r="K2789">
        <v>0</v>
      </c>
      <c r="L2789">
        <v>0</v>
      </c>
      <c r="M2789">
        <v>0</v>
      </c>
    </row>
    <row r="2790" spans="2:13" x14ac:dyDescent="0.2">
      <c r="B2790">
        <v>0</v>
      </c>
      <c r="C2790">
        <v>0</v>
      </c>
      <c r="D2790">
        <v>0</v>
      </c>
      <c r="E2790">
        <v>0</v>
      </c>
      <c r="F2790">
        <v>0</v>
      </c>
      <c r="G2790">
        <v>2222222</v>
      </c>
      <c r="H2790">
        <v>0</v>
      </c>
      <c r="I2790">
        <v>0</v>
      </c>
      <c r="J2790">
        <v>0</v>
      </c>
      <c r="K2790">
        <v>0</v>
      </c>
      <c r="L2790">
        <v>0</v>
      </c>
      <c r="M2790">
        <v>0</v>
      </c>
    </row>
    <row r="2791" spans="2:13" x14ac:dyDescent="0.2">
      <c r="B2791">
        <v>0</v>
      </c>
      <c r="C2791">
        <v>0</v>
      </c>
      <c r="D2791">
        <v>0</v>
      </c>
      <c r="E2791">
        <v>0</v>
      </c>
      <c r="F2791">
        <v>0</v>
      </c>
      <c r="G2791">
        <v>2222222</v>
      </c>
      <c r="H2791">
        <v>0</v>
      </c>
      <c r="I2791">
        <v>0</v>
      </c>
      <c r="J2791">
        <v>0</v>
      </c>
      <c r="K2791">
        <v>0</v>
      </c>
      <c r="L2791">
        <v>0</v>
      </c>
      <c r="M2791">
        <v>0</v>
      </c>
    </row>
    <row r="2792" spans="2:13" x14ac:dyDescent="0.2">
      <c r="B2792">
        <v>0</v>
      </c>
      <c r="C2792">
        <v>0</v>
      </c>
      <c r="D2792">
        <v>0</v>
      </c>
      <c r="E2792">
        <v>0</v>
      </c>
      <c r="F2792">
        <v>0</v>
      </c>
      <c r="G2792">
        <v>2222222</v>
      </c>
      <c r="H2792">
        <v>0</v>
      </c>
      <c r="I2792">
        <v>0</v>
      </c>
      <c r="J2792">
        <v>0</v>
      </c>
      <c r="K2792">
        <v>0</v>
      </c>
      <c r="L2792">
        <v>0</v>
      </c>
      <c r="M2792">
        <v>0</v>
      </c>
    </row>
    <row r="2793" spans="2:13" x14ac:dyDescent="0.2">
      <c r="B2793">
        <v>0</v>
      </c>
      <c r="C2793">
        <v>0</v>
      </c>
      <c r="D2793">
        <v>0</v>
      </c>
      <c r="E2793">
        <v>0</v>
      </c>
      <c r="F2793">
        <v>0</v>
      </c>
      <c r="G2793">
        <v>2222222</v>
      </c>
      <c r="H2793">
        <v>0</v>
      </c>
      <c r="I2793">
        <v>0</v>
      </c>
      <c r="J2793">
        <v>0</v>
      </c>
      <c r="K2793">
        <v>0</v>
      </c>
      <c r="L2793">
        <v>0</v>
      </c>
      <c r="M2793">
        <v>0</v>
      </c>
    </row>
    <row r="2794" spans="2:13" x14ac:dyDescent="0.2">
      <c r="B2794">
        <v>0</v>
      </c>
      <c r="C2794">
        <v>0</v>
      </c>
      <c r="D2794">
        <v>0</v>
      </c>
      <c r="E2794">
        <v>0</v>
      </c>
      <c r="F2794">
        <v>0</v>
      </c>
      <c r="G2794">
        <v>2222222</v>
      </c>
      <c r="H2794">
        <v>0</v>
      </c>
      <c r="I2794">
        <v>0</v>
      </c>
      <c r="J2794">
        <v>0</v>
      </c>
      <c r="K2794">
        <v>0</v>
      </c>
      <c r="L2794">
        <v>0</v>
      </c>
      <c r="M2794">
        <v>0</v>
      </c>
    </row>
    <row r="2795" spans="2:13" x14ac:dyDescent="0.2">
      <c r="B2795">
        <v>0</v>
      </c>
      <c r="C2795">
        <v>0</v>
      </c>
      <c r="D2795">
        <v>0</v>
      </c>
      <c r="E2795">
        <v>0</v>
      </c>
      <c r="F2795">
        <v>0</v>
      </c>
      <c r="G2795">
        <v>2222222</v>
      </c>
      <c r="H2795">
        <v>0</v>
      </c>
      <c r="I2795">
        <v>0</v>
      </c>
      <c r="J2795">
        <v>0</v>
      </c>
      <c r="K2795">
        <v>0</v>
      </c>
      <c r="L2795">
        <v>0</v>
      </c>
      <c r="M2795">
        <v>0</v>
      </c>
    </row>
    <row r="2796" spans="2:13" x14ac:dyDescent="0.2">
      <c r="B2796">
        <v>0</v>
      </c>
      <c r="C2796">
        <v>0</v>
      </c>
      <c r="D2796">
        <v>0</v>
      </c>
      <c r="E2796">
        <v>0</v>
      </c>
      <c r="F2796">
        <v>0</v>
      </c>
      <c r="G2796">
        <v>2222222</v>
      </c>
      <c r="H2796">
        <v>0</v>
      </c>
      <c r="I2796">
        <v>0</v>
      </c>
      <c r="J2796">
        <v>0</v>
      </c>
      <c r="K2796">
        <v>0</v>
      </c>
      <c r="L2796">
        <v>0</v>
      </c>
      <c r="M2796">
        <v>0</v>
      </c>
    </row>
    <row r="2797" spans="2:13" x14ac:dyDescent="0.2">
      <c r="B2797">
        <v>0</v>
      </c>
      <c r="C2797">
        <v>0</v>
      </c>
      <c r="D2797">
        <v>0</v>
      </c>
      <c r="E2797">
        <v>0</v>
      </c>
      <c r="F2797">
        <v>0</v>
      </c>
      <c r="G2797">
        <v>2222222</v>
      </c>
      <c r="H2797">
        <v>0</v>
      </c>
      <c r="I2797">
        <v>0</v>
      </c>
      <c r="J2797">
        <v>0</v>
      </c>
      <c r="K2797">
        <v>0</v>
      </c>
      <c r="L2797">
        <v>0</v>
      </c>
      <c r="M2797">
        <v>0</v>
      </c>
    </row>
    <row r="2798" spans="2:13" x14ac:dyDescent="0.2">
      <c r="B2798">
        <v>0</v>
      </c>
      <c r="C2798">
        <v>0</v>
      </c>
      <c r="D2798">
        <v>0</v>
      </c>
      <c r="E2798">
        <v>0</v>
      </c>
      <c r="F2798">
        <v>0</v>
      </c>
      <c r="G2798">
        <v>2222222</v>
      </c>
      <c r="H2798">
        <v>0</v>
      </c>
      <c r="I2798">
        <v>0</v>
      </c>
      <c r="J2798">
        <v>0</v>
      </c>
      <c r="K2798">
        <v>0</v>
      </c>
      <c r="L2798">
        <v>0</v>
      </c>
      <c r="M2798">
        <v>0</v>
      </c>
    </row>
    <row r="2799" spans="2:13" x14ac:dyDescent="0.2">
      <c r="B2799">
        <v>0</v>
      </c>
      <c r="C2799">
        <v>0</v>
      </c>
      <c r="D2799">
        <v>0</v>
      </c>
      <c r="E2799">
        <v>0</v>
      </c>
      <c r="F2799">
        <v>0</v>
      </c>
      <c r="G2799">
        <v>2222222</v>
      </c>
      <c r="H2799">
        <v>0</v>
      </c>
      <c r="I2799">
        <v>0</v>
      </c>
      <c r="J2799">
        <v>0</v>
      </c>
      <c r="K2799">
        <v>0</v>
      </c>
      <c r="L2799">
        <v>0</v>
      </c>
      <c r="M2799">
        <v>0</v>
      </c>
    </row>
    <row r="2800" spans="2:13" x14ac:dyDescent="0.2">
      <c r="B2800">
        <v>0</v>
      </c>
      <c r="C2800">
        <v>0</v>
      </c>
      <c r="D2800">
        <v>0</v>
      </c>
      <c r="E2800">
        <v>0</v>
      </c>
      <c r="F2800">
        <v>0</v>
      </c>
      <c r="G2800">
        <v>2222222</v>
      </c>
      <c r="H2800">
        <v>0</v>
      </c>
      <c r="I2800">
        <v>0</v>
      </c>
      <c r="J2800">
        <v>0</v>
      </c>
      <c r="K2800">
        <v>0</v>
      </c>
      <c r="L2800">
        <v>0</v>
      </c>
      <c r="M2800">
        <v>0</v>
      </c>
    </row>
    <row r="2801" spans="2:13" x14ac:dyDescent="0.2">
      <c r="B2801">
        <v>0</v>
      </c>
      <c r="C2801">
        <v>0</v>
      </c>
      <c r="D2801">
        <v>0</v>
      </c>
      <c r="E2801">
        <v>0</v>
      </c>
      <c r="F2801">
        <v>0</v>
      </c>
      <c r="G2801">
        <v>2222222</v>
      </c>
      <c r="H2801">
        <v>0</v>
      </c>
      <c r="I2801">
        <v>0</v>
      </c>
      <c r="J2801">
        <v>0</v>
      </c>
      <c r="K2801">
        <v>0</v>
      </c>
      <c r="L2801">
        <v>0</v>
      </c>
      <c r="M2801">
        <v>0</v>
      </c>
    </row>
    <row r="2802" spans="2:13" x14ac:dyDescent="0.2">
      <c r="B2802">
        <v>0</v>
      </c>
      <c r="C2802">
        <v>0</v>
      </c>
      <c r="D2802">
        <v>0</v>
      </c>
      <c r="E2802">
        <v>0</v>
      </c>
      <c r="F2802">
        <v>0</v>
      </c>
      <c r="G2802">
        <v>2222222</v>
      </c>
      <c r="H2802">
        <v>0</v>
      </c>
      <c r="I2802">
        <v>0</v>
      </c>
      <c r="J2802">
        <v>0</v>
      </c>
      <c r="K2802">
        <v>0</v>
      </c>
      <c r="L2802">
        <v>0</v>
      </c>
      <c r="M2802">
        <v>0</v>
      </c>
    </row>
    <row r="2803" spans="2:13" x14ac:dyDescent="0.2">
      <c r="B2803">
        <v>0</v>
      </c>
      <c r="C2803">
        <v>0</v>
      </c>
      <c r="D2803">
        <v>0</v>
      </c>
      <c r="E2803">
        <v>0</v>
      </c>
      <c r="F2803">
        <v>0</v>
      </c>
      <c r="G2803">
        <v>2222222</v>
      </c>
      <c r="H2803">
        <v>0</v>
      </c>
      <c r="I2803">
        <v>0</v>
      </c>
      <c r="J2803">
        <v>0</v>
      </c>
      <c r="K2803">
        <v>0</v>
      </c>
      <c r="L2803">
        <v>0</v>
      </c>
      <c r="M2803">
        <v>0</v>
      </c>
    </row>
    <row r="2804" spans="2:13" x14ac:dyDescent="0.2">
      <c r="B2804">
        <v>0</v>
      </c>
      <c r="C2804">
        <v>0</v>
      </c>
      <c r="D2804">
        <v>0</v>
      </c>
      <c r="E2804">
        <v>0</v>
      </c>
      <c r="F2804">
        <v>0</v>
      </c>
      <c r="G2804">
        <v>2222222</v>
      </c>
      <c r="H2804">
        <v>0</v>
      </c>
      <c r="I2804">
        <v>0</v>
      </c>
      <c r="J2804">
        <v>0</v>
      </c>
      <c r="K2804">
        <v>0</v>
      </c>
      <c r="L2804">
        <v>0</v>
      </c>
      <c r="M2804">
        <v>0</v>
      </c>
    </row>
    <row r="2805" spans="2:13" x14ac:dyDescent="0.2">
      <c r="B2805">
        <v>0</v>
      </c>
      <c r="C2805">
        <v>0</v>
      </c>
      <c r="D2805">
        <v>0</v>
      </c>
      <c r="E2805">
        <v>0</v>
      </c>
      <c r="F2805">
        <v>0</v>
      </c>
      <c r="G2805">
        <v>2222222</v>
      </c>
      <c r="H2805">
        <v>0</v>
      </c>
      <c r="I2805">
        <v>0</v>
      </c>
      <c r="J2805">
        <v>0</v>
      </c>
      <c r="K2805">
        <v>0</v>
      </c>
      <c r="L2805">
        <v>0</v>
      </c>
      <c r="M2805">
        <v>0</v>
      </c>
    </row>
    <row r="2806" spans="2:13" x14ac:dyDescent="0.2">
      <c r="B2806">
        <v>0</v>
      </c>
      <c r="C2806">
        <v>0</v>
      </c>
      <c r="D2806">
        <v>0</v>
      </c>
      <c r="E2806">
        <v>0</v>
      </c>
      <c r="F2806">
        <v>0</v>
      </c>
      <c r="G2806">
        <v>2222222</v>
      </c>
      <c r="H2806">
        <v>0</v>
      </c>
      <c r="I2806">
        <v>0</v>
      </c>
      <c r="J2806">
        <v>0</v>
      </c>
      <c r="K2806">
        <v>0</v>
      </c>
      <c r="L2806">
        <v>0</v>
      </c>
      <c r="M2806">
        <v>0</v>
      </c>
    </row>
    <row r="2807" spans="2:13" x14ac:dyDescent="0.2">
      <c r="B2807">
        <v>0</v>
      </c>
      <c r="C2807">
        <v>0</v>
      </c>
      <c r="D2807">
        <v>0</v>
      </c>
      <c r="E2807">
        <v>0</v>
      </c>
      <c r="F2807">
        <v>0</v>
      </c>
      <c r="G2807">
        <v>2222222</v>
      </c>
      <c r="H2807">
        <v>0</v>
      </c>
      <c r="I2807">
        <v>0</v>
      </c>
      <c r="J2807">
        <v>0</v>
      </c>
      <c r="K2807">
        <v>0</v>
      </c>
      <c r="L2807">
        <v>0</v>
      </c>
      <c r="M2807">
        <v>0</v>
      </c>
    </row>
    <row r="2808" spans="2:13" x14ac:dyDescent="0.2">
      <c r="B2808">
        <v>0</v>
      </c>
      <c r="C2808">
        <v>0</v>
      </c>
      <c r="D2808">
        <v>0</v>
      </c>
      <c r="E2808">
        <v>0</v>
      </c>
      <c r="F2808">
        <v>0</v>
      </c>
      <c r="G2808">
        <v>2222222</v>
      </c>
      <c r="H2808">
        <v>0</v>
      </c>
      <c r="I2808">
        <v>0</v>
      </c>
      <c r="J2808">
        <v>0</v>
      </c>
      <c r="K2808">
        <v>0</v>
      </c>
      <c r="L2808">
        <v>0</v>
      </c>
      <c r="M2808">
        <v>0</v>
      </c>
    </row>
    <row r="2809" spans="2:13" x14ac:dyDescent="0.2">
      <c r="B2809">
        <v>0</v>
      </c>
      <c r="C2809">
        <v>0</v>
      </c>
      <c r="D2809">
        <v>0</v>
      </c>
      <c r="E2809">
        <v>0</v>
      </c>
      <c r="F2809">
        <v>0</v>
      </c>
      <c r="G2809">
        <v>2222222</v>
      </c>
      <c r="H2809">
        <v>0</v>
      </c>
      <c r="I2809">
        <v>0</v>
      </c>
      <c r="J2809">
        <v>0</v>
      </c>
      <c r="K2809">
        <v>0</v>
      </c>
      <c r="L2809">
        <v>0</v>
      </c>
      <c r="M2809">
        <v>0</v>
      </c>
    </row>
    <row r="2810" spans="2:13" x14ac:dyDescent="0.2">
      <c r="B2810">
        <v>0</v>
      </c>
      <c r="C2810">
        <v>0</v>
      </c>
      <c r="D2810">
        <v>0</v>
      </c>
      <c r="E2810">
        <v>0</v>
      </c>
      <c r="F2810">
        <v>0</v>
      </c>
      <c r="G2810">
        <v>2222222</v>
      </c>
      <c r="H2810">
        <v>0</v>
      </c>
      <c r="I2810">
        <v>0</v>
      </c>
      <c r="J2810">
        <v>0</v>
      </c>
      <c r="K2810">
        <v>0</v>
      </c>
      <c r="L2810">
        <v>0</v>
      </c>
      <c r="M2810">
        <v>0</v>
      </c>
    </row>
    <row r="2811" spans="2:13" x14ac:dyDescent="0.2">
      <c r="B2811">
        <v>0</v>
      </c>
      <c r="C2811">
        <v>0</v>
      </c>
      <c r="D2811">
        <v>0</v>
      </c>
      <c r="E2811">
        <v>0</v>
      </c>
      <c r="F2811">
        <v>0</v>
      </c>
      <c r="G2811">
        <v>2222222</v>
      </c>
      <c r="H2811">
        <v>0</v>
      </c>
      <c r="I2811">
        <v>0</v>
      </c>
      <c r="J2811">
        <v>0</v>
      </c>
      <c r="K2811">
        <v>0</v>
      </c>
      <c r="L2811">
        <v>0</v>
      </c>
      <c r="M2811">
        <v>0</v>
      </c>
    </row>
    <row r="2812" spans="2:13" x14ac:dyDescent="0.2">
      <c r="B2812">
        <v>0</v>
      </c>
      <c r="C2812">
        <v>0</v>
      </c>
      <c r="D2812">
        <v>0</v>
      </c>
      <c r="E2812">
        <v>0</v>
      </c>
      <c r="F2812">
        <v>0</v>
      </c>
      <c r="G2812">
        <v>2222222</v>
      </c>
      <c r="H2812">
        <v>0</v>
      </c>
      <c r="I2812">
        <v>0</v>
      </c>
      <c r="J2812">
        <v>0</v>
      </c>
      <c r="K2812">
        <v>0</v>
      </c>
      <c r="L2812">
        <v>0</v>
      </c>
      <c r="M2812">
        <v>0</v>
      </c>
    </row>
    <row r="2813" spans="2:13" x14ac:dyDescent="0.2">
      <c r="B2813">
        <v>0</v>
      </c>
      <c r="C2813">
        <v>0</v>
      </c>
      <c r="D2813">
        <v>0</v>
      </c>
      <c r="E2813">
        <v>0</v>
      </c>
      <c r="F2813">
        <v>0</v>
      </c>
      <c r="G2813">
        <v>2222222</v>
      </c>
      <c r="H2813">
        <v>0</v>
      </c>
      <c r="I2813">
        <v>0</v>
      </c>
      <c r="J2813">
        <v>0</v>
      </c>
      <c r="K2813">
        <v>0</v>
      </c>
      <c r="L2813">
        <v>0</v>
      </c>
      <c r="M2813">
        <v>0</v>
      </c>
    </row>
    <row r="2814" spans="2:13" x14ac:dyDescent="0.2">
      <c r="B2814">
        <v>0</v>
      </c>
      <c r="C2814">
        <v>0</v>
      </c>
      <c r="D2814">
        <v>0</v>
      </c>
      <c r="E2814">
        <v>0</v>
      </c>
      <c r="F2814">
        <v>0</v>
      </c>
      <c r="G2814">
        <v>2222222</v>
      </c>
      <c r="H2814">
        <v>0</v>
      </c>
      <c r="I2814">
        <v>0</v>
      </c>
      <c r="J2814">
        <v>0</v>
      </c>
      <c r="K2814">
        <v>0</v>
      </c>
      <c r="L2814">
        <v>0</v>
      </c>
      <c r="M2814">
        <v>0</v>
      </c>
    </row>
    <row r="2815" spans="2:13" x14ac:dyDescent="0.2">
      <c r="B2815">
        <v>0</v>
      </c>
      <c r="C2815">
        <v>0</v>
      </c>
      <c r="D2815">
        <v>0</v>
      </c>
      <c r="E2815">
        <v>0</v>
      </c>
      <c r="F2815">
        <v>0</v>
      </c>
      <c r="G2815">
        <v>2222222</v>
      </c>
      <c r="H2815">
        <v>0</v>
      </c>
      <c r="I2815">
        <v>0</v>
      </c>
      <c r="J2815">
        <v>0</v>
      </c>
      <c r="K2815">
        <v>0</v>
      </c>
      <c r="L2815">
        <v>0</v>
      </c>
      <c r="M2815">
        <v>0</v>
      </c>
    </row>
    <row r="2816" spans="2:13" x14ac:dyDescent="0.2">
      <c r="B2816">
        <v>0</v>
      </c>
      <c r="C2816">
        <v>0</v>
      </c>
      <c r="D2816">
        <v>0</v>
      </c>
      <c r="E2816">
        <v>0</v>
      </c>
      <c r="F2816">
        <v>0</v>
      </c>
      <c r="G2816">
        <v>2222222</v>
      </c>
      <c r="H2816">
        <v>0</v>
      </c>
      <c r="I2816">
        <v>0</v>
      </c>
      <c r="J2816">
        <v>0</v>
      </c>
      <c r="K2816">
        <v>0</v>
      </c>
      <c r="L2816">
        <v>0</v>
      </c>
      <c r="M2816">
        <v>0</v>
      </c>
    </row>
    <row r="2817" spans="2:13" x14ac:dyDescent="0.2">
      <c r="B2817">
        <v>0</v>
      </c>
      <c r="C2817">
        <v>0</v>
      </c>
      <c r="D2817">
        <v>0</v>
      </c>
      <c r="E2817">
        <v>0</v>
      </c>
      <c r="F2817">
        <v>0</v>
      </c>
      <c r="G2817">
        <v>2222222</v>
      </c>
      <c r="H2817">
        <v>0</v>
      </c>
      <c r="I2817">
        <v>0</v>
      </c>
      <c r="J2817">
        <v>0</v>
      </c>
      <c r="K2817">
        <v>0</v>
      </c>
      <c r="L2817">
        <v>0</v>
      </c>
      <c r="M2817">
        <v>0</v>
      </c>
    </row>
    <row r="2818" spans="2:13" x14ac:dyDescent="0.2">
      <c r="B2818">
        <v>0</v>
      </c>
      <c r="C2818">
        <v>0</v>
      </c>
      <c r="D2818">
        <v>0</v>
      </c>
      <c r="E2818">
        <v>0</v>
      </c>
      <c r="F2818">
        <v>0</v>
      </c>
      <c r="G2818">
        <v>2222222</v>
      </c>
      <c r="H2818">
        <v>0</v>
      </c>
      <c r="I2818">
        <v>0</v>
      </c>
      <c r="J2818">
        <v>0</v>
      </c>
      <c r="K2818">
        <v>0</v>
      </c>
      <c r="L2818">
        <v>0</v>
      </c>
      <c r="M2818">
        <v>0</v>
      </c>
    </row>
    <row r="2819" spans="2:13" x14ac:dyDescent="0.2">
      <c r="B2819">
        <v>0</v>
      </c>
      <c r="C2819">
        <v>0</v>
      </c>
      <c r="D2819">
        <v>0</v>
      </c>
      <c r="E2819">
        <v>0</v>
      </c>
      <c r="F2819">
        <v>0</v>
      </c>
      <c r="G2819">
        <v>2222222</v>
      </c>
      <c r="H2819">
        <v>0</v>
      </c>
      <c r="I2819">
        <v>0</v>
      </c>
      <c r="J2819">
        <v>0</v>
      </c>
      <c r="K2819">
        <v>0</v>
      </c>
      <c r="L2819">
        <v>0</v>
      </c>
      <c r="M2819">
        <v>0</v>
      </c>
    </row>
    <row r="2820" spans="2:13" x14ac:dyDescent="0.2">
      <c r="B2820">
        <v>0</v>
      </c>
      <c r="C2820">
        <v>0</v>
      </c>
      <c r="D2820">
        <v>0</v>
      </c>
      <c r="E2820">
        <v>0</v>
      </c>
      <c r="F2820">
        <v>0</v>
      </c>
      <c r="G2820">
        <v>2222222</v>
      </c>
      <c r="H2820">
        <v>0</v>
      </c>
      <c r="I2820">
        <v>0</v>
      </c>
      <c r="J2820">
        <v>0</v>
      </c>
      <c r="K2820">
        <v>0</v>
      </c>
      <c r="L2820">
        <v>0</v>
      </c>
      <c r="M2820">
        <v>0</v>
      </c>
    </row>
    <row r="2821" spans="2:13" x14ac:dyDescent="0.2">
      <c r="B2821">
        <v>0</v>
      </c>
      <c r="C2821">
        <v>0</v>
      </c>
      <c r="D2821">
        <v>0</v>
      </c>
      <c r="E2821">
        <v>0</v>
      </c>
      <c r="F2821">
        <v>0</v>
      </c>
      <c r="G2821">
        <v>2222222</v>
      </c>
      <c r="H2821">
        <v>0</v>
      </c>
      <c r="I2821">
        <v>0</v>
      </c>
      <c r="J2821">
        <v>0</v>
      </c>
      <c r="K2821">
        <v>0</v>
      </c>
      <c r="L2821">
        <v>0</v>
      </c>
      <c r="M2821">
        <v>0</v>
      </c>
    </row>
    <row r="2822" spans="2:13" x14ac:dyDescent="0.2">
      <c r="B2822">
        <v>0</v>
      </c>
      <c r="C2822">
        <v>0</v>
      </c>
      <c r="D2822">
        <v>0</v>
      </c>
      <c r="E2822">
        <v>0</v>
      </c>
      <c r="F2822">
        <v>0</v>
      </c>
      <c r="G2822">
        <v>2222222</v>
      </c>
      <c r="H2822">
        <v>0</v>
      </c>
      <c r="I2822">
        <v>0</v>
      </c>
      <c r="J2822">
        <v>0</v>
      </c>
      <c r="K2822">
        <v>0</v>
      </c>
      <c r="L2822">
        <v>0</v>
      </c>
      <c r="M2822">
        <v>0</v>
      </c>
    </row>
    <row r="2823" spans="2:13" x14ac:dyDescent="0.2">
      <c r="B2823">
        <v>0</v>
      </c>
      <c r="C2823">
        <v>0</v>
      </c>
      <c r="D2823">
        <v>0</v>
      </c>
      <c r="E2823">
        <v>0</v>
      </c>
      <c r="F2823">
        <v>0</v>
      </c>
      <c r="G2823">
        <v>2222222</v>
      </c>
      <c r="H2823">
        <v>0</v>
      </c>
      <c r="I2823">
        <v>0</v>
      </c>
      <c r="J2823">
        <v>0</v>
      </c>
      <c r="K2823">
        <v>0</v>
      </c>
      <c r="L2823">
        <v>0</v>
      </c>
      <c r="M2823">
        <v>0</v>
      </c>
    </row>
    <row r="2824" spans="2:13" x14ac:dyDescent="0.2">
      <c r="B2824">
        <v>0</v>
      </c>
      <c r="C2824">
        <v>0</v>
      </c>
      <c r="D2824">
        <v>0</v>
      </c>
      <c r="E2824">
        <v>0</v>
      </c>
      <c r="F2824">
        <v>0</v>
      </c>
      <c r="G2824">
        <v>2222222</v>
      </c>
      <c r="H2824">
        <v>0</v>
      </c>
      <c r="I2824">
        <v>0</v>
      </c>
      <c r="J2824">
        <v>0</v>
      </c>
      <c r="K2824">
        <v>0</v>
      </c>
      <c r="L2824">
        <v>0</v>
      </c>
      <c r="M2824">
        <v>0</v>
      </c>
    </row>
    <row r="2825" spans="2:13" x14ac:dyDescent="0.2">
      <c r="B2825">
        <v>0</v>
      </c>
      <c r="C2825">
        <v>0</v>
      </c>
      <c r="D2825">
        <v>0</v>
      </c>
      <c r="E2825">
        <v>0</v>
      </c>
      <c r="F2825">
        <v>0</v>
      </c>
      <c r="G2825">
        <v>2222222</v>
      </c>
      <c r="H2825">
        <v>0</v>
      </c>
      <c r="I2825">
        <v>0</v>
      </c>
      <c r="J2825">
        <v>0</v>
      </c>
      <c r="K2825">
        <v>0</v>
      </c>
      <c r="L2825">
        <v>0</v>
      </c>
      <c r="M2825">
        <v>0</v>
      </c>
    </row>
    <row r="2826" spans="2:13" x14ac:dyDescent="0.2">
      <c r="B2826">
        <v>0</v>
      </c>
      <c r="C2826">
        <v>0</v>
      </c>
      <c r="D2826">
        <v>0</v>
      </c>
      <c r="E2826">
        <v>0</v>
      </c>
      <c r="F2826">
        <v>0</v>
      </c>
      <c r="G2826">
        <v>2222222</v>
      </c>
      <c r="H2826">
        <v>0</v>
      </c>
      <c r="I2826">
        <v>0</v>
      </c>
      <c r="J2826">
        <v>0</v>
      </c>
      <c r="K2826">
        <v>0</v>
      </c>
      <c r="L2826">
        <v>0</v>
      </c>
      <c r="M2826">
        <v>0</v>
      </c>
    </row>
    <row r="2827" spans="2:13" x14ac:dyDescent="0.2">
      <c r="B2827">
        <v>0</v>
      </c>
      <c r="C2827">
        <v>0</v>
      </c>
      <c r="D2827">
        <v>0</v>
      </c>
      <c r="E2827">
        <v>0</v>
      </c>
      <c r="F2827">
        <v>0</v>
      </c>
      <c r="G2827">
        <v>2222222</v>
      </c>
      <c r="H2827">
        <v>0</v>
      </c>
      <c r="I2827">
        <v>0</v>
      </c>
      <c r="J2827">
        <v>0</v>
      </c>
      <c r="K2827">
        <v>0</v>
      </c>
      <c r="L2827">
        <v>0</v>
      </c>
      <c r="M2827">
        <v>0</v>
      </c>
    </row>
    <row r="2828" spans="2:13" x14ac:dyDescent="0.2">
      <c r="B2828">
        <v>0</v>
      </c>
      <c r="C2828">
        <v>0</v>
      </c>
      <c r="D2828">
        <v>0</v>
      </c>
      <c r="E2828">
        <v>0</v>
      </c>
      <c r="F2828">
        <v>0</v>
      </c>
      <c r="G2828">
        <v>2222222</v>
      </c>
      <c r="H2828">
        <v>0</v>
      </c>
      <c r="I2828">
        <v>0</v>
      </c>
      <c r="J2828">
        <v>0</v>
      </c>
      <c r="K2828">
        <v>0</v>
      </c>
      <c r="L2828">
        <v>0</v>
      </c>
      <c r="M2828">
        <v>0</v>
      </c>
    </row>
    <row r="2829" spans="2:13" x14ac:dyDescent="0.2">
      <c r="B2829">
        <v>0</v>
      </c>
      <c r="C2829">
        <v>0</v>
      </c>
      <c r="D2829">
        <v>0</v>
      </c>
      <c r="E2829">
        <v>0</v>
      </c>
      <c r="F2829">
        <v>0</v>
      </c>
      <c r="G2829">
        <v>2222222</v>
      </c>
      <c r="H2829">
        <v>0</v>
      </c>
      <c r="I2829">
        <v>0</v>
      </c>
      <c r="J2829">
        <v>0</v>
      </c>
      <c r="K2829">
        <v>0</v>
      </c>
      <c r="L2829">
        <v>0</v>
      </c>
      <c r="M2829">
        <v>0</v>
      </c>
    </row>
    <row r="2830" spans="2:13" x14ac:dyDescent="0.2">
      <c r="B2830">
        <v>0</v>
      </c>
      <c r="C2830">
        <v>0</v>
      </c>
      <c r="D2830">
        <v>0</v>
      </c>
      <c r="E2830">
        <v>0</v>
      </c>
      <c r="F2830">
        <v>0</v>
      </c>
      <c r="G2830">
        <v>2222222</v>
      </c>
      <c r="H2830">
        <v>0</v>
      </c>
      <c r="I2830">
        <v>0</v>
      </c>
      <c r="J2830">
        <v>0</v>
      </c>
      <c r="K2830">
        <v>0</v>
      </c>
      <c r="L2830">
        <v>0</v>
      </c>
      <c r="M2830">
        <v>0</v>
      </c>
    </row>
    <row r="2831" spans="2:13" x14ac:dyDescent="0.2">
      <c r="B2831">
        <v>0</v>
      </c>
      <c r="C2831">
        <v>0</v>
      </c>
      <c r="D2831">
        <v>0</v>
      </c>
      <c r="E2831">
        <v>0</v>
      </c>
      <c r="F2831">
        <v>0</v>
      </c>
      <c r="G2831">
        <v>2222222</v>
      </c>
      <c r="H2831">
        <v>0</v>
      </c>
      <c r="I2831">
        <v>0</v>
      </c>
      <c r="J2831">
        <v>0</v>
      </c>
      <c r="K2831">
        <v>0</v>
      </c>
      <c r="L2831">
        <v>0</v>
      </c>
      <c r="M2831">
        <v>0</v>
      </c>
    </row>
    <row r="2832" spans="2:13" x14ac:dyDescent="0.2">
      <c r="B2832">
        <v>0</v>
      </c>
      <c r="C2832">
        <v>0</v>
      </c>
      <c r="D2832">
        <v>0</v>
      </c>
      <c r="E2832">
        <v>0</v>
      </c>
      <c r="F2832">
        <v>0</v>
      </c>
      <c r="G2832">
        <v>2222222</v>
      </c>
      <c r="H2832">
        <v>0</v>
      </c>
      <c r="I2832">
        <v>0</v>
      </c>
      <c r="J2832">
        <v>0</v>
      </c>
      <c r="K2832">
        <v>0</v>
      </c>
      <c r="L2832">
        <v>0</v>
      </c>
      <c r="M2832">
        <v>0</v>
      </c>
    </row>
    <row r="2833" spans="2:13" x14ac:dyDescent="0.2">
      <c r="B2833">
        <v>0</v>
      </c>
      <c r="C2833">
        <v>0</v>
      </c>
      <c r="D2833">
        <v>0</v>
      </c>
      <c r="E2833">
        <v>0</v>
      </c>
      <c r="F2833">
        <v>0</v>
      </c>
      <c r="G2833">
        <v>2222222</v>
      </c>
      <c r="H2833">
        <v>0</v>
      </c>
      <c r="I2833">
        <v>0</v>
      </c>
      <c r="J2833">
        <v>0</v>
      </c>
      <c r="K2833">
        <v>0</v>
      </c>
      <c r="L2833">
        <v>0</v>
      </c>
      <c r="M2833">
        <v>0</v>
      </c>
    </row>
    <row r="2834" spans="2:13" x14ac:dyDescent="0.2">
      <c r="B2834">
        <v>0</v>
      </c>
      <c r="C2834">
        <v>0</v>
      </c>
      <c r="D2834">
        <v>0</v>
      </c>
      <c r="E2834">
        <v>0</v>
      </c>
      <c r="F2834">
        <v>0</v>
      </c>
      <c r="G2834">
        <v>2222222</v>
      </c>
      <c r="H2834">
        <v>0</v>
      </c>
      <c r="I2834">
        <v>0</v>
      </c>
      <c r="J2834">
        <v>0</v>
      </c>
      <c r="K2834">
        <v>0</v>
      </c>
      <c r="L2834">
        <v>0</v>
      </c>
      <c r="M2834">
        <v>0</v>
      </c>
    </row>
    <row r="2835" spans="2:13" x14ac:dyDescent="0.2">
      <c r="B2835">
        <v>0</v>
      </c>
      <c r="C2835">
        <v>0</v>
      </c>
      <c r="D2835">
        <v>0</v>
      </c>
      <c r="E2835">
        <v>0</v>
      </c>
      <c r="F2835">
        <v>0</v>
      </c>
      <c r="G2835">
        <v>2222222</v>
      </c>
      <c r="H2835">
        <v>0</v>
      </c>
      <c r="I2835">
        <v>0</v>
      </c>
      <c r="J2835">
        <v>0</v>
      </c>
      <c r="K2835">
        <v>0</v>
      </c>
      <c r="L2835">
        <v>0</v>
      </c>
      <c r="M2835">
        <v>0</v>
      </c>
    </row>
    <row r="2836" spans="2:13" x14ac:dyDescent="0.2">
      <c r="B2836">
        <v>0</v>
      </c>
      <c r="C2836">
        <v>0</v>
      </c>
      <c r="D2836">
        <v>0</v>
      </c>
      <c r="E2836">
        <v>0</v>
      </c>
      <c r="F2836">
        <v>0</v>
      </c>
      <c r="G2836">
        <v>2222222</v>
      </c>
      <c r="H2836">
        <v>0</v>
      </c>
      <c r="I2836">
        <v>0</v>
      </c>
      <c r="J2836">
        <v>0</v>
      </c>
      <c r="K2836">
        <v>0</v>
      </c>
      <c r="L2836">
        <v>0</v>
      </c>
      <c r="M2836">
        <v>0</v>
      </c>
    </row>
    <row r="2837" spans="2:13" x14ac:dyDescent="0.2">
      <c r="B2837">
        <v>0</v>
      </c>
      <c r="C2837">
        <v>0</v>
      </c>
      <c r="D2837">
        <v>0</v>
      </c>
      <c r="E2837">
        <v>0</v>
      </c>
      <c r="F2837">
        <v>0</v>
      </c>
      <c r="G2837">
        <v>2222222</v>
      </c>
      <c r="H2837">
        <v>0</v>
      </c>
      <c r="I2837">
        <v>0</v>
      </c>
      <c r="J2837">
        <v>0</v>
      </c>
      <c r="K2837">
        <v>0</v>
      </c>
      <c r="L2837">
        <v>0</v>
      </c>
      <c r="M2837">
        <v>0</v>
      </c>
    </row>
    <row r="2838" spans="2:13" x14ac:dyDescent="0.2">
      <c r="B2838">
        <v>0</v>
      </c>
      <c r="C2838">
        <v>0</v>
      </c>
      <c r="D2838">
        <v>0</v>
      </c>
      <c r="E2838">
        <v>0</v>
      </c>
      <c r="F2838">
        <v>0</v>
      </c>
      <c r="G2838">
        <v>2222222</v>
      </c>
      <c r="H2838">
        <v>0</v>
      </c>
      <c r="I2838">
        <v>0</v>
      </c>
      <c r="J2838">
        <v>0</v>
      </c>
      <c r="K2838">
        <v>0</v>
      </c>
      <c r="L2838">
        <v>0</v>
      </c>
      <c r="M2838">
        <v>0</v>
      </c>
    </row>
    <row r="2839" spans="2:13" x14ac:dyDescent="0.2">
      <c r="B2839">
        <v>0</v>
      </c>
      <c r="C2839">
        <v>0</v>
      </c>
      <c r="D2839">
        <v>0</v>
      </c>
      <c r="E2839">
        <v>0</v>
      </c>
      <c r="F2839">
        <v>0</v>
      </c>
      <c r="G2839">
        <v>2222222</v>
      </c>
      <c r="H2839">
        <v>0</v>
      </c>
      <c r="I2839">
        <v>0</v>
      </c>
      <c r="J2839">
        <v>0</v>
      </c>
      <c r="K2839">
        <v>0</v>
      </c>
      <c r="L2839">
        <v>0</v>
      </c>
      <c r="M2839">
        <v>0</v>
      </c>
    </row>
    <row r="2840" spans="2:13" x14ac:dyDescent="0.2">
      <c r="B2840">
        <v>0</v>
      </c>
      <c r="C2840">
        <v>0</v>
      </c>
      <c r="D2840">
        <v>0</v>
      </c>
      <c r="E2840">
        <v>0</v>
      </c>
      <c r="F2840">
        <v>0</v>
      </c>
      <c r="G2840">
        <v>2222222</v>
      </c>
      <c r="H2840">
        <v>0</v>
      </c>
      <c r="I2840">
        <v>0</v>
      </c>
      <c r="J2840">
        <v>0</v>
      </c>
      <c r="K2840">
        <v>0</v>
      </c>
      <c r="L2840">
        <v>0</v>
      </c>
      <c r="M2840">
        <v>0</v>
      </c>
    </row>
    <row r="2841" spans="2:13" x14ac:dyDescent="0.2">
      <c r="B2841">
        <v>0</v>
      </c>
      <c r="C2841">
        <v>0</v>
      </c>
      <c r="D2841">
        <v>0</v>
      </c>
      <c r="E2841">
        <v>0</v>
      </c>
      <c r="F2841">
        <v>0</v>
      </c>
      <c r="G2841">
        <v>2222222</v>
      </c>
      <c r="H2841">
        <v>0</v>
      </c>
      <c r="I2841">
        <v>0</v>
      </c>
      <c r="J2841">
        <v>0</v>
      </c>
      <c r="K2841">
        <v>0</v>
      </c>
      <c r="L2841">
        <v>0</v>
      </c>
      <c r="M2841">
        <v>0</v>
      </c>
    </row>
    <row r="2842" spans="2:13" x14ac:dyDescent="0.2">
      <c r="B2842">
        <v>0</v>
      </c>
      <c r="C2842">
        <v>0</v>
      </c>
      <c r="D2842">
        <v>0</v>
      </c>
      <c r="E2842">
        <v>0</v>
      </c>
      <c r="F2842">
        <v>0</v>
      </c>
      <c r="G2842">
        <v>2222222</v>
      </c>
      <c r="H2842">
        <v>0</v>
      </c>
      <c r="I2842">
        <v>0</v>
      </c>
      <c r="J2842">
        <v>0</v>
      </c>
      <c r="K2842">
        <v>0</v>
      </c>
      <c r="L2842">
        <v>0</v>
      </c>
      <c r="M2842">
        <v>0</v>
      </c>
    </row>
    <row r="2843" spans="2:13" x14ac:dyDescent="0.2">
      <c r="B2843">
        <v>0</v>
      </c>
      <c r="C2843">
        <v>0</v>
      </c>
      <c r="D2843">
        <v>0</v>
      </c>
      <c r="E2843">
        <v>0</v>
      </c>
      <c r="F2843">
        <v>0</v>
      </c>
      <c r="G2843">
        <v>2222222</v>
      </c>
      <c r="H2843">
        <v>0</v>
      </c>
      <c r="I2843">
        <v>0</v>
      </c>
      <c r="J2843">
        <v>0</v>
      </c>
      <c r="K2843">
        <v>0</v>
      </c>
      <c r="L2843">
        <v>0</v>
      </c>
      <c r="M2843">
        <v>0</v>
      </c>
    </row>
    <row r="2844" spans="2:13" x14ac:dyDescent="0.2">
      <c r="B2844">
        <v>0</v>
      </c>
      <c r="C2844">
        <v>0</v>
      </c>
      <c r="D2844">
        <v>0</v>
      </c>
      <c r="E2844">
        <v>0</v>
      </c>
      <c r="F2844">
        <v>0</v>
      </c>
      <c r="G2844">
        <v>2222222</v>
      </c>
      <c r="H2844">
        <v>0</v>
      </c>
      <c r="I2844">
        <v>0</v>
      </c>
      <c r="J2844">
        <v>0</v>
      </c>
      <c r="K2844">
        <v>0</v>
      </c>
      <c r="L2844">
        <v>0</v>
      </c>
      <c r="M2844">
        <v>0</v>
      </c>
    </row>
    <row r="2845" spans="2:13" x14ac:dyDescent="0.2">
      <c r="B2845">
        <v>0</v>
      </c>
      <c r="C2845">
        <v>0</v>
      </c>
      <c r="D2845">
        <v>0</v>
      </c>
      <c r="E2845">
        <v>0</v>
      </c>
      <c r="F2845">
        <v>0</v>
      </c>
      <c r="G2845">
        <v>2222222</v>
      </c>
      <c r="H2845">
        <v>0</v>
      </c>
      <c r="I2845">
        <v>0</v>
      </c>
      <c r="J2845">
        <v>0</v>
      </c>
      <c r="K2845">
        <v>0</v>
      </c>
      <c r="L2845">
        <v>0</v>
      </c>
      <c r="M2845">
        <v>0</v>
      </c>
    </row>
    <row r="2846" spans="2:13" x14ac:dyDescent="0.2">
      <c r="B2846">
        <v>0</v>
      </c>
      <c r="C2846">
        <v>0</v>
      </c>
      <c r="D2846">
        <v>0</v>
      </c>
      <c r="E2846">
        <v>0</v>
      </c>
      <c r="F2846">
        <v>0</v>
      </c>
      <c r="G2846">
        <v>2222222</v>
      </c>
      <c r="H2846">
        <v>0</v>
      </c>
      <c r="I2846">
        <v>0</v>
      </c>
      <c r="J2846">
        <v>0</v>
      </c>
      <c r="K2846">
        <v>0</v>
      </c>
      <c r="L2846">
        <v>0</v>
      </c>
      <c r="M2846">
        <v>0</v>
      </c>
    </row>
    <row r="2847" spans="2:13" x14ac:dyDescent="0.2">
      <c r="B2847">
        <v>0</v>
      </c>
      <c r="C2847">
        <v>0</v>
      </c>
      <c r="D2847">
        <v>0</v>
      </c>
      <c r="E2847">
        <v>0</v>
      </c>
      <c r="F2847">
        <v>0</v>
      </c>
      <c r="G2847">
        <v>2222222</v>
      </c>
      <c r="H2847">
        <v>0</v>
      </c>
      <c r="I2847">
        <v>0</v>
      </c>
      <c r="J2847">
        <v>0</v>
      </c>
      <c r="K2847">
        <v>0</v>
      </c>
      <c r="L2847">
        <v>0</v>
      </c>
      <c r="M2847">
        <v>0</v>
      </c>
    </row>
    <row r="2848" spans="2:13" x14ac:dyDescent="0.2">
      <c r="B2848">
        <v>0</v>
      </c>
      <c r="C2848">
        <v>0</v>
      </c>
      <c r="D2848">
        <v>0</v>
      </c>
      <c r="E2848">
        <v>0</v>
      </c>
      <c r="F2848">
        <v>0</v>
      </c>
      <c r="G2848">
        <v>2222222</v>
      </c>
      <c r="H2848">
        <v>0</v>
      </c>
      <c r="I2848">
        <v>0</v>
      </c>
      <c r="J2848">
        <v>0</v>
      </c>
      <c r="K2848">
        <v>0</v>
      </c>
      <c r="L2848">
        <v>0</v>
      </c>
      <c r="M2848">
        <v>0</v>
      </c>
    </row>
    <row r="2849" spans="2:13" x14ac:dyDescent="0.2">
      <c r="B2849">
        <v>0</v>
      </c>
      <c r="C2849">
        <v>0</v>
      </c>
      <c r="D2849">
        <v>0</v>
      </c>
      <c r="E2849">
        <v>0</v>
      </c>
      <c r="F2849">
        <v>0</v>
      </c>
      <c r="G2849">
        <v>2222222</v>
      </c>
      <c r="H2849">
        <v>0</v>
      </c>
      <c r="I2849">
        <v>0</v>
      </c>
      <c r="J2849">
        <v>0</v>
      </c>
      <c r="K2849">
        <v>0</v>
      </c>
      <c r="L2849">
        <v>0</v>
      </c>
      <c r="M2849">
        <v>0</v>
      </c>
    </row>
    <row r="2850" spans="2:13" x14ac:dyDescent="0.2">
      <c r="B2850">
        <v>0</v>
      </c>
      <c r="C2850">
        <v>0</v>
      </c>
      <c r="D2850">
        <v>0</v>
      </c>
      <c r="E2850">
        <v>0</v>
      </c>
      <c r="F2850">
        <v>0</v>
      </c>
      <c r="G2850">
        <v>2222222</v>
      </c>
      <c r="H2850">
        <v>0</v>
      </c>
      <c r="I2850">
        <v>0</v>
      </c>
      <c r="J2850">
        <v>0</v>
      </c>
      <c r="K2850">
        <v>0</v>
      </c>
      <c r="L2850">
        <v>0</v>
      </c>
      <c r="M2850">
        <v>0</v>
      </c>
    </row>
    <row r="2851" spans="2:13" x14ac:dyDescent="0.2">
      <c r="B2851">
        <v>0</v>
      </c>
      <c r="C2851">
        <v>0</v>
      </c>
      <c r="D2851">
        <v>0</v>
      </c>
      <c r="E2851">
        <v>0</v>
      </c>
      <c r="F2851">
        <v>0</v>
      </c>
      <c r="G2851">
        <v>2222222</v>
      </c>
      <c r="H2851">
        <v>0</v>
      </c>
      <c r="I2851">
        <v>0</v>
      </c>
      <c r="J2851">
        <v>0</v>
      </c>
      <c r="K2851">
        <v>0</v>
      </c>
      <c r="L2851">
        <v>0</v>
      </c>
      <c r="M2851">
        <v>0</v>
      </c>
    </row>
    <row r="2852" spans="2:13" x14ac:dyDescent="0.2">
      <c r="B2852">
        <v>0</v>
      </c>
      <c r="C2852">
        <v>0</v>
      </c>
      <c r="D2852">
        <v>0</v>
      </c>
      <c r="E2852">
        <v>0</v>
      </c>
      <c r="F2852">
        <v>0</v>
      </c>
      <c r="G2852">
        <v>2222222</v>
      </c>
      <c r="H2852">
        <v>0</v>
      </c>
      <c r="I2852">
        <v>0</v>
      </c>
      <c r="J2852">
        <v>0</v>
      </c>
      <c r="K2852">
        <v>0</v>
      </c>
      <c r="L2852">
        <v>0</v>
      </c>
      <c r="M2852">
        <v>0</v>
      </c>
    </row>
    <row r="2853" spans="2:13" x14ac:dyDescent="0.2">
      <c r="B2853">
        <v>0</v>
      </c>
      <c r="C2853">
        <v>0</v>
      </c>
      <c r="D2853">
        <v>0</v>
      </c>
      <c r="E2853">
        <v>0</v>
      </c>
      <c r="F2853">
        <v>0</v>
      </c>
      <c r="G2853">
        <v>2222222</v>
      </c>
      <c r="H2853">
        <v>0</v>
      </c>
      <c r="I2853">
        <v>0</v>
      </c>
      <c r="J2853">
        <v>0</v>
      </c>
      <c r="K2853">
        <v>0</v>
      </c>
      <c r="L2853">
        <v>0</v>
      </c>
      <c r="M2853">
        <v>0</v>
      </c>
    </row>
    <row r="2854" spans="2:13" x14ac:dyDescent="0.2">
      <c r="B2854">
        <v>0</v>
      </c>
      <c r="C2854">
        <v>0</v>
      </c>
      <c r="D2854">
        <v>0</v>
      </c>
      <c r="E2854">
        <v>0</v>
      </c>
      <c r="F2854">
        <v>0</v>
      </c>
      <c r="G2854">
        <v>2222222</v>
      </c>
      <c r="H2854">
        <v>0</v>
      </c>
      <c r="I2854">
        <v>0</v>
      </c>
      <c r="J2854">
        <v>0</v>
      </c>
      <c r="K2854">
        <v>0</v>
      </c>
      <c r="L2854">
        <v>0</v>
      </c>
      <c r="M2854">
        <v>0</v>
      </c>
    </row>
    <row r="2855" spans="2:13" x14ac:dyDescent="0.2">
      <c r="B2855">
        <v>0</v>
      </c>
      <c r="C2855">
        <v>0</v>
      </c>
      <c r="D2855">
        <v>0</v>
      </c>
      <c r="E2855">
        <v>0</v>
      </c>
      <c r="F2855">
        <v>0</v>
      </c>
      <c r="G2855">
        <v>2222222</v>
      </c>
      <c r="H2855">
        <v>0</v>
      </c>
      <c r="I2855">
        <v>0</v>
      </c>
      <c r="J2855">
        <v>0</v>
      </c>
      <c r="K2855">
        <v>0</v>
      </c>
      <c r="L2855">
        <v>0</v>
      </c>
      <c r="M2855">
        <v>0</v>
      </c>
    </row>
    <row r="2856" spans="2:13" x14ac:dyDescent="0.2">
      <c r="B2856">
        <v>0</v>
      </c>
      <c r="C2856">
        <v>0</v>
      </c>
      <c r="D2856">
        <v>0</v>
      </c>
      <c r="E2856">
        <v>0</v>
      </c>
      <c r="F2856">
        <v>0</v>
      </c>
      <c r="G2856">
        <v>2222222</v>
      </c>
      <c r="H2856">
        <v>0</v>
      </c>
      <c r="I2856">
        <v>0</v>
      </c>
      <c r="J2856">
        <v>0</v>
      </c>
      <c r="K2856">
        <v>0</v>
      </c>
      <c r="L2856">
        <v>0</v>
      </c>
      <c r="M2856">
        <v>0</v>
      </c>
    </row>
    <row r="2857" spans="2:13" x14ac:dyDescent="0.2">
      <c r="B2857">
        <v>0</v>
      </c>
      <c r="C2857">
        <v>0</v>
      </c>
      <c r="D2857">
        <v>0</v>
      </c>
      <c r="E2857">
        <v>0</v>
      </c>
      <c r="F2857">
        <v>0</v>
      </c>
      <c r="G2857">
        <v>2222222</v>
      </c>
      <c r="H2857">
        <v>0</v>
      </c>
      <c r="I2857">
        <v>0</v>
      </c>
      <c r="J2857">
        <v>0</v>
      </c>
      <c r="K2857">
        <v>0</v>
      </c>
      <c r="L2857">
        <v>0</v>
      </c>
      <c r="M2857">
        <v>0</v>
      </c>
    </row>
    <row r="2858" spans="2:13" x14ac:dyDescent="0.2">
      <c r="B2858">
        <v>0</v>
      </c>
      <c r="C2858">
        <v>0</v>
      </c>
      <c r="D2858">
        <v>0</v>
      </c>
      <c r="E2858">
        <v>0</v>
      </c>
      <c r="F2858">
        <v>0</v>
      </c>
      <c r="G2858">
        <v>2222222</v>
      </c>
      <c r="H2858">
        <v>0</v>
      </c>
      <c r="I2858">
        <v>0</v>
      </c>
      <c r="J2858">
        <v>0</v>
      </c>
      <c r="K2858">
        <v>0</v>
      </c>
      <c r="L2858">
        <v>0</v>
      </c>
      <c r="M2858">
        <v>0</v>
      </c>
    </row>
    <row r="2859" spans="2:13" x14ac:dyDescent="0.2">
      <c r="B2859">
        <v>0</v>
      </c>
      <c r="C2859">
        <v>0</v>
      </c>
      <c r="D2859">
        <v>0</v>
      </c>
      <c r="E2859">
        <v>0</v>
      </c>
      <c r="F2859">
        <v>0</v>
      </c>
      <c r="G2859">
        <v>2222222</v>
      </c>
      <c r="H2859">
        <v>0</v>
      </c>
      <c r="I2859">
        <v>0</v>
      </c>
      <c r="J2859">
        <v>0</v>
      </c>
      <c r="K2859">
        <v>0</v>
      </c>
      <c r="L2859">
        <v>0</v>
      </c>
      <c r="M2859">
        <v>0</v>
      </c>
    </row>
    <row r="2860" spans="2:13" x14ac:dyDescent="0.2">
      <c r="B2860">
        <v>0</v>
      </c>
      <c r="C2860">
        <v>0</v>
      </c>
      <c r="D2860">
        <v>0</v>
      </c>
      <c r="E2860">
        <v>0</v>
      </c>
      <c r="F2860">
        <v>0</v>
      </c>
      <c r="G2860">
        <v>2222222</v>
      </c>
      <c r="H2860">
        <v>0</v>
      </c>
      <c r="I2860">
        <v>0</v>
      </c>
      <c r="J2860">
        <v>0</v>
      </c>
      <c r="K2860">
        <v>0</v>
      </c>
      <c r="L2860">
        <v>0</v>
      </c>
      <c r="M2860">
        <v>0</v>
      </c>
    </row>
    <row r="2861" spans="2:13" x14ac:dyDescent="0.2">
      <c r="B2861">
        <v>0</v>
      </c>
      <c r="C2861">
        <v>0</v>
      </c>
      <c r="D2861">
        <v>0</v>
      </c>
      <c r="E2861">
        <v>0</v>
      </c>
      <c r="F2861">
        <v>0</v>
      </c>
      <c r="G2861">
        <v>2222222</v>
      </c>
      <c r="H2861">
        <v>0</v>
      </c>
      <c r="I2861">
        <v>0</v>
      </c>
      <c r="J2861">
        <v>0</v>
      </c>
      <c r="K2861">
        <v>0</v>
      </c>
      <c r="L2861">
        <v>0</v>
      </c>
      <c r="M2861">
        <v>0</v>
      </c>
    </row>
    <row r="2862" spans="2:13" x14ac:dyDescent="0.2">
      <c r="B2862">
        <v>0</v>
      </c>
      <c r="C2862">
        <v>0</v>
      </c>
      <c r="D2862">
        <v>0</v>
      </c>
      <c r="E2862">
        <v>0</v>
      </c>
      <c r="F2862">
        <v>0</v>
      </c>
      <c r="G2862">
        <v>2222222</v>
      </c>
      <c r="H2862">
        <v>0</v>
      </c>
      <c r="I2862">
        <v>0</v>
      </c>
      <c r="J2862">
        <v>0</v>
      </c>
      <c r="K2862">
        <v>0</v>
      </c>
      <c r="L2862">
        <v>0</v>
      </c>
      <c r="M2862">
        <v>0</v>
      </c>
    </row>
    <row r="2863" spans="2:13" x14ac:dyDescent="0.2">
      <c r="B2863">
        <v>0</v>
      </c>
      <c r="C2863">
        <v>0</v>
      </c>
      <c r="D2863">
        <v>0</v>
      </c>
      <c r="E2863">
        <v>0</v>
      </c>
      <c r="F2863">
        <v>0</v>
      </c>
      <c r="G2863">
        <v>2222222</v>
      </c>
      <c r="H2863">
        <v>0</v>
      </c>
      <c r="I2863">
        <v>0</v>
      </c>
      <c r="J2863">
        <v>0</v>
      </c>
      <c r="K2863">
        <v>0</v>
      </c>
      <c r="L2863">
        <v>0</v>
      </c>
      <c r="M2863">
        <v>0</v>
      </c>
    </row>
    <row r="2864" spans="2:13" x14ac:dyDescent="0.2">
      <c r="B2864">
        <v>0</v>
      </c>
      <c r="C2864">
        <v>0</v>
      </c>
      <c r="D2864">
        <v>0</v>
      </c>
      <c r="E2864">
        <v>0</v>
      </c>
      <c r="F2864">
        <v>0</v>
      </c>
      <c r="G2864">
        <v>2222222</v>
      </c>
      <c r="H2864">
        <v>0</v>
      </c>
      <c r="I2864">
        <v>0</v>
      </c>
      <c r="J2864">
        <v>0</v>
      </c>
      <c r="K2864">
        <v>0</v>
      </c>
      <c r="L2864">
        <v>0</v>
      </c>
      <c r="M2864">
        <v>0</v>
      </c>
    </row>
    <row r="2865" spans="2:13" x14ac:dyDescent="0.2">
      <c r="B2865">
        <v>0</v>
      </c>
      <c r="C2865">
        <v>0</v>
      </c>
      <c r="D2865">
        <v>0</v>
      </c>
      <c r="E2865">
        <v>0</v>
      </c>
      <c r="F2865">
        <v>0</v>
      </c>
      <c r="G2865">
        <v>2222222</v>
      </c>
      <c r="H2865">
        <v>0</v>
      </c>
      <c r="I2865">
        <v>0</v>
      </c>
      <c r="J2865">
        <v>0</v>
      </c>
      <c r="K2865">
        <v>0</v>
      </c>
      <c r="L2865">
        <v>0</v>
      </c>
      <c r="M2865">
        <v>0</v>
      </c>
    </row>
    <row r="2866" spans="2:13" x14ac:dyDescent="0.2">
      <c r="B2866">
        <v>0</v>
      </c>
      <c r="C2866">
        <v>0</v>
      </c>
      <c r="D2866">
        <v>0</v>
      </c>
      <c r="E2866">
        <v>0</v>
      </c>
      <c r="F2866">
        <v>0</v>
      </c>
      <c r="G2866">
        <v>2222222</v>
      </c>
      <c r="H2866">
        <v>0</v>
      </c>
      <c r="I2866">
        <v>0</v>
      </c>
      <c r="J2866">
        <v>0</v>
      </c>
      <c r="K2866">
        <v>0</v>
      </c>
      <c r="L2866">
        <v>0</v>
      </c>
      <c r="M2866">
        <v>0</v>
      </c>
    </row>
    <row r="2867" spans="2:13" x14ac:dyDescent="0.2">
      <c r="B2867">
        <v>0</v>
      </c>
      <c r="C2867">
        <v>0</v>
      </c>
      <c r="D2867">
        <v>0</v>
      </c>
      <c r="E2867">
        <v>0</v>
      </c>
      <c r="F2867">
        <v>0</v>
      </c>
      <c r="G2867">
        <v>2222222</v>
      </c>
      <c r="H2867">
        <v>0</v>
      </c>
      <c r="I2867">
        <v>0</v>
      </c>
      <c r="J2867">
        <v>0</v>
      </c>
      <c r="K2867">
        <v>0</v>
      </c>
      <c r="L2867">
        <v>0</v>
      </c>
      <c r="M2867">
        <v>0</v>
      </c>
    </row>
    <row r="2868" spans="2:13" x14ac:dyDescent="0.2">
      <c r="B2868">
        <v>0</v>
      </c>
      <c r="C2868">
        <v>0</v>
      </c>
      <c r="D2868">
        <v>0</v>
      </c>
      <c r="E2868">
        <v>0</v>
      </c>
      <c r="F2868">
        <v>0</v>
      </c>
      <c r="G2868">
        <v>2222222</v>
      </c>
      <c r="H2868">
        <v>0</v>
      </c>
      <c r="I2868">
        <v>0</v>
      </c>
      <c r="J2868">
        <v>0</v>
      </c>
      <c r="K2868">
        <v>0</v>
      </c>
      <c r="L2868">
        <v>0</v>
      </c>
      <c r="M2868">
        <v>0</v>
      </c>
    </row>
    <row r="2869" spans="2:13" x14ac:dyDescent="0.2">
      <c r="B2869">
        <v>0</v>
      </c>
      <c r="C2869">
        <v>0</v>
      </c>
      <c r="D2869">
        <v>0</v>
      </c>
      <c r="E2869">
        <v>0</v>
      </c>
      <c r="F2869">
        <v>0</v>
      </c>
      <c r="G2869">
        <v>2222222</v>
      </c>
      <c r="H2869">
        <v>0</v>
      </c>
      <c r="I2869">
        <v>0</v>
      </c>
      <c r="J2869">
        <v>0</v>
      </c>
      <c r="K2869">
        <v>0</v>
      </c>
      <c r="L2869">
        <v>0</v>
      </c>
      <c r="M2869">
        <v>0</v>
      </c>
    </row>
    <row r="2870" spans="2:13" x14ac:dyDescent="0.2">
      <c r="B2870">
        <v>0</v>
      </c>
      <c r="C2870">
        <v>0</v>
      </c>
      <c r="D2870">
        <v>0</v>
      </c>
      <c r="E2870">
        <v>0</v>
      </c>
      <c r="F2870">
        <v>0</v>
      </c>
      <c r="G2870">
        <v>2222222</v>
      </c>
      <c r="H2870">
        <v>0</v>
      </c>
      <c r="I2870">
        <v>0</v>
      </c>
      <c r="J2870">
        <v>0</v>
      </c>
      <c r="K2870">
        <v>0</v>
      </c>
      <c r="L2870">
        <v>0</v>
      </c>
      <c r="M2870">
        <v>0</v>
      </c>
    </row>
    <row r="2871" spans="2:13" x14ac:dyDescent="0.2">
      <c r="B2871">
        <v>0</v>
      </c>
      <c r="C2871">
        <v>0</v>
      </c>
      <c r="D2871">
        <v>0</v>
      </c>
      <c r="E2871">
        <v>0</v>
      </c>
      <c r="F2871">
        <v>0</v>
      </c>
      <c r="G2871">
        <v>2222222</v>
      </c>
      <c r="H2871">
        <v>0</v>
      </c>
      <c r="I2871">
        <v>0</v>
      </c>
      <c r="J2871">
        <v>0</v>
      </c>
      <c r="K2871">
        <v>0</v>
      </c>
      <c r="L2871">
        <v>0</v>
      </c>
      <c r="M2871">
        <v>0</v>
      </c>
    </row>
    <row r="2872" spans="2:13" x14ac:dyDescent="0.2">
      <c r="B2872">
        <v>0</v>
      </c>
      <c r="C2872">
        <v>0</v>
      </c>
      <c r="D2872">
        <v>0</v>
      </c>
      <c r="E2872">
        <v>0</v>
      </c>
      <c r="F2872">
        <v>0</v>
      </c>
      <c r="G2872">
        <v>2222222</v>
      </c>
      <c r="H2872">
        <v>0</v>
      </c>
      <c r="I2872">
        <v>0</v>
      </c>
      <c r="J2872">
        <v>0</v>
      </c>
      <c r="K2872">
        <v>0</v>
      </c>
      <c r="L2872">
        <v>0</v>
      </c>
      <c r="M2872">
        <v>0</v>
      </c>
    </row>
    <row r="2873" spans="2:13" x14ac:dyDescent="0.2">
      <c r="B2873">
        <v>0</v>
      </c>
      <c r="C2873">
        <v>0</v>
      </c>
      <c r="D2873">
        <v>0</v>
      </c>
      <c r="E2873">
        <v>0</v>
      </c>
      <c r="F2873">
        <v>0</v>
      </c>
      <c r="G2873">
        <v>2222222</v>
      </c>
      <c r="H2873">
        <v>0</v>
      </c>
      <c r="I2873">
        <v>0</v>
      </c>
      <c r="J2873">
        <v>0</v>
      </c>
      <c r="K2873">
        <v>0</v>
      </c>
      <c r="L2873">
        <v>0</v>
      </c>
      <c r="M2873">
        <v>0</v>
      </c>
    </row>
    <row r="2874" spans="2:13" x14ac:dyDescent="0.2">
      <c r="B2874">
        <v>0</v>
      </c>
      <c r="C2874">
        <v>0</v>
      </c>
      <c r="D2874">
        <v>0</v>
      </c>
      <c r="E2874">
        <v>0</v>
      </c>
      <c r="F2874">
        <v>0</v>
      </c>
      <c r="G2874">
        <v>2222222</v>
      </c>
      <c r="H2874">
        <v>0</v>
      </c>
      <c r="I2874">
        <v>0</v>
      </c>
      <c r="J2874">
        <v>0</v>
      </c>
      <c r="K2874">
        <v>0</v>
      </c>
      <c r="L2874">
        <v>0</v>
      </c>
      <c r="M2874">
        <v>0</v>
      </c>
    </row>
    <row r="2875" spans="2:13" x14ac:dyDescent="0.2">
      <c r="B2875">
        <v>0</v>
      </c>
      <c r="C2875">
        <v>0</v>
      </c>
      <c r="D2875">
        <v>0</v>
      </c>
      <c r="E2875">
        <v>0</v>
      </c>
      <c r="F2875">
        <v>0</v>
      </c>
      <c r="G2875">
        <v>2222222</v>
      </c>
      <c r="H2875">
        <v>0</v>
      </c>
      <c r="I2875">
        <v>0</v>
      </c>
      <c r="J2875">
        <v>0</v>
      </c>
      <c r="K2875">
        <v>0</v>
      </c>
      <c r="L2875">
        <v>0</v>
      </c>
      <c r="M2875">
        <v>0</v>
      </c>
    </row>
    <row r="2876" spans="2:13" x14ac:dyDescent="0.2">
      <c r="B2876">
        <v>0</v>
      </c>
      <c r="C2876">
        <v>0</v>
      </c>
      <c r="D2876">
        <v>0</v>
      </c>
      <c r="E2876">
        <v>0</v>
      </c>
      <c r="F2876">
        <v>0</v>
      </c>
      <c r="G2876">
        <v>2222222</v>
      </c>
      <c r="H2876">
        <v>0</v>
      </c>
      <c r="I2876">
        <v>0</v>
      </c>
      <c r="J2876">
        <v>0</v>
      </c>
      <c r="K2876">
        <v>0</v>
      </c>
      <c r="L2876">
        <v>0</v>
      </c>
      <c r="M2876">
        <v>0</v>
      </c>
    </row>
    <row r="2877" spans="2:13" x14ac:dyDescent="0.2">
      <c r="B2877">
        <v>0</v>
      </c>
      <c r="C2877">
        <v>0</v>
      </c>
      <c r="D2877">
        <v>0</v>
      </c>
      <c r="E2877">
        <v>0</v>
      </c>
      <c r="F2877">
        <v>0</v>
      </c>
      <c r="G2877">
        <v>2222222</v>
      </c>
      <c r="H2877">
        <v>0</v>
      </c>
      <c r="I2877">
        <v>0</v>
      </c>
      <c r="J2877">
        <v>0</v>
      </c>
      <c r="K2877">
        <v>0</v>
      </c>
      <c r="L2877">
        <v>0</v>
      </c>
      <c r="M2877">
        <v>0</v>
      </c>
    </row>
    <row r="2878" spans="2:13" x14ac:dyDescent="0.2">
      <c r="B2878">
        <v>0</v>
      </c>
      <c r="C2878">
        <v>0</v>
      </c>
      <c r="D2878">
        <v>0</v>
      </c>
      <c r="E2878">
        <v>0</v>
      </c>
      <c r="F2878">
        <v>0</v>
      </c>
      <c r="G2878">
        <v>2222222</v>
      </c>
      <c r="H2878">
        <v>0</v>
      </c>
      <c r="I2878">
        <v>0</v>
      </c>
      <c r="J2878">
        <v>0</v>
      </c>
      <c r="K2878">
        <v>0</v>
      </c>
      <c r="L2878">
        <v>0</v>
      </c>
      <c r="M2878">
        <v>0</v>
      </c>
    </row>
    <row r="2879" spans="2:13" x14ac:dyDescent="0.2">
      <c r="B2879">
        <v>0</v>
      </c>
      <c r="C2879">
        <v>0</v>
      </c>
      <c r="D2879">
        <v>0</v>
      </c>
      <c r="E2879">
        <v>0</v>
      </c>
      <c r="F2879">
        <v>0</v>
      </c>
      <c r="G2879">
        <v>2222222</v>
      </c>
      <c r="H2879">
        <v>0</v>
      </c>
      <c r="I2879">
        <v>0</v>
      </c>
      <c r="J2879">
        <v>0</v>
      </c>
      <c r="K2879">
        <v>0</v>
      </c>
      <c r="L2879">
        <v>0</v>
      </c>
      <c r="M2879">
        <v>0</v>
      </c>
    </row>
    <row r="2880" spans="2:13" x14ac:dyDescent="0.2">
      <c r="B2880">
        <v>0</v>
      </c>
      <c r="C2880">
        <v>0</v>
      </c>
      <c r="D2880">
        <v>0</v>
      </c>
      <c r="E2880">
        <v>0</v>
      </c>
      <c r="F2880">
        <v>0</v>
      </c>
      <c r="G2880">
        <v>2222222</v>
      </c>
      <c r="H2880">
        <v>0</v>
      </c>
      <c r="I2880">
        <v>0</v>
      </c>
      <c r="J2880">
        <v>0</v>
      </c>
      <c r="K2880">
        <v>0</v>
      </c>
      <c r="L2880">
        <v>0</v>
      </c>
      <c r="M2880">
        <v>0</v>
      </c>
    </row>
    <row r="2881" spans="2:13" x14ac:dyDescent="0.2">
      <c r="B2881">
        <v>0</v>
      </c>
      <c r="C2881">
        <v>0</v>
      </c>
      <c r="D2881">
        <v>0</v>
      </c>
      <c r="E2881">
        <v>0</v>
      </c>
      <c r="F2881">
        <v>0</v>
      </c>
      <c r="G2881">
        <v>2222222</v>
      </c>
      <c r="H2881">
        <v>0</v>
      </c>
      <c r="I2881">
        <v>0</v>
      </c>
      <c r="J2881">
        <v>0</v>
      </c>
      <c r="K2881">
        <v>0</v>
      </c>
      <c r="L2881">
        <v>0</v>
      </c>
      <c r="M2881">
        <v>0</v>
      </c>
    </row>
    <row r="2882" spans="2:13" x14ac:dyDescent="0.2">
      <c r="B2882">
        <v>0</v>
      </c>
      <c r="C2882">
        <v>0</v>
      </c>
      <c r="D2882">
        <v>0</v>
      </c>
      <c r="E2882">
        <v>0</v>
      </c>
      <c r="F2882">
        <v>0</v>
      </c>
      <c r="G2882">
        <v>2222222</v>
      </c>
      <c r="H2882">
        <v>0</v>
      </c>
      <c r="I2882">
        <v>0</v>
      </c>
      <c r="J2882">
        <v>0</v>
      </c>
      <c r="K2882">
        <v>0</v>
      </c>
      <c r="L2882">
        <v>0</v>
      </c>
      <c r="M2882">
        <v>0</v>
      </c>
    </row>
    <row r="2883" spans="2:13" x14ac:dyDescent="0.2">
      <c r="B2883">
        <v>0</v>
      </c>
      <c r="C2883">
        <v>0</v>
      </c>
      <c r="D2883">
        <v>0</v>
      </c>
      <c r="E2883">
        <v>0</v>
      </c>
      <c r="F2883">
        <v>0</v>
      </c>
      <c r="G2883">
        <v>2222222</v>
      </c>
      <c r="H2883">
        <v>0</v>
      </c>
      <c r="I2883">
        <v>0</v>
      </c>
      <c r="J2883">
        <v>0</v>
      </c>
      <c r="K2883">
        <v>0</v>
      </c>
      <c r="L2883">
        <v>0</v>
      </c>
      <c r="M2883">
        <v>0</v>
      </c>
    </row>
    <row r="2884" spans="2:13" x14ac:dyDescent="0.2">
      <c r="B2884">
        <v>0</v>
      </c>
      <c r="C2884">
        <v>0</v>
      </c>
      <c r="D2884">
        <v>0</v>
      </c>
      <c r="E2884">
        <v>0</v>
      </c>
      <c r="F2884">
        <v>0</v>
      </c>
      <c r="G2884">
        <v>2222222</v>
      </c>
      <c r="H2884">
        <v>0</v>
      </c>
      <c r="I2884">
        <v>0</v>
      </c>
      <c r="J2884">
        <v>0</v>
      </c>
      <c r="K2884">
        <v>0</v>
      </c>
      <c r="L2884">
        <v>0</v>
      </c>
      <c r="M2884">
        <v>0</v>
      </c>
    </row>
    <row r="2885" spans="2:13" x14ac:dyDescent="0.2">
      <c r="B2885">
        <v>0</v>
      </c>
      <c r="C2885">
        <v>0</v>
      </c>
      <c r="D2885">
        <v>0</v>
      </c>
      <c r="E2885">
        <v>0</v>
      </c>
      <c r="F2885">
        <v>0</v>
      </c>
      <c r="G2885">
        <v>2222222</v>
      </c>
      <c r="H2885">
        <v>0</v>
      </c>
      <c r="I2885">
        <v>0</v>
      </c>
      <c r="J2885">
        <v>0</v>
      </c>
      <c r="K2885">
        <v>0</v>
      </c>
      <c r="L2885">
        <v>0</v>
      </c>
      <c r="M2885">
        <v>0</v>
      </c>
    </row>
    <row r="2886" spans="2:13" x14ac:dyDescent="0.2">
      <c r="B2886">
        <v>0</v>
      </c>
      <c r="C2886">
        <v>0</v>
      </c>
      <c r="D2886">
        <v>0</v>
      </c>
      <c r="E2886">
        <v>0</v>
      </c>
      <c r="F2886">
        <v>0</v>
      </c>
      <c r="G2886">
        <v>2222222</v>
      </c>
      <c r="H2886">
        <v>0</v>
      </c>
      <c r="I2886">
        <v>0</v>
      </c>
      <c r="J2886">
        <v>0</v>
      </c>
      <c r="K2886">
        <v>0</v>
      </c>
      <c r="L2886">
        <v>0</v>
      </c>
      <c r="M2886">
        <v>0</v>
      </c>
    </row>
    <row r="2887" spans="2:13" x14ac:dyDescent="0.2">
      <c r="B2887">
        <v>0</v>
      </c>
      <c r="C2887">
        <v>0</v>
      </c>
      <c r="D2887">
        <v>0</v>
      </c>
      <c r="E2887">
        <v>0</v>
      </c>
      <c r="F2887">
        <v>0</v>
      </c>
      <c r="G2887">
        <v>2222222</v>
      </c>
      <c r="H2887">
        <v>0</v>
      </c>
      <c r="I2887">
        <v>0</v>
      </c>
      <c r="J2887">
        <v>0</v>
      </c>
      <c r="K2887">
        <v>0</v>
      </c>
      <c r="L2887">
        <v>0</v>
      </c>
      <c r="M2887">
        <v>0</v>
      </c>
    </row>
    <row r="2888" spans="2:13" x14ac:dyDescent="0.2">
      <c r="B2888">
        <v>0</v>
      </c>
      <c r="C2888">
        <v>0</v>
      </c>
      <c r="D2888">
        <v>0</v>
      </c>
      <c r="E2888">
        <v>0</v>
      </c>
      <c r="F2888">
        <v>0</v>
      </c>
      <c r="G2888">
        <v>2222222</v>
      </c>
      <c r="H2888">
        <v>0</v>
      </c>
      <c r="I2888">
        <v>0</v>
      </c>
      <c r="J2888">
        <v>0</v>
      </c>
      <c r="K2888">
        <v>0</v>
      </c>
      <c r="L2888">
        <v>0</v>
      </c>
      <c r="M2888">
        <v>0</v>
      </c>
    </row>
    <row r="2889" spans="2:13" x14ac:dyDescent="0.2">
      <c r="B2889">
        <v>0</v>
      </c>
      <c r="C2889">
        <v>0</v>
      </c>
      <c r="D2889">
        <v>0</v>
      </c>
      <c r="E2889">
        <v>0</v>
      </c>
      <c r="F2889">
        <v>0</v>
      </c>
      <c r="G2889">
        <v>2222222</v>
      </c>
      <c r="H2889">
        <v>0</v>
      </c>
      <c r="I2889">
        <v>0</v>
      </c>
      <c r="J2889">
        <v>0</v>
      </c>
      <c r="K2889">
        <v>0</v>
      </c>
      <c r="L2889">
        <v>0</v>
      </c>
      <c r="M2889">
        <v>0</v>
      </c>
    </row>
    <row r="2890" spans="2:13" x14ac:dyDescent="0.2">
      <c r="B2890">
        <v>0</v>
      </c>
      <c r="C2890">
        <v>0</v>
      </c>
      <c r="D2890">
        <v>0</v>
      </c>
      <c r="E2890">
        <v>0</v>
      </c>
      <c r="F2890">
        <v>0</v>
      </c>
      <c r="G2890">
        <v>2222222</v>
      </c>
      <c r="H2890">
        <v>0</v>
      </c>
      <c r="I2890">
        <v>0</v>
      </c>
      <c r="J2890">
        <v>0</v>
      </c>
      <c r="K2890">
        <v>0</v>
      </c>
      <c r="L2890">
        <v>0</v>
      </c>
      <c r="M2890">
        <v>0</v>
      </c>
    </row>
    <row r="2891" spans="2:13" x14ac:dyDescent="0.2">
      <c r="B2891">
        <v>0</v>
      </c>
      <c r="C2891">
        <v>0</v>
      </c>
      <c r="D2891">
        <v>0</v>
      </c>
      <c r="E2891">
        <v>0</v>
      </c>
      <c r="F2891">
        <v>0</v>
      </c>
      <c r="G2891">
        <v>2222222</v>
      </c>
      <c r="H2891">
        <v>0</v>
      </c>
      <c r="I2891">
        <v>0</v>
      </c>
      <c r="J2891">
        <v>0</v>
      </c>
      <c r="K2891">
        <v>0</v>
      </c>
      <c r="L2891">
        <v>0</v>
      </c>
      <c r="M2891">
        <v>0</v>
      </c>
    </row>
    <row r="2892" spans="2:13" x14ac:dyDescent="0.2">
      <c r="B2892">
        <v>0</v>
      </c>
      <c r="C2892">
        <v>0</v>
      </c>
      <c r="D2892">
        <v>0</v>
      </c>
      <c r="E2892">
        <v>0</v>
      </c>
      <c r="F2892">
        <v>0</v>
      </c>
      <c r="G2892">
        <v>2222222</v>
      </c>
      <c r="H2892">
        <v>0</v>
      </c>
      <c r="I2892">
        <v>0</v>
      </c>
      <c r="J2892">
        <v>0</v>
      </c>
      <c r="K2892">
        <v>0</v>
      </c>
      <c r="L2892">
        <v>0</v>
      </c>
      <c r="M2892">
        <v>0</v>
      </c>
    </row>
    <row r="2893" spans="2:13" x14ac:dyDescent="0.2">
      <c r="B2893">
        <v>0</v>
      </c>
      <c r="C2893">
        <v>0</v>
      </c>
      <c r="D2893">
        <v>0</v>
      </c>
      <c r="E2893">
        <v>0</v>
      </c>
      <c r="F2893">
        <v>0</v>
      </c>
      <c r="G2893">
        <v>2222222</v>
      </c>
      <c r="H2893">
        <v>0</v>
      </c>
      <c r="I2893">
        <v>0</v>
      </c>
      <c r="J2893">
        <v>0</v>
      </c>
      <c r="K2893">
        <v>0</v>
      </c>
      <c r="L2893">
        <v>0</v>
      </c>
      <c r="M2893">
        <v>0</v>
      </c>
    </row>
    <row r="2894" spans="2:13" x14ac:dyDescent="0.2">
      <c r="B2894">
        <v>0</v>
      </c>
      <c r="C2894">
        <v>0</v>
      </c>
      <c r="D2894">
        <v>0</v>
      </c>
      <c r="E2894">
        <v>0</v>
      </c>
      <c r="F2894">
        <v>0</v>
      </c>
      <c r="G2894">
        <v>2222222</v>
      </c>
      <c r="H2894">
        <v>0</v>
      </c>
      <c r="I2894">
        <v>0</v>
      </c>
      <c r="J2894">
        <v>0</v>
      </c>
      <c r="K2894">
        <v>0</v>
      </c>
      <c r="L2894">
        <v>0</v>
      </c>
      <c r="M2894">
        <v>0</v>
      </c>
    </row>
    <row r="2895" spans="2:13" x14ac:dyDescent="0.2">
      <c r="B2895">
        <v>0</v>
      </c>
      <c r="C2895">
        <v>0</v>
      </c>
      <c r="D2895">
        <v>0</v>
      </c>
      <c r="E2895">
        <v>0</v>
      </c>
      <c r="F2895">
        <v>0</v>
      </c>
      <c r="G2895">
        <v>2222222</v>
      </c>
      <c r="H2895">
        <v>0</v>
      </c>
      <c r="I2895">
        <v>0</v>
      </c>
      <c r="J2895">
        <v>0</v>
      </c>
      <c r="K2895">
        <v>0</v>
      </c>
      <c r="L2895">
        <v>0</v>
      </c>
      <c r="M2895">
        <v>0</v>
      </c>
    </row>
    <row r="2896" spans="2:13" x14ac:dyDescent="0.2">
      <c r="B2896">
        <v>0</v>
      </c>
      <c r="C2896">
        <v>0</v>
      </c>
      <c r="D2896">
        <v>0</v>
      </c>
      <c r="E2896">
        <v>0</v>
      </c>
      <c r="F2896">
        <v>0</v>
      </c>
      <c r="G2896">
        <v>2222222</v>
      </c>
      <c r="H2896">
        <v>0</v>
      </c>
      <c r="I2896">
        <v>0</v>
      </c>
      <c r="J2896">
        <v>0</v>
      </c>
      <c r="K2896">
        <v>0</v>
      </c>
      <c r="L2896">
        <v>0</v>
      </c>
      <c r="M2896">
        <v>0</v>
      </c>
    </row>
    <row r="2897" spans="2:13" x14ac:dyDescent="0.2">
      <c r="B2897">
        <v>0</v>
      </c>
      <c r="C2897">
        <v>0</v>
      </c>
      <c r="D2897">
        <v>0</v>
      </c>
      <c r="E2897">
        <v>0</v>
      </c>
      <c r="F2897">
        <v>0</v>
      </c>
      <c r="G2897">
        <v>2222222</v>
      </c>
      <c r="H2897">
        <v>0</v>
      </c>
      <c r="I2897">
        <v>0</v>
      </c>
      <c r="J2897">
        <v>0</v>
      </c>
      <c r="K2897">
        <v>0</v>
      </c>
      <c r="L2897">
        <v>0</v>
      </c>
      <c r="M2897">
        <v>0</v>
      </c>
    </row>
    <row r="2898" spans="2:13" x14ac:dyDescent="0.2">
      <c r="B2898">
        <v>0</v>
      </c>
      <c r="C2898">
        <v>0</v>
      </c>
      <c r="D2898">
        <v>0</v>
      </c>
      <c r="E2898">
        <v>0</v>
      </c>
      <c r="F2898">
        <v>0</v>
      </c>
      <c r="G2898">
        <v>2222222</v>
      </c>
      <c r="H2898">
        <v>0</v>
      </c>
      <c r="I2898">
        <v>0</v>
      </c>
      <c r="J2898">
        <v>0</v>
      </c>
      <c r="K2898">
        <v>0</v>
      </c>
      <c r="L2898">
        <v>0</v>
      </c>
      <c r="M2898">
        <v>0</v>
      </c>
    </row>
    <row r="2899" spans="2:13" x14ac:dyDescent="0.2">
      <c r="B2899">
        <v>0</v>
      </c>
      <c r="C2899">
        <v>0</v>
      </c>
      <c r="D2899">
        <v>0</v>
      </c>
      <c r="E2899">
        <v>0</v>
      </c>
      <c r="F2899">
        <v>0</v>
      </c>
      <c r="G2899">
        <v>2222222</v>
      </c>
      <c r="H2899">
        <v>0</v>
      </c>
      <c r="I2899">
        <v>0</v>
      </c>
      <c r="J2899">
        <v>0</v>
      </c>
      <c r="K2899">
        <v>0</v>
      </c>
      <c r="L2899">
        <v>0</v>
      </c>
      <c r="M2899">
        <v>0</v>
      </c>
    </row>
    <row r="2900" spans="2:13" x14ac:dyDescent="0.2">
      <c r="B2900">
        <v>0</v>
      </c>
      <c r="C2900">
        <v>0</v>
      </c>
      <c r="D2900">
        <v>0</v>
      </c>
      <c r="E2900">
        <v>0</v>
      </c>
      <c r="F2900">
        <v>0</v>
      </c>
      <c r="G2900">
        <v>2222222</v>
      </c>
      <c r="H2900">
        <v>0</v>
      </c>
      <c r="I2900">
        <v>0</v>
      </c>
      <c r="J2900">
        <v>0</v>
      </c>
      <c r="K2900">
        <v>0</v>
      </c>
      <c r="L2900">
        <v>0</v>
      </c>
      <c r="M2900">
        <v>0</v>
      </c>
    </row>
    <row r="2901" spans="2:13" x14ac:dyDescent="0.2">
      <c r="B2901">
        <v>0</v>
      </c>
      <c r="C2901">
        <v>0</v>
      </c>
      <c r="D2901">
        <v>0</v>
      </c>
      <c r="E2901">
        <v>0</v>
      </c>
      <c r="F2901">
        <v>0</v>
      </c>
      <c r="G2901">
        <v>2222222</v>
      </c>
      <c r="H2901">
        <v>0</v>
      </c>
      <c r="I2901">
        <v>0</v>
      </c>
      <c r="J2901">
        <v>0</v>
      </c>
      <c r="K2901">
        <v>0</v>
      </c>
      <c r="L2901">
        <v>0</v>
      </c>
      <c r="M2901">
        <v>0</v>
      </c>
    </row>
    <row r="2902" spans="2:13" x14ac:dyDescent="0.2">
      <c r="B2902">
        <v>0</v>
      </c>
      <c r="C2902">
        <v>0</v>
      </c>
      <c r="D2902">
        <v>0</v>
      </c>
      <c r="E2902">
        <v>0</v>
      </c>
      <c r="F2902">
        <v>0</v>
      </c>
      <c r="G2902">
        <v>2222222</v>
      </c>
      <c r="H2902">
        <v>0</v>
      </c>
      <c r="I2902">
        <v>0</v>
      </c>
      <c r="J2902">
        <v>0</v>
      </c>
      <c r="K2902">
        <v>0</v>
      </c>
      <c r="L2902">
        <v>0</v>
      </c>
      <c r="M2902">
        <v>0</v>
      </c>
    </row>
    <row r="2903" spans="2:13" x14ac:dyDescent="0.2">
      <c r="B2903">
        <v>0</v>
      </c>
      <c r="C2903">
        <v>0</v>
      </c>
      <c r="D2903">
        <v>0</v>
      </c>
      <c r="E2903">
        <v>0</v>
      </c>
      <c r="F2903">
        <v>0</v>
      </c>
      <c r="G2903">
        <v>2222222</v>
      </c>
      <c r="H2903">
        <v>0</v>
      </c>
      <c r="I2903">
        <v>0</v>
      </c>
      <c r="J2903">
        <v>0</v>
      </c>
      <c r="K2903">
        <v>0</v>
      </c>
      <c r="L2903">
        <v>0</v>
      </c>
      <c r="M2903">
        <v>0</v>
      </c>
    </row>
    <row r="2904" spans="2:13" x14ac:dyDescent="0.2">
      <c r="B2904">
        <v>0</v>
      </c>
      <c r="C2904">
        <v>0</v>
      </c>
      <c r="D2904">
        <v>0</v>
      </c>
      <c r="E2904">
        <v>0</v>
      </c>
      <c r="F2904">
        <v>0</v>
      </c>
      <c r="G2904">
        <v>2222222</v>
      </c>
      <c r="H2904">
        <v>0</v>
      </c>
      <c r="I2904">
        <v>0</v>
      </c>
      <c r="J2904">
        <v>0</v>
      </c>
      <c r="K2904">
        <v>0</v>
      </c>
      <c r="L2904">
        <v>0</v>
      </c>
      <c r="M2904">
        <v>0</v>
      </c>
    </row>
    <row r="2905" spans="2:13" x14ac:dyDescent="0.2">
      <c r="B2905">
        <v>0</v>
      </c>
      <c r="C2905">
        <v>0</v>
      </c>
      <c r="D2905">
        <v>0</v>
      </c>
      <c r="E2905">
        <v>0</v>
      </c>
      <c r="F2905">
        <v>0</v>
      </c>
      <c r="G2905">
        <v>2222222</v>
      </c>
      <c r="H2905">
        <v>0</v>
      </c>
      <c r="I2905">
        <v>0</v>
      </c>
      <c r="J2905">
        <v>0</v>
      </c>
      <c r="K2905">
        <v>0</v>
      </c>
      <c r="L2905">
        <v>0</v>
      </c>
      <c r="M2905">
        <v>0</v>
      </c>
    </row>
    <row r="2906" spans="2:13" x14ac:dyDescent="0.2">
      <c r="B2906">
        <v>0</v>
      </c>
      <c r="C2906">
        <v>0</v>
      </c>
      <c r="D2906">
        <v>0</v>
      </c>
      <c r="E2906">
        <v>0</v>
      </c>
      <c r="F2906">
        <v>0</v>
      </c>
      <c r="G2906">
        <v>2222222</v>
      </c>
      <c r="H2906">
        <v>0</v>
      </c>
      <c r="I2906">
        <v>0</v>
      </c>
      <c r="J2906">
        <v>0</v>
      </c>
      <c r="K2906">
        <v>0</v>
      </c>
      <c r="L2906">
        <v>0</v>
      </c>
      <c r="M2906">
        <v>0</v>
      </c>
    </row>
    <row r="2907" spans="2:13" x14ac:dyDescent="0.2">
      <c r="B2907">
        <v>0</v>
      </c>
      <c r="C2907">
        <v>0</v>
      </c>
      <c r="D2907">
        <v>0</v>
      </c>
      <c r="E2907">
        <v>0</v>
      </c>
      <c r="F2907">
        <v>0</v>
      </c>
      <c r="G2907">
        <v>2222222</v>
      </c>
      <c r="H2907">
        <v>0</v>
      </c>
      <c r="I2907">
        <v>0</v>
      </c>
      <c r="J2907">
        <v>0</v>
      </c>
      <c r="K2907">
        <v>0</v>
      </c>
      <c r="L2907">
        <v>0</v>
      </c>
      <c r="M2907">
        <v>0</v>
      </c>
    </row>
    <row r="2908" spans="2:13" x14ac:dyDescent="0.2">
      <c r="B2908">
        <v>0</v>
      </c>
      <c r="C2908">
        <v>0</v>
      </c>
      <c r="D2908">
        <v>0</v>
      </c>
      <c r="E2908">
        <v>0</v>
      </c>
      <c r="F2908">
        <v>0</v>
      </c>
      <c r="G2908">
        <v>2222222</v>
      </c>
      <c r="H2908">
        <v>0</v>
      </c>
      <c r="I2908">
        <v>0</v>
      </c>
      <c r="J2908">
        <v>0</v>
      </c>
      <c r="K2908">
        <v>0</v>
      </c>
      <c r="L2908">
        <v>0</v>
      </c>
      <c r="M2908">
        <v>0</v>
      </c>
    </row>
    <row r="2909" spans="2:13" x14ac:dyDescent="0.2">
      <c r="B2909">
        <v>0</v>
      </c>
      <c r="C2909">
        <v>0</v>
      </c>
      <c r="D2909">
        <v>0</v>
      </c>
      <c r="E2909">
        <v>0</v>
      </c>
      <c r="F2909">
        <v>0</v>
      </c>
      <c r="G2909">
        <v>2222222</v>
      </c>
      <c r="H2909">
        <v>0</v>
      </c>
      <c r="I2909">
        <v>0</v>
      </c>
      <c r="J2909">
        <v>0</v>
      </c>
      <c r="K2909">
        <v>0</v>
      </c>
      <c r="L2909">
        <v>0</v>
      </c>
      <c r="M2909">
        <v>0</v>
      </c>
    </row>
    <row r="2910" spans="2:13" x14ac:dyDescent="0.2">
      <c r="B2910">
        <v>0</v>
      </c>
      <c r="C2910">
        <v>0</v>
      </c>
      <c r="D2910">
        <v>0</v>
      </c>
      <c r="E2910">
        <v>0</v>
      </c>
      <c r="F2910">
        <v>0</v>
      </c>
      <c r="G2910">
        <v>2222222</v>
      </c>
      <c r="H2910">
        <v>0</v>
      </c>
      <c r="I2910">
        <v>0</v>
      </c>
      <c r="J2910">
        <v>0</v>
      </c>
      <c r="K2910">
        <v>0</v>
      </c>
      <c r="L2910">
        <v>0</v>
      </c>
      <c r="M2910">
        <v>0</v>
      </c>
    </row>
    <row r="2911" spans="2:13" x14ac:dyDescent="0.2">
      <c r="B2911">
        <v>0</v>
      </c>
      <c r="C2911">
        <v>0</v>
      </c>
      <c r="D2911">
        <v>0</v>
      </c>
      <c r="E2911">
        <v>0</v>
      </c>
      <c r="F2911">
        <v>0</v>
      </c>
      <c r="G2911">
        <v>2222222</v>
      </c>
      <c r="H2911">
        <v>0</v>
      </c>
      <c r="I2911">
        <v>0</v>
      </c>
      <c r="J2911">
        <v>0</v>
      </c>
      <c r="K2911">
        <v>0</v>
      </c>
      <c r="L2911">
        <v>0</v>
      </c>
      <c r="M2911">
        <v>0</v>
      </c>
    </row>
    <row r="2912" spans="2:13" x14ac:dyDescent="0.2">
      <c r="B2912">
        <v>0</v>
      </c>
      <c r="C2912">
        <v>0</v>
      </c>
      <c r="D2912">
        <v>0</v>
      </c>
      <c r="E2912">
        <v>0</v>
      </c>
      <c r="F2912">
        <v>0</v>
      </c>
      <c r="G2912">
        <v>2222222</v>
      </c>
      <c r="H2912">
        <v>0</v>
      </c>
      <c r="I2912">
        <v>0</v>
      </c>
      <c r="J2912">
        <v>0</v>
      </c>
      <c r="K2912">
        <v>0</v>
      </c>
      <c r="L2912">
        <v>0</v>
      </c>
      <c r="M2912">
        <v>0</v>
      </c>
    </row>
    <row r="2913" spans="2:13" x14ac:dyDescent="0.2">
      <c r="B2913">
        <v>0</v>
      </c>
      <c r="C2913">
        <v>0</v>
      </c>
      <c r="D2913">
        <v>0</v>
      </c>
      <c r="E2913">
        <v>0</v>
      </c>
      <c r="F2913">
        <v>0</v>
      </c>
      <c r="G2913">
        <v>2222222</v>
      </c>
      <c r="H2913">
        <v>0</v>
      </c>
      <c r="I2913">
        <v>0</v>
      </c>
      <c r="J2913">
        <v>0</v>
      </c>
      <c r="K2913">
        <v>0</v>
      </c>
      <c r="L2913">
        <v>0</v>
      </c>
      <c r="M2913">
        <v>0</v>
      </c>
    </row>
    <row r="2914" spans="2:13" x14ac:dyDescent="0.2">
      <c r="B2914">
        <v>0</v>
      </c>
      <c r="C2914">
        <v>0</v>
      </c>
      <c r="D2914">
        <v>0</v>
      </c>
      <c r="E2914">
        <v>0</v>
      </c>
      <c r="F2914">
        <v>0</v>
      </c>
      <c r="G2914">
        <v>2222222</v>
      </c>
      <c r="H2914">
        <v>0</v>
      </c>
      <c r="I2914">
        <v>0</v>
      </c>
      <c r="J2914">
        <v>0</v>
      </c>
      <c r="K2914">
        <v>0</v>
      </c>
      <c r="L2914">
        <v>0</v>
      </c>
      <c r="M2914">
        <v>0</v>
      </c>
    </row>
    <row r="2915" spans="2:13" x14ac:dyDescent="0.2">
      <c r="B2915">
        <v>0</v>
      </c>
      <c r="C2915">
        <v>0</v>
      </c>
      <c r="D2915">
        <v>0</v>
      </c>
      <c r="E2915">
        <v>0</v>
      </c>
      <c r="F2915">
        <v>0</v>
      </c>
      <c r="G2915">
        <v>2222222</v>
      </c>
      <c r="H2915">
        <v>0</v>
      </c>
      <c r="I2915">
        <v>0</v>
      </c>
      <c r="J2915">
        <v>0</v>
      </c>
      <c r="K2915">
        <v>0</v>
      </c>
      <c r="L2915">
        <v>0</v>
      </c>
      <c r="M2915">
        <v>0</v>
      </c>
    </row>
    <row r="2916" spans="2:13" x14ac:dyDescent="0.2">
      <c r="B2916">
        <v>0</v>
      </c>
      <c r="C2916">
        <v>0</v>
      </c>
      <c r="D2916">
        <v>0</v>
      </c>
      <c r="E2916">
        <v>0</v>
      </c>
      <c r="F2916">
        <v>0</v>
      </c>
      <c r="G2916">
        <v>2222222</v>
      </c>
      <c r="H2916">
        <v>0</v>
      </c>
      <c r="I2916">
        <v>0</v>
      </c>
      <c r="J2916">
        <v>0</v>
      </c>
      <c r="K2916">
        <v>0</v>
      </c>
      <c r="L2916">
        <v>0</v>
      </c>
      <c r="M2916">
        <v>0</v>
      </c>
    </row>
    <row r="2917" spans="2:13" x14ac:dyDescent="0.2">
      <c r="B2917">
        <v>0</v>
      </c>
      <c r="C2917">
        <v>0</v>
      </c>
      <c r="D2917">
        <v>0</v>
      </c>
      <c r="E2917">
        <v>0</v>
      </c>
      <c r="F2917">
        <v>0</v>
      </c>
      <c r="G2917">
        <v>2222222</v>
      </c>
      <c r="H2917">
        <v>0</v>
      </c>
      <c r="I2917">
        <v>0</v>
      </c>
      <c r="J2917">
        <v>0</v>
      </c>
      <c r="K2917">
        <v>0</v>
      </c>
      <c r="L2917">
        <v>0</v>
      </c>
      <c r="M2917">
        <v>0</v>
      </c>
    </row>
    <row r="2918" spans="2:13" x14ac:dyDescent="0.2">
      <c r="B2918">
        <v>0</v>
      </c>
      <c r="C2918">
        <v>0</v>
      </c>
      <c r="D2918">
        <v>0</v>
      </c>
      <c r="E2918">
        <v>0</v>
      </c>
      <c r="F2918">
        <v>0</v>
      </c>
      <c r="G2918">
        <v>2222222</v>
      </c>
      <c r="H2918">
        <v>0</v>
      </c>
      <c r="I2918">
        <v>0</v>
      </c>
      <c r="J2918">
        <v>0</v>
      </c>
      <c r="K2918">
        <v>0</v>
      </c>
      <c r="L2918">
        <v>0</v>
      </c>
      <c r="M2918">
        <v>0</v>
      </c>
    </row>
    <row r="2919" spans="2:13" x14ac:dyDescent="0.2">
      <c r="B2919">
        <v>0</v>
      </c>
      <c r="C2919">
        <v>0</v>
      </c>
      <c r="D2919">
        <v>0</v>
      </c>
      <c r="E2919">
        <v>0</v>
      </c>
      <c r="F2919">
        <v>0</v>
      </c>
      <c r="G2919">
        <v>2222222</v>
      </c>
      <c r="H2919">
        <v>0</v>
      </c>
      <c r="I2919">
        <v>0</v>
      </c>
      <c r="J2919">
        <v>0</v>
      </c>
      <c r="K2919">
        <v>0</v>
      </c>
      <c r="L2919">
        <v>0</v>
      </c>
      <c r="M2919">
        <v>0</v>
      </c>
    </row>
    <row r="2920" spans="2:13" x14ac:dyDescent="0.2">
      <c r="B2920">
        <v>0</v>
      </c>
      <c r="C2920">
        <v>0</v>
      </c>
      <c r="D2920">
        <v>0</v>
      </c>
      <c r="E2920">
        <v>0</v>
      </c>
      <c r="F2920">
        <v>0</v>
      </c>
      <c r="G2920">
        <v>2222222</v>
      </c>
      <c r="H2920">
        <v>0</v>
      </c>
      <c r="I2920">
        <v>0</v>
      </c>
      <c r="J2920">
        <v>0</v>
      </c>
      <c r="K2920">
        <v>0</v>
      </c>
      <c r="L2920">
        <v>0</v>
      </c>
      <c r="M2920">
        <v>0</v>
      </c>
    </row>
    <row r="2921" spans="2:13" x14ac:dyDescent="0.2">
      <c r="B2921">
        <v>0</v>
      </c>
      <c r="C2921">
        <v>0</v>
      </c>
      <c r="D2921">
        <v>0</v>
      </c>
      <c r="E2921">
        <v>0</v>
      </c>
      <c r="F2921">
        <v>0</v>
      </c>
      <c r="G2921">
        <v>2222222</v>
      </c>
      <c r="H2921">
        <v>0</v>
      </c>
      <c r="I2921">
        <v>0</v>
      </c>
      <c r="J2921">
        <v>0</v>
      </c>
      <c r="K2921">
        <v>0</v>
      </c>
      <c r="L2921">
        <v>0</v>
      </c>
      <c r="M2921">
        <v>0</v>
      </c>
    </row>
    <row r="2922" spans="2:13" x14ac:dyDescent="0.2">
      <c r="B2922">
        <v>0</v>
      </c>
      <c r="C2922">
        <v>0</v>
      </c>
      <c r="D2922">
        <v>0</v>
      </c>
      <c r="E2922">
        <v>0</v>
      </c>
      <c r="F2922">
        <v>0</v>
      </c>
      <c r="G2922">
        <v>2222222</v>
      </c>
      <c r="H2922">
        <v>0</v>
      </c>
      <c r="I2922">
        <v>0</v>
      </c>
      <c r="J2922">
        <v>0</v>
      </c>
      <c r="K2922">
        <v>0</v>
      </c>
      <c r="L2922">
        <v>0</v>
      </c>
      <c r="M2922">
        <v>0</v>
      </c>
    </row>
    <row r="2923" spans="2:13" x14ac:dyDescent="0.2">
      <c r="B2923">
        <v>0</v>
      </c>
      <c r="C2923">
        <v>0</v>
      </c>
      <c r="D2923">
        <v>0</v>
      </c>
      <c r="E2923">
        <v>0</v>
      </c>
      <c r="F2923">
        <v>0</v>
      </c>
      <c r="G2923">
        <v>2222222</v>
      </c>
      <c r="H2923">
        <v>0</v>
      </c>
      <c r="I2923">
        <v>0</v>
      </c>
      <c r="J2923">
        <v>0</v>
      </c>
      <c r="K2923">
        <v>0</v>
      </c>
      <c r="L2923">
        <v>0</v>
      </c>
      <c r="M2923">
        <v>0</v>
      </c>
    </row>
    <row r="2924" spans="2:13" x14ac:dyDescent="0.2">
      <c r="B2924">
        <v>0</v>
      </c>
      <c r="C2924">
        <v>0</v>
      </c>
      <c r="D2924">
        <v>0</v>
      </c>
      <c r="E2924">
        <v>0</v>
      </c>
      <c r="F2924">
        <v>0</v>
      </c>
      <c r="G2924">
        <v>2222222</v>
      </c>
      <c r="H2924">
        <v>0</v>
      </c>
      <c r="I2924">
        <v>0</v>
      </c>
      <c r="J2924">
        <v>0</v>
      </c>
      <c r="K2924">
        <v>0</v>
      </c>
      <c r="L2924">
        <v>0</v>
      </c>
      <c r="M2924">
        <v>0</v>
      </c>
    </row>
    <row r="2925" spans="2:13" x14ac:dyDescent="0.2">
      <c r="B2925">
        <v>0</v>
      </c>
      <c r="C2925">
        <v>0</v>
      </c>
      <c r="D2925">
        <v>0</v>
      </c>
      <c r="E2925">
        <v>0</v>
      </c>
      <c r="F2925">
        <v>0</v>
      </c>
      <c r="G2925">
        <v>2222222</v>
      </c>
      <c r="H2925">
        <v>0</v>
      </c>
      <c r="I2925">
        <v>0</v>
      </c>
      <c r="J2925">
        <v>0</v>
      </c>
      <c r="K2925">
        <v>0</v>
      </c>
      <c r="L2925">
        <v>0</v>
      </c>
      <c r="M2925">
        <v>0</v>
      </c>
    </row>
    <row r="2926" spans="2:13" x14ac:dyDescent="0.2">
      <c r="B2926">
        <v>0</v>
      </c>
      <c r="C2926">
        <v>0</v>
      </c>
      <c r="D2926">
        <v>0</v>
      </c>
      <c r="E2926">
        <v>0</v>
      </c>
      <c r="F2926">
        <v>0</v>
      </c>
      <c r="G2926">
        <v>2222222</v>
      </c>
      <c r="H2926">
        <v>0</v>
      </c>
      <c r="I2926">
        <v>0</v>
      </c>
      <c r="J2926">
        <v>0</v>
      </c>
      <c r="K2926">
        <v>0</v>
      </c>
      <c r="L2926">
        <v>0</v>
      </c>
      <c r="M2926">
        <v>0</v>
      </c>
    </row>
    <row r="2927" spans="2:13" x14ac:dyDescent="0.2">
      <c r="B2927">
        <v>0</v>
      </c>
      <c r="C2927">
        <v>0</v>
      </c>
      <c r="D2927">
        <v>0</v>
      </c>
      <c r="E2927">
        <v>0</v>
      </c>
      <c r="F2927">
        <v>0</v>
      </c>
      <c r="G2927">
        <v>2222222</v>
      </c>
      <c r="H2927">
        <v>0</v>
      </c>
      <c r="I2927">
        <v>0</v>
      </c>
      <c r="J2927">
        <v>0</v>
      </c>
      <c r="K2927">
        <v>0</v>
      </c>
      <c r="L2927">
        <v>0</v>
      </c>
      <c r="M2927">
        <v>0</v>
      </c>
    </row>
    <row r="2928" spans="2:13" x14ac:dyDescent="0.2">
      <c r="B2928">
        <v>0</v>
      </c>
      <c r="C2928">
        <v>0</v>
      </c>
      <c r="D2928">
        <v>0</v>
      </c>
      <c r="E2928">
        <v>0</v>
      </c>
      <c r="F2928">
        <v>0</v>
      </c>
      <c r="G2928">
        <v>2222222</v>
      </c>
      <c r="H2928">
        <v>0</v>
      </c>
      <c r="I2928">
        <v>0</v>
      </c>
      <c r="J2928">
        <v>0</v>
      </c>
      <c r="K2928">
        <v>0</v>
      </c>
      <c r="L2928">
        <v>0</v>
      </c>
      <c r="M2928">
        <v>0</v>
      </c>
    </row>
    <row r="2929" spans="2:13" x14ac:dyDescent="0.2">
      <c r="B2929">
        <v>0</v>
      </c>
      <c r="C2929">
        <v>0</v>
      </c>
      <c r="D2929">
        <v>0</v>
      </c>
      <c r="E2929">
        <v>0</v>
      </c>
      <c r="F2929">
        <v>0</v>
      </c>
      <c r="G2929">
        <v>2222222</v>
      </c>
      <c r="H2929">
        <v>0</v>
      </c>
      <c r="I2929">
        <v>0</v>
      </c>
      <c r="J2929">
        <v>0</v>
      </c>
      <c r="K2929">
        <v>0</v>
      </c>
      <c r="L2929">
        <v>0</v>
      </c>
      <c r="M2929">
        <v>0</v>
      </c>
    </row>
    <row r="2930" spans="2:13" x14ac:dyDescent="0.2">
      <c r="B2930">
        <v>0</v>
      </c>
      <c r="C2930">
        <v>0</v>
      </c>
      <c r="D2930">
        <v>0</v>
      </c>
      <c r="E2930">
        <v>0</v>
      </c>
      <c r="F2930">
        <v>0</v>
      </c>
      <c r="G2930">
        <v>2222222</v>
      </c>
      <c r="H2930">
        <v>0</v>
      </c>
      <c r="I2930">
        <v>0</v>
      </c>
      <c r="J2930">
        <v>0</v>
      </c>
      <c r="K2930">
        <v>0</v>
      </c>
      <c r="L2930">
        <v>0</v>
      </c>
      <c r="M2930">
        <v>0</v>
      </c>
    </row>
    <row r="2931" spans="2:13" x14ac:dyDescent="0.2">
      <c r="B2931">
        <v>0</v>
      </c>
      <c r="C2931">
        <v>0</v>
      </c>
      <c r="D2931">
        <v>0</v>
      </c>
      <c r="E2931">
        <v>0</v>
      </c>
      <c r="F2931">
        <v>0</v>
      </c>
      <c r="G2931">
        <v>2222222</v>
      </c>
      <c r="H2931">
        <v>0</v>
      </c>
      <c r="I2931">
        <v>0</v>
      </c>
      <c r="J2931">
        <v>0</v>
      </c>
      <c r="K2931">
        <v>0</v>
      </c>
      <c r="L2931">
        <v>0</v>
      </c>
      <c r="M2931">
        <v>0</v>
      </c>
    </row>
    <row r="2932" spans="2:13" x14ac:dyDescent="0.2">
      <c r="B2932">
        <v>0</v>
      </c>
      <c r="C2932">
        <v>0</v>
      </c>
      <c r="D2932">
        <v>0</v>
      </c>
      <c r="E2932">
        <v>0</v>
      </c>
      <c r="F2932">
        <v>0</v>
      </c>
      <c r="G2932">
        <v>2222222</v>
      </c>
      <c r="H2932">
        <v>0</v>
      </c>
      <c r="I2932">
        <v>0</v>
      </c>
      <c r="J2932">
        <v>0</v>
      </c>
      <c r="K2932">
        <v>0</v>
      </c>
      <c r="L2932">
        <v>0</v>
      </c>
      <c r="M2932">
        <v>0</v>
      </c>
    </row>
    <row r="2933" spans="2:13" x14ac:dyDescent="0.2">
      <c r="B2933">
        <v>0</v>
      </c>
      <c r="C2933">
        <v>0</v>
      </c>
      <c r="D2933">
        <v>0</v>
      </c>
      <c r="E2933">
        <v>0</v>
      </c>
      <c r="F2933">
        <v>0</v>
      </c>
      <c r="G2933">
        <v>2222222</v>
      </c>
      <c r="H2933">
        <v>0</v>
      </c>
      <c r="I2933">
        <v>0</v>
      </c>
      <c r="J2933">
        <v>0</v>
      </c>
      <c r="K2933">
        <v>0</v>
      </c>
      <c r="L2933">
        <v>0</v>
      </c>
      <c r="M2933">
        <v>0</v>
      </c>
    </row>
    <row r="2934" spans="2:13" x14ac:dyDescent="0.2">
      <c r="B2934">
        <v>0</v>
      </c>
      <c r="C2934">
        <v>0</v>
      </c>
      <c r="D2934">
        <v>0</v>
      </c>
      <c r="E2934">
        <v>0</v>
      </c>
      <c r="F2934">
        <v>0</v>
      </c>
      <c r="G2934">
        <v>2222222</v>
      </c>
      <c r="H2934">
        <v>0</v>
      </c>
      <c r="I2934">
        <v>0</v>
      </c>
      <c r="J2934">
        <v>0</v>
      </c>
      <c r="K2934">
        <v>0</v>
      </c>
      <c r="L2934">
        <v>0</v>
      </c>
      <c r="M2934">
        <v>0</v>
      </c>
    </row>
    <row r="2935" spans="2:13" x14ac:dyDescent="0.2">
      <c r="B2935">
        <v>0</v>
      </c>
      <c r="C2935">
        <v>0</v>
      </c>
      <c r="D2935">
        <v>0</v>
      </c>
      <c r="E2935">
        <v>0</v>
      </c>
      <c r="F2935">
        <v>0</v>
      </c>
      <c r="G2935">
        <v>2222222</v>
      </c>
      <c r="H2935">
        <v>0</v>
      </c>
      <c r="I2935">
        <v>0</v>
      </c>
      <c r="J2935">
        <v>0</v>
      </c>
      <c r="K2935">
        <v>0</v>
      </c>
      <c r="L2935">
        <v>0</v>
      </c>
      <c r="M2935">
        <v>0</v>
      </c>
    </row>
    <row r="2936" spans="2:13" x14ac:dyDescent="0.2">
      <c r="B2936">
        <v>0</v>
      </c>
      <c r="C2936">
        <v>0</v>
      </c>
      <c r="D2936">
        <v>0</v>
      </c>
      <c r="E2936">
        <v>0</v>
      </c>
      <c r="F2936">
        <v>0</v>
      </c>
      <c r="G2936">
        <v>2222222</v>
      </c>
      <c r="H2936">
        <v>0</v>
      </c>
      <c r="I2936">
        <v>0</v>
      </c>
      <c r="J2936">
        <v>0</v>
      </c>
      <c r="K2936">
        <v>0</v>
      </c>
      <c r="L2936">
        <v>0</v>
      </c>
      <c r="M2936">
        <v>0</v>
      </c>
    </row>
    <row r="2937" spans="2:13" x14ac:dyDescent="0.2">
      <c r="B2937">
        <v>0</v>
      </c>
      <c r="C2937">
        <v>0</v>
      </c>
      <c r="D2937">
        <v>0</v>
      </c>
      <c r="E2937">
        <v>0</v>
      </c>
      <c r="F2937">
        <v>0</v>
      </c>
      <c r="G2937">
        <v>2222222</v>
      </c>
      <c r="H2937">
        <v>0</v>
      </c>
      <c r="I2937">
        <v>0</v>
      </c>
      <c r="J2937">
        <v>0</v>
      </c>
      <c r="K2937">
        <v>0</v>
      </c>
      <c r="L2937">
        <v>0</v>
      </c>
      <c r="M2937">
        <v>0</v>
      </c>
    </row>
    <row r="2938" spans="2:13" x14ac:dyDescent="0.2">
      <c r="B2938">
        <v>0</v>
      </c>
      <c r="C2938">
        <v>0</v>
      </c>
      <c r="D2938">
        <v>0</v>
      </c>
      <c r="E2938">
        <v>0</v>
      </c>
      <c r="F2938">
        <v>0</v>
      </c>
      <c r="G2938">
        <v>2222222</v>
      </c>
      <c r="H2938">
        <v>0</v>
      </c>
      <c r="I2938">
        <v>0</v>
      </c>
      <c r="J2938">
        <v>0</v>
      </c>
      <c r="K2938">
        <v>0</v>
      </c>
      <c r="L2938">
        <v>0</v>
      </c>
      <c r="M2938">
        <v>0</v>
      </c>
    </row>
    <row r="2939" spans="2:13" x14ac:dyDescent="0.2">
      <c r="B2939">
        <v>0</v>
      </c>
      <c r="C2939">
        <v>0</v>
      </c>
      <c r="D2939">
        <v>0</v>
      </c>
      <c r="E2939">
        <v>0</v>
      </c>
      <c r="F2939">
        <v>0</v>
      </c>
      <c r="G2939">
        <v>2222222</v>
      </c>
      <c r="H2939">
        <v>0</v>
      </c>
      <c r="I2939">
        <v>0</v>
      </c>
      <c r="J2939">
        <v>0</v>
      </c>
      <c r="K2939">
        <v>0</v>
      </c>
      <c r="L2939">
        <v>0</v>
      </c>
      <c r="M2939">
        <v>0</v>
      </c>
    </row>
    <row r="2940" spans="2:13" x14ac:dyDescent="0.2">
      <c r="B2940">
        <v>0</v>
      </c>
      <c r="C2940">
        <v>0</v>
      </c>
      <c r="D2940">
        <v>0</v>
      </c>
      <c r="E2940">
        <v>0</v>
      </c>
      <c r="F2940">
        <v>0</v>
      </c>
      <c r="G2940">
        <v>2222222</v>
      </c>
      <c r="H2940">
        <v>0</v>
      </c>
      <c r="I2940">
        <v>0</v>
      </c>
      <c r="J2940">
        <v>0</v>
      </c>
      <c r="K2940">
        <v>0</v>
      </c>
      <c r="L2940">
        <v>0</v>
      </c>
      <c r="M2940">
        <v>0</v>
      </c>
    </row>
    <row r="2941" spans="2:13" x14ac:dyDescent="0.2">
      <c r="B2941">
        <v>0</v>
      </c>
      <c r="C2941">
        <v>0</v>
      </c>
      <c r="D2941">
        <v>0</v>
      </c>
      <c r="E2941">
        <v>0</v>
      </c>
      <c r="F2941">
        <v>0</v>
      </c>
      <c r="G2941">
        <v>2222222</v>
      </c>
      <c r="H2941">
        <v>0</v>
      </c>
      <c r="I2941">
        <v>0</v>
      </c>
      <c r="J2941">
        <v>0</v>
      </c>
      <c r="K2941">
        <v>0</v>
      </c>
      <c r="L2941">
        <v>0</v>
      </c>
      <c r="M2941">
        <v>0</v>
      </c>
    </row>
    <row r="2942" spans="2:13" x14ac:dyDescent="0.2">
      <c r="B2942">
        <v>0</v>
      </c>
      <c r="C2942">
        <v>0</v>
      </c>
      <c r="D2942">
        <v>0</v>
      </c>
      <c r="E2942">
        <v>0</v>
      </c>
      <c r="F2942">
        <v>0</v>
      </c>
      <c r="G2942">
        <v>2222222</v>
      </c>
      <c r="H2942">
        <v>0</v>
      </c>
      <c r="I2942">
        <v>0</v>
      </c>
      <c r="J2942">
        <v>0</v>
      </c>
      <c r="K2942">
        <v>0</v>
      </c>
      <c r="L2942">
        <v>0</v>
      </c>
      <c r="M2942">
        <v>0</v>
      </c>
    </row>
    <row r="2943" spans="2:13" x14ac:dyDescent="0.2">
      <c r="B2943">
        <v>0</v>
      </c>
      <c r="C2943">
        <v>0</v>
      </c>
      <c r="D2943">
        <v>0</v>
      </c>
      <c r="E2943">
        <v>0</v>
      </c>
      <c r="F2943">
        <v>0</v>
      </c>
      <c r="G2943">
        <v>2222222</v>
      </c>
      <c r="H2943">
        <v>0</v>
      </c>
      <c r="I2943">
        <v>0</v>
      </c>
      <c r="J2943">
        <v>0</v>
      </c>
      <c r="K2943">
        <v>0</v>
      </c>
      <c r="L2943">
        <v>0</v>
      </c>
      <c r="M2943">
        <v>0</v>
      </c>
    </row>
    <row r="2944" spans="2:13" x14ac:dyDescent="0.2">
      <c r="B2944">
        <v>0</v>
      </c>
      <c r="C2944">
        <v>0</v>
      </c>
      <c r="D2944">
        <v>0</v>
      </c>
      <c r="E2944">
        <v>0</v>
      </c>
      <c r="F2944">
        <v>0</v>
      </c>
      <c r="G2944">
        <v>2222222</v>
      </c>
      <c r="H2944">
        <v>0</v>
      </c>
      <c r="I2944">
        <v>0</v>
      </c>
      <c r="J2944">
        <v>0</v>
      </c>
      <c r="K2944">
        <v>0</v>
      </c>
      <c r="L2944">
        <v>0</v>
      </c>
      <c r="M2944">
        <v>0</v>
      </c>
    </row>
    <row r="2945" spans="2:13" x14ac:dyDescent="0.2">
      <c r="B2945">
        <v>0</v>
      </c>
      <c r="C2945">
        <v>0</v>
      </c>
      <c r="D2945">
        <v>0</v>
      </c>
      <c r="E2945">
        <v>0</v>
      </c>
      <c r="F2945">
        <v>0</v>
      </c>
      <c r="G2945">
        <v>2222222</v>
      </c>
      <c r="H2945">
        <v>0</v>
      </c>
      <c r="I2945">
        <v>0</v>
      </c>
      <c r="J2945">
        <v>0</v>
      </c>
      <c r="K2945">
        <v>0</v>
      </c>
      <c r="L2945">
        <v>0</v>
      </c>
      <c r="M2945">
        <v>0</v>
      </c>
    </row>
    <row r="2946" spans="2:13" x14ac:dyDescent="0.2">
      <c r="B2946">
        <v>0</v>
      </c>
      <c r="C2946">
        <v>0</v>
      </c>
      <c r="D2946">
        <v>0</v>
      </c>
      <c r="E2946">
        <v>0</v>
      </c>
      <c r="F2946">
        <v>0</v>
      </c>
      <c r="G2946">
        <v>2222222</v>
      </c>
      <c r="H2946">
        <v>0</v>
      </c>
      <c r="I2946">
        <v>0</v>
      </c>
      <c r="J2946">
        <v>0</v>
      </c>
      <c r="K2946">
        <v>0</v>
      </c>
      <c r="L2946">
        <v>0</v>
      </c>
      <c r="M2946">
        <v>0</v>
      </c>
    </row>
    <row r="2947" spans="2:13" x14ac:dyDescent="0.2">
      <c r="B2947">
        <v>0</v>
      </c>
      <c r="C2947">
        <v>0</v>
      </c>
      <c r="D2947">
        <v>0</v>
      </c>
      <c r="E2947">
        <v>0</v>
      </c>
      <c r="F2947">
        <v>0</v>
      </c>
      <c r="G2947">
        <v>2222222</v>
      </c>
      <c r="H2947">
        <v>0</v>
      </c>
      <c r="I2947">
        <v>0</v>
      </c>
      <c r="J2947">
        <v>0</v>
      </c>
      <c r="K2947">
        <v>0</v>
      </c>
      <c r="L2947">
        <v>0</v>
      </c>
      <c r="M2947">
        <v>0</v>
      </c>
    </row>
    <row r="2948" spans="2:13" x14ac:dyDescent="0.2">
      <c r="B2948">
        <v>0</v>
      </c>
      <c r="C2948">
        <v>0</v>
      </c>
      <c r="D2948">
        <v>0</v>
      </c>
      <c r="E2948">
        <v>0</v>
      </c>
      <c r="F2948">
        <v>0</v>
      </c>
      <c r="G2948">
        <v>2222222</v>
      </c>
      <c r="H2948">
        <v>0</v>
      </c>
      <c r="I2948">
        <v>0</v>
      </c>
      <c r="J2948">
        <v>0</v>
      </c>
      <c r="K2948">
        <v>0</v>
      </c>
      <c r="L2948">
        <v>0</v>
      </c>
      <c r="M2948">
        <v>0</v>
      </c>
    </row>
    <row r="2949" spans="2:13" x14ac:dyDescent="0.2">
      <c r="B2949">
        <v>0</v>
      </c>
      <c r="C2949">
        <v>0</v>
      </c>
      <c r="D2949">
        <v>0</v>
      </c>
      <c r="E2949">
        <v>0</v>
      </c>
      <c r="F2949">
        <v>0</v>
      </c>
      <c r="G2949">
        <v>2222222</v>
      </c>
      <c r="H2949">
        <v>0</v>
      </c>
      <c r="I2949">
        <v>0</v>
      </c>
      <c r="J2949">
        <v>0</v>
      </c>
      <c r="K2949">
        <v>0</v>
      </c>
      <c r="L2949">
        <v>0</v>
      </c>
      <c r="M2949">
        <v>0</v>
      </c>
    </row>
    <row r="2950" spans="2:13" x14ac:dyDescent="0.2">
      <c r="B2950">
        <v>0</v>
      </c>
      <c r="C2950">
        <v>0</v>
      </c>
      <c r="D2950">
        <v>0</v>
      </c>
      <c r="E2950">
        <v>0</v>
      </c>
      <c r="F2950">
        <v>0</v>
      </c>
      <c r="G2950">
        <v>2222222</v>
      </c>
      <c r="H2950">
        <v>0</v>
      </c>
      <c r="I2950">
        <v>0</v>
      </c>
      <c r="J2950">
        <v>0</v>
      </c>
      <c r="K2950">
        <v>0</v>
      </c>
      <c r="L2950">
        <v>0</v>
      </c>
      <c r="M2950">
        <v>0</v>
      </c>
    </row>
    <row r="2951" spans="2:13" x14ac:dyDescent="0.2">
      <c r="B2951">
        <v>0</v>
      </c>
      <c r="C2951">
        <v>0</v>
      </c>
      <c r="D2951">
        <v>0</v>
      </c>
      <c r="E2951">
        <v>0</v>
      </c>
      <c r="F2951">
        <v>0</v>
      </c>
      <c r="G2951">
        <v>2222222</v>
      </c>
      <c r="H2951">
        <v>0</v>
      </c>
      <c r="I2951">
        <v>0</v>
      </c>
      <c r="J2951">
        <v>0</v>
      </c>
      <c r="K2951">
        <v>0</v>
      </c>
      <c r="L2951">
        <v>0</v>
      </c>
      <c r="M2951">
        <v>0</v>
      </c>
    </row>
    <row r="2952" spans="2:13" x14ac:dyDescent="0.2">
      <c r="B2952">
        <v>0</v>
      </c>
      <c r="C2952">
        <v>0</v>
      </c>
      <c r="D2952">
        <v>0</v>
      </c>
      <c r="E2952">
        <v>0</v>
      </c>
      <c r="F2952">
        <v>0</v>
      </c>
      <c r="G2952">
        <v>2222222</v>
      </c>
      <c r="H2952">
        <v>0</v>
      </c>
      <c r="I2952">
        <v>0</v>
      </c>
      <c r="J2952">
        <v>0</v>
      </c>
      <c r="K2952">
        <v>0</v>
      </c>
      <c r="L2952">
        <v>0</v>
      </c>
      <c r="M2952">
        <v>0</v>
      </c>
    </row>
    <row r="2953" spans="2:13" x14ac:dyDescent="0.2">
      <c r="B2953">
        <v>0</v>
      </c>
      <c r="C2953">
        <v>0</v>
      </c>
      <c r="D2953">
        <v>0</v>
      </c>
      <c r="E2953">
        <v>0</v>
      </c>
      <c r="F2953">
        <v>0</v>
      </c>
      <c r="G2953">
        <v>2222222</v>
      </c>
      <c r="H2953">
        <v>0</v>
      </c>
      <c r="I2953">
        <v>0</v>
      </c>
      <c r="J2953">
        <v>0</v>
      </c>
      <c r="K2953">
        <v>0</v>
      </c>
      <c r="L2953">
        <v>0</v>
      </c>
      <c r="M2953">
        <v>0</v>
      </c>
    </row>
    <row r="2954" spans="2:13" x14ac:dyDescent="0.2">
      <c r="B2954">
        <v>0</v>
      </c>
      <c r="C2954">
        <v>0</v>
      </c>
      <c r="D2954">
        <v>0</v>
      </c>
      <c r="E2954">
        <v>0</v>
      </c>
      <c r="F2954">
        <v>0</v>
      </c>
      <c r="G2954">
        <v>2222222</v>
      </c>
      <c r="H2954">
        <v>0</v>
      </c>
      <c r="I2954">
        <v>0</v>
      </c>
      <c r="J2954">
        <v>0</v>
      </c>
      <c r="K2954">
        <v>0</v>
      </c>
      <c r="L2954">
        <v>0</v>
      </c>
      <c r="M2954">
        <v>0</v>
      </c>
    </row>
    <row r="2955" spans="2:13" x14ac:dyDescent="0.2">
      <c r="B2955">
        <v>0</v>
      </c>
      <c r="C2955">
        <v>0</v>
      </c>
      <c r="D2955">
        <v>0</v>
      </c>
      <c r="E2955">
        <v>0</v>
      </c>
      <c r="F2955">
        <v>0</v>
      </c>
      <c r="G2955">
        <v>2222222</v>
      </c>
      <c r="H2955">
        <v>0</v>
      </c>
      <c r="I2955">
        <v>0</v>
      </c>
      <c r="J2955">
        <v>0</v>
      </c>
      <c r="K2955">
        <v>0</v>
      </c>
      <c r="L2955">
        <v>0</v>
      </c>
      <c r="M2955">
        <v>0</v>
      </c>
    </row>
    <row r="2956" spans="2:13" x14ac:dyDescent="0.2">
      <c r="B2956">
        <v>0</v>
      </c>
      <c r="C2956">
        <v>0</v>
      </c>
      <c r="D2956">
        <v>0</v>
      </c>
      <c r="E2956">
        <v>0</v>
      </c>
      <c r="F2956">
        <v>0</v>
      </c>
      <c r="G2956">
        <v>2222222</v>
      </c>
      <c r="H2956">
        <v>0</v>
      </c>
      <c r="I2956">
        <v>0</v>
      </c>
      <c r="J2956">
        <v>0</v>
      </c>
      <c r="K2956">
        <v>0</v>
      </c>
      <c r="L2956">
        <v>0</v>
      </c>
      <c r="M2956">
        <v>0</v>
      </c>
    </row>
    <row r="2957" spans="2:13" x14ac:dyDescent="0.2">
      <c r="B2957">
        <v>0</v>
      </c>
      <c r="C2957">
        <v>0</v>
      </c>
      <c r="D2957">
        <v>0</v>
      </c>
      <c r="E2957">
        <v>0</v>
      </c>
      <c r="F2957">
        <v>0</v>
      </c>
      <c r="G2957">
        <v>2222222</v>
      </c>
      <c r="H2957">
        <v>0</v>
      </c>
      <c r="I2957">
        <v>0</v>
      </c>
      <c r="J2957">
        <v>0</v>
      </c>
      <c r="K2957">
        <v>0</v>
      </c>
      <c r="L2957">
        <v>0</v>
      </c>
      <c r="M2957">
        <v>0</v>
      </c>
    </row>
    <row r="2958" spans="2:13" x14ac:dyDescent="0.2">
      <c r="B2958">
        <v>0</v>
      </c>
      <c r="C2958">
        <v>0</v>
      </c>
      <c r="D2958">
        <v>0</v>
      </c>
      <c r="E2958">
        <v>0</v>
      </c>
      <c r="F2958">
        <v>0</v>
      </c>
      <c r="G2958">
        <v>2222222</v>
      </c>
      <c r="H2958">
        <v>0</v>
      </c>
      <c r="I2958">
        <v>0</v>
      </c>
      <c r="J2958">
        <v>0</v>
      </c>
      <c r="K2958">
        <v>0</v>
      </c>
      <c r="L2958">
        <v>0</v>
      </c>
      <c r="M2958">
        <v>0</v>
      </c>
    </row>
    <row r="2959" spans="2:13" x14ac:dyDescent="0.2">
      <c r="B2959">
        <v>0</v>
      </c>
      <c r="C2959">
        <v>0</v>
      </c>
      <c r="D2959">
        <v>0</v>
      </c>
      <c r="E2959">
        <v>0</v>
      </c>
      <c r="F2959">
        <v>0</v>
      </c>
      <c r="G2959">
        <v>2222222</v>
      </c>
      <c r="H2959">
        <v>0</v>
      </c>
      <c r="I2959">
        <v>0</v>
      </c>
      <c r="J2959">
        <v>0</v>
      </c>
      <c r="K2959">
        <v>0</v>
      </c>
      <c r="L2959">
        <v>0</v>
      </c>
      <c r="M2959">
        <v>0</v>
      </c>
    </row>
    <row r="2960" spans="2:13" x14ac:dyDescent="0.2">
      <c r="B2960">
        <v>0</v>
      </c>
      <c r="C2960">
        <v>0</v>
      </c>
      <c r="D2960">
        <v>0</v>
      </c>
      <c r="E2960">
        <v>0</v>
      </c>
      <c r="F2960">
        <v>0</v>
      </c>
      <c r="G2960">
        <v>2222222</v>
      </c>
      <c r="H2960">
        <v>0</v>
      </c>
      <c r="I2960">
        <v>0</v>
      </c>
      <c r="J2960">
        <v>0</v>
      </c>
      <c r="K2960">
        <v>0</v>
      </c>
      <c r="L2960">
        <v>0</v>
      </c>
      <c r="M2960">
        <v>0</v>
      </c>
    </row>
    <row r="2961" spans="2:13" x14ac:dyDescent="0.2">
      <c r="B2961">
        <v>0</v>
      </c>
      <c r="C2961">
        <v>0</v>
      </c>
      <c r="D2961">
        <v>0</v>
      </c>
      <c r="E2961">
        <v>0</v>
      </c>
      <c r="F2961">
        <v>0</v>
      </c>
      <c r="G2961">
        <v>2222222</v>
      </c>
      <c r="H2961">
        <v>0</v>
      </c>
      <c r="I2961">
        <v>0</v>
      </c>
      <c r="J2961">
        <v>0</v>
      </c>
      <c r="K2961">
        <v>0</v>
      </c>
      <c r="L2961">
        <v>0</v>
      </c>
      <c r="M2961">
        <v>0</v>
      </c>
    </row>
    <row r="2962" spans="2:13" x14ac:dyDescent="0.2">
      <c r="B2962">
        <v>0</v>
      </c>
      <c r="C2962">
        <v>0</v>
      </c>
      <c r="D2962">
        <v>0</v>
      </c>
      <c r="E2962">
        <v>0</v>
      </c>
      <c r="F2962">
        <v>0</v>
      </c>
      <c r="G2962">
        <v>2222222</v>
      </c>
      <c r="H2962">
        <v>0</v>
      </c>
      <c r="I2962">
        <v>0</v>
      </c>
      <c r="J2962">
        <v>0</v>
      </c>
      <c r="K2962">
        <v>0</v>
      </c>
      <c r="L2962">
        <v>0</v>
      </c>
      <c r="M2962">
        <v>0</v>
      </c>
    </row>
    <row r="2963" spans="2:13" x14ac:dyDescent="0.2">
      <c r="B2963">
        <v>0</v>
      </c>
      <c r="C2963">
        <v>0</v>
      </c>
      <c r="D2963">
        <v>0</v>
      </c>
      <c r="E2963">
        <v>0</v>
      </c>
      <c r="F2963">
        <v>0</v>
      </c>
      <c r="G2963">
        <v>2222222</v>
      </c>
      <c r="H2963">
        <v>0</v>
      </c>
      <c r="I2963">
        <v>0</v>
      </c>
      <c r="J2963">
        <v>0</v>
      </c>
      <c r="K2963">
        <v>0</v>
      </c>
      <c r="L2963">
        <v>0</v>
      </c>
      <c r="M2963">
        <v>0</v>
      </c>
    </row>
    <row r="2964" spans="2:13" x14ac:dyDescent="0.2">
      <c r="B2964">
        <v>0</v>
      </c>
      <c r="C2964">
        <v>0</v>
      </c>
      <c r="D2964">
        <v>0</v>
      </c>
      <c r="E2964">
        <v>0</v>
      </c>
      <c r="F2964">
        <v>0</v>
      </c>
      <c r="G2964">
        <v>2222222</v>
      </c>
      <c r="H2964">
        <v>0</v>
      </c>
      <c r="I2964">
        <v>0</v>
      </c>
      <c r="J2964">
        <v>0</v>
      </c>
      <c r="K2964">
        <v>0</v>
      </c>
      <c r="L2964">
        <v>0</v>
      </c>
      <c r="M2964">
        <v>0</v>
      </c>
    </row>
    <row r="2965" spans="2:13" x14ac:dyDescent="0.2">
      <c r="B2965">
        <v>0</v>
      </c>
      <c r="C2965">
        <v>0</v>
      </c>
      <c r="D2965">
        <v>0</v>
      </c>
      <c r="E2965">
        <v>0</v>
      </c>
      <c r="F2965">
        <v>0</v>
      </c>
      <c r="G2965">
        <v>2222222</v>
      </c>
      <c r="H2965">
        <v>0</v>
      </c>
      <c r="I2965">
        <v>0</v>
      </c>
      <c r="J2965">
        <v>0</v>
      </c>
      <c r="K2965">
        <v>0</v>
      </c>
      <c r="L2965">
        <v>0</v>
      </c>
      <c r="M2965">
        <v>0</v>
      </c>
    </row>
    <row r="2966" spans="2:13" x14ac:dyDescent="0.2">
      <c r="B2966">
        <v>0</v>
      </c>
      <c r="C2966">
        <v>0</v>
      </c>
      <c r="D2966">
        <v>0</v>
      </c>
      <c r="E2966">
        <v>0</v>
      </c>
      <c r="F2966">
        <v>0</v>
      </c>
      <c r="G2966">
        <v>2222222</v>
      </c>
      <c r="H2966">
        <v>0</v>
      </c>
      <c r="I2966">
        <v>0</v>
      </c>
      <c r="J2966">
        <v>0</v>
      </c>
      <c r="K2966">
        <v>0</v>
      </c>
      <c r="L2966">
        <v>0</v>
      </c>
      <c r="M2966">
        <v>0</v>
      </c>
    </row>
    <row r="2967" spans="2:13" x14ac:dyDescent="0.2">
      <c r="B2967">
        <v>0</v>
      </c>
      <c r="C2967">
        <v>0</v>
      </c>
      <c r="D2967">
        <v>0</v>
      </c>
      <c r="E2967">
        <v>0</v>
      </c>
      <c r="F2967">
        <v>0</v>
      </c>
      <c r="G2967">
        <v>2222222</v>
      </c>
      <c r="H2967">
        <v>0</v>
      </c>
      <c r="I2967">
        <v>0</v>
      </c>
      <c r="J2967">
        <v>0</v>
      </c>
      <c r="K2967">
        <v>0</v>
      </c>
      <c r="L2967">
        <v>0</v>
      </c>
      <c r="M2967">
        <v>0</v>
      </c>
    </row>
    <row r="2968" spans="2:13" x14ac:dyDescent="0.2">
      <c r="B2968">
        <v>0</v>
      </c>
      <c r="C2968">
        <v>0</v>
      </c>
      <c r="D2968">
        <v>0</v>
      </c>
      <c r="E2968">
        <v>0</v>
      </c>
      <c r="F2968">
        <v>0</v>
      </c>
      <c r="G2968">
        <v>2222222</v>
      </c>
      <c r="H2968">
        <v>0</v>
      </c>
      <c r="I2968">
        <v>0</v>
      </c>
      <c r="J2968">
        <v>0</v>
      </c>
      <c r="K2968">
        <v>0</v>
      </c>
      <c r="L2968">
        <v>0</v>
      </c>
      <c r="M2968">
        <v>0</v>
      </c>
    </row>
    <row r="2969" spans="2:13" x14ac:dyDescent="0.2">
      <c r="B2969">
        <v>0</v>
      </c>
      <c r="C2969">
        <v>0</v>
      </c>
      <c r="D2969">
        <v>0</v>
      </c>
      <c r="E2969">
        <v>0</v>
      </c>
      <c r="F2969">
        <v>0</v>
      </c>
      <c r="G2969">
        <v>2222222</v>
      </c>
      <c r="H2969">
        <v>0</v>
      </c>
      <c r="I2969">
        <v>0</v>
      </c>
      <c r="J2969">
        <v>0</v>
      </c>
      <c r="K2969">
        <v>0</v>
      </c>
      <c r="L2969">
        <v>0</v>
      </c>
      <c r="M2969">
        <v>0</v>
      </c>
    </row>
    <row r="2970" spans="2:13" x14ac:dyDescent="0.2">
      <c r="B2970">
        <v>0</v>
      </c>
      <c r="C2970">
        <v>0</v>
      </c>
      <c r="D2970">
        <v>0</v>
      </c>
      <c r="E2970">
        <v>0</v>
      </c>
      <c r="F2970">
        <v>0</v>
      </c>
      <c r="G2970">
        <v>2222222</v>
      </c>
      <c r="H2970">
        <v>0</v>
      </c>
      <c r="I2970">
        <v>0</v>
      </c>
      <c r="J2970">
        <v>0</v>
      </c>
      <c r="K2970">
        <v>0</v>
      </c>
      <c r="L2970">
        <v>0</v>
      </c>
      <c r="M2970">
        <v>0</v>
      </c>
    </row>
    <row r="2971" spans="2:13" x14ac:dyDescent="0.2">
      <c r="B2971">
        <v>0</v>
      </c>
      <c r="C2971">
        <v>0</v>
      </c>
      <c r="D2971">
        <v>0</v>
      </c>
      <c r="E2971">
        <v>0</v>
      </c>
      <c r="F2971">
        <v>0</v>
      </c>
      <c r="G2971">
        <v>2222222</v>
      </c>
      <c r="H2971">
        <v>0</v>
      </c>
      <c r="I2971">
        <v>0</v>
      </c>
      <c r="J2971">
        <v>0</v>
      </c>
      <c r="K2971">
        <v>0</v>
      </c>
      <c r="L2971">
        <v>0</v>
      </c>
      <c r="M2971">
        <v>0</v>
      </c>
    </row>
    <row r="2972" spans="2:13" x14ac:dyDescent="0.2">
      <c r="B2972">
        <v>0</v>
      </c>
      <c r="C2972">
        <v>0</v>
      </c>
      <c r="D2972">
        <v>0</v>
      </c>
      <c r="E2972">
        <v>0</v>
      </c>
      <c r="F2972">
        <v>0</v>
      </c>
      <c r="G2972">
        <v>2222222</v>
      </c>
      <c r="H2972">
        <v>0</v>
      </c>
      <c r="I2972">
        <v>0</v>
      </c>
      <c r="J2972">
        <v>0</v>
      </c>
      <c r="K2972">
        <v>0</v>
      </c>
      <c r="L2972">
        <v>0</v>
      </c>
      <c r="M2972">
        <v>0</v>
      </c>
    </row>
    <row r="2973" spans="2:13" x14ac:dyDescent="0.2">
      <c r="B2973">
        <v>0</v>
      </c>
      <c r="C2973">
        <v>0</v>
      </c>
      <c r="D2973">
        <v>0</v>
      </c>
      <c r="E2973">
        <v>0</v>
      </c>
      <c r="F2973">
        <v>0</v>
      </c>
      <c r="G2973">
        <v>2222222</v>
      </c>
      <c r="H2973">
        <v>0</v>
      </c>
      <c r="I2973">
        <v>0</v>
      </c>
      <c r="J2973">
        <v>0</v>
      </c>
      <c r="K2973">
        <v>0</v>
      </c>
      <c r="L2973">
        <v>0</v>
      </c>
      <c r="M2973">
        <v>0</v>
      </c>
    </row>
    <row r="2974" spans="2:13" x14ac:dyDescent="0.2">
      <c r="B2974">
        <v>0</v>
      </c>
      <c r="C2974">
        <v>0</v>
      </c>
      <c r="D2974">
        <v>0</v>
      </c>
      <c r="E2974">
        <v>0</v>
      </c>
      <c r="F2974">
        <v>0</v>
      </c>
      <c r="G2974">
        <v>2222222</v>
      </c>
      <c r="H2974">
        <v>0</v>
      </c>
      <c r="I2974">
        <v>0</v>
      </c>
      <c r="J2974">
        <v>0</v>
      </c>
      <c r="K2974">
        <v>0</v>
      </c>
      <c r="L2974">
        <v>0</v>
      </c>
      <c r="M2974">
        <v>0</v>
      </c>
    </row>
    <row r="2975" spans="2:13" x14ac:dyDescent="0.2">
      <c r="B2975">
        <v>0</v>
      </c>
      <c r="C2975">
        <v>0</v>
      </c>
      <c r="D2975">
        <v>0</v>
      </c>
      <c r="E2975">
        <v>0</v>
      </c>
      <c r="F2975">
        <v>0</v>
      </c>
      <c r="G2975">
        <v>2222222</v>
      </c>
      <c r="H2975">
        <v>0</v>
      </c>
      <c r="I2975">
        <v>0</v>
      </c>
      <c r="J2975">
        <v>0</v>
      </c>
      <c r="K2975">
        <v>0</v>
      </c>
      <c r="L2975">
        <v>0</v>
      </c>
      <c r="M2975">
        <v>0</v>
      </c>
    </row>
    <row r="2976" spans="2:13" x14ac:dyDescent="0.2">
      <c r="B2976">
        <v>0</v>
      </c>
      <c r="C2976">
        <v>0</v>
      </c>
      <c r="D2976">
        <v>0</v>
      </c>
      <c r="E2976">
        <v>0</v>
      </c>
      <c r="F2976">
        <v>0</v>
      </c>
      <c r="G2976">
        <v>2222222</v>
      </c>
      <c r="H2976">
        <v>0</v>
      </c>
      <c r="I2976">
        <v>0</v>
      </c>
      <c r="J2976">
        <v>0</v>
      </c>
      <c r="K2976">
        <v>0</v>
      </c>
      <c r="L2976">
        <v>0</v>
      </c>
      <c r="M2976">
        <v>0</v>
      </c>
    </row>
    <row r="2977" spans="2:13" x14ac:dyDescent="0.2">
      <c r="B2977">
        <v>0</v>
      </c>
      <c r="C2977">
        <v>0</v>
      </c>
      <c r="D2977">
        <v>0</v>
      </c>
      <c r="E2977">
        <v>0</v>
      </c>
      <c r="F2977">
        <v>0</v>
      </c>
      <c r="G2977">
        <v>2222222</v>
      </c>
      <c r="H2977">
        <v>0</v>
      </c>
      <c r="I2977">
        <v>0</v>
      </c>
      <c r="J2977">
        <v>0</v>
      </c>
      <c r="K2977">
        <v>0</v>
      </c>
      <c r="L2977">
        <v>0</v>
      </c>
      <c r="M2977">
        <v>0</v>
      </c>
    </row>
    <row r="2978" spans="2:13" x14ac:dyDescent="0.2">
      <c r="B2978">
        <v>0</v>
      </c>
      <c r="C2978">
        <v>0</v>
      </c>
      <c r="D2978">
        <v>0</v>
      </c>
      <c r="E2978">
        <v>0</v>
      </c>
      <c r="F2978">
        <v>0</v>
      </c>
      <c r="G2978">
        <v>2222222</v>
      </c>
      <c r="H2978">
        <v>0</v>
      </c>
      <c r="I2978">
        <v>0</v>
      </c>
      <c r="J2978">
        <v>0</v>
      </c>
      <c r="K2978">
        <v>0</v>
      </c>
      <c r="L2978">
        <v>0</v>
      </c>
      <c r="M2978">
        <v>0</v>
      </c>
    </row>
    <row r="2979" spans="2:13" x14ac:dyDescent="0.2">
      <c r="B2979">
        <v>0</v>
      </c>
      <c r="C2979">
        <v>0</v>
      </c>
      <c r="D2979">
        <v>0</v>
      </c>
      <c r="E2979">
        <v>0</v>
      </c>
      <c r="F2979">
        <v>0</v>
      </c>
      <c r="G2979">
        <v>2222222</v>
      </c>
      <c r="H2979">
        <v>0</v>
      </c>
      <c r="I2979">
        <v>0</v>
      </c>
      <c r="J2979">
        <v>0</v>
      </c>
      <c r="K2979">
        <v>0</v>
      </c>
      <c r="L2979">
        <v>0</v>
      </c>
      <c r="M2979">
        <v>0</v>
      </c>
    </row>
    <row r="2980" spans="2:13" x14ac:dyDescent="0.2">
      <c r="B2980">
        <v>0</v>
      </c>
      <c r="C2980">
        <v>0</v>
      </c>
      <c r="D2980">
        <v>0</v>
      </c>
      <c r="E2980">
        <v>0</v>
      </c>
      <c r="F2980">
        <v>0</v>
      </c>
      <c r="G2980">
        <v>2222222</v>
      </c>
      <c r="H2980">
        <v>0</v>
      </c>
      <c r="I2980">
        <v>0</v>
      </c>
      <c r="J2980">
        <v>0</v>
      </c>
      <c r="K2980">
        <v>0</v>
      </c>
      <c r="L2980">
        <v>0</v>
      </c>
      <c r="M2980">
        <v>0</v>
      </c>
    </row>
    <row r="2981" spans="2:13" x14ac:dyDescent="0.2">
      <c r="B2981">
        <v>0</v>
      </c>
      <c r="C2981">
        <v>0</v>
      </c>
      <c r="D2981">
        <v>0</v>
      </c>
      <c r="E2981">
        <v>0</v>
      </c>
      <c r="F2981">
        <v>0</v>
      </c>
      <c r="G2981">
        <v>2222222</v>
      </c>
      <c r="H2981">
        <v>0</v>
      </c>
      <c r="I2981">
        <v>0</v>
      </c>
      <c r="J2981">
        <v>0</v>
      </c>
      <c r="K2981">
        <v>0</v>
      </c>
      <c r="L2981">
        <v>0</v>
      </c>
      <c r="M2981">
        <v>0</v>
      </c>
    </row>
    <row r="2982" spans="2:13" x14ac:dyDescent="0.2">
      <c r="B2982">
        <v>0</v>
      </c>
      <c r="C2982">
        <v>0</v>
      </c>
      <c r="D2982">
        <v>0</v>
      </c>
      <c r="E2982">
        <v>0</v>
      </c>
      <c r="F2982">
        <v>0</v>
      </c>
      <c r="G2982">
        <v>2222222</v>
      </c>
      <c r="H2982">
        <v>0</v>
      </c>
      <c r="I2982">
        <v>0</v>
      </c>
      <c r="J2982">
        <v>0</v>
      </c>
      <c r="K2982">
        <v>0</v>
      </c>
      <c r="L2982">
        <v>0</v>
      </c>
      <c r="M2982">
        <v>0</v>
      </c>
    </row>
    <row r="2983" spans="2:13" x14ac:dyDescent="0.2">
      <c r="B2983">
        <v>0</v>
      </c>
      <c r="C2983">
        <v>0</v>
      </c>
      <c r="D2983">
        <v>0</v>
      </c>
      <c r="E2983">
        <v>0</v>
      </c>
      <c r="F2983">
        <v>0</v>
      </c>
      <c r="G2983">
        <v>2222222</v>
      </c>
      <c r="H2983">
        <v>0</v>
      </c>
      <c r="I2983">
        <v>0</v>
      </c>
      <c r="J2983">
        <v>0</v>
      </c>
      <c r="K2983">
        <v>0</v>
      </c>
      <c r="L2983">
        <v>0</v>
      </c>
      <c r="M2983">
        <v>0</v>
      </c>
    </row>
    <row r="2984" spans="2:13" x14ac:dyDescent="0.2">
      <c r="B2984">
        <v>0</v>
      </c>
      <c r="C2984">
        <v>0</v>
      </c>
      <c r="D2984">
        <v>0</v>
      </c>
      <c r="E2984">
        <v>0</v>
      </c>
      <c r="F2984">
        <v>0</v>
      </c>
      <c r="G2984">
        <v>2222222</v>
      </c>
      <c r="H2984">
        <v>0</v>
      </c>
      <c r="I2984">
        <v>0</v>
      </c>
      <c r="J2984">
        <v>0</v>
      </c>
      <c r="K2984">
        <v>0</v>
      </c>
      <c r="L2984">
        <v>0</v>
      </c>
      <c r="M2984">
        <v>0</v>
      </c>
    </row>
    <row r="2985" spans="2:13" x14ac:dyDescent="0.2">
      <c r="B2985">
        <v>0</v>
      </c>
      <c r="C2985">
        <v>0</v>
      </c>
      <c r="D2985">
        <v>0</v>
      </c>
      <c r="E2985">
        <v>0</v>
      </c>
      <c r="F2985">
        <v>0</v>
      </c>
      <c r="G2985">
        <v>2222222</v>
      </c>
      <c r="H2985">
        <v>0</v>
      </c>
      <c r="I2985">
        <v>0</v>
      </c>
      <c r="J2985">
        <v>0</v>
      </c>
      <c r="K2985">
        <v>0</v>
      </c>
      <c r="L2985">
        <v>0</v>
      </c>
      <c r="M2985">
        <v>0</v>
      </c>
    </row>
    <row r="2986" spans="2:13" x14ac:dyDescent="0.2">
      <c r="B2986">
        <v>0</v>
      </c>
      <c r="C2986">
        <v>0</v>
      </c>
      <c r="D2986">
        <v>0</v>
      </c>
      <c r="E2986">
        <v>0</v>
      </c>
      <c r="F2986">
        <v>0</v>
      </c>
      <c r="G2986">
        <v>2222222</v>
      </c>
      <c r="H2986">
        <v>0</v>
      </c>
      <c r="I2986">
        <v>0</v>
      </c>
      <c r="J2986">
        <v>0</v>
      </c>
      <c r="K2986">
        <v>0</v>
      </c>
      <c r="L2986">
        <v>0</v>
      </c>
      <c r="M2986">
        <v>0</v>
      </c>
    </row>
    <row r="2987" spans="2:13" x14ac:dyDescent="0.2">
      <c r="B2987">
        <v>0</v>
      </c>
      <c r="C2987">
        <v>0</v>
      </c>
      <c r="D2987">
        <v>0</v>
      </c>
      <c r="E2987">
        <v>0</v>
      </c>
      <c r="F2987">
        <v>0</v>
      </c>
      <c r="G2987">
        <v>2222222</v>
      </c>
      <c r="H2987">
        <v>0</v>
      </c>
      <c r="I2987">
        <v>0</v>
      </c>
      <c r="J2987">
        <v>0</v>
      </c>
      <c r="K2987">
        <v>0</v>
      </c>
      <c r="L2987">
        <v>0</v>
      </c>
      <c r="M2987">
        <v>0</v>
      </c>
    </row>
    <row r="2988" spans="2:13" x14ac:dyDescent="0.2">
      <c r="B2988">
        <v>0</v>
      </c>
      <c r="C2988">
        <v>0</v>
      </c>
      <c r="D2988">
        <v>0</v>
      </c>
      <c r="E2988">
        <v>0</v>
      </c>
      <c r="F2988">
        <v>0</v>
      </c>
      <c r="G2988">
        <v>2222222</v>
      </c>
      <c r="H2988">
        <v>0</v>
      </c>
      <c r="I2988">
        <v>0</v>
      </c>
      <c r="J2988">
        <v>0</v>
      </c>
      <c r="K2988">
        <v>0</v>
      </c>
      <c r="L2988">
        <v>0</v>
      </c>
      <c r="M2988">
        <v>0</v>
      </c>
    </row>
    <row r="2989" spans="2:13" x14ac:dyDescent="0.2">
      <c r="B2989">
        <v>0</v>
      </c>
      <c r="C2989">
        <v>0</v>
      </c>
      <c r="D2989">
        <v>0</v>
      </c>
      <c r="E2989">
        <v>0</v>
      </c>
      <c r="F2989">
        <v>0</v>
      </c>
      <c r="G2989">
        <v>2222222</v>
      </c>
      <c r="H2989">
        <v>0</v>
      </c>
      <c r="I2989">
        <v>0</v>
      </c>
      <c r="J2989">
        <v>0</v>
      </c>
      <c r="K2989">
        <v>0</v>
      </c>
      <c r="L2989">
        <v>0</v>
      </c>
      <c r="M2989">
        <v>0</v>
      </c>
    </row>
    <row r="2990" spans="2:13" x14ac:dyDescent="0.2">
      <c r="B2990">
        <v>0</v>
      </c>
      <c r="C2990">
        <v>0</v>
      </c>
      <c r="D2990">
        <v>0</v>
      </c>
      <c r="E2990">
        <v>0</v>
      </c>
      <c r="F2990">
        <v>0</v>
      </c>
      <c r="G2990">
        <v>2222222</v>
      </c>
      <c r="H2990">
        <v>0</v>
      </c>
      <c r="I2990">
        <v>0</v>
      </c>
      <c r="J2990">
        <v>0</v>
      </c>
      <c r="K2990">
        <v>0</v>
      </c>
      <c r="L2990">
        <v>0</v>
      </c>
      <c r="M2990">
        <v>0</v>
      </c>
    </row>
    <row r="2991" spans="2:13" x14ac:dyDescent="0.2">
      <c r="B2991">
        <v>0</v>
      </c>
      <c r="C2991">
        <v>0</v>
      </c>
      <c r="D2991">
        <v>0</v>
      </c>
      <c r="E2991">
        <v>0</v>
      </c>
      <c r="F2991">
        <v>0</v>
      </c>
      <c r="G2991">
        <v>2222222</v>
      </c>
      <c r="H2991">
        <v>0</v>
      </c>
      <c r="I2991">
        <v>0</v>
      </c>
      <c r="J2991">
        <v>0</v>
      </c>
      <c r="K2991">
        <v>0</v>
      </c>
      <c r="L2991">
        <v>0</v>
      </c>
      <c r="M2991">
        <v>0</v>
      </c>
    </row>
    <row r="2992" spans="2:13" x14ac:dyDescent="0.2">
      <c r="B2992">
        <v>0</v>
      </c>
      <c r="C2992">
        <v>0</v>
      </c>
      <c r="D2992">
        <v>0</v>
      </c>
      <c r="E2992">
        <v>0</v>
      </c>
      <c r="F2992">
        <v>0</v>
      </c>
      <c r="G2992">
        <v>2222222</v>
      </c>
      <c r="H2992">
        <v>0</v>
      </c>
      <c r="I2992">
        <v>0</v>
      </c>
      <c r="J2992">
        <v>0</v>
      </c>
      <c r="K2992">
        <v>0</v>
      </c>
      <c r="L2992">
        <v>0</v>
      </c>
      <c r="M2992">
        <v>0</v>
      </c>
    </row>
    <row r="2993" spans="2:13" x14ac:dyDescent="0.2">
      <c r="B2993">
        <v>0</v>
      </c>
      <c r="C2993" t="str">
        <v>Opening Balance</v>
      </c>
      <c r="D2993">
        <v>0</v>
      </c>
      <c r="E2993">
        <v>0</v>
      </c>
      <c r="F2993">
        <v>0</v>
      </c>
      <c r="G2993">
        <v>3333333</v>
      </c>
      <c r="H2993">
        <v>0</v>
      </c>
      <c r="I2993">
        <v>0</v>
      </c>
      <c r="J2993">
        <v>0</v>
      </c>
      <c r="K2993">
        <v>0</v>
      </c>
      <c r="L2993">
        <v>0</v>
      </c>
      <c r="M2993">
        <v>0</v>
      </c>
    </row>
    <row r="2994" spans="2:13" x14ac:dyDescent="0.2">
      <c r="B2994">
        <v>0</v>
      </c>
      <c r="C2994" t="str">
        <v>Please ignore this</v>
      </c>
      <c r="D2994" t="str">
        <v>999 Uncategorized expenses</v>
      </c>
      <c r="E2994" t="str">
        <v>999 Uncategorized expenses</v>
      </c>
      <c r="F2994">
        <v>0</v>
      </c>
      <c r="G2994">
        <v>3333333</v>
      </c>
      <c r="H2994">
        <v>0</v>
      </c>
      <c r="I2994">
        <v>0</v>
      </c>
      <c r="J2994">
        <v>0</v>
      </c>
      <c r="K2994">
        <v>0</v>
      </c>
      <c r="L2994">
        <v>0</v>
      </c>
      <c r="M2994">
        <v>0</v>
      </c>
    </row>
    <row r="2995" spans="2:13" x14ac:dyDescent="0.2">
      <c r="B2995">
        <v>0</v>
      </c>
      <c r="C2995">
        <v>0</v>
      </c>
      <c r="D2995">
        <v>0</v>
      </c>
      <c r="E2995">
        <v>0</v>
      </c>
      <c r="F2995">
        <v>0</v>
      </c>
      <c r="G2995">
        <v>3333333</v>
      </c>
      <c r="H2995">
        <v>0</v>
      </c>
      <c r="I2995">
        <v>0</v>
      </c>
      <c r="J2995">
        <v>0</v>
      </c>
      <c r="K2995">
        <v>0</v>
      </c>
      <c r="L2995">
        <v>0</v>
      </c>
      <c r="M2995">
        <v>0</v>
      </c>
    </row>
    <row r="2996" spans="2:13" x14ac:dyDescent="0.2">
      <c r="B2996">
        <v>0</v>
      </c>
      <c r="C2996">
        <v>0</v>
      </c>
      <c r="D2996">
        <v>0</v>
      </c>
      <c r="E2996">
        <v>0</v>
      </c>
      <c r="F2996">
        <v>0</v>
      </c>
      <c r="G2996">
        <v>3333333</v>
      </c>
      <c r="H2996">
        <v>0</v>
      </c>
      <c r="I2996">
        <v>0</v>
      </c>
      <c r="J2996">
        <v>0</v>
      </c>
      <c r="K2996">
        <v>0</v>
      </c>
      <c r="L2996">
        <v>0</v>
      </c>
      <c r="M2996">
        <v>0</v>
      </c>
    </row>
    <row r="2997" spans="2:13" x14ac:dyDescent="0.2">
      <c r="B2997">
        <v>0</v>
      </c>
      <c r="C2997">
        <v>0</v>
      </c>
      <c r="D2997">
        <v>0</v>
      </c>
      <c r="E2997">
        <v>0</v>
      </c>
      <c r="F2997">
        <v>0</v>
      </c>
      <c r="G2997">
        <v>3333333</v>
      </c>
      <c r="H2997">
        <v>0</v>
      </c>
      <c r="I2997">
        <v>0</v>
      </c>
      <c r="J2997">
        <v>0</v>
      </c>
      <c r="K2997">
        <v>0</v>
      </c>
      <c r="L2997">
        <v>0</v>
      </c>
      <c r="M2997">
        <v>0</v>
      </c>
    </row>
    <row r="2998" spans="2:13" x14ac:dyDescent="0.2">
      <c r="B2998">
        <v>0</v>
      </c>
      <c r="C2998">
        <v>0</v>
      </c>
      <c r="D2998">
        <v>0</v>
      </c>
      <c r="E2998">
        <v>0</v>
      </c>
      <c r="F2998">
        <v>0</v>
      </c>
      <c r="G2998">
        <v>3333333</v>
      </c>
      <c r="H2998">
        <v>0</v>
      </c>
      <c r="I2998">
        <v>0</v>
      </c>
      <c r="J2998">
        <v>0</v>
      </c>
      <c r="K2998">
        <v>0</v>
      </c>
      <c r="L2998">
        <v>0</v>
      </c>
      <c r="M2998">
        <v>0</v>
      </c>
    </row>
    <row r="2999" spans="2:13" x14ac:dyDescent="0.2">
      <c r="B2999">
        <v>0</v>
      </c>
      <c r="C2999">
        <v>0</v>
      </c>
      <c r="D2999">
        <v>0</v>
      </c>
      <c r="E2999">
        <v>0</v>
      </c>
      <c r="F2999">
        <v>0</v>
      </c>
      <c r="G2999">
        <v>3333333</v>
      </c>
      <c r="H2999">
        <v>0</v>
      </c>
      <c r="I2999">
        <v>0</v>
      </c>
      <c r="J2999">
        <v>0</v>
      </c>
      <c r="K2999">
        <v>0</v>
      </c>
      <c r="L2999">
        <v>0</v>
      </c>
      <c r="M2999">
        <v>0</v>
      </c>
    </row>
    <row r="3000" spans="2:13" x14ac:dyDescent="0.2">
      <c r="B3000">
        <v>0</v>
      </c>
      <c r="C3000">
        <v>0</v>
      </c>
      <c r="D3000">
        <v>0</v>
      </c>
      <c r="E3000">
        <v>0</v>
      </c>
      <c r="F3000">
        <v>0</v>
      </c>
      <c r="G3000">
        <v>3333333</v>
      </c>
      <c r="H3000">
        <v>0</v>
      </c>
      <c r="I3000">
        <v>0</v>
      </c>
      <c r="J3000">
        <v>0</v>
      </c>
      <c r="K3000">
        <v>0</v>
      </c>
      <c r="L3000">
        <v>0</v>
      </c>
      <c r="M3000">
        <v>0</v>
      </c>
    </row>
    <row r="3001" spans="2:13" x14ac:dyDescent="0.2">
      <c r="B3001">
        <v>0</v>
      </c>
      <c r="C3001">
        <v>0</v>
      </c>
      <c r="D3001">
        <v>0</v>
      </c>
      <c r="E3001">
        <v>0</v>
      </c>
      <c r="F3001">
        <v>0</v>
      </c>
      <c r="G3001">
        <v>3333333</v>
      </c>
      <c r="H3001">
        <v>0</v>
      </c>
      <c r="I3001">
        <v>0</v>
      </c>
      <c r="J3001">
        <v>0</v>
      </c>
      <c r="K3001">
        <v>0</v>
      </c>
      <c r="L3001">
        <v>0</v>
      </c>
      <c r="M3001">
        <v>0</v>
      </c>
    </row>
    <row r="3002" spans="2:13" x14ac:dyDescent="0.2">
      <c r="B3002">
        <v>0</v>
      </c>
      <c r="C3002">
        <v>0</v>
      </c>
      <c r="D3002">
        <v>0</v>
      </c>
      <c r="E3002">
        <v>0</v>
      </c>
      <c r="F3002">
        <v>0</v>
      </c>
      <c r="G3002">
        <v>3333333</v>
      </c>
      <c r="H3002">
        <v>0</v>
      </c>
      <c r="I3002">
        <v>0</v>
      </c>
      <c r="J3002">
        <v>0</v>
      </c>
      <c r="K3002">
        <v>0</v>
      </c>
      <c r="L3002">
        <v>0</v>
      </c>
      <c r="M3002">
        <v>0</v>
      </c>
    </row>
    <row r="3003" spans="2:13" x14ac:dyDescent="0.2">
      <c r="B3003">
        <v>0</v>
      </c>
      <c r="C3003">
        <v>0</v>
      </c>
      <c r="D3003">
        <v>0</v>
      </c>
      <c r="E3003">
        <v>0</v>
      </c>
      <c r="F3003">
        <v>0</v>
      </c>
      <c r="G3003">
        <v>3333333</v>
      </c>
      <c r="H3003">
        <v>0</v>
      </c>
      <c r="I3003">
        <v>0</v>
      </c>
      <c r="J3003">
        <v>0</v>
      </c>
      <c r="K3003">
        <v>0</v>
      </c>
      <c r="L3003">
        <v>0</v>
      </c>
      <c r="M3003">
        <v>0</v>
      </c>
    </row>
    <row r="3004" spans="2:13" x14ac:dyDescent="0.2">
      <c r="B3004">
        <v>0</v>
      </c>
      <c r="C3004">
        <v>0</v>
      </c>
      <c r="D3004">
        <v>0</v>
      </c>
      <c r="E3004">
        <v>0</v>
      </c>
      <c r="F3004">
        <v>0</v>
      </c>
      <c r="G3004">
        <v>3333333</v>
      </c>
      <c r="H3004">
        <v>0</v>
      </c>
      <c r="I3004">
        <v>0</v>
      </c>
      <c r="J3004">
        <v>0</v>
      </c>
      <c r="K3004">
        <v>0</v>
      </c>
      <c r="L3004">
        <v>0</v>
      </c>
      <c r="M3004">
        <v>0</v>
      </c>
    </row>
    <row r="3005" spans="2:13" x14ac:dyDescent="0.2">
      <c r="B3005">
        <v>0</v>
      </c>
      <c r="C3005">
        <v>0</v>
      </c>
      <c r="D3005">
        <v>0</v>
      </c>
      <c r="E3005">
        <v>0</v>
      </c>
      <c r="F3005">
        <v>0</v>
      </c>
      <c r="G3005">
        <v>3333333</v>
      </c>
      <c r="H3005">
        <v>0</v>
      </c>
      <c r="I3005">
        <v>0</v>
      </c>
      <c r="J3005">
        <v>0</v>
      </c>
      <c r="K3005">
        <v>0</v>
      </c>
      <c r="L3005">
        <v>0</v>
      </c>
      <c r="M3005">
        <v>0</v>
      </c>
    </row>
    <row r="3006" spans="2:13" x14ac:dyDescent="0.2">
      <c r="B3006">
        <v>0</v>
      </c>
      <c r="C3006">
        <v>0</v>
      </c>
      <c r="D3006">
        <v>0</v>
      </c>
      <c r="E3006">
        <v>0</v>
      </c>
      <c r="F3006">
        <v>0</v>
      </c>
      <c r="G3006">
        <v>3333333</v>
      </c>
      <c r="H3006">
        <v>0</v>
      </c>
      <c r="I3006">
        <v>0</v>
      </c>
      <c r="J3006">
        <v>0</v>
      </c>
      <c r="K3006">
        <v>0</v>
      </c>
      <c r="L3006">
        <v>0</v>
      </c>
      <c r="M3006">
        <v>0</v>
      </c>
    </row>
    <row r="3007" spans="2:13" x14ac:dyDescent="0.2">
      <c r="B3007">
        <v>0</v>
      </c>
      <c r="C3007">
        <v>0</v>
      </c>
      <c r="D3007">
        <v>0</v>
      </c>
      <c r="E3007">
        <v>0</v>
      </c>
      <c r="F3007">
        <v>0</v>
      </c>
      <c r="G3007">
        <v>3333333</v>
      </c>
      <c r="H3007">
        <v>0</v>
      </c>
      <c r="I3007">
        <v>0</v>
      </c>
      <c r="J3007">
        <v>0</v>
      </c>
      <c r="K3007">
        <v>0</v>
      </c>
      <c r="L3007">
        <v>0</v>
      </c>
      <c r="M3007">
        <v>0</v>
      </c>
    </row>
    <row r="3008" spans="2:13" x14ac:dyDescent="0.2">
      <c r="B3008">
        <v>0</v>
      </c>
      <c r="C3008">
        <v>0</v>
      </c>
      <c r="D3008">
        <v>0</v>
      </c>
      <c r="E3008">
        <v>0</v>
      </c>
      <c r="F3008">
        <v>0</v>
      </c>
      <c r="G3008">
        <v>3333333</v>
      </c>
      <c r="H3008">
        <v>0</v>
      </c>
      <c r="I3008">
        <v>0</v>
      </c>
      <c r="J3008">
        <v>0</v>
      </c>
      <c r="K3008">
        <v>0</v>
      </c>
      <c r="L3008">
        <v>0</v>
      </c>
      <c r="M3008">
        <v>0</v>
      </c>
    </row>
    <row r="3009" spans="2:13" x14ac:dyDescent="0.2">
      <c r="B3009">
        <v>0</v>
      </c>
      <c r="C3009">
        <v>0</v>
      </c>
      <c r="D3009">
        <v>0</v>
      </c>
      <c r="E3009">
        <v>0</v>
      </c>
      <c r="F3009">
        <v>0</v>
      </c>
      <c r="G3009">
        <v>3333333</v>
      </c>
      <c r="H3009">
        <v>0</v>
      </c>
      <c r="I3009">
        <v>0</v>
      </c>
      <c r="J3009">
        <v>0</v>
      </c>
      <c r="K3009">
        <v>0</v>
      </c>
      <c r="L3009">
        <v>0</v>
      </c>
      <c r="M3009">
        <v>0</v>
      </c>
    </row>
    <row r="3010" spans="2:13" x14ac:dyDescent="0.2">
      <c r="B3010">
        <v>0</v>
      </c>
      <c r="C3010">
        <v>0</v>
      </c>
      <c r="D3010">
        <v>0</v>
      </c>
      <c r="E3010">
        <v>0</v>
      </c>
      <c r="F3010">
        <v>0</v>
      </c>
      <c r="G3010">
        <v>3333333</v>
      </c>
      <c r="H3010">
        <v>0</v>
      </c>
      <c r="I3010">
        <v>0</v>
      </c>
      <c r="J3010">
        <v>0</v>
      </c>
      <c r="K3010">
        <v>0</v>
      </c>
      <c r="L3010">
        <v>0</v>
      </c>
      <c r="M3010">
        <v>0</v>
      </c>
    </row>
    <row r="3011" spans="2:13" x14ac:dyDescent="0.2">
      <c r="B3011">
        <v>0</v>
      </c>
      <c r="C3011">
        <v>0</v>
      </c>
      <c r="D3011">
        <v>0</v>
      </c>
      <c r="E3011">
        <v>0</v>
      </c>
      <c r="F3011">
        <v>0</v>
      </c>
      <c r="G3011">
        <v>3333333</v>
      </c>
      <c r="H3011">
        <v>0</v>
      </c>
      <c r="I3011">
        <v>0</v>
      </c>
      <c r="J3011">
        <v>0</v>
      </c>
      <c r="K3011">
        <v>0</v>
      </c>
      <c r="L3011">
        <v>0</v>
      </c>
      <c r="M3011">
        <v>0</v>
      </c>
    </row>
    <row r="3012" spans="2:13" x14ac:dyDescent="0.2">
      <c r="B3012">
        <v>0</v>
      </c>
      <c r="C3012">
        <v>0</v>
      </c>
      <c r="D3012">
        <v>0</v>
      </c>
      <c r="E3012">
        <v>0</v>
      </c>
      <c r="F3012">
        <v>0</v>
      </c>
      <c r="G3012">
        <v>3333333</v>
      </c>
      <c r="H3012">
        <v>0</v>
      </c>
      <c r="I3012">
        <v>0</v>
      </c>
      <c r="J3012">
        <v>0</v>
      </c>
      <c r="K3012">
        <v>0</v>
      </c>
      <c r="L3012">
        <v>0</v>
      </c>
      <c r="M3012">
        <v>0</v>
      </c>
    </row>
    <row r="3013" spans="2:13" x14ac:dyDescent="0.2">
      <c r="B3013">
        <v>0</v>
      </c>
      <c r="C3013">
        <v>0</v>
      </c>
      <c r="D3013">
        <v>0</v>
      </c>
      <c r="E3013">
        <v>0</v>
      </c>
      <c r="F3013">
        <v>0</v>
      </c>
      <c r="G3013">
        <v>3333333</v>
      </c>
      <c r="H3013">
        <v>0</v>
      </c>
      <c r="I3013">
        <v>0</v>
      </c>
      <c r="J3013">
        <v>0</v>
      </c>
      <c r="K3013">
        <v>0</v>
      </c>
      <c r="L3013">
        <v>0</v>
      </c>
      <c r="M3013">
        <v>0</v>
      </c>
    </row>
    <row r="3014" spans="2:13" x14ac:dyDescent="0.2">
      <c r="B3014">
        <v>0</v>
      </c>
      <c r="C3014">
        <v>0</v>
      </c>
      <c r="D3014">
        <v>0</v>
      </c>
      <c r="E3014">
        <v>0</v>
      </c>
      <c r="F3014">
        <v>0</v>
      </c>
      <c r="G3014">
        <v>3333333</v>
      </c>
      <c r="H3014">
        <v>0</v>
      </c>
      <c r="I3014">
        <v>0</v>
      </c>
      <c r="J3014">
        <v>0</v>
      </c>
      <c r="K3014">
        <v>0</v>
      </c>
      <c r="L3014">
        <v>0</v>
      </c>
      <c r="M3014">
        <v>0</v>
      </c>
    </row>
    <row r="3015" spans="2:13" x14ac:dyDescent="0.2">
      <c r="B3015">
        <v>0</v>
      </c>
      <c r="C3015">
        <v>0</v>
      </c>
      <c r="D3015">
        <v>0</v>
      </c>
      <c r="E3015">
        <v>0</v>
      </c>
      <c r="F3015">
        <v>0</v>
      </c>
      <c r="G3015">
        <v>3333333</v>
      </c>
      <c r="H3015">
        <v>0</v>
      </c>
      <c r="I3015">
        <v>0</v>
      </c>
      <c r="J3015">
        <v>0</v>
      </c>
      <c r="K3015">
        <v>0</v>
      </c>
      <c r="L3015">
        <v>0</v>
      </c>
      <c r="M3015">
        <v>0</v>
      </c>
    </row>
    <row r="3016" spans="2:13" x14ac:dyDescent="0.2">
      <c r="B3016">
        <v>0</v>
      </c>
      <c r="C3016">
        <v>0</v>
      </c>
      <c r="D3016">
        <v>0</v>
      </c>
      <c r="E3016">
        <v>0</v>
      </c>
      <c r="F3016">
        <v>0</v>
      </c>
      <c r="G3016">
        <v>3333333</v>
      </c>
      <c r="H3016">
        <v>0</v>
      </c>
      <c r="I3016">
        <v>0</v>
      </c>
      <c r="J3016">
        <v>0</v>
      </c>
      <c r="K3016">
        <v>0</v>
      </c>
      <c r="L3016">
        <v>0</v>
      </c>
      <c r="M3016">
        <v>0</v>
      </c>
    </row>
    <row r="3017" spans="2:13" x14ac:dyDescent="0.2">
      <c r="B3017">
        <v>0</v>
      </c>
      <c r="C3017">
        <v>0</v>
      </c>
      <c r="D3017">
        <v>0</v>
      </c>
      <c r="E3017">
        <v>0</v>
      </c>
      <c r="F3017">
        <v>0</v>
      </c>
      <c r="G3017">
        <v>3333333</v>
      </c>
      <c r="H3017">
        <v>0</v>
      </c>
      <c r="I3017">
        <v>0</v>
      </c>
      <c r="J3017">
        <v>0</v>
      </c>
      <c r="K3017">
        <v>0</v>
      </c>
      <c r="L3017">
        <v>0</v>
      </c>
      <c r="M3017">
        <v>0</v>
      </c>
    </row>
    <row r="3018" spans="2:13" x14ac:dyDescent="0.2">
      <c r="B3018">
        <v>0</v>
      </c>
      <c r="C3018">
        <v>0</v>
      </c>
      <c r="D3018">
        <v>0</v>
      </c>
      <c r="E3018">
        <v>0</v>
      </c>
      <c r="F3018">
        <v>0</v>
      </c>
      <c r="G3018">
        <v>3333333</v>
      </c>
      <c r="H3018">
        <v>0</v>
      </c>
      <c r="I3018">
        <v>0</v>
      </c>
      <c r="J3018">
        <v>0</v>
      </c>
      <c r="K3018">
        <v>0</v>
      </c>
      <c r="L3018">
        <v>0</v>
      </c>
      <c r="M3018">
        <v>0</v>
      </c>
    </row>
    <row r="3019" spans="2:13" x14ac:dyDescent="0.2">
      <c r="B3019">
        <v>0</v>
      </c>
      <c r="C3019">
        <v>0</v>
      </c>
      <c r="D3019">
        <v>0</v>
      </c>
      <c r="E3019">
        <v>0</v>
      </c>
      <c r="F3019">
        <v>0</v>
      </c>
      <c r="G3019">
        <v>3333333</v>
      </c>
      <c r="H3019">
        <v>0</v>
      </c>
      <c r="I3019">
        <v>0</v>
      </c>
      <c r="J3019">
        <v>0</v>
      </c>
      <c r="K3019">
        <v>0</v>
      </c>
      <c r="L3019">
        <v>0</v>
      </c>
      <c r="M3019">
        <v>0</v>
      </c>
    </row>
    <row r="3020" spans="2:13" x14ac:dyDescent="0.2">
      <c r="B3020">
        <v>0</v>
      </c>
      <c r="C3020">
        <v>0</v>
      </c>
      <c r="D3020">
        <v>0</v>
      </c>
      <c r="E3020">
        <v>0</v>
      </c>
      <c r="F3020">
        <v>0</v>
      </c>
      <c r="G3020">
        <v>3333333</v>
      </c>
      <c r="H3020">
        <v>0</v>
      </c>
      <c r="I3020">
        <v>0</v>
      </c>
      <c r="J3020">
        <v>0</v>
      </c>
      <c r="K3020">
        <v>0</v>
      </c>
      <c r="L3020">
        <v>0</v>
      </c>
      <c r="M3020">
        <v>0</v>
      </c>
    </row>
    <row r="3021" spans="2:13" x14ac:dyDescent="0.2">
      <c r="B3021">
        <v>0</v>
      </c>
      <c r="C3021">
        <v>0</v>
      </c>
      <c r="D3021">
        <v>0</v>
      </c>
      <c r="E3021">
        <v>0</v>
      </c>
      <c r="F3021">
        <v>0</v>
      </c>
      <c r="G3021">
        <v>3333333</v>
      </c>
      <c r="H3021">
        <v>0</v>
      </c>
      <c r="I3021">
        <v>0</v>
      </c>
      <c r="J3021">
        <v>0</v>
      </c>
      <c r="K3021">
        <v>0</v>
      </c>
      <c r="L3021">
        <v>0</v>
      </c>
      <c r="M3021">
        <v>0</v>
      </c>
    </row>
    <row r="3022" spans="2:13" x14ac:dyDescent="0.2">
      <c r="B3022">
        <v>0</v>
      </c>
      <c r="C3022">
        <v>0</v>
      </c>
      <c r="D3022">
        <v>0</v>
      </c>
      <c r="E3022">
        <v>0</v>
      </c>
      <c r="F3022">
        <v>0</v>
      </c>
      <c r="G3022">
        <v>3333333</v>
      </c>
      <c r="H3022">
        <v>0</v>
      </c>
      <c r="I3022">
        <v>0</v>
      </c>
      <c r="J3022">
        <v>0</v>
      </c>
      <c r="K3022">
        <v>0</v>
      </c>
      <c r="L3022">
        <v>0</v>
      </c>
      <c r="M3022">
        <v>0</v>
      </c>
    </row>
    <row r="3023" spans="2:13" x14ac:dyDescent="0.2">
      <c r="B3023">
        <v>0</v>
      </c>
      <c r="C3023">
        <v>0</v>
      </c>
      <c r="D3023">
        <v>0</v>
      </c>
      <c r="E3023">
        <v>0</v>
      </c>
      <c r="F3023">
        <v>0</v>
      </c>
      <c r="G3023">
        <v>3333333</v>
      </c>
      <c r="H3023">
        <v>0</v>
      </c>
      <c r="I3023">
        <v>0</v>
      </c>
      <c r="J3023">
        <v>0</v>
      </c>
      <c r="K3023">
        <v>0</v>
      </c>
      <c r="L3023">
        <v>0</v>
      </c>
      <c r="M3023">
        <v>0</v>
      </c>
    </row>
    <row r="3024" spans="2:13" x14ac:dyDescent="0.2">
      <c r="B3024">
        <v>0</v>
      </c>
      <c r="C3024">
        <v>0</v>
      </c>
      <c r="D3024">
        <v>0</v>
      </c>
      <c r="E3024">
        <v>0</v>
      </c>
      <c r="F3024">
        <v>0</v>
      </c>
      <c r="G3024">
        <v>3333333</v>
      </c>
      <c r="H3024">
        <v>0</v>
      </c>
      <c r="I3024">
        <v>0</v>
      </c>
      <c r="J3024">
        <v>0</v>
      </c>
      <c r="K3024">
        <v>0</v>
      </c>
      <c r="L3024">
        <v>0</v>
      </c>
      <c r="M3024">
        <v>0</v>
      </c>
    </row>
    <row r="3025" spans="2:13" x14ac:dyDescent="0.2">
      <c r="B3025">
        <v>0</v>
      </c>
      <c r="C3025">
        <v>0</v>
      </c>
      <c r="D3025">
        <v>0</v>
      </c>
      <c r="E3025">
        <v>0</v>
      </c>
      <c r="F3025">
        <v>0</v>
      </c>
      <c r="G3025">
        <v>3333333</v>
      </c>
      <c r="H3025">
        <v>0</v>
      </c>
      <c r="I3025">
        <v>0</v>
      </c>
      <c r="J3025">
        <v>0</v>
      </c>
      <c r="K3025">
        <v>0</v>
      </c>
      <c r="L3025">
        <v>0</v>
      </c>
      <c r="M3025">
        <v>0</v>
      </c>
    </row>
    <row r="3026" spans="2:13" x14ac:dyDescent="0.2">
      <c r="B3026">
        <v>0</v>
      </c>
      <c r="C3026">
        <v>0</v>
      </c>
      <c r="D3026">
        <v>0</v>
      </c>
      <c r="E3026">
        <v>0</v>
      </c>
      <c r="F3026">
        <v>0</v>
      </c>
      <c r="G3026">
        <v>3333333</v>
      </c>
      <c r="H3026">
        <v>0</v>
      </c>
      <c r="I3026">
        <v>0</v>
      </c>
      <c r="J3026">
        <v>0</v>
      </c>
      <c r="K3026">
        <v>0</v>
      </c>
      <c r="L3026">
        <v>0</v>
      </c>
      <c r="M3026">
        <v>0</v>
      </c>
    </row>
    <row r="3027" spans="2:13" x14ac:dyDescent="0.2">
      <c r="B3027">
        <v>0</v>
      </c>
      <c r="C3027">
        <v>0</v>
      </c>
      <c r="D3027">
        <v>0</v>
      </c>
      <c r="E3027">
        <v>0</v>
      </c>
      <c r="F3027">
        <v>0</v>
      </c>
      <c r="G3027">
        <v>3333333</v>
      </c>
      <c r="H3027">
        <v>0</v>
      </c>
      <c r="I3027">
        <v>0</v>
      </c>
      <c r="J3027">
        <v>0</v>
      </c>
      <c r="K3027">
        <v>0</v>
      </c>
      <c r="L3027">
        <v>0</v>
      </c>
      <c r="M3027">
        <v>0</v>
      </c>
    </row>
    <row r="3028" spans="2:13" x14ac:dyDescent="0.2">
      <c r="B3028">
        <v>0</v>
      </c>
      <c r="C3028">
        <v>0</v>
      </c>
      <c r="D3028">
        <v>0</v>
      </c>
      <c r="E3028">
        <v>0</v>
      </c>
      <c r="F3028">
        <v>0</v>
      </c>
      <c r="G3028">
        <v>3333333</v>
      </c>
      <c r="H3028">
        <v>0</v>
      </c>
      <c r="I3028">
        <v>0</v>
      </c>
      <c r="J3028">
        <v>0</v>
      </c>
      <c r="K3028">
        <v>0</v>
      </c>
      <c r="L3028">
        <v>0</v>
      </c>
      <c r="M3028">
        <v>0</v>
      </c>
    </row>
    <row r="3029" spans="2:13" x14ac:dyDescent="0.2">
      <c r="B3029">
        <v>0</v>
      </c>
      <c r="C3029">
        <v>0</v>
      </c>
      <c r="D3029">
        <v>0</v>
      </c>
      <c r="E3029">
        <v>0</v>
      </c>
      <c r="F3029">
        <v>0</v>
      </c>
      <c r="G3029">
        <v>3333333</v>
      </c>
      <c r="H3029">
        <v>0</v>
      </c>
      <c r="I3029">
        <v>0</v>
      </c>
      <c r="J3029">
        <v>0</v>
      </c>
      <c r="K3029">
        <v>0</v>
      </c>
      <c r="L3029">
        <v>0</v>
      </c>
      <c r="M3029">
        <v>0</v>
      </c>
    </row>
    <row r="3030" spans="2:13" x14ac:dyDescent="0.2">
      <c r="B3030">
        <v>0</v>
      </c>
      <c r="C3030">
        <v>0</v>
      </c>
      <c r="D3030">
        <v>0</v>
      </c>
      <c r="E3030">
        <v>0</v>
      </c>
      <c r="F3030">
        <v>0</v>
      </c>
      <c r="G3030">
        <v>3333333</v>
      </c>
      <c r="H3030">
        <v>0</v>
      </c>
      <c r="I3030">
        <v>0</v>
      </c>
      <c r="J3030">
        <v>0</v>
      </c>
      <c r="K3030">
        <v>0</v>
      </c>
      <c r="L3030">
        <v>0</v>
      </c>
      <c r="M3030">
        <v>0</v>
      </c>
    </row>
    <row r="3031" spans="2:13" x14ac:dyDescent="0.2">
      <c r="B3031">
        <v>0</v>
      </c>
      <c r="C3031">
        <v>0</v>
      </c>
      <c r="D3031">
        <v>0</v>
      </c>
      <c r="E3031">
        <v>0</v>
      </c>
      <c r="F3031">
        <v>0</v>
      </c>
      <c r="G3031">
        <v>3333333</v>
      </c>
      <c r="H3031">
        <v>0</v>
      </c>
      <c r="I3031">
        <v>0</v>
      </c>
      <c r="J3031">
        <v>0</v>
      </c>
      <c r="K3031">
        <v>0</v>
      </c>
      <c r="L3031">
        <v>0</v>
      </c>
      <c r="M3031">
        <v>0</v>
      </c>
    </row>
    <row r="3032" spans="2:13" x14ac:dyDescent="0.2">
      <c r="B3032">
        <v>0</v>
      </c>
      <c r="C3032">
        <v>0</v>
      </c>
      <c r="D3032">
        <v>0</v>
      </c>
      <c r="E3032">
        <v>0</v>
      </c>
      <c r="F3032">
        <v>0</v>
      </c>
      <c r="G3032">
        <v>3333333</v>
      </c>
      <c r="H3032">
        <v>0</v>
      </c>
      <c r="I3032">
        <v>0</v>
      </c>
      <c r="J3032">
        <v>0</v>
      </c>
      <c r="K3032">
        <v>0</v>
      </c>
      <c r="L3032">
        <v>0</v>
      </c>
      <c r="M3032">
        <v>0</v>
      </c>
    </row>
    <row r="3033" spans="2:13" x14ac:dyDescent="0.2">
      <c r="B3033">
        <v>0</v>
      </c>
      <c r="C3033">
        <v>0</v>
      </c>
      <c r="D3033">
        <v>0</v>
      </c>
      <c r="E3033">
        <v>0</v>
      </c>
      <c r="F3033">
        <v>0</v>
      </c>
      <c r="G3033">
        <v>3333333</v>
      </c>
      <c r="H3033">
        <v>0</v>
      </c>
      <c r="I3033">
        <v>0</v>
      </c>
      <c r="J3033">
        <v>0</v>
      </c>
      <c r="K3033">
        <v>0</v>
      </c>
      <c r="L3033">
        <v>0</v>
      </c>
      <c r="M3033">
        <v>0</v>
      </c>
    </row>
    <row r="3034" spans="2:13" x14ac:dyDescent="0.2">
      <c r="B3034">
        <v>0</v>
      </c>
      <c r="C3034">
        <v>0</v>
      </c>
      <c r="D3034">
        <v>0</v>
      </c>
      <c r="E3034">
        <v>0</v>
      </c>
      <c r="F3034">
        <v>0</v>
      </c>
      <c r="G3034">
        <v>3333333</v>
      </c>
      <c r="H3034">
        <v>0</v>
      </c>
      <c r="I3034">
        <v>0</v>
      </c>
      <c r="J3034">
        <v>0</v>
      </c>
      <c r="K3034">
        <v>0</v>
      </c>
      <c r="L3034">
        <v>0</v>
      </c>
      <c r="M3034">
        <v>0</v>
      </c>
    </row>
    <row r="3035" spans="2:13" x14ac:dyDescent="0.2">
      <c r="B3035">
        <v>0</v>
      </c>
      <c r="C3035">
        <v>0</v>
      </c>
      <c r="D3035">
        <v>0</v>
      </c>
      <c r="E3035">
        <v>0</v>
      </c>
      <c r="F3035">
        <v>0</v>
      </c>
      <c r="G3035">
        <v>3333333</v>
      </c>
      <c r="H3035">
        <v>0</v>
      </c>
      <c r="I3035">
        <v>0</v>
      </c>
      <c r="J3035">
        <v>0</v>
      </c>
      <c r="K3035">
        <v>0</v>
      </c>
      <c r="L3035">
        <v>0</v>
      </c>
      <c r="M3035">
        <v>0</v>
      </c>
    </row>
    <row r="3036" spans="2:13" x14ac:dyDescent="0.2">
      <c r="B3036">
        <v>0</v>
      </c>
      <c r="C3036">
        <v>0</v>
      </c>
      <c r="D3036">
        <v>0</v>
      </c>
      <c r="E3036">
        <v>0</v>
      </c>
      <c r="F3036">
        <v>0</v>
      </c>
      <c r="G3036">
        <v>3333333</v>
      </c>
      <c r="H3036">
        <v>0</v>
      </c>
      <c r="I3036">
        <v>0</v>
      </c>
      <c r="J3036">
        <v>0</v>
      </c>
      <c r="K3036">
        <v>0</v>
      </c>
      <c r="L3036">
        <v>0</v>
      </c>
      <c r="M3036">
        <v>0</v>
      </c>
    </row>
    <row r="3037" spans="2:13" x14ac:dyDescent="0.2">
      <c r="B3037">
        <v>0</v>
      </c>
      <c r="C3037">
        <v>0</v>
      </c>
      <c r="D3037">
        <v>0</v>
      </c>
      <c r="E3037">
        <v>0</v>
      </c>
      <c r="F3037">
        <v>0</v>
      </c>
      <c r="G3037">
        <v>3333333</v>
      </c>
      <c r="H3037">
        <v>0</v>
      </c>
      <c r="I3037">
        <v>0</v>
      </c>
      <c r="J3037">
        <v>0</v>
      </c>
      <c r="K3037">
        <v>0</v>
      </c>
      <c r="L3037">
        <v>0</v>
      </c>
      <c r="M3037">
        <v>0</v>
      </c>
    </row>
    <row r="3038" spans="2:13" x14ac:dyDescent="0.2">
      <c r="B3038">
        <v>0</v>
      </c>
      <c r="C3038">
        <v>0</v>
      </c>
      <c r="D3038">
        <v>0</v>
      </c>
      <c r="E3038">
        <v>0</v>
      </c>
      <c r="F3038">
        <v>0</v>
      </c>
      <c r="G3038">
        <v>3333333</v>
      </c>
      <c r="H3038">
        <v>0</v>
      </c>
      <c r="I3038">
        <v>0</v>
      </c>
      <c r="J3038">
        <v>0</v>
      </c>
      <c r="K3038">
        <v>0</v>
      </c>
      <c r="L3038">
        <v>0</v>
      </c>
      <c r="M3038">
        <v>0</v>
      </c>
    </row>
    <row r="3039" spans="2:13" x14ac:dyDescent="0.2">
      <c r="B3039">
        <v>0</v>
      </c>
      <c r="C3039">
        <v>0</v>
      </c>
      <c r="D3039">
        <v>0</v>
      </c>
      <c r="E3039">
        <v>0</v>
      </c>
      <c r="F3039">
        <v>0</v>
      </c>
      <c r="G3039">
        <v>3333333</v>
      </c>
      <c r="H3039">
        <v>0</v>
      </c>
      <c r="I3039">
        <v>0</v>
      </c>
      <c r="J3039">
        <v>0</v>
      </c>
      <c r="K3039">
        <v>0</v>
      </c>
      <c r="L3039">
        <v>0</v>
      </c>
      <c r="M3039">
        <v>0</v>
      </c>
    </row>
    <row r="3040" spans="2:13" x14ac:dyDescent="0.2">
      <c r="B3040">
        <v>0</v>
      </c>
      <c r="C3040">
        <v>0</v>
      </c>
      <c r="D3040">
        <v>0</v>
      </c>
      <c r="E3040">
        <v>0</v>
      </c>
      <c r="F3040">
        <v>0</v>
      </c>
      <c r="G3040">
        <v>3333333</v>
      </c>
      <c r="H3040">
        <v>0</v>
      </c>
      <c r="I3040">
        <v>0</v>
      </c>
      <c r="J3040">
        <v>0</v>
      </c>
      <c r="K3040">
        <v>0</v>
      </c>
      <c r="L3040">
        <v>0</v>
      </c>
      <c r="M3040">
        <v>0</v>
      </c>
    </row>
    <row r="3041" spans="2:13" x14ac:dyDescent="0.2">
      <c r="B3041">
        <v>0</v>
      </c>
      <c r="C3041">
        <v>0</v>
      </c>
      <c r="D3041">
        <v>0</v>
      </c>
      <c r="E3041">
        <v>0</v>
      </c>
      <c r="F3041">
        <v>0</v>
      </c>
      <c r="G3041">
        <v>3333333</v>
      </c>
      <c r="H3041">
        <v>0</v>
      </c>
      <c r="I3041">
        <v>0</v>
      </c>
      <c r="J3041">
        <v>0</v>
      </c>
      <c r="K3041">
        <v>0</v>
      </c>
      <c r="L3041">
        <v>0</v>
      </c>
      <c r="M3041">
        <v>0</v>
      </c>
    </row>
    <row r="3042" spans="2:13" x14ac:dyDescent="0.2">
      <c r="B3042">
        <v>0</v>
      </c>
      <c r="C3042">
        <v>0</v>
      </c>
      <c r="D3042">
        <v>0</v>
      </c>
      <c r="E3042">
        <v>0</v>
      </c>
      <c r="F3042">
        <v>0</v>
      </c>
      <c r="G3042">
        <v>3333333</v>
      </c>
      <c r="H3042">
        <v>0</v>
      </c>
      <c r="I3042">
        <v>0</v>
      </c>
      <c r="J3042">
        <v>0</v>
      </c>
      <c r="K3042">
        <v>0</v>
      </c>
      <c r="L3042">
        <v>0</v>
      </c>
      <c r="M3042">
        <v>0</v>
      </c>
    </row>
    <row r="3043" spans="2:13" x14ac:dyDescent="0.2">
      <c r="B3043">
        <v>0</v>
      </c>
      <c r="C3043">
        <v>0</v>
      </c>
      <c r="D3043">
        <v>0</v>
      </c>
      <c r="E3043">
        <v>0</v>
      </c>
      <c r="F3043">
        <v>0</v>
      </c>
      <c r="G3043">
        <v>3333333</v>
      </c>
      <c r="H3043">
        <v>0</v>
      </c>
      <c r="I3043">
        <v>0</v>
      </c>
      <c r="J3043">
        <v>0</v>
      </c>
      <c r="K3043">
        <v>0</v>
      </c>
      <c r="L3043">
        <v>0</v>
      </c>
      <c r="M3043">
        <v>0</v>
      </c>
    </row>
    <row r="3044" spans="2:13" x14ac:dyDescent="0.2">
      <c r="B3044">
        <v>0</v>
      </c>
      <c r="C3044">
        <v>0</v>
      </c>
      <c r="D3044">
        <v>0</v>
      </c>
      <c r="E3044">
        <v>0</v>
      </c>
      <c r="F3044">
        <v>0</v>
      </c>
      <c r="G3044">
        <v>3333333</v>
      </c>
      <c r="H3044">
        <v>0</v>
      </c>
      <c r="I3044">
        <v>0</v>
      </c>
      <c r="J3044">
        <v>0</v>
      </c>
      <c r="K3044">
        <v>0</v>
      </c>
      <c r="L3044">
        <v>0</v>
      </c>
      <c r="M3044">
        <v>0</v>
      </c>
    </row>
    <row r="3045" spans="2:13" x14ac:dyDescent="0.2">
      <c r="B3045">
        <v>0</v>
      </c>
      <c r="C3045">
        <v>0</v>
      </c>
      <c r="D3045">
        <v>0</v>
      </c>
      <c r="E3045">
        <v>0</v>
      </c>
      <c r="F3045">
        <v>0</v>
      </c>
      <c r="G3045">
        <v>3333333</v>
      </c>
      <c r="H3045">
        <v>0</v>
      </c>
      <c r="I3045">
        <v>0</v>
      </c>
      <c r="J3045">
        <v>0</v>
      </c>
      <c r="K3045">
        <v>0</v>
      </c>
      <c r="L3045">
        <v>0</v>
      </c>
      <c r="M3045">
        <v>0</v>
      </c>
    </row>
    <row r="3046" spans="2:13" x14ac:dyDescent="0.2">
      <c r="B3046">
        <v>0</v>
      </c>
      <c r="C3046">
        <v>0</v>
      </c>
      <c r="D3046">
        <v>0</v>
      </c>
      <c r="E3046">
        <v>0</v>
      </c>
      <c r="F3046">
        <v>0</v>
      </c>
      <c r="G3046">
        <v>3333333</v>
      </c>
      <c r="H3046">
        <v>0</v>
      </c>
      <c r="I3046">
        <v>0</v>
      </c>
      <c r="J3046">
        <v>0</v>
      </c>
      <c r="K3046">
        <v>0</v>
      </c>
      <c r="L3046">
        <v>0</v>
      </c>
      <c r="M3046">
        <v>0</v>
      </c>
    </row>
    <row r="3047" spans="2:13" x14ac:dyDescent="0.2">
      <c r="B3047">
        <v>0</v>
      </c>
      <c r="C3047">
        <v>0</v>
      </c>
      <c r="D3047">
        <v>0</v>
      </c>
      <c r="E3047">
        <v>0</v>
      </c>
      <c r="F3047">
        <v>0</v>
      </c>
      <c r="G3047">
        <v>3333333</v>
      </c>
      <c r="H3047">
        <v>0</v>
      </c>
      <c r="I3047">
        <v>0</v>
      </c>
      <c r="J3047">
        <v>0</v>
      </c>
      <c r="K3047">
        <v>0</v>
      </c>
      <c r="L3047">
        <v>0</v>
      </c>
      <c r="M3047">
        <v>0</v>
      </c>
    </row>
    <row r="3048" spans="2:13" x14ac:dyDescent="0.2">
      <c r="B3048">
        <v>0</v>
      </c>
      <c r="C3048">
        <v>0</v>
      </c>
      <c r="D3048">
        <v>0</v>
      </c>
      <c r="E3048">
        <v>0</v>
      </c>
      <c r="F3048">
        <v>0</v>
      </c>
      <c r="G3048">
        <v>3333333</v>
      </c>
      <c r="H3048">
        <v>0</v>
      </c>
      <c r="I3048">
        <v>0</v>
      </c>
      <c r="J3048">
        <v>0</v>
      </c>
      <c r="K3048">
        <v>0</v>
      </c>
      <c r="L3048">
        <v>0</v>
      </c>
      <c r="M3048">
        <v>0</v>
      </c>
    </row>
    <row r="3049" spans="2:13" x14ac:dyDescent="0.2">
      <c r="B3049">
        <v>0</v>
      </c>
      <c r="C3049">
        <v>0</v>
      </c>
      <c r="D3049">
        <v>0</v>
      </c>
      <c r="E3049">
        <v>0</v>
      </c>
      <c r="F3049">
        <v>0</v>
      </c>
      <c r="G3049">
        <v>3333333</v>
      </c>
      <c r="H3049">
        <v>0</v>
      </c>
      <c r="I3049">
        <v>0</v>
      </c>
      <c r="J3049">
        <v>0</v>
      </c>
      <c r="K3049">
        <v>0</v>
      </c>
      <c r="L3049">
        <v>0</v>
      </c>
      <c r="M3049">
        <v>0</v>
      </c>
    </row>
    <row r="3050" spans="2:13" x14ac:dyDescent="0.2">
      <c r="B3050">
        <v>0</v>
      </c>
      <c r="C3050">
        <v>0</v>
      </c>
      <c r="D3050">
        <v>0</v>
      </c>
      <c r="E3050">
        <v>0</v>
      </c>
      <c r="F3050">
        <v>0</v>
      </c>
      <c r="G3050">
        <v>3333333</v>
      </c>
      <c r="H3050">
        <v>0</v>
      </c>
      <c r="I3050">
        <v>0</v>
      </c>
      <c r="J3050">
        <v>0</v>
      </c>
      <c r="K3050">
        <v>0</v>
      </c>
      <c r="L3050">
        <v>0</v>
      </c>
      <c r="M3050">
        <v>0</v>
      </c>
    </row>
    <row r="3051" spans="2:13" x14ac:dyDescent="0.2">
      <c r="B3051">
        <v>0</v>
      </c>
      <c r="C3051">
        <v>0</v>
      </c>
      <c r="D3051">
        <v>0</v>
      </c>
      <c r="E3051">
        <v>0</v>
      </c>
      <c r="F3051">
        <v>0</v>
      </c>
      <c r="G3051">
        <v>3333333</v>
      </c>
      <c r="H3051">
        <v>0</v>
      </c>
      <c r="I3051">
        <v>0</v>
      </c>
      <c r="J3051">
        <v>0</v>
      </c>
      <c r="K3051">
        <v>0</v>
      </c>
      <c r="L3051">
        <v>0</v>
      </c>
      <c r="M3051">
        <v>0</v>
      </c>
    </row>
    <row r="3052" spans="2:13" x14ac:dyDescent="0.2">
      <c r="B3052">
        <v>0</v>
      </c>
      <c r="C3052">
        <v>0</v>
      </c>
      <c r="D3052">
        <v>0</v>
      </c>
      <c r="E3052">
        <v>0</v>
      </c>
      <c r="F3052">
        <v>0</v>
      </c>
      <c r="G3052">
        <v>3333333</v>
      </c>
      <c r="H3052">
        <v>0</v>
      </c>
      <c r="I3052">
        <v>0</v>
      </c>
      <c r="J3052">
        <v>0</v>
      </c>
      <c r="K3052">
        <v>0</v>
      </c>
      <c r="L3052">
        <v>0</v>
      </c>
      <c r="M3052">
        <v>0</v>
      </c>
    </row>
    <row r="3053" spans="2:13" x14ac:dyDescent="0.2">
      <c r="B3053">
        <v>0</v>
      </c>
      <c r="C3053">
        <v>0</v>
      </c>
      <c r="D3053">
        <v>0</v>
      </c>
      <c r="E3053">
        <v>0</v>
      </c>
      <c r="F3053">
        <v>0</v>
      </c>
      <c r="G3053">
        <v>3333333</v>
      </c>
      <c r="H3053">
        <v>0</v>
      </c>
      <c r="I3053">
        <v>0</v>
      </c>
      <c r="J3053">
        <v>0</v>
      </c>
      <c r="K3053">
        <v>0</v>
      </c>
      <c r="L3053">
        <v>0</v>
      </c>
      <c r="M3053">
        <v>0</v>
      </c>
    </row>
    <row r="3054" spans="2:13" x14ac:dyDescent="0.2">
      <c r="B3054">
        <v>0</v>
      </c>
      <c r="C3054">
        <v>0</v>
      </c>
      <c r="D3054">
        <v>0</v>
      </c>
      <c r="E3054">
        <v>0</v>
      </c>
      <c r="F3054">
        <v>0</v>
      </c>
      <c r="G3054">
        <v>3333333</v>
      </c>
      <c r="H3054">
        <v>0</v>
      </c>
      <c r="I3054">
        <v>0</v>
      </c>
      <c r="J3054">
        <v>0</v>
      </c>
      <c r="K3054">
        <v>0</v>
      </c>
      <c r="L3054">
        <v>0</v>
      </c>
      <c r="M3054">
        <v>0</v>
      </c>
    </row>
    <row r="3055" spans="2:13" x14ac:dyDescent="0.2">
      <c r="B3055">
        <v>0</v>
      </c>
      <c r="C3055">
        <v>0</v>
      </c>
      <c r="D3055">
        <v>0</v>
      </c>
      <c r="E3055">
        <v>0</v>
      </c>
      <c r="F3055">
        <v>0</v>
      </c>
      <c r="G3055">
        <v>3333333</v>
      </c>
      <c r="H3055">
        <v>0</v>
      </c>
      <c r="I3055">
        <v>0</v>
      </c>
      <c r="J3055">
        <v>0</v>
      </c>
      <c r="K3055">
        <v>0</v>
      </c>
      <c r="L3055">
        <v>0</v>
      </c>
      <c r="M3055">
        <v>0</v>
      </c>
    </row>
    <row r="3056" spans="2:13" x14ac:dyDescent="0.2">
      <c r="B3056">
        <v>0</v>
      </c>
      <c r="C3056">
        <v>0</v>
      </c>
      <c r="D3056">
        <v>0</v>
      </c>
      <c r="E3056">
        <v>0</v>
      </c>
      <c r="F3056">
        <v>0</v>
      </c>
      <c r="G3056">
        <v>3333333</v>
      </c>
      <c r="H3056">
        <v>0</v>
      </c>
      <c r="I3056">
        <v>0</v>
      </c>
      <c r="J3056">
        <v>0</v>
      </c>
      <c r="K3056">
        <v>0</v>
      </c>
      <c r="L3056">
        <v>0</v>
      </c>
      <c r="M3056">
        <v>0</v>
      </c>
    </row>
    <row r="3057" spans="2:13" x14ac:dyDescent="0.2">
      <c r="B3057">
        <v>0</v>
      </c>
      <c r="C3057">
        <v>0</v>
      </c>
      <c r="D3057">
        <v>0</v>
      </c>
      <c r="E3057">
        <v>0</v>
      </c>
      <c r="F3057">
        <v>0</v>
      </c>
      <c r="G3057">
        <v>3333333</v>
      </c>
      <c r="H3057">
        <v>0</v>
      </c>
      <c r="I3057">
        <v>0</v>
      </c>
      <c r="J3057">
        <v>0</v>
      </c>
      <c r="K3057">
        <v>0</v>
      </c>
      <c r="L3057">
        <v>0</v>
      </c>
      <c r="M3057">
        <v>0</v>
      </c>
    </row>
    <row r="3058" spans="2:13" x14ac:dyDescent="0.2">
      <c r="B3058">
        <v>0</v>
      </c>
      <c r="C3058">
        <v>0</v>
      </c>
      <c r="D3058">
        <v>0</v>
      </c>
      <c r="E3058">
        <v>0</v>
      </c>
      <c r="F3058">
        <v>0</v>
      </c>
      <c r="G3058">
        <v>3333333</v>
      </c>
      <c r="H3058">
        <v>0</v>
      </c>
      <c r="I3058">
        <v>0</v>
      </c>
      <c r="J3058">
        <v>0</v>
      </c>
      <c r="K3058">
        <v>0</v>
      </c>
      <c r="L3058">
        <v>0</v>
      </c>
      <c r="M3058">
        <v>0</v>
      </c>
    </row>
    <row r="3059" spans="2:13" x14ac:dyDescent="0.2">
      <c r="B3059">
        <v>0</v>
      </c>
      <c r="C3059">
        <v>0</v>
      </c>
      <c r="D3059">
        <v>0</v>
      </c>
      <c r="E3059">
        <v>0</v>
      </c>
      <c r="F3059">
        <v>0</v>
      </c>
      <c r="G3059">
        <v>3333333</v>
      </c>
      <c r="H3059">
        <v>0</v>
      </c>
      <c r="I3059">
        <v>0</v>
      </c>
      <c r="J3059">
        <v>0</v>
      </c>
      <c r="K3059">
        <v>0</v>
      </c>
      <c r="L3059">
        <v>0</v>
      </c>
      <c r="M3059">
        <v>0</v>
      </c>
    </row>
    <row r="3060" spans="2:13" x14ac:dyDescent="0.2">
      <c r="B3060">
        <v>0</v>
      </c>
      <c r="C3060">
        <v>0</v>
      </c>
      <c r="D3060">
        <v>0</v>
      </c>
      <c r="E3060">
        <v>0</v>
      </c>
      <c r="F3060">
        <v>0</v>
      </c>
      <c r="G3060">
        <v>3333333</v>
      </c>
      <c r="H3060">
        <v>0</v>
      </c>
      <c r="I3060">
        <v>0</v>
      </c>
      <c r="J3060">
        <v>0</v>
      </c>
      <c r="K3060">
        <v>0</v>
      </c>
      <c r="L3060">
        <v>0</v>
      </c>
      <c r="M3060">
        <v>0</v>
      </c>
    </row>
    <row r="3061" spans="2:13" x14ac:dyDescent="0.2">
      <c r="B3061">
        <v>0</v>
      </c>
      <c r="C3061">
        <v>0</v>
      </c>
      <c r="D3061">
        <v>0</v>
      </c>
      <c r="E3061">
        <v>0</v>
      </c>
      <c r="F3061">
        <v>0</v>
      </c>
      <c r="G3061">
        <v>3333333</v>
      </c>
      <c r="H3061">
        <v>0</v>
      </c>
      <c r="I3061">
        <v>0</v>
      </c>
      <c r="J3061">
        <v>0</v>
      </c>
      <c r="K3061">
        <v>0</v>
      </c>
      <c r="L3061">
        <v>0</v>
      </c>
      <c r="M3061">
        <v>0</v>
      </c>
    </row>
    <row r="3062" spans="2:13" x14ac:dyDescent="0.2">
      <c r="B3062">
        <v>0</v>
      </c>
      <c r="C3062">
        <v>0</v>
      </c>
      <c r="D3062">
        <v>0</v>
      </c>
      <c r="E3062">
        <v>0</v>
      </c>
      <c r="F3062">
        <v>0</v>
      </c>
      <c r="G3062">
        <v>3333333</v>
      </c>
      <c r="H3062">
        <v>0</v>
      </c>
      <c r="I3062">
        <v>0</v>
      </c>
      <c r="J3062">
        <v>0</v>
      </c>
      <c r="K3062">
        <v>0</v>
      </c>
      <c r="L3062">
        <v>0</v>
      </c>
      <c r="M3062">
        <v>0</v>
      </c>
    </row>
    <row r="3063" spans="2:13" x14ac:dyDescent="0.2">
      <c r="B3063">
        <v>0</v>
      </c>
      <c r="C3063">
        <v>0</v>
      </c>
      <c r="D3063">
        <v>0</v>
      </c>
      <c r="E3063">
        <v>0</v>
      </c>
      <c r="F3063">
        <v>0</v>
      </c>
      <c r="G3063">
        <v>3333333</v>
      </c>
      <c r="H3063">
        <v>0</v>
      </c>
      <c r="I3063">
        <v>0</v>
      </c>
      <c r="J3063">
        <v>0</v>
      </c>
      <c r="K3063">
        <v>0</v>
      </c>
      <c r="L3063">
        <v>0</v>
      </c>
      <c r="M3063">
        <v>0</v>
      </c>
    </row>
    <row r="3064" spans="2:13" x14ac:dyDescent="0.2">
      <c r="B3064">
        <v>0</v>
      </c>
      <c r="C3064">
        <v>0</v>
      </c>
      <c r="D3064">
        <v>0</v>
      </c>
      <c r="E3064">
        <v>0</v>
      </c>
      <c r="F3064">
        <v>0</v>
      </c>
      <c r="G3064">
        <v>3333333</v>
      </c>
      <c r="H3064">
        <v>0</v>
      </c>
      <c r="I3064">
        <v>0</v>
      </c>
      <c r="J3064">
        <v>0</v>
      </c>
      <c r="K3064">
        <v>0</v>
      </c>
      <c r="L3064">
        <v>0</v>
      </c>
      <c r="M3064">
        <v>0</v>
      </c>
    </row>
    <row r="3065" spans="2:13" x14ac:dyDescent="0.2">
      <c r="B3065">
        <v>0</v>
      </c>
      <c r="C3065">
        <v>0</v>
      </c>
      <c r="D3065">
        <v>0</v>
      </c>
      <c r="E3065">
        <v>0</v>
      </c>
      <c r="F3065">
        <v>0</v>
      </c>
      <c r="G3065">
        <v>3333333</v>
      </c>
      <c r="H3065">
        <v>0</v>
      </c>
      <c r="I3065">
        <v>0</v>
      </c>
      <c r="J3065">
        <v>0</v>
      </c>
      <c r="K3065">
        <v>0</v>
      </c>
      <c r="L3065">
        <v>0</v>
      </c>
      <c r="M3065">
        <v>0</v>
      </c>
    </row>
    <row r="3066" spans="2:13" x14ac:dyDescent="0.2">
      <c r="B3066">
        <v>0</v>
      </c>
      <c r="C3066">
        <v>0</v>
      </c>
      <c r="D3066">
        <v>0</v>
      </c>
      <c r="E3066">
        <v>0</v>
      </c>
      <c r="F3066">
        <v>0</v>
      </c>
      <c r="G3066">
        <v>3333333</v>
      </c>
      <c r="H3066">
        <v>0</v>
      </c>
      <c r="I3066">
        <v>0</v>
      </c>
      <c r="J3066">
        <v>0</v>
      </c>
      <c r="K3066">
        <v>0</v>
      </c>
      <c r="L3066">
        <v>0</v>
      </c>
      <c r="M3066">
        <v>0</v>
      </c>
    </row>
    <row r="3067" spans="2:13" x14ac:dyDescent="0.2">
      <c r="B3067">
        <v>0</v>
      </c>
      <c r="C3067">
        <v>0</v>
      </c>
      <c r="D3067">
        <v>0</v>
      </c>
      <c r="E3067">
        <v>0</v>
      </c>
      <c r="F3067">
        <v>0</v>
      </c>
      <c r="G3067">
        <v>3333333</v>
      </c>
      <c r="H3067">
        <v>0</v>
      </c>
      <c r="I3067">
        <v>0</v>
      </c>
      <c r="J3067">
        <v>0</v>
      </c>
      <c r="K3067">
        <v>0</v>
      </c>
      <c r="L3067">
        <v>0</v>
      </c>
      <c r="M3067">
        <v>0</v>
      </c>
    </row>
    <row r="3068" spans="2:13" x14ac:dyDescent="0.2">
      <c r="B3068">
        <v>0</v>
      </c>
      <c r="C3068">
        <v>0</v>
      </c>
      <c r="D3068">
        <v>0</v>
      </c>
      <c r="E3068">
        <v>0</v>
      </c>
      <c r="F3068">
        <v>0</v>
      </c>
      <c r="G3068">
        <v>3333333</v>
      </c>
      <c r="H3068">
        <v>0</v>
      </c>
      <c r="I3068">
        <v>0</v>
      </c>
      <c r="J3068">
        <v>0</v>
      </c>
      <c r="K3068">
        <v>0</v>
      </c>
      <c r="L3068">
        <v>0</v>
      </c>
      <c r="M3068">
        <v>0</v>
      </c>
    </row>
    <row r="3069" spans="2:13" x14ac:dyDescent="0.2">
      <c r="B3069">
        <v>0</v>
      </c>
      <c r="C3069">
        <v>0</v>
      </c>
      <c r="D3069">
        <v>0</v>
      </c>
      <c r="E3069">
        <v>0</v>
      </c>
      <c r="F3069">
        <v>0</v>
      </c>
      <c r="G3069">
        <v>3333333</v>
      </c>
      <c r="H3069">
        <v>0</v>
      </c>
      <c r="I3069">
        <v>0</v>
      </c>
      <c r="J3069">
        <v>0</v>
      </c>
      <c r="K3069">
        <v>0</v>
      </c>
      <c r="L3069">
        <v>0</v>
      </c>
      <c r="M3069">
        <v>0</v>
      </c>
    </row>
    <row r="3070" spans="2:13" x14ac:dyDescent="0.2">
      <c r="B3070">
        <v>0</v>
      </c>
      <c r="C3070">
        <v>0</v>
      </c>
      <c r="D3070">
        <v>0</v>
      </c>
      <c r="E3070">
        <v>0</v>
      </c>
      <c r="F3070">
        <v>0</v>
      </c>
      <c r="G3070">
        <v>3333333</v>
      </c>
      <c r="H3070">
        <v>0</v>
      </c>
      <c r="I3070">
        <v>0</v>
      </c>
      <c r="J3070">
        <v>0</v>
      </c>
      <c r="K3070">
        <v>0</v>
      </c>
      <c r="L3070">
        <v>0</v>
      </c>
      <c r="M3070">
        <v>0</v>
      </c>
    </row>
    <row r="3071" spans="2:13" x14ac:dyDescent="0.2">
      <c r="B3071">
        <v>0</v>
      </c>
      <c r="C3071">
        <v>0</v>
      </c>
      <c r="D3071">
        <v>0</v>
      </c>
      <c r="E3071">
        <v>0</v>
      </c>
      <c r="F3071">
        <v>0</v>
      </c>
      <c r="G3071">
        <v>3333333</v>
      </c>
      <c r="H3071">
        <v>0</v>
      </c>
      <c r="I3071">
        <v>0</v>
      </c>
      <c r="J3071">
        <v>0</v>
      </c>
      <c r="K3071">
        <v>0</v>
      </c>
      <c r="L3071">
        <v>0</v>
      </c>
      <c r="M3071">
        <v>0</v>
      </c>
    </row>
    <row r="3072" spans="2:13" x14ac:dyDescent="0.2">
      <c r="B3072">
        <v>0</v>
      </c>
      <c r="C3072">
        <v>0</v>
      </c>
      <c r="D3072">
        <v>0</v>
      </c>
      <c r="E3072">
        <v>0</v>
      </c>
      <c r="F3072">
        <v>0</v>
      </c>
      <c r="G3072">
        <v>3333333</v>
      </c>
      <c r="H3072">
        <v>0</v>
      </c>
      <c r="I3072">
        <v>0</v>
      </c>
      <c r="J3072">
        <v>0</v>
      </c>
      <c r="K3072">
        <v>0</v>
      </c>
      <c r="L3072">
        <v>0</v>
      </c>
      <c r="M3072">
        <v>0</v>
      </c>
    </row>
    <row r="3073" spans="2:13" x14ac:dyDescent="0.2">
      <c r="B3073">
        <v>0</v>
      </c>
      <c r="C3073">
        <v>0</v>
      </c>
      <c r="D3073">
        <v>0</v>
      </c>
      <c r="E3073">
        <v>0</v>
      </c>
      <c r="F3073">
        <v>0</v>
      </c>
      <c r="G3073">
        <v>3333333</v>
      </c>
      <c r="H3073">
        <v>0</v>
      </c>
      <c r="I3073">
        <v>0</v>
      </c>
      <c r="J3073">
        <v>0</v>
      </c>
      <c r="K3073">
        <v>0</v>
      </c>
      <c r="L3073">
        <v>0</v>
      </c>
      <c r="M3073">
        <v>0</v>
      </c>
    </row>
    <row r="3074" spans="2:13" x14ac:dyDescent="0.2">
      <c r="B3074">
        <v>0</v>
      </c>
      <c r="C3074">
        <v>0</v>
      </c>
      <c r="D3074">
        <v>0</v>
      </c>
      <c r="E3074">
        <v>0</v>
      </c>
      <c r="F3074">
        <v>0</v>
      </c>
      <c r="G3074">
        <v>3333333</v>
      </c>
      <c r="H3074">
        <v>0</v>
      </c>
      <c r="I3074">
        <v>0</v>
      </c>
      <c r="J3074">
        <v>0</v>
      </c>
      <c r="K3074">
        <v>0</v>
      </c>
      <c r="L3074">
        <v>0</v>
      </c>
      <c r="M3074">
        <v>0</v>
      </c>
    </row>
    <row r="3075" spans="2:13" x14ac:dyDescent="0.2">
      <c r="B3075">
        <v>0</v>
      </c>
      <c r="C3075">
        <v>0</v>
      </c>
      <c r="D3075">
        <v>0</v>
      </c>
      <c r="E3075">
        <v>0</v>
      </c>
      <c r="F3075">
        <v>0</v>
      </c>
      <c r="G3075">
        <v>3333333</v>
      </c>
      <c r="H3075">
        <v>0</v>
      </c>
      <c r="I3075">
        <v>0</v>
      </c>
      <c r="J3075">
        <v>0</v>
      </c>
      <c r="K3075">
        <v>0</v>
      </c>
      <c r="L3075">
        <v>0</v>
      </c>
      <c r="M3075">
        <v>0</v>
      </c>
    </row>
    <row r="3076" spans="2:13" x14ac:dyDescent="0.2">
      <c r="B3076">
        <v>0</v>
      </c>
      <c r="C3076">
        <v>0</v>
      </c>
      <c r="D3076">
        <v>0</v>
      </c>
      <c r="E3076">
        <v>0</v>
      </c>
      <c r="F3076">
        <v>0</v>
      </c>
      <c r="G3076">
        <v>3333333</v>
      </c>
      <c r="H3076">
        <v>0</v>
      </c>
      <c r="I3076">
        <v>0</v>
      </c>
      <c r="J3076">
        <v>0</v>
      </c>
      <c r="K3076">
        <v>0</v>
      </c>
      <c r="L3076">
        <v>0</v>
      </c>
      <c r="M3076">
        <v>0</v>
      </c>
    </row>
    <row r="3077" spans="2:13" x14ac:dyDescent="0.2">
      <c r="B3077">
        <v>0</v>
      </c>
      <c r="C3077">
        <v>0</v>
      </c>
      <c r="D3077">
        <v>0</v>
      </c>
      <c r="E3077">
        <v>0</v>
      </c>
      <c r="F3077">
        <v>0</v>
      </c>
      <c r="G3077">
        <v>3333333</v>
      </c>
      <c r="H3077">
        <v>0</v>
      </c>
      <c r="I3077">
        <v>0</v>
      </c>
      <c r="J3077">
        <v>0</v>
      </c>
      <c r="K3077">
        <v>0</v>
      </c>
      <c r="L3077">
        <v>0</v>
      </c>
      <c r="M3077">
        <v>0</v>
      </c>
    </row>
    <row r="3078" spans="2:13" x14ac:dyDescent="0.2">
      <c r="B3078">
        <v>0</v>
      </c>
      <c r="C3078">
        <v>0</v>
      </c>
      <c r="D3078">
        <v>0</v>
      </c>
      <c r="E3078">
        <v>0</v>
      </c>
      <c r="F3078">
        <v>0</v>
      </c>
      <c r="G3078">
        <v>3333333</v>
      </c>
      <c r="H3078">
        <v>0</v>
      </c>
      <c r="I3078">
        <v>0</v>
      </c>
      <c r="J3078">
        <v>0</v>
      </c>
      <c r="K3078">
        <v>0</v>
      </c>
      <c r="L3078">
        <v>0</v>
      </c>
      <c r="M3078">
        <v>0</v>
      </c>
    </row>
    <row r="3079" spans="2:13" x14ac:dyDescent="0.2">
      <c r="B3079">
        <v>0</v>
      </c>
      <c r="C3079">
        <v>0</v>
      </c>
      <c r="D3079">
        <v>0</v>
      </c>
      <c r="E3079">
        <v>0</v>
      </c>
      <c r="F3079">
        <v>0</v>
      </c>
      <c r="G3079">
        <v>3333333</v>
      </c>
      <c r="H3079">
        <v>0</v>
      </c>
      <c r="I3079">
        <v>0</v>
      </c>
      <c r="J3079">
        <v>0</v>
      </c>
      <c r="K3079">
        <v>0</v>
      </c>
      <c r="L3079">
        <v>0</v>
      </c>
      <c r="M3079">
        <v>0</v>
      </c>
    </row>
    <row r="3080" spans="2:13" x14ac:dyDescent="0.2">
      <c r="B3080">
        <v>0</v>
      </c>
      <c r="C3080">
        <v>0</v>
      </c>
      <c r="D3080">
        <v>0</v>
      </c>
      <c r="E3080">
        <v>0</v>
      </c>
      <c r="F3080">
        <v>0</v>
      </c>
      <c r="G3080">
        <v>3333333</v>
      </c>
      <c r="H3080">
        <v>0</v>
      </c>
      <c r="I3080">
        <v>0</v>
      </c>
      <c r="J3080">
        <v>0</v>
      </c>
      <c r="K3080">
        <v>0</v>
      </c>
      <c r="L3080">
        <v>0</v>
      </c>
      <c r="M3080">
        <v>0</v>
      </c>
    </row>
    <row r="3081" spans="2:13" x14ac:dyDescent="0.2">
      <c r="B3081">
        <v>0</v>
      </c>
      <c r="C3081">
        <v>0</v>
      </c>
      <c r="D3081">
        <v>0</v>
      </c>
      <c r="E3081">
        <v>0</v>
      </c>
      <c r="F3081">
        <v>0</v>
      </c>
      <c r="G3081">
        <v>3333333</v>
      </c>
      <c r="H3081">
        <v>0</v>
      </c>
      <c r="I3081">
        <v>0</v>
      </c>
      <c r="J3081">
        <v>0</v>
      </c>
      <c r="K3081">
        <v>0</v>
      </c>
      <c r="L3081">
        <v>0</v>
      </c>
      <c r="M3081">
        <v>0</v>
      </c>
    </row>
    <row r="3082" spans="2:13" x14ac:dyDescent="0.2">
      <c r="B3082">
        <v>0</v>
      </c>
      <c r="C3082">
        <v>0</v>
      </c>
      <c r="D3082">
        <v>0</v>
      </c>
      <c r="E3082">
        <v>0</v>
      </c>
      <c r="F3082">
        <v>0</v>
      </c>
      <c r="G3082">
        <v>3333333</v>
      </c>
      <c r="H3082">
        <v>0</v>
      </c>
      <c r="I3082">
        <v>0</v>
      </c>
      <c r="J3082">
        <v>0</v>
      </c>
      <c r="K3082">
        <v>0</v>
      </c>
      <c r="L3082">
        <v>0</v>
      </c>
      <c r="M3082">
        <v>0</v>
      </c>
    </row>
    <row r="3083" spans="2:13" x14ac:dyDescent="0.2">
      <c r="B3083">
        <v>0</v>
      </c>
      <c r="C3083">
        <v>0</v>
      </c>
      <c r="D3083">
        <v>0</v>
      </c>
      <c r="E3083">
        <v>0</v>
      </c>
      <c r="F3083">
        <v>0</v>
      </c>
      <c r="G3083">
        <v>3333333</v>
      </c>
      <c r="H3083">
        <v>0</v>
      </c>
      <c r="I3083">
        <v>0</v>
      </c>
      <c r="J3083">
        <v>0</v>
      </c>
      <c r="K3083">
        <v>0</v>
      </c>
      <c r="L3083">
        <v>0</v>
      </c>
      <c r="M3083">
        <v>0</v>
      </c>
    </row>
    <row r="3084" spans="2:13" x14ac:dyDescent="0.2">
      <c r="B3084">
        <v>0</v>
      </c>
      <c r="C3084">
        <v>0</v>
      </c>
      <c r="D3084">
        <v>0</v>
      </c>
      <c r="E3084">
        <v>0</v>
      </c>
      <c r="F3084">
        <v>0</v>
      </c>
      <c r="G3084">
        <v>3333333</v>
      </c>
      <c r="H3084">
        <v>0</v>
      </c>
      <c r="I3084">
        <v>0</v>
      </c>
      <c r="J3084">
        <v>0</v>
      </c>
      <c r="K3084">
        <v>0</v>
      </c>
      <c r="L3084">
        <v>0</v>
      </c>
      <c r="M3084">
        <v>0</v>
      </c>
    </row>
    <row r="3085" spans="2:13" x14ac:dyDescent="0.2">
      <c r="B3085">
        <v>0</v>
      </c>
      <c r="C3085">
        <v>0</v>
      </c>
      <c r="D3085">
        <v>0</v>
      </c>
      <c r="E3085">
        <v>0</v>
      </c>
      <c r="F3085">
        <v>0</v>
      </c>
      <c r="G3085">
        <v>3333333</v>
      </c>
      <c r="H3085">
        <v>0</v>
      </c>
      <c r="I3085">
        <v>0</v>
      </c>
      <c r="J3085">
        <v>0</v>
      </c>
      <c r="K3085">
        <v>0</v>
      </c>
      <c r="L3085">
        <v>0</v>
      </c>
      <c r="M3085">
        <v>0</v>
      </c>
    </row>
    <row r="3086" spans="2:13" x14ac:dyDescent="0.2">
      <c r="B3086">
        <v>0</v>
      </c>
      <c r="C3086">
        <v>0</v>
      </c>
      <c r="D3086">
        <v>0</v>
      </c>
      <c r="E3086">
        <v>0</v>
      </c>
      <c r="F3086">
        <v>0</v>
      </c>
      <c r="G3086">
        <v>3333333</v>
      </c>
      <c r="H3086">
        <v>0</v>
      </c>
      <c r="I3086">
        <v>0</v>
      </c>
      <c r="J3086">
        <v>0</v>
      </c>
      <c r="K3086">
        <v>0</v>
      </c>
      <c r="L3086">
        <v>0</v>
      </c>
      <c r="M3086">
        <v>0</v>
      </c>
    </row>
    <row r="3087" spans="2:13" x14ac:dyDescent="0.2">
      <c r="B3087">
        <v>0</v>
      </c>
      <c r="C3087">
        <v>0</v>
      </c>
      <c r="D3087">
        <v>0</v>
      </c>
      <c r="E3087">
        <v>0</v>
      </c>
      <c r="F3087">
        <v>0</v>
      </c>
      <c r="G3087">
        <v>3333333</v>
      </c>
      <c r="H3087">
        <v>0</v>
      </c>
      <c r="I3087">
        <v>0</v>
      </c>
      <c r="J3087">
        <v>0</v>
      </c>
      <c r="K3087">
        <v>0</v>
      </c>
      <c r="L3087">
        <v>0</v>
      </c>
      <c r="M3087">
        <v>0</v>
      </c>
    </row>
    <row r="3088" spans="2:13" x14ac:dyDescent="0.2">
      <c r="B3088">
        <v>0</v>
      </c>
      <c r="C3088">
        <v>0</v>
      </c>
      <c r="D3088">
        <v>0</v>
      </c>
      <c r="E3088">
        <v>0</v>
      </c>
      <c r="F3088">
        <v>0</v>
      </c>
      <c r="G3088">
        <v>3333333</v>
      </c>
      <c r="H3088">
        <v>0</v>
      </c>
      <c r="I3088">
        <v>0</v>
      </c>
      <c r="J3088">
        <v>0</v>
      </c>
      <c r="K3088">
        <v>0</v>
      </c>
      <c r="L3088">
        <v>0</v>
      </c>
      <c r="M3088">
        <v>0</v>
      </c>
    </row>
    <row r="3089" spans="2:13" x14ac:dyDescent="0.2">
      <c r="B3089">
        <v>0</v>
      </c>
      <c r="C3089">
        <v>0</v>
      </c>
      <c r="D3089">
        <v>0</v>
      </c>
      <c r="E3089">
        <v>0</v>
      </c>
      <c r="F3089">
        <v>0</v>
      </c>
      <c r="G3089">
        <v>3333333</v>
      </c>
      <c r="H3089">
        <v>0</v>
      </c>
      <c r="I3089">
        <v>0</v>
      </c>
      <c r="J3089">
        <v>0</v>
      </c>
      <c r="K3089">
        <v>0</v>
      </c>
      <c r="L3089">
        <v>0</v>
      </c>
      <c r="M3089">
        <v>0</v>
      </c>
    </row>
    <row r="3090" spans="2:13" x14ac:dyDescent="0.2">
      <c r="B3090">
        <v>0</v>
      </c>
      <c r="C3090">
        <v>0</v>
      </c>
      <c r="D3090">
        <v>0</v>
      </c>
      <c r="E3090">
        <v>0</v>
      </c>
      <c r="F3090">
        <v>0</v>
      </c>
      <c r="G3090">
        <v>3333333</v>
      </c>
      <c r="H3090">
        <v>0</v>
      </c>
      <c r="I3090">
        <v>0</v>
      </c>
      <c r="J3090">
        <v>0</v>
      </c>
      <c r="K3090">
        <v>0</v>
      </c>
      <c r="L3090">
        <v>0</v>
      </c>
      <c r="M3090">
        <v>0</v>
      </c>
    </row>
    <row r="3091" spans="2:13" x14ac:dyDescent="0.2">
      <c r="B3091">
        <v>0</v>
      </c>
      <c r="C3091">
        <v>0</v>
      </c>
      <c r="D3091">
        <v>0</v>
      </c>
      <c r="E3091">
        <v>0</v>
      </c>
      <c r="F3091">
        <v>0</v>
      </c>
      <c r="G3091">
        <v>3333333</v>
      </c>
      <c r="H3091">
        <v>0</v>
      </c>
      <c r="I3091">
        <v>0</v>
      </c>
      <c r="J3091">
        <v>0</v>
      </c>
      <c r="K3091">
        <v>0</v>
      </c>
      <c r="L3091">
        <v>0</v>
      </c>
      <c r="M3091">
        <v>0</v>
      </c>
    </row>
    <row r="3092" spans="2:13" x14ac:dyDescent="0.2">
      <c r="B3092">
        <v>0</v>
      </c>
      <c r="C3092">
        <v>0</v>
      </c>
      <c r="D3092">
        <v>0</v>
      </c>
      <c r="E3092">
        <v>0</v>
      </c>
      <c r="F3092">
        <v>0</v>
      </c>
      <c r="G3092">
        <v>3333333</v>
      </c>
      <c r="H3092">
        <v>0</v>
      </c>
      <c r="I3092">
        <v>0</v>
      </c>
      <c r="J3092">
        <v>0</v>
      </c>
      <c r="K3092">
        <v>0</v>
      </c>
      <c r="L3092">
        <v>0</v>
      </c>
      <c r="M3092">
        <v>0</v>
      </c>
    </row>
    <row r="3093" spans="2:13" x14ac:dyDescent="0.2">
      <c r="B3093">
        <v>0</v>
      </c>
      <c r="C3093">
        <v>0</v>
      </c>
      <c r="D3093">
        <v>0</v>
      </c>
      <c r="E3093">
        <v>0</v>
      </c>
      <c r="F3093">
        <v>0</v>
      </c>
      <c r="G3093">
        <v>3333333</v>
      </c>
      <c r="H3093">
        <v>0</v>
      </c>
      <c r="I3093">
        <v>0</v>
      </c>
      <c r="J3093">
        <v>0</v>
      </c>
      <c r="K3093">
        <v>0</v>
      </c>
      <c r="L3093">
        <v>0</v>
      </c>
      <c r="M3093">
        <v>0</v>
      </c>
    </row>
    <row r="3094" spans="2:13" x14ac:dyDescent="0.2">
      <c r="B3094">
        <v>0</v>
      </c>
      <c r="C3094">
        <v>0</v>
      </c>
      <c r="D3094">
        <v>0</v>
      </c>
      <c r="E3094">
        <v>0</v>
      </c>
      <c r="F3094">
        <v>0</v>
      </c>
      <c r="G3094">
        <v>3333333</v>
      </c>
      <c r="H3094">
        <v>0</v>
      </c>
      <c r="I3094">
        <v>0</v>
      </c>
      <c r="J3094">
        <v>0</v>
      </c>
      <c r="K3094">
        <v>0</v>
      </c>
      <c r="L3094">
        <v>0</v>
      </c>
      <c r="M3094">
        <v>0</v>
      </c>
    </row>
    <row r="3095" spans="2:13" x14ac:dyDescent="0.2">
      <c r="B3095">
        <v>0</v>
      </c>
      <c r="C3095">
        <v>0</v>
      </c>
      <c r="D3095">
        <v>0</v>
      </c>
      <c r="E3095">
        <v>0</v>
      </c>
      <c r="F3095">
        <v>0</v>
      </c>
      <c r="G3095">
        <v>3333333</v>
      </c>
      <c r="H3095">
        <v>0</v>
      </c>
      <c r="I3095">
        <v>0</v>
      </c>
      <c r="J3095">
        <v>0</v>
      </c>
      <c r="K3095">
        <v>0</v>
      </c>
      <c r="L3095">
        <v>0</v>
      </c>
      <c r="M3095">
        <v>0</v>
      </c>
    </row>
    <row r="3096" spans="2:13" x14ac:dyDescent="0.2">
      <c r="B3096">
        <v>0</v>
      </c>
      <c r="C3096">
        <v>0</v>
      </c>
      <c r="D3096">
        <v>0</v>
      </c>
      <c r="E3096">
        <v>0</v>
      </c>
      <c r="F3096">
        <v>0</v>
      </c>
      <c r="G3096">
        <v>3333333</v>
      </c>
      <c r="H3096">
        <v>0</v>
      </c>
      <c r="I3096">
        <v>0</v>
      </c>
      <c r="J3096">
        <v>0</v>
      </c>
      <c r="K3096">
        <v>0</v>
      </c>
      <c r="L3096">
        <v>0</v>
      </c>
      <c r="M3096">
        <v>0</v>
      </c>
    </row>
    <row r="3097" spans="2:13" x14ac:dyDescent="0.2">
      <c r="B3097">
        <v>0</v>
      </c>
      <c r="C3097">
        <v>0</v>
      </c>
      <c r="D3097">
        <v>0</v>
      </c>
      <c r="E3097">
        <v>0</v>
      </c>
      <c r="F3097">
        <v>0</v>
      </c>
      <c r="G3097">
        <v>3333333</v>
      </c>
      <c r="H3097">
        <v>0</v>
      </c>
      <c r="I3097">
        <v>0</v>
      </c>
      <c r="J3097">
        <v>0</v>
      </c>
      <c r="K3097">
        <v>0</v>
      </c>
      <c r="L3097">
        <v>0</v>
      </c>
      <c r="M3097">
        <v>0</v>
      </c>
    </row>
    <row r="3098" spans="2:13" x14ac:dyDescent="0.2">
      <c r="B3098">
        <v>0</v>
      </c>
      <c r="C3098">
        <v>0</v>
      </c>
      <c r="D3098">
        <v>0</v>
      </c>
      <c r="E3098">
        <v>0</v>
      </c>
      <c r="F3098">
        <v>0</v>
      </c>
      <c r="G3098">
        <v>3333333</v>
      </c>
      <c r="H3098">
        <v>0</v>
      </c>
      <c r="I3098">
        <v>0</v>
      </c>
      <c r="J3098">
        <v>0</v>
      </c>
      <c r="K3098">
        <v>0</v>
      </c>
      <c r="L3098">
        <v>0</v>
      </c>
      <c r="M3098">
        <v>0</v>
      </c>
    </row>
    <row r="3099" spans="2:13" x14ac:dyDescent="0.2">
      <c r="B3099">
        <v>0</v>
      </c>
      <c r="C3099">
        <v>0</v>
      </c>
      <c r="D3099">
        <v>0</v>
      </c>
      <c r="E3099">
        <v>0</v>
      </c>
      <c r="F3099">
        <v>0</v>
      </c>
      <c r="G3099">
        <v>3333333</v>
      </c>
      <c r="H3099">
        <v>0</v>
      </c>
      <c r="I3099">
        <v>0</v>
      </c>
      <c r="J3099">
        <v>0</v>
      </c>
      <c r="K3099">
        <v>0</v>
      </c>
      <c r="L3099">
        <v>0</v>
      </c>
      <c r="M3099">
        <v>0</v>
      </c>
    </row>
    <row r="3100" spans="2:13" x14ac:dyDescent="0.2">
      <c r="B3100">
        <v>0</v>
      </c>
      <c r="C3100">
        <v>0</v>
      </c>
      <c r="D3100">
        <v>0</v>
      </c>
      <c r="E3100">
        <v>0</v>
      </c>
      <c r="F3100">
        <v>0</v>
      </c>
      <c r="G3100">
        <v>3333333</v>
      </c>
      <c r="H3100">
        <v>0</v>
      </c>
      <c r="I3100">
        <v>0</v>
      </c>
      <c r="J3100">
        <v>0</v>
      </c>
      <c r="K3100">
        <v>0</v>
      </c>
      <c r="L3100">
        <v>0</v>
      </c>
      <c r="M3100">
        <v>0</v>
      </c>
    </row>
    <row r="3101" spans="2:13" x14ac:dyDescent="0.2">
      <c r="B3101">
        <v>0</v>
      </c>
      <c r="C3101">
        <v>0</v>
      </c>
      <c r="D3101">
        <v>0</v>
      </c>
      <c r="E3101">
        <v>0</v>
      </c>
      <c r="F3101">
        <v>0</v>
      </c>
      <c r="G3101">
        <v>3333333</v>
      </c>
      <c r="H3101">
        <v>0</v>
      </c>
      <c r="I3101">
        <v>0</v>
      </c>
      <c r="J3101">
        <v>0</v>
      </c>
      <c r="K3101">
        <v>0</v>
      </c>
      <c r="L3101">
        <v>0</v>
      </c>
      <c r="M3101">
        <v>0</v>
      </c>
    </row>
    <row r="3102" spans="2:13" x14ac:dyDescent="0.2">
      <c r="B3102">
        <v>0</v>
      </c>
      <c r="C3102">
        <v>0</v>
      </c>
      <c r="D3102">
        <v>0</v>
      </c>
      <c r="E3102">
        <v>0</v>
      </c>
      <c r="F3102">
        <v>0</v>
      </c>
      <c r="G3102">
        <v>3333333</v>
      </c>
      <c r="H3102">
        <v>0</v>
      </c>
      <c r="I3102">
        <v>0</v>
      </c>
      <c r="J3102">
        <v>0</v>
      </c>
      <c r="K3102">
        <v>0</v>
      </c>
      <c r="L3102">
        <v>0</v>
      </c>
      <c r="M3102">
        <v>0</v>
      </c>
    </row>
    <row r="3103" spans="2:13" x14ac:dyDescent="0.2">
      <c r="B3103">
        <v>0</v>
      </c>
      <c r="C3103">
        <v>0</v>
      </c>
      <c r="D3103">
        <v>0</v>
      </c>
      <c r="E3103">
        <v>0</v>
      </c>
      <c r="F3103">
        <v>0</v>
      </c>
      <c r="G3103">
        <v>3333333</v>
      </c>
      <c r="H3103">
        <v>0</v>
      </c>
      <c r="I3103">
        <v>0</v>
      </c>
      <c r="J3103">
        <v>0</v>
      </c>
      <c r="K3103">
        <v>0</v>
      </c>
      <c r="L3103">
        <v>0</v>
      </c>
      <c r="M3103">
        <v>0</v>
      </c>
    </row>
    <row r="3104" spans="2:13" x14ac:dyDescent="0.2">
      <c r="B3104">
        <v>0</v>
      </c>
      <c r="C3104">
        <v>0</v>
      </c>
      <c r="D3104">
        <v>0</v>
      </c>
      <c r="E3104">
        <v>0</v>
      </c>
      <c r="F3104">
        <v>0</v>
      </c>
      <c r="G3104">
        <v>3333333</v>
      </c>
      <c r="H3104">
        <v>0</v>
      </c>
      <c r="I3104">
        <v>0</v>
      </c>
      <c r="J3104">
        <v>0</v>
      </c>
      <c r="K3104">
        <v>0</v>
      </c>
      <c r="L3104">
        <v>0</v>
      </c>
      <c r="M3104">
        <v>0</v>
      </c>
    </row>
    <row r="3105" spans="2:13" x14ac:dyDescent="0.2">
      <c r="B3105">
        <v>0</v>
      </c>
      <c r="C3105">
        <v>0</v>
      </c>
      <c r="D3105">
        <v>0</v>
      </c>
      <c r="E3105">
        <v>0</v>
      </c>
      <c r="F3105">
        <v>0</v>
      </c>
      <c r="G3105">
        <v>3333333</v>
      </c>
      <c r="H3105">
        <v>0</v>
      </c>
      <c r="I3105">
        <v>0</v>
      </c>
      <c r="J3105">
        <v>0</v>
      </c>
      <c r="K3105">
        <v>0</v>
      </c>
      <c r="L3105">
        <v>0</v>
      </c>
      <c r="M3105">
        <v>0</v>
      </c>
    </row>
    <row r="3106" spans="2:13" x14ac:dyDescent="0.2">
      <c r="B3106">
        <v>0</v>
      </c>
      <c r="C3106">
        <v>0</v>
      </c>
      <c r="D3106">
        <v>0</v>
      </c>
      <c r="E3106">
        <v>0</v>
      </c>
      <c r="F3106">
        <v>0</v>
      </c>
      <c r="G3106">
        <v>3333333</v>
      </c>
      <c r="H3106">
        <v>0</v>
      </c>
      <c r="I3106">
        <v>0</v>
      </c>
      <c r="J3106">
        <v>0</v>
      </c>
      <c r="K3106">
        <v>0</v>
      </c>
      <c r="L3106">
        <v>0</v>
      </c>
      <c r="M3106">
        <v>0</v>
      </c>
    </row>
    <row r="3107" spans="2:13" x14ac:dyDescent="0.2">
      <c r="B3107">
        <v>0</v>
      </c>
      <c r="C3107">
        <v>0</v>
      </c>
      <c r="D3107">
        <v>0</v>
      </c>
      <c r="E3107">
        <v>0</v>
      </c>
      <c r="F3107">
        <v>0</v>
      </c>
      <c r="G3107">
        <v>3333333</v>
      </c>
      <c r="H3107">
        <v>0</v>
      </c>
      <c r="I3107">
        <v>0</v>
      </c>
      <c r="J3107">
        <v>0</v>
      </c>
      <c r="K3107">
        <v>0</v>
      </c>
      <c r="L3107">
        <v>0</v>
      </c>
      <c r="M3107">
        <v>0</v>
      </c>
    </row>
    <row r="3108" spans="2:13" x14ac:dyDescent="0.2">
      <c r="B3108">
        <v>0</v>
      </c>
      <c r="C3108">
        <v>0</v>
      </c>
      <c r="D3108">
        <v>0</v>
      </c>
      <c r="E3108">
        <v>0</v>
      </c>
      <c r="F3108">
        <v>0</v>
      </c>
      <c r="G3108">
        <v>3333333</v>
      </c>
      <c r="H3108">
        <v>0</v>
      </c>
      <c r="I3108">
        <v>0</v>
      </c>
      <c r="J3108">
        <v>0</v>
      </c>
      <c r="K3108">
        <v>0</v>
      </c>
      <c r="L3108">
        <v>0</v>
      </c>
      <c r="M3108">
        <v>0</v>
      </c>
    </row>
    <row r="3109" spans="2:13" x14ac:dyDescent="0.2">
      <c r="B3109">
        <v>0</v>
      </c>
      <c r="C3109">
        <v>0</v>
      </c>
      <c r="D3109">
        <v>0</v>
      </c>
      <c r="E3109">
        <v>0</v>
      </c>
      <c r="F3109">
        <v>0</v>
      </c>
      <c r="G3109">
        <v>3333333</v>
      </c>
      <c r="H3109">
        <v>0</v>
      </c>
      <c r="I3109">
        <v>0</v>
      </c>
      <c r="J3109">
        <v>0</v>
      </c>
      <c r="K3109">
        <v>0</v>
      </c>
      <c r="L3109">
        <v>0</v>
      </c>
      <c r="M3109">
        <v>0</v>
      </c>
    </row>
    <row r="3110" spans="2:13" x14ac:dyDescent="0.2">
      <c r="B3110">
        <v>0</v>
      </c>
      <c r="C3110">
        <v>0</v>
      </c>
      <c r="D3110">
        <v>0</v>
      </c>
      <c r="E3110">
        <v>0</v>
      </c>
      <c r="F3110">
        <v>0</v>
      </c>
      <c r="G3110">
        <v>3333333</v>
      </c>
      <c r="H3110">
        <v>0</v>
      </c>
      <c r="I3110">
        <v>0</v>
      </c>
      <c r="J3110">
        <v>0</v>
      </c>
      <c r="K3110">
        <v>0</v>
      </c>
      <c r="L3110">
        <v>0</v>
      </c>
      <c r="M3110">
        <v>0</v>
      </c>
    </row>
    <row r="3111" spans="2:13" x14ac:dyDescent="0.2">
      <c r="B3111">
        <v>0</v>
      </c>
      <c r="C3111">
        <v>0</v>
      </c>
      <c r="D3111">
        <v>0</v>
      </c>
      <c r="E3111">
        <v>0</v>
      </c>
      <c r="F3111">
        <v>0</v>
      </c>
      <c r="G3111">
        <v>3333333</v>
      </c>
      <c r="H3111">
        <v>0</v>
      </c>
      <c r="I3111">
        <v>0</v>
      </c>
      <c r="J3111">
        <v>0</v>
      </c>
      <c r="K3111">
        <v>0</v>
      </c>
      <c r="L3111">
        <v>0</v>
      </c>
      <c r="M3111">
        <v>0</v>
      </c>
    </row>
    <row r="3112" spans="2:13" x14ac:dyDescent="0.2">
      <c r="B3112">
        <v>0</v>
      </c>
      <c r="C3112">
        <v>0</v>
      </c>
      <c r="D3112">
        <v>0</v>
      </c>
      <c r="E3112">
        <v>0</v>
      </c>
      <c r="F3112">
        <v>0</v>
      </c>
      <c r="G3112">
        <v>3333333</v>
      </c>
      <c r="H3112">
        <v>0</v>
      </c>
      <c r="I3112">
        <v>0</v>
      </c>
      <c r="J3112">
        <v>0</v>
      </c>
      <c r="K3112">
        <v>0</v>
      </c>
      <c r="L3112">
        <v>0</v>
      </c>
      <c r="M3112">
        <v>0</v>
      </c>
    </row>
    <row r="3113" spans="2:13" x14ac:dyDescent="0.2">
      <c r="B3113">
        <v>0</v>
      </c>
      <c r="C3113">
        <v>0</v>
      </c>
      <c r="D3113">
        <v>0</v>
      </c>
      <c r="E3113">
        <v>0</v>
      </c>
      <c r="F3113">
        <v>0</v>
      </c>
      <c r="G3113">
        <v>3333333</v>
      </c>
      <c r="H3113">
        <v>0</v>
      </c>
      <c r="I3113">
        <v>0</v>
      </c>
      <c r="J3113">
        <v>0</v>
      </c>
      <c r="K3113">
        <v>0</v>
      </c>
      <c r="L3113">
        <v>0</v>
      </c>
      <c r="M3113">
        <v>0</v>
      </c>
    </row>
    <row r="3114" spans="2:13" x14ac:dyDescent="0.2">
      <c r="B3114">
        <v>0</v>
      </c>
      <c r="C3114">
        <v>0</v>
      </c>
      <c r="D3114">
        <v>0</v>
      </c>
      <c r="E3114">
        <v>0</v>
      </c>
      <c r="F3114">
        <v>0</v>
      </c>
      <c r="G3114">
        <v>3333333</v>
      </c>
      <c r="H3114">
        <v>0</v>
      </c>
      <c r="I3114">
        <v>0</v>
      </c>
      <c r="J3114">
        <v>0</v>
      </c>
      <c r="K3114">
        <v>0</v>
      </c>
      <c r="L3114">
        <v>0</v>
      </c>
      <c r="M3114">
        <v>0</v>
      </c>
    </row>
    <row r="3115" spans="2:13" x14ac:dyDescent="0.2">
      <c r="B3115">
        <v>0</v>
      </c>
      <c r="C3115">
        <v>0</v>
      </c>
      <c r="D3115">
        <v>0</v>
      </c>
      <c r="E3115">
        <v>0</v>
      </c>
      <c r="F3115">
        <v>0</v>
      </c>
      <c r="G3115">
        <v>3333333</v>
      </c>
      <c r="H3115">
        <v>0</v>
      </c>
      <c r="I3115">
        <v>0</v>
      </c>
      <c r="J3115">
        <v>0</v>
      </c>
      <c r="K3115">
        <v>0</v>
      </c>
      <c r="L3115">
        <v>0</v>
      </c>
      <c r="M3115">
        <v>0</v>
      </c>
    </row>
    <row r="3116" spans="2:13" x14ac:dyDescent="0.2">
      <c r="B3116">
        <v>0</v>
      </c>
      <c r="C3116">
        <v>0</v>
      </c>
      <c r="D3116">
        <v>0</v>
      </c>
      <c r="E3116">
        <v>0</v>
      </c>
      <c r="F3116">
        <v>0</v>
      </c>
      <c r="G3116">
        <v>3333333</v>
      </c>
      <c r="H3116">
        <v>0</v>
      </c>
      <c r="I3116">
        <v>0</v>
      </c>
      <c r="J3116">
        <v>0</v>
      </c>
      <c r="K3116">
        <v>0</v>
      </c>
      <c r="L3116">
        <v>0</v>
      </c>
      <c r="M3116">
        <v>0</v>
      </c>
    </row>
    <row r="3117" spans="2:13" x14ac:dyDescent="0.2">
      <c r="B3117">
        <v>0</v>
      </c>
      <c r="C3117">
        <v>0</v>
      </c>
      <c r="D3117">
        <v>0</v>
      </c>
      <c r="E3117">
        <v>0</v>
      </c>
      <c r="F3117">
        <v>0</v>
      </c>
      <c r="G3117">
        <v>3333333</v>
      </c>
      <c r="H3117">
        <v>0</v>
      </c>
      <c r="I3117">
        <v>0</v>
      </c>
      <c r="J3117">
        <v>0</v>
      </c>
      <c r="K3117">
        <v>0</v>
      </c>
      <c r="L3117">
        <v>0</v>
      </c>
      <c r="M3117">
        <v>0</v>
      </c>
    </row>
    <row r="3118" spans="2:13" x14ac:dyDescent="0.2">
      <c r="B3118">
        <v>0</v>
      </c>
      <c r="C3118">
        <v>0</v>
      </c>
      <c r="D3118">
        <v>0</v>
      </c>
      <c r="E3118">
        <v>0</v>
      </c>
      <c r="F3118">
        <v>0</v>
      </c>
      <c r="G3118">
        <v>3333333</v>
      </c>
      <c r="H3118">
        <v>0</v>
      </c>
      <c r="I3118">
        <v>0</v>
      </c>
      <c r="J3118">
        <v>0</v>
      </c>
      <c r="K3118">
        <v>0</v>
      </c>
      <c r="L3118">
        <v>0</v>
      </c>
      <c r="M3118">
        <v>0</v>
      </c>
    </row>
    <row r="3119" spans="2:13" x14ac:dyDescent="0.2">
      <c r="B3119">
        <v>0</v>
      </c>
      <c r="C3119">
        <v>0</v>
      </c>
      <c r="D3119">
        <v>0</v>
      </c>
      <c r="E3119">
        <v>0</v>
      </c>
      <c r="F3119">
        <v>0</v>
      </c>
      <c r="G3119">
        <v>3333333</v>
      </c>
      <c r="H3119">
        <v>0</v>
      </c>
      <c r="I3119">
        <v>0</v>
      </c>
      <c r="J3119">
        <v>0</v>
      </c>
      <c r="K3119">
        <v>0</v>
      </c>
      <c r="L3119">
        <v>0</v>
      </c>
      <c r="M3119">
        <v>0</v>
      </c>
    </row>
    <row r="3120" spans="2:13" x14ac:dyDescent="0.2">
      <c r="B3120">
        <v>0</v>
      </c>
      <c r="C3120">
        <v>0</v>
      </c>
      <c r="D3120">
        <v>0</v>
      </c>
      <c r="E3120">
        <v>0</v>
      </c>
      <c r="F3120">
        <v>0</v>
      </c>
      <c r="G3120">
        <v>3333333</v>
      </c>
      <c r="H3120">
        <v>0</v>
      </c>
      <c r="I3120">
        <v>0</v>
      </c>
      <c r="J3120">
        <v>0</v>
      </c>
      <c r="K3120">
        <v>0</v>
      </c>
      <c r="L3120">
        <v>0</v>
      </c>
      <c r="M3120">
        <v>0</v>
      </c>
    </row>
    <row r="3121" spans="2:13" x14ac:dyDescent="0.2">
      <c r="B3121">
        <v>0</v>
      </c>
      <c r="C3121">
        <v>0</v>
      </c>
      <c r="D3121">
        <v>0</v>
      </c>
      <c r="E3121">
        <v>0</v>
      </c>
      <c r="F3121">
        <v>0</v>
      </c>
      <c r="G3121">
        <v>3333333</v>
      </c>
      <c r="H3121">
        <v>0</v>
      </c>
      <c r="I3121">
        <v>0</v>
      </c>
      <c r="J3121">
        <v>0</v>
      </c>
      <c r="K3121">
        <v>0</v>
      </c>
      <c r="L3121">
        <v>0</v>
      </c>
      <c r="M3121">
        <v>0</v>
      </c>
    </row>
    <row r="3122" spans="2:13" x14ac:dyDescent="0.2">
      <c r="B3122">
        <v>0</v>
      </c>
      <c r="C3122">
        <v>0</v>
      </c>
      <c r="D3122">
        <v>0</v>
      </c>
      <c r="E3122">
        <v>0</v>
      </c>
      <c r="F3122">
        <v>0</v>
      </c>
      <c r="G3122">
        <v>3333333</v>
      </c>
      <c r="H3122">
        <v>0</v>
      </c>
      <c r="I3122">
        <v>0</v>
      </c>
      <c r="J3122">
        <v>0</v>
      </c>
      <c r="K3122">
        <v>0</v>
      </c>
      <c r="L3122">
        <v>0</v>
      </c>
      <c r="M3122">
        <v>0</v>
      </c>
    </row>
    <row r="3123" spans="2:13" x14ac:dyDescent="0.2">
      <c r="B3123">
        <v>0</v>
      </c>
      <c r="C3123">
        <v>0</v>
      </c>
      <c r="D3123">
        <v>0</v>
      </c>
      <c r="E3123">
        <v>0</v>
      </c>
      <c r="F3123">
        <v>0</v>
      </c>
      <c r="G3123">
        <v>3333333</v>
      </c>
      <c r="H3123">
        <v>0</v>
      </c>
      <c r="I3123">
        <v>0</v>
      </c>
      <c r="J3123">
        <v>0</v>
      </c>
      <c r="K3123">
        <v>0</v>
      </c>
      <c r="L3123">
        <v>0</v>
      </c>
      <c r="M3123">
        <v>0</v>
      </c>
    </row>
    <row r="3124" spans="2:13" x14ac:dyDescent="0.2">
      <c r="B3124">
        <v>0</v>
      </c>
      <c r="C3124">
        <v>0</v>
      </c>
      <c r="D3124">
        <v>0</v>
      </c>
      <c r="E3124">
        <v>0</v>
      </c>
      <c r="F3124">
        <v>0</v>
      </c>
      <c r="G3124">
        <v>3333333</v>
      </c>
      <c r="H3124">
        <v>0</v>
      </c>
      <c r="I3124">
        <v>0</v>
      </c>
      <c r="J3124">
        <v>0</v>
      </c>
      <c r="K3124">
        <v>0</v>
      </c>
      <c r="L3124">
        <v>0</v>
      </c>
      <c r="M3124">
        <v>0</v>
      </c>
    </row>
    <row r="3125" spans="2:13" x14ac:dyDescent="0.2">
      <c r="B3125">
        <v>0</v>
      </c>
      <c r="C3125">
        <v>0</v>
      </c>
      <c r="D3125">
        <v>0</v>
      </c>
      <c r="E3125">
        <v>0</v>
      </c>
      <c r="F3125">
        <v>0</v>
      </c>
      <c r="G3125">
        <v>3333333</v>
      </c>
      <c r="H3125">
        <v>0</v>
      </c>
      <c r="I3125">
        <v>0</v>
      </c>
      <c r="J3125">
        <v>0</v>
      </c>
      <c r="K3125">
        <v>0</v>
      </c>
      <c r="L3125">
        <v>0</v>
      </c>
      <c r="M3125">
        <v>0</v>
      </c>
    </row>
    <row r="3126" spans="2:13" x14ac:dyDescent="0.2">
      <c r="B3126">
        <v>0</v>
      </c>
      <c r="C3126">
        <v>0</v>
      </c>
      <c r="D3126">
        <v>0</v>
      </c>
      <c r="E3126">
        <v>0</v>
      </c>
      <c r="F3126">
        <v>0</v>
      </c>
      <c r="G3126">
        <v>3333333</v>
      </c>
      <c r="H3126">
        <v>0</v>
      </c>
      <c r="I3126">
        <v>0</v>
      </c>
      <c r="J3126">
        <v>0</v>
      </c>
      <c r="K3126">
        <v>0</v>
      </c>
      <c r="L3126">
        <v>0</v>
      </c>
      <c r="M3126">
        <v>0</v>
      </c>
    </row>
    <row r="3127" spans="2:13" x14ac:dyDescent="0.2">
      <c r="B3127">
        <v>0</v>
      </c>
      <c r="C3127">
        <v>0</v>
      </c>
      <c r="D3127">
        <v>0</v>
      </c>
      <c r="E3127">
        <v>0</v>
      </c>
      <c r="F3127">
        <v>0</v>
      </c>
      <c r="G3127">
        <v>3333333</v>
      </c>
      <c r="H3127">
        <v>0</v>
      </c>
      <c r="I3127">
        <v>0</v>
      </c>
      <c r="J3127">
        <v>0</v>
      </c>
      <c r="K3127">
        <v>0</v>
      </c>
      <c r="L3127">
        <v>0</v>
      </c>
      <c r="M3127">
        <v>0</v>
      </c>
    </row>
    <row r="3128" spans="2:13" x14ac:dyDescent="0.2">
      <c r="B3128">
        <v>0</v>
      </c>
      <c r="C3128">
        <v>0</v>
      </c>
      <c r="D3128">
        <v>0</v>
      </c>
      <c r="E3128">
        <v>0</v>
      </c>
      <c r="F3128">
        <v>0</v>
      </c>
      <c r="G3128">
        <v>3333333</v>
      </c>
      <c r="H3128">
        <v>0</v>
      </c>
      <c r="I3128">
        <v>0</v>
      </c>
      <c r="J3128">
        <v>0</v>
      </c>
      <c r="K3128">
        <v>0</v>
      </c>
      <c r="L3128">
        <v>0</v>
      </c>
      <c r="M3128">
        <v>0</v>
      </c>
    </row>
    <row r="3129" spans="2:13" x14ac:dyDescent="0.2">
      <c r="B3129">
        <v>0</v>
      </c>
      <c r="C3129">
        <v>0</v>
      </c>
      <c r="D3129">
        <v>0</v>
      </c>
      <c r="E3129">
        <v>0</v>
      </c>
      <c r="F3129">
        <v>0</v>
      </c>
      <c r="G3129">
        <v>3333333</v>
      </c>
      <c r="H3129">
        <v>0</v>
      </c>
      <c r="I3129">
        <v>0</v>
      </c>
      <c r="J3129">
        <v>0</v>
      </c>
      <c r="K3129">
        <v>0</v>
      </c>
      <c r="L3129">
        <v>0</v>
      </c>
      <c r="M3129">
        <v>0</v>
      </c>
    </row>
    <row r="3130" spans="2:13" x14ac:dyDescent="0.2">
      <c r="B3130">
        <v>0</v>
      </c>
      <c r="C3130">
        <v>0</v>
      </c>
      <c r="D3130">
        <v>0</v>
      </c>
      <c r="E3130">
        <v>0</v>
      </c>
      <c r="F3130">
        <v>0</v>
      </c>
      <c r="G3130">
        <v>3333333</v>
      </c>
      <c r="H3130">
        <v>0</v>
      </c>
      <c r="I3130">
        <v>0</v>
      </c>
      <c r="J3130">
        <v>0</v>
      </c>
      <c r="K3130">
        <v>0</v>
      </c>
      <c r="L3130">
        <v>0</v>
      </c>
      <c r="M3130">
        <v>0</v>
      </c>
    </row>
    <row r="3131" spans="2:13" x14ac:dyDescent="0.2">
      <c r="B3131">
        <v>0</v>
      </c>
      <c r="C3131">
        <v>0</v>
      </c>
      <c r="D3131">
        <v>0</v>
      </c>
      <c r="E3131">
        <v>0</v>
      </c>
      <c r="F3131">
        <v>0</v>
      </c>
      <c r="G3131">
        <v>3333333</v>
      </c>
      <c r="H3131">
        <v>0</v>
      </c>
      <c r="I3131">
        <v>0</v>
      </c>
      <c r="J3131">
        <v>0</v>
      </c>
      <c r="K3131">
        <v>0</v>
      </c>
      <c r="L3131">
        <v>0</v>
      </c>
      <c r="M3131">
        <v>0</v>
      </c>
    </row>
    <row r="3132" spans="2:13" x14ac:dyDescent="0.2">
      <c r="B3132">
        <v>0</v>
      </c>
      <c r="C3132">
        <v>0</v>
      </c>
      <c r="D3132">
        <v>0</v>
      </c>
      <c r="E3132">
        <v>0</v>
      </c>
      <c r="F3132">
        <v>0</v>
      </c>
      <c r="G3132">
        <v>3333333</v>
      </c>
      <c r="H3132">
        <v>0</v>
      </c>
      <c r="I3132">
        <v>0</v>
      </c>
      <c r="J3132">
        <v>0</v>
      </c>
      <c r="K3132">
        <v>0</v>
      </c>
      <c r="L3132">
        <v>0</v>
      </c>
      <c r="M3132">
        <v>0</v>
      </c>
    </row>
    <row r="3133" spans="2:13" x14ac:dyDescent="0.2">
      <c r="B3133">
        <v>0</v>
      </c>
      <c r="C3133">
        <v>0</v>
      </c>
      <c r="D3133">
        <v>0</v>
      </c>
      <c r="E3133">
        <v>0</v>
      </c>
      <c r="F3133">
        <v>0</v>
      </c>
      <c r="G3133">
        <v>3333333</v>
      </c>
      <c r="H3133">
        <v>0</v>
      </c>
      <c r="I3133">
        <v>0</v>
      </c>
      <c r="J3133">
        <v>0</v>
      </c>
      <c r="K3133">
        <v>0</v>
      </c>
      <c r="L3133">
        <v>0</v>
      </c>
      <c r="M3133">
        <v>0</v>
      </c>
    </row>
    <row r="3134" spans="2:13" x14ac:dyDescent="0.2">
      <c r="B3134">
        <v>0</v>
      </c>
      <c r="C3134">
        <v>0</v>
      </c>
      <c r="D3134">
        <v>0</v>
      </c>
      <c r="E3134">
        <v>0</v>
      </c>
      <c r="F3134">
        <v>0</v>
      </c>
      <c r="G3134">
        <v>3333333</v>
      </c>
      <c r="H3134">
        <v>0</v>
      </c>
      <c r="I3134">
        <v>0</v>
      </c>
      <c r="J3134">
        <v>0</v>
      </c>
      <c r="K3134">
        <v>0</v>
      </c>
      <c r="L3134">
        <v>0</v>
      </c>
      <c r="M3134">
        <v>0</v>
      </c>
    </row>
    <row r="3135" spans="2:13" x14ac:dyDescent="0.2">
      <c r="B3135">
        <v>0</v>
      </c>
      <c r="C3135">
        <v>0</v>
      </c>
      <c r="D3135">
        <v>0</v>
      </c>
      <c r="E3135">
        <v>0</v>
      </c>
      <c r="F3135">
        <v>0</v>
      </c>
      <c r="G3135">
        <v>3333333</v>
      </c>
      <c r="H3135">
        <v>0</v>
      </c>
      <c r="I3135">
        <v>0</v>
      </c>
      <c r="J3135">
        <v>0</v>
      </c>
      <c r="K3135">
        <v>0</v>
      </c>
      <c r="L3135">
        <v>0</v>
      </c>
      <c r="M3135">
        <v>0</v>
      </c>
    </row>
    <row r="3136" spans="2:13" x14ac:dyDescent="0.2">
      <c r="B3136">
        <v>0</v>
      </c>
      <c r="C3136">
        <v>0</v>
      </c>
      <c r="D3136">
        <v>0</v>
      </c>
      <c r="E3136">
        <v>0</v>
      </c>
      <c r="F3136">
        <v>0</v>
      </c>
      <c r="G3136">
        <v>3333333</v>
      </c>
      <c r="H3136">
        <v>0</v>
      </c>
      <c r="I3136">
        <v>0</v>
      </c>
      <c r="J3136">
        <v>0</v>
      </c>
      <c r="K3136">
        <v>0</v>
      </c>
      <c r="L3136">
        <v>0</v>
      </c>
      <c r="M3136">
        <v>0</v>
      </c>
    </row>
    <row r="3137" spans="2:13" x14ac:dyDescent="0.2">
      <c r="B3137">
        <v>0</v>
      </c>
      <c r="C3137">
        <v>0</v>
      </c>
      <c r="D3137">
        <v>0</v>
      </c>
      <c r="E3137">
        <v>0</v>
      </c>
      <c r="F3137">
        <v>0</v>
      </c>
      <c r="G3137">
        <v>3333333</v>
      </c>
      <c r="H3137">
        <v>0</v>
      </c>
      <c r="I3137">
        <v>0</v>
      </c>
      <c r="J3137">
        <v>0</v>
      </c>
      <c r="K3137">
        <v>0</v>
      </c>
      <c r="L3137">
        <v>0</v>
      </c>
      <c r="M3137">
        <v>0</v>
      </c>
    </row>
    <row r="3138" spans="2:13" x14ac:dyDescent="0.2">
      <c r="B3138">
        <v>0</v>
      </c>
      <c r="C3138">
        <v>0</v>
      </c>
      <c r="D3138">
        <v>0</v>
      </c>
      <c r="E3138">
        <v>0</v>
      </c>
      <c r="F3138">
        <v>0</v>
      </c>
      <c r="G3138">
        <v>3333333</v>
      </c>
      <c r="H3138">
        <v>0</v>
      </c>
      <c r="I3138">
        <v>0</v>
      </c>
      <c r="J3138">
        <v>0</v>
      </c>
      <c r="K3138">
        <v>0</v>
      </c>
      <c r="L3138">
        <v>0</v>
      </c>
      <c r="M3138">
        <v>0</v>
      </c>
    </row>
    <row r="3139" spans="2:13" x14ac:dyDescent="0.2">
      <c r="B3139">
        <v>0</v>
      </c>
      <c r="C3139">
        <v>0</v>
      </c>
      <c r="D3139">
        <v>0</v>
      </c>
      <c r="E3139">
        <v>0</v>
      </c>
      <c r="F3139">
        <v>0</v>
      </c>
      <c r="G3139">
        <v>3333333</v>
      </c>
      <c r="H3139">
        <v>0</v>
      </c>
      <c r="I3139">
        <v>0</v>
      </c>
      <c r="J3139">
        <v>0</v>
      </c>
      <c r="K3139">
        <v>0</v>
      </c>
      <c r="L3139">
        <v>0</v>
      </c>
      <c r="M3139">
        <v>0</v>
      </c>
    </row>
    <row r="3140" spans="2:13" x14ac:dyDescent="0.2">
      <c r="B3140">
        <v>0</v>
      </c>
      <c r="C3140">
        <v>0</v>
      </c>
      <c r="D3140">
        <v>0</v>
      </c>
      <c r="E3140">
        <v>0</v>
      </c>
      <c r="F3140">
        <v>0</v>
      </c>
      <c r="G3140">
        <v>3333333</v>
      </c>
      <c r="H3140">
        <v>0</v>
      </c>
      <c r="I3140">
        <v>0</v>
      </c>
      <c r="J3140">
        <v>0</v>
      </c>
      <c r="K3140">
        <v>0</v>
      </c>
      <c r="L3140">
        <v>0</v>
      </c>
      <c r="M3140">
        <v>0</v>
      </c>
    </row>
    <row r="3141" spans="2:13" x14ac:dyDescent="0.2">
      <c r="B3141">
        <v>0</v>
      </c>
      <c r="C3141">
        <v>0</v>
      </c>
      <c r="D3141">
        <v>0</v>
      </c>
      <c r="E3141">
        <v>0</v>
      </c>
      <c r="F3141">
        <v>0</v>
      </c>
      <c r="G3141">
        <v>3333333</v>
      </c>
      <c r="H3141">
        <v>0</v>
      </c>
      <c r="I3141">
        <v>0</v>
      </c>
      <c r="J3141">
        <v>0</v>
      </c>
      <c r="K3141">
        <v>0</v>
      </c>
      <c r="L3141">
        <v>0</v>
      </c>
      <c r="M3141">
        <v>0</v>
      </c>
    </row>
    <row r="3142" spans="2:13" x14ac:dyDescent="0.2">
      <c r="B3142">
        <v>0</v>
      </c>
      <c r="C3142">
        <v>0</v>
      </c>
      <c r="D3142">
        <v>0</v>
      </c>
      <c r="E3142">
        <v>0</v>
      </c>
      <c r="F3142">
        <v>0</v>
      </c>
      <c r="G3142">
        <v>3333333</v>
      </c>
      <c r="H3142">
        <v>0</v>
      </c>
      <c r="I3142">
        <v>0</v>
      </c>
      <c r="J3142">
        <v>0</v>
      </c>
      <c r="K3142">
        <v>0</v>
      </c>
      <c r="L3142">
        <v>0</v>
      </c>
      <c r="M3142">
        <v>0</v>
      </c>
    </row>
    <row r="3143" spans="2:13" x14ac:dyDescent="0.2">
      <c r="B3143">
        <v>0</v>
      </c>
      <c r="C3143">
        <v>0</v>
      </c>
      <c r="D3143">
        <v>0</v>
      </c>
      <c r="E3143">
        <v>0</v>
      </c>
      <c r="F3143">
        <v>0</v>
      </c>
      <c r="G3143">
        <v>3333333</v>
      </c>
      <c r="H3143">
        <v>0</v>
      </c>
      <c r="I3143">
        <v>0</v>
      </c>
      <c r="J3143">
        <v>0</v>
      </c>
      <c r="K3143">
        <v>0</v>
      </c>
      <c r="L3143">
        <v>0</v>
      </c>
      <c r="M3143">
        <v>0</v>
      </c>
    </row>
    <row r="3144" spans="2:13" x14ac:dyDescent="0.2">
      <c r="B3144">
        <v>0</v>
      </c>
      <c r="C3144">
        <v>0</v>
      </c>
      <c r="D3144">
        <v>0</v>
      </c>
      <c r="E3144">
        <v>0</v>
      </c>
      <c r="F3144">
        <v>0</v>
      </c>
      <c r="G3144">
        <v>3333333</v>
      </c>
      <c r="H3144">
        <v>0</v>
      </c>
      <c r="I3144">
        <v>0</v>
      </c>
      <c r="J3144">
        <v>0</v>
      </c>
      <c r="K3144">
        <v>0</v>
      </c>
      <c r="L3144">
        <v>0</v>
      </c>
      <c r="M3144">
        <v>0</v>
      </c>
    </row>
    <row r="3145" spans="2:13" x14ac:dyDescent="0.2">
      <c r="B3145">
        <v>0</v>
      </c>
      <c r="C3145">
        <v>0</v>
      </c>
      <c r="D3145">
        <v>0</v>
      </c>
      <c r="E3145">
        <v>0</v>
      </c>
      <c r="F3145">
        <v>0</v>
      </c>
      <c r="G3145">
        <v>3333333</v>
      </c>
      <c r="H3145">
        <v>0</v>
      </c>
      <c r="I3145">
        <v>0</v>
      </c>
      <c r="J3145">
        <v>0</v>
      </c>
      <c r="K3145">
        <v>0</v>
      </c>
      <c r="L3145">
        <v>0</v>
      </c>
      <c r="M3145">
        <v>0</v>
      </c>
    </row>
    <row r="3146" spans="2:13" x14ac:dyDescent="0.2">
      <c r="B3146">
        <v>0</v>
      </c>
      <c r="C3146">
        <v>0</v>
      </c>
      <c r="D3146">
        <v>0</v>
      </c>
      <c r="E3146">
        <v>0</v>
      </c>
      <c r="F3146">
        <v>0</v>
      </c>
      <c r="G3146">
        <v>3333333</v>
      </c>
      <c r="H3146">
        <v>0</v>
      </c>
      <c r="I3146">
        <v>0</v>
      </c>
      <c r="J3146">
        <v>0</v>
      </c>
      <c r="K3146">
        <v>0</v>
      </c>
      <c r="L3146">
        <v>0</v>
      </c>
      <c r="M3146">
        <v>0</v>
      </c>
    </row>
    <row r="3147" spans="2:13" x14ac:dyDescent="0.2">
      <c r="B3147">
        <v>0</v>
      </c>
      <c r="C3147">
        <v>0</v>
      </c>
      <c r="D3147">
        <v>0</v>
      </c>
      <c r="E3147">
        <v>0</v>
      </c>
      <c r="F3147">
        <v>0</v>
      </c>
      <c r="G3147">
        <v>3333333</v>
      </c>
      <c r="H3147">
        <v>0</v>
      </c>
      <c r="I3147">
        <v>0</v>
      </c>
      <c r="J3147">
        <v>0</v>
      </c>
      <c r="K3147">
        <v>0</v>
      </c>
      <c r="L3147">
        <v>0</v>
      </c>
      <c r="M3147">
        <v>0</v>
      </c>
    </row>
    <row r="3148" spans="2:13" x14ac:dyDescent="0.2">
      <c r="B3148">
        <v>0</v>
      </c>
      <c r="C3148">
        <v>0</v>
      </c>
      <c r="D3148">
        <v>0</v>
      </c>
      <c r="E3148">
        <v>0</v>
      </c>
      <c r="F3148">
        <v>0</v>
      </c>
      <c r="G3148">
        <v>3333333</v>
      </c>
      <c r="H3148">
        <v>0</v>
      </c>
      <c r="I3148">
        <v>0</v>
      </c>
      <c r="J3148">
        <v>0</v>
      </c>
      <c r="K3148">
        <v>0</v>
      </c>
      <c r="L3148">
        <v>0</v>
      </c>
      <c r="M3148">
        <v>0</v>
      </c>
    </row>
    <row r="3149" spans="2:13" x14ac:dyDescent="0.2">
      <c r="B3149">
        <v>0</v>
      </c>
      <c r="C3149">
        <v>0</v>
      </c>
      <c r="D3149">
        <v>0</v>
      </c>
      <c r="E3149">
        <v>0</v>
      </c>
      <c r="F3149">
        <v>0</v>
      </c>
      <c r="G3149">
        <v>3333333</v>
      </c>
      <c r="H3149">
        <v>0</v>
      </c>
      <c r="I3149">
        <v>0</v>
      </c>
      <c r="J3149">
        <v>0</v>
      </c>
      <c r="K3149">
        <v>0</v>
      </c>
      <c r="L3149">
        <v>0</v>
      </c>
      <c r="M3149">
        <v>0</v>
      </c>
    </row>
    <row r="3150" spans="2:13" x14ac:dyDescent="0.2">
      <c r="B3150">
        <v>0</v>
      </c>
      <c r="C3150">
        <v>0</v>
      </c>
      <c r="D3150">
        <v>0</v>
      </c>
      <c r="E3150">
        <v>0</v>
      </c>
      <c r="F3150">
        <v>0</v>
      </c>
      <c r="G3150">
        <v>3333333</v>
      </c>
      <c r="H3150">
        <v>0</v>
      </c>
      <c r="I3150">
        <v>0</v>
      </c>
      <c r="J3150">
        <v>0</v>
      </c>
      <c r="K3150">
        <v>0</v>
      </c>
      <c r="L3150">
        <v>0</v>
      </c>
      <c r="M3150">
        <v>0</v>
      </c>
    </row>
    <row r="3151" spans="2:13" x14ac:dyDescent="0.2">
      <c r="B3151">
        <v>0</v>
      </c>
      <c r="C3151">
        <v>0</v>
      </c>
      <c r="D3151">
        <v>0</v>
      </c>
      <c r="E3151">
        <v>0</v>
      </c>
      <c r="F3151">
        <v>0</v>
      </c>
      <c r="G3151">
        <v>3333333</v>
      </c>
      <c r="H3151">
        <v>0</v>
      </c>
      <c r="I3151">
        <v>0</v>
      </c>
      <c r="J3151">
        <v>0</v>
      </c>
      <c r="K3151">
        <v>0</v>
      </c>
      <c r="L3151">
        <v>0</v>
      </c>
      <c r="M3151">
        <v>0</v>
      </c>
    </row>
    <row r="3152" spans="2:13" x14ac:dyDescent="0.2">
      <c r="B3152">
        <v>0</v>
      </c>
      <c r="C3152">
        <v>0</v>
      </c>
      <c r="D3152">
        <v>0</v>
      </c>
      <c r="E3152">
        <v>0</v>
      </c>
      <c r="F3152">
        <v>0</v>
      </c>
      <c r="G3152">
        <v>3333333</v>
      </c>
      <c r="H3152">
        <v>0</v>
      </c>
      <c r="I3152">
        <v>0</v>
      </c>
      <c r="J3152">
        <v>0</v>
      </c>
      <c r="K3152">
        <v>0</v>
      </c>
      <c r="L3152">
        <v>0</v>
      </c>
      <c r="M3152">
        <v>0</v>
      </c>
    </row>
    <row r="3153" spans="2:13" x14ac:dyDescent="0.2">
      <c r="B3153">
        <v>0</v>
      </c>
      <c r="C3153">
        <v>0</v>
      </c>
      <c r="D3153">
        <v>0</v>
      </c>
      <c r="E3153">
        <v>0</v>
      </c>
      <c r="F3153">
        <v>0</v>
      </c>
      <c r="G3153">
        <v>3333333</v>
      </c>
      <c r="H3153">
        <v>0</v>
      </c>
      <c r="I3153">
        <v>0</v>
      </c>
      <c r="J3153">
        <v>0</v>
      </c>
      <c r="K3153">
        <v>0</v>
      </c>
      <c r="L3153">
        <v>0</v>
      </c>
      <c r="M3153">
        <v>0</v>
      </c>
    </row>
    <row r="3154" spans="2:13" x14ac:dyDescent="0.2">
      <c r="B3154">
        <v>0</v>
      </c>
      <c r="C3154">
        <v>0</v>
      </c>
      <c r="D3154">
        <v>0</v>
      </c>
      <c r="E3154">
        <v>0</v>
      </c>
      <c r="F3154">
        <v>0</v>
      </c>
      <c r="G3154">
        <v>3333333</v>
      </c>
      <c r="H3154">
        <v>0</v>
      </c>
      <c r="I3154">
        <v>0</v>
      </c>
      <c r="J3154">
        <v>0</v>
      </c>
      <c r="K3154">
        <v>0</v>
      </c>
      <c r="L3154">
        <v>0</v>
      </c>
      <c r="M3154">
        <v>0</v>
      </c>
    </row>
    <row r="3155" spans="2:13" x14ac:dyDescent="0.2">
      <c r="B3155">
        <v>0</v>
      </c>
      <c r="C3155">
        <v>0</v>
      </c>
      <c r="D3155">
        <v>0</v>
      </c>
      <c r="E3155">
        <v>0</v>
      </c>
      <c r="F3155">
        <v>0</v>
      </c>
      <c r="G3155">
        <v>3333333</v>
      </c>
      <c r="H3155">
        <v>0</v>
      </c>
      <c r="I3155">
        <v>0</v>
      </c>
      <c r="J3155">
        <v>0</v>
      </c>
      <c r="K3155">
        <v>0</v>
      </c>
      <c r="L3155">
        <v>0</v>
      </c>
      <c r="M3155">
        <v>0</v>
      </c>
    </row>
    <row r="3156" spans="2:13" x14ac:dyDescent="0.2">
      <c r="B3156">
        <v>0</v>
      </c>
      <c r="C3156">
        <v>0</v>
      </c>
      <c r="D3156">
        <v>0</v>
      </c>
      <c r="E3156">
        <v>0</v>
      </c>
      <c r="F3156">
        <v>0</v>
      </c>
      <c r="G3156">
        <v>3333333</v>
      </c>
      <c r="H3156">
        <v>0</v>
      </c>
      <c r="I3156">
        <v>0</v>
      </c>
      <c r="J3156">
        <v>0</v>
      </c>
      <c r="K3156">
        <v>0</v>
      </c>
      <c r="L3156">
        <v>0</v>
      </c>
      <c r="M3156">
        <v>0</v>
      </c>
    </row>
    <row r="3157" spans="2:13" x14ac:dyDescent="0.2">
      <c r="B3157">
        <v>0</v>
      </c>
      <c r="C3157">
        <v>0</v>
      </c>
      <c r="D3157">
        <v>0</v>
      </c>
      <c r="E3157">
        <v>0</v>
      </c>
      <c r="F3157">
        <v>0</v>
      </c>
      <c r="G3157">
        <v>3333333</v>
      </c>
      <c r="H3157">
        <v>0</v>
      </c>
      <c r="I3157">
        <v>0</v>
      </c>
      <c r="J3157">
        <v>0</v>
      </c>
      <c r="K3157">
        <v>0</v>
      </c>
      <c r="L3157">
        <v>0</v>
      </c>
      <c r="M3157">
        <v>0</v>
      </c>
    </row>
    <row r="3158" spans="2:13" x14ac:dyDescent="0.2">
      <c r="B3158">
        <v>0</v>
      </c>
      <c r="C3158">
        <v>0</v>
      </c>
      <c r="D3158">
        <v>0</v>
      </c>
      <c r="E3158">
        <v>0</v>
      </c>
      <c r="F3158">
        <v>0</v>
      </c>
      <c r="G3158">
        <v>3333333</v>
      </c>
      <c r="H3158">
        <v>0</v>
      </c>
      <c r="I3158">
        <v>0</v>
      </c>
      <c r="J3158">
        <v>0</v>
      </c>
      <c r="K3158">
        <v>0</v>
      </c>
      <c r="L3158">
        <v>0</v>
      </c>
      <c r="M3158">
        <v>0</v>
      </c>
    </row>
    <row r="3159" spans="2:13" x14ac:dyDescent="0.2">
      <c r="B3159">
        <v>0</v>
      </c>
      <c r="C3159">
        <v>0</v>
      </c>
      <c r="D3159">
        <v>0</v>
      </c>
      <c r="E3159">
        <v>0</v>
      </c>
      <c r="F3159">
        <v>0</v>
      </c>
      <c r="G3159">
        <v>3333333</v>
      </c>
      <c r="H3159">
        <v>0</v>
      </c>
      <c r="I3159">
        <v>0</v>
      </c>
      <c r="J3159">
        <v>0</v>
      </c>
      <c r="K3159">
        <v>0</v>
      </c>
      <c r="L3159">
        <v>0</v>
      </c>
      <c r="M3159">
        <v>0</v>
      </c>
    </row>
    <row r="3160" spans="2:13" x14ac:dyDescent="0.2">
      <c r="B3160">
        <v>0</v>
      </c>
      <c r="C3160">
        <v>0</v>
      </c>
      <c r="D3160">
        <v>0</v>
      </c>
      <c r="E3160">
        <v>0</v>
      </c>
      <c r="F3160">
        <v>0</v>
      </c>
      <c r="G3160">
        <v>3333333</v>
      </c>
      <c r="H3160">
        <v>0</v>
      </c>
      <c r="I3160">
        <v>0</v>
      </c>
      <c r="J3160">
        <v>0</v>
      </c>
      <c r="K3160">
        <v>0</v>
      </c>
      <c r="L3160">
        <v>0</v>
      </c>
      <c r="M3160">
        <v>0</v>
      </c>
    </row>
    <row r="3161" spans="2:13" x14ac:dyDescent="0.2">
      <c r="B3161">
        <v>0</v>
      </c>
      <c r="C3161">
        <v>0</v>
      </c>
      <c r="D3161">
        <v>0</v>
      </c>
      <c r="E3161">
        <v>0</v>
      </c>
      <c r="F3161">
        <v>0</v>
      </c>
      <c r="G3161">
        <v>3333333</v>
      </c>
      <c r="H3161">
        <v>0</v>
      </c>
      <c r="I3161">
        <v>0</v>
      </c>
      <c r="J3161">
        <v>0</v>
      </c>
      <c r="K3161">
        <v>0</v>
      </c>
      <c r="L3161">
        <v>0</v>
      </c>
      <c r="M3161">
        <v>0</v>
      </c>
    </row>
    <row r="3162" spans="2:13" x14ac:dyDescent="0.2">
      <c r="B3162">
        <v>0</v>
      </c>
      <c r="C3162">
        <v>0</v>
      </c>
      <c r="D3162">
        <v>0</v>
      </c>
      <c r="E3162">
        <v>0</v>
      </c>
      <c r="F3162">
        <v>0</v>
      </c>
      <c r="G3162">
        <v>3333333</v>
      </c>
      <c r="H3162">
        <v>0</v>
      </c>
      <c r="I3162">
        <v>0</v>
      </c>
      <c r="J3162">
        <v>0</v>
      </c>
      <c r="K3162">
        <v>0</v>
      </c>
      <c r="L3162">
        <v>0</v>
      </c>
      <c r="M3162">
        <v>0</v>
      </c>
    </row>
    <row r="3163" spans="2:13" x14ac:dyDescent="0.2">
      <c r="B3163">
        <v>0</v>
      </c>
      <c r="C3163">
        <v>0</v>
      </c>
      <c r="D3163">
        <v>0</v>
      </c>
      <c r="E3163">
        <v>0</v>
      </c>
      <c r="F3163">
        <v>0</v>
      </c>
      <c r="G3163">
        <v>3333333</v>
      </c>
      <c r="H3163">
        <v>0</v>
      </c>
      <c r="I3163">
        <v>0</v>
      </c>
      <c r="J3163">
        <v>0</v>
      </c>
      <c r="K3163">
        <v>0</v>
      </c>
      <c r="L3163">
        <v>0</v>
      </c>
      <c r="M3163">
        <v>0</v>
      </c>
    </row>
    <row r="3164" spans="2:13" x14ac:dyDescent="0.2">
      <c r="B3164">
        <v>0</v>
      </c>
      <c r="C3164">
        <v>0</v>
      </c>
      <c r="D3164">
        <v>0</v>
      </c>
      <c r="E3164">
        <v>0</v>
      </c>
      <c r="F3164">
        <v>0</v>
      </c>
      <c r="G3164">
        <v>3333333</v>
      </c>
      <c r="H3164">
        <v>0</v>
      </c>
      <c r="I3164">
        <v>0</v>
      </c>
      <c r="J3164">
        <v>0</v>
      </c>
      <c r="K3164">
        <v>0</v>
      </c>
      <c r="L3164">
        <v>0</v>
      </c>
      <c r="M3164">
        <v>0</v>
      </c>
    </row>
    <row r="3165" spans="2:13" x14ac:dyDescent="0.2">
      <c r="B3165">
        <v>0</v>
      </c>
      <c r="C3165">
        <v>0</v>
      </c>
      <c r="D3165">
        <v>0</v>
      </c>
      <c r="E3165">
        <v>0</v>
      </c>
      <c r="F3165">
        <v>0</v>
      </c>
      <c r="G3165">
        <v>3333333</v>
      </c>
      <c r="H3165">
        <v>0</v>
      </c>
      <c r="I3165">
        <v>0</v>
      </c>
      <c r="J3165">
        <v>0</v>
      </c>
      <c r="K3165">
        <v>0</v>
      </c>
      <c r="L3165">
        <v>0</v>
      </c>
      <c r="M3165">
        <v>0</v>
      </c>
    </row>
    <row r="3166" spans="2:13" x14ac:dyDescent="0.2">
      <c r="B3166">
        <v>0</v>
      </c>
      <c r="C3166">
        <v>0</v>
      </c>
      <c r="D3166">
        <v>0</v>
      </c>
      <c r="E3166">
        <v>0</v>
      </c>
      <c r="F3166">
        <v>0</v>
      </c>
      <c r="G3166">
        <v>3333333</v>
      </c>
      <c r="H3166">
        <v>0</v>
      </c>
      <c r="I3166">
        <v>0</v>
      </c>
      <c r="J3166">
        <v>0</v>
      </c>
      <c r="K3166">
        <v>0</v>
      </c>
      <c r="L3166">
        <v>0</v>
      </c>
      <c r="M3166">
        <v>0</v>
      </c>
    </row>
    <row r="3167" spans="2:13" x14ac:dyDescent="0.2">
      <c r="B3167">
        <v>0</v>
      </c>
      <c r="C3167">
        <v>0</v>
      </c>
      <c r="D3167">
        <v>0</v>
      </c>
      <c r="E3167">
        <v>0</v>
      </c>
      <c r="F3167">
        <v>0</v>
      </c>
      <c r="G3167">
        <v>3333333</v>
      </c>
      <c r="H3167">
        <v>0</v>
      </c>
      <c r="I3167">
        <v>0</v>
      </c>
      <c r="J3167">
        <v>0</v>
      </c>
      <c r="K3167">
        <v>0</v>
      </c>
      <c r="L3167">
        <v>0</v>
      </c>
      <c r="M3167">
        <v>0</v>
      </c>
    </row>
    <row r="3168" spans="2:13" x14ac:dyDescent="0.2">
      <c r="B3168">
        <v>0</v>
      </c>
      <c r="C3168">
        <v>0</v>
      </c>
      <c r="D3168">
        <v>0</v>
      </c>
      <c r="E3168">
        <v>0</v>
      </c>
      <c r="F3168">
        <v>0</v>
      </c>
      <c r="G3168">
        <v>3333333</v>
      </c>
      <c r="H3168">
        <v>0</v>
      </c>
      <c r="I3168">
        <v>0</v>
      </c>
      <c r="J3168">
        <v>0</v>
      </c>
      <c r="K3168">
        <v>0</v>
      </c>
      <c r="L3168">
        <v>0</v>
      </c>
      <c r="M3168">
        <v>0</v>
      </c>
    </row>
    <row r="3169" spans="2:13" x14ac:dyDescent="0.2">
      <c r="B3169">
        <v>0</v>
      </c>
      <c r="C3169">
        <v>0</v>
      </c>
      <c r="D3169">
        <v>0</v>
      </c>
      <c r="E3169">
        <v>0</v>
      </c>
      <c r="F3169">
        <v>0</v>
      </c>
      <c r="G3169">
        <v>3333333</v>
      </c>
      <c r="H3169">
        <v>0</v>
      </c>
      <c r="I3169">
        <v>0</v>
      </c>
      <c r="J3169">
        <v>0</v>
      </c>
      <c r="K3169">
        <v>0</v>
      </c>
      <c r="L3169">
        <v>0</v>
      </c>
      <c r="M3169">
        <v>0</v>
      </c>
    </row>
    <row r="3170" spans="2:13" x14ac:dyDescent="0.2">
      <c r="B3170">
        <v>0</v>
      </c>
      <c r="C3170">
        <v>0</v>
      </c>
      <c r="D3170">
        <v>0</v>
      </c>
      <c r="E3170">
        <v>0</v>
      </c>
      <c r="F3170">
        <v>0</v>
      </c>
      <c r="G3170">
        <v>3333333</v>
      </c>
      <c r="H3170">
        <v>0</v>
      </c>
      <c r="I3170">
        <v>0</v>
      </c>
      <c r="J3170">
        <v>0</v>
      </c>
      <c r="K3170">
        <v>0</v>
      </c>
      <c r="L3170">
        <v>0</v>
      </c>
      <c r="M3170">
        <v>0</v>
      </c>
    </row>
    <row r="3171" spans="2:13" x14ac:dyDescent="0.2">
      <c r="B3171">
        <v>0</v>
      </c>
      <c r="C3171">
        <v>0</v>
      </c>
      <c r="D3171">
        <v>0</v>
      </c>
      <c r="E3171">
        <v>0</v>
      </c>
      <c r="F3171">
        <v>0</v>
      </c>
      <c r="G3171">
        <v>3333333</v>
      </c>
      <c r="H3171">
        <v>0</v>
      </c>
      <c r="I3171">
        <v>0</v>
      </c>
      <c r="J3171">
        <v>0</v>
      </c>
      <c r="K3171">
        <v>0</v>
      </c>
      <c r="L3171">
        <v>0</v>
      </c>
      <c r="M3171">
        <v>0</v>
      </c>
    </row>
    <row r="3172" spans="2:13" x14ac:dyDescent="0.2">
      <c r="B3172">
        <v>0</v>
      </c>
      <c r="C3172">
        <v>0</v>
      </c>
      <c r="D3172">
        <v>0</v>
      </c>
      <c r="E3172">
        <v>0</v>
      </c>
      <c r="F3172">
        <v>0</v>
      </c>
      <c r="G3172">
        <v>3333333</v>
      </c>
      <c r="H3172">
        <v>0</v>
      </c>
      <c r="I3172">
        <v>0</v>
      </c>
      <c r="J3172">
        <v>0</v>
      </c>
      <c r="K3172">
        <v>0</v>
      </c>
      <c r="L3172">
        <v>0</v>
      </c>
      <c r="M3172">
        <v>0</v>
      </c>
    </row>
    <row r="3173" spans="2:13" x14ac:dyDescent="0.2">
      <c r="B3173">
        <v>0</v>
      </c>
      <c r="C3173">
        <v>0</v>
      </c>
      <c r="D3173">
        <v>0</v>
      </c>
      <c r="E3173">
        <v>0</v>
      </c>
      <c r="F3173">
        <v>0</v>
      </c>
      <c r="G3173">
        <v>3333333</v>
      </c>
      <c r="H3173">
        <v>0</v>
      </c>
      <c r="I3173">
        <v>0</v>
      </c>
      <c r="J3173">
        <v>0</v>
      </c>
      <c r="K3173">
        <v>0</v>
      </c>
      <c r="L3173">
        <v>0</v>
      </c>
      <c r="M3173">
        <v>0</v>
      </c>
    </row>
    <row r="3174" spans="2:13" x14ac:dyDescent="0.2">
      <c r="B3174">
        <v>0</v>
      </c>
      <c r="C3174">
        <v>0</v>
      </c>
      <c r="D3174">
        <v>0</v>
      </c>
      <c r="E3174">
        <v>0</v>
      </c>
      <c r="F3174">
        <v>0</v>
      </c>
      <c r="G3174">
        <v>3333333</v>
      </c>
      <c r="H3174">
        <v>0</v>
      </c>
      <c r="I3174">
        <v>0</v>
      </c>
      <c r="J3174">
        <v>0</v>
      </c>
      <c r="K3174">
        <v>0</v>
      </c>
      <c r="L3174">
        <v>0</v>
      </c>
      <c r="M3174">
        <v>0</v>
      </c>
    </row>
    <row r="3175" spans="2:13" x14ac:dyDescent="0.2">
      <c r="B3175">
        <v>0</v>
      </c>
      <c r="C3175">
        <v>0</v>
      </c>
      <c r="D3175">
        <v>0</v>
      </c>
      <c r="E3175">
        <v>0</v>
      </c>
      <c r="F3175">
        <v>0</v>
      </c>
      <c r="G3175">
        <v>3333333</v>
      </c>
      <c r="H3175">
        <v>0</v>
      </c>
      <c r="I3175">
        <v>0</v>
      </c>
      <c r="J3175">
        <v>0</v>
      </c>
      <c r="K3175">
        <v>0</v>
      </c>
      <c r="L3175">
        <v>0</v>
      </c>
      <c r="M3175">
        <v>0</v>
      </c>
    </row>
    <row r="3176" spans="2:13" x14ac:dyDescent="0.2">
      <c r="B3176">
        <v>0</v>
      </c>
      <c r="C3176">
        <v>0</v>
      </c>
      <c r="D3176">
        <v>0</v>
      </c>
      <c r="E3176">
        <v>0</v>
      </c>
      <c r="F3176">
        <v>0</v>
      </c>
      <c r="G3176">
        <v>3333333</v>
      </c>
      <c r="H3176">
        <v>0</v>
      </c>
      <c r="I3176">
        <v>0</v>
      </c>
      <c r="J3176">
        <v>0</v>
      </c>
      <c r="K3176">
        <v>0</v>
      </c>
      <c r="L3176">
        <v>0</v>
      </c>
      <c r="M3176">
        <v>0</v>
      </c>
    </row>
    <row r="3177" spans="2:13" x14ac:dyDescent="0.2">
      <c r="B3177">
        <v>0</v>
      </c>
      <c r="C3177">
        <v>0</v>
      </c>
      <c r="D3177">
        <v>0</v>
      </c>
      <c r="E3177">
        <v>0</v>
      </c>
      <c r="F3177">
        <v>0</v>
      </c>
      <c r="G3177">
        <v>3333333</v>
      </c>
      <c r="H3177">
        <v>0</v>
      </c>
      <c r="I3177">
        <v>0</v>
      </c>
      <c r="J3177">
        <v>0</v>
      </c>
      <c r="K3177">
        <v>0</v>
      </c>
      <c r="L3177">
        <v>0</v>
      </c>
      <c r="M3177">
        <v>0</v>
      </c>
    </row>
    <row r="3178" spans="2:13" x14ac:dyDescent="0.2">
      <c r="B3178">
        <v>0</v>
      </c>
      <c r="C3178">
        <v>0</v>
      </c>
      <c r="D3178">
        <v>0</v>
      </c>
      <c r="E3178">
        <v>0</v>
      </c>
      <c r="F3178">
        <v>0</v>
      </c>
      <c r="G3178">
        <v>3333333</v>
      </c>
      <c r="H3178">
        <v>0</v>
      </c>
      <c r="I3178">
        <v>0</v>
      </c>
      <c r="J3178">
        <v>0</v>
      </c>
      <c r="K3178">
        <v>0</v>
      </c>
      <c r="L3178">
        <v>0</v>
      </c>
      <c r="M3178">
        <v>0</v>
      </c>
    </row>
    <row r="3179" spans="2:13" x14ac:dyDescent="0.2">
      <c r="B3179">
        <v>0</v>
      </c>
      <c r="C3179">
        <v>0</v>
      </c>
      <c r="D3179">
        <v>0</v>
      </c>
      <c r="E3179">
        <v>0</v>
      </c>
      <c r="F3179">
        <v>0</v>
      </c>
      <c r="G3179">
        <v>3333333</v>
      </c>
      <c r="H3179">
        <v>0</v>
      </c>
      <c r="I3179">
        <v>0</v>
      </c>
      <c r="J3179">
        <v>0</v>
      </c>
      <c r="K3179">
        <v>0</v>
      </c>
      <c r="L3179">
        <v>0</v>
      </c>
      <c r="M3179">
        <v>0</v>
      </c>
    </row>
    <row r="3180" spans="2:13" x14ac:dyDescent="0.2">
      <c r="B3180">
        <v>0</v>
      </c>
      <c r="C3180">
        <v>0</v>
      </c>
      <c r="D3180">
        <v>0</v>
      </c>
      <c r="E3180">
        <v>0</v>
      </c>
      <c r="F3180">
        <v>0</v>
      </c>
      <c r="G3180">
        <v>3333333</v>
      </c>
      <c r="H3180">
        <v>0</v>
      </c>
      <c r="I3180">
        <v>0</v>
      </c>
      <c r="J3180">
        <v>0</v>
      </c>
      <c r="K3180">
        <v>0</v>
      </c>
      <c r="L3180">
        <v>0</v>
      </c>
      <c r="M3180">
        <v>0</v>
      </c>
    </row>
    <row r="3181" spans="2:13" x14ac:dyDescent="0.2">
      <c r="B3181">
        <v>0</v>
      </c>
      <c r="C3181">
        <v>0</v>
      </c>
      <c r="D3181">
        <v>0</v>
      </c>
      <c r="E3181">
        <v>0</v>
      </c>
      <c r="F3181">
        <v>0</v>
      </c>
      <c r="G3181">
        <v>3333333</v>
      </c>
      <c r="H3181">
        <v>0</v>
      </c>
      <c r="I3181">
        <v>0</v>
      </c>
      <c r="J3181">
        <v>0</v>
      </c>
      <c r="K3181">
        <v>0</v>
      </c>
      <c r="L3181">
        <v>0</v>
      </c>
      <c r="M3181">
        <v>0</v>
      </c>
    </row>
    <row r="3182" spans="2:13" x14ac:dyDescent="0.2">
      <c r="B3182">
        <v>0</v>
      </c>
      <c r="C3182">
        <v>0</v>
      </c>
      <c r="D3182">
        <v>0</v>
      </c>
      <c r="E3182">
        <v>0</v>
      </c>
      <c r="F3182">
        <v>0</v>
      </c>
      <c r="G3182">
        <v>3333333</v>
      </c>
      <c r="H3182">
        <v>0</v>
      </c>
      <c r="I3182">
        <v>0</v>
      </c>
      <c r="J3182">
        <v>0</v>
      </c>
      <c r="K3182">
        <v>0</v>
      </c>
      <c r="L3182">
        <v>0</v>
      </c>
      <c r="M3182">
        <v>0</v>
      </c>
    </row>
    <row r="3183" spans="2:13" x14ac:dyDescent="0.2">
      <c r="B3183">
        <v>0</v>
      </c>
      <c r="C3183">
        <v>0</v>
      </c>
      <c r="D3183">
        <v>0</v>
      </c>
      <c r="E3183">
        <v>0</v>
      </c>
      <c r="F3183">
        <v>0</v>
      </c>
      <c r="G3183">
        <v>3333333</v>
      </c>
      <c r="H3183">
        <v>0</v>
      </c>
      <c r="I3183">
        <v>0</v>
      </c>
      <c r="J3183">
        <v>0</v>
      </c>
      <c r="K3183">
        <v>0</v>
      </c>
      <c r="L3183">
        <v>0</v>
      </c>
      <c r="M3183">
        <v>0</v>
      </c>
    </row>
    <row r="3184" spans="2:13" x14ac:dyDescent="0.2">
      <c r="B3184">
        <v>0</v>
      </c>
      <c r="C3184">
        <v>0</v>
      </c>
      <c r="D3184">
        <v>0</v>
      </c>
      <c r="E3184">
        <v>0</v>
      </c>
      <c r="F3184">
        <v>0</v>
      </c>
      <c r="G3184">
        <v>3333333</v>
      </c>
      <c r="H3184">
        <v>0</v>
      </c>
      <c r="I3184">
        <v>0</v>
      </c>
      <c r="J3184">
        <v>0</v>
      </c>
      <c r="K3184">
        <v>0</v>
      </c>
      <c r="L3184">
        <v>0</v>
      </c>
      <c r="M3184">
        <v>0</v>
      </c>
    </row>
    <row r="3185" spans="2:13" x14ac:dyDescent="0.2">
      <c r="B3185">
        <v>0</v>
      </c>
      <c r="C3185">
        <v>0</v>
      </c>
      <c r="D3185">
        <v>0</v>
      </c>
      <c r="E3185">
        <v>0</v>
      </c>
      <c r="F3185">
        <v>0</v>
      </c>
      <c r="G3185">
        <v>3333333</v>
      </c>
      <c r="H3185">
        <v>0</v>
      </c>
      <c r="I3185">
        <v>0</v>
      </c>
      <c r="J3185">
        <v>0</v>
      </c>
      <c r="K3185">
        <v>0</v>
      </c>
      <c r="L3185">
        <v>0</v>
      </c>
      <c r="M3185">
        <v>0</v>
      </c>
    </row>
    <row r="3186" spans="2:13" x14ac:dyDescent="0.2">
      <c r="B3186">
        <v>0</v>
      </c>
      <c r="C3186">
        <v>0</v>
      </c>
      <c r="D3186">
        <v>0</v>
      </c>
      <c r="E3186">
        <v>0</v>
      </c>
      <c r="F3186">
        <v>0</v>
      </c>
      <c r="G3186">
        <v>3333333</v>
      </c>
      <c r="H3186">
        <v>0</v>
      </c>
      <c r="I3186">
        <v>0</v>
      </c>
      <c r="J3186">
        <v>0</v>
      </c>
      <c r="K3186">
        <v>0</v>
      </c>
      <c r="L3186">
        <v>0</v>
      </c>
      <c r="M3186">
        <v>0</v>
      </c>
    </row>
    <row r="3187" spans="2:13" x14ac:dyDescent="0.2">
      <c r="B3187">
        <v>0</v>
      </c>
      <c r="C3187">
        <v>0</v>
      </c>
      <c r="D3187">
        <v>0</v>
      </c>
      <c r="E3187">
        <v>0</v>
      </c>
      <c r="F3187">
        <v>0</v>
      </c>
      <c r="G3187">
        <v>3333333</v>
      </c>
      <c r="H3187">
        <v>0</v>
      </c>
      <c r="I3187">
        <v>0</v>
      </c>
      <c r="J3187">
        <v>0</v>
      </c>
      <c r="K3187">
        <v>0</v>
      </c>
      <c r="L3187">
        <v>0</v>
      </c>
      <c r="M3187">
        <v>0</v>
      </c>
    </row>
    <row r="3188" spans="2:13" x14ac:dyDescent="0.2">
      <c r="B3188">
        <v>0</v>
      </c>
      <c r="C3188">
        <v>0</v>
      </c>
      <c r="D3188">
        <v>0</v>
      </c>
      <c r="E3188">
        <v>0</v>
      </c>
      <c r="F3188">
        <v>0</v>
      </c>
      <c r="G3188">
        <v>3333333</v>
      </c>
      <c r="H3188">
        <v>0</v>
      </c>
      <c r="I3188">
        <v>0</v>
      </c>
      <c r="J3188">
        <v>0</v>
      </c>
      <c r="K3188">
        <v>0</v>
      </c>
      <c r="L3188">
        <v>0</v>
      </c>
      <c r="M3188">
        <v>0</v>
      </c>
    </row>
    <row r="3189" spans="2:13" x14ac:dyDescent="0.2">
      <c r="B3189">
        <v>0</v>
      </c>
      <c r="C3189">
        <v>0</v>
      </c>
      <c r="D3189">
        <v>0</v>
      </c>
      <c r="E3189">
        <v>0</v>
      </c>
      <c r="F3189">
        <v>0</v>
      </c>
      <c r="G3189">
        <v>3333333</v>
      </c>
      <c r="H3189">
        <v>0</v>
      </c>
      <c r="I3189">
        <v>0</v>
      </c>
      <c r="J3189">
        <v>0</v>
      </c>
      <c r="K3189">
        <v>0</v>
      </c>
      <c r="L3189">
        <v>0</v>
      </c>
      <c r="M3189">
        <v>0</v>
      </c>
    </row>
    <row r="3190" spans="2:13" x14ac:dyDescent="0.2">
      <c r="B3190">
        <v>0</v>
      </c>
      <c r="C3190">
        <v>0</v>
      </c>
      <c r="D3190">
        <v>0</v>
      </c>
      <c r="E3190">
        <v>0</v>
      </c>
      <c r="F3190">
        <v>0</v>
      </c>
      <c r="G3190">
        <v>3333333</v>
      </c>
      <c r="H3190">
        <v>0</v>
      </c>
      <c r="I3190">
        <v>0</v>
      </c>
      <c r="J3190">
        <v>0</v>
      </c>
      <c r="K3190">
        <v>0</v>
      </c>
      <c r="L3190">
        <v>0</v>
      </c>
      <c r="M3190">
        <v>0</v>
      </c>
    </row>
    <row r="3191" spans="2:13" x14ac:dyDescent="0.2">
      <c r="B3191">
        <v>0</v>
      </c>
      <c r="C3191">
        <v>0</v>
      </c>
      <c r="D3191">
        <v>0</v>
      </c>
      <c r="E3191">
        <v>0</v>
      </c>
      <c r="F3191">
        <v>0</v>
      </c>
      <c r="G3191">
        <v>3333333</v>
      </c>
      <c r="H3191">
        <v>0</v>
      </c>
      <c r="I3191">
        <v>0</v>
      </c>
      <c r="J3191">
        <v>0</v>
      </c>
      <c r="K3191">
        <v>0</v>
      </c>
      <c r="L3191">
        <v>0</v>
      </c>
      <c r="M3191">
        <v>0</v>
      </c>
    </row>
    <row r="3192" spans="2:13" x14ac:dyDescent="0.2">
      <c r="B3192">
        <v>0</v>
      </c>
      <c r="C3192">
        <v>0</v>
      </c>
      <c r="D3192">
        <v>0</v>
      </c>
      <c r="E3192">
        <v>0</v>
      </c>
      <c r="F3192">
        <v>0</v>
      </c>
      <c r="G3192">
        <v>3333333</v>
      </c>
      <c r="H3192">
        <v>0</v>
      </c>
      <c r="I3192">
        <v>0</v>
      </c>
      <c r="J3192">
        <v>0</v>
      </c>
      <c r="K3192">
        <v>0</v>
      </c>
      <c r="L3192">
        <v>0</v>
      </c>
      <c r="M3192">
        <v>0</v>
      </c>
    </row>
    <row r="3193" spans="2:13" x14ac:dyDescent="0.2">
      <c r="B3193">
        <v>0</v>
      </c>
      <c r="C3193">
        <v>0</v>
      </c>
      <c r="D3193">
        <v>0</v>
      </c>
      <c r="E3193">
        <v>0</v>
      </c>
      <c r="F3193">
        <v>0</v>
      </c>
      <c r="G3193">
        <v>3333333</v>
      </c>
      <c r="H3193">
        <v>0</v>
      </c>
      <c r="I3193">
        <v>0</v>
      </c>
      <c r="J3193">
        <v>0</v>
      </c>
      <c r="K3193">
        <v>0</v>
      </c>
      <c r="L3193">
        <v>0</v>
      </c>
      <c r="M3193">
        <v>0</v>
      </c>
    </row>
    <row r="3194" spans="2:13" x14ac:dyDescent="0.2">
      <c r="B3194">
        <v>0</v>
      </c>
      <c r="C3194">
        <v>0</v>
      </c>
      <c r="D3194">
        <v>0</v>
      </c>
      <c r="E3194">
        <v>0</v>
      </c>
      <c r="F3194">
        <v>0</v>
      </c>
      <c r="G3194">
        <v>3333333</v>
      </c>
      <c r="H3194">
        <v>0</v>
      </c>
      <c r="I3194">
        <v>0</v>
      </c>
      <c r="J3194">
        <v>0</v>
      </c>
      <c r="K3194">
        <v>0</v>
      </c>
      <c r="L3194">
        <v>0</v>
      </c>
      <c r="M3194">
        <v>0</v>
      </c>
    </row>
    <row r="3195" spans="2:13" x14ac:dyDescent="0.2">
      <c r="B3195">
        <v>0</v>
      </c>
      <c r="C3195">
        <v>0</v>
      </c>
      <c r="D3195">
        <v>0</v>
      </c>
      <c r="E3195">
        <v>0</v>
      </c>
      <c r="F3195">
        <v>0</v>
      </c>
      <c r="G3195">
        <v>3333333</v>
      </c>
      <c r="H3195">
        <v>0</v>
      </c>
      <c r="I3195">
        <v>0</v>
      </c>
      <c r="J3195">
        <v>0</v>
      </c>
      <c r="K3195">
        <v>0</v>
      </c>
      <c r="L3195">
        <v>0</v>
      </c>
      <c r="M3195">
        <v>0</v>
      </c>
    </row>
    <row r="3196" spans="2:13" x14ac:dyDescent="0.2">
      <c r="B3196">
        <v>0</v>
      </c>
      <c r="C3196">
        <v>0</v>
      </c>
      <c r="D3196">
        <v>0</v>
      </c>
      <c r="E3196">
        <v>0</v>
      </c>
      <c r="F3196">
        <v>0</v>
      </c>
      <c r="G3196">
        <v>3333333</v>
      </c>
      <c r="H3196">
        <v>0</v>
      </c>
      <c r="I3196">
        <v>0</v>
      </c>
      <c r="J3196">
        <v>0</v>
      </c>
      <c r="K3196">
        <v>0</v>
      </c>
      <c r="L3196">
        <v>0</v>
      </c>
      <c r="M3196">
        <v>0</v>
      </c>
    </row>
    <row r="3197" spans="2:13" x14ac:dyDescent="0.2">
      <c r="B3197">
        <v>0</v>
      </c>
      <c r="C3197">
        <v>0</v>
      </c>
      <c r="D3197">
        <v>0</v>
      </c>
      <c r="E3197">
        <v>0</v>
      </c>
      <c r="F3197">
        <v>0</v>
      </c>
      <c r="G3197">
        <v>3333333</v>
      </c>
      <c r="H3197">
        <v>0</v>
      </c>
      <c r="I3197">
        <v>0</v>
      </c>
      <c r="J3197">
        <v>0</v>
      </c>
      <c r="K3197">
        <v>0</v>
      </c>
      <c r="L3197">
        <v>0</v>
      </c>
      <c r="M3197">
        <v>0</v>
      </c>
    </row>
    <row r="3198" spans="2:13" x14ac:dyDescent="0.2">
      <c r="B3198">
        <v>0</v>
      </c>
      <c r="C3198">
        <v>0</v>
      </c>
      <c r="D3198">
        <v>0</v>
      </c>
      <c r="E3198">
        <v>0</v>
      </c>
      <c r="F3198">
        <v>0</v>
      </c>
      <c r="G3198">
        <v>3333333</v>
      </c>
      <c r="H3198">
        <v>0</v>
      </c>
      <c r="I3198">
        <v>0</v>
      </c>
      <c r="J3198">
        <v>0</v>
      </c>
      <c r="K3198">
        <v>0</v>
      </c>
      <c r="L3198">
        <v>0</v>
      </c>
      <c r="M3198">
        <v>0</v>
      </c>
    </row>
    <row r="3199" spans="2:13" x14ac:dyDescent="0.2">
      <c r="B3199">
        <v>0</v>
      </c>
      <c r="C3199">
        <v>0</v>
      </c>
      <c r="D3199">
        <v>0</v>
      </c>
      <c r="E3199">
        <v>0</v>
      </c>
      <c r="F3199">
        <v>0</v>
      </c>
      <c r="G3199">
        <v>3333333</v>
      </c>
      <c r="H3199">
        <v>0</v>
      </c>
      <c r="I3199">
        <v>0</v>
      </c>
      <c r="J3199">
        <v>0</v>
      </c>
      <c r="K3199">
        <v>0</v>
      </c>
      <c r="L3199">
        <v>0</v>
      </c>
      <c r="M3199">
        <v>0</v>
      </c>
    </row>
    <row r="3200" spans="2:13" x14ac:dyDescent="0.2">
      <c r="B3200">
        <v>0</v>
      </c>
      <c r="C3200">
        <v>0</v>
      </c>
      <c r="D3200">
        <v>0</v>
      </c>
      <c r="E3200">
        <v>0</v>
      </c>
      <c r="F3200">
        <v>0</v>
      </c>
      <c r="G3200">
        <v>3333333</v>
      </c>
      <c r="H3200">
        <v>0</v>
      </c>
      <c r="I3200">
        <v>0</v>
      </c>
      <c r="J3200">
        <v>0</v>
      </c>
      <c r="K3200">
        <v>0</v>
      </c>
      <c r="L3200">
        <v>0</v>
      </c>
      <c r="M3200">
        <v>0</v>
      </c>
    </row>
    <row r="3201" spans="2:13" x14ac:dyDescent="0.2">
      <c r="B3201">
        <v>0</v>
      </c>
      <c r="C3201">
        <v>0</v>
      </c>
      <c r="D3201">
        <v>0</v>
      </c>
      <c r="E3201">
        <v>0</v>
      </c>
      <c r="F3201">
        <v>0</v>
      </c>
      <c r="G3201">
        <v>3333333</v>
      </c>
      <c r="H3201">
        <v>0</v>
      </c>
      <c r="I3201">
        <v>0</v>
      </c>
      <c r="J3201">
        <v>0</v>
      </c>
      <c r="K3201">
        <v>0</v>
      </c>
      <c r="L3201">
        <v>0</v>
      </c>
      <c r="M3201">
        <v>0</v>
      </c>
    </row>
    <row r="3202" spans="2:13" x14ac:dyDescent="0.2">
      <c r="B3202">
        <v>0</v>
      </c>
      <c r="C3202">
        <v>0</v>
      </c>
      <c r="D3202">
        <v>0</v>
      </c>
      <c r="E3202">
        <v>0</v>
      </c>
      <c r="F3202">
        <v>0</v>
      </c>
      <c r="G3202">
        <v>3333333</v>
      </c>
      <c r="H3202">
        <v>0</v>
      </c>
      <c r="I3202">
        <v>0</v>
      </c>
      <c r="J3202">
        <v>0</v>
      </c>
      <c r="K3202">
        <v>0</v>
      </c>
      <c r="L3202">
        <v>0</v>
      </c>
      <c r="M3202">
        <v>0</v>
      </c>
    </row>
    <row r="3203" spans="2:13" x14ac:dyDescent="0.2">
      <c r="B3203">
        <v>0</v>
      </c>
      <c r="C3203">
        <v>0</v>
      </c>
      <c r="D3203">
        <v>0</v>
      </c>
      <c r="E3203">
        <v>0</v>
      </c>
      <c r="F3203">
        <v>0</v>
      </c>
      <c r="G3203">
        <v>3333333</v>
      </c>
      <c r="H3203">
        <v>0</v>
      </c>
      <c r="I3203">
        <v>0</v>
      </c>
      <c r="J3203">
        <v>0</v>
      </c>
      <c r="K3203">
        <v>0</v>
      </c>
      <c r="L3203">
        <v>0</v>
      </c>
      <c r="M3203">
        <v>0</v>
      </c>
    </row>
    <row r="3204" spans="2:13" x14ac:dyDescent="0.2">
      <c r="B3204">
        <v>0</v>
      </c>
      <c r="C3204">
        <v>0</v>
      </c>
      <c r="D3204">
        <v>0</v>
      </c>
      <c r="E3204">
        <v>0</v>
      </c>
      <c r="F3204">
        <v>0</v>
      </c>
      <c r="G3204">
        <v>3333333</v>
      </c>
      <c r="H3204">
        <v>0</v>
      </c>
      <c r="I3204">
        <v>0</v>
      </c>
      <c r="J3204">
        <v>0</v>
      </c>
      <c r="K3204">
        <v>0</v>
      </c>
      <c r="L3204">
        <v>0</v>
      </c>
      <c r="M3204">
        <v>0</v>
      </c>
    </row>
    <row r="3205" spans="2:13" x14ac:dyDescent="0.2">
      <c r="B3205">
        <v>0</v>
      </c>
      <c r="C3205">
        <v>0</v>
      </c>
      <c r="D3205">
        <v>0</v>
      </c>
      <c r="E3205">
        <v>0</v>
      </c>
      <c r="F3205">
        <v>0</v>
      </c>
      <c r="G3205">
        <v>3333333</v>
      </c>
      <c r="H3205">
        <v>0</v>
      </c>
      <c r="I3205">
        <v>0</v>
      </c>
      <c r="J3205">
        <v>0</v>
      </c>
      <c r="K3205">
        <v>0</v>
      </c>
      <c r="L3205">
        <v>0</v>
      </c>
      <c r="M3205">
        <v>0</v>
      </c>
    </row>
    <row r="3206" spans="2:13" x14ac:dyDescent="0.2">
      <c r="B3206">
        <v>0</v>
      </c>
      <c r="C3206">
        <v>0</v>
      </c>
      <c r="D3206">
        <v>0</v>
      </c>
      <c r="E3206">
        <v>0</v>
      </c>
      <c r="F3206">
        <v>0</v>
      </c>
      <c r="G3206">
        <v>3333333</v>
      </c>
      <c r="H3206">
        <v>0</v>
      </c>
      <c r="I3206">
        <v>0</v>
      </c>
      <c r="J3206">
        <v>0</v>
      </c>
      <c r="K3206">
        <v>0</v>
      </c>
      <c r="L3206">
        <v>0</v>
      </c>
      <c r="M3206">
        <v>0</v>
      </c>
    </row>
    <row r="3207" spans="2:13" x14ac:dyDescent="0.2">
      <c r="B3207">
        <v>0</v>
      </c>
      <c r="C3207">
        <v>0</v>
      </c>
      <c r="D3207">
        <v>0</v>
      </c>
      <c r="E3207">
        <v>0</v>
      </c>
      <c r="F3207">
        <v>0</v>
      </c>
      <c r="G3207">
        <v>3333333</v>
      </c>
      <c r="H3207">
        <v>0</v>
      </c>
      <c r="I3207">
        <v>0</v>
      </c>
      <c r="J3207">
        <v>0</v>
      </c>
      <c r="K3207">
        <v>0</v>
      </c>
      <c r="L3207">
        <v>0</v>
      </c>
      <c r="M3207">
        <v>0</v>
      </c>
    </row>
    <row r="3208" spans="2:13" x14ac:dyDescent="0.2">
      <c r="B3208">
        <v>0</v>
      </c>
      <c r="C3208">
        <v>0</v>
      </c>
      <c r="D3208">
        <v>0</v>
      </c>
      <c r="E3208">
        <v>0</v>
      </c>
      <c r="F3208">
        <v>0</v>
      </c>
      <c r="G3208">
        <v>3333333</v>
      </c>
      <c r="H3208">
        <v>0</v>
      </c>
      <c r="I3208">
        <v>0</v>
      </c>
      <c r="J3208">
        <v>0</v>
      </c>
      <c r="K3208">
        <v>0</v>
      </c>
      <c r="L3208">
        <v>0</v>
      </c>
      <c r="M3208">
        <v>0</v>
      </c>
    </row>
    <row r="3209" spans="2:13" x14ac:dyDescent="0.2">
      <c r="B3209">
        <v>0</v>
      </c>
      <c r="C3209">
        <v>0</v>
      </c>
      <c r="D3209">
        <v>0</v>
      </c>
      <c r="E3209">
        <v>0</v>
      </c>
      <c r="F3209">
        <v>0</v>
      </c>
      <c r="G3209">
        <v>3333333</v>
      </c>
      <c r="H3209">
        <v>0</v>
      </c>
      <c r="I3209">
        <v>0</v>
      </c>
      <c r="J3209">
        <v>0</v>
      </c>
      <c r="K3209">
        <v>0</v>
      </c>
      <c r="L3209">
        <v>0</v>
      </c>
      <c r="M3209">
        <v>0</v>
      </c>
    </row>
    <row r="3210" spans="2:13" x14ac:dyDescent="0.2">
      <c r="B3210">
        <v>0</v>
      </c>
      <c r="C3210">
        <v>0</v>
      </c>
      <c r="D3210">
        <v>0</v>
      </c>
      <c r="E3210">
        <v>0</v>
      </c>
      <c r="F3210">
        <v>0</v>
      </c>
      <c r="G3210">
        <v>3333333</v>
      </c>
      <c r="H3210">
        <v>0</v>
      </c>
      <c r="I3210">
        <v>0</v>
      </c>
      <c r="J3210">
        <v>0</v>
      </c>
      <c r="K3210">
        <v>0</v>
      </c>
      <c r="L3210">
        <v>0</v>
      </c>
      <c r="M3210">
        <v>0</v>
      </c>
    </row>
    <row r="3211" spans="2:13" x14ac:dyDescent="0.2">
      <c r="B3211">
        <v>0</v>
      </c>
      <c r="C3211">
        <v>0</v>
      </c>
      <c r="D3211">
        <v>0</v>
      </c>
      <c r="E3211">
        <v>0</v>
      </c>
      <c r="F3211">
        <v>0</v>
      </c>
      <c r="G3211">
        <v>3333333</v>
      </c>
      <c r="H3211">
        <v>0</v>
      </c>
      <c r="I3211">
        <v>0</v>
      </c>
      <c r="J3211">
        <v>0</v>
      </c>
      <c r="K3211">
        <v>0</v>
      </c>
      <c r="L3211">
        <v>0</v>
      </c>
      <c r="M3211">
        <v>0</v>
      </c>
    </row>
    <row r="3212" spans="2:13" x14ac:dyDescent="0.2">
      <c r="B3212">
        <v>0</v>
      </c>
      <c r="C3212">
        <v>0</v>
      </c>
      <c r="D3212">
        <v>0</v>
      </c>
      <c r="E3212">
        <v>0</v>
      </c>
      <c r="F3212">
        <v>0</v>
      </c>
      <c r="G3212">
        <v>3333333</v>
      </c>
      <c r="H3212">
        <v>0</v>
      </c>
      <c r="I3212">
        <v>0</v>
      </c>
      <c r="J3212">
        <v>0</v>
      </c>
      <c r="K3212">
        <v>0</v>
      </c>
      <c r="L3212">
        <v>0</v>
      </c>
      <c r="M3212">
        <v>0</v>
      </c>
    </row>
    <row r="3213" spans="2:13" x14ac:dyDescent="0.2">
      <c r="B3213">
        <v>0</v>
      </c>
      <c r="C3213">
        <v>0</v>
      </c>
      <c r="D3213">
        <v>0</v>
      </c>
      <c r="E3213">
        <v>0</v>
      </c>
      <c r="F3213">
        <v>0</v>
      </c>
      <c r="G3213">
        <v>3333333</v>
      </c>
      <c r="H3213">
        <v>0</v>
      </c>
      <c r="I3213">
        <v>0</v>
      </c>
      <c r="J3213">
        <v>0</v>
      </c>
      <c r="K3213">
        <v>0</v>
      </c>
      <c r="L3213">
        <v>0</v>
      </c>
      <c r="M3213">
        <v>0</v>
      </c>
    </row>
    <row r="3214" spans="2:13" x14ac:dyDescent="0.2">
      <c r="B3214">
        <v>0</v>
      </c>
      <c r="C3214">
        <v>0</v>
      </c>
      <c r="D3214">
        <v>0</v>
      </c>
      <c r="E3214">
        <v>0</v>
      </c>
      <c r="F3214">
        <v>0</v>
      </c>
      <c r="G3214">
        <v>3333333</v>
      </c>
      <c r="H3214">
        <v>0</v>
      </c>
      <c r="I3214">
        <v>0</v>
      </c>
      <c r="J3214">
        <v>0</v>
      </c>
      <c r="K3214">
        <v>0</v>
      </c>
      <c r="L3214">
        <v>0</v>
      </c>
      <c r="M3214">
        <v>0</v>
      </c>
    </row>
    <row r="3215" spans="2:13" x14ac:dyDescent="0.2">
      <c r="B3215">
        <v>0</v>
      </c>
      <c r="C3215">
        <v>0</v>
      </c>
      <c r="D3215">
        <v>0</v>
      </c>
      <c r="E3215">
        <v>0</v>
      </c>
      <c r="F3215">
        <v>0</v>
      </c>
      <c r="G3215">
        <v>3333333</v>
      </c>
      <c r="H3215">
        <v>0</v>
      </c>
      <c r="I3215">
        <v>0</v>
      </c>
      <c r="J3215">
        <v>0</v>
      </c>
      <c r="K3215">
        <v>0</v>
      </c>
      <c r="L3215">
        <v>0</v>
      </c>
      <c r="M3215">
        <v>0</v>
      </c>
    </row>
    <row r="3216" spans="2:13" x14ac:dyDescent="0.2">
      <c r="B3216">
        <v>0</v>
      </c>
      <c r="C3216">
        <v>0</v>
      </c>
      <c r="D3216">
        <v>0</v>
      </c>
      <c r="E3216">
        <v>0</v>
      </c>
      <c r="F3216">
        <v>0</v>
      </c>
      <c r="G3216">
        <v>3333333</v>
      </c>
      <c r="H3216">
        <v>0</v>
      </c>
      <c r="I3216">
        <v>0</v>
      </c>
      <c r="J3216">
        <v>0</v>
      </c>
      <c r="K3216">
        <v>0</v>
      </c>
      <c r="L3216">
        <v>0</v>
      </c>
      <c r="M3216">
        <v>0</v>
      </c>
    </row>
    <row r="3217" spans="2:13" x14ac:dyDescent="0.2">
      <c r="B3217">
        <v>0</v>
      </c>
      <c r="C3217">
        <v>0</v>
      </c>
      <c r="D3217">
        <v>0</v>
      </c>
      <c r="E3217">
        <v>0</v>
      </c>
      <c r="F3217">
        <v>0</v>
      </c>
      <c r="G3217">
        <v>3333333</v>
      </c>
      <c r="H3217">
        <v>0</v>
      </c>
      <c r="I3217">
        <v>0</v>
      </c>
      <c r="J3217">
        <v>0</v>
      </c>
      <c r="K3217">
        <v>0</v>
      </c>
      <c r="L3217">
        <v>0</v>
      </c>
      <c r="M3217">
        <v>0</v>
      </c>
    </row>
    <row r="3218" spans="2:13" x14ac:dyDescent="0.2">
      <c r="B3218">
        <v>0</v>
      </c>
      <c r="C3218">
        <v>0</v>
      </c>
      <c r="D3218">
        <v>0</v>
      </c>
      <c r="E3218">
        <v>0</v>
      </c>
      <c r="F3218">
        <v>0</v>
      </c>
      <c r="G3218">
        <v>3333333</v>
      </c>
      <c r="H3218">
        <v>0</v>
      </c>
      <c r="I3218">
        <v>0</v>
      </c>
      <c r="J3218">
        <v>0</v>
      </c>
      <c r="K3218">
        <v>0</v>
      </c>
      <c r="L3218">
        <v>0</v>
      </c>
      <c r="M3218">
        <v>0</v>
      </c>
    </row>
    <row r="3219" spans="2:13" x14ac:dyDescent="0.2">
      <c r="B3219">
        <v>0</v>
      </c>
      <c r="C3219">
        <v>0</v>
      </c>
      <c r="D3219">
        <v>0</v>
      </c>
      <c r="E3219">
        <v>0</v>
      </c>
      <c r="F3219">
        <v>0</v>
      </c>
      <c r="G3219">
        <v>3333333</v>
      </c>
      <c r="H3219">
        <v>0</v>
      </c>
      <c r="I3219">
        <v>0</v>
      </c>
      <c r="J3219">
        <v>0</v>
      </c>
      <c r="K3219">
        <v>0</v>
      </c>
      <c r="L3219">
        <v>0</v>
      </c>
      <c r="M3219">
        <v>0</v>
      </c>
    </row>
    <row r="3220" spans="2:13" x14ac:dyDescent="0.2">
      <c r="B3220">
        <v>0</v>
      </c>
      <c r="C3220">
        <v>0</v>
      </c>
      <c r="D3220">
        <v>0</v>
      </c>
      <c r="E3220">
        <v>0</v>
      </c>
      <c r="F3220">
        <v>0</v>
      </c>
      <c r="G3220">
        <v>3333333</v>
      </c>
      <c r="H3220">
        <v>0</v>
      </c>
      <c r="I3220">
        <v>0</v>
      </c>
      <c r="J3220">
        <v>0</v>
      </c>
      <c r="K3220">
        <v>0</v>
      </c>
      <c r="L3220">
        <v>0</v>
      </c>
      <c r="M3220">
        <v>0</v>
      </c>
    </row>
    <row r="3221" spans="2:13" x14ac:dyDescent="0.2">
      <c r="B3221">
        <v>0</v>
      </c>
      <c r="C3221">
        <v>0</v>
      </c>
      <c r="D3221">
        <v>0</v>
      </c>
      <c r="E3221">
        <v>0</v>
      </c>
      <c r="F3221">
        <v>0</v>
      </c>
      <c r="G3221">
        <v>3333333</v>
      </c>
      <c r="H3221">
        <v>0</v>
      </c>
      <c r="I3221">
        <v>0</v>
      </c>
      <c r="J3221">
        <v>0</v>
      </c>
      <c r="K3221">
        <v>0</v>
      </c>
      <c r="L3221">
        <v>0</v>
      </c>
      <c r="M3221">
        <v>0</v>
      </c>
    </row>
    <row r="3222" spans="2:13" x14ac:dyDescent="0.2">
      <c r="B3222">
        <v>0</v>
      </c>
      <c r="C3222">
        <v>0</v>
      </c>
      <c r="D3222">
        <v>0</v>
      </c>
      <c r="E3222">
        <v>0</v>
      </c>
      <c r="F3222">
        <v>0</v>
      </c>
      <c r="G3222">
        <v>3333333</v>
      </c>
      <c r="H3222">
        <v>0</v>
      </c>
      <c r="I3222">
        <v>0</v>
      </c>
      <c r="J3222">
        <v>0</v>
      </c>
      <c r="K3222">
        <v>0</v>
      </c>
      <c r="L3222">
        <v>0</v>
      </c>
      <c r="M3222">
        <v>0</v>
      </c>
    </row>
    <row r="3223" spans="2:13" x14ac:dyDescent="0.2">
      <c r="B3223">
        <v>0</v>
      </c>
      <c r="C3223">
        <v>0</v>
      </c>
      <c r="D3223">
        <v>0</v>
      </c>
      <c r="E3223">
        <v>0</v>
      </c>
      <c r="F3223">
        <v>0</v>
      </c>
      <c r="G3223">
        <v>3333333</v>
      </c>
      <c r="H3223">
        <v>0</v>
      </c>
      <c r="I3223">
        <v>0</v>
      </c>
      <c r="J3223">
        <v>0</v>
      </c>
      <c r="K3223">
        <v>0</v>
      </c>
      <c r="L3223">
        <v>0</v>
      </c>
      <c r="M3223">
        <v>0</v>
      </c>
    </row>
    <row r="3224" spans="2:13" x14ac:dyDescent="0.2">
      <c r="B3224">
        <v>0</v>
      </c>
      <c r="C3224">
        <v>0</v>
      </c>
      <c r="D3224">
        <v>0</v>
      </c>
      <c r="E3224">
        <v>0</v>
      </c>
      <c r="F3224">
        <v>0</v>
      </c>
      <c r="G3224">
        <v>3333333</v>
      </c>
      <c r="H3224">
        <v>0</v>
      </c>
      <c r="I3224">
        <v>0</v>
      </c>
      <c r="J3224">
        <v>0</v>
      </c>
      <c r="K3224">
        <v>0</v>
      </c>
      <c r="L3224">
        <v>0</v>
      </c>
      <c r="M3224">
        <v>0</v>
      </c>
    </row>
    <row r="3225" spans="2:13" x14ac:dyDescent="0.2">
      <c r="B3225">
        <v>0</v>
      </c>
      <c r="C3225">
        <v>0</v>
      </c>
      <c r="D3225">
        <v>0</v>
      </c>
      <c r="E3225">
        <v>0</v>
      </c>
      <c r="F3225">
        <v>0</v>
      </c>
      <c r="G3225">
        <v>3333333</v>
      </c>
      <c r="H3225">
        <v>0</v>
      </c>
      <c r="I3225">
        <v>0</v>
      </c>
      <c r="J3225">
        <v>0</v>
      </c>
      <c r="K3225">
        <v>0</v>
      </c>
      <c r="L3225">
        <v>0</v>
      </c>
      <c r="M3225">
        <v>0</v>
      </c>
    </row>
    <row r="3226" spans="2:13" x14ac:dyDescent="0.2">
      <c r="B3226">
        <v>0</v>
      </c>
      <c r="C3226">
        <v>0</v>
      </c>
      <c r="D3226">
        <v>0</v>
      </c>
      <c r="E3226">
        <v>0</v>
      </c>
      <c r="F3226">
        <v>0</v>
      </c>
      <c r="G3226">
        <v>3333333</v>
      </c>
      <c r="H3226">
        <v>0</v>
      </c>
      <c r="I3226">
        <v>0</v>
      </c>
      <c r="J3226">
        <v>0</v>
      </c>
      <c r="K3226">
        <v>0</v>
      </c>
      <c r="L3226">
        <v>0</v>
      </c>
      <c r="M3226">
        <v>0</v>
      </c>
    </row>
    <row r="3227" spans="2:13" x14ac:dyDescent="0.2">
      <c r="B3227">
        <v>0</v>
      </c>
      <c r="C3227">
        <v>0</v>
      </c>
      <c r="D3227">
        <v>0</v>
      </c>
      <c r="E3227">
        <v>0</v>
      </c>
      <c r="F3227">
        <v>0</v>
      </c>
      <c r="G3227">
        <v>3333333</v>
      </c>
      <c r="H3227">
        <v>0</v>
      </c>
      <c r="I3227">
        <v>0</v>
      </c>
      <c r="J3227">
        <v>0</v>
      </c>
      <c r="K3227">
        <v>0</v>
      </c>
      <c r="L3227">
        <v>0</v>
      </c>
      <c r="M3227">
        <v>0</v>
      </c>
    </row>
    <row r="3228" spans="2:13" x14ac:dyDescent="0.2">
      <c r="B3228">
        <v>0</v>
      </c>
      <c r="C3228">
        <v>0</v>
      </c>
      <c r="D3228">
        <v>0</v>
      </c>
      <c r="E3228">
        <v>0</v>
      </c>
      <c r="F3228">
        <v>0</v>
      </c>
      <c r="G3228">
        <v>3333333</v>
      </c>
      <c r="H3228">
        <v>0</v>
      </c>
      <c r="I3228">
        <v>0</v>
      </c>
      <c r="J3228">
        <v>0</v>
      </c>
      <c r="K3228">
        <v>0</v>
      </c>
      <c r="L3228">
        <v>0</v>
      </c>
      <c r="M3228">
        <v>0</v>
      </c>
    </row>
    <row r="3229" spans="2:13" x14ac:dyDescent="0.2">
      <c r="B3229">
        <v>0</v>
      </c>
      <c r="C3229">
        <v>0</v>
      </c>
      <c r="D3229">
        <v>0</v>
      </c>
      <c r="E3229">
        <v>0</v>
      </c>
      <c r="F3229">
        <v>0</v>
      </c>
      <c r="G3229">
        <v>3333333</v>
      </c>
      <c r="H3229">
        <v>0</v>
      </c>
      <c r="I3229">
        <v>0</v>
      </c>
      <c r="J3229">
        <v>0</v>
      </c>
      <c r="K3229">
        <v>0</v>
      </c>
      <c r="L3229">
        <v>0</v>
      </c>
      <c r="M3229">
        <v>0</v>
      </c>
    </row>
    <row r="3230" spans="2:13" x14ac:dyDescent="0.2">
      <c r="B3230">
        <v>0</v>
      </c>
      <c r="C3230">
        <v>0</v>
      </c>
      <c r="D3230">
        <v>0</v>
      </c>
      <c r="E3230">
        <v>0</v>
      </c>
      <c r="F3230">
        <v>0</v>
      </c>
      <c r="G3230">
        <v>3333333</v>
      </c>
      <c r="H3230">
        <v>0</v>
      </c>
      <c r="I3230">
        <v>0</v>
      </c>
      <c r="J3230">
        <v>0</v>
      </c>
      <c r="K3230">
        <v>0</v>
      </c>
      <c r="L3230">
        <v>0</v>
      </c>
      <c r="M3230">
        <v>0</v>
      </c>
    </row>
    <row r="3231" spans="2:13" x14ac:dyDescent="0.2">
      <c r="B3231">
        <v>0</v>
      </c>
      <c r="C3231">
        <v>0</v>
      </c>
      <c r="D3231">
        <v>0</v>
      </c>
      <c r="E3231">
        <v>0</v>
      </c>
      <c r="F3231">
        <v>0</v>
      </c>
      <c r="G3231">
        <v>3333333</v>
      </c>
      <c r="H3231">
        <v>0</v>
      </c>
      <c r="I3231">
        <v>0</v>
      </c>
      <c r="J3231">
        <v>0</v>
      </c>
      <c r="K3231">
        <v>0</v>
      </c>
      <c r="L3231">
        <v>0</v>
      </c>
      <c r="M3231">
        <v>0</v>
      </c>
    </row>
    <row r="3232" spans="2:13" x14ac:dyDescent="0.2">
      <c r="B3232">
        <v>0</v>
      </c>
      <c r="C3232">
        <v>0</v>
      </c>
      <c r="D3232">
        <v>0</v>
      </c>
      <c r="E3232">
        <v>0</v>
      </c>
      <c r="F3232">
        <v>0</v>
      </c>
      <c r="G3232">
        <v>3333333</v>
      </c>
      <c r="H3232">
        <v>0</v>
      </c>
      <c r="I3232">
        <v>0</v>
      </c>
      <c r="J3232">
        <v>0</v>
      </c>
      <c r="K3232">
        <v>0</v>
      </c>
      <c r="L3232">
        <v>0</v>
      </c>
      <c r="M3232">
        <v>0</v>
      </c>
    </row>
    <row r="3233" spans="2:13" x14ac:dyDescent="0.2">
      <c r="B3233">
        <v>0</v>
      </c>
      <c r="C3233">
        <v>0</v>
      </c>
      <c r="D3233">
        <v>0</v>
      </c>
      <c r="E3233">
        <v>0</v>
      </c>
      <c r="F3233">
        <v>0</v>
      </c>
      <c r="G3233">
        <v>3333333</v>
      </c>
      <c r="H3233">
        <v>0</v>
      </c>
      <c r="I3233">
        <v>0</v>
      </c>
      <c r="J3233">
        <v>0</v>
      </c>
      <c r="K3233">
        <v>0</v>
      </c>
      <c r="L3233">
        <v>0</v>
      </c>
      <c r="M3233">
        <v>0</v>
      </c>
    </row>
    <row r="3234" spans="2:13" x14ac:dyDescent="0.2">
      <c r="B3234">
        <v>0</v>
      </c>
      <c r="C3234">
        <v>0</v>
      </c>
      <c r="D3234">
        <v>0</v>
      </c>
      <c r="E3234">
        <v>0</v>
      </c>
      <c r="F3234">
        <v>0</v>
      </c>
      <c r="G3234">
        <v>3333333</v>
      </c>
      <c r="H3234">
        <v>0</v>
      </c>
      <c r="I3234">
        <v>0</v>
      </c>
      <c r="J3234">
        <v>0</v>
      </c>
      <c r="K3234">
        <v>0</v>
      </c>
      <c r="L3234">
        <v>0</v>
      </c>
      <c r="M3234">
        <v>0</v>
      </c>
    </row>
    <row r="3235" spans="2:13" x14ac:dyDescent="0.2">
      <c r="B3235">
        <v>0</v>
      </c>
      <c r="C3235">
        <v>0</v>
      </c>
      <c r="D3235">
        <v>0</v>
      </c>
      <c r="E3235">
        <v>0</v>
      </c>
      <c r="F3235">
        <v>0</v>
      </c>
      <c r="G3235">
        <v>3333333</v>
      </c>
      <c r="H3235">
        <v>0</v>
      </c>
      <c r="I3235">
        <v>0</v>
      </c>
      <c r="J3235">
        <v>0</v>
      </c>
      <c r="K3235">
        <v>0</v>
      </c>
      <c r="L3235">
        <v>0</v>
      </c>
      <c r="M3235">
        <v>0</v>
      </c>
    </row>
    <row r="3236" spans="2:13" x14ac:dyDescent="0.2">
      <c r="B3236">
        <v>0</v>
      </c>
      <c r="C3236">
        <v>0</v>
      </c>
      <c r="D3236">
        <v>0</v>
      </c>
      <c r="E3236">
        <v>0</v>
      </c>
      <c r="F3236">
        <v>0</v>
      </c>
      <c r="G3236">
        <v>3333333</v>
      </c>
      <c r="H3236">
        <v>0</v>
      </c>
      <c r="I3236">
        <v>0</v>
      </c>
      <c r="J3236">
        <v>0</v>
      </c>
      <c r="K3236">
        <v>0</v>
      </c>
      <c r="L3236">
        <v>0</v>
      </c>
      <c r="M3236">
        <v>0</v>
      </c>
    </row>
    <row r="3237" spans="2:13" x14ac:dyDescent="0.2">
      <c r="B3237">
        <v>0</v>
      </c>
      <c r="C3237">
        <v>0</v>
      </c>
      <c r="D3237">
        <v>0</v>
      </c>
      <c r="E3237">
        <v>0</v>
      </c>
      <c r="F3237">
        <v>0</v>
      </c>
      <c r="G3237">
        <v>3333333</v>
      </c>
      <c r="H3237">
        <v>0</v>
      </c>
      <c r="I3237">
        <v>0</v>
      </c>
      <c r="J3237">
        <v>0</v>
      </c>
      <c r="K3237">
        <v>0</v>
      </c>
      <c r="L3237">
        <v>0</v>
      </c>
      <c r="M3237">
        <v>0</v>
      </c>
    </row>
    <row r="3238" spans="2:13" x14ac:dyDescent="0.2">
      <c r="B3238">
        <v>0</v>
      </c>
      <c r="C3238">
        <v>0</v>
      </c>
      <c r="D3238">
        <v>0</v>
      </c>
      <c r="E3238">
        <v>0</v>
      </c>
      <c r="F3238">
        <v>0</v>
      </c>
      <c r="G3238">
        <v>3333333</v>
      </c>
      <c r="H3238">
        <v>0</v>
      </c>
      <c r="I3238">
        <v>0</v>
      </c>
      <c r="J3238">
        <v>0</v>
      </c>
      <c r="K3238">
        <v>0</v>
      </c>
      <c r="L3238">
        <v>0</v>
      </c>
      <c r="M3238">
        <v>0</v>
      </c>
    </row>
    <row r="3239" spans="2:13" x14ac:dyDescent="0.2">
      <c r="B3239">
        <v>0</v>
      </c>
      <c r="C3239">
        <v>0</v>
      </c>
      <c r="D3239">
        <v>0</v>
      </c>
      <c r="E3239">
        <v>0</v>
      </c>
      <c r="F3239">
        <v>0</v>
      </c>
      <c r="G3239">
        <v>3333333</v>
      </c>
      <c r="H3239">
        <v>0</v>
      </c>
      <c r="I3239">
        <v>0</v>
      </c>
      <c r="J3239">
        <v>0</v>
      </c>
      <c r="K3239">
        <v>0</v>
      </c>
      <c r="L3239">
        <v>0</v>
      </c>
      <c r="M3239">
        <v>0</v>
      </c>
    </row>
    <row r="3240" spans="2:13" x14ac:dyDescent="0.2">
      <c r="B3240">
        <v>0</v>
      </c>
      <c r="C3240">
        <v>0</v>
      </c>
      <c r="D3240">
        <v>0</v>
      </c>
      <c r="E3240">
        <v>0</v>
      </c>
      <c r="F3240">
        <v>0</v>
      </c>
      <c r="G3240">
        <v>3333333</v>
      </c>
      <c r="H3240">
        <v>0</v>
      </c>
      <c r="I3240">
        <v>0</v>
      </c>
      <c r="J3240">
        <v>0</v>
      </c>
      <c r="K3240">
        <v>0</v>
      </c>
      <c r="L3240">
        <v>0</v>
      </c>
      <c r="M3240">
        <v>0</v>
      </c>
    </row>
    <row r="3241" spans="2:13" x14ac:dyDescent="0.2">
      <c r="B3241">
        <v>0</v>
      </c>
      <c r="C3241">
        <v>0</v>
      </c>
      <c r="D3241">
        <v>0</v>
      </c>
      <c r="E3241">
        <v>0</v>
      </c>
      <c r="F3241">
        <v>0</v>
      </c>
      <c r="G3241">
        <v>3333333</v>
      </c>
      <c r="H3241">
        <v>0</v>
      </c>
      <c r="I3241">
        <v>0</v>
      </c>
      <c r="J3241">
        <v>0</v>
      </c>
      <c r="K3241">
        <v>0</v>
      </c>
      <c r="L3241">
        <v>0</v>
      </c>
      <c r="M3241">
        <v>0</v>
      </c>
    </row>
    <row r="3242" spans="2:13" x14ac:dyDescent="0.2">
      <c r="B3242">
        <v>0</v>
      </c>
      <c r="C3242">
        <v>0</v>
      </c>
      <c r="D3242">
        <v>0</v>
      </c>
      <c r="E3242">
        <v>0</v>
      </c>
      <c r="F3242">
        <v>0</v>
      </c>
      <c r="G3242">
        <v>3333333</v>
      </c>
      <c r="H3242">
        <v>0</v>
      </c>
      <c r="I3242">
        <v>0</v>
      </c>
      <c r="J3242">
        <v>0</v>
      </c>
      <c r="K3242">
        <v>0</v>
      </c>
      <c r="L3242">
        <v>0</v>
      </c>
      <c r="M3242">
        <v>0</v>
      </c>
    </row>
    <row r="3243" spans="2:13" x14ac:dyDescent="0.2">
      <c r="B3243">
        <v>0</v>
      </c>
      <c r="C3243">
        <v>0</v>
      </c>
      <c r="D3243">
        <v>0</v>
      </c>
      <c r="E3243">
        <v>0</v>
      </c>
      <c r="F3243">
        <v>0</v>
      </c>
      <c r="G3243">
        <v>3333333</v>
      </c>
      <c r="H3243">
        <v>0</v>
      </c>
      <c r="I3243">
        <v>0</v>
      </c>
      <c r="J3243">
        <v>0</v>
      </c>
      <c r="K3243">
        <v>0</v>
      </c>
      <c r="L3243">
        <v>0</v>
      </c>
      <c r="M3243">
        <v>0</v>
      </c>
    </row>
    <row r="3244" spans="2:13" x14ac:dyDescent="0.2">
      <c r="B3244">
        <v>0</v>
      </c>
      <c r="C3244">
        <v>0</v>
      </c>
      <c r="D3244">
        <v>0</v>
      </c>
      <c r="E3244">
        <v>0</v>
      </c>
      <c r="F3244">
        <v>0</v>
      </c>
      <c r="G3244">
        <v>3333333</v>
      </c>
      <c r="H3244">
        <v>0</v>
      </c>
      <c r="I3244">
        <v>0</v>
      </c>
      <c r="J3244">
        <v>0</v>
      </c>
      <c r="K3244">
        <v>0</v>
      </c>
      <c r="L3244">
        <v>0</v>
      </c>
      <c r="M3244">
        <v>0</v>
      </c>
    </row>
    <row r="3245" spans="2:13" x14ac:dyDescent="0.2">
      <c r="B3245">
        <v>0</v>
      </c>
      <c r="C3245">
        <v>0</v>
      </c>
      <c r="D3245">
        <v>0</v>
      </c>
      <c r="E3245">
        <v>0</v>
      </c>
      <c r="F3245">
        <v>0</v>
      </c>
      <c r="G3245">
        <v>3333333</v>
      </c>
      <c r="H3245">
        <v>0</v>
      </c>
      <c r="I3245">
        <v>0</v>
      </c>
      <c r="J3245">
        <v>0</v>
      </c>
      <c r="K3245">
        <v>0</v>
      </c>
      <c r="L3245">
        <v>0</v>
      </c>
      <c r="M3245">
        <v>0</v>
      </c>
    </row>
    <row r="3246" spans="2:13" x14ac:dyDescent="0.2">
      <c r="B3246">
        <v>0</v>
      </c>
      <c r="C3246">
        <v>0</v>
      </c>
      <c r="D3246">
        <v>0</v>
      </c>
      <c r="E3246">
        <v>0</v>
      </c>
      <c r="F3246">
        <v>0</v>
      </c>
      <c r="G3246">
        <v>3333333</v>
      </c>
      <c r="H3246">
        <v>0</v>
      </c>
      <c r="I3246">
        <v>0</v>
      </c>
      <c r="J3246">
        <v>0</v>
      </c>
      <c r="K3246">
        <v>0</v>
      </c>
      <c r="L3246">
        <v>0</v>
      </c>
      <c r="M3246">
        <v>0</v>
      </c>
    </row>
    <row r="3247" spans="2:13" x14ac:dyDescent="0.2">
      <c r="B3247">
        <v>0</v>
      </c>
      <c r="C3247">
        <v>0</v>
      </c>
      <c r="D3247">
        <v>0</v>
      </c>
      <c r="E3247">
        <v>0</v>
      </c>
      <c r="F3247">
        <v>0</v>
      </c>
      <c r="G3247">
        <v>3333333</v>
      </c>
      <c r="H3247">
        <v>0</v>
      </c>
      <c r="I3247">
        <v>0</v>
      </c>
      <c r="J3247">
        <v>0</v>
      </c>
      <c r="K3247">
        <v>0</v>
      </c>
      <c r="L3247">
        <v>0</v>
      </c>
      <c r="M3247">
        <v>0</v>
      </c>
    </row>
    <row r="3248" spans="2:13" x14ac:dyDescent="0.2">
      <c r="B3248">
        <v>0</v>
      </c>
      <c r="C3248">
        <v>0</v>
      </c>
      <c r="D3248">
        <v>0</v>
      </c>
      <c r="E3248">
        <v>0</v>
      </c>
      <c r="F3248">
        <v>0</v>
      </c>
      <c r="G3248">
        <v>3333333</v>
      </c>
      <c r="H3248">
        <v>0</v>
      </c>
      <c r="I3248">
        <v>0</v>
      </c>
      <c r="J3248">
        <v>0</v>
      </c>
      <c r="K3248">
        <v>0</v>
      </c>
      <c r="L3248">
        <v>0</v>
      </c>
      <c r="M3248">
        <v>0</v>
      </c>
    </row>
    <row r="3249" spans="2:13" x14ac:dyDescent="0.2">
      <c r="B3249">
        <v>0</v>
      </c>
      <c r="C3249">
        <v>0</v>
      </c>
      <c r="D3249">
        <v>0</v>
      </c>
      <c r="E3249">
        <v>0</v>
      </c>
      <c r="F3249">
        <v>0</v>
      </c>
      <c r="G3249">
        <v>3333333</v>
      </c>
      <c r="H3249">
        <v>0</v>
      </c>
      <c r="I3249">
        <v>0</v>
      </c>
      <c r="J3249">
        <v>0</v>
      </c>
      <c r="K3249">
        <v>0</v>
      </c>
      <c r="L3249">
        <v>0</v>
      </c>
      <c r="M3249">
        <v>0</v>
      </c>
    </row>
    <row r="3250" spans="2:13" x14ac:dyDescent="0.2">
      <c r="B3250">
        <v>0</v>
      </c>
      <c r="C3250">
        <v>0</v>
      </c>
      <c r="D3250">
        <v>0</v>
      </c>
      <c r="E3250">
        <v>0</v>
      </c>
      <c r="F3250">
        <v>0</v>
      </c>
      <c r="G3250">
        <v>3333333</v>
      </c>
      <c r="H3250">
        <v>0</v>
      </c>
      <c r="I3250">
        <v>0</v>
      </c>
      <c r="J3250">
        <v>0</v>
      </c>
      <c r="K3250">
        <v>0</v>
      </c>
      <c r="L3250">
        <v>0</v>
      </c>
      <c r="M3250">
        <v>0</v>
      </c>
    </row>
    <row r="3251" spans="2:13" x14ac:dyDescent="0.2">
      <c r="B3251">
        <v>0</v>
      </c>
      <c r="C3251">
        <v>0</v>
      </c>
      <c r="D3251">
        <v>0</v>
      </c>
      <c r="E3251">
        <v>0</v>
      </c>
      <c r="F3251">
        <v>0</v>
      </c>
      <c r="G3251">
        <v>3333333</v>
      </c>
      <c r="H3251">
        <v>0</v>
      </c>
      <c r="I3251">
        <v>0</v>
      </c>
      <c r="J3251">
        <v>0</v>
      </c>
      <c r="K3251">
        <v>0</v>
      </c>
      <c r="L3251">
        <v>0</v>
      </c>
      <c r="M3251">
        <v>0</v>
      </c>
    </row>
    <row r="3252" spans="2:13" x14ac:dyDescent="0.2">
      <c r="B3252">
        <v>0</v>
      </c>
      <c r="C3252">
        <v>0</v>
      </c>
      <c r="D3252">
        <v>0</v>
      </c>
      <c r="E3252">
        <v>0</v>
      </c>
      <c r="F3252">
        <v>0</v>
      </c>
      <c r="G3252">
        <v>3333333</v>
      </c>
      <c r="H3252">
        <v>0</v>
      </c>
      <c r="I3252">
        <v>0</v>
      </c>
      <c r="J3252">
        <v>0</v>
      </c>
      <c r="K3252">
        <v>0</v>
      </c>
      <c r="L3252">
        <v>0</v>
      </c>
      <c r="M3252">
        <v>0</v>
      </c>
    </row>
    <row r="3253" spans="2:13" x14ac:dyDescent="0.2">
      <c r="B3253">
        <v>0</v>
      </c>
      <c r="C3253">
        <v>0</v>
      </c>
      <c r="D3253">
        <v>0</v>
      </c>
      <c r="E3253">
        <v>0</v>
      </c>
      <c r="F3253">
        <v>0</v>
      </c>
      <c r="G3253">
        <v>3333333</v>
      </c>
      <c r="H3253">
        <v>0</v>
      </c>
      <c r="I3253">
        <v>0</v>
      </c>
      <c r="J3253">
        <v>0</v>
      </c>
      <c r="K3253">
        <v>0</v>
      </c>
      <c r="L3253">
        <v>0</v>
      </c>
      <c r="M3253">
        <v>0</v>
      </c>
    </row>
    <row r="3254" spans="2:13" x14ac:dyDescent="0.2">
      <c r="B3254">
        <v>0</v>
      </c>
      <c r="C3254">
        <v>0</v>
      </c>
      <c r="D3254">
        <v>0</v>
      </c>
      <c r="E3254">
        <v>0</v>
      </c>
      <c r="F3254">
        <v>0</v>
      </c>
      <c r="G3254">
        <v>3333333</v>
      </c>
      <c r="H3254">
        <v>0</v>
      </c>
      <c r="I3254">
        <v>0</v>
      </c>
      <c r="J3254">
        <v>0</v>
      </c>
      <c r="K3254">
        <v>0</v>
      </c>
      <c r="L3254">
        <v>0</v>
      </c>
      <c r="M3254">
        <v>0</v>
      </c>
    </row>
    <row r="3255" spans="2:13" x14ac:dyDescent="0.2">
      <c r="B3255">
        <v>0</v>
      </c>
      <c r="C3255">
        <v>0</v>
      </c>
      <c r="D3255">
        <v>0</v>
      </c>
      <c r="E3255">
        <v>0</v>
      </c>
      <c r="F3255">
        <v>0</v>
      </c>
      <c r="G3255">
        <v>3333333</v>
      </c>
      <c r="H3255">
        <v>0</v>
      </c>
      <c r="I3255">
        <v>0</v>
      </c>
      <c r="J3255">
        <v>0</v>
      </c>
      <c r="K3255">
        <v>0</v>
      </c>
      <c r="L3255">
        <v>0</v>
      </c>
      <c r="M3255">
        <v>0</v>
      </c>
    </row>
    <row r="3256" spans="2:13" x14ac:dyDescent="0.2">
      <c r="B3256">
        <v>0</v>
      </c>
      <c r="C3256">
        <v>0</v>
      </c>
      <c r="D3256">
        <v>0</v>
      </c>
      <c r="E3256">
        <v>0</v>
      </c>
      <c r="F3256">
        <v>0</v>
      </c>
      <c r="G3256">
        <v>3333333</v>
      </c>
      <c r="H3256">
        <v>0</v>
      </c>
      <c r="I3256">
        <v>0</v>
      </c>
      <c r="J3256">
        <v>0</v>
      </c>
      <c r="K3256">
        <v>0</v>
      </c>
      <c r="L3256">
        <v>0</v>
      </c>
      <c r="M3256">
        <v>0</v>
      </c>
    </row>
    <row r="3257" spans="2:13" x14ac:dyDescent="0.2">
      <c r="B3257">
        <v>0</v>
      </c>
      <c r="C3257">
        <v>0</v>
      </c>
      <c r="D3257">
        <v>0</v>
      </c>
      <c r="E3257">
        <v>0</v>
      </c>
      <c r="F3257">
        <v>0</v>
      </c>
      <c r="G3257">
        <v>3333333</v>
      </c>
      <c r="H3257">
        <v>0</v>
      </c>
      <c r="I3257">
        <v>0</v>
      </c>
      <c r="J3257">
        <v>0</v>
      </c>
      <c r="K3257">
        <v>0</v>
      </c>
      <c r="L3257">
        <v>0</v>
      </c>
      <c r="M3257">
        <v>0</v>
      </c>
    </row>
    <row r="3258" spans="2:13" x14ac:dyDescent="0.2">
      <c r="B3258">
        <v>0</v>
      </c>
      <c r="C3258">
        <v>0</v>
      </c>
      <c r="D3258">
        <v>0</v>
      </c>
      <c r="E3258">
        <v>0</v>
      </c>
      <c r="F3258">
        <v>0</v>
      </c>
      <c r="G3258">
        <v>3333333</v>
      </c>
      <c r="H3258">
        <v>0</v>
      </c>
      <c r="I3258">
        <v>0</v>
      </c>
      <c r="J3258">
        <v>0</v>
      </c>
      <c r="K3258">
        <v>0</v>
      </c>
      <c r="L3258">
        <v>0</v>
      </c>
      <c r="M3258">
        <v>0</v>
      </c>
    </row>
    <row r="3259" spans="2:13" x14ac:dyDescent="0.2">
      <c r="B3259">
        <v>0</v>
      </c>
      <c r="C3259">
        <v>0</v>
      </c>
      <c r="D3259">
        <v>0</v>
      </c>
      <c r="E3259">
        <v>0</v>
      </c>
      <c r="F3259">
        <v>0</v>
      </c>
      <c r="G3259">
        <v>3333333</v>
      </c>
      <c r="H3259">
        <v>0</v>
      </c>
      <c r="I3259">
        <v>0</v>
      </c>
      <c r="J3259">
        <v>0</v>
      </c>
      <c r="K3259">
        <v>0</v>
      </c>
      <c r="L3259">
        <v>0</v>
      </c>
      <c r="M3259">
        <v>0</v>
      </c>
    </row>
    <row r="3260" spans="2:13" x14ac:dyDescent="0.2">
      <c r="B3260">
        <v>0</v>
      </c>
      <c r="C3260">
        <v>0</v>
      </c>
      <c r="D3260">
        <v>0</v>
      </c>
      <c r="E3260">
        <v>0</v>
      </c>
      <c r="F3260">
        <v>0</v>
      </c>
      <c r="G3260">
        <v>3333333</v>
      </c>
      <c r="H3260">
        <v>0</v>
      </c>
      <c r="I3260">
        <v>0</v>
      </c>
      <c r="J3260">
        <v>0</v>
      </c>
      <c r="K3260">
        <v>0</v>
      </c>
      <c r="L3260">
        <v>0</v>
      </c>
      <c r="M3260">
        <v>0</v>
      </c>
    </row>
    <row r="3261" spans="2:13" x14ac:dyDescent="0.2">
      <c r="B3261">
        <v>0</v>
      </c>
      <c r="C3261">
        <v>0</v>
      </c>
      <c r="D3261">
        <v>0</v>
      </c>
      <c r="E3261">
        <v>0</v>
      </c>
      <c r="F3261">
        <v>0</v>
      </c>
      <c r="G3261">
        <v>3333333</v>
      </c>
      <c r="H3261">
        <v>0</v>
      </c>
      <c r="I3261">
        <v>0</v>
      </c>
      <c r="J3261">
        <v>0</v>
      </c>
      <c r="K3261">
        <v>0</v>
      </c>
      <c r="L3261">
        <v>0</v>
      </c>
      <c r="M3261">
        <v>0</v>
      </c>
    </row>
    <row r="3262" spans="2:13" x14ac:dyDescent="0.2">
      <c r="B3262">
        <v>0</v>
      </c>
      <c r="C3262">
        <v>0</v>
      </c>
      <c r="D3262">
        <v>0</v>
      </c>
      <c r="E3262">
        <v>0</v>
      </c>
      <c r="F3262">
        <v>0</v>
      </c>
      <c r="G3262">
        <v>3333333</v>
      </c>
      <c r="H3262">
        <v>0</v>
      </c>
      <c r="I3262">
        <v>0</v>
      </c>
      <c r="J3262">
        <v>0</v>
      </c>
      <c r="K3262">
        <v>0</v>
      </c>
      <c r="L3262">
        <v>0</v>
      </c>
      <c r="M3262">
        <v>0</v>
      </c>
    </row>
    <row r="3263" spans="2:13" x14ac:dyDescent="0.2">
      <c r="B3263">
        <v>0</v>
      </c>
      <c r="C3263">
        <v>0</v>
      </c>
      <c r="D3263">
        <v>0</v>
      </c>
      <c r="E3263">
        <v>0</v>
      </c>
      <c r="F3263">
        <v>0</v>
      </c>
      <c r="G3263">
        <v>3333333</v>
      </c>
      <c r="H3263">
        <v>0</v>
      </c>
      <c r="I3263">
        <v>0</v>
      </c>
      <c r="J3263">
        <v>0</v>
      </c>
      <c r="K3263">
        <v>0</v>
      </c>
      <c r="L3263">
        <v>0</v>
      </c>
      <c r="M3263">
        <v>0</v>
      </c>
    </row>
    <row r="3264" spans="2:13" x14ac:dyDescent="0.2">
      <c r="B3264">
        <v>0</v>
      </c>
      <c r="C3264">
        <v>0</v>
      </c>
      <c r="D3264">
        <v>0</v>
      </c>
      <c r="E3264">
        <v>0</v>
      </c>
      <c r="F3264">
        <v>0</v>
      </c>
      <c r="G3264">
        <v>3333333</v>
      </c>
      <c r="H3264">
        <v>0</v>
      </c>
      <c r="I3264">
        <v>0</v>
      </c>
      <c r="J3264">
        <v>0</v>
      </c>
      <c r="K3264">
        <v>0</v>
      </c>
      <c r="L3264">
        <v>0</v>
      </c>
      <c r="M3264">
        <v>0</v>
      </c>
    </row>
    <row r="3265" spans="2:13" x14ac:dyDescent="0.2">
      <c r="B3265">
        <v>0</v>
      </c>
      <c r="C3265">
        <v>0</v>
      </c>
      <c r="D3265">
        <v>0</v>
      </c>
      <c r="E3265">
        <v>0</v>
      </c>
      <c r="F3265">
        <v>0</v>
      </c>
      <c r="G3265">
        <v>3333333</v>
      </c>
      <c r="H3265">
        <v>0</v>
      </c>
      <c r="I3265">
        <v>0</v>
      </c>
      <c r="J3265">
        <v>0</v>
      </c>
      <c r="K3265">
        <v>0</v>
      </c>
      <c r="L3265">
        <v>0</v>
      </c>
      <c r="M3265">
        <v>0</v>
      </c>
    </row>
    <row r="3266" spans="2:13" x14ac:dyDescent="0.2">
      <c r="B3266">
        <v>0</v>
      </c>
      <c r="C3266">
        <v>0</v>
      </c>
      <c r="D3266">
        <v>0</v>
      </c>
      <c r="E3266">
        <v>0</v>
      </c>
      <c r="F3266">
        <v>0</v>
      </c>
      <c r="G3266">
        <v>3333333</v>
      </c>
      <c r="H3266">
        <v>0</v>
      </c>
      <c r="I3266">
        <v>0</v>
      </c>
      <c r="J3266">
        <v>0</v>
      </c>
      <c r="K3266">
        <v>0</v>
      </c>
      <c r="L3266">
        <v>0</v>
      </c>
      <c r="M3266">
        <v>0</v>
      </c>
    </row>
    <row r="3267" spans="2:13" x14ac:dyDescent="0.2">
      <c r="B3267">
        <v>0</v>
      </c>
      <c r="C3267">
        <v>0</v>
      </c>
      <c r="D3267">
        <v>0</v>
      </c>
      <c r="E3267">
        <v>0</v>
      </c>
      <c r="F3267">
        <v>0</v>
      </c>
      <c r="G3267">
        <v>3333333</v>
      </c>
      <c r="H3267">
        <v>0</v>
      </c>
      <c r="I3267">
        <v>0</v>
      </c>
      <c r="J3267">
        <v>0</v>
      </c>
      <c r="K3267">
        <v>0</v>
      </c>
      <c r="L3267">
        <v>0</v>
      </c>
      <c r="M3267">
        <v>0</v>
      </c>
    </row>
    <row r="3268" spans="2:13" x14ac:dyDescent="0.2">
      <c r="B3268">
        <v>0</v>
      </c>
      <c r="C3268">
        <v>0</v>
      </c>
      <c r="D3268">
        <v>0</v>
      </c>
      <c r="E3268">
        <v>0</v>
      </c>
      <c r="F3268">
        <v>0</v>
      </c>
      <c r="G3268">
        <v>3333333</v>
      </c>
      <c r="H3268">
        <v>0</v>
      </c>
      <c r="I3268">
        <v>0</v>
      </c>
      <c r="J3268">
        <v>0</v>
      </c>
      <c r="K3268">
        <v>0</v>
      </c>
      <c r="L3268">
        <v>0</v>
      </c>
      <c r="M3268">
        <v>0</v>
      </c>
    </row>
    <row r="3269" spans="2:13" x14ac:dyDescent="0.2">
      <c r="B3269">
        <v>0</v>
      </c>
      <c r="C3269">
        <v>0</v>
      </c>
      <c r="D3269">
        <v>0</v>
      </c>
      <c r="E3269">
        <v>0</v>
      </c>
      <c r="F3269">
        <v>0</v>
      </c>
      <c r="G3269">
        <v>3333333</v>
      </c>
      <c r="H3269">
        <v>0</v>
      </c>
      <c r="I3269">
        <v>0</v>
      </c>
      <c r="J3269">
        <v>0</v>
      </c>
      <c r="K3269">
        <v>0</v>
      </c>
      <c r="L3269">
        <v>0</v>
      </c>
      <c r="M3269">
        <v>0</v>
      </c>
    </row>
    <row r="3270" spans="2:13" x14ac:dyDescent="0.2">
      <c r="B3270">
        <v>0</v>
      </c>
      <c r="C3270">
        <v>0</v>
      </c>
      <c r="D3270">
        <v>0</v>
      </c>
      <c r="E3270">
        <v>0</v>
      </c>
      <c r="F3270">
        <v>0</v>
      </c>
      <c r="G3270">
        <v>3333333</v>
      </c>
      <c r="H3270">
        <v>0</v>
      </c>
      <c r="I3270">
        <v>0</v>
      </c>
      <c r="J3270">
        <v>0</v>
      </c>
      <c r="K3270">
        <v>0</v>
      </c>
      <c r="L3270">
        <v>0</v>
      </c>
      <c r="M3270">
        <v>0</v>
      </c>
    </row>
    <row r="3271" spans="2:13" x14ac:dyDescent="0.2">
      <c r="B3271">
        <v>0</v>
      </c>
      <c r="C3271">
        <v>0</v>
      </c>
      <c r="D3271">
        <v>0</v>
      </c>
      <c r="E3271">
        <v>0</v>
      </c>
      <c r="F3271">
        <v>0</v>
      </c>
      <c r="G3271">
        <v>3333333</v>
      </c>
      <c r="H3271">
        <v>0</v>
      </c>
      <c r="I3271">
        <v>0</v>
      </c>
      <c r="J3271">
        <v>0</v>
      </c>
      <c r="K3271">
        <v>0</v>
      </c>
      <c r="L3271">
        <v>0</v>
      </c>
      <c r="M3271">
        <v>0</v>
      </c>
    </row>
    <row r="3272" spans="2:13" x14ac:dyDescent="0.2">
      <c r="B3272">
        <v>0</v>
      </c>
      <c r="C3272">
        <v>0</v>
      </c>
      <c r="D3272">
        <v>0</v>
      </c>
      <c r="E3272">
        <v>0</v>
      </c>
      <c r="F3272">
        <v>0</v>
      </c>
      <c r="G3272">
        <v>3333333</v>
      </c>
      <c r="H3272">
        <v>0</v>
      </c>
      <c r="I3272">
        <v>0</v>
      </c>
      <c r="J3272">
        <v>0</v>
      </c>
      <c r="K3272">
        <v>0</v>
      </c>
      <c r="L3272">
        <v>0</v>
      </c>
      <c r="M3272">
        <v>0</v>
      </c>
    </row>
    <row r="3273" spans="2:13" x14ac:dyDescent="0.2">
      <c r="B3273">
        <v>0</v>
      </c>
      <c r="C3273">
        <v>0</v>
      </c>
      <c r="D3273">
        <v>0</v>
      </c>
      <c r="E3273">
        <v>0</v>
      </c>
      <c r="F3273">
        <v>0</v>
      </c>
      <c r="G3273">
        <v>3333333</v>
      </c>
      <c r="H3273">
        <v>0</v>
      </c>
      <c r="I3273">
        <v>0</v>
      </c>
      <c r="J3273">
        <v>0</v>
      </c>
      <c r="K3273">
        <v>0</v>
      </c>
      <c r="L3273">
        <v>0</v>
      </c>
      <c r="M3273">
        <v>0</v>
      </c>
    </row>
    <row r="3274" spans="2:13" x14ac:dyDescent="0.2">
      <c r="B3274">
        <v>0</v>
      </c>
      <c r="C3274">
        <v>0</v>
      </c>
      <c r="D3274">
        <v>0</v>
      </c>
      <c r="E3274">
        <v>0</v>
      </c>
      <c r="F3274">
        <v>0</v>
      </c>
      <c r="G3274">
        <v>3333333</v>
      </c>
      <c r="H3274">
        <v>0</v>
      </c>
      <c r="I3274">
        <v>0</v>
      </c>
      <c r="J3274">
        <v>0</v>
      </c>
      <c r="K3274">
        <v>0</v>
      </c>
      <c r="L3274">
        <v>0</v>
      </c>
      <c r="M3274">
        <v>0</v>
      </c>
    </row>
    <row r="3275" spans="2:13" x14ac:dyDescent="0.2">
      <c r="B3275">
        <v>0</v>
      </c>
      <c r="C3275">
        <v>0</v>
      </c>
      <c r="D3275">
        <v>0</v>
      </c>
      <c r="E3275">
        <v>0</v>
      </c>
      <c r="F3275">
        <v>0</v>
      </c>
      <c r="G3275">
        <v>3333333</v>
      </c>
      <c r="H3275">
        <v>0</v>
      </c>
      <c r="I3275">
        <v>0</v>
      </c>
      <c r="J3275">
        <v>0</v>
      </c>
      <c r="K3275">
        <v>0</v>
      </c>
      <c r="L3275">
        <v>0</v>
      </c>
      <c r="M3275">
        <v>0</v>
      </c>
    </row>
    <row r="3276" spans="2:13" x14ac:dyDescent="0.2">
      <c r="B3276">
        <v>0</v>
      </c>
      <c r="C3276">
        <v>0</v>
      </c>
      <c r="D3276">
        <v>0</v>
      </c>
      <c r="E3276">
        <v>0</v>
      </c>
      <c r="F3276">
        <v>0</v>
      </c>
      <c r="G3276">
        <v>3333333</v>
      </c>
      <c r="H3276">
        <v>0</v>
      </c>
      <c r="I3276">
        <v>0</v>
      </c>
      <c r="J3276">
        <v>0</v>
      </c>
      <c r="K3276">
        <v>0</v>
      </c>
      <c r="L3276">
        <v>0</v>
      </c>
      <c r="M3276">
        <v>0</v>
      </c>
    </row>
    <row r="3277" spans="2:13" x14ac:dyDescent="0.2">
      <c r="B3277">
        <v>0</v>
      </c>
      <c r="C3277">
        <v>0</v>
      </c>
      <c r="D3277">
        <v>0</v>
      </c>
      <c r="E3277">
        <v>0</v>
      </c>
      <c r="F3277">
        <v>0</v>
      </c>
      <c r="G3277">
        <v>3333333</v>
      </c>
      <c r="H3277">
        <v>0</v>
      </c>
      <c r="I3277">
        <v>0</v>
      </c>
      <c r="J3277">
        <v>0</v>
      </c>
      <c r="K3277">
        <v>0</v>
      </c>
      <c r="L3277">
        <v>0</v>
      </c>
      <c r="M3277">
        <v>0</v>
      </c>
    </row>
    <row r="3278" spans="2:13" x14ac:dyDescent="0.2">
      <c r="B3278">
        <v>0</v>
      </c>
      <c r="C3278">
        <v>0</v>
      </c>
      <c r="D3278">
        <v>0</v>
      </c>
      <c r="E3278">
        <v>0</v>
      </c>
      <c r="F3278">
        <v>0</v>
      </c>
      <c r="G3278">
        <v>3333333</v>
      </c>
      <c r="H3278">
        <v>0</v>
      </c>
      <c r="I3278">
        <v>0</v>
      </c>
      <c r="J3278">
        <v>0</v>
      </c>
      <c r="K3278">
        <v>0</v>
      </c>
      <c r="L3278">
        <v>0</v>
      </c>
      <c r="M3278">
        <v>0</v>
      </c>
    </row>
    <row r="3279" spans="2:13" x14ac:dyDescent="0.2">
      <c r="B3279">
        <v>0</v>
      </c>
      <c r="C3279">
        <v>0</v>
      </c>
      <c r="D3279">
        <v>0</v>
      </c>
      <c r="E3279">
        <v>0</v>
      </c>
      <c r="F3279">
        <v>0</v>
      </c>
      <c r="G3279">
        <v>3333333</v>
      </c>
      <c r="H3279">
        <v>0</v>
      </c>
      <c r="I3279">
        <v>0</v>
      </c>
      <c r="J3279">
        <v>0</v>
      </c>
      <c r="K3279">
        <v>0</v>
      </c>
      <c r="L3279">
        <v>0</v>
      </c>
      <c r="M3279">
        <v>0</v>
      </c>
    </row>
    <row r="3280" spans="2:13" x14ac:dyDescent="0.2">
      <c r="B3280">
        <v>0</v>
      </c>
      <c r="C3280">
        <v>0</v>
      </c>
      <c r="D3280">
        <v>0</v>
      </c>
      <c r="E3280">
        <v>0</v>
      </c>
      <c r="F3280">
        <v>0</v>
      </c>
      <c r="G3280">
        <v>3333333</v>
      </c>
      <c r="H3280">
        <v>0</v>
      </c>
      <c r="I3280">
        <v>0</v>
      </c>
      <c r="J3280">
        <v>0</v>
      </c>
      <c r="K3280">
        <v>0</v>
      </c>
      <c r="L3280">
        <v>0</v>
      </c>
      <c r="M3280">
        <v>0</v>
      </c>
    </row>
    <row r="3281" spans="2:13" x14ac:dyDescent="0.2">
      <c r="B3281">
        <v>0</v>
      </c>
      <c r="C3281">
        <v>0</v>
      </c>
      <c r="D3281">
        <v>0</v>
      </c>
      <c r="E3281">
        <v>0</v>
      </c>
      <c r="F3281">
        <v>0</v>
      </c>
      <c r="G3281">
        <v>3333333</v>
      </c>
      <c r="H3281">
        <v>0</v>
      </c>
      <c r="I3281">
        <v>0</v>
      </c>
      <c r="J3281">
        <v>0</v>
      </c>
      <c r="K3281">
        <v>0</v>
      </c>
      <c r="L3281">
        <v>0</v>
      </c>
      <c r="M3281">
        <v>0</v>
      </c>
    </row>
    <row r="3282" spans="2:13" x14ac:dyDescent="0.2">
      <c r="B3282">
        <v>0</v>
      </c>
      <c r="C3282">
        <v>0</v>
      </c>
      <c r="D3282">
        <v>0</v>
      </c>
      <c r="E3282">
        <v>0</v>
      </c>
      <c r="F3282">
        <v>0</v>
      </c>
      <c r="G3282">
        <v>3333333</v>
      </c>
      <c r="H3282">
        <v>0</v>
      </c>
      <c r="I3282">
        <v>0</v>
      </c>
      <c r="J3282">
        <v>0</v>
      </c>
      <c r="K3282">
        <v>0</v>
      </c>
      <c r="L3282">
        <v>0</v>
      </c>
      <c r="M3282">
        <v>0</v>
      </c>
    </row>
    <row r="3283" spans="2:13" x14ac:dyDescent="0.2">
      <c r="B3283">
        <v>0</v>
      </c>
      <c r="C3283">
        <v>0</v>
      </c>
      <c r="D3283">
        <v>0</v>
      </c>
      <c r="E3283">
        <v>0</v>
      </c>
      <c r="F3283">
        <v>0</v>
      </c>
      <c r="G3283">
        <v>3333333</v>
      </c>
      <c r="H3283">
        <v>0</v>
      </c>
      <c r="I3283">
        <v>0</v>
      </c>
      <c r="J3283">
        <v>0</v>
      </c>
      <c r="K3283">
        <v>0</v>
      </c>
      <c r="L3283">
        <v>0</v>
      </c>
      <c r="M3283">
        <v>0</v>
      </c>
    </row>
    <row r="3284" spans="2:13" x14ac:dyDescent="0.2">
      <c r="B3284">
        <v>0</v>
      </c>
      <c r="C3284">
        <v>0</v>
      </c>
      <c r="D3284">
        <v>0</v>
      </c>
      <c r="E3284">
        <v>0</v>
      </c>
      <c r="F3284">
        <v>0</v>
      </c>
      <c r="G3284">
        <v>3333333</v>
      </c>
      <c r="H3284">
        <v>0</v>
      </c>
      <c r="I3284">
        <v>0</v>
      </c>
      <c r="J3284">
        <v>0</v>
      </c>
      <c r="K3284">
        <v>0</v>
      </c>
      <c r="L3284">
        <v>0</v>
      </c>
      <c r="M3284">
        <v>0</v>
      </c>
    </row>
    <row r="3285" spans="2:13" x14ac:dyDescent="0.2">
      <c r="B3285">
        <v>0</v>
      </c>
      <c r="C3285">
        <v>0</v>
      </c>
      <c r="D3285">
        <v>0</v>
      </c>
      <c r="E3285">
        <v>0</v>
      </c>
      <c r="F3285">
        <v>0</v>
      </c>
      <c r="G3285">
        <v>3333333</v>
      </c>
      <c r="H3285">
        <v>0</v>
      </c>
      <c r="I3285">
        <v>0</v>
      </c>
      <c r="J3285">
        <v>0</v>
      </c>
      <c r="K3285">
        <v>0</v>
      </c>
      <c r="L3285">
        <v>0</v>
      </c>
      <c r="M3285">
        <v>0</v>
      </c>
    </row>
    <row r="3286" spans="2:13" x14ac:dyDescent="0.2">
      <c r="B3286">
        <v>0</v>
      </c>
      <c r="C3286">
        <v>0</v>
      </c>
      <c r="D3286">
        <v>0</v>
      </c>
      <c r="E3286">
        <v>0</v>
      </c>
      <c r="F3286">
        <v>0</v>
      </c>
      <c r="G3286">
        <v>3333333</v>
      </c>
      <c r="H3286">
        <v>0</v>
      </c>
      <c r="I3286">
        <v>0</v>
      </c>
      <c r="J3286">
        <v>0</v>
      </c>
      <c r="K3286">
        <v>0</v>
      </c>
      <c r="L3286">
        <v>0</v>
      </c>
      <c r="M3286">
        <v>0</v>
      </c>
    </row>
    <row r="3287" spans="2:13" x14ac:dyDescent="0.2">
      <c r="B3287">
        <v>0</v>
      </c>
      <c r="C3287">
        <v>0</v>
      </c>
      <c r="D3287">
        <v>0</v>
      </c>
      <c r="E3287">
        <v>0</v>
      </c>
      <c r="F3287">
        <v>0</v>
      </c>
      <c r="G3287">
        <v>3333333</v>
      </c>
      <c r="H3287">
        <v>0</v>
      </c>
      <c r="I3287">
        <v>0</v>
      </c>
      <c r="J3287">
        <v>0</v>
      </c>
      <c r="K3287">
        <v>0</v>
      </c>
      <c r="L3287">
        <v>0</v>
      </c>
      <c r="M3287">
        <v>0</v>
      </c>
    </row>
    <row r="3288" spans="2:13" x14ac:dyDescent="0.2">
      <c r="B3288">
        <v>0</v>
      </c>
      <c r="C3288">
        <v>0</v>
      </c>
      <c r="D3288">
        <v>0</v>
      </c>
      <c r="E3288">
        <v>0</v>
      </c>
      <c r="F3288">
        <v>0</v>
      </c>
      <c r="G3288">
        <v>3333333</v>
      </c>
      <c r="H3288">
        <v>0</v>
      </c>
      <c r="I3288">
        <v>0</v>
      </c>
      <c r="J3288">
        <v>0</v>
      </c>
      <c r="K3288">
        <v>0</v>
      </c>
      <c r="L3288">
        <v>0</v>
      </c>
      <c r="M3288">
        <v>0</v>
      </c>
    </row>
    <row r="3289" spans="2:13" x14ac:dyDescent="0.2">
      <c r="B3289">
        <v>0</v>
      </c>
      <c r="C3289">
        <v>0</v>
      </c>
      <c r="D3289">
        <v>0</v>
      </c>
      <c r="E3289">
        <v>0</v>
      </c>
      <c r="F3289">
        <v>0</v>
      </c>
      <c r="G3289">
        <v>3333333</v>
      </c>
      <c r="H3289">
        <v>0</v>
      </c>
      <c r="I3289">
        <v>0</v>
      </c>
      <c r="J3289">
        <v>0</v>
      </c>
      <c r="K3289">
        <v>0</v>
      </c>
      <c r="L3289">
        <v>0</v>
      </c>
      <c r="M3289">
        <v>0</v>
      </c>
    </row>
    <row r="3290" spans="2:13" x14ac:dyDescent="0.2">
      <c r="B3290">
        <v>0</v>
      </c>
      <c r="C3290">
        <v>0</v>
      </c>
      <c r="D3290">
        <v>0</v>
      </c>
      <c r="E3290">
        <v>0</v>
      </c>
      <c r="F3290">
        <v>0</v>
      </c>
      <c r="G3290">
        <v>3333333</v>
      </c>
      <c r="H3290">
        <v>0</v>
      </c>
      <c r="I3290">
        <v>0</v>
      </c>
      <c r="J3290">
        <v>0</v>
      </c>
      <c r="K3290">
        <v>0</v>
      </c>
      <c r="L3290">
        <v>0</v>
      </c>
      <c r="M3290">
        <v>0</v>
      </c>
    </row>
    <row r="3291" spans="2:13" x14ac:dyDescent="0.2">
      <c r="B3291">
        <v>0</v>
      </c>
      <c r="C3291">
        <v>0</v>
      </c>
      <c r="D3291">
        <v>0</v>
      </c>
      <c r="E3291">
        <v>0</v>
      </c>
      <c r="F3291">
        <v>0</v>
      </c>
      <c r="G3291">
        <v>3333333</v>
      </c>
      <c r="H3291">
        <v>0</v>
      </c>
      <c r="I3291">
        <v>0</v>
      </c>
      <c r="J3291">
        <v>0</v>
      </c>
      <c r="K3291">
        <v>0</v>
      </c>
      <c r="L3291">
        <v>0</v>
      </c>
      <c r="M3291">
        <v>0</v>
      </c>
    </row>
    <row r="3292" spans="2:13" x14ac:dyDescent="0.2">
      <c r="B3292">
        <v>0</v>
      </c>
      <c r="C3292">
        <v>0</v>
      </c>
      <c r="D3292">
        <v>0</v>
      </c>
      <c r="E3292">
        <v>0</v>
      </c>
      <c r="F3292">
        <v>0</v>
      </c>
      <c r="G3292">
        <v>3333333</v>
      </c>
      <c r="H3292">
        <v>0</v>
      </c>
      <c r="I3292">
        <v>0</v>
      </c>
      <c r="J3292">
        <v>0</v>
      </c>
      <c r="K3292">
        <v>0</v>
      </c>
      <c r="L3292">
        <v>0</v>
      </c>
      <c r="M3292">
        <v>0</v>
      </c>
    </row>
    <row r="3293" spans="2:13" x14ac:dyDescent="0.2">
      <c r="B3293">
        <v>0</v>
      </c>
      <c r="C3293">
        <v>0</v>
      </c>
      <c r="D3293">
        <v>0</v>
      </c>
      <c r="E3293">
        <v>0</v>
      </c>
      <c r="F3293">
        <v>0</v>
      </c>
      <c r="G3293">
        <v>3333333</v>
      </c>
      <c r="H3293">
        <v>0</v>
      </c>
      <c r="I3293">
        <v>0</v>
      </c>
      <c r="J3293">
        <v>0</v>
      </c>
      <c r="K3293">
        <v>0</v>
      </c>
      <c r="L3293">
        <v>0</v>
      </c>
      <c r="M3293">
        <v>0</v>
      </c>
    </row>
    <row r="3294" spans="2:13" x14ac:dyDescent="0.2">
      <c r="B3294">
        <v>0</v>
      </c>
      <c r="C3294">
        <v>0</v>
      </c>
      <c r="D3294">
        <v>0</v>
      </c>
      <c r="E3294">
        <v>0</v>
      </c>
      <c r="F3294">
        <v>0</v>
      </c>
      <c r="G3294">
        <v>3333333</v>
      </c>
      <c r="H3294">
        <v>0</v>
      </c>
      <c r="I3294">
        <v>0</v>
      </c>
      <c r="J3294">
        <v>0</v>
      </c>
      <c r="K3294">
        <v>0</v>
      </c>
      <c r="L3294">
        <v>0</v>
      </c>
      <c r="M3294">
        <v>0</v>
      </c>
    </row>
    <row r="3295" spans="2:13" x14ac:dyDescent="0.2">
      <c r="B3295">
        <v>0</v>
      </c>
      <c r="C3295">
        <v>0</v>
      </c>
      <c r="D3295">
        <v>0</v>
      </c>
      <c r="E3295">
        <v>0</v>
      </c>
      <c r="F3295">
        <v>0</v>
      </c>
      <c r="G3295">
        <v>3333333</v>
      </c>
      <c r="H3295">
        <v>0</v>
      </c>
      <c r="I3295">
        <v>0</v>
      </c>
      <c r="J3295">
        <v>0</v>
      </c>
      <c r="K3295">
        <v>0</v>
      </c>
      <c r="L3295">
        <v>0</v>
      </c>
      <c r="M3295">
        <v>0</v>
      </c>
    </row>
    <row r="3296" spans="2:13" x14ac:dyDescent="0.2">
      <c r="B3296">
        <v>0</v>
      </c>
      <c r="C3296">
        <v>0</v>
      </c>
      <c r="D3296">
        <v>0</v>
      </c>
      <c r="E3296">
        <v>0</v>
      </c>
      <c r="F3296">
        <v>0</v>
      </c>
      <c r="G3296">
        <v>3333333</v>
      </c>
      <c r="H3296">
        <v>0</v>
      </c>
      <c r="I3296">
        <v>0</v>
      </c>
      <c r="J3296">
        <v>0</v>
      </c>
      <c r="K3296">
        <v>0</v>
      </c>
      <c r="L3296">
        <v>0</v>
      </c>
      <c r="M3296">
        <v>0</v>
      </c>
    </row>
    <row r="3297" spans="2:13" x14ac:dyDescent="0.2">
      <c r="B3297">
        <v>0</v>
      </c>
      <c r="C3297">
        <v>0</v>
      </c>
      <c r="D3297">
        <v>0</v>
      </c>
      <c r="E3297">
        <v>0</v>
      </c>
      <c r="F3297">
        <v>0</v>
      </c>
      <c r="G3297">
        <v>3333333</v>
      </c>
      <c r="H3297">
        <v>0</v>
      </c>
      <c r="I3297">
        <v>0</v>
      </c>
      <c r="J3297">
        <v>0</v>
      </c>
      <c r="K3297">
        <v>0</v>
      </c>
      <c r="L3297">
        <v>0</v>
      </c>
      <c r="M3297">
        <v>0</v>
      </c>
    </row>
    <row r="3298" spans="2:13" x14ac:dyDescent="0.2">
      <c r="B3298">
        <v>0</v>
      </c>
      <c r="C3298">
        <v>0</v>
      </c>
      <c r="D3298">
        <v>0</v>
      </c>
      <c r="E3298">
        <v>0</v>
      </c>
      <c r="F3298">
        <v>0</v>
      </c>
      <c r="G3298">
        <v>3333333</v>
      </c>
      <c r="H3298">
        <v>0</v>
      </c>
      <c r="I3298">
        <v>0</v>
      </c>
      <c r="J3298">
        <v>0</v>
      </c>
      <c r="K3298">
        <v>0</v>
      </c>
      <c r="L3298">
        <v>0</v>
      </c>
      <c r="M3298">
        <v>0</v>
      </c>
    </row>
    <row r="3299" spans="2:13" x14ac:dyDescent="0.2">
      <c r="B3299">
        <v>0</v>
      </c>
      <c r="C3299">
        <v>0</v>
      </c>
      <c r="D3299">
        <v>0</v>
      </c>
      <c r="E3299">
        <v>0</v>
      </c>
      <c r="F3299">
        <v>0</v>
      </c>
      <c r="G3299">
        <v>3333333</v>
      </c>
      <c r="H3299">
        <v>0</v>
      </c>
      <c r="I3299">
        <v>0</v>
      </c>
      <c r="J3299">
        <v>0</v>
      </c>
      <c r="K3299">
        <v>0</v>
      </c>
      <c r="L3299">
        <v>0</v>
      </c>
      <c r="M3299">
        <v>0</v>
      </c>
    </row>
    <row r="3300" spans="2:13" x14ac:dyDescent="0.2">
      <c r="B3300">
        <v>0</v>
      </c>
      <c r="C3300">
        <v>0</v>
      </c>
      <c r="D3300">
        <v>0</v>
      </c>
      <c r="E3300">
        <v>0</v>
      </c>
      <c r="F3300">
        <v>0</v>
      </c>
      <c r="G3300">
        <v>3333333</v>
      </c>
      <c r="H3300">
        <v>0</v>
      </c>
      <c r="I3300">
        <v>0</v>
      </c>
      <c r="J3300">
        <v>0</v>
      </c>
      <c r="K3300">
        <v>0</v>
      </c>
      <c r="L3300">
        <v>0</v>
      </c>
      <c r="M3300">
        <v>0</v>
      </c>
    </row>
    <row r="3301" spans="2:13" x14ac:dyDescent="0.2">
      <c r="B3301">
        <v>0</v>
      </c>
      <c r="C3301">
        <v>0</v>
      </c>
      <c r="D3301">
        <v>0</v>
      </c>
      <c r="E3301">
        <v>0</v>
      </c>
      <c r="F3301">
        <v>0</v>
      </c>
      <c r="G3301">
        <v>3333333</v>
      </c>
      <c r="H3301">
        <v>0</v>
      </c>
      <c r="I3301">
        <v>0</v>
      </c>
      <c r="J3301">
        <v>0</v>
      </c>
      <c r="K3301">
        <v>0</v>
      </c>
      <c r="L3301">
        <v>0</v>
      </c>
      <c r="M3301">
        <v>0</v>
      </c>
    </row>
    <row r="3302" spans="2:13" x14ac:dyDescent="0.2">
      <c r="B3302">
        <v>0</v>
      </c>
      <c r="C3302">
        <v>0</v>
      </c>
      <c r="D3302">
        <v>0</v>
      </c>
      <c r="E3302">
        <v>0</v>
      </c>
      <c r="F3302">
        <v>0</v>
      </c>
      <c r="G3302">
        <v>3333333</v>
      </c>
      <c r="H3302">
        <v>0</v>
      </c>
      <c r="I3302">
        <v>0</v>
      </c>
      <c r="J3302">
        <v>0</v>
      </c>
      <c r="K3302">
        <v>0</v>
      </c>
      <c r="L3302">
        <v>0</v>
      </c>
      <c r="M3302">
        <v>0</v>
      </c>
    </row>
    <row r="3303" spans="2:13" x14ac:dyDescent="0.2">
      <c r="B3303">
        <v>0</v>
      </c>
      <c r="C3303">
        <v>0</v>
      </c>
      <c r="D3303">
        <v>0</v>
      </c>
      <c r="E3303">
        <v>0</v>
      </c>
      <c r="F3303">
        <v>0</v>
      </c>
      <c r="G3303">
        <v>3333333</v>
      </c>
      <c r="H3303">
        <v>0</v>
      </c>
      <c r="I3303">
        <v>0</v>
      </c>
      <c r="J3303">
        <v>0</v>
      </c>
      <c r="K3303">
        <v>0</v>
      </c>
      <c r="L3303">
        <v>0</v>
      </c>
      <c r="M3303">
        <v>0</v>
      </c>
    </row>
    <row r="3304" spans="2:13" x14ac:dyDescent="0.2">
      <c r="B3304">
        <v>0</v>
      </c>
      <c r="C3304">
        <v>0</v>
      </c>
      <c r="D3304">
        <v>0</v>
      </c>
      <c r="E3304">
        <v>0</v>
      </c>
      <c r="F3304">
        <v>0</v>
      </c>
      <c r="G3304">
        <v>3333333</v>
      </c>
      <c r="H3304">
        <v>0</v>
      </c>
      <c r="I3304">
        <v>0</v>
      </c>
      <c r="J3304">
        <v>0</v>
      </c>
      <c r="K3304">
        <v>0</v>
      </c>
      <c r="L3304">
        <v>0</v>
      </c>
      <c r="M3304">
        <v>0</v>
      </c>
    </row>
    <row r="3305" spans="2:13" x14ac:dyDescent="0.2">
      <c r="B3305">
        <v>0</v>
      </c>
      <c r="C3305">
        <v>0</v>
      </c>
      <c r="D3305">
        <v>0</v>
      </c>
      <c r="E3305">
        <v>0</v>
      </c>
      <c r="F3305">
        <v>0</v>
      </c>
      <c r="G3305">
        <v>3333333</v>
      </c>
      <c r="H3305">
        <v>0</v>
      </c>
      <c r="I3305">
        <v>0</v>
      </c>
      <c r="J3305">
        <v>0</v>
      </c>
      <c r="K3305">
        <v>0</v>
      </c>
      <c r="L3305">
        <v>0</v>
      </c>
      <c r="M3305">
        <v>0</v>
      </c>
    </row>
    <row r="3306" spans="2:13" x14ac:dyDescent="0.2">
      <c r="B3306">
        <v>0</v>
      </c>
      <c r="C3306">
        <v>0</v>
      </c>
      <c r="D3306">
        <v>0</v>
      </c>
      <c r="E3306">
        <v>0</v>
      </c>
      <c r="F3306">
        <v>0</v>
      </c>
      <c r="G3306">
        <v>3333333</v>
      </c>
      <c r="H3306">
        <v>0</v>
      </c>
      <c r="I3306">
        <v>0</v>
      </c>
      <c r="J3306">
        <v>0</v>
      </c>
      <c r="K3306">
        <v>0</v>
      </c>
      <c r="L3306">
        <v>0</v>
      </c>
      <c r="M3306">
        <v>0</v>
      </c>
    </row>
    <row r="3307" spans="2:13" x14ac:dyDescent="0.2">
      <c r="B3307">
        <v>0</v>
      </c>
      <c r="C3307">
        <v>0</v>
      </c>
      <c r="D3307">
        <v>0</v>
      </c>
      <c r="E3307">
        <v>0</v>
      </c>
      <c r="F3307">
        <v>0</v>
      </c>
      <c r="G3307">
        <v>3333333</v>
      </c>
      <c r="H3307">
        <v>0</v>
      </c>
      <c r="I3307">
        <v>0</v>
      </c>
      <c r="J3307">
        <v>0</v>
      </c>
      <c r="K3307">
        <v>0</v>
      </c>
      <c r="L3307">
        <v>0</v>
      </c>
      <c r="M3307">
        <v>0</v>
      </c>
    </row>
    <row r="3308" spans="2:13" x14ac:dyDescent="0.2">
      <c r="B3308">
        <v>0</v>
      </c>
      <c r="C3308">
        <v>0</v>
      </c>
      <c r="D3308">
        <v>0</v>
      </c>
      <c r="E3308">
        <v>0</v>
      </c>
      <c r="F3308">
        <v>0</v>
      </c>
      <c r="G3308">
        <v>3333333</v>
      </c>
      <c r="H3308">
        <v>0</v>
      </c>
      <c r="I3308">
        <v>0</v>
      </c>
      <c r="J3308">
        <v>0</v>
      </c>
      <c r="K3308">
        <v>0</v>
      </c>
      <c r="L3308">
        <v>0</v>
      </c>
      <c r="M3308">
        <v>0</v>
      </c>
    </row>
    <row r="3309" spans="2:13" x14ac:dyDescent="0.2">
      <c r="B3309">
        <v>0</v>
      </c>
      <c r="C3309">
        <v>0</v>
      </c>
      <c r="D3309">
        <v>0</v>
      </c>
      <c r="E3309">
        <v>0</v>
      </c>
      <c r="F3309">
        <v>0</v>
      </c>
      <c r="G3309">
        <v>3333333</v>
      </c>
      <c r="H3309">
        <v>0</v>
      </c>
      <c r="I3309">
        <v>0</v>
      </c>
      <c r="J3309">
        <v>0</v>
      </c>
      <c r="K3309">
        <v>0</v>
      </c>
      <c r="L3309">
        <v>0</v>
      </c>
      <c r="M3309">
        <v>0</v>
      </c>
    </row>
    <row r="3310" spans="2:13" x14ac:dyDescent="0.2">
      <c r="B3310">
        <v>0</v>
      </c>
      <c r="C3310">
        <v>0</v>
      </c>
      <c r="D3310">
        <v>0</v>
      </c>
      <c r="E3310">
        <v>0</v>
      </c>
      <c r="F3310">
        <v>0</v>
      </c>
      <c r="G3310">
        <v>3333333</v>
      </c>
      <c r="H3310">
        <v>0</v>
      </c>
      <c r="I3310">
        <v>0</v>
      </c>
      <c r="J3310">
        <v>0</v>
      </c>
      <c r="K3310">
        <v>0</v>
      </c>
      <c r="L3310">
        <v>0</v>
      </c>
      <c r="M3310">
        <v>0</v>
      </c>
    </row>
    <row r="3311" spans="2:13" x14ac:dyDescent="0.2">
      <c r="B3311">
        <v>0</v>
      </c>
      <c r="C3311">
        <v>0</v>
      </c>
      <c r="D3311">
        <v>0</v>
      </c>
      <c r="E3311">
        <v>0</v>
      </c>
      <c r="F3311">
        <v>0</v>
      </c>
      <c r="G3311">
        <v>3333333</v>
      </c>
      <c r="H3311">
        <v>0</v>
      </c>
      <c r="I3311">
        <v>0</v>
      </c>
      <c r="J3311">
        <v>0</v>
      </c>
      <c r="K3311">
        <v>0</v>
      </c>
      <c r="L3311">
        <v>0</v>
      </c>
      <c r="M3311">
        <v>0</v>
      </c>
    </row>
    <row r="3312" spans="2:13" x14ac:dyDescent="0.2">
      <c r="B3312">
        <v>0</v>
      </c>
      <c r="C3312">
        <v>0</v>
      </c>
      <c r="D3312">
        <v>0</v>
      </c>
      <c r="E3312">
        <v>0</v>
      </c>
      <c r="F3312">
        <v>0</v>
      </c>
      <c r="G3312">
        <v>3333333</v>
      </c>
      <c r="H3312">
        <v>0</v>
      </c>
      <c r="I3312">
        <v>0</v>
      </c>
      <c r="J3312">
        <v>0</v>
      </c>
      <c r="K3312">
        <v>0</v>
      </c>
      <c r="L3312">
        <v>0</v>
      </c>
      <c r="M3312">
        <v>0</v>
      </c>
    </row>
    <row r="3313" spans="2:13" x14ac:dyDescent="0.2">
      <c r="B3313">
        <v>0</v>
      </c>
      <c r="C3313">
        <v>0</v>
      </c>
      <c r="D3313">
        <v>0</v>
      </c>
      <c r="E3313">
        <v>0</v>
      </c>
      <c r="F3313">
        <v>0</v>
      </c>
      <c r="G3313">
        <v>3333333</v>
      </c>
      <c r="H3313">
        <v>0</v>
      </c>
      <c r="I3313">
        <v>0</v>
      </c>
      <c r="J3313">
        <v>0</v>
      </c>
      <c r="K3313">
        <v>0</v>
      </c>
      <c r="L3313">
        <v>0</v>
      </c>
      <c r="M3313">
        <v>0</v>
      </c>
    </row>
    <row r="3314" spans="2:13" x14ac:dyDescent="0.2">
      <c r="B3314">
        <v>0</v>
      </c>
      <c r="C3314">
        <v>0</v>
      </c>
      <c r="D3314">
        <v>0</v>
      </c>
      <c r="E3314">
        <v>0</v>
      </c>
      <c r="F3314">
        <v>0</v>
      </c>
      <c r="G3314">
        <v>3333333</v>
      </c>
      <c r="H3314">
        <v>0</v>
      </c>
      <c r="I3314">
        <v>0</v>
      </c>
      <c r="J3314">
        <v>0</v>
      </c>
      <c r="K3314">
        <v>0</v>
      </c>
      <c r="L3314">
        <v>0</v>
      </c>
      <c r="M3314">
        <v>0</v>
      </c>
    </row>
    <row r="3315" spans="2:13" x14ac:dyDescent="0.2">
      <c r="B3315">
        <v>0</v>
      </c>
      <c r="C3315">
        <v>0</v>
      </c>
      <c r="D3315">
        <v>0</v>
      </c>
      <c r="E3315">
        <v>0</v>
      </c>
      <c r="F3315">
        <v>0</v>
      </c>
      <c r="G3315">
        <v>3333333</v>
      </c>
      <c r="H3315">
        <v>0</v>
      </c>
      <c r="I3315">
        <v>0</v>
      </c>
      <c r="J3315">
        <v>0</v>
      </c>
      <c r="K3315">
        <v>0</v>
      </c>
      <c r="L3315">
        <v>0</v>
      </c>
      <c r="M3315">
        <v>0</v>
      </c>
    </row>
    <row r="3316" spans="2:13" x14ac:dyDescent="0.2">
      <c r="B3316">
        <v>0</v>
      </c>
      <c r="C3316">
        <v>0</v>
      </c>
      <c r="D3316">
        <v>0</v>
      </c>
      <c r="E3316">
        <v>0</v>
      </c>
      <c r="F3316">
        <v>0</v>
      </c>
      <c r="G3316">
        <v>3333333</v>
      </c>
      <c r="H3316">
        <v>0</v>
      </c>
      <c r="I3316">
        <v>0</v>
      </c>
      <c r="J3316">
        <v>0</v>
      </c>
      <c r="K3316">
        <v>0</v>
      </c>
      <c r="L3316">
        <v>0</v>
      </c>
      <c r="M3316">
        <v>0</v>
      </c>
    </row>
    <row r="3317" spans="2:13" x14ac:dyDescent="0.2">
      <c r="B3317">
        <v>0</v>
      </c>
      <c r="C3317">
        <v>0</v>
      </c>
      <c r="D3317">
        <v>0</v>
      </c>
      <c r="E3317">
        <v>0</v>
      </c>
      <c r="F3317">
        <v>0</v>
      </c>
      <c r="G3317">
        <v>3333333</v>
      </c>
      <c r="H3317">
        <v>0</v>
      </c>
      <c r="I3317">
        <v>0</v>
      </c>
      <c r="J3317">
        <v>0</v>
      </c>
      <c r="K3317">
        <v>0</v>
      </c>
      <c r="L3317">
        <v>0</v>
      </c>
      <c r="M3317">
        <v>0</v>
      </c>
    </row>
    <row r="3318" spans="2:13" x14ac:dyDescent="0.2">
      <c r="B3318">
        <v>0</v>
      </c>
      <c r="C3318">
        <v>0</v>
      </c>
      <c r="D3318">
        <v>0</v>
      </c>
      <c r="E3318">
        <v>0</v>
      </c>
      <c r="F3318">
        <v>0</v>
      </c>
      <c r="G3318">
        <v>3333333</v>
      </c>
      <c r="H3318">
        <v>0</v>
      </c>
      <c r="I3318">
        <v>0</v>
      </c>
      <c r="J3318">
        <v>0</v>
      </c>
      <c r="K3318">
        <v>0</v>
      </c>
      <c r="L3318">
        <v>0</v>
      </c>
      <c r="M3318">
        <v>0</v>
      </c>
    </row>
    <row r="3319" spans="2:13" x14ac:dyDescent="0.2">
      <c r="B3319">
        <v>0</v>
      </c>
      <c r="C3319">
        <v>0</v>
      </c>
      <c r="D3319">
        <v>0</v>
      </c>
      <c r="E3319">
        <v>0</v>
      </c>
      <c r="F3319">
        <v>0</v>
      </c>
      <c r="G3319">
        <v>3333333</v>
      </c>
      <c r="H3319">
        <v>0</v>
      </c>
      <c r="I3319">
        <v>0</v>
      </c>
      <c r="J3319">
        <v>0</v>
      </c>
      <c r="K3319">
        <v>0</v>
      </c>
      <c r="L3319">
        <v>0</v>
      </c>
      <c r="M3319">
        <v>0</v>
      </c>
    </row>
    <row r="3320" spans="2:13" x14ac:dyDescent="0.2">
      <c r="B3320">
        <v>0</v>
      </c>
      <c r="C3320">
        <v>0</v>
      </c>
      <c r="D3320">
        <v>0</v>
      </c>
      <c r="E3320">
        <v>0</v>
      </c>
      <c r="F3320">
        <v>0</v>
      </c>
      <c r="G3320">
        <v>3333333</v>
      </c>
      <c r="H3320">
        <v>0</v>
      </c>
      <c r="I3320">
        <v>0</v>
      </c>
      <c r="J3320">
        <v>0</v>
      </c>
      <c r="K3320">
        <v>0</v>
      </c>
      <c r="L3320">
        <v>0</v>
      </c>
      <c r="M3320">
        <v>0</v>
      </c>
    </row>
    <row r="3321" spans="2:13" x14ac:dyDescent="0.2">
      <c r="B3321">
        <v>0</v>
      </c>
      <c r="C3321">
        <v>0</v>
      </c>
      <c r="D3321">
        <v>0</v>
      </c>
      <c r="E3321">
        <v>0</v>
      </c>
      <c r="F3321">
        <v>0</v>
      </c>
      <c r="G3321">
        <v>3333333</v>
      </c>
      <c r="H3321">
        <v>0</v>
      </c>
      <c r="I3321">
        <v>0</v>
      </c>
      <c r="J3321">
        <v>0</v>
      </c>
      <c r="K3321">
        <v>0</v>
      </c>
      <c r="L3321">
        <v>0</v>
      </c>
      <c r="M3321">
        <v>0</v>
      </c>
    </row>
    <row r="3322" spans="2:13" x14ac:dyDescent="0.2">
      <c r="B3322">
        <v>0</v>
      </c>
      <c r="C3322">
        <v>0</v>
      </c>
      <c r="D3322">
        <v>0</v>
      </c>
      <c r="E3322">
        <v>0</v>
      </c>
      <c r="F3322">
        <v>0</v>
      </c>
      <c r="G3322">
        <v>3333333</v>
      </c>
      <c r="H3322">
        <v>0</v>
      </c>
      <c r="I3322">
        <v>0</v>
      </c>
      <c r="J3322">
        <v>0</v>
      </c>
      <c r="K3322">
        <v>0</v>
      </c>
      <c r="L3322">
        <v>0</v>
      </c>
      <c r="M3322">
        <v>0</v>
      </c>
    </row>
    <row r="3323" spans="2:13" x14ac:dyDescent="0.2">
      <c r="B3323">
        <v>0</v>
      </c>
      <c r="C3323">
        <v>0</v>
      </c>
      <c r="D3323">
        <v>0</v>
      </c>
      <c r="E3323">
        <v>0</v>
      </c>
      <c r="F3323">
        <v>0</v>
      </c>
      <c r="G3323">
        <v>3333333</v>
      </c>
      <c r="H3323">
        <v>0</v>
      </c>
      <c r="I3323">
        <v>0</v>
      </c>
      <c r="J3323">
        <v>0</v>
      </c>
      <c r="K3323">
        <v>0</v>
      </c>
      <c r="L3323">
        <v>0</v>
      </c>
      <c r="M3323">
        <v>0</v>
      </c>
    </row>
    <row r="3324" spans="2:13" x14ac:dyDescent="0.2">
      <c r="B3324">
        <v>0</v>
      </c>
      <c r="C3324">
        <v>0</v>
      </c>
      <c r="D3324">
        <v>0</v>
      </c>
      <c r="E3324">
        <v>0</v>
      </c>
      <c r="F3324">
        <v>0</v>
      </c>
      <c r="G3324">
        <v>3333333</v>
      </c>
      <c r="H3324">
        <v>0</v>
      </c>
      <c r="I3324">
        <v>0</v>
      </c>
      <c r="J3324">
        <v>0</v>
      </c>
      <c r="K3324">
        <v>0</v>
      </c>
      <c r="L3324">
        <v>0</v>
      </c>
      <c r="M3324">
        <v>0</v>
      </c>
    </row>
    <row r="3325" spans="2:13" x14ac:dyDescent="0.2">
      <c r="B3325">
        <v>0</v>
      </c>
      <c r="C3325">
        <v>0</v>
      </c>
      <c r="D3325">
        <v>0</v>
      </c>
      <c r="E3325">
        <v>0</v>
      </c>
      <c r="F3325">
        <v>0</v>
      </c>
      <c r="G3325">
        <v>3333333</v>
      </c>
      <c r="H3325">
        <v>0</v>
      </c>
      <c r="I3325">
        <v>0</v>
      </c>
      <c r="J3325">
        <v>0</v>
      </c>
      <c r="K3325">
        <v>0</v>
      </c>
      <c r="L3325">
        <v>0</v>
      </c>
      <c r="M3325">
        <v>0</v>
      </c>
    </row>
    <row r="3326" spans="2:13" x14ac:dyDescent="0.2">
      <c r="B3326">
        <v>0</v>
      </c>
      <c r="C3326">
        <v>0</v>
      </c>
      <c r="D3326">
        <v>0</v>
      </c>
      <c r="E3326">
        <v>0</v>
      </c>
      <c r="F3326">
        <v>0</v>
      </c>
      <c r="G3326">
        <v>3333333</v>
      </c>
      <c r="H3326">
        <v>0</v>
      </c>
      <c r="I3326">
        <v>0</v>
      </c>
      <c r="J3326">
        <v>0</v>
      </c>
      <c r="K3326">
        <v>0</v>
      </c>
      <c r="L3326">
        <v>0</v>
      </c>
      <c r="M3326">
        <v>0</v>
      </c>
    </row>
    <row r="3327" spans="2:13" x14ac:dyDescent="0.2">
      <c r="B3327">
        <v>0</v>
      </c>
      <c r="C3327">
        <v>0</v>
      </c>
      <c r="D3327">
        <v>0</v>
      </c>
      <c r="E3327">
        <v>0</v>
      </c>
      <c r="F3327">
        <v>0</v>
      </c>
      <c r="G3327">
        <v>3333333</v>
      </c>
      <c r="H3327">
        <v>0</v>
      </c>
      <c r="I3327">
        <v>0</v>
      </c>
      <c r="J3327">
        <v>0</v>
      </c>
      <c r="K3327">
        <v>0</v>
      </c>
      <c r="L3327">
        <v>0</v>
      </c>
      <c r="M3327">
        <v>0</v>
      </c>
    </row>
    <row r="3328" spans="2:13" x14ac:dyDescent="0.2">
      <c r="B3328">
        <v>0</v>
      </c>
      <c r="C3328">
        <v>0</v>
      </c>
      <c r="D3328">
        <v>0</v>
      </c>
      <c r="E3328">
        <v>0</v>
      </c>
      <c r="F3328">
        <v>0</v>
      </c>
      <c r="G3328">
        <v>3333333</v>
      </c>
      <c r="H3328">
        <v>0</v>
      </c>
      <c r="I3328">
        <v>0</v>
      </c>
      <c r="J3328">
        <v>0</v>
      </c>
      <c r="K3328">
        <v>0</v>
      </c>
      <c r="L3328">
        <v>0</v>
      </c>
      <c r="M3328">
        <v>0</v>
      </c>
    </row>
    <row r="3329" spans="2:13" x14ac:dyDescent="0.2">
      <c r="B3329">
        <v>0</v>
      </c>
      <c r="C3329">
        <v>0</v>
      </c>
      <c r="D3329">
        <v>0</v>
      </c>
      <c r="E3329">
        <v>0</v>
      </c>
      <c r="F3329">
        <v>0</v>
      </c>
      <c r="G3329">
        <v>3333333</v>
      </c>
      <c r="H3329">
        <v>0</v>
      </c>
      <c r="I3329">
        <v>0</v>
      </c>
      <c r="J3329">
        <v>0</v>
      </c>
      <c r="K3329">
        <v>0</v>
      </c>
      <c r="L3329">
        <v>0</v>
      </c>
      <c r="M3329">
        <v>0</v>
      </c>
    </row>
    <row r="3330" spans="2:13" x14ac:dyDescent="0.2">
      <c r="B3330">
        <v>0</v>
      </c>
      <c r="C3330">
        <v>0</v>
      </c>
      <c r="D3330">
        <v>0</v>
      </c>
      <c r="E3330">
        <v>0</v>
      </c>
      <c r="F3330">
        <v>0</v>
      </c>
      <c r="G3330">
        <v>3333333</v>
      </c>
      <c r="H3330">
        <v>0</v>
      </c>
      <c r="I3330">
        <v>0</v>
      </c>
      <c r="J3330">
        <v>0</v>
      </c>
      <c r="K3330">
        <v>0</v>
      </c>
      <c r="L3330">
        <v>0</v>
      </c>
      <c r="M3330">
        <v>0</v>
      </c>
    </row>
    <row r="3331" spans="2:13" x14ac:dyDescent="0.2">
      <c r="B3331">
        <v>0</v>
      </c>
      <c r="C3331">
        <v>0</v>
      </c>
      <c r="D3331">
        <v>0</v>
      </c>
      <c r="E3331">
        <v>0</v>
      </c>
      <c r="F3331">
        <v>0</v>
      </c>
      <c r="G3331">
        <v>3333333</v>
      </c>
      <c r="H3331">
        <v>0</v>
      </c>
      <c r="I3331">
        <v>0</v>
      </c>
      <c r="J3331">
        <v>0</v>
      </c>
      <c r="K3331">
        <v>0</v>
      </c>
      <c r="L3331">
        <v>0</v>
      </c>
      <c r="M3331">
        <v>0</v>
      </c>
    </row>
    <row r="3332" spans="2:13" x14ac:dyDescent="0.2">
      <c r="B3332">
        <v>0</v>
      </c>
      <c r="C3332">
        <v>0</v>
      </c>
      <c r="D3332">
        <v>0</v>
      </c>
      <c r="E3332">
        <v>0</v>
      </c>
      <c r="F3332">
        <v>0</v>
      </c>
      <c r="G3332">
        <v>3333333</v>
      </c>
      <c r="H3332">
        <v>0</v>
      </c>
      <c r="I3332">
        <v>0</v>
      </c>
      <c r="J3332">
        <v>0</v>
      </c>
      <c r="K3332">
        <v>0</v>
      </c>
      <c r="L3332">
        <v>0</v>
      </c>
      <c r="M3332">
        <v>0</v>
      </c>
    </row>
    <row r="3333" spans="2:13" x14ac:dyDescent="0.2">
      <c r="B3333">
        <v>0</v>
      </c>
      <c r="C3333">
        <v>0</v>
      </c>
      <c r="D3333">
        <v>0</v>
      </c>
      <c r="E3333">
        <v>0</v>
      </c>
      <c r="F3333">
        <v>0</v>
      </c>
      <c r="G3333">
        <v>3333333</v>
      </c>
      <c r="H3333">
        <v>0</v>
      </c>
      <c r="I3333">
        <v>0</v>
      </c>
      <c r="J3333">
        <v>0</v>
      </c>
      <c r="K3333">
        <v>0</v>
      </c>
      <c r="L3333">
        <v>0</v>
      </c>
      <c r="M3333">
        <v>0</v>
      </c>
    </row>
    <row r="3334" spans="2:13" x14ac:dyDescent="0.2">
      <c r="B3334">
        <v>0</v>
      </c>
      <c r="C3334">
        <v>0</v>
      </c>
      <c r="D3334">
        <v>0</v>
      </c>
      <c r="E3334">
        <v>0</v>
      </c>
      <c r="F3334">
        <v>0</v>
      </c>
      <c r="G3334">
        <v>3333333</v>
      </c>
      <c r="H3334">
        <v>0</v>
      </c>
      <c r="I3334">
        <v>0</v>
      </c>
      <c r="J3334">
        <v>0</v>
      </c>
      <c r="K3334">
        <v>0</v>
      </c>
      <c r="L3334">
        <v>0</v>
      </c>
      <c r="M3334">
        <v>0</v>
      </c>
    </row>
    <row r="3335" spans="2:13" x14ac:dyDescent="0.2">
      <c r="B3335">
        <v>0</v>
      </c>
      <c r="C3335">
        <v>0</v>
      </c>
      <c r="D3335">
        <v>0</v>
      </c>
      <c r="E3335">
        <v>0</v>
      </c>
      <c r="F3335">
        <v>0</v>
      </c>
      <c r="G3335">
        <v>3333333</v>
      </c>
      <c r="H3335">
        <v>0</v>
      </c>
      <c r="I3335">
        <v>0</v>
      </c>
      <c r="J3335">
        <v>0</v>
      </c>
      <c r="K3335">
        <v>0</v>
      </c>
      <c r="L3335">
        <v>0</v>
      </c>
      <c r="M3335">
        <v>0</v>
      </c>
    </row>
    <row r="3336" spans="2:13" x14ac:dyDescent="0.2">
      <c r="B3336">
        <v>0</v>
      </c>
      <c r="C3336">
        <v>0</v>
      </c>
      <c r="D3336">
        <v>0</v>
      </c>
      <c r="E3336">
        <v>0</v>
      </c>
      <c r="F3336">
        <v>0</v>
      </c>
      <c r="G3336">
        <v>3333333</v>
      </c>
      <c r="H3336">
        <v>0</v>
      </c>
      <c r="I3336">
        <v>0</v>
      </c>
      <c r="J3336">
        <v>0</v>
      </c>
      <c r="K3336">
        <v>0</v>
      </c>
      <c r="L3336">
        <v>0</v>
      </c>
      <c r="M3336">
        <v>0</v>
      </c>
    </row>
    <row r="3337" spans="2:13" x14ac:dyDescent="0.2">
      <c r="B3337">
        <v>0</v>
      </c>
      <c r="C3337">
        <v>0</v>
      </c>
      <c r="D3337">
        <v>0</v>
      </c>
      <c r="E3337">
        <v>0</v>
      </c>
      <c r="F3337">
        <v>0</v>
      </c>
      <c r="G3337">
        <v>3333333</v>
      </c>
      <c r="H3337">
        <v>0</v>
      </c>
      <c r="I3337">
        <v>0</v>
      </c>
      <c r="J3337">
        <v>0</v>
      </c>
      <c r="K3337">
        <v>0</v>
      </c>
      <c r="L3337">
        <v>0</v>
      </c>
      <c r="M3337">
        <v>0</v>
      </c>
    </row>
    <row r="3338" spans="2:13" x14ac:dyDescent="0.2">
      <c r="B3338">
        <v>0</v>
      </c>
      <c r="C3338">
        <v>0</v>
      </c>
      <c r="D3338">
        <v>0</v>
      </c>
      <c r="E3338">
        <v>0</v>
      </c>
      <c r="F3338">
        <v>0</v>
      </c>
      <c r="G3338">
        <v>3333333</v>
      </c>
      <c r="H3338">
        <v>0</v>
      </c>
      <c r="I3338">
        <v>0</v>
      </c>
      <c r="J3338">
        <v>0</v>
      </c>
      <c r="K3338">
        <v>0</v>
      </c>
      <c r="L3338">
        <v>0</v>
      </c>
      <c r="M3338">
        <v>0</v>
      </c>
    </row>
    <row r="3339" spans="2:13" x14ac:dyDescent="0.2">
      <c r="B3339">
        <v>0</v>
      </c>
      <c r="C3339">
        <v>0</v>
      </c>
      <c r="D3339">
        <v>0</v>
      </c>
      <c r="E3339">
        <v>0</v>
      </c>
      <c r="F3339">
        <v>0</v>
      </c>
      <c r="G3339">
        <v>3333333</v>
      </c>
      <c r="H3339">
        <v>0</v>
      </c>
      <c r="I3339">
        <v>0</v>
      </c>
      <c r="J3339">
        <v>0</v>
      </c>
      <c r="K3339">
        <v>0</v>
      </c>
      <c r="L3339">
        <v>0</v>
      </c>
      <c r="M3339">
        <v>0</v>
      </c>
    </row>
    <row r="3340" spans="2:13" x14ac:dyDescent="0.2">
      <c r="B3340">
        <v>0</v>
      </c>
      <c r="C3340">
        <v>0</v>
      </c>
      <c r="D3340">
        <v>0</v>
      </c>
      <c r="E3340">
        <v>0</v>
      </c>
      <c r="F3340">
        <v>0</v>
      </c>
      <c r="G3340">
        <v>3333333</v>
      </c>
      <c r="H3340">
        <v>0</v>
      </c>
      <c r="I3340">
        <v>0</v>
      </c>
      <c r="J3340">
        <v>0</v>
      </c>
      <c r="K3340">
        <v>0</v>
      </c>
      <c r="L3340">
        <v>0</v>
      </c>
      <c r="M3340">
        <v>0</v>
      </c>
    </row>
    <row r="3341" spans="2:13" x14ac:dyDescent="0.2">
      <c r="B3341">
        <v>0</v>
      </c>
      <c r="C3341">
        <v>0</v>
      </c>
      <c r="D3341">
        <v>0</v>
      </c>
      <c r="E3341">
        <v>0</v>
      </c>
      <c r="F3341">
        <v>0</v>
      </c>
      <c r="G3341">
        <v>3333333</v>
      </c>
      <c r="H3341">
        <v>0</v>
      </c>
      <c r="I3341">
        <v>0</v>
      </c>
      <c r="J3341">
        <v>0</v>
      </c>
      <c r="K3341">
        <v>0</v>
      </c>
      <c r="L3341">
        <v>0</v>
      </c>
      <c r="M3341">
        <v>0</v>
      </c>
    </row>
    <row r="3342" spans="2:13" x14ac:dyDescent="0.2">
      <c r="B3342">
        <v>0</v>
      </c>
      <c r="C3342">
        <v>0</v>
      </c>
      <c r="D3342">
        <v>0</v>
      </c>
      <c r="E3342">
        <v>0</v>
      </c>
      <c r="F3342">
        <v>0</v>
      </c>
      <c r="G3342">
        <v>3333333</v>
      </c>
      <c r="H3342">
        <v>0</v>
      </c>
      <c r="I3342">
        <v>0</v>
      </c>
      <c r="J3342">
        <v>0</v>
      </c>
      <c r="K3342">
        <v>0</v>
      </c>
      <c r="L3342">
        <v>0</v>
      </c>
      <c r="M3342">
        <v>0</v>
      </c>
    </row>
    <row r="3343" spans="2:13" x14ac:dyDescent="0.2">
      <c r="B3343">
        <v>0</v>
      </c>
      <c r="C3343">
        <v>0</v>
      </c>
      <c r="D3343">
        <v>0</v>
      </c>
      <c r="E3343">
        <v>0</v>
      </c>
      <c r="F3343">
        <v>0</v>
      </c>
      <c r="G3343">
        <v>3333333</v>
      </c>
      <c r="H3343">
        <v>0</v>
      </c>
      <c r="I3343">
        <v>0</v>
      </c>
      <c r="J3343">
        <v>0</v>
      </c>
      <c r="K3343">
        <v>0</v>
      </c>
      <c r="L3343">
        <v>0</v>
      </c>
      <c r="M3343">
        <v>0</v>
      </c>
    </row>
    <row r="3344" spans="2:13" x14ac:dyDescent="0.2">
      <c r="B3344">
        <v>0</v>
      </c>
      <c r="C3344">
        <v>0</v>
      </c>
      <c r="D3344">
        <v>0</v>
      </c>
      <c r="E3344">
        <v>0</v>
      </c>
      <c r="F3344">
        <v>0</v>
      </c>
      <c r="G3344">
        <v>3333333</v>
      </c>
      <c r="H3344">
        <v>0</v>
      </c>
      <c r="I3344">
        <v>0</v>
      </c>
      <c r="J3344">
        <v>0</v>
      </c>
      <c r="K3344">
        <v>0</v>
      </c>
      <c r="L3344">
        <v>0</v>
      </c>
      <c r="M3344">
        <v>0</v>
      </c>
    </row>
    <row r="3345" spans="2:13" x14ac:dyDescent="0.2">
      <c r="B3345">
        <v>0</v>
      </c>
      <c r="C3345">
        <v>0</v>
      </c>
      <c r="D3345">
        <v>0</v>
      </c>
      <c r="E3345">
        <v>0</v>
      </c>
      <c r="F3345">
        <v>0</v>
      </c>
      <c r="G3345">
        <v>3333333</v>
      </c>
      <c r="H3345">
        <v>0</v>
      </c>
      <c r="I3345">
        <v>0</v>
      </c>
      <c r="J3345">
        <v>0</v>
      </c>
      <c r="K3345">
        <v>0</v>
      </c>
      <c r="L3345">
        <v>0</v>
      </c>
      <c r="M3345">
        <v>0</v>
      </c>
    </row>
    <row r="3346" spans="2:13" x14ac:dyDescent="0.2">
      <c r="B3346">
        <v>0</v>
      </c>
      <c r="C3346">
        <v>0</v>
      </c>
      <c r="D3346">
        <v>0</v>
      </c>
      <c r="E3346">
        <v>0</v>
      </c>
      <c r="F3346">
        <v>0</v>
      </c>
      <c r="G3346">
        <v>3333333</v>
      </c>
      <c r="H3346">
        <v>0</v>
      </c>
      <c r="I3346">
        <v>0</v>
      </c>
      <c r="J3346">
        <v>0</v>
      </c>
      <c r="K3346">
        <v>0</v>
      </c>
      <c r="L3346">
        <v>0</v>
      </c>
      <c r="M3346">
        <v>0</v>
      </c>
    </row>
    <row r="3347" spans="2:13" x14ac:dyDescent="0.2">
      <c r="B3347">
        <v>0</v>
      </c>
      <c r="C3347">
        <v>0</v>
      </c>
      <c r="D3347">
        <v>0</v>
      </c>
      <c r="E3347">
        <v>0</v>
      </c>
      <c r="F3347">
        <v>0</v>
      </c>
      <c r="G3347">
        <v>3333333</v>
      </c>
      <c r="H3347">
        <v>0</v>
      </c>
      <c r="I3347">
        <v>0</v>
      </c>
      <c r="J3347">
        <v>0</v>
      </c>
      <c r="K3347">
        <v>0</v>
      </c>
      <c r="L3347">
        <v>0</v>
      </c>
      <c r="M3347">
        <v>0</v>
      </c>
    </row>
    <row r="3348" spans="2:13" x14ac:dyDescent="0.2">
      <c r="B3348">
        <v>0</v>
      </c>
      <c r="C3348">
        <v>0</v>
      </c>
      <c r="D3348">
        <v>0</v>
      </c>
      <c r="E3348">
        <v>0</v>
      </c>
      <c r="F3348">
        <v>0</v>
      </c>
      <c r="G3348">
        <v>3333333</v>
      </c>
      <c r="H3348">
        <v>0</v>
      </c>
      <c r="I3348">
        <v>0</v>
      </c>
      <c r="J3348">
        <v>0</v>
      </c>
      <c r="K3348">
        <v>0</v>
      </c>
      <c r="L3348">
        <v>0</v>
      </c>
      <c r="M3348">
        <v>0</v>
      </c>
    </row>
    <row r="3349" spans="2:13" x14ac:dyDescent="0.2">
      <c r="B3349">
        <v>0</v>
      </c>
      <c r="C3349">
        <v>0</v>
      </c>
      <c r="D3349">
        <v>0</v>
      </c>
      <c r="E3349">
        <v>0</v>
      </c>
      <c r="F3349">
        <v>0</v>
      </c>
      <c r="G3349">
        <v>3333333</v>
      </c>
      <c r="H3349">
        <v>0</v>
      </c>
      <c r="I3349">
        <v>0</v>
      </c>
      <c r="J3349">
        <v>0</v>
      </c>
      <c r="K3349">
        <v>0</v>
      </c>
      <c r="L3349">
        <v>0</v>
      </c>
      <c r="M3349">
        <v>0</v>
      </c>
    </row>
    <row r="3350" spans="2:13" x14ac:dyDescent="0.2">
      <c r="B3350">
        <v>0</v>
      </c>
      <c r="C3350">
        <v>0</v>
      </c>
      <c r="D3350">
        <v>0</v>
      </c>
      <c r="E3350">
        <v>0</v>
      </c>
      <c r="F3350">
        <v>0</v>
      </c>
      <c r="G3350">
        <v>3333333</v>
      </c>
      <c r="H3350">
        <v>0</v>
      </c>
      <c r="I3350">
        <v>0</v>
      </c>
      <c r="J3350">
        <v>0</v>
      </c>
      <c r="K3350">
        <v>0</v>
      </c>
      <c r="L3350">
        <v>0</v>
      </c>
      <c r="M3350">
        <v>0</v>
      </c>
    </row>
    <row r="3351" spans="2:13" x14ac:dyDescent="0.2">
      <c r="B3351">
        <v>0</v>
      </c>
      <c r="C3351">
        <v>0</v>
      </c>
      <c r="D3351">
        <v>0</v>
      </c>
      <c r="E3351">
        <v>0</v>
      </c>
      <c r="F3351">
        <v>0</v>
      </c>
      <c r="G3351">
        <v>3333333</v>
      </c>
      <c r="H3351">
        <v>0</v>
      </c>
      <c r="I3351">
        <v>0</v>
      </c>
      <c r="J3351">
        <v>0</v>
      </c>
      <c r="K3351">
        <v>0</v>
      </c>
      <c r="L3351">
        <v>0</v>
      </c>
      <c r="M3351">
        <v>0</v>
      </c>
    </row>
    <row r="3352" spans="2:13" x14ac:dyDescent="0.2">
      <c r="B3352">
        <v>0</v>
      </c>
      <c r="C3352">
        <v>0</v>
      </c>
      <c r="D3352">
        <v>0</v>
      </c>
      <c r="E3352">
        <v>0</v>
      </c>
      <c r="F3352">
        <v>0</v>
      </c>
      <c r="G3352">
        <v>3333333</v>
      </c>
      <c r="H3352">
        <v>0</v>
      </c>
      <c r="I3352">
        <v>0</v>
      </c>
      <c r="J3352">
        <v>0</v>
      </c>
      <c r="K3352">
        <v>0</v>
      </c>
      <c r="L3352">
        <v>0</v>
      </c>
      <c r="M3352">
        <v>0</v>
      </c>
    </row>
    <row r="3353" spans="2:13" x14ac:dyDescent="0.2">
      <c r="B3353">
        <v>0</v>
      </c>
      <c r="C3353">
        <v>0</v>
      </c>
      <c r="D3353">
        <v>0</v>
      </c>
      <c r="E3353">
        <v>0</v>
      </c>
      <c r="F3353">
        <v>0</v>
      </c>
      <c r="G3353">
        <v>3333333</v>
      </c>
      <c r="H3353">
        <v>0</v>
      </c>
      <c r="I3353">
        <v>0</v>
      </c>
      <c r="J3353">
        <v>0</v>
      </c>
      <c r="K3353">
        <v>0</v>
      </c>
      <c r="L3353">
        <v>0</v>
      </c>
      <c r="M3353">
        <v>0</v>
      </c>
    </row>
    <row r="3354" spans="2:13" x14ac:dyDescent="0.2">
      <c r="B3354">
        <v>0</v>
      </c>
      <c r="C3354">
        <v>0</v>
      </c>
      <c r="D3354">
        <v>0</v>
      </c>
      <c r="E3354">
        <v>0</v>
      </c>
      <c r="F3354">
        <v>0</v>
      </c>
      <c r="G3354">
        <v>3333333</v>
      </c>
      <c r="H3354">
        <v>0</v>
      </c>
      <c r="I3354">
        <v>0</v>
      </c>
      <c r="J3354">
        <v>0</v>
      </c>
      <c r="K3354">
        <v>0</v>
      </c>
      <c r="L3354">
        <v>0</v>
      </c>
      <c r="M3354">
        <v>0</v>
      </c>
    </row>
    <row r="3355" spans="2:13" x14ac:dyDescent="0.2">
      <c r="B3355">
        <v>0</v>
      </c>
      <c r="C3355">
        <v>0</v>
      </c>
      <c r="D3355">
        <v>0</v>
      </c>
      <c r="E3355">
        <v>0</v>
      </c>
      <c r="F3355">
        <v>0</v>
      </c>
      <c r="G3355">
        <v>3333333</v>
      </c>
      <c r="H3355">
        <v>0</v>
      </c>
      <c r="I3355">
        <v>0</v>
      </c>
      <c r="J3355">
        <v>0</v>
      </c>
      <c r="K3355">
        <v>0</v>
      </c>
      <c r="L3355">
        <v>0</v>
      </c>
      <c r="M3355">
        <v>0</v>
      </c>
    </row>
    <row r="3356" spans="2:13" x14ac:dyDescent="0.2">
      <c r="B3356">
        <v>0</v>
      </c>
      <c r="C3356">
        <v>0</v>
      </c>
      <c r="D3356">
        <v>0</v>
      </c>
      <c r="E3356">
        <v>0</v>
      </c>
      <c r="F3356">
        <v>0</v>
      </c>
      <c r="G3356">
        <v>3333333</v>
      </c>
      <c r="H3356">
        <v>0</v>
      </c>
      <c r="I3356">
        <v>0</v>
      </c>
      <c r="J3356">
        <v>0</v>
      </c>
      <c r="K3356">
        <v>0</v>
      </c>
      <c r="L3356">
        <v>0</v>
      </c>
      <c r="M3356">
        <v>0</v>
      </c>
    </row>
    <row r="3357" spans="2:13" x14ac:dyDescent="0.2">
      <c r="B3357">
        <v>0</v>
      </c>
      <c r="C3357">
        <v>0</v>
      </c>
      <c r="D3357">
        <v>0</v>
      </c>
      <c r="E3357">
        <v>0</v>
      </c>
      <c r="F3357">
        <v>0</v>
      </c>
      <c r="G3357">
        <v>3333333</v>
      </c>
      <c r="H3357">
        <v>0</v>
      </c>
      <c r="I3357">
        <v>0</v>
      </c>
      <c r="J3357">
        <v>0</v>
      </c>
      <c r="K3357">
        <v>0</v>
      </c>
      <c r="L3357">
        <v>0</v>
      </c>
      <c r="M3357">
        <v>0</v>
      </c>
    </row>
    <row r="3358" spans="2:13" x14ac:dyDescent="0.2">
      <c r="B3358">
        <v>0</v>
      </c>
      <c r="C3358">
        <v>0</v>
      </c>
      <c r="D3358">
        <v>0</v>
      </c>
      <c r="E3358">
        <v>0</v>
      </c>
      <c r="F3358">
        <v>0</v>
      </c>
      <c r="G3358">
        <v>3333333</v>
      </c>
      <c r="H3358">
        <v>0</v>
      </c>
      <c r="I3358">
        <v>0</v>
      </c>
      <c r="J3358">
        <v>0</v>
      </c>
      <c r="K3358">
        <v>0</v>
      </c>
      <c r="L3358">
        <v>0</v>
      </c>
      <c r="M3358">
        <v>0</v>
      </c>
    </row>
    <row r="3359" spans="2:13" x14ac:dyDescent="0.2">
      <c r="B3359">
        <v>0</v>
      </c>
      <c r="C3359">
        <v>0</v>
      </c>
      <c r="D3359">
        <v>0</v>
      </c>
      <c r="E3359">
        <v>0</v>
      </c>
      <c r="F3359">
        <v>0</v>
      </c>
      <c r="G3359">
        <v>3333333</v>
      </c>
      <c r="H3359">
        <v>0</v>
      </c>
      <c r="I3359">
        <v>0</v>
      </c>
      <c r="J3359">
        <v>0</v>
      </c>
      <c r="K3359">
        <v>0</v>
      </c>
      <c r="L3359">
        <v>0</v>
      </c>
      <c r="M3359">
        <v>0</v>
      </c>
    </row>
    <row r="3360" spans="2:13" x14ac:dyDescent="0.2">
      <c r="B3360">
        <v>0</v>
      </c>
      <c r="C3360">
        <v>0</v>
      </c>
      <c r="D3360">
        <v>0</v>
      </c>
      <c r="E3360">
        <v>0</v>
      </c>
      <c r="F3360">
        <v>0</v>
      </c>
      <c r="G3360">
        <v>3333333</v>
      </c>
      <c r="H3360">
        <v>0</v>
      </c>
      <c r="I3360">
        <v>0</v>
      </c>
      <c r="J3360">
        <v>0</v>
      </c>
      <c r="K3360">
        <v>0</v>
      </c>
      <c r="L3360">
        <v>0</v>
      </c>
      <c r="M3360">
        <v>0</v>
      </c>
    </row>
    <row r="3361" spans="2:13" x14ac:dyDescent="0.2">
      <c r="B3361">
        <v>0</v>
      </c>
      <c r="C3361">
        <v>0</v>
      </c>
      <c r="D3361">
        <v>0</v>
      </c>
      <c r="E3361">
        <v>0</v>
      </c>
      <c r="F3361">
        <v>0</v>
      </c>
      <c r="G3361">
        <v>3333333</v>
      </c>
      <c r="H3361">
        <v>0</v>
      </c>
      <c r="I3361">
        <v>0</v>
      </c>
      <c r="J3361">
        <v>0</v>
      </c>
      <c r="K3361">
        <v>0</v>
      </c>
      <c r="L3361">
        <v>0</v>
      </c>
      <c r="M3361">
        <v>0</v>
      </c>
    </row>
    <row r="3362" spans="2:13" x14ac:dyDescent="0.2">
      <c r="B3362">
        <v>0</v>
      </c>
      <c r="C3362">
        <v>0</v>
      </c>
      <c r="D3362">
        <v>0</v>
      </c>
      <c r="E3362">
        <v>0</v>
      </c>
      <c r="F3362">
        <v>0</v>
      </c>
      <c r="G3362">
        <v>3333333</v>
      </c>
      <c r="H3362">
        <v>0</v>
      </c>
      <c r="I3362">
        <v>0</v>
      </c>
      <c r="J3362">
        <v>0</v>
      </c>
      <c r="K3362">
        <v>0</v>
      </c>
      <c r="L3362">
        <v>0</v>
      </c>
      <c r="M3362">
        <v>0</v>
      </c>
    </row>
    <row r="3363" spans="2:13" x14ac:dyDescent="0.2">
      <c r="B3363">
        <v>0</v>
      </c>
      <c r="C3363">
        <v>0</v>
      </c>
      <c r="D3363">
        <v>0</v>
      </c>
      <c r="E3363">
        <v>0</v>
      </c>
      <c r="F3363">
        <v>0</v>
      </c>
      <c r="G3363">
        <v>3333333</v>
      </c>
      <c r="H3363">
        <v>0</v>
      </c>
      <c r="I3363">
        <v>0</v>
      </c>
      <c r="J3363">
        <v>0</v>
      </c>
      <c r="K3363">
        <v>0</v>
      </c>
      <c r="L3363">
        <v>0</v>
      </c>
      <c r="M3363">
        <v>0</v>
      </c>
    </row>
    <row r="3364" spans="2:13" x14ac:dyDescent="0.2">
      <c r="B3364">
        <v>0</v>
      </c>
      <c r="C3364">
        <v>0</v>
      </c>
      <c r="D3364">
        <v>0</v>
      </c>
      <c r="E3364">
        <v>0</v>
      </c>
      <c r="F3364">
        <v>0</v>
      </c>
      <c r="G3364">
        <v>3333333</v>
      </c>
      <c r="H3364">
        <v>0</v>
      </c>
      <c r="I3364">
        <v>0</v>
      </c>
      <c r="J3364">
        <v>0</v>
      </c>
      <c r="K3364">
        <v>0</v>
      </c>
      <c r="L3364">
        <v>0</v>
      </c>
      <c r="M3364">
        <v>0</v>
      </c>
    </row>
    <row r="3365" spans="2:13" x14ac:dyDescent="0.2">
      <c r="B3365">
        <v>0</v>
      </c>
      <c r="C3365">
        <v>0</v>
      </c>
      <c r="D3365">
        <v>0</v>
      </c>
      <c r="E3365">
        <v>0</v>
      </c>
      <c r="F3365">
        <v>0</v>
      </c>
      <c r="G3365">
        <v>3333333</v>
      </c>
      <c r="H3365">
        <v>0</v>
      </c>
      <c r="I3365">
        <v>0</v>
      </c>
      <c r="J3365">
        <v>0</v>
      </c>
      <c r="K3365">
        <v>0</v>
      </c>
      <c r="L3365">
        <v>0</v>
      </c>
      <c r="M3365">
        <v>0</v>
      </c>
    </row>
    <row r="3366" spans="2:13" x14ac:dyDescent="0.2">
      <c r="B3366">
        <v>0</v>
      </c>
      <c r="C3366">
        <v>0</v>
      </c>
      <c r="D3366">
        <v>0</v>
      </c>
      <c r="E3366">
        <v>0</v>
      </c>
      <c r="F3366">
        <v>0</v>
      </c>
      <c r="G3366">
        <v>3333333</v>
      </c>
      <c r="H3366">
        <v>0</v>
      </c>
      <c r="I3366">
        <v>0</v>
      </c>
      <c r="J3366">
        <v>0</v>
      </c>
      <c r="K3366">
        <v>0</v>
      </c>
      <c r="L3366">
        <v>0</v>
      </c>
      <c r="M3366">
        <v>0</v>
      </c>
    </row>
    <row r="3367" spans="2:13" x14ac:dyDescent="0.2">
      <c r="B3367">
        <v>0</v>
      </c>
      <c r="C3367">
        <v>0</v>
      </c>
      <c r="D3367">
        <v>0</v>
      </c>
      <c r="E3367">
        <v>0</v>
      </c>
      <c r="F3367">
        <v>0</v>
      </c>
      <c r="G3367">
        <v>3333333</v>
      </c>
      <c r="H3367">
        <v>0</v>
      </c>
      <c r="I3367">
        <v>0</v>
      </c>
      <c r="J3367">
        <v>0</v>
      </c>
      <c r="K3367">
        <v>0</v>
      </c>
      <c r="L3367">
        <v>0</v>
      </c>
      <c r="M3367">
        <v>0</v>
      </c>
    </row>
    <row r="3368" spans="2:13" x14ac:dyDescent="0.2">
      <c r="B3368">
        <v>0</v>
      </c>
      <c r="C3368">
        <v>0</v>
      </c>
      <c r="D3368">
        <v>0</v>
      </c>
      <c r="E3368">
        <v>0</v>
      </c>
      <c r="F3368">
        <v>0</v>
      </c>
      <c r="G3368">
        <v>3333333</v>
      </c>
      <c r="H3368">
        <v>0</v>
      </c>
      <c r="I3368">
        <v>0</v>
      </c>
      <c r="J3368">
        <v>0</v>
      </c>
      <c r="K3368">
        <v>0</v>
      </c>
      <c r="L3368">
        <v>0</v>
      </c>
      <c r="M3368">
        <v>0</v>
      </c>
    </row>
    <row r="3369" spans="2:13" x14ac:dyDescent="0.2">
      <c r="B3369">
        <v>0</v>
      </c>
      <c r="C3369">
        <v>0</v>
      </c>
      <c r="D3369">
        <v>0</v>
      </c>
      <c r="E3369">
        <v>0</v>
      </c>
      <c r="F3369">
        <v>0</v>
      </c>
      <c r="G3369">
        <v>3333333</v>
      </c>
      <c r="H3369">
        <v>0</v>
      </c>
      <c r="I3369">
        <v>0</v>
      </c>
      <c r="J3369">
        <v>0</v>
      </c>
      <c r="K3369">
        <v>0</v>
      </c>
      <c r="L3369">
        <v>0</v>
      </c>
      <c r="M3369">
        <v>0</v>
      </c>
    </row>
    <row r="3370" spans="2:13" x14ac:dyDescent="0.2">
      <c r="B3370">
        <v>0</v>
      </c>
      <c r="C3370">
        <v>0</v>
      </c>
      <c r="D3370">
        <v>0</v>
      </c>
      <c r="E3370">
        <v>0</v>
      </c>
      <c r="F3370">
        <v>0</v>
      </c>
      <c r="G3370">
        <v>3333333</v>
      </c>
      <c r="H3370">
        <v>0</v>
      </c>
      <c r="I3370">
        <v>0</v>
      </c>
      <c r="J3370">
        <v>0</v>
      </c>
      <c r="K3370">
        <v>0</v>
      </c>
      <c r="L3370">
        <v>0</v>
      </c>
      <c r="M3370">
        <v>0</v>
      </c>
    </row>
    <row r="3371" spans="2:13" x14ac:dyDescent="0.2">
      <c r="B3371">
        <v>0</v>
      </c>
      <c r="C3371">
        <v>0</v>
      </c>
      <c r="D3371">
        <v>0</v>
      </c>
      <c r="E3371">
        <v>0</v>
      </c>
      <c r="F3371">
        <v>0</v>
      </c>
      <c r="G3371">
        <v>3333333</v>
      </c>
      <c r="H3371">
        <v>0</v>
      </c>
      <c r="I3371">
        <v>0</v>
      </c>
      <c r="J3371">
        <v>0</v>
      </c>
      <c r="K3371">
        <v>0</v>
      </c>
      <c r="L3371">
        <v>0</v>
      </c>
      <c r="M3371">
        <v>0</v>
      </c>
    </row>
    <row r="3372" spans="2:13" x14ac:dyDescent="0.2">
      <c r="B3372">
        <v>0</v>
      </c>
      <c r="C3372">
        <v>0</v>
      </c>
      <c r="D3372">
        <v>0</v>
      </c>
      <c r="E3372">
        <v>0</v>
      </c>
      <c r="F3372">
        <v>0</v>
      </c>
      <c r="G3372">
        <v>3333333</v>
      </c>
      <c r="H3372">
        <v>0</v>
      </c>
      <c r="I3372">
        <v>0</v>
      </c>
      <c r="J3372">
        <v>0</v>
      </c>
      <c r="K3372">
        <v>0</v>
      </c>
      <c r="L3372">
        <v>0</v>
      </c>
      <c r="M3372">
        <v>0</v>
      </c>
    </row>
    <row r="3373" spans="2:13" x14ac:dyDescent="0.2">
      <c r="B3373">
        <v>0</v>
      </c>
      <c r="C3373">
        <v>0</v>
      </c>
      <c r="D3373">
        <v>0</v>
      </c>
      <c r="E3373">
        <v>0</v>
      </c>
      <c r="F3373">
        <v>0</v>
      </c>
      <c r="G3373">
        <v>3333333</v>
      </c>
      <c r="H3373">
        <v>0</v>
      </c>
      <c r="I3373">
        <v>0</v>
      </c>
      <c r="J3373">
        <v>0</v>
      </c>
      <c r="K3373">
        <v>0</v>
      </c>
      <c r="L3373">
        <v>0</v>
      </c>
      <c r="M3373">
        <v>0</v>
      </c>
    </row>
    <row r="3374" spans="2:13" x14ac:dyDescent="0.2">
      <c r="B3374">
        <v>0</v>
      </c>
      <c r="C3374">
        <v>0</v>
      </c>
      <c r="D3374">
        <v>0</v>
      </c>
      <c r="E3374">
        <v>0</v>
      </c>
      <c r="F3374">
        <v>0</v>
      </c>
      <c r="G3374">
        <v>3333333</v>
      </c>
      <c r="H3374">
        <v>0</v>
      </c>
      <c r="I3374">
        <v>0</v>
      </c>
      <c r="J3374">
        <v>0</v>
      </c>
      <c r="K3374">
        <v>0</v>
      </c>
      <c r="L3374">
        <v>0</v>
      </c>
      <c r="M3374">
        <v>0</v>
      </c>
    </row>
    <row r="3375" spans="2:13" x14ac:dyDescent="0.2">
      <c r="B3375">
        <v>0</v>
      </c>
      <c r="C3375">
        <v>0</v>
      </c>
      <c r="D3375">
        <v>0</v>
      </c>
      <c r="E3375">
        <v>0</v>
      </c>
      <c r="F3375">
        <v>0</v>
      </c>
      <c r="G3375">
        <v>3333333</v>
      </c>
      <c r="H3375">
        <v>0</v>
      </c>
      <c r="I3375">
        <v>0</v>
      </c>
      <c r="J3375">
        <v>0</v>
      </c>
      <c r="K3375">
        <v>0</v>
      </c>
      <c r="L3375">
        <v>0</v>
      </c>
      <c r="M3375">
        <v>0</v>
      </c>
    </row>
    <row r="3376" spans="2:13" x14ac:dyDescent="0.2">
      <c r="B3376">
        <v>0</v>
      </c>
      <c r="C3376">
        <v>0</v>
      </c>
      <c r="D3376">
        <v>0</v>
      </c>
      <c r="E3376">
        <v>0</v>
      </c>
      <c r="F3376">
        <v>0</v>
      </c>
      <c r="G3376">
        <v>3333333</v>
      </c>
      <c r="H3376">
        <v>0</v>
      </c>
      <c r="I3376">
        <v>0</v>
      </c>
      <c r="J3376">
        <v>0</v>
      </c>
      <c r="K3376">
        <v>0</v>
      </c>
      <c r="L3376">
        <v>0</v>
      </c>
      <c r="M3376">
        <v>0</v>
      </c>
    </row>
    <row r="3377" spans="2:13" x14ac:dyDescent="0.2">
      <c r="B3377">
        <v>0</v>
      </c>
      <c r="C3377">
        <v>0</v>
      </c>
      <c r="D3377">
        <v>0</v>
      </c>
      <c r="E3377">
        <v>0</v>
      </c>
      <c r="F3377">
        <v>0</v>
      </c>
      <c r="G3377">
        <v>3333333</v>
      </c>
      <c r="H3377">
        <v>0</v>
      </c>
      <c r="I3377">
        <v>0</v>
      </c>
      <c r="J3377">
        <v>0</v>
      </c>
      <c r="K3377">
        <v>0</v>
      </c>
      <c r="L3377">
        <v>0</v>
      </c>
      <c r="M3377">
        <v>0</v>
      </c>
    </row>
    <row r="3378" spans="2:13" x14ac:dyDescent="0.2">
      <c r="B3378">
        <v>0</v>
      </c>
      <c r="C3378">
        <v>0</v>
      </c>
      <c r="D3378">
        <v>0</v>
      </c>
      <c r="E3378">
        <v>0</v>
      </c>
      <c r="F3378">
        <v>0</v>
      </c>
      <c r="G3378">
        <v>3333333</v>
      </c>
      <c r="H3378">
        <v>0</v>
      </c>
      <c r="I3378">
        <v>0</v>
      </c>
      <c r="J3378">
        <v>0</v>
      </c>
      <c r="K3378">
        <v>0</v>
      </c>
      <c r="L3378">
        <v>0</v>
      </c>
      <c r="M3378">
        <v>0</v>
      </c>
    </row>
    <row r="3379" spans="2:13" x14ac:dyDescent="0.2">
      <c r="B3379">
        <v>0</v>
      </c>
      <c r="C3379">
        <v>0</v>
      </c>
      <c r="D3379">
        <v>0</v>
      </c>
      <c r="E3379">
        <v>0</v>
      </c>
      <c r="F3379">
        <v>0</v>
      </c>
      <c r="G3379">
        <v>3333333</v>
      </c>
      <c r="H3379">
        <v>0</v>
      </c>
      <c r="I3379">
        <v>0</v>
      </c>
      <c r="J3379">
        <v>0</v>
      </c>
      <c r="K3379">
        <v>0</v>
      </c>
      <c r="L3379">
        <v>0</v>
      </c>
      <c r="M3379">
        <v>0</v>
      </c>
    </row>
    <row r="3380" spans="2:13" x14ac:dyDescent="0.2">
      <c r="B3380">
        <v>0</v>
      </c>
      <c r="C3380">
        <v>0</v>
      </c>
      <c r="D3380">
        <v>0</v>
      </c>
      <c r="E3380">
        <v>0</v>
      </c>
      <c r="F3380">
        <v>0</v>
      </c>
      <c r="G3380">
        <v>3333333</v>
      </c>
      <c r="H3380">
        <v>0</v>
      </c>
      <c r="I3380">
        <v>0</v>
      </c>
      <c r="J3380">
        <v>0</v>
      </c>
      <c r="K3380">
        <v>0</v>
      </c>
      <c r="L3380">
        <v>0</v>
      </c>
      <c r="M3380">
        <v>0</v>
      </c>
    </row>
    <row r="3381" spans="2:13" x14ac:dyDescent="0.2">
      <c r="B3381">
        <v>0</v>
      </c>
      <c r="C3381">
        <v>0</v>
      </c>
      <c r="D3381">
        <v>0</v>
      </c>
      <c r="E3381">
        <v>0</v>
      </c>
      <c r="F3381">
        <v>0</v>
      </c>
      <c r="G3381">
        <v>3333333</v>
      </c>
      <c r="H3381">
        <v>0</v>
      </c>
      <c r="I3381">
        <v>0</v>
      </c>
      <c r="J3381">
        <v>0</v>
      </c>
      <c r="K3381">
        <v>0</v>
      </c>
      <c r="L3381">
        <v>0</v>
      </c>
      <c r="M3381">
        <v>0</v>
      </c>
    </row>
    <row r="3382" spans="2:13" x14ac:dyDescent="0.2">
      <c r="B3382">
        <v>0</v>
      </c>
      <c r="C3382">
        <v>0</v>
      </c>
      <c r="D3382">
        <v>0</v>
      </c>
      <c r="E3382">
        <v>0</v>
      </c>
      <c r="F3382">
        <v>0</v>
      </c>
      <c r="G3382">
        <v>3333333</v>
      </c>
      <c r="H3382">
        <v>0</v>
      </c>
      <c r="I3382">
        <v>0</v>
      </c>
      <c r="J3382">
        <v>0</v>
      </c>
      <c r="K3382">
        <v>0</v>
      </c>
      <c r="L3382">
        <v>0</v>
      </c>
      <c r="M3382">
        <v>0</v>
      </c>
    </row>
    <row r="3383" spans="2:13" x14ac:dyDescent="0.2">
      <c r="B3383">
        <v>0</v>
      </c>
      <c r="C3383">
        <v>0</v>
      </c>
      <c r="D3383">
        <v>0</v>
      </c>
      <c r="E3383">
        <v>0</v>
      </c>
      <c r="F3383">
        <v>0</v>
      </c>
      <c r="G3383">
        <v>3333333</v>
      </c>
      <c r="H3383">
        <v>0</v>
      </c>
      <c r="I3383">
        <v>0</v>
      </c>
      <c r="J3383">
        <v>0</v>
      </c>
      <c r="K3383">
        <v>0</v>
      </c>
      <c r="L3383">
        <v>0</v>
      </c>
      <c r="M3383">
        <v>0</v>
      </c>
    </row>
    <row r="3384" spans="2:13" x14ac:dyDescent="0.2">
      <c r="B3384">
        <v>0</v>
      </c>
      <c r="C3384">
        <v>0</v>
      </c>
      <c r="D3384">
        <v>0</v>
      </c>
      <c r="E3384">
        <v>0</v>
      </c>
      <c r="F3384">
        <v>0</v>
      </c>
      <c r="G3384">
        <v>3333333</v>
      </c>
      <c r="H3384">
        <v>0</v>
      </c>
      <c r="I3384">
        <v>0</v>
      </c>
      <c r="J3384">
        <v>0</v>
      </c>
      <c r="K3384">
        <v>0</v>
      </c>
      <c r="L3384">
        <v>0</v>
      </c>
      <c r="M3384">
        <v>0</v>
      </c>
    </row>
    <row r="3385" spans="2:13" x14ac:dyDescent="0.2">
      <c r="B3385">
        <v>0</v>
      </c>
      <c r="C3385">
        <v>0</v>
      </c>
      <c r="D3385">
        <v>0</v>
      </c>
      <c r="E3385">
        <v>0</v>
      </c>
      <c r="F3385">
        <v>0</v>
      </c>
      <c r="G3385">
        <v>3333333</v>
      </c>
      <c r="H3385">
        <v>0</v>
      </c>
      <c r="I3385">
        <v>0</v>
      </c>
      <c r="J3385">
        <v>0</v>
      </c>
      <c r="K3385">
        <v>0</v>
      </c>
      <c r="L3385">
        <v>0</v>
      </c>
      <c r="M3385">
        <v>0</v>
      </c>
    </row>
    <row r="3386" spans="2:13" x14ac:dyDescent="0.2">
      <c r="B3386">
        <v>0</v>
      </c>
      <c r="C3386">
        <v>0</v>
      </c>
      <c r="D3386">
        <v>0</v>
      </c>
      <c r="E3386">
        <v>0</v>
      </c>
      <c r="F3386">
        <v>0</v>
      </c>
      <c r="G3386">
        <v>3333333</v>
      </c>
      <c r="H3386">
        <v>0</v>
      </c>
      <c r="I3386">
        <v>0</v>
      </c>
      <c r="J3386">
        <v>0</v>
      </c>
      <c r="K3386">
        <v>0</v>
      </c>
      <c r="L3386">
        <v>0</v>
      </c>
      <c r="M3386">
        <v>0</v>
      </c>
    </row>
    <row r="3387" spans="2:13" x14ac:dyDescent="0.2">
      <c r="B3387">
        <v>0</v>
      </c>
      <c r="C3387">
        <v>0</v>
      </c>
      <c r="D3387">
        <v>0</v>
      </c>
      <c r="E3387">
        <v>0</v>
      </c>
      <c r="F3387">
        <v>0</v>
      </c>
      <c r="G3387">
        <v>3333333</v>
      </c>
      <c r="H3387">
        <v>0</v>
      </c>
      <c r="I3387">
        <v>0</v>
      </c>
      <c r="J3387">
        <v>0</v>
      </c>
      <c r="K3387">
        <v>0</v>
      </c>
      <c r="L3387">
        <v>0</v>
      </c>
      <c r="M3387">
        <v>0</v>
      </c>
    </row>
    <row r="3388" spans="2:13" x14ac:dyDescent="0.2">
      <c r="B3388">
        <v>0</v>
      </c>
      <c r="C3388">
        <v>0</v>
      </c>
      <c r="D3388">
        <v>0</v>
      </c>
      <c r="E3388">
        <v>0</v>
      </c>
      <c r="F3388">
        <v>0</v>
      </c>
      <c r="G3388">
        <v>3333333</v>
      </c>
      <c r="H3388">
        <v>0</v>
      </c>
      <c r="I3388">
        <v>0</v>
      </c>
      <c r="J3388">
        <v>0</v>
      </c>
      <c r="K3388">
        <v>0</v>
      </c>
      <c r="L3388">
        <v>0</v>
      </c>
      <c r="M3388">
        <v>0</v>
      </c>
    </row>
    <row r="3389" spans="2:13" x14ac:dyDescent="0.2">
      <c r="B3389">
        <v>0</v>
      </c>
      <c r="C3389">
        <v>0</v>
      </c>
      <c r="D3389">
        <v>0</v>
      </c>
      <c r="E3389">
        <v>0</v>
      </c>
      <c r="F3389">
        <v>0</v>
      </c>
      <c r="G3389">
        <v>3333333</v>
      </c>
      <c r="H3389">
        <v>0</v>
      </c>
      <c r="I3389">
        <v>0</v>
      </c>
      <c r="J3389">
        <v>0</v>
      </c>
      <c r="K3389">
        <v>0</v>
      </c>
      <c r="L3389">
        <v>0</v>
      </c>
      <c r="M3389">
        <v>0</v>
      </c>
    </row>
    <row r="3390" spans="2:13" x14ac:dyDescent="0.2">
      <c r="B3390">
        <v>0</v>
      </c>
      <c r="C3390">
        <v>0</v>
      </c>
      <c r="D3390">
        <v>0</v>
      </c>
      <c r="E3390">
        <v>0</v>
      </c>
      <c r="F3390">
        <v>0</v>
      </c>
      <c r="G3390">
        <v>3333333</v>
      </c>
      <c r="H3390">
        <v>0</v>
      </c>
      <c r="I3390">
        <v>0</v>
      </c>
      <c r="J3390">
        <v>0</v>
      </c>
      <c r="K3390">
        <v>0</v>
      </c>
      <c r="L3390">
        <v>0</v>
      </c>
      <c r="M3390">
        <v>0</v>
      </c>
    </row>
    <row r="3391" spans="2:13" x14ac:dyDescent="0.2">
      <c r="B3391">
        <v>0</v>
      </c>
      <c r="C3391">
        <v>0</v>
      </c>
      <c r="D3391">
        <v>0</v>
      </c>
      <c r="E3391">
        <v>0</v>
      </c>
      <c r="F3391">
        <v>0</v>
      </c>
      <c r="G3391">
        <v>3333333</v>
      </c>
      <c r="H3391">
        <v>0</v>
      </c>
      <c r="I3391">
        <v>0</v>
      </c>
      <c r="J3391">
        <v>0</v>
      </c>
      <c r="K3391">
        <v>0</v>
      </c>
      <c r="L3391">
        <v>0</v>
      </c>
      <c r="M3391">
        <v>0</v>
      </c>
    </row>
    <row r="3392" spans="2:13" x14ac:dyDescent="0.2">
      <c r="B3392">
        <v>0</v>
      </c>
      <c r="C3392">
        <v>0</v>
      </c>
      <c r="D3392">
        <v>0</v>
      </c>
      <c r="E3392">
        <v>0</v>
      </c>
      <c r="F3392">
        <v>0</v>
      </c>
      <c r="G3392">
        <v>3333333</v>
      </c>
      <c r="H3392">
        <v>0</v>
      </c>
      <c r="I3392">
        <v>0</v>
      </c>
      <c r="J3392">
        <v>0</v>
      </c>
      <c r="K3392">
        <v>0</v>
      </c>
      <c r="L3392">
        <v>0</v>
      </c>
      <c r="M3392">
        <v>0</v>
      </c>
    </row>
    <row r="3393" spans="2:13" x14ac:dyDescent="0.2">
      <c r="B3393">
        <v>0</v>
      </c>
      <c r="C3393">
        <v>0</v>
      </c>
      <c r="D3393">
        <v>0</v>
      </c>
      <c r="E3393">
        <v>0</v>
      </c>
      <c r="F3393">
        <v>0</v>
      </c>
      <c r="G3393">
        <v>3333333</v>
      </c>
      <c r="H3393">
        <v>0</v>
      </c>
      <c r="I3393">
        <v>0</v>
      </c>
      <c r="J3393">
        <v>0</v>
      </c>
      <c r="K3393">
        <v>0</v>
      </c>
      <c r="L3393">
        <v>0</v>
      </c>
      <c r="M3393">
        <v>0</v>
      </c>
    </row>
    <row r="3394" spans="2:13" x14ac:dyDescent="0.2">
      <c r="B3394">
        <v>0</v>
      </c>
      <c r="C3394">
        <v>0</v>
      </c>
      <c r="D3394">
        <v>0</v>
      </c>
      <c r="E3394">
        <v>0</v>
      </c>
      <c r="F3394">
        <v>0</v>
      </c>
      <c r="G3394">
        <v>3333333</v>
      </c>
      <c r="H3394">
        <v>0</v>
      </c>
      <c r="I3394">
        <v>0</v>
      </c>
      <c r="J3394">
        <v>0</v>
      </c>
      <c r="K3394">
        <v>0</v>
      </c>
      <c r="L3394">
        <v>0</v>
      </c>
      <c r="M3394">
        <v>0</v>
      </c>
    </row>
    <row r="3395" spans="2:13" x14ac:dyDescent="0.2">
      <c r="B3395">
        <v>0</v>
      </c>
      <c r="C3395">
        <v>0</v>
      </c>
      <c r="D3395">
        <v>0</v>
      </c>
      <c r="E3395">
        <v>0</v>
      </c>
      <c r="F3395">
        <v>0</v>
      </c>
      <c r="G3395">
        <v>3333333</v>
      </c>
      <c r="H3395">
        <v>0</v>
      </c>
      <c r="I3395">
        <v>0</v>
      </c>
      <c r="J3395">
        <v>0</v>
      </c>
      <c r="K3395">
        <v>0</v>
      </c>
      <c r="L3395">
        <v>0</v>
      </c>
      <c r="M3395">
        <v>0</v>
      </c>
    </row>
    <row r="3396" spans="2:13" x14ac:dyDescent="0.2">
      <c r="B3396">
        <v>0</v>
      </c>
      <c r="C3396">
        <v>0</v>
      </c>
      <c r="D3396">
        <v>0</v>
      </c>
      <c r="E3396">
        <v>0</v>
      </c>
      <c r="F3396">
        <v>0</v>
      </c>
      <c r="G3396">
        <v>3333333</v>
      </c>
      <c r="H3396">
        <v>0</v>
      </c>
      <c r="I3396">
        <v>0</v>
      </c>
      <c r="J3396">
        <v>0</v>
      </c>
      <c r="K3396">
        <v>0</v>
      </c>
      <c r="L3396">
        <v>0</v>
      </c>
      <c r="M3396">
        <v>0</v>
      </c>
    </row>
    <row r="3397" spans="2:13" x14ac:dyDescent="0.2">
      <c r="B3397">
        <v>0</v>
      </c>
      <c r="C3397">
        <v>0</v>
      </c>
      <c r="D3397">
        <v>0</v>
      </c>
      <c r="E3397">
        <v>0</v>
      </c>
      <c r="F3397">
        <v>0</v>
      </c>
      <c r="G3397">
        <v>3333333</v>
      </c>
      <c r="H3397">
        <v>0</v>
      </c>
      <c r="I3397">
        <v>0</v>
      </c>
      <c r="J3397">
        <v>0</v>
      </c>
      <c r="K3397">
        <v>0</v>
      </c>
      <c r="L3397">
        <v>0</v>
      </c>
      <c r="M3397">
        <v>0</v>
      </c>
    </row>
    <row r="3398" spans="2:13" x14ac:dyDescent="0.2">
      <c r="B3398">
        <v>0</v>
      </c>
      <c r="C3398">
        <v>0</v>
      </c>
      <c r="D3398">
        <v>0</v>
      </c>
      <c r="E3398">
        <v>0</v>
      </c>
      <c r="F3398">
        <v>0</v>
      </c>
      <c r="G3398">
        <v>3333333</v>
      </c>
      <c r="H3398">
        <v>0</v>
      </c>
      <c r="I3398">
        <v>0</v>
      </c>
      <c r="J3398">
        <v>0</v>
      </c>
      <c r="K3398">
        <v>0</v>
      </c>
      <c r="L3398">
        <v>0</v>
      </c>
      <c r="M3398">
        <v>0</v>
      </c>
    </row>
    <row r="3399" spans="2:13" x14ac:dyDescent="0.2">
      <c r="B3399">
        <v>0</v>
      </c>
      <c r="C3399">
        <v>0</v>
      </c>
      <c r="D3399">
        <v>0</v>
      </c>
      <c r="E3399">
        <v>0</v>
      </c>
      <c r="F3399">
        <v>0</v>
      </c>
      <c r="G3399">
        <v>3333333</v>
      </c>
      <c r="H3399">
        <v>0</v>
      </c>
      <c r="I3399">
        <v>0</v>
      </c>
      <c r="J3399">
        <v>0</v>
      </c>
      <c r="K3399">
        <v>0</v>
      </c>
      <c r="L3399">
        <v>0</v>
      </c>
      <c r="M3399">
        <v>0</v>
      </c>
    </row>
    <row r="3400" spans="2:13" x14ac:dyDescent="0.2">
      <c r="B3400">
        <v>0</v>
      </c>
      <c r="C3400">
        <v>0</v>
      </c>
      <c r="D3400">
        <v>0</v>
      </c>
      <c r="E3400">
        <v>0</v>
      </c>
      <c r="F3400">
        <v>0</v>
      </c>
      <c r="G3400">
        <v>3333333</v>
      </c>
      <c r="H3400">
        <v>0</v>
      </c>
      <c r="I3400">
        <v>0</v>
      </c>
      <c r="J3400">
        <v>0</v>
      </c>
      <c r="K3400">
        <v>0</v>
      </c>
      <c r="L3400">
        <v>0</v>
      </c>
      <c r="M3400">
        <v>0</v>
      </c>
    </row>
    <row r="3401" spans="2:13" x14ac:dyDescent="0.2">
      <c r="B3401">
        <v>0</v>
      </c>
      <c r="C3401">
        <v>0</v>
      </c>
      <c r="D3401">
        <v>0</v>
      </c>
      <c r="E3401">
        <v>0</v>
      </c>
      <c r="F3401">
        <v>0</v>
      </c>
      <c r="G3401">
        <v>3333333</v>
      </c>
      <c r="H3401">
        <v>0</v>
      </c>
      <c r="I3401">
        <v>0</v>
      </c>
      <c r="J3401">
        <v>0</v>
      </c>
      <c r="K3401">
        <v>0</v>
      </c>
      <c r="L3401">
        <v>0</v>
      </c>
      <c r="M3401">
        <v>0</v>
      </c>
    </row>
    <row r="3402" spans="2:13" x14ac:dyDescent="0.2">
      <c r="B3402">
        <v>0</v>
      </c>
      <c r="C3402">
        <v>0</v>
      </c>
      <c r="D3402">
        <v>0</v>
      </c>
      <c r="E3402">
        <v>0</v>
      </c>
      <c r="F3402">
        <v>0</v>
      </c>
      <c r="G3402">
        <v>3333333</v>
      </c>
      <c r="H3402">
        <v>0</v>
      </c>
      <c r="I3402">
        <v>0</v>
      </c>
      <c r="J3402">
        <v>0</v>
      </c>
      <c r="K3402">
        <v>0</v>
      </c>
      <c r="L3402">
        <v>0</v>
      </c>
      <c r="M3402">
        <v>0</v>
      </c>
    </row>
    <row r="3403" spans="2:13" x14ac:dyDescent="0.2">
      <c r="B3403">
        <v>0</v>
      </c>
      <c r="C3403">
        <v>0</v>
      </c>
      <c r="D3403">
        <v>0</v>
      </c>
      <c r="E3403">
        <v>0</v>
      </c>
      <c r="F3403">
        <v>0</v>
      </c>
      <c r="G3403">
        <v>3333333</v>
      </c>
      <c r="H3403">
        <v>0</v>
      </c>
      <c r="I3403">
        <v>0</v>
      </c>
      <c r="J3403">
        <v>0</v>
      </c>
      <c r="K3403">
        <v>0</v>
      </c>
      <c r="L3403">
        <v>0</v>
      </c>
      <c r="M3403">
        <v>0</v>
      </c>
    </row>
    <row r="3404" spans="2:13" x14ac:dyDescent="0.2">
      <c r="B3404">
        <v>0</v>
      </c>
      <c r="C3404">
        <v>0</v>
      </c>
      <c r="D3404">
        <v>0</v>
      </c>
      <c r="E3404">
        <v>0</v>
      </c>
      <c r="F3404">
        <v>0</v>
      </c>
      <c r="G3404">
        <v>3333333</v>
      </c>
      <c r="H3404">
        <v>0</v>
      </c>
      <c r="I3404">
        <v>0</v>
      </c>
      <c r="J3404">
        <v>0</v>
      </c>
      <c r="K3404">
        <v>0</v>
      </c>
      <c r="L3404">
        <v>0</v>
      </c>
      <c r="M3404">
        <v>0</v>
      </c>
    </row>
    <row r="3405" spans="2:13" x14ac:dyDescent="0.2">
      <c r="B3405">
        <v>0</v>
      </c>
      <c r="C3405">
        <v>0</v>
      </c>
      <c r="D3405">
        <v>0</v>
      </c>
      <c r="E3405">
        <v>0</v>
      </c>
      <c r="F3405">
        <v>0</v>
      </c>
      <c r="G3405">
        <v>3333333</v>
      </c>
      <c r="H3405">
        <v>0</v>
      </c>
      <c r="I3405">
        <v>0</v>
      </c>
      <c r="J3405">
        <v>0</v>
      </c>
      <c r="K3405">
        <v>0</v>
      </c>
      <c r="L3405">
        <v>0</v>
      </c>
      <c r="M3405">
        <v>0</v>
      </c>
    </row>
    <row r="3406" spans="2:13" x14ac:dyDescent="0.2">
      <c r="B3406">
        <v>0</v>
      </c>
      <c r="C3406">
        <v>0</v>
      </c>
      <c r="D3406">
        <v>0</v>
      </c>
      <c r="E3406">
        <v>0</v>
      </c>
      <c r="F3406">
        <v>0</v>
      </c>
      <c r="G3406">
        <v>3333333</v>
      </c>
      <c r="H3406">
        <v>0</v>
      </c>
      <c r="I3406">
        <v>0</v>
      </c>
      <c r="J3406">
        <v>0</v>
      </c>
      <c r="K3406">
        <v>0</v>
      </c>
      <c r="L3406">
        <v>0</v>
      </c>
      <c r="M3406">
        <v>0</v>
      </c>
    </row>
    <row r="3407" spans="2:13" x14ac:dyDescent="0.2">
      <c r="B3407">
        <v>0</v>
      </c>
      <c r="C3407">
        <v>0</v>
      </c>
      <c r="D3407">
        <v>0</v>
      </c>
      <c r="E3407">
        <v>0</v>
      </c>
      <c r="F3407">
        <v>0</v>
      </c>
      <c r="G3407">
        <v>3333333</v>
      </c>
      <c r="H3407">
        <v>0</v>
      </c>
      <c r="I3407">
        <v>0</v>
      </c>
      <c r="J3407">
        <v>0</v>
      </c>
      <c r="K3407">
        <v>0</v>
      </c>
      <c r="L3407">
        <v>0</v>
      </c>
      <c r="M3407">
        <v>0</v>
      </c>
    </row>
    <row r="3408" spans="2:13" x14ac:dyDescent="0.2">
      <c r="B3408">
        <v>0</v>
      </c>
      <c r="C3408">
        <v>0</v>
      </c>
      <c r="D3408">
        <v>0</v>
      </c>
      <c r="E3408">
        <v>0</v>
      </c>
      <c r="F3408">
        <v>0</v>
      </c>
      <c r="G3408">
        <v>3333333</v>
      </c>
      <c r="H3408">
        <v>0</v>
      </c>
      <c r="I3408">
        <v>0</v>
      </c>
      <c r="J3408">
        <v>0</v>
      </c>
      <c r="K3408">
        <v>0</v>
      </c>
      <c r="L3408">
        <v>0</v>
      </c>
      <c r="M3408">
        <v>0</v>
      </c>
    </row>
    <row r="3409" spans="2:13" x14ac:dyDescent="0.2">
      <c r="B3409">
        <v>0</v>
      </c>
      <c r="C3409">
        <v>0</v>
      </c>
      <c r="D3409">
        <v>0</v>
      </c>
      <c r="E3409">
        <v>0</v>
      </c>
      <c r="F3409">
        <v>0</v>
      </c>
      <c r="G3409">
        <v>3333333</v>
      </c>
      <c r="H3409">
        <v>0</v>
      </c>
      <c r="I3409">
        <v>0</v>
      </c>
      <c r="J3409">
        <v>0</v>
      </c>
      <c r="K3409">
        <v>0</v>
      </c>
      <c r="L3409">
        <v>0</v>
      </c>
      <c r="M3409">
        <v>0</v>
      </c>
    </row>
    <row r="3410" spans="2:13" x14ac:dyDescent="0.2">
      <c r="B3410">
        <v>0</v>
      </c>
      <c r="C3410">
        <v>0</v>
      </c>
      <c r="D3410">
        <v>0</v>
      </c>
      <c r="E3410">
        <v>0</v>
      </c>
      <c r="F3410">
        <v>0</v>
      </c>
      <c r="G3410">
        <v>3333333</v>
      </c>
      <c r="H3410">
        <v>0</v>
      </c>
      <c r="I3410">
        <v>0</v>
      </c>
      <c r="J3410">
        <v>0</v>
      </c>
      <c r="K3410">
        <v>0</v>
      </c>
      <c r="L3410">
        <v>0</v>
      </c>
      <c r="M3410">
        <v>0</v>
      </c>
    </row>
    <row r="3411" spans="2:13" x14ac:dyDescent="0.2">
      <c r="B3411">
        <v>0</v>
      </c>
      <c r="C3411">
        <v>0</v>
      </c>
      <c r="D3411">
        <v>0</v>
      </c>
      <c r="E3411">
        <v>0</v>
      </c>
      <c r="F3411">
        <v>0</v>
      </c>
      <c r="G3411">
        <v>3333333</v>
      </c>
      <c r="H3411">
        <v>0</v>
      </c>
      <c r="I3411">
        <v>0</v>
      </c>
      <c r="J3411">
        <v>0</v>
      </c>
      <c r="K3411">
        <v>0</v>
      </c>
      <c r="L3411">
        <v>0</v>
      </c>
      <c r="M3411">
        <v>0</v>
      </c>
    </row>
    <row r="3412" spans="2:13" x14ac:dyDescent="0.2">
      <c r="B3412">
        <v>0</v>
      </c>
      <c r="C3412">
        <v>0</v>
      </c>
      <c r="D3412">
        <v>0</v>
      </c>
      <c r="E3412">
        <v>0</v>
      </c>
      <c r="F3412">
        <v>0</v>
      </c>
      <c r="G3412">
        <v>3333333</v>
      </c>
      <c r="H3412">
        <v>0</v>
      </c>
      <c r="I3412">
        <v>0</v>
      </c>
      <c r="J3412">
        <v>0</v>
      </c>
      <c r="K3412">
        <v>0</v>
      </c>
      <c r="L3412">
        <v>0</v>
      </c>
      <c r="M3412">
        <v>0</v>
      </c>
    </row>
    <row r="3413" spans="2:13" x14ac:dyDescent="0.2">
      <c r="B3413">
        <v>0</v>
      </c>
      <c r="C3413">
        <v>0</v>
      </c>
      <c r="D3413">
        <v>0</v>
      </c>
      <c r="E3413">
        <v>0</v>
      </c>
      <c r="F3413">
        <v>0</v>
      </c>
      <c r="G3413">
        <v>3333333</v>
      </c>
      <c r="H3413">
        <v>0</v>
      </c>
      <c r="I3413">
        <v>0</v>
      </c>
      <c r="J3413">
        <v>0</v>
      </c>
      <c r="K3413">
        <v>0</v>
      </c>
      <c r="L3413">
        <v>0</v>
      </c>
      <c r="M3413">
        <v>0</v>
      </c>
    </row>
    <row r="3414" spans="2:13" x14ac:dyDescent="0.2">
      <c r="B3414">
        <v>0</v>
      </c>
      <c r="C3414">
        <v>0</v>
      </c>
      <c r="D3414">
        <v>0</v>
      </c>
      <c r="E3414">
        <v>0</v>
      </c>
      <c r="F3414">
        <v>0</v>
      </c>
      <c r="G3414">
        <v>3333333</v>
      </c>
      <c r="H3414">
        <v>0</v>
      </c>
      <c r="I3414">
        <v>0</v>
      </c>
      <c r="J3414">
        <v>0</v>
      </c>
      <c r="K3414">
        <v>0</v>
      </c>
      <c r="L3414">
        <v>0</v>
      </c>
      <c r="M3414">
        <v>0</v>
      </c>
    </row>
    <row r="3415" spans="2:13" x14ac:dyDescent="0.2">
      <c r="B3415">
        <v>0</v>
      </c>
      <c r="C3415">
        <v>0</v>
      </c>
      <c r="D3415">
        <v>0</v>
      </c>
      <c r="E3415">
        <v>0</v>
      </c>
      <c r="F3415">
        <v>0</v>
      </c>
      <c r="G3415">
        <v>3333333</v>
      </c>
      <c r="H3415">
        <v>0</v>
      </c>
      <c r="I3415">
        <v>0</v>
      </c>
      <c r="J3415">
        <v>0</v>
      </c>
      <c r="K3415">
        <v>0</v>
      </c>
      <c r="L3415">
        <v>0</v>
      </c>
      <c r="M3415">
        <v>0</v>
      </c>
    </row>
    <row r="3416" spans="2:13" x14ac:dyDescent="0.2">
      <c r="B3416">
        <v>0</v>
      </c>
      <c r="C3416">
        <v>0</v>
      </c>
      <c r="D3416">
        <v>0</v>
      </c>
      <c r="E3416">
        <v>0</v>
      </c>
      <c r="F3416">
        <v>0</v>
      </c>
      <c r="G3416">
        <v>3333333</v>
      </c>
      <c r="H3416">
        <v>0</v>
      </c>
      <c r="I3416">
        <v>0</v>
      </c>
      <c r="J3416">
        <v>0</v>
      </c>
      <c r="K3416">
        <v>0</v>
      </c>
      <c r="L3416">
        <v>0</v>
      </c>
      <c r="M3416">
        <v>0</v>
      </c>
    </row>
    <row r="3417" spans="2:13" x14ac:dyDescent="0.2">
      <c r="B3417">
        <v>0</v>
      </c>
      <c r="C3417">
        <v>0</v>
      </c>
      <c r="D3417">
        <v>0</v>
      </c>
      <c r="E3417">
        <v>0</v>
      </c>
      <c r="F3417">
        <v>0</v>
      </c>
      <c r="G3417">
        <v>3333333</v>
      </c>
      <c r="H3417">
        <v>0</v>
      </c>
      <c r="I3417">
        <v>0</v>
      </c>
      <c r="J3417">
        <v>0</v>
      </c>
      <c r="K3417">
        <v>0</v>
      </c>
      <c r="L3417">
        <v>0</v>
      </c>
      <c r="M3417">
        <v>0</v>
      </c>
    </row>
    <row r="3418" spans="2:13" x14ac:dyDescent="0.2">
      <c r="B3418">
        <v>0</v>
      </c>
      <c r="C3418">
        <v>0</v>
      </c>
      <c r="D3418">
        <v>0</v>
      </c>
      <c r="E3418">
        <v>0</v>
      </c>
      <c r="F3418">
        <v>0</v>
      </c>
      <c r="G3418">
        <v>3333333</v>
      </c>
      <c r="H3418">
        <v>0</v>
      </c>
      <c r="I3418">
        <v>0</v>
      </c>
      <c r="J3418">
        <v>0</v>
      </c>
      <c r="K3418">
        <v>0</v>
      </c>
      <c r="L3418">
        <v>0</v>
      </c>
      <c r="M3418">
        <v>0</v>
      </c>
    </row>
    <row r="3419" spans="2:13" x14ac:dyDescent="0.2">
      <c r="B3419">
        <v>0</v>
      </c>
      <c r="C3419">
        <v>0</v>
      </c>
      <c r="D3419">
        <v>0</v>
      </c>
      <c r="E3419">
        <v>0</v>
      </c>
      <c r="F3419">
        <v>0</v>
      </c>
      <c r="G3419">
        <v>3333333</v>
      </c>
      <c r="H3419">
        <v>0</v>
      </c>
      <c r="I3419">
        <v>0</v>
      </c>
      <c r="J3419">
        <v>0</v>
      </c>
      <c r="K3419">
        <v>0</v>
      </c>
      <c r="L3419">
        <v>0</v>
      </c>
      <c r="M3419">
        <v>0</v>
      </c>
    </row>
    <row r="3420" spans="2:13" x14ac:dyDescent="0.2">
      <c r="B3420">
        <v>0</v>
      </c>
      <c r="C3420">
        <v>0</v>
      </c>
      <c r="D3420">
        <v>0</v>
      </c>
      <c r="E3420">
        <v>0</v>
      </c>
      <c r="F3420">
        <v>0</v>
      </c>
      <c r="G3420">
        <v>3333333</v>
      </c>
      <c r="H3420">
        <v>0</v>
      </c>
      <c r="I3420">
        <v>0</v>
      </c>
      <c r="J3420">
        <v>0</v>
      </c>
      <c r="K3420">
        <v>0</v>
      </c>
      <c r="L3420">
        <v>0</v>
      </c>
      <c r="M3420">
        <v>0</v>
      </c>
    </row>
    <row r="3421" spans="2:13" x14ac:dyDescent="0.2">
      <c r="B3421">
        <v>0</v>
      </c>
      <c r="C3421">
        <v>0</v>
      </c>
      <c r="D3421">
        <v>0</v>
      </c>
      <c r="E3421">
        <v>0</v>
      </c>
      <c r="F3421">
        <v>0</v>
      </c>
      <c r="G3421">
        <v>3333333</v>
      </c>
      <c r="H3421">
        <v>0</v>
      </c>
      <c r="I3421">
        <v>0</v>
      </c>
      <c r="J3421">
        <v>0</v>
      </c>
      <c r="K3421">
        <v>0</v>
      </c>
      <c r="L3421">
        <v>0</v>
      </c>
      <c r="M3421">
        <v>0</v>
      </c>
    </row>
    <row r="3422" spans="2:13" x14ac:dyDescent="0.2">
      <c r="B3422">
        <v>0</v>
      </c>
      <c r="C3422">
        <v>0</v>
      </c>
      <c r="D3422">
        <v>0</v>
      </c>
      <c r="E3422">
        <v>0</v>
      </c>
      <c r="F3422">
        <v>0</v>
      </c>
      <c r="G3422">
        <v>3333333</v>
      </c>
      <c r="H3422">
        <v>0</v>
      </c>
      <c r="I3422">
        <v>0</v>
      </c>
      <c r="J3422">
        <v>0</v>
      </c>
      <c r="K3422">
        <v>0</v>
      </c>
      <c r="L3422">
        <v>0</v>
      </c>
      <c r="M3422">
        <v>0</v>
      </c>
    </row>
    <row r="3423" spans="2:13" x14ac:dyDescent="0.2">
      <c r="B3423">
        <v>0</v>
      </c>
      <c r="C3423">
        <v>0</v>
      </c>
      <c r="D3423">
        <v>0</v>
      </c>
      <c r="E3423">
        <v>0</v>
      </c>
      <c r="F3423">
        <v>0</v>
      </c>
      <c r="G3423">
        <v>3333333</v>
      </c>
      <c r="H3423">
        <v>0</v>
      </c>
      <c r="I3423">
        <v>0</v>
      </c>
      <c r="J3423">
        <v>0</v>
      </c>
      <c r="K3423">
        <v>0</v>
      </c>
      <c r="L3423">
        <v>0</v>
      </c>
      <c r="M3423">
        <v>0</v>
      </c>
    </row>
    <row r="3424" spans="2:13" x14ac:dyDescent="0.2">
      <c r="B3424">
        <v>0</v>
      </c>
      <c r="C3424">
        <v>0</v>
      </c>
      <c r="D3424">
        <v>0</v>
      </c>
      <c r="E3424">
        <v>0</v>
      </c>
      <c r="F3424">
        <v>0</v>
      </c>
      <c r="G3424">
        <v>3333333</v>
      </c>
      <c r="H3424">
        <v>0</v>
      </c>
      <c r="I3424">
        <v>0</v>
      </c>
      <c r="J3424">
        <v>0</v>
      </c>
      <c r="K3424">
        <v>0</v>
      </c>
      <c r="L3424">
        <v>0</v>
      </c>
      <c r="M3424">
        <v>0</v>
      </c>
    </row>
    <row r="3425" spans="2:13" x14ac:dyDescent="0.2">
      <c r="B3425">
        <v>0</v>
      </c>
      <c r="C3425">
        <v>0</v>
      </c>
      <c r="D3425">
        <v>0</v>
      </c>
      <c r="E3425">
        <v>0</v>
      </c>
      <c r="F3425">
        <v>0</v>
      </c>
      <c r="G3425">
        <v>3333333</v>
      </c>
      <c r="H3425">
        <v>0</v>
      </c>
      <c r="I3425">
        <v>0</v>
      </c>
      <c r="J3425">
        <v>0</v>
      </c>
      <c r="K3425">
        <v>0</v>
      </c>
      <c r="L3425">
        <v>0</v>
      </c>
      <c r="M3425">
        <v>0</v>
      </c>
    </row>
    <row r="3426" spans="2:13" x14ac:dyDescent="0.2">
      <c r="B3426">
        <v>0</v>
      </c>
      <c r="C3426">
        <v>0</v>
      </c>
      <c r="D3426">
        <v>0</v>
      </c>
      <c r="E3426">
        <v>0</v>
      </c>
      <c r="F3426">
        <v>0</v>
      </c>
      <c r="G3426">
        <v>3333333</v>
      </c>
      <c r="H3426">
        <v>0</v>
      </c>
      <c r="I3426">
        <v>0</v>
      </c>
      <c r="J3426">
        <v>0</v>
      </c>
      <c r="K3426">
        <v>0</v>
      </c>
      <c r="L3426">
        <v>0</v>
      </c>
      <c r="M3426">
        <v>0</v>
      </c>
    </row>
    <row r="3427" spans="2:13" x14ac:dyDescent="0.2">
      <c r="B3427">
        <v>0</v>
      </c>
      <c r="C3427">
        <v>0</v>
      </c>
      <c r="D3427">
        <v>0</v>
      </c>
      <c r="E3427">
        <v>0</v>
      </c>
      <c r="F3427">
        <v>0</v>
      </c>
      <c r="G3427">
        <v>3333333</v>
      </c>
      <c r="H3427">
        <v>0</v>
      </c>
      <c r="I3427">
        <v>0</v>
      </c>
      <c r="J3427">
        <v>0</v>
      </c>
      <c r="K3427">
        <v>0</v>
      </c>
      <c r="L3427">
        <v>0</v>
      </c>
      <c r="M3427">
        <v>0</v>
      </c>
    </row>
    <row r="3428" spans="2:13" x14ac:dyDescent="0.2">
      <c r="B3428">
        <v>0</v>
      </c>
      <c r="C3428">
        <v>0</v>
      </c>
      <c r="D3428">
        <v>0</v>
      </c>
      <c r="E3428">
        <v>0</v>
      </c>
      <c r="F3428">
        <v>0</v>
      </c>
      <c r="G3428">
        <v>3333333</v>
      </c>
      <c r="H3428">
        <v>0</v>
      </c>
      <c r="I3428">
        <v>0</v>
      </c>
      <c r="J3428">
        <v>0</v>
      </c>
      <c r="K3428">
        <v>0</v>
      </c>
      <c r="L3428">
        <v>0</v>
      </c>
      <c r="M3428">
        <v>0</v>
      </c>
    </row>
    <row r="3429" spans="2:13" x14ac:dyDescent="0.2">
      <c r="B3429">
        <v>0</v>
      </c>
      <c r="C3429">
        <v>0</v>
      </c>
      <c r="D3429">
        <v>0</v>
      </c>
      <c r="E3429">
        <v>0</v>
      </c>
      <c r="F3429">
        <v>0</v>
      </c>
      <c r="G3429">
        <v>3333333</v>
      </c>
      <c r="H3429">
        <v>0</v>
      </c>
      <c r="I3429">
        <v>0</v>
      </c>
      <c r="J3429">
        <v>0</v>
      </c>
      <c r="K3429">
        <v>0</v>
      </c>
      <c r="L3429">
        <v>0</v>
      </c>
      <c r="M3429">
        <v>0</v>
      </c>
    </row>
    <row r="3430" spans="2:13" x14ac:dyDescent="0.2">
      <c r="B3430">
        <v>0</v>
      </c>
      <c r="C3430">
        <v>0</v>
      </c>
      <c r="D3430">
        <v>0</v>
      </c>
      <c r="E3430">
        <v>0</v>
      </c>
      <c r="F3430">
        <v>0</v>
      </c>
      <c r="G3430">
        <v>3333333</v>
      </c>
      <c r="H3430">
        <v>0</v>
      </c>
      <c r="I3430">
        <v>0</v>
      </c>
      <c r="J3430">
        <v>0</v>
      </c>
      <c r="K3430">
        <v>0</v>
      </c>
      <c r="L3430">
        <v>0</v>
      </c>
      <c r="M3430">
        <v>0</v>
      </c>
    </row>
    <row r="3431" spans="2:13" x14ac:dyDescent="0.2">
      <c r="B3431">
        <v>0</v>
      </c>
      <c r="C3431">
        <v>0</v>
      </c>
      <c r="D3431">
        <v>0</v>
      </c>
      <c r="E3431">
        <v>0</v>
      </c>
      <c r="F3431">
        <v>0</v>
      </c>
      <c r="G3431">
        <v>3333333</v>
      </c>
      <c r="H3431">
        <v>0</v>
      </c>
      <c r="I3431">
        <v>0</v>
      </c>
      <c r="J3431">
        <v>0</v>
      </c>
      <c r="K3431">
        <v>0</v>
      </c>
      <c r="L3431">
        <v>0</v>
      </c>
      <c r="M3431">
        <v>0</v>
      </c>
    </row>
    <row r="3432" spans="2:13" x14ac:dyDescent="0.2">
      <c r="B3432">
        <v>0</v>
      </c>
      <c r="C3432">
        <v>0</v>
      </c>
      <c r="D3432">
        <v>0</v>
      </c>
      <c r="E3432">
        <v>0</v>
      </c>
      <c r="F3432">
        <v>0</v>
      </c>
      <c r="G3432">
        <v>3333333</v>
      </c>
      <c r="H3432">
        <v>0</v>
      </c>
      <c r="I3432">
        <v>0</v>
      </c>
      <c r="J3432">
        <v>0</v>
      </c>
      <c r="K3432">
        <v>0</v>
      </c>
      <c r="L3432">
        <v>0</v>
      </c>
      <c r="M3432">
        <v>0</v>
      </c>
    </row>
    <row r="3433" spans="2:13" x14ac:dyDescent="0.2">
      <c r="B3433">
        <v>0</v>
      </c>
      <c r="C3433">
        <v>0</v>
      </c>
      <c r="D3433">
        <v>0</v>
      </c>
      <c r="E3433">
        <v>0</v>
      </c>
      <c r="F3433">
        <v>0</v>
      </c>
      <c r="G3433">
        <v>3333333</v>
      </c>
      <c r="H3433">
        <v>0</v>
      </c>
      <c r="I3433">
        <v>0</v>
      </c>
      <c r="J3433">
        <v>0</v>
      </c>
      <c r="K3433">
        <v>0</v>
      </c>
      <c r="L3433">
        <v>0</v>
      </c>
      <c r="M3433">
        <v>0</v>
      </c>
    </row>
    <row r="3434" spans="2:13" x14ac:dyDescent="0.2">
      <c r="B3434">
        <v>0</v>
      </c>
      <c r="C3434">
        <v>0</v>
      </c>
      <c r="D3434">
        <v>0</v>
      </c>
      <c r="E3434">
        <v>0</v>
      </c>
      <c r="F3434">
        <v>0</v>
      </c>
      <c r="G3434">
        <v>3333333</v>
      </c>
      <c r="H3434">
        <v>0</v>
      </c>
      <c r="I3434">
        <v>0</v>
      </c>
      <c r="J3434">
        <v>0</v>
      </c>
      <c r="K3434">
        <v>0</v>
      </c>
      <c r="L3434">
        <v>0</v>
      </c>
      <c r="M3434">
        <v>0</v>
      </c>
    </row>
    <row r="3435" spans="2:13" x14ac:dyDescent="0.2">
      <c r="B3435">
        <v>0</v>
      </c>
      <c r="C3435">
        <v>0</v>
      </c>
      <c r="D3435">
        <v>0</v>
      </c>
      <c r="E3435">
        <v>0</v>
      </c>
      <c r="F3435">
        <v>0</v>
      </c>
      <c r="G3435">
        <v>3333333</v>
      </c>
      <c r="H3435">
        <v>0</v>
      </c>
      <c r="I3435">
        <v>0</v>
      </c>
      <c r="J3435">
        <v>0</v>
      </c>
      <c r="K3435">
        <v>0</v>
      </c>
      <c r="L3435">
        <v>0</v>
      </c>
      <c r="M3435">
        <v>0</v>
      </c>
    </row>
    <row r="3436" spans="2:13" x14ac:dyDescent="0.2">
      <c r="B3436">
        <v>0</v>
      </c>
      <c r="C3436">
        <v>0</v>
      </c>
      <c r="D3436">
        <v>0</v>
      </c>
      <c r="E3436">
        <v>0</v>
      </c>
      <c r="F3436">
        <v>0</v>
      </c>
      <c r="G3436">
        <v>3333333</v>
      </c>
      <c r="H3436">
        <v>0</v>
      </c>
      <c r="I3436">
        <v>0</v>
      </c>
      <c r="J3436">
        <v>0</v>
      </c>
      <c r="K3436">
        <v>0</v>
      </c>
      <c r="L3436">
        <v>0</v>
      </c>
      <c r="M3436">
        <v>0</v>
      </c>
    </row>
    <row r="3437" spans="2:13" x14ac:dyDescent="0.2">
      <c r="B3437">
        <v>0</v>
      </c>
      <c r="C3437">
        <v>0</v>
      </c>
      <c r="D3437">
        <v>0</v>
      </c>
      <c r="E3437">
        <v>0</v>
      </c>
      <c r="F3437">
        <v>0</v>
      </c>
      <c r="G3437">
        <v>3333333</v>
      </c>
      <c r="H3437">
        <v>0</v>
      </c>
      <c r="I3437">
        <v>0</v>
      </c>
      <c r="J3437">
        <v>0</v>
      </c>
      <c r="K3437">
        <v>0</v>
      </c>
      <c r="L3437">
        <v>0</v>
      </c>
      <c r="M3437">
        <v>0</v>
      </c>
    </row>
    <row r="3438" spans="2:13" x14ac:dyDescent="0.2">
      <c r="B3438">
        <v>0</v>
      </c>
      <c r="C3438">
        <v>0</v>
      </c>
      <c r="D3438">
        <v>0</v>
      </c>
      <c r="E3438">
        <v>0</v>
      </c>
      <c r="F3438">
        <v>0</v>
      </c>
      <c r="G3438">
        <v>3333333</v>
      </c>
      <c r="H3438">
        <v>0</v>
      </c>
      <c r="I3438">
        <v>0</v>
      </c>
      <c r="J3438">
        <v>0</v>
      </c>
      <c r="K3438">
        <v>0</v>
      </c>
      <c r="L3438">
        <v>0</v>
      </c>
      <c r="M3438">
        <v>0</v>
      </c>
    </row>
    <row r="3439" spans="2:13" x14ac:dyDescent="0.2">
      <c r="B3439">
        <v>0</v>
      </c>
      <c r="C3439">
        <v>0</v>
      </c>
      <c r="D3439">
        <v>0</v>
      </c>
      <c r="E3439">
        <v>0</v>
      </c>
      <c r="F3439">
        <v>0</v>
      </c>
      <c r="G3439">
        <v>3333333</v>
      </c>
      <c r="H3439">
        <v>0</v>
      </c>
      <c r="I3439">
        <v>0</v>
      </c>
      <c r="J3439">
        <v>0</v>
      </c>
      <c r="K3439">
        <v>0</v>
      </c>
      <c r="L3439">
        <v>0</v>
      </c>
      <c r="M3439">
        <v>0</v>
      </c>
    </row>
    <row r="3440" spans="2:13" x14ac:dyDescent="0.2">
      <c r="B3440">
        <v>0</v>
      </c>
      <c r="C3440">
        <v>0</v>
      </c>
      <c r="D3440">
        <v>0</v>
      </c>
      <c r="E3440">
        <v>0</v>
      </c>
      <c r="F3440">
        <v>0</v>
      </c>
      <c r="G3440">
        <v>3333333</v>
      </c>
      <c r="H3440">
        <v>0</v>
      </c>
      <c r="I3440">
        <v>0</v>
      </c>
      <c r="J3440">
        <v>0</v>
      </c>
      <c r="K3440">
        <v>0</v>
      </c>
      <c r="L3440">
        <v>0</v>
      </c>
      <c r="M3440">
        <v>0</v>
      </c>
    </row>
    <row r="3441" spans="2:13" x14ac:dyDescent="0.2">
      <c r="B3441">
        <v>0</v>
      </c>
      <c r="C3441">
        <v>0</v>
      </c>
      <c r="D3441">
        <v>0</v>
      </c>
      <c r="E3441">
        <v>0</v>
      </c>
      <c r="F3441">
        <v>0</v>
      </c>
      <c r="G3441">
        <v>3333333</v>
      </c>
      <c r="H3441">
        <v>0</v>
      </c>
      <c r="I3441">
        <v>0</v>
      </c>
      <c r="J3441">
        <v>0</v>
      </c>
      <c r="K3441">
        <v>0</v>
      </c>
      <c r="L3441">
        <v>0</v>
      </c>
      <c r="M3441">
        <v>0</v>
      </c>
    </row>
    <row r="3442" spans="2:13" x14ac:dyDescent="0.2">
      <c r="B3442">
        <v>0</v>
      </c>
      <c r="C3442">
        <v>0</v>
      </c>
      <c r="D3442">
        <v>0</v>
      </c>
      <c r="E3442">
        <v>0</v>
      </c>
      <c r="F3442">
        <v>0</v>
      </c>
      <c r="G3442">
        <v>3333333</v>
      </c>
      <c r="H3442">
        <v>0</v>
      </c>
      <c r="I3442">
        <v>0</v>
      </c>
      <c r="J3442">
        <v>0</v>
      </c>
      <c r="K3442">
        <v>0</v>
      </c>
      <c r="L3442">
        <v>0</v>
      </c>
      <c r="M3442">
        <v>0</v>
      </c>
    </row>
    <row r="3443" spans="2:13" x14ac:dyDescent="0.2">
      <c r="B3443">
        <v>0</v>
      </c>
      <c r="C3443">
        <v>0</v>
      </c>
      <c r="D3443">
        <v>0</v>
      </c>
      <c r="E3443">
        <v>0</v>
      </c>
      <c r="F3443">
        <v>0</v>
      </c>
      <c r="G3443">
        <v>3333333</v>
      </c>
      <c r="H3443">
        <v>0</v>
      </c>
      <c r="I3443">
        <v>0</v>
      </c>
      <c r="J3443">
        <v>0</v>
      </c>
      <c r="K3443">
        <v>0</v>
      </c>
      <c r="L3443">
        <v>0</v>
      </c>
      <c r="M3443">
        <v>0</v>
      </c>
    </row>
    <row r="3444" spans="2:13" x14ac:dyDescent="0.2">
      <c r="B3444">
        <v>0</v>
      </c>
      <c r="C3444">
        <v>0</v>
      </c>
      <c r="D3444">
        <v>0</v>
      </c>
      <c r="E3444">
        <v>0</v>
      </c>
      <c r="F3444">
        <v>0</v>
      </c>
      <c r="G3444">
        <v>3333333</v>
      </c>
      <c r="H3444">
        <v>0</v>
      </c>
      <c r="I3444">
        <v>0</v>
      </c>
      <c r="J3444">
        <v>0</v>
      </c>
      <c r="K3444">
        <v>0</v>
      </c>
      <c r="L3444">
        <v>0</v>
      </c>
      <c r="M3444">
        <v>0</v>
      </c>
    </row>
    <row r="3445" spans="2:13" x14ac:dyDescent="0.2">
      <c r="B3445">
        <v>0</v>
      </c>
      <c r="C3445">
        <v>0</v>
      </c>
      <c r="D3445">
        <v>0</v>
      </c>
      <c r="E3445">
        <v>0</v>
      </c>
      <c r="F3445">
        <v>0</v>
      </c>
      <c r="G3445">
        <v>3333333</v>
      </c>
      <c r="H3445">
        <v>0</v>
      </c>
      <c r="I3445">
        <v>0</v>
      </c>
      <c r="J3445">
        <v>0</v>
      </c>
      <c r="K3445">
        <v>0</v>
      </c>
      <c r="L3445">
        <v>0</v>
      </c>
      <c r="M3445">
        <v>0</v>
      </c>
    </row>
    <row r="3446" spans="2:13" x14ac:dyDescent="0.2">
      <c r="B3446">
        <v>0</v>
      </c>
      <c r="C3446">
        <v>0</v>
      </c>
      <c r="D3446">
        <v>0</v>
      </c>
      <c r="E3446">
        <v>0</v>
      </c>
      <c r="F3446">
        <v>0</v>
      </c>
      <c r="G3446">
        <v>3333333</v>
      </c>
      <c r="H3446">
        <v>0</v>
      </c>
      <c r="I3446">
        <v>0</v>
      </c>
      <c r="J3446">
        <v>0</v>
      </c>
      <c r="K3446">
        <v>0</v>
      </c>
      <c r="L3446">
        <v>0</v>
      </c>
      <c r="M3446">
        <v>0</v>
      </c>
    </row>
    <row r="3447" spans="2:13" x14ac:dyDescent="0.2">
      <c r="B3447">
        <v>0</v>
      </c>
      <c r="C3447">
        <v>0</v>
      </c>
      <c r="D3447">
        <v>0</v>
      </c>
      <c r="E3447">
        <v>0</v>
      </c>
      <c r="F3447">
        <v>0</v>
      </c>
      <c r="G3447">
        <v>3333333</v>
      </c>
      <c r="H3447">
        <v>0</v>
      </c>
      <c r="I3447">
        <v>0</v>
      </c>
      <c r="J3447">
        <v>0</v>
      </c>
      <c r="K3447">
        <v>0</v>
      </c>
      <c r="L3447">
        <v>0</v>
      </c>
      <c r="M3447">
        <v>0</v>
      </c>
    </row>
    <row r="3448" spans="2:13" x14ac:dyDescent="0.2">
      <c r="B3448">
        <v>0</v>
      </c>
      <c r="C3448">
        <v>0</v>
      </c>
      <c r="D3448">
        <v>0</v>
      </c>
      <c r="E3448">
        <v>0</v>
      </c>
      <c r="F3448">
        <v>0</v>
      </c>
      <c r="G3448">
        <v>3333333</v>
      </c>
      <c r="H3448">
        <v>0</v>
      </c>
      <c r="I3448">
        <v>0</v>
      </c>
      <c r="J3448">
        <v>0</v>
      </c>
      <c r="K3448">
        <v>0</v>
      </c>
      <c r="L3448">
        <v>0</v>
      </c>
      <c r="M3448">
        <v>0</v>
      </c>
    </row>
    <row r="3449" spans="2:13" x14ac:dyDescent="0.2">
      <c r="B3449">
        <v>0</v>
      </c>
      <c r="C3449">
        <v>0</v>
      </c>
      <c r="D3449">
        <v>0</v>
      </c>
      <c r="E3449">
        <v>0</v>
      </c>
      <c r="F3449">
        <v>0</v>
      </c>
      <c r="G3449">
        <v>3333333</v>
      </c>
      <c r="H3449">
        <v>0</v>
      </c>
      <c r="I3449">
        <v>0</v>
      </c>
      <c r="J3449">
        <v>0</v>
      </c>
      <c r="K3449">
        <v>0</v>
      </c>
      <c r="L3449">
        <v>0</v>
      </c>
      <c r="M3449">
        <v>0</v>
      </c>
    </row>
    <row r="3450" spans="2:13" x14ac:dyDescent="0.2">
      <c r="B3450">
        <v>0</v>
      </c>
      <c r="C3450">
        <v>0</v>
      </c>
      <c r="D3450">
        <v>0</v>
      </c>
      <c r="E3450">
        <v>0</v>
      </c>
      <c r="F3450">
        <v>0</v>
      </c>
      <c r="G3450">
        <v>3333333</v>
      </c>
      <c r="H3450">
        <v>0</v>
      </c>
      <c r="I3450">
        <v>0</v>
      </c>
      <c r="J3450">
        <v>0</v>
      </c>
      <c r="K3450">
        <v>0</v>
      </c>
      <c r="L3450">
        <v>0</v>
      </c>
      <c r="M3450">
        <v>0</v>
      </c>
    </row>
    <row r="3451" spans="2:13" x14ac:dyDescent="0.2">
      <c r="B3451">
        <v>0</v>
      </c>
      <c r="C3451">
        <v>0</v>
      </c>
      <c r="D3451">
        <v>0</v>
      </c>
      <c r="E3451">
        <v>0</v>
      </c>
      <c r="F3451">
        <v>0</v>
      </c>
      <c r="G3451">
        <v>3333333</v>
      </c>
      <c r="H3451">
        <v>0</v>
      </c>
      <c r="I3451">
        <v>0</v>
      </c>
      <c r="J3451">
        <v>0</v>
      </c>
      <c r="K3451">
        <v>0</v>
      </c>
      <c r="L3451">
        <v>0</v>
      </c>
      <c r="M3451">
        <v>0</v>
      </c>
    </row>
    <row r="3452" spans="2:13" x14ac:dyDescent="0.2">
      <c r="B3452">
        <v>0</v>
      </c>
      <c r="C3452">
        <v>0</v>
      </c>
      <c r="D3452">
        <v>0</v>
      </c>
      <c r="E3452">
        <v>0</v>
      </c>
      <c r="F3452">
        <v>0</v>
      </c>
      <c r="G3452">
        <v>3333333</v>
      </c>
      <c r="H3452">
        <v>0</v>
      </c>
      <c r="I3452">
        <v>0</v>
      </c>
      <c r="J3452">
        <v>0</v>
      </c>
      <c r="K3452">
        <v>0</v>
      </c>
      <c r="L3452">
        <v>0</v>
      </c>
      <c r="M3452">
        <v>0</v>
      </c>
    </row>
    <row r="3453" spans="2:13" x14ac:dyDescent="0.2">
      <c r="B3453">
        <v>0</v>
      </c>
      <c r="C3453">
        <v>0</v>
      </c>
      <c r="D3453">
        <v>0</v>
      </c>
      <c r="E3453">
        <v>0</v>
      </c>
      <c r="F3453">
        <v>0</v>
      </c>
      <c r="G3453">
        <v>3333333</v>
      </c>
      <c r="H3453">
        <v>0</v>
      </c>
      <c r="I3453">
        <v>0</v>
      </c>
      <c r="J3453">
        <v>0</v>
      </c>
      <c r="K3453">
        <v>0</v>
      </c>
      <c r="L3453">
        <v>0</v>
      </c>
      <c r="M3453">
        <v>0</v>
      </c>
    </row>
    <row r="3454" spans="2:13" x14ac:dyDescent="0.2">
      <c r="B3454">
        <v>0</v>
      </c>
      <c r="C3454">
        <v>0</v>
      </c>
      <c r="D3454">
        <v>0</v>
      </c>
      <c r="E3454">
        <v>0</v>
      </c>
      <c r="F3454">
        <v>0</v>
      </c>
      <c r="G3454">
        <v>3333333</v>
      </c>
      <c r="H3454">
        <v>0</v>
      </c>
      <c r="I3454">
        <v>0</v>
      </c>
      <c r="J3454">
        <v>0</v>
      </c>
      <c r="K3454">
        <v>0</v>
      </c>
      <c r="L3454">
        <v>0</v>
      </c>
      <c r="M3454">
        <v>0</v>
      </c>
    </row>
    <row r="3455" spans="2:13" x14ac:dyDescent="0.2">
      <c r="B3455">
        <v>0</v>
      </c>
      <c r="C3455">
        <v>0</v>
      </c>
      <c r="D3455">
        <v>0</v>
      </c>
      <c r="E3455">
        <v>0</v>
      </c>
      <c r="F3455">
        <v>0</v>
      </c>
      <c r="G3455">
        <v>3333333</v>
      </c>
      <c r="H3455">
        <v>0</v>
      </c>
      <c r="I3455">
        <v>0</v>
      </c>
      <c r="J3455">
        <v>0</v>
      </c>
      <c r="K3455">
        <v>0</v>
      </c>
      <c r="L3455">
        <v>0</v>
      </c>
      <c r="M3455">
        <v>0</v>
      </c>
    </row>
    <row r="3456" spans="2:13" x14ac:dyDescent="0.2">
      <c r="B3456">
        <v>0</v>
      </c>
      <c r="C3456">
        <v>0</v>
      </c>
      <c r="D3456">
        <v>0</v>
      </c>
      <c r="E3456">
        <v>0</v>
      </c>
      <c r="F3456">
        <v>0</v>
      </c>
      <c r="G3456">
        <v>3333333</v>
      </c>
      <c r="H3456">
        <v>0</v>
      </c>
      <c r="I3456">
        <v>0</v>
      </c>
      <c r="J3456">
        <v>0</v>
      </c>
      <c r="K3456">
        <v>0</v>
      </c>
      <c r="L3456">
        <v>0</v>
      </c>
      <c r="M3456">
        <v>0</v>
      </c>
    </row>
    <row r="3457" spans="2:13" x14ac:dyDescent="0.2">
      <c r="B3457">
        <v>0</v>
      </c>
      <c r="C3457">
        <v>0</v>
      </c>
      <c r="D3457">
        <v>0</v>
      </c>
      <c r="E3457">
        <v>0</v>
      </c>
      <c r="F3457">
        <v>0</v>
      </c>
      <c r="G3457">
        <v>3333333</v>
      </c>
      <c r="H3457">
        <v>0</v>
      </c>
      <c r="I3457">
        <v>0</v>
      </c>
      <c r="J3457">
        <v>0</v>
      </c>
      <c r="K3457">
        <v>0</v>
      </c>
      <c r="L3457">
        <v>0</v>
      </c>
      <c r="M3457">
        <v>0</v>
      </c>
    </row>
    <row r="3458" spans="2:13" x14ac:dyDescent="0.2">
      <c r="B3458">
        <v>0</v>
      </c>
      <c r="C3458">
        <v>0</v>
      </c>
      <c r="D3458">
        <v>0</v>
      </c>
      <c r="E3458">
        <v>0</v>
      </c>
      <c r="F3458">
        <v>0</v>
      </c>
      <c r="G3458">
        <v>3333333</v>
      </c>
      <c r="H3458">
        <v>0</v>
      </c>
      <c r="I3458">
        <v>0</v>
      </c>
      <c r="J3458">
        <v>0</v>
      </c>
      <c r="K3458">
        <v>0</v>
      </c>
      <c r="L3458">
        <v>0</v>
      </c>
      <c r="M3458">
        <v>0</v>
      </c>
    </row>
    <row r="3459" spans="2:13" x14ac:dyDescent="0.2">
      <c r="B3459">
        <v>0</v>
      </c>
      <c r="C3459">
        <v>0</v>
      </c>
      <c r="D3459">
        <v>0</v>
      </c>
      <c r="E3459">
        <v>0</v>
      </c>
      <c r="F3459">
        <v>0</v>
      </c>
      <c r="G3459">
        <v>3333333</v>
      </c>
      <c r="H3459">
        <v>0</v>
      </c>
      <c r="I3459">
        <v>0</v>
      </c>
      <c r="J3459">
        <v>0</v>
      </c>
      <c r="K3459">
        <v>0</v>
      </c>
      <c r="L3459">
        <v>0</v>
      </c>
      <c r="M3459">
        <v>0</v>
      </c>
    </row>
    <row r="3460" spans="2:13" x14ac:dyDescent="0.2">
      <c r="B3460">
        <v>0</v>
      </c>
      <c r="C3460">
        <v>0</v>
      </c>
      <c r="D3460">
        <v>0</v>
      </c>
      <c r="E3460">
        <v>0</v>
      </c>
      <c r="F3460">
        <v>0</v>
      </c>
      <c r="G3460">
        <v>3333333</v>
      </c>
      <c r="H3460">
        <v>0</v>
      </c>
      <c r="I3460">
        <v>0</v>
      </c>
      <c r="J3460">
        <v>0</v>
      </c>
      <c r="K3460">
        <v>0</v>
      </c>
      <c r="L3460">
        <v>0</v>
      </c>
      <c r="M3460">
        <v>0</v>
      </c>
    </row>
    <row r="3461" spans="2:13" x14ac:dyDescent="0.2">
      <c r="B3461">
        <v>0</v>
      </c>
      <c r="C3461">
        <v>0</v>
      </c>
      <c r="D3461">
        <v>0</v>
      </c>
      <c r="E3461">
        <v>0</v>
      </c>
      <c r="F3461">
        <v>0</v>
      </c>
      <c r="G3461">
        <v>3333333</v>
      </c>
      <c r="H3461">
        <v>0</v>
      </c>
      <c r="I3461">
        <v>0</v>
      </c>
      <c r="J3461">
        <v>0</v>
      </c>
      <c r="K3461">
        <v>0</v>
      </c>
      <c r="L3461">
        <v>0</v>
      </c>
      <c r="M3461">
        <v>0</v>
      </c>
    </row>
    <row r="3462" spans="2:13" x14ac:dyDescent="0.2">
      <c r="B3462">
        <v>0</v>
      </c>
      <c r="C3462">
        <v>0</v>
      </c>
      <c r="D3462">
        <v>0</v>
      </c>
      <c r="E3462">
        <v>0</v>
      </c>
      <c r="F3462">
        <v>0</v>
      </c>
      <c r="G3462">
        <v>3333333</v>
      </c>
      <c r="H3462">
        <v>0</v>
      </c>
      <c r="I3462">
        <v>0</v>
      </c>
      <c r="J3462">
        <v>0</v>
      </c>
      <c r="K3462">
        <v>0</v>
      </c>
      <c r="L3462">
        <v>0</v>
      </c>
      <c r="M3462">
        <v>0</v>
      </c>
    </row>
    <row r="3463" spans="2:13" x14ac:dyDescent="0.2">
      <c r="B3463">
        <v>0</v>
      </c>
      <c r="C3463">
        <v>0</v>
      </c>
      <c r="D3463">
        <v>0</v>
      </c>
      <c r="E3463">
        <v>0</v>
      </c>
      <c r="F3463">
        <v>0</v>
      </c>
      <c r="G3463">
        <v>3333333</v>
      </c>
      <c r="H3463">
        <v>0</v>
      </c>
      <c r="I3463">
        <v>0</v>
      </c>
      <c r="J3463">
        <v>0</v>
      </c>
      <c r="K3463">
        <v>0</v>
      </c>
      <c r="L3463">
        <v>0</v>
      </c>
      <c r="M3463">
        <v>0</v>
      </c>
    </row>
    <row r="3464" spans="2:13" x14ac:dyDescent="0.2">
      <c r="B3464">
        <v>0</v>
      </c>
      <c r="C3464">
        <v>0</v>
      </c>
      <c r="D3464">
        <v>0</v>
      </c>
      <c r="E3464">
        <v>0</v>
      </c>
      <c r="F3464">
        <v>0</v>
      </c>
      <c r="G3464">
        <v>3333333</v>
      </c>
      <c r="H3464">
        <v>0</v>
      </c>
      <c r="I3464">
        <v>0</v>
      </c>
      <c r="J3464">
        <v>0</v>
      </c>
      <c r="K3464">
        <v>0</v>
      </c>
      <c r="L3464">
        <v>0</v>
      </c>
      <c r="M3464">
        <v>0</v>
      </c>
    </row>
    <row r="3465" spans="2:13" x14ac:dyDescent="0.2">
      <c r="B3465">
        <v>0</v>
      </c>
      <c r="C3465">
        <v>0</v>
      </c>
      <c r="D3465">
        <v>0</v>
      </c>
      <c r="E3465">
        <v>0</v>
      </c>
      <c r="F3465">
        <v>0</v>
      </c>
      <c r="G3465">
        <v>3333333</v>
      </c>
      <c r="H3465">
        <v>0</v>
      </c>
      <c r="I3465">
        <v>0</v>
      </c>
      <c r="J3465">
        <v>0</v>
      </c>
      <c r="K3465">
        <v>0</v>
      </c>
      <c r="L3465">
        <v>0</v>
      </c>
      <c r="M3465">
        <v>0</v>
      </c>
    </row>
    <row r="3466" spans="2:13" x14ac:dyDescent="0.2">
      <c r="B3466">
        <v>0</v>
      </c>
      <c r="C3466">
        <v>0</v>
      </c>
      <c r="D3466">
        <v>0</v>
      </c>
      <c r="E3466">
        <v>0</v>
      </c>
      <c r="F3466">
        <v>0</v>
      </c>
      <c r="G3466">
        <v>3333333</v>
      </c>
      <c r="H3466">
        <v>0</v>
      </c>
      <c r="I3466">
        <v>0</v>
      </c>
      <c r="J3466">
        <v>0</v>
      </c>
      <c r="K3466">
        <v>0</v>
      </c>
      <c r="L3466">
        <v>0</v>
      </c>
      <c r="M3466">
        <v>0</v>
      </c>
    </row>
    <row r="3467" spans="2:13" x14ac:dyDescent="0.2">
      <c r="B3467">
        <v>0</v>
      </c>
      <c r="C3467">
        <v>0</v>
      </c>
      <c r="D3467">
        <v>0</v>
      </c>
      <c r="E3467">
        <v>0</v>
      </c>
      <c r="F3467">
        <v>0</v>
      </c>
      <c r="G3467">
        <v>3333333</v>
      </c>
      <c r="H3467">
        <v>0</v>
      </c>
      <c r="I3467">
        <v>0</v>
      </c>
      <c r="J3467">
        <v>0</v>
      </c>
      <c r="K3467">
        <v>0</v>
      </c>
      <c r="L3467">
        <v>0</v>
      </c>
      <c r="M3467">
        <v>0</v>
      </c>
    </row>
    <row r="3468" spans="2:13" x14ac:dyDescent="0.2">
      <c r="B3468">
        <v>0</v>
      </c>
      <c r="C3468">
        <v>0</v>
      </c>
      <c r="D3468">
        <v>0</v>
      </c>
      <c r="E3468">
        <v>0</v>
      </c>
      <c r="F3468">
        <v>0</v>
      </c>
      <c r="G3468">
        <v>3333333</v>
      </c>
      <c r="H3468">
        <v>0</v>
      </c>
      <c r="I3468">
        <v>0</v>
      </c>
      <c r="J3468">
        <v>0</v>
      </c>
      <c r="K3468">
        <v>0</v>
      </c>
      <c r="L3468">
        <v>0</v>
      </c>
      <c r="M3468">
        <v>0</v>
      </c>
    </row>
    <row r="3469" spans="2:13" x14ac:dyDescent="0.2">
      <c r="B3469">
        <v>0</v>
      </c>
      <c r="C3469">
        <v>0</v>
      </c>
      <c r="D3469">
        <v>0</v>
      </c>
      <c r="E3469">
        <v>0</v>
      </c>
      <c r="F3469">
        <v>0</v>
      </c>
      <c r="G3469">
        <v>3333333</v>
      </c>
      <c r="H3469">
        <v>0</v>
      </c>
      <c r="I3469">
        <v>0</v>
      </c>
      <c r="J3469">
        <v>0</v>
      </c>
      <c r="K3469">
        <v>0</v>
      </c>
      <c r="L3469">
        <v>0</v>
      </c>
      <c r="M3469">
        <v>0</v>
      </c>
    </row>
    <row r="3470" spans="2:13" x14ac:dyDescent="0.2">
      <c r="B3470">
        <v>0</v>
      </c>
      <c r="C3470">
        <v>0</v>
      </c>
      <c r="D3470">
        <v>0</v>
      </c>
      <c r="E3470">
        <v>0</v>
      </c>
      <c r="F3470">
        <v>0</v>
      </c>
      <c r="G3470">
        <v>3333333</v>
      </c>
      <c r="H3470">
        <v>0</v>
      </c>
      <c r="I3470">
        <v>0</v>
      </c>
      <c r="J3470">
        <v>0</v>
      </c>
      <c r="K3470">
        <v>0</v>
      </c>
      <c r="L3470">
        <v>0</v>
      </c>
      <c r="M3470">
        <v>0</v>
      </c>
    </row>
    <row r="3471" spans="2:13" x14ac:dyDescent="0.2">
      <c r="B3471">
        <v>0</v>
      </c>
      <c r="C3471">
        <v>0</v>
      </c>
      <c r="D3471">
        <v>0</v>
      </c>
      <c r="E3471">
        <v>0</v>
      </c>
      <c r="F3471">
        <v>0</v>
      </c>
      <c r="G3471">
        <v>3333333</v>
      </c>
      <c r="H3471">
        <v>0</v>
      </c>
      <c r="I3471">
        <v>0</v>
      </c>
      <c r="J3471">
        <v>0</v>
      </c>
      <c r="K3471">
        <v>0</v>
      </c>
      <c r="L3471">
        <v>0</v>
      </c>
      <c r="M3471">
        <v>0</v>
      </c>
    </row>
    <row r="3472" spans="2:13" x14ac:dyDescent="0.2">
      <c r="B3472">
        <v>0</v>
      </c>
      <c r="C3472">
        <v>0</v>
      </c>
      <c r="D3472">
        <v>0</v>
      </c>
      <c r="E3472">
        <v>0</v>
      </c>
      <c r="F3472">
        <v>0</v>
      </c>
      <c r="G3472">
        <v>3333333</v>
      </c>
      <c r="H3472">
        <v>0</v>
      </c>
      <c r="I3472">
        <v>0</v>
      </c>
      <c r="J3472">
        <v>0</v>
      </c>
      <c r="K3472">
        <v>0</v>
      </c>
      <c r="L3472">
        <v>0</v>
      </c>
      <c r="M3472">
        <v>0</v>
      </c>
    </row>
    <row r="3473" spans="2:13" x14ac:dyDescent="0.2">
      <c r="B3473">
        <v>0</v>
      </c>
      <c r="C3473">
        <v>0</v>
      </c>
      <c r="D3473">
        <v>0</v>
      </c>
      <c r="E3473">
        <v>0</v>
      </c>
      <c r="F3473">
        <v>0</v>
      </c>
      <c r="G3473">
        <v>3333333</v>
      </c>
      <c r="H3473">
        <v>0</v>
      </c>
      <c r="I3473">
        <v>0</v>
      </c>
      <c r="J3473">
        <v>0</v>
      </c>
      <c r="K3473">
        <v>0</v>
      </c>
      <c r="L3473">
        <v>0</v>
      </c>
      <c r="M3473">
        <v>0</v>
      </c>
    </row>
    <row r="3474" spans="2:13" x14ac:dyDescent="0.2">
      <c r="B3474">
        <v>0</v>
      </c>
      <c r="C3474">
        <v>0</v>
      </c>
      <c r="D3474">
        <v>0</v>
      </c>
      <c r="E3474">
        <v>0</v>
      </c>
      <c r="F3474">
        <v>0</v>
      </c>
      <c r="G3474">
        <v>3333333</v>
      </c>
      <c r="H3474">
        <v>0</v>
      </c>
      <c r="I3474">
        <v>0</v>
      </c>
      <c r="J3474">
        <v>0</v>
      </c>
      <c r="K3474">
        <v>0</v>
      </c>
      <c r="L3474">
        <v>0</v>
      </c>
      <c r="M3474">
        <v>0</v>
      </c>
    </row>
    <row r="3475" spans="2:13" x14ac:dyDescent="0.2">
      <c r="B3475">
        <v>0</v>
      </c>
      <c r="C3475">
        <v>0</v>
      </c>
      <c r="D3475">
        <v>0</v>
      </c>
      <c r="E3475">
        <v>0</v>
      </c>
      <c r="F3475">
        <v>0</v>
      </c>
      <c r="G3475">
        <v>3333333</v>
      </c>
      <c r="H3475">
        <v>0</v>
      </c>
      <c r="I3475">
        <v>0</v>
      </c>
      <c r="J3475">
        <v>0</v>
      </c>
      <c r="K3475">
        <v>0</v>
      </c>
      <c r="L3475">
        <v>0</v>
      </c>
      <c r="M3475">
        <v>0</v>
      </c>
    </row>
    <row r="3476" spans="2:13" x14ac:dyDescent="0.2">
      <c r="B3476">
        <v>0</v>
      </c>
      <c r="C3476">
        <v>0</v>
      </c>
      <c r="D3476">
        <v>0</v>
      </c>
      <c r="E3476">
        <v>0</v>
      </c>
      <c r="F3476">
        <v>0</v>
      </c>
      <c r="G3476">
        <v>3333333</v>
      </c>
      <c r="H3476">
        <v>0</v>
      </c>
      <c r="I3476">
        <v>0</v>
      </c>
      <c r="J3476">
        <v>0</v>
      </c>
      <c r="K3476">
        <v>0</v>
      </c>
      <c r="L3476">
        <v>0</v>
      </c>
      <c r="M3476">
        <v>0</v>
      </c>
    </row>
    <row r="3477" spans="2:13" x14ac:dyDescent="0.2">
      <c r="B3477">
        <v>0</v>
      </c>
      <c r="C3477">
        <v>0</v>
      </c>
      <c r="D3477">
        <v>0</v>
      </c>
      <c r="E3477">
        <v>0</v>
      </c>
      <c r="F3477">
        <v>0</v>
      </c>
      <c r="G3477">
        <v>3333333</v>
      </c>
      <c r="H3477">
        <v>0</v>
      </c>
      <c r="I3477">
        <v>0</v>
      </c>
      <c r="J3477">
        <v>0</v>
      </c>
      <c r="K3477">
        <v>0</v>
      </c>
      <c r="L3477">
        <v>0</v>
      </c>
      <c r="M3477">
        <v>0</v>
      </c>
    </row>
    <row r="3478" spans="2:13" x14ac:dyDescent="0.2">
      <c r="B3478">
        <v>0</v>
      </c>
      <c r="C3478">
        <v>0</v>
      </c>
      <c r="D3478">
        <v>0</v>
      </c>
      <c r="E3478">
        <v>0</v>
      </c>
      <c r="F3478">
        <v>0</v>
      </c>
      <c r="G3478">
        <v>3333333</v>
      </c>
      <c r="H3478">
        <v>0</v>
      </c>
      <c r="I3478">
        <v>0</v>
      </c>
      <c r="J3478">
        <v>0</v>
      </c>
      <c r="K3478">
        <v>0</v>
      </c>
      <c r="L3478">
        <v>0</v>
      </c>
      <c r="M3478">
        <v>0</v>
      </c>
    </row>
    <row r="3479" spans="2:13" x14ac:dyDescent="0.2">
      <c r="B3479">
        <v>0</v>
      </c>
      <c r="C3479">
        <v>0</v>
      </c>
      <c r="D3479">
        <v>0</v>
      </c>
      <c r="E3479">
        <v>0</v>
      </c>
      <c r="F3479">
        <v>0</v>
      </c>
      <c r="G3479">
        <v>3333333</v>
      </c>
      <c r="H3479">
        <v>0</v>
      </c>
      <c r="I3479">
        <v>0</v>
      </c>
      <c r="J3479">
        <v>0</v>
      </c>
      <c r="K3479">
        <v>0</v>
      </c>
      <c r="L3479">
        <v>0</v>
      </c>
      <c r="M3479">
        <v>0</v>
      </c>
    </row>
    <row r="3480" spans="2:13" x14ac:dyDescent="0.2">
      <c r="B3480">
        <v>0</v>
      </c>
      <c r="C3480">
        <v>0</v>
      </c>
      <c r="D3480">
        <v>0</v>
      </c>
      <c r="E3480">
        <v>0</v>
      </c>
      <c r="F3480">
        <v>0</v>
      </c>
      <c r="G3480">
        <v>3333333</v>
      </c>
      <c r="H3480">
        <v>0</v>
      </c>
      <c r="I3480">
        <v>0</v>
      </c>
      <c r="J3480">
        <v>0</v>
      </c>
      <c r="K3480">
        <v>0</v>
      </c>
      <c r="L3480">
        <v>0</v>
      </c>
      <c r="M3480">
        <v>0</v>
      </c>
    </row>
    <row r="3481" spans="2:13" x14ac:dyDescent="0.2">
      <c r="B3481">
        <v>0</v>
      </c>
      <c r="C3481">
        <v>0</v>
      </c>
      <c r="D3481">
        <v>0</v>
      </c>
      <c r="E3481">
        <v>0</v>
      </c>
      <c r="F3481">
        <v>0</v>
      </c>
      <c r="G3481">
        <v>3333333</v>
      </c>
      <c r="H3481">
        <v>0</v>
      </c>
      <c r="I3481">
        <v>0</v>
      </c>
      <c r="J3481">
        <v>0</v>
      </c>
      <c r="K3481">
        <v>0</v>
      </c>
      <c r="L3481">
        <v>0</v>
      </c>
      <c r="M3481">
        <v>0</v>
      </c>
    </row>
    <row r="3482" spans="2:13" x14ac:dyDescent="0.2">
      <c r="B3482">
        <v>0</v>
      </c>
      <c r="C3482">
        <v>0</v>
      </c>
      <c r="D3482">
        <v>0</v>
      </c>
      <c r="E3482">
        <v>0</v>
      </c>
      <c r="F3482">
        <v>0</v>
      </c>
      <c r="G3482">
        <v>3333333</v>
      </c>
      <c r="H3482">
        <v>0</v>
      </c>
      <c r="I3482">
        <v>0</v>
      </c>
      <c r="J3482">
        <v>0</v>
      </c>
      <c r="K3482">
        <v>0</v>
      </c>
      <c r="L3482">
        <v>0</v>
      </c>
      <c r="M3482">
        <v>0</v>
      </c>
    </row>
    <row r="3483" spans="2:13" x14ac:dyDescent="0.2">
      <c r="B3483">
        <v>0</v>
      </c>
      <c r="C3483">
        <v>0</v>
      </c>
      <c r="D3483">
        <v>0</v>
      </c>
      <c r="E3483">
        <v>0</v>
      </c>
      <c r="F3483">
        <v>0</v>
      </c>
      <c r="G3483">
        <v>3333333</v>
      </c>
      <c r="H3483">
        <v>0</v>
      </c>
      <c r="I3483">
        <v>0</v>
      </c>
      <c r="J3483">
        <v>0</v>
      </c>
      <c r="K3483">
        <v>0</v>
      </c>
      <c r="L3483">
        <v>0</v>
      </c>
      <c r="M3483">
        <v>0</v>
      </c>
    </row>
    <row r="3484" spans="2:13" x14ac:dyDescent="0.2">
      <c r="B3484">
        <v>0</v>
      </c>
      <c r="C3484">
        <v>0</v>
      </c>
      <c r="D3484">
        <v>0</v>
      </c>
      <c r="E3484">
        <v>0</v>
      </c>
      <c r="F3484">
        <v>0</v>
      </c>
      <c r="G3484">
        <v>3333333</v>
      </c>
      <c r="H3484">
        <v>0</v>
      </c>
      <c r="I3484">
        <v>0</v>
      </c>
      <c r="J3484">
        <v>0</v>
      </c>
      <c r="K3484">
        <v>0</v>
      </c>
      <c r="L3484">
        <v>0</v>
      </c>
      <c r="M3484">
        <v>0</v>
      </c>
    </row>
    <row r="3485" spans="2:13" x14ac:dyDescent="0.2">
      <c r="B3485">
        <v>0</v>
      </c>
      <c r="C3485">
        <v>0</v>
      </c>
      <c r="D3485">
        <v>0</v>
      </c>
      <c r="E3485">
        <v>0</v>
      </c>
      <c r="F3485">
        <v>0</v>
      </c>
      <c r="G3485">
        <v>3333333</v>
      </c>
      <c r="H3485">
        <v>0</v>
      </c>
      <c r="I3485">
        <v>0</v>
      </c>
      <c r="J3485">
        <v>0</v>
      </c>
      <c r="K3485">
        <v>0</v>
      </c>
      <c r="L3485">
        <v>0</v>
      </c>
      <c r="M3485">
        <v>0</v>
      </c>
    </row>
    <row r="3486" spans="2:13" x14ac:dyDescent="0.2">
      <c r="B3486">
        <v>0</v>
      </c>
      <c r="C3486">
        <v>0</v>
      </c>
      <c r="D3486">
        <v>0</v>
      </c>
      <c r="E3486">
        <v>0</v>
      </c>
      <c r="F3486">
        <v>0</v>
      </c>
      <c r="G3486">
        <v>3333333</v>
      </c>
      <c r="H3486">
        <v>0</v>
      </c>
      <c r="I3486">
        <v>0</v>
      </c>
      <c r="J3486">
        <v>0</v>
      </c>
      <c r="K3486">
        <v>0</v>
      </c>
      <c r="L3486">
        <v>0</v>
      </c>
      <c r="M3486">
        <v>0</v>
      </c>
    </row>
    <row r="3487" spans="2:13" x14ac:dyDescent="0.2">
      <c r="B3487">
        <v>0</v>
      </c>
      <c r="C3487">
        <v>0</v>
      </c>
      <c r="D3487">
        <v>0</v>
      </c>
      <c r="E3487">
        <v>0</v>
      </c>
      <c r="F3487">
        <v>0</v>
      </c>
      <c r="G3487">
        <v>3333333</v>
      </c>
      <c r="H3487">
        <v>0</v>
      </c>
      <c r="I3487">
        <v>0</v>
      </c>
      <c r="J3487">
        <v>0</v>
      </c>
      <c r="K3487">
        <v>0</v>
      </c>
      <c r="L3487">
        <v>0</v>
      </c>
      <c r="M3487">
        <v>0</v>
      </c>
    </row>
    <row r="3488" spans="2:13" x14ac:dyDescent="0.2">
      <c r="B3488">
        <v>0</v>
      </c>
      <c r="C3488">
        <v>0</v>
      </c>
      <c r="D3488">
        <v>0</v>
      </c>
      <c r="E3488">
        <v>0</v>
      </c>
      <c r="F3488">
        <v>0</v>
      </c>
      <c r="G3488">
        <v>3333333</v>
      </c>
      <c r="H3488">
        <v>0</v>
      </c>
      <c r="I3488">
        <v>0</v>
      </c>
      <c r="J3488">
        <v>0</v>
      </c>
      <c r="K3488">
        <v>0</v>
      </c>
      <c r="L3488">
        <v>0</v>
      </c>
      <c r="M3488">
        <v>0</v>
      </c>
    </row>
    <row r="3489" spans="2:13" x14ac:dyDescent="0.2">
      <c r="B3489">
        <v>0</v>
      </c>
      <c r="C3489">
        <v>0</v>
      </c>
      <c r="D3489">
        <v>0</v>
      </c>
      <c r="E3489">
        <v>0</v>
      </c>
      <c r="F3489">
        <v>0</v>
      </c>
      <c r="G3489">
        <v>3333333</v>
      </c>
      <c r="H3489">
        <v>0</v>
      </c>
      <c r="I3489">
        <v>0</v>
      </c>
      <c r="J3489">
        <v>0</v>
      </c>
      <c r="K3489">
        <v>0</v>
      </c>
      <c r="L3489">
        <v>0</v>
      </c>
      <c r="M3489">
        <v>0</v>
      </c>
    </row>
    <row r="3490" spans="2:13" x14ac:dyDescent="0.2">
      <c r="B3490">
        <v>0</v>
      </c>
      <c r="C3490">
        <v>0</v>
      </c>
      <c r="D3490">
        <v>0</v>
      </c>
      <c r="E3490">
        <v>0</v>
      </c>
      <c r="F3490">
        <v>0</v>
      </c>
      <c r="G3490">
        <v>3333333</v>
      </c>
      <c r="H3490">
        <v>0</v>
      </c>
      <c r="I3490">
        <v>0</v>
      </c>
      <c r="J3490">
        <v>0</v>
      </c>
      <c r="K3490">
        <v>0</v>
      </c>
      <c r="L3490">
        <v>0</v>
      </c>
      <c r="M3490">
        <v>0</v>
      </c>
    </row>
    <row r="3491" spans="2:13" x14ac:dyDescent="0.2">
      <c r="B3491">
        <v>0</v>
      </c>
      <c r="C3491">
        <v>0</v>
      </c>
      <c r="D3491">
        <v>0</v>
      </c>
      <c r="E3491">
        <v>0</v>
      </c>
      <c r="F3491">
        <v>0</v>
      </c>
      <c r="G3491">
        <v>3333333</v>
      </c>
      <c r="H3491">
        <v>0</v>
      </c>
      <c r="I3491">
        <v>0</v>
      </c>
      <c r="J3491">
        <v>0</v>
      </c>
      <c r="K3491">
        <v>0</v>
      </c>
      <c r="L3491">
        <v>0</v>
      </c>
      <c r="M3491">
        <v>0</v>
      </c>
    </row>
    <row r="3492" spans="2:13" x14ac:dyDescent="0.2">
      <c r="B3492">
        <v>0</v>
      </c>
      <c r="C3492">
        <v>0</v>
      </c>
      <c r="D3492">
        <v>0</v>
      </c>
      <c r="E3492">
        <v>0</v>
      </c>
      <c r="F3492">
        <v>0</v>
      </c>
      <c r="G3492">
        <v>3333333</v>
      </c>
      <c r="H3492">
        <v>0</v>
      </c>
      <c r="I3492">
        <v>0</v>
      </c>
      <c r="J3492">
        <v>0</v>
      </c>
      <c r="K3492">
        <v>0</v>
      </c>
      <c r="L3492">
        <v>0</v>
      </c>
      <c r="M3492">
        <v>0</v>
      </c>
    </row>
    <row r="3493" spans="2:13" x14ac:dyDescent="0.2">
      <c r="B3493">
        <v>0</v>
      </c>
      <c r="C3493">
        <v>0</v>
      </c>
      <c r="D3493">
        <v>0</v>
      </c>
      <c r="E3493">
        <v>0</v>
      </c>
      <c r="F3493">
        <v>0</v>
      </c>
      <c r="G3493">
        <v>3333333</v>
      </c>
      <c r="H3493">
        <v>0</v>
      </c>
      <c r="I3493">
        <v>0</v>
      </c>
      <c r="J3493">
        <v>0</v>
      </c>
      <c r="K3493">
        <v>0</v>
      </c>
      <c r="L3493">
        <v>0</v>
      </c>
      <c r="M3493">
        <v>0</v>
      </c>
    </row>
    <row r="3494" spans="2:13" x14ac:dyDescent="0.2">
      <c r="B3494">
        <v>0</v>
      </c>
      <c r="C3494">
        <v>0</v>
      </c>
      <c r="D3494">
        <v>0</v>
      </c>
      <c r="E3494">
        <v>0</v>
      </c>
      <c r="F3494">
        <v>0</v>
      </c>
      <c r="G3494">
        <v>3333333</v>
      </c>
      <c r="H3494">
        <v>0</v>
      </c>
      <c r="I3494">
        <v>0</v>
      </c>
      <c r="J3494">
        <v>0</v>
      </c>
      <c r="K3494">
        <v>0</v>
      </c>
      <c r="L3494">
        <v>0</v>
      </c>
      <c r="M3494">
        <v>0</v>
      </c>
    </row>
    <row r="3495" spans="2:13" x14ac:dyDescent="0.2">
      <c r="B3495">
        <v>0</v>
      </c>
      <c r="C3495">
        <v>0</v>
      </c>
      <c r="D3495">
        <v>0</v>
      </c>
      <c r="E3495">
        <v>0</v>
      </c>
      <c r="F3495">
        <v>0</v>
      </c>
      <c r="G3495">
        <v>3333333</v>
      </c>
      <c r="H3495">
        <v>0</v>
      </c>
      <c r="I3495">
        <v>0</v>
      </c>
      <c r="J3495">
        <v>0</v>
      </c>
      <c r="K3495">
        <v>0</v>
      </c>
      <c r="L3495">
        <v>0</v>
      </c>
      <c r="M3495">
        <v>0</v>
      </c>
    </row>
    <row r="3496" spans="2:13" x14ac:dyDescent="0.2">
      <c r="B3496">
        <v>0</v>
      </c>
      <c r="C3496">
        <v>0</v>
      </c>
      <c r="D3496">
        <v>0</v>
      </c>
      <c r="E3496">
        <v>0</v>
      </c>
      <c r="F3496">
        <v>0</v>
      </c>
      <c r="G3496">
        <v>3333333</v>
      </c>
      <c r="H3496">
        <v>0</v>
      </c>
      <c r="I3496">
        <v>0</v>
      </c>
      <c r="J3496">
        <v>0</v>
      </c>
      <c r="K3496">
        <v>0</v>
      </c>
      <c r="L3496">
        <v>0</v>
      </c>
      <c r="M3496">
        <v>0</v>
      </c>
    </row>
    <row r="3497" spans="2:13" x14ac:dyDescent="0.2">
      <c r="B3497">
        <v>0</v>
      </c>
      <c r="C3497">
        <v>0</v>
      </c>
      <c r="D3497">
        <v>0</v>
      </c>
      <c r="E3497">
        <v>0</v>
      </c>
      <c r="F3497">
        <v>0</v>
      </c>
      <c r="G3497">
        <v>3333333</v>
      </c>
      <c r="H3497">
        <v>0</v>
      </c>
      <c r="I3497">
        <v>0</v>
      </c>
      <c r="J3497">
        <v>0</v>
      </c>
      <c r="K3497">
        <v>0</v>
      </c>
      <c r="L3497">
        <v>0</v>
      </c>
      <c r="M3497">
        <v>0</v>
      </c>
    </row>
    <row r="3498" spans="2:13" x14ac:dyDescent="0.2">
      <c r="B3498">
        <v>0</v>
      </c>
      <c r="C3498">
        <v>0</v>
      </c>
      <c r="D3498">
        <v>0</v>
      </c>
      <c r="E3498">
        <v>0</v>
      </c>
      <c r="F3498">
        <v>0</v>
      </c>
      <c r="G3498">
        <v>3333333</v>
      </c>
      <c r="H3498">
        <v>0</v>
      </c>
      <c r="I3498">
        <v>0</v>
      </c>
      <c r="J3498">
        <v>0</v>
      </c>
      <c r="K3498">
        <v>0</v>
      </c>
      <c r="L3498">
        <v>0</v>
      </c>
      <c r="M3498">
        <v>0</v>
      </c>
    </row>
    <row r="3499" spans="2:13" x14ac:dyDescent="0.2">
      <c r="B3499">
        <v>0</v>
      </c>
      <c r="C3499">
        <v>0</v>
      </c>
      <c r="D3499">
        <v>0</v>
      </c>
      <c r="E3499">
        <v>0</v>
      </c>
      <c r="F3499">
        <v>0</v>
      </c>
      <c r="G3499">
        <v>3333333</v>
      </c>
      <c r="H3499">
        <v>0</v>
      </c>
      <c r="I3499">
        <v>0</v>
      </c>
      <c r="J3499">
        <v>0</v>
      </c>
      <c r="K3499">
        <v>0</v>
      </c>
      <c r="L3499">
        <v>0</v>
      </c>
      <c r="M3499">
        <v>0</v>
      </c>
    </row>
    <row r="3500" spans="2:13" x14ac:dyDescent="0.2">
      <c r="B3500">
        <v>0</v>
      </c>
      <c r="C3500">
        <v>0</v>
      </c>
      <c r="D3500">
        <v>0</v>
      </c>
      <c r="E3500">
        <v>0</v>
      </c>
      <c r="F3500">
        <v>0</v>
      </c>
      <c r="G3500">
        <v>3333333</v>
      </c>
      <c r="H3500">
        <v>0</v>
      </c>
      <c r="I3500">
        <v>0</v>
      </c>
      <c r="J3500">
        <v>0</v>
      </c>
      <c r="K3500">
        <v>0</v>
      </c>
      <c r="L3500">
        <v>0</v>
      </c>
      <c r="M3500">
        <v>0</v>
      </c>
    </row>
    <row r="3501" spans="2:13" x14ac:dyDescent="0.2">
      <c r="B3501">
        <v>0</v>
      </c>
      <c r="C3501">
        <v>0</v>
      </c>
      <c r="D3501">
        <v>0</v>
      </c>
      <c r="E3501">
        <v>0</v>
      </c>
      <c r="F3501">
        <v>0</v>
      </c>
      <c r="G3501">
        <v>3333333</v>
      </c>
      <c r="H3501">
        <v>0</v>
      </c>
      <c r="I3501">
        <v>0</v>
      </c>
      <c r="J3501">
        <v>0</v>
      </c>
      <c r="K3501">
        <v>0</v>
      </c>
      <c r="L3501">
        <v>0</v>
      </c>
      <c r="M3501">
        <v>0</v>
      </c>
    </row>
    <row r="3502" spans="2:13" x14ac:dyDescent="0.2">
      <c r="B3502">
        <v>0</v>
      </c>
      <c r="C3502">
        <v>0</v>
      </c>
      <c r="D3502">
        <v>0</v>
      </c>
      <c r="E3502">
        <v>0</v>
      </c>
      <c r="F3502">
        <v>0</v>
      </c>
      <c r="G3502">
        <v>3333333</v>
      </c>
      <c r="H3502">
        <v>0</v>
      </c>
      <c r="I3502">
        <v>0</v>
      </c>
      <c r="J3502">
        <v>0</v>
      </c>
      <c r="K3502">
        <v>0</v>
      </c>
      <c r="L3502">
        <v>0</v>
      </c>
      <c r="M3502">
        <v>0</v>
      </c>
    </row>
    <row r="3503" spans="2:13" x14ac:dyDescent="0.2">
      <c r="B3503">
        <v>0</v>
      </c>
      <c r="C3503">
        <v>0</v>
      </c>
      <c r="D3503">
        <v>0</v>
      </c>
      <c r="E3503">
        <v>0</v>
      </c>
      <c r="F3503">
        <v>0</v>
      </c>
      <c r="G3503">
        <v>3333333</v>
      </c>
      <c r="H3503">
        <v>0</v>
      </c>
      <c r="I3503">
        <v>0</v>
      </c>
      <c r="J3503">
        <v>0</v>
      </c>
      <c r="K3503">
        <v>0</v>
      </c>
      <c r="L3503">
        <v>0</v>
      </c>
      <c r="M3503">
        <v>0</v>
      </c>
    </row>
    <row r="3504" spans="2:13" x14ac:dyDescent="0.2">
      <c r="B3504">
        <v>0</v>
      </c>
      <c r="C3504">
        <v>0</v>
      </c>
      <c r="D3504">
        <v>0</v>
      </c>
      <c r="E3504">
        <v>0</v>
      </c>
      <c r="F3504">
        <v>0</v>
      </c>
      <c r="G3504">
        <v>3333333</v>
      </c>
      <c r="H3504">
        <v>0</v>
      </c>
      <c r="I3504">
        <v>0</v>
      </c>
      <c r="J3504">
        <v>0</v>
      </c>
      <c r="K3504">
        <v>0</v>
      </c>
      <c r="L3504">
        <v>0</v>
      </c>
      <c r="M3504">
        <v>0</v>
      </c>
    </row>
    <row r="3505" spans="2:13" x14ac:dyDescent="0.2">
      <c r="B3505">
        <v>0</v>
      </c>
      <c r="C3505">
        <v>0</v>
      </c>
      <c r="D3505">
        <v>0</v>
      </c>
      <c r="E3505">
        <v>0</v>
      </c>
      <c r="F3505">
        <v>0</v>
      </c>
      <c r="G3505">
        <v>3333333</v>
      </c>
      <c r="H3505">
        <v>0</v>
      </c>
      <c r="I3505">
        <v>0</v>
      </c>
      <c r="J3505">
        <v>0</v>
      </c>
      <c r="K3505">
        <v>0</v>
      </c>
      <c r="L3505">
        <v>0</v>
      </c>
      <c r="M3505">
        <v>0</v>
      </c>
    </row>
    <row r="3506" spans="2:13" x14ac:dyDescent="0.2">
      <c r="B3506">
        <v>0</v>
      </c>
      <c r="C3506">
        <v>0</v>
      </c>
      <c r="D3506">
        <v>0</v>
      </c>
      <c r="E3506">
        <v>0</v>
      </c>
      <c r="F3506">
        <v>0</v>
      </c>
      <c r="G3506">
        <v>3333333</v>
      </c>
      <c r="H3506">
        <v>0</v>
      </c>
      <c r="I3506">
        <v>0</v>
      </c>
      <c r="J3506">
        <v>0</v>
      </c>
      <c r="K3506">
        <v>0</v>
      </c>
      <c r="L3506">
        <v>0</v>
      </c>
      <c r="M3506">
        <v>0</v>
      </c>
    </row>
    <row r="3507" spans="2:13" x14ac:dyDescent="0.2">
      <c r="B3507">
        <v>0</v>
      </c>
      <c r="C3507">
        <v>0</v>
      </c>
      <c r="D3507">
        <v>0</v>
      </c>
      <c r="E3507">
        <v>0</v>
      </c>
      <c r="F3507">
        <v>0</v>
      </c>
      <c r="G3507">
        <v>3333333</v>
      </c>
      <c r="H3507">
        <v>0</v>
      </c>
      <c r="I3507">
        <v>0</v>
      </c>
      <c r="J3507">
        <v>0</v>
      </c>
      <c r="K3507">
        <v>0</v>
      </c>
      <c r="L3507">
        <v>0</v>
      </c>
      <c r="M3507">
        <v>0</v>
      </c>
    </row>
    <row r="3508" spans="2:13" x14ac:dyDescent="0.2">
      <c r="B3508">
        <v>0</v>
      </c>
      <c r="C3508">
        <v>0</v>
      </c>
      <c r="D3508">
        <v>0</v>
      </c>
      <c r="E3508">
        <v>0</v>
      </c>
      <c r="F3508">
        <v>0</v>
      </c>
      <c r="G3508">
        <v>3333333</v>
      </c>
      <c r="H3508">
        <v>0</v>
      </c>
      <c r="I3508">
        <v>0</v>
      </c>
      <c r="J3508">
        <v>0</v>
      </c>
      <c r="K3508">
        <v>0</v>
      </c>
      <c r="L3508">
        <v>0</v>
      </c>
      <c r="M3508">
        <v>0</v>
      </c>
    </row>
    <row r="3509" spans="2:13" x14ac:dyDescent="0.2">
      <c r="B3509">
        <v>0</v>
      </c>
      <c r="C3509">
        <v>0</v>
      </c>
      <c r="D3509">
        <v>0</v>
      </c>
      <c r="E3509">
        <v>0</v>
      </c>
      <c r="F3509">
        <v>0</v>
      </c>
      <c r="G3509">
        <v>3333333</v>
      </c>
      <c r="H3509">
        <v>0</v>
      </c>
      <c r="I3509">
        <v>0</v>
      </c>
      <c r="J3509">
        <v>0</v>
      </c>
      <c r="K3509">
        <v>0</v>
      </c>
      <c r="L3509">
        <v>0</v>
      </c>
      <c r="M3509">
        <v>0</v>
      </c>
    </row>
    <row r="3510" spans="2:13" x14ac:dyDescent="0.2">
      <c r="B3510">
        <v>0</v>
      </c>
      <c r="C3510">
        <v>0</v>
      </c>
      <c r="D3510">
        <v>0</v>
      </c>
      <c r="E3510">
        <v>0</v>
      </c>
      <c r="F3510">
        <v>0</v>
      </c>
      <c r="G3510">
        <v>3333333</v>
      </c>
      <c r="H3510">
        <v>0</v>
      </c>
      <c r="I3510">
        <v>0</v>
      </c>
      <c r="J3510">
        <v>0</v>
      </c>
      <c r="K3510">
        <v>0</v>
      </c>
      <c r="L3510">
        <v>0</v>
      </c>
      <c r="M3510">
        <v>0</v>
      </c>
    </row>
    <row r="3511" spans="2:13" x14ac:dyDescent="0.2">
      <c r="B3511">
        <v>0</v>
      </c>
      <c r="C3511">
        <v>0</v>
      </c>
      <c r="D3511">
        <v>0</v>
      </c>
      <c r="E3511">
        <v>0</v>
      </c>
      <c r="F3511">
        <v>0</v>
      </c>
      <c r="G3511">
        <v>3333333</v>
      </c>
      <c r="H3511">
        <v>0</v>
      </c>
      <c r="I3511">
        <v>0</v>
      </c>
      <c r="J3511">
        <v>0</v>
      </c>
      <c r="K3511">
        <v>0</v>
      </c>
      <c r="L3511">
        <v>0</v>
      </c>
      <c r="M3511">
        <v>0</v>
      </c>
    </row>
    <row r="3512" spans="2:13" x14ac:dyDescent="0.2">
      <c r="B3512">
        <v>0</v>
      </c>
      <c r="C3512">
        <v>0</v>
      </c>
      <c r="D3512">
        <v>0</v>
      </c>
      <c r="E3512">
        <v>0</v>
      </c>
      <c r="F3512">
        <v>0</v>
      </c>
      <c r="G3512">
        <v>3333333</v>
      </c>
      <c r="H3512">
        <v>0</v>
      </c>
      <c r="I3512">
        <v>0</v>
      </c>
      <c r="J3512">
        <v>0</v>
      </c>
      <c r="K3512">
        <v>0</v>
      </c>
      <c r="L3512">
        <v>0</v>
      </c>
      <c r="M3512">
        <v>0</v>
      </c>
    </row>
    <row r="3513" spans="2:13" x14ac:dyDescent="0.2">
      <c r="B3513">
        <v>0</v>
      </c>
      <c r="C3513">
        <v>0</v>
      </c>
      <c r="D3513">
        <v>0</v>
      </c>
      <c r="E3513">
        <v>0</v>
      </c>
      <c r="F3513">
        <v>0</v>
      </c>
      <c r="G3513">
        <v>3333333</v>
      </c>
      <c r="H3513">
        <v>0</v>
      </c>
      <c r="I3513">
        <v>0</v>
      </c>
      <c r="J3513">
        <v>0</v>
      </c>
      <c r="K3513">
        <v>0</v>
      </c>
      <c r="L3513">
        <v>0</v>
      </c>
      <c r="M3513">
        <v>0</v>
      </c>
    </row>
    <row r="3514" spans="2:13" x14ac:dyDescent="0.2">
      <c r="B3514">
        <v>0</v>
      </c>
      <c r="C3514">
        <v>0</v>
      </c>
      <c r="D3514">
        <v>0</v>
      </c>
      <c r="E3514">
        <v>0</v>
      </c>
      <c r="F3514">
        <v>0</v>
      </c>
      <c r="G3514">
        <v>3333333</v>
      </c>
      <c r="H3514">
        <v>0</v>
      </c>
      <c r="I3514">
        <v>0</v>
      </c>
      <c r="J3514">
        <v>0</v>
      </c>
      <c r="K3514">
        <v>0</v>
      </c>
      <c r="L3514">
        <v>0</v>
      </c>
      <c r="M3514">
        <v>0</v>
      </c>
    </row>
    <row r="3515" spans="2:13" x14ac:dyDescent="0.2">
      <c r="B3515">
        <v>0</v>
      </c>
      <c r="C3515">
        <v>0</v>
      </c>
      <c r="D3515">
        <v>0</v>
      </c>
      <c r="E3515">
        <v>0</v>
      </c>
      <c r="F3515">
        <v>0</v>
      </c>
      <c r="G3515">
        <v>3333333</v>
      </c>
      <c r="H3515">
        <v>0</v>
      </c>
      <c r="I3515">
        <v>0</v>
      </c>
      <c r="J3515">
        <v>0</v>
      </c>
      <c r="K3515">
        <v>0</v>
      </c>
      <c r="L3515">
        <v>0</v>
      </c>
      <c r="M3515">
        <v>0</v>
      </c>
    </row>
    <row r="3516" spans="2:13" x14ac:dyDescent="0.2">
      <c r="B3516">
        <v>0</v>
      </c>
      <c r="C3516">
        <v>0</v>
      </c>
      <c r="D3516">
        <v>0</v>
      </c>
      <c r="E3516">
        <v>0</v>
      </c>
      <c r="F3516">
        <v>0</v>
      </c>
      <c r="G3516">
        <v>3333333</v>
      </c>
      <c r="H3516">
        <v>0</v>
      </c>
      <c r="I3516">
        <v>0</v>
      </c>
      <c r="J3516">
        <v>0</v>
      </c>
      <c r="K3516">
        <v>0</v>
      </c>
      <c r="L3516">
        <v>0</v>
      </c>
      <c r="M3516">
        <v>0</v>
      </c>
    </row>
    <row r="3517" spans="2:13" x14ac:dyDescent="0.2">
      <c r="B3517">
        <v>0</v>
      </c>
      <c r="C3517">
        <v>0</v>
      </c>
      <c r="D3517">
        <v>0</v>
      </c>
      <c r="E3517">
        <v>0</v>
      </c>
      <c r="F3517">
        <v>0</v>
      </c>
      <c r="G3517">
        <v>3333333</v>
      </c>
      <c r="H3517">
        <v>0</v>
      </c>
      <c r="I3517">
        <v>0</v>
      </c>
      <c r="J3517">
        <v>0</v>
      </c>
      <c r="K3517">
        <v>0</v>
      </c>
      <c r="L3517">
        <v>0</v>
      </c>
      <c r="M3517">
        <v>0</v>
      </c>
    </row>
    <row r="3518" spans="2:13" x14ac:dyDescent="0.2">
      <c r="B3518">
        <v>0</v>
      </c>
      <c r="C3518">
        <v>0</v>
      </c>
      <c r="D3518">
        <v>0</v>
      </c>
      <c r="E3518">
        <v>0</v>
      </c>
      <c r="F3518">
        <v>0</v>
      </c>
      <c r="G3518">
        <v>3333333</v>
      </c>
      <c r="H3518">
        <v>0</v>
      </c>
      <c r="I3518">
        <v>0</v>
      </c>
      <c r="J3518">
        <v>0</v>
      </c>
      <c r="K3518">
        <v>0</v>
      </c>
      <c r="L3518">
        <v>0</v>
      </c>
      <c r="M3518">
        <v>0</v>
      </c>
    </row>
    <row r="3519" spans="2:13" x14ac:dyDescent="0.2">
      <c r="B3519">
        <v>0</v>
      </c>
      <c r="C3519">
        <v>0</v>
      </c>
      <c r="D3519">
        <v>0</v>
      </c>
      <c r="E3519">
        <v>0</v>
      </c>
      <c r="F3519">
        <v>0</v>
      </c>
      <c r="G3519">
        <v>3333333</v>
      </c>
      <c r="H3519">
        <v>0</v>
      </c>
      <c r="I3519">
        <v>0</v>
      </c>
      <c r="J3519">
        <v>0</v>
      </c>
      <c r="K3519">
        <v>0</v>
      </c>
      <c r="L3519">
        <v>0</v>
      </c>
      <c r="M3519">
        <v>0</v>
      </c>
    </row>
    <row r="3520" spans="2:13" x14ac:dyDescent="0.2">
      <c r="B3520">
        <v>0</v>
      </c>
      <c r="C3520">
        <v>0</v>
      </c>
      <c r="D3520">
        <v>0</v>
      </c>
      <c r="E3520">
        <v>0</v>
      </c>
      <c r="F3520">
        <v>0</v>
      </c>
      <c r="G3520">
        <v>3333333</v>
      </c>
      <c r="H3520">
        <v>0</v>
      </c>
      <c r="I3520">
        <v>0</v>
      </c>
      <c r="J3520">
        <v>0</v>
      </c>
      <c r="K3520">
        <v>0</v>
      </c>
      <c r="L3520">
        <v>0</v>
      </c>
      <c r="M3520">
        <v>0</v>
      </c>
    </row>
    <row r="3521" spans="2:13" x14ac:dyDescent="0.2">
      <c r="B3521">
        <v>0</v>
      </c>
      <c r="C3521">
        <v>0</v>
      </c>
      <c r="D3521">
        <v>0</v>
      </c>
      <c r="E3521">
        <v>0</v>
      </c>
      <c r="F3521">
        <v>0</v>
      </c>
      <c r="G3521">
        <v>3333333</v>
      </c>
      <c r="H3521">
        <v>0</v>
      </c>
      <c r="I3521">
        <v>0</v>
      </c>
      <c r="J3521">
        <v>0</v>
      </c>
      <c r="K3521">
        <v>0</v>
      </c>
      <c r="L3521">
        <v>0</v>
      </c>
      <c r="M3521">
        <v>0</v>
      </c>
    </row>
    <row r="3522" spans="2:13" x14ac:dyDescent="0.2">
      <c r="B3522">
        <v>0</v>
      </c>
      <c r="C3522">
        <v>0</v>
      </c>
      <c r="D3522">
        <v>0</v>
      </c>
      <c r="E3522">
        <v>0</v>
      </c>
      <c r="F3522">
        <v>0</v>
      </c>
      <c r="G3522">
        <v>3333333</v>
      </c>
      <c r="H3522">
        <v>0</v>
      </c>
      <c r="I3522">
        <v>0</v>
      </c>
      <c r="J3522">
        <v>0</v>
      </c>
      <c r="K3522">
        <v>0</v>
      </c>
      <c r="L3522">
        <v>0</v>
      </c>
      <c r="M3522">
        <v>0</v>
      </c>
    </row>
    <row r="3523" spans="2:13" x14ac:dyDescent="0.2">
      <c r="B3523">
        <v>0</v>
      </c>
      <c r="C3523">
        <v>0</v>
      </c>
      <c r="D3523">
        <v>0</v>
      </c>
      <c r="E3523">
        <v>0</v>
      </c>
      <c r="F3523">
        <v>0</v>
      </c>
      <c r="G3523">
        <v>3333333</v>
      </c>
      <c r="H3523">
        <v>0</v>
      </c>
      <c r="I3523">
        <v>0</v>
      </c>
      <c r="J3523">
        <v>0</v>
      </c>
      <c r="K3523">
        <v>0</v>
      </c>
      <c r="L3523">
        <v>0</v>
      </c>
      <c r="M3523">
        <v>0</v>
      </c>
    </row>
    <row r="3524" spans="2:13" x14ac:dyDescent="0.2">
      <c r="B3524">
        <v>0</v>
      </c>
      <c r="C3524">
        <v>0</v>
      </c>
      <c r="D3524">
        <v>0</v>
      </c>
      <c r="E3524">
        <v>0</v>
      </c>
      <c r="F3524">
        <v>0</v>
      </c>
      <c r="G3524">
        <v>3333333</v>
      </c>
      <c r="H3524">
        <v>0</v>
      </c>
      <c r="I3524">
        <v>0</v>
      </c>
      <c r="J3524">
        <v>0</v>
      </c>
      <c r="K3524">
        <v>0</v>
      </c>
      <c r="L3524">
        <v>0</v>
      </c>
      <c r="M3524">
        <v>0</v>
      </c>
    </row>
    <row r="3525" spans="2:13" x14ac:dyDescent="0.2">
      <c r="B3525">
        <v>0</v>
      </c>
      <c r="C3525">
        <v>0</v>
      </c>
      <c r="D3525">
        <v>0</v>
      </c>
      <c r="E3525">
        <v>0</v>
      </c>
      <c r="F3525">
        <v>0</v>
      </c>
      <c r="G3525">
        <v>3333333</v>
      </c>
      <c r="H3525">
        <v>0</v>
      </c>
      <c r="I3525">
        <v>0</v>
      </c>
      <c r="J3525">
        <v>0</v>
      </c>
      <c r="K3525">
        <v>0</v>
      </c>
      <c r="L3525">
        <v>0</v>
      </c>
      <c r="M3525">
        <v>0</v>
      </c>
    </row>
    <row r="3526" spans="2:13" x14ac:dyDescent="0.2">
      <c r="B3526">
        <v>0</v>
      </c>
      <c r="C3526">
        <v>0</v>
      </c>
      <c r="D3526">
        <v>0</v>
      </c>
      <c r="E3526">
        <v>0</v>
      </c>
      <c r="F3526">
        <v>0</v>
      </c>
      <c r="G3526">
        <v>3333333</v>
      </c>
      <c r="H3526">
        <v>0</v>
      </c>
      <c r="I3526">
        <v>0</v>
      </c>
      <c r="J3526">
        <v>0</v>
      </c>
      <c r="K3526">
        <v>0</v>
      </c>
      <c r="L3526">
        <v>0</v>
      </c>
      <c r="M3526">
        <v>0</v>
      </c>
    </row>
    <row r="3527" spans="2:13" x14ac:dyDescent="0.2">
      <c r="B3527">
        <v>0</v>
      </c>
      <c r="C3527">
        <v>0</v>
      </c>
      <c r="D3527">
        <v>0</v>
      </c>
      <c r="E3527">
        <v>0</v>
      </c>
      <c r="F3527">
        <v>0</v>
      </c>
      <c r="G3527">
        <v>3333333</v>
      </c>
      <c r="H3527">
        <v>0</v>
      </c>
      <c r="I3527">
        <v>0</v>
      </c>
      <c r="J3527">
        <v>0</v>
      </c>
      <c r="K3527">
        <v>0</v>
      </c>
      <c r="L3527">
        <v>0</v>
      </c>
      <c r="M3527">
        <v>0</v>
      </c>
    </row>
    <row r="3528" spans="2:13" x14ac:dyDescent="0.2">
      <c r="B3528">
        <v>0</v>
      </c>
      <c r="C3528">
        <v>0</v>
      </c>
      <c r="D3528">
        <v>0</v>
      </c>
      <c r="E3528">
        <v>0</v>
      </c>
      <c r="F3528">
        <v>0</v>
      </c>
      <c r="G3528">
        <v>3333333</v>
      </c>
      <c r="H3528">
        <v>0</v>
      </c>
      <c r="I3528">
        <v>0</v>
      </c>
      <c r="J3528">
        <v>0</v>
      </c>
      <c r="K3528">
        <v>0</v>
      </c>
      <c r="L3528">
        <v>0</v>
      </c>
      <c r="M3528">
        <v>0</v>
      </c>
    </row>
    <row r="3529" spans="2:13" x14ac:dyDescent="0.2">
      <c r="B3529">
        <v>0</v>
      </c>
      <c r="C3529">
        <v>0</v>
      </c>
      <c r="D3529">
        <v>0</v>
      </c>
      <c r="E3529">
        <v>0</v>
      </c>
      <c r="F3529">
        <v>0</v>
      </c>
      <c r="G3529">
        <v>3333333</v>
      </c>
      <c r="H3529">
        <v>0</v>
      </c>
      <c r="I3529">
        <v>0</v>
      </c>
      <c r="J3529">
        <v>0</v>
      </c>
      <c r="K3529">
        <v>0</v>
      </c>
      <c r="L3529">
        <v>0</v>
      </c>
      <c r="M3529">
        <v>0</v>
      </c>
    </row>
    <row r="3530" spans="2:13" x14ac:dyDescent="0.2">
      <c r="B3530">
        <v>0</v>
      </c>
      <c r="C3530">
        <v>0</v>
      </c>
      <c r="D3530">
        <v>0</v>
      </c>
      <c r="E3530">
        <v>0</v>
      </c>
      <c r="F3530">
        <v>0</v>
      </c>
      <c r="G3530">
        <v>3333333</v>
      </c>
      <c r="H3530">
        <v>0</v>
      </c>
      <c r="I3530">
        <v>0</v>
      </c>
      <c r="J3530">
        <v>0</v>
      </c>
      <c r="K3530">
        <v>0</v>
      </c>
      <c r="L3530">
        <v>0</v>
      </c>
      <c r="M3530">
        <v>0</v>
      </c>
    </row>
    <row r="3531" spans="2:13" x14ac:dyDescent="0.2">
      <c r="B3531">
        <v>0</v>
      </c>
      <c r="C3531">
        <v>0</v>
      </c>
      <c r="D3531">
        <v>0</v>
      </c>
      <c r="E3531">
        <v>0</v>
      </c>
      <c r="F3531">
        <v>0</v>
      </c>
      <c r="G3531">
        <v>3333333</v>
      </c>
      <c r="H3531">
        <v>0</v>
      </c>
      <c r="I3531">
        <v>0</v>
      </c>
      <c r="J3531">
        <v>0</v>
      </c>
      <c r="K3531">
        <v>0</v>
      </c>
      <c r="L3531">
        <v>0</v>
      </c>
      <c r="M3531">
        <v>0</v>
      </c>
    </row>
    <row r="3532" spans="2:13" x14ac:dyDescent="0.2">
      <c r="B3532">
        <v>0</v>
      </c>
      <c r="C3532">
        <v>0</v>
      </c>
      <c r="D3532">
        <v>0</v>
      </c>
      <c r="E3532">
        <v>0</v>
      </c>
      <c r="F3532">
        <v>0</v>
      </c>
      <c r="G3532">
        <v>3333333</v>
      </c>
      <c r="H3532">
        <v>0</v>
      </c>
      <c r="I3532">
        <v>0</v>
      </c>
      <c r="J3532">
        <v>0</v>
      </c>
      <c r="K3532">
        <v>0</v>
      </c>
      <c r="L3532">
        <v>0</v>
      </c>
      <c r="M3532">
        <v>0</v>
      </c>
    </row>
    <row r="3533" spans="2:13" x14ac:dyDescent="0.2">
      <c r="B3533">
        <v>0</v>
      </c>
      <c r="C3533">
        <v>0</v>
      </c>
      <c r="D3533">
        <v>0</v>
      </c>
      <c r="E3533">
        <v>0</v>
      </c>
      <c r="F3533">
        <v>0</v>
      </c>
      <c r="G3533">
        <v>3333333</v>
      </c>
      <c r="H3533">
        <v>0</v>
      </c>
      <c r="I3533">
        <v>0</v>
      </c>
      <c r="J3533">
        <v>0</v>
      </c>
      <c r="K3533">
        <v>0</v>
      </c>
      <c r="L3533">
        <v>0</v>
      </c>
      <c r="M3533">
        <v>0</v>
      </c>
    </row>
    <row r="3534" spans="2:13" x14ac:dyDescent="0.2">
      <c r="B3534">
        <v>0</v>
      </c>
      <c r="C3534">
        <v>0</v>
      </c>
      <c r="D3534">
        <v>0</v>
      </c>
      <c r="E3534">
        <v>0</v>
      </c>
      <c r="F3534">
        <v>0</v>
      </c>
      <c r="G3534">
        <v>3333333</v>
      </c>
      <c r="H3534">
        <v>0</v>
      </c>
      <c r="I3534">
        <v>0</v>
      </c>
      <c r="J3534">
        <v>0</v>
      </c>
      <c r="K3534">
        <v>0</v>
      </c>
      <c r="L3534">
        <v>0</v>
      </c>
      <c r="M3534">
        <v>0</v>
      </c>
    </row>
    <row r="3535" spans="2:13" x14ac:dyDescent="0.2">
      <c r="B3535">
        <v>0</v>
      </c>
      <c r="C3535">
        <v>0</v>
      </c>
      <c r="D3535">
        <v>0</v>
      </c>
      <c r="E3535">
        <v>0</v>
      </c>
      <c r="F3535">
        <v>0</v>
      </c>
      <c r="G3535">
        <v>3333333</v>
      </c>
      <c r="H3535">
        <v>0</v>
      </c>
      <c r="I3535">
        <v>0</v>
      </c>
      <c r="J3535">
        <v>0</v>
      </c>
      <c r="K3535">
        <v>0</v>
      </c>
      <c r="L3535">
        <v>0</v>
      </c>
      <c r="M3535">
        <v>0</v>
      </c>
    </row>
    <row r="3536" spans="2:13" x14ac:dyDescent="0.2">
      <c r="B3536">
        <v>0</v>
      </c>
      <c r="C3536">
        <v>0</v>
      </c>
      <c r="D3536">
        <v>0</v>
      </c>
      <c r="E3536">
        <v>0</v>
      </c>
      <c r="F3536">
        <v>0</v>
      </c>
      <c r="G3536">
        <v>3333333</v>
      </c>
      <c r="H3536">
        <v>0</v>
      </c>
      <c r="I3536">
        <v>0</v>
      </c>
      <c r="J3536">
        <v>0</v>
      </c>
      <c r="K3536">
        <v>0</v>
      </c>
      <c r="L3536">
        <v>0</v>
      </c>
      <c r="M3536">
        <v>0</v>
      </c>
    </row>
    <row r="3537" spans="2:13" x14ac:dyDescent="0.2">
      <c r="B3537">
        <v>0</v>
      </c>
      <c r="C3537">
        <v>0</v>
      </c>
      <c r="D3537">
        <v>0</v>
      </c>
      <c r="E3537">
        <v>0</v>
      </c>
      <c r="F3537">
        <v>0</v>
      </c>
      <c r="G3537">
        <v>3333333</v>
      </c>
      <c r="H3537">
        <v>0</v>
      </c>
      <c r="I3537">
        <v>0</v>
      </c>
      <c r="J3537">
        <v>0</v>
      </c>
      <c r="K3537">
        <v>0</v>
      </c>
      <c r="L3537">
        <v>0</v>
      </c>
      <c r="M3537">
        <v>0</v>
      </c>
    </row>
    <row r="3538" spans="2:13" x14ac:dyDescent="0.2">
      <c r="B3538">
        <v>0</v>
      </c>
      <c r="C3538">
        <v>0</v>
      </c>
      <c r="D3538">
        <v>0</v>
      </c>
      <c r="E3538">
        <v>0</v>
      </c>
      <c r="F3538">
        <v>0</v>
      </c>
      <c r="G3538">
        <v>3333333</v>
      </c>
      <c r="H3538">
        <v>0</v>
      </c>
      <c r="I3538">
        <v>0</v>
      </c>
      <c r="J3538">
        <v>0</v>
      </c>
      <c r="K3538">
        <v>0</v>
      </c>
      <c r="L3538">
        <v>0</v>
      </c>
      <c r="M3538">
        <v>0</v>
      </c>
    </row>
    <row r="3539" spans="2:13" x14ac:dyDescent="0.2">
      <c r="B3539">
        <v>0</v>
      </c>
      <c r="C3539">
        <v>0</v>
      </c>
      <c r="D3539">
        <v>0</v>
      </c>
      <c r="E3539">
        <v>0</v>
      </c>
      <c r="F3539">
        <v>0</v>
      </c>
      <c r="G3539">
        <v>3333333</v>
      </c>
      <c r="H3539">
        <v>0</v>
      </c>
      <c r="I3539">
        <v>0</v>
      </c>
      <c r="J3539">
        <v>0</v>
      </c>
      <c r="K3539">
        <v>0</v>
      </c>
      <c r="L3539">
        <v>0</v>
      </c>
      <c r="M3539">
        <v>0</v>
      </c>
    </row>
    <row r="3540" spans="2:13" x14ac:dyDescent="0.2">
      <c r="B3540">
        <v>0</v>
      </c>
      <c r="C3540">
        <v>0</v>
      </c>
      <c r="D3540">
        <v>0</v>
      </c>
      <c r="E3540">
        <v>0</v>
      </c>
      <c r="F3540">
        <v>0</v>
      </c>
      <c r="G3540">
        <v>3333333</v>
      </c>
      <c r="H3540">
        <v>0</v>
      </c>
      <c r="I3540">
        <v>0</v>
      </c>
      <c r="J3540">
        <v>0</v>
      </c>
      <c r="K3540">
        <v>0</v>
      </c>
      <c r="L3540">
        <v>0</v>
      </c>
      <c r="M3540">
        <v>0</v>
      </c>
    </row>
    <row r="3541" spans="2:13" x14ac:dyDescent="0.2">
      <c r="B3541">
        <v>0</v>
      </c>
      <c r="C3541">
        <v>0</v>
      </c>
      <c r="D3541">
        <v>0</v>
      </c>
      <c r="E3541">
        <v>0</v>
      </c>
      <c r="F3541">
        <v>0</v>
      </c>
      <c r="G3541">
        <v>3333333</v>
      </c>
      <c r="H3541">
        <v>0</v>
      </c>
      <c r="I3541">
        <v>0</v>
      </c>
      <c r="J3541">
        <v>0</v>
      </c>
      <c r="K3541">
        <v>0</v>
      </c>
      <c r="L3541">
        <v>0</v>
      </c>
      <c r="M3541">
        <v>0</v>
      </c>
    </row>
    <row r="3542" spans="2:13" x14ac:dyDescent="0.2">
      <c r="B3542">
        <v>0</v>
      </c>
      <c r="C3542">
        <v>0</v>
      </c>
      <c r="D3542">
        <v>0</v>
      </c>
      <c r="E3542">
        <v>0</v>
      </c>
      <c r="F3542">
        <v>0</v>
      </c>
      <c r="G3542">
        <v>3333333</v>
      </c>
      <c r="H3542">
        <v>0</v>
      </c>
      <c r="I3542">
        <v>0</v>
      </c>
      <c r="J3542">
        <v>0</v>
      </c>
      <c r="K3542">
        <v>0</v>
      </c>
      <c r="L3542">
        <v>0</v>
      </c>
      <c r="M3542">
        <v>0</v>
      </c>
    </row>
    <row r="3543" spans="2:13" x14ac:dyDescent="0.2">
      <c r="B3543">
        <v>0</v>
      </c>
      <c r="C3543">
        <v>0</v>
      </c>
      <c r="D3543">
        <v>0</v>
      </c>
      <c r="E3543">
        <v>0</v>
      </c>
      <c r="F3543">
        <v>0</v>
      </c>
      <c r="G3543">
        <v>3333333</v>
      </c>
      <c r="H3543">
        <v>0</v>
      </c>
      <c r="I3543">
        <v>0</v>
      </c>
      <c r="J3543">
        <v>0</v>
      </c>
      <c r="K3543">
        <v>0</v>
      </c>
      <c r="L3543">
        <v>0</v>
      </c>
      <c r="M3543">
        <v>0</v>
      </c>
    </row>
    <row r="3544" spans="2:13" x14ac:dyDescent="0.2">
      <c r="B3544">
        <v>0</v>
      </c>
      <c r="C3544">
        <v>0</v>
      </c>
      <c r="D3544">
        <v>0</v>
      </c>
      <c r="E3544">
        <v>0</v>
      </c>
      <c r="F3544">
        <v>0</v>
      </c>
      <c r="G3544">
        <v>3333333</v>
      </c>
      <c r="H3544">
        <v>0</v>
      </c>
      <c r="I3544">
        <v>0</v>
      </c>
      <c r="J3544">
        <v>0</v>
      </c>
      <c r="K3544">
        <v>0</v>
      </c>
      <c r="L3544">
        <v>0</v>
      </c>
      <c r="M3544">
        <v>0</v>
      </c>
    </row>
    <row r="3545" spans="2:13" x14ac:dyDescent="0.2">
      <c r="B3545">
        <v>0</v>
      </c>
      <c r="C3545">
        <v>0</v>
      </c>
      <c r="D3545">
        <v>0</v>
      </c>
      <c r="E3545">
        <v>0</v>
      </c>
      <c r="F3545">
        <v>0</v>
      </c>
      <c r="G3545">
        <v>3333333</v>
      </c>
      <c r="H3545">
        <v>0</v>
      </c>
      <c r="I3545">
        <v>0</v>
      </c>
      <c r="J3545">
        <v>0</v>
      </c>
      <c r="K3545">
        <v>0</v>
      </c>
      <c r="L3545">
        <v>0</v>
      </c>
      <c r="M3545">
        <v>0</v>
      </c>
    </row>
    <row r="3546" spans="2:13" x14ac:dyDescent="0.2">
      <c r="B3546">
        <v>0</v>
      </c>
      <c r="C3546">
        <v>0</v>
      </c>
      <c r="D3546">
        <v>0</v>
      </c>
      <c r="E3546">
        <v>0</v>
      </c>
      <c r="F3546">
        <v>0</v>
      </c>
      <c r="G3546">
        <v>3333333</v>
      </c>
      <c r="H3546">
        <v>0</v>
      </c>
      <c r="I3546">
        <v>0</v>
      </c>
      <c r="J3546">
        <v>0</v>
      </c>
      <c r="K3546">
        <v>0</v>
      </c>
      <c r="L3546">
        <v>0</v>
      </c>
      <c r="M3546">
        <v>0</v>
      </c>
    </row>
    <row r="3547" spans="2:13" x14ac:dyDescent="0.2">
      <c r="B3547">
        <v>0</v>
      </c>
      <c r="C3547">
        <v>0</v>
      </c>
      <c r="D3547">
        <v>0</v>
      </c>
      <c r="E3547">
        <v>0</v>
      </c>
      <c r="F3547">
        <v>0</v>
      </c>
      <c r="G3547">
        <v>3333333</v>
      </c>
      <c r="H3547">
        <v>0</v>
      </c>
      <c r="I3547">
        <v>0</v>
      </c>
      <c r="J3547">
        <v>0</v>
      </c>
      <c r="K3547">
        <v>0</v>
      </c>
      <c r="L3547">
        <v>0</v>
      </c>
      <c r="M3547">
        <v>0</v>
      </c>
    </row>
    <row r="3548" spans="2:13" x14ac:dyDescent="0.2">
      <c r="B3548">
        <v>0</v>
      </c>
      <c r="C3548">
        <v>0</v>
      </c>
      <c r="D3548">
        <v>0</v>
      </c>
      <c r="E3548">
        <v>0</v>
      </c>
      <c r="F3548">
        <v>0</v>
      </c>
      <c r="G3548">
        <v>3333333</v>
      </c>
      <c r="H3548">
        <v>0</v>
      </c>
      <c r="I3548">
        <v>0</v>
      </c>
      <c r="J3548">
        <v>0</v>
      </c>
      <c r="K3548">
        <v>0</v>
      </c>
      <c r="L3548">
        <v>0</v>
      </c>
      <c r="M3548">
        <v>0</v>
      </c>
    </row>
    <row r="3549" spans="2:13" x14ac:dyDescent="0.2">
      <c r="B3549">
        <v>0</v>
      </c>
      <c r="C3549">
        <v>0</v>
      </c>
      <c r="D3549">
        <v>0</v>
      </c>
      <c r="E3549">
        <v>0</v>
      </c>
      <c r="F3549">
        <v>0</v>
      </c>
      <c r="G3549">
        <v>3333333</v>
      </c>
      <c r="H3549">
        <v>0</v>
      </c>
      <c r="I3549">
        <v>0</v>
      </c>
      <c r="J3549">
        <v>0</v>
      </c>
      <c r="K3549">
        <v>0</v>
      </c>
      <c r="L3549">
        <v>0</v>
      </c>
      <c r="M3549">
        <v>0</v>
      </c>
    </row>
    <row r="3550" spans="2:13" x14ac:dyDescent="0.2">
      <c r="B3550">
        <v>0</v>
      </c>
      <c r="C3550">
        <v>0</v>
      </c>
      <c r="D3550">
        <v>0</v>
      </c>
      <c r="E3550">
        <v>0</v>
      </c>
      <c r="F3550">
        <v>0</v>
      </c>
      <c r="G3550">
        <v>3333333</v>
      </c>
      <c r="H3550">
        <v>0</v>
      </c>
      <c r="I3550">
        <v>0</v>
      </c>
      <c r="J3550">
        <v>0</v>
      </c>
      <c r="K3550">
        <v>0</v>
      </c>
      <c r="L3550">
        <v>0</v>
      </c>
      <c r="M3550">
        <v>0</v>
      </c>
    </row>
    <row r="3551" spans="2:13" x14ac:dyDescent="0.2">
      <c r="B3551">
        <v>0</v>
      </c>
      <c r="C3551">
        <v>0</v>
      </c>
      <c r="D3551">
        <v>0</v>
      </c>
      <c r="E3551">
        <v>0</v>
      </c>
      <c r="F3551">
        <v>0</v>
      </c>
      <c r="G3551">
        <v>3333333</v>
      </c>
      <c r="H3551">
        <v>0</v>
      </c>
      <c r="I3551">
        <v>0</v>
      </c>
      <c r="J3551">
        <v>0</v>
      </c>
      <c r="K3551">
        <v>0</v>
      </c>
      <c r="L3551">
        <v>0</v>
      </c>
      <c r="M3551">
        <v>0</v>
      </c>
    </row>
    <row r="3552" spans="2:13" x14ac:dyDescent="0.2">
      <c r="B3552">
        <v>0</v>
      </c>
      <c r="C3552">
        <v>0</v>
      </c>
      <c r="D3552">
        <v>0</v>
      </c>
      <c r="E3552">
        <v>0</v>
      </c>
      <c r="F3552">
        <v>0</v>
      </c>
      <c r="G3552">
        <v>3333333</v>
      </c>
      <c r="H3552">
        <v>0</v>
      </c>
      <c r="I3552">
        <v>0</v>
      </c>
      <c r="J3552">
        <v>0</v>
      </c>
      <c r="K3552">
        <v>0</v>
      </c>
      <c r="L3552">
        <v>0</v>
      </c>
      <c r="M3552">
        <v>0</v>
      </c>
    </row>
    <row r="3553" spans="2:13" x14ac:dyDescent="0.2">
      <c r="B3553">
        <v>0</v>
      </c>
      <c r="C3553">
        <v>0</v>
      </c>
      <c r="D3553">
        <v>0</v>
      </c>
      <c r="E3553">
        <v>0</v>
      </c>
      <c r="F3553">
        <v>0</v>
      </c>
      <c r="G3553">
        <v>3333333</v>
      </c>
      <c r="H3553">
        <v>0</v>
      </c>
      <c r="I3553">
        <v>0</v>
      </c>
      <c r="J3553">
        <v>0</v>
      </c>
      <c r="K3553">
        <v>0</v>
      </c>
      <c r="L3553">
        <v>0</v>
      </c>
      <c r="M3553">
        <v>0</v>
      </c>
    </row>
    <row r="3554" spans="2:13" x14ac:dyDescent="0.2">
      <c r="B3554">
        <v>0</v>
      </c>
      <c r="C3554">
        <v>0</v>
      </c>
      <c r="D3554">
        <v>0</v>
      </c>
      <c r="E3554">
        <v>0</v>
      </c>
      <c r="F3554">
        <v>0</v>
      </c>
      <c r="G3554">
        <v>3333333</v>
      </c>
      <c r="H3554">
        <v>0</v>
      </c>
      <c r="I3554">
        <v>0</v>
      </c>
      <c r="J3554">
        <v>0</v>
      </c>
      <c r="K3554">
        <v>0</v>
      </c>
      <c r="L3554">
        <v>0</v>
      </c>
      <c r="M3554">
        <v>0</v>
      </c>
    </row>
    <row r="3555" spans="2:13" x14ac:dyDescent="0.2">
      <c r="B3555">
        <v>0</v>
      </c>
      <c r="C3555">
        <v>0</v>
      </c>
      <c r="D3555">
        <v>0</v>
      </c>
      <c r="E3555">
        <v>0</v>
      </c>
      <c r="F3555">
        <v>0</v>
      </c>
      <c r="G3555">
        <v>3333333</v>
      </c>
      <c r="H3555">
        <v>0</v>
      </c>
      <c r="I3555">
        <v>0</v>
      </c>
      <c r="J3555">
        <v>0</v>
      </c>
      <c r="K3555">
        <v>0</v>
      </c>
      <c r="L3555">
        <v>0</v>
      </c>
      <c r="M3555">
        <v>0</v>
      </c>
    </row>
    <row r="3556" spans="2:13" x14ac:dyDescent="0.2">
      <c r="B3556">
        <v>0</v>
      </c>
      <c r="C3556">
        <v>0</v>
      </c>
      <c r="D3556">
        <v>0</v>
      </c>
      <c r="E3556">
        <v>0</v>
      </c>
      <c r="F3556">
        <v>0</v>
      </c>
      <c r="G3556">
        <v>3333333</v>
      </c>
      <c r="H3556">
        <v>0</v>
      </c>
      <c r="I3556">
        <v>0</v>
      </c>
      <c r="J3556">
        <v>0</v>
      </c>
      <c r="K3556">
        <v>0</v>
      </c>
      <c r="L3556">
        <v>0</v>
      </c>
      <c r="M3556">
        <v>0</v>
      </c>
    </row>
    <row r="3557" spans="2:13" x14ac:dyDescent="0.2">
      <c r="B3557">
        <v>0</v>
      </c>
      <c r="C3557">
        <v>0</v>
      </c>
      <c r="D3557">
        <v>0</v>
      </c>
      <c r="E3557">
        <v>0</v>
      </c>
      <c r="F3557">
        <v>0</v>
      </c>
      <c r="G3557">
        <v>3333333</v>
      </c>
      <c r="H3557">
        <v>0</v>
      </c>
      <c r="I3557">
        <v>0</v>
      </c>
      <c r="J3557">
        <v>0</v>
      </c>
      <c r="K3557">
        <v>0</v>
      </c>
      <c r="L3557">
        <v>0</v>
      </c>
      <c r="M3557">
        <v>0</v>
      </c>
    </row>
    <row r="3558" spans="2:13" x14ac:dyDescent="0.2">
      <c r="B3558">
        <v>0</v>
      </c>
      <c r="C3558">
        <v>0</v>
      </c>
      <c r="D3558">
        <v>0</v>
      </c>
      <c r="E3558">
        <v>0</v>
      </c>
      <c r="F3558">
        <v>0</v>
      </c>
      <c r="G3558">
        <v>3333333</v>
      </c>
      <c r="H3558">
        <v>0</v>
      </c>
      <c r="I3558">
        <v>0</v>
      </c>
      <c r="J3558">
        <v>0</v>
      </c>
      <c r="K3558">
        <v>0</v>
      </c>
      <c r="L3558">
        <v>0</v>
      </c>
      <c r="M3558">
        <v>0</v>
      </c>
    </row>
    <row r="3559" spans="2:13" x14ac:dyDescent="0.2">
      <c r="B3559">
        <v>0</v>
      </c>
      <c r="C3559">
        <v>0</v>
      </c>
      <c r="D3559">
        <v>0</v>
      </c>
      <c r="E3559">
        <v>0</v>
      </c>
      <c r="F3559">
        <v>0</v>
      </c>
      <c r="G3559">
        <v>3333333</v>
      </c>
      <c r="H3559">
        <v>0</v>
      </c>
      <c r="I3559">
        <v>0</v>
      </c>
      <c r="J3559">
        <v>0</v>
      </c>
      <c r="K3559">
        <v>0</v>
      </c>
      <c r="L3559">
        <v>0</v>
      </c>
      <c r="M3559">
        <v>0</v>
      </c>
    </row>
    <row r="3560" spans="2:13" x14ac:dyDescent="0.2">
      <c r="B3560">
        <v>0</v>
      </c>
      <c r="C3560">
        <v>0</v>
      </c>
      <c r="D3560">
        <v>0</v>
      </c>
      <c r="E3560">
        <v>0</v>
      </c>
      <c r="F3560">
        <v>0</v>
      </c>
      <c r="G3560">
        <v>3333333</v>
      </c>
      <c r="H3560">
        <v>0</v>
      </c>
      <c r="I3560">
        <v>0</v>
      </c>
      <c r="J3560">
        <v>0</v>
      </c>
      <c r="K3560">
        <v>0</v>
      </c>
      <c r="L3560">
        <v>0</v>
      </c>
      <c r="M3560">
        <v>0</v>
      </c>
    </row>
    <row r="3561" spans="2:13" x14ac:dyDescent="0.2">
      <c r="B3561">
        <v>0</v>
      </c>
      <c r="C3561">
        <v>0</v>
      </c>
      <c r="D3561">
        <v>0</v>
      </c>
      <c r="E3561">
        <v>0</v>
      </c>
      <c r="F3561">
        <v>0</v>
      </c>
      <c r="G3561">
        <v>3333333</v>
      </c>
      <c r="H3561">
        <v>0</v>
      </c>
      <c r="I3561">
        <v>0</v>
      </c>
      <c r="J3561">
        <v>0</v>
      </c>
      <c r="K3561">
        <v>0</v>
      </c>
      <c r="L3561">
        <v>0</v>
      </c>
      <c r="M3561">
        <v>0</v>
      </c>
    </row>
    <row r="3562" spans="2:13" x14ac:dyDescent="0.2">
      <c r="B3562">
        <v>0</v>
      </c>
      <c r="C3562">
        <v>0</v>
      </c>
      <c r="D3562">
        <v>0</v>
      </c>
      <c r="E3562">
        <v>0</v>
      </c>
      <c r="F3562">
        <v>0</v>
      </c>
      <c r="G3562">
        <v>3333333</v>
      </c>
      <c r="H3562">
        <v>0</v>
      </c>
      <c r="I3562">
        <v>0</v>
      </c>
      <c r="J3562">
        <v>0</v>
      </c>
      <c r="K3562">
        <v>0</v>
      </c>
      <c r="L3562">
        <v>0</v>
      </c>
      <c r="M3562">
        <v>0</v>
      </c>
    </row>
    <row r="3563" spans="2:13" x14ac:dyDescent="0.2">
      <c r="B3563">
        <v>0</v>
      </c>
      <c r="C3563">
        <v>0</v>
      </c>
      <c r="D3563">
        <v>0</v>
      </c>
      <c r="E3563">
        <v>0</v>
      </c>
      <c r="F3563">
        <v>0</v>
      </c>
      <c r="G3563">
        <v>3333333</v>
      </c>
      <c r="H3563">
        <v>0</v>
      </c>
      <c r="I3563">
        <v>0</v>
      </c>
      <c r="J3563">
        <v>0</v>
      </c>
      <c r="K3563">
        <v>0</v>
      </c>
      <c r="L3563">
        <v>0</v>
      </c>
      <c r="M3563">
        <v>0</v>
      </c>
    </row>
    <row r="3564" spans="2:13" x14ac:dyDescent="0.2">
      <c r="B3564">
        <v>0</v>
      </c>
      <c r="C3564">
        <v>0</v>
      </c>
      <c r="D3564">
        <v>0</v>
      </c>
      <c r="E3564">
        <v>0</v>
      </c>
      <c r="F3564">
        <v>0</v>
      </c>
      <c r="G3564">
        <v>3333333</v>
      </c>
      <c r="H3564">
        <v>0</v>
      </c>
      <c r="I3564">
        <v>0</v>
      </c>
      <c r="J3564">
        <v>0</v>
      </c>
      <c r="K3564">
        <v>0</v>
      </c>
      <c r="L3564">
        <v>0</v>
      </c>
      <c r="M3564">
        <v>0</v>
      </c>
    </row>
    <row r="3565" spans="2:13" x14ac:dyDescent="0.2">
      <c r="B3565">
        <v>0</v>
      </c>
      <c r="C3565">
        <v>0</v>
      </c>
      <c r="D3565">
        <v>0</v>
      </c>
      <c r="E3565">
        <v>0</v>
      </c>
      <c r="F3565">
        <v>0</v>
      </c>
      <c r="G3565">
        <v>3333333</v>
      </c>
      <c r="H3565">
        <v>0</v>
      </c>
      <c r="I3565">
        <v>0</v>
      </c>
      <c r="J3565">
        <v>0</v>
      </c>
      <c r="K3565">
        <v>0</v>
      </c>
      <c r="L3565">
        <v>0</v>
      </c>
      <c r="M3565">
        <v>0</v>
      </c>
    </row>
    <row r="3566" spans="2:13" x14ac:dyDescent="0.2">
      <c r="B3566">
        <v>0</v>
      </c>
      <c r="C3566">
        <v>0</v>
      </c>
      <c r="D3566">
        <v>0</v>
      </c>
      <c r="E3566">
        <v>0</v>
      </c>
      <c r="F3566">
        <v>0</v>
      </c>
      <c r="G3566">
        <v>3333333</v>
      </c>
      <c r="H3566">
        <v>0</v>
      </c>
      <c r="I3566">
        <v>0</v>
      </c>
      <c r="J3566">
        <v>0</v>
      </c>
      <c r="K3566">
        <v>0</v>
      </c>
      <c r="L3566">
        <v>0</v>
      </c>
      <c r="M3566">
        <v>0</v>
      </c>
    </row>
    <row r="3567" spans="2:13" x14ac:dyDescent="0.2">
      <c r="B3567">
        <v>0</v>
      </c>
      <c r="C3567">
        <v>0</v>
      </c>
      <c r="D3567">
        <v>0</v>
      </c>
      <c r="E3567">
        <v>0</v>
      </c>
      <c r="F3567">
        <v>0</v>
      </c>
      <c r="G3567">
        <v>3333333</v>
      </c>
      <c r="H3567">
        <v>0</v>
      </c>
      <c r="I3567">
        <v>0</v>
      </c>
      <c r="J3567">
        <v>0</v>
      </c>
      <c r="K3567">
        <v>0</v>
      </c>
      <c r="L3567">
        <v>0</v>
      </c>
      <c r="M3567">
        <v>0</v>
      </c>
    </row>
    <row r="3568" spans="2:13" x14ac:dyDescent="0.2">
      <c r="B3568">
        <v>0</v>
      </c>
      <c r="C3568">
        <v>0</v>
      </c>
      <c r="D3568">
        <v>0</v>
      </c>
      <c r="E3568">
        <v>0</v>
      </c>
      <c r="F3568">
        <v>0</v>
      </c>
      <c r="G3568">
        <v>3333333</v>
      </c>
      <c r="H3568">
        <v>0</v>
      </c>
      <c r="I3568">
        <v>0</v>
      </c>
      <c r="J3568">
        <v>0</v>
      </c>
      <c r="K3568">
        <v>0</v>
      </c>
      <c r="L3568">
        <v>0</v>
      </c>
      <c r="M3568">
        <v>0</v>
      </c>
    </row>
    <row r="3569" spans="2:13" x14ac:dyDescent="0.2">
      <c r="B3569">
        <v>0</v>
      </c>
      <c r="C3569">
        <v>0</v>
      </c>
      <c r="D3569">
        <v>0</v>
      </c>
      <c r="E3569">
        <v>0</v>
      </c>
      <c r="F3569">
        <v>0</v>
      </c>
      <c r="G3569">
        <v>3333333</v>
      </c>
      <c r="H3569">
        <v>0</v>
      </c>
      <c r="I3569">
        <v>0</v>
      </c>
      <c r="J3569">
        <v>0</v>
      </c>
      <c r="K3569">
        <v>0</v>
      </c>
      <c r="L3569">
        <v>0</v>
      </c>
      <c r="M3569">
        <v>0</v>
      </c>
    </row>
    <row r="3570" spans="2:13" x14ac:dyDescent="0.2">
      <c r="B3570">
        <v>0</v>
      </c>
      <c r="C3570">
        <v>0</v>
      </c>
      <c r="D3570">
        <v>0</v>
      </c>
      <c r="E3570">
        <v>0</v>
      </c>
      <c r="F3570">
        <v>0</v>
      </c>
      <c r="G3570">
        <v>3333333</v>
      </c>
      <c r="H3570">
        <v>0</v>
      </c>
      <c r="I3570">
        <v>0</v>
      </c>
      <c r="J3570">
        <v>0</v>
      </c>
      <c r="K3570">
        <v>0</v>
      </c>
      <c r="L3570">
        <v>0</v>
      </c>
      <c r="M3570">
        <v>0</v>
      </c>
    </row>
    <row r="3571" spans="2:13" x14ac:dyDescent="0.2">
      <c r="B3571">
        <v>0</v>
      </c>
      <c r="C3571">
        <v>0</v>
      </c>
      <c r="D3571">
        <v>0</v>
      </c>
      <c r="E3571">
        <v>0</v>
      </c>
      <c r="F3571">
        <v>0</v>
      </c>
      <c r="G3571">
        <v>3333333</v>
      </c>
      <c r="H3571">
        <v>0</v>
      </c>
      <c r="I3571">
        <v>0</v>
      </c>
      <c r="J3571">
        <v>0</v>
      </c>
      <c r="K3571">
        <v>0</v>
      </c>
      <c r="L3571">
        <v>0</v>
      </c>
      <c r="M3571">
        <v>0</v>
      </c>
    </row>
    <row r="3572" spans="2:13" x14ac:dyDescent="0.2">
      <c r="B3572">
        <v>0</v>
      </c>
      <c r="C3572">
        <v>0</v>
      </c>
      <c r="D3572">
        <v>0</v>
      </c>
      <c r="E3572">
        <v>0</v>
      </c>
      <c r="F3572">
        <v>0</v>
      </c>
      <c r="G3572">
        <v>3333333</v>
      </c>
      <c r="H3572">
        <v>0</v>
      </c>
      <c r="I3572">
        <v>0</v>
      </c>
      <c r="J3572">
        <v>0</v>
      </c>
      <c r="K3572">
        <v>0</v>
      </c>
      <c r="L3572">
        <v>0</v>
      </c>
      <c r="M3572">
        <v>0</v>
      </c>
    </row>
    <row r="3573" spans="2:13" x14ac:dyDescent="0.2">
      <c r="B3573">
        <v>0</v>
      </c>
      <c r="C3573">
        <v>0</v>
      </c>
      <c r="D3573">
        <v>0</v>
      </c>
      <c r="E3573">
        <v>0</v>
      </c>
      <c r="F3573">
        <v>0</v>
      </c>
      <c r="G3573">
        <v>3333333</v>
      </c>
      <c r="H3573">
        <v>0</v>
      </c>
      <c r="I3573">
        <v>0</v>
      </c>
      <c r="J3573">
        <v>0</v>
      </c>
      <c r="K3573">
        <v>0</v>
      </c>
      <c r="L3573">
        <v>0</v>
      </c>
      <c r="M3573">
        <v>0</v>
      </c>
    </row>
    <row r="3574" spans="2:13" x14ac:dyDescent="0.2">
      <c r="B3574">
        <v>0</v>
      </c>
      <c r="C3574">
        <v>0</v>
      </c>
      <c r="D3574">
        <v>0</v>
      </c>
      <c r="E3574">
        <v>0</v>
      </c>
      <c r="F3574">
        <v>0</v>
      </c>
      <c r="G3574">
        <v>3333333</v>
      </c>
      <c r="H3574">
        <v>0</v>
      </c>
      <c r="I3574">
        <v>0</v>
      </c>
      <c r="J3574">
        <v>0</v>
      </c>
      <c r="K3574">
        <v>0</v>
      </c>
      <c r="L3574">
        <v>0</v>
      </c>
      <c r="M3574">
        <v>0</v>
      </c>
    </row>
    <row r="3575" spans="2:13" x14ac:dyDescent="0.2">
      <c r="B3575">
        <v>0</v>
      </c>
      <c r="C3575">
        <v>0</v>
      </c>
      <c r="D3575">
        <v>0</v>
      </c>
      <c r="E3575">
        <v>0</v>
      </c>
      <c r="F3575">
        <v>0</v>
      </c>
      <c r="G3575">
        <v>3333333</v>
      </c>
      <c r="H3575">
        <v>0</v>
      </c>
      <c r="I3575">
        <v>0</v>
      </c>
      <c r="J3575">
        <v>0</v>
      </c>
      <c r="K3575">
        <v>0</v>
      </c>
      <c r="L3575">
        <v>0</v>
      </c>
      <c r="M3575">
        <v>0</v>
      </c>
    </row>
    <row r="3576" spans="2:13" x14ac:dyDescent="0.2">
      <c r="B3576">
        <v>0</v>
      </c>
      <c r="C3576">
        <v>0</v>
      </c>
      <c r="D3576">
        <v>0</v>
      </c>
      <c r="E3576">
        <v>0</v>
      </c>
      <c r="F3576">
        <v>0</v>
      </c>
      <c r="G3576">
        <v>3333333</v>
      </c>
      <c r="H3576">
        <v>0</v>
      </c>
      <c r="I3576">
        <v>0</v>
      </c>
      <c r="J3576">
        <v>0</v>
      </c>
      <c r="K3576">
        <v>0</v>
      </c>
      <c r="L3576">
        <v>0</v>
      </c>
      <c r="M3576">
        <v>0</v>
      </c>
    </row>
    <row r="3577" spans="2:13" x14ac:dyDescent="0.2">
      <c r="B3577">
        <v>0</v>
      </c>
      <c r="C3577">
        <v>0</v>
      </c>
      <c r="D3577">
        <v>0</v>
      </c>
      <c r="E3577">
        <v>0</v>
      </c>
      <c r="F3577">
        <v>0</v>
      </c>
      <c r="G3577">
        <v>3333333</v>
      </c>
      <c r="H3577">
        <v>0</v>
      </c>
      <c r="I3577">
        <v>0</v>
      </c>
      <c r="J3577">
        <v>0</v>
      </c>
      <c r="K3577">
        <v>0</v>
      </c>
      <c r="L3577">
        <v>0</v>
      </c>
      <c r="M3577">
        <v>0</v>
      </c>
    </row>
    <row r="3578" spans="2:13" x14ac:dyDescent="0.2">
      <c r="B3578">
        <v>0</v>
      </c>
      <c r="C3578">
        <v>0</v>
      </c>
      <c r="D3578">
        <v>0</v>
      </c>
      <c r="E3578">
        <v>0</v>
      </c>
      <c r="F3578">
        <v>0</v>
      </c>
      <c r="G3578">
        <v>3333333</v>
      </c>
      <c r="H3578">
        <v>0</v>
      </c>
      <c r="I3578">
        <v>0</v>
      </c>
      <c r="J3578">
        <v>0</v>
      </c>
      <c r="K3578">
        <v>0</v>
      </c>
      <c r="L3578">
        <v>0</v>
      </c>
      <c r="M3578">
        <v>0</v>
      </c>
    </row>
    <row r="3579" spans="2:13" x14ac:dyDescent="0.2">
      <c r="B3579">
        <v>0</v>
      </c>
      <c r="C3579">
        <v>0</v>
      </c>
      <c r="D3579">
        <v>0</v>
      </c>
      <c r="E3579">
        <v>0</v>
      </c>
      <c r="F3579">
        <v>0</v>
      </c>
      <c r="G3579">
        <v>3333333</v>
      </c>
      <c r="H3579">
        <v>0</v>
      </c>
      <c r="I3579">
        <v>0</v>
      </c>
      <c r="J3579">
        <v>0</v>
      </c>
      <c r="K3579">
        <v>0</v>
      </c>
      <c r="L3579">
        <v>0</v>
      </c>
      <c r="M3579">
        <v>0</v>
      </c>
    </row>
    <row r="3580" spans="2:13" x14ac:dyDescent="0.2">
      <c r="B3580">
        <v>0</v>
      </c>
      <c r="C3580">
        <v>0</v>
      </c>
      <c r="D3580">
        <v>0</v>
      </c>
      <c r="E3580">
        <v>0</v>
      </c>
      <c r="F3580">
        <v>0</v>
      </c>
      <c r="G3580">
        <v>3333333</v>
      </c>
      <c r="H3580">
        <v>0</v>
      </c>
      <c r="I3580">
        <v>0</v>
      </c>
      <c r="J3580">
        <v>0</v>
      </c>
      <c r="K3580">
        <v>0</v>
      </c>
      <c r="L3580">
        <v>0</v>
      </c>
      <c r="M3580">
        <v>0</v>
      </c>
    </row>
    <row r="3581" spans="2:13" x14ac:dyDescent="0.2">
      <c r="B3581">
        <v>0</v>
      </c>
      <c r="C3581">
        <v>0</v>
      </c>
      <c r="D3581">
        <v>0</v>
      </c>
      <c r="E3581">
        <v>0</v>
      </c>
      <c r="F3581">
        <v>0</v>
      </c>
      <c r="G3581">
        <v>3333333</v>
      </c>
      <c r="H3581">
        <v>0</v>
      </c>
      <c r="I3581">
        <v>0</v>
      </c>
      <c r="J3581">
        <v>0</v>
      </c>
      <c r="K3581">
        <v>0</v>
      </c>
      <c r="L3581">
        <v>0</v>
      </c>
      <c r="M3581">
        <v>0</v>
      </c>
    </row>
    <row r="3582" spans="2:13" x14ac:dyDescent="0.2">
      <c r="B3582">
        <v>0</v>
      </c>
      <c r="C3582">
        <v>0</v>
      </c>
      <c r="D3582">
        <v>0</v>
      </c>
      <c r="E3582">
        <v>0</v>
      </c>
      <c r="F3582">
        <v>0</v>
      </c>
      <c r="G3582">
        <v>3333333</v>
      </c>
      <c r="H3582">
        <v>0</v>
      </c>
      <c r="I3582">
        <v>0</v>
      </c>
      <c r="J3582">
        <v>0</v>
      </c>
      <c r="K3582">
        <v>0</v>
      </c>
      <c r="L3582">
        <v>0</v>
      </c>
      <c r="M3582">
        <v>0</v>
      </c>
    </row>
    <row r="3583" spans="2:13" x14ac:dyDescent="0.2">
      <c r="B3583">
        <v>0</v>
      </c>
      <c r="C3583">
        <v>0</v>
      </c>
      <c r="D3583">
        <v>0</v>
      </c>
      <c r="E3583">
        <v>0</v>
      </c>
      <c r="F3583">
        <v>0</v>
      </c>
      <c r="G3583">
        <v>3333333</v>
      </c>
      <c r="H3583">
        <v>0</v>
      </c>
      <c r="I3583">
        <v>0</v>
      </c>
      <c r="J3583">
        <v>0</v>
      </c>
      <c r="K3583">
        <v>0</v>
      </c>
      <c r="L3583">
        <v>0</v>
      </c>
      <c r="M3583">
        <v>0</v>
      </c>
    </row>
    <row r="3584" spans="2:13" x14ac:dyDescent="0.2">
      <c r="B3584">
        <v>0</v>
      </c>
      <c r="C3584">
        <v>0</v>
      </c>
      <c r="D3584">
        <v>0</v>
      </c>
      <c r="E3584">
        <v>0</v>
      </c>
      <c r="F3584">
        <v>0</v>
      </c>
      <c r="G3584">
        <v>3333333</v>
      </c>
      <c r="H3584">
        <v>0</v>
      </c>
      <c r="I3584">
        <v>0</v>
      </c>
      <c r="J3584">
        <v>0</v>
      </c>
      <c r="K3584">
        <v>0</v>
      </c>
      <c r="L3584">
        <v>0</v>
      </c>
      <c r="M3584">
        <v>0</v>
      </c>
    </row>
    <row r="3585" spans="2:13" x14ac:dyDescent="0.2">
      <c r="B3585">
        <v>0</v>
      </c>
      <c r="C3585">
        <v>0</v>
      </c>
      <c r="D3585">
        <v>0</v>
      </c>
      <c r="E3585">
        <v>0</v>
      </c>
      <c r="F3585">
        <v>0</v>
      </c>
      <c r="G3585">
        <v>3333333</v>
      </c>
      <c r="H3585">
        <v>0</v>
      </c>
      <c r="I3585">
        <v>0</v>
      </c>
      <c r="J3585">
        <v>0</v>
      </c>
      <c r="K3585">
        <v>0</v>
      </c>
      <c r="L3585">
        <v>0</v>
      </c>
      <c r="M3585">
        <v>0</v>
      </c>
    </row>
    <row r="3586" spans="2:13" x14ac:dyDescent="0.2">
      <c r="B3586">
        <v>0</v>
      </c>
      <c r="C3586">
        <v>0</v>
      </c>
      <c r="D3586">
        <v>0</v>
      </c>
      <c r="E3586">
        <v>0</v>
      </c>
      <c r="F3586">
        <v>0</v>
      </c>
      <c r="G3586">
        <v>3333333</v>
      </c>
      <c r="H3586">
        <v>0</v>
      </c>
      <c r="I3586">
        <v>0</v>
      </c>
      <c r="J3586">
        <v>0</v>
      </c>
      <c r="K3586">
        <v>0</v>
      </c>
      <c r="L3586">
        <v>0</v>
      </c>
      <c r="M3586">
        <v>0</v>
      </c>
    </row>
    <row r="3587" spans="2:13" x14ac:dyDescent="0.2">
      <c r="B3587">
        <v>0</v>
      </c>
      <c r="C3587">
        <v>0</v>
      </c>
      <c r="D3587">
        <v>0</v>
      </c>
      <c r="E3587">
        <v>0</v>
      </c>
      <c r="F3587">
        <v>0</v>
      </c>
      <c r="G3587">
        <v>3333333</v>
      </c>
      <c r="H3587">
        <v>0</v>
      </c>
      <c r="I3587">
        <v>0</v>
      </c>
      <c r="J3587">
        <v>0</v>
      </c>
      <c r="K3587">
        <v>0</v>
      </c>
      <c r="L3587">
        <v>0</v>
      </c>
      <c r="M3587">
        <v>0</v>
      </c>
    </row>
    <row r="3588" spans="2:13" x14ac:dyDescent="0.2">
      <c r="B3588">
        <v>0</v>
      </c>
      <c r="C3588">
        <v>0</v>
      </c>
      <c r="D3588">
        <v>0</v>
      </c>
      <c r="E3588">
        <v>0</v>
      </c>
      <c r="F3588">
        <v>0</v>
      </c>
      <c r="G3588">
        <v>3333333</v>
      </c>
      <c r="H3588">
        <v>0</v>
      </c>
      <c r="I3588">
        <v>0</v>
      </c>
      <c r="J3588">
        <v>0</v>
      </c>
      <c r="K3588">
        <v>0</v>
      </c>
      <c r="L3588">
        <v>0</v>
      </c>
      <c r="M3588">
        <v>0</v>
      </c>
    </row>
    <row r="3589" spans="2:13" x14ac:dyDescent="0.2">
      <c r="B3589">
        <v>0</v>
      </c>
      <c r="C3589">
        <v>0</v>
      </c>
      <c r="D3589">
        <v>0</v>
      </c>
      <c r="E3589">
        <v>0</v>
      </c>
      <c r="F3589">
        <v>0</v>
      </c>
      <c r="G3589">
        <v>3333333</v>
      </c>
      <c r="H3589">
        <v>0</v>
      </c>
      <c r="I3589">
        <v>0</v>
      </c>
      <c r="J3589">
        <v>0</v>
      </c>
      <c r="K3589">
        <v>0</v>
      </c>
      <c r="L3589">
        <v>0</v>
      </c>
      <c r="M3589">
        <v>0</v>
      </c>
    </row>
    <row r="3590" spans="2:13" x14ac:dyDescent="0.2">
      <c r="B3590">
        <v>0</v>
      </c>
      <c r="C3590">
        <v>0</v>
      </c>
      <c r="D3590">
        <v>0</v>
      </c>
      <c r="E3590">
        <v>0</v>
      </c>
      <c r="F3590">
        <v>0</v>
      </c>
      <c r="G3590">
        <v>3333333</v>
      </c>
      <c r="H3590">
        <v>0</v>
      </c>
      <c r="I3590">
        <v>0</v>
      </c>
      <c r="J3590">
        <v>0</v>
      </c>
      <c r="K3590">
        <v>0</v>
      </c>
      <c r="L3590">
        <v>0</v>
      </c>
      <c r="M3590">
        <v>0</v>
      </c>
    </row>
    <row r="3591" spans="2:13" x14ac:dyDescent="0.2">
      <c r="B3591">
        <v>0</v>
      </c>
      <c r="C3591">
        <v>0</v>
      </c>
      <c r="D3591">
        <v>0</v>
      </c>
      <c r="E3591">
        <v>0</v>
      </c>
      <c r="F3591">
        <v>0</v>
      </c>
      <c r="G3591">
        <v>3333333</v>
      </c>
      <c r="H3591">
        <v>0</v>
      </c>
      <c r="I3591">
        <v>0</v>
      </c>
      <c r="J3591">
        <v>0</v>
      </c>
      <c r="K3591">
        <v>0</v>
      </c>
      <c r="L3591">
        <v>0</v>
      </c>
      <c r="M3591">
        <v>0</v>
      </c>
    </row>
    <row r="3592" spans="2:13" x14ac:dyDescent="0.2">
      <c r="B3592">
        <v>0</v>
      </c>
      <c r="C3592">
        <v>0</v>
      </c>
      <c r="D3592">
        <v>0</v>
      </c>
      <c r="E3592">
        <v>0</v>
      </c>
      <c r="F3592">
        <v>0</v>
      </c>
      <c r="G3592">
        <v>3333333</v>
      </c>
      <c r="H3592">
        <v>0</v>
      </c>
      <c r="I3592">
        <v>0</v>
      </c>
      <c r="J3592">
        <v>0</v>
      </c>
      <c r="K3592">
        <v>0</v>
      </c>
      <c r="L3592">
        <v>0</v>
      </c>
      <c r="M3592">
        <v>0</v>
      </c>
    </row>
    <row r="3593" spans="2:13" x14ac:dyDescent="0.2">
      <c r="B3593">
        <v>0</v>
      </c>
      <c r="C3593">
        <v>0</v>
      </c>
      <c r="D3593">
        <v>0</v>
      </c>
      <c r="E3593">
        <v>0</v>
      </c>
      <c r="F3593">
        <v>0</v>
      </c>
      <c r="G3593">
        <v>3333333</v>
      </c>
      <c r="H3593">
        <v>0</v>
      </c>
      <c r="I3593">
        <v>0</v>
      </c>
      <c r="J3593">
        <v>0</v>
      </c>
      <c r="K3593">
        <v>0</v>
      </c>
      <c r="L3593">
        <v>0</v>
      </c>
      <c r="M3593">
        <v>0</v>
      </c>
    </row>
    <row r="3594" spans="2:13" x14ac:dyDescent="0.2">
      <c r="B3594">
        <v>0</v>
      </c>
      <c r="C3594">
        <v>0</v>
      </c>
      <c r="D3594">
        <v>0</v>
      </c>
      <c r="E3594">
        <v>0</v>
      </c>
      <c r="F3594">
        <v>0</v>
      </c>
      <c r="G3594">
        <v>3333333</v>
      </c>
      <c r="H3594">
        <v>0</v>
      </c>
      <c r="I3594">
        <v>0</v>
      </c>
      <c r="J3594">
        <v>0</v>
      </c>
      <c r="K3594">
        <v>0</v>
      </c>
      <c r="L3594">
        <v>0</v>
      </c>
      <c r="M3594">
        <v>0</v>
      </c>
    </row>
    <row r="3595" spans="2:13" x14ac:dyDescent="0.2">
      <c r="B3595">
        <v>0</v>
      </c>
      <c r="C3595">
        <v>0</v>
      </c>
      <c r="D3595">
        <v>0</v>
      </c>
      <c r="E3595">
        <v>0</v>
      </c>
      <c r="F3595">
        <v>0</v>
      </c>
      <c r="G3595">
        <v>3333333</v>
      </c>
      <c r="H3595">
        <v>0</v>
      </c>
      <c r="I3595">
        <v>0</v>
      </c>
      <c r="J3595">
        <v>0</v>
      </c>
      <c r="K3595">
        <v>0</v>
      </c>
      <c r="L3595">
        <v>0</v>
      </c>
      <c r="M3595">
        <v>0</v>
      </c>
    </row>
    <row r="3596" spans="2:13" x14ac:dyDescent="0.2">
      <c r="B3596">
        <v>0</v>
      </c>
      <c r="C3596">
        <v>0</v>
      </c>
      <c r="D3596">
        <v>0</v>
      </c>
      <c r="E3596">
        <v>0</v>
      </c>
      <c r="F3596">
        <v>0</v>
      </c>
      <c r="G3596">
        <v>3333333</v>
      </c>
      <c r="H3596">
        <v>0</v>
      </c>
      <c r="I3596">
        <v>0</v>
      </c>
      <c r="J3596">
        <v>0</v>
      </c>
      <c r="K3596">
        <v>0</v>
      </c>
      <c r="L3596">
        <v>0</v>
      </c>
      <c r="M3596">
        <v>0</v>
      </c>
    </row>
    <row r="3597" spans="2:13" x14ac:dyDescent="0.2">
      <c r="B3597">
        <v>0</v>
      </c>
      <c r="C3597">
        <v>0</v>
      </c>
      <c r="D3597">
        <v>0</v>
      </c>
      <c r="E3597">
        <v>0</v>
      </c>
      <c r="F3597">
        <v>0</v>
      </c>
      <c r="G3597">
        <v>3333333</v>
      </c>
      <c r="H3597">
        <v>0</v>
      </c>
      <c r="I3597">
        <v>0</v>
      </c>
      <c r="J3597">
        <v>0</v>
      </c>
      <c r="K3597">
        <v>0</v>
      </c>
      <c r="L3597">
        <v>0</v>
      </c>
      <c r="M3597">
        <v>0</v>
      </c>
    </row>
    <row r="3598" spans="2:13" x14ac:dyDescent="0.2">
      <c r="B3598">
        <v>0</v>
      </c>
      <c r="C3598">
        <v>0</v>
      </c>
      <c r="D3598">
        <v>0</v>
      </c>
      <c r="E3598">
        <v>0</v>
      </c>
      <c r="F3598">
        <v>0</v>
      </c>
      <c r="G3598">
        <v>3333333</v>
      </c>
      <c r="H3598">
        <v>0</v>
      </c>
      <c r="I3598">
        <v>0</v>
      </c>
      <c r="J3598">
        <v>0</v>
      </c>
      <c r="K3598">
        <v>0</v>
      </c>
      <c r="L3598">
        <v>0</v>
      </c>
      <c r="M3598">
        <v>0</v>
      </c>
    </row>
    <row r="3599" spans="2:13" x14ac:dyDescent="0.2">
      <c r="B3599">
        <v>0</v>
      </c>
      <c r="C3599">
        <v>0</v>
      </c>
      <c r="D3599">
        <v>0</v>
      </c>
      <c r="E3599">
        <v>0</v>
      </c>
      <c r="F3599">
        <v>0</v>
      </c>
      <c r="G3599">
        <v>3333333</v>
      </c>
      <c r="H3599">
        <v>0</v>
      </c>
      <c r="I3599">
        <v>0</v>
      </c>
      <c r="J3599">
        <v>0</v>
      </c>
      <c r="K3599">
        <v>0</v>
      </c>
      <c r="L3599">
        <v>0</v>
      </c>
      <c r="M3599">
        <v>0</v>
      </c>
    </row>
    <row r="3600" spans="2:13" x14ac:dyDescent="0.2">
      <c r="B3600">
        <v>0</v>
      </c>
      <c r="C3600">
        <v>0</v>
      </c>
      <c r="D3600">
        <v>0</v>
      </c>
      <c r="E3600">
        <v>0</v>
      </c>
      <c r="F3600">
        <v>0</v>
      </c>
      <c r="G3600">
        <v>3333333</v>
      </c>
      <c r="H3600">
        <v>0</v>
      </c>
      <c r="I3600">
        <v>0</v>
      </c>
      <c r="J3600">
        <v>0</v>
      </c>
      <c r="K3600">
        <v>0</v>
      </c>
      <c r="L3600">
        <v>0</v>
      </c>
      <c r="M3600">
        <v>0</v>
      </c>
    </row>
    <row r="3601" spans="2:13" x14ac:dyDescent="0.2">
      <c r="B3601">
        <v>0</v>
      </c>
      <c r="C3601">
        <v>0</v>
      </c>
      <c r="D3601">
        <v>0</v>
      </c>
      <c r="E3601">
        <v>0</v>
      </c>
      <c r="F3601">
        <v>0</v>
      </c>
      <c r="G3601">
        <v>3333333</v>
      </c>
      <c r="H3601">
        <v>0</v>
      </c>
      <c r="I3601">
        <v>0</v>
      </c>
      <c r="J3601">
        <v>0</v>
      </c>
      <c r="K3601">
        <v>0</v>
      </c>
      <c r="L3601">
        <v>0</v>
      </c>
      <c r="M3601">
        <v>0</v>
      </c>
    </row>
    <row r="3602" spans="2:13" x14ac:dyDescent="0.2">
      <c r="B3602">
        <v>0</v>
      </c>
      <c r="C3602">
        <v>0</v>
      </c>
      <c r="D3602">
        <v>0</v>
      </c>
      <c r="E3602">
        <v>0</v>
      </c>
      <c r="F3602">
        <v>0</v>
      </c>
      <c r="G3602">
        <v>3333333</v>
      </c>
      <c r="H3602">
        <v>0</v>
      </c>
      <c r="I3602">
        <v>0</v>
      </c>
      <c r="J3602">
        <v>0</v>
      </c>
      <c r="K3602">
        <v>0</v>
      </c>
      <c r="L3602">
        <v>0</v>
      </c>
      <c r="M3602">
        <v>0</v>
      </c>
    </row>
    <row r="3603" spans="2:13" x14ac:dyDescent="0.2">
      <c r="B3603">
        <v>0</v>
      </c>
      <c r="C3603">
        <v>0</v>
      </c>
      <c r="D3603">
        <v>0</v>
      </c>
      <c r="E3603">
        <v>0</v>
      </c>
      <c r="F3603">
        <v>0</v>
      </c>
      <c r="G3603">
        <v>3333333</v>
      </c>
      <c r="H3603">
        <v>0</v>
      </c>
      <c r="I3603">
        <v>0</v>
      </c>
      <c r="J3603">
        <v>0</v>
      </c>
      <c r="K3603">
        <v>0</v>
      </c>
      <c r="L3603">
        <v>0</v>
      </c>
      <c r="M3603">
        <v>0</v>
      </c>
    </row>
    <row r="3604" spans="2:13" x14ac:dyDescent="0.2">
      <c r="B3604">
        <v>0</v>
      </c>
      <c r="C3604">
        <v>0</v>
      </c>
      <c r="D3604">
        <v>0</v>
      </c>
      <c r="E3604">
        <v>0</v>
      </c>
      <c r="F3604">
        <v>0</v>
      </c>
      <c r="G3604">
        <v>3333333</v>
      </c>
      <c r="H3604">
        <v>0</v>
      </c>
      <c r="I3604">
        <v>0</v>
      </c>
      <c r="J3604">
        <v>0</v>
      </c>
      <c r="K3604">
        <v>0</v>
      </c>
      <c r="L3604">
        <v>0</v>
      </c>
      <c r="M3604">
        <v>0</v>
      </c>
    </row>
    <row r="3605" spans="2:13" x14ac:dyDescent="0.2">
      <c r="B3605">
        <v>0</v>
      </c>
      <c r="C3605">
        <v>0</v>
      </c>
      <c r="D3605">
        <v>0</v>
      </c>
      <c r="E3605">
        <v>0</v>
      </c>
      <c r="F3605">
        <v>0</v>
      </c>
      <c r="G3605">
        <v>3333333</v>
      </c>
      <c r="H3605">
        <v>0</v>
      </c>
      <c r="I3605">
        <v>0</v>
      </c>
      <c r="J3605">
        <v>0</v>
      </c>
      <c r="K3605">
        <v>0</v>
      </c>
      <c r="L3605">
        <v>0</v>
      </c>
      <c r="M3605">
        <v>0</v>
      </c>
    </row>
    <row r="3606" spans="2:13" x14ac:dyDescent="0.2">
      <c r="B3606">
        <v>0</v>
      </c>
      <c r="C3606">
        <v>0</v>
      </c>
      <c r="D3606">
        <v>0</v>
      </c>
      <c r="E3606">
        <v>0</v>
      </c>
      <c r="F3606">
        <v>0</v>
      </c>
      <c r="G3606">
        <v>3333333</v>
      </c>
      <c r="H3606">
        <v>0</v>
      </c>
      <c r="I3606">
        <v>0</v>
      </c>
      <c r="J3606">
        <v>0</v>
      </c>
      <c r="K3606">
        <v>0</v>
      </c>
      <c r="L3606">
        <v>0</v>
      </c>
      <c r="M3606">
        <v>0</v>
      </c>
    </row>
    <row r="3607" spans="2:13" x14ac:dyDescent="0.2">
      <c r="B3607">
        <v>0</v>
      </c>
      <c r="C3607">
        <v>0</v>
      </c>
      <c r="D3607">
        <v>0</v>
      </c>
      <c r="E3607">
        <v>0</v>
      </c>
      <c r="F3607">
        <v>0</v>
      </c>
      <c r="G3607">
        <v>3333333</v>
      </c>
      <c r="H3607">
        <v>0</v>
      </c>
      <c r="I3607">
        <v>0</v>
      </c>
      <c r="J3607">
        <v>0</v>
      </c>
      <c r="K3607">
        <v>0</v>
      </c>
      <c r="L3607">
        <v>0</v>
      </c>
      <c r="M3607">
        <v>0</v>
      </c>
    </row>
    <row r="3608" spans="2:13" x14ac:dyDescent="0.2">
      <c r="B3608">
        <v>0</v>
      </c>
      <c r="C3608">
        <v>0</v>
      </c>
      <c r="D3608">
        <v>0</v>
      </c>
      <c r="E3608">
        <v>0</v>
      </c>
      <c r="F3608">
        <v>0</v>
      </c>
      <c r="G3608">
        <v>3333333</v>
      </c>
      <c r="H3608">
        <v>0</v>
      </c>
      <c r="I3608">
        <v>0</v>
      </c>
      <c r="J3608">
        <v>0</v>
      </c>
      <c r="K3608">
        <v>0</v>
      </c>
      <c r="L3608">
        <v>0</v>
      </c>
      <c r="M3608">
        <v>0</v>
      </c>
    </row>
    <row r="3609" spans="2:13" x14ac:dyDescent="0.2">
      <c r="B3609">
        <v>0</v>
      </c>
      <c r="C3609">
        <v>0</v>
      </c>
      <c r="D3609">
        <v>0</v>
      </c>
      <c r="E3609">
        <v>0</v>
      </c>
      <c r="F3609">
        <v>0</v>
      </c>
      <c r="G3609">
        <v>3333333</v>
      </c>
      <c r="H3609">
        <v>0</v>
      </c>
      <c r="I3609">
        <v>0</v>
      </c>
      <c r="J3609">
        <v>0</v>
      </c>
      <c r="K3609">
        <v>0</v>
      </c>
      <c r="L3609">
        <v>0</v>
      </c>
      <c r="M3609">
        <v>0</v>
      </c>
    </row>
    <row r="3610" spans="2:13" x14ac:dyDescent="0.2">
      <c r="B3610">
        <v>0</v>
      </c>
      <c r="C3610">
        <v>0</v>
      </c>
      <c r="D3610">
        <v>0</v>
      </c>
      <c r="E3610">
        <v>0</v>
      </c>
      <c r="F3610">
        <v>0</v>
      </c>
      <c r="G3610">
        <v>3333333</v>
      </c>
      <c r="H3610">
        <v>0</v>
      </c>
      <c r="I3610">
        <v>0</v>
      </c>
      <c r="J3610">
        <v>0</v>
      </c>
      <c r="K3610">
        <v>0</v>
      </c>
      <c r="L3610">
        <v>0</v>
      </c>
      <c r="M3610">
        <v>0</v>
      </c>
    </row>
    <row r="3611" spans="2:13" x14ac:dyDescent="0.2">
      <c r="B3611">
        <v>0</v>
      </c>
      <c r="C3611">
        <v>0</v>
      </c>
      <c r="D3611">
        <v>0</v>
      </c>
      <c r="E3611">
        <v>0</v>
      </c>
      <c r="F3611">
        <v>0</v>
      </c>
      <c r="G3611">
        <v>3333333</v>
      </c>
      <c r="H3611">
        <v>0</v>
      </c>
      <c r="I3611">
        <v>0</v>
      </c>
      <c r="J3611">
        <v>0</v>
      </c>
      <c r="K3611">
        <v>0</v>
      </c>
      <c r="L3611">
        <v>0</v>
      </c>
      <c r="M3611">
        <v>0</v>
      </c>
    </row>
    <row r="3612" spans="2:13" x14ac:dyDescent="0.2">
      <c r="B3612">
        <v>0</v>
      </c>
      <c r="C3612">
        <v>0</v>
      </c>
      <c r="D3612">
        <v>0</v>
      </c>
      <c r="E3612">
        <v>0</v>
      </c>
      <c r="F3612">
        <v>0</v>
      </c>
      <c r="G3612">
        <v>3333333</v>
      </c>
      <c r="H3612">
        <v>0</v>
      </c>
      <c r="I3612">
        <v>0</v>
      </c>
      <c r="J3612">
        <v>0</v>
      </c>
      <c r="K3612">
        <v>0</v>
      </c>
      <c r="L3612">
        <v>0</v>
      </c>
      <c r="M3612">
        <v>0</v>
      </c>
    </row>
    <row r="3613" spans="2:13" x14ac:dyDescent="0.2">
      <c r="B3613">
        <v>0</v>
      </c>
      <c r="C3613">
        <v>0</v>
      </c>
      <c r="D3613">
        <v>0</v>
      </c>
      <c r="E3613">
        <v>0</v>
      </c>
      <c r="F3613">
        <v>0</v>
      </c>
      <c r="G3613">
        <v>3333333</v>
      </c>
      <c r="H3613">
        <v>0</v>
      </c>
      <c r="I3613">
        <v>0</v>
      </c>
      <c r="J3613">
        <v>0</v>
      </c>
      <c r="K3613">
        <v>0</v>
      </c>
      <c r="L3613">
        <v>0</v>
      </c>
      <c r="M3613">
        <v>0</v>
      </c>
    </row>
    <row r="3614" spans="2:13" x14ac:dyDescent="0.2">
      <c r="B3614">
        <v>0</v>
      </c>
      <c r="C3614">
        <v>0</v>
      </c>
      <c r="D3614">
        <v>0</v>
      </c>
      <c r="E3614">
        <v>0</v>
      </c>
      <c r="F3614">
        <v>0</v>
      </c>
      <c r="G3614">
        <v>3333333</v>
      </c>
      <c r="H3614">
        <v>0</v>
      </c>
      <c r="I3614">
        <v>0</v>
      </c>
      <c r="J3614">
        <v>0</v>
      </c>
      <c r="K3614">
        <v>0</v>
      </c>
      <c r="L3614">
        <v>0</v>
      </c>
      <c r="M3614">
        <v>0</v>
      </c>
    </row>
    <row r="3615" spans="2:13" x14ac:dyDescent="0.2">
      <c r="B3615">
        <v>0</v>
      </c>
      <c r="C3615">
        <v>0</v>
      </c>
      <c r="D3615">
        <v>0</v>
      </c>
      <c r="E3615">
        <v>0</v>
      </c>
      <c r="F3615">
        <v>0</v>
      </c>
      <c r="G3615">
        <v>3333333</v>
      </c>
      <c r="H3615">
        <v>0</v>
      </c>
      <c r="I3615">
        <v>0</v>
      </c>
      <c r="J3615">
        <v>0</v>
      </c>
      <c r="K3615">
        <v>0</v>
      </c>
      <c r="L3615">
        <v>0</v>
      </c>
      <c r="M3615">
        <v>0</v>
      </c>
    </row>
    <row r="3616" spans="2:13" x14ac:dyDescent="0.2">
      <c r="B3616">
        <v>0</v>
      </c>
      <c r="C3616">
        <v>0</v>
      </c>
      <c r="D3616">
        <v>0</v>
      </c>
      <c r="E3616">
        <v>0</v>
      </c>
      <c r="F3616">
        <v>0</v>
      </c>
      <c r="G3616">
        <v>3333333</v>
      </c>
      <c r="H3616">
        <v>0</v>
      </c>
      <c r="I3616">
        <v>0</v>
      </c>
      <c r="J3616">
        <v>0</v>
      </c>
      <c r="K3616">
        <v>0</v>
      </c>
      <c r="L3616">
        <v>0</v>
      </c>
      <c r="M3616">
        <v>0</v>
      </c>
    </row>
    <row r="3617" spans="2:13" x14ac:dyDescent="0.2">
      <c r="B3617">
        <v>0</v>
      </c>
      <c r="C3617">
        <v>0</v>
      </c>
      <c r="D3617">
        <v>0</v>
      </c>
      <c r="E3617">
        <v>0</v>
      </c>
      <c r="F3617">
        <v>0</v>
      </c>
      <c r="G3617">
        <v>3333333</v>
      </c>
      <c r="H3617">
        <v>0</v>
      </c>
      <c r="I3617">
        <v>0</v>
      </c>
      <c r="J3617">
        <v>0</v>
      </c>
      <c r="K3617">
        <v>0</v>
      </c>
      <c r="L3617">
        <v>0</v>
      </c>
      <c r="M3617">
        <v>0</v>
      </c>
    </row>
    <row r="3618" spans="2:13" x14ac:dyDescent="0.2">
      <c r="B3618">
        <v>0</v>
      </c>
      <c r="C3618">
        <v>0</v>
      </c>
      <c r="D3618">
        <v>0</v>
      </c>
      <c r="E3618">
        <v>0</v>
      </c>
      <c r="F3618">
        <v>0</v>
      </c>
      <c r="G3618">
        <v>3333333</v>
      </c>
      <c r="H3618">
        <v>0</v>
      </c>
      <c r="I3618">
        <v>0</v>
      </c>
      <c r="J3618">
        <v>0</v>
      </c>
      <c r="K3618">
        <v>0</v>
      </c>
      <c r="L3618">
        <v>0</v>
      </c>
      <c r="M3618">
        <v>0</v>
      </c>
    </row>
    <row r="3619" spans="2:13" x14ac:dyDescent="0.2">
      <c r="B3619">
        <v>0</v>
      </c>
      <c r="C3619">
        <v>0</v>
      </c>
      <c r="D3619">
        <v>0</v>
      </c>
      <c r="E3619">
        <v>0</v>
      </c>
      <c r="F3619">
        <v>0</v>
      </c>
      <c r="G3619">
        <v>3333333</v>
      </c>
      <c r="H3619">
        <v>0</v>
      </c>
      <c r="I3619">
        <v>0</v>
      </c>
      <c r="J3619">
        <v>0</v>
      </c>
      <c r="K3619">
        <v>0</v>
      </c>
      <c r="L3619">
        <v>0</v>
      </c>
      <c r="M3619">
        <v>0</v>
      </c>
    </row>
    <row r="3620" spans="2:13" x14ac:dyDescent="0.2">
      <c r="B3620">
        <v>0</v>
      </c>
      <c r="C3620">
        <v>0</v>
      </c>
      <c r="D3620">
        <v>0</v>
      </c>
      <c r="E3620">
        <v>0</v>
      </c>
      <c r="F3620">
        <v>0</v>
      </c>
      <c r="G3620">
        <v>3333333</v>
      </c>
      <c r="H3620">
        <v>0</v>
      </c>
      <c r="I3620">
        <v>0</v>
      </c>
      <c r="J3620">
        <v>0</v>
      </c>
      <c r="K3620">
        <v>0</v>
      </c>
      <c r="L3620">
        <v>0</v>
      </c>
      <c r="M3620">
        <v>0</v>
      </c>
    </row>
    <row r="3621" spans="2:13" x14ac:dyDescent="0.2">
      <c r="B3621">
        <v>0</v>
      </c>
      <c r="C3621">
        <v>0</v>
      </c>
      <c r="D3621">
        <v>0</v>
      </c>
      <c r="E3621">
        <v>0</v>
      </c>
      <c r="F3621">
        <v>0</v>
      </c>
      <c r="G3621">
        <v>3333333</v>
      </c>
      <c r="H3621">
        <v>0</v>
      </c>
      <c r="I3621">
        <v>0</v>
      </c>
      <c r="J3621">
        <v>0</v>
      </c>
      <c r="K3621">
        <v>0</v>
      </c>
      <c r="L3621">
        <v>0</v>
      </c>
      <c r="M3621">
        <v>0</v>
      </c>
    </row>
    <row r="3622" spans="2:13" x14ac:dyDescent="0.2">
      <c r="B3622">
        <v>0</v>
      </c>
      <c r="C3622">
        <v>0</v>
      </c>
      <c r="D3622">
        <v>0</v>
      </c>
      <c r="E3622">
        <v>0</v>
      </c>
      <c r="F3622">
        <v>0</v>
      </c>
      <c r="G3622">
        <v>3333333</v>
      </c>
      <c r="H3622">
        <v>0</v>
      </c>
      <c r="I3622">
        <v>0</v>
      </c>
      <c r="J3622">
        <v>0</v>
      </c>
      <c r="K3622">
        <v>0</v>
      </c>
      <c r="L3622">
        <v>0</v>
      </c>
      <c r="M3622">
        <v>0</v>
      </c>
    </row>
    <row r="3623" spans="2:13" x14ac:dyDescent="0.2">
      <c r="B3623">
        <v>0</v>
      </c>
      <c r="C3623">
        <v>0</v>
      </c>
      <c r="D3623">
        <v>0</v>
      </c>
      <c r="E3623">
        <v>0</v>
      </c>
      <c r="F3623">
        <v>0</v>
      </c>
      <c r="G3623">
        <v>3333333</v>
      </c>
      <c r="H3623">
        <v>0</v>
      </c>
      <c r="I3623">
        <v>0</v>
      </c>
      <c r="J3623">
        <v>0</v>
      </c>
      <c r="K3623">
        <v>0</v>
      </c>
      <c r="L3623">
        <v>0</v>
      </c>
      <c r="M3623">
        <v>0</v>
      </c>
    </row>
    <row r="3624" spans="2:13" x14ac:dyDescent="0.2">
      <c r="B3624">
        <v>0</v>
      </c>
      <c r="C3624">
        <v>0</v>
      </c>
      <c r="D3624">
        <v>0</v>
      </c>
      <c r="E3624">
        <v>0</v>
      </c>
      <c r="F3624">
        <v>0</v>
      </c>
      <c r="G3624">
        <v>3333333</v>
      </c>
      <c r="H3624">
        <v>0</v>
      </c>
      <c r="I3624">
        <v>0</v>
      </c>
      <c r="J3624">
        <v>0</v>
      </c>
      <c r="K3624">
        <v>0</v>
      </c>
      <c r="L3624">
        <v>0</v>
      </c>
      <c r="M3624">
        <v>0</v>
      </c>
    </row>
    <row r="3625" spans="2:13" x14ac:dyDescent="0.2">
      <c r="B3625">
        <v>0</v>
      </c>
      <c r="C3625">
        <v>0</v>
      </c>
      <c r="D3625">
        <v>0</v>
      </c>
      <c r="E3625">
        <v>0</v>
      </c>
      <c r="F3625">
        <v>0</v>
      </c>
      <c r="G3625">
        <v>3333333</v>
      </c>
      <c r="H3625">
        <v>0</v>
      </c>
      <c r="I3625">
        <v>0</v>
      </c>
      <c r="J3625">
        <v>0</v>
      </c>
      <c r="K3625">
        <v>0</v>
      </c>
      <c r="L3625">
        <v>0</v>
      </c>
      <c r="M3625">
        <v>0</v>
      </c>
    </row>
    <row r="3626" spans="2:13" x14ac:dyDescent="0.2">
      <c r="B3626">
        <v>0</v>
      </c>
      <c r="C3626">
        <v>0</v>
      </c>
      <c r="D3626">
        <v>0</v>
      </c>
      <c r="E3626">
        <v>0</v>
      </c>
      <c r="F3626">
        <v>0</v>
      </c>
      <c r="G3626">
        <v>3333333</v>
      </c>
      <c r="H3626">
        <v>0</v>
      </c>
      <c r="I3626">
        <v>0</v>
      </c>
      <c r="J3626">
        <v>0</v>
      </c>
      <c r="K3626">
        <v>0</v>
      </c>
      <c r="L3626">
        <v>0</v>
      </c>
      <c r="M3626">
        <v>0</v>
      </c>
    </row>
    <row r="3627" spans="2:13" x14ac:dyDescent="0.2">
      <c r="B3627">
        <v>0</v>
      </c>
      <c r="C3627">
        <v>0</v>
      </c>
      <c r="D3627">
        <v>0</v>
      </c>
      <c r="E3627">
        <v>0</v>
      </c>
      <c r="F3627">
        <v>0</v>
      </c>
      <c r="G3627">
        <v>3333333</v>
      </c>
      <c r="H3627">
        <v>0</v>
      </c>
      <c r="I3627">
        <v>0</v>
      </c>
      <c r="J3627">
        <v>0</v>
      </c>
      <c r="K3627">
        <v>0</v>
      </c>
      <c r="L3627">
        <v>0</v>
      </c>
      <c r="M3627">
        <v>0</v>
      </c>
    </row>
    <row r="3628" spans="2:13" x14ac:dyDescent="0.2">
      <c r="B3628">
        <v>0</v>
      </c>
      <c r="C3628">
        <v>0</v>
      </c>
      <c r="D3628">
        <v>0</v>
      </c>
      <c r="E3628">
        <v>0</v>
      </c>
      <c r="F3628">
        <v>0</v>
      </c>
      <c r="G3628">
        <v>3333333</v>
      </c>
      <c r="H3628">
        <v>0</v>
      </c>
      <c r="I3628">
        <v>0</v>
      </c>
      <c r="J3628">
        <v>0</v>
      </c>
      <c r="K3628">
        <v>0</v>
      </c>
      <c r="L3628">
        <v>0</v>
      </c>
      <c r="M3628">
        <v>0</v>
      </c>
    </row>
    <row r="3629" spans="2:13" x14ac:dyDescent="0.2">
      <c r="B3629">
        <v>0</v>
      </c>
      <c r="C3629">
        <v>0</v>
      </c>
      <c r="D3629">
        <v>0</v>
      </c>
      <c r="E3629">
        <v>0</v>
      </c>
      <c r="F3629">
        <v>0</v>
      </c>
      <c r="G3629">
        <v>3333333</v>
      </c>
      <c r="H3629">
        <v>0</v>
      </c>
      <c r="I3629">
        <v>0</v>
      </c>
      <c r="J3629">
        <v>0</v>
      </c>
      <c r="K3629">
        <v>0</v>
      </c>
      <c r="L3629">
        <v>0</v>
      </c>
      <c r="M3629">
        <v>0</v>
      </c>
    </row>
    <row r="3630" spans="2:13" x14ac:dyDescent="0.2">
      <c r="B3630">
        <v>0</v>
      </c>
      <c r="C3630">
        <v>0</v>
      </c>
      <c r="D3630">
        <v>0</v>
      </c>
      <c r="E3630">
        <v>0</v>
      </c>
      <c r="F3630">
        <v>0</v>
      </c>
      <c r="G3630">
        <v>3333333</v>
      </c>
      <c r="H3630">
        <v>0</v>
      </c>
      <c r="I3630">
        <v>0</v>
      </c>
      <c r="J3630">
        <v>0</v>
      </c>
      <c r="K3630">
        <v>0</v>
      </c>
      <c r="L3630">
        <v>0</v>
      </c>
      <c r="M3630">
        <v>0</v>
      </c>
    </row>
    <row r="3631" spans="2:13" x14ac:dyDescent="0.2">
      <c r="B3631">
        <v>0</v>
      </c>
      <c r="C3631">
        <v>0</v>
      </c>
      <c r="D3631">
        <v>0</v>
      </c>
      <c r="E3631">
        <v>0</v>
      </c>
      <c r="F3631">
        <v>0</v>
      </c>
      <c r="G3631">
        <v>3333333</v>
      </c>
      <c r="H3631">
        <v>0</v>
      </c>
      <c r="I3631">
        <v>0</v>
      </c>
      <c r="J3631">
        <v>0</v>
      </c>
      <c r="K3631">
        <v>0</v>
      </c>
      <c r="L3631">
        <v>0</v>
      </c>
      <c r="M3631">
        <v>0</v>
      </c>
    </row>
    <row r="3632" spans="2:13" x14ac:dyDescent="0.2">
      <c r="B3632">
        <v>0</v>
      </c>
      <c r="C3632">
        <v>0</v>
      </c>
      <c r="D3632">
        <v>0</v>
      </c>
      <c r="E3632">
        <v>0</v>
      </c>
      <c r="F3632">
        <v>0</v>
      </c>
      <c r="G3632">
        <v>3333333</v>
      </c>
      <c r="H3632">
        <v>0</v>
      </c>
      <c r="I3632">
        <v>0</v>
      </c>
      <c r="J3632">
        <v>0</v>
      </c>
      <c r="K3632">
        <v>0</v>
      </c>
      <c r="L3632">
        <v>0</v>
      </c>
      <c r="M3632">
        <v>0</v>
      </c>
    </row>
    <row r="3633" spans="2:13" x14ac:dyDescent="0.2">
      <c r="B3633">
        <v>0</v>
      </c>
      <c r="C3633">
        <v>0</v>
      </c>
      <c r="D3633">
        <v>0</v>
      </c>
      <c r="E3633">
        <v>0</v>
      </c>
      <c r="F3633">
        <v>0</v>
      </c>
      <c r="G3633">
        <v>3333333</v>
      </c>
      <c r="H3633">
        <v>0</v>
      </c>
      <c r="I3633">
        <v>0</v>
      </c>
      <c r="J3633">
        <v>0</v>
      </c>
      <c r="K3633">
        <v>0</v>
      </c>
      <c r="L3633">
        <v>0</v>
      </c>
      <c r="M3633">
        <v>0</v>
      </c>
    </row>
    <row r="3634" spans="2:13" x14ac:dyDescent="0.2">
      <c r="B3634">
        <v>0</v>
      </c>
      <c r="C3634">
        <v>0</v>
      </c>
      <c r="D3634">
        <v>0</v>
      </c>
      <c r="E3634">
        <v>0</v>
      </c>
      <c r="F3634">
        <v>0</v>
      </c>
      <c r="G3634">
        <v>3333333</v>
      </c>
      <c r="H3634">
        <v>0</v>
      </c>
      <c r="I3634">
        <v>0</v>
      </c>
      <c r="J3634">
        <v>0</v>
      </c>
      <c r="K3634">
        <v>0</v>
      </c>
      <c r="L3634">
        <v>0</v>
      </c>
      <c r="M3634">
        <v>0</v>
      </c>
    </row>
    <row r="3635" spans="2:13" x14ac:dyDescent="0.2">
      <c r="B3635">
        <v>0</v>
      </c>
      <c r="C3635">
        <v>0</v>
      </c>
      <c r="D3635">
        <v>0</v>
      </c>
      <c r="E3635">
        <v>0</v>
      </c>
      <c r="F3635">
        <v>0</v>
      </c>
      <c r="G3635">
        <v>3333333</v>
      </c>
      <c r="H3635">
        <v>0</v>
      </c>
      <c r="I3635">
        <v>0</v>
      </c>
      <c r="J3635">
        <v>0</v>
      </c>
      <c r="K3635">
        <v>0</v>
      </c>
      <c r="L3635">
        <v>0</v>
      </c>
      <c r="M3635">
        <v>0</v>
      </c>
    </row>
    <row r="3636" spans="2:13" x14ac:dyDescent="0.2">
      <c r="B3636">
        <v>0</v>
      </c>
      <c r="C3636">
        <v>0</v>
      </c>
      <c r="D3636">
        <v>0</v>
      </c>
      <c r="E3636">
        <v>0</v>
      </c>
      <c r="F3636">
        <v>0</v>
      </c>
      <c r="G3636">
        <v>3333333</v>
      </c>
      <c r="H3636">
        <v>0</v>
      </c>
      <c r="I3636">
        <v>0</v>
      </c>
      <c r="J3636">
        <v>0</v>
      </c>
      <c r="K3636">
        <v>0</v>
      </c>
      <c r="L3636">
        <v>0</v>
      </c>
      <c r="M3636">
        <v>0</v>
      </c>
    </row>
    <row r="3637" spans="2:13" x14ac:dyDescent="0.2">
      <c r="B3637">
        <v>0</v>
      </c>
      <c r="C3637">
        <v>0</v>
      </c>
      <c r="D3637">
        <v>0</v>
      </c>
      <c r="E3637">
        <v>0</v>
      </c>
      <c r="F3637">
        <v>0</v>
      </c>
      <c r="G3637">
        <v>3333333</v>
      </c>
      <c r="H3637">
        <v>0</v>
      </c>
      <c r="I3637">
        <v>0</v>
      </c>
      <c r="J3637">
        <v>0</v>
      </c>
      <c r="K3637">
        <v>0</v>
      </c>
      <c r="L3637">
        <v>0</v>
      </c>
      <c r="M3637">
        <v>0</v>
      </c>
    </row>
    <row r="3638" spans="2:13" x14ac:dyDescent="0.2">
      <c r="B3638">
        <v>0</v>
      </c>
      <c r="C3638">
        <v>0</v>
      </c>
      <c r="D3638">
        <v>0</v>
      </c>
      <c r="E3638">
        <v>0</v>
      </c>
      <c r="F3638">
        <v>0</v>
      </c>
      <c r="G3638">
        <v>3333333</v>
      </c>
      <c r="H3638">
        <v>0</v>
      </c>
      <c r="I3638">
        <v>0</v>
      </c>
      <c r="J3638">
        <v>0</v>
      </c>
      <c r="K3638">
        <v>0</v>
      </c>
      <c r="L3638">
        <v>0</v>
      </c>
      <c r="M3638">
        <v>0</v>
      </c>
    </row>
    <row r="3639" spans="2:13" x14ac:dyDescent="0.2">
      <c r="B3639">
        <v>0</v>
      </c>
      <c r="C3639">
        <v>0</v>
      </c>
      <c r="D3639">
        <v>0</v>
      </c>
      <c r="E3639">
        <v>0</v>
      </c>
      <c r="F3639">
        <v>0</v>
      </c>
      <c r="G3639">
        <v>3333333</v>
      </c>
      <c r="H3639">
        <v>0</v>
      </c>
      <c r="I3639">
        <v>0</v>
      </c>
      <c r="J3639">
        <v>0</v>
      </c>
      <c r="K3639">
        <v>0</v>
      </c>
      <c r="L3639">
        <v>0</v>
      </c>
      <c r="M3639">
        <v>0</v>
      </c>
    </row>
    <row r="3640" spans="2:13" x14ac:dyDescent="0.2">
      <c r="B3640">
        <v>0</v>
      </c>
      <c r="C3640">
        <v>0</v>
      </c>
      <c r="D3640">
        <v>0</v>
      </c>
      <c r="E3640">
        <v>0</v>
      </c>
      <c r="F3640">
        <v>0</v>
      </c>
      <c r="G3640">
        <v>3333333</v>
      </c>
      <c r="H3640">
        <v>0</v>
      </c>
      <c r="I3640">
        <v>0</v>
      </c>
      <c r="J3640">
        <v>0</v>
      </c>
      <c r="K3640">
        <v>0</v>
      </c>
      <c r="L3640">
        <v>0</v>
      </c>
      <c r="M3640">
        <v>0</v>
      </c>
    </row>
    <row r="3641" spans="2:13" x14ac:dyDescent="0.2">
      <c r="B3641">
        <v>0</v>
      </c>
      <c r="C3641">
        <v>0</v>
      </c>
      <c r="D3641">
        <v>0</v>
      </c>
      <c r="E3641">
        <v>0</v>
      </c>
      <c r="F3641">
        <v>0</v>
      </c>
      <c r="G3641">
        <v>3333333</v>
      </c>
      <c r="H3641">
        <v>0</v>
      </c>
      <c r="I3641">
        <v>0</v>
      </c>
      <c r="J3641">
        <v>0</v>
      </c>
      <c r="K3641">
        <v>0</v>
      </c>
      <c r="L3641">
        <v>0</v>
      </c>
      <c r="M3641">
        <v>0</v>
      </c>
    </row>
    <row r="3642" spans="2:13" x14ac:dyDescent="0.2">
      <c r="B3642">
        <v>0</v>
      </c>
      <c r="C3642">
        <v>0</v>
      </c>
      <c r="D3642">
        <v>0</v>
      </c>
      <c r="E3642">
        <v>0</v>
      </c>
      <c r="F3642">
        <v>0</v>
      </c>
      <c r="G3642">
        <v>3333333</v>
      </c>
      <c r="H3642">
        <v>0</v>
      </c>
      <c r="I3642">
        <v>0</v>
      </c>
      <c r="J3642">
        <v>0</v>
      </c>
      <c r="K3642">
        <v>0</v>
      </c>
      <c r="L3642">
        <v>0</v>
      </c>
      <c r="M3642">
        <v>0</v>
      </c>
    </row>
    <row r="3643" spans="2:13" x14ac:dyDescent="0.2">
      <c r="B3643">
        <v>0</v>
      </c>
      <c r="C3643">
        <v>0</v>
      </c>
      <c r="D3643">
        <v>0</v>
      </c>
      <c r="E3643">
        <v>0</v>
      </c>
      <c r="F3643">
        <v>0</v>
      </c>
      <c r="G3643">
        <v>3333333</v>
      </c>
      <c r="H3643">
        <v>0</v>
      </c>
      <c r="I3643">
        <v>0</v>
      </c>
      <c r="J3643">
        <v>0</v>
      </c>
      <c r="K3643">
        <v>0</v>
      </c>
      <c r="L3643">
        <v>0</v>
      </c>
      <c r="M3643">
        <v>0</v>
      </c>
    </row>
    <row r="3644" spans="2:13" x14ac:dyDescent="0.2">
      <c r="B3644">
        <v>0</v>
      </c>
      <c r="C3644">
        <v>0</v>
      </c>
      <c r="D3644">
        <v>0</v>
      </c>
      <c r="E3644">
        <v>0</v>
      </c>
      <c r="F3644">
        <v>0</v>
      </c>
      <c r="G3644">
        <v>3333333</v>
      </c>
      <c r="H3644">
        <v>0</v>
      </c>
      <c r="I3644">
        <v>0</v>
      </c>
      <c r="J3644">
        <v>0</v>
      </c>
      <c r="K3644">
        <v>0</v>
      </c>
      <c r="L3644">
        <v>0</v>
      </c>
      <c r="M3644">
        <v>0</v>
      </c>
    </row>
    <row r="3645" spans="2:13" x14ac:dyDescent="0.2">
      <c r="B3645">
        <v>0</v>
      </c>
      <c r="C3645">
        <v>0</v>
      </c>
      <c r="D3645">
        <v>0</v>
      </c>
      <c r="E3645">
        <v>0</v>
      </c>
      <c r="F3645">
        <v>0</v>
      </c>
      <c r="G3645">
        <v>3333333</v>
      </c>
      <c r="H3645">
        <v>0</v>
      </c>
      <c r="I3645">
        <v>0</v>
      </c>
      <c r="J3645">
        <v>0</v>
      </c>
      <c r="K3645">
        <v>0</v>
      </c>
      <c r="L3645">
        <v>0</v>
      </c>
      <c r="M3645">
        <v>0</v>
      </c>
    </row>
    <row r="3646" spans="2:13" x14ac:dyDescent="0.2">
      <c r="B3646">
        <v>0</v>
      </c>
      <c r="C3646">
        <v>0</v>
      </c>
      <c r="D3646">
        <v>0</v>
      </c>
      <c r="E3646">
        <v>0</v>
      </c>
      <c r="F3646">
        <v>0</v>
      </c>
      <c r="G3646">
        <v>3333333</v>
      </c>
      <c r="H3646">
        <v>0</v>
      </c>
      <c r="I3646">
        <v>0</v>
      </c>
      <c r="J3646">
        <v>0</v>
      </c>
      <c r="K3646">
        <v>0</v>
      </c>
      <c r="L3646">
        <v>0</v>
      </c>
      <c r="M3646">
        <v>0</v>
      </c>
    </row>
    <row r="3647" spans="2:13" x14ac:dyDescent="0.2">
      <c r="B3647">
        <v>0</v>
      </c>
      <c r="C3647">
        <v>0</v>
      </c>
      <c r="D3647">
        <v>0</v>
      </c>
      <c r="E3647">
        <v>0</v>
      </c>
      <c r="F3647">
        <v>0</v>
      </c>
      <c r="G3647">
        <v>3333333</v>
      </c>
      <c r="H3647">
        <v>0</v>
      </c>
      <c r="I3647">
        <v>0</v>
      </c>
      <c r="J3647">
        <v>0</v>
      </c>
      <c r="K3647">
        <v>0</v>
      </c>
      <c r="L3647">
        <v>0</v>
      </c>
      <c r="M3647">
        <v>0</v>
      </c>
    </row>
    <row r="3648" spans="2:13" x14ac:dyDescent="0.2">
      <c r="B3648">
        <v>0</v>
      </c>
      <c r="C3648">
        <v>0</v>
      </c>
      <c r="D3648">
        <v>0</v>
      </c>
      <c r="E3648">
        <v>0</v>
      </c>
      <c r="F3648">
        <v>0</v>
      </c>
      <c r="G3648">
        <v>3333333</v>
      </c>
      <c r="H3648">
        <v>0</v>
      </c>
      <c r="I3648">
        <v>0</v>
      </c>
      <c r="J3648">
        <v>0</v>
      </c>
      <c r="K3648">
        <v>0</v>
      </c>
      <c r="L3648">
        <v>0</v>
      </c>
      <c r="M3648">
        <v>0</v>
      </c>
    </row>
    <row r="3649" spans="2:13" x14ac:dyDescent="0.2">
      <c r="B3649">
        <v>0</v>
      </c>
      <c r="C3649">
        <v>0</v>
      </c>
      <c r="D3649">
        <v>0</v>
      </c>
      <c r="E3649">
        <v>0</v>
      </c>
      <c r="F3649">
        <v>0</v>
      </c>
      <c r="G3649">
        <v>3333333</v>
      </c>
      <c r="H3649">
        <v>0</v>
      </c>
      <c r="I3649">
        <v>0</v>
      </c>
      <c r="J3649">
        <v>0</v>
      </c>
      <c r="K3649">
        <v>0</v>
      </c>
      <c r="L3649">
        <v>0</v>
      </c>
      <c r="M3649">
        <v>0</v>
      </c>
    </row>
    <row r="3650" spans="2:13" x14ac:dyDescent="0.2">
      <c r="B3650">
        <v>0</v>
      </c>
      <c r="C3650">
        <v>0</v>
      </c>
      <c r="D3650">
        <v>0</v>
      </c>
      <c r="E3650">
        <v>0</v>
      </c>
      <c r="F3650">
        <v>0</v>
      </c>
      <c r="G3650">
        <v>3333333</v>
      </c>
      <c r="H3650">
        <v>0</v>
      </c>
      <c r="I3650">
        <v>0</v>
      </c>
      <c r="J3650">
        <v>0</v>
      </c>
      <c r="K3650">
        <v>0</v>
      </c>
      <c r="L3650">
        <v>0</v>
      </c>
      <c r="M3650">
        <v>0</v>
      </c>
    </row>
    <row r="3651" spans="2:13" x14ac:dyDescent="0.2">
      <c r="B3651">
        <v>0</v>
      </c>
      <c r="C3651">
        <v>0</v>
      </c>
      <c r="D3651">
        <v>0</v>
      </c>
      <c r="E3651">
        <v>0</v>
      </c>
      <c r="F3651">
        <v>0</v>
      </c>
      <c r="G3651">
        <v>3333333</v>
      </c>
      <c r="H3651">
        <v>0</v>
      </c>
      <c r="I3651">
        <v>0</v>
      </c>
      <c r="J3651">
        <v>0</v>
      </c>
      <c r="K3651">
        <v>0</v>
      </c>
      <c r="L3651">
        <v>0</v>
      </c>
      <c r="M3651">
        <v>0</v>
      </c>
    </row>
    <row r="3652" spans="2:13" x14ac:dyDescent="0.2">
      <c r="B3652">
        <v>0</v>
      </c>
      <c r="C3652">
        <v>0</v>
      </c>
      <c r="D3652">
        <v>0</v>
      </c>
      <c r="E3652">
        <v>0</v>
      </c>
      <c r="F3652">
        <v>0</v>
      </c>
      <c r="G3652">
        <v>3333333</v>
      </c>
      <c r="H3652">
        <v>0</v>
      </c>
      <c r="I3652">
        <v>0</v>
      </c>
      <c r="J3652">
        <v>0</v>
      </c>
      <c r="K3652">
        <v>0</v>
      </c>
      <c r="L3652">
        <v>0</v>
      </c>
      <c r="M3652">
        <v>0</v>
      </c>
    </row>
    <row r="3653" spans="2:13" x14ac:dyDescent="0.2">
      <c r="B3653">
        <v>0</v>
      </c>
      <c r="C3653">
        <v>0</v>
      </c>
      <c r="D3653">
        <v>0</v>
      </c>
      <c r="E3653">
        <v>0</v>
      </c>
      <c r="F3653">
        <v>0</v>
      </c>
      <c r="G3653">
        <v>3333333</v>
      </c>
      <c r="H3653">
        <v>0</v>
      </c>
      <c r="I3653">
        <v>0</v>
      </c>
      <c r="J3653">
        <v>0</v>
      </c>
      <c r="K3653">
        <v>0</v>
      </c>
      <c r="L3653">
        <v>0</v>
      </c>
      <c r="M3653">
        <v>0</v>
      </c>
    </row>
    <row r="3654" spans="2:13" x14ac:dyDescent="0.2">
      <c r="B3654">
        <v>0</v>
      </c>
      <c r="C3654">
        <v>0</v>
      </c>
      <c r="D3654">
        <v>0</v>
      </c>
      <c r="E3654">
        <v>0</v>
      </c>
      <c r="F3654">
        <v>0</v>
      </c>
      <c r="G3654">
        <v>3333333</v>
      </c>
      <c r="H3654">
        <v>0</v>
      </c>
      <c r="I3654">
        <v>0</v>
      </c>
      <c r="J3654">
        <v>0</v>
      </c>
      <c r="K3654">
        <v>0</v>
      </c>
      <c r="L3654">
        <v>0</v>
      </c>
      <c r="M3654">
        <v>0</v>
      </c>
    </row>
    <row r="3655" spans="2:13" x14ac:dyDescent="0.2">
      <c r="B3655">
        <v>0</v>
      </c>
      <c r="C3655">
        <v>0</v>
      </c>
      <c r="D3655">
        <v>0</v>
      </c>
      <c r="E3655">
        <v>0</v>
      </c>
      <c r="F3655">
        <v>0</v>
      </c>
      <c r="G3655">
        <v>3333333</v>
      </c>
      <c r="H3655">
        <v>0</v>
      </c>
      <c r="I3655">
        <v>0</v>
      </c>
      <c r="J3655">
        <v>0</v>
      </c>
      <c r="K3655">
        <v>0</v>
      </c>
      <c r="L3655">
        <v>0</v>
      </c>
      <c r="M3655">
        <v>0</v>
      </c>
    </row>
    <row r="3656" spans="2:13" x14ac:dyDescent="0.2">
      <c r="B3656">
        <v>0</v>
      </c>
      <c r="C3656">
        <v>0</v>
      </c>
      <c r="D3656">
        <v>0</v>
      </c>
      <c r="E3656">
        <v>0</v>
      </c>
      <c r="F3656">
        <v>0</v>
      </c>
      <c r="G3656">
        <v>3333333</v>
      </c>
      <c r="H3656">
        <v>0</v>
      </c>
      <c r="I3656">
        <v>0</v>
      </c>
      <c r="J3656">
        <v>0</v>
      </c>
      <c r="K3656">
        <v>0</v>
      </c>
      <c r="L3656">
        <v>0</v>
      </c>
      <c r="M3656">
        <v>0</v>
      </c>
    </row>
    <row r="3657" spans="2:13" x14ac:dyDescent="0.2">
      <c r="B3657">
        <v>0</v>
      </c>
      <c r="C3657">
        <v>0</v>
      </c>
      <c r="D3657">
        <v>0</v>
      </c>
      <c r="E3657">
        <v>0</v>
      </c>
      <c r="F3657">
        <v>0</v>
      </c>
      <c r="G3657">
        <v>3333333</v>
      </c>
      <c r="H3657">
        <v>0</v>
      </c>
      <c r="I3657">
        <v>0</v>
      </c>
      <c r="J3657">
        <v>0</v>
      </c>
      <c r="K3657">
        <v>0</v>
      </c>
      <c r="L3657">
        <v>0</v>
      </c>
      <c r="M3657">
        <v>0</v>
      </c>
    </row>
    <row r="3658" spans="2:13" x14ac:dyDescent="0.2">
      <c r="B3658">
        <v>0</v>
      </c>
      <c r="C3658">
        <v>0</v>
      </c>
      <c r="D3658">
        <v>0</v>
      </c>
      <c r="E3658">
        <v>0</v>
      </c>
      <c r="F3658">
        <v>0</v>
      </c>
      <c r="G3658">
        <v>3333333</v>
      </c>
      <c r="H3658">
        <v>0</v>
      </c>
      <c r="I3658">
        <v>0</v>
      </c>
      <c r="J3658">
        <v>0</v>
      </c>
      <c r="K3658">
        <v>0</v>
      </c>
      <c r="L3658">
        <v>0</v>
      </c>
      <c r="M3658">
        <v>0</v>
      </c>
    </row>
    <row r="3659" spans="2:13" x14ac:dyDescent="0.2">
      <c r="B3659">
        <v>0</v>
      </c>
      <c r="C3659">
        <v>0</v>
      </c>
      <c r="D3659">
        <v>0</v>
      </c>
      <c r="E3659">
        <v>0</v>
      </c>
      <c r="F3659">
        <v>0</v>
      </c>
      <c r="G3659">
        <v>3333333</v>
      </c>
      <c r="H3659">
        <v>0</v>
      </c>
      <c r="I3659">
        <v>0</v>
      </c>
      <c r="J3659">
        <v>0</v>
      </c>
      <c r="K3659">
        <v>0</v>
      </c>
      <c r="L3659">
        <v>0</v>
      </c>
      <c r="M3659">
        <v>0</v>
      </c>
    </row>
    <row r="3660" spans="2:13" x14ac:dyDescent="0.2">
      <c r="B3660">
        <v>0</v>
      </c>
      <c r="C3660">
        <v>0</v>
      </c>
      <c r="D3660">
        <v>0</v>
      </c>
      <c r="E3660">
        <v>0</v>
      </c>
      <c r="F3660">
        <v>0</v>
      </c>
      <c r="G3660">
        <v>3333333</v>
      </c>
      <c r="H3660">
        <v>0</v>
      </c>
      <c r="I3660">
        <v>0</v>
      </c>
      <c r="J3660">
        <v>0</v>
      </c>
      <c r="K3660">
        <v>0</v>
      </c>
      <c r="L3660">
        <v>0</v>
      </c>
      <c r="M3660">
        <v>0</v>
      </c>
    </row>
    <row r="3661" spans="2:13" x14ac:dyDescent="0.2">
      <c r="B3661">
        <v>0</v>
      </c>
      <c r="C3661">
        <v>0</v>
      </c>
      <c r="D3661">
        <v>0</v>
      </c>
      <c r="E3661">
        <v>0</v>
      </c>
      <c r="F3661">
        <v>0</v>
      </c>
      <c r="G3661">
        <v>3333333</v>
      </c>
      <c r="H3661">
        <v>0</v>
      </c>
      <c r="I3661">
        <v>0</v>
      </c>
      <c r="J3661">
        <v>0</v>
      </c>
      <c r="K3661">
        <v>0</v>
      </c>
      <c r="L3661">
        <v>0</v>
      </c>
      <c r="M3661">
        <v>0</v>
      </c>
    </row>
    <row r="3662" spans="2:13" x14ac:dyDescent="0.2">
      <c r="B3662">
        <v>0</v>
      </c>
      <c r="C3662">
        <v>0</v>
      </c>
      <c r="D3662">
        <v>0</v>
      </c>
      <c r="E3662">
        <v>0</v>
      </c>
      <c r="F3662">
        <v>0</v>
      </c>
      <c r="G3662">
        <v>3333333</v>
      </c>
      <c r="H3662">
        <v>0</v>
      </c>
      <c r="I3662">
        <v>0</v>
      </c>
      <c r="J3662">
        <v>0</v>
      </c>
      <c r="K3662">
        <v>0</v>
      </c>
      <c r="L3662">
        <v>0</v>
      </c>
      <c r="M3662">
        <v>0</v>
      </c>
    </row>
    <row r="3663" spans="2:13" x14ac:dyDescent="0.2">
      <c r="B3663">
        <v>0</v>
      </c>
      <c r="C3663">
        <v>0</v>
      </c>
      <c r="D3663">
        <v>0</v>
      </c>
      <c r="E3663">
        <v>0</v>
      </c>
      <c r="F3663">
        <v>0</v>
      </c>
      <c r="G3663">
        <v>3333333</v>
      </c>
      <c r="H3663">
        <v>0</v>
      </c>
      <c r="I3663">
        <v>0</v>
      </c>
      <c r="J3663">
        <v>0</v>
      </c>
      <c r="K3663">
        <v>0</v>
      </c>
      <c r="L3663">
        <v>0</v>
      </c>
      <c r="M3663">
        <v>0</v>
      </c>
    </row>
    <row r="3664" spans="2:13" x14ac:dyDescent="0.2">
      <c r="B3664">
        <v>0</v>
      </c>
      <c r="C3664">
        <v>0</v>
      </c>
      <c r="D3664">
        <v>0</v>
      </c>
      <c r="E3664">
        <v>0</v>
      </c>
      <c r="F3664">
        <v>0</v>
      </c>
      <c r="G3664">
        <v>3333333</v>
      </c>
      <c r="H3664">
        <v>0</v>
      </c>
      <c r="I3664">
        <v>0</v>
      </c>
      <c r="J3664">
        <v>0</v>
      </c>
      <c r="K3664">
        <v>0</v>
      </c>
      <c r="L3664">
        <v>0</v>
      </c>
      <c r="M3664">
        <v>0</v>
      </c>
    </row>
    <row r="3665" spans="2:13" x14ac:dyDescent="0.2">
      <c r="B3665">
        <v>0</v>
      </c>
      <c r="C3665">
        <v>0</v>
      </c>
      <c r="D3665">
        <v>0</v>
      </c>
      <c r="E3665">
        <v>0</v>
      </c>
      <c r="F3665">
        <v>0</v>
      </c>
      <c r="G3665">
        <v>3333333</v>
      </c>
      <c r="H3665">
        <v>0</v>
      </c>
      <c r="I3665">
        <v>0</v>
      </c>
      <c r="J3665">
        <v>0</v>
      </c>
      <c r="K3665">
        <v>0</v>
      </c>
      <c r="L3665">
        <v>0</v>
      </c>
      <c r="M3665">
        <v>0</v>
      </c>
    </row>
    <row r="3666" spans="2:13" x14ac:dyDescent="0.2">
      <c r="B3666">
        <v>0</v>
      </c>
      <c r="C3666">
        <v>0</v>
      </c>
      <c r="D3666">
        <v>0</v>
      </c>
      <c r="E3666">
        <v>0</v>
      </c>
      <c r="F3666">
        <v>0</v>
      </c>
      <c r="G3666">
        <v>3333333</v>
      </c>
      <c r="H3666">
        <v>0</v>
      </c>
      <c r="I3666">
        <v>0</v>
      </c>
      <c r="J3666">
        <v>0</v>
      </c>
      <c r="K3666">
        <v>0</v>
      </c>
      <c r="L3666">
        <v>0</v>
      </c>
      <c r="M3666">
        <v>0</v>
      </c>
    </row>
    <row r="3667" spans="2:13" x14ac:dyDescent="0.2">
      <c r="B3667">
        <v>0</v>
      </c>
      <c r="C3667">
        <v>0</v>
      </c>
      <c r="D3667">
        <v>0</v>
      </c>
      <c r="E3667">
        <v>0</v>
      </c>
      <c r="F3667">
        <v>0</v>
      </c>
      <c r="G3667">
        <v>3333333</v>
      </c>
      <c r="H3667">
        <v>0</v>
      </c>
      <c r="I3667">
        <v>0</v>
      </c>
      <c r="J3667">
        <v>0</v>
      </c>
      <c r="K3667">
        <v>0</v>
      </c>
      <c r="L3667">
        <v>0</v>
      </c>
      <c r="M3667">
        <v>0</v>
      </c>
    </row>
    <row r="3668" spans="2:13" x14ac:dyDescent="0.2">
      <c r="B3668">
        <v>0</v>
      </c>
      <c r="C3668">
        <v>0</v>
      </c>
      <c r="D3668">
        <v>0</v>
      </c>
      <c r="E3668">
        <v>0</v>
      </c>
      <c r="F3668">
        <v>0</v>
      </c>
      <c r="G3668">
        <v>3333333</v>
      </c>
      <c r="H3668">
        <v>0</v>
      </c>
      <c r="I3668">
        <v>0</v>
      </c>
      <c r="J3668">
        <v>0</v>
      </c>
      <c r="K3668">
        <v>0</v>
      </c>
      <c r="L3668">
        <v>0</v>
      </c>
      <c r="M3668">
        <v>0</v>
      </c>
    </row>
    <row r="3669" spans="2:13" x14ac:dyDescent="0.2">
      <c r="B3669">
        <v>0</v>
      </c>
      <c r="C3669">
        <v>0</v>
      </c>
      <c r="D3669">
        <v>0</v>
      </c>
      <c r="E3669">
        <v>0</v>
      </c>
      <c r="F3669">
        <v>0</v>
      </c>
      <c r="G3669">
        <v>3333333</v>
      </c>
      <c r="H3669">
        <v>0</v>
      </c>
      <c r="I3669">
        <v>0</v>
      </c>
      <c r="J3669">
        <v>0</v>
      </c>
      <c r="K3669">
        <v>0</v>
      </c>
      <c r="L3669">
        <v>0</v>
      </c>
      <c r="M3669">
        <v>0</v>
      </c>
    </row>
    <row r="3670" spans="2:13" x14ac:dyDescent="0.2">
      <c r="B3670">
        <v>0</v>
      </c>
      <c r="C3670">
        <v>0</v>
      </c>
      <c r="D3670">
        <v>0</v>
      </c>
      <c r="E3670">
        <v>0</v>
      </c>
      <c r="F3670">
        <v>0</v>
      </c>
      <c r="G3670">
        <v>3333333</v>
      </c>
      <c r="H3670">
        <v>0</v>
      </c>
      <c r="I3670">
        <v>0</v>
      </c>
      <c r="J3670">
        <v>0</v>
      </c>
      <c r="K3670">
        <v>0</v>
      </c>
      <c r="L3670">
        <v>0</v>
      </c>
      <c r="M3670">
        <v>0</v>
      </c>
    </row>
    <row r="3671" spans="2:13" x14ac:dyDescent="0.2">
      <c r="B3671">
        <v>0</v>
      </c>
      <c r="C3671">
        <v>0</v>
      </c>
      <c r="D3671">
        <v>0</v>
      </c>
      <c r="E3671">
        <v>0</v>
      </c>
      <c r="F3671">
        <v>0</v>
      </c>
      <c r="G3671">
        <v>3333333</v>
      </c>
      <c r="H3671">
        <v>0</v>
      </c>
      <c r="I3671">
        <v>0</v>
      </c>
      <c r="J3671">
        <v>0</v>
      </c>
      <c r="K3671">
        <v>0</v>
      </c>
      <c r="L3671">
        <v>0</v>
      </c>
      <c r="M3671">
        <v>0</v>
      </c>
    </row>
    <row r="3672" spans="2:13" x14ac:dyDescent="0.2">
      <c r="B3672">
        <v>0</v>
      </c>
      <c r="C3672">
        <v>0</v>
      </c>
      <c r="D3672">
        <v>0</v>
      </c>
      <c r="E3672">
        <v>0</v>
      </c>
      <c r="F3672">
        <v>0</v>
      </c>
      <c r="G3672">
        <v>3333333</v>
      </c>
      <c r="H3672">
        <v>0</v>
      </c>
      <c r="I3672">
        <v>0</v>
      </c>
      <c r="J3672">
        <v>0</v>
      </c>
      <c r="K3672">
        <v>0</v>
      </c>
      <c r="L3672">
        <v>0</v>
      </c>
      <c r="M3672">
        <v>0</v>
      </c>
    </row>
    <row r="3673" spans="2:13" x14ac:dyDescent="0.2">
      <c r="B3673">
        <v>0</v>
      </c>
      <c r="C3673">
        <v>0</v>
      </c>
      <c r="D3673">
        <v>0</v>
      </c>
      <c r="E3673">
        <v>0</v>
      </c>
      <c r="F3673">
        <v>0</v>
      </c>
      <c r="G3673">
        <v>3333333</v>
      </c>
      <c r="H3673">
        <v>0</v>
      </c>
      <c r="I3673">
        <v>0</v>
      </c>
      <c r="J3673">
        <v>0</v>
      </c>
      <c r="K3673">
        <v>0</v>
      </c>
      <c r="L3673">
        <v>0</v>
      </c>
      <c r="M3673">
        <v>0</v>
      </c>
    </row>
    <row r="3674" spans="2:13" x14ac:dyDescent="0.2">
      <c r="B3674">
        <v>0</v>
      </c>
      <c r="C3674">
        <v>0</v>
      </c>
      <c r="D3674">
        <v>0</v>
      </c>
      <c r="E3674">
        <v>0</v>
      </c>
      <c r="F3674">
        <v>0</v>
      </c>
      <c r="G3674">
        <v>3333333</v>
      </c>
      <c r="H3674">
        <v>0</v>
      </c>
      <c r="I3674">
        <v>0</v>
      </c>
      <c r="J3674">
        <v>0</v>
      </c>
      <c r="K3674">
        <v>0</v>
      </c>
      <c r="L3674">
        <v>0</v>
      </c>
      <c r="M3674">
        <v>0</v>
      </c>
    </row>
    <row r="3675" spans="2:13" x14ac:dyDescent="0.2">
      <c r="B3675">
        <v>0</v>
      </c>
      <c r="C3675">
        <v>0</v>
      </c>
      <c r="D3675">
        <v>0</v>
      </c>
      <c r="E3675">
        <v>0</v>
      </c>
      <c r="F3675">
        <v>0</v>
      </c>
      <c r="G3675">
        <v>3333333</v>
      </c>
      <c r="H3675">
        <v>0</v>
      </c>
      <c r="I3675">
        <v>0</v>
      </c>
      <c r="J3675">
        <v>0</v>
      </c>
      <c r="K3675">
        <v>0</v>
      </c>
      <c r="L3675">
        <v>0</v>
      </c>
      <c r="M3675">
        <v>0</v>
      </c>
    </row>
    <row r="3676" spans="2:13" x14ac:dyDescent="0.2">
      <c r="B3676">
        <v>0</v>
      </c>
      <c r="C3676">
        <v>0</v>
      </c>
      <c r="D3676">
        <v>0</v>
      </c>
      <c r="E3676">
        <v>0</v>
      </c>
      <c r="F3676">
        <v>0</v>
      </c>
      <c r="G3676">
        <v>3333333</v>
      </c>
      <c r="H3676">
        <v>0</v>
      </c>
      <c r="I3676">
        <v>0</v>
      </c>
      <c r="J3676">
        <v>0</v>
      </c>
      <c r="K3676">
        <v>0</v>
      </c>
      <c r="L3676">
        <v>0</v>
      </c>
      <c r="M3676">
        <v>0</v>
      </c>
    </row>
    <row r="3677" spans="2:13" x14ac:dyDescent="0.2">
      <c r="B3677">
        <v>0</v>
      </c>
      <c r="C3677">
        <v>0</v>
      </c>
      <c r="D3677">
        <v>0</v>
      </c>
      <c r="E3677">
        <v>0</v>
      </c>
      <c r="F3677">
        <v>0</v>
      </c>
      <c r="G3677">
        <v>3333333</v>
      </c>
      <c r="H3677">
        <v>0</v>
      </c>
      <c r="I3677">
        <v>0</v>
      </c>
      <c r="J3677">
        <v>0</v>
      </c>
      <c r="K3677">
        <v>0</v>
      </c>
      <c r="L3677">
        <v>0</v>
      </c>
      <c r="M3677">
        <v>0</v>
      </c>
    </row>
    <row r="3678" spans="2:13" x14ac:dyDescent="0.2">
      <c r="B3678">
        <v>0</v>
      </c>
      <c r="C3678">
        <v>0</v>
      </c>
      <c r="D3678">
        <v>0</v>
      </c>
      <c r="E3678">
        <v>0</v>
      </c>
      <c r="F3678">
        <v>0</v>
      </c>
      <c r="G3678">
        <v>3333333</v>
      </c>
      <c r="H3678">
        <v>0</v>
      </c>
      <c r="I3678">
        <v>0</v>
      </c>
      <c r="J3678">
        <v>0</v>
      </c>
      <c r="K3678">
        <v>0</v>
      </c>
      <c r="L3678">
        <v>0</v>
      </c>
      <c r="M3678">
        <v>0</v>
      </c>
    </row>
    <row r="3679" spans="2:13" x14ac:dyDescent="0.2">
      <c r="B3679">
        <v>0</v>
      </c>
      <c r="C3679">
        <v>0</v>
      </c>
      <c r="D3679">
        <v>0</v>
      </c>
      <c r="E3679">
        <v>0</v>
      </c>
      <c r="F3679">
        <v>0</v>
      </c>
      <c r="G3679">
        <v>3333333</v>
      </c>
      <c r="H3679">
        <v>0</v>
      </c>
      <c r="I3679">
        <v>0</v>
      </c>
      <c r="J3679">
        <v>0</v>
      </c>
      <c r="K3679">
        <v>0</v>
      </c>
      <c r="L3679">
        <v>0</v>
      </c>
      <c r="M3679">
        <v>0</v>
      </c>
    </row>
    <row r="3680" spans="2:13" x14ac:dyDescent="0.2">
      <c r="B3680">
        <v>0</v>
      </c>
      <c r="C3680">
        <v>0</v>
      </c>
      <c r="D3680">
        <v>0</v>
      </c>
      <c r="E3680">
        <v>0</v>
      </c>
      <c r="F3680">
        <v>0</v>
      </c>
      <c r="G3680">
        <v>3333333</v>
      </c>
      <c r="H3680">
        <v>0</v>
      </c>
      <c r="I3680">
        <v>0</v>
      </c>
      <c r="J3680">
        <v>0</v>
      </c>
      <c r="K3680">
        <v>0</v>
      </c>
      <c r="L3680">
        <v>0</v>
      </c>
      <c r="M3680">
        <v>0</v>
      </c>
    </row>
    <row r="3681" spans="2:13" x14ac:dyDescent="0.2">
      <c r="B3681">
        <v>0</v>
      </c>
      <c r="C3681">
        <v>0</v>
      </c>
      <c r="D3681">
        <v>0</v>
      </c>
      <c r="E3681">
        <v>0</v>
      </c>
      <c r="F3681">
        <v>0</v>
      </c>
      <c r="G3681">
        <v>3333333</v>
      </c>
      <c r="H3681">
        <v>0</v>
      </c>
      <c r="I3681">
        <v>0</v>
      </c>
      <c r="J3681">
        <v>0</v>
      </c>
      <c r="K3681">
        <v>0</v>
      </c>
      <c r="L3681">
        <v>0</v>
      </c>
      <c r="M3681">
        <v>0</v>
      </c>
    </row>
    <row r="3682" spans="2:13" x14ac:dyDescent="0.2">
      <c r="B3682">
        <v>0</v>
      </c>
      <c r="C3682">
        <v>0</v>
      </c>
      <c r="D3682">
        <v>0</v>
      </c>
      <c r="E3682">
        <v>0</v>
      </c>
      <c r="F3682">
        <v>0</v>
      </c>
      <c r="G3682">
        <v>3333333</v>
      </c>
      <c r="H3682">
        <v>0</v>
      </c>
      <c r="I3682">
        <v>0</v>
      </c>
      <c r="J3682">
        <v>0</v>
      </c>
      <c r="K3682">
        <v>0</v>
      </c>
      <c r="L3682">
        <v>0</v>
      </c>
      <c r="M3682">
        <v>0</v>
      </c>
    </row>
    <row r="3683" spans="2:13" x14ac:dyDescent="0.2">
      <c r="B3683">
        <v>0</v>
      </c>
      <c r="C3683">
        <v>0</v>
      </c>
      <c r="D3683">
        <v>0</v>
      </c>
      <c r="E3683">
        <v>0</v>
      </c>
      <c r="F3683">
        <v>0</v>
      </c>
      <c r="G3683">
        <v>3333333</v>
      </c>
      <c r="H3683">
        <v>0</v>
      </c>
      <c r="I3683">
        <v>0</v>
      </c>
      <c r="J3683">
        <v>0</v>
      </c>
      <c r="K3683">
        <v>0</v>
      </c>
      <c r="L3683">
        <v>0</v>
      </c>
      <c r="M3683">
        <v>0</v>
      </c>
    </row>
    <row r="3684" spans="2:13" x14ac:dyDescent="0.2">
      <c r="B3684">
        <v>0</v>
      </c>
      <c r="C3684">
        <v>0</v>
      </c>
      <c r="D3684">
        <v>0</v>
      </c>
      <c r="E3684">
        <v>0</v>
      </c>
      <c r="F3684">
        <v>0</v>
      </c>
      <c r="G3684">
        <v>3333333</v>
      </c>
      <c r="H3684">
        <v>0</v>
      </c>
      <c r="I3684">
        <v>0</v>
      </c>
      <c r="J3684">
        <v>0</v>
      </c>
      <c r="K3684">
        <v>0</v>
      </c>
      <c r="L3684">
        <v>0</v>
      </c>
      <c r="M3684">
        <v>0</v>
      </c>
    </row>
    <row r="3685" spans="2:13" x14ac:dyDescent="0.2">
      <c r="B3685">
        <v>0</v>
      </c>
      <c r="C3685">
        <v>0</v>
      </c>
      <c r="D3685">
        <v>0</v>
      </c>
      <c r="E3685">
        <v>0</v>
      </c>
      <c r="F3685">
        <v>0</v>
      </c>
      <c r="G3685">
        <v>3333333</v>
      </c>
      <c r="H3685">
        <v>0</v>
      </c>
      <c r="I3685">
        <v>0</v>
      </c>
      <c r="J3685">
        <v>0</v>
      </c>
      <c r="K3685">
        <v>0</v>
      </c>
      <c r="L3685">
        <v>0</v>
      </c>
      <c r="M3685">
        <v>0</v>
      </c>
    </row>
    <row r="3686" spans="2:13" x14ac:dyDescent="0.2">
      <c r="B3686">
        <v>0</v>
      </c>
      <c r="C3686">
        <v>0</v>
      </c>
      <c r="D3686">
        <v>0</v>
      </c>
      <c r="E3686">
        <v>0</v>
      </c>
      <c r="F3686">
        <v>0</v>
      </c>
      <c r="G3686">
        <v>3333333</v>
      </c>
      <c r="H3686">
        <v>0</v>
      </c>
      <c r="I3686">
        <v>0</v>
      </c>
      <c r="J3686">
        <v>0</v>
      </c>
      <c r="K3686">
        <v>0</v>
      </c>
      <c r="L3686">
        <v>0</v>
      </c>
      <c r="M3686">
        <v>0</v>
      </c>
    </row>
    <row r="3687" spans="2:13" x14ac:dyDescent="0.2">
      <c r="B3687">
        <v>0</v>
      </c>
      <c r="C3687">
        <v>0</v>
      </c>
      <c r="D3687">
        <v>0</v>
      </c>
      <c r="E3687">
        <v>0</v>
      </c>
      <c r="F3687">
        <v>0</v>
      </c>
      <c r="G3687">
        <v>3333333</v>
      </c>
      <c r="H3687">
        <v>0</v>
      </c>
      <c r="I3687">
        <v>0</v>
      </c>
      <c r="J3687">
        <v>0</v>
      </c>
      <c r="K3687">
        <v>0</v>
      </c>
      <c r="L3687">
        <v>0</v>
      </c>
      <c r="M3687">
        <v>0</v>
      </c>
    </row>
    <row r="3688" spans="2:13" x14ac:dyDescent="0.2">
      <c r="B3688">
        <v>0</v>
      </c>
      <c r="C3688">
        <v>0</v>
      </c>
      <c r="D3688">
        <v>0</v>
      </c>
      <c r="E3688">
        <v>0</v>
      </c>
      <c r="F3688">
        <v>0</v>
      </c>
      <c r="G3688">
        <v>3333333</v>
      </c>
      <c r="H3688">
        <v>0</v>
      </c>
      <c r="I3688">
        <v>0</v>
      </c>
      <c r="J3688">
        <v>0</v>
      </c>
      <c r="K3688">
        <v>0</v>
      </c>
      <c r="L3688">
        <v>0</v>
      </c>
      <c r="M3688">
        <v>0</v>
      </c>
    </row>
    <row r="3689" spans="2:13" x14ac:dyDescent="0.2">
      <c r="B3689">
        <v>0</v>
      </c>
      <c r="C3689">
        <v>0</v>
      </c>
      <c r="D3689">
        <v>0</v>
      </c>
      <c r="E3689">
        <v>0</v>
      </c>
      <c r="F3689">
        <v>0</v>
      </c>
      <c r="G3689">
        <v>3333333</v>
      </c>
      <c r="H3689">
        <v>0</v>
      </c>
      <c r="I3689">
        <v>0</v>
      </c>
      <c r="J3689">
        <v>0</v>
      </c>
      <c r="K3689">
        <v>0</v>
      </c>
      <c r="L3689">
        <v>0</v>
      </c>
      <c r="M3689">
        <v>0</v>
      </c>
    </row>
    <row r="3690" spans="2:13" x14ac:dyDescent="0.2">
      <c r="B3690">
        <v>0</v>
      </c>
      <c r="C3690">
        <v>0</v>
      </c>
      <c r="D3690">
        <v>0</v>
      </c>
      <c r="E3690">
        <v>0</v>
      </c>
      <c r="F3690">
        <v>0</v>
      </c>
      <c r="G3690">
        <v>3333333</v>
      </c>
      <c r="H3690">
        <v>0</v>
      </c>
      <c r="I3690">
        <v>0</v>
      </c>
      <c r="J3690">
        <v>0</v>
      </c>
      <c r="K3690">
        <v>0</v>
      </c>
      <c r="L3690">
        <v>0</v>
      </c>
      <c r="M3690">
        <v>0</v>
      </c>
    </row>
    <row r="3691" spans="2:13" x14ac:dyDescent="0.2">
      <c r="B3691">
        <v>0</v>
      </c>
      <c r="C3691">
        <v>0</v>
      </c>
      <c r="D3691">
        <v>0</v>
      </c>
      <c r="E3691">
        <v>0</v>
      </c>
      <c r="F3691">
        <v>0</v>
      </c>
      <c r="G3691">
        <v>3333333</v>
      </c>
      <c r="H3691">
        <v>0</v>
      </c>
      <c r="I3691">
        <v>0</v>
      </c>
      <c r="J3691">
        <v>0</v>
      </c>
      <c r="K3691">
        <v>0</v>
      </c>
      <c r="L3691">
        <v>0</v>
      </c>
      <c r="M3691">
        <v>0</v>
      </c>
    </row>
    <row r="3692" spans="2:13" x14ac:dyDescent="0.2">
      <c r="B3692">
        <v>0</v>
      </c>
      <c r="C3692">
        <v>0</v>
      </c>
      <c r="D3692">
        <v>0</v>
      </c>
      <c r="E3692">
        <v>0</v>
      </c>
      <c r="F3692">
        <v>0</v>
      </c>
      <c r="G3692">
        <v>3333333</v>
      </c>
      <c r="H3692">
        <v>0</v>
      </c>
      <c r="I3692">
        <v>0</v>
      </c>
      <c r="J3692">
        <v>0</v>
      </c>
      <c r="K3692">
        <v>0</v>
      </c>
      <c r="L3692">
        <v>0</v>
      </c>
      <c r="M3692">
        <v>0</v>
      </c>
    </row>
    <row r="3693" spans="2:13" x14ac:dyDescent="0.2">
      <c r="B3693">
        <v>0</v>
      </c>
      <c r="C3693">
        <v>0</v>
      </c>
      <c r="D3693">
        <v>0</v>
      </c>
      <c r="E3693">
        <v>0</v>
      </c>
      <c r="F3693">
        <v>0</v>
      </c>
      <c r="G3693">
        <v>3333333</v>
      </c>
      <c r="H3693">
        <v>0</v>
      </c>
      <c r="I3693">
        <v>0</v>
      </c>
      <c r="J3693">
        <v>0</v>
      </c>
      <c r="K3693">
        <v>0</v>
      </c>
      <c r="L3693">
        <v>0</v>
      </c>
      <c r="M3693">
        <v>0</v>
      </c>
    </row>
    <row r="3694" spans="2:13" x14ac:dyDescent="0.2">
      <c r="B3694">
        <v>0</v>
      </c>
      <c r="C3694">
        <v>0</v>
      </c>
      <c r="D3694">
        <v>0</v>
      </c>
      <c r="E3694">
        <v>0</v>
      </c>
      <c r="F3694">
        <v>0</v>
      </c>
      <c r="G3694">
        <v>3333333</v>
      </c>
      <c r="H3694">
        <v>0</v>
      </c>
      <c r="I3694">
        <v>0</v>
      </c>
      <c r="J3694">
        <v>0</v>
      </c>
      <c r="K3694">
        <v>0</v>
      </c>
      <c r="L3694">
        <v>0</v>
      </c>
      <c r="M3694">
        <v>0</v>
      </c>
    </row>
    <row r="3695" spans="2:13" x14ac:dyDescent="0.2">
      <c r="B3695">
        <v>0</v>
      </c>
      <c r="C3695">
        <v>0</v>
      </c>
      <c r="D3695">
        <v>0</v>
      </c>
      <c r="E3695">
        <v>0</v>
      </c>
      <c r="F3695">
        <v>0</v>
      </c>
      <c r="G3695">
        <v>3333333</v>
      </c>
      <c r="H3695">
        <v>0</v>
      </c>
      <c r="I3695">
        <v>0</v>
      </c>
      <c r="J3695">
        <v>0</v>
      </c>
      <c r="K3695">
        <v>0</v>
      </c>
      <c r="L3695">
        <v>0</v>
      </c>
      <c r="M3695">
        <v>0</v>
      </c>
    </row>
    <row r="3696" spans="2:13" x14ac:dyDescent="0.2">
      <c r="B3696">
        <v>0</v>
      </c>
      <c r="C3696">
        <v>0</v>
      </c>
      <c r="D3696">
        <v>0</v>
      </c>
      <c r="E3696">
        <v>0</v>
      </c>
      <c r="F3696">
        <v>0</v>
      </c>
      <c r="G3696">
        <v>3333333</v>
      </c>
      <c r="H3696">
        <v>0</v>
      </c>
      <c r="I3696">
        <v>0</v>
      </c>
      <c r="J3696">
        <v>0</v>
      </c>
      <c r="K3696">
        <v>0</v>
      </c>
      <c r="L3696">
        <v>0</v>
      </c>
      <c r="M3696">
        <v>0</v>
      </c>
    </row>
    <row r="3697" spans="2:13" x14ac:dyDescent="0.2">
      <c r="B3697">
        <v>0</v>
      </c>
      <c r="C3697">
        <v>0</v>
      </c>
      <c r="D3697">
        <v>0</v>
      </c>
      <c r="E3697">
        <v>0</v>
      </c>
      <c r="F3697">
        <v>0</v>
      </c>
      <c r="G3697">
        <v>3333333</v>
      </c>
      <c r="H3697">
        <v>0</v>
      </c>
      <c r="I3697">
        <v>0</v>
      </c>
      <c r="J3697">
        <v>0</v>
      </c>
      <c r="K3697">
        <v>0</v>
      </c>
      <c r="L3697">
        <v>0</v>
      </c>
      <c r="M3697">
        <v>0</v>
      </c>
    </row>
    <row r="3698" spans="2:13" x14ac:dyDescent="0.2">
      <c r="B3698">
        <v>0</v>
      </c>
      <c r="C3698">
        <v>0</v>
      </c>
      <c r="D3698">
        <v>0</v>
      </c>
      <c r="E3698">
        <v>0</v>
      </c>
      <c r="F3698">
        <v>0</v>
      </c>
      <c r="G3698">
        <v>3333333</v>
      </c>
      <c r="H3698">
        <v>0</v>
      </c>
      <c r="I3698">
        <v>0</v>
      </c>
      <c r="J3698">
        <v>0</v>
      </c>
      <c r="K3698">
        <v>0</v>
      </c>
      <c r="L3698">
        <v>0</v>
      </c>
      <c r="M3698">
        <v>0</v>
      </c>
    </row>
    <row r="3699" spans="2:13" x14ac:dyDescent="0.2">
      <c r="B3699">
        <v>0</v>
      </c>
      <c r="C3699">
        <v>0</v>
      </c>
      <c r="D3699">
        <v>0</v>
      </c>
      <c r="E3699">
        <v>0</v>
      </c>
      <c r="F3699">
        <v>0</v>
      </c>
      <c r="G3699">
        <v>3333333</v>
      </c>
      <c r="H3699">
        <v>0</v>
      </c>
      <c r="I3699">
        <v>0</v>
      </c>
      <c r="J3699">
        <v>0</v>
      </c>
      <c r="K3699">
        <v>0</v>
      </c>
      <c r="L3699">
        <v>0</v>
      </c>
      <c r="M3699">
        <v>0</v>
      </c>
    </row>
    <row r="3700" spans="2:13" x14ac:dyDescent="0.2">
      <c r="B3700">
        <v>0</v>
      </c>
      <c r="C3700">
        <v>0</v>
      </c>
      <c r="D3700">
        <v>0</v>
      </c>
      <c r="E3700">
        <v>0</v>
      </c>
      <c r="F3700">
        <v>0</v>
      </c>
      <c r="G3700">
        <v>3333333</v>
      </c>
      <c r="H3700">
        <v>0</v>
      </c>
      <c r="I3700">
        <v>0</v>
      </c>
      <c r="J3700">
        <v>0</v>
      </c>
      <c r="K3700">
        <v>0</v>
      </c>
      <c r="L3700">
        <v>0</v>
      </c>
      <c r="M3700">
        <v>0</v>
      </c>
    </row>
    <row r="3701" spans="2:13" x14ac:dyDescent="0.2">
      <c r="B3701">
        <v>0</v>
      </c>
      <c r="C3701">
        <v>0</v>
      </c>
      <c r="D3701">
        <v>0</v>
      </c>
      <c r="E3701">
        <v>0</v>
      </c>
      <c r="F3701">
        <v>0</v>
      </c>
      <c r="G3701">
        <v>3333333</v>
      </c>
      <c r="H3701">
        <v>0</v>
      </c>
      <c r="I3701">
        <v>0</v>
      </c>
      <c r="J3701">
        <v>0</v>
      </c>
      <c r="K3701">
        <v>0</v>
      </c>
      <c r="L3701">
        <v>0</v>
      </c>
      <c r="M3701">
        <v>0</v>
      </c>
    </row>
    <row r="3702" spans="2:13" x14ac:dyDescent="0.2">
      <c r="B3702">
        <v>0</v>
      </c>
      <c r="C3702">
        <v>0</v>
      </c>
      <c r="D3702">
        <v>0</v>
      </c>
      <c r="E3702">
        <v>0</v>
      </c>
      <c r="F3702">
        <v>0</v>
      </c>
      <c r="G3702">
        <v>3333333</v>
      </c>
      <c r="H3702">
        <v>0</v>
      </c>
      <c r="I3702">
        <v>0</v>
      </c>
      <c r="J3702">
        <v>0</v>
      </c>
      <c r="K3702">
        <v>0</v>
      </c>
      <c r="L3702">
        <v>0</v>
      </c>
      <c r="M3702">
        <v>0</v>
      </c>
    </row>
    <row r="3703" spans="2:13" x14ac:dyDescent="0.2">
      <c r="B3703">
        <v>0</v>
      </c>
      <c r="C3703">
        <v>0</v>
      </c>
      <c r="D3703">
        <v>0</v>
      </c>
      <c r="E3703">
        <v>0</v>
      </c>
      <c r="F3703">
        <v>0</v>
      </c>
      <c r="G3703">
        <v>3333333</v>
      </c>
      <c r="H3703">
        <v>0</v>
      </c>
      <c r="I3703">
        <v>0</v>
      </c>
      <c r="J3703">
        <v>0</v>
      </c>
      <c r="K3703">
        <v>0</v>
      </c>
      <c r="L3703">
        <v>0</v>
      </c>
      <c r="M3703">
        <v>0</v>
      </c>
    </row>
    <row r="3704" spans="2:13" x14ac:dyDescent="0.2">
      <c r="B3704">
        <v>0</v>
      </c>
      <c r="C3704">
        <v>0</v>
      </c>
      <c r="D3704">
        <v>0</v>
      </c>
      <c r="E3704">
        <v>0</v>
      </c>
      <c r="F3704">
        <v>0</v>
      </c>
      <c r="G3704">
        <v>3333333</v>
      </c>
      <c r="H3704">
        <v>0</v>
      </c>
      <c r="I3704">
        <v>0</v>
      </c>
      <c r="J3704">
        <v>0</v>
      </c>
      <c r="K3704">
        <v>0</v>
      </c>
      <c r="L3704">
        <v>0</v>
      </c>
      <c r="M3704">
        <v>0</v>
      </c>
    </row>
    <row r="3705" spans="2:13" x14ac:dyDescent="0.2">
      <c r="B3705">
        <v>0</v>
      </c>
      <c r="C3705">
        <v>0</v>
      </c>
      <c r="D3705">
        <v>0</v>
      </c>
      <c r="E3705">
        <v>0</v>
      </c>
      <c r="F3705">
        <v>0</v>
      </c>
      <c r="G3705">
        <v>3333333</v>
      </c>
      <c r="H3705">
        <v>0</v>
      </c>
      <c r="I3705">
        <v>0</v>
      </c>
      <c r="J3705">
        <v>0</v>
      </c>
      <c r="K3705">
        <v>0</v>
      </c>
      <c r="L3705">
        <v>0</v>
      </c>
      <c r="M3705">
        <v>0</v>
      </c>
    </row>
    <row r="3706" spans="2:13" x14ac:dyDescent="0.2">
      <c r="B3706">
        <v>0</v>
      </c>
      <c r="C3706">
        <v>0</v>
      </c>
      <c r="D3706">
        <v>0</v>
      </c>
      <c r="E3706">
        <v>0</v>
      </c>
      <c r="F3706">
        <v>0</v>
      </c>
      <c r="G3706">
        <v>3333333</v>
      </c>
      <c r="H3706">
        <v>0</v>
      </c>
      <c r="I3706">
        <v>0</v>
      </c>
      <c r="J3706">
        <v>0</v>
      </c>
      <c r="K3706">
        <v>0</v>
      </c>
      <c r="L3706">
        <v>0</v>
      </c>
      <c r="M3706">
        <v>0</v>
      </c>
    </row>
    <row r="3707" spans="2:13" x14ac:dyDescent="0.2">
      <c r="B3707">
        <v>0</v>
      </c>
      <c r="C3707">
        <v>0</v>
      </c>
      <c r="D3707">
        <v>0</v>
      </c>
      <c r="E3707">
        <v>0</v>
      </c>
      <c r="F3707">
        <v>0</v>
      </c>
      <c r="G3707">
        <v>3333333</v>
      </c>
      <c r="H3707">
        <v>0</v>
      </c>
      <c r="I3707">
        <v>0</v>
      </c>
      <c r="J3707">
        <v>0</v>
      </c>
      <c r="K3707">
        <v>0</v>
      </c>
      <c r="L3707">
        <v>0</v>
      </c>
      <c r="M3707">
        <v>0</v>
      </c>
    </row>
    <row r="3708" spans="2:13" x14ac:dyDescent="0.2">
      <c r="B3708">
        <v>0</v>
      </c>
      <c r="C3708">
        <v>0</v>
      </c>
      <c r="D3708">
        <v>0</v>
      </c>
      <c r="E3708">
        <v>0</v>
      </c>
      <c r="F3708">
        <v>0</v>
      </c>
      <c r="G3708">
        <v>3333333</v>
      </c>
      <c r="H3708">
        <v>0</v>
      </c>
      <c r="I3708">
        <v>0</v>
      </c>
      <c r="J3708">
        <v>0</v>
      </c>
      <c r="K3708">
        <v>0</v>
      </c>
      <c r="L3708">
        <v>0</v>
      </c>
      <c r="M3708">
        <v>0</v>
      </c>
    </row>
    <row r="3709" spans="2:13" x14ac:dyDescent="0.2">
      <c r="B3709">
        <v>0</v>
      </c>
      <c r="C3709">
        <v>0</v>
      </c>
      <c r="D3709">
        <v>0</v>
      </c>
      <c r="E3709">
        <v>0</v>
      </c>
      <c r="F3709">
        <v>0</v>
      </c>
      <c r="G3709">
        <v>3333333</v>
      </c>
      <c r="H3709">
        <v>0</v>
      </c>
      <c r="I3709">
        <v>0</v>
      </c>
      <c r="J3709">
        <v>0</v>
      </c>
      <c r="K3709">
        <v>0</v>
      </c>
      <c r="L3709">
        <v>0</v>
      </c>
      <c r="M3709">
        <v>0</v>
      </c>
    </row>
    <row r="3710" spans="2:13" x14ac:dyDescent="0.2">
      <c r="B3710">
        <v>0</v>
      </c>
      <c r="C3710">
        <v>0</v>
      </c>
      <c r="D3710">
        <v>0</v>
      </c>
      <c r="E3710">
        <v>0</v>
      </c>
      <c r="F3710">
        <v>0</v>
      </c>
      <c r="G3710">
        <v>3333333</v>
      </c>
      <c r="H3710">
        <v>0</v>
      </c>
      <c r="I3710">
        <v>0</v>
      </c>
      <c r="J3710">
        <v>0</v>
      </c>
      <c r="K3710">
        <v>0</v>
      </c>
      <c r="L3710">
        <v>0</v>
      </c>
      <c r="M3710">
        <v>0</v>
      </c>
    </row>
    <row r="3711" spans="2:13" x14ac:dyDescent="0.2">
      <c r="B3711">
        <v>0</v>
      </c>
      <c r="C3711">
        <v>0</v>
      </c>
      <c r="D3711">
        <v>0</v>
      </c>
      <c r="E3711">
        <v>0</v>
      </c>
      <c r="F3711">
        <v>0</v>
      </c>
      <c r="G3711">
        <v>3333333</v>
      </c>
      <c r="H3711">
        <v>0</v>
      </c>
      <c r="I3711">
        <v>0</v>
      </c>
      <c r="J3711">
        <v>0</v>
      </c>
      <c r="K3711">
        <v>0</v>
      </c>
      <c r="L3711">
        <v>0</v>
      </c>
      <c r="M3711">
        <v>0</v>
      </c>
    </row>
    <row r="3712" spans="2:13" x14ac:dyDescent="0.2">
      <c r="B3712">
        <v>0</v>
      </c>
      <c r="C3712">
        <v>0</v>
      </c>
      <c r="D3712">
        <v>0</v>
      </c>
      <c r="E3712">
        <v>0</v>
      </c>
      <c r="F3712">
        <v>0</v>
      </c>
      <c r="G3712">
        <v>3333333</v>
      </c>
      <c r="H3712">
        <v>0</v>
      </c>
      <c r="I3712">
        <v>0</v>
      </c>
      <c r="J3712">
        <v>0</v>
      </c>
      <c r="K3712">
        <v>0</v>
      </c>
      <c r="L3712">
        <v>0</v>
      </c>
      <c r="M3712">
        <v>0</v>
      </c>
    </row>
    <row r="3713" spans="2:13" x14ac:dyDescent="0.2">
      <c r="B3713">
        <v>0</v>
      </c>
      <c r="C3713">
        <v>0</v>
      </c>
      <c r="D3713">
        <v>0</v>
      </c>
      <c r="E3713">
        <v>0</v>
      </c>
      <c r="F3713">
        <v>0</v>
      </c>
      <c r="G3713">
        <v>3333333</v>
      </c>
      <c r="H3713">
        <v>0</v>
      </c>
      <c r="I3713">
        <v>0</v>
      </c>
      <c r="J3713">
        <v>0</v>
      </c>
      <c r="K3713">
        <v>0</v>
      </c>
      <c r="L3713">
        <v>0</v>
      </c>
      <c r="M3713">
        <v>0</v>
      </c>
    </row>
    <row r="3714" spans="2:13" x14ac:dyDescent="0.2">
      <c r="B3714">
        <v>0</v>
      </c>
      <c r="C3714">
        <v>0</v>
      </c>
      <c r="D3714">
        <v>0</v>
      </c>
      <c r="E3714">
        <v>0</v>
      </c>
      <c r="F3714">
        <v>0</v>
      </c>
      <c r="G3714">
        <v>3333333</v>
      </c>
      <c r="H3714">
        <v>0</v>
      </c>
      <c r="I3714">
        <v>0</v>
      </c>
      <c r="J3714">
        <v>0</v>
      </c>
      <c r="K3714">
        <v>0</v>
      </c>
      <c r="L3714">
        <v>0</v>
      </c>
      <c r="M3714">
        <v>0</v>
      </c>
    </row>
    <row r="3715" spans="2:13" x14ac:dyDescent="0.2">
      <c r="B3715">
        <v>0</v>
      </c>
      <c r="C3715">
        <v>0</v>
      </c>
      <c r="D3715">
        <v>0</v>
      </c>
      <c r="E3715">
        <v>0</v>
      </c>
      <c r="F3715">
        <v>0</v>
      </c>
      <c r="G3715">
        <v>3333333</v>
      </c>
      <c r="H3715">
        <v>0</v>
      </c>
      <c r="I3715">
        <v>0</v>
      </c>
      <c r="J3715">
        <v>0</v>
      </c>
      <c r="K3715">
        <v>0</v>
      </c>
      <c r="L3715">
        <v>0</v>
      </c>
      <c r="M3715">
        <v>0</v>
      </c>
    </row>
    <row r="3716" spans="2:13" x14ac:dyDescent="0.2">
      <c r="B3716">
        <v>0</v>
      </c>
      <c r="C3716">
        <v>0</v>
      </c>
      <c r="D3716">
        <v>0</v>
      </c>
      <c r="E3716">
        <v>0</v>
      </c>
      <c r="F3716">
        <v>0</v>
      </c>
      <c r="G3716">
        <v>3333333</v>
      </c>
      <c r="H3716">
        <v>0</v>
      </c>
      <c r="I3716">
        <v>0</v>
      </c>
      <c r="J3716">
        <v>0</v>
      </c>
      <c r="K3716">
        <v>0</v>
      </c>
      <c r="L3716">
        <v>0</v>
      </c>
      <c r="M3716">
        <v>0</v>
      </c>
    </row>
    <row r="3717" spans="2:13" x14ac:dyDescent="0.2">
      <c r="B3717">
        <v>0</v>
      </c>
      <c r="C3717">
        <v>0</v>
      </c>
      <c r="D3717">
        <v>0</v>
      </c>
      <c r="E3717">
        <v>0</v>
      </c>
      <c r="F3717">
        <v>0</v>
      </c>
      <c r="G3717">
        <v>3333333</v>
      </c>
      <c r="H3717">
        <v>0</v>
      </c>
      <c r="I3717">
        <v>0</v>
      </c>
      <c r="J3717">
        <v>0</v>
      </c>
      <c r="K3717">
        <v>0</v>
      </c>
      <c r="L3717">
        <v>0</v>
      </c>
      <c r="M3717">
        <v>0</v>
      </c>
    </row>
    <row r="3718" spans="2:13" x14ac:dyDescent="0.2">
      <c r="B3718">
        <v>0</v>
      </c>
      <c r="C3718">
        <v>0</v>
      </c>
      <c r="D3718">
        <v>0</v>
      </c>
      <c r="E3718">
        <v>0</v>
      </c>
      <c r="F3718">
        <v>0</v>
      </c>
      <c r="G3718">
        <v>3333333</v>
      </c>
      <c r="H3718">
        <v>0</v>
      </c>
      <c r="I3718">
        <v>0</v>
      </c>
      <c r="J3718">
        <v>0</v>
      </c>
      <c r="K3718">
        <v>0</v>
      </c>
      <c r="L3718">
        <v>0</v>
      </c>
      <c r="M3718">
        <v>0</v>
      </c>
    </row>
    <row r="3719" spans="2:13" x14ac:dyDescent="0.2">
      <c r="B3719">
        <v>0</v>
      </c>
      <c r="C3719">
        <v>0</v>
      </c>
      <c r="D3719">
        <v>0</v>
      </c>
      <c r="E3719">
        <v>0</v>
      </c>
      <c r="F3719">
        <v>0</v>
      </c>
      <c r="G3719">
        <v>3333333</v>
      </c>
      <c r="H3719">
        <v>0</v>
      </c>
      <c r="I3719">
        <v>0</v>
      </c>
      <c r="J3719">
        <v>0</v>
      </c>
      <c r="K3719">
        <v>0</v>
      </c>
      <c r="L3719">
        <v>0</v>
      </c>
      <c r="M3719">
        <v>0</v>
      </c>
    </row>
    <row r="3720" spans="2:13" x14ac:dyDescent="0.2">
      <c r="B3720">
        <v>0</v>
      </c>
      <c r="C3720">
        <v>0</v>
      </c>
      <c r="D3720">
        <v>0</v>
      </c>
      <c r="E3720">
        <v>0</v>
      </c>
      <c r="F3720">
        <v>0</v>
      </c>
      <c r="G3720">
        <v>3333333</v>
      </c>
      <c r="H3720">
        <v>0</v>
      </c>
      <c r="I3720">
        <v>0</v>
      </c>
      <c r="J3720">
        <v>0</v>
      </c>
      <c r="K3720">
        <v>0</v>
      </c>
      <c r="L3720">
        <v>0</v>
      </c>
      <c r="M3720">
        <v>0</v>
      </c>
    </row>
    <row r="3721" spans="2:13" x14ac:dyDescent="0.2">
      <c r="B3721">
        <v>0</v>
      </c>
      <c r="C3721">
        <v>0</v>
      </c>
      <c r="D3721">
        <v>0</v>
      </c>
      <c r="E3721">
        <v>0</v>
      </c>
      <c r="F3721">
        <v>0</v>
      </c>
      <c r="G3721">
        <v>3333333</v>
      </c>
      <c r="H3721">
        <v>0</v>
      </c>
      <c r="I3721">
        <v>0</v>
      </c>
      <c r="J3721">
        <v>0</v>
      </c>
      <c r="K3721">
        <v>0</v>
      </c>
      <c r="L3721">
        <v>0</v>
      </c>
      <c r="M3721">
        <v>0</v>
      </c>
    </row>
    <row r="3722" spans="2:13" x14ac:dyDescent="0.2">
      <c r="B3722">
        <v>0</v>
      </c>
      <c r="C3722">
        <v>0</v>
      </c>
      <c r="D3722">
        <v>0</v>
      </c>
      <c r="E3722">
        <v>0</v>
      </c>
      <c r="F3722">
        <v>0</v>
      </c>
      <c r="G3722">
        <v>3333333</v>
      </c>
      <c r="H3722">
        <v>0</v>
      </c>
      <c r="I3722">
        <v>0</v>
      </c>
      <c r="J3722">
        <v>0</v>
      </c>
      <c r="K3722">
        <v>0</v>
      </c>
      <c r="L3722">
        <v>0</v>
      </c>
      <c r="M3722">
        <v>0</v>
      </c>
    </row>
    <row r="3723" spans="2:13" x14ac:dyDescent="0.2">
      <c r="B3723">
        <v>0</v>
      </c>
      <c r="C3723">
        <v>0</v>
      </c>
      <c r="D3723">
        <v>0</v>
      </c>
      <c r="E3723">
        <v>0</v>
      </c>
      <c r="F3723">
        <v>0</v>
      </c>
      <c r="G3723">
        <v>3333333</v>
      </c>
      <c r="H3723">
        <v>0</v>
      </c>
      <c r="I3723">
        <v>0</v>
      </c>
      <c r="J3723">
        <v>0</v>
      </c>
      <c r="K3723">
        <v>0</v>
      </c>
      <c r="L3723">
        <v>0</v>
      </c>
      <c r="M3723">
        <v>0</v>
      </c>
    </row>
    <row r="3724" spans="2:13" x14ac:dyDescent="0.2">
      <c r="B3724">
        <v>0</v>
      </c>
      <c r="C3724">
        <v>0</v>
      </c>
      <c r="D3724">
        <v>0</v>
      </c>
      <c r="E3724">
        <v>0</v>
      </c>
      <c r="F3724">
        <v>0</v>
      </c>
      <c r="G3724">
        <v>3333333</v>
      </c>
      <c r="H3724">
        <v>0</v>
      </c>
      <c r="I3724">
        <v>0</v>
      </c>
      <c r="J3724">
        <v>0</v>
      </c>
      <c r="K3724">
        <v>0</v>
      </c>
      <c r="L3724">
        <v>0</v>
      </c>
      <c r="M3724">
        <v>0</v>
      </c>
    </row>
    <row r="3725" spans="2:13" x14ac:dyDescent="0.2">
      <c r="B3725">
        <v>0</v>
      </c>
      <c r="C3725">
        <v>0</v>
      </c>
      <c r="D3725">
        <v>0</v>
      </c>
      <c r="E3725">
        <v>0</v>
      </c>
      <c r="F3725">
        <v>0</v>
      </c>
      <c r="G3725">
        <v>3333333</v>
      </c>
      <c r="H3725">
        <v>0</v>
      </c>
      <c r="I3725">
        <v>0</v>
      </c>
      <c r="J3725">
        <v>0</v>
      </c>
      <c r="K3725">
        <v>0</v>
      </c>
      <c r="L3725">
        <v>0</v>
      </c>
      <c r="M3725">
        <v>0</v>
      </c>
    </row>
    <row r="3726" spans="2:13" x14ac:dyDescent="0.2">
      <c r="B3726">
        <v>0</v>
      </c>
      <c r="C3726">
        <v>0</v>
      </c>
      <c r="D3726">
        <v>0</v>
      </c>
      <c r="E3726">
        <v>0</v>
      </c>
      <c r="F3726">
        <v>0</v>
      </c>
      <c r="G3726">
        <v>3333333</v>
      </c>
      <c r="H3726">
        <v>0</v>
      </c>
      <c r="I3726">
        <v>0</v>
      </c>
      <c r="J3726">
        <v>0</v>
      </c>
      <c r="K3726">
        <v>0</v>
      </c>
      <c r="L3726">
        <v>0</v>
      </c>
      <c r="M3726">
        <v>0</v>
      </c>
    </row>
    <row r="3727" spans="2:13" x14ac:dyDescent="0.2">
      <c r="B3727">
        <v>0</v>
      </c>
      <c r="C3727">
        <v>0</v>
      </c>
      <c r="D3727">
        <v>0</v>
      </c>
      <c r="E3727">
        <v>0</v>
      </c>
      <c r="F3727">
        <v>0</v>
      </c>
      <c r="G3727">
        <v>3333333</v>
      </c>
      <c r="H3727">
        <v>0</v>
      </c>
      <c r="I3727">
        <v>0</v>
      </c>
      <c r="J3727">
        <v>0</v>
      </c>
      <c r="K3727">
        <v>0</v>
      </c>
      <c r="L3727">
        <v>0</v>
      </c>
      <c r="M3727">
        <v>0</v>
      </c>
    </row>
    <row r="3728" spans="2:13" x14ac:dyDescent="0.2">
      <c r="B3728">
        <v>0</v>
      </c>
      <c r="C3728">
        <v>0</v>
      </c>
      <c r="D3728">
        <v>0</v>
      </c>
      <c r="E3728">
        <v>0</v>
      </c>
      <c r="F3728">
        <v>0</v>
      </c>
      <c r="G3728">
        <v>3333333</v>
      </c>
      <c r="H3728">
        <v>0</v>
      </c>
      <c r="I3728">
        <v>0</v>
      </c>
      <c r="J3728">
        <v>0</v>
      </c>
      <c r="K3728">
        <v>0</v>
      </c>
      <c r="L3728">
        <v>0</v>
      </c>
      <c r="M3728">
        <v>0</v>
      </c>
    </row>
    <row r="3729" spans="2:13" x14ac:dyDescent="0.2">
      <c r="B3729">
        <v>0</v>
      </c>
      <c r="C3729">
        <v>0</v>
      </c>
      <c r="D3729">
        <v>0</v>
      </c>
      <c r="E3729">
        <v>0</v>
      </c>
      <c r="F3729">
        <v>0</v>
      </c>
      <c r="G3729">
        <v>3333333</v>
      </c>
      <c r="H3729">
        <v>0</v>
      </c>
      <c r="I3729">
        <v>0</v>
      </c>
      <c r="J3729">
        <v>0</v>
      </c>
      <c r="K3729">
        <v>0</v>
      </c>
      <c r="L3729">
        <v>0</v>
      </c>
      <c r="M3729">
        <v>0</v>
      </c>
    </row>
    <row r="3730" spans="2:13" x14ac:dyDescent="0.2">
      <c r="B3730">
        <v>0</v>
      </c>
      <c r="C3730">
        <v>0</v>
      </c>
      <c r="D3730">
        <v>0</v>
      </c>
      <c r="E3730">
        <v>0</v>
      </c>
      <c r="F3730">
        <v>0</v>
      </c>
      <c r="G3730">
        <v>3333333</v>
      </c>
      <c r="H3730">
        <v>0</v>
      </c>
      <c r="I3730">
        <v>0</v>
      </c>
      <c r="J3730">
        <v>0</v>
      </c>
      <c r="K3730">
        <v>0</v>
      </c>
      <c r="L3730">
        <v>0</v>
      </c>
      <c r="M3730">
        <v>0</v>
      </c>
    </row>
    <row r="3731" spans="2:13" x14ac:dyDescent="0.2">
      <c r="B3731">
        <v>0</v>
      </c>
      <c r="C3731">
        <v>0</v>
      </c>
      <c r="D3731">
        <v>0</v>
      </c>
      <c r="E3731">
        <v>0</v>
      </c>
      <c r="F3731">
        <v>0</v>
      </c>
      <c r="G3731">
        <v>3333333</v>
      </c>
      <c r="H3731">
        <v>0</v>
      </c>
      <c r="I3731">
        <v>0</v>
      </c>
      <c r="J3731">
        <v>0</v>
      </c>
      <c r="K3731">
        <v>0</v>
      </c>
      <c r="L3731">
        <v>0</v>
      </c>
      <c r="M3731">
        <v>0</v>
      </c>
    </row>
    <row r="3732" spans="2:13" x14ac:dyDescent="0.2">
      <c r="B3732">
        <v>0</v>
      </c>
      <c r="C3732">
        <v>0</v>
      </c>
      <c r="D3732">
        <v>0</v>
      </c>
      <c r="E3732">
        <v>0</v>
      </c>
      <c r="F3732">
        <v>0</v>
      </c>
      <c r="G3732">
        <v>3333333</v>
      </c>
      <c r="H3732">
        <v>0</v>
      </c>
      <c r="I3732">
        <v>0</v>
      </c>
      <c r="J3732">
        <v>0</v>
      </c>
      <c r="K3732">
        <v>0</v>
      </c>
      <c r="L3732">
        <v>0</v>
      </c>
      <c r="M3732">
        <v>0</v>
      </c>
    </row>
    <row r="3733" spans="2:13" x14ac:dyDescent="0.2">
      <c r="B3733">
        <v>0</v>
      </c>
      <c r="C3733">
        <v>0</v>
      </c>
      <c r="D3733">
        <v>0</v>
      </c>
      <c r="E3733">
        <v>0</v>
      </c>
      <c r="F3733">
        <v>0</v>
      </c>
      <c r="G3733">
        <v>3333333</v>
      </c>
      <c r="H3733">
        <v>0</v>
      </c>
      <c r="I3733">
        <v>0</v>
      </c>
      <c r="J3733">
        <v>0</v>
      </c>
      <c r="K3733">
        <v>0</v>
      </c>
      <c r="L3733">
        <v>0</v>
      </c>
      <c r="M3733">
        <v>0</v>
      </c>
    </row>
    <row r="3734" spans="2:13" x14ac:dyDescent="0.2">
      <c r="B3734">
        <v>0</v>
      </c>
      <c r="C3734">
        <v>0</v>
      </c>
      <c r="D3734">
        <v>0</v>
      </c>
      <c r="E3734">
        <v>0</v>
      </c>
      <c r="F3734">
        <v>0</v>
      </c>
      <c r="G3734">
        <v>3333333</v>
      </c>
      <c r="H3734">
        <v>0</v>
      </c>
      <c r="I3734">
        <v>0</v>
      </c>
      <c r="J3734">
        <v>0</v>
      </c>
      <c r="K3734">
        <v>0</v>
      </c>
      <c r="L3734">
        <v>0</v>
      </c>
      <c r="M3734">
        <v>0</v>
      </c>
    </row>
    <row r="3735" spans="2:13" x14ac:dyDescent="0.2">
      <c r="B3735">
        <v>0</v>
      </c>
      <c r="C3735">
        <v>0</v>
      </c>
      <c r="D3735">
        <v>0</v>
      </c>
      <c r="E3735">
        <v>0</v>
      </c>
      <c r="F3735">
        <v>0</v>
      </c>
      <c r="G3735">
        <v>3333333</v>
      </c>
      <c r="H3735">
        <v>0</v>
      </c>
      <c r="I3735">
        <v>0</v>
      </c>
      <c r="J3735">
        <v>0</v>
      </c>
      <c r="K3735">
        <v>0</v>
      </c>
      <c r="L3735">
        <v>0</v>
      </c>
      <c r="M3735">
        <v>0</v>
      </c>
    </row>
    <row r="3736" spans="2:13" x14ac:dyDescent="0.2">
      <c r="B3736">
        <v>0</v>
      </c>
      <c r="C3736">
        <v>0</v>
      </c>
      <c r="D3736">
        <v>0</v>
      </c>
      <c r="E3736">
        <v>0</v>
      </c>
      <c r="F3736">
        <v>0</v>
      </c>
      <c r="G3736">
        <v>3333333</v>
      </c>
      <c r="H3736">
        <v>0</v>
      </c>
      <c r="I3736">
        <v>0</v>
      </c>
      <c r="J3736">
        <v>0</v>
      </c>
      <c r="K3736">
        <v>0</v>
      </c>
      <c r="L3736">
        <v>0</v>
      </c>
      <c r="M3736">
        <v>0</v>
      </c>
    </row>
    <row r="3737" spans="2:13" x14ac:dyDescent="0.2">
      <c r="B3737">
        <v>0</v>
      </c>
      <c r="C3737">
        <v>0</v>
      </c>
      <c r="D3737">
        <v>0</v>
      </c>
      <c r="E3737">
        <v>0</v>
      </c>
      <c r="F3737">
        <v>0</v>
      </c>
      <c r="G3737">
        <v>3333333</v>
      </c>
      <c r="H3737">
        <v>0</v>
      </c>
      <c r="I3737">
        <v>0</v>
      </c>
      <c r="J3737">
        <v>0</v>
      </c>
      <c r="K3737">
        <v>0</v>
      </c>
      <c r="L3737">
        <v>0</v>
      </c>
      <c r="M3737">
        <v>0</v>
      </c>
    </row>
    <row r="3738" spans="2:13" x14ac:dyDescent="0.2">
      <c r="B3738">
        <v>0</v>
      </c>
      <c r="C3738">
        <v>0</v>
      </c>
      <c r="D3738">
        <v>0</v>
      </c>
      <c r="E3738">
        <v>0</v>
      </c>
      <c r="F3738">
        <v>0</v>
      </c>
      <c r="G3738">
        <v>3333333</v>
      </c>
      <c r="H3738">
        <v>0</v>
      </c>
      <c r="I3738">
        <v>0</v>
      </c>
      <c r="J3738">
        <v>0</v>
      </c>
      <c r="K3738">
        <v>0</v>
      </c>
      <c r="L3738">
        <v>0</v>
      </c>
      <c r="M3738">
        <v>0</v>
      </c>
    </row>
    <row r="3739" spans="2:13" x14ac:dyDescent="0.2">
      <c r="B3739">
        <v>0</v>
      </c>
      <c r="C3739">
        <v>0</v>
      </c>
      <c r="D3739">
        <v>0</v>
      </c>
      <c r="E3739">
        <v>0</v>
      </c>
      <c r="F3739">
        <v>0</v>
      </c>
      <c r="G3739">
        <v>3333333</v>
      </c>
      <c r="H3739">
        <v>0</v>
      </c>
      <c r="I3739">
        <v>0</v>
      </c>
      <c r="J3739">
        <v>0</v>
      </c>
      <c r="K3739">
        <v>0</v>
      </c>
      <c r="L3739">
        <v>0</v>
      </c>
      <c r="M3739">
        <v>0</v>
      </c>
    </row>
    <row r="3740" spans="2:13" x14ac:dyDescent="0.2">
      <c r="B3740">
        <v>0</v>
      </c>
      <c r="C3740">
        <v>0</v>
      </c>
      <c r="D3740">
        <v>0</v>
      </c>
      <c r="E3740">
        <v>0</v>
      </c>
      <c r="F3740">
        <v>0</v>
      </c>
      <c r="G3740">
        <v>3333333</v>
      </c>
      <c r="H3740">
        <v>0</v>
      </c>
      <c r="I3740">
        <v>0</v>
      </c>
      <c r="J3740">
        <v>0</v>
      </c>
      <c r="K3740">
        <v>0</v>
      </c>
      <c r="L3740">
        <v>0</v>
      </c>
      <c r="M3740">
        <v>0</v>
      </c>
    </row>
    <row r="3741" spans="2:13" x14ac:dyDescent="0.2">
      <c r="B3741">
        <v>0</v>
      </c>
      <c r="C3741">
        <v>0</v>
      </c>
      <c r="D3741">
        <v>0</v>
      </c>
      <c r="E3741">
        <v>0</v>
      </c>
      <c r="F3741">
        <v>0</v>
      </c>
      <c r="G3741">
        <v>3333333</v>
      </c>
      <c r="H3741">
        <v>0</v>
      </c>
      <c r="I3741">
        <v>0</v>
      </c>
      <c r="J3741">
        <v>0</v>
      </c>
      <c r="K3741">
        <v>0</v>
      </c>
      <c r="L3741">
        <v>0</v>
      </c>
      <c r="M3741">
        <v>0</v>
      </c>
    </row>
    <row r="3742" spans="2:13" x14ac:dyDescent="0.2">
      <c r="B3742">
        <v>0</v>
      </c>
      <c r="C3742">
        <v>0</v>
      </c>
      <c r="D3742">
        <v>0</v>
      </c>
      <c r="E3742">
        <v>0</v>
      </c>
      <c r="F3742">
        <v>0</v>
      </c>
      <c r="G3742">
        <v>3333333</v>
      </c>
      <c r="H3742">
        <v>0</v>
      </c>
      <c r="I3742">
        <v>0</v>
      </c>
      <c r="J3742">
        <v>0</v>
      </c>
      <c r="K3742">
        <v>0</v>
      </c>
      <c r="L3742">
        <v>0</v>
      </c>
      <c r="M3742">
        <v>0</v>
      </c>
    </row>
    <row r="3743" spans="2:13" x14ac:dyDescent="0.2">
      <c r="B3743">
        <v>0</v>
      </c>
      <c r="C3743">
        <v>0</v>
      </c>
      <c r="D3743">
        <v>0</v>
      </c>
      <c r="E3743">
        <v>0</v>
      </c>
      <c r="F3743">
        <v>0</v>
      </c>
      <c r="G3743">
        <v>3333333</v>
      </c>
      <c r="H3743">
        <v>0</v>
      </c>
      <c r="I3743">
        <v>0</v>
      </c>
      <c r="J3743">
        <v>0</v>
      </c>
      <c r="K3743">
        <v>0</v>
      </c>
      <c r="L3743">
        <v>0</v>
      </c>
      <c r="M3743">
        <v>0</v>
      </c>
    </row>
    <row r="3744" spans="2:13" x14ac:dyDescent="0.2">
      <c r="B3744">
        <v>0</v>
      </c>
      <c r="C3744">
        <v>0</v>
      </c>
      <c r="D3744">
        <v>0</v>
      </c>
      <c r="E3744">
        <v>0</v>
      </c>
      <c r="F3744">
        <v>0</v>
      </c>
      <c r="G3744">
        <v>3333333</v>
      </c>
      <c r="H3744">
        <v>0</v>
      </c>
      <c r="I3744">
        <v>0</v>
      </c>
      <c r="J3744">
        <v>0</v>
      </c>
      <c r="K3744">
        <v>0</v>
      </c>
      <c r="L3744">
        <v>0</v>
      </c>
      <c r="M3744">
        <v>0</v>
      </c>
    </row>
    <row r="3745" spans="2:13" x14ac:dyDescent="0.2">
      <c r="B3745">
        <v>0</v>
      </c>
      <c r="C3745">
        <v>0</v>
      </c>
      <c r="D3745">
        <v>0</v>
      </c>
      <c r="E3745">
        <v>0</v>
      </c>
      <c r="F3745">
        <v>0</v>
      </c>
      <c r="G3745">
        <v>3333333</v>
      </c>
      <c r="H3745">
        <v>0</v>
      </c>
      <c r="I3745">
        <v>0</v>
      </c>
      <c r="J3745">
        <v>0</v>
      </c>
      <c r="K3745">
        <v>0</v>
      </c>
      <c r="L3745">
        <v>0</v>
      </c>
      <c r="M3745">
        <v>0</v>
      </c>
    </row>
    <row r="3746" spans="2:13" x14ac:dyDescent="0.2">
      <c r="B3746">
        <v>0</v>
      </c>
      <c r="C3746">
        <v>0</v>
      </c>
      <c r="D3746">
        <v>0</v>
      </c>
      <c r="E3746">
        <v>0</v>
      </c>
      <c r="F3746">
        <v>0</v>
      </c>
      <c r="G3746">
        <v>3333333</v>
      </c>
      <c r="H3746">
        <v>0</v>
      </c>
      <c r="I3746">
        <v>0</v>
      </c>
      <c r="J3746">
        <v>0</v>
      </c>
      <c r="K3746">
        <v>0</v>
      </c>
      <c r="L3746">
        <v>0</v>
      </c>
      <c r="M3746">
        <v>0</v>
      </c>
    </row>
    <row r="3747" spans="2:13" x14ac:dyDescent="0.2">
      <c r="B3747">
        <v>0</v>
      </c>
      <c r="C3747">
        <v>0</v>
      </c>
      <c r="D3747">
        <v>0</v>
      </c>
      <c r="E3747">
        <v>0</v>
      </c>
      <c r="F3747">
        <v>0</v>
      </c>
      <c r="G3747">
        <v>3333333</v>
      </c>
      <c r="H3747">
        <v>0</v>
      </c>
      <c r="I3747">
        <v>0</v>
      </c>
      <c r="J3747">
        <v>0</v>
      </c>
      <c r="K3747">
        <v>0</v>
      </c>
      <c r="L3747">
        <v>0</v>
      </c>
      <c r="M3747">
        <v>0</v>
      </c>
    </row>
    <row r="3748" spans="2:13" x14ac:dyDescent="0.2">
      <c r="B3748">
        <v>0</v>
      </c>
      <c r="C3748">
        <v>0</v>
      </c>
      <c r="D3748">
        <v>0</v>
      </c>
      <c r="E3748">
        <v>0</v>
      </c>
      <c r="F3748">
        <v>0</v>
      </c>
      <c r="G3748">
        <v>3333333</v>
      </c>
      <c r="H3748">
        <v>0</v>
      </c>
      <c r="I3748">
        <v>0</v>
      </c>
      <c r="J3748">
        <v>0</v>
      </c>
      <c r="K3748">
        <v>0</v>
      </c>
      <c r="L3748">
        <v>0</v>
      </c>
      <c r="M3748">
        <v>0</v>
      </c>
    </row>
    <row r="3749" spans="2:13" x14ac:dyDescent="0.2">
      <c r="B3749">
        <v>0</v>
      </c>
      <c r="C3749">
        <v>0</v>
      </c>
      <c r="D3749">
        <v>0</v>
      </c>
      <c r="E3749">
        <v>0</v>
      </c>
      <c r="F3749">
        <v>0</v>
      </c>
      <c r="G3749">
        <v>3333333</v>
      </c>
      <c r="H3749">
        <v>0</v>
      </c>
      <c r="I3749">
        <v>0</v>
      </c>
      <c r="J3749">
        <v>0</v>
      </c>
      <c r="K3749">
        <v>0</v>
      </c>
      <c r="L3749">
        <v>0</v>
      </c>
      <c r="M3749">
        <v>0</v>
      </c>
    </row>
    <row r="3750" spans="2:13" x14ac:dyDescent="0.2">
      <c r="B3750">
        <v>0</v>
      </c>
      <c r="C3750">
        <v>0</v>
      </c>
      <c r="D3750">
        <v>0</v>
      </c>
      <c r="E3750">
        <v>0</v>
      </c>
      <c r="F3750">
        <v>0</v>
      </c>
      <c r="G3750">
        <v>3333333</v>
      </c>
      <c r="H3750">
        <v>0</v>
      </c>
      <c r="I3750">
        <v>0</v>
      </c>
      <c r="J3750">
        <v>0</v>
      </c>
      <c r="K3750">
        <v>0</v>
      </c>
      <c r="L3750">
        <v>0</v>
      </c>
      <c r="M3750">
        <v>0</v>
      </c>
    </row>
    <row r="3751" spans="2:13" x14ac:dyDescent="0.2">
      <c r="B3751">
        <v>0</v>
      </c>
      <c r="C3751">
        <v>0</v>
      </c>
      <c r="D3751">
        <v>0</v>
      </c>
      <c r="E3751">
        <v>0</v>
      </c>
      <c r="F3751">
        <v>0</v>
      </c>
      <c r="G3751">
        <v>3333333</v>
      </c>
      <c r="H3751">
        <v>0</v>
      </c>
      <c r="I3751">
        <v>0</v>
      </c>
      <c r="J3751">
        <v>0</v>
      </c>
      <c r="K3751">
        <v>0</v>
      </c>
      <c r="L3751">
        <v>0</v>
      </c>
      <c r="M3751">
        <v>0</v>
      </c>
    </row>
    <row r="3752" spans="2:13" x14ac:dyDescent="0.2">
      <c r="B3752">
        <v>0</v>
      </c>
      <c r="C3752">
        <v>0</v>
      </c>
      <c r="D3752">
        <v>0</v>
      </c>
      <c r="E3752">
        <v>0</v>
      </c>
      <c r="F3752">
        <v>0</v>
      </c>
      <c r="G3752">
        <v>3333333</v>
      </c>
      <c r="H3752">
        <v>0</v>
      </c>
      <c r="I3752">
        <v>0</v>
      </c>
      <c r="J3752">
        <v>0</v>
      </c>
      <c r="K3752">
        <v>0</v>
      </c>
      <c r="L3752">
        <v>0</v>
      </c>
      <c r="M3752">
        <v>0</v>
      </c>
    </row>
    <row r="3753" spans="2:13" x14ac:dyDescent="0.2">
      <c r="B3753">
        <v>0</v>
      </c>
      <c r="C3753">
        <v>0</v>
      </c>
      <c r="D3753">
        <v>0</v>
      </c>
      <c r="E3753">
        <v>0</v>
      </c>
      <c r="F3753">
        <v>0</v>
      </c>
      <c r="G3753">
        <v>3333333</v>
      </c>
      <c r="H3753">
        <v>0</v>
      </c>
      <c r="I3753">
        <v>0</v>
      </c>
      <c r="J3753">
        <v>0</v>
      </c>
      <c r="K3753">
        <v>0</v>
      </c>
      <c r="L3753">
        <v>0</v>
      </c>
      <c r="M3753">
        <v>0</v>
      </c>
    </row>
    <row r="3754" spans="2:13" x14ac:dyDescent="0.2">
      <c r="B3754">
        <v>0</v>
      </c>
      <c r="C3754">
        <v>0</v>
      </c>
      <c r="D3754">
        <v>0</v>
      </c>
      <c r="E3754">
        <v>0</v>
      </c>
      <c r="F3754">
        <v>0</v>
      </c>
      <c r="G3754">
        <v>3333333</v>
      </c>
      <c r="H3754">
        <v>0</v>
      </c>
      <c r="I3754">
        <v>0</v>
      </c>
      <c r="J3754">
        <v>0</v>
      </c>
      <c r="K3754">
        <v>0</v>
      </c>
      <c r="L3754">
        <v>0</v>
      </c>
      <c r="M3754">
        <v>0</v>
      </c>
    </row>
    <row r="3755" spans="2:13" x14ac:dyDescent="0.2">
      <c r="B3755">
        <v>0</v>
      </c>
      <c r="C3755">
        <v>0</v>
      </c>
      <c r="D3755">
        <v>0</v>
      </c>
      <c r="E3755">
        <v>0</v>
      </c>
      <c r="F3755">
        <v>0</v>
      </c>
      <c r="G3755">
        <v>3333333</v>
      </c>
      <c r="H3755">
        <v>0</v>
      </c>
      <c r="I3755">
        <v>0</v>
      </c>
      <c r="J3755">
        <v>0</v>
      </c>
      <c r="K3755">
        <v>0</v>
      </c>
      <c r="L3755">
        <v>0</v>
      </c>
      <c r="M3755">
        <v>0</v>
      </c>
    </row>
    <row r="3756" spans="2:13" x14ac:dyDescent="0.2">
      <c r="B3756">
        <v>0</v>
      </c>
      <c r="C3756">
        <v>0</v>
      </c>
      <c r="D3756">
        <v>0</v>
      </c>
      <c r="E3756">
        <v>0</v>
      </c>
      <c r="F3756">
        <v>0</v>
      </c>
      <c r="G3756">
        <v>3333333</v>
      </c>
      <c r="H3756">
        <v>0</v>
      </c>
      <c r="I3756">
        <v>0</v>
      </c>
      <c r="J3756">
        <v>0</v>
      </c>
      <c r="K3756">
        <v>0</v>
      </c>
      <c r="L3756">
        <v>0</v>
      </c>
      <c r="M3756">
        <v>0</v>
      </c>
    </row>
    <row r="3757" spans="2:13" x14ac:dyDescent="0.2">
      <c r="B3757">
        <v>0</v>
      </c>
      <c r="C3757">
        <v>0</v>
      </c>
      <c r="D3757">
        <v>0</v>
      </c>
      <c r="E3757">
        <v>0</v>
      </c>
      <c r="F3757">
        <v>0</v>
      </c>
      <c r="G3757">
        <v>3333333</v>
      </c>
      <c r="H3757">
        <v>0</v>
      </c>
      <c r="I3757">
        <v>0</v>
      </c>
      <c r="J3757">
        <v>0</v>
      </c>
      <c r="K3757">
        <v>0</v>
      </c>
      <c r="L3757">
        <v>0</v>
      </c>
      <c r="M3757">
        <v>0</v>
      </c>
    </row>
    <row r="3758" spans="2:13" x14ac:dyDescent="0.2">
      <c r="B3758">
        <v>0</v>
      </c>
      <c r="C3758">
        <v>0</v>
      </c>
      <c r="D3758">
        <v>0</v>
      </c>
      <c r="E3758">
        <v>0</v>
      </c>
      <c r="F3758">
        <v>0</v>
      </c>
      <c r="G3758">
        <v>3333333</v>
      </c>
      <c r="H3758">
        <v>0</v>
      </c>
      <c r="I3758">
        <v>0</v>
      </c>
      <c r="J3758">
        <v>0</v>
      </c>
      <c r="K3758">
        <v>0</v>
      </c>
      <c r="L3758">
        <v>0</v>
      </c>
      <c r="M3758">
        <v>0</v>
      </c>
    </row>
    <row r="3759" spans="2:13" x14ac:dyDescent="0.2">
      <c r="B3759">
        <v>0</v>
      </c>
      <c r="C3759">
        <v>0</v>
      </c>
      <c r="D3759">
        <v>0</v>
      </c>
      <c r="E3759">
        <v>0</v>
      </c>
      <c r="F3759">
        <v>0</v>
      </c>
      <c r="G3759">
        <v>3333333</v>
      </c>
      <c r="H3759">
        <v>0</v>
      </c>
      <c r="I3759">
        <v>0</v>
      </c>
      <c r="J3759">
        <v>0</v>
      </c>
      <c r="K3759">
        <v>0</v>
      </c>
      <c r="L3759">
        <v>0</v>
      </c>
      <c r="M3759">
        <v>0</v>
      </c>
    </row>
    <row r="3760" spans="2:13" x14ac:dyDescent="0.2">
      <c r="B3760">
        <v>0</v>
      </c>
      <c r="C3760">
        <v>0</v>
      </c>
      <c r="D3760">
        <v>0</v>
      </c>
      <c r="E3760">
        <v>0</v>
      </c>
      <c r="F3760">
        <v>0</v>
      </c>
      <c r="G3760">
        <v>3333333</v>
      </c>
      <c r="H3760">
        <v>0</v>
      </c>
      <c r="I3760">
        <v>0</v>
      </c>
      <c r="J3760">
        <v>0</v>
      </c>
      <c r="K3760">
        <v>0</v>
      </c>
      <c r="L3760">
        <v>0</v>
      </c>
      <c r="M3760">
        <v>0</v>
      </c>
    </row>
    <row r="3761" spans="2:13" x14ac:dyDescent="0.2">
      <c r="B3761">
        <v>0</v>
      </c>
      <c r="C3761">
        <v>0</v>
      </c>
      <c r="D3761">
        <v>0</v>
      </c>
      <c r="E3761">
        <v>0</v>
      </c>
      <c r="F3761">
        <v>0</v>
      </c>
      <c r="G3761">
        <v>3333333</v>
      </c>
      <c r="H3761">
        <v>0</v>
      </c>
      <c r="I3761">
        <v>0</v>
      </c>
      <c r="J3761">
        <v>0</v>
      </c>
      <c r="K3761">
        <v>0</v>
      </c>
      <c r="L3761">
        <v>0</v>
      </c>
      <c r="M3761">
        <v>0</v>
      </c>
    </row>
    <row r="3762" spans="2:13" x14ac:dyDescent="0.2">
      <c r="B3762">
        <v>0</v>
      </c>
      <c r="C3762">
        <v>0</v>
      </c>
      <c r="D3762">
        <v>0</v>
      </c>
      <c r="E3762">
        <v>0</v>
      </c>
      <c r="F3762">
        <v>0</v>
      </c>
      <c r="G3762">
        <v>3333333</v>
      </c>
      <c r="H3762">
        <v>0</v>
      </c>
      <c r="I3762">
        <v>0</v>
      </c>
      <c r="J3762">
        <v>0</v>
      </c>
      <c r="K3762">
        <v>0</v>
      </c>
      <c r="L3762">
        <v>0</v>
      </c>
      <c r="M3762">
        <v>0</v>
      </c>
    </row>
    <row r="3763" spans="2:13" x14ac:dyDescent="0.2">
      <c r="B3763">
        <v>0</v>
      </c>
      <c r="C3763">
        <v>0</v>
      </c>
      <c r="D3763">
        <v>0</v>
      </c>
      <c r="E3763">
        <v>0</v>
      </c>
      <c r="F3763">
        <v>0</v>
      </c>
      <c r="G3763">
        <v>3333333</v>
      </c>
      <c r="H3763">
        <v>0</v>
      </c>
      <c r="I3763">
        <v>0</v>
      </c>
      <c r="J3763">
        <v>0</v>
      </c>
      <c r="K3763">
        <v>0</v>
      </c>
      <c r="L3763">
        <v>0</v>
      </c>
      <c r="M3763">
        <v>0</v>
      </c>
    </row>
    <row r="3764" spans="2:13" x14ac:dyDescent="0.2">
      <c r="B3764">
        <v>0</v>
      </c>
      <c r="C3764">
        <v>0</v>
      </c>
      <c r="D3764">
        <v>0</v>
      </c>
      <c r="E3764">
        <v>0</v>
      </c>
      <c r="F3764">
        <v>0</v>
      </c>
      <c r="G3764">
        <v>3333333</v>
      </c>
      <c r="H3764">
        <v>0</v>
      </c>
      <c r="I3764">
        <v>0</v>
      </c>
      <c r="J3764">
        <v>0</v>
      </c>
      <c r="K3764">
        <v>0</v>
      </c>
      <c r="L3764">
        <v>0</v>
      </c>
      <c r="M3764">
        <v>0</v>
      </c>
    </row>
    <row r="3765" spans="2:13" x14ac:dyDescent="0.2">
      <c r="B3765">
        <v>0</v>
      </c>
      <c r="C3765">
        <v>0</v>
      </c>
      <c r="D3765">
        <v>0</v>
      </c>
      <c r="E3765">
        <v>0</v>
      </c>
      <c r="F3765">
        <v>0</v>
      </c>
      <c r="G3765">
        <v>3333333</v>
      </c>
      <c r="H3765">
        <v>0</v>
      </c>
      <c r="I3765">
        <v>0</v>
      </c>
      <c r="J3765">
        <v>0</v>
      </c>
      <c r="K3765">
        <v>0</v>
      </c>
      <c r="L3765">
        <v>0</v>
      </c>
      <c r="M3765">
        <v>0</v>
      </c>
    </row>
    <row r="3766" spans="2:13" x14ac:dyDescent="0.2">
      <c r="B3766">
        <v>0</v>
      </c>
      <c r="C3766">
        <v>0</v>
      </c>
      <c r="D3766">
        <v>0</v>
      </c>
      <c r="E3766">
        <v>0</v>
      </c>
      <c r="F3766">
        <v>0</v>
      </c>
      <c r="G3766">
        <v>3333333</v>
      </c>
      <c r="H3766">
        <v>0</v>
      </c>
      <c r="I3766">
        <v>0</v>
      </c>
      <c r="J3766">
        <v>0</v>
      </c>
      <c r="K3766">
        <v>0</v>
      </c>
      <c r="L3766">
        <v>0</v>
      </c>
      <c r="M3766">
        <v>0</v>
      </c>
    </row>
    <row r="3767" spans="2:13" x14ac:dyDescent="0.2">
      <c r="B3767">
        <v>0</v>
      </c>
      <c r="C3767">
        <v>0</v>
      </c>
      <c r="D3767">
        <v>0</v>
      </c>
      <c r="E3767">
        <v>0</v>
      </c>
      <c r="F3767">
        <v>0</v>
      </c>
      <c r="G3767">
        <v>3333333</v>
      </c>
      <c r="H3767">
        <v>0</v>
      </c>
      <c r="I3767">
        <v>0</v>
      </c>
      <c r="J3767">
        <v>0</v>
      </c>
      <c r="K3767">
        <v>0</v>
      </c>
      <c r="L3767">
        <v>0</v>
      </c>
      <c r="M3767">
        <v>0</v>
      </c>
    </row>
    <row r="3768" spans="2:13" x14ac:dyDescent="0.2">
      <c r="B3768">
        <v>0</v>
      </c>
      <c r="C3768">
        <v>0</v>
      </c>
      <c r="D3768">
        <v>0</v>
      </c>
      <c r="E3768">
        <v>0</v>
      </c>
      <c r="F3768">
        <v>0</v>
      </c>
      <c r="G3768">
        <v>3333333</v>
      </c>
      <c r="H3768">
        <v>0</v>
      </c>
      <c r="I3768">
        <v>0</v>
      </c>
      <c r="J3768">
        <v>0</v>
      </c>
      <c r="K3768">
        <v>0</v>
      </c>
      <c r="L3768">
        <v>0</v>
      </c>
      <c r="M3768">
        <v>0</v>
      </c>
    </row>
    <row r="3769" spans="2:13" x14ac:dyDescent="0.2">
      <c r="B3769">
        <v>0</v>
      </c>
      <c r="C3769">
        <v>0</v>
      </c>
      <c r="D3769">
        <v>0</v>
      </c>
      <c r="E3769">
        <v>0</v>
      </c>
      <c r="F3769">
        <v>0</v>
      </c>
      <c r="G3769">
        <v>3333333</v>
      </c>
      <c r="H3769">
        <v>0</v>
      </c>
      <c r="I3769">
        <v>0</v>
      </c>
      <c r="J3769">
        <v>0</v>
      </c>
      <c r="K3769">
        <v>0</v>
      </c>
      <c r="L3769">
        <v>0</v>
      </c>
      <c r="M3769">
        <v>0</v>
      </c>
    </row>
    <row r="3770" spans="2:13" x14ac:dyDescent="0.2">
      <c r="B3770">
        <v>0</v>
      </c>
      <c r="C3770">
        <v>0</v>
      </c>
      <c r="D3770">
        <v>0</v>
      </c>
      <c r="E3770">
        <v>0</v>
      </c>
      <c r="F3770">
        <v>0</v>
      </c>
      <c r="G3770">
        <v>3333333</v>
      </c>
      <c r="H3770">
        <v>0</v>
      </c>
      <c r="I3770">
        <v>0</v>
      </c>
      <c r="J3770">
        <v>0</v>
      </c>
      <c r="K3770">
        <v>0</v>
      </c>
      <c r="L3770">
        <v>0</v>
      </c>
      <c r="M3770">
        <v>0</v>
      </c>
    </row>
    <row r="3771" spans="2:13" x14ac:dyDescent="0.2">
      <c r="B3771">
        <v>0</v>
      </c>
      <c r="C3771">
        <v>0</v>
      </c>
      <c r="D3771">
        <v>0</v>
      </c>
      <c r="E3771">
        <v>0</v>
      </c>
      <c r="F3771">
        <v>0</v>
      </c>
      <c r="G3771">
        <v>3333333</v>
      </c>
      <c r="H3771">
        <v>0</v>
      </c>
      <c r="I3771">
        <v>0</v>
      </c>
      <c r="J3771">
        <v>0</v>
      </c>
      <c r="K3771">
        <v>0</v>
      </c>
      <c r="L3771">
        <v>0</v>
      </c>
      <c r="M3771">
        <v>0</v>
      </c>
    </row>
    <row r="3772" spans="2:13" x14ac:dyDescent="0.2">
      <c r="B3772">
        <v>0</v>
      </c>
      <c r="C3772">
        <v>0</v>
      </c>
      <c r="D3772">
        <v>0</v>
      </c>
      <c r="E3772">
        <v>0</v>
      </c>
      <c r="F3772">
        <v>0</v>
      </c>
      <c r="G3772">
        <v>3333333</v>
      </c>
      <c r="H3772">
        <v>0</v>
      </c>
      <c r="I3772">
        <v>0</v>
      </c>
      <c r="J3772">
        <v>0</v>
      </c>
      <c r="K3772">
        <v>0</v>
      </c>
      <c r="L3772">
        <v>0</v>
      </c>
      <c r="M3772">
        <v>0</v>
      </c>
    </row>
    <row r="3773" spans="2:13" x14ac:dyDescent="0.2">
      <c r="B3773">
        <v>0</v>
      </c>
      <c r="C3773">
        <v>0</v>
      </c>
      <c r="D3773">
        <v>0</v>
      </c>
      <c r="E3773">
        <v>0</v>
      </c>
      <c r="F3773">
        <v>0</v>
      </c>
      <c r="G3773">
        <v>3333333</v>
      </c>
      <c r="H3773">
        <v>0</v>
      </c>
      <c r="I3773">
        <v>0</v>
      </c>
      <c r="J3773">
        <v>0</v>
      </c>
      <c r="K3773">
        <v>0</v>
      </c>
      <c r="L3773">
        <v>0</v>
      </c>
      <c r="M3773">
        <v>0</v>
      </c>
    </row>
    <row r="3774" spans="2:13" x14ac:dyDescent="0.2">
      <c r="B3774">
        <v>0</v>
      </c>
      <c r="C3774">
        <v>0</v>
      </c>
      <c r="D3774">
        <v>0</v>
      </c>
      <c r="E3774">
        <v>0</v>
      </c>
      <c r="F3774">
        <v>0</v>
      </c>
      <c r="G3774">
        <v>3333333</v>
      </c>
      <c r="H3774">
        <v>0</v>
      </c>
      <c r="I3774">
        <v>0</v>
      </c>
      <c r="J3774">
        <v>0</v>
      </c>
      <c r="K3774">
        <v>0</v>
      </c>
      <c r="L3774">
        <v>0</v>
      </c>
      <c r="M3774">
        <v>0</v>
      </c>
    </row>
    <row r="3775" spans="2:13" x14ac:dyDescent="0.2">
      <c r="B3775">
        <v>0</v>
      </c>
      <c r="C3775">
        <v>0</v>
      </c>
      <c r="D3775">
        <v>0</v>
      </c>
      <c r="E3775">
        <v>0</v>
      </c>
      <c r="F3775">
        <v>0</v>
      </c>
      <c r="G3775">
        <v>3333333</v>
      </c>
      <c r="H3775">
        <v>0</v>
      </c>
      <c r="I3775">
        <v>0</v>
      </c>
      <c r="J3775">
        <v>0</v>
      </c>
      <c r="K3775">
        <v>0</v>
      </c>
      <c r="L3775">
        <v>0</v>
      </c>
      <c r="M3775">
        <v>0</v>
      </c>
    </row>
    <row r="3776" spans="2:13" x14ac:dyDescent="0.2">
      <c r="B3776">
        <v>0</v>
      </c>
      <c r="C3776">
        <v>0</v>
      </c>
      <c r="D3776">
        <v>0</v>
      </c>
      <c r="E3776">
        <v>0</v>
      </c>
      <c r="F3776">
        <v>0</v>
      </c>
      <c r="G3776">
        <v>3333333</v>
      </c>
      <c r="H3776">
        <v>0</v>
      </c>
      <c r="I3776">
        <v>0</v>
      </c>
      <c r="J3776">
        <v>0</v>
      </c>
      <c r="K3776">
        <v>0</v>
      </c>
      <c r="L3776">
        <v>0</v>
      </c>
      <c r="M3776">
        <v>0</v>
      </c>
    </row>
    <row r="3777" spans="2:13" x14ac:dyDescent="0.2">
      <c r="B3777">
        <v>0</v>
      </c>
      <c r="C3777">
        <v>0</v>
      </c>
      <c r="D3777">
        <v>0</v>
      </c>
      <c r="E3777">
        <v>0</v>
      </c>
      <c r="F3777">
        <v>0</v>
      </c>
      <c r="G3777">
        <v>3333333</v>
      </c>
      <c r="H3777">
        <v>0</v>
      </c>
      <c r="I3777">
        <v>0</v>
      </c>
      <c r="J3777">
        <v>0</v>
      </c>
      <c r="K3777">
        <v>0</v>
      </c>
      <c r="L3777">
        <v>0</v>
      </c>
      <c r="M3777">
        <v>0</v>
      </c>
    </row>
    <row r="3778" spans="2:13" x14ac:dyDescent="0.2">
      <c r="B3778">
        <v>0</v>
      </c>
      <c r="C3778">
        <v>0</v>
      </c>
      <c r="D3778">
        <v>0</v>
      </c>
      <c r="E3778">
        <v>0</v>
      </c>
      <c r="F3778">
        <v>0</v>
      </c>
      <c r="G3778">
        <v>3333333</v>
      </c>
      <c r="H3778">
        <v>0</v>
      </c>
      <c r="I3778">
        <v>0</v>
      </c>
      <c r="J3778">
        <v>0</v>
      </c>
      <c r="K3778">
        <v>0</v>
      </c>
      <c r="L3778">
        <v>0</v>
      </c>
      <c r="M3778">
        <v>0</v>
      </c>
    </row>
    <row r="3779" spans="2:13" x14ac:dyDescent="0.2">
      <c r="B3779">
        <v>0</v>
      </c>
      <c r="C3779">
        <v>0</v>
      </c>
      <c r="D3779">
        <v>0</v>
      </c>
      <c r="E3779">
        <v>0</v>
      </c>
      <c r="F3779">
        <v>0</v>
      </c>
      <c r="G3779">
        <v>3333333</v>
      </c>
      <c r="H3779">
        <v>0</v>
      </c>
      <c r="I3779">
        <v>0</v>
      </c>
      <c r="J3779">
        <v>0</v>
      </c>
      <c r="K3779">
        <v>0</v>
      </c>
      <c r="L3779">
        <v>0</v>
      </c>
      <c r="M3779">
        <v>0</v>
      </c>
    </row>
    <row r="3780" spans="2:13" x14ac:dyDescent="0.2">
      <c r="B3780">
        <v>0</v>
      </c>
      <c r="C3780">
        <v>0</v>
      </c>
      <c r="D3780">
        <v>0</v>
      </c>
      <c r="E3780">
        <v>0</v>
      </c>
      <c r="F3780">
        <v>0</v>
      </c>
      <c r="G3780">
        <v>3333333</v>
      </c>
      <c r="H3780">
        <v>0</v>
      </c>
      <c r="I3780">
        <v>0</v>
      </c>
      <c r="J3780">
        <v>0</v>
      </c>
      <c r="K3780">
        <v>0</v>
      </c>
      <c r="L3780">
        <v>0</v>
      </c>
      <c r="M3780">
        <v>0</v>
      </c>
    </row>
    <row r="3781" spans="2:13" x14ac:dyDescent="0.2">
      <c r="B3781">
        <v>0</v>
      </c>
      <c r="C3781">
        <v>0</v>
      </c>
      <c r="D3781">
        <v>0</v>
      </c>
      <c r="E3781">
        <v>0</v>
      </c>
      <c r="F3781">
        <v>0</v>
      </c>
      <c r="G3781">
        <v>3333333</v>
      </c>
      <c r="H3781">
        <v>0</v>
      </c>
      <c r="I3781">
        <v>0</v>
      </c>
      <c r="J3781">
        <v>0</v>
      </c>
      <c r="K3781">
        <v>0</v>
      </c>
      <c r="L3781">
        <v>0</v>
      </c>
      <c r="M3781">
        <v>0</v>
      </c>
    </row>
    <row r="3782" spans="2:13" x14ac:dyDescent="0.2">
      <c r="B3782">
        <v>0</v>
      </c>
      <c r="C3782">
        <v>0</v>
      </c>
      <c r="D3782">
        <v>0</v>
      </c>
      <c r="E3782">
        <v>0</v>
      </c>
      <c r="F3782">
        <v>0</v>
      </c>
      <c r="G3782">
        <v>3333333</v>
      </c>
      <c r="H3782">
        <v>0</v>
      </c>
      <c r="I3782">
        <v>0</v>
      </c>
      <c r="J3782">
        <v>0</v>
      </c>
      <c r="K3782">
        <v>0</v>
      </c>
      <c r="L3782">
        <v>0</v>
      </c>
      <c r="M3782">
        <v>0</v>
      </c>
    </row>
    <row r="3783" spans="2:13" x14ac:dyDescent="0.2">
      <c r="B3783">
        <v>0</v>
      </c>
      <c r="C3783">
        <v>0</v>
      </c>
      <c r="D3783">
        <v>0</v>
      </c>
      <c r="E3783">
        <v>0</v>
      </c>
      <c r="F3783">
        <v>0</v>
      </c>
      <c r="G3783">
        <v>3333333</v>
      </c>
      <c r="H3783">
        <v>0</v>
      </c>
      <c r="I3783">
        <v>0</v>
      </c>
      <c r="J3783">
        <v>0</v>
      </c>
      <c r="K3783">
        <v>0</v>
      </c>
      <c r="L3783">
        <v>0</v>
      </c>
      <c r="M3783">
        <v>0</v>
      </c>
    </row>
    <row r="3784" spans="2:13" x14ac:dyDescent="0.2">
      <c r="B3784">
        <v>0</v>
      </c>
      <c r="C3784">
        <v>0</v>
      </c>
      <c r="D3784">
        <v>0</v>
      </c>
      <c r="E3784">
        <v>0</v>
      </c>
      <c r="F3784">
        <v>0</v>
      </c>
      <c r="G3784">
        <v>3333333</v>
      </c>
      <c r="H3784">
        <v>0</v>
      </c>
      <c r="I3784">
        <v>0</v>
      </c>
      <c r="J3784">
        <v>0</v>
      </c>
      <c r="K3784">
        <v>0</v>
      </c>
      <c r="L3784">
        <v>0</v>
      </c>
      <c r="M3784">
        <v>0</v>
      </c>
    </row>
    <row r="3785" spans="2:13" x14ac:dyDescent="0.2">
      <c r="B3785">
        <v>0</v>
      </c>
      <c r="C3785">
        <v>0</v>
      </c>
      <c r="D3785">
        <v>0</v>
      </c>
      <c r="E3785">
        <v>0</v>
      </c>
      <c r="F3785">
        <v>0</v>
      </c>
      <c r="G3785">
        <v>3333333</v>
      </c>
      <c r="H3785">
        <v>0</v>
      </c>
      <c r="I3785">
        <v>0</v>
      </c>
      <c r="J3785">
        <v>0</v>
      </c>
      <c r="K3785">
        <v>0</v>
      </c>
      <c r="L3785">
        <v>0</v>
      </c>
      <c r="M3785">
        <v>0</v>
      </c>
    </row>
    <row r="3786" spans="2:13" x14ac:dyDescent="0.2">
      <c r="B3786">
        <v>0</v>
      </c>
      <c r="C3786">
        <v>0</v>
      </c>
      <c r="D3786">
        <v>0</v>
      </c>
      <c r="E3786">
        <v>0</v>
      </c>
      <c r="F3786">
        <v>0</v>
      </c>
      <c r="G3786">
        <v>3333333</v>
      </c>
      <c r="H3786">
        <v>0</v>
      </c>
      <c r="I3786">
        <v>0</v>
      </c>
      <c r="J3786">
        <v>0</v>
      </c>
      <c r="K3786">
        <v>0</v>
      </c>
      <c r="L3786">
        <v>0</v>
      </c>
      <c r="M3786">
        <v>0</v>
      </c>
    </row>
    <row r="3787" spans="2:13" x14ac:dyDescent="0.2">
      <c r="B3787">
        <v>0</v>
      </c>
      <c r="C3787">
        <v>0</v>
      </c>
      <c r="D3787">
        <v>0</v>
      </c>
      <c r="E3787">
        <v>0</v>
      </c>
      <c r="F3787">
        <v>0</v>
      </c>
      <c r="G3787">
        <v>3333333</v>
      </c>
      <c r="H3787">
        <v>0</v>
      </c>
      <c r="I3787">
        <v>0</v>
      </c>
      <c r="J3787">
        <v>0</v>
      </c>
      <c r="K3787">
        <v>0</v>
      </c>
      <c r="L3787">
        <v>0</v>
      </c>
      <c r="M3787">
        <v>0</v>
      </c>
    </row>
    <row r="3788" spans="2:13" x14ac:dyDescent="0.2">
      <c r="B3788">
        <v>0</v>
      </c>
      <c r="C3788">
        <v>0</v>
      </c>
      <c r="D3788">
        <v>0</v>
      </c>
      <c r="E3788">
        <v>0</v>
      </c>
      <c r="F3788">
        <v>0</v>
      </c>
      <c r="G3788">
        <v>3333333</v>
      </c>
      <c r="H3788">
        <v>0</v>
      </c>
      <c r="I3788">
        <v>0</v>
      </c>
      <c r="J3788">
        <v>0</v>
      </c>
      <c r="K3788">
        <v>0</v>
      </c>
      <c r="L3788">
        <v>0</v>
      </c>
      <c r="M3788">
        <v>0</v>
      </c>
    </row>
    <row r="3789" spans="2:13" x14ac:dyDescent="0.2">
      <c r="B3789">
        <v>0</v>
      </c>
      <c r="C3789">
        <v>0</v>
      </c>
      <c r="D3789">
        <v>0</v>
      </c>
      <c r="E3789">
        <v>0</v>
      </c>
      <c r="F3789">
        <v>0</v>
      </c>
      <c r="G3789">
        <v>3333333</v>
      </c>
      <c r="H3789">
        <v>0</v>
      </c>
      <c r="I3789">
        <v>0</v>
      </c>
      <c r="J3789">
        <v>0</v>
      </c>
      <c r="K3789">
        <v>0</v>
      </c>
      <c r="L3789">
        <v>0</v>
      </c>
      <c r="M3789">
        <v>0</v>
      </c>
    </row>
    <row r="3790" spans="2:13" x14ac:dyDescent="0.2">
      <c r="B3790">
        <v>0</v>
      </c>
      <c r="C3790">
        <v>0</v>
      </c>
      <c r="D3790">
        <v>0</v>
      </c>
      <c r="E3790">
        <v>0</v>
      </c>
      <c r="F3790">
        <v>0</v>
      </c>
      <c r="G3790">
        <v>3333333</v>
      </c>
      <c r="H3790">
        <v>0</v>
      </c>
      <c r="I3790">
        <v>0</v>
      </c>
      <c r="J3790">
        <v>0</v>
      </c>
      <c r="K3790">
        <v>0</v>
      </c>
      <c r="L3790">
        <v>0</v>
      </c>
      <c r="M3790">
        <v>0</v>
      </c>
    </row>
    <row r="3791" spans="2:13" x14ac:dyDescent="0.2">
      <c r="B3791">
        <v>0</v>
      </c>
      <c r="C3791">
        <v>0</v>
      </c>
      <c r="D3791">
        <v>0</v>
      </c>
      <c r="E3791">
        <v>0</v>
      </c>
      <c r="F3791">
        <v>0</v>
      </c>
      <c r="G3791">
        <v>3333333</v>
      </c>
      <c r="H3791">
        <v>0</v>
      </c>
      <c r="I3791">
        <v>0</v>
      </c>
      <c r="J3791">
        <v>0</v>
      </c>
      <c r="K3791">
        <v>0</v>
      </c>
      <c r="L3791">
        <v>0</v>
      </c>
      <c r="M3791">
        <v>0</v>
      </c>
    </row>
    <row r="3792" spans="2:13" x14ac:dyDescent="0.2">
      <c r="B3792">
        <v>0</v>
      </c>
      <c r="C3792">
        <v>0</v>
      </c>
      <c r="D3792">
        <v>0</v>
      </c>
      <c r="E3792">
        <v>0</v>
      </c>
      <c r="F3792">
        <v>0</v>
      </c>
      <c r="G3792">
        <v>3333333</v>
      </c>
      <c r="H3792">
        <v>0</v>
      </c>
      <c r="I3792">
        <v>0</v>
      </c>
      <c r="J3792">
        <v>0</v>
      </c>
      <c r="K3792">
        <v>0</v>
      </c>
      <c r="L3792">
        <v>0</v>
      </c>
      <c r="M3792">
        <v>0</v>
      </c>
    </row>
    <row r="3793" spans="2:13" x14ac:dyDescent="0.2">
      <c r="B3793">
        <v>0</v>
      </c>
      <c r="C3793">
        <v>0</v>
      </c>
      <c r="D3793">
        <v>0</v>
      </c>
      <c r="E3793">
        <v>0</v>
      </c>
      <c r="F3793">
        <v>0</v>
      </c>
      <c r="G3793">
        <v>3333333</v>
      </c>
      <c r="H3793">
        <v>0</v>
      </c>
      <c r="I3793">
        <v>0</v>
      </c>
      <c r="J3793">
        <v>0</v>
      </c>
      <c r="K3793">
        <v>0</v>
      </c>
      <c r="L3793">
        <v>0</v>
      </c>
      <c r="M3793">
        <v>0</v>
      </c>
    </row>
    <row r="3794" spans="2:13" x14ac:dyDescent="0.2">
      <c r="B3794">
        <v>0</v>
      </c>
      <c r="C3794">
        <v>0</v>
      </c>
      <c r="D3794">
        <v>0</v>
      </c>
      <c r="E3794">
        <v>0</v>
      </c>
      <c r="F3794">
        <v>0</v>
      </c>
      <c r="G3794">
        <v>3333333</v>
      </c>
      <c r="H3794">
        <v>0</v>
      </c>
      <c r="I3794">
        <v>0</v>
      </c>
      <c r="J3794">
        <v>0</v>
      </c>
      <c r="K3794">
        <v>0</v>
      </c>
      <c r="L3794">
        <v>0</v>
      </c>
      <c r="M3794">
        <v>0</v>
      </c>
    </row>
    <row r="3795" spans="2:13" x14ac:dyDescent="0.2">
      <c r="B3795">
        <v>0</v>
      </c>
      <c r="C3795">
        <v>0</v>
      </c>
      <c r="D3795">
        <v>0</v>
      </c>
      <c r="E3795">
        <v>0</v>
      </c>
      <c r="F3795">
        <v>0</v>
      </c>
      <c r="G3795">
        <v>3333333</v>
      </c>
      <c r="H3795">
        <v>0</v>
      </c>
      <c r="I3795">
        <v>0</v>
      </c>
      <c r="J3795">
        <v>0</v>
      </c>
      <c r="K3795">
        <v>0</v>
      </c>
      <c r="L3795">
        <v>0</v>
      </c>
      <c r="M3795">
        <v>0</v>
      </c>
    </row>
    <row r="3796" spans="2:13" x14ac:dyDescent="0.2">
      <c r="B3796">
        <v>0</v>
      </c>
      <c r="C3796">
        <v>0</v>
      </c>
      <c r="D3796">
        <v>0</v>
      </c>
      <c r="E3796">
        <v>0</v>
      </c>
      <c r="F3796">
        <v>0</v>
      </c>
      <c r="G3796">
        <v>3333333</v>
      </c>
      <c r="H3796">
        <v>0</v>
      </c>
      <c r="I3796">
        <v>0</v>
      </c>
      <c r="J3796">
        <v>0</v>
      </c>
      <c r="K3796">
        <v>0</v>
      </c>
      <c r="L3796">
        <v>0</v>
      </c>
      <c r="M3796">
        <v>0</v>
      </c>
    </row>
    <row r="3797" spans="2:13" x14ac:dyDescent="0.2">
      <c r="B3797">
        <v>0</v>
      </c>
      <c r="C3797">
        <v>0</v>
      </c>
      <c r="D3797">
        <v>0</v>
      </c>
      <c r="E3797">
        <v>0</v>
      </c>
      <c r="F3797">
        <v>0</v>
      </c>
      <c r="G3797">
        <v>3333333</v>
      </c>
      <c r="H3797">
        <v>0</v>
      </c>
      <c r="I3797">
        <v>0</v>
      </c>
      <c r="J3797">
        <v>0</v>
      </c>
      <c r="K3797">
        <v>0</v>
      </c>
      <c r="L3797">
        <v>0</v>
      </c>
      <c r="M3797">
        <v>0</v>
      </c>
    </row>
    <row r="3798" spans="2:13" x14ac:dyDescent="0.2">
      <c r="B3798">
        <v>0</v>
      </c>
      <c r="C3798">
        <v>0</v>
      </c>
      <c r="D3798">
        <v>0</v>
      </c>
      <c r="E3798">
        <v>0</v>
      </c>
      <c r="F3798">
        <v>0</v>
      </c>
      <c r="G3798">
        <v>3333333</v>
      </c>
      <c r="H3798">
        <v>0</v>
      </c>
      <c r="I3798">
        <v>0</v>
      </c>
      <c r="J3798">
        <v>0</v>
      </c>
      <c r="K3798">
        <v>0</v>
      </c>
      <c r="L3798">
        <v>0</v>
      </c>
      <c r="M3798">
        <v>0</v>
      </c>
    </row>
    <row r="3799" spans="2:13" x14ac:dyDescent="0.2">
      <c r="B3799">
        <v>0</v>
      </c>
      <c r="C3799">
        <v>0</v>
      </c>
      <c r="D3799">
        <v>0</v>
      </c>
      <c r="E3799">
        <v>0</v>
      </c>
      <c r="F3799">
        <v>0</v>
      </c>
      <c r="G3799">
        <v>3333333</v>
      </c>
      <c r="H3799">
        <v>0</v>
      </c>
      <c r="I3799">
        <v>0</v>
      </c>
      <c r="J3799">
        <v>0</v>
      </c>
      <c r="K3799">
        <v>0</v>
      </c>
      <c r="L3799">
        <v>0</v>
      </c>
      <c r="M3799">
        <v>0</v>
      </c>
    </row>
    <row r="3800" spans="2:13" x14ac:dyDescent="0.2">
      <c r="B3800">
        <v>0</v>
      </c>
      <c r="C3800">
        <v>0</v>
      </c>
      <c r="D3800">
        <v>0</v>
      </c>
      <c r="E3800">
        <v>0</v>
      </c>
      <c r="F3800">
        <v>0</v>
      </c>
      <c r="G3800">
        <v>3333333</v>
      </c>
      <c r="H3800">
        <v>0</v>
      </c>
      <c r="I3800">
        <v>0</v>
      </c>
      <c r="J3800">
        <v>0</v>
      </c>
      <c r="K3800">
        <v>0</v>
      </c>
      <c r="L3800">
        <v>0</v>
      </c>
      <c r="M3800">
        <v>0</v>
      </c>
    </row>
    <row r="3801" spans="2:13" x14ac:dyDescent="0.2">
      <c r="B3801">
        <v>0</v>
      </c>
      <c r="C3801">
        <v>0</v>
      </c>
      <c r="D3801">
        <v>0</v>
      </c>
      <c r="E3801">
        <v>0</v>
      </c>
      <c r="F3801">
        <v>0</v>
      </c>
      <c r="G3801">
        <v>3333333</v>
      </c>
      <c r="H3801">
        <v>0</v>
      </c>
      <c r="I3801">
        <v>0</v>
      </c>
      <c r="J3801">
        <v>0</v>
      </c>
      <c r="K3801">
        <v>0</v>
      </c>
      <c r="L3801">
        <v>0</v>
      </c>
      <c r="M3801">
        <v>0</v>
      </c>
    </row>
    <row r="3802" spans="2:13" x14ac:dyDescent="0.2">
      <c r="B3802">
        <v>0</v>
      </c>
      <c r="C3802">
        <v>0</v>
      </c>
      <c r="D3802">
        <v>0</v>
      </c>
      <c r="E3802">
        <v>0</v>
      </c>
      <c r="F3802">
        <v>0</v>
      </c>
      <c r="G3802">
        <v>3333333</v>
      </c>
      <c r="H3802">
        <v>0</v>
      </c>
      <c r="I3802">
        <v>0</v>
      </c>
      <c r="J3802">
        <v>0</v>
      </c>
      <c r="K3802">
        <v>0</v>
      </c>
      <c r="L3802">
        <v>0</v>
      </c>
      <c r="M3802">
        <v>0</v>
      </c>
    </row>
    <row r="3803" spans="2:13" x14ac:dyDescent="0.2">
      <c r="B3803">
        <v>0</v>
      </c>
      <c r="C3803">
        <v>0</v>
      </c>
      <c r="D3803">
        <v>0</v>
      </c>
      <c r="E3803">
        <v>0</v>
      </c>
      <c r="F3803">
        <v>0</v>
      </c>
      <c r="G3803">
        <v>3333333</v>
      </c>
      <c r="H3803">
        <v>0</v>
      </c>
      <c r="I3803">
        <v>0</v>
      </c>
      <c r="J3803">
        <v>0</v>
      </c>
      <c r="K3803">
        <v>0</v>
      </c>
      <c r="L3803">
        <v>0</v>
      </c>
      <c r="M3803">
        <v>0</v>
      </c>
    </row>
    <row r="3804" spans="2:13" x14ac:dyDescent="0.2">
      <c r="B3804">
        <v>0</v>
      </c>
      <c r="C3804">
        <v>0</v>
      </c>
      <c r="D3804">
        <v>0</v>
      </c>
      <c r="E3804">
        <v>0</v>
      </c>
      <c r="F3804">
        <v>0</v>
      </c>
      <c r="G3804">
        <v>3333333</v>
      </c>
      <c r="H3804">
        <v>0</v>
      </c>
      <c r="I3804">
        <v>0</v>
      </c>
      <c r="J3804">
        <v>0</v>
      </c>
      <c r="K3804">
        <v>0</v>
      </c>
      <c r="L3804">
        <v>0</v>
      </c>
      <c r="M3804">
        <v>0</v>
      </c>
    </row>
    <row r="3805" spans="2:13" x14ac:dyDescent="0.2">
      <c r="B3805">
        <v>0</v>
      </c>
      <c r="C3805">
        <v>0</v>
      </c>
      <c r="D3805">
        <v>0</v>
      </c>
      <c r="E3805">
        <v>0</v>
      </c>
      <c r="F3805">
        <v>0</v>
      </c>
      <c r="G3805">
        <v>3333333</v>
      </c>
      <c r="H3805">
        <v>0</v>
      </c>
      <c r="I3805">
        <v>0</v>
      </c>
      <c r="J3805">
        <v>0</v>
      </c>
      <c r="K3805">
        <v>0</v>
      </c>
      <c r="L3805">
        <v>0</v>
      </c>
      <c r="M3805">
        <v>0</v>
      </c>
    </row>
    <row r="3806" spans="2:13" x14ac:dyDescent="0.2">
      <c r="B3806">
        <v>0</v>
      </c>
      <c r="C3806">
        <v>0</v>
      </c>
      <c r="D3806">
        <v>0</v>
      </c>
      <c r="E3806">
        <v>0</v>
      </c>
      <c r="F3806">
        <v>0</v>
      </c>
      <c r="G3806">
        <v>3333333</v>
      </c>
      <c r="H3806">
        <v>0</v>
      </c>
      <c r="I3806">
        <v>0</v>
      </c>
      <c r="J3806">
        <v>0</v>
      </c>
      <c r="K3806">
        <v>0</v>
      </c>
      <c r="L3806">
        <v>0</v>
      </c>
      <c r="M3806">
        <v>0</v>
      </c>
    </row>
    <row r="3807" spans="2:13" x14ac:dyDescent="0.2">
      <c r="B3807">
        <v>0</v>
      </c>
      <c r="C3807">
        <v>0</v>
      </c>
      <c r="D3807">
        <v>0</v>
      </c>
      <c r="E3807">
        <v>0</v>
      </c>
      <c r="F3807">
        <v>0</v>
      </c>
      <c r="G3807">
        <v>3333333</v>
      </c>
      <c r="H3807">
        <v>0</v>
      </c>
      <c r="I3807">
        <v>0</v>
      </c>
      <c r="J3807">
        <v>0</v>
      </c>
      <c r="K3807">
        <v>0</v>
      </c>
      <c r="L3807">
        <v>0</v>
      </c>
      <c r="M3807">
        <v>0</v>
      </c>
    </row>
    <row r="3808" spans="2:13" x14ac:dyDescent="0.2">
      <c r="B3808">
        <v>0</v>
      </c>
      <c r="C3808">
        <v>0</v>
      </c>
      <c r="D3808">
        <v>0</v>
      </c>
      <c r="E3808">
        <v>0</v>
      </c>
      <c r="F3808">
        <v>0</v>
      </c>
      <c r="G3808">
        <v>3333333</v>
      </c>
      <c r="H3808">
        <v>0</v>
      </c>
      <c r="I3808">
        <v>0</v>
      </c>
      <c r="J3808">
        <v>0</v>
      </c>
      <c r="K3808">
        <v>0</v>
      </c>
      <c r="L3808">
        <v>0</v>
      </c>
      <c r="M3808">
        <v>0</v>
      </c>
    </row>
    <row r="3809" spans="2:13" x14ac:dyDescent="0.2">
      <c r="B3809">
        <v>0</v>
      </c>
      <c r="C3809">
        <v>0</v>
      </c>
      <c r="D3809">
        <v>0</v>
      </c>
      <c r="E3809">
        <v>0</v>
      </c>
      <c r="F3809">
        <v>0</v>
      </c>
      <c r="G3809">
        <v>3333333</v>
      </c>
      <c r="H3809">
        <v>0</v>
      </c>
      <c r="I3809">
        <v>0</v>
      </c>
      <c r="J3809">
        <v>0</v>
      </c>
      <c r="K3809">
        <v>0</v>
      </c>
      <c r="L3809">
        <v>0</v>
      </c>
      <c r="M3809">
        <v>0</v>
      </c>
    </row>
    <row r="3810" spans="2:13" x14ac:dyDescent="0.2">
      <c r="B3810">
        <v>0</v>
      </c>
      <c r="C3810">
        <v>0</v>
      </c>
      <c r="D3810">
        <v>0</v>
      </c>
      <c r="E3810">
        <v>0</v>
      </c>
      <c r="F3810">
        <v>0</v>
      </c>
      <c r="G3810">
        <v>3333333</v>
      </c>
      <c r="H3810">
        <v>0</v>
      </c>
      <c r="I3810">
        <v>0</v>
      </c>
      <c r="J3810">
        <v>0</v>
      </c>
      <c r="K3810">
        <v>0</v>
      </c>
      <c r="L3810">
        <v>0</v>
      </c>
      <c r="M3810">
        <v>0</v>
      </c>
    </row>
    <row r="3811" spans="2:13" x14ac:dyDescent="0.2">
      <c r="B3811">
        <v>0</v>
      </c>
      <c r="C3811">
        <v>0</v>
      </c>
      <c r="D3811">
        <v>0</v>
      </c>
      <c r="E3811">
        <v>0</v>
      </c>
      <c r="F3811">
        <v>0</v>
      </c>
      <c r="G3811">
        <v>3333333</v>
      </c>
      <c r="H3811">
        <v>0</v>
      </c>
      <c r="I3811">
        <v>0</v>
      </c>
      <c r="J3811">
        <v>0</v>
      </c>
      <c r="K3811">
        <v>0</v>
      </c>
      <c r="L3811">
        <v>0</v>
      </c>
      <c r="M3811">
        <v>0</v>
      </c>
    </row>
    <row r="3812" spans="2:13" x14ac:dyDescent="0.2">
      <c r="B3812">
        <v>0</v>
      </c>
      <c r="C3812">
        <v>0</v>
      </c>
      <c r="D3812">
        <v>0</v>
      </c>
      <c r="E3812">
        <v>0</v>
      </c>
      <c r="F3812">
        <v>0</v>
      </c>
      <c r="G3812">
        <v>3333333</v>
      </c>
      <c r="H3812">
        <v>0</v>
      </c>
      <c r="I3812">
        <v>0</v>
      </c>
      <c r="J3812">
        <v>0</v>
      </c>
      <c r="K3812">
        <v>0</v>
      </c>
      <c r="L3812">
        <v>0</v>
      </c>
      <c r="M3812">
        <v>0</v>
      </c>
    </row>
    <row r="3813" spans="2:13" x14ac:dyDescent="0.2">
      <c r="B3813">
        <v>0</v>
      </c>
      <c r="C3813">
        <v>0</v>
      </c>
      <c r="D3813">
        <v>0</v>
      </c>
      <c r="E3813">
        <v>0</v>
      </c>
      <c r="F3813">
        <v>0</v>
      </c>
      <c r="G3813">
        <v>3333333</v>
      </c>
      <c r="H3813">
        <v>0</v>
      </c>
      <c r="I3813">
        <v>0</v>
      </c>
      <c r="J3813">
        <v>0</v>
      </c>
      <c r="K3813">
        <v>0</v>
      </c>
      <c r="L3813">
        <v>0</v>
      </c>
      <c r="M3813">
        <v>0</v>
      </c>
    </row>
    <row r="3814" spans="2:13" x14ac:dyDescent="0.2">
      <c r="B3814">
        <v>0</v>
      </c>
      <c r="C3814">
        <v>0</v>
      </c>
      <c r="D3814">
        <v>0</v>
      </c>
      <c r="E3814">
        <v>0</v>
      </c>
      <c r="F3814">
        <v>0</v>
      </c>
      <c r="G3814">
        <v>3333333</v>
      </c>
      <c r="H3814">
        <v>0</v>
      </c>
      <c r="I3814">
        <v>0</v>
      </c>
      <c r="J3814">
        <v>0</v>
      </c>
      <c r="K3814">
        <v>0</v>
      </c>
      <c r="L3814">
        <v>0</v>
      </c>
      <c r="M3814">
        <v>0</v>
      </c>
    </row>
    <row r="3815" spans="2:13" x14ac:dyDescent="0.2">
      <c r="B3815">
        <v>0</v>
      </c>
      <c r="C3815">
        <v>0</v>
      </c>
      <c r="D3815">
        <v>0</v>
      </c>
      <c r="E3815">
        <v>0</v>
      </c>
      <c r="F3815">
        <v>0</v>
      </c>
      <c r="G3815">
        <v>3333333</v>
      </c>
      <c r="H3815">
        <v>0</v>
      </c>
      <c r="I3815">
        <v>0</v>
      </c>
      <c r="J3815">
        <v>0</v>
      </c>
      <c r="K3815">
        <v>0</v>
      </c>
      <c r="L3815">
        <v>0</v>
      </c>
      <c r="M3815">
        <v>0</v>
      </c>
    </row>
    <row r="3816" spans="2:13" x14ac:dyDescent="0.2">
      <c r="B3816">
        <v>0</v>
      </c>
      <c r="C3816">
        <v>0</v>
      </c>
      <c r="D3816">
        <v>0</v>
      </c>
      <c r="E3816">
        <v>0</v>
      </c>
      <c r="F3816">
        <v>0</v>
      </c>
      <c r="G3816">
        <v>3333333</v>
      </c>
      <c r="H3816">
        <v>0</v>
      </c>
      <c r="I3816">
        <v>0</v>
      </c>
      <c r="J3816">
        <v>0</v>
      </c>
      <c r="K3816">
        <v>0</v>
      </c>
      <c r="L3816">
        <v>0</v>
      </c>
      <c r="M3816">
        <v>0</v>
      </c>
    </row>
    <row r="3817" spans="2:13" x14ac:dyDescent="0.2">
      <c r="B3817">
        <v>0</v>
      </c>
      <c r="C3817">
        <v>0</v>
      </c>
      <c r="D3817">
        <v>0</v>
      </c>
      <c r="E3817">
        <v>0</v>
      </c>
      <c r="F3817">
        <v>0</v>
      </c>
      <c r="G3817">
        <v>3333333</v>
      </c>
      <c r="H3817">
        <v>0</v>
      </c>
      <c r="I3817">
        <v>0</v>
      </c>
      <c r="J3817">
        <v>0</v>
      </c>
      <c r="K3817">
        <v>0</v>
      </c>
      <c r="L3817">
        <v>0</v>
      </c>
      <c r="M3817">
        <v>0</v>
      </c>
    </row>
    <row r="3818" spans="2:13" x14ac:dyDescent="0.2">
      <c r="B3818">
        <v>0</v>
      </c>
      <c r="C3818">
        <v>0</v>
      </c>
      <c r="D3818">
        <v>0</v>
      </c>
      <c r="E3818">
        <v>0</v>
      </c>
      <c r="F3818">
        <v>0</v>
      </c>
      <c r="G3818">
        <v>3333333</v>
      </c>
      <c r="H3818">
        <v>0</v>
      </c>
      <c r="I3818">
        <v>0</v>
      </c>
      <c r="J3818">
        <v>0</v>
      </c>
      <c r="K3818">
        <v>0</v>
      </c>
      <c r="L3818">
        <v>0</v>
      </c>
      <c r="M3818">
        <v>0</v>
      </c>
    </row>
    <row r="3819" spans="2:13" x14ac:dyDescent="0.2">
      <c r="B3819">
        <v>0</v>
      </c>
      <c r="C3819">
        <v>0</v>
      </c>
      <c r="D3819">
        <v>0</v>
      </c>
      <c r="E3819">
        <v>0</v>
      </c>
      <c r="F3819">
        <v>0</v>
      </c>
      <c r="G3819">
        <v>3333333</v>
      </c>
      <c r="H3819">
        <v>0</v>
      </c>
      <c r="I3819">
        <v>0</v>
      </c>
      <c r="J3819">
        <v>0</v>
      </c>
      <c r="K3819">
        <v>0</v>
      </c>
      <c r="L3819">
        <v>0</v>
      </c>
      <c r="M3819">
        <v>0</v>
      </c>
    </row>
    <row r="3820" spans="2:13" x14ac:dyDescent="0.2">
      <c r="B3820">
        <v>0</v>
      </c>
      <c r="C3820">
        <v>0</v>
      </c>
      <c r="D3820">
        <v>0</v>
      </c>
      <c r="E3820">
        <v>0</v>
      </c>
      <c r="F3820">
        <v>0</v>
      </c>
      <c r="G3820">
        <v>3333333</v>
      </c>
      <c r="H3820">
        <v>0</v>
      </c>
      <c r="I3820">
        <v>0</v>
      </c>
      <c r="J3820">
        <v>0</v>
      </c>
      <c r="K3820">
        <v>0</v>
      </c>
      <c r="L3820">
        <v>0</v>
      </c>
      <c r="M3820">
        <v>0</v>
      </c>
    </row>
    <row r="3821" spans="2:13" x14ac:dyDescent="0.2">
      <c r="B3821">
        <v>0</v>
      </c>
      <c r="C3821">
        <v>0</v>
      </c>
      <c r="D3821">
        <v>0</v>
      </c>
      <c r="E3821">
        <v>0</v>
      </c>
      <c r="F3821">
        <v>0</v>
      </c>
      <c r="G3821">
        <v>3333333</v>
      </c>
      <c r="H3821">
        <v>0</v>
      </c>
      <c r="I3821">
        <v>0</v>
      </c>
      <c r="J3821">
        <v>0</v>
      </c>
      <c r="K3821">
        <v>0</v>
      </c>
      <c r="L3821">
        <v>0</v>
      </c>
      <c r="M3821">
        <v>0</v>
      </c>
    </row>
    <row r="3822" spans="2:13" x14ac:dyDescent="0.2">
      <c r="B3822">
        <v>0</v>
      </c>
      <c r="C3822">
        <v>0</v>
      </c>
      <c r="D3822">
        <v>0</v>
      </c>
      <c r="E3822">
        <v>0</v>
      </c>
      <c r="F3822">
        <v>0</v>
      </c>
      <c r="G3822">
        <v>3333333</v>
      </c>
      <c r="H3822">
        <v>0</v>
      </c>
      <c r="I3822">
        <v>0</v>
      </c>
      <c r="J3822">
        <v>0</v>
      </c>
      <c r="K3822">
        <v>0</v>
      </c>
      <c r="L3822">
        <v>0</v>
      </c>
      <c r="M3822">
        <v>0</v>
      </c>
    </row>
    <row r="3823" spans="2:13" x14ac:dyDescent="0.2">
      <c r="B3823">
        <v>0</v>
      </c>
      <c r="C3823">
        <v>0</v>
      </c>
      <c r="D3823">
        <v>0</v>
      </c>
      <c r="E3823">
        <v>0</v>
      </c>
      <c r="F3823">
        <v>0</v>
      </c>
      <c r="G3823">
        <v>3333333</v>
      </c>
      <c r="H3823">
        <v>0</v>
      </c>
      <c r="I3823">
        <v>0</v>
      </c>
      <c r="J3823">
        <v>0</v>
      </c>
      <c r="K3823">
        <v>0</v>
      </c>
      <c r="L3823">
        <v>0</v>
      </c>
      <c r="M3823">
        <v>0</v>
      </c>
    </row>
    <row r="3824" spans="2:13" x14ac:dyDescent="0.2">
      <c r="B3824">
        <v>0</v>
      </c>
      <c r="C3824">
        <v>0</v>
      </c>
      <c r="D3824">
        <v>0</v>
      </c>
      <c r="E3824">
        <v>0</v>
      </c>
      <c r="F3824">
        <v>0</v>
      </c>
      <c r="G3824">
        <v>3333333</v>
      </c>
      <c r="H3824">
        <v>0</v>
      </c>
      <c r="I3824">
        <v>0</v>
      </c>
      <c r="J3824">
        <v>0</v>
      </c>
      <c r="K3824">
        <v>0</v>
      </c>
      <c r="L3824">
        <v>0</v>
      </c>
      <c r="M3824">
        <v>0</v>
      </c>
    </row>
    <row r="3825" spans="2:13" x14ac:dyDescent="0.2">
      <c r="B3825">
        <v>0</v>
      </c>
      <c r="C3825">
        <v>0</v>
      </c>
      <c r="D3825">
        <v>0</v>
      </c>
      <c r="E3825">
        <v>0</v>
      </c>
      <c r="F3825">
        <v>0</v>
      </c>
      <c r="G3825">
        <v>3333333</v>
      </c>
      <c r="H3825">
        <v>0</v>
      </c>
      <c r="I3825">
        <v>0</v>
      </c>
      <c r="J3825">
        <v>0</v>
      </c>
      <c r="K3825">
        <v>0</v>
      </c>
      <c r="L3825">
        <v>0</v>
      </c>
      <c r="M3825">
        <v>0</v>
      </c>
    </row>
    <row r="3826" spans="2:13" x14ac:dyDescent="0.2">
      <c r="B3826">
        <v>0</v>
      </c>
      <c r="C3826">
        <v>0</v>
      </c>
      <c r="D3826">
        <v>0</v>
      </c>
      <c r="E3826">
        <v>0</v>
      </c>
      <c r="F3826">
        <v>0</v>
      </c>
      <c r="G3826">
        <v>3333333</v>
      </c>
      <c r="H3826">
        <v>0</v>
      </c>
      <c r="I3826">
        <v>0</v>
      </c>
      <c r="J3826">
        <v>0</v>
      </c>
      <c r="K3826">
        <v>0</v>
      </c>
      <c r="L3826">
        <v>0</v>
      </c>
      <c r="M3826">
        <v>0</v>
      </c>
    </row>
    <row r="3827" spans="2:13" x14ac:dyDescent="0.2">
      <c r="B3827">
        <v>0</v>
      </c>
      <c r="C3827">
        <v>0</v>
      </c>
      <c r="D3827">
        <v>0</v>
      </c>
      <c r="E3827">
        <v>0</v>
      </c>
      <c r="F3827">
        <v>0</v>
      </c>
      <c r="G3827">
        <v>3333333</v>
      </c>
      <c r="H3827">
        <v>0</v>
      </c>
      <c r="I3827">
        <v>0</v>
      </c>
      <c r="J3827">
        <v>0</v>
      </c>
      <c r="K3827">
        <v>0</v>
      </c>
      <c r="L3827">
        <v>0</v>
      </c>
      <c r="M3827">
        <v>0</v>
      </c>
    </row>
    <row r="3828" spans="2:13" x14ac:dyDescent="0.2">
      <c r="B3828">
        <v>0</v>
      </c>
      <c r="C3828">
        <v>0</v>
      </c>
      <c r="D3828">
        <v>0</v>
      </c>
      <c r="E3828">
        <v>0</v>
      </c>
      <c r="F3828">
        <v>0</v>
      </c>
      <c r="G3828">
        <v>3333333</v>
      </c>
      <c r="H3828">
        <v>0</v>
      </c>
      <c r="I3828">
        <v>0</v>
      </c>
      <c r="J3828">
        <v>0</v>
      </c>
      <c r="K3828">
        <v>0</v>
      </c>
      <c r="L3828">
        <v>0</v>
      </c>
      <c r="M3828">
        <v>0</v>
      </c>
    </row>
    <row r="3829" spans="2:13" x14ac:dyDescent="0.2">
      <c r="B3829">
        <v>0</v>
      </c>
      <c r="C3829">
        <v>0</v>
      </c>
      <c r="D3829">
        <v>0</v>
      </c>
      <c r="E3829">
        <v>0</v>
      </c>
      <c r="F3829">
        <v>0</v>
      </c>
      <c r="G3829">
        <v>3333333</v>
      </c>
      <c r="H3829">
        <v>0</v>
      </c>
      <c r="I3829">
        <v>0</v>
      </c>
      <c r="J3829">
        <v>0</v>
      </c>
      <c r="K3829">
        <v>0</v>
      </c>
      <c r="L3829">
        <v>0</v>
      </c>
      <c r="M3829">
        <v>0</v>
      </c>
    </row>
    <row r="3830" spans="2:13" x14ac:dyDescent="0.2">
      <c r="B3830">
        <v>0</v>
      </c>
      <c r="C3830">
        <v>0</v>
      </c>
      <c r="D3830">
        <v>0</v>
      </c>
      <c r="E3830">
        <v>0</v>
      </c>
      <c r="F3830">
        <v>0</v>
      </c>
      <c r="G3830">
        <v>3333333</v>
      </c>
      <c r="H3830">
        <v>0</v>
      </c>
      <c r="I3830">
        <v>0</v>
      </c>
      <c r="J3830">
        <v>0</v>
      </c>
      <c r="K3830">
        <v>0</v>
      </c>
      <c r="L3830">
        <v>0</v>
      </c>
      <c r="M3830">
        <v>0</v>
      </c>
    </row>
    <row r="3831" spans="2:13" x14ac:dyDescent="0.2">
      <c r="B3831">
        <v>0</v>
      </c>
      <c r="C3831">
        <v>0</v>
      </c>
      <c r="D3831">
        <v>0</v>
      </c>
      <c r="E3831">
        <v>0</v>
      </c>
      <c r="F3831">
        <v>0</v>
      </c>
      <c r="G3831">
        <v>3333333</v>
      </c>
      <c r="H3831">
        <v>0</v>
      </c>
      <c r="I3831">
        <v>0</v>
      </c>
      <c r="J3831">
        <v>0</v>
      </c>
      <c r="K3831">
        <v>0</v>
      </c>
      <c r="L3831">
        <v>0</v>
      </c>
      <c r="M3831">
        <v>0</v>
      </c>
    </row>
    <row r="3832" spans="2:13" x14ac:dyDescent="0.2">
      <c r="B3832">
        <v>0</v>
      </c>
      <c r="C3832">
        <v>0</v>
      </c>
      <c r="D3832">
        <v>0</v>
      </c>
      <c r="E3832">
        <v>0</v>
      </c>
      <c r="F3832">
        <v>0</v>
      </c>
      <c r="G3832">
        <v>3333333</v>
      </c>
      <c r="H3832">
        <v>0</v>
      </c>
      <c r="I3832">
        <v>0</v>
      </c>
      <c r="J3832">
        <v>0</v>
      </c>
      <c r="K3832">
        <v>0</v>
      </c>
      <c r="L3832">
        <v>0</v>
      </c>
      <c r="M3832">
        <v>0</v>
      </c>
    </row>
    <row r="3833" spans="2:13" x14ac:dyDescent="0.2">
      <c r="B3833">
        <v>0</v>
      </c>
      <c r="C3833">
        <v>0</v>
      </c>
      <c r="D3833">
        <v>0</v>
      </c>
      <c r="E3833">
        <v>0</v>
      </c>
      <c r="F3833">
        <v>0</v>
      </c>
      <c r="G3833">
        <v>3333333</v>
      </c>
      <c r="H3833">
        <v>0</v>
      </c>
      <c r="I3833">
        <v>0</v>
      </c>
      <c r="J3833">
        <v>0</v>
      </c>
      <c r="K3833">
        <v>0</v>
      </c>
      <c r="L3833">
        <v>0</v>
      </c>
      <c r="M3833">
        <v>0</v>
      </c>
    </row>
    <row r="3834" spans="2:13" x14ac:dyDescent="0.2">
      <c r="B3834">
        <v>0</v>
      </c>
      <c r="C3834">
        <v>0</v>
      </c>
      <c r="D3834">
        <v>0</v>
      </c>
      <c r="E3834">
        <v>0</v>
      </c>
      <c r="F3834">
        <v>0</v>
      </c>
      <c r="G3834">
        <v>3333333</v>
      </c>
      <c r="H3834">
        <v>0</v>
      </c>
      <c r="I3834">
        <v>0</v>
      </c>
      <c r="J3834">
        <v>0</v>
      </c>
      <c r="K3834">
        <v>0</v>
      </c>
      <c r="L3834">
        <v>0</v>
      </c>
      <c r="M3834">
        <v>0</v>
      </c>
    </row>
    <row r="3835" spans="2:13" x14ac:dyDescent="0.2">
      <c r="B3835">
        <v>0</v>
      </c>
      <c r="C3835">
        <v>0</v>
      </c>
      <c r="D3835">
        <v>0</v>
      </c>
      <c r="E3835">
        <v>0</v>
      </c>
      <c r="F3835">
        <v>0</v>
      </c>
      <c r="G3835">
        <v>3333333</v>
      </c>
      <c r="H3835">
        <v>0</v>
      </c>
      <c r="I3835">
        <v>0</v>
      </c>
      <c r="J3835">
        <v>0</v>
      </c>
      <c r="K3835">
        <v>0</v>
      </c>
      <c r="L3835">
        <v>0</v>
      </c>
      <c r="M3835">
        <v>0</v>
      </c>
    </row>
    <row r="3836" spans="2:13" x14ac:dyDescent="0.2">
      <c r="B3836">
        <v>0</v>
      </c>
      <c r="C3836">
        <v>0</v>
      </c>
      <c r="D3836">
        <v>0</v>
      </c>
      <c r="E3836">
        <v>0</v>
      </c>
      <c r="F3836">
        <v>0</v>
      </c>
      <c r="G3836">
        <v>3333333</v>
      </c>
      <c r="H3836">
        <v>0</v>
      </c>
      <c r="I3836">
        <v>0</v>
      </c>
      <c r="J3836">
        <v>0</v>
      </c>
      <c r="K3836">
        <v>0</v>
      </c>
      <c r="L3836">
        <v>0</v>
      </c>
      <c r="M3836">
        <v>0</v>
      </c>
    </row>
    <row r="3837" spans="2:13" x14ac:dyDescent="0.2">
      <c r="B3837">
        <v>0</v>
      </c>
      <c r="C3837">
        <v>0</v>
      </c>
      <c r="D3837">
        <v>0</v>
      </c>
      <c r="E3837">
        <v>0</v>
      </c>
      <c r="F3837">
        <v>0</v>
      </c>
      <c r="G3837">
        <v>3333333</v>
      </c>
      <c r="H3837">
        <v>0</v>
      </c>
      <c r="I3837">
        <v>0</v>
      </c>
      <c r="J3837">
        <v>0</v>
      </c>
      <c r="K3837">
        <v>0</v>
      </c>
      <c r="L3837">
        <v>0</v>
      </c>
      <c r="M3837">
        <v>0</v>
      </c>
    </row>
    <row r="3838" spans="2:13" x14ac:dyDescent="0.2">
      <c r="B3838">
        <v>0</v>
      </c>
      <c r="C3838">
        <v>0</v>
      </c>
      <c r="D3838">
        <v>0</v>
      </c>
      <c r="E3838">
        <v>0</v>
      </c>
      <c r="F3838">
        <v>0</v>
      </c>
      <c r="G3838">
        <v>3333333</v>
      </c>
      <c r="H3838">
        <v>0</v>
      </c>
      <c r="I3838">
        <v>0</v>
      </c>
      <c r="J3838">
        <v>0</v>
      </c>
      <c r="K3838">
        <v>0</v>
      </c>
      <c r="L3838">
        <v>0</v>
      </c>
      <c r="M3838">
        <v>0</v>
      </c>
    </row>
    <row r="3839" spans="2:13" x14ac:dyDescent="0.2">
      <c r="B3839">
        <v>0</v>
      </c>
      <c r="C3839">
        <v>0</v>
      </c>
      <c r="D3839">
        <v>0</v>
      </c>
      <c r="E3839">
        <v>0</v>
      </c>
      <c r="F3839">
        <v>0</v>
      </c>
      <c r="G3839">
        <v>3333333</v>
      </c>
      <c r="H3839">
        <v>0</v>
      </c>
      <c r="I3839">
        <v>0</v>
      </c>
      <c r="J3839">
        <v>0</v>
      </c>
      <c r="K3839">
        <v>0</v>
      </c>
      <c r="L3839">
        <v>0</v>
      </c>
      <c r="M3839">
        <v>0</v>
      </c>
    </row>
    <row r="3840" spans="2:13" x14ac:dyDescent="0.2">
      <c r="B3840">
        <v>0</v>
      </c>
      <c r="C3840">
        <v>0</v>
      </c>
      <c r="D3840">
        <v>0</v>
      </c>
      <c r="E3840">
        <v>0</v>
      </c>
      <c r="F3840">
        <v>0</v>
      </c>
      <c r="G3840">
        <v>3333333</v>
      </c>
      <c r="H3840">
        <v>0</v>
      </c>
      <c r="I3840">
        <v>0</v>
      </c>
      <c r="J3840">
        <v>0</v>
      </c>
      <c r="K3840">
        <v>0</v>
      </c>
      <c r="L3840">
        <v>0</v>
      </c>
      <c r="M3840">
        <v>0</v>
      </c>
    </row>
    <row r="3841" spans="2:13" x14ac:dyDescent="0.2">
      <c r="B3841">
        <v>0</v>
      </c>
      <c r="C3841">
        <v>0</v>
      </c>
      <c r="D3841">
        <v>0</v>
      </c>
      <c r="E3841">
        <v>0</v>
      </c>
      <c r="F3841">
        <v>0</v>
      </c>
      <c r="G3841">
        <v>3333333</v>
      </c>
      <c r="H3841">
        <v>0</v>
      </c>
      <c r="I3841">
        <v>0</v>
      </c>
      <c r="J3841">
        <v>0</v>
      </c>
      <c r="K3841">
        <v>0</v>
      </c>
      <c r="L3841">
        <v>0</v>
      </c>
      <c r="M3841">
        <v>0</v>
      </c>
    </row>
    <row r="3842" spans="2:13" x14ac:dyDescent="0.2">
      <c r="B3842">
        <v>0</v>
      </c>
      <c r="C3842">
        <v>0</v>
      </c>
      <c r="D3842">
        <v>0</v>
      </c>
      <c r="E3842">
        <v>0</v>
      </c>
      <c r="F3842">
        <v>0</v>
      </c>
      <c r="G3842">
        <v>3333333</v>
      </c>
      <c r="H3842">
        <v>0</v>
      </c>
      <c r="I3842">
        <v>0</v>
      </c>
      <c r="J3842">
        <v>0</v>
      </c>
      <c r="K3842">
        <v>0</v>
      </c>
      <c r="L3842">
        <v>0</v>
      </c>
      <c r="M3842">
        <v>0</v>
      </c>
    </row>
    <row r="3843" spans="2:13" x14ac:dyDescent="0.2">
      <c r="B3843">
        <v>0</v>
      </c>
      <c r="C3843">
        <v>0</v>
      </c>
      <c r="D3843">
        <v>0</v>
      </c>
      <c r="E3843">
        <v>0</v>
      </c>
      <c r="F3843">
        <v>0</v>
      </c>
      <c r="G3843">
        <v>3333333</v>
      </c>
      <c r="H3843">
        <v>0</v>
      </c>
      <c r="I3843">
        <v>0</v>
      </c>
      <c r="J3843">
        <v>0</v>
      </c>
      <c r="K3843">
        <v>0</v>
      </c>
      <c r="L3843">
        <v>0</v>
      </c>
      <c r="M3843">
        <v>0</v>
      </c>
    </row>
    <row r="3844" spans="2:13" x14ac:dyDescent="0.2">
      <c r="B3844">
        <v>0</v>
      </c>
      <c r="C3844">
        <v>0</v>
      </c>
      <c r="D3844">
        <v>0</v>
      </c>
      <c r="E3844">
        <v>0</v>
      </c>
      <c r="F3844">
        <v>0</v>
      </c>
      <c r="G3844">
        <v>3333333</v>
      </c>
      <c r="H3844">
        <v>0</v>
      </c>
      <c r="I3844">
        <v>0</v>
      </c>
      <c r="J3844">
        <v>0</v>
      </c>
      <c r="K3844">
        <v>0</v>
      </c>
      <c r="L3844">
        <v>0</v>
      </c>
      <c r="M3844">
        <v>0</v>
      </c>
    </row>
    <row r="3845" spans="2:13" x14ac:dyDescent="0.2">
      <c r="B3845">
        <v>0</v>
      </c>
      <c r="C3845">
        <v>0</v>
      </c>
      <c r="D3845">
        <v>0</v>
      </c>
      <c r="E3845">
        <v>0</v>
      </c>
      <c r="F3845">
        <v>0</v>
      </c>
      <c r="G3845">
        <v>3333333</v>
      </c>
      <c r="H3845">
        <v>0</v>
      </c>
      <c r="I3845">
        <v>0</v>
      </c>
      <c r="J3845">
        <v>0</v>
      </c>
      <c r="K3845">
        <v>0</v>
      </c>
      <c r="L3845">
        <v>0</v>
      </c>
      <c r="M3845">
        <v>0</v>
      </c>
    </row>
    <row r="3846" spans="2:13" x14ac:dyDescent="0.2">
      <c r="B3846">
        <v>0</v>
      </c>
      <c r="C3846">
        <v>0</v>
      </c>
      <c r="D3846">
        <v>0</v>
      </c>
      <c r="E3846">
        <v>0</v>
      </c>
      <c r="F3846">
        <v>0</v>
      </c>
      <c r="G3846">
        <v>3333333</v>
      </c>
      <c r="H3846">
        <v>0</v>
      </c>
      <c r="I3846">
        <v>0</v>
      </c>
      <c r="J3846">
        <v>0</v>
      </c>
      <c r="K3846">
        <v>0</v>
      </c>
      <c r="L3846">
        <v>0</v>
      </c>
      <c r="M3846">
        <v>0</v>
      </c>
    </row>
    <row r="3847" spans="2:13" x14ac:dyDescent="0.2">
      <c r="B3847">
        <v>0</v>
      </c>
      <c r="C3847">
        <v>0</v>
      </c>
      <c r="D3847">
        <v>0</v>
      </c>
      <c r="E3847">
        <v>0</v>
      </c>
      <c r="F3847">
        <v>0</v>
      </c>
      <c r="G3847">
        <v>3333333</v>
      </c>
      <c r="H3847">
        <v>0</v>
      </c>
      <c r="I3847">
        <v>0</v>
      </c>
      <c r="J3847">
        <v>0</v>
      </c>
      <c r="K3847">
        <v>0</v>
      </c>
      <c r="L3847">
        <v>0</v>
      </c>
      <c r="M3847">
        <v>0</v>
      </c>
    </row>
    <row r="3848" spans="2:13" x14ac:dyDescent="0.2">
      <c r="B3848">
        <v>0</v>
      </c>
      <c r="C3848">
        <v>0</v>
      </c>
      <c r="D3848">
        <v>0</v>
      </c>
      <c r="E3848">
        <v>0</v>
      </c>
      <c r="F3848">
        <v>0</v>
      </c>
      <c r="G3848">
        <v>3333333</v>
      </c>
      <c r="H3848">
        <v>0</v>
      </c>
      <c r="I3848">
        <v>0</v>
      </c>
      <c r="J3848">
        <v>0</v>
      </c>
      <c r="K3848">
        <v>0</v>
      </c>
      <c r="L3848">
        <v>0</v>
      </c>
      <c r="M3848">
        <v>0</v>
      </c>
    </row>
    <row r="3849" spans="2:13" x14ac:dyDescent="0.2">
      <c r="B3849">
        <v>0</v>
      </c>
      <c r="C3849">
        <v>0</v>
      </c>
      <c r="D3849">
        <v>0</v>
      </c>
      <c r="E3849">
        <v>0</v>
      </c>
      <c r="F3849">
        <v>0</v>
      </c>
      <c r="G3849">
        <v>3333333</v>
      </c>
      <c r="H3849">
        <v>0</v>
      </c>
      <c r="I3849">
        <v>0</v>
      </c>
      <c r="J3849">
        <v>0</v>
      </c>
      <c r="K3849">
        <v>0</v>
      </c>
      <c r="L3849">
        <v>0</v>
      </c>
      <c r="M3849">
        <v>0</v>
      </c>
    </row>
    <row r="3850" spans="2:13" x14ac:dyDescent="0.2">
      <c r="B3850">
        <v>0</v>
      </c>
      <c r="C3850">
        <v>0</v>
      </c>
      <c r="D3850">
        <v>0</v>
      </c>
      <c r="E3850">
        <v>0</v>
      </c>
      <c r="F3850">
        <v>0</v>
      </c>
      <c r="G3850">
        <v>3333333</v>
      </c>
      <c r="H3850">
        <v>0</v>
      </c>
      <c r="I3850">
        <v>0</v>
      </c>
      <c r="J3850">
        <v>0</v>
      </c>
      <c r="K3850">
        <v>0</v>
      </c>
      <c r="L3850">
        <v>0</v>
      </c>
      <c r="M3850">
        <v>0</v>
      </c>
    </row>
    <row r="3851" spans="2:13" x14ac:dyDescent="0.2">
      <c r="B3851">
        <v>0</v>
      </c>
      <c r="C3851">
        <v>0</v>
      </c>
      <c r="D3851">
        <v>0</v>
      </c>
      <c r="E3851">
        <v>0</v>
      </c>
      <c r="F3851">
        <v>0</v>
      </c>
      <c r="G3851">
        <v>3333333</v>
      </c>
      <c r="H3851">
        <v>0</v>
      </c>
      <c r="I3851">
        <v>0</v>
      </c>
      <c r="J3851">
        <v>0</v>
      </c>
      <c r="K3851">
        <v>0</v>
      </c>
      <c r="L3851">
        <v>0</v>
      </c>
      <c r="M3851">
        <v>0</v>
      </c>
    </row>
    <row r="3852" spans="2:13" x14ac:dyDescent="0.2">
      <c r="B3852">
        <v>0</v>
      </c>
      <c r="C3852">
        <v>0</v>
      </c>
      <c r="D3852">
        <v>0</v>
      </c>
      <c r="E3852">
        <v>0</v>
      </c>
      <c r="F3852">
        <v>0</v>
      </c>
      <c r="G3852">
        <v>3333333</v>
      </c>
      <c r="H3852">
        <v>0</v>
      </c>
      <c r="I3852">
        <v>0</v>
      </c>
      <c r="J3852">
        <v>0</v>
      </c>
      <c r="K3852">
        <v>0</v>
      </c>
      <c r="L3852">
        <v>0</v>
      </c>
      <c r="M3852">
        <v>0</v>
      </c>
    </row>
    <row r="3853" spans="2:13" x14ac:dyDescent="0.2">
      <c r="B3853">
        <v>0</v>
      </c>
      <c r="C3853">
        <v>0</v>
      </c>
      <c r="D3853">
        <v>0</v>
      </c>
      <c r="E3853">
        <v>0</v>
      </c>
      <c r="F3853">
        <v>0</v>
      </c>
      <c r="G3853">
        <v>3333333</v>
      </c>
      <c r="H3853">
        <v>0</v>
      </c>
      <c r="I3853">
        <v>0</v>
      </c>
      <c r="J3853">
        <v>0</v>
      </c>
      <c r="K3853">
        <v>0</v>
      </c>
      <c r="L3853">
        <v>0</v>
      </c>
      <c r="M3853">
        <v>0</v>
      </c>
    </row>
    <row r="3854" spans="2:13" x14ac:dyDescent="0.2">
      <c r="B3854">
        <v>0</v>
      </c>
      <c r="C3854">
        <v>0</v>
      </c>
      <c r="D3854">
        <v>0</v>
      </c>
      <c r="E3854">
        <v>0</v>
      </c>
      <c r="F3854">
        <v>0</v>
      </c>
      <c r="G3854">
        <v>3333333</v>
      </c>
      <c r="H3854">
        <v>0</v>
      </c>
      <c r="I3854">
        <v>0</v>
      </c>
      <c r="J3854">
        <v>0</v>
      </c>
      <c r="K3854">
        <v>0</v>
      </c>
      <c r="L3854">
        <v>0</v>
      </c>
      <c r="M3854">
        <v>0</v>
      </c>
    </row>
    <row r="3855" spans="2:13" x14ac:dyDescent="0.2">
      <c r="B3855">
        <v>0</v>
      </c>
      <c r="C3855">
        <v>0</v>
      </c>
      <c r="D3855">
        <v>0</v>
      </c>
      <c r="E3855">
        <v>0</v>
      </c>
      <c r="F3855">
        <v>0</v>
      </c>
      <c r="G3855">
        <v>3333333</v>
      </c>
      <c r="H3855">
        <v>0</v>
      </c>
      <c r="I3855">
        <v>0</v>
      </c>
      <c r="J3855">
        <v>0</v>
      </c>
      <c r="K3855">
        <v>0</v>
      </c>
      <c r="L3855">
        <v>0</v>
      </c>
      <c r="M3855">
        <v>0</v>
      </c>
    </row>
    <row r="3856" spans="2:13" x14ac:dyDescent="0.2">
      <c r="B3856">
        <v>0</v>
      </c>
      <c r="C3856">
        <v>0</v>
      </c>
      <c r="D3856">
        <v>0</v>
      </c>
      <c r="E3856">
        <v>0</v>
      </c>
      <c r="F3856">
        <v>0</v>
      </c>
      <c r="G3856">
        <v>3333333</v>
      </c>
      <c r="H3856">
        <v>0</v>
      </c>
      <c r="I3856">
        <v>0</v>
      </c>
      <c r="J3856">
        <v>0</v>
      </c>
      <c r="K3856">
        <v>0</v>
      </c>
      <c r="L3856">
        <v>0</v>
      </c>
      <c r="M3856">
        <v>0</v>
      </c>
    </row>
    <row r="3857" spans="2:13" x14ac:dyDescent="0.2">
      <c r="B3857">
        <v>0</v>
      </c>
      <c r="C3857">
        <v>0</v>
      </c>
      <c r="D3857">
        <v>0</v>
      </c>
      <c r="E3857">
        <v>0</v>
      </c>
      <c r="F3857">
        <v>0</v>
      </c>
      <c r="G3857">
        <v>3333333</v>
      </c>
      <c r="H3857">
        <v>0</v>
      </c>
      <c r="I3857">
        <v>0</v>
      </c>
      <c r="J3857">
        <v>0</v>
      </c>
      <c r="K3857">
        <v>0</v>
      </c>
      <c r="L3857">
        <v>0</v>
      </c>
      <c r="M3857">
        <v>0</v>
      </c>
    </row>
    <row r="3858" spans="2:13" x14ac:dyDescent="0.2">
      <c r="B3858">
        <v>0</v>
      </c>
      <c r="C3858">
        <v>0</v>
      </c>
      <c r="D3858">
        <v>0</v>
      </c>
      <c r="E3858">
        <v>0</v>
      </c>
      <c r="F3858">
        <v>0</v>
      </c>
      <c r="G3858">
        <v>3333333</v>
      </c>
      <c r="H3858">
        <v>0</v>
      </c>
      <c r="I3858">
        <v>0</v>
      </c>
      <c r="J3858">
        <v>0</v>
      </c>
      <c r="K3858">
        <v>0</v>
      </c>
      <c r="L3858">
        <v>0</v>
      </c>
      <c r="M3858">
        <v>0</v>
      </c>
    </row>
    <row r="3859" spans="2:13" x14ac:dyDescent="0.2">
      <c r="B3859">
        <v>0</v>
      </c>
      <c r="C3859">
        <v>0</v>
      </c>
      <c r="D3859">
        <v>0</v>
      </c>
      <c r="E3859">
        <v>0</v>
      </c>
      <c r="F3859">
        <v>0</v>
      </c>
      <c r="G3859">
        <v>3333333</v>
      </c>
      <c r="H3859">
        <v>0</v>
      </c>
      <c r="I3859">
        <v>0</v>
      </c>
      <c r="J3859">
        <v>0</v>
      </c>
      <c r="K3859">
        <v>0</v>
      </c>
      <c r="L3859">
        <v>0</v>
      </c>
      <c r="M3859">
        <v>0</v>
      </c>
    </row>
    <row r="3860" spans="2:13" x14ac:dyDescent="0.2">
      <c r="B3860">
        <v>0</v>
      </c>
      <c r="C3860">
        <v>0</v>
      </c>
      <c r="D3860">
        <v>0</v>
      </c>
      <c r="E3860">
        <v>0</v>
      </c>
      <c r="F3860">
        <v>0</v>
      </c>
      <c r="G3860">
        <v>3333333</v>
      </c>
      <c r="H3860">
        <v>0</v>
      </c>
      <c r="I3860">
        <v>0</v>
      </c>
      <c r="J3860">
        <v>0</v>
      </c>
      <c r="K3860">
        <v>0</v>
      </c>
      <c r="L3860">
        <v>0</v>
      </c>
      <c r="M3860">
        <v>0</v>
      </c>
    </row>
    <row r="3861" spans="2:13" x14ac:dyDescent="0.2">
      <c r="B3861">
        <v>0</v>
      </c>
      <c r="C3861">
        <v>0</v>
      </c>
      <c r="D3861">
        <v>0</v>
      </c>
      <c r="E3861">
        <v>0</v>
      </c>
      <c r="F3861">
        <v>0</v>
      </c>
      <c r="G3861">
        <v>3333333</v>
      </c>
      <c r="H3861">
        <v>0</v>
      </c>
      <c r="I3861">
        <v>0</v>
      </c>
      <c r="J3861">
        <v>0</v>
      </c>
      <c r="K3861">
        <v>0</v>
      </c>
      <c r="L3861">
        <v>0</v>
      </c>
      <c r="M3861">
        <v>0</v>
      </c>
    </row>
    <row r="3862" spans="2:13" x14ac:dyDescent="0.2">
      <c r="B3862">
        <v>0</v>
      </c>
      <c r="C3862">
        <v>0</v>
      </c>
      <c r="D3862">
        <v>0</v>
      </c>
      <c r="E3862">
        <v>0</v>
      </c>
      <c r="F3862">
        <v>0</v>
      </c>
      <c r="G3862">
        <v>3333333</v>
      </c>
      <c r="H3862">
        <v>0</v>
      </c>
      <c r="I3862">
        <v>0</v>
      </c>
      <c r="J3862">
        <v>0</v>
      </c>
      <c r="K3862">
        <v>0</v>
      </c>
      <c r="L3862">
        <v>0</v>
      </c>
      <c r="M3862">
        <v>0</v>
      </c>
    </row>
    <row r="3863" spans="2:13" x14ac:dyDescent="0.2">
      <c r="B3863">
        <v>0</v>
      </c>
      <c r="C3863">
        <v>0</v>
      </c>
      <c r="D3863">
        <v>0</v>
      </c>
      <c r="E3863">
        <v>0</v>
      </c>
      <c r="F3863">
        <v>0</v>
      </c>
      <c r="G3863">
        <v>3333333</v>
      </c>
      <c r="H3863">
        <v>0</v>
      </c>
      <c r="I3863">
        <v>0</v>
      </c>
      <c r="J3863">
        <v>0</v>
      </c>
      <c r="K3863">
        <v>0</v>
      </c>
      <c r="L3863">
        <v>0</v>
      </c>
      <c r="M3863">
        <v>0</v>
      </c>
    </row>
    <row r="3864" spans="2:13" x14ac:dyDescent="0.2">
      <c r="B3864">
        <v>0</v>
      </c>
      <c r="C3864">
        <v>0</v>
      </c>
      <c r="D3864">
        <v>0</v>
      </c>
      <c r="E3864">
        <v>0</v>
      </c>
      <c r="F3864">
        <v>0</v>
      </c>
      <c r="G3864">
        <v>3333333</v>
      </c>
      <c r="H3864">
        <v>0</v>
      </c>
      <c r="I3864">
        <v>0</v>
      </c>
      <c r="J3864">
        <v>0</v>
      </c>
      <c r="K3864">
        <v>0</v>
      </c>
      <c r="L3864">
        <v>0</v>
      </c>
      <c r="M3864">
        <v>0</v>
      </c>
    </row>
    <row r="3865" spans="2:13" x14ac:dyDescent="0.2">
      <c r="B3865">
        <v>0</v>
      </c>
      <c r="C3865">
        <v>0</v>
      </c>
      <c r="D3865">
        <v>0</v>
      </c>
      <c r="E3865">
        <v>0</v>
      </c>
      <c r="F3865">
        <v>0</v>
      </c>
      <c r="G3865">
        <v>3333333</v>
      </c>
      <c r="H3865">
        <v>0</v>
      </c>
      <c r="I3865">
        <v>0</v>
      </c>
      <c r="J3865">
        <v>0</v>
      </c>
      <c r="K3865">
        <v>0</v>
      </c>
      <c r="L3865">
        <v>0</v>
      </c>
      <c r="M3865">
        <v>0</v>
      </c>
    </row>
    <row r="3866" spans="2:13" x14ac:dyDescent="0.2">
      <c r="B3866">
        <v>0</v>
      </c>
      <c r="C3866">
        <v>0</v>
      </c>
      <c r="D3866">
        <v>0</v>
      </c>
      <c r="E3866">
        <v>0</v>
      </c>
      <c r="F3866">
        <v>0</v>
      </c>
      <c r="G3866">
        <v>3333333</v>
      </c>
      <c r="H3866">
        <v>0</v>
      </c>
      <c r="I3866">
        <v>0</v>
      </c>
      <c r="J3866">
        <v>0</v>
      </c>
      <c r="K3866">
        <v>0</v>
      </c>
      <c r="L3866">
        <v>0</v>
      </c>
      <c r="M3866">
        <v>0</v>
      </c>
    </row>
    <row r="3867" spans="2:13" x14ac:dyDescent="0.2">
      <c r="B3867">
        <v>0</v>
      </c>
      <c r="C3867">
        <v>0</v>
      </c>
      <c r="D3867">
        <v>0</v>
      </c>
      <c r="E3867">
        <v>0</v>
      </c>
      <c r="F3867">
        <v>0</v>
      </c>
      <c r="G3867">
        <v>3333333</v>
      </c>
      <c r="H3867">
        <v>0</v>
      </c>
      <c r="I3867">
        <v>0</v>
      </c>
      <c r="J3867">
        <v>0</v>
      </c>
      <c r="K3867">
        <v>0</v>
      </c>
      <c r="L3867">
        <v>0</v>
      </c>
      <c r="M3867">
        <v>0</v>
      </c>
    </row>
    <row r="3868" spans="2:13" x14ac:dyDescent="0.2">
      <c r="B3868">
        <v>0</v>
      </c>
      <c r="C3868">
        <v>0</v>
      </c>
      <c r="D3868">
        <v>0</v>
      </c>
      <c r="E3868">
        <v>0</v>
      </c>
      <c r="F3868">
        <v>0</v>
      </c>
      <c r="G3868">
        <v>3333333</v>
      </c>
      <c r="H3868">
        <v>0</v>
      </c>
      <c r="I3868">
        <v>0</v>
      </c>
      <c r="J3868">
        <v>0</v>
      </c>
      <c r="K3868">
        <v>0</v>
      </c>
      <c r="L3868">
        <v>0</v>
      </c>
      <c r="M3868">
        <v>0</v>
      </c>
    </row>
    <row r="3869" spans="2:13" x14ac:dyDescent="0.2">
      <c r="B3869">
        <v>0</v>
      </c>
      <c r="C3869">
        <v>0</v>
      </c>
      <c r="D3869">
        <v>0</v>
      </c>
      <c r="E3869">
        <v>0</v>
      </c>
      <c r="F3869">
        <v>0</v>
      </c>
      <c r="G3869">
        <v>3333333</v>
      </c>
      <c r="H3869">
        <v>0</v>
      </c>
      <c r="I3869">
        <v>0</v>
      </c>
      <c r="J3869">
        <v>0</v>
      </c>
      <c r="K3869">
        <v>0</v>
      </c>
      <c r="L3869">
        <v>0</v>
      </c>
      <c r="M3869">
        <v>0</v>
      </c>
    </row>
    <row r="3870" spans="2:13" x14ac:dyDescent="0.2">
      <c r="B3870">
        <v>0</v>
      </c>
      <c r="C3870">
        <v>0</v>
      </c>
      <c r="D3870">
        <v>0</v>
      </c>
      <c r="E3870">
        <v>0</v>
      </c>
      <c r="F3870">
        <v>0</v>
      </c>
      <c r="G3870">
        <v>3333333</v>
      </c>
      <c r="H3870">
        <v>0</v>
      </c>
      <c r="I3870">
        <v>0</v>
      </c>
      <c r="J3870">
        <v>0</v>
      </c>
      <c r="K3870">
        <v>0</v>
      </c>
      <c r="L3870">
        <v>0</v>
      </c>
      <c r="M3870">
        <v>0</v>
      </c>
    </row>
    <row r="3871" spans="2:13" x14ac:dyDescent="0.2">
      <c r="B3871">
        <v>0</v>
      </c>
      <c r="C3871">
        <v>0</v>
      </c>
      <c r="D3871">
        <v>0</v>
      </c>
      <c r="E3871">
        <v>0</v>
      </c>
      <c r="F3871">
        <v>0</v>
      </c>
      <c r="G3871">
        <v>3333333</v>
      </c>
      <c r="H3871">
        <v>0</v>
      </c>
      <c r="I3871">
        <v>0</v>
      </c>
      <c r="J3871">
        <v>0</v>
      </c>
      <c r="K3871">
        <v>0</v>
      </c>
      <c r="L3871">
        <v>0</v>
      </c>
      <c r="M3871">
        <v>0</v>
      </c>
    </row>
    <row r="3872" spans="2:13" x14ac:dyDescent="0.2">
      <c r="B3872">
        <v>0</v>
      </c>
      <c r="C3872">
        <v>0</v>
      </c>
      <c r="D3872">
        <v>0</v>
      </c>
      <c r="E3872">
        <v>0</v>
      </c>
      <c r="F3872">
        <v>0</v>
      </c>
      <c r="G3872">
        <v>3333333</v>
      </c>
      <c r="H3872">
        <v>0</v>
      </c>
      <c r="I3872">
        <v>0</v>
      </c>
      <c r="J3872">
        <v>0</v>
      </c>
      <c r="K3872">
        <v>0</v>
      </c>
      <c r="L3872">
        <v>0</v>
      </c>
      <c r="M3872">
        <v>0</v>
      </c>
    </row>
    <row r="3873" spans="2:13" x14ac:dyDescent="0.2">
      <c r="B3873">
        <v>0</v>
      </c>
      <c r="C3873">
        <v>0</v>
      </c>
      <c r="D3873">
        <v>0</v>
      </c>
      <c r="E3873">
        <v>0</v>
      </c>
      <c r="F3873">
        <v>0</v>
      </c>
      <c r="G3873">
        <v>3333333</v>
      </c>
      <c r="H3873">
        <v>0</v>
      </c>
      <c r="I3873">
        <v>0</v>
      </c>
      <c r="J3873">
        <v>0</v>
      </c>
      <c r="K3873">
        <v>0</v>
      </c>
      <c r="L3873">
        <v>0</v>
      </c>
      <c r="M3873">
        <v>0</v>
      </c>
    </row>
    <row r="3874" spans="2:13" x14ac:dyDescent="0.2">
      <c r="B3874">
        <v>0</v>
      </c>
      <c r="C3874">
        <v>0</v>
      </c>
      <c r="D3874">
        <v>0</v>
      </c>
      <c r="E3874">
        <v>0</v>
      </c>
      <c r="F3874">
        <v>0</v>
      </c>
      <c r="G3874">
        <v>3333333</v>
      </c>
      <c r="H3874">
        <v>0</v>
      </c>
      <c r="I3874">
        <v>0</v>
      </c>
      <c r="J3874">
        <v>0</v>
      </c>
      <c r="K3874">
        <v>0</v>
      </c>
      <c r="L3874">
        <v>0</v>
      </c>
      <c r="M3874">
        <v>0</v>
      </c>
    </row>
    <row r="3875" spans="2:13" x14ac:dyDescent="0.2">
      <c r="B3875">
        <v>0</v>
      </c>
      <c r="C3875">
        <v>0</v>
      </c>
      <c r="D3875">
        <v>0</v>
      </c>
      <c r="E3875">
        <v>0</v>
      </c>
      <c r="F3875">
        <v>0</v>
      </c>
      <c r="G3875">
        <v>3333333</v>
      </c>
      <c r="H3875">
        <v>0</v>
      </c>
      <c r="I3875">
        <v>0</v>
      </c>
      <c r="J3875">
        <v>0</v>
      </c>
      <c r="K3875">
        <v>0</v>
      </c>
      <c r="L3875">
        <v>0</v>
      </c>
      <c r="M3875">
        <v>0</v>
      </c>
    </row>
    <row r="3876" spans="2:13" x14ac:dyDescent="0.2">
      <c r="B3876">
        <v>0</v>
      </c>
      <c r="C3876">
        <v>0</v>
      </c>
      <c r="D3876">
        <v>0</v>
      </c>
      <c r="E3876">
        <v>0</v>
      </c>
      <c r="F3876">
        <v>0</v>
      </c>
      <c r="G3876">
        <v>3333333</v>
      </c>
      <c r="H3876">
        <v>0</v>
      </c>
      <c r="I3876">
        <v>0</v>
      </c>
      <c r="J3876">
        <v>0</v>
      </c>
      <c r="K3876">
        <v>0</v>
      </c>
      <c r="L3876">
        <v>0</v>
      </c>
      <c r="M3876">
        <v>0</v>
      </c>
    </row>
    <row r="3877" spans="2:13" x14ac:dyDescent="0.2">
      <c r="B3877">
        <v>0</v>
      </c>
      <c r="C3877">
        <v>0</v>
      </c>
      <c r="D3877">
        <v>0</v>
      </c>
      <c r="E3877">
        <v>0</v>
      </c>
      <c r="F3877">
        <v>0</v>
      </c>
      <c r="G3877">
        <v>3333333</v>
      </c>
      <c r="H3877">
        <v>0</v>
      </c>
      <c r="I3877">
        <v>0</v>
      </c>
      <c r="J3877">
        <v>0</v>
      </c>
      <c r="K3877">
        <v>0</v>
      </c>
      <c r="L3877">
        <v>0</v>
      </c>
      <c r="M3877">
        <v>0</v>
      </c>
    </row>
    <row r="3878" spans="2:13" x14ac:dyDescent="0.2">
      <c r="B3878">
        <v>0</v>
      </c>
      <c r="C3878">
        <v>0</v>
      </c>
      <c r="D3878">
        <v>0</v>
      </c>
      <c r="E3878">
        <v>0</v>
      </c>
      <c r="F3878">
        <v>0</v>
      </c>
      <c r="G3878">
        <v>3333333</v>
      </c>
      <c r="H3878">
        <v>0</v>
      </c>
      <c r="I3878">
        <v>0</v>
      </c>
      <c r="J3878">
        <v>0</v>
      </c>
      <c r="K3878">
        <v>0</v>
      </c>
      <c r="L3878">
        <v>0</v>
      </c>
      <c r="M3878">
        <v>0</v>
      </c>
    </row>
    <row r="3879" spans="2:13" x14ac:dyDescent="0.2">
      <c r="B3879">
        <v>0</v>
      </c>
      <c r="C3879">
        <v>0</v>
      </c>
      <c r="D3879">
        <v>0</v>
      </c>
      <c r="E3879">
        <v>0</v>
      </c>
      <c r="F3879">
        <v>0</v>
      </c>
      <c r="G3879">
        <v>3333333</v>
      </c>
      <c r="H3879">
        <v>0</v>
      </c>
      <c r="I3879">
        <v>0</v>
      </c>
      <c r="J3879">
        <v>0</v>
      </c>
      <c r="K3879">
        <v>0</v>
      </c>
      <c r="L3879">
        <v>0</v>
      </c>
      <c r="M3879">
        <v>0</v>
      </c>
    </row>
    <row r="3880" spans="2:13" x14ac:dyDescent="0.2">
      <c r="B3880">
        <v>0</v>
      </c>
      <c r="C3880">
        <v>0</v>
      </c>
      <c r="D3880">
        <v>0</v>
      </c>
      <c r="E3880">
        <v>0</v>
      </c>
      <c r="F3880">
        <v>0</v>
      </c>
      <c r="G3880">
        <v>3333333</v>
      </c>
      <c r="H3880">
        <v>0</v>
      </c>
      <c r="I3880">
        <v>0</v>
      </c>
      <c r="J3880">
        <v>0</v>
      </c>
      <c r="K3880">
        <v>0</v>
      </c>
      <c r="L3880">
        <v>0</v>
      </c>
      <c r="M3880">
        <v>0</v>
      </c>
    </row>
    <row r="3881" spans="2:13" x14ac:dyDescent="0.2">
      <c r="B3881">
        <v>0</v>
      </c>
      <c r="C3881">
        <v>0</v>
      </c>
      <c r="D3881">
        <v>0</v>
      </c>
      <c r="E3881">
        <v>0</v>
      </c>
      <c r="F3881">
        <v>0</v>
      </c>
      <c r="G3881">
        <v>3333333</v>
      </c>
      <c r="H3881">
        <v>0</v>
      </c>
      <c r="I3881">
        <v>0</v>
      </c>
      <c r="J3881">
        <v>0</v>
      </c>
      <c r="K3881">
        <v>0</v>
      </c>
      <c r="L3881">
        <v>0</v>
      </c>
      <c r="M3881">
        <v>0</v>
      </c>
    </row>
    <row r="3882" spans="2:13" x14ac:dyDescent="0.2">
      <c r="B3882">
        <v>0</v>
      </c>
      <c r="C3882">
        <v>0</v>
      </c>
      <c r="D3882">
        <v>0</v>
      </c>
      <c r="E3882">
        <v>0</v>
      </c>
      <c r="F3882">
        <v>0</v>
      </c>
      <c r="G3882">
        <v>3333333</v>
      </c>
      <c r="H3882">
        <v>0</v>
      </c>
      <c r="I3882">
        <v>0</v>
      </c>
      <c r="J3882">
        <v>0</v>
      </c>
      <c r="K3882">
        <v>0</v>
      </c>
      <c r="L3882">
        <v>0</v>
      </c>
      <c r="M3882">
        <v>0</v>
      </c>
    </row>
    <row r="3883" spans="2:13" x14ac:dyDescent="0.2">
      <c r="B3883">
        <v>0</v>
      </c>
      <c r="C3883">
        <v>0</v>
      </c>
      <c r="D3883">
        <v>0</v>
      </c>
      <c r="E3883">
        <v>0</v>
      </c>
      <c r="F3883">
        <v>0</v>
      </c>
      <c r="G3883">
        <v>3333333</v>
      </c>
      <c r="H3883">
        <v>0</v>
      </c>
      <c r="I3883">
        <v>0</v>
      </c>
      <c r="J3883">
        <v>0</v>
      </c>
      <c r="K3883">
        <v>0</v>
      </c>
      <c r="L3883">
        <v>0</v>
      </c>
      <c r="M3883">
        <v>0</v>
      </c>
    </row>
    <row r="3884" spans="2:13" x14ac:dyDescent="0.2">
      <c r="B3884">
        <v>0</v>
      </c>
      <c r="C3884">
        <v>0</v>
      </c>
      <c r="D3884">
        <v>0</v>
      </c>
      <c r="E3884">
        <v>0</v>
      </c>
      <c r="F3884">
        <v>0</v>
      </c>
      <c r="G3884">
        <v>3333333</v>
      </c>
      <c r="H3884">
        <v>0</v>
      </c>
      <c r="I3884">
        <v>0</v>
      </c>
      <c r="J3884">
        <v>0</v>
      </c>
      <c r="K3884">
        <v>0</v>
      </c>
      <c r="L3884">
        <v>0</v>
      </c>
      <c r="M3884">
        <v>0</v>
      </c>
    </row>
    <row r="3885" spans="2:13" x14ac:dyDescent="0.2">
      <c r="B3885">
        <v>0</v>
      </c>
      <c r="C3885">
        <v>0</v>
      </c>
      <c r="D3885">
        <v>0</v>
      </c>
      <c r="E3885">
        <v>0</v>
      </c>
      <c r="F3885">
        <v>0</v>
      </c>
      <c r="G3885">
        <v>3333333</v>
      </c>
      <c r="H3885">
        <v>0</v>
      </c>
      <c r="I3885">
        <v>0</v>
      </c>
      <c r="J3885">
        <v>0</v>
      </c>
      <c r="K3885">
        <v>0</v>
      </c>
      <c r="L3885">
        <v>0</v>
      </c>
      <c r="M3885">
        <v>0</v>
      </c>
    </row>
    <row r="3886" spans="2:13" x14ac:dyDescent="0.2">
      <c r="B3886">
        <v>0</v>
      </c>
      <c r="C3886">
        <v>0</v>
      </c>
      <c r="D3886">
        <v>0</v>
      </c>
      <c r="E3886">
        <v>0</v>
      </c>
      <c r="F3886">
        <v>0</v>
      </c>
      <c r="G3886">
        <v>3333333</v>
      </c>
      <c r="H3886">
        <v>0</v>
      </c>
      <c r="I3886">
        <v>0</v>
      </c>
      <c r="J3886">
        <v>0</v>
      </c>
      <c r="K3886">
        <v>0</v>
      </c>
      <c r="L3886">
        <v>0</v>
      </c>
      <c r="M3886">
        <v>0</v>
      </c>
    </row>
    <row r="3887" spans="2:13" x14ac:dyDescent="0.2">
      <c r="B3887">
        <v>0</v>
      </c>
      <c r="C3887">
        <v>0</v>
      </c>
      <c r="D3887">
        <v>0</v>
      </c>
      <c r="E3887">
        <v>0</v>
      </c>
      <c r="F3887">
        <v>0</v>
      </c>
      <c r="G3887">
        <v>3333333</v>
      </c>
      <c r="H3887">
        <v>0</v>
      </c>
      <c r="I3887">
        <v>0</v>
      </c>
      <c r="J3887">
        <v>0</v>
      </c>
      <c r="K3887">
        <v>0</v>
      </c>
      <c r="L3887">
        <v>0</v>
      </c>
      <c r="M3887">
        <v>0</v>
      </c>
    </row>
    <row r="3888" spans="2:13" x14ac:dyDescent="0.2">
      <c r="B3888">
        <v>0</v>
      </c>
      <c r="C3888">
        <v>0</v>
      </c>
      <c r="D3888">
        <v>0</v>
      </c>
      <c r="E3888">
        <v>0</v>
      </c>
      <c r="F3888">
        <v>0</v>
      </c>
      <c r="G3888">
        <v>3333333</v>
      </c>
      <c r="H3888">
        <v>0</v>
      </c>
      <c r="I3888">
        <v>0</v>
      </c>
      <c r="J3888">
        <v>0</v>
      </c>
      <c r="K3888">
        <v>0</v>
      </c>
      <c r="L3888">
        <v>0</v>
      </c>
      <c r="M3888">
        <v>0</v>
      </c>
    </row>
    <row r="3889" spans="2:13" x14ac:dyDescent="0.2">
      <c r="B3889">
        <v>0</v>
      </c>
      <c r="C3889">
        <v>0</v>
      </c>
      <c r="D3889">
        <v>0</v>
      </c>
      <c r="E3889">
        <v>0</v>
      </c>
      <c r="F3889">
        <v>0</v>
      </c>
      <c r="G3889">
        <v>3333333</v>
      </c>
      <c r="H3889">
        <v>0</v>
      </c>
      <c r="I3889">
        <v>0</v>
      </c>
      <c r="J3889">
        <v>0</v>
      </c>
      <c r="K3889">
        <v>0</v>
      </c>
      <c r="L3889">
        <v>0</v>
      </c>
      <c r="M3889">
        <v>0</v>
      </c>
    </row>
    <row r="3890" spans="2:13" x14ac:dyDescent="0.2">
      <c r="B3890">
        <v>0</v>
      </c>
      <c r="C3890">
        <v>0</v>
      </c>
      <c r="D3890">
        <v>0</v>
      </c>
      <c r="E3890">
        <v>0</v>
      </c>
      <c r="F3890">
        <v>0</v>
      </c>
      <c r="G3890">
        <v>3333333</v>
      </c>
      <c r="H3890">
        <v>0</v>
      </c>
      <c r="I3890">
        <v>0</v>
      </c>
      <c r="J3890">
        <v>0</v>
      </c>
      <c r="K3890">
        <v>0</v>
      </c>
      <c r="L3890">
        <v>0</v>
      </c>
      <c r="M3890">
        <v>0</v>
      </c>
    </row>
    <row r="3891" spans="2:13" x14ac:dyDescent="0.2">
      <c r="B3891">
        <v>0</v>
      </c>
      <c r="C3891">
        <v>0</v>
      </c>
      <c r="D3891">
        <v>0</v>
      </c>
      <c r="E3891">
        <v>0</v>
      </c>
      <c r="F3891">
        <v>0</v>
      </c>
      <c r="G3891">
        <v>3333333</v>
      </c>
      <c r="H3891">
        <v>0</v>
      </c>
      <c r="I3891">
        <v>0</v>
      </c>
      <c r="J3891">
        <v>0</v>
      </c>
      <c r="K3891">
        <v>0</v>
      </c>
      <c r="L3891">
        <v>0</v>
      </c>
      <c r="M3891">
        <v>0</v>
      </c>
    </row>
    <row r="3892" spans="2:13" x14ac:dyDescent="0.2">
      <c r="B3892">
        <v>0</v>
      </c>
      <c r="C3892">
        <v>0</v>
      </c>
      <c r="D3892">
        <v>0</v>
      </c>
      <c r="E3892">
        <v>0</v>
      </c>
      <c r="F3892">
        <v>0</v>
      </c>
      <c r="G3892">
        <v>3333333</v>
      </c>
      <c r="H3892">
        <v>0</v>
      </c>
      <c r="I3892">
        <v>0</v>
      </c>
      <c r="J3892">
        <v>0</v>
      </c>
      <c r="K3892">
        <v>0</v>
      </c>
      <c r="L3892">
        <v>0</v>
      </c>
      <c r="M3892">
        <v>0</v>
      </c>
    </row>
    <row r="3893" spans="2:13" x14ac:dyDescent="0.2">
      <c r="B3893">
        <v>0</v>
      </c>
      <c r="C3893">
        <v>0</v>
      </c>
      <c r="D3893">
        <v>0</v>
      </c>
      <c r="E3893">
        <v>0</v>
      </c>
      <c r="F3893">
        <v>0</v>
      </c>
      <c r="G3893">
        <v>3333333</v>
      </c>
      <c r="H3893">
        <v>0</v>
      </c>
      <c r="I3893">
        <v>0</v>
      </c>
      <c r="J3893">
        <v>0</v>
      </c>
      <c r="K3893">
        <v>0</v>
      </c>
      <c r="L3893">
        <v>0</v>
      </c>
      <c r="M3893">
        <v>0</v>
      </c>
    </row>
    <row r="3894" spans="2:13" x14ac:dyDescent="0.2">
      <c r="B3894">
        <v>0</v>
      </c>
      <c r="C3894">
        <v>0</v>
      </c>
      <c r="D3894">
        <v>0</v>
      </c>
      <c r="E3894">
        <v>0</v>
      </c>
      <c r="F3894">
        <v>0</v>
      </c>
      <c r="G3894">
        <v>3333333</v>
      </c>
      <c r="H3894">
        <v>0</v>
      </c>
      <c r="I3894">
        <v>0</v>
      </c>
      <c r="J3894">
        <v>0</v>
      </c>
      <c r="K3894">
        <v>0</v>
      </c>
      <c r="L3894">
        <v>0</v>
      </c>
      <c r="M3894">
        <v>0</v>
      </c>
    </row>
    <row r="3895" spans="2:13" x14ac:dyDescent="0.2">
      <c r="B3895">
        <v>0</v>
      </c>
      <c r="C3895">
        <v>0</v>
      </c>
      <c r="D3895">
        <v>0</v>
      </c>
      <c r="E3895">
        <v>0</v>
      </c>
      <c r="F3895">
        <v>0</v>
      </c>
      <c r="G3895">
        <v>3333333</v>
      </c>
      <c r="H3895">
        <v>0</v>
      </c>
      <c r="I3895">
        <v>0</v>
      </c>
      <c r="J3895">
        <v>0</v>
      </c>
      <c r="K3895">
        <v>0</v>
      </c>
      <c r="L3895">
        <v>0</v>
      </c>
      <c r="M3895">
        <v>0</v>
      </c>
    </row>
    <row r="3896" spans="2:13" x14ac:dyDescent="0.2">
      <c r="B3896">
        <v>0</v>
      </c>
      <c r="C3896">
        <v>0</v>
      </c>
      <c r="D3896">
        <v>0</v>
      </c>
      <c r="E3896">
        <v>0</v>
      </c>
      <c r="F3896">
        <v>0</v>
      </c>
      <c r="G3896">
        <v>3333333</v>
      </c>
      <c r="H3896">
        <v>0</v>
      </c>
      <c r="I3896">
        <v>0</v>
      </c>
      <c r="J3896">
        <v>0</v>
      </c>
      <c r="K3896">
        <v>0</v>
      </c>
      <c r="L3896">
        <v>0</v>
      </c>
      <c r="M3896">
        <v>0</v>
      </c>
    </row>
    <row r="3897" spans="2:13" x14ac:dyDescent="0.2">
      <c r="B3897">
        <v>0</v>
      </c>
      <c r="C3897">
        <v>0</v>
      </c>
      <c r="D3897">
        <v>0</v>
      </c>
      <c r="E3897">
        <v>0</v>
      </c>
      <c r="F3897">
        <v>0</v>
      </c>
      <c r="G3897">
        <v>3333333</v>
      </c>
      <c r="H3897">
        <v>0</v>
      </c>
      <c r="I3897">
        <v>0</v>
      </c>
      <c r="J3897">
        <v>0</v>
      </c>
      <c r="K3897">
        <v>0</v>
      </c>
      <c r="L3897">
        <v>0</v>
      </c>
      <c r="M3897">
        <v>0</v>
      </c>
    </row>
    <row r="3898" spans="2:13" x14ac:dyDescent="0.2">
      <c r="B3898">
        <v>0</v>
      </c>
      <c r="C3898">
        <v>0</v>
      </c>
      <c r="D3898">
        <v>0</v>
      </c>
      <c r="E3898">
        <v>0</v>
      </c>
      <c r="F3898">
        <v>0</v>
      </c>
      <c r="G3898">
        <v>3333333</v>
      </c>
      <c r="H3898">
        <v>0</v>
      </c>
      <c r="I3898">
        <v>0</v>
      </c>
      <c r="J3898">
        <v>0</v>
      </c>
      <c r="K3898">
        <v>0</v>
      </c>
      <c r="L3898">
        <v>0</v>
      </c>
      <c r="M3898">
        <v>0</v>
      </c>
    </row>
    <row r="3899" spans="2:13" x14ac:dyDescent="0.2">
      <c r="B3899">
        <v>0</v>
      </c>
      <c r="C3899">
        <v>0</v>
      </c>
      <c r="D3899">
        <v>0</v>
      </c>
      <c r="E3899">
        <v>0</v>
      </c>
      <c r="F3899">
        <v>0</v>
      </c>
      <c r="G3899">
        <v>3333333</v>
      </c>
      <c r="H3899">
        <v>0</v>
      </c>
      <c r="I3899">
        <v>0</v>
      </c>
      <c r="J3899">
        <v>0</v>
      </c>
      <c r="K3899">
        <v>0</v>
      </c>
      <c r="L3899">
        <v>0</v>
      </c>
      <c r="M3899">
        <v>0</v>
      </c>
    </row>
    <row r="3900" spans="2:13" x14ac:dyDescent="0.2">
      <c r="B3900">
        <v>0</v>
      </c>
      <c r="C3900">
        <v>0</v>
      </c>
      <c r="D3900">
        <v>0</v>
      </c>
      <c r="E3900">
        <v>0</v>
      </c>
      <c r="F3900">
        <v>0</v>
      </c>
      <c r="G3900">
        <v>3333333</v>
      </c>
      <c r="H3900">
        <v>0</v>
      </c>
      <c r="I3900">
        <v>0</v>
      </c>
      <c r="J3900">
        <v>0</v>
      </c>
      <c r="K3900">
        <v>0</v>
      </c>
      <c r="L3900">
        <v>0</v>
      </c>
      <c r="M3900">
        <v>0</v>
      </c>
    </row>
    <row r="3901" spans="2:13" x14ac:dyDescent="0.2">
      <c r="B3901">
        <v>0</v>
      </c>
      <c r="C3901">
        <v>0</v>
      </c>
      <c r="D3901">
        <v>0</v>
      </c>
      <c r="E3901">
        <v>0</v>
      </c>
      <c r="F3901">
        <v>0</v>
      </c>
      <c r="G3901">
        <v>3333333</v>
      </c>
      <c r="H3901">
        <v>0</v>
      </c>
      <c r="I3901">
        <v>0</v>
      </c>
      <c r="J3901">
        <v>0</v>
      </c>
      <c r="K3901">
        <v>0</v>
      </c>
      <c r="L3901">
        <v>0</v>
      </c>
      <c r="M3901">
        <v>0</v>
      </c>
    </row>
    <row r="3902" spans="2:13" x14ac:dyDescent="0.2">
      <c r="B3902">
        <v>0</v>
      </c>
      <c r="C3902">
        <v>0</v>
      </c>
      <c r="D3902">
        <v>0</v>
      </c>
      <c r="E3902">
        <v>0</v>
      </c>
      <c r="F3902">
        <v>0</v>
      </c>
      <c r="G3902">
        <v>3333333</v>
      </c>
      <c r="H3902">
        <v>0</v>
      </c>
      <c r="I3902">
        <v>0</v>
      </c>
      <c r="J3902">
        <v>0</v>
      </c>
      <c r="K3902">
        <v>0</v>
      </c>
      <c r="L3902">
        <v>0</v>
      </c>
      <c r="M3902">
        <v>0</v>
      </c>
    </row>
    <row r="3903" spans="2:13" x14ac:dyDescent="0.2">
      <c r="B3903">
        <v>0</v>
      </c>
      <c r="C3903">
        <v>0</v>
      </c>
      <c r="D3903">
        <v>0</v>
      </c>
      <c r="E3903">
        <v>0</v>
      </c>
      <c r="F3903">
        <v>0</v>
      </c>
      <c r="G3903">
        <v>3333333</v>
      </c>
      <c r="H3903">
        <v>0</v>
      </c>
      <c r="I3903">
        <v>0</v>
      </c>
      <c r="J3903">
        <v>0</v>
      </c>
      <c r="K3903">
        <v>0</v>
      </c>
      <c r="L3903">
        <v>0</v>
      </c>
      <c r="M3903">
        <v>0</v>
      </c>
    </row>
    <row r="3904" spans="2:13" x14ac:dyDescent="0.2">
      <c r="B3904">
        <v>0</v>
      </c>
      <c r="C3904">
        <v>0</v>
      </c>
      <c r="D3904">
        <v>0</v>
      </c>
      <c r="E3904">
        <v>0</v>
      </c>
      <c r="F3904">
        <v>0</v>
      </c>
      <c r="G3904">
        <v>3333333</v>
      </c>
      <c r="H3904">
        <v>0</v>
      </c>
      <c r="I3904">
        <v>0</v>
      </c>
      <c r="J3904">
        <v>0</v>
      </c>
      <c r="K3904">
        <v>0</v>
      </c>
      <c r="L3904">
        <v>0</v>
      </c>
      <c r="M3904">
        <v>0</v>
      </c>
    </row>
    <row r="3905" spans="2:13" x14ac:dyDescent="0.2">
      <c r="B3905">
        <v>0</v>
      </c>
      <c r="C3905">
        <v>0</v>
      </c>
      <c r="D3905">
        <v>0</v>
      </c>
      <c r="E3905">
        <v>0</v>
      </c>
      <c r="F3905">
        <v>0</v>
      </c>
      <c r="G3905">
        <v>3333333</v>
      </c>
      <c r="H3905">
        <v>0</v>
      </c>
      <c r="I3905">
        <v>0</v>
      </c>
      <c r="J3905">
        <v>0</v>
      </c>
      <c r="K3905">
        <v>0</v>
      </c>
      <c r="L3905">
        <v>0</v>
      </c>
      <c r="M3905">
        <v>0</v>
      </c>
    </row>
    <row r="3906" spans="2:13" x14ac:dyDescent="0.2">
      <c r="B3906">
        <v>0</v>
      </c>
      <c r="C3906">
        <v>0</v>
      </c>
      <c r="D3906">
        <v>0</v>
      </c>
      <c r="E3906">
        <v>0</v>
      </c>
      <c r="F3906">
        <v>0</v>
      </c>
      <c r="G3906">
        <v>3333333</v>
      </c>
      <c r="H3906">
        <v>0</v>
      </c>
      <c r="I3906">
        <v>0</v>
      </c>
      <c r="J3906">
        <v>0</v>
      </c>
      <c r="K3906">
        <v>0</v>
      </c>
      <c r="L3906">
        <v>0</v>
      </c>
      <c r="M3906">
        <v>0</v>
      </c>
    </row>
    <row r="3907" spans="2:13" x14ac:dyDescent="0.2">
      <c r="B3907">
        <v>0</v>
      </c>
      <c r="C3907">
        <v>0</v>
      </c>
      <c r="D3907">
        <v>0</v>
      </c>
      <c r="E3907">
        <v>0</v>
      </c>
      <c r="F3907">
        <v>0</v>
      </c>
      <c r="G3907">
        <v>3333333</v>
      </c>
      <c r="H3907">
        <v>0</v>
      </c>
      <c r="I3907">
        <v>0</v>
      </c>
      <c r="J3907">
        <v>0</v>
      </c>
      <c r="K3907">
        <v>0</v>
      </c>
      <c r="L3907">
        <v>0</v>
      </c>
      <c r="M3907">
        <v>0</v>
      </c>
    </row>
    <row r="3908" spans="2:13" x14ac:dyDescent="0.2">
      <c r="B3908">
        <v>0</v>
      </c>
      <c r="C3908">
        <v>0</v>
      </c>
      <c r="D3908">
        <v>0</v>
      </c>
      <c r="E3908">
        <v>0</v>
      </c>
      <c r="F3908">
        <v>0</v>
      </c>
      <c r="G3908">
        <v>3333333</v>
      </c>
      <c r="H3908">
        <v>0</v>
      </c>
      <c r="I3908">
        <v>0</v>
      </c>
      <c r="J3908">
        <v>0</v>
      </c>
      <c r="K3908">
        <v>0</v>
      </c>
      <c r="L3908">
        <v>0</v>
      </c>
      <c r="M3908">
        <v>0</v>
      </c>
    </row>
    <row r="3909" spans="2:13" x14ac:dyDescent="0.2">
      <c r="B3909">
        <v>0</v>
      </c>
      <c r="C3909">
        <v>0</v>
      </c>
      <c r="D3909">
        <v>0</v>
      </c>
      <c r="E3909">
        <v>0</v>
      </c>
      <c r="F3909">
        <v>0</v>
      </c>
      <c r="G3909">
        <v>3333333</v>
      </c>
      <c r="H3909">
        <v>0</v>
      </c>
      <c r="I3909">
        <v>0</v>
      </c>
      <c r="J3909">
        <v>0</v>
      </c>
      <c r="K3909">
        <v>0</v>
      </c>
      <c r="L3909">
        <v>0</v>
      </c>
      <c r="M3909">
        <v>0</v>
      </c>
    </row>
    <row r="3910" spans="2:13" x14ac:dyDescent="0.2">
      <c r="B3910">
        <v>0</v>
      </c>
      <c r="C3910">
        <v>0</v>
      </c>
      <c r="D3910">
        <v>0</v>
      </c>
      <c r="E3910">
        <v>0</v>
      </c>
      <c r="F3910">
        <v>0</v>
      </c>
      <c r="G3910">
        <v>3333333</v>
      </c>
      <c r="H3910">
        <v>0</v>
      </c>
      <c r="I3910">
        <v>0</v>
      </c>
      <c r="J3910">
        <v>0</v>
      </c>
      <c r="K3910">
        <v>0</v>
      </c>
      <c r="L3910">
        <v>0</v>
      </c>
      <c r="M3910">
        <v>0</v>
      </c>
    </row>
    <row r="3911" spans="2:13" x14ac:dyDescent="0.2">
      <c r="B3911">
        <v>0</v>
      </c>
      <c r="C3911">
        <v>0</v>
      </c>
      <c r="D3911">
        <v>0</v>
      </c>
      <c r="E3911">
        <v>0</v>
      </c>
      <c r="F3911">
        <v>0</v>
      </c>
      <c r="G3911">
        <v>3333333</v>
      </c>
      <c r="H3911">
        <v>0</v>
      </c>
      <c r="I3911">
        <v>0</v>
      </c>
      <c r="J3911">
        <v>0</v>
      </c>
      <c r="K3911">
        <v>0</v>
      </c>
      <c r="L3911">
        <v>0</v>
      </c>
      <c r="M3911">
        <v>0</v>
      </c>
    </row>
    <row r="3912" spans="2:13" x14ac:dyDescent="0.2">
      <c r="B3912">
        <v>0</v>
      </c>
      <c r="C3912">
        <v>0</v>
      </c>
      <c r="D3912">
        <v>0</v>
      </c>
      <c r="E3912">
        <v>0</v>
      </c>
      <c r="F3912">
        <v>0</v>
      </c>
      <c r="G3912">
        <v>3333333</v>
      </c>
      <c r="H3912">
        <v>0</v>
      </c>
      <c r="I3912">
        <v>0</v>
      </c>
      <c r="J3912">
        <v>0</v>
      </c>
      <c r="K3912">
        <v>0</v>
      </c>
      <c r="L3912">
        <v>0</v>
      </c>
      <c r="M3912">
        <v>0</v>
      </c>
    </row>
    <row r="3913" spans="2:13" x14ac:dyDescent="0.2">
      <c r="B3913">
        <v>0</v>
      </c>
      <c r="C3913">
        <v>0</v>
      </c>
      <c r="D3913">
        <v>0</v>
      </c>
      <c r="E3913">
        <v>0</v>
      </c>
      <c r="F3913">
        <v>0</v>
      </c>
      <c r="G3913">
        <v>3333333</v>
      </c>
      <c r="H3913">
        <v>0</v>
      </c>
      <c r="I3913">
        <v>0</v>
      </c>
      <c r="J3913">
        <v>0</v>
      </c>
      <c r="K3913">
        <v>0</v>
      </c>
      <c r="L3913">
        <v>0</v>
      </c>
      <c r="M3913">
        <v>0</v>
      </c>
    </row>
    <row r="3914" spans="2:13" x14ac:dyDescent="0.2">
      <c r="B3914">
        <v>0</v>
      </c>
      <c r="C3914">
        <v>0</v>
      </c>
      <c r="D3914">
        <v>0</v>
      </c>
      <c r="E3914">
        <v>0</v>
      </c>
      <c r="F3914">
        <v>0</v>
      </c>
      <c r="G3914">
        <v>3333333</v>
      </c>
      <c r="H3914">
        <v>0</v>
      </c>
      <c r="I3914">
        <v>0</v>
      </c>
      <c r="J3914">
        <v>0</v>
      </c>
      <c r="K3914">
        <v>0</v>
      </c>
      <c r="L3914">
        <v>0</v>
      </c>
      <c r="M3914">
        <v>0</v>
      </c>
    </row>
    <row r="3915" spans="2:13" x14ac:dyDescent="0.2">
      <c r="B3915">
        <v>0</v>
      </c>
      <c r="C3915">
        <v>0</v>
      </c>
      <c r="D3915">
        <v>0</v>
      </c>
      <c r="E3915">
        <v>0</v>
      </c>
      <c r="F3915">
        <v>0</v>
      </c>
      <c r="G3915">
        <v>3333333</v>
      </c>
      <c r="H3915">
        <v>0</v>
      </c>
      <c r="I3915">
        <v>0</v>
      </c>
      <c r="J3915">
        <v>0</v>
      </c>
      <c r="K3915">
        <v>0</v>
      </c>
      <c r="L3915">
        <v>0</v>
      </c>
      <c r="M3915">
        <v>0</v>
      </c>
    </row>
    <row r="3916" spans="2:13" x14ac:dyDescent="0.2">
      <c r="B3916">
        <v>0</v>
      </c>
      <c r="C3916">
        <v>0</v>
      </c>
      <c r="D3916">
        <v>0</v>
      </c>
      <c r="E3916">
        <v>0</v>
      </c>
      <c r="F3916">
        <v>0</v>
      </c>
      <c r="G3916">
        <v>3333333</v>
      </c>
      <c r="H3916">
        <v>0</v>
      </c>
      <c r="I3916">
        <v>0</v>
      </c>
      <c r="J3916">
        <v>0</v>
      </c>
      <c r="K3916">
        <v>0</v>
      </c>
      <c r="L3916">
        <v>0</v>
      </c>
      <c r="M3916">
        <v>0</v>
      </c>
    </row>
    <row r="3917" spans="2:13" x14ac:dyDescent="0.2">
      <c r="B3917">
        <v>0</v>
      </c>
      <c r="C3917">
        <v>0</v>
      </c>
      <c r="D3917">
        <v>0</v>
      </c>
      <c r="E3917">
        <v>0</v>
      </c>
      <c r="F3917">
        <v>0</v>
      </c>
      <c r="G3917">
        <v>3333333</v>
      </c>
      <c r="H3917">
        <v>0</v>
      </c>
      <c r="I3917">
        <v>0</v>
      </c>
      <c r="J3917">
        <v>0</v>
      </c>
      <c r="K3917">
        <v>0</v>
      </c>
      <c r="L3917">
        <v>0</v>
      </c>
      <c r="M3917">
        <v>0</v>
      </c>
    </row>
    <row r="3918" spans="2:13" x14ac:dyDescent="0.2">
      <c r="B3918">
        <v>0</v>
      </c>
      <c r="C3918">
        <v>0</v>
      </c>
      <c r="D3918">
        <v>0</v>
      </c>
      <c r="E3918">
        <v>0</v>
      </c>
      <c r="F3918">
        <v>0</v>
      </c>
      <c r="G3918">
        <v>3333333</v>
      </c>
      <c r="H3918">
        <v>0</v>
      </c>
      <c r="I3918">
        <v>0</v>
      </c>
      <c r="J3918">
        <v>0</v>
      </c>
      <c r="K3918">
        <v>0</v>
      </c>
      <c r="L3918">
        <v>0</v>
      </c>
      <c r="M3918">
        <v>0</v>
      </c>
    </row>
    <row r="3919" spans="2:13" x14ac:dyDescent="0.2">
      <c r="B3919">
        <v>0</v>
      </c>
      <c r="C3919">
        <v>0</v>
      </c>
      <c r="D3919">
        <v>0</v>
      </c>
      <c r="E3919">
        <v>0</v>
      </c>
      <c r="F3919">
        <v>0</v>
      </c>
      <c r="G3919">
        <v>3333333</v>
      </c>
      <c r="H3919">
        <v>0</v>
      </c>
      <c r="I3919">
        <v>0</v>
      </c>
      <c r="J3919">
        <v>0</v>
      </c>
      <c r="K3919">
        <v>0</v>
      </c>
      <c r="L3919">
        <v>0</v>
      </c>
      <c r="M3919">
        <v>0</v>
      </c>
    </row>
    <row r="3920" spans="2:13" x14ac:dyDescent="0.2">
      <c r="B3920">
        <v>0</v>
      </c>
      <c r="C3920">
        <v>0</v>
      </c>
      <c r="D3920">
        <v>0</v>
      </c>
      <c r="E3920">
        <v>0</v>
      </c>
      <c r="F3920">
        <v>0</v>
      </c>
      <c r="G3920">
        <v>3333333</v>
      </c>
      <c r="H3920">
        <v>0</v>
      </c>
      <c r="I3920">
        <v>0</v>
      </c>
      <c r="J3920">
        <v>0</v>
      </c>
      <c r="K3920">
        <v>0</v>
      </c>
      <c r="L3920">
        <v>0</v>
      </c>
      <c r="M3920">
        <v>0</v>
      </c>
    </row>
    <row r="3921" spans="2:13" x14ac:dyDescent="0.2">
      <c r="B3921">
        <v>0</v>
      </c>
      <c r="C3921">
        <v>0</v>
      </c>
      <c r="D3921">
        <v>0</v>
      </c>
      <c r="E3921">
        <v>0</v>
      </c>
      <c r="F3921">
        <v>0</v>
      </c>
      <c r="G3921">
        <v>3333333</v>
      </c>
      <c r="H3921">
        <v>0</v>
      </c>
      <c r="I3921">
        <v>0</v>
      </c>
      <c r="J3921">
        <v>0</v>
      </c>
      <c r="K3921">
        <v>0</v>
      </c>
      <c r="L3921">
        <v>0</v>
      </c>
      <c r="M3921">
        <v>0</v>
      </c>
    </row>
    <row r="3922" spans="2:13" x14ac:dyDescent="0.2">
      <c r="B3922">
        <v>0</v>
      </c>
      <c r="C3922">
        <v>0</v>
      </c>
      <c r="D3922">
        <v>0</v>
      </c>
      <c r="E3922">
        <v>0</v>
      </c>
      <c r="F3922">
        <v>0</v>
      </c>
      <c r="G3922">
        <v>3333333</v>
      </c>
      <c r="H3922">
        <v>0</v>
      </c>
      <c r="I3922">
        <v>0</v>
      </c>
      <c r="J3922">
        <v>0</v>
      </c>
      <c r="K3922">
        <v>0</v>
      </c>
      <c r="L3922">
        <v>0</v>
      </c>
      <c r="M3922">
        <v>0</v>
      </c>
    </row>
    <row r="3923" spans="2:13" x14ac:dyDescent="0.2">
      <c r="B3923">
        <v>0</v>
      </c>
      <c r="C3923">
        <v>0</v>
      </c>
      <c r="D3923">
        <v>0</v>
      </c>
      <c r="E3923">
        <v>0</v>
      </c>
      <c r="F3923">
        <v>0</v>
      </c>
      <c r="G3923">
        <v>3333333</v>
      </c>
      <c r="H3923">
        <v>0</v>
      </c>
      <c r="I3923">
        <v>0</v>
      </c>
      <c r="J3923">
        <v>0</v>
      </c>
      <c r="K3923">
        <v>0</v>
      </c>
      <c r="L3923">
        <v>0</v>
      </c>
      <c r="M3923">
        <v>0</v>
      </c>
    </row>
    <row r="3924" spans="2:13" x14ac:dyDescent="0.2">
      <c r="B3924">
        <v>0</v>
      </c>
      <c r="C3924">
        <v>0</v>
      </c>
      <c r="D3924">
        <v>0</v>
      </c>
      <c r="E3924">
        <v>0</v>
      </c>
      <c r="F3924">
        <v>0</v>
      </c>
      <c r="G3924">
        <v>3333333</v>
      </c>
      <c r="H3924">
        <v>0</v>
      </c>
      <c r="I3924">
        <v>0</v>
      </c>
      <c r="J3924">
        <v>0</v>
      </c>
      <c r="K3924">
        <v>0</v>
      </c>
      <c r="L3924">
        <v>0</v>
      </c>
      <c r="M3924">
        <v>0</v>
      </c>
    </row>
    <row r="3925" spans="2:13" x14ac:dyDescent="0.2">
      <c r="B3925">
        <v>0</v>
      </c>
      <c r="C3925">
        <v>0</v>
      </c>
      <c r="D3925">
        <v>0</v>
      </c>
      <c r="E3925">
        <v>0</v>
      </c>
      <c r="F3925">
        <v>0</v>
      </c>
      <c r="G3925">
        <v>3333333</v>
      </c>
      <c r="H3925">
        <v>0</v>
      </c>
      <c r="I3925">
        <v>0</v>
      </c>
      <c r="J3925">
        <v>0</v>
      </c>
      <c r="K3925">
        <v>0</v>
      </c>
      <c r="L3925">
        <v>0</v>
      </c>
      <c r="M3925">
        <v>0</v>
      </c>
    </row>
    <row r="3926" spans="2:13" x14ac:dyDescent="0.2">
      <c r="B3926">
        <v>0</v>
      </c>
      <c r="C3926">
        <v>0</v>
      </c>
      <c r="D3926">
        <v>0</v>
      </c>
      <c r="E3926">
        <v>0</v>
      </c>
      <c r="F3926">
        <v>0</v>
      </c>
      <c r="G3926">
        <v>3333333</v>
      </c>
      <c r="H3926">
        <v>0</v>
      </c>
      <c r="I3926">
        <v>0</v>
      </c>
      <c r="J3926">
        <v>0</v>
      </c>
      <c r="K3926">
        <v>0</v>
      </c>
      <c r="L3926">
        <v>0</v>
      </c>
      <c r="M3926">
        <v>0</v>
      </c>
    </row>
    <row r="3927" spans="2:13" x14ac:dyDescent="0.2">
      <c r="B3927">
        <v>0</v>
      </c>
      <c r="C3927">
        <v>0</v>
      </c>
      <c r="D3927">
        <v>0</v>
      </c>
      <c r="E3927">
        <v>0</v>
      </c>
      <c r="F3927">
        <v>0</v>
      </c>
      <c r="G3927">
        <v>3333333</v>
      </c>
      <c r="H3927">
        <v>0</v>
      </c>
      <c r="I3927">
        <v>0</v>
      </c>
      <c r="J3927">
        <v>0</v>
      </c>
      <c r="K3927">
        <v>0</v>
      </c>
      <c r="L3927">
        <v>0</v>
      </c>
      <c r="M3927">
        <v>0</v>
      </c>
    </row>
    <row r="3928" spans="2:13" x14ac:dyDescent="0.2">
      <c r="B3928">
        <v>0</v>
      </c>
      <c r="C3928">
        <v>0</v>
      </c>
      <c r="D3928">
        <v>0</v>
      </c>
      <c r="E3928">
        <v>0</v>
      </c>
      <c r="F3928">
        <v>0</v>
      </c>
      <c r="G3928">
        <v>3333333</v>
      </c>
      <c r="H3928">
        <v>0</v>
      </c>
      <c r="I3928">
        <v>0</v>
      </c>
      <c r="J3928">
        <v>0</v>
      </c>
      <c r="K3928">
        <v>0</v>
      </c>
      <c r="L3928">
        <v>0</v>
      </c>
      <c r="M3928">
        <v>0</v>
      </c>
    </row>
    <row r="3929" spans="2:13" x14ac:dyDescent="0.2">
      <c r="B3929">
        <v>0</v>
      </c>
      <c r="C3929">
        <v>0</v>
      </c>
      <c r="D3929">
        <v>0</v>
      </c>
      <c r="E3929">
        <v>0</v>
      </c>
      <c r="F3929">
        <v>0</v>
      </c>
      <c r="G3929">
        <v>3333333</v>
      </c>
      <c r="H3929">
        <v>0</v>
      </c>
      <c r="I3929">
        <v>0</v>
      </c>
      <c r="J3929">
        <v>0</v>
      </c>
      <c r="K3929">
        <v>0</v>
      </c>
      <c r="L3929">
        <v>0</v>
      </c>
      <c r="M3929">
        <v>0</v>
      </c>
    </row>
    <row r="3930" spans="2:13" x14ac:dyDescent="0.2">
      <c r="B3930">
        <v>0</v>
      </c>
      <c r="C3930">
        <v>0</v>
      </c>
      <c r="D3930">
        <v>0</v>
      </c>
      <c r="E3930">
        <v>0</v>
      </c>
      <c r="F3930">
        <v>0</v>
      </c>
      <c r="G3930">
        <v>3333333</v>
      </c>
      <c r="H3930">
        <v>0</v>
      </c>
      <c r="I3930">
        <v>0</v>
      </c>
      <c r="J3930">
        <v>0</v>
      </c>
      <c r="K3930">
        <v>0</v>
      </c>
      <c r="L3930">
        <v>0</v>
      </c>
      <c r="M3930">
        <v>0</v>
      </c>
    </row>
    <row r="3931" spans="2:13" x14ac:dyDescent="0.2">
      <c r="B3931">
        <v>0</v>
      </c>
      <c r="C3931">
        <v>0</v>
      </c>
      <c r="D3931">
        <v>0</v>
      </c>
      <c r="E3931">
        <v>0</v>
      </c>
      <c r="F3931">
        <v>0</v>
      </c>
      <c r="G3931">
        <v>3333333</v>
      </c>
      <c r="H3931">
        <v>0</v>
      </c>
      <c r="I3931">
        <v>0</v>
      </c>
      <c r="J3931">
        <v>0</v>
      </c>
      <c r="K3931">
        <v>0</v>
      </c>
      <c r="L3931">
        <v>0</v>
      </c>
      <c r="M3931">
        <v>0</v>
      </c>
    </row>
    <row r="3932" spans="2:13" x14ac:dyDescent="0.2">
      <c r="B3932">
        <v>0</v>
      </c>
      <c r="C3932">
        <v>0</v>
      </c>
      <c r="D3932">
        <v>0</v>
      </c>
      <c r="E3932">
        <v>0</v>
      </c>
      <c r="F3932">
        <v>0</v>
      </c>
      <c r="G3932">
        <v>3333333</v>
      </c>
      <c r="H3932">
        <v>0</v>
      </c>
      <c r="I3932">
        <v>0</v>
      </c>
      <c r="J3932">
        <v>0</v>
      </c>
      <c r="K3932">
        <v>0</v>
      </c>
      <c r="L3932">
        <v>0</v>
      </c>
      <c r="M3932">
        <v>0</v>
      </c>
    </row>
    <row r="3933" spans="2:13" x14ac:dyDescent="0.2">
      <c r="B3933">
        <v>0</v>
      </c>
      <c r="C3933">
        <v>0</v>
      </c>
      <c r="D3933">
        <v>0</v>
      </c>
      <c r="E3933">
        <v>0</v>
      </c>
      <c r="F3933">
        <v>0</v>
      </c>
      <c r="G3933">
        <v>3333333</v>
      </c>
      <c r="H3933">
        <v>0</v>
      </c>
      <c r="I3933">
        <v>0</v>
      </c>
      <c r="J3933">
        <v>0</v>
      </c>
      <c r="K3933">
        <v>0</v>
      </c>
      <c r="L3933">
        <v>0</v>
      </c>
      <c r="M3933">
        <v>0</v>
      </c>
    </row>
    <row r="3934" spans="2:13" x14ac:dyDescent="0.2">
      <c r="B3934">
        <v>0</v>
      </c>
      <c r="C3934">
        <v>0</v>
      </c>
      <c r="D3934">
        <v>0</v>
      </c>
      <c r="E3934">
        <v>0</v>
      </c>
      <c r="F3934">
        <v>0</v>
      </c>
      <c r="G3934">
        <v>3333333</v>
      </c>
      <c r="H3934">
        <v>0</v>
      </c>
      <c r="I3934">
        <v>0</v>
      </c>
      <c r="J3934">
        <v>0</v>
      </c>
      <c r="K3934">
        <v>0</v>
      </c>
      <c r="L3934">
        <v>0</v>
      </c>
      <c r="M3934">
        <v>0</v>
      </c>
    </row>
    <row r="3935" spans="2:13" x14ac:dyDescent="0.2">
      <c r="B3935">
        <v>0</v>
      </c>
      <c r="C3935">
        <v>0</v>
      </c>
      <c r="D3935">
        <v>0</v>
      </c>
      <c r="E3935">
        <v>0</v>
      </c>
      <c r="F3935">
        <v>0</v>
      </c>
      <c r="G3935">
        <v>3333333</v>
      </c>
      <c r="H3935">
        <v>0</v>
      </c>
      <c r="I3935">
        <v>0</v>
      </c>
      <c r="J3935">
        <v>0</v>
      </c>
      <c r="K3935">
        <v>0</v>
      </c>
      <c r="L3935">
        <v>0</v>
      </c>
      <c r="M3935">
        <v>0</v>
      </c>
    </row>
    <row r="3936" spans="2:13" x14ac:dyDescent="0.2">
      <c r="B3936">
        <v>0</v>
      </c>
      <c r="C3936">
        <v>0</v>
      </c>
      <c r="D3936">
        <v>0</v>
      </c>
      <c r="E3936">
        <v>0</v>
      </c>
      <c r="F3936">
        <v>0</v>
      </c>
      <c r="G3936">
        <v>3333333</v>
      </c>
      <c r="H3936">
        <v>0</v>
      </c>
      <c r="I3936">
        <v>0</v>
      </c>
      <c r="J3936">
        <v>0</v>
      </c>
      <c r="K3936">
        <v>0</v>
      </c>
      <c r="L3936">
        <v>0</v>
      </c>
      <c r="M3936">
        <v>0</v>
      </c>
    </row>
    <row r="3937" spans="2:13" x14ac:dyDescent="0.2">
      <c r="B3937">
        <v>0</v>
      </c>
      <c r="C3937">
        <v>0</v>
      </c>
      <c r="D3937">
        <v>0</v>
      </c>
      <c r="E3937">
        <v>0</v>
      </c>
      <c r="F3937">
        <v>0</v>
      </c>
      <c r="G3937">
        <v>3333333</v>
      </c>
      <c r="H3937">
        <v>0</v>
      </c>
      <c r="I3937">
        <v>0</v>
      </c>
      <c r="J3937">
        <v>0</v>
      </c>
      <c r="K3937">
        <v>0</v>
      </c>
      <c r="L3937">
        <v>0</v>
      </c>
      <c r="M3937">
        <v>0</v>
      </c>
    </row>
    <row r="3938" spans="2:13" x14ac:dyDescent="0.2">
      <c r="B3938">
        <v>0</v>
      </c>
      <c r="C3938">
        <v>0</v>
      </c>
      <c r="D3938">
        <v>0</v>
      </c>
      <c r="E3938">
        <v>0</v>
      </c>
      <c r="F3938">
        <v>0</v>
      </c>
      <c r="G3938">
        <v>3333333</v>
      </c>
      <c r="H3938">
        <v>0</v>
      </c>
      <c r="I3938">
        <v>0</v>
      </c>
      <c r="J3938">
        <v>0</v>
      </c>
      <c r="K3938">
        <v>0</v>
      </c>
      <c r="L3938">
        <v>0</v>
      </c>
      <c r="M3938">
        <v>0</v>
      </c>
    </row>
    <row r="3939" spans="2:13" x14ac:dyDescent="0.2">
      <c r="B3939">
        <v>0</v>
      </c>
      <c r="C3939">
        <v>0</v>
      </c>
      <c r="D3939">
        <v>0</v>
      </c>
      <c r="E3939">
        <v>0</v>
      </c>
      <c r="F3939">
        <v>0</v>
      </c>
      <c r="G3939">
        <v>3333333</v>
      </c>
      <c r="H3939">
        <v>0</v>
      </c>
      <c r="I3939">
        <v>0</v>
      </c>
      <c r="J3939">
        <v>0</v>
      </c>
      <c r="K3939">
        <v>0</v>
      </c>
      <c r="L3939">
        <v>0</v>
      </c>
      <c r="M3939">
        <v>0</v>
      </c>
    </row>
    <row r="3940" spans="2:13" x14ac:dyDescent="0.2">
      <c r="B3940">
        <v>0</v>
      </c>
      <c r="C3940">
        <v>0</v>
      </c>
      <c r="D3940">
        <v>0</v>
      </c>
      <c r="E3940">
        <v>0</v>
      </c>
      <c r="F3940">
        <v>0</v>
      </c>
      <c r="G3940">
        <v>3333333</v>
      </c>
      <c r="H3940">
        <v>0</v>
      </c>
      <c r="I3940">
        <v>0</v>
      </c>
      <c r="J3940">
        <v>0</v>
      </c>
      <c r="K3940">
        <v>0</v>
      </c>
      <c r="L3940">
        <v>0</v>
      </c>
      <c r="M3940">
        <v>0</v>
      </c>
    </row>
    <row r="3941" spans="2:13" x14ac:dyDescent="0.2">
      <c r="B3941">
        <v>0</v>
      </c>
      <c r="C3941">
        <v>0</v>
      </c>
      <c r="D3941">
        <v>0</v>
      </c>
      <c r="E3941">
        <v>0</v>
      </c>
      <c r="F3941">
        <v>0</v>
      </c>
      <c r="G3941">
        <v>3333333</v>
      </c>
      <c r="H3941">
        <v>0</v>
      </c>
      <c r="I3941">
        <v>0</v>
      </c>
      <c r="J3941">
        <v>0</v>
      </c>
      <c r="K3941">
        <v>0</v>
      </c>
      <c r="L3941">
        <v>0</v>
      </c>
      <c r="M3941">
        <v>0</v>
      </c>
    </row>
    <row r="3942" spans="2:13" x14ac:dyDescent="0.2">
      <c r="B3942">
        <v>0</v>
      </c>
      <c r="C3942">
        <v>0</v>
      </c>
      <c r="D3942">
        <v>0</v>
      </c>
      <c r="E3942">
        <v>0</v>
      </c>
      <c r="F3942">
        <v>0</v>
      </c>
      <c r="G3942">
        <v>3333333</v>
      </c>
      <c r="H3942">
        <v>0</v>
      </c>
      <c r="I3942">
        <v>0</v>
      </c>
      <c r="J3942">
        <v>0</v>
      </c>
      <c r="K3942">
        <v>0</v>
      </c>
      <c r="L3942">
        <v>0</v>
      </c>
      <c r="M3942">
        <v>0</v>
      </c>
    </row>
    <row r="3943" spans="2:13" x14ac:dyDescent="0.2">
      <c r="B3943">
        <v>0</v>
      </c>
      <c r="C3943">
        <v>0</v>
      </c>
      <c r="D3943">
        <v>0</v>
      </c>
      <c r="E3943">
        <v>0</v>
      </c>
      <c r="F3943">
        <v>0</v>
      </c>
      <c r="G3943">
        <v>3333333</v>
      </c>
      <c r="H3943">
        <v>0</v>
      </c>
      <c r="I3943">
        <v>0</v>
      </c>
      <c r="J3943">
        <v>0</v>
      </c>
      <c r="K3943">
        <v>0</v>
      </c>
      <c r="L3943">
        <v>0</v>
      </c>
      <c r="M3943">
        <v>0</v>
      </c>
    </row>
    <row r="3944" spans="2:13" x14ac:dyDescent="0.2">
      <c r="B3944">
        <v>0</v>
      </c>
      <c r="C3944">
        <v>0</v>
      </c>
      <c r="D3944">
        <v>0</v>
      </c>
      <c r="E3944">
        <v>0</v>
      </c>
      <c r="F3944">
        <v>0</v>
      </c>
      <c r="G3944">
        <v>3333333</v>
      </c>
      <c r="H3944">
        <v>0</v>
      </c>
      <c r="I3944">
        <v>0</v>
      </c>
      <c r="J3944">
        <v>0</v>
      </c>
      <c r="K3944">
        <v>0</v>
      </c>
      <c r="L3944">
        <v>0</v>
      </c>
      <c r="M3944">
        <v>0</v>
      </c>
    </row>
    <row r="3945" spans="2:13" x14ac:dyDescent="0.2">
      <c r="B3945">
        <v>0</v>
      </c>
      <c r="C3945">
        <v>0</v>
      </c>
      <c r="D3945">
        <v>0</v>
      </c>
      <c r="E3945">
        <v>0</v>
      </c>
      <c r="F3945">
        <v>0</v>
      </c>
      <c r="G3945">
        <v>3333333</v>
      </c>
      <c r="H3945">
        <v>0</v>
      </c>
      <c r="I3945">
        <v>0</v>
      </c>
      <c r="J3945">
        <v>0</v>
      </c>
      <c r="K3945">
        <v>0</v>
      </c>
      <c r="L3945">
        <v>0</v>
      </c>
      <c r="M3945">
        <v>0</v>
      </c>
    </row>
    <row r="3946" spans="2:13" x14ac:dyDescent="0.2">
      <c r="B3946">
        <v>0</v>
      </c>
      <c r="C3946">
        <v>0</v>
      </c>
      <c r="D3946">
        <v>0</v>
      </c>
      <c r="E3946">
        <v>0</v>
      </c>
      <c r="F3946">
        <v>0</v>
      </c>
      <c r="G3946">
        <v>3333333</v>
      </c>
      <c r="H3946">
        <v>0</v>
      </c>
      <c r="I3946">
        <v>0</v>
      </c>
      <c r="J3946">
        <v>0</v>
      </c>
      <c r="K3946">
        <v>0</v>
      </c>
      <c r="L3946">
        <v>0</v>
      </c>
      <c r="M3946">
        <v>0</v>
      </c>
    </row>
    <row r="3947" spans="2:13" x14ac:dyDescent="0.2">
      <c r="B3947">
        <v>0</v>
      </c>
      <c r="C3947">
        <v>0</v>
      </c>
      <c r="D3947">
        <v>0</v>
      </c>
      <c r="E3947">
        <v>0</v>
      </c>
      <c r="F3947">
        <v>0</v>
      </c>
      <c r="G3947">
        <v>3333333</v>
      </c>
      <c r="H3947">
        <v>0</v>
      </c>
      <c r="I3947">
        <v>0</v>
      </c>
      <c r="J3947">
        <v>0</v>
      </c>
      <c r="K3947">
        <v>0</v>
      </c>
      <c r="L3947">
        <v>0</v>
      </c>
      <c r="M3947">
        <v>0</v>
      </c>
    </row>
    <row r="3948" spans="2:13" x14ac:dyDescent="0.2">
      <c r="B3948">
        <v>0</v>
      </c>
      <c r="C3948">
        <v>0</v>
      </c>
      <c r="D3948">
        <v>0</v>
      </c>
      <c r="E3948">
        <v>0</v>
      </c>
      <c r="F3948">
        <v>0</v>
      </c>
      <c r="G3948">
        <v>3333333</v>
      </c>
      <c r="H3948">
        <v>0</v>
      </c>
      <c r="I3948">
        <v>0</v>
      </c>
      <c r="J3948">
        <v>0</v>
      </c>
      <c r="K3948">
        <v>0</v>
      </c>
      <c r="L3948">
        <v>0</v>
      </c>
      <c r="M3948">
        <v>0</v>
      </c>
    </row>
    <row r="3949" spans="2:13" x14ac:dyDescent="0.2">
      <c r="B3949">
        <v>0</v>
      </c>
      <c r="C3949">
        <v>0</v>
      </c>
      <c r="D3949">
        <v>0</v>
      </c>
      <c r="E3949">
        <v>0</v>
      </c>
      <c r="F3949">
        <v>0</v>
      </c>
      <c r="G3949">
        <v>3333333</v>
      </c>
      <c r="H3949">
        <v>0</v>
      </c>
      <c r="I3949">
        <v>0</v>
      </c>
      <c r="J3949">
        <v>0</v>
      </c>
      <c r="K3949">
        <v>0</v>
      </c>
      <c r="L3949">
        <v>0</v>
      </c>
      <c r="M3949">
        <v>0</v>
      </c>
    </row>
    <row r="3950" spans="2:13" x14ac:dyDescent="0.2">
      <c r="B3950">
        <v>0</v>
      </c>
      <c r="C3950">
        <v>0</v>
      </c>
      <c r="D3950">
        <v>0</v>
      </c>
      <c r="E3950">
        <v>0</v>
      </c>
      <c r="F3950">
        <v>0</v>
      </c>
      <c r="G3950">
        <v>3333333</v>
      </c>
      <c r="H3950">
        <v>0</v>
      </c>
      <c r="I3950">
        <v>0</v>
      </c>
      <c r="J3950">
        <v>0</v>
      </c>
      <c r="K3950">
        <v>0</v>
      </c>
      <c r="L3950">
        <v>0</v>
      </c>
      <c r="M3950">
        <v>0</v>
      </c>
    </row>
    <row r="3951" spans="2:13" x14ac:dyDescent="0.2">
      <c r="B3951">
        <v>0</v>
      </c>
      <c r="C3951">
        <v>0</v>
      </c>
      <c r="D3951">
        <v>0</v>
      </c>
      <c r="E3951">
        <v>0</v>
      </c>
      <c r="F3951">
        <v>0</v>
      </c>
      <c r="G3951">
        <v>3333333</v>
      </c>
      <c r="H3951">
        <v>0</v>
      </c>
      <c r="I3951">
        <v>0</v>
      </c>
      <c r="J3951">
        <v>0</v>
      </c>
      <c r="K3951">
        <v>0</v>
      </c>
      <c r="L3951">
        <v>0</v>
      </c>
      <c r="M3951">
        <v>0</v>
      </c>
    </row>
    <row r="3952" spans="2:13" x14ac:dyDescent="0.2">
      <c r="B3952">
        <v>0</v>
      </c>
      <c r="C3952">
        <v>0</v>
      </c>
      <c r="D3952">
        <v>0</v>
      </c>
      <c r="E3952">
        <v>0</v>
      </c>
      <c r="F3952">
        <v>0</v>
      </c>
      <c r="G3952">
        <v>3333333</v>
      </c>
      <c r="H3952">
        <v>0</v>
      </c>
      <c r="I3952">
        <v>0</v>
      </c>
      <c r="J3952">
        <v>0</v>
      </c>
      <c r="K3952">
        <v>0</v>
      </c>
      <c r="L3952">
        <v>0</v>
      </c>
      <c r="M3952">
        <v>0</v>
      </c>
    </row>
    <row r="3953" spans="2:13" x14ac:dyDescent="0.2">
      <c r="B3953">
        <v>0</v>
      </c>
      <c r="C3953">
        <v>0</v>
      </c>
      <c r="D3953">
        <v>0</v>
      </c>
      <c r="E3953">
        <v>0</v>
      </c>
      <c r="F3953">
        <v>0</v>
      </c>
      <c r="G3953">
        <v>3333333</v>
      </c>
      <c r="H3953">
        <v>0</v>
      </c>
      <c r="I3953">
        <v>0</v>
      </c>
      <c r="J3953">
        <v>0</v>
      </c>
      <c r="K3953">
        <v>0</v>
      </c>
      <c r="L3953">
        <v>0</v>
      </c>
      <c r="M3953">
        <v>0</v>
      </c>
    </row>
    <row r="3954" spans="2:13" x14ac:dyDescent="0.2">
      <c r="B3954">
        <v>0</v>
      </c>
      <c r="C3954">
        <v>0</v>
      </c>
      <c r="D3954">
        <v>0</v>
      </c>
      <c r="E3954">
        <v>0</v>
      </c>
      <c r="F3954">
        <v>0</v>
      </c>
      <c r="G3954">
        <v>3333333</v>
      </c>
      <c r="H3954">
        <v>0</v>
      </c>
      <c r="I3954">
        <v>0</v>
      </c>
      <c r="J3954">
        <v>0</v>
      </c>
      <c r="K3954">
        <v>0</v>
      </c>
      <c r="L3954">
        <v>0</v>
      </c>
      <c r="M3954">
        <v>0</v>
      </c>
    </row>
    <row r="3955" spans="2:13" x14ac:dyDescent="0.2">
      <c r="B3955">
        <v>0</v>
      </c>
      <c r="C3955">
        <v>0</v>
      </c>
      <c r="D3955">
        <v>0</v>
      </c>
      <c r="E3955">
        <v>0</v>
      </c>
      <c r="F3955">
        <v>0</v>
      </c>
      <c r="G3955">
        <v>3333333</v>
      </c>
      <c r="H3955">
        <v>0</v>
      </c>
      <c r="I3955">
        <v>0</v>
      </c>
      <c r="J3955">
        <v>0</v>
      </c>
      <c r="K3955">
        <v>0</v>
      </c>
      <c r="L3955">
        <v>0</v>
      </c>
      <c r="M3955">
        <v>0</v>
      </c>
    </row>
    <row r="3956" spans="2:13" x14ac:dyDescent="0.2">
      <c r="B3956">
        <v>0</v>
      </c>
      <c r="C3956">
        <v>0</v>
      </c>
      <c r="D3956">
        <v>0</v>
      </c>
      <c r="E3956">
        <v>0</v>
      </c>
      <c r="F3956">
        <v>0</v>
      </c>
      <c r="G3956">
        <v>3333333</v>
      </c>
      <c r="H3956">
        <v>0</v>
      </c>
      <c r="I3956">
        <v>0</v>
      </c>
      <c r="J3956">
        <v>0</v>
      </c>
      <c r="K3956">
        <v>0</v>
      </c>
      <c r="L3956">
        <v>0</v>
      </c>
      <c r="M3956">
        <v>0</v>
      </c>
    </row>
    <row r="3957" spans="2:13" x14ac:dyDescent="0.2">
      <c r="B3957">
        <v>0</v>
      </c>
      <c r="C3957">
        <v>0</v>
      </c>
      <c r="D3957">
        <v>0</v>
      </c>
      <c r="E3957">
        <v>0</v>
      </c>
      <c r="F3957">
        <v>0</v>
      </c>
      <c r="G3957">
        <v>3333333</v>
      </c>
      <c r="H3957">
        <v>0</v>
      </c>
      <c r="I3957">
        <v>0</v>
      </c>
      <c r="J3957">
        <v>0</v>
      </c>
      <c r="K3957">
        <v>0</v>
      </c>
      <c r="L3957">
        <v>0</v>
      </c>
      <c r="M3957">
        <v>0</v>
      </c>
    </row>
    <row r="3958" spans="2:13" x14ac:dyDescent="0.2">
      <c r="B3958">
        <v>0</v>
      </c>
      <c r="C3958">
        <v>0</v>
      </c>
      <c r="D3958">
        <v>0</v>
      </c>
      <c r="E3958">
        <v>0</v>
      </c>
      <c r="F3958">
        <v>0</v>
      </c>
      <c r="G3958">
        <v>3333333</v>
      </c>
      <c r="H3958">
        <v>0</v>
      </c>
      <c r="I3958">
        <v>0</v>
      </c>
      <c r="J3958">
        <v>0</v>
      </c>
      <c r="K3958">
        <v>0</v>
      </c>
      <c r="L3958">
        <v>0</v>
      </c>
      <c r="M3958">
        <v>0</v>
      </c>
    </row>
    <row r="3959" spans="2:13" x14ac:dyDescent="0.2">
      <c r="B3959">
        <v>0</v>
      </c>
      <c r="C3959">
        <v>0</v>
      </c>
      <c r="D3959">
        <v>0</v>
      </c>
      <c r="E3959">
        <v>0</v>
      </c>
      <c r="F3959">
        <v>0</v>
      </c>
      <c r="G3959">
        <v>3333333</v>
      </c>
      <c r="H3959">
        <v>0</v>
      </c>
      <c r="I3959">
        <v>0</v>
      </c>
      <c r="J3959">
        <v>0</v>
      </c>
      <c r="K3959">
        <v>0</v>
      </c>
      <c r="L3959">
        <v>0</v>
      </c>
      <c r="M3959">
        <v>0</v>
      </c>
    </row>
    <row r="3960" spans="2:13" x14ac:dyDescent="0.2">
      <c r="B3960">
        <v>0</v>
      </c>
      <c r="C3960">
        <v>0</v>
      </c>
      <c r="D3960">
        <v>0</v>
      </c>
      <c r="E3960">
        <v>0</v>
      </c>
      <c r="F3960">
        <v>0</v>
      </c>
      <c r="G3960">
        <v>3333333</v>
      </c>
      <c r="H3960">
        <v>0</v>
      </c>
      <c r="I3960">
        <v>0</v>
      </c>
      <c r="J3960">
        <v>0</v>
      </c>
      <c r="K3960">
        <v>0</v>
      </c>
      <c r="L3960">
        <v>0</v>
      </c>
      <c r="M3960">
        <v>0</v>
      </c>
    </row>
    <row r="3961" spans="2:13" x14ac:dyDescent="0.2">
      <c r="B3961">
        <v>0</v>
      </c>
      <c r="C3961">
        <v>0</v>
      </c>
      <c r="D3961">
        <v>0</v>
      </c>
      <c r="E3961">
        <v>0</v>
      </c>
      <c r="F3961">
        <v>0</v>
      </c>
      <c r="G3961">
        <v>3333333</v>
      </c>
      <c r="H3961">
        <v>0</v>
      </c>
      <c r="I3961">
        <v>0</v>
      </c>
      <c r="J3961">
        <v>0</v>
      </c>
      <c r="K3961">
        <v>0</v>
      </c>
      <c r="L3961">
        <v>0</v>
      </c>
      <c r="M3961">
        <v>0</v>
      </c>
    </row>
    <row r="3962" spans="2:13" x14ac:dyDescent="0.2">
      <c r="B3962">
        <v>0</v>
      </c>
      <c r="C3962">
        <v>0</v>
      </c>
      <c r="D3962">
        <v>0</v>
      </c>
      <c r="E3962">
        <v>0</v>
      </c>
      <c r="F3962">
        <v>0</v>
      </c>
      <c r="G3962">
        <v>3333333</v>
      </c>
      <c r="H3962">
        <v>0</v>
      </c>
      <c r="I3962">
        <v>0</v>
      </c>
      <c r="J3962">
        <v>0</v>
      </c>
      <c r="K3962">
        <v>0</v>
      </c>
      <c r="L3962">
        <v>0</v>
      </c>
      <c r="M3962">
        <v>0</v>
      </c>
    </row>
    <row r="3963" spans="2:13" x14ac:dyDescent="0.2">
      <c r="B3963">
        <v>0</v>
      </c>
      <c r="C3963">
        <v>0</v>
      </c>
      <c r="D3963">
        <v>0</v>
      </c>
      <c r="E3963">
        <v>0</v>
      </c>
      <c r="F3963">
        <v>0</v>
      </c>
      <c r="G3963">
        <v>3333333</v>
      </c>
      <c r="H3963">
        <v>0</v>
      </c>
      <c r="I3963">
        <v>0</v>
      </c>
      <c r="J3963">
        <v>0</v>
      </c>
      <c r="K3963">
        <v>0</v>
      </c>
      <c r="L3963">
        <v>0</v>
      </c>
      <c r="M3963">
        <v>0</v>
      </c>
    </row>
    <row r="3964" spans="2:13" x14ac:dyDescent="0.2">
      <c r="B3964">
        <v>0</v>
      </c>
      <c r="C3964">
        <v>0</v>
      </c>
      <c r="D3964">
        <v>0</v>
      </c>
      <c r="E3964">
        <v>0</v>
      </c>
      <c r="F3964">
        <v>0</v>
      </c>
      <c r="G3964">
        <v>3333333</v>
      </c>
      <c r="H3964">
        <v>0</v>
      </c>
      <c r="I3964">
        <v>0</v>
      </c>
      <c r="J3964">
        <v>0</v>
      </c>
      <c r="K3964">
        <v>0</v>
      </c>
      <c r="L3964">
        <v>0</v>
      </c>
      <c r="M3964">
        <v>0</v>
      </c>
    </row>
    <row r="3965" spans="2:13" x14ac:dyDescent="0.2">
      <c r="B3965">
        <v>0</v>
      </c>
      <c r="C3965">
        <v>0</v>
      </c>
      <c r="D3965">
        <v>0</v>
      </c>
      <c r="E3965">
        <v>0</v>
      </c>
      <c r="F3965">
        <v>0</v>
      </c>
      <c r="G3965">
        <v>3333333</v>
      </c>
      <c r="H3965">
        <v>0</v>
      </c>
      <c r="I3965">
        <v>0</v>
      </c>
      <c r="J3965">
        <v>0</v>
      </c>
      <c r="K3965">
        <v>0</v>
      </c>
      <c r="L3965">
        <v>0</v>
      </c>
      <c r="M3965">
        <v>0</v>
      </c>
    </row>
    <row r="3966" spans="2:13" x14ac:dyDescent="0.2">
      <c r="B3966">
        <v>0</v>
      </c>
      <c r="C3966">
        <v>0</v>
      </c>
      <c r="D3966">
        <v>0</v>
      </c>
      <c r="E3966">
        <v>0</v>
      </c>
      <c r="F3966">
        <v>0</v>
      </c>
      <c r="G3966">
        <v>3333333</v>
      </c>
      <c r="H3966">
        <v>0</v>
      </c>
      <c r="I3966">
        <v>0</v>
      </c>
      <c r="J3966">
        <v>0</v>
      </c>
      <c r="K3966">
        <v>0</v>
      </c>
      <c r="L3966">
        <v>0</v>
      </c>
      <c r="M3966">
        <v>0</v>
      </c>
    </row>
    <row r="3967" spans="2:13" x14ac:dyDescent="0.2">
      <c r="B3967">
        <v>0</v>
      </c>
      <c r="C3967">
        <v>0</v>
      </c>
      <c r="D3967">
        <v>0</v>
      </c>
      <c r="E3967">
        <v>0</v>
      </c>
      <c r="F3967">
        <v>0</v>
      </c>
      <c r="G3967">
        <v>3333333</v>
      </c>
      <c r="H3967">
        <v>0</v>
      </c>
      <c r="I3967">
        <v>0</v>
      </c>
      <c r="J3967">
        <v>0</v>
      </c>
      <c r="K3967">
        <v>0</v>
      </c>
      <c r="L3967">
        <v>0</v>
      </c>
      <c r="M3967">
        <v>0</v>
      </c>
    </row>
    <row r="3968" spans="2:13" x14ac:dyDescent="0.2">
      <c r="B3968">
        <v>0</v>
      </c>
      <c r="C3968">
        <v>0</v>
      </c>
      <c r="D3968">
        <v>0</v>
      </c>
      <c r="E3968">
        <v>0</v>
      </c>
      <c r="F3968">
        <v>0</v>
      </c>
      <c r="G3968">
        <v>3333333</v>
      </c>
      <c r="H3968">
        <v>0</v>
      </c>
      <c r="I3968">
        <v>0</v>
      </c>
      <c r="J3968">
        <v>0</v>
      </c>
      <c r="K3968">
        <v>0</v>
      </c>
      <c r="L3968">
        <v>0</v>
      </c>
      <c r="M3968">
        <v>0</v>
      </c>
    </row>
    <row r="3969" spans="2:13" x14ac:dyDescent="0.2">
      <c r="B3969">
        <v>0</v>
      </c>
      <c r="C3969">
        <v>0</v>
      </c>
      <c r="D3969">
        <v>0</v>
      </c>
      <c r="E3969">
        <v>0</v>
      </c>
      <c r="F3969">
        <v>0</v>
      </c>
      <c r="G3969">
        <v>3333333</v>
      </c>
      <c r="H3969">
        <v>0</v>
      </c>
      <c r="I3969">
        <v>0</v>
      </c>
      <c r="J3969">
        <v>0</v>
      </c>
      <c r="K3969">
        <v>0</v>
      </c>
      <c r="L3969">
        <v>0</v>
      </c>
      <c r="M3969">
        <v>0</v>
      </c>
    </row>
    <row r="3970" spans="2:13" x14ac:dyDescent="0.2">
      <c r="B3970">
        <v>0</v>
      </c>
      <c r="C3970">
        <v>0</v>
      </c>
      <c r="D3970">
        <v>0</v>
      </c>
      <c r="E3970">
        <v>0</v>
      </c>
      <c r="F3970">
        <v>0</v>
      </c>
      <c r="G3970">
        <v>3333333</v>
      </c>
      <c r="H3970">
        <v>0</v>
      </c>
      <c r="I3970">
        <v>0</v>
      </c>
      <c r="J3970">
        <v>0</v>
      </c>
      <c r="K3970">
        <v>0</v>
      </c>
      <c r="L3970">
        <v>0</v>
      </c>
      <c r="M3970">
        <v>0</v>
      </c>
    </row>
    <row r="3971" spans="2:13" x14ac:dyDescent="0.2">
      <c r="B3971">
        <v>0</v>
      </c>
      <c r="C3971">
        <v>0</v>
      </c>
      <c r="D3971">
        <v>0</v>
      </c>
      <c r="E3971">
        <v>0</v>
      </c>
      <c r="F3971">
        <v>0</v>
      </c>
      <c r="G3971">
        <v>3333333</v>
      </c>
      <c r="H3971">
        <v>0</v>
      </c>
      <c r="I3971">
        <v>0</v>
      </c>
      <c r="J3971">
        <v>0</v>
      </c>
      <c r="K3971">
        <v>0</v>
      </c>
      <c r="L3971">
        <v>0</v>
      </c>
      <c r="M3971">
        <v>0</v>
      </c>
    </row>
    <row r="3972" spans="2:13" x14ac:dyDescent="0.2">
      <c r="B3972">
        <v>0</v>
      </c>
      <c r="C3972">
        <v>0</v>
      </c>
      <c r="D3972">
        <v>0</v>
      </c>
      <c r="E3972">
        <v>0</v>
      </c>
      <c r="F3972">
        <v>0</v>
      </c>
      <c r="G3972">
        <v>3333333</v>
      </c>
      <c r="H3972">
        <v>0</v>
      </c>
      <c r="I3972">
        <v>0</v>
      </c>
      <c r="J3972">
        <v>0</v>
      </c>
      <c r="K3972">
        <v>0</v>
      </c>
      <c r="L3972">
        <v>0</v>
      </c>
      <c r="M3972">
        <v>0</v>
      </c>
    </row>
    <row r="3973" spans="2:13" x14ac:dyDescent="0.2">
      <c r="B3973">
        <v>0</v>
      </c>
      <c r="C3973">
        <v>0</v>
      </c>
      <c r="D3973">
        <v>0</v>
      </c>
      <c r="E3973">
        <v>0</v>
      </c>
      <c r="F3973">
        <v>0</v>
      </c>
      <c r="G3973">
        <v>3333333</v>
      </c>
      <c r="H3973">
        <v>0</v>
      </c>
      <c r="I3973">
        <v>0</v>
      </c>
      <c r="J3973">
        <v>0</v>
      </c>
      <c r="K3973">
        <v>0</v>
      </c>
      <c r="L3973">
        <v>0</v>
      </c>
      <c r="M3973">
        <v>0</v>
      </c>
    </row>
    <row r="3974" spans="2:13" x14ac:dyDescent="0.2">
      <c r="B3974">
        <v>0</v>
      </c>
      <c r="C3974">
        <v>0</v>
      </c>
      <c r="D3974">
        <v>0</v>
      </c>
      <c r="E3974">
        <v>0</v>
      </c>
      <c r="F3974">
        <v>0</v>
      </c>
      <c r="G3974">
        <v>3333333</v>
      </c>
      <c r="H3974">
        <v>0</v>
      </c>
      <c r="I3974">
        <v>0</v>
      </c>
      <c r="J3974">
        <v>0</v>
      </c>
      <c r="K3974">
        <v>0</v>
      </c>
      <c r="L3974">
        <v>0</v>
      </c>
      <c r="M3974">
        <v>0</v>
      </c>
    </row>
    <row r="3975" spans="2:13" x14ac:dyDescent="0.2">
      <c r="B3975">
        <v>0</v>
      </c>
      <c r="C3975">
        <v>0</v>
      </c>
      <c r="D3975">
        <v>0</v>
      </c>
      <c r="E3975">
        <v>0</v>
      </c>
      <c r="F3975">
        <v>0</v>
      </c>
      <c r="G3975">
        <v>3333333</v>
      </c>
      <c r="H3975">
        <v>0</v>
      </c>
      <c r="I3975">
        <v>0</v>
      </c>
      <c r="J3975">
        <v>0</v>
      </c>
      <c r="K3975">
        <v>0</v>
      </c>
      <c r="L3975">
        <v>0</v>
      </c>
      <c r="M3975">
        <v>0</v>
      </c>
    </row>
    <row r="3976" spans="2:13" x14ac:dyDescent="0.2">
      <c r="B3976">
        <v>0</v>
      </c>
      <c r="C3976">
        <v>0</v>
      </c>
      <c r="D3976">
        <v>0</v>
      </c>
      <c r="E3976">
        <v>0</v>
      </c>
      <c r="F3976">
        <v>0</v>
      </c>
      <c r="G3976">
        <v>3333333</v>
      </c>
      <c r="H3976">
        <v>0</v>
      </c>
      <c r="I3976">
        <v>0</v>
      </c>
      <c r="J3976">
        <v>0</v>
      </c>
      <c r="K3976">
        <v>0</v>
      </c>
      <c r="L3976">
        <v>0</v>
      </c>
      <c r="M3976">
        <v>0</v>
      </c>
    </row>
    <row r="3977" spans="2:13" x14ac:dyDescent="0.2">
      <c r="B3977">
        <v>0</v>
      </c>
      <c r="C3977">
        <v>0</v>
      </c>
      <c r="D3977">
        <v>0</v>
      </c>
      <c r="E3977">
        <v>0</v>
      </c>
      <c r="F3977">
        <v>0</v>
      </c>
      <c r="G3977">
        <v>3333333</v>
      </c>
      <c r="H3977">
        <v>0</v>
      </c>
      <c r="I3977">
        <v>0</v>
      </c>
      <c r="J3977">
        <v>0</v>
      </c>
      <c r="K3977">
        <v>0</v>
      </c>
      <c r="L3977">
        <v>0</v>
      </c>
      <c r="M3977">
        <v>0</v>
      </c>
    </row>
    <row r="3978" spans="2:13" x14ac:dyDescent="0.2">
      <c r="B3978">
        <v>0</v>
      </c>
      <c r="C3978">
        <v>0</v>
      </c>
      <c r="D3978">
        <v>0</v>
      </c>
      <c r="E3978">
        <v>0</v>
      </c>
      <c r="F3978">
        <v>0</v>
      </c>
      <c r="G3978">
        <v>3333333</v>
      </c>
      <c r="H3978">
        <v>0</v>
      </c>
      <c r="I3978">
        <v>0</v>
      </c>
      <c r="J3978">
        <v>0</v>
      </c>
      <c r="K3978">
        <v>0</v>
      </c>
      <c r="L3978">
        <v>0</v>
      </c>
      <c r="M3978">
        <v>0</v>
      </c>
    </row>
    <row r="3979" spans="2:13" x14ac:dyDescent="0.2">
      <c r="B3979">
        <v>0</v>
      </c>
      <c r="C3979">
        <v>0</v>
      </c>
      <c r="D3979">
        <v>0</v>
      </c>
      <c r="E3979">
        <v>0</v>
      </c>
      <c r="F3979">
        <v>0</v>
      </c>
      <c r="G3979">
        <v>3333333</v>
      </c>
      <c r="H3979">
        <v>0</v>
      </c>
      <c r="I3979">
        <v>0</v>
      </c>
      <c r="J3979">
        <v>0</v>
      </c>
      <c r="K3979">
        <v>0</v>
      </c>
      <c r="L3979">
        <v>0</v>
      </c>
      <c r="M3979">
        <v>0</v>
      </c>
    </row>
    <row r="3980" spans="2:13" x14ac:dyDescent="0.2">
      <c r="B3980">
        <v>0</v>
      </c>
      <c r="C3980">
        <v>0</v>
      </c>
      <c r="D3980">
        <v>0</v>
      </c>
      <c r="E3980">
        <v>0</v>
      </c>
      <c r="F3980">
        <v>0</v>
      </c>
      <c r="G3980">
        <v>3333333</v>
      </c>
      <c r="H3980">
        <v>0</v>
      </c>
      <c r="I3980">
        <v>0</v>
      </c>
      <c r="J3980">
        <v>0</v>
      </c>
      <c r="K3980">
        <v>0</v>
      </c>
      <c r="L3980">
        <v>0</v>
      </c>
      <c r="M3980">
        <v>0</v>
      </c>
    </row>
    <row r="3981" spans="2:13" x14ac:dyDescent="0.2">
      <c r="B3981">
        <v>0</v>
      </c>
      <c r="C3981">
        <v>0</v>
      </c>
      <c r="D3981">
        <v>0</v>
      </c>
      <c r="E3981">
        <v>0</v>
      </c>
      <c r="F3981">
        <v>0</v>
      </c>
      <c r="G3981">
        <v>3333333</v>
      </c>
      <c r="H3981">
        <v>0</v>
      </c>
      <c r="I3981">
        <v>0</v>
      </c>
      <c r="J3981">
        <v>0</v>
      </c>
      <c r="K3981">
        <v>0</v>
      </c>
      <c r="L3981">
        <v>0</v>
      </c>
      <c r="M3981">
        <v>0</v>
      </c>
    </row>
    <row r="3982" spans="2:13" x14ac:dyDescent="0.2">
      <c r="B3982">
        <v>0</v>
      </c>
      <c r="C3982">
        <v>0</v>
      </c>
      <c r="D3982">
        <v>0</v>
      </c>
      <c r="E3982">
        <v>0</v>
      </c>
      <c r="F3982">
        <v>0</v>
      </c>
      <c r="G3982">
        <v>3333333</v>
      </c>
      <c r="H3982">
        <v>0</v>
      </c>
      <c r="I3982">
        <v>0</v>
      </c>
      <c r="J3982">
        <v>0</v>
      </c>
      <c r="K3982">
        <v>0</v>
      </c>
      <c r="L3982">
        <v>0</v>
      </c>
      <c r="M3982">
        <v>0</v>
      </c>
    </row>
    <row r="3983" spans="2:13" x14ac:dyDescent="0.2">
      <c r="B3983">
        <v>0</v>
      </c>
      <c r="C3983">
        <v>0</v>
      </c>
      <c r="D3983">
        <v>0</v>
      </c>
      <c r="E3983">
        <v>0</v>
      </c>
      <c r="F3983">
        <v>0</v>
      </c>
      <c r="G3983">
        <v>3333333</v>
      </c>
      <c r="H3983">
        <v>0</v>
      </c>
      <c r="I3983">
        <v>0</v>
      </c>
      <c r="J3983">
        <v>0</v>
      </c>
      <c r="K3983">
        <v>0</v>
      </c>
      <c r="L3983">
        <v>0</v>
      </c>
      <c r="M3983">
        <v>0</v>
      </c>
    </row>
    <row r="3984" spans="2:13" x14ac:dyDescent="0.2">
      <c r="B3984">
        <v>0</v>
      </c>
      <c r="C3984">
        <v>0</v>
      </c>
      <c r="D3984">
        <v>0</v>
      </c>
      <c r="E3984">
        <v>0</v>
      </c>
      <c r="F3984">
        <v>0</v>
      </c>
      <c r="G3984">
        <v>3333333</v>
      </c>
      <c r="H3984">
        <v>0</v>
      </c>
      <c r="I3984">
        <v>0</v>
      </c>
      <c r="J3984">
        <v>0</v>
      </c>
      <c r="K3984">
        <v>0</v>
      </c>
      <c r="L3984">
        <v>0</v>
      </c>
      <c r="M3984">
        <v>0</v>
      </c>
    </row>
    <row r="3985" spans="2:13" x14ac:dyDescent="0.2">
      <c r="B3985">
        <v>0</v>
      </c>
      <c r="C3985">
        <v>0</v>
      </c>
      <c r="D3985">
        <v>0</v>
      </c>
      <c r="E3985">
        <v>0</v>
      </c>
      <c r="F3985">
        <v>0</v>
      </c>
      <c r="G3985">
        <v>3333333</v>
      </c>
      <c r="H3985">
        <v>0</v>
      </c>
      <c r="I3985">
        <v>0</v>
      </c>
      <c r="J3985">
        <v>0</v>
      </c>
      <c r="K3985">
        <v>0</v>
      </c>
      <c r="L3985">
        <v>0</v>
      </c>
      <c r="M3985">
        <v>0</v>
      </c>
    </row>
    <row r="3986" spans="2:13" x14ac:dyDescent="0.2">
      <c r="B3986">
        <v>0</v>
      </c>
      <c r="C3986">
        <v>0</v>
      </c>
      <c r="D3986">
        <v>0</v>
      </c>
      <c r="E3986">
        <v>0</v>
      </c>
      <c r="F3986">
        <v>0</v>
      </c>
      <c r="G3986">
        <v>3333333</v>
      </c>
      <c r="H3986">
        <v>0</v>
      </c>
      <c r="I3986">
        <v>0</v>
      </c>
      <c r="J3986">
        <v>0</v>
      </c>
      <c r="K3986">
        <v>0</v>
      </c>
      <c r="L3986">
        <v>0</v>
      </c>
      <c r="M3986">
        <v>0</v>
      </c>
    </row>
    <row r="3987" spans="2:13" x14ac:dyDescent="0.2">
      <c r="B3987">
        <v>0</v>
      </c>
      <c r="C3987">
        <v>0</v>
      </c>
      <c r="D3987">
        <v>0</v>
      </c>
      <c r="E3987">
        <v>0</v>
      </c>
      <c r="F3987">
        <v>0</v>
      </c>
      <c r="G3987">
        <v>3333333</v>
      </c>
      <c r="H3987">
        <v>0</v>
      </c>
      <c r="I3987">
        <v>0</v>
      </c>
      <c r="J3987">
        <v>0</v>
      </c>
      <c r="K3987">
        <v>0</v>
      </c>
      <c r="L3987">
        <v>0</v>
      </c>
      <c r="M3987">
        <v>0</v>
      </c>
    </row>
    <row r="3988" spans="2:13" x14ac:dyDescent="0.2">
      <c r="B3988">
        <v>0</v>
      </c>
      <c r="C3988">
        <v>0</v>
      </c>
      <c r="D3988">
        <v>0</v>
      </c>
      <c r="E3988">
        <v>0</v>
      </c>
      <c r="F3988">
        <v>0</v>
      </c>
      <c r="G3988">
        <v>3333333</v>
      </c>
      <c r="H3988">
        <v>0</v>
      </c>
      <c r="I3988">
        <v>0</v>
      </c>
      <c r="J3988">
        <v>0</v>
      </c>
      <c r="K3988">
        <v>0</v>
      </c>
      <c r="L3988">
        <v>0</v>
      </c>
      <c r="M3988">
        <v>0</v>
      </c>
    </row>
    <row r="3989" spans="2:13" x14ac:dyDescent="0.2">
      <c r="B3989">
        <v>0</v>
      </c>
      <c r="C3989">
        <v>0</v>
      </c>
      <c r="D3989">
        <v>0</v>
      </c>
      <c r="E3989">
        <v>0</v>
      </c>
      <c r="F3989">
        <v>0</v>
      </c>
      <c r="G3989">
        <v>3333333</v>
      </c>
      <c r="H3989">
        <v>0</v>
      </c>
      <c r="I3989">
        <v>0</v>
      </c>
      <c r="J3989">
        <v>0</v>
      </c>
      <c r="K3989">
        <v>0</v>
      </c>
      <c r="L3989">
        <v>0</v>
      </c>
      <c r="M3989">
        <v>0</v>
      </c>
    </row>
    <row r="3990" spans="2:13" x14ac:dyDescent="0.2">
      <c r="B3990">
        <v>0</v>
      </c>
      <c r="C3990">
        <v>0</v>
      </c>
      <c r="D3990">
        <v>0</v>
      </c>
      <c r="E3990">
        <v>0</v>
      </c>
      <c r="F3990">
        <v>0</v>
      </c>
      <c r="G3990">
        <v>3333333</v>
      </c>
      <c r="H3990">
        <v>0</v>
      </c>
      <c r="I3990">
        <v>0</v>
      </c>
      <c r="J3990">
        <v>0</v>
      </c>
      <c r="K3990">
        <v>0</v>
      </c>
      <c r="L3990">
        <v>0</v>
      </c>
      <c r="M3990">
        <v>0</v>
      </c>
    </row>
    <row r="3991" spans="2:13" x14ac:dyDescent="0.2">
      <c r="B3991">
        <v>0</v>
      </c>
      <c r="C3991">
        <v>0</v>
      </c>
      <c r="D3991">
        <v>0</v>
      </c>
      <c r="E3991">
        <v>0</v>
      </c>
      <c r="F3991">
        <v>0</v>
      </c>
      <c r="G3991">
        <v>3333333</v>
      </c>
      <c r="H3991">
        <v>0</v>
      </c>
      <c r="I3991">
        <v>0</v>
      </c>
      <c r="J3991">
        <v>0</v>
      </c>
      <c r="K3991">
        <v>0</v>
      </c>
      <c r="L3991">
        <v>0</v>
      </c>
      <c r="M3991">
        <v>0</v>
      </c>
    </row>
    <row r="3992" spans="2:13" x14ac:dyDescent="0.2">
      <c r="B3992">
        <v>0</v>
      </c>
      <c r="C3992">
        <v>0</v>
      </c>
      <c r="D3992">
        <v>0</v>
      </c>
      <c r="E3992">
        <v>0</v>
      </c>
      <c r="F3992">
        <v>0</v>
      </c>
      <c r="G3992">
        <v>3333333</v>
      </c>
      <c r="H3992">
        <v>0</v>
      </c>
      <c r="I3992">
        <v>0</v>
      </c>
      <c r="J3992">
        <v>0</v>
      </c>
      <c r="K3992">
        <v>0</v>
      </c>
      <c r="L3992">
        <v>0</v>
      </c>
      <c r="M3992">
        <v>0</v>
      </c>
    </row>
    <row r="3993" spans="2:13" x14ac:dyDescent="0.2">
      <c r="B3993">
        <v>0</v>
      </c>
      <c r="C3993">
        <v>0</v>
      </c>
      <c r="D3993">
        <v>0</v>
      </c>
      <c r="E3993">
        <v>0</v>
      </c>
      <c r="F3993">
        <v>0</v>
      </c>
      <c r="G3993">
        <v>3333333</v>
      </c>
      <c r="H3993">
        <v>0</v>
      </c>
      <c r="I3993">
        <v>0</v>
      </c>
      <c r="J3993">
        <v>0</v>
      </c>
      <c r="K3993">
        <v>0</v>
      </c>
      <c r="L3993">
        <v>0</v>
      </c>
      <c r="M3993">
        <v>0</v>
      </c>
    </row>
    <row r="3994" spans="2:13" x14ac:dyDescent="0.2">
      <c r="B3994">
        <v>0</v>
      </c>
      <c r="C3994">
        <v>0</v>
      </c>
      <c r="D3994">
        <v>0</v>
      </c>
      <c r="E3994">
        <v>0</v>
      </c>
      <c r="F3994">
        <v>0</v>
      </c>
      <c r="G3994">
        <v>3333333</v>
      </c>
      <c r="H3994">
        <v>0</v>
      </c>
      <c r="I3994">
        <v>0</v>
      </c>
      <c r="J3994">
        <v>0</v>
      </c>
      <c r="K3994">
        <v>0</v>
      </c>
      <c r="L3994">
        <v>0</v>
      </c>
      <c r="M3994">
        <v>0</v>
      </c>
    </row>
    <row r="3995" spans="2:13" x14ac:dyDescent="0.2">
      <c r="B3995">
        <v>0</v>
      </c>
      <c r="C3995">
        <v>0</v>
      </c>
      <c r="D3995">
        <v>0</v>
      </c>
      <c r="E3995">
        <v>0</v>
      </c>
      <c r="F3995">
        <v>0</v>
      </c>
      <c r="G3995">
        <v>3333333</v>
      </c>
      <c r="H3995">
        <v>0</v>
      </c>
      <c r="I3995">
        <v>0</v>
      </c>
      <c r="J3995">
        <v>0</v>
      </c>
      <c r="K3995">
        <v>0</v>
      </c>
      <c r="L3995">
        <v>0</v>
      </c>
      <c r="M3995">
        <v>0</v>
      </c>
    </row>
    <row r="3996" spans="2:13" x14ac:dyDescent="0.2">
      <c r="B3996">
        <v>0</v>
      </c>
      <c r="C3996">
        <v>0</v>
      </c>
      <c r="D3996">
        <v>0</v>
      </c>
      <c r="E3996">
        <v>0</v>
      </c>
      <c r="F3996">
        <v>0</v>
      </c>
      <c r="G3996">
        <v>3333333</v>
      </c>
      <c r="H3996">
        <v>0</v>
      </c>
      <c r="I3996">
        <v>0</v>
      </c>
      <c r="J3996">
        <v>0</v>
      </c>
      <c r="K3996">
        <v>0</v>
      </c>
      <c r="L3996">
        <v>0</v>
      </c>
      <c r="M3996">
        <v>0</v>
      </c>
    </row>
    <row r="3997" spans="2:13" x14ac:dyDescent="0.2">
      <c r="B3997">
        <v>0</v>
      </c>
      <c r="C3997">
        <v>0</v>
      </c>
      <c r="D3997">
        <v>0</v>
      </c>
      <c r="E3997">
        <v>0</v>
      </c>
      <c r="F3997">
        <v>0</v>
      </c>
      <c r="G3997">
        <v>3333333</v>
      </c>
      <c r="H3997">
        <v>0</v>
      </c>
      <c r="I3997">
        <v>0</v>
      </c>
      <c r="J3997">
        <v>0</v>
      </c>
      <c r="K3997">
        <v>0</v>
      </c>
      <c r="L3997">
        <v>0</v>
      </c>
      <c r="M3997">
        <v>0</v>
      </c>
    </row>
    <row r="3998" spans="2:13" x14ac:dyDescent="0.2">
      <c r="B3998">
        <v>0</v>
      </c>
      <c r="C3998">
        <v>0</v>
      </c>
      <c r="D3998">
        <v>0</v>
      </c>
      <c r="E3998">
        <v>0</v>
      </c>
      <c r="F3998">
        <v>0</v>
      </c>
      <c r="G3998">
        <v>3333333</v>
      </c>
      <c r="H3998">
        <v>0</v>
      </c>
      <c r="I3998">
        <v>0</v>
      </c>
      <c r="J3998">
        <v>0</v>
      </c>
      <c r="K3998">
        <v>0</v>
      </c>
      <c r="L3998">
        <v>0</v>
      </c>
      <c r="M3998">
        <v>0</v>
      </c>
    </row>
    <row r="3999" spans="2:13" x14ac:dyDescent="0.2">
      <c r="B3999">
        <v>0</v>
      </c>
      <c r="C3999">
        <v>0</v>
      </c>
      <c r="D3999">
        <v>0</v>
      </c>
      <c r="E3999">
        <v>0</v>
      </c>
      <c r="F3999">
        <v>0</v>
      </c>
      <c r="G3999">
        <v>3333333</v>
      </c>
      <c r="H3999">
        <v>0</v>
      </c>
      <c r="I3999">
        <v>0</v>
      </c>
      <c r="J3999">
        <v>0</v>
      </c>
      <c r="K3999">
        <v>0</v>
      </c>
      <c r="L3999">
        <v>0</v>
      </c>
      <c r="M3999">
        <v>0</v>
      </c>
    </row>
    <row r="4000" spans="2:13" x14ac:dyDescent="0.2">
      <c r="B4000">
        <v>0</v>
      </c>
      <c r="C4000">
        <v>0</v>
      </c>
      <c r="D4000">
        <v>0</v>
      </c>
      <c r="E4000">
        <v>0</v>
      </c>
      <c r="F4000">
        <v>0</v>
      </c>
      <c r="G4000">
        <v>3333333</v>
      </c>
      <c r="H4000">
        <v>0</v>
      </c>
      <c r="I4000">
        <v>0</v>
      </c>
      <c r="J4000">
        <v>0</v>
      </c>
      <c r="K4000">
        <v>0</v>
      </c>
      <c r="L4000">
        <v>0</v>
      </c>
      <c r="M4000">
        <v>0</v>
      </c>
    </row>
    <row r="4001" spans="2:13" x14ac:dyDescent="0.2">
      <c r="B4001">
        <v>0</v>
      </c>
      <c r="C4001">
        <v>0</v>
      </c>
      <c r="D4001">
        <v>0</v>
      </c>
      <c r="E4001">
        <v>0</v>
      </c>
      <c r="F4001">
        <v>0</v>
      </c>
      <c r="G4001">
        <v>3333333</v>
      </c>
      <c r="H4001">
        <v>0</v>
      </c>
      <c r="I4001">
        <v>0</v>
      </c>
      <c r="J4001">
        <v>0</v>
      </c>
      <c r="K4001">
        <v>0</v>
      </c>
      <c r="L4001">
        <v>0</v>
      </c>
      <c r="M4001">
        <v>0</v>
      </c>
    </row>
    <row r="4002" spans="2:13" x14ac:dyDescent="0.2">
      <c r="B4002">
        <v>0</v>
      </c>
      <c r="C4002">
        <v>0</v>
      </c>
      <c r="D4002">
        <v>0</v>
      </c>
      <c r="E4002">
        <v>0</v>
      </c>
      <c r="F4002">
        <v>0</v>
      </c>
      <c r="G4002">
        <v>3333333</v>
      </c>
      <c r="H4002">
        <v>0</v>
      </c>
      <c r="I4002">
        <v>0</v>
      </c>
      <c r="J4002">
        <v>0</v>
      </c>
      <c r="K4002">
        <v>0</v>
      </c>
      <c r="L4002">
        <v>0</v>
      </c>
      <c r="M4002">
        <v>0</v>
      </c>
    </row>
    <row r="4003" spans="2:13" x14ac:dyDescent="0.2">
      <c r="B4003">
        <v>0</v>
      </c>
      <c r="C4003">
        <v>0</v>
      </c>
      <c r="D4003">
        <v>0</v>
      </c>
      <c r="E4003">
        <v>0</v>
      </c>
      <c r="F4003">
        <v>0</v>
      </c>
      <c r="G4003">
        <v>3333333</v>
      </c>
      <c r="H4003">
        <v>0</v>
      </c>
      <c r="I4003">
        <v>0</v>
      </c>
      <c r="J4003">
        <v>0</v>
      </c>
      <c r="K4003">
        <v>0</v>
      </c>
      <c r="L4003">
        <v>0</v>
      </c>
      <c r="M4003">
        <v>0</v>
      </c>
    </row>
    <row r="4004" spans="2:13" x14ac:dyDescent="0.2">
      <c r="B4004">
        <v>0</v>
      </c>
      <c r="C4004">
        <v>0</v>
      </c>
      <c r="D4004">
        <v>0</v>
      </c>
      <c r="E4004">
        <v>0</v>
      </c>
      <c r="F4004">
        <v>0</v>
      </c>
      <c r="G4004">
        <v>3333333</v>
      </c>
      <c r="H4004">
        <v>0</v>
      </c>
      <c r="I4004">
        <v>0</v>
      </c>
      <c r="J4004">
        <v>0</v>
      </c>
      <c r="K4004">
        <v>0</v>
      </c>
      <c r="L4004">
        <v>0</v>
      </c>
      <c r="M4004">
        <v>0</v>
      </c>
    </row>
    <row r="4005" spans="2:13" x14ac:dyDescent="0.2">
      <c r="B4005">
        <v>0</v>
      </c>
      <c r="C4005">
        <v>0</v>
      </c>
      <c r="D4005">
        <v>0</v>
      </c>
      <c r="E4005">
        <v>0</v>
      </c>
      <c r="F4005">
        <v>0</v>
      </c>
      <c r="G4005">
        <v>3333333</v>
      </c>
      <c r="H4005">
        <v>0</v>
      </c>
      <c r="I4005">
        <v>0</v>
      </c>
      <c r="J4005">
        <v>0</v>
      </c>
      <c r="K4005">
        <v>0</v>
      </c>
      <c r="L4005">
        <v>0</v>
      </c>
      <c r="M4005">
        <v>0</v>
      </c>
    </row>
    <row r="4006" spans="2:13" x14ac:dyDescent="0.2">
      <c r="B4006">
        <v>0</v>
      </c>
      <c r="C4006">
        <v>0</v>
      </c>
      <c r="D4006">
        <v>0</v>
      </c>
      <c r="E4006">
        <v>0</v>
      </c>
      <c r="F4006">
        <v>0</v>
      </c>
      <c r="G4006">
        <v>3333333</v>
      </c>
      <c r="H4006">
        <v>0</v>
      </c>
      <c r="I4006">
        <v>0</v>
      </c>
      <c r="J4006">
        <v>0</v>
      </c>
      <c r="K4006">
        <v>0</v>
      </c>
      <c r="L4006">
        <v>0</v>
      </c>
      <c r="M4006">
        <v>0</v>
      </c>
    </row>
    <row r="4007" spans="2:13" x14ac:dyDescent="0.2">
      <c r="B4007">
        <v>0</v>
      </c>
      <c r="C4007">
        <v>0</v>
      </c>
      <c r="D4007">
        <v>0</v>
      </c>
      <c r="E4007">
        <v>0</v>
      </c>
      <c r="F4007">
        <v>0</v>
      </c>
      <c r="G4007">
        <v>3333333</v>
      </c>
      <c r="H4007">
        <v>0</v>
      </c>
      <c r="I4007">
        <v>0</v>
      </c>
      <c r="J4007">
        <v>0</v>
      </c>
      <c r="K4007">
        <v>0</v>
      </c>
      <c r="L4007">
        <v>0</v>
      </c>
      <c r="M4007">
        <v>0</v>
      </c>
    </row>
    <row r="4008" spans="2:13" x14ac:dyDescent="0.2">
      <c r="B4008">
        <v>0</v>
      </c>
      <c r="C4008">
        <v>0</v>
      </c>
      <c r="D4008">
        <v>0</v>
      </c>
      <c r="E4008">
        <v>0</v>
      </c>
      <c r="F4008">
        <v>0</v>
      </c>
      <c r="G4008">
        <v>3333333</v>
      </c>
      <c r="H4008">
        <v>0</v>
      </c>
      <c r="I4008">
        <v>0</v>
      </c>
      <c r="J4008">
        <v>0</v>
      </c>
      <c r="K4008">
        <v>0</v>
      </c>
      <c r="L4008">
        <v>0</v>
      </c>
      <c r="M4008">
        <v>0</v>
      </c>
    </row>
    <row r="4009" spans="2:13" x14ac:dyDescent="0.2">
      <c r="B4009">
        <v>0</v>
      </c>
      <c r="C4009">
        <v>0</v>
      </c>
      <c r="D4009">
        <v>0</v>
      </c>
      <c r="E4009">
        <v>0</v>
      </c>
      <c r="F4009">
        <v>0</v>
      </c>
      <c r="G4009">
        <v>3333333</v>
      </c>
      <c r="H4009">
        <v>0</v>
      </c>
      <c r="I4009">
        <v>0</v>
      </c>
      <c r="J4009">
        <v>0</v>
      </c>
      <c r="K4009">
        <v>0</v>
      </c>
      <c r="L4009">
        <v>0</v>
      </c>
      <c r="M4009">
        <v>0</v>
      </c>
    </row>
    <row r="4010" spans="2:13" x14ac:dyDescent="0.2">
      <c r="B4010">
        <v>0</v>
      </c>
      <c r="C4010">
        <v>0</v>
      </c>
      <c r="D4010">
        <v>0</v>
      </c>
      <c r="E4010">
        <v>0</v>
      </c>
      <c r="F4010">
        <v>0</v>
      </c>
      <c r="G4010">
        <v>3333333</v>
      </c>
      <c r="H4010">
        <v>0</v>
      </c>
      <c r="I4010">
        <v>0</v>
      </c>
      <c r="J4010">
        <v>0</v>
      </c>
      <c r="K4010">
        <v>0</v>
      </c>
      <c r="L4010">
        <v>0</v>
      </c>
      <c r="M4010">
        <v>0</v>
      </c>
    </row>
    <row r="4011" spans="2:13" x14ac:dyDescent="0.2">
      <c r="B4011">
        <v>0</v>
      </c>
      <c r="C4011">
        <v>0</v>
      </c>
      <c r="D4011">
        <v>0</v>
      </c>
      <c r="E4011">
        <v>0</v>
      </c>
      <c r="F4011">
        <v>0</v>
      </c>
      <c r="G4011">
        <v>3333333</v>
      </c>
      <c r="H4011">
        <v>0</v>
      </c>
      <c r="I4011">
        <v>0</v>
      </c>
      <c r="J4011">
        <v>0</v>
      </c>
      <c r="K4011">
        <v>0</v>
      </c>
      <c r="L4011">
        <v>0</v>
      </c>
      <c r="M4011">
        <v>0</v>
      </c>
    </row>
    <row r="4012" spans="2:13" x14ac:dyDescent="0.2">
      <c r="B4012">
        <v>0</v>
      </c>
      <c r="C4012">
        <v>0</v>
      </c>
      <c r="D4012">
        <v>0</v>
      </c>
      <c r="E4012">
        <v>0</v>
      </c>
      <c r="F4012">
        <v>0</v>
      </c>
      <c r="G4012">
        <v>3333333</v>
      </c>
      <c r="H4012">
        <v>0</v>
      </c>
      <c r="I4012">
        <v>0</v>
      </c>
      <c r="J4012">
        <v>0</v>
      </c>
      <c r="K4012">
        <v>0</v>
      </c>
      <c r="L4012">
        <v>0</v>
      </c>
      <c r="M4012">
        <v>0</v>
      </c>
    </row>
    <row r="4013" spans="2:13" x14ac:dyDescent="0.2">
      <c r="B4013">
        <v>0</v>
      </c>
      <c r="C4013">
        <v>0</v>
      </c>
      <c r="D4013">
        <v>0</v>
      </c>
      <c r="E4013">
        <v>0</v>
      </c>
      <c r="F4013">
        <v>0</v>
      </c>
      <c r="G4013">
        <v>3333333</v>
      </c>
      <c r="H4013">
        <v>0</v>
      </c>
      <c r="I4013">
        <v>0</v>
      </c>
      <c r="J4013">
        <v>0</v>
      </c>
      <c r="K4013">
        <v>0</v>
      </c>
      <c r="L4013">
        <v>0</v>
      </c>
      <c r="M4013">
        <v>0</v>
      </c>
    </row>
    <row r="4014" spans="2:13" x14ac:dyDescent="0.2">
      <c r="B4014">
        <v>0</v>
      </c>
      <c r="C4014">
        <v>0</v>
      </c>
      <c r="D4014">
        <v>0</v>
      </c>
      <c r="E4014">
        <v>0</v>
      </c>
      <c r="F4014">
        <v>0</v>
      </c>
      <c r="G4014">
        <v>3333333</v>
      </c>
      <c r="H4014">
        <v>0</v>
      </c>
      <c r="I4014">
        <v>0</v>
      </c>
      <c r="J4014">
        <v>0</v>
      </c>
      <c r="K4014">
        <v>0</v>
      </c>
      <c r="L4014">
        <v>0</v>
      </c>
      <c r="M4014">
        <v>0</v>
      </c>
    </row>
    <row r="4015" spans="2:13" x14ac:dyDescent="0.2">
      <c r="B4015">
        <v>0</v>
      </c>
      <c r="C4015">
        <v>0</v>
      </c>
      <c r="D4015">
        <v>0</v>
      </c>
      <c r="E4015">
        <v>0</v>
      </c>
      <c r="F4015">
        <v>0</v>
      </c>
      <c r="G4015">
        <v>3333333</v>
      </c>
      <c r="H4015">
        <v>0</v>
      </c>
      <c r="I4015">
        <v>0</v>
      </c>
      <c r="J4015">
        <v>0</v>
      </c>
      <c r="K4015">
        <v>0</v>
      </c>
      <c r="L4015">
        <v>0</v>
      </c>
      <c r="M4015">
        <v>0</v>
      </c>
    </row>
    <row r="4016" spans="2:13" x14ac:dyDescent="0.2">
      <c r="B4016">
        <v>0</v>
      </c>
      <c r="C4016">
        <v>0</v>
      </c>
      <c r="D4016">
        <v>0</v>
      </c>
      <c r="E4016">
        <v>0</v>
      </c>
      <c r="F4016">
        <v>0</v>
      </c>
      <c r="G4016">
        <v>3333333</v>
      </c>
      <c r="H4016">
        <v>0</v>
      </c>
      <c r="I4016">
        <v>0</v>
      </c>
      <c r="J4016">
        <v>0</v>
      </c>
      <c r="K4016">
        <v>0</v>
      </c>
      <c r="L4016">
        <v>0</v>
      </c>
      <c r="M4016">
        <v>0</v>
      </c>
    </row>
    <row r="4017" spans="2:13" x14ac:dyDescent="0.2">
      <c r="B4017">
        <v>0</v>
      </c>
      <c r="C4017">
        <v>0</v>
      </c>
      <c r="D4017">
        <v>0</v>
      </c>
      <c r="E4017">
        <v>0</v>
      </c>
      <c r="F4017">
        <v>0</v>
      </c>
      <c r="G4017">
        <v>3333333</v>
      </c>
      <c r="H4017">
        <v>0</v>
      </c>
      <c r="I4017">
        <v>0</v>
      </c>
      <c r="J4017">
        <v>0</v>
      </c>
      <c r="K4017">
        <v>0</v>
      </c>
      <c r="L4017">
        <v>0</v>
      </c>
      <c r="M4017">
        <v>0</v>
      </c>
    </row>
    <row r="4018" spans="2:13" x14ac:dyDescent="0.2">
      <c r="B4018">
        <v>0</v>
      </c>
      <c r="C4018">
        <v>0</v>
      </c>
      <c r="D4018">
        <v>0</v>
      </c>
      <c r="E4018">
        <v>0</v>
      </c>
      <c r="F4018">
        <v>0</v>
      </c>
      <c r="G4018">
        <v>3333333</v>
      </c>
      <c r="H4018">
        <v>0</v>
      </c>
      <c r="I4018">
        <v>0</v>
      </c>
      <c r="J4018">
        <v>0</v>
      </c>
      <c r="K4018">
        <v>0</v>
      </c>
      <c r="L4018">
        <v>0</v>
      </c>
      <c r="M4018">
        <v>0</v>
      </c>
    </row>
    <row r="4019" spans="2:13" x14ac:dyDescent="0.2">
      <c r="B4019">
        <v>0</v>
      </c>
      <c r="C4019">
        <v>0</v>
      </c>
      <c r="D4019">
        <v>0</v>
      </c>
      <c r="E4019">
        <v>0</v>
      </c>
      <c r="F4019">
        <v>0</v>
      </c>
      <c r="G4019">
        <v>3333333</v>
      </c>
      <c r="H4019">
        <v>0</v>
      </c>
      <c r="I4019">
        <v>0</v>
      </c>
      <c r="J4019">
        <v>0</v>
      </c>
      <c r="K4019">
        <v>0</v>
      </c>
      <c r="L4019">
        <v>0</v>
      </c>
      <c r="M4019">
        <v>0</v>
      </c>
    </row>
    <row r="4020" spans="2:13" x14ac:dyDescent="0.2">
      <c r="B4020">
        <v>0</v>
      </c>
      <c r="C4020">
        <v>0</v>
      </c>
      <c r="D4020">
        <v>0</v>
      </c>
      <c r="E4020">
        <v>0</v>
      </c>
      <c r="F4020">
        <v>0</v>
      </c>
      <c r="G4020">
        <v>3333333</v>
      </c>
      <c r="H4020">
        <v>0</v>
      </c>
      <c r="I4020">
        <v>0</v>
      </c>
      <c r="J4020">
        <v>0</v>
      </c>
      <c r="K4020">
        <v>0</v>
      </c>
      <c r="L4020">
        <v>0</v>
      </c>
      <c r="M4020">
        <v>0</v>
      </c>
    </row>
    <row r="4021" spans="2:13" x14ac:dyDescent="0.2">
      <c r="B4021">
        <v>0</v>
      </c>
      <c r="C4021">
        <v>0</v>
      </c>
      <c r="D4021">
        <v>0</v>
      </c>
      <c r="E4021">
        <v>0</v>
      </c>
      <c r="F4021">
        <v>0</v>
      </c>
      <c r="G4021">
        <v>3333333</v>
      </c>
      <c r="H4021">
        <v>0</v>
      </c>
      <c r="I4021">
        <v>0</v>
      </c>
      <c r="J4021">
        <v>0</v>
      </c>
      <c r="K4021">
        <v>0</v>
      </c>
      <c r="L4021">
        <v>0</v>
      </c>
      <c r="M4021">
        <v>0</v>
      </c>
    </row>
    <row r="4022" spans="2:13" x14ac:dyDescent="0.2">
      <c r="B4022">
        <v>0</v>
      </c>
      <c r="C4022">
        <v>0</v>
      </c>
      <c r="D4022">
        <v>0</v>
      </c>
      <c r="E4022">
        <v>0</v>
      </c>
      <c r="F4022">
        <v>0</v>
      </c>
      <c r="G4022">
        <v>3333333</v>
      </c>
      <c r="H4022">
        <v>0</v>
      </c>
      <c r="I4022">
        <v>0</v>
      </c>
      <c r="J4022">
        <v>0</v>
      </c>
      <c r="K4022">
        <v>0</v>
      </c>
      <c r="L4022">
        <v>0</v>
      </c>
      <c r="M4022">
        <v>0</v>
      </c>
    </row>
    <row r="4023" spans="2:13" x14ac:dyDescent="0.2">
      <c r="B4023">
        <v>0</v>
      </c>
      <c r="C4023">
        <v>0</v>
      </c>
      <c r="D4023">
        <v>0</v>
      </c>
      <c r="E4023">
        <v>0</v>
      </c>
      <c r="F4023">
        <v>0</v>
      </c>
      <c r="G4023">
        <v>3333333</v>
      </c>
      <c r="H4023">
        <v>0</v>
      </c>
      <c r="I4023">
        <v>0</v>
      </c>
      <c r="J4023">
        <v>0</v>
      </c>
      <c r="K4023">
        <v>0</v>
      </c>
      <c r="L4023">
        <v>0</v>
      </c>
      <c r="M4023">
        <v>0</v>
      </c>
    </row>
    <row r="4024" spans="2:13" x14ac:dyDescent="0.2">
      <c r="B4024">
        <v>0</v>
      </c>
      <c r="C4024">
        <v>0</v>
      </c>
      <c r="D4024">
        <v>0</v>
      </c>
      <c r="E4024">
        <v>0</v>
      </c>
      <c r="F4024">
        <v>0</v>
      </c>
      <c r="G4024">
        <v>3333333</v>
      </c>
      <c r="H4024">
        <v>0</v>
      </c>
      <c r="I4024">
        <v>0</v>
      </c>
      <c r="J4024">
        <v>0</v>
      </c>
      <c r="K4024">
        <v>0</v>
      </c>
      <c r="L4024">
        <v>0</v>
      </c>
      <c r="M4024">
        <v>0</v>
      </c>
    </row>
    <row r="4025" spans="2:13" x14ac:dyDescent="0.2">
      <c r="B4025">
        <v>0</v>
      </c>
      <c r="C4025">
        <v>0</v>
      </c>
      <c r="D4025">
        <v>0</v>
      </c>
      <c r="E4025">
        <v>0</v>
      </c>
      <c r="F4025">
        <v>0</v>
      </c>
      <c r="G4025">
        <v>3333333</v>
      </c>
      <c r="H4025">
        <v>0</v>
      </c>
      <c r="I4025">
        <v>0</v>
      </c>
      <c r="J4025">
        <v>0</v>
      </c>
      <c r="K4025">
        <v>0</v>
      </c>
      <c r="L4025">
        <v>0</v>
      </c>
      <c r="M4025">
        <v>0</v>
      </c>
    </row>
    <row r="4026" spans="2:13" x14ac:dyDescent="0.2">
      <c r="B4026">
        <v>0</v>
      </c>
      <c r="C4026">
        <v>0</v>
      </c>
      <c r="D4026">
        <v>0</v>
      </c>
      <c r="E4026">
        <v>0</v>
      </c>
      <c r="F4026">
        <v>0</v>
      </c>
      <c r="G4026">
        <v>3333333</v>
      </c>
      <c r="H4026">
        <v>0</v>
      </c>
      <c r="I4026">
        <v>0</v>
      </c>
      <c r="J4026">
        <v>0</v>
      </c>
      <c r="K4026">
        <v>0</v>
      </c>
      <c r="L4026">
        <v>0</v>
      </c>
      <c r="M4026">
        <v>0</v>
      </c>
    </row>
    <row r="4027" spans="2:13" x14ac:dyDescent="0.2">
      <c r="B4027">
        <v>0</v>
      </c>
      <c r="C4027">
        <v>0</v>
      </c>
      <c r="D4027">
        <v>0</v>
      </c>
      <c r="E4027">
        <v>0</v>
      </c>
      <c r="F4027">
        <v>0</v>
      </c>
      <c r="G4027">
        <v>3333333</v>
      </c>
      <c r="H4027">
        <v>0</v>
      </c>
      <c r="I4027">
        <v>0</v>
      </c>
      <c r="J4027">
        <v>0</v>
      </c>
      <c r="K4027">
        <v>0</v>
      </c>
      <c r="L4027">
        <v>0</v>
      </c>
      <c r="M4027">
        <v>0</v>
      </c>
    </row>
    <row r="4028" spans="2:13" x14ac:dyDescent="0.2">
      <c r="B4028">
        <v>0</v>
      </c>
      <c r="C4028">
        <v>0</v>
      </c>
      <c r="D4028">
        <v>0</v>
      </c>
      <c r="E4028">
        <v>0</v>
      </c>
      <c r="F4028">
        <v>0</v>
      </c>
      <c r="G4028">
        <v>3333333</v>
      </c>
      <c r="H4028">
        <v>0</v>
      </c>
      <c r="I4028">
        <v>0</v>
      </c>
      <c r="J4028">
        <v>0</v>
      </c>
      <c r="K4028">
        <v>0</v>
      </c>
      <c r="L4028">
        <v>0</v>
      </c>
      <c r="M4028">
        <v>0</v>
      </c>
    </row>
    <row r="4029" spans="2:13" x14ac:dyDescent="0.2">
      <c r="B4029">
        <v>0</v>
      </c>
      <c r="C4029">
        <v>0</v>
      </c>
      <c r="D4029">
        <v>0</v>
      </c>
      <c r="E4029">
        <v>0</v>
      </c>
      <c r="F4029">
        <v>0</v>
      </c>
      <c r="G4029">
        <v>3333333</v>
      </c>
      <c r="H4029">
        <v>0</v>
      </c>
      <c r="I4029">
        <v>0</v>
      </c>
      <c r="J4029">
        <v>0</v>
      </c>
      <c r="K4029">
        <v>0</v>
      </c>
      <c r="L4029">
        <v>0</v>
      </c>
      <c r="M4029">
        <v>0</v>
      </c>
    </row>
    <row r="4030" spans="2:13" x14ac:dyDescent="0.2">
      <c r="B4030">
        <v>0</v>
      </c>
      <c r="C4030">
        <v>0</v>
      </c>
      <c r="D4030">
        <v>0</v>
      </c>
      <c r="E4030">
        <v>0</v>
      </c>
      <c r="F4030">
        <v>0</v>
      </c>
      <c r="G4030">
        <v>3333333</v>
      </c>
      <c r="H4030">
        <v>0</v>
      </c>
      <c r="I4030">
        <v>0</v>
      </c>
      <c r="J4030">
        <v>0</v>
      </c>
      <c r="K4030">
        <v>0</v>
      </c>
      <c r="L4030">
        <v>0</v>
      </c>
      <c r="M4030">
        <v>0</v>
      </c>
    </row>
    <row r="4031" spans="2:13" x14ac:dyDescent="0.2">
      <c r="B4031">
        <v>0</v>
      </c>
      <c r="C4031">
        <v>0</v>
      </c>
      <c r="D4031">
        <v>0</v>
      </c>
      <c r="E4031">
        <v>0</v>
      </c>
      <c r="F4031">
        <v>0</v>
      </c>
      <c r="G4031">
        <v>3333333</v>
      </c>
      <c r="H4031">
        <v>0</v>
      </c>
      <c r="I4031">
        <v>0</v>
      </c>
      <c r="J4031">
        <v>0</v>
      </c>
      <c r="K4031">
        <v>0</v>
      </c>
      <c r="L4031">
        <v>0</v>
      </c>
      <c r="M4031">
        <v>0</v>
      </c>
    </row>
    <row r="4032" spans="2:13" x14ac:dyDescent="0.2">
      <c r="B4032">
        <v>0</v>
      </c>
      <c r="C4032">
        <v>0</v>
      </c>
      <c r="D4032">
        <v>0</v>
      </c>
      <c r="E4032">
        <v>0</v>
      </c>
      <c r="F4032">
        <v>0</v>
      </c>
      <c r="G4032">
        <v>3333333</v>
      </c>
      <c r="H4032">
        <v>0</v>
      </c>
      <c r="I4032">
        <v>0</v>
      </c>
      <c r="J4032">
        <v>0</v>
      </c>
      <c r="K4032">
        <v>0</v>
      </c>
      <c r="L4032">
        <v>0</v>
      </c>
      <c r="M4032">
        <v>0</v>
      </c>
    </row>
    <row r="4033" spans="2:13" x14ac:dyDescent="0.2">
      <c r="B4033">
        <v>0</v>
      </c>
      <c r="C4033">
        <v>0</v>
      </c>
      <c r="D4033">
        <v>0</v>
      </c>
      <c r="E4033">
        <v>0</v>
      </c>
      <c r="F4033">
        <v>0</v>
      </c>
      <c r="G4033">
        <v>3333333</v>
      </c>
      <c r="H4033">
        <v>0</v>
      </c>
      <c r="I4033">
        <v>0</v>
      </c>
      <c r="J4033">
        <v>0</v>
      </c>
      <c r="K4033">
        <v>0</v>
      </c>
      <c r="L4033">
        <v>0</v>
      </c>
      <c r="M4033">
        <v>0</v>
      </c>
    </row>
    <row r="4034" spans="2:13" x14ac:dyDescent="0.2">
      <c r="B4034">
        <v>0</v>
      </c>
      <c r="C4034">
        <v>0</v>
      </c>
      <c r="D4034">
        <v>0</v>
      </c>
      <c r="E4034">
        <v>0</v>
      </c>
      <c r="F4034">
        <v>0</v>
      </c>
      <c r="G4034">
        <v>3333333</v>
      </c>
      <c r="H4034">
        <v>0</v>
      </c>
      <c r="I4034">
        <v>0</v>
      </c>
      <c r="J4034">
        <v>0</v>
      </c>
      <c r="K4034">
        <v>0</v>
      </c>
      <c r="L4034">
        <v>0</v>
      </c>
      <c r="M4034">
        <v>0</v>
      </c>
    </row>
    <row r="4035" spans="2:13" x14ac:dyDescent="0.2">
      <c r="B4035">
        <v>0</v>
      </c>
      <c r="C4035">
        <v>0</v>
      </c>
      <c r="D4035">
        <v>0</v>
      </c>
      <c r="E4035">
        <v>0</v>
      </c>
      <c r="F4035">
        <v>0</v>
      </c>
      <c r="G4035">
        <v>3333333</v>
      </c>
      <c r="H4035">
        <v>0</v>
      </c>
      <c r="I4035">
        <v>0</v>
      </c>
      <c r="J4035">
        <v>0</v>
      </c>
      <c r="K4035">
        <v>0</v>
      </c>
      <c r="L4035">
        <v>0</v>
      </c>
      <c r="M4035">
        <v>0</v>
      </c>
    </row>
    <row r="4036" spans="2:13" x14ac:dyDescent="0.2">
      <c r="B4036">
        <v>0</v>
      </c>
      <c r="C4036">
        <v>0</v>
      </c>
      <c r="D4036">
        <v>0</v>
      </c>
      <c r="E4036">
        <v>0</v>
      </c>
      <c r="F4036">
        <v>0</v>
      </c>
      <c r="G4036">
        <v>3333333</v>
      </c>
      <c r="H4036">
        <v>0</v>
      </c>
      <c r="I4036">
        <v>0</v>
      </c>
      <c r="J4036">
        <v>0</v>
      </c>
      <c r="K4036">
        <v>0</v>
      </c>
      <c r="L4036">
        <v>0</v>
      </c>
      <c r="M4036">
        <v>0</v>
      </c>
    </row>
    <row r="4037" spans="2:13" x14ac:dyDescent="0.2">
      <c r="B4037">
        <v>0</v>
      </c>
      <c r="C4037">
        <v>0</v>
      </c>
      <c r="D4037">
        <v>0</v>
      </c>
      <c r="E4037">
        <v>0</v>
      </c>
      <c r="F4037">
        <v>0</v>
      </c>
      <c r="G4037">
        <v>3333333</v>
      </c>
      <c r="H4037">
        <v>0</v>
      </c>
      <c r="I4037">
        <v>0</v>
      </c>
      <c r="J4037">
        <v>0</v>
      </c>
      <c r="K4037">
        <v>0</v>
      </c>
      <c r="L4037">
        <v>0</v>
      </c>
      <c r="M4037">
        <v>0</v>
      </c>
    </row>
    <row r="4038" spans="2:13" x14ac:dyDescent="0.2">
      <c r="B4038">
        <v>0</v>
      </c>
      <c r="C4038">
        <v>0</v>
      </c>
      <c r="D4038">
        <v>0</v>
      </c>
      <c r="E4038">
        <v>0</v>
      </c>
      <c r="F4038">
        <v>0</v>
      </c>
      <c r="G4038">
        <v>3333333</v>
      </c>
      <c r="H4038">
        <v>0</v>
      </c>
      <c r="I4038">
        <v>0</v>
      </c>
      <c r="J4038">
        <v>0</v>
      </c>
      <c r="K4038">
        <v>0</v>
      </c>
      <c r="L4038">
        <v>0</v>
      </c>
      <c r="M4038">
        <v>0</v>
      </c>
    </row>
    <row r="4039" spans="2:13" x14ac:dyDescent="0.2">
      <c r="B4039">
        <v>0</v>
      </c>
      <c r="C4039">
        <v>0</v>
      </c>
      <c r="D4039">
        <v>0</v>
      </c>
      <c r="E4039">
        <v>0</v>
      </c>
      <c r="F4039">
        <v>0</v>
      </c>
      <c r="G4039">
        <v>3333333</v>
      </c>
      <c r="H4039">
        <v>0</v>
      </c>
      <c r="I4039">
        <v>0</v>
      </c>
      <c r="J4039">
        <v>0</v>
      </c>
      <c r="K4039">
        <v>0</v>
      </c>
      <c r="L4039">
        <v>0</v>
      </c>
      <c r="M4039">
        <v>0</v>
      </c>
    </row>
    <row r="4040" spans="2:13" x14ac:dyDescent="0.2">
      <c r="B4040">
        <v>0</v>
      </c>
      <c r="C4040">
        <v>0</v>
      </c>
      <c r="D4040">
        <v>0</v>
      </c>
      <c r="E4040">
        <v>0</v>
      </c>
      <c r="F4040">
        <v>0</v>
      </c>
      <c r="G4040">
        <v>3333333</v>
      </c>
      <c r="H4040">
        <v>0</v>
      </c>
      <c r="I4040">
        <v>0</v>
      </c>
      <c r="J4040">
        <v>0</v>
      </c>
      <c r="K4040">
        <v>0</v>
      </c>
      <c r="L4040">
        <v>0</v>
      </c>
      <c r="M4040">
        <v>0</v>
      </c>
    </row>
    <row r="4041" spans="2:13" x14ac:dyDescent="0.2">
      <c r="B4041">
        <v>0</v>
      </c>
      <c r="C4041">
        <v>0</v>
      </c>
      <c r="D4041">
        <v>0</v>
      </c>
      <c r="E4041">
        <v>0</v>
      </c>
      <c r="F4041">
        <v>0</v>
      </c>
      <c r="G4041">
        <v>3333333</v>
      </c>
      <c r="H4041">
        <v>0</v>
      </c>
      <c r="I4041">
        <v>0</v>
      </c>
      <c r="J4041">
        <v>0</v>
      </c>
      <c r="K4041">
        <v>0</v>
      </c>
      <c r="L4041">
        <v>0</v>
      </c>
      <c r="M4041">
        <v>0</v>
      </c>
    </row>
    <row r="4042" spans="2:13" x14ac:dyDescent="0.2">
      <c r="B4042">
        <v>0</v>
      </c>
      <c r="C4042">
        <v>0</v>
      </c>
      <c r="D4042">
        <v>0</v>
      </c>
      <c r="E4042">
        <v>0</v>
      </c>
      <c r="F4042">
        <v>0</v>
      </c>
      <c r="G4042">
        <v>3333333</v>
      </c>
      <c r="H4042">
        <v>0</v>
      </c>
      <c r="I4042">
        <v>0</v>
      </c>
      <c r="J4042">
        <v>0</v>
      </c>
      <c r="K4042">
        <v>0</v>
      </c>
      <c r="L4042">
        <v>0</v>
      </c>
      <c r="M4042">
        <v>0</v>
      </c>
    </row>
    <row r="4043" spans="2:13" x14ac:dyDescent="0.2">
      <c r="B4043">
        <v>0</v>
      </c>
      <c r="C4043">
        <v>0</v>
      </c>
      <c r="D4043">
        <v>0</v>
      </c>
      <c r="E4043">
        <v>0</v>
      </c>
      <c r="F4043">
        <v>0</v>
      </c>
      <c r="G4043">
        <v>3333333</v>
      </c>
      <c r="H4043">
        <v>0</v>
      </c>
      <c r="I4043">
        <v>0</v>
      </c>
      <c r="J4043">
        <v>0</v>
      </c>
      <c r="K4043">
        <v>0</v>
      </c>
      <c r="L4043">
        <v>0</v>
      </c>
      <c r="M4043">
        <v>0</v>
      </c>
    </row>
    <row r="4044" spans="2:13" x14ac:dyDescent="0.2">
      <c r="B4044">
        <v>0</v>
      </c>
      <c r="C4044">
        <v>0</v>
      </c>
      <c r="D4044">
        <v>0</v>
      </c>
      <c r="E4044">
        <v>0</v>
      </c>
      <c r="F4044">
        <v>0</v>
      </c>
      <c r="G4044">
        <v>3333333</v>
      </c>
      <c r="H4044">
        <v>0</v>
      </c>
      <c r="I4044">
        <v>0</v>
      </c>
      <c r="J4044">
        <v>0</v>
      </c>
      <c r="K4044">
        <v>0</v>
      </c>
      <c r="L4044">
        <v>0</v>
      </c>
      <c r="M4044">
        <v>0</v>
      </c>
    </row>
    <row r="4045" spans="2:13" x14ac:dyDescent="0.2">
      <c r="B4045">
        <v>0</v>
      </c>
      <c r="C4045">
        <v>0</v>
      </c>
      <c r="D4045">
        <v>0</v>
      </c>
      <c r="E4045">
        <v>0</v>
      </c>
      <c r="F4045">
        <v>0</v>
      </c>
      <c r="G4045">
        <v>3333333</v>
      </c>
      <c r="H4045">
        <v>0</v>
      </c>
      <c r="I4045">
        <v>0</v>
      </c>
      <c r="J4045">
        <v>0</v>
      </c>
      <c r="K4045">
        <v>0</v>
      </c>
      <c r="L4045">
        <v>0</v>
      </c>
      <c r="M4045">
        <v>0</v>
      </c>
    </row>
    <row r="4046" spans="2:13" x14ac:dyDescent="0.2">
      <c r="B4046">
        <v>0</v>
      </c>
      <c r="C4046">
        <v>0</v>
      </c>
      <c r="D4046">
        <v>0</v>
      </c>
      <c r="E4046">
        <v>0</v>
      </c>
      <c r="F4046">
        <v>0</v>
      </c>
      <c r="G4046">
        <v>3333333</v>
      </c>
      <c r="H4046">
        <v>0</v>
      </c>
      <c r="I4046">
        <v>0</v>
      </c>
      <c r="J4046">
        <v>0</v>
      </c>
      <c r="K4046">
        <v>0</v>
      </c>
      <c r="L4046">
        <v>0</v>
      </c>
      <c r="M4046">
        <v>0</v>
      </c>
    </row>
    <row r="4047" spans="2:13" x14ac:dyDescent="0.2">
      <c r="B4047">
        <v>0</v>
      </c>
      <c r="C4047">
        <v>0</v>
      </c>
      <c r="D4047">
        <v>0</v>
      </c>
      <c r="E4047">
        <v>0</v>
      </c>
      <c r="F4047">
        <v>0</v>
      </c>
      <c r="G4047">
        <v>3333333</v>
      </c>
      <c r="H4047">
        <v>0</v>
      </c>
      <c r="I4047">
        <v>0</v>
      </c>
      <c r="J4047">
        <v>0</v>
      </c>
      <c r="K4047">
        <v>0</v>
      </c>
      <c r="L4047">
        <v>0</v>
      </c>
      <c r="M4047">
        <v>0</v>
      </c>
    </row>
    <row r="4048" spans="2:13" x14ac:dyDescent="0.2">
      <c r="B4048">
        <v>0</v>
      </c>
      <c r="C4048">
        <v>0</v>
      </c>
      <c r="D4048">
        <v>0</v>
      </c>
      <c r="E4048">
        <v>0</v>
      </c>
      <c r="F4048">
        <v>0</v>
      </c>
      <c r="G4048">
        <v>3333333</v>
      </c>
      <c r="H4048">
        <v>0</v>
      </c>
      <c r="I4048">
        <v>0</v>
      </c>
      <c r="J4048">
        <v>0</v>
      </c>
      <c r="K4048">
        <v>0</v>
      </c>
      <c r="L4048">
        <v>0</v>
      </c>
      <c r="M4048">
        <v>0</v>
      </c>
    </row>
    <row r="4049" spans="2:13" x14ac:dyDescent="0.2">
      <c r="B4049">
        <v>0</v>
      </c>
      <c r="C4049">
        <v>0</v>
      </c>
      <c r="D4049">
        <v>0</v>
      </c>
      <c r="E4049">
        <v>0</v>
      </c>
      <c r="F4049">
        <v>0</v>
      </c>
      <c r="G4049">
        <v>3333333</v>
      </c>
      <c r="H4049">
        <v>0</v>
      </c>
      <c r="I4049">
        <v>0</v>
      </c>
      <c r="J4049">
        <v>0</v>
      </c>
      <c r="K4049">
        <v>0</v>
      </c>
      <c r="L4049">
        <v>0</v>
      </c>
      <c r="M4049">
        <v>0</v>
      </c>
    </row>
    <row r="4050" spans="2:13" x14ac:dyDescent="0.2">
      <c r="B4050">
        <v>0</v>
      </c>
      <c r="C4050">
        <v>0</v>
      </c>
      <c r="D4050">
        <v>0</v>
      </c>
      <c r="E4050">
        <v>0</v>
      </c>
      <c r="F4050">
        <v>0</v>
      </c>
      <c r="G4050">
        <v>3333333</v>
      </c>
      <c r="H4050">
        <v>0</v>
      </c>
      <c r="I4050">
        <v>0</v>
      </c>
      <c r="J4050">
        <v>0</v>
      </c>
      <c r="K4050">
        <v>0</v>
      </c>
      <c r="L4050">
        <v>0</v>
      </c>
      <c r="M4050">
        <v>0</v>
      </c>
    </row>
    <row r="4051" spans="2:13" x14ac:dyDescent="0.2">
      <c r="B4051">
        <v>0</v>
      </c>
      <c r="C4051">
        <v>0</v>
      </c>
      <c r="D4051">
        <v>0</v>
      </c>
      <c r="E4051">
        <v>0</v>
      </c>
      <c r="F4051">
        <v>0</v>
      </c>
      <c r="G4051">
        <v>3333333</v>
      </c>
      <c r="H4051">
        <v>0</v>
      </c>
      <c r="I4051">
        <v>0</v>
      </c>
      <c r="J4051">
        <v>0</v>
      </c>
      <c r="K4051">
        <v>0</v>
      </c>
      <c r="L4051">
        <v>0</v>
      </c>
      <c r="M4051">
        <v>0</v>
      </c>
    </row>
    <row r="4052" spans="2:13" x14ac:dyDescent="0.2">
      <c r="B4052">
        <v>0</v>
      </c>
      <c r="C4052">
        <v>0</v>
      </c>
      <c r="D4052">
        <v>0</v>
      </c>
      <c r="E4052">
        <v>0</v>
      </c>
      <c r="F4052">
        <v>0</v>
      </c>
      <c r="G4052">
        <v>3333333</v>
      </c>
      <c r="H4052">
        <v>0</v>
      </c>
      <c r="I4052">
        <v>0</v>
      </c>
      <c r="J4052">
        <v>0</v>
      </c>
      <c r="K4052">
        <v>0</v>
      </c>
      <c r="L4052">
        <v>0</v>
      </c>
      <c r="M4052">
        <v>0</v>
      </c>
    </row>
    <row r="4053" spans="2:13" x14ac:dyDescent="0.2">
      <c r="B4053">
        <v>0</v>
      </c>
      <c r="C4053">
        <v>0</v>
      </c>
      <c r="D4053">
        <v>0</v>
      </c>
      <c r="E4053">
        <v>0</v>
      </c>
      <c r="F4053">
        <v>0</v>
      </c>
      <c r="G4053">
        <v>3333333</v>
      </c>
      <c r="H4053">
        <v>0</v>
      </c>
      <c r="I4053">
        <v>0</v>
      </c>
      <c r="J4053">
        <v>0</v>
      </c>
      <c r="K4053">
        <v>0</v>
      </c>
      <c r="L4053">
        <v>0</v>
      </c>
      <c r="M4053">
        <v>0</v>
      </c>
    </row>
    <row r="4054" spans="2:13" x14ac:dyDescent="0.2">
      <c r="B4054">
        <v>0</v>
      </c>
      <c r="C4054">
        <v>0</v>
      </c>
      <c r="D4054">
        <v>0</v>
      </c>
      <c r="E4054">
        <v>0</v>
      </c>
      <c r="F4054">
        <v>0</v>
      </c>
      <c r="G4054">
        <v>3333333</v>
      </c>
      <c r="H4054">
        <v>0</v>
      </c>
      <c r="I4054">
        <v>0</v>
      </c>
      <c r="J4054">
        <v>0</v>
      </c>
      <c r="K4054">
        <v>0</v>
      </c>
      <c r="L4054">
        <v>0</v>
      </c>
      <c r="M4054">
        <v>0</v>
      </c>
    </row>
    <row r="4055" spans="2:13" x14ac:dyDescent="0.2">
      <c r="B4055">
        <v>0</v>
      </c>
      <c r="C4055">
        <v>0</v>
      </c>
      <c r="D4055">
        <v>0</v>
      </c>
      <c r="E4055">
        <v>0</v>
      </c>
      <c r="F4055">
        <v>0</v>
      </c>
      <c r="G4055">
        <v>3333333</v>
      </c>
      <c r="H4055">
        <v>0</v>
      </c>
      <c r="I4055">
        <v>0</v>
      </c>
      <c r="J4055">
        <v>0</v>
      </c>
      <c r="K4055">
        <v>0</v>
      </c>
      <c r="L4055">
        <v>0</v>
      </c>
      <c r="M4055">
        <v>0</v>
      </c>
    </row>
    <row r="4056" spans="2:13" x14ac:dyDescent="0.2">
      <c r="B4056">
        <v>0</v>
      </c>
      <c r="C4056">
        <v>0</v>
      </c>
      <c r="D4056">
        <v>0</v>
      </c>
      <c r="E4056">
        <v>0</v>
      </c>
      <c r="F4056">
        <v>0</v>
      </c>
      <c r="G4056">
        <v>3333333</v>
      </c>
      <c r="H4056">
        <v>0</v>
      </c>
      <c r="I4056">
        <v>0</v>
      </c>
      <c r="J4056">
        <v>0</v>
      </c>
      <c r="K4056">
        <v>0</v>
      </c>
      <c r="L4056">
        <v>0</v>
      </c>
      <c r="M4056">
        <v>0</v>
      </c>
    </row>
    <row r="4057" spans="2:13" x14ac:dyDescent="0.2">
      <c r="B4057">
        <v>0</v>
      </c>
      <c r="C4057">
        <v>0</v>
      </c>
      <c r="D4057">
        <v>0</v>
      </c>
      <c r="E4057">
        <v>0</v>
      </c>
      <c r="F4057">
        <v>0</v>
      </c>
      <c r="G4057">
        <v>3333333</v>
      </c>
      <c r="H4057">
        <v>0</v>
      </c>
      <c r="I4057">
        <v>0</v>
      </c>
      <c r="J4057">
        <v>0</v>
      </c>
      <c r="K4057">
        <v>0</v>
      </c>
      <c r="L4057">
        <v>0</v>
      </c>
      <c r="M4057">
        <v>0</v>
      </c>
    </row>
    <row r="4058" spans="2:13" x14ac:dyDescent="0.2">
      <c r="B4058">
        <v>0</v>
      </c>
      <c r="C4058">
        <v>0</v>
      </c>
      <c r="D4058">
        <v>0</v>
      </c>
      <c r="E4058">
        <v>0</v>
      </c>
      <c r="F4058">
        <v>0</v>
      </c>
      <c r="G4058">
        <v>3333333</v>
      </c>
      <c r="H4058">
        <v>0</v>
      </c>
      <c r="I4058">
        <v>0</v>
      </c>
      <c r="J4058">
        <v>0</v>
      </c>
      <c r="K4058">
        <v>0</v>
      </c>
      <c r="L4058">
        <v>0</v>
      </c>
      <c r="M4058">
        <v>0</v>
      </c>
    </row>
    <row r="4059" spans="2:13" x14ac:dyDescent="0.2">
      <c r="B4059">
        <v>0</v>
      </c>
      <c r="C4059">
        <v>0</v>
      </c>
      <c r="D4059">
        <v>0</v>
      </c>
      <c r="E4059">
        <v>0</v>
      </c>
      <c r="F4059">
        <v>0</v>
      </c>
      <c r="G4059">
        <v>3333333</v>
      </c>
      <c r="H4059">
        <v>0</v>
      </c>
      <c r="I4059">
        <v>0</v>
      </c>
      <c r="J4059">
        <v>0</v>
      </c>
      <c r="K4059">
        <v>0</v>
      </c>
      <c r="L4059">
        <v>0</v>
      </c>
      <c r="M4059">
        <v>0</v>
      </c>
    </row>
    <row r="4060" spans="2:13" x14ac:dyDescent="0.2">
      <c r="B4060">
        <v>0</v>
      </c>
      <c r="C4060">
        <v>0</v>
      </c>
      <c r="D4060">
        <v>0</v>
      </c>
      <c r="E4060">
        <v>0</v>
      </c>
      <c r="F4060">
        <v>0</v>
      </c>
      <c r="G4060">
        <v>3333333</v>
      </c>
      <c r="H4060">
        <v>0</v>
      </c>
      <c r="I4060">
        <v>0</v>
      </c>
      <c r="J4060">
        <v>0</v>
      </c>
      <c r="K4060">
        <v>0</v>
      </c>
      <c r="L4060">
        <v>0</v>
      </c>
      <c r="M4060">
        <v>0</v>
      </c>
    </row>
    <row r="4061" spans="2:13" x14ac:dyDescent="0.2">
      <c r="B4061">
        <v>0</v>
      </c>
      <c r="C4061">
        <v>0</v>
      </c>
      <c r="D4061">
        <v>0</v>
      </c>
      <c r="E4061">
        <v>0</v>
      </c>
      <c r="F4061">
        <v>0</v>
      </c>
      <c r="G4061">
        <v>3333333</v>
      </c>
      <c r="H4061">
        <v>0</v>
      </c>
      <c r="I4061">
        <v>0</v>
      </c>
      <c r="J4061">
        <v>0</v>
      </c>
      <c r="K4061">
        <v>0</v>
      </c>
      <c r="L4061">
        <v>0</v>
      </c>
      <c r="M4061">
        <v>0</v>
      </c>
    </row>
    <row r="4062" spans="2:13" x14ac:dyDescent="0.2">
      <c r="B4062">
        <v>0</v>
      </c>
      <c r="C4062">
        <v>0</v>
      </c>
      <c r="D4062">
        <v>0</v>
      </c>
      <c r="E4062">
        <v>0</v>
      </c>
      <c r="F4062">
        <v>0</v>
      </c>
      <c r="G4062">
        <v>3333333</v>
      </c>
      <c r="H4062">
        <v>0</v>
      </c>
      <c r="I4062">
        <v>0</v>
      </c>
      <c r="J4062">
        <v>0</v>
      </c>
      <c r="K4062">
        <v>0</v>
      </c>
      <c r="L4062">
        <v>0</v>
      </c>
      <c r="M4062">
        <v>0</v>
      </c>
    </row>
    <row r="4063" spans="2:13" x14ac:dyDescent="0.2">
      <c r="B4063">
        <v>0</v>
      </c>
      <c r="C4063">
        <v>0</v>
      </c>
      <c r="D4063">
        <v>0</v>
      </c>
      <c r="E4063">
        <v>0</v>
      </c>
      <c r="F4063">
        <v>0</v>
      </c>
      <c r="G4063">
        <v>3333333</v>
      </c>
      <c r="H4063">
        <v>0</v>
      </c>
      <c r="I4063">
        <v>0</v>
      </c>
      <c r="J4063">
        <v>0</v>
      </c>
      <c r="K4063">
        <v>0</v>
      </c>
      <c r="L4063">
        <v>0</v>
      </c>
      <c r="M4063">
        <v>0</v>
      </c>
    </row>
    <row r="4064" spans="2:13" x14ac:dyDescent="0.2">
      <c r="B4064">
        <v>0</v>
      </c>
      <c r="C4064">
        <v>0</v>
      </c>
      <c r="D4064">
        <v>0</v>
      </c>
      <c r="E4064">
        <v>0</v>
      </c>
      <c r="F4064">
        <v>0</v>
      </c>
      <c r="G4064">
        <v>3333333</v>
      </c>
      <c r="H4064">
        <v>0</v>
      </c>
      <c r="I4064">
        <v>0</v>
      </c>
      <c r="J4064">
        <v>0</v>
      </c>
      <c r="K4064">
        <v>0</v>
      </c>
      <c r="L4064">
        <v>0</v>
      </c>
      <c r="M4064">
        <v>0</v>
      </c>
    </row>
    <row r="4065" spans="2:13" x14ac:dyDescent="0.2">
      <c r="B4065">
        <v>0</v>
      </c>
      <c r="C4065">
        <v>0</v>
      </c>
      <c r="D4065">
        <v>0</v>
      </c>
      <c r="E4065">
        <v>0</v>
      </c>
      <c r="F4065">
        <v>0</v>
      </c>
      <c r="G4065">
        <v>3333333</v>
      </c>
      <c r="H4065">
        <v>0</v>
      </c>
      <c r="I4065">
        <v>0</v>
      </c>
      <c r="J4065">
        <v>0</v>
      </c>
      <c r="K4065">
        <v>0</v>
      </c>
      <c r="L4065">
        <v>0</v>
      </c>
      <c r="M4065">
        <v>0</v>
      </c>
    </row>
    <row r="4066" spans="2:13" x14ac:dyDescent="0.2">
      <c r="B4066">
        <v>0</v>
      </c>
      <c r="C4066">
        <v>0</v>
      </c>
      <c r="D4066">
        <v>0</v>
      </c>
      <c r="E4066">
        <v>0</v>
      </c>
      <c r="F4066">
        <v>0</v>
      </c>
      <c r="G4066">
        <v>3333333</v>
      </c>
      <c r="H4066">
        <v>0</v>
      </c>
      <c r="I4066">
        <v>0</v>
      </c>
      <c r="J4066">
        <v>0</v>
      </c>
      <c r="K4066">
        <v>0</v>
      </c>
      <c r="L4066">
        <v>0</v>
      </c>
      <c r="M4066">
        <v>0</v>
      </c>
    </row>
    <row r="4067" spans="2:13" x14ac:dyDescent="0.2">
      <c r="B4067">
        <v>0</v>
      </c>
      <c r="C4067">
        <v>0</v>
      </c>
      <c r="D4067">
        <v>0</v>
      </c>
      <c r="E4067">
        <v>0</v>
      </c>
      <c r="F4067">
        <v>0</v>
      </c>
      <c r="G4067">
        <v>3333333</v>
      </c>
      <c r="H4067">
        <v>0</v>
      </c>
      <c r="I4067">
        <v>0</v>
      </c>
      <c r="J4067">
        <v>0</v>
      </c>
      <c r="K4067">
        <v>0</v>
      </c>
      <c r="L4067">
        <v>0</v>
      </c>
      <c r="M4067">
        <v>0</v>
      </c>
    </row>
    <row r="4068" spans="2:13" x14ac:dyDescent="0.2">
      <c r="B4068">
        <v>0</v>
      </c>
      <c r="C4068">
        <v>0</v>
      </c>
      <c r="D4068">
        <v>0</v>
      </c>
      <c r="E4068">
        <v>0</v>
      </c>
      <c r="F4068">
        <v>0</v>
      </c>
      <c r="G4068">
        <v>3333333</v>
      </c>
      <c r="H4068">
        <v>0</v>
      </c>
      <c r="I4068">
        <v>0</v>
      </c>
      <c r="J4068">
        <v>0</v>
      </c>
      <c r="K4068">
        <v>0</v>
      </c>
      <c r="L4068">
        <v>0</v>
      </c>
      <c r="M4068">
        <v>0</v>
      </c>
    </row>
    <row r="4069" spans="2:13" x14ac:dyDescent="0.2">
      <c r="B4069">
        <v>0</v>
      </c>
      <c r="C4069">
        <v>0</v>
      </c>
      <c r="D4069">
        <v>0</v>
      </c>
      <c r="E4069">
        <v>0</v>
      </c>
      <c r="F4069">
        <v>0</v>
      </c>
      <c r="G4069">
        <v>3333333</v>
      </c>
      <c r="H4069">
        <v>0</v>
      </c>
      <c r="I4069">
        <v>0</v>
      </c>
      <c r="J4069">
        <v>0</v>
      </c>
      <c r="K4069">
        <v>0</v>
      </c>
      <c r="L4069">
        <v>0</v>
      </c>
      <c r="M4069">
        <v>0</v>
      </c>
    </row>
    <row r="4070" spans="2:13" x14ac:dyDescent="0.2">
      <c r="B4070">
        <v>0</v>
      </c>
      <c r="C4070">
        <v>0</v>
      </c>
      <c r="D4070">
        <v>0</v>
      </c>
      <c r="E4070">
        <v>0</v>
      </c>
      <c r="F4070">
        <v>0</v>
      </c>
      <c r="G4070">
        <v>3333333</v>
      </c>
      <c r="H4070">
        <v>0</v>
      </c>
      <c r="I4070">
        <v>0</v>
      </c>
      <c r="J4070">
        <v>0</v>
      </c>
      <c r="K4070">
        <v>0</v>
      </c>
      <c r="L4070">
        <v>0</v>
      </c>
      <c r="M4070">
        <v>0</v>
      </c>
    </row>
    <row r="4071" spans="2:13" x14ac:dyDescent="0.2">
      <c r="B4071">
        <v>0</v>
      </c>
      <c r="C4071">
        <v>0</v>
      </c>
      <c r="D4071">
        <v>0</v>
      </c>
      <c r="E4071">
        <v>0</v>
      </c>
      <c r="F4071">
        <v>0</v>
      </c>
      <c r="G4071">
        <v>3333333</v>
      </c>
      <c r="H4071">
        <v>0</v>
      </c>
      <c r="I4071">
        <v>0</v>
      </c>
      <c r="J4071">
        <v>0</v>
      </c>
      <c r="K4071">
        <v>0</v>
      </c>
      <c r="L4071">
        <v>0</v>
      </c>
      <c r="M4071">
        <v>0</v>
      </c>
    </row>
    <row r="4072" spans="2:13" x14ac:dyDescent="0.2">
      <c r="B4072">
        <v>0</v>
      </c>
      <c r="C4072">
        <v>0</v>
      </c>
      <c r="D4072">
        <v>0</v>
      </c>
      <c r="E4072">
        <v>0</v>
      </c>
      <c r="F4072">
        <v>0</v>
      </c>
      <c r="G4072">
        <v>3333333</v>
      </c>
      <c r="H4072">
        <v>0</v>
      </c>
      <c r="I4072">
        <v>0</v>
      </c>
      <c r="J4072">
        <v>0</v>
      </c>
      <c r="K4072">
        <v>0</v>
      </c>
      <c r="L4072">
        <v>0</v>
      </c>
      <c r="M4072">
        <v>0</v>
      </c>
    </row>
    <row r="4073" spans="2:13" x14ac:dyDescent="0.2">
      <c r="B4073">
        <v>0</v>
      </c>
      <c r="C4073">
        <v>0</v>
      </c>
      <c r="D4073">
        <v>0</v>
      </c>
      <c r="E4073">
        <v>0</v>
      </c>
      <c r="F4073">
        <v>0</v>
      </c>
      <c r="G4073">
        <v>3333333</v>
      </c>
      <c r="H4073">
        <v>0</v>
      </c>
      <c r="I4073">
        <v>0</v>
      </c>
      <c r="J4073">
        <v>0</v>
      </c>
      <c r="K4073">
        <v>0</v>
      </c>
      <c r="L4073">
        <v>0</v>
      </c>
      <c r="M4073">
        <v>0</v>
      </c>
    </row>
    <row r="4074" spans="2:13" x14ac:dyDescent="0.2">
      <c r="B4074">
        <v>0</v>
      </c>
      <c r="C4074">
        <v>0</v>
      </c>
      <c r="D4074">
        <v>0</v>
      </c>
      <c r="E4074">
        <v>0</v>
      </c>
      <c r="F4074">
        <v>0</v>
      </c>
      <c r="G4074">
        <v>3333333</v>
      </c>
      <c r="H4074">
        <v>0</v>
      </c>
      <c r="I4074">
        <v>0</v>
      </c>
      <c r="J4074">
        <v>0</v>
      </c>
      <c r="K4074">
        <v>0</v>
      </c>
      <c r="L4074">
        <v>0</v>
      </c>
      <c r="M4074">
        <v>0</v>
      </c>
    </row>
    <row r="4075" spans="2:13" x14ac:dyDescent="0.2">
      <c r="B4075">
        <v>0</v>
      </c>
      <c r="C4075">
        <v>0</v>
      </c>
      <c r="D4075">
        <v>0</v>
      </c>
      <c r="E4075">
        <v>0</v>
      </c>
      <c r="F4075">
        <v>0</v>
      </c>
      <c r="G4075">
        <v>3333333</v>
      </c>
      <c r="H4075">
        <v>0</v>
      </c>
      <c r="I4075">
        <v>0</v>
      </c>
      <c r="J4075">
        <v>0</v>
      </c>
      <c r="K4075">
        <v>0</v>
      </c>
      <c r="L4075">
        <v>0</v>
      </c>
      <c r="M4075">
        <v>0</v>
      </c>
    </row>
    <row r="4076" spans="2:13" x14ac:dyDescent="0.2">
      <c r="B4076">
        <v>0</v>
      </c>
      <c r="C4076">
        <v>0</v>
      </c>
      <c r="D4076">
        <v>0</v>
      </c>
      <c r="E4076">
        <v>0</v>
      </c>
      <c r="F4076">
        <v>0</v>
      </c>
      <c r="G4076">
        <v>3333333</v>
      </c>
      <c r="H4076">
        <v>0</v>
      </c>
      <c r="I4076">
        <v>0</v>
      </c>
      <c r="J4076">
        <v>0</v>
      </c>
      <c r="K4076">
        <v>0</v>
      </c>
      <c r="L4076">
        <v>0</v>
      </c>
      <c r="M4076">
        <v>0</v>
      </c>
    </row>
    <row r="4077" spans="2:13" x14ac:dyDescent="0.2">
      <c r="B4077">
        <v>0</v>
      </c>
      <c r="C4077">
        <v>0</v>
      </c>
      <c r="D4077">
        <v>0</v>
      </c>
      <c r="E4077">
        <v>0</v>
      </c>
      <c r="F4077">
        <v>0</v>
      </c>
      <c r="G4077">
        <v>3333333</v>
      </c>
      <c r="H4077">
        <v>0</v>
      </c>
      <c r="I4077">
        <v>0</v>
      </c>
      <c r="J4077">
        <v>0</v>
      </c>
      <c r="K4077">
        <v>0</v>
      </c>
      <c r="L4077">
        <v>0</v>
      </c>
      <c r="M4077">
        <v>0</v>
      </c>
    </row>
    <row r="4078" spans="2:13" x14ac:dyDescent="0.2">
      <c r="B4078">
        <v>0</v>
      </c>
      <c r="C4078">
        <v>0</v>
      </c>
      <c r="D4078">
        <v>0</v>
      </c>
      <c r="E4078">
        <v>0</v>
      </c>
      <c r="F4078">
        <v>0</v>
      </c>
      <c r="G4078">
        <v>3333333</v>
      </c>
      <c r="H4078">
        <v>0</v>
      </c>
      <c r="I4078">
        <v>0</v>
      </c>
      <c r="J4078">
        <v>0</v>
      </c>
      <c r="K4078">
        <v>0</v>
      </c>
      <c r="L4078">
        <v>0</v>
      </c>
      <c r="M4078">
        <v>0</v>
      </c>
    </row>
    <row r="4079" spans="2:13" x14ac:dyDescent="0.2">
      <c r="B4079">
        <v>0</v>
      </c>
      <c r="C4079">
        <v>0</v>
      </c>
      <c r="D4079">
        <v>0</v>
      </c>
      <c r="E4079">
        <v>0</v>
      </c>
      <c r="F4079">
        <v>0</v>
      </c>
      <c r="G4079">
        <v>3333333</v>
      </c>
      <c r="H4079">
        <v>0</v>
      </c>
      <c r="I4079">
        <v>0</v>
      </c>
      <c r="J4079">
        <v>0</v>
      </c>
      <c r="K4079">
        <v>0</v>
      </c>
      <c r="L4079">
        <v>0</v>
      </c>
      <c r="M4079">
        <v>0</v>
      </c>
    </row>
    <row r="4080" spans="2:13" x14ac:dyDescent="0.2">
      <c r="B4080">
        <v>0</v>
      </c>
      <c r="C4080">
        <v>0</v>
      </c>
      <c r="D4080">
        <v>0</v>
      </c>
      <c r="E4080">
        <v>0</v>
      </c>
      <c r="F4080">
        <v>0</v>
      </c>
      <c r="G4080">
        <v>3333333</v>
      </c>
      <c r="H4080">
        <v>0</v>
      </c>
      <c r="I4080">
        <v>0</v>
      </c>
      <c r="J4080">
        <v>0</v>
      </c>
      <c r="K4080">
        <v>0</v>
      </c>
      <c r="L4080">
        <v>0</v>
      </c>
      <c r="M4080">
        <v>0</v>
      </c>
    </row>
    <row r="4081" spans="2:13" x14ac:dyDescent="0.2">
      <c r="B4081">
        <v>0</v>
      </c>
      <c r="C4081">
        <v>0</v>
      </c>
      <c r="D4081">
        <v>0</v>
      </c>
      <c r="E4081">
        <v>0</v>
      </c>
      <c r="F4081">
        <v>0</v>
      </c>
      <c r="G4081">
        <v>3333333</v>
      </c>
      <c r="H4081">
        <v>0</v>
      </c>
      <c r="I4081">
        <v>0</v>
      </c>
      <c r="J4081">
        <v>0</v>
      </c>
      <c r="K4081">
        <v>0</v>
      </c>
      <c r="L4081">
        <v>0</v>
      </c>
      <c r="M4081">
        <v>0</v>
      </c>
    </row>
    <row r="4082" spans="2:13" x14ac:dyDescent="0.2">
      <c r="B4082">
        <v>0</v>
      </c>
      <c r="C4082">
        <v>0</v>
      </c>
      <c r="D4082">
        <v>0</v>
      </c>
      <c r="E4082">
        <v>0</v>
      </c>
      <c r="F4082">
        <v>0</v>
      </c>
      <c r="G4082">
        <v>3333333</v>
      </c>
      <c r="H4082">
        <v>0</v>
      </c>
      <c r="I4082">
        <v>0</v>
      </c>
      <c r="J4082">
        <v>0</v>
      </c>
      <c r="K4082">
        <v>0</v>
      </c>
      <c r="L4082">
        <v>0</v>
      </c>
      <c r="M4082">
        <v>0</v>
      </c>
    </row>
    <row r="4083" spans="2:13" x14ac:dyDescent="0.2">
      <c r="B4083">
        <v>0</v>
      </c>
      <c r="C4083">
        <v>0</v>
      </c>
      <c r="D4083">
        <v>0</v>
      </c>
      <c r="E4083">
        <v>0</v>
      </c>
      <c r="F4083">
        <v>0</v>
      </c>
      <c r="G4083">
        <v>3333333</v>
      </c>
      <c r="H4083">
        <v>0</v>
      </c>
      <c r="I4083">
        <v>0</v>
      </c>
      <c r="J4083">
        <v>0</v>
      </c>
      <c r="K4083">
        <v>0</v>
      </c>
      <c r="L4083">
        <v>0</v>
      </c>
      <c r="M4083">
        <v>0</v>
      </c>
    </row>
    <row r="4084" spans="2:13" x14ac:dyDescent="0.2">
      <c r="B4084">
        <v>0</v>
      </c>
      <c r="C4084">
        <v>0</v>
      </c>
      <c r="D4084">
        <v>0</v>
      </c>
      <c r="E4084">
        <v>0</v>
      </c>
      <c r="F4084">
        <v>0</v>
      </c>
      <c r="G4084">
        <v>3333333</v>
      </c>
      <c r="H4084">
        <v>0</v>
      </c>
      <c r="I4084">
        <v>0</v>
      </c>
      <c r="J4084">
        <v>0</v>
      </c>
      <c r="K4084">
        <v>0</v>
      </c>
      <c r="L4084">
        <v>0</v>
      </c>
      <c r="M4084">
        <v>0</v>
      </c>
    </row>
    <row r="4085" spans="2:13" x14ac:dyDescent="0.2">
      <c r="B4085">
        <v>0</v>
      </c>
      <c r="C4085">
        <v>0</v>
      </c>
      <c r="D4085">
        <v>0</v>
      </c>
      <c r="E4085">
        <v>0</v>
      </c>
      <c r="F4085">
        <v>0</v>
      </c>
      <c r="G4085">
        <v>3333333</v>
      </c>
      <c r="H4085">
        <v>0</v>
      </c>
      <c r="I4085">
        <v>0</v>
      </c>
      <c r="J4085">
        <v>0</v>
      </c>
      <c r="K4085">
        <v>0</v>
      </c>
      <c r="L4085">
        <v>0</v>
      </c>
      <c r="M4085">
        <v>0</v>
      </c>
    </row>
    <row r="4086" spans="2:13" x14ac:dyDescent="0.2">
      <c r="B4086">
        <v>0</v>
      </c>
      <c r="C4086">
        <v>0</v>
      </c>
      <c r="D4086">
        <v>0</v>
      </c>
      <c r="E4086">
        <v>0</v>
      </c>
      <c r="F4086">
        <v>0</v>
      </c>
      <c r="G4086">
        <v>3333333</v>
      </c>
      <c r="H4086">
        <v>0</v>
      </c>
      <c r="I4086">
        <v>0</v>
      </c>
      <c r="J4086">
        <v>0</v>
      </c>
      <c r="K4086">
        <v>0</v>
      </c>
      <c r="L4086">
        <v>0</v>
      </c>
      <c r="M4086">
        <v>0</v>
      </c>
    </row>
    <row r="4087" spans="2:13" x14ac:dyDescent="0.2">
      <c r="B4087">
        <v>0</v>
      </c>
      <c r="C4087">
        <v>0</v>
      </c>
      <c r="D4087">
        <v>0</v>
      </c>
      <c r="E4087">
        <v>0</v>
      </c>
      <c r="F4087">
        <v>0</v>
      </c>
      <c r="G4087">
        <v>3333333</v>
      </c>
      <c r="H4087">
        <v>0</v>
      </c>
      <c r="I4087">
        <v>0</v>
      </c>
      <c r="J4087">
        <v>0</v>
      </c>
      <c r="K4087">
        <v>0</v>
      </c>
      <c r="L4087">
        <v>0</v>
      </c>
      <c r="M4087">
        <v>0</v>
      </c>
    </row>
    <row r="4088" spans="2:13" x14ac:dyDescent="0.2">
      <c r="B4088">
        <v>0</v>
      </c>
      <c r="C4088">
        <v>0</v>
      </c>
      <c r="D4088">
        <v>0</v>
      </c>
      <c r="E4088">
        <v>0</v>
      </c>
      <c r="F4088">
        <v>0</v>
      </c>
      <c r="G4088">
        <v>3333333</v>
      </c>
      <c r="H4088">
        <v>0</v>
      </c>
      <c r="I4088">
        <v>0</v>
      </c>
      <c r="J4088">
        <v>0</v>
      </c>
      <c r="K4088">
        <v>0</v>
      </c>
      <c r="L4088">
        <v>0</v>
      </c>
      <c r="M4088">
        <v>0</v>
      </c>
    </row>
    <row r="4089" spans="2:13" x14ac:dyDescent="0.2">
      <c r="B4089">
        <v>0</v>
      </c>
      <c r="C4089">
        <v>0</v>
      </c>
      <c r="D4089">
        <v>0</v>
      </c>
      <c r="E4089">
        <v>0</v>
      </c>
      <c r="F4089">
        <v>0</v>
      </c>
      <c r="G4089">
        <v>3333333</v>
      </c>
      <c r="H4089">
        <v>0</v>
      </c>
      <c r="I4089">
        <v>0</v>
      </c>
      <c r="J4089">
        <v>0</v>
      </c>
      <c r="K4089">
        <v>0</v>
      </c>
      <c r="L4089">
        <v>0</v>
      </c>
      <c r="M4089">
        <v>0</v>
      </c>
    </row>
    <row r="4090" spans="2:13" x14ac:dyDescent="0.2">
      <c r="B4090">
        <v>0</v>
      </c>
      <c r="C4090">
        <v>0</v>
      </c>
      <c r="D4090">
        <v>0</v>
      </c>
      <c r="E4090">
        <v>0</v>
      </c>
      <c r="F4090">
        <v>0</v>
      </c>
      <c r="G4090">
        <v>3333333</v>
      </c>
      <c r="H4090">
        <v>0</v>
      </c>
      <c r="I4090">
        <v>0</v>
      </c>
      <c r="J4090">
        <v>0</v>
      </c>
      <c r="K4090">
        <v>0</v>
      </c>
      <c r="L4090">
        <v>0</v>
      </c>
      <c r="M4090">
        <v>0</v>
      </c>
    </row>
    <row r="4091" spans="2:13" x14ac:dyDescent="0.2">
      <c r="B4091">
        <v>0</v>
      </c>
      <c r="C4091">
        <v>0</v>
      </c>
      <c r="D4091">
        <v>0</v>
      </c>
      <c r="E4091">
        <v>0</v>
      </c>
      <c r="F4091">
        <v>0</v>
      </c>
      <c r="G4091">
        <v>3333333</v>
      </c>
      <c r="H4091">
        <v>0</v>
      </c>
      <c r="I4091">
        <v>0</v>
      </c>
      <c r="J4091">
        <v>0</v>
      </c>
      <c r="K4091">
        <v>0</v>
      </c>
      <c r="L4091">
        <v>0</v>
      </c>
      <c r="M4091">
        <v>0</v>
      </c>
    </row>
    <row r="4092" spans="2:13" x14ac:dyDescent="0.2">
      <c r="B4092">
        <v>0</v>
      </c>
      <c r="C4092">
        <v>0</v>
      </c>
      <c r="D4092">
        <v>0</v>
      </c>
      <c r="E4092">
        <v>0</v>
      </c>
      <c r="F4092">
        <v>0</v>
      </c>
      <c r="G4092">
        <v>3333333</v>
      </c>
      <c r="H4092">
        <v>0</v>
      </c>
      <c r="I4092">
        <v>0</v>
      </c>
      <c r="J4092">
        <v>0</v>
      </c>
      <c r="K4092">
        <v>0</v>
      </c>
      <c r="L4092">
        <v>0</v>
      </c>
      <c r="M4092">
        <v>0</v>
      </c>
    </row>
    <row r="4093" spans="2:13" x14ac:dyDescent="0.2">
      <c r="B4093">
        <v>0</v>
      </c>
      <c r="C4093">
        <v>0</v>
      </c>
      <c r="D4093">
        <v>0</v>
      </c>
      <c r="E4093">
        <v>0</v>
      </c>
      <c r="F4093">
        <v>0</v>
      </c>
      <c r="G4093">
        <v>3333333</v>
      </c>
      <c r="H4093">
        <v>0</v>
      </c>
      <c r="I4093">
        <v>0</v>
      </c>
      <c r="J4093">
        <v>0</v>
      </c>
      <c r="K4093">
        <v>0</v>
      </c>
      <c r="L4093">
        <v>0</v>
      </c>
      <c r="M4093">
        <v>0</v>
      </c>
    </row>
    <row r="4094" spans="2:13" x14ac:dyDescent="0.2">
      <c r="B4094">
        <v>0</v>
      </c>
      <c r="C4094">
        <v>0</v>
      </c>
      <c r="D4094">
        <v>0</v>
      </c>
      <c r="E4094">
        <v>0</v>
      </c>
      <c r="F4094">
        <v>0</v>
      </c>
      <c r="G4094">
        <v>3333333</v>
      </c>
      <c r="H4094">
        <v>0</v>
      </c>
      <c r="I4094">
        <v>0</v>
      </c>
      <c r="J4094">
        <v>0</v>
      </c>
      <c r="K4094">
        <v>0</v>
      </c>
      <c r="L4094">
        <v>0</v>
      </c>
      <c r="M4094">
        <v>0</v>
      </c>
    </row>
    <row r="4095" spans="2:13" x14ac:dyDescent="0.2">
      <c r="B4095">
        <v>0</v>
      </c>
      <c r="C4095">
        <v>0</v>
      </c>
      <c r="D4095">
        <v>0</v>
      </c>
      <c r="E4095">
        <v>0</v>
      </c>
      <c r="F4095">
        <v>0</v>
      </c>
      <c r="G4095">
        <v>3333333</v>
      </c>
      <c r="H4095">
        <v>0</v>
      </c>
      <c r="I4095">
        <v>0</v>
      </c>
      <c r="J4095">
        <v>0</v>
      </c>
      <c r="K4095">
        <v>0</v>
      </c>
      <c r="L4095">
        <v>0</v>
      </c>
      <c r="M4095">
        <v>0</v>
      </c>
    </row>
    <row r="4096" spans="2:13" x14ac:dyDescent="0.2">
      <c r="B4096">
        <v>0</v>
      </c>
      <c r="C4096">
        <v>0</v>
      </c>
      <c r="D4096">
        <v>0</v>
      </c>
      <c r="E4096">
        <v>0</v>
      </c>
      <c r="F4096">
        <v>0</v>
      </c>
      <c r="G4096">
        <v>3333333</v>
      </c>
      <c r="H4096">
        <v>0</v>
      </c>
      <c r="I4096">
        <v>0</v>
      </c>
      <c r="J4096">
        <v>0</v>
      </c>
      <c r="K4096">
        <v>0</v>
      </c>
      <c r="L4096">
        <v>0</v>
      </c>
      <c r="M4096">
        <v>0</v>
      </c>
    </row>
    <row r="4097" spans="2:13" x14ac:dyDescent="0.2">
      <c r="B4097">
        <v>0</v>
      </c>
      <c r="C4097">
        <v>0</v>
      </c>
      <c r="D4097">
        <v>0</v>
      </c>
      <c r="E4097">
        <v>0</v>
      </c>
      <c r="F4097">
        <v>0</v>
      </c>
      <c r="G4097">
        <v>3333333</v>
      </c>
      <c r="H4097">
        <v>0</v>
      </c>
      <c r="I4097">
        <v>0</v>
      </c>
      <c r="J4097">
        <v>0</v>
      </c>
      <c r="K4097">
        <v>0</v>
      </c>
      <c r="L4097">
        <v>0</v>
      </c>
      <c r="M4097">
        <v>0</v>
      </c>
    </row>
    <row r="4098" spans="2:13" x14ac:dyDescent="0.2">
      <c r="B4098">
        <v>0</v>
      </c>
      <c r="C4098">
        <v>0</v>
      </c>
      <c r="D4098">
        <v>0</v>
      </c>
      <c r="E4098">
        <v>0</v>
      </c>
      <c r="F4098">
        <v>0</v>
      </c>
      <c r="G4098">
        <v>3333333</v>
      </c>
      <c r="H4098">
        <v>0</v>
      </c>
      <c r="I4098">
        <v>0</v>
      </c>
      <c r="J4098">
        <v>0</v>
      </c>
      <c r="K4098">
        <v>0</v>
      </c>
      <c r="L4098">
        <v>0</v>
      </c>
      <c r="M4098">
        <v>0</v>
      </c>
    </row>
    <row r="4099" spans="2:13" x14ac:dyDescent="0.2">
      <c r="B4099">
        <v>0</v>
      </c>
      <c r="C4099">
        <v>0</v>
      </c>
      <c r="D4099">
        <v>0</v>
      </c>
      <c r="E4099">
        <v>0</v>
      </c>
      <c r="F4099">
        <v>0</v>
      </c>
      <c r="G4099">
        <v>3333333</v>
      </c>
      <c r="H4099">
        <v>0</v>
      </c>
      <c r="I4099">
        <v>0</v>
      </c>
      <c r="J4099">
        <v>0</v>
      </c>
      <c r="K4099">
        <v>0</v>
      </c>
      <c r="L4099">
        <v>0</v>
      </c>
      <c r="M4099">
        <v>0</v>
      </c>
    </row>
    <row r="4100" spans="2:13" x14ac:dyDescent="0.2">
      <c r="B4100">
        <v>0</v>
      </c>
      <c r="C4100">
        <v>0</v>
      </c>
      <c r="D4100">
        <v>0</v>
      </c>
      <c r="E4100">
        <v>0</v>
      </c>
      <c r="F4100">
        <v>0</v>
      </c>
      <c r="G4100">
        <v>3333333</v>
      </c>
      <c r="H4100">
        <v>0</v>
      </c>
      <c r="I4100">
        <v>0</v>
      </c>
      <c r="J4100">
        <v>0</v>
      </c>
      <c r="K4100">
        <v>0</v>
      </c>
      <c r="L4100">
        <v>0</v>
      </c>
      <c r="M4100">
        <v>0</v>
      </c>
    </row>
    <row r="4101" spans="2:13" x14ac:dyDescent="0.2">
      <c r="B4101">
        <v>0</v>
      </c>
      <c r="C4101">
        <v>0</v>
      </c>
      <c r="D4101">
        <v>0</v>
      </c>
      <c r="E4101">
        <v>0</v>
      </c>
      <c r="F4101">
        <v>0</v>
      </c>
      <c r="G4101">
        <v>3333333</v>
      </c>
      <c r="H4101">
        <v>0</v>
      </c>
      <c r="I4101">
        <v>0</v>
      </c>
      <c r="J4101">
        <v>0</v>
      </c>
      <c r="K4101">
        <v>0</v>
      </c>
      <c r="L4101">
        <v>0</v>
      </c>
      <c r="M4101">
        <v>0</v>
      </c>
    </row>
    <row r="4102" spans="2:13" x14ac:dyDescent="0.2">
      <c r="B4102">
        <v>0</v>
      </c>
      <c r="C4102">
        <v>0</v>
      </c>
      <c r="D4102">
        <v>0</v>
      </c>
      <c r="E4102">
        <v>0</v>
      </c>
      <c r="F4102">
        <v>0</v>
      </c>
      <c r="G4102">
        <v>3333333</v>
      </c>
      <c r="H4102">
        <v>0</v>
      </c>
      <c r="I4102">
        <v>0</v>
      </c>
      <c r="J4102">
        <v>0</v>
      </c>
      <c r="K4102">
        <v>0</v>
      </c>
      <c r="L4102">
        <v>0</v>
      </c>
      <c r="M4102">
        <v>0</v>
      </c>
    </row>
    <row r="4103" spans="2:13" x14ac:dyDescent="0.2">
      <c r="B4103">
        <v>0</v>
      </c>
      <c r="C4103">
        <v>0</v>
      </c>
      <c r="D4103">
        <v>0</v>
      </c>
      <c r="E4103">
        <v>0</v>
      </c>
      <c r="F4103">
        <v>0</v>
      </c>
      <c r="G4103">
        <v>3333333</v>
      </c>
      <c r="H4103">
        <v>0</v>
      </c>
      <c r="I4103">
        <v>0</v>
      </c>
      <c r="J4103">
        <v>0</v>
      </c>
      <c r="K4103">
        <v>0</v>
      </c>
      <c r="L4103">
        <v>0</v>
      </c>
      <c r="M4103">
        <v>0</v>
      </c>
    </row>
    <row r="4104" spans="2:13" x14ac:dyDescent="0.2">
      <c r="B4104">
        <v>0</v>
      </c>
      <c r="C4104">
        <v>0</v>
      </c>
      <c r="D4104">
        <v>0</v>
      </c>
      <c r="E4104">
        <v>0</v>
      </c>
      <c r="F4104">
        <v>0</v>
      </c>
      <c r="G4104">
        <v>3333333</v>
      </c>
      <c r="H4104">
        <v>0</v>
      </c>
      <c r="I4104">
        <v>0</v>
      </c>
      <c r="J4104">
        <v>0</v>
      </c>
      <c r="K4104">
        <v>0</v>
      </c>
      <c r="L4104">
        <v>0</v>
      </c>
      <c r="M4104">
        <v>0</v>
      </c>
    </row>
    <row r="4105" spans="2:13" x14ac:dyDescent="0.2">
      <c r="B4105">
        <v>0</v>
      </c>
      <c r="C4105">
        <v>0</v>
      </c>
      <c r="D4105">
        <v>0</v>
      </c>
      <c r="E4105">
        <v>0</v>
      </c>
      <c r="F4105">
        <v>0</v>
      </c>
      <c r="G4105">
        <v>3333333</v>
      </c>
      <c r="H4105">
        <v>0</v>
      </c>
      <c r="I4105">
        <v>0</v>
      </c>
      <c r="J4105">
        <v>0</v>
      </c>
      <c r="K4105">
        <v>0</v>
      </c>
      <c r="L4105">
        <v>0</v>
      </c>
      <c r="M4105">
        <v>0</v>
      </c>
    </row>
    <row r="4106" spans="2:13" x14ac:dyDescent="0.2">
      <c r="B4106">
        <v>0</v>
      </c>
      <c r="C4106">
        <v>0</v>
      </c>
      <c r="D4106">
        <v>0</v>
      </c>
      <c r="E4106">
        <v>0</v>
      </c>
      <c r="F4106">
        <v>0</v>
      </c>
      <c r="G4106">
        <v>3333333</v>
      </c>
      <c r="H4106">
        <v>0</v>
      </c>
      <c r="I4106">
        <v>0</v>
      </c>
      <c r="J4106">
        <v>0</v>
      </c>
      <c r="K4106">
        <v>0</v>
      </c>
      <c r="L4106">
        <v>0</v>
      </c>
      <c r="M4106">
        <v>0</v>
      </c>
    </row>
    <row r="4107" spans="2:13" x14ac:dyDescent="0.2">
      <c r="B4107">
        <v>0</v>
      </c>
      <c r="C4107">
        <v>0</v>
      </c>
      <c r="D4107">
        <v>0</v>
      </c>
      <c r="E4107">
        <v>0</v>
      </c>
      <c r="F4107">
        <v>0</v>
      </c>
      <c r="G4107">
        <v>3333333</v>
      </c>
      <c r="H4107">
        <v>0</v>
      </c>
      <c r="I4107">
        <v>0</v>
      </c>
      <c r="J4107">
        <v>0</v>
      </c>
      <c r="K4107">
        <v>0</v>
      </c>
      <c r="L4107">
        <v>0</v>
      </c>
      <c r="M4107">
        <v>0</v>
      </c>
    </row>
    <row r="4108" spans="2:13" x14ac:dyDescent="0.2">
      <c r="B4108">
        <v>0</v>
      </c>
      <c r="C4108">
        <v>0</v>
      </c>
      <c r="D4108">
        <v>0</v>
      </c>
      <c r="E4108">
        <v>0</v>
      </c>
      <c r="F4108">
        <v>0</v>
      </c>
      <c r="G4108">
        <v>3333333</v>
      </c>
      <c r="H4108">
        <v>0</v>
      </c>
      <c r="I4108">
        <v>0</v>
      </c>
      <c r="J4108">
        <v>0</v>
      </c>
      <c r="K4108">
        <v>0</v>
      </c>
      <c r="L4108">
        <v>0</v>
      </c>
      <c r="M4108">
        <v>0</v>
      </c>
    </row>
    <row r="4109" spans="2:13" x14ac:dyDescent="0.2">
      <c r="B4109">
        <v>0</v>
      </c>
      <c r="C4109">
        <v>0</v>
      </c>
      <c r="D4109">
        <v>0</v>
      </c>
      <c r="E4109">
        <v>0</v>
      </c>
      <c r="F4109">
        <v>0</v>
      </c>
      <c r="G4109">
        <v>3333333</v>
      </c>
      <c r="H4109">
        <v>0</v>
      </c>
      <c r="I4109">
        <v>0</v>
      </c>
      <c r="J4109">
        <v>0</v>
      </c>
      <c r="K4109">
        <v>0</v>
      </c>
      <c r="L4109">
        <v>0</v>
      </c>
      <c r="M4109">
        <v>0</v>
      </c>
    </row>
    <row r="4110" spans="2:13" x14ac:dyDescent="0.2">
      <c r="B4110">
        <v>0</v>
      </c>
      <c r="C4110">
        <v>0</v>
      </c>
      <c r="D4110">
        <v>0</v>
      </c>
      <c r="E4110">
        <v>0</v>
      </c>
      <c r="F4110">
        <v>0</v>
      </c>
      <c r="G4110">
        <v>3333333</v>
      </c>
      <c r="H4110">
        <v>0</v>
      </c>
      <c r="I4110">
        <v>0</v>
      </c>
      <c r="J4110">
        <v>0</v>
      </c>
      <c r="K4110">
        <v>0</v>
      </c>
      <c r="L4110">
        <v>0</v>
      </c>
      <c r="M4110">
        <v>0</v>
      </c>
    </row>
    <row r="4111" spans="2:13" x14ac:dyDescent="0.2">
      <c r="B4111">
        <v>0</v>
      </c>
      <c r="C4111">
        <v>0</v>
      </c>
      <c r="D4111">
        <v>0</v>
      </c>
      <c r="E4111">
        <v>0</v>
      </c>
      <c r="F4111">
        <v>0</v>
      </c>
      <c r="G4111">
        <v>3333333</v>
      </c>
      <c r="H4111">
        <v>0</v>
      </c>
      <c r="I4111">
        <v>0</v>
      </c>
      <c r="J4111">
        <v>0</v>
      </c>
      <c r="K4111">
        <v>0</v>
      </c>
      <c r="L4111">
        <v>0</v>
      </c>
      <c r="M4111">
        <v>0</v>
      </c>
    </row>
    <row r="4112" spans="2:13" x14ac:dyDescent="0.2">
      <c r="B4112">
        <v>0</v>
      </c>
      <c r="C4112">
        <v>0</v>
      </c>
      <c r="D4112">
        <v>0</v>
      </c>
      <c r="E4112">
        <v>0</v>
      </c>
      <c r="F4112">
        <v>0</v>
      </c>
      <c r="G4112">
        <v>3333333</v>
      </c>
      <c r="H4112">
        <v>0</v>
      </c>
      <c r="I4112">
        <v>0</v>
      </c>
      <c r="J4112">
        <v>0</v>
      </c>
      <c r="K4112">
        <v>0</v>
      </c>
      <c r="L4112">
        <v>0</v>
      </c>
      <c r="M4112">
        <v>0</v>
      </c>
    </row>
    <row r="4113" spans="2:13" x14ac:dyDescent="0.2">
      <c r="B4113">
        <v>0</v>
      </c>
      <c r="C4113">
        <v>0</v>
      </c>
      <c r="D4113">
        <v>0</v>
      </c>
      <c r="E4113">
        <v>0</v>
      </c>
      <c r="F4113">
        <v>0</v>
      </c>
      <c r="G4113">
        <v>3333333</v>
      </c>
      <c r="H4113">
        <v>0</v>
      </c>
      <c r="I4113">
        <v>0</v>
      </c>
      <c r="J4113">
        <v>0</v>
      </c>
      <c r="K4113">
        <v>0</v>
      </c>
      <c r="L4113">
        <v>0</v>
      </c>
      <c r="M4113">
        <v>0</v>
      </c>
    </row>
    <row r="4114" spans="2:13" x14ac:dyDescent="0.2">
      <c r="B4114">
        <v>0</v>
      </c>
      <c r="C4114">
        <v>0</v>
      </c>
      <c r="D4114">
        <v>0</v>
      </c>
      <c r="E4114">
        <v>0</v>
      </c>
      <c r="F4114">
        <v>0</v>
      </c>
      <c r="G4114">
        <v>3333333</v>
      </c>
      <c r="H4114">
        <v>0</v>
      </c>
      <c r="I4114">
        <v>0</v>
      </c>
      <c r="J4114">
        <v>0</v>
      </c>
      <c r="K4114">
        <v>0</v>
      </c>
      <c r="L4114">
        <v>0</v>
      </c>
      <c r="M4114">
        <v>0</v>
      </c>
    </row>
    <row r="4115" spans="2:13" x14ac:dyDescent="0.2">
      <c r="B4115">
        <v>0</v>
      </c>
      <c r="C4115">
        <v>0</v>
      </c>
      <c r="D4115">
        <v>0</v>
      </c>
      <c r="E4115">
        <v>0</v>
      </c>
      <c r="F4115">
        <v>0</v>
      </c>
      <c r="G4115">
        <v>3333333</v>
      </c>
      <c r="H4115">
        <v>0</v>
      </c>
      <c r="I4115">
        <v>0</v>
      </c>
      <c r="J4115">
        <v>0</v>
      </c>
      <c r="K4115">
        <v>0</v>
      </c>
      <c r="L4115">
        <v>0</v>
      </c>
      <c r="M4115">
        <v>0</v>
      </c>
    </row>
    <row r="4116" spans="2:13" x14ac:dyDescent="0.2">
      <c r="B4116">
        <v>0</v>
      </c>
      <c r="C4116">
        <v>0</v>
      </c>
      <c r="D4116">
        <v>0</v>
      </c>
      <c r="E4116">
        <v>0</v>
      </c>
      <c r="F4116">
        <v>0</v>
      </c>
      <c r="G4116">
        <v>3333333</v>
      </c>
      <c r="H4116">
        <v>0</v>
      </c>
      <c r="I4116">
        <v>0</v>
      </c>
      <c r="J4116">
        <v>0</v>
      </c>
      <c r="K4116">
        <v>0</v>
      </c>
      <c r="L4116">
        <v>0</v>
      </c>
      <c r="M4116">
        <v>0</v>
      </c>
    </row>
    <row r="4117" spans="2:13" x14ac:dyDescent="0.2">
      <c r="B4117">
        <v>0</v>
      </c>
      <c r="C4117">
        <v>0</v>
      </c>
      <c r="D4117">
        <v>0</v>
      </c>
      <c r="E4117">
        <v>0</v>
      </c>
      <c r="F4117">
        <v>0</v>
      </c>
      <c r="G4117">
        <v>3333333</v>
      </c>
      <c r="H4117">
        <v>0</v>
      </c>
      <c r="I4117">
        <v>0</v>
      </c>
      <c r="J4117">
        <v>0</v>
      </c>
      <c r="K4117">
        <v>0</v>
      </c>
      <c r="L4117">
        <v>0</v>
      </c>
      <c r="M4117">
        <v>0</v>
      </c>
    </row>
    <row r="4118" spans="2:13" x14ac:dyDescent="0.2">
      <c r="B4118">
        <v>0</v>
      </c>
      <c r="C4118">
        <v>0</v>
      </c>
      <c r="D4118">
        <v>0</v>
      </c>
      <c r="E4118">
        <v>0</v>
      </c>
      <c r="F4118">
        <v>0</v>
      </c>
      <c r="G4118">
        <v>3333333</v>
      </c>
      <c r="H4118">
        <v>0</v>
      </c>
      <c r="I4118">
        <v>0</v>
      </c>
      <c r="J4118">
        <v>0</v>
      </c>
      <c r="K4118">
        <v>0</v>
      </c>
      <c r="L4118">
        <v>0</v>
      </c>
      <c r="M4118">
        <v>0</v>
      </c>
    </row>
    <row r="4119" spans="2:13" x14ac:dyDescent="0.2">
      <c r="B4119">
        <v>0</v>
      </c>
      <c r="C4119">
        <v>0</v>
      </c>
      <c r="D4119">
        <v>0</v>
      </c>
      <c r="E4119">
        <v>0</v>
      </c>
      <c r="F4119">
        <v>0</v>
      </c>
      <c r="G4119">
        <v>3333333</v>
      </c>
      <c r="H4119">
        <v>0</v>
      </c>
      <c r="I4119">
        <v>0</v>
      </c>
      <c r="J4119">
        <v>0</v>
      </c>
      <c r="K4119">
        <v>0</v>
      </c>
      <c r="L4119">
        <v>0</v>
      </c>
      <c r="M4119">
        <v>0</v>
      </c>
    </row>
    <row r="4120" spans="2:13" x14ac:dyDescent="0.2">
      <c r="B4120">
        <v>0</v>
      </c>
      <c r="C4120">
        <v>0</v>
      </c>
      <c r="D4120">
        <v>0</v>
      </c>
      <c r="E4120">
        <v>0</v>
      </c>
      <c r="F4120">
        <v>0</v>
      </c>
      <c r="G4120">
        <v>3333333</v>
      </c>
      <c r="H4120">
        <v>0</v>
      </c>
      <c r="I4120">
        <v>0</v>
      </c>
      <c r="J4120">
        <v>0</v>
      </c>
      <c r="K4120">
        <v>0</v>
      </c>
      <c r="L4120">
        <v>0</v>
      </c>
      <c r="M4120">
        <v>0</v>
      </c>
    </row>
    <row r="4121" spans="2:13" x14ac:dyDescent="0.2">
      <c r="B4121">
        <v>0</v>
      </c>
      <c r="C4121">
        <v>0</v>
      </c>
      <c r="D4121">
        <v>0</v>
      </c>
      <c r="E4121">
        <v>0</v>
      </c>
      <c r="F4121">
        <v>0</v>
      </c>
      <c r="G4121">
        <v>3333333</v>
      </c>
      <c r="H4121">
        <v>0</v>
      </c>
      <c r="I4121">
        <v>0</v>
      </c>
      <c r="J4121">
        <v>0</v>
      </c>
      <c r="K4121">
        <v>0</v>
      </c>
      <c r="L4121">
        <v>0</v>
      </c>
      <c r="M4121">
        <v>0</v>
      </c>
    </row>
    <row r="4122" spans="2:13" x14ac:dyDescent="0.2">
      <c r="B4122">
        <v>0</v>
      </c>
      <c r="C4122">
        <v>0</v>
      </c>
      <c r="D4122">
        <v>0</v>
      </c>
      <c r="E4122">
        <v>0</v>
      </c>
      <c r="F4122">
        <v>0</v>
      </c>
      <c r="G4122">
        <v>3333333</v>
      </c>
      <c r="H4122">
        <v>0</v>
      </c>
      <c r="I4122">
        <v>0</v>
      </c>
      <c r="J4122">
        <v>0</v>
      </c>
      <c r="K4122">
        <v>0</v>
      </c>
      <c r="L4122">
        <v>0</v>
      </c>
      <c r="M4122">
        <v>0</v>
      </c>
    </row>
    <row r="4123" spans="2:13" x14ac:dyDescent="0.2">
      <c r="B4123">
        <v>0</v>
      </c>
      <c r="C4123">
        <v>0</v>
      </c>
      <c r="D4123">
        <v>0</v>
      </c>
      <c r="E4123">
        <v>0</v>
      </c>
      <c r="F4123">
        <v>0</v>
      </c>
      <c r="G4123">
        <v>3333333</v>
      </c>
      <c r="H4123">
        <v>0</v>
      </c>
      <c r="I4123">
        <v>0</v>
      </c>
      <c r="J4123">
        <v>0</v>
      </c>
      <c r="K4123">
        <v>0</v>
      </c>
      <c r="L4123">
        <v>0</v>
      </c>
      <c r="M4123">
        <v>0</v>
      </c>
    </row>
    <row r="4124" spans="2:13" x14ac:dyDescent="0.2">
      <c r="B4124">
        <v>0</v>
      </c>
      <c r="C4124">
        <v>0</v>
      </c>
      <c r="D4124">
        <v>0</v>
      </c>
      <c r="E4124">
        <v>0</v>
      </c>
      <c r="F4124">
        <v>0</v>
      </c>
      <c r="G4124">
        <v>3333333</v>
      </c>
      <c r="H4124">
        <v>0</v>
      </c>
      <c r="I4124">
        <v>0</v>
      </c>
      <c r="J4124">
        <v>0</v>
      </c>
      <c r="K4124">
        <v>0</v>
      </c>
      <c r="L4124">
        <v>0</v>
      </c>
      <c r="M4124">
        <v>0</v>
      </c>
    </row>
    <row r="4125" spans="2:13" x14ac:dyDescent="0.2">
      <c r="B4125">
        <v>0</v>
      </c>
      <c r="C4125">
        <v>0</v>
      </c>
      <c r="D4125">
        <v>0</v>
      </c>
      <c r="E4125">
        <v>0</v>
      </c>
      <c r="F4125">
        <v>0</v>
      </c>
      <c r="G4125">
        <v>3333333</v>
      </c>
      <c r="H4125">
        <v>0</v>
      </c>
      <c r="I4125">
        <v>0</v>
      </c>
      <c r="J4125">
        <v>0</v>
      </c>
      <c r="K4125">
        <v>0</v>
      </c>
      <c r="L4125">
        <v>0</v>
      </c>
      <c r="M4125">
        <v>0</v>
      </c>
    </row>
    <row r="4126" spans="2:13" x14ac:dyDescent="0.2">
      <c r="B4126">
        <v>0</v>
      </c>
      <c r="C4126">
        <v>0</v>
      </c>
      <c r="D4126">
        <v>0</v>
      </c>
      <c r="E4126">
        <v>0</v>
      </c>
      <c r="F4126">
        <v>0</v>
      </c>
      <c r="G4126">
        <v>3333333</v>
      </c>
      <c r="H4126">
        <v>0</v>
      </c>
      <c r="I4126">
        <v>0</v>
      </c>
      <c r="J4126">
        <v>0</v>
      </c>
      <c r="K4126">
        <v>0</v>
      </c>
      <c r="L4126">
        <v>0</v>
      </c>
      <c r="M4126">
        <v>0</v>
      </c>
    </row>
    <row r="4127" spans="2:13" x14ac:dyDescent="0.2">
      <c r="B4127">
        <v>0</v>
      </c>
      <c r="C4127">
        <v>0</v>
      </c>
      <c r="D4127">
        <v>0</v>
      </c>
      <c r="E4127">
        <v>0</v>
      </c>
      <c r="F4127">
        <v>0</v>
      </c>
      <c r="G4127">
        <v>3333333</v>
      </c>
      <c r="H4127">
        <v>0</v>
      </c>
      <c r="I4127">
        <v>0</v>
      </c>
      <c r="J4127">
        <v>0</v>
      </c>
      <c r="K4127">
        <v>0</v>
      </c>
      <c r="L4127">
        <v>0</v>
      </c>
      <c r="M4127">
        <v>0</v>
      </c>
    </row>
    <row r="4128" spans="2:13" x14ac:dyDescent="0.2">
      <c r="B4128">
        <v>0</v>
      </c>
      <c r="C4128">
        <v>0</v>
      </c>
      <c r="D4128">
        <v>0</v>
      </c>
      <c r="E4128">
        <v>0</v>
      </c>
      <c r="F4128">
        <v>0</v>
      </c>
      <c r="G4128">
        <v>3333333</v>
      </c>
      <c r="H4128">
        <v>0</v>
      </c>
      <c r="I4128">
        <v>0</v>
      </c>
      <c r="J4128">
        <v>0</v>
      </c>
      <c r="K4128">
        <v>0</v>
      </c>
      <c r="L4128">
        <v>0</v>
      </c>
      <c r="M4128">
        <v>0</v>
      </c>
    </row>
    <row r="4129" spans="2:13" x14ac:dyDescent="0.2">
      <c r="B4129">
        <v>0</v>
      </c>
      <c r="C4129">
        <v>0</v>
      </c>
      <c r="D4129">
        <v>0</v>
      </c>
      <c r="E4129">
        <v>0</v>
      </c>
      <c r="F4129">
        <v>0</v>
      </c>
      <c r="G4129">
        <v>3333333</v>
      </c>
      <c r="H4129">
        <v>0</v>
      </c>
      <c r="I4129">
        <v>0</v>
      </c>
      <c r="J4129">
        <v>0</v>
      </c>
      <c r="K4129">
        <v>0</v>
      </c>
      <c r="L4129">
        <v>0</v>
      </c>
      <c r="M4129">
        <v>0</v>
      </c>
    </row>
    <row r="4130" spans="2:13" x14ac:dyDescent="0.2">
      <c r="B4130">
        <v>0</v>
      </c>
      <c r="C4130">
        <v>0</v>
      </c>
      <c r="D4130">
        <v>0</v>
      </c>
      <c r="E4130">
        <v>0</v>
      </c>
      <c r="F4130">
        <v>0</v>
      </c>
      <c r="G4130">
        <v>3333333</v>
      </c>
      <c r="H4130">
        <v>0</v>
      </c>
      <c r="I4130">
        <v>0</v>
      </c>
      <c r="J4130">
        <v>0</v>
      </c>
      <c r="K4130">
        <v>0</v>
      </c>
      <c r="L4130">
        <v>0</v>
      </c>
      <c r="M4130">
        <v>0</v>
      </c>
    </row>
    <row r="4131" spans="2:13" x14ac:dyDescent="0.2">
      <c r="B4131">
        <v>0</v>
      </c>
      <c r="C4131">
        <v>0</v>
      </c>
      <c r="D4131">
        <v>0</v>
      </c>
      <c r="E4131">
        <v>0</v>
      </c>
      <c r="F4131">
        <v>0</v>
      </c>
      <c r="G4131">
        <v>3333333</v>
      </c>
      <c r="H4131">
        <v>0</v>
      </c>
      <c r="I4131">
        <v>0</v>
      </c>
      <c r="J4131">
        <v>0</v>
      </c>
      <c r="K4131">
        <v>0</v>
      </c>
      <c r="L4131">
        <v>0</v>
      </c>
      <c r="M4131">
        <v>0</v>
      </c>
    </row>
    <row r="4132" spans="2:13" x14ac:dyDescent="0.2">
      <c r="B4132">
        <v>0</v>
      </c>
      <c r="C4132">
        <v>0</v>
      </c>
      <c r="D4132">
        <v>0</v>
      </c>
      <c r="E4132">
        <v>0</v>
      </c>
      <c r="F4132">
        <v>0</v>
      </c>
      <c r="G4132">
        <v>3333333</v>
      </c>
      <c r="H4132">
        <v>0</v>
      </c>
      <c r="I4132">
        <v>0</v>
      </c>
      <c r="J4132">
        <v>0</v>
      </c>
      <c r="K4132">
        <v>0</v>
      </c>
      <c r="L4132">
        <v>0</v>
      </c>
      <c r="M4132">
        <v>0</v>
      </c>
    </row>
    <row r="4133" spans="2:13" x14ac:dyDescent="0.2">
      <c r="B4133">
        <v>0</v>
      </c>
      <c r="C4133">
        <v>0</v>
      </c>
      <c r="D4133">
        <v>0</v>
      </c>
      <c r="E4133">
        <v>0</v>
      </c>
      <c r="F4133">
        <v>0</v>
      </c>
      <c r="G4133">
        <v>3333333</v>
      </c>
      <c r="H4133">
        <v>0</v>
      </c>
      <c r="I4133">
        <v>0</v>
      </c>
      <c r="J4133">
        <v>0</v>
      </c>
      <c r="K4133">
        <v>0</v>
      </c>
      <c r="L4133">
        <v>0</v>
      </c>
      <c r="M4133">
        <v>0</v>
      </c>
    </row>
    <row r="4134" spans="2:13" x14ac:dyDescent="0.2">
      <c r="B4134">
        <v>0</v>
      </c>
      <c r="C4134">
        <v>0</v>
      </c>
      <c r="D4134">
        <v>0</v>
      </c>
      <c r="E4134">
        <v>0</v>
      </c>
      <c r="F4134">
        <v>0</v>
      </c>
      <c r="G4134">
        <v>3333333</v>
      </c>
      <c r="H4134">
        <v>0</v>
      </c>
      <c r="I4134">
        <v>0</v>
      </c>
      <c r="J4134">
        <v>0</v>
      </c>
      <c r="K4134">
        <v>0</v>
      </c>
      <c r="L4134">
        <v>0</v>
      </c>
      <c r="M4134">
        <v>0</v>
      </c>
    </row>
    <row r="4135" spans="2:13" x14ac:dyDescent="0.2">
      <c r="B4135">
        <v>0</v>
      </c>
      <c r="C4135">
        <v>0</v>
      </c>
      <c r="D4135">
        <v>0</v>
      </c>
      <c r="E4135">
        <v>0</v>
      </c>
      <c r="F4135">
        <v>0</v>
      </c>
      <c r="G4135">
        <v>3333333</v>
      </c>
      <c r="H4135">
        <v>0</v>
      </c>
      <c r="I4135">
        <v>0</v>
      </c>
      <c r="J4135">
        <v>0</v>
      </c>
      <c r="K4135">
        <v>0</v>
      </c>
      <c r="L4135">
        <v>0</v>
      </c>
      <c r="M4135">
        <v>0</v>
      </c>
    </row>
    <row r="4136" spans="2:13" x14ac:dyDescent="0.2">
      <c r="B4136">
        <v>0</v>
      </c>
      <c r="C4136">
        <v>0</v>
      </c>
      <c r="D4136">
        <v>0</v>
      </c>
      <c r="E4136">
        <v>0</v>
      </c>
      <c r="F4136">
        <v>0</v>
      </c>
      <c r="G4136">
        <v>3333333</v>
      </c>
      <c r="H4136">
        <v>0</v>
      </c>
      <c r="I4136">
        <v>0</v>
      </c>
      <c r="J4136">
        <v>0</v>
      </c>
      <c r="K4136">
        <v>0</v>
      </c>
      <c r="L4136">
        <v>0</v>
      </c>
      <c r="M4136">
        <v>0</v>
      </c>
    </row>
    <row r="4137" spans="2:13" x14ac:dyDescent="0.2">
      <c r="B4137">
        <v>0</v>
      </c>
      <c r="C4137">
        <v>0</v>
      </c>
      <c r="D4137">
        <v>0</v>
      </c>
      <c r="E4137">
        <v>0</v>
      </c>
      <c r="F4137">
        <v>0</v>
      </c>
      <c r="G4137">
        <v>3333333</v>
      </c>
      <c r="H4137">
        <v>0</v>
      </c>
      <c r="I4137">
        <v>0</v>
      </c>
      <c r="J4137">
        <v>0</v>
      </c>
      <c r="K4137">
        <v>0</v>
      </c>
      <c r="L4137">
        <v>0</v>
      </c>
      <c r="M4137">
        <v>0</v>
      </c>
    </row>
    <row r="4138" spans="2:13" x14ac:dyDescent="0.2">
      <c r="B4138">
        <v>0</v>
      </c>
      <c r="C4138">
        <v>0</v>
      </c>
      <c r="D4138">
        <v>0</v>
      </c>
      <c r="E4138">
        <v>0</v>
      </c>
      <c r="F4138">
        <v>0</v>
      </c>
      <c r="G4138">
        <v>3333333</v>
      </c>
      <c r="H4138">
        <v>0</v>
      </c>
      <c r="I4138">
        <v>0</v>
      </c>
      <c r="J4138">
        <v>0</v>
      </c>
      <c r="K4138">
        <v>0</v>
      </c>
      <c r="L4138">
        <v>0</v>
      </c>
      <c r="M4138">
        <v>0</v>
      </c>
    </row>
    <row r="4139" spans="2:13" x14ac:dyDescent="0.2">
      <c r="B4139">
        <v>0</v>
      </c>
      <c r="C4139">
        <v>0</v>
      </c>
      <c r="D4139">
        <v>0</v>
      </c>
      <c r="E4139">
        <v>0</v>
      </c>
      <c r="F4139">
        <v>0</v>
      </c>
      <c r="G4139">
        <v>3333333</v>
      </c>
      <c r="H4139">
        <v>0</v>
      </c>
      <c r="I4139">
        <v>0</v>
      </c>
      <c r="J4139">
        <v>0</v>
      </c>
      <c r="K4139">
        <v>0</v>
      </c>
      <c r="L4139">
        <v>0</v>
      </c>
      <c r="M4139">
        <v>0</v>
      </c>
    </row>
    <row r="4140" spans="2:13" x14ac:dyDescent="0.2">
      <c r="B4140">
        <v>0</v>
      </c>
      <c r="C4140">
        <v>0</v>
      </c>
      <c r="D4140">
        <v>0</v>
      </c>
      <c r="E4140">
        <v>0</v>
      </c>
      <c r="F4140">
        <v>0</v>
      </c>
      <c r="G4140">
        <v>3333333</v>
      </c>
      <c r="H4140">
        <v>0</v>
      </c>
      <c r="I4140">
        <v>0</v>
      </c>
      <c r="J4140">
        <v>0</v>
      </c>
      <c r="K4140">
        <v>0</v>
      </c>
      <c r="L4140">
        <v>0</v>
      </c>
      <c r="M4140">
        <v>0</v>
      </c>
    </row>
    <row r="4141" spans="2:13" x14ac:dyDescent="0.2">
      <c r="B4141">
        <v>0</v>
      </c>
      <c r="C4141">
        <v>0</v>
      </c>
      <c r="D4141">
        <v>0</v>
      </c>
      <c r="E4141">
        <v>0</v>
      </c>
      <c r="F4141">
        <v>0</v>
      </c>
      <c r="G4141">
        <v>3333333</v>
      </c>
      <c r="H4141">
        <v>0</v>
      </c>
      <c r="I4141">
        <v>0</v>
      </c>
      <c r="J4141">
        <v>0</v>
      </c>
      <c r="K4141">
        <v>0</v>
      </c>
      <c r="L4141">
        <v>0</v>
      </c>
      <c r="M4141">
        <v>0</v>
      </c>
    </row>
    <row r="4142" spans="2:13" x14ac:dyDescent="0.2">
      <c r="B4142">
        <v>0</v>
      </c>
      <c r="C4142">
        <v>0</v>
      </c>
      <c r="D4142">
        <v>0</v>
      </c>
      <c r="E4142">
        <v>0</v>
      </c>
      <c r="F4142">
        <v>0</v>
      </c>
      <c r="G4142">
        <v>3333333</v>
      </c>
      <c r="H4142">
        <v>0</v>
      </c>
      <c r="I4142">
        <v>0</v>
      </c>
      <c r="J4142">
        <v>0</v>
      </c>
      <c r="K4142">
        <v>0</v>
      </c>
      <c r="L4142">
        <v>0</v>
      </c>
      <c r="M4142">
        <v>0</v>
      </c>
    </row>
    <row r="4143" spans="2:13" x14ac:dyDescent="0.2">
      <c r="B4143">
        <v>0</v>
      </c>
      <c r="C4143">
        <v>0</v>
      </c>
      <c r="D4143">
        <v>0</v>
      </c>
      <c r="E4143">
        <v>0</v>
      </c>
      <c r="F4143">
        <v>0</v>
      </c>
      <c r="G4143">
        <v>3333333</v>
      </c>
      <c r="H4143">
        <v>0</v>
      </c>
      <c r="I4143">
        <v>0</v>
      </c>
      <c r="J4143">
        <v>0</v>
      </c>
      <c r="K4143">
        <v>0</v>
      </c>
      <c r="L4143">
        <v>0</v>
      </c>
      <c r="M4143">
        <v>0</v>
      </c>
    </row>
    <row r="4144" spans="2:13" x14ac:dyDescent="0.2">
      <c r="B4144">
        <v>0</v>
      </c>
      <c r="C4144">
        <v>0</v>
      </c>
      <c r="D4144">
        <v>0</v>
      </c>
      <c r="E4144">
        <v>0</v>
      </c>
      <c r="F4144">
        <v>0</v>
      </c>
      <c r="G4144">
        <v>3333333</v>
      </c>
      <c r="H4144">
        <v>0</v>
      </c>
      <c r="I4144">
        <v>0</v>
      </c>
      <c r="J4144">
        <v>0</v>
      </c>
      <c r="K4144">
        <v>0</v>
      </c>
      <c r="L4144">
        <v>0</v>
      </c>
      <c r="M4144">
        <v>0</v>
      </c>
    </row>
    <row r="4145" spans="2:13" x14ac:dyDescent="0.2">
      <c r="B4145">
        <v>0</v>
      </c>
      <c r="C4145">
        <v>0</v>
      </c>
      <c r="D4145">
        <v>0</v>
      </c>
      <c r="E4145">
        <v>0</v>
      </c>
      <c r="F4145">
        <v>0</v>
      </c>
      <c r="G4145">
        <v>3333333</v>
      </c>
      <c r="H4145">
        <v>0</v>
      </c>
      <c r="I4145">
        <v>0</v>
      </c>
      <c r="J4145">
        <v>0</v>
      </c>
      <c r="K4145">
        <v>0</v>
      </c>
      <c r="L4145">
        <v>0</v>
      </c>
      <c r="M4145">
        <v>0</v>
      </c>
    </row>
    <row r="4146" spans="2:13" x14ac:dyDescent="0.2">
      <c r="B4146">
        <v>0</v>
      </c>
      <c r="C4146">
        <v>0</v>
      </c>
      <c r="D4146">
        <v>0</v>
      </c>
      <c r="E4146">
        <v>0</v>
      </c>
      <c r="F4146">
        <v>0</v>
      </c>
      <c r="G4146">
        <v>3333333</v>
      </c>
      <c r="H4146">
        <v>0</v>
      </c>
      <c r="I4146">
        <v>0</v>
      </c>
      <c r="J4146">
        <v>0</v>
      </c>
      <c r="K4146">
        <v>0</v>
      </c>
      <c r="L4146">
        <v>0</v>
      </c>
      <c r="M4146">
        <v>0</v>
      </c>
    </row>
    <row r="4147" spans="2:13" x14ac:dyDescent="0.2">
      <c r="B4147">
        <v>0</v>
      </c>
      <c r="C4147">
        <v>0</v>
      </c>
      <c r="D4147">
        <v>0</v>
      </c>
      <c r="E4147">
        <v>0</v>
      </c>
      <c r="F4147">
        <v>0</v>
      </c>
      <c r="G4147">
        <v>3333333</v>
      </c>
      <c r="H4147">
        <v>0</v>
      </c>
      <c r="I4147">
        <v>0</v>
      </c>
      <c r="J4147">
        <v>0</v>
      </c>
      <c r="K4147">
        <v>0</v>
      </c>
      <c r="L4147">
        <v>0</v>
      </c>
      <c r="M4147">
        <v>0</v>
      </c>
    </row>
    <row r="4148" spans="2:13" x14ac:dyDescent="0.2">
      <c r="B4148">
        <v>0</v>
      </c>
      <c r="C4148">
        <v>0</v>
      </c>
      <c r="D4148">
        <v>0</v>
      </c>
      <c r="E4148">
        <v>0</v>
      </c>
      <c r="F4148">
        <v>0</v>
      </c>
      <c r="G4148">
        <v>3333333</v>
      </c>
      <c r="H4148">
        <v>0</v>
      </c>
      <c r="I4148">
        <v>0</v>
      </c>
      <c r="J4148">
        <v>0</v>
      </c>
      <c r="K4148">
        <v>0</v>
      </c>
      <c r="L4148">
        <v>0</v>
      </c>
      <c r="M4148">
        <v>0</v>
      </c>
    </row>
    <row r="4149" spans="2:13" x14ac:dyDescent="0.2">
      <c r="B4149">
        <v>0</v>
      </c>
      <c r="C4149">
        <v>0</v>
      </c>
      <c r="D4149">
        <v>0</v>
      </c>
      <c r="E4149">
        <v>0</v>
      </c>
      <c r="F4149">
        <v>0</v>
      </c>
      <c r="G4149">
        <v>3333333</v>
      </c>
      <c r="H4149">
        <v>0</v>
      </c>
      <c r="I4149">
        <v>0</v>
      </c>
      <c r="J4149">
        <v>0</v>
      </c>
      <c r="K4149">
        <v>0</v>
      </c>
      <c r="L4149">
        <v>0</v>
      </c>
      <c r="M4149">
        <v>0</v>
      </c>
    </row>
    <row r="4150" spans="2:13" x14ac:dyDescent="0.2">
      <c r="B4150">
        <v>0</v>
      </c>
      <c r="C4150">
        <v>0</v>
      </c>
      <c r="D4150">
        <v>0</v>
      </c>
      <c r="E4150">
        <v>0</v>
      </c>
      <c r="F4150">
        <v>0</v>
      </c>
      <c r="G4150">
        <v>3333333</v>
      </c>
      <c r="H4150">
        <v>0</v>
      </c>
      <c r="I4150">
        <v>0</v>
      </c>
      <c r="J4150">
        <v>0</v>
      </c>
      <c r="K4150">
        <v>0</v>
      </c>
      <c r="L4150">
        <v>0</v>
      </c>
      <c r="M4150">
        <v>0</v>
      </c>
    </row>
    <row r="4151" spans="2:13" x14ac:dyDescent="0.2">
      <c r="B4151">
        <v>0</v>
      </c>
      <c r="C4151">
        <v>0</v>
      </c>
      <c r="D4151">
        <v>0</v>
      </c>
      <c r="E4151">
        <v>0</v>
      </c>
      <c r="F4151">
        <v>0</v>
      </c>
      <c r="G4151">
        <v>3333333</v>
      </c>
      <c r="H4151">
        <v>0</v>
      </c>
      <c r="I4151">
        <v>0</v>
      </c>
      <c r="J4151">
        <v>0</v>
      </c>
      <c r="K4151">
        <v>0</v>
      </c>
      <c r="L4151">
        <v>0</v>
      </c>
      <c r="M4151">
        <v>0</v>
      </c>
    </row>
    <row r="4152" spans="2:13" x14ac:dyDescent="0.2">
      <c r="B4152">
        <v>0</v>
      </c>
      <c r="C4152">
        <v>0</v>
      </c>
      <c r="D4152">
        <v>0</v>
      </c>
      <c r="E4152">
        <v>0</v>
      </c>
      <c r="F4152">
        <v>0</v>
      </c>
      <c r="G4152">
        <v>3333333</v>
      </c>
      <c r="H4152">
        <v>0</v>
      </c>
      <c r="I4152">
        <v>0</v>
      </c>
      <c r="J4152">
        <v>0</v>
      </c>
      <c r="K4152">
        <v>0</v>
      </c>
      <c r="L4152">
        <v>0</v>
      </c>
      <c r="M4152">
        <v>0</v>
      </c>
    </row>
    <row r="4153" spans="2:13" x14ac:dyDescent="0.2">
      <c r="B4153">
        <v>0</v>
      </c>
      <c r="C4153">
        <v>0</v>
      </c>
      <c r="D4153">
        <v>0</v>
      </c>
      <c r="E4153">
        <v>0</v>
      </c>
      <c r="F4153">
        <v>0</v>
      </c>
      <c r="G4153">
        <v>3333333</v>
      </c>
      <c r="H4153">
        <v>0</v>
      </c>
      <c r="I4153">
        <v>0</v>
      </c>
      <c r="J4153">
        <v>0</v>
      </c>
      <c r="K4153">
        <v>0</v>
      </c>
      <c r="L4153">
        <v>0</v>
      </c>
      <c r="M4153">
        <v>0</v>
      </c>
    </row>
    <row r="4154" spans="2:13" x14ac:dyDescent="0.2">
      <c r="B4154">
        <v>0</v>
      </c>
      <c r="C4154">
        <v>0</v>
      </c>
      <c r="D4154">
        <v>0</v>
      </c>
      <c r="E4154">
        <v>0</v>
      </c>
      <c r="F4154">
        <v>0</v>
      </c>
      <c r="G4154">
        <v>3333333</v>
      </c>
      <c r="H4154">
        <v>0</v>
      </c>
      <c r="I4154">
        <v>0</v>
      </c>
      <c r="J4154">
        <v>0</v>
      </c>
      <c r="K4154">
        <v>0</v>
      </c>
      <c r="L4154">
        <v>0</v>
      </c>
      <c r="M4154">
        <v>0</v>
      </c>
    </row>
    <row r="4155" spans="2:13" x14ac:dyDescent="0.2">
      <c r="B4155">
        <v>0</v>
      </c>
      <c r="C4155">
        <v>0</v>
      </c>
      <c r="D4155">
        <v>0</v>
      </c>
      <c r="E4155">
        <v>0</v>
      </c>
      <c r="F4155">
        <v>0</v>
      </c>
      <c r="G4155">
        <v>3333333</v>
      </c>
      <c r="H4155">
        <v>0</v>
      </c>
      <c r="I4155">
        <v>0</v>
      </c>
      <c r="J4155">
        <v>0</v>
      </c>
      <c r="K4155">
        <v>0</v>
      </c>
      <c r="L4155">
        <v>0</v>
      </c>
      <c r="M4155">
        <v>0</v>
      </c>
    </row>
    <row r="4156" spans="2:13" x14ac:dyDescent="0.2">
      <c r="B4156">
        <v>0</v>
      </c>
      <c r="C4156">
        <v>0</v>
      </c>
      <c r="D4156">
        <v>0</v>
      </c>
      <c r="E4156">
        <v>0</v>
      </c>
      <c r="F4156">
        <v>0</v>
      </c>
      <c r="G4156">
        <v>3333333</v>
      </c>
      <c r="H4156">
        <v>0</v>
      </c>
      <c r="I4156">
        <v>0</v>
      </c>
      <c r="J4156">
        <v>0</v>
      </c>
      <c r="K4156">
        <v>0</v>
      </c>
      <c r="L4156">
        <v>0</v>
      </c>
      <c r="M4156">
        <v>0</v>
      </c>
    </row>
    <row r="4157" spans="2:13" x14ac:dyDescent="0.2">
      <c r="B4157">
        <v>0</v>
      </c>
      <c r="C4157">
        <v>0</v>
      </c>
      <c r="D4157">
        <v>0</v>
      </c>
      <c r="E4157">
        <v>0</v>
      </c>
      <c r="F4157">
        <v>0</v>
      </c>
      <c r="G4157">
        <v>3333333</v>
      </c>
      <c r="H4157">
        <v>0</v>
      </c>
      <c r="I4157">
        <v>0</v>
      </c>
      <c r="J4157">
        <v>0</v>
      </c>
      <c r="K4157">
        <v>0</v>
      </c>
      <c r="L4157">
        <v>0</v>
      </c>
      <c r="M4157">
        <v>0</v>
      </c>
    </row>
    <row r="4158" spans="2:13" x14ac:dyDescent="0.2">
      <c r="B4158">
        <v>0</v>
      </c>
      <c r="C4158">
        <v>0</v>
      </c>
      <c r="D4158">
        <v>0</v>
      </c>
      <c r="E4158">
        <v>0</v>
      </c>
      <c r="F4158">
        <v>0</v>
      </c>
      <c r="G4158">
        <v>3333333</v>
      </c>
      <c r="H4158">
        <v>0</v>
      </c>
      <c r="I4158">
        <v>0</v>
      </c>
      <c r="J4158">
        <v>0</v>
      </c>
      <c r="K4158">
        <v>0</v>
      </c>
      <c r="L4158">
        <v>0</v>
      </c>
      <c r="M4158">
        <v>0</v>
      </c>
    </row>
    <row r="4159" spans="2:13" x14ac:dyDescent="0.2">
      <c r="B4159">
        <v>0</v>
      </c>
      <c r="C4159">
        <v>0</v>
      </c>
      <c r="D4159">
        <v>0</v>
      </c>
      <c r="E4159">
        <v>0</v>
      </c>
      <c r="F4159">
        <v>0</v>
      </c>
      <c r="G4159">
        <v>3333333</v>
      </c>
      <c r="H4159">
        <v>0</v>
      </c>
      <c r="I4159">
        <v>0</v>
      </c>
      <c r="J4159">
        <v>0</v>
      </c>
      <c r="K4159">
        <v>0</v>
      </c>
      <c r="L4159">
        <v>0</v>
      </c>
      <c r="M4159">
        <v>0</v>
      </c>
    </row>
    <row r="4160" spans="2:13" x14ac:dyDescent="0.2">
      <c r="B4160">
        <v>0</v>
      </c>
      <c r="C4160">
        <v>0</v>
      </c>
      <c r="D4160">
        <v>0</v>
      </c>
      <c r="E4160">
        <v>0</v>
      </c>
      <c r="F4160">
        <v>0</v>
      </c>
      <c r="G4160">
        <v>3333333</v>
      </c>
      <c r="H4160">
        <v>0</v>
      </c>
      <c r="I4160">
        <v>0</v>
      </c>
      <c r="J4160">
        <v>0</v>
      </c>
      <c r="K4160">
        <v>0</v>
      </c>
      <c r="L4160">
        <v>0</v>
      </c>
      <c r="M4160">
        <v>0</v>
      </c>
    </row>
    <row r="4161" spans="2:13" x14ac:dyDescent="0.2">
      <c r="B4161">
        <v>0</v>
      </c>
      <c r="C4161">
        <v>0</v>
      </c>
      <c r="D4161">
        <v>0</v>
      </c>
      <c r="E4161">
        <v>0</v>
      </c>
      <c r="F4161">
        <v>0</v>
      </c>
      <c r="G4161">
        <v>3333333</v>
      </c>
      <c r="H4161">
        <v>0</v>
      </c>
      <c r="I4161">
        <v>0</v>
      </c>
      <c r="J4161">
        <v>0</v>
      </c>
      <c r="K4161">
        <v>0</v>
      </c>
      <c r="L4161">
        <v>0</v>
      </c>
      <c r="M4161">
        <v>0</v>
      </c>
    </row>
    <row r="4162" spans="2:13" x14ac:dyDescent="0.2">
      <c r="B4162">
        <v>0</v>
      </c>
      <c r="C4162">
        <v>0</v>
      </c>
      <c r="D4162">
        <v>0</v>
      </c>
      <c r="E4162">
        <v>0</v>
      </c>
      <c r="F4162">
        <v>0</v>
      </c>
      <c r="G4162">
        <v>3333333</v>
      </c>
      <c r="H4162">
        <v>0</v>
      </c>
      <c r="I4162">
        <v>0</v>
      </c>
      <c r="J4162">
        <v>0</v>
      </c>
      <c r="K4162">
        <v>0</v>
      </c>
      <c r="L4162">
        <v>0</v>
      </c>
      <c r="M4162">
        <v>0</v>
      </c>
    </row>
    <row r="4163" spans="2:13" x14ac:dyDescent="0.2">
      <c r="B4163">
        <v>0</v>
      </c>
      <c r="C4163">
        <v>0</v>
      </c>
      <c r="D4163">
        <v>0</v>
      </c>
      <c r="E4163">
        <v>0</v>
      </c>
      <c r="F4163">
        <v>0</v>
      </c>
      <c r="G4163">
        <v>3333333</v>
      </c>
      <c r="H4163">
        <v>0</v>
      </c>
      <c r="I4163">
        <v>0</v>
      </c>
      <c r="J4163">
        <v>0</v>
      </c>
      <c r="K4163">
        <v>0</v>
      </c>
      <c r="L4163">
        <v>0</v>
      </c>
      <c r="M4163">
        <v>0</v>
      </c>
    </row>
    <row r="4164" spans="2:13" x14ac:dyDescent="0.2">
      <c r="B4164">
        <v>0</v>
      </c>
      <c r="C4164">
        <v>0</v>
      </c>
      <c r="D4164">
        <v>0</v>
      </c>
      <c r="E4164">
        <v>0</v>
      </c>
      <c r="F4164">
        <v>0</v>
      </c>
      <c r="G4164">
        <v>3333333</v>
      </c>
      <c r="H4164">
        <v>0</v>
      </c>
      <c r="I4164">
        <v>0</v>
      </c>
      <c r="J4164">
        <v>0</v>
      </c>
      <c r="K4164">
        <v>0</v>
      </c>
      <c r="L4164">
        <v>0</v>
      </c>
      <c r="M4164">
        <v>0</v>
      </c>
    </row>
    <row r="4165" spans="2:13" x14ac:dyDescent="0.2">
      <c r="B4165">
        <v>0</v>
      </c>
      <c r="C4165">
        <v>0</v>
      </c>
      <c r="D4165">
        <v>0</v>
      </c>
      <c r="E4165">
        <v>0</v>
      </c>
      <c r="F4165">
        <v>0</v>
      </c>
      <c r="G4165">
        <v>3333333</v>
      </c>
      <c r="H4165">
        <v>0</v>
      </c>
      <c r="I4165">
        <v>0</v>
      </c>
      <c r="J4165">
        <v>0</v>
      </c>
      <c r="K4165">
        <v>0</v>
      </c>
      <c r="L4165">
        <v>0</v>
      </c>
      <c r="M4165">
        <v>0</v>
      </c>
    </row>
    <row r="4166" spans="2:13" x14ac:dyDescent="0.2">
      <c r="B4166">
        <v>0</v>
      </c>
      <c r="C4166">
        <v>0</v>
      </c>
      <c r="D4166">
        <v>0</v>
      </c>
      <c r="E4166">
        <v>0</v>
      </c>
      <c r="F4166">
        <v>0</v>
      </c>
      <c r="G4166">
        <v>3333333</v>
      </c>
      <c r="H4166">
        <v>0</v>
      </c>
      <c r="I4166">
        <v>0</v>
      </c>
      <c r="J4166">
        <v>0</v>
      </c>
      <c r="K4166">
        <v>0</v>
      </c>
      <c r="L4166">
        <v>0</v>
      </c>
      <c r="M4166">
        <v>0</v>
      </c>
    </row>
    <row r="4167" spans="2:13" x14ac:dyDescent="0.2">
      <c r="B4167">
        <v>0</v>
      </c>
      <c r="C4167">
        <v>0</v>
      </c>
      <c r="D4167">
        <v>0</v>
      </c>
      <c r="E4167">
        <v>0</v>
      </c>
      <c r="F4167">
        <v>0</v>
      </c>
      <c r="G4167">
        <v>3333333</v>
      </c>
      <c r="H4167">
        <v>0</v>
      </c>
      <c r="I4167">
        <v>0</v>
      </c>
      <c r="J4167">
        <v>0</v>
      </c>
      <c r="K4167">
        <v>0</v>
      </c>
      <c r="L4167">
        <v>0</v>
      </c>
      <c r="M4167">
        <v>0</v>
      </c>
    </row>
    <row r="4168" spans="2:13" x14ac:dyDescent="0.2">
      <c r="B4168">
        <v>0</v>
      </c>
      <c r="C4168">
        <v>0</v>
      </c>
      <c r="D4168">
        <v>0</v>
      </c>
      <c r="E4168">
        <v>0</v>
      </c>
      <c r="F4168">
        <v>0</v>
      </c>
      <c r="G4168">
        <v>3333333</v>
      </c>
      <c r="H4168">
        <v>0</v>
      </c>
      <c r="I4168">
        <v>0</v>
      </c>
      <c r="J4168">
        <v>0</v>
      </c>
      <c r="K4168">
        <v>0</v>
      </c>
      <c r="L4168">
        <v>0</v>
      </c>
      <c r="M4168">
        <v>0</v>
      </c>
    </row>
    <row r="4169" spans="2:13" x14ac:dyDescent="0.2">
      <c r="B4169">
        <v>0</v>
      </c>
      <c r="C4169">
        <v>0</v>
      </c>
      <c r="D4169">
        <v>0</v>
      </c>
      <c r="E4169">
        <v>0</v>
      </c>
      <c r="F4169">
        <v>0</v>
      </c>
      <c r="G4169">
        <v>3333333</v>
      </c>
      <c r="H4169">
        <v>0</v>
      </c>
      <c r="I4169">
        <v>0</v>
      </c>
      <c r="J4169">
        <v>0</v>
      </c>
      <c r="K4169">
        <v>0</v>
      </c>
      <c r="L4169">
        <v>0</v>
      </c>
      <c r="M4169">
        <v>0</v>
      </c>
    </row>
    <row r="4170" spans="2:13" x14ac:dyDescent="0.2">
      <c r="B4170">
        <v>0</v>
      </c>
      <c r="C4170">
        <v>0</v>
      </c>
      <c r="D4170">
        <v>0</v>
      </c>
      <c r="E4170">
        <v>0</v>
      </c>
      <c r="F4170">
        <v>0</v>
      </c>
      <c r="G4170">
        <v>3333333</v>
      </c>
      <c r="H4170">
        <v>0</v>
      </c>
      <c r="I4170">
        <v>0</v>
      </c>
      <c r="J4170">
        <v>0</v>
      </c>
      <c r="K4170">
        <v>0</v>
      </c>
      <c r="L4170">
        <v>0</v>
      </c>
      <c r="M4170">
        <v>0</v>
      </c>
    </row>
    <row r="4171" spans="2:13" x14ac:dyDescent="0.2">
      <c r="B4171">
        <v>0</v>
      </c>
      <c r="C4171">
        <v>0</v>
      </c>
      <c r="D4171">
        <v>0</v>
      </c>
      <c r="E4171">
        <v>0</v>
      </c>
      <c r="F4171">
        <v>0</v>
      </c>
      <c r="G4171">
        <v>3333333</v>
      </c>
      <c r="H4171">
        <v>0</v>
      </c>
      <c r="I4171">
        <v>0</v>
      </c>
      <c r="J4171">
        <v>0</v>
      </c>
      <c r="K4171">
        <v>0</v>
      </c>
      <c r="L4171">
        <v>0</v>
      </c>
      <c r="M4171">
        <v>0</v>
      </c>
    </row>
    <row r="4172" spans="2:13" x14ac:dyDescent="0.2">
      <c r="B4172">
        <v>0</v>
      </c>
      <c r="C4172">
        <v>0</v>
      </c>
      <c r="D4172">
        <v>0</v>
      </c>
      <c r="E4172">
        <v>0</v>
      </c>
      <c r="F4172">
        <v>0</v>
      </c>
      <c r="G4172">
        <v>3333333</v>
      </c>
      <c r="H4172">
        <v>0</v>
      </c>
      <c r="I4172">
        <v>0</v>
      </c>
      <c r="J4172">
        <v>0</v>
      </c>
      <c r="K4172">
        <v>0</v>
      </c>
      <c r="L4172">
        <v>0</v>
      </c>
      <c r="M4172">
        <v>0</v>
      </c>
    </row>
    <row r="4173" spans="2:13" x14ac:dyDescent="0.2">
      <c r="B4173">
        <v>0</v>
      </c>
      <c r="C4173">
        <v>0</v>
      </c>
      <c r="D4173">
        <v>0</v>
      </c>
      <c r="E4173">
        <v>0</v>
      </c>
      <c r="F4173">
        <v>0</v>
      </c>
      <c r="G4173">
        <v>3333333</v>
      </c>
      <c r="H4173">
        <v>0</v>
      </c>
      <c r="I4173">
        <v>0</v>
      </c>
      <c r="J4173">
        <v>0</v>
      </c>
      <c r="K4173">
        <v>0</v>
      </c>
      <c r="L4173">
        <v>0</v>
      </c>
      <c r="M4173">
        <v>0</v>
      </c>
    </row>
    <row r="4174" spans="2:13" x14ac:dyDescent="0.2">
      <c r="B4174">
        <v>0</v>
      </c>
      <c r="C4174">
        <v>0</v>
      </c>
      <c r="D4174">
        <v>0</v>
      </c>
      <c r="E4174">
        <v>0</v>
      </c>
      <c r="F4174">
        <v>0</v>
      </c>
      <c r="G4174">
        <v>3333333</v>
      </c>
      <c r="H4174">
        <v>0</v>
      </c>
      <c r="I4174">
        <v>0</v>
      </c>
      <c r="J4174">
        <v>0</v>
      </c>
      <c r="K4174">
        <v>0</v>
      </c>
      <c r="L4174">
        <v>0</v>
      </c>
      <c r="M4174">
        <v>0</v>
      </c>
    </row>
    <row r="4175" spans="2:13" x14ac:dyDescent="0.2">
      <c r="B4175">
        <v>0</v>
      </c>
      <c r="C4175">
        <v>0</v>
      </c>
      <c r="D4175">
        <v>0</v>
      </c>
      <c r="E4175">
        <v>0</v>
      </c>
      <c r="F4175">
        <v>0</v>
      </c>
      <c r="G4175">
        <v>3333333</v>
      </c>
      <c r="H4175">
        <v>0</v>
      </c>
      <c r="I4175">
        <v>0</v>
      </c>
      <c r="J4175">
        <v>0</v>
      </c>
      <c r="K4175">
        <v>0</v>
      </c>
      <c r="L4175">
        <v>0</v>
      </c>
      <c r="M4175">
        <v>0</v>
      </c>
    </row>
    <row r="4176" spans="2:13" x14ac:dyDescent="0.2">
      <c r="B4176">
        <v>0</v>
      </c>
      <c r="C4176">
        <v>0</v>
      </c>
      <c r="D4176">
        <v>0</v>
      </c>
      <c r="E4176">
        <v>0</v>
      </c>
      <c r="F4176">
        <v>0</v>
      </c>
      <c r="G4176">
        <v>3333333</v>
      </c>
      <c r="H4176">
        <v>0</v>
      </c>
      <c r="I4176">
        <v>0</v>
      </c>
      <c r="J4176">
        <v>0</v>
      </c>
      <c r="K4176">
        <v>0</v>
      </c>
      <c r="L4176">
        <v>0</v>
      </c>
      <c r="M4176">
        <v>0</v>
      </c>
    </row>
    <row r="4177" spans="2:13" x14ac:dyDescent="0.2">
      <c r="B4177">
        <v>0</v>
      </c>
      <c r="C4177">
        <v>0</v>
      </c>
      <c r="D4177">
        <v>0</v>
      </c>
      <c r="E4177">
        <v>0</v>
      </c>
      <c r="F4177">
        <v>0</v>
      </c>
      <c r="G4177">
        <v>3333333</v>
      </c>
      <c r="H4177">
        <v>0</v>
      </c>
      <c r="I4177">
        <v>0</v>
      </c>
      <c r="J4177">
        <v>0</v>
      </c>
      <c r="K4177">
        <v>0</v>
      </c>
      <c r="L4177">
        <v>0</v>
      </c>
      <c r="M4177">
        <v>0</v>
      </c>
    </row>
    <row r="4178" spans="2:13" x14ac:dyDescent="0.2">
      <c r="B4178">
        <v>0</v>
      </c>
      <c r="C4178">
        <v>0</v>
      </c>
      <c r="D4178">
        <v>0</v>
      </c>
      <c r="E4178">
        <v>0</v>
      </c>
      <c r="F4178">
        <v>0</v>
      </c>
      <c r="G4178">
        <v>3333333</v>
      </c>
      <c r="H4178">
        <v>0</v>
      </c>
      <c r="I4178">
        <v>0</v>
      </c>
      <c r="J4178">
        <v>0</v>
      </c>
      <c r="K4178">
        <v>0</v>
      </c>
      <c r="L4178">
        <v>0</v>
      </c>
      <c r="M4178">
        <v>0</v>
      </c>
    </row>
    <row r="4179" spans="2:13" x14ac:dyDescent="0.2">
      <c r="B4179">
        <v>0</v>
      </c>
      <c r="C4179">
        <v>0</v>
      </c>
      <c r="D4179">
        <v>0</v>
      </c>
      <c r="E4179">
        <v>0</v>
      </c>
      <c r="F4179">
        <v>0</v>
      </c>
      <c r="G4179">
        <v>3333333</v>
      </c>
      <c r="H4179">
        <v>0</v>
      </c>
      <c r="I4179">
        <v>0</v>
      </c>
      <c r="J4179">
        <v>0</v>
      </c>
      <c r="K4179">
        <v>0</v>
      </c>
      <c r="L4179">
        <v>0</v>
      </c>
      <c r="M4179">
        <v>0</v>
      </c>
    </row>
    <row r="4180" spans="2:13" x14ac:dyDescent="0.2">
      <c r="B4180">
        <v>0</v>
      </c>
      <c r="C4180">
        <v>0</v>
      </c>
      <c r="D4180">
        <v>0</v>
      </c>
      <c r="E4180">
        <v>0</v>
      </c>
      <c r="F4180">
        <v>0</v>
      </c>
      <c r="G4180">
        <v>3333333</v>
      </c>
      <c r="H4180">
        <v>0</v>
      </c>
      <c r="I4180">
        <v>0</v>
      </c>
      <c r="J4180">
        <v>0</v>
      </c>
      <c r="K4180">
        <v>0</v>
      </c>
      <c r="L4180">
        <v>0</v>
      </c>
      <c r="M4180">
        <v>0</v>
      </c>
    </row>
    <row r="4181" spans="2:13" x14ac:dyDescent="0.2">
      <c r="B4181">
        <v>0</v>
      </c>
      <c r="C4181">
        <v>0</v>
      </c>
      <c r="D4181">
        <v>0</v>
      </c>
      <c r="E4181">
        <v>0</v>
      </c>
      <c r="F4181">
        <v>0</v>
      </c>
      <c r="G4181">
        <v>3333333</v>
      </c>
      <c r="H4181">
        <v>0</v>
      </c>
      <c r="I4181">
        <v>0</v>
      </c>
      <c r="J4181">
        <v>0</v>
      </c>
      <c r="K4181">
        <v>0</v>
      </c>
      <c r="L4181">
        <v>0</v>
      </c>
      <c r="M4181">
        <v>0</v>
      </c>
    </row>
    <row r="4182" spans="2:13" x14ac:dyDescent="0.2">
      <c r="B4182">
        <v>0</v>
      </c>
      <c r="C4182">
        <v>0</v>
      </c>
      <c r="D4182">
        <v>0</v>
      </c>
      <c r="E4182">
        <v>0</v>
      </c>
      <c r="F4182">
        <v>0</v>
      </c>
      <c r="G4182">
        <v>3333333</v>
      </c>
      <c r="H4182">
        <v>0</v>
      </c>
      <c r="I4182">
        <v>0</v>
      </c>
      <c r="J4182">
        <v>0</v>
      </c>
      <c r="K4182">
        <v>0</v>
      </c>
      <c r="L4182">
        <v>0</v>
      </c>
      <c r="M4182">
        <v>0</v>
      </c>
    </row>
    <row r="4183" spans="2:13" x14ac:dyDescent="0.2">
      <c r="B4183">
        <v>0</v>
      </c>
      <c r="C4183">
        <v>0</v>
      </c>
      <c r="D4183">
        <v>0</v>
      </c>
      <c r="E4183">
        <v>0</v>
      </c>
      <c r="F4183">
        <v>0</v>
      </c>
      <c r="G4183">
        <v>3333333</v>
      </c>
      <c r="H4183">
        <v>0</v>
      </c>
      <c r="I4183">
        <v>0</v>
      </c>
      <c r="J4183">
        <v>0</v>
      </c>
      <c r="K4183">
        <v>0</v>
      </c>
      <c r="L4183">
        <v>0</v>
      </c>
      <c r="M4183">
        <v>0</v>
      </c>
    </row>
    <row r="4184" spans="2:13" x14ac:dyDescent="0.2">
      <c r="B4184">
        <v>0</v>
      </c>
      <c r="C4184">
        <v>0</v>
      </c>
      <c r="D4184">
        <v>0</v>
      </c>
      <c r="E4184">
        <v>0</v>
      </c>
      <c r="F4184">
        <v>0</v>
      </c>
      <c r="G4184">
        <v>3333333</v>
      </c>
      <c r="H4184">
        <v>0</v>
      </c>
      <c r="I4184">
        <v>0</v>
      </c>
      <c r="J4184">
        <v>0</v>
      </c>
      <c r="K4184">
        <v>0</v>
      </c>
      <c r="L4184">
        <v>0</v>
      </c>
      <c r="M4184">
        <v>0</v>
      </c>
    </row>
    <row r="4185" spans="2:13" x14ac:dyDescent="0.2">
      <c r="B4185">
        <v>0</v>
      </c>
      <c r="C4185">
        <v>0</v>
      </c>
      <c r="D4185">
        <v>0</v>
      </c>
      <c r="E4185">
        <v>0</v>
      </c>
      <c r="F4185">
        <v>0</v>
      </c>
      <c r="G4185">
        <v>3333333</v>
      </c>
      <c r="H4185">
        <v>0</v>
      </c>
      <c r="I4185">
        <v>0</v>
      </c>
      <c r="J4185">
        <v>0</v>
      </c>
      <c r="K4185">
        <v>0</v>
      </c>
      <c r="L4185">
        <v>0</v>
      </c>
      <c r="M4185">
        <v>0</v>
      </c>
    </row>
    <row r="4186" spans="2:13" x14ac:dyDescent="0.2">
      <c r="B4186">
        <v>0</v>
      </c>
      <c r="C4186">
        <v>0</v>
      </c>
      <c r="D4186">
        <v>0</v>
      </c>
      <c r="E4186">
        <v>0</v>
      </c>
      <c r="F4186">
        <v>0</v>
      </c>
      <c r="G4186">
        <v>3333333</v>
      </c>
      <c r="H4186">
        <v>0</v>
      </c>
      <c r="I4186">
        <v>0</v>
      </c>
      <c r="J4186">
        <v>0</v>
      </c>
      <c r="K4186">
        <v>0</v>
      </c>
      <c r="L4186">
        <v>0</v>
      </c>
      <c r="M4186">
        <v>0</v>
      </c>
    </row>
    <row r="4187" spans="2:13" x14ac:dyDescent="0.2">
      <c r="B4187">
        <v>0</v>
      </c>
      <c r="C4187">
        <v>0</v>
      </c>
      <c r="D4187">
        <v>0</v>
      </c>
      <c r="E4187">
        <v>0</v>
      </c>
      <c r="F4187">
        <v>0</v>
      </c>
      <c r="G4187">
        <v>3333333</v>
      </c>
      <c r="H4187">
        <v>0</v>
      </c>
      <c r="I4187">
        <v>0</v>
      </c>
      <c r="J4187">
        <v>0</v>
      </c>
      <c r="K4187">
        <v>0</v>
      </c>
      <c r="L4187">
        <v>0</v>
      </c>
      <c r="M4187">
        <v>0</v>
      </c>
    </row>
    <row r="4188" spans="2:13" x14ac:dyDescent="0.2">
      <c r="B4188">
        <v>0</v>
      </c>
      <c r="C4188">
        <v>0</v>
      </c>
      <c r="D4188">
        <v>0</v>
      </c>
      <c r="E4188">
        <v>0</v>
      </c>
      <c r="F4188">
        <v>0</v>
      </c>
      <c r="G4188">
        <v>3333333</v>
      </c>
      <c r="H4188">
        <v>0</v>
      </c>
      <c r="I4188">
        <v>0</v>
      </c>
      <c r="J4188">
        <v>0</v>
      </c>
      <c r="K4188">
        <v>0</v>
      </c>
      <c r="L4188">
        <v>0</v>
      </c>
      <c r="M4188">
        <v>0</v>
      </c>
    </row>
    <row r="4189" spans="2:13" x14ac:dyDescent="0.2">
      <c r="B4189">
        <v>0</v>
      </c>
      <c r="C4189">
        <v>0</v>
      </c>
      <c r="D4189">
        <v>0</v>
      </c>
      <c r="E4189">
        <v>0</v>
      </c>
      <c r="F4189">
        <v>0</v>
      </c>
      <c r="G4189">
        <v>3333333</v>
      </c>
      <c r="H4189">
        <v>0</v>
      </c>
      <c r="I4189">
        <v>0</v>
      </c>
      <c r="J4189">
        <v>0</v>
      </c>
      <c r="K4189">
        <v>0</v>
      </c>
      <c r="L4189">
        <v>0</v>
      </c>
      <c r="M4189">
        <v>0</v>
      </c>
    </row>
    <row r="4190" spans="2:13" x14ac:dyDescent="0.2">
      <c r="B4190">
        <v>0</v>
      </c>
      <c r="C4190">
        <v>0</v>
      </c>
      <c r="D4190">
        <v>0</v>
      </c>
      <c r="E4190">
        <v>0</v>
      </c>
      <c r="F4190">
        <v>0</v>
      </c>
      <c r="G4190">
        <v>3333333</v>
      </c>
      <c r="H4190">
        <v>0</v>
      </c>
      <c r="I4190">
        <v>0</v>
      </c>
      <c r="J4190">
        <v>0</v>
      </c>
      <c r="K4190">
        <v>0</v>
      </c>
      <c r="L4190">
        <v>0</v>
      </c>
      <c r="M4190">
        <v>0</v>
      </c>
    </row>
    <row r="4191" spans="2:13" x14ac:dyDescent="0.2">
      <c r="B4191">
        <v>0</v>
      </c>
      <c r="C4191">
        <v>0</v>
      </c>
      <c r="D4191">
        <v>0</v>
      </c>
      <c r="E4191">
        <v>0</v>
      </c>
      <c r="F4191">
        <v>0</v>
      </c>
      <c r="G4191">
        <v>3333333</v>
      </c>
      <c r="H4191">
        <v>0</v>
      </c>
      <c r="I4191">
        <v>0</v>
      </c>
      <c r="J4191">
        <v>0</v>
      </c>
      <c r="K4191">
        <v>0</v>
      </c>
      <c r="L4191">
        <v>0</v>
      </c>
      <c r="M4191">
        <v>0</v>
      </c>
    </row>
    <row r="4192" spans="2:13" x14ac:dyDescent="0.2">
      <c r="B4192">
        <v>0</v>
      </c>
      <c r="C4192">
        <v>0</v>
      </c>
      <c r="D4192">
        <v>0</v>
      </c>
      <c r="E4192">
        <v>0</v>
      </c>
      <c r="F4192">
        <v>0</v>
      </c>
      <c r="G4192">
        <v>3333333</v>
      </c>
      <c r="H4192">
        <v>0</v>
      </c>
      <c r="I4192">
        <v>0</v>
      </c>
      <c r="J4192">
        <v>0</v>
      </c>
      <c r="K4192">
        <v>0</v>
      </c>
      <c r="L4192">
        <v>0</v>
      </c>
      <c r="M4192">
        <v>0</v>
      </c>
    </row>
    <row r="4193" spans="2:13" x14ac:dyDescent="0.2">
      <c r="B4193">
        <v>0</v>
      </c>
      <c r="C4193">
        <v>0</v>
      </c>
      <c r="D4193">
        <v>0</v>
      </c>
      <c r="E4193">
        <v>0</v>
      </c>
      <c r="F4193">
        <v>0</v>
      </c>
      <c r="G4193">
        <v>3333333</v>
      </c>
      <c r="H4193">
        <v>0</v>
      </c>
      <c r="I4193">
        <v>0</v>
      </c>
      <c r="J4193">
        <v>0</v>
      </c>
      <c r="K4193">
        <v>0</v>
      </c>
      <c r="L4193">
        <v>0</v>
      </c>
      <c r="M4193">
        <v>0</v>
      </c>
    </row>
    <row r="4194" spans="2:13" x14ac:dyDescent="0.2">
      <c r="B4194">
        <v>0</v>
      </c>
      <c r="C4194">
        <v>0</v>
      </c>
      <c r="D4194">
        <v>0</v>
      </c>
      <c r="E4194">
        <v>0</v>
      </c>
      <c r="F4194">
        <v>0</v>
      </c>
      <c r="G4194">
        <v>3333333</v>
      </c>
      <c r="H4194">
        <v>0</v>
      </c>
      <c r="I4194">
        <v>0</v>
      </c>
      <c r="J4194">
        <v>0</v>
      </c>
      <c r="K4194">
        <v>0</v>
      </c>
      <c r="L4194">
        <v>0</v>
      </c>
      <c r="M4194">
        <v>0</v>
      </c>
    </row>
    <row r="4195" spans="2:13" x14ac:dyDescent="0.2">
      <c r="B4195">
        <v>0</v>
      </c>
      <c r="C4195">
        <v>0</v>
      </c>
      <c r="D4195">
        <v>0</v>
      </c>
      <c r="E4195">
        <v>0</v>
      </c>
      <c r="F4195">
        <v>0</v>
      </c>
      <c r="G4195">
        <v>3333333</v>
      </c>
      <c r="H4195">
        <v>0</v>
      </c>
      <c r="I4195">
        <v>0</v>
      </c>
      <c r="J4195">
        <v>0</v>
      </c>
      <c r="K4195">
        <v>0</v>
      </c>
      <c r="L4195">
        <v>0</v>
      </c>
      <c r="M4195">
        <v>0</v>
      </c>
    </row>
    <row r="4196" spans="2:13" x14ac:dyDescent="0.2">
      <c r="B4196">
        <v>0</v>
      </c>
      <c r="C4196">
        <v>0</v>
      </c>
      <c r="D4196">
        <v>0</v>
      </c>
      <c r="E4196">
        <v>0</v>
      </c>
      <c r="F4196">
        <v>0</v>
      </c>
      <c r="G4196">
        <v>3333333</v>
      </c>
      <c r="H4196">
        <v>0</v>
      </c>
      <c r="I4196">
        <v>0</v>
      </c>
      <c r="J4196">
        <v>0</v>
      </c>
      <c r="K4196">
        <v>0</v>
      </c>
      <c r="L4196">
        <v>0</v>
      </c>
      <c r="M4196">
        <v>0</v>
      </c>
    </row>
    <row r="4197" spans="2:13" x14ac:dyDescent="0.2">
      <c r="B4197">
        <v>0</v>
      </c>
      <c r="C4197">
        <v>0</v>
      </c>
      <c r="D4197">
        <v>0</v>
      </c>
      <c r="E4197">
        <v>0</v>
      </c>
      <c r="F4197">
        <v>0</v>
      </c>
      <c r="G4197">
        <v>3333333</v>
      </c>
      <c r="H4197">
        <v>0</v>
      </c>
      <c r="I4197">
        <v>0</v>
      </c>
      <c r="J4197">
        <v>0</v>
      </c>
      <c r="K4197">
        <v>0</v>
      </c>
      <c r="L4197">
        <v>0</v>
      </c>
      <c r="M4197">
        <v>0</v>
      </c>
    </row>
    <row r="4198" spans="2:13" x14ac:dyDescent="0.2">
      <c r="B4198">
        <v>0</v>
      </c>
      <c r="C4198">
        <v>0</v>
      </c>
      <c r="D4198">
        <v>0</v>
      </c>
      <c r="E4198">
        <v>0</v>
      </c>
      <c r="F4198">
        <v>0</v>
      </c>
      <c r="G4198">
        <v>3333333</v>
      </c>
      <c r="H4198">
        <v>0</v>
      </c>
      <c r="I4198">
        <v>0</v>
      </c>
      <c r="J4198">
        <v>0</v>
      </c>
      <c r="K4198">
        <v>0</v>
      </c>
      <c r="L4198">
        <v>0</v>
      </c>
      <c r="M4198">
        <v>0</v>
      </c>
    </row>
    <row r="4199" spans="2:13" x14ac:dyDescent="0.2">
      <c r="B4199">
        <v>0</v>
      </c>
      <c r="C4199">
        <v>0</v>
      </c>
      <c r="D4199">
        <v>0</v>
      </c>
      <c r="E4199">
        <v>0</v>
      </c>
      <c r="F4199">
        <v>0</v>
      </c>
      <c r="G4199">
        <v>3333333</v>
      </c>
      <c r="H4199">
        <v>0</v>
      </c>
      <c r="I4199">
        <v>0</v>
      </c>
      <c r="J4199">
        <v>0</v>
      </c>
      <c r="K4199">
        <v>0</v>
      </c>
      <c r="L4199">
        <v>0</v>
      </c>
      <c r="M4199">
        <v>0</v>
      </c>
    </row>
    <row r="4200" spans="2:13" x14ac:dyDescent="0.2">
      <c r="B4200">
        <v>0</v>
      </c>
      <c r="C4200">
        <v>0</v>
      </c>
      <c r="D4200">
        <v>0</v>
      </c>
      <c r="E4200">
        <v>0</v>
      </c>
      <c r="F4200">
        <v>0</v>
      </c>
      <c r="G4200">
        <v>3333333</v>
      </c>
      <c r="H4200">
        <v>0</v>
      </c>
      <c r="I4200">
        <v>0</v>
      </c>
      <c r="J4200">
        <v>0</v>
      </c>
      <c r="K4200">
        <v>0</v>
      </c>
      <c r="L4200">
        <v>0</v>
      </c>
      <c r="M4200">
        <v>0</v>
      </c>
    </row>
    <row r="4201" spans="2:13" x14ac:dyDescent="0.2">
      <c r="B4201">
        <v>0</v>
      </c>
      <c r="C4201">
        <v>0</v>
      </c>
      <c r="D4201">
        <v>0</v>
      </c>
      <c r="E4201">
        <v>0</v>
      </c>
      <c r="F4201">
        <v>0</v>
      </c>
      <c r="G4201">
        <v>3333333</v>
      </c>
      <c r="H4201">
        <v>0</v>
      </c>
      <c r="I4201">
        <v>0</v>
      </c>
      <c r="J4201">
        <v>0</v>
      </c>
      <c r="K4201">
        <v>0</v>
      </c>
      <c r="L4201">
        <v>0</v>
      </c>
      <c r="M4201">
        <v>0</v>
      </c>
    </row>
    <row r="4202" spans="2:13" x14ac:dyDescent="0.2">
      <c r="B4202">
        <v>0</v>
      </c>
      <c r="C4202">
        <v>0</v>
      </c>
      <c r="D4202">
        <v>0</v>
      </c>
      <c r="E4202">
        <v>0</v>
      </c>
      <c r="F4202">
        <v>0</v>
      </c>
      <c r="G4202">
        <v>3333333</v>
      </c>
      <c r="H4202">
        <v>0</v>
      </c>
      <c r="I4202">
        <v>0</v>
      </c>
      <c r="J4202">
        <v>0</v>
      </c>
      <c r="K4202">
        <v>0</v>
      </c>
      <c r="L4202">
        <v>0</v>
      </c>
      <c r="M4202">
        <v>0</v>
      </c>
    </row>
    <row r="4203" spans="2:13" x14ac:dyDescent="0.2">
      <c r="B4203">
        <v>0</v>
      </c>
      <c r="C4203">
        <v>0</v>
      </c>
      <c r="D4203">
        <v>0</v>
      </c>
      <c r="E4203">
        <v>0</v>
      </c>
      <c r="F4203">
        <v>0</v>
      </c>
      <c r="G4203">
        <v>3333333</v>
      </c>
      <c r="H4203">
        <v>0</v>
      </c>
      <c r="I4203">
        <v>0</v>
      </c>
      <c r="J4203">
        <v>0</v>
      </c>
      <c r="K4203">
        <v>0</v>
      </c>
      <c r="L4203">
        <v>0</v>
      </c>
      <c r="M4203">
        <v>0</v>
      </c>
    </row>
    <row r="4204" spans="2:13" x14ac:dyDescent="0.2">
      <c r="B4204">
        <v>0</v>
      </c>
      <c r="C4204">
        <v>0</v>
      </c>
      <c r="D4204">
        <v>0</v>
      </c>
      <c r="E4204">
        <v>0</v>
      </c>
      <c r="F4204">
        <v>0</v>
      </c>
      <c r="G4204">
        <v>3333333</v>
      </c>
      <c r="H4204">
        <v>0</v>
      </c>
      <c r="I4204">
        <v>0</v>
      </c>
      <c r="J4204">
        <v>0</v>
      </c>
      <c r="K4204">
        <v>0</v>
      </c>
      <c r="L4204">
        <v>0</v>
      </c>
      <c r="M4204">
        <v>0</v>
      </c>
    </row>
    <row r="4205" spans="2:13" x14ac:dyDescent="0.2">
      <c r="B4205">
        <v>0</v>
      </c>
      <c r="C4205">
        <v>0</v>
      </c>
      <c r="D4205">
        <v>0</v>
      </c>
      <c r="E4205">
        <v>0</v>
      </c>
      <c r="F4205">
        <v>0</v>
      </c>
      <c r="G4205">
        <v>3333333</v>
      </c>
      <c r="H4205">
        <v>0</v>
      </c>
      <c r="I4205">
        <v>0</v>
      </c>
      <c r="J4205">
        <v>0</v>
      </c>
      <c r="K4205">
        <v>0</v>
      </c>
      <c r="L4205">
        <v>0</v>
      </c>
      <c r="M4205">
        <v>0</v>
      </c>
    </row>
    <row r="4206" spans="2:13" x14ac:dyDescent="0.2">
      <c r="B4206">
        <v>0</v>
      </c>
      <c r="C4206">
        <v>0</v>
      </c>
      <c r="D4206">
        <v>0</v>
      </c>
      <c r="E4206">
        <v>0</v>
      </c>
      <c r="F4206">
        <v>0</v>
      </c>
      <c r="G4206">
        <v>3333333</v>
      </c>
      <c r="H4206">
        <v>0</v>
      </c>
      <c r="I4206">
        <v>0</v>
      </c>
      <c r="J4206">
        <v>0</v>
      </c>
      <c r="K4206">
        <v>0</v>
      </c>
      <c r="L4206">
        <v>0</v>
      </c>
      <c r="M4206">
        <v>0</v>
      </c>
    </row>
    <row r="4207" spans="2:13" x14ac:dyDescent="0.2">
      <c r="B4207">
        <v>0</v>
      </c>
      <c r="C4207">
        <v>0</v>
      </c>
      <c r="D4207">
        <v>0</v>
      </c>
      <c r="E4207">
        <v>0</v>
      </c>
      <c r="F4207">
        <v>0</v>
      </c>
      <c r="G4207">
        <v>3333333</v>
      </c>
      <c r="H4207">
        <v>0</v>
      </c>
      <c r="I4207">
        <v>0</v>
      </c>
      <c r="J4207">
        <v>0</v>
      </c>
      <c r="K4207">
        <v>0</v>
      </c>
      <c r="L4207">
        <v>0</v>
      </c>
      <c r="M4207">
        <v>0</v>
      </c>
    </row>
    <row r="4208" spans="2:13" x14ac:dyDescent="0.2">
      <c r="B4208">
        <v>0</v>
      </c>
      <c r="C4208">
        <v>0</v>
      </c>
      <c r="D4208">
        <v>0</v>
      </c>
      <c r="E4208">
        <v>0</v>
      </c>
      <c r="F4208">
        <v>0</v>
      </c>
      <c r="G4208">
        <v>3333333</v>
      </c>
      <c r="H4208">
        <v>0</v>
      </c>
      <c r="I4208">
        <v>0</v>
      </c>
      <c r="J4208">
        <v>0</v>
      </c>
      <c r="K4208">
        <v>0</v>
      </c>
      <c r="L4208">
        <v>0</v>
      </c>
      <c r="M4208">
        <v>0</v>
      </c>
    </row>
    <row r="4209" spans="2:13" x14ac:dyDescent="0.2">
      <c r="B4209">
        <v>0</v>
      </c>
      <c r="C4209">
        <v>0</v>
      </c>
      <c r="D4209">
        <v>0</v>
      </c>
      <c r="E4209">
        <v>0</v>
      </c>
      <c r="F4209">
        <v>0</v>
      </c>
      <c r="G4209">
        <v>3333333</v>
      </c>
      <c r="H4209">
        <v>0</v>
      </c>
      <c r="I4209">
        <v>0</v>
      </c>
      <c r="J4209">
        <v>0</v>
      </c>
      <c r="K4209">
        <v>0</v>
      </c>
      <c r="L4209">
        <v>0</v>
      </c>
      <c r="M4209">
        <v>0</v>
      </c>
    </row>
    <row r="4210" spans="2:13" x14ac:dyDescent="0.2">
      <c r="B4210">
        <v>0</v>
      </c>
      <c r="C4210">
        <v>0</v>
      </c>
      <c r="D4210">
        <v>0</v>
      </c>
      <c r="E4210">
        <v>0</v>
      </c>
      <c r="F4210">
        <v>0</v>
      </c>
      <c r="G4210">
        <v>3333333</v>
      </c>
      <c r="H4210">
        <v>0</v>
      </c>
      <c r="I4210">
        <v>0</v>
      </c>
      <c r="J4210">
        <v>0</v>
      </c>
      <c r="K4210">
        <v>0</v>
      </c>
      <c r="L4210">
        <v>0</v>
      </c>
      <c r="M4210">
        <v>0</v>
      </c>
    </row>
    <row r="4211" spans="2:13" x14ac:dyDescent="0.2">
      <c r="B4211">
        <v>0</v>
      </c>
      <c r="C4211">
        <v>0</v>
      </c>
      <c r="D4211">
        <v>0</v>
      </c>
      <c r="E4211">
        <v>0</v>
      </c>
      <c r="F4211">
        <v>0</v>
      </c>
      <c r="G4211">
        <v>3333333</v>
      </c>
      <c r="H4211">
        <v>0</v>
      </c>
      <c r="I4211">
        <v>0</v>
      </c>
      <c r="J4211">
        <v>0</v>
      </c>
      <c r="K4211">
        <v>0</v>
      </c>
      <c r="L4211">
        <v>0</v>
      </c>
      <c r="M4211">
        <v>0</v>
      </c>
    </row>
    <row r="4212" spans="2:13" x14ac:dyDescent="0.2">
      <c r="B4212">
        <v>0</v>
      </c>
      <c r="C4212">
        <v>0</v>
      </c>
      <c r="D4212">
        <v>0</v>
      </c>
      <c r="E4212">
        <v>0</v>
      </c>
      <c r="F4212">
        <v>0</v>
      </c>
      <c r="G4212">
        <v>3333333</v>
      </c>
      <c r="H4212">
        <v>0</v>
      </c>
      <c r="I4212">
        <v>0</v>
      </c>
      <c r="J4212">
        <v>0</v>
      </c>
      <c r="K4212">
        <v>0</v>
      </c>
      <c r="L4212">
        <v>0</v>
      </c>
      <c r="M4212">
        <v>0</v>
      </c>
    </row>
    <row r="4213" spans="2:13" x14ac:dyDescent="0.2">
      <c r="B4213">
        <v>0</v>
      </c>
      <c r="C4213">
        <v>0</v>
      </c>
      <c r="D4213">
        <v>0</v>
      </c>
      <c r="E4213">
        <v>0</v>
      </c>
      <c r="F4213">
        <v>0</v>
      </c>
      <c r="G4213">
        <v>3333333</v>
      </c>
      <c r="H4213">
        <v>0</v>
      </c>
      <c r="I4213">
        <v>0</v>
      </c>
      <c r="J4213">
        <v>0</v>
      </c>
      <c r="K4213">
        <v>0</v>
      </c>
      <c r="L4213">
        <v>0</v>
      </c>
      <c r="M4213">
        <v>0</v>
      </c>
    </row>
    <row r="4214" spans="2:13" x14ac:dyDescent="0.2">
      <c r="B4214">
        <v>0</v>
      </c>
      <c r="C4214">
        <v>0</v>
      </c>
      <c r="D4214">
        <v>0</v>
      </c>
      <c r="E4214">
        <v>0</v>
      </c>
      <c r="F4214">
        <v>0</v>
      </c>
      <c r="G4214">
        <v>3333333</v>
      </c>
      <c r="H4214">
        <v>0</v>
      </c>
      <c r="I4214">
        <v>0</v>
      </c>
      <c r="J4214">
        <v>0</v>
      </c>
      <c r="K4214">
        <v>0</v>
      </c>
      <c r="L4214">
        <v>0</v>
      </c>
      <c r="M4214">
        <v>0</v>
      </c>
    </row>
    <row r="4215" spans="2:13" x14ac:dyDescent="0.2">
      <c r="B4215">
        <v>0</v>
      </c>
      <c r="C4215">
        <v>0</v>
      </c>
      <c r="D4215">
        <v>0</v>
      </c>
      <c r="E4215">
        <v>0</v>
      </c>
      <c r="F4215">
        <v>0</v>
      </c>
      <c r="G4215">
        <v>3333333</v>
      </c>
      <c r="H4215">
        <v>0</v>
      </c>
      <c r="I4215">
        <v>0</v>
      </c>
      <c r="J4215">
        <v>0</v>
      </c>
      <c r="K4215">
        <v>0</v>
      </c>
      <c r="L4215">
        <v>0</v>
      </c>
      <c r="M4215">
        <v>0</v>
      </c>
    </row>
    <row r="4216" spans="2:13" x14ac:dyDescent="0.2">
      <c r="B4216">
        <v>0</v>
      </c>
      <c r="C4216">
        <v>0</v>
      </c>
      <c r="D4216">
        <v>0</v>
      </c>
      <c r="E4216">
        <v>0</v>
      </c>
      <c r="F4216">
        <v>0</v>
      </c>
      <c r="G4216">
        <v>3333333</v>
      </c>
      <c r="H4216">
        <v>0</v>
      </c>
      <c r="I4216">
        <v>0</v>
      </c>
      <c r="J4216">
        <v>0</v>
      </c>
      <c r="K4216">
        <v>0</v>
      </c>
      <c r="L4216">
        <v>0</v>
      </c>
      <c r="M4216">
        <v>0</v>
      </c>
    </row>
    <row r="4217" spans="2:13" x14ac:dyDescent="0.2">
      <c r="B4217">
        <v>0</v>
      </c>
      <c r="C4217">
        <v>0</v>
      </c>
      <c r="D4217">
        <v>0</v>
      </c>
      <c r="E4217">
        <v>0</v>
      </c>
      <c r="F4217">
        <v>0</v>
      </c>
      <c r="G4217">
        <v>3333333</v>
      </c>
      <c r="H4217">
        <v>0</v>
      </c>
      <c r="I4217">
        <v>0</v>
      </c>
      <c r="J4217">
        <v>0</v>
      </c>
      <c r="K4217">
        <v>0</v>
      </c>
      <c r="L4217">
        <v>0</v>
      </c>
      <c r="M4217">
        <v>0</v>
      </c>
    </row>
    <row r="4218" spans="2:13" x14ac:dyDescent="0.2">
      <c r="B4218">
        <v>0</v>
      </c>
      <c r="C4218">
        <v>0</v>
      </c>
      <c r="D4218">
        <v>0</v>
      </c>
      <c r="E4218">
        <v>0</v>
      </c>
      <c r="F4218">
        <v>0</v>
      </c>
      <c r="G4218">
        <v>3333333</v>
      </c>
      <c r="H4218">
        <v>0</v>
      </c>
      <c r="I4218">
        <v>0</v>
      </c>
      <c r="J4218">
        <v>0</v>
      </c>
      <c r="K4218">
        <v>0</v>
      </c>
      <c r="L4218">
        <v>0</v>
      </c>
      <c r="M4218">
        <v>0</v>
      </c>
    </row>
    <row r="4219" spans="2:13" x14ac:dyDescent="0.2">
      <c r="B4219">
        <v>0</v>
      </c>
      <c r="C4219">
        <v>0</v>
      </c>
      <c r="D4219">
        <v>0</v>
      </c>
      <c r="E4219">
        <v>0</v>
      </c>
      <c r="F4219">
        <v>0</v>
      </c>
      <c r="G4219">
        <v>3333333</v>
      </c>
      <c r="H4219">
        <v>0</v>
      </c>
      <c r="I4219">
        <v>0</v>
      </c>
      <c r="J4219">
        <v>0</v>
      </c>
      <c r="K4219">
        <v>0</v>
      </c>
      <c r="L4219">
        <v>0</v>
      </c>
      <c r="M4219">
        <v>0</v>
      </c>
    </row>
    <row r="4220" spans="2:13" x14ac:dyDescent="0.2">
      <c r="B4220">
        <v>0</v>
      </c>
      <c r="C4220">
        <v>0</v>
      </c>
      <c r="D4220">
        <v>0</v>
      </c>
      <c r="E4220">
        <v>0</v>
      </c>
      <c r="F4220">
        <v>0</v>
      </c>
      <c r="G4220">
        <v>3333333</v>
      </c>
      <c r="H4220">
        <v>0</v>
      </c>
      <c r="I4220">
        <v>0</v>
      </c>
      <c r="J4220">
        <v>0</v>
      </c>
      <c r="K4220">
        <v>0</v>
      </c>
      <c r="L4220">
        <v>0</v>
      </c>
      <c r="M4220">
        <v>0</v>
      </c>
    </row>
    <row r="4221" spans="2:13" x14ac:dyDescent="0.2">
      <c r="B4221">
        <v>0</v>
      </c>
      <c r="C4221">
        <v>0</v>
      </c>
      <c r="D4221">
        <v>0</v>
      </c>
      <c r="E4221">
        <v>0</v>
      </c>
      <c r="F4221">
        <v>0</v>
      </c>
      <c r="G4221">
        <v>3333333</v>
      </c>
      <c r="H4221">
        <v>0</v>
      </c>
      <c r="I4221">
        <v>0</v>
      </c>
      <c r="J4221">
        <v>0</v>
      </c>
      <c r="K4221">
        <v>0</v>
      </c>
      <c r="L4221">
        <v>0</v>
      </c>
      <c r="M4221">
        <v>0</v>
      </c>
    </row>
    <row r="4222" spans="2:13" x14ac:dyDescent="0.2">
      <c r="B4222">
        <v>0</v>
      </c>
      <c r="C4222">
        <v>0</v>
      </c>
      <c r="D4222">
        <v>0</v>
      </c>
      <c r="E4222">
        <v>0</v>
      </c>
      <c r="F4222">
        <v>0</v>
      </c>
      <c r="G4222">
        <v>3333333</v>
      </c>
      <c r="H4222">
        <v>0</v>
      </c>
      <c r="I4222">
        <v>0</v>
      </c>
      <c r="J4222">
        <v>0</v>
      </c>
      <c r="K4222">
        <v>0</v>
      </c>
      <c r="L4222">
        <v>0</v>
      </c>
      <c r="M4222">
        <v>0</v>
      </c>
    </row>
    <row r="4223" spans="2:13" x14ac:dyDescent="0.2">
      <c r="B4223">
        <v>0</v>
      </c>
      <c r="C4223">
        <v>0</v>
      </c>
      <c r="D4223">
        <v>0</v>
      </c>
      <c r="E4223">
        <v>0</v>
      </c>
      <c r="F4223">
        <v>0</v>
      </c>
      <c r="G4223">
        <v>3333333</v>
      </c>
      <c r="H4223">
        <v>0</v>
      </c>
      <c r="I4223">
        <v>0</v>
      </c>
      <c r="J4223">
        <v>0</v>
      </c>
      <c r="K4223">
        <v>0</v>
      </c>
      <c r="L4223">
        <v>0</v>
      </c>
      <c r="M4223">
        <v>0</v>
      </c>
    </row>
    <row r="4224" spans="2:13" x14ac:dyDescent="0.2">
      <c r="B4224">
        <v>0</v>
      </c>
      <c r="C4224">
        <v>0</v>
      </c>
      <c r="D4224">
        <v>0</v>
      </c>
      <c r="E4224">
        <v>0</v>
      </c>
      <c r="F4224">
        <v>0</v>
      </c>
      <c r="G4224">
        <v>3333333</v>
      </c>
      <c r="H4224">
        <v>0</v>
      </c>
      <c r="I4224">
        <v>0</v>
      </c>
      <c r="J4224">
        <v>0</v>
      </c>
      <c r="K4224">
        <v>0</v>
      </c>
      <c r="L4224">
        <v>0</v>
      </c>
      <c r="M4224">
        <v>0</v>
      </c>
    </row>
    <row r="4225" spans="2:13" x14ac:dyDescent="0.2">
      <c r="B4225">
        <v>0</v>
      </c>
      <c r="C4225">
        <v>0</v>
      </c>
      <c r="D4225">
        <v>0</v>
      </c>
      <c r="E4225">
        <v>0</v>
      </c>
      <c r="F4225">
        <v>0</v>
      </c>
      <c r="G4225">
        <v>3333333</v>
      </c>
      <c r="H4225">
        <v>0</v>
      </c>
      <c r="I4225">
        <v>0</v>
      </c>
      <c r="J4225">
        <v>0</v>
      </c>
      <c r="K4225">
        <v>0</v>
      </c>
      <c r="L4225">
        <v>0</v>
      </c>
      <c r="M4225">
        <v>0</v>
      </c>
    </row>
    <row r="4226" spans="2:13" x14ac:dyDescent="0.2">
      <c r="B4226">
        <v>0</v>
      </c>
      <c r="C4226">
        <v>0</v>
      </c>
      <c r="D4226">
        <v>0</v>
      </c>
      <c r="E4226">
        <v>0</v>
      </c>
      <c r="F4226">
        <v>0</v>
      </c>
      <c r="G4226">
        <v>3333333</v>
      </c>
      <c r="H4226">
        <v>0</v>
      </c>
      <c r="I4226">
        <v>0</v>
      </c>
      <c r="J4226">
        <v>0</v>
      </c>
      <c r="K4226">
        <v>0</v>
      </c>
      <c r="L4226">
        <v>0</v>
      </c>
      <c r="M4226">
        <v>0</v>
      </c>
    </row>
    <row r="4227" spans="2:13" x14ac:dyDescent="0.2">
      <c r="B4227">
        <v>0</v>
      </c>
      <c r="C4227">
        <v>0</v>
      </c>
      <c r="D4227">
        <v>0</v>
      </c>
      <c r="E4227">
        <v>0</v>
      </c>
      <c r="F4227">
        <v>0</v>
      </c>
      <c r="G4227">
        <v>3333333</v>
      </c>
      <c r="H4227">
        <v>0</v>
      </c>
      <c r="I4227">
        <v>0</v>
      </c>
      <c r="J4227">
        <v>0</v>
      </c>
      <c r="K4227">
        <v>0</v>
      </c>
      <c r="L4227">
        <v>0</v>
      </c>
      <c r="M4227">
        <v>0</v>
      </c>
    </row>
    <row r="4228" spans="2:13" x14ac:dyDescent="0.2">
      <c r="B4228">
        <v>0</v>
      </c>
      <c r="C4228">
        <v>0</v>
      </c>
      <c r="D4228">
        <v>0</v>
      </c>
      <c r="E4228">
        <v>0</v>
      </c>
      <c r="F4228">
        <v>0</v>
      </c>
      <c r="G4228">
        <v>3333333</v>
      </c>
      <c r="H4228">
        <v>0</v>
      </c>
      <c r="I4228">
        <v>0</v>
      </c>
      <c r="J4228">
        <v>0</v>
      </c>
      <c r="K4228">
        <v>0</v>
      </c>
      <c r="L4228">
        <v>0</v>
      </c>
      <c r="M4228">
        <v>0</v>
      </c>
    </row>
    <row r="4229" spans="2:13" x14ac:dyDescent="0.2">
      <c r="B4229">
        <v>0</v>
      </c>
      <c r="C4229">
        <v>0</v>
      </c>
      <c r="D4229">
        <v>0</v>
      </c>
      <c r="E4229">
        <v>0</v>
      </c>
      <c r="F4229">
        <v>0</v>
      </c>
      <c r="G4229">
        <v>3333333</v>
      </c>
      <c r="H4229">
        <v>0</v>
      </c>
      <c r="I4229">
        <v>0</v>
      </c>
      <c r="J4229">
        <v>0</v>
      </c>
      <c r="K4229">
        <v>0</v>
      </c>
      <c r="L4229">
        <v>0</v>
      </c>
      <c r="M4229">
        <v>0</v>
      </c>
    </row>
    <row r="4230" spans="2:13" x14ac:dyDescent="0.2">
      <c r="B4230">
        <v>0</v>
      </c>
      <c r="C4230">
        <v>0</v>
      </c>
      <c r="D4230">
        <v>0</v>
      </c>
      <c r="E4230">
        <v>0</v>
      </c>
      <c r="F4230">
        <v>0</v>
      </c>
      <c r="G4230">
        <v>3333333</v>
      </c>
      <c r="H4230">
        <v>0</v>
      </c>
      <c r="I4230">
        <v>0</v>
      </c>
      <c r="J4230">
        <v>0</v>
      </c>
      <c r="K4230">
        <v>0</v>
      </c>
      <c r="L4230">
        <v>0</v>
      </c>
      <c r="M4230">
        <v>0</v>
      </c>
    </row>
    <row r="4231" spans="2:13" x14ac:dyDescent="0.2">
      <c r="B4231">
        <v>0</v>
      </c>
      <c r="C4231">
        <v>0</v>
      </c>
      <c r="D4231">
        <v>0</v>
      </c>
      <c r="E4231">
        <v>0</v>
      </c>
      <c r="F4231">
        <v>0</v>
      </c>
      <c r="G4231">
        <v>3333333</v>
      </c>
      <c r="H4231">
        <v>0</v>
      </c>
      <c r="I4231">
        <v>0</v>
      </c>
      <c r="J4231">
        <v>0</v>
      </c>
      <c r="K4231">
        <v>0</v>
      </c>
      <c r="L4231">
        <v>0</v>
      </c>
      <c r="M4231">
        <v>0</v>
      </c>
    </row>
    <row r="4232" spans="2:13" x14ac:dyDescent="0.2">
      <c r="B4232">
        <v>0</v>
      </c>
      <c r="C4232">
        <v>0</v>
      </c>
      <c r="D4232">
        <v>0</v>
      </c>
      <c r="E4232">
        <v>0</v>
      </c>
      <c r="F4232">
        <v>0</v>
      </c>
      <c r="G4232">
        <v>3333333</v>
      </c>
      <c r="H4232">
        <v>0</v>
      </c>
      <c r="I4232">
        <v>0</v>
      </c>
      <c r="J4232">
        <v>0</v>
      </c>
      <c r="K4232">
        <v>0</v>
      </c>
      <c r="L4232">
        <v>0</v>
      </c>
      <c r="M4232">
        <v>0</v>
      </c>
    </row>
    <row r="4233" spans="2:13" x14ac:dyDescent="0.2">
      <c r="B4233">
        <v>0</v>
      </c>
      <c r="C4233">
        <v>0</v>
      </c>
      <c r="D4233">
        <v>0</v>
      </c>
      <c r="E4233">
        <v>0</v>
      </c>
      <c r="F4233">
        <v>0</v>
      </c>
      <c r="G4233">
        <v>3333333</v>
      </c>
      <c r="H4233">
        <v>0</v>
      </c>
      <c r="I4233">
        <v>0</v>
      </c>
      <c r="J4233">
        <v>0</v>
      </c>
      <c r="K4233">
        <v>0</v>
      </c>
      <c r="L4233">
        <v>0</v>
      </c>
      <c r="M4233">
        <v>0</v>
      </c>
    </row>
    <row r="4234" spans="2:13" x14ac:dyDescent="0.2">
      <c r="B4234">
        <v>0</v>
      </c>
      <c r="C4234">
        <v>0</v>
      </c>
      <c r="D4234">
        <v>0</v>
      </c>
      <c r="E4234">
        <v>0</v>
      </c>
      <c r="F4234">
        <v>0</v>
      </c>
      <c r="G4234">
        <v>3333333</v>
      </c>
      <c r="H4234">
        <v>0</v>
      </c>
      <c r="I4234">
        <v>0</v>
      </c>
      <c r="J4234">
        <v>0</v>
      </c>
      <c r="K4234">
        <v>0</v>
      </c>
      <c r="L4234">
        <v>0</v>
      </c>
      <c r="M4234">
        <v>0</v>
      </c>
    </row>
    <row r="4235" spans="2:13" x14ac:dyDescent="0.2">
      <c r="B4235">
        <v>0</v>
      </c>
      <c r="C4235">
        <v>0</v>
      </c>
      <c r="D4235">
        <v>0</v>
      </c>
      <c r="E4235">
        <v>0</v>
      </c>
      <c r="F4235">
        <v>0</v>
      </c>
      <c r="G4235">
        <v>3333333</v>
      </c>
      <c r="H4235">
        <v>0</v>
      </c>
      <c r="I4235">
        <v>0</v>
      </c>
      <c r="J4235">
        <v>0</v>
      </c>
      <c r="K4235">
        <v>0</v>
      </c>
      <c r="L4235">
        <v>0</v>
      </c>
      <c r="M4235">
        <v>0</v>
      </c>
    </row>
    <row r="4236" spans="2:13" x14ac:dyDescent="0.2">
      <c r="B4236">
        <v>0</v>
      </c>
      <c r="C4236">
        <v>0</v>
      </c>
      <c r="D4236">
        <v>0</v>
      </c>
      <c r="E4236">
        <v>0</v>
      </c>
      <c r="F4236">
        <v>0</v>
      </c>
      <c r="G4236">
        <v>3333333</v>
      </c>
      <c r="H4236">
        <v>0</v>
      </c>
      <c r="I4236">
        <v>0</v>
      </c>
      <c r="J4236">
        <v>0</v>
      </c>
      <c r="K4236">
        <v>0</v>
      </c>
      <c r="L4236">
        <v>0</v>
      </c>
      <c r="M4236">
        <v>0</v>
      </c>
    </row>
    <row r="4237" spans="2:13" x14ac:dyDescent="0.2">
      <c r="B4237">
        <v>0</v>
      </c>
      <c r="C4237">
        <v>0</v>
      </c>
      <c r="D4237">
        <v>0</v>
      </c>
      <c r="E4237">
        <v>0</v>
      </c>
      <c r="F4237">
        <v>0</v>
      </c>
      <c r="G4237">
        <v>3333333</v>
      </c>
      <c r="H4237">
        <v>0</v>
      </c>
      <c r="I4237">
        <v>0</v>
      </c>
      <c r="J4237">
        <v>0</v>
      </c>
      <c r="K4237">
        <v>0</v>
      </c>
      <c r="L4237">
        <v>0</v>
      </c>
      <c r="M4237">
        <v>0</v>
      </c>
    </row>
    <row r="4238" spans="2:13" x14ac:dyDescent="0.2">
      <c r="B4238">
        <v>0</v>
      </c>
      <c r="C4238">
        <v>0</v>
      </c>
      <c r="D4238">
        <v>0</v>
      </c>
      <c r="E4238">
        <v>0</v>
      </c>
      <c r="F4238">
        <v>0</v>
      </c>
      <c r="G4238">
        <v>3333333</v>
      </c>
      <c r="H4238">
        <v>0</v>
      </c>
      <c r="I4238">
        <v>0</v>
      </c>
      <c r="J4238">
        <v>0</v>
      </c>
      <c r="K4238">
        <v>0</v>
      </c>
      <c r="L4238">
        <v>0</v>
      </c>
      <c r="M4238">
        <v>0</v>
      </c>
    </row>
    <row r="4239" spans="2:13" x14ac:dyDescent="0.2">
      <c r="B4239">
        <v>0</v>
      </c>
      <c r="C4239">
        <v>0</v>
      </c>
      <c r="D4239">
        <v>0</v>
      </c>
      <c r="E4239">
        <v>0</v>
      </c>
      <c r="F4239">
        <v>0</v>
      </c>
      <c r="G4239">
        <v>3333333</v>
      </c>
      <c r="H4239">
        <v>0</v>
      </c>
      <c r="I4239">
        <v>0</v>
      </c>
      <c r="J4239">
        <v>0</v>
      </c>
      <c r="K4239">
        <v>0</v>
      </c>
      <c r="L4239">
        <v>0</v>
      </c>
      <c r="M4239">
        <v>0</v>
      </c>
    </row>
    <row r="4240" spans="2:13" x14ac:dyDescent="0.2">
      <c r="B4240">
        <v>0</v>
      </c>
      <c r="C4240">
        <v>0</v>
      </c>
      <c r="D4240">
        <v>0</v>
      </c>
      <c r="E4240">
        <v>0</v>
      </c>
      <c r="F4240">
        <v>0</v>
      </c>
      <c r="G4240">
        <v>3333333</v>
      </c>
      <c r="H4240">
        <v>0</v>
      </c>
      <c r="I4240">
        <v>0</v>
      </c>
      <c r="J4240">
        <v>0</v>
      </c>
      <c r="K4240">
        <v>0</v>
      </c>
      <c r="L4240">
        <v>0</v>
      </c>
      <c r="M4240">
        <v>0</v>
      </c>
    </row>
    <row r="4241" spans="2:13" x14ac:dyDescent="0.2">
      <c r="B4241">
        <v>0</v>
      </c>
      <c r="C4241">
        <v>0</v>
      </c>
      <c r="D4241">
        <v>0</v>
      </c>
      <c r="E4241">
        <v>0</v>
      </c>
      <c r="F4241">
        <v>0</v>
      </c>
      <c r="G4241">
        <v>3333333</v>
      </c>
      <c r="H4241">
        <v>0</v>
      </c>
      <c r="I4241">
        <v>0</v>
      </c>
      <c r="J4241">
        <v>0</v>
      </c>
      <c r="K4241">
        <v>0</v>
      </c>
      <c r="L4241">
        <v>0</v>
      </c>
      <c r="M4241">
        <v>0</v>
      </c>
    </row>
    <row r="4242" spans="2:13" x14ac:dyDescent="0.2">
      <c r="B4242">
        <v>0</v>
      </c>
      <c r="C4242">
        <v>0</v>
      </c>
      <c r="D4242">
        <v>0</v>
      </c>
      <c r="E4242">
        <v>0</v>
      </c>
      <c r="F4242">
        <v>0</v>
      </c>
      <c r="G4242">
        <v>3333333</v>
      </c>
      <c r="H4242">
        <v>0</v>
      </c>
      <c r="I4242">
        <v>0</v>
      </c>
      <c r="J4242">
        <v>0</v>
      </c>
      <c r="K4242">
        <v>0</v>
      </c>
      <c r="L4242">
        <v>0</v>
      </c>
      <c r="M4242">
        <v>0</v>
      </c>
    </row>
    <row r="4243" spans="2:13" x14ac:dyDescent="0.2">
      <c r="B4243">
        <v>0</v>
      </c>
      <c r="C4243">
        <v>0</v>
      </c>
      <c r="D4243">
        <v>0</v>
      </c>
      <c r="E4243">
        <v>0</v>
      </c>
      <c r="F4243">
        <v>0</v>
      </c>
      <c r="G4243">
        <v>3333333</v>
      </c>
      <c r="H4243">
        <v>0</v>
      </c>
      <c r="I4243">
        <v>0</v>
      </c>
      <c r="J4243">
        <v>0</v>
      </c>
      <c r="K4243">
        <v>0</v>
      </c>
      <c r="L4243">
        <v>0</v>
      </c>
      <c r="M4243">
        <v>0</v>
      </c>
    </row>
    <row r="4244" spans="2:13" x14ac:dyDescent="0.2">
      <c r="B4244">
        <v>0</v>
      </c>
      <c r="C4244">
        <v>0</v>
      </c>
      <c r="D4244">
        <v>0</v>
      </c>
      <c r="E4244">
        <v>0</v>
      </c>
      <c r="F4244">
        <v>0</v>
      </c>
      <c r="G4244">
        <v>3333333</v>
      </c>
      <c r="H4244">
        <v>0</v>
      </c>
      <c r="I4244">
        <v>0</v>
      </c>
      <c r="J4244">
        <v>0</v>
      </c>
      <c r="K4244">
        <v>0</v>
      </c>
      <c r="L4244">
        <v>0</v>
      </c>
      <c r="M4244">
        <v>0</v>
      </c>
    </row>
    <row r="4245" spans="2:13" x14ac:dyDescent="0.2">
      <c r="B4245">
        <v>0</v>
      </c>
      <c r="C4245">
        <v>0</v>
      </c>
      <c r="D4245">
        <v>0</v>
      </c>
      <c r="E4245">
        <v>0</v>
      </c>
      <c r="F4245">
        <v>0</v>
      </c>
      <c r="G4245">
        <v>3333333</v>
      </c>
      <c r="H4245">
        <v>0</v>
      </c>
      <c r="I4245">
        <v>0</v>
      </c>
      <c r="J4245">
        <v>0</v>
      </c>
      <c r="K4245">
        <v>0</v>
      </c>
      <c r="L4245">
        <v>0</v>
      </c>
      <c r="M4245">
        <v>0</v>
      </c>
    </row>
    <row r="4246" spans="2:13" x14ac:dyDescent="0.2">
      <c r="B4246">
        <v>0</v>
      </c>
      <c r="C4246">
        <v>0</v>
      </c>
      <c r="D4246">
        <v>0</v>
      </c>
      <c r="E4246">
        <v>0</v>
      </c>
      <c r="F4246">
        <v>0</v>
      </c>
      <c r="G4246">
        <v>3333333</v>
      </c>
      <c r="H4246">
        <v>0</v>
      </c>
      <c r="I4246">
        <v>0</v>
      </c>
      <c r="J4246">
        <v>0</v>
      </c>
      <c r="K4246">
        <v>0</v>
      </c>
      <c r="L4246">
        <v>0</v>
      </c>
      <c r="M4246">
        <v>0</v>
      </c>
    </row>
    <row r="4247" spans="2:13" x14ac:dyDescent="0.2">
      <c r="B4247">
        <v>0</v>
      </c>
      <c r="C4247">
        <v>0</v>
      </c>
      <c r="D4247">
        <v>0</v>
      </c>
      <c r="E4247">
        <v>0</v>
      </c>
      <c r="F4247">
        <v>0</v>
      </c>
      <c r="G4247">
        <v>3333333</v>
      </c>
      <c r="H4247">
        <v>0</v>
      </c>
      <c r="I4247">
        <v>0</v>
      </c>
      <c r="J4247">
        <v>0</v>
      </c>
      <c r="K4247">
        <v>0</v>
      </c>
      <c r="L4247">
        <v>0</v>
      </c>
      <c r="M4247">
        <v>0</v>
      </c>
    </row>
    <row r="4248" spans="2:13" x14ac:dyDescent="0.2">
      <c r="B4248">
        <v>0</v>
      </c>
      <c r="C4248">
        <v>0</v>
      </c>
      <c r="D4248">
        <v>0</v>
      </c>
      <c r="E4248">
        <v>0</v>
      </c>
      <c r="F4248">
        <v>0</v>
      </c>
      <c r="G4248">
        <v>3333333</v>
      </c>
      <c r="H4248">
        <v>0</v>
      </c>
      <c r="I4248">
        <v>0</v>
      </c>
      <c r="J4248">
        <v>0</v>
      </c>
      <c r="K4248">
        <v>0</v>
      </c>
      <c r="L4248">
        <v>0</v>
      </c>
      <c r="M4248">
        <v>0</v>
      </c>
    </row>
    <row r="4249" spans="2:13" x14ac:dyDescent="0.2">
      <c r="B4249">
        <v>0</v>
      </c>
      <c r="C4249">
        <v>0</v>
      </c>
      <c r="D4249">
        <v>0</v>
      </c>
      <c r="E4249">
        <v>0</v>
      </c>
      <c r="F4249">
        <v>0</v>
      </c>
      <c r="G4249">
        <v>3333333</v>
      </c>
      <c r="H4249">
        <v>0</v>
      </c>
      <c r="I4249">
        <v>0</v>
      </c>
      <c r="J4249">
        <v>0</v>
      </c>
      <c r="K4249">
        <v>0</v>
      </c>
      <c r="L4249">
        <v>0</v>
      </c>
      <c r="M4249">
        <v>0</v>
      </c>
    </row>
    <row r="4250" spans="2:13" x14ac:dyDescent="0.2">
      <c r="B4250">
        <v>0</v>
      </c>
      <c r="C4250">
        <v>0</v>
      </c>
      <c r="D4250">
        <v>0</v>
      </c>
      <c r="E4250">
        <v>0</v>
      </c>
      <c r="F4250">
        <v>0</v>
      </c>
      <c r="G4250">
        <v>3333333</v>
      </c>
      <c r="H4250">
        <v>0</v>
      </c>
      <c r="I4250">
        <v>0</v>
      </c>
      <c r="J4250">
        <v>0</v>
      </c>
      <c r="K4250">
        <v>0</v>
      </c>
      <c r="L4250">
        <v>0</v>
      </c>
      <c r="M4250">
        <v>0</v>
      </c>
    </row>
    <row r="4251" spans="2:13" x14ac:dyDescent="0.2">
      <c r="B4251">
        <v>0</v>
      </c>
      <c r="C4251">
        <v>0</v>
      </c>
      <c r="D4251">
        <v>0</v>
      </c>
      <c r="E4251">
        <v>0</v>
      </c>
      <c r="F4251">
        <v>0</v>
      </c>
      <c r="G4251">
        <v>3333333</v>
      </c>
      <c r="H4251">
        <v>0</v>
      </c>
      <c r="I4251">
        <v>0</v>
      </c>
      <c r="J4251">
        <v>0</v>
      </c>
      <c r="K4251">
        <v>0</v>
      </c>
      <c r="L4251">
        <v>0</v>
      </c>
      <c r="M4251">
        <v>0</v>
      </c>
    </row>
    <row r="4252" spans="2:13" x14ac:dyDescent="0.2">
      <c r="B4252">
        <v>0</v>
      </c>
      <c r="C4252">
        <v>0</v>
      </c>
      <c r="D4252">
        <v>0</v>
      </c>
      <c r="E4252">
        <v>0</v>
      </c>
      <c r="F4252">
        <v>0</v>
      </c>
      <c r="G4252">
        <v>3333333</v>
      </c>
      <c r="H4252">
        <v>0</v>
      </c>
      <c r="I4252">
        <v>0</v>
      </c>
      <c r="J4252">
        <v>0</v>
      </c>
      <c r="K4252">
        <v>0</v>
      </c>
      <c r="L4252">
        <v>0</v>
      </c>
      <c r="M4252">
        <v>0</v>
      </c>
    </row>
    <row r="4253" spans="2:13" x14ac:dyDescent="0.2">
      <c r="B4253">
        <v>0</v>
      </c>
      <c r="C4253">
        <v>0</v>
      </c>
      <c r="D4253">
        <v>0</v>
      </c>
      <c r="E4253">
        <v>0</v>
      </c>
      <c r="F4253">
        <v>0</v>
      </c>
      <c r="G4253">
        <v>3333333</v>
      </c>
      <c r="H4253">
        <v>0</v>
      </c>
      <c r="I4253">
        <v>0</v>
      </c>
      <c r="J4253">
        <v>0</v>
      </c>
      <c r="K4253">
        <v>0</v>
      </c>
      <c r="L4253">
        <v>0</v>
      </c>
      <c r="M4253">
        <v>0</v>
      </c>
    </row>
    <row r="4254" spans="2:13" x14ac:dyDescent="0.2">
      <c r="B4254">
        <v>0</v>
      </c>
      <c r="C4254">
        <v>0</v>
      </c>
      <c r="D4254">
        <v>0</v>
      </c>
      <c r="E4254">
        <v>0</v>
      </c>
      <c r="F4254">
        <v>0</v>
      </c>
      <c r="G4254">
        <v>3333333</v>
      </c>
      <c r="H4254">
        <v>0</v>
      </c>
      <c r="I4254">
        <v>0</v>
      </c>
      <c r="J4254">
        <v>0</v>
      </c>
      <c r="K4254">
        <v>0</v>
      </c>
      <c r="L4254">
        <v>0</v>
      </c>
      <c r="M4254">
        <v>0</v>
      </c>
    </row>
    <row r="4255" spans="2:13" x14ac:dyDescent="0.2">
      <c r="B4255">
        <v>0</v>
      </c>
      <c r="C4255">
        <v>0</v>
      </c>
      <c r="D4255">
        <v>0</v>
      </c>
      <c r="E4255">
        <v>0</v>
      </c>
      <c r="F4255">
        <v>0</v>
      </c>
      <c r="G4255">
        <v>3333333</v>
      </c>
      <c r="H4255">
        <v>0</v>
      </c>
      <c r="I4255">
        <v>0</v>
      </c>
      <c r="J4255">
        <v>0</v>
      </c>
      <c r="K4255">
        <v>0</v>
      </c>
      <c r="L4255">
        <v>0</v>
      </c>
      <c r="M4255">
        <v>0</v>
      </c>
    </row>
    <row r="4256" spans="2:13" x14ac:dyDescent="0.2">
      <c r="B4256">
        <v>0</v>
      </c>
      <c r="C4256">
        <v>0</v>
      </c>
      <c r="D4256">
        <v>0</v>
      </c>
      <c r="E4256">
        <v>0</v>
      </c>
      <c r="F4256">
        <v>0</v>
      </c>
      <c r="G4256">
        <v>3333333</v>
      </c>
      <c r="H4256">
        <v>0</v>
      </c>
      <c r="I4256">
        <v>0</v>
      </c>
      <c r="J4256">
        <v>0</v>
      </c>
      <c r="K4256">
        <v>0</v>
      </c>
      <c r="L4256">
        <v>0</v>
      </c>
      <c r="M4256">
        <v>0</v>
      </c>
    </row>
    <row r="4257" spans="2:13" x14ac:dyDescent="0.2">
      <c r="B4257">
        <v>0</v>
      </c>
      <c r="C4257">
        <v>0</v>
      </c>
      <c r="D4257">
        <v>0</v>
      </c>
      <c r="E4257">
        <v>0</v>
      </c>
      <c r="F4257">
        <v>0</v>
      </c>
      <c r="G4257">
        <v>3333333</v>
      </c>
      <c r="H4257">
        <v>0</v>
      </c>
      <c r="I4257">
        <v>0</v>
      </c>
      <c r="J4257">
        <v>0</v>
      </c>
      <c r="K4257">
        <v>0</v>
      </c>
      <c r="L4257">
        <v>0</v>
      </c>
      <c r="M4257">
        <v>0</v>
      </c>
    </row>
    <row r="4258" spans="2:13" x14ac:dyDescent="0.2">
      <c r="B4258">
        <v>0</v>
      </c>
      <c r="C4258">
        <v>0</v>
      </c>
      <c r="D4258">
        <v>0</v>
      </c>
      <c r="E4258">
        <v>0</v>
      </c>
      <c r="F4258">
        <v>0</v>
      </c>
      <c r="G4258">
        <v>3333333</v>
      </c>
      <c r="H4258">
        <v>0</v>
      </c>
      <c r="I4258">
        <v>0</v>
      </c>
      <c r="J4258">
        <v>0</v>
      </c>
      <c r="K4258">
        <v>0</v>
      </c>
      <c r="L4258">
        <v>0</v>
      </c>
      <c r="M4258">
        <v>0</v>
      </c>
    </row>
    <row r="4259" spans="2:13" x14ac:dyDescent="0.2">
      <c r="B4259">
        <v>0</v>
      </c>
      <c r="C4259">
        <v>0</v>
      </c>
      <c r="D4259">
        <v>0</v>
      </c>
      <c r="E4259">
        <v>0</v>
      </c>
      <c r="F4259">
        <v>0</v>
      </c>
      <c r="G4259">
        <v>3333333</v>
      </c>
      <c r="H4259">
        <v>0</v>
      </c>
      <c r="I4259">
        <v>0</v>
      </c>
      <c r="J4259">
        <v>0</v>
      </c>
      <c r="K4259">
        <v>0</v>
      </c>
      <c r="L4259">
        <v>0</v>
      </c>
      <c r="M4259">
        <v>0</v>
      </c>
    </row>
    <row r="4260" spans="2:13" x14ac:dyDescent="0.2">
      <c r="B4260">
        <v>0</v>
      </c>
      <c r="C4260">
        <v>0</v>
      </c>
      <c r="D4260">
        <v>0</v>
      </c>
      <c r="E4260">
        <v>0</v>
      </c>
      <c r="F4260">
        <v>0</v>
      </c>
      <c r="G4260">
        <v>3333333</v>
      </c>
      <c r="H4260">
        <v>0</v>
      </c>
      <c r="I4260">
        <v>0</v>
      </c>
      <c r="J4260">
        <v>0</v>
      </c>
      <c r="K4260">
        <v>0</v>
      </c>
      <c r="L4260">
        <v>0</v>
      </c>
      <c r="M4260">
        <v>0</v>
      </c>
    </row>
    <row r="4261" spans="2:13" x14ac:dyDescent="0.2">
      <c r="B4261">
        <v>0</v>
      </c>
      <c r="C4261">
        <v>0</v>
      </c>
      <c r="D4261">
        <v>0</v>
      </c>
      <c r="E4261">
        <v>0</v>
      </c>
      <c r="F4261">
        <v>0</v>
      </c>
      <c r="G4261">
        <v>3333333</v>
      </c>
      <c r="H4261">
        <v>0</v>
      </c>
      <c r="I4261">
        <v>0</v>
      </c>
      <c r="J4261">
        <v>0</v>
      </c>
      <c r="K4261">
        <v>0</v>
      </c>
      <c r="L4261">
        <v>0</v>
      </c>
      <c r="M4261">
        <v>0</v>
      </c>
    </row>
    <row r="4262" spans="2:13" x14ac:dyDescent="0.2">
      <c r="B4262">
        <v>0</v>
      </c>
      <c r="C4262">
        <v>0</v>
      </c>
      <c r="D4262">
        <v>0</v>
      </c>
      <c r="E4262">
        <v>0</v>
      </c>
      <c r="F4262">
        <v>0</v>
      </c>
      <c r="G4262">
        <v>3333333</v>
      </c>
      <c r="H4262">
        <v>0</v>
      </c>
      <c r="I4262">
        <v>0</v>
      </c>
      <c r="J4262">
        <v>0</v>
      </c>
      <c r="K4262">
        <v>0</v>
      </c>
      <c r="L4262">
        <v>0</v>
      </c>
      <c r="M4262">
        <v>0</v>
      </c>
    </row>
    <row r="4263" spans="2:13" x14ac:dyDescent="0.2">
      <c r="B4263">
        <v>0</v>
      </c>
      <c r="C4263">
        <v>0</v>
      </c>
      <c r="D4263">
        <v>0</v>
      </c>
      <c r="E4263">
        <v>0</v>
      </c>
      <c r="F4263">
        <v>0</v>
      </c>
      <c r="G4263">
        <v>3333333</v>
      </c>
      <c r="H4263">
        <v>0</v>
      </c>
      <c r="I4263">
        <v>0</v>
      </c>
      <c r="J4263">
        <v>0</v>
      </c>
      <c r="K4263">
        <v>0</v>
      </c>
      <c r="L4263">
        <v>0</v>
      </c>
      <c r="M4263">
        <v>0</v>
      </c>
    </row>
    <row r="4264" spans="2:13" x14ac:dyDescent="0.2">
      <c r="B4264">
        <v>0</v>
      </c>
      <c r="C4264">
        <v>0</v>
      </c>
      <c r="D4264">
        <v>0</v>
      </c>
      <c r="E4264">
        <v>0</v>
      </c>
      <c r="F4264">
        <v>0</v>
      </c>
      <c r="G4264">
        <v>3333333</v>
      </c>
      <c r="H4264">
        <v>0</v>
      </c>
      <c r="I4264">
        <v>0</v>
      </c>
      <c r="J4264">
        <v>0</v>
      </c>
      <c r="K4264">
        <v>0</v>
      </c>
      <c r="L4264">
        <v>0</v>
      </c>
      <c r="M4264">
        <v>0</v>
      </c>
    </row>
    <row r="4265" spans="2:13" x14ac:dyDescent="0.2">
      <c r="B4265">
        <v>0</v>
      </c>
      <c r="C4265">
        <v>0</v>
      </c>
      <c r="D4265">
        <v>0</v>
      </c>
      <c r="E4265">
        <v>0</v>
      </c>
      <c r="F4265">
        <v>0</v>
      </c>
      <c r="G4265">
        <v>3333333</v>
      </c>
      <c r="H4265">
        <v>0</v>
      </c>
      <c r="I4265">
        <v>0</v>
      </c>
      <c r="J4265">
        <v>0</v>
      </c>
      <c r="K4265">
        <v>0</v>
      </c>
      <c r="L4265">
        <v>0</v>
      </c>
      <c r="M4265">
        <v>0</v>
      </c>
    </row>
    <row r="4266" spans="2:13" x14ac:dyDescent="0.2">
      <c r="B4266">
        <v>0</v>
      </c>
      <c r="C4266">
        <v>0</v>
      </c>
      <c r="D4266">
        <v>0</v>
      </c>
      <c r="E4266">
        <v>0</v>
      </c>
      <c r="F4266">
        <v>0</v>
      </c>
      <c r="G4266">
        <v>3333333</v>
      </c>
      <c r="H4266">
        <v>0</v>
      </c>
      <c r="I4266">
        <v>0</v>
      </c>
      <c r="J4266">
        <v>0</v>
      </c>
      <c r="K4266">
        <v>0</v>
      </c>
      <c r="L4266">
        <v>0</v>
      </c>
      <c r="M4266">
        <v>0</v>
      </c>
    </row>
    <row r="4267" spans="2:13" x14ac:dyDescent="0.2">
      <c r="B4267">
        <v>0</v>
      </c>
      <c r="C4267">
        <v>0</v>
      </c>
      <c r="D4267">
        <v>0</v>
      </c>
      <c r="E4267">
        <v>0</v>
      </c>
      <c r="F4267">
        <v>0</v>
      </c>
      <c r="G4267">
        <v>3333333</v>
      </c>
      <c r="H4267">
        <v>0</v>
      </c>
      <c r="I4267">
        <v>0</v>
      </c>
      <c r="J4267">
        <v>0</v>
      </c>
      <c r="K4267">
        <v>0</v>
      </c>
      <c r="L4267">
        <v>0</v>
      </c>
      <c r="M4267">
        <v>0</v>
      </c>
    </row>
    <row r="4268" spans="2:13" x14ac:dyDescent="0.2">
      <c r="B4268">
        <v>0</v>
      </c>
      <c r="C4268">
        <v>0</v>
      </c>
      <c r="D4268">
        <v>0</v>
      </c>
      <c r="E4268">
        <v>0</v>
      </c>
      <c r="F4268">
        <v>0</v>
      </c>
      <c r="G4268">
        <v>3333333</v>
      </c>
      <c r="H4268">
        <v>0</v>
      </c>
      <c r="I4268">
        <v>0</v>
      </c>
      <c r="J4268">
        <v>0</v>
      </c>
      <c r="K4268">
        <v>0</v>
      </c>
      <c r="L4268">
        <v>0</v>
      </c>
      <c r="M4268">
        <v>0</v>
      </c>
    </row>
    <row r="4269" spans="2:13" x14ac:dyDescent="0.2">
      <c r="B4269">
        <v>0</v>
      </c>
      <c r="C4269">
        <v>0</v>
      </c>
      <c r="D4269">
        <v>0</v>
      </c>
      <c r="E4269">
        <v>0</v>
      </c>
      <c r="F4269">
        <v>0</v>
      </c>
      <c r="G4269">
        <v>3333333</v>
      </c>
      <c r="H4269">
        <v>0</v>
      </c>
      <c r="I4269">
        <v>0</v>
      </c>
      <c r="J4269">
        <v>0</v>
      </c>
      <c r="K4269">
        <v>0</v>
      </c>
      <c r="L4269">
        <v>0</v>
      </c>
      <c r="M4269">
        <v>0</v>
      </c>
    </row>
    <row r="4270" spans="2:13" x14ac:dyDescent="0.2">
      <c r="B4270">
        <v>0</v>
      </c>
      <c r="C4270">
        <v>0</v>
      </c>
      <c r="D4270">
        <v>0</v>
      </c>
      <c r="E4270">
        <v>0</v>
      </c>
      <c r="F4270">
        <v>0</v>
      </c>
      <c r="G4270">
        <v>3333333</v>
      </c>
      <c r="H4270">
        <v>0</v>
      </c>
      <c r="I4270">
        <v>0</v>
      </c>
      <c r="J4270">
        <v>0</v>
      </c>
      <c r="K4270">
        <v>0</v>
      </c>
      <c r="L4270">
        <v>0</v>
      </c>
      <c r="M4270">
        <v>0</v>
      </c>
    </row>
    <row r="4271" spans="2:13" x14ac:dyDescent="0.2">
      <c r="B4271">
        <v>0</v>
      </c>
      <c r="C4271">
        <v>0</v>
      </c>
      <c r="D4271">
        <v>0</v>
      </c>
      <c r="E4271">
        <v>0</v>
      </c>
      <c r="F4271">
        <v>0</v>
      </c>
      <c r="G4271">
        <v>3333333</v>
      </c>
      <c r="H4271">
        <v>0</v>
      </c>
      <c r="I4271">
        <v>0</v>
      </c>
      <c r="J4271">
        <v>0</v>
      </c>
      <c r="K4271">
        <v>0</v>
      </c>
      <c r="L4271">
        <v>0</v>
      </c>
      <c r="M4271">
        <v>0</v>
      </c>
    </row>
    <row r="4272" spans="2:13" x14ac:dyDescent="0.2">
      <c r="B4272">
        <v>0</v>
      </c>
      <c r="C4272">
        <v>0</v>
      </c>
      <c r="D4272">
        <v>0</v>
      </c>
      <c r="E4272">
        <v>0</v>
      </c>
      <c r="F4272">
        <v>0</v>
      </c>
      <c r="G4272">
        <v>3333333</v>
      </c>
      <c r="H4272">
        <v>0</v>
      </c>
      <c r="I4272">
        <v>0</v>
      </c>
      <c r="J4272">
        <v>0</v>
      </c>
      <c r="K4272">
        <v>0</v>
      </c>
      <c r="L4272">
        <v>0</v>
      </c>
      <c r="M4272">
        <v>0</v>
      </c>
    </row>
    <row r="4273" spans="2:13" x14ac:dyDescent="0.2">
      <c r="B4273">
        <v>0</v>
      </c>
      <c r="C4273">
        <v>0</v>
      </c>
      <c r="D4273">
        <v>0</v>
      </c>
      <c r="E4273">
        <v>0</v>
      </c>
      <c r="F4273">
        <v>0</v>
      </c>
      <c r="G4273">
        <v>3333333</v>
      </c>
      <c r="H4273">
        <v>0</v>
      </c>
      <c r="I4273">
        <v>0</v>
      </c>
      <c r="J4273">
        <v>0</v>
      </c>
      <c r="K4273">
        <v>0</v>
      </c>
      <c r="L4273">
        <v>0</v>
      </c>
      <c r="M4273">
        <v>0</v>
      </c>
    </row>
    <row r="4274" spans="2:13" x14ac:dyDescent="0.2">
      <c r="B4274">
        <v>0</v>
      </c>
      <c r="C4274">
        <v>0</v>
      </c>
      <c r="D4274">
        <v>0</v>
      </c>
      <c r="E4274">
        <v>0</v>
      </c>
      <c r="F4274">
        <v>0</v>
      </c>
      <c r="G4274">
        <v>3333333</v>
      </c>
      <c r="H4274">
        <v>0</v>
      </c>
      <c r="I4274">
        <v>0</v>
      </c>
      <c r="J4274">
        <v>0</v>
      </c>
      <c r="K4274">
        <v>0</v>
      </c>
      <c r="L4274">
        <v>0</v>
      </c>
      <c r="M4274">
        <v>0</v>
      </c>
    </row>
    <row r="4275" spans="2:13" x14ac:dyDescent="0.2">
      <c r="B4275">
        <v>0</v>
      </c>
      <c r="C4275">
        <v>0</v>
      </c>
      <c r="D4275">
        <v>0</v>
      </c>
      <c r="E4275">
        <v>0</v>
      </c>
      <c r="F4275">
        <v>0</v>
      </c>
      <c r="G4275">
        <v>3333333</v>
      </c>
      <c r="H4275">
        <v>0</v>
      </c>
      <c r="I4275">
        <v>0</v>
      </c>
      <c r="J4275">
        <v>0</v>
      </c>
      <c r="K4275">
        <v>0</v>
      </c>
      <c r="L4275">
        <v>0</v>
      </c>
      <c r="M4275">
        <v>0</v>
      </c>
    </row>
    <row r="4276" spans="2:13" x14ac:dyDescent="0.2">
      <c r="B4276">
        <v>0</v>
      </c>
      <c r="C4276">
        <v>0</v>
      </c>
      <c r="D4276">
        <v>0</v>
      </c>
      <c r="E4276">
        <v>0</v>
      </c>
      <c r="F4276">
        <v>0</v>
      </c>
      <c r="G4276">
        <v>3333333</v>
      </c>
      <c r="H4276">
        <v>0</v>
      </c>
      <c r="I4276">
        <v>0</v>
      </c>
      <c r="J4276">
        <v>0</v>
      </c>
      <c r="K4276">
        <v>0</v>
      </c>
      <c r="L4276">
        <v>0</v>
      </c>
      <c r="M4276">
        <v>0</v>
      </c>
    </row>
    <row r="4277" spans="2:13" x14ac:dyDescent="0.2">
      <c r="B4277">
        <v>0</v>
      </c>
      <c r="C4277">
        <v>0</v>
      </c>
      <c r="D4277">
        <v>0</v>
      </c>
      <c r="E4277">
        <v>0</v>
      </c>
      <c r="F4277">
        <v>0</v>
      </c>
      <c r="G4277">
        <v>3333333</v>
      </c>
      <c r="H4277">
        <v>0</v>
      </c>
      <c r="I4277">
        <v>0</v>
      </c>
      <c r="J4277">
        <v>0</v>
      </c>
      <c r="K4277">
        <v>0</v>
      </c>
      <c r="L4277">
        <v>0</v>
      </c>
      <c r="M4277">
        <v>0</v>
      </c>
    </row>
    <row r="4278" spans="2:13" x14ac:dyDescent="0.2">
      <c r="B4278">
        <v>0</v>
      </c>
      <c r="C4278">
        <v>0</v>
      </c>
      <c r="D4278">
        <v>0</v>
      </c>
      <c r="E4278">
        <v>0</v>
      </c>
      <c r="F4278">
        <v>0</v>
      </c>
      <c r="G4278">
        <v>3333333</v>
      </c>
      <c r="H4278">
        <v>0</v>
      </c>
      <c r="I4278">
        <v>0</v>
      </c>
      <c r="J4278">
        <v>0</v>
      </c>
      <c r="K4278">
        <v>0</v>
      </c>
      <c r="L4278">
        <v>0</v>
      </c>
      <c r="M4278">
        <v>0</v>
      </c>
    </row>
    <row r="4279" spans="2:13" x14ac:dyDescent="0.2">
      <c r="B4279">
        <v>0</v>
      </c>
      <c r="C4279">
        <v>0</v>
      </c>
      <c r="D4279">
        <v>0</v>
      </c>
      <c r="E4279">
        <v>0</v>
      </c>
      <c r="F4279">
        <v>0</v>
      </c>
      <c r="G4279">
        <v>3333333</v>
      </c>
      <c r="H4279">
        <v>0</v>
      </c>
      <c r="I4279">
        <v>0</v>
      </c>
      <c r="J4279">
        <v>0</v>
      </c>
      <c r="K4279">
        <v>0</v>
      </c>
      <c r="L4279">
        <v>0</v>
      </c>
      <c r="M4279">
        <v>0</v>
      </c>
    </row>
    <row r="4280" spans="2:13" x14ac:dyDescent="0.2">
      <c r="B4280">
        <v>0</v>
      </c>
      <c r="C4280">
        <v>0</v>
      </c>
      <c r="D4280">
        <v>0</v>
      </c>
      <c r="E4280">
        <v>0</v>
      </c>
      <c r="F4280">
        <v>0</v>
      </c>
      <c r="G4280">
        <v>3333333</v>
      </c>
      <c r="H4280">
        <v>0</v>
      </c>
      <c r="I4280">
        <v>0</v>
      </c>
      <c r="J4280">
        <v>0</v>
      </c>
      <c r="K4280">
        <v>0</v>
      </c>
      <c r="L4280">
        <v>0</v>
      </c>
      <c r="M4280">
        <v>0</v>
      </c>
    </row>
    <row r="4281" spans="2:13" x14ac:dyDescent="0.2">
      <c r="B4281">
        <v>0</v>
      </c>
      <c r="C4281">
        <v>0</v>
      </c>
      <c r="D4281">
        <v>0</v>
      </c>
      <c r="E4281">
        <v>0</v>
      </c>
      <c r="F4281">
        <v>0</v>
      </c>
      <c r="G4281">
        <v>3333333</v>
      </c>
      <c r="H4281">
        <v>0</v>
      </c>
      <c r="I4281">
        <v>0</v>
      </c>
      <c r="J4281">
        <v>0</v>
      </c>
      <c r="K4281">
        <v>0</v>
      </c>
      <c r="L4281">
        <v>0</v>
      </c>
      <c r="M4281">
        <v>0</v>
      </c>
    </row>
    <row r="4282" spans="2:13" x14ac:dyDescent="0.2">
      <c r="B4282">
        <v>0</v>
      </c>
      <c r="C4282">
        <v>0</v>
      </c>
      <c r="D4282">
        <v>0</v>
      </c>
      <c r="E4282">
        <v>0</v>
      </c>
      <c r="F4282">
        <v>0</v>
      </c>
      <c r="G4282">
        <v>3333333</v>
      </c>
      <c r="H4282">
        <v>0</v>
      </c>
      <c r="I4282">
        <v>0</v>
      </c>
      <c r="J4282">
        <v>0</v>
      </c>
      <c r="K4282">
        <v>0</v>
      </c>
      <c r="L4282">
        <v>0</v>
      </c>
      <c r="M4282">
        <v>0</v>
      </c>
    </row>
    <row r="4283" spans="2:13" x14ac:dyDescent="0.2">
      <c r="B4283">
        <v>0</v>
      </c>
      <c r="C4283">
        <v>0</v>
      </c>
      <c r="D4283">
        <v>0</v>
      </c>
      <c r="E4283">
        <v>0</v>
      </c>
      <c r="F4283">
        <v>0</v>
      </c>
      <c r="G4283">
        <v>3333333</v>
      </c>
      <c r="H4283">
        <v>0</v>
      </c>
      <c r="I4283">
        <v>0</v>
      </c>
      <c r="J4283">
        <v>0</v>
      </c>
      <c r="K4283">
        <v>0</v>
      </c>
      <c r="L4283">
        <v>0</v>
      </c>
      <c r="M4283">
        <v>0</v>
      </c>
    </row>
    <row r="4284" spans="2:13" x14ac:dyDescent="0.2">
      <c r="B4284">
        <v>0</v>
      </c>
      <c r="C4284">
        <v>0</v>
      </c>
      <c r="D4284">
        <v>0</v>
      </c>
      <c r="E4284">
        <v>0</v>
      </c>
      <c r="F4284">
        <v>0</v>
      </c>
      <c r="G4284">
        <v>3333333</v>
      </c>
      <c r="H4284">
        <v>0</v>
      </c>
      <c r="I4284">
        <v>0</v>
      </c>
      <c r="J4284">
        <v>0</v>
      </c>
      <c r="K4284">
        <v>0</v>
      </c>
      <c r="L4284">
        <v>0</v>
      </c>
      <c r="M4284">
        <v>0</v>
      </c>
    </row>
    <row r="4285" spans="2:13" x14ac:dyDescent="0.2">
      <c r="B4285">
        <v>0</v>
      </c>
      <c r="C4285">
        <v>0</v>
      </c>
      <c r="D4285">
        <v>0</v>
      </c>
      <c r="E4285">
        <v>0</v>
      </c>
      <c r="F4285">
        <v>0</v>
      </c>
      <c r="G4285">
        <v>3333333</v>
      </c>
      <c r="H4285">
        <v>0</v>
      </c>
      <c r="I4285">
        <v>0</v>
      </c>
      <c r="J4285">
        <v>0</v>
      </c>
      <c r="K4285">
        <v>0</v>
      </c>
      <c r="L4285">
        <v>0</v>
      </c>
      <c r="M4285">
        <v>0</v>
      </c>
    </row>
    <row r="4286" spans="2:13" x14ac:dyDescent="0.2">
      <c r="B4286">
        <v>0</v>
      </c>
      <c r="C4286">
        <v>0</v>
      </c>
      <c r="D4286">
        <v>0</v>
      </c>
      <c r="E4286">
        <v>0</v>
      </c>
      <c r="F4286">
        <v>0</v>
      </c>
      <c r="G4286">
        <v>3333333</v>
      </c>
      <c r="H4286">
        <v>0</v>
      </c>
      <c r="I4286">
        <v>0</v>
      </c>
      <c r="J4286">
        <v>0</v>
      </c>
      <c r="K4286">
        <v>0</v>
      </c>
      <c r="L4286">
        <v>0</v>
      </c>
      <c r="M4286">
        <v>0</v>
      </c>
    </row>
    <row r="4287" spans="2:13" x14ac:dyDescent="0.2">
      <c r="B4287">
        <v>0</v>
      </c>
      <c r="C4287">
        <v>0</v>
      </c>
      <c r="D4287">
        <v>0</v>
      </c>
      <c r="E4287">
        <v>0</v>
      </c>
      <c r="F4287">
        <v>0</v>
      </c>
      <c r="G4287">
        <v>3333333</v>
      </c>
      <c r="H4287">
        <v>0</v>
      </c>
      <c r="I4287">
        <v>0</v>
      </c>
      <c r="J4287">
        <v>0</v>
      </c>
      <c r="K4287">
        <v>0</v>
      </c>
      <c r="L4287">
        <v>0</v>
      </c>
      <c r="M4287">
        <v>0</v>
      </c>
    </row>
    <row r="4288" spans="2:13" x14ac:dyDescent="0.2">
      <c r="B4288">
        <v>0</v>
      </c>
      <c r="C4288">
        <v>0</v>
      </c>
      <c r="D4288">
        <v>0</v>
      </c>
      <c r="E4288">
        <v>0</v>
      </c>
      <c r="F4288">
        <v>0</v>
      </c>
      <c r="G4288">
        <v>3333333</v>
      </c>
      <c r="H4288">
        <v>0</v>
      </c>
      <c r="I4288">
        <v>0</v>
      </c>
      <c r="J4288">
        <v>0</v>
      </c>
      <c r="K4288">
        <v>0</v>
      </c>
      <c r="L4288">
        <v>0</v>
      </c>
      <c r="M4288">
        <v>0</v>
      </c>
    </row>
    <row r="4289" spans="2:13" x14ac:dyDescent="0.2">
      <c r="B4289">
        <v>0</v>
      </c>
      <c r="C4289">
        <v>0</v>
      </c>
      <c r="D4289">
        <v>0</v>
      </c>
      <c r="E4289">
        <v>0</v>
      </c>
      <c r="F4289">
        <v>0</v>
      </c>
      <c r="G4289">
        <v>3333333</v>
      </c>
      <c r="H4289">
        <v>0</v>
      </c>
      <c r="I4289">
        <v>0</v>
      </c>
      <c r="J4289">
        <v>0</v>
      </c>
      <c r="K4289">
        <v>0</v>
      </c>
      <c r="L4289">
        <v>0</v>
      </c>
      <c r="M4289">
        <v>0</v>
      </c>
    </row>
    <row r="4290" spans="2:13" x14ac:dyDescent="0.2">
      <c r="B4290">
        <v>0</v>
      </c>
      <c r="C4290">
        <v>0</v>
      </c>
      <c r="D4290">
        <v>0</v>
      </c>
      <c r="E4290">
        <v>0</v>
      </c>
      <c r="F4290">
        <v>0</v>
      </c>
      <c r="G4290">
        <v>3333333</v>
      </c>
      <c r="H4290">
        <v>0</v>
      </c>
      <c r="I4290">
        <v>0</v>
      </c>
      <c r="J4290">
        <v>0</v>
      </c>
      <c r="K4290">
        <v>0</v>
      </c>
      <c r="L4290">
        <v>0</v>
      </c>
      <c r="M4290">
        <v>0</v>
      </c>
    </row>
    <row r="4291" spans="2:13" x14ac:dyDescent="0.2">
      <c r="B4291">
        <v>0</v>
      </c>
      <c r="C4291">
        <v>0</v>
      </c>
      <c r="D4291">
        <v>0</v>
      </c>
      <c r="E4291">
        <v>0</v>
      </c>
      <c r="F4291">
        <v>0</v>
      </c>
      <c r="G4291">
        <v>3333333</v>
      </c>
      <c r="H4291">
        <v>0</v>
      </c>
      <c r="I4291">
        <v>0</v>
      </c>
      <c r="J4291">
        <v>0</v>
      </c>
      <c r="K4291">
        <v>0</v>
      </c>
      <c r="L4291">
        <v>0</v>
      </c>
      <c r="M4291">
        <v>0</v>
      </c>
    </row>
    <row r="4292" spans="2:13" x14ac:dyDescent="0.2">
      <c r="B4292">
        <v>0</v>
      </c>
      <c r="C4292">
        <v>0</v>
      </c>
      <c r="D4292">
        <v>0</v>
      </c>
      <c r="E4292">
        <v>0</v>
      </c>
      <c r="F4292">
        <v>0</v>
      </c>
      <c r="G4292">
        <v>3333333</v>
      </c>
      <c r="H4292">
        <v>0</v>
      </c>
      <c r="I4292">
        <v>0</v>
      </c>
      <c r="J4292">
        <v>0</v>
      </c>
      <c r="K4292">
        <v>0</v>
      </c>
      <c r="L4292">
        <v>0</v>
      </c>
      <c r="M4292">
        <v>0</v>
      </c>
    </row>
    <row r="4293" spans="2:13" x14ac:dyDescent="0.2">
      <c r="B4293">
        <v>0</v>
      </c>
      <c r="C4293">
        <v>0</v>
      </c>
      <c r="D4293">
        <v>0</v>
      </c>
      <c r="E4293">
        <v>0</v>
      </c>
      <c r="F4293">
        <v>0</v>
      </c>
      <c r="G4293">
        <v>3333333</v>
      </c>
      <c r="H4293">
        <v>0</v>
      </c>
      <c r="I4293">
        <v>0</v>
      </c>
      <c r="J4293">
        <v>0</v>
      </c>
      <c r="K4293">
        <v>0</v>
      </c>
      <c r="L4293">
        <v>0</v>
      </c>
      <c r="M4293">
        <v>0</v>
      </c>
    </row>
    <row r="4294" spans="2:13" x14ac:dyDescent="0.2">
      <c r="B4294">
        <v>0</v>
      </c>
      <c r="C4294">
        <v>0</v>
      </c>
      <c r="D4294">
        <v>0</v>
      </c>
      <c r="E4294">
        <v>0</v>
      </c>
      <c r="F4294">
        <v>0</v>
      </c>
      <c r="G4294">
        <v>3333333</v>
      </c>
      <c r="H4294">
        <v>0</v>
      </c>
      <c r="I4294">
        <v>0</v>
      </c>
      <c r="J4294">
        <v>0</v>
      </c>
      <c r="K4294">
        <v>0</v>
      </c>
      <c r="L4294">
        <v>0</v>
      </c>
      <c r="M4294">
        <v>0</v>
      </c>
    </row>
    <row r="4295" spans="2:13" x14ac:dyDescent="0.2">
      <c r="B4295">
        <v>0</v>
      </c>
      <c r="C4295">
        <v>0</v>
      </c>
      <c r="D4295">
        <v>0</v>
      </c>
      <c r="E4295">
        <v>0</v>
      </c>
      <c r="F4295">
        <v>0</v>
      </c>
      <c r="G4295">
        <v>3333333</v>
      </c>
      <c r="H4295">
        <v>0</v>
      </c>
      <c r="I4295">
        <v>0</v>
      </c>
      <c r="J4295">
        <v>0</v>
      </c>
      <c r="K4295">
        <v>0</v>
      </c>
      <c r="L4295">
        <v>0</v>
      </c>
      <c r="M4295">
        <v>0</v>
      </c>
    </row>
    <row r="4296" spans="2:13" x14ac:dyDescent="0.2">
      <c r="B4296">
        <v>0</v>
      </c>
      <c r="C4296">
        <v>0</v>
      </c>
      <c r="D4296">
        <v>0</v>
      </c>
      <c r="E4296">
        <v>0</v>
      </c>
      <c r="F4296">
        <v>0</v>
      </c>
      <c r="G4296">
        <v>3333333</v>
      </c>
      <c r="H4296">
        <v>0</v>
      </c>
      <c r="I4296">
        <v>0</v>
      </c>
      <c r="J4296">
        <v>0</v>
      </c>
      <c r="K4296">
        <v>0</v>
      </c>
      <c r="L4296">
        <v>0</v>
      </c>
      <c r="M4296">
        <v>0</v>
      </c>
    </row>
    <row r="4297" spans="2:13" x14ac:dyDescent="0.2">
      <c r="B4297">
        <v>0</v>
      </c>
      <c r="C4297">
        <v>0</v>
      </c>
      <c r="D4297">
        <v>0</v>
      </c>
      <c r="E4297">
        <v>0</v>
      </c>
      <c r="F4297">
        <v>0</v>
      </c>
      <c r="G4297">
        <v>3333333</v>
      </c>
      <c r="H4297">
        <v>0</v>
      </c>
      <c r="I4297">
        <v>0</v>
      </c>
      <c r="J4297">
        <v>0</v>
      </c>
      <c r="K4297">
        <v>0</v>
      </c>
      <c r="L4297">
        <v>0</v>
      </c>
      <c r="M4297">
        <v>0</v>
      </c>
    </row>
    <row r="4298" spans="2:13" x14ac:dyDescent="0.2">
      <c r="B4298">
        <v>0</v>
      </c>
      <c r="C4298">
        <v>0</v>
      </c>
      <c r="D4298">
        <v>0</v>
      </c>
      <c r="E4298">
        <v>0</v>
      </c>
      <c r="F4298">
        <v>0</v>
      </c>
      <c r="G4298">
        <v>3333333</v>
      </c>
      <c r="H4298">
        <v>0</v>
      </c>
      <c r="I4298">
        <v>0</v>
      </c>
      <c r="J4298">
        <v>0</v>
      </c>
      <c r="K4298">
        <v>0</v>
      </c>
      <c r="L4298">
        <v>0</v>
      </c>
      <c r="M4298">
        <v>0</v>
      </c>
    </row>
    <row r="4299" spans="2:13" x14ac:dyDescent="0.2">
      <c r="B4299">
        <v>0</v>
      </c>
      <c r="C4299">
        <v>0</v>
      </c>
      <c r="D4299">
        <v>0</v>
      </c>
      <c r="E4299">
        <v>0</v>
      </c>
      <c r="F4299">
        <v>0</v>
      </c>
      <c r="G4299">
        <v>3333333</v>
      </c>
      <c r="H4299">
        <v>0</v>
      </c>
      <c r="I4299">
        <v>0</v>
      </c>
      <c r="J4299">
        <v>0</v>
      </c>
      <c r="K4299">
        <v>0</v>
      </c>
      <c r="L4299">
        <v>0</v>
      </c>
      <c r="M4299">
        <v>0</v>
      </c>
    </row>
    <row r="4300" spans="2:13" x14ac:dyDescent="0.2">
      <c r="B4300">
        <v>0</v>
      </c>
      <c r="C4300">
        <v>0</v>
      </c>
      <c r="D4300">
        <v>0</v>
      </c>
      <c r="E4300">
        <v>0</v>
      </c>
      <c r="F4300">
        <v>0</v>
      </c>
      <c r="G4300">
        <v>3333333</v>
      </c>
      <c r="H4300">
        <v>0</v>
      </c>
      <c r="I4300">
        <v>0</v>
      </c>
      <c r="J4300">
        <v>0</v>
      </c>
      <c r="K4300">
        <v>0</v>
      </c>
      <c r="L4300">
        <v>0</v>
      </c>
      <c r="M4300">
        <v>0</v>
      </c>
    </row>
    <row r="4301" spans="2:13" x14ac:dyDescent="0.2">
      <c r="B4301">
        <v>0</v>
      </c>
      <c r="C4301">
        <v>0</v>
      </c>
      <c r="D4301">
        <v>0</v>
      </c>
      <c r="E4301">
        <v>0</v>
      </c>
      <c r="F4301">
        <v>0</v>
      </c>
      <c r="G4301">
        <v>3333333</v>
      </c>
      <c r="H4301">
        <v>0</v>
      </c>
      <c r="I4301">
        <v>0</v>
      </c>
      <c r="J4301">
        <v>0</v>
      </c>
      <c r="K4301">
        <v>0</v>
      </c>
      <c r="L4301">
        <v>0</v>
      </c>
      <c r="M4301">
        <v>0</v>
      </c>
    </row>
    <row r="4302" spans="2:13" x14ac:dyDescent="0.2">
      <c r="B4302">
        <v>0</v>
      </c>
      <c r="C4302">
        <v>0</v>
      </c>
      <c r="D4302">
        <v>0</v>
      </c>
      <c r="E4302">
        <v>0</v>
      </c>
      <c r="F4302">
        <v>0</v>
      </c>
      <c r="G4302">
        <v>3333333</v>
      </c>
      <c r="H4302">
        <v>0</v>
      </c>
      <c r="I4302">
        <v>0</v>
      </c>
      <c r="J4302">
        <v>0</v>
      </c>
      <c r="K4302">
        <v>0</v>
      </c>
      <c r="L4302">
        <v>0</v>
      </c>
      <c r="M4302">
        <v>0</v>
      </c>
    </row>
    <row r="4303" spans="2:13" x14ac:dyDescent="0.2">
      <c r="B4303">
        <v>0</v>
      </c>
      <c r="C4303">
        <v>0</v>
      </c>
      <c r="D4303">
        <v>0</v>
      </c>
      <c r="E4303">
        <v>0</v>
      </c>
      <c r="F4303">
        <v>0</v>
      </c>
      <c r="G4303">
        <v>3333333</v>
      </c>
      <c r="H4303">
        <v>0</v>
      </c>
      <c r="I4303">
        <v>0</v>
      </c>
      <c r="J4303">
        <v>0</v>
      </c>
      <c r="K4303">
        <v>0</v>
      </c>
      <c r="L4303">
        <v>0</v>
      </c>
      <c r="M4303">
        <v>0</v>
      </c>
    </row>
    <row r="4304" spans="2:13" x14ac:dyDescent="0.2">
      <c r="B4304">
        <v>0</v>
      </c>
      <c r="C4304">
        <v>0</v>
      </c>
      <c r="D4304">
        <v>0</v>
      </c>
      <c r="E4304">
        <v>0</v>
      </c>
      <c r="F4304">
        <v>0</v>
      </c>
      <c r="G4304">
        <v>3333333</v>
      </c>
      <c r="H4304">
        <v>0</v>
      </c>
      <c r="I4304">
        <v>0</v>
      </c>
      <c r="J4304">
        <v>0</v>
      </c>
      <c r="K4304">
        <v>0</v>
      </c>
      <c r="L4304">
        <v>0</v>
      </c>
      <c r="M4304">
        <v>0</v>
      </c>
    </row>
    <row r="4305" spans="2:13" x14ac:dyDescent="0.2">
      <c r="B4305">
        <v>0</v>
      </c>
      <c r="C4305">
        <v>0</v>
      </c>
      <c r="D4305">
        <v>0</v>
      </c>
      <c r="E4305">
        <v>0</v>
      </c>
      <c r="F4305">
        <v>0</v>
      </c>
      <c r="G4305">
        <v>3333333</v>
      </c>
      <c r="H4305">
        <v>0</v>
      </c>
      <c r="I4305">
        <v>0</v>
      </c>
      <c r="J4305">
        <v>0</v>
      </c>
      <c r="K4305">
        <v>0</v>
      </c>
      <c r="L4305">
        <v>0</v>
      </c>
      <c r="M4305">
        <v>0</v>
      </c>
    </row>
    <row r="4306" spans="2:13" x14ac:dyDescent="0.2">
      <c r="B4306">
        <v>0</v>
      </c>
      <c r="C4306">
        <v>0</v>
      </c>
      <c r="D4306">
        <v>0</v>
      </c>
      <c r="E4306">
        <v>0</v>
      </c>
      <c r="F4306">
        <v>0</v>
      </c>
      <c r="G4306">
        <v>3333333</v>
      </c>
      <c r="H4306">
        <v>0</v>
      </c>
      <c r="I4306">
        <v>0</v>
      </c>
      <c r="J4306">
        <v>0</v>
      </c>
      <c r="K4306">
        <v>0</v>
      </c>
      <c r="L4306">
        <v>0</v>
      </c>
      <c r="M4306">
        <v>0</v>
      </c>
    </row>
    <row r="4307" spans="2:13" x14ac:dyDescent="0.2">
      <c r="B4307">
        <v>0</v>
      </c>
      <c r="C4307">
        <v>0</v>
      </c>
      <c r="D4307">
        <v>0</v>
      </c>
      <c r="E4307">
        <v>0</v>
      </c>
      <c r="F4307">
        <v>0</v>
      </c>
      <c r="G4307">
        <v>3333333</v>
      </c>
      <c r="H4307">
        <v>0</v>
      </c>
      <c r="I4307">
        <v>0</v>
      </c>
      <c r="J4307">
        <v>0</v>
      </c>
      <c r="K4307">
        <v>0</v>
      </c>
      <c r="L4307">
        <v>0</v>
      </c>
      <c r="M4307">
        <v>0</v>
      </c>
    </row>
    <row r="4308" spans="2:13" x14ac:dyDescent="0.2">
      <c r="B4308">
        <v>0</v>
      </c>
      <c r="C4308">
        <v>0</v>
      </c>
      <c r="D4308">
        <v>0</v>
      </c>
      <c r="E4308">
        <v>0</v>
      </c>
      <c r="F4308">
        <v>0</v>
      </c>
      <c r="G4308">
        <v>3333333</v>
      </c>
      <c r="H4308">
        <v>0</v>
      </c>
      <c r="I4308">
        <v>0</v>
      </c>
      <c r="J4308">
        <v>0</v>
      </c>
      <c r="K4308">
        <v>0</v>
      </c>
      <c r="L4308">
        <v>0</v>
      </c>
      <c r="M4308">
        <v>0</v>
      </c>
    </row>
    <row r="4309" spans="2:13" x14ac:dyDescent="0.2">
      <c r="B4309">
        <v>0</v>
      </c>
      <c r="C4309">
        <v>0</v>
      </c>
      <c r="D4309">
        <v>0</v>
      </c>
      <c r="E4309">
        <v>0</v>
      </c>
      <c r="F4309">
        <v>0</v>
      </c>
      <c r="G4309">
        <v>3333333</v>
      </c>
      <c r="H4309">
        <v>0</v>
      </c>
      <c r="I4309">
        <v>0</v>
      </c>
      <c r="J4309">
        <v>0</v>
      </c>
      <c r="K4309">
        <v>0</v>
      </c>
      <c r="L4309">
        <v>0</v>
      </c>
      <c r="M4309">
        <v>0</v>
      </c>
    </row>
    <row r="4310" spans="2:13" x14ac:dyDescent="0.2">
      <c r="B4310">
        <v>0</v>
      </c>
      <c r="C4310">
        <v>0</v>
      </c>
      <c r="D4310">
        <v>0</v>
      </c>
      <c r="E4310">
        <v>0</v>
      </c>
      <c r="F4310">
        <v>0</v>
      </c>
      <c r="G4310">
        <v>3333333</v>
      </c>
      <c r="H4310">
        <v>0</v>
      </c>
      <c r="I4310">
        <v>0</v>
      </c>
      <c r="J4310">
        <v>0</v>
      </c>
      <c r="K4310">
        <v>0</v>
      </c>
      <c r="L4310">
        <v>0</v>
      </c>
      <c r="M4310">
        <v>0</v>
      </c>
    </row>
    <row r="4311" spans="2:13" x14ac:dyDescent="0.2">
      <c r="B4311">
        <v>0</v>
      </c>
      <c r="C4311">
        <v>0</v>
      </c>
      <c r="D4311">
        <v>0</v>
      </c>
      <c r="E4311">
        <v>0</v>
      </c>
      <c r="F4311">
        <v>0</v>
      </c>
      <c r="G4311">
        <v>3333333</v>
      </c>
      <c r="H4311">
        <v>0</v>
      </c>
      <c r="I4311">
        <v>0</v>
      </c>
      <c r="J4311">
        <v>0</v>
      </c>
      <c r="K4311">
        <v>0</v>
      </c>
      <c r="L4311">
        <v>0</v>
      </c>
      <c r="M4311">
        <v>0</v>
      </c>
    </row>
    <row r="4312" spans="2:13" x14ac:dyDescent="0.2">
      <c r="B4312">
        <v>0</v>
      </c>
      <c r="C4312">
        <v>0</v>
      </c>
      <c r="D4312">
        <v>0</v>
      </c>
      <c r="E4312">
        <v>0</v>
      </c>
      <c r="F4312">
        <v>0</v>
      </c>
      <c r="G4312">
        <v>3333333</v>
      </c>
      <c r="H4312">
        <v>0</v>
      </c>
      <c r="I4312">
        <v>0</v>
      </c>
      <c r="J4312">
        <v>0</v>
      </c>
      <c r="K4312">
        <v>0</v>
      </c>
      <c r="L4312">
        <v>0</v>
      </c>
      <c r="M4312">
        <v>0</v>
      </c>
    </row>
    <row r="4313" spans="2:13" x14ac:dyDescent="0.2">
      <c r="B4313">
        <v>0</v>
      </c>
      <c r="C4313">
        <v>0</v>
      </c>
      <c r="D4313">
        <v>0</v>
      </c>
      <c r="E4313">
        <v>0</v>
      </c>
      <c r="F4313">
        <v>0</v>
      </c>
      <c r="G4313">
        <v>3333333</v>
      </c>
      <c r="H4313">
        <v>0</v>
      </c>
      <c r="I4313">
        <v>0</v>
      </c>
      <c r="J4313">
        <v>0</v>
      </c>
      <c r="K4313">
        <v>0</v>
      </c>
      <c r="L4313">
        <v>0</v>
      </c>
      <c r="M4313">
        <v>0</v>
      </c>
    </row>
    <row r="4314" spans="2:13" x14ac:dyDescent="0.2">
      <c r="B4314">
        <v>0</v>
      </c>
      <c r="C4314">
        <v>0</v>
      </c>
      <c r="D4314">
        <v>0</v>
      </c>
      <c r="E4314">
        <v>0</v>
      </c>
      <c r="F4314">
        <v>0</v>
      </c>
      <c r="G4314">
        <v>3333333</v>
      </c>
      <c r="H4314">
        <v>0</v>
      </c>
      <c r="I4314">
        <v>0</v>
      </c>
      <c r="J4314">
        <v>0</v>
      </c>
      <c r="K4314">
        <v>0</v>
      </c>
      <c r="L4314">
        <v>0</v>
      </c>
      <c r="M4314">
        <v>0</v>
      </c>
    </row>
    <row r="4315" spans="2:13" x14ac:dyDescent="0.2">
      <c r="B4315">
        <v>0</v>
      </c>
      <c r="C4315">
        <v>0</v>
      </c>
      <c r="D4315">
        <v>0</v>
      </c>
      <c r="E4315">
        <v>0</v>
      </c>
      <c r="F4315">
        <v>0</v>
      </c>
      <c r="G4315">
        <v>3333333</v>
      </c>
      <c r="H4315">
        <v>0</v>
      </c>
      <c r="I4315">
        <v>0</v>
      </c>
      <c r="J4315">
        <v>0</v>
      </c>
      <c r="K4315">
        <v>0</v>
      </c>
      <c r="L4315">
        <v>0</v>
      </c>
      <c r="M4315">
        <v>0</v>
      </c>
    </row>
    <row r="4316" spans="2:13" x14ac:dyDescent="0.2">
      <c r="B4316">
        <v>0</v>
      </c>
      <c r="C4316">
        <v>0</v>
      </c>
      <c r="D4316">
        <v>0</v>
      </c>
      <c r="E4316">
        <v>0</v>
      </c>
      <c r="F4316">
        <v>0</v>
      </c>
      <c r="G4316">
        <v>3333333</v>
      </c>
      <c r="H4316">
        <v>0</v>
      </c>
      <c r="I4316">
        <v>0</v>
      </c>
      <c r="J4316">
        <v>0</v>
      </c>
      <c r="K4316">
        <v>0</v>
      </c>
      <c r="L4316">
        <v>0</v>
      </c>
      <c r="M4316">
        <v>0</v>
      </c>
    </row>
    <row r="4317" spans="2:13" x14ac:dyDescent="0.2">
      <c r="B4317">
        <v>0</v>
      </c>
      <c r="C4317">
        <v>0</v>
      </c>
      <c r="D4317">
        <v>0</v>
      </c>
      <c r="E4317">
        <v>0</v>
      </c>
      <c r="F4317">
        <v>0</v>
      </c>
      <c r="G4317">
        <v>3333333</v>
      </c>
      <c r="H4317">
        <v>0</v>
      </c>
      <c r="I4317">
        <v>0</v>
      </c>
      <c r="J4317">
        <v>0</v>
      </c>
      <c r="K4317">
        <v>0</v>
      </c>
      <c r="L4317">
        <v>0</v>
      </c>
      <c r="M4317">
        <v>0</v>
      </c>
    </row>
    <row r="4318" spans="2:13" x14ac:dyDescent="0.2">
      <c r="B4318">
        <v>0</v>
      </c>
      <c r="C4318">
        <v>0</v>
      </c>
      <c r="D4318">
        <v>0</v>
      </c>
      <c r="E4318">
        <v>0</v>
      </c>
      <c r="F4318">
        <v>0</v>
      </c>
      <c r="G4318">
        <v>3333333</v>
      </c>
      <c r="H4318">
        <v>0</v>
      </c>
      <c r="I4318">
        <v>0</v>
      </c>
      <c r="J4318">
        <v>0</v>
      </c>
      <c r="K4318">
        <v>0</v>
      </c>
      <c r="L4318">
        <v>0</v>
      </c>
      <c r="M4318">
        <v>0</v>
      </c>
    </row>
    <row r="4319" spans="2:13" x14ac:dyDescent="0.2">
      <c r="B4319">
        <v>0</v>
      </c>
      <c r="C4319">
        <v>0</v>
      </c>
      <c r="D4319">
        <v>0</v>
      </c>
      <c r="E4319">
        <v>0</v>
      </c>
      <c r="F4319">
        <v>0</v>
      </c>
      <c r="G4319">
        <v>3333333</v>
      </c>
      <c r="H4319">
        <v>0</v>
      </c>
      <c r="I4319">
        <v>0</v>
      </c>
      <c r="J4319">
        <v>0</v>
      </c>
      <c r="K4319">
        <v>0</v>
      </c>
      <c r="L4319">
        <v>0</v>
      </c>
      <c r="M4319">
        <v>0</v>
      </c>
    </row>
    <row r="4320" spans="2:13" x14ac:dyDescent="0.2">
      <c r="B4320">
        <v>0</v>
      </c>
      <c r="C4320">
        <v>0</v>
      </c>
      <c r="D4320">
        <v>0</v>
      </c>
      <c r="E4320">
        <v>0</v>
      </c>
      <c r="F4320">
        <v>0</v>
      </c>
      <c r="G4320">
        <v>3333333</v>
      </c>
      <c r="H4320">
        <v>0</v>
      </c>
      <c r="I4320">
        <v>0</v>
      </c>
      <c r="J4320">
        <v>0</v>
      </c>
      <c r="K4320">
        <v>0</v>
      </c>
      <c r="L4320">
        <v>0</v>
      </c>
      <c r="M4320">
        <v>0</v>
      </c>
    </row>
    <row r="4321" spans="2:13" x14ac:dyDescent="0.2">
      <c r="B4321">
        <v>0</v>
      </c>
      <c r="C4321">
        <v>0</v>
      </c>
      <c r="D4321">
        <v>0</v>
      </c>
      <c r="E4321">
        <v>0</v>
      </c>
      <c r="F4321">
        <v>0</v>
      </c>
      <c r="G4321">
        <v>3333333</v>
      </c>
      <c r="H4321">
        <v>0</v>
      </c>
      <c r="I4321">
        <v>0</v>
      </c>
      <c r="J4321">
        <v>0</v>
      </c>
      <c r="K4321">
        <v>0</v>
      </c>
      <c r="L4321">
        <v>0</v>
      </c>
      <c r="M4321">
        <v>0</v>
      </c>
    </row>
    <row r="4322" spans="2:13" x14ac:dyDescent="0.2">
      <c r="B4322">
        <v>0</v>
      </c>
      <c r="C4322">
        <v>0</v>
      </c>
      <c r="D4322">
        <v>0</v>
      </c>
      <c r="E4322">
        <v>0</v>
      </c>
      <c r="F4322">
        <v>0</v>
      </c>
      <c r="G4322">
        <v>3333333</v>
      </c>
      <c r="H4322">
        <v>0</v>
      </c>
      <c r="I4322">
        <v>0</v>
      </c>
      <c r="J4322">
        <v>0</v>
      </c>
      <c r="K4322">
        <v>0</v>
      </c>
      <c r="L4322">
        <v>0</v>
      </c>
      <c r="M4322">
        <v>0</v>
      </c>
    </row>
    <row r="4323" spans="2:13" x14ac:dyDescent="0.2">
      <c r="B4323">
        <v>0</v>
      </c>
      <c r="C4323">
        <v>0</v>
      </c>
      <c r="D4323">
        <v>0</v>
      </c>
      <c r="E4323">
        <v>0</v>
      </c>
      <c r="F4323">
        <v>0</v>
      </c>
      <c r="G4323">
        <v>3333333</v>
      </c>
      <c r="H4323">
        <v>0</v>
      </c>
      <c r="I4323">
        <v>0</v>
      </c>
      <c r="J4323">
        <v>0</v>
      </c>
      <c r="K4323">
        <v>0</v>
      </c>
      <c r="L4323">
        <v>0</v>
      </c>
      <c r="M4323">
        <v>0</v>
      </c>
    </row>
    <row r="4324" spans="2:13" x14ac:dyDescent="0.2">
      <c r="B4324">
        <v>0</v>
      </c>
      <c r="C4324">
        <v>0</v>
      </c>
      <c r="D4324">
        <v>0</v>
      </c>
      <c r="E4324">
        <v>0</v>
      </c>
      <c r="F4324">
        <v>0</v>
      </c>
      <c r="G4324">
        <v>3333333</v>
      </c>
      <c r="H4324">
        <v>0</v>
      </c>
      <c r="I4324">
        <v>0</v>
      </c>
      <c r="J4324">
        <v>0</v>
      </c>
      <c r="K4324">
        <v>0</v>
      </c>
      <c r="L4324">
        <v>0</v>
      </c>
      <c r="M4324">
        <v>0</v>
      </c>
    </row>
    <row r="4325" spans="2:13" x14ac:dyDescent="0.2">
      <c r="B4325">
        <v>0</v>
      </c>
      <c r="C4325">
        <v>0</v>
      </c>
      <c r="D4325">
        <v>0</v>
      </c>
      <c r="E4325">
        <v>0</v>
      </c>
      <c r="F4325">
        <v>0</v>
      </c>
      <c r="G4325">
        <v>3333333</v>
      </c>
      <c r="H4325">
        <v>0</v>
      </c>
      <c r="I4325">
        <v>0</v>
      </c>
      <c r="J4325">
        <v>0</v>
      </c>
      <c r="K4325">
        <v>0</v>
      </c>
      <c r="L4325">
        <v>0</v>
      </c>
      <c r="M4325">
        <v>0</v>
      </c>
    </row>
    <row r="4326" spans="2:13" x14ac:dyDescent="0.2">
      <c r="B4326">
        <v>0</v>
      </c>
      <c r="C4326">
        <v>0</v>
      </c>
      <c r="D4326">
        <v>0</v>
      </c>
      <c r="E4326">
        <v>0</v>
      </c>
      <c r="F4326">
        <v>0</v>
      </c>
      <c r="G4326">
        <v>3333333</v>
      </c>
      <c r="H4326">
        <v>0</v>
      </c>
      <c r="I4326">
        <v>0</v>
      </c>
      <c r="J4326">
        <v>0</v>
      </c>
      <c r="K4326">
        <v>0</v>
      </c>
      <c r="L4326">
        <v>0</v>
      </c>
      <c r="M4326">
        <v>0</v>
      </c>
    </row>
    <row r="4327" spans="2:13" x14ac:dyDescent="0.2">
      <c r="B4327">
        <v>0</v>
      </c>
      <c r="C4327">
        <v>0</v>
      </c>
      <c r="D4327">
        <v>0</v>
      </c>
      <c r="E4327">
        <v>0</v>
      </c>
      <c r="F4327">
        <v>0</v>
      </c>
      <c r="G4327">
        <v>3333333</v>
      </c>
      <c r="H4327">
        <v>0</v>
      </c>
      <c r="I4327">
        <v>0</v>
      </c>
      <c r="J4327">
        <v>0</v>
      </c>
      <c r="K4327">
        <v>0</v>
      </c>
      <c r="L4327">
        <v>0</v>
      </c>
      <c r="M4327">
        <v>0</v>
      </c>
    </row>
    <row r="4328" spans="2:13" x14ac:dyDescent="0.2">
      <c r="B4328">
        <v>0</v>
      </c>
      <c r="C4328">
        <v>0</v>
      </c>
      <c r="D4328">
        <v>0</v>
      </c>
      <c r="E4328">
        <v>0</v>
      </c>
      <c r="F4328">
        <v>0</v>
      </c>
      <c r="G4328">
        <v>3333333</v>
      </c>
      <c r="H4328">
        <v>0</v>
      </c>
      <c r="I4328">
        <v>0</v>
      </c>
      <c r="J4328">
        <v>0</v>
      </c>
      <c r="K4328">
        <v>0</v>
      </c>
      <c r="L4328">
        <v>0</v>
      </c>
      <c r="M4328">
        <v>0</v>
      </c>
    </row>
    <row r="4329" spans="2:13" x14ac:dyDescent="0.2">
      <c r="B4329">
        <v>0</v>
      </c>
      <c r="C4329">
        <v>0</v>
      </c>
      <c r="D4329">
        <v>0</v>
      </c>
      <c r="E4329">
        <v>0</v>
      </c>
      <c r="F4329">
        <v>0</v>
      </c>
      <c r="G4329">
        <v>3333333</v>
      </c>
      <c r="H4329">
        <v>0</v>
      </c>
      <c r="I4329">
        <v>0</v>
      </c>
      <c r="J4329">
        <v>0</v>
      </c>
      <c r="K4329">
        <v>0</v>
      </c>
      <c r="L4329">
        <v>0</v>
      </c>
      <c r="M4329">
        <v>0</v>
      </c>
    </row>
    <row r="4330" spans="2:13" x14ac:dyDescent="0.2">
      <c r="B4330">
        <v>0</v>
      </c>
      <c r="C4330">
        <v>0</v>
      </c>
      <c r="D4330">
        <v>0</v>
      </c>
      <c r="E4330">
        <v>0</v>
      </c>
      <c r="F4330">
        <v>0</v>
      </c>
      <c r="G4330">
        <v>3333333</v>
      </c>
      <c r="H4330">
        <v>0</v>
      </c>
      <c r="I4330">
        <v>0</v>
      </c>
      <c r="J4330">
        <v>0</v>
      </c>
      <c r="K4330">
        <v>0</v>
      </c>
      <c r="L4330">
        <v>0</v>
      </c>
      <c r="M4330">
        <v>0</v>
      </c>
    </row>
    <row r="4331" spans="2:13" x14ac:dyDescent="0.2">
      <c r="B4331">
        <v>0</v>
      </c>
      <c r="C4331">
        <v>0</v>
      </c>
      <c r="D4331">
        <v>0</v>
      </c>
      <c r="E4331">
        <v>0</v>
      </c>
      <c r="F4331">
        <v>0</v>
      </c>
      <c r="G4331">
        <v>3333333</v>
      </c>
      <c r="H4331">
        <v>0</v>
      </c>
      <c r="I4331">
        <v>0</v>
      </c>
      <c r="J4331">
        <v>0</v>
      </c>
      <c r="K4331">
        <v>0</v>
      </c>
      <c r="L4331">
        <v>0</v>
      </c>
      <c r="M4331">
        <v>0</v>
      </c>
    </row>
    <row r="4332" spans="2:13" x14ac:dyDescent="0.2">
      <c r="B4332">
        <v>0</v>
      </c>
      <c r="C4332">
        <v>0</v>
      </c>
      <c r="D4332">
        <v>0</v>
      </c>
      <c r="E4332">
        <v>0</v>
      </c>
      <c r="F4332">
        <v>0</v>
      </c>
      <c r="G4332">
        <v>3333333</v>
      </c>
      <c r="H4332">
        <v>0</v>
      </c>
      <c r="I4332">
        <v>0</v>
      </c>
      <c r="J4332">
        <v>0</v>
      </c>
      <c r="K4332">
        <v>0</v>
      </c>
      <c r="L4332">
        <v>0</v>
      </c>
      <c r="M4332">
        <v>0</v>
      </c>
    </row>
    <row r="4333" spans="2:13" x14ac:dyDescent="0.2">
      <c r="B4333">
        <v>0</v>
      </c>
      <c r="C4333">
        <v>0</v>
      </c>
      <c r="D4333">
        <v>0</v>
      </c>
      <c r="E4333">
        <v>0</v>
      </c>
      <c r="F4333">
        <v>0</v>
      </c>
      <c r="G4333">
        <v>3333333</v>
      </c>
      <c r="H4333">
        <v>0</v>
      </c>
      <c r="I4333">
        <v>0</v>
      </c>
      <c r="J4333">
        <v>0</v>
      </c>
      <c r="K4333">
        <v>0</v>
      </c>
      <c r="L4333">
        <v>0</v>
      </c>
      <c r="M4333">
        <v>0</v>
      </c>
    </row>
    <row r="4334" spans="2:13" x14ac:dyDescent="0.2">
      <c r="B4334">
        <v>0</v>
      </c>
      <c r="C4334">
        <v>0</v>
      </c>
      <c r="D4334">
        <v>0</v>
      </c>
      <c r="E4334">
        <v>0</v>
      </c>
      <c r="F4334">
        <v>0</v>
      </c>
      <c r="G4334">
        <v>3333333</v>
      </c>
      <c r="H4334">
        <v>0</v>
      </c>
      <c r="I4334">
        <v>0</v>
      </c>
      <c r="J4334">
        <v>0</v>
      </c>
      <c r="K4334">
        <v>0</v>
      </c>
      <c r="L4334">
        <v>0</v>
      </c>
      <c r="M4334">
        <v>0</v>
      </c>
    </row>
    <row r="4335" spans="2:13" x14ac:dyDescent="0.2">
      <c r="B4335">
        <v>0</v>
      </c>
      <c r="C4335">
        <v>0</v>
      </c>
      <c r="D4335">
        <v>0</v>
      </c>
      <c r="E4335">
        <v>0</v>
      </c>
      <c r="F4335">
        <v>0</v>
      </c>
      <c r="G4335">
        <v>3333333</v>
      </c>
      <c r="H4335">
        <v>0</v>
      </c>
      <c r="I4335">
        <v>0</v>
      </c>
      <c r="J4335">
        <v>0</v>
      </c>
      <c r="K4335">
        <v>0</v>
      </c>
      <c r="L4335">
        <v>0</v>
      </c>
      <c r="M4335">
        <v>0</v>
      </c>
    </row>
    <row r="4336" spans="2:13" x14ac:dyDescent="0.2">
      <c r="B4336">
        <v>0</v>
      </c>
      <c r="C4336">
        <v>0</v>
      </c>
      <c r="D4336">
        <v>0</v>
      </c>
      <c r="E4336">
        <v>0</v>
      </c>
      <c r="F4336">
        <v>0</v>
      </c>
      <c r="G4336">
        <v>3333333</v>
      </c>
      <c r="H4336">
        <v>0</v>
      </c>
      <c r="I4336">
        <v>0</v>
      </c>
      <c r="J4336">
        <v>0</v>
      </c>
      <c r="K4336">
        <v>0</v>
      </c>
      <c r="L4336">
        <v>0</v>
      </c>
      <c r="M4336">
        <v>0</v>
      </c>
    </row>
    <row r="4337" spans="2:13" x14ac:dyDescent="0.2">
      <c r="B4337">
        <v>0</v>
      </c>
      <c r="C4337">
        <v>0</v>
      </c>
      <c r="D4337">
        <v>0</v>
      </c>
      <c r="E4337">
        <v>0</v>
      </c>
      <c r="F4337">
        <v>0</v>
      </c>
      <c r="G4337">
        <v>3333333</v>
      </c>
      <c r="H4337">
        <v>0</v>
      </c>
      <c r="I4337">
        <v>0</v>
      </c>
      <c r="J4337">
        <v>0</v>
      </c>
      <c r="K4337">
        <v>0</v>
      </c>
      <c r="L4337">
        <v>0</v>
      </c>
      <c r="M4337">
        <v>0</v>
      </c>
    </row>
    <row r="4338" spans="2:13" x14ac:dyDescent="0.2">
      <c r="B4338">
        <v>0</v>
      </c>
      <c r="C4338">
        <v>0</v>
      </c>
      <c r="D4338">
        <v>0</v>
      </c>
      <c r="E4338">
        <v>0</v>
      </c>
      <c r="F4338">
        <v>0</v>
      </c>
      <c r="G4338">
        <v>3333333</v>
      </c>
      <c r="H4338">
        <v>0</v>
      </c>
      <c r="I4338">
        <v>0</v>
      </c>
      <c r="J4338">
        <v>0</v>
      </c>
      <c r="K4338">
        <v>0</v>
      </c>
      <c r="L4338">
        <v>0</v>
      </c>
      <c r="M4338">
        <v>0</v>
      </c>
    </row>
    <row r="4339" spans="2:13" x14ac:dyDescent="0.2">
      <c r="B4339">
        <v>0</v>
      </c>
      <c r="C4339">
        <v>0</v>
      </c>
      <c r="D4339">
        <v>0</v>
      </c>
      <c r="E4339">
        <v>0</v>
      </c>
      <c r="F4339">
        <v>0</v>
      </c>
      <c r="G4339">
        <v>3333333</v>
      </c>
      <c r="H4339">
        <v>0</v>
      </c>
      <c r="I4339">
        <v>0</v>
      </c>
      <c r="J4339">
        <v>0</v>
      </c>
      <c r="K4339">
        <v>0</v>
      </c>
      <c r="L4339">
        <v>0</v>
      </c>
      <c r="M4339">
        <v>0</v>
      </c>
    </row>
    <row r="4340" spans="2:13" x14ac:dyDescent="0.2">
      <c r="B4340">
        <v>0</v>
      </c>
      <c r="C4340">
        <v>0</v>
      </c>
      <c r="D4340">
        <v>0</v>
      </c>
      <c r="E4340">
        <v>0</v>
      </c>
      <c r="F4340">
        <v>0</v>
      </c>
      <c r="G4340">
        <v>3333333</v>
      </c>
      <c r="H4340">
        <v>0</v>
      </c>
      <c r="I4340">
        <v>0</v>
      </c>
      <c r="J4340">
        <v>0</v>
      </c>
      <c r="K4340">
        <v>0</v>
      </c>
      <c r="L4340">
        <v>0</v>
      </c>
      <c r="M4340">
        <v>0</v>
      </c>
    </row>
    <row r="4341" spans="2:13" x14ac:dyDescent="0.2">
      <c r="B4341">
        <v>0</v>
      </c>
      <c r="C4341">
        <v>0</v>
      </c>
      <c r="D4341">
        <v>0</v>
      </c>
      <c r="E4341">
        <v>0</v>
      </c>
      <c r="F4341">
        <v>0</v>
      </c>
      <c r="G4341">
        <v>3333333</v>
      </c>
      <c r="H4341">
        <v>0</v>
      </c>
      <c r="I4341">
        <v>0</v>
      </c>
      <c r="J4341">
        <v>0</v>
      </c>
      <c r="K4341">
        <v>0</v>
      </c>
      <c r="L4341">
        <v>0</v>
      </c>
      <c r="M4341">
        <v>0</v>
      </c>
    </row>
    <row r="4342" spans="2:13" x14ac:dyDescent="0.2">
      <c r="B4342">
        <v>0</v>
      </c>
      <c r="C4342">
        <v>0</v>
      </c>
      <c r="D4342">
        <v>0</v>
      </c>
      <c r="E4342">
        <v>0</v>
      </c>
      <c r="F4342">
        <v>0</v>
      </c>
      <c r="G4342">
        <v>3333333</v>
      </c>
      <c r="H4342">
        <v>0</v>
      </c>
      <c r="I4342">
        <v>0</v>
      </c>
      <c r="J4342">
        <v>0</v>
      </c>
      <c r="K4342">
        <v>0</v>
      </c>
      <c r="L4342">
        <v>0</v>
      </c>
      <c r="M4342">
        <v>0</v>
      </c>
    </row>
    <row r="4343" spans="2:13" x14ac:dyDescent="0.2">
      <c r="B4343">
        <v>0</v>
      </c>
      <c r="C4343">
        <v>0</v>
      </c>
      <c r="D4343">
        <v>0</v>
      </c>
      <c r="E4343">
        <v>0</v>
      </c>
      <c r="F4343">
        <v>0</v>
      </c>
      <c r="G4343">
        <v>3333333</v>
      </c>
      <c r="H4343">
        <v>0</v>
      </c>
      <c r="I4343">
        <v>0</v>
      </c>
      <c r="J4343">
        <v>0</v>
      </c>
      <c r="K4343">
        <v>0</v>
      </c>
      <c r="L4343">
        <v>0</v>
      </c>
      <c r="M4343">
        <v>0</v>
      </c>
    </row>
    <row r="4344" spans="2:13" x14ac:dyDescent="0.2">
      <c r="B4344">
        <v>0</v>
      </c>
      <c r="C4344">
        <v>0</v>
      </c>
      <c r="D4344">
        <v>0</v>
      </c>
      <c r="E4344">
        <v>0</v>
      </c>
      <c r="F4344">
        <v>0</v>
      </c>
      <c r="G4344">
        <v>3333333</v>
      </c>
      <c r="H4344">
        <v>0</v>
      </c>
      <c r="I4344">
        <v>0</v>
      </c>
      <c r="J4344">
        <v>0</v>
      </c>
      <c r="K4344">
        <v>0</v>
      </c>
      <c r="L4344">
        <v>0</v>
      </c>
      <c r="M4344">
        <v>0</v>
      </c>
    </row>
    <row r="4345" spans="2:13" x14ac:dyDescent="0.2">
      <c r="B4345">
        <v>0</v>
      </c>
      <c r="C4345">
        <v>0</v>
      </c>
      <c r="D4345">
        <v>0</v>
      </c>
      <c r="E4345">
        <v>0</v>
      </c>
      <c r="F4345">
        <v>0</v>
      </c>
      <c r="G4345">
        <v>3333333</v>
      </c>
      <c r="H4345">
        <v>0</v>
      </c>
      <c r="I4345">
        <v>0</v>
      </c>
      <c r="J4345">
        <v>0</v>
      </c>
      <c r="K4345">
        <v>0</v>
      </c>
      <c r="L4345">
        <v>0</v>
      </c>
      <c r="M4345">
        <v>0</v>
      </c>
    </row>
    <row r="4346" spans="2:13" x14ac:dyDescent="0.2">
      <c r="B4346">
        <v>0</v>
      </c>
      <c r="C4346">
        <v>0</v>
      </c>
      <c r="D4346">
        <v>0</v>
      </c>
      <c r="E4346">
        <v>0</v>
      </c>
      <c r="F4346">
        <v>0</v>
      </c>
      <c r="G4346">
        <v>3333333</v>
      </c>
      <c r="H4346">
        <v>0</v>
      </c>
      <c r="I4346">
        <v>0</v>
      </c>
      <c r="J4346">
        <v>0</v>
      </c>
      <c r="K4346">
        <v>0</v>
      </c>
      <c r="L4346">
        <v>0</v>
      </c>
      <c r="M4346">
        <v>0</v>
      </c>
    </row>
    <row r="4347" spans="2:13" x14ac:dyDescent="0.2">
      <c r="B4347">
        <v>0</v>
      </c>
      <c r="C4347">
        <v>0</v>
      </c>
      <c r="D4347">
        <v>0</v>
      </c>
      <c r="E4347">
        <v>0</v>
      </c>
      <c r="F4347">
        <v>0</v>
      </c>
      <c r="G4347">
        <v>3333333</v>
      </c>
      <c r="H4347">
        <v>0</v>
      </c>
      <c r="I4347">
        <v>0</v>
      </c>
      <c r="J4347">
        <v>0</v>
      </c>
      <c r="K4347">
        <v>0</v>
      </c>
      <c r="L4347">
        <v>0</v>
      </c>
      <c r="M4347">
        <v>0</v>
      </c>
    </row>
    <row r="4348" spans="2:13" x14ac:dyDescent="0.2">
      <c r="B4348">
        <v>0</v>
      </c>
      <c r="C4348">
        <v>0</v>
      </c>
      <c r="D4348">
        <v>0</v>
      </c>
      <c r="E4348">
        <v>0</v>
      </c>
      <c r="F4348">
        <v>0</v>
      </c>
      <c r="G4348">
        <v>3333333</v>
      </c>
      <c r="H4348">
        <v>0</v>
      </c>
      <c r="I4348">
        <v>0</v>
      </c>
      <c r="J4348">
        <v>0</v>
      </c>
      <c r="K4348">
        <v>0</v>
      </c>
      <c r="L4348">
        <v>0</v>
      </c>
      <c r="M4348">
        <v>0</v>
      </c>
    </row>
    <row r="4349" spans="2:13" x14ac:dyDescent="0.2">
      <c r="B4349">
        <v>0</v>
      </c>
      <c r="C4349">
        <v>0</v>
      </c>
      <c r="D4349">
        <v>0</v>
      </c>
      <c r="E4349">
        <v>0</v>
      </c>
      <c r="F4349">
        <v>0</v>
      </c>
      <c r="G4349">
        <v>3333333</v>
      </c>
      <c r="H4349">
        <v>0</v>
      </c>
      <c r="I4349">
        <v>0</v>
      </c>
      <c r="J4349">
        <v>0</v>
      </c>
      <c r="K4349">
        <v>0</v>
      </c>
      <c r="L4349">
        <v>0</v>
      </c>
      <c r="M4349">
        <v>0</v>
      </c>
    </row>
    <row r="4350" spans="2:13" x14ac:dyDescent="0.2">
      <c r="B4350">
        <v>0</v>
      </c>
      <c r="C4350">
        <v>0</v>
      </c>
      <c r="D4350">
        <v>0</v>
      </c>
      <c r="E4350">
        <v>0</v>
      </c>
      <c r="F4350">
        <v>0</v>
      </c>
      <c r="G4350">
        <v>3333333</v>
      </c>
      <c r="H4350">
        <v>0</v>
      </c>
      <c r="I4350">
        <v>0</v>
      </c>
      <c r="J4350">
        <v>0</v>
      </c>
      <c r="K4350">
        <v>0</v>
      </c>
      <c r="L4350">
        <v>0</v>
      </c>
      <c r="M4350">
        <v>0</v>
      </c>
    </row>
    <row r="4351" spans="2:13" x14ac:dyDescent="0.2">
      <c r="B4351">
        <v>0</v>
      </c>
      <c r="C4351">
        <v>0</v>
      </c>
      <c r="D4351">
        <v>0</v>
      </c>
      <c r="E4351">
        <v>0</v>
      </c>
      <c r="F4351">
        <v>0</v>
      </c>
      <c r="G4351">
        <v>3333333</v>
      </c>
      <c r="H4351">
        <v>0</v>
      </c>
      <c r="I4351">
        <v>0</v>
      </c>
      <c r="J4351">
        <v>0</v>
      </c>
      <c r="K4351">
        <v>0</v>
      </c>
      <c r="L4351">
        <v>0</v>
      </c>
      <c r="M4351">
        <v>0</v>
      </c>
    </row>
    <row r="4352" spans="2:13" x14ac:dyDescent="0.2">
      <c r="B4352">
        <v>0</v>
      </c>
      <c r="C4352">
        <v>0</v>
      </c>
      <c r="D4352">
        <v>0</v>
      </c>
      <c r="E4352">
        <v>0</v>
      </c>
      <c r="F4352">
        <v>0</v>
      </c>
      <c r="G4352">
        <v>3333333</v>
      </c>
      <c r="H4352">
        <v>0</v>
      </c>
      <c r="I4352">
        <v>0</v>
      </c>
      <c r="J4352">
        <v>0</v>
      </c>
      <c r="K4352">
        <v>0</v>
      </c>
      <c r="L4352">
        <v>0</v>
      </c>
      <c r="M4352">
        <v>0</v>
      </c>
    </row>
    <row r="4353" spans="2:13" x14ac:dyDescent="0.2">
      <c r="B4353">
        <v>0</v>
      </c>
      <c r="C4353">
        <v>0</v>
      </c>
      <c r="D4353">
        <v>0</v>
      </c>
      <c r="E4353">
        <v>0</v>
      </c>
      <c r="F4353">
        <v>0</v>
      </c>
      <c r="G4353">
        <v>3333333</v>
      </c>
      <c r="H4353">
        <v>0</v>
      </c>
      <c r="I4353">
        <v>0</v>
      </c>
      <c r="J4353">
        <v>0</v>
      </c>
      <c r="K4353">
        <v>0</v>
      </c>
      <c r="L4353">
        <v>0</v>
      </c>
      <c r="M4353">
        <v>0</v>
      </c>
    </row>
    <row r="4354" spans="2:13" x14ac:dyDescent="0.2">
      <c r="B4354">
        <v>0</v>
      </c>
      <c r="C4354">
        <v>0</v>
      </c>
      <c r="D4354">
        <v>0</v>
      </c>
      <c r="E4354">
        <v>0</v>
      </c>
      <c r="F4354">
        <v>0</v>
      </c>
      <c r="G4354">
        <v>3333333</v>
      </c>
      <c r="H4354">
        <v>0</v>
      </c>
      <c r="I4354">
        <v>0</v>
      </c>
      <c r="J4354">
        <v>0</v>
      </c>
      <c r="K4354">
        <v>0</v>
      </c>
      <c r="L4354">
        <v>0</v>
      </c>
      <c r="M4354">
        <v>0</v>
      </c>
    </row>
    <row r="4355" spans="2:13" x14ac:dyDescent="0.2">
      <c r="B4355">
        <v>0</v>
      </c>
      <c r="C4355">
        <v>0</v>
      </c>
      <c r="D4355">
        <v>0</v>
      </c>
      <c r="E4355">
        <v>0</v>
      </c>
      <c r="F4355">
        <v>0</v>
      </c>
      <c r="G4355">
        <v>3333333</v>
      </c>
      <c r="H4355">
        <v>0</v>
      </c>
      <c r="I4355">
        <v>0</v>
      </c>
      <c r="J4355">
        <v>0</v>
      </c>
      <c r="K4355">
        <v>0</v>
      </c>
      <c r="L4355">
        <v>0</v>
      </c>
      <c r="M4355">
        <v>0</v>
      </c>
    </row>
    <row r="4356" spans="2:13" x14ac:dyDescent="0.2">
      <c r="B4356">
        <v>0</v>
      </c>
      <c r="C4356">
        <v>0</v>
      </c>
      <c r="D4356">
        <v>0</v>
      </c>
      <c r="E4356">
        <v>0</v>
      </c>
      <c r="F4356">
        <v>0</v>
      </c>
      <c r="G4356">
        <v>3333333</v>
      </c>
      <c r="H4356">
        <v>0</v>
      </c>
      <c r="I4356">
        <v>0</v>
      </c>
      <c r="J4356">
        <v>0</v>
      </c>
      <c r="K4356">
        <v>0</v>
      </c>
      <c r="L4356">
        <v>0</v>
      </c>
      <c r="M4356">
        <v>0</v>
      </c>
    </row>
    <row r="4357" spans="2:13" x14ac:dyDescent="0.2">
      <c r="B4357">
        <v>0</v>
      </c>
      <c r="C4357">
        <v>0</v>
      </c>
      <c r="D4357">
        <v>0</v>
      </c>
      <c r="E4357">
        <v>0</v>
      </c>
      <c r="F4357">
        <v>0</v>
      </c>
      <c r="G4357">
        <v>3333333</v>
      </c>
      <c r="H4357">
        <v>0</v>
      </c>
      <c r="I4357">
        <v>0</v>
      </c>
      <c r="J4357">
        <v>0</v>
      </c>
      <c r="K4357">
        <v>0</v>
      </c>
      <c r="L4357">
        <v>0</v>
      </c>
      <c r="M4357">
        <v>0</v>
      </c>
    </row>
    <row r="4358" spans="2:13" x14ac:dyDescent="0.2">
      <c r="B4358">
        <v>0</v>
      </c>
      <c r="C4358">
        <v>0</v>
      </c>
      <c r="D4358">
        <v>0</v>
      </c>
      <c r="E4358">
        <v>0</v>
      </c>
      <c r="F4358">
        <v>0</v>
      </c>
      <c r="G4358">
        <v>3333333</v>
      </c>
      <c r="H4358">
        <v>0</v>
      </c>
      <c r="I4358">
        <v>0</v>
      </c>
      <c r="J4358">
        <v>0</v>
      </c>
      <c r="K4358">
        <v>0</v>
      </c>
      <c r="L4358">
        <v>0</v>
      </c>
      <c r="M4358">
        <v>0</v>
      </c>
    </row>
    <row r="4359" spans="2:13" x14ac:dyDescent="0.2">
      <c r="B4359">
        <v>0</v>
      </c>
      <c r="C4359">
        <v>0</v>
      </c>
      <c r="D4359">
        <v>0</v>
      </c>
      <c r="E4359">
        <v>0</v>
      </c>
      <c r="F4359">
        <v>0</v>
      </c>
      <c r="G4359">
        <v>3333333</v>
      </c>
      <c r="H4359">
        <v>0</v>
      </c>
      <c r="I4359">
        <v>0</v>
      </c>
      <c r="J4359">
        <v>0</v>
      </c>
      <c r="K4359">
        <v>0</v>
      </c>
      <c r="L4359">
        <v>0</v>
      </c>
      <c r="M4359">
        <v>0</v>
      </c>
    </row>
    <row r="4360" spans="2:13" x14ac:dyDescent="0.2">
      <c r="B4360">
        <v>0</v>
      </c>
      <c r="C4360">
        <v>0</v>
      </c>
      <c r="D4360">
        <v>0</v>
      </c>
      <c r="E4360">
        <v>0</v>
      </c>
      <c r="F4360">
        <v>0</v>
      </c>
      <c r="G4360">
        <v>3333333</v>
      </c>
      <c r="H4360">
        <v>0</v>
      </c>
      <c r="I4360">
        <v>0</v>
      </c>
      <c r="J4360">
        <v>0</v>
      </c>
      <c r="K4360">
        <v>0</v>
      </c>
      <c r="L4360">
        <v>0</v>
      </c>
      <c r="M4360">
        <v>0</v>
      </c>
    </row>
    <row r="4361" spans="2:13" x14ac:dyDescent="0.2">
      <c r="B4361">
        <v>0</v>
      </c>
      <c r="C4361">
        <v>0</v>
      </c>
      <c r="D4361">
        <v>0</v>
      </c>
      <c r="E4361">
        <v>0</v>
      </c>
      <c r="F4361">
        <v>0</v>
      </c>
      <c r="G4361">
        <v>3333333</v>
      </c>
      <c r="H4361">
        <v>0</v>
      </c>
      <c r="I4361">
        <v>0</v>
      </c>
      <c r="J4361">
        <v>0</v>
      </c>
      <c r="K4361">
        <v>0</v>
      </c>
      <c r="L4361">
        <v>0</v>
      </c>
      <c r="M4361">
        <v>0</v>
      </c>
    </row>
    <row r="4362" spans="2:13" x14ac:dyDescent="0.2">
      <c r="B4362">
        <v>0</v>
      </c>
      <c r="C4362">
        <v>0</v>
      </c>
      <c r="D4362">
        <v>0</v>
      </c>
      <c r="E4362">
        <v>0</v>
      </c>
      <c r="F4362">
        <v>0</v>
      </c>
      <c r="G4362">
        <v>3333333</v>
      </c>
      <c r="H4362">
        <v>0</v>
      </c>
      <c r="I4362">
        <v>0</v>
      </c>
      <c r="J4362">
        <v>0</v>
      </c>
      <c r="K4362">
        <v>0</v>
      </c>
      <c r="L4362">
        <v>0</v>
      </c>
      <c r="M4362">
        <v>0</v>
      </c>
    </row>
    <row r="4363" spans="2:13" x14ac:dyDescent="0.2">
      <c r="B4363">
        <v>0</v>
      </c>
      <c r="C4363">
        <v>0</v>
      </c>
      <c r="D4363">
        <v>0</v>
      </c>
      <c r="E4363">
        <v>0</v>
      </c>
      <c r="F4363">
        <v>0</v>
      </c>
      <c r="G4363">
        <v>3333333</v>
      </c>
      <c r="H4363">
        <v>0</v>
      </c>
      <c r="I4363">
        <v>0</v>
      </c>
      <c r="J4363">
        <v>0</v>
      </c>
      <c r="K4363">
        <v>0</v>
      </c>
      <c r="L4363">
        <v>0</v>
      </c>
      <c r="M4363">
        <v>0</v>
      </c>
    </row>
    <row r="4364" spans="2:13" x14ac:dyDescent="0.2">
      <c r="B4364">
        <v>0</v>
      </c>
      <c r="C4364">
        <v>0</v>
      </c>
      <c r="D4364">
        <v>0</v>
      </c>
      <c r="E4364">
        <v>0</v>
      </c>
      <c r="F4364">
        <v>0</v>
      </c>
      <c r="G4364">
        <v>3333333</v>
      </c>
      <c r="H4364">
        <v>0</v>
      </c>
      <c r="I4364">
        <v>0</v>
      </c>
      <c r="J4364">
        <v>0</v>
      </c>
      <c r="K4364">
        <v>0</v>
      </c>
      <c r="L4364">
        <v>0</v>
      </c>
      <c r="M4364">
        <v>0</v>
      </c>
    </row>
    <row r="4365" spans="2:13" x14ac:dyDescent="0.2">
      <c r="B4365">
        <v>0</v>
      </c>
      <c r="C4365">
        <v>0</v>
      </c>
      <c r="D4365">
        <v>0</v>
      </c>
      <c r="E4365">
        <v>0</v>
      </c>
      <c r="F4365">
        <v>0</v>
      </c>
      <c r="G4365">
        <v>3333333</v>
      </c>
      <c r="H4365">
        <v>0</v>
      </c>
      <c r="I4365">
        <v>0</v>
      </c>
      <c r="J4365">
        <v>0</v>
      </c>
      <c r="K4365">
        <v>0</v>
      </c>
      <c r="L4365">
        <v>0</v>
      </c>
      <c r="M4365">
        <v>0</v>
      </c>
    </row>
    <row r="4366" spans="2:13" x14ac:dyDescent="0.2">
      <c r="B4366">
        <v>0</v>
      </c>
      <c r="C4366">
        <v>0</v>
      </c>
      <c r="D4366">
        <v>0</v>
      </c>
      <c r="E4366">
        <v>0</v>
      </c>
      <c r="F4366">
        <v>0</v>
      </c>
      <c r="G4366">
        <v>3333333</v>
      </c>
      <c r="H4366">
        <v>0</v>
      </c>
      <c r="I4366">
        <v>0</v>
      </c>
      <c r="J4366">
        <v>0</v>
      </c>
      <c r="K4366">
        <v>0</v>
      </c>
      <c r="L4366">
        <v>0</v>
      </c>
      <c r="M4366">
        <v>0</v>
      </c>
    </row>
    <row r="4367" spans="2:13" x14ac:dyDescent="0.2">
      <c r="B4367">
        <v>0</v>
      </c>
      <c r="C4367">
        <v>0</v>
      </c>
      <c r="D4367">
        <v>0</v>
      </c>
      <c r="E4367">
        <v>0</v>
      </c>
      <c r="F4367">
        <v>0</v>
      </c>
      <c r="G4367">
        <v>3333333</v>
      </c>
      <c r="H4367">
        <v>0</v>
      </c>
      <c r="I4367">
        <v>0</v>
      </c>
      <c r="J4367">
        <v>0</v>
      </c>
      <c r="K4367">
        <v>0</v>
      </c>
      <c r="L4367">
        <v>0</v>
      </c>
      <c r="M4367">
        <v>0</v>
      </c>
    </row>
    <row r="4368" spans="2:13" x14ac:dyDescent="0.2">
      <c r="B4368">
        <v>0</v>
      </c>
      <c r="C4368">
        <v>0</v>
      </c>
      <c r="D4368">
        <v>0</v>
      </c>
      <c r="E4368">
        <v>0</v>
      </c>
      <c r="F4368">
        <v>0</v>
      </c>
      <c r="G4368">
        <v>3333333</v>
      </c>
      <c r="H4368">
        <v>0</v>
      </c>
      <c r="I4368">
        <v>0</v>
      </c>
      <c r="J4368">
        <v>0</v>
      </c>
      <c r="K4368">
        <v>0</v>
      </c>
      <c r="L4368">
        <v>0</v>
      </c>
      <c r="M4368">
        <v>0</v>
      </c>
    </row>
    <row r="4369" spans="2:13" x14ac:dyDescent="0.2">
      <c r="B4369">
        <v>0</v>
      </c>
      <c r="C4369">
        <v>0</v>
      </c>
      <c r="D4369">
        <v>0</v>
      </c>
      <c r="E4369">
        <v>0</v>
      </c>
      <c r="F4369">
        <v>0</v>
      </c>
      <c r="G4369">
        <v>3333333</v>
      </c>
      <c r="H4369">
        <v>0</v>
      </c>
      <c r="I4369">
        <v>0</v>
      </c>
      <c r="J4369">
        <v>0</v>
      </c>
      <c r="K4369">
        <v>0</v>
      </c>
      <c r="L4369">
        <v>0</v>
      </c>
      <c r="M4369">
        <v>0</v>
      </c>
    </row>
    <row r="4370" spans="2:13" x14ac:dyDescent="0.2">
      <c r="B4370">
        <v>0</v>
      </c>
      <c r="C4370">
        <v>0</v>
      </c>
      <c r="D4370">
        <v>0</v>
      </c>
      <c r="E4370">
        <v>0</v>
      </c>
      <c r="F4370">
        <v>0</v>
      </c>
      <c r="G4370">
        <v>3333333</v>
      </c>
      <c r="H4370">
        <v>0</v>
      </c>
      <c r="I4370">
        <v>0</v>
      </c>
      <c r="J4370">
        <v>0</v>
      </c>
      <c r="K4370">
        <v>0</v>
      </c>
      <c r="L4370">
        <v>0</v>
      </c>
      <c r="M4370">
        <v>0</v>
      </c>
    </row>
    <row r="4371" spans="2:13" x14ac:dyDescent="0.2">
      <c r="B4371">
        <v>0</v>
      </c>
      <c r="C4371">
        <v>0</v>
      </c>
      <c r="D4371">
        <v>0</v>
      </c>
      <c r="E4371">
        <v>0</v>
      </c>
      <c r="F4371">
        <v>0</v>
      </c>
      <c r="G4371">
        <v>3333333</v>
      </c>
      <c r="H4371">
        <v>0</v>
      </c>
      <c r="I4371">
        <v>0</v>
      </c>
      <c r="J4371">
        <v>0</v>
      </c>
      <c r="K4371">
        <v>0</v>
      </c>
      <c r="L4371">
        <v>0</v>
      </c>
      <c r="M4371">
        <v>0</v>
      </c>
    </row>
    <row r="4372" spans="2:13" x14ac:dyDescent="0.2">
      <c r="B4372">
        <v>0</v>
      </c>
      <c r="C4372">
        <v>0</v>
      </c>
      <c r="D4372">
        <v>0</v>
      </c>
      <c r="E4372">
        <v>0</v>
      </c>
      <c r="F4372">
        <v>0</v>
      </c>
      <c r="G4372">
        <v>3333333</v>
      </c>
      <c r="H4372">
        <v>0</v>
      </c>
      <c r="I4372">
        <v>0</v>
      </c>
      <c r="J4372">
        <v>0</v>
      </c>
      <c r="K4372">
        <v>0</v>
      </c>
      <c r="L4372">
        <v>0</v>
      </c>
      <c r="M4372">
        <v>0</v>
      </c>
    </row>
    <row r="4373" spans="2:13" x14ac:dyDescent="0.2">
      <c r="B4373">
        <v>0</v>
      </c>
      <c r="C4373">
        <v>0</v>
      </c>
      <c r="D4373">
        <v>0</v>
      </c>
      <c r="E4373">
        <v>0</v>
      </c>
      <c r="F4373">
        <v>0</v>
      </c>
      <c r="G4373">
        <v>3333333</v>
      </c>
      <c r="H4373">
        <v>0</v>
      </c>
      <c r="I4373">
        <v>0</v>
      </c>
      <c r="J4373">
        <v>0</v>
      </c>
      <c r="K4373">
        <v>0</v>
      </c>
      <c r="L4373">
        <v>0</v>
      </c>
      <c r="M4373">
        <v>0</v>
      </c>
    </row>
    <row r="4374" spans="2:13" x14ac:dyDescent="0.2">
      <c r="B4374">
        <v>0</v>
      </c>
      <c r="C4374">
        <v>0</v>
      </c>
      <c r="D4374">
        <v>0</v>
      </c>
      <c r="E4374">
        <v>0</v>
      </c>
      <c r="F4374">
        <v>0</v>
      </c>
      <c r="G4374">
        <v>3333333</v>
      </c>
      <c r="H4374">
        <v>0</v>
      </c>
      <c r="I4374">
        <v>0</v>
      </c>
      <c r="J4374">
        <v>0</v>
      </c>
      <c r="K4374">
        <v>0</v>
      </c>
      <c r="L4374">
        <v>0</v>
      </c>
      <c r="M4374">
        <v>0</v>
      </c>
    </row>
    <row r="4375" spans="2:13" x14ac:dyDescent="0.2">
      <c r="B4375">
        <v>0</v>
      </c>
      <c r="C4375">
        <v>0</v>
      </c>
      <c r="D4375">
        <v>0</v>
      </c>
      <c r="E4375">
        <v>0</v>
      </c>
      <c r="F4375">
        <v>0</v>
      </c>
      <c r="G4375">
        <v>3333333</v>
      </c>
      <c r="H4375">
        <v>0</v>
      </c>
      <c r="I4375">
        <v>0</v>
      </c>
      <c r="J4375">
        <v>0</v>
      </c>
      <c r="K4375">
        <v>0</v>
      </c>
      <c r="L4375">
        <v>0</v>
      </c>
      <c r="M4375">
        <v>0</v>
      </c>
    </row>
    <row r="4376" spans="2:13" x14ac:dyDescent="0.2">
      <c r="B4376">
        <v>0</v>
      </c>
      <c r="C4376">
        <v>0</v>
      </c>
      <c r="D4376">
        <v>0</v>
      </c>
      <c r="E4376">
        <v>0</v>
      </c>
      <c r="F4376">
        <v>0</v>
      </c>
      <c r="G4376">
        <v>3333333</v>
      </c>
      <c r="H4376">
        <v>0</v>
      </c>
      <c r="I4376">
        <v>0</v>
      </c>
      <c r="J4376">
        <v>0</v>
      </c>
      <c r="K4376">
        <v>0</v>
      </c>
      <c r="L4376">
        <v>0</v>
      </c>
      <c r="M4376">
        <v>0</v>
      </c>
    </row>
    <row r="4377" spans="2:13" x14ac:dyDescent="0.2">
      <c r="B4377">
        <v>0</v>
      </c>
      <c r="C4377">
        <v>0</v>
      </c>
      <c r="D4377">
        <v>0</v>
      </c>
      <c r="E4377">
        <v>0</v>
      </c>
      <c r="F4377">
        <v>0</v>
      </c>
      <c r="G4377">
        <v>3333333</v>
      </c>
      <c r="H4377">
        <v>0</v>
      </c>
      <c r="I4377">
        <v>0</v>
      </c>
      <c r="J4377">
        <v>0</v>
      </c>
      <c r="K4377">
        <v>0</v>
      </c>
      <c r="L4377">
        <v>0</v>
      </c>
      <c r="M4377">
        <v>0</v>
      </c>
    </row>
    <row r="4378" spans="2:13" x14ac:dyDescent="0.2">
      <c r="B4378">
        <v>0</v>
      </c>
      <c r="C4378">
        <v>0</v>
      </c>
      <c r="D4378">
        <v>0</v>
      </c>
      <c r="E4378">
        <v>0</v>
      </c>
      <c r="F4378">
        <v>0</v>
      </c>
      <c r="G4378">
        <v>3333333</v>
      </c>
      <c r="H4378">
        <v>0</v>
      </c>
      <c r="I4378">
        <v>0</v>
      </c>
      <c r="J4378">
        <v>0</v>
      </c>
      <c r="K4378">
        <v>0</v>
      </c>
      <c r="L4378">
        <v>0</v>
      </c>
      <c r="M4378">
        <v>0</v>
      </c>
    </row>
    <row r="4379" spans="2:13" x14ac:dyDescent="0.2">
      <c r="B4379">
        <v>0</v>
      </c>
      <c r="C4379">
        <v>0</v>
      </c>
      <c r="D4379">
        <v>0</v>
      </c>
      <c r="E4379">
        <v>0</v>
      </c>
      <c r="F4379">
        <v>0</v>
      </c>
      <c r="G4379">
        <v>3333333</v>
      </c>
      <c r="H4379">
        <v>0</v>
      </c>
      <c r="I4379">
        <v>0</v>
      </c>
      <c r="J4379">
        <v>0</v>
      </c>
      <c r="K4379">
        <v>0</v>
      </c>
      <c r="L4379">
        <v>0</v>
      </c>
      <c r="M4379">
        <v>0</v>
      </c>
    </row>
    <row r="4380" spans="2:13" x14ac:dyDescent="0.2">
      <c r="B4380">
        <v>0</v>
      </c>
      <c r="C4380">
        <v>0</v>
      </c>
      <c r="D4380">
        <v>0</v>
      </c>
      <c r="E4380">
        <v>0</v>
      </c>
      <c r="F4380">
        <v>0</v>
      </c>
      <c r="G4380">
        <v>3333333</v>
      </c>
      <c r="H4380">
        <v>0</v>
      </c>
      <c r="I4380">
        <v>0</v>
      </c>
      <c r="J4380">
        <v>0</v>
      </c>
      <c r="K4380">
        <v>0</v>
      </c>
      <c r="L4380">
        <v>0</v>
      </c>
      <c r="M4380">
        <v>0</v>
      </c>
    </row>
    <row r="4381" spans="2:13" x14ac:dyDescent="0.2">
      <c r="B4381">
        <v>0</v>
      </c>
      <c r="C4381">
        <v>0</v>
      </c>
      <c r="D4381">
        <v>0</v>
      </c>
      <c r="E4381">
        <v>0</v>
      </c>
      <c r="F4381">
        <v>0</v>
      </c>
      <c r="G4381">
        <v>3333333</v>
      </c>
      <c r="H4381">
        <v>0</v>
      </c>
      <c r="I4381">
        <v>0</v>
      </c>
      <c r="J4381">
        <v>0</v>
      </c>
      <c r="K4381">
        <v>0</v>
      </c>
      <c r="L4381">
        <v>0</v>
      </c>
      <c r="M4381">
        <v>0</v>
      </c>
    </row>
    <row r="4382" spans="2:13" x14ac:dyDescent="0.2">
      <c r="B4382">
        <v>0</v>
      </c>
      <c r="C4382">
        <v>0</v>
      </c>
      <c r="D4382">
        <v>0</v>
      </c>
      <c r="E4382">
        <v>0</v>
      </c>
      <c r="F4382">
        <v>0</v>
      </c>
      <c r="G4382">
        <v>3333333</v>
      </c>
      <c r="H4382">
        <v>0</v>
      </c>
      <c r="I4382">
        <v>0</v>
      </c>
      <c r="J4382">
        <v>0</v>
      </c>
      <c r="K4382">
        <v>0</v>
      </c>
      <c r="L4382">
        <v>0</v>
      </c>
      <c r="M4382">
        <v>0</v>
      </c>
    </row>
    <row r="4383" spans="2:13" x14ac:dyDescent="0.2">
      <c r="B4383">
        <v>0</v>
      </c>
      <c r="C4383">
        <v>0</v>
      </c>
      <c r="D4383">
        <v>0</v>
      </c>
      <c r="E4383">
        <v>0</v>
      </c>
      <c r="F4383">
        <v>0</v>
      </c>
      <c r="G4383">
        <v>3333333</v>
      </c>
      <c r="H4383">
        <v>0</v>
      </c>
      <c r="I4383">
        <v>0</v>
      </c>
      <c r="J4383">
        <v>0</v>
      </c>
      <c r="K4383">
        <v>0</v>
      </c>
      <c r="L4383">
        <v>0</v>
      </c>
      <c r="M4383">
        <v>0</v>
      </c>
    </row>
    <row r="4384" spans="2:13" x14ac:dyDescent="0.2">
      <c r="B4384">
        <v>0</v>
      </c>
      <c r="C4384">
        <v>0</v>
      </c>
      <c r="D4384">
        <v>0</v>
      </c>
      <c r="E4384">
        <v>0</v>
      </c>
      <c r="F4384">
        <v>0</v>
      </c>
      <c r="G4384">
        <v>3333333</v>
      </c>
      <c r="H4384">
        <v>0</v>
      </c>
      <c r="I4384">
        <v>0</v>
      </c>
      <c r="J4384">
        <v>0</v>
      </c>
      <c r="K4384">
        <v>0</v>
      </c>
      <c r="L4384">
        <v>0</v>
      </c>
      <c r="M4384">
        <v>0</v>
      </c>
    </row>
    <row r="4385" spans="2:13" x14ac:dyDescent="0.2">
      <c r="B4385">
        <v>0</v>
      </c>
      <c r="C4385">
        <v>0</v>
      </c>
      <c r="D4385">
        <v>0</v>
      </c>
      <c r="E4385">
        <v>0</v>
      </c>
      <c r="F4385">
        <v>0</v>
      </c>
      <c r="G4385">
        <v>3333333</v>
      </c>
      <c r="H4385">
        <v>0</v>
      </c>
      <c r="I4385">
        <v>0</v>
      </c>
      <c r="J4385">
        <v>0</v>
      </c>
      <c r="K4385">
        <v>0</v>
      </c>
      <c r="L4385">
        <v>0</v>
      </c>
      <c r="M4385">
        <v>0</v>
      </c>
    </row>
    <row r="4386" spans="2:13" x14ac:dyDescent="0.2">
      <c r="B4386">
        <v>0</v>
      </c>
      <c r="C4386">
        <v>0</v>
      </c>
      <c r="D4386">
        <v>0</v>
      </c>
      <c r="E4386">
        <v>0</v>
      </c>
      <c r="F4386">
        <v>0</v>
      </c>
      <c r="G4386">
        <v>3333333</v>
      </c>
      <c r="H4386">
        <v>0</v>
      </c>
      <c r="I4386">
        <v>0</v>
      </c>
      <c r="J4386">
        <v>0</v>
      </c>
      <c r="K4386">
        <v>0</v>
      </c>
      <c r="L4386">
        <v>0</v>
      </c>
      <c r="M4386">
        <v>0</v>
      </c>
    </row>
    <row r="4387" spans="2:13" x14ac:dyDescent="0.2">
      <c r="B4387">
        <v>0</v>
      </c>
      <c r="C4387">
        <v>0</v>
      </c>
      <c r="D4387">
        <v>0</v>
      </c>
      <c r="E4387">
        <v>0</v>
      </c>
      <c r="F4387">
        <v>0</v>
      </c>
      <c r="G4387">
        <v>3333333</v>
      </c>
      <c r="H4387">
        <v>0</v>
      </c>
      <c r="I4387">
        <v>0</v>
      </c>
      <c r="J4387">
        <v>0</v>
      </c>
      <c r="K4387">
        <v>0</v>
      </c>
      <c r="L4387">
        <v>0</v>
      </c>
      <c r="M4387">
        <v>0</v>
      </c>
    </row>
    <row r="4388" spans="2:13" x14ac:dyDescent="0.2">
      <c r="B4388">
        <v>0</v>
      </c>
      <c r="C4388">
        <v>0</v>
      </c>
      <c r="D4388">
        <v>0</v>
      </c>
      <c r="E4388">
        <v>0</v>
      </c>
      <c r="F4388">
        <v>0</v>
      </c>
      <c r="G4388">
        <v>3333333</v>
      </c>
      <c r="H4388">
        <v>0</v>
      </c>
      <c r="I4388">
        <v>0</v>
      </c>
      <c r="J4388">
        <v>0</v>
      </c>
      <c r="K4388">
        <v>0</v>
      </c>
      <c r="L4388">
        <v>0</v>
      </c>
      <c r="M4388">
        <v>0</v>
      </c>
    </row>
    <row r="4389" spans="2:13" x14ac:dyDescent="0.2">
      <c r="B4389">
        <v>0</v>
      </c>
      <c r="C4389">
        <v>0</v>
      </c>
      <c r="D4389">
        <v>0</v>
      </c>
      <c r="E4389">
        <v>0</v>
      </c>
      <c r="F4389">
        <v>0</v>
      </c>
      <c r="G4389">
        <v>3333333</v>
      </c>
      <c r="H4389">
        <v>0</v>
      </c>
      <c r="I4389">
        <v>0</v>
      </c>
      <c r="J4389">
        <v>0</v>
      </c>
      <c r="K4389">
        <v>0</v>
      </c>
      <c r="L4389">
        <v>0</v>
      </c>
      <c r="M4389">
        <v>0</v>
      </c>
    </row>
    <row r="4390" spans="2:13" x14ac:dyDescent="0.2">
      <c r="B4390">
        <v>0</v>
      </c>
      <c r="C4390">
        <v>0</v>
      </c>
      <c r="D4390">
        <v>0</v>
      </c>
      <c r="E4390">
        <v>0</v>
      </c>
      <c r="F4390">
        <v>0</v>
      </c>
      <c r="G4390">
        <v>3333333</v>
      </c>
      <c r="H4390">
        <v>0</v>
      </c>
      <c r="I4390">
        <v>0</v>
      </c>
      <c r="J4390">
        <v>0</v>
      </c>
      <c r="K4390">
        <v>0</v>
      </c>
      <c r="L4390">
        <v>0</v>
      </c>
      <c r="M4390">
        <v>0</v>
      </c>
    </row>
    <row r="4391" spans="2:13" x14ac:dyDescent="0.2">
      <c r="B4391">
        <v>0</v>
      </c>
      <c r="C4391">
        <v>0</v>
      </c>
      <c r="D4391">
        <v>0</v>
      </c>
      <c r="E4391">
        <v>0</v>
      </c>
      <c r="F4391">
        <v>0</v>
      </c>
      <c r="G4391">
        <v>3333333</v>
      </c>
      <c r="H4391">
        <v>0</v>
      </c>
      <c r="I4391">
        <v>0</v>
      </c>
      <c r="J4391">
        <v>0</v>
      </c>
      <c r="K4391">
        <v>0</v>
      </c>
      <c r="L4391">
        <v>0</v>
      </c>
      <c r="M4391">
        <v>0</v>
      </c>
    </row>
    <row r="4392" spans="2:13" x14ac:dyDescent="0.2">
      <c r="B4392">
        <v>0</v>
      </c>
      <c r="C4392">
        <v>0</v>
      </c>
      <c r="D4392">
        <v>0</v>
      </c>
      <c r="E4392">
        <v>0</v>
      </c>
      <c r="F4392">
        <v>0</v>
      </c>
      <c r="G4392">
        <v>3333333</v>
      </c>
      <c r="H4392">
        <v>0</v>
      </c>
      <c r="I4392">
        <v>0</v>
      </c>
      <c r="J4392">
        <v>0</v>
      </c>
      <c r="K4392">
        <v>0</v>
      </c>
      <c r="L4392">
        <v>0</v>
      </c>
      <c r="M4392">
        <v>0</v>
      </c>
    </row>
    <row r="4393" spans="2:13" x14ac:dyDescent="0.2">
      <c r="B4393">
        <v>0</v>
      </c>
      <c r="C4393">
        <v>0</v>
      </c>
      <c r="D4393">
        <v>0</v>
      </c>
      <c r="E4393">
        <v>0</v>
      </c>
      <c r="F4393">
        <v>0</v>
      </c>
      <c r="G4393">
        <v>3333333</v>
      </c>
      <c r="H4393">
        <v>0</v>
      </c>
      <c r="I4393">
        <v>0</v>
      </c>
      <c r="J4393">
        <v>0</v>
      </c>
      <c r="K4393">
        <v>0</v>
      </c>
      <c r="L4393">
        <v>0</v>
      </c>
      <c r="M4393">
        <v>0</v>
      </c>
    </row>
    <row r="4394" spans="2:13" x14ac:dyDescent="0.2">
      <c r="B4394">
        <v>0</v>
      </c>
      <c r="C4394">
        <v>0</v>
      </c>
      <c r="D4394">
        <v>0</v>
      </c>
      <c r="E4394">
        <v>0</v>
      </c>
      <c r="F4394">
        <v>0</v>
      </c>
      <c r="G4394">
        <v>3333333</v>
      </c>
      <c r="H4394">
        <v>0</v>
      </c>
      <c r="I4394">
        <v>0</v>
      </c>
      <c r="J4394">
        <v>0</v>
      </c>
      <c r="K4394">
        <v>0</v>
      </c>
      <c r="L4394">
        <v>0</v>
      </c>
      <c r="M4394">
        <v>0</v>
      </c>
    </row>
    <row r="4395" spans="2:13" x14ac:dyDescent="0.2">
      <c r="B4395">
        <v>0</v>
      </c>
      <c r="C4395">
        <v>0</v>
      </c>
      <c r="D4395">
        <v>0</v>
      </c>
      <c r="E4395">
        <v>0</v>
      </c>
      <c r="F4395">
        <v>0</v>
      </c>
      <c r="G4395">
        <v>3333333</v>
      </c>
      <c r="H4395">
        <v>0</v>
      </c>
      <c r="I4395">
        <v>0</v>
      </c>
      <c r="J4395">
        <v>0</v>
      </c>
      <c r="K4395">
        <v>0</v>
      </c>
      <c r="L4395">
        <v>0</v>
      </c>
      <c r="M4395">
        <v>0</v>
      </c>
    </row>
    <row r="4396" spans="2:13" x14ac:dyDescent="0.2">
      <c r="B4396">
        <v>0</v>
      </c>
      <c r="C4396">
        <v>0</v>
      </c>
      <c r="D4396">
        <v>0</v>
      </c>
      <c r="E4396">
        <v>0</v>
      </c>
      <c r="F4396">
        <v>0</v>
      </c>
      <c r="G4396">
        <v>3333333</v>
      </c>
      <c r="H4396">
        <v>0</v>
      </c>
      <c r="I4396">
        <v>0</v>
      </c>
      <c r="J4396">
        <v>0</v>
      </c>
      <c r="K4396">
        <v>0</v>
      </c>
      <c r="L4396">
        <v>0</v>
      </c>
      <c r="M4396">
        <v>0</v>
      </c>
    </row>
    <row r="4397" spans="2:13" x14ac:dyDescent="0.2">
      <c r="B4397">
        <v>0</v>
      </c>
      <c r="C4397">
        <v>0</v>
      </c>
      <c r="D4397">
        <v>0</v>
      </c>
      <c r="E4397">
        <v>0</v>
      </c>
      <c r="F4397">
        <v>0</v>
      </c>
      <c r="G4397">
        <v>3333333</v>
      </c>
      <c r="H4397">
        <v>0</v>
      </c>
      <c r="I4397">
        <v>0</v>
      </c>
      <c r="J4397">
        <v>0</v>
      </c>
      <c r="K4397">
        <v>0</v>
      </c>
      <c r="L4397">
        <v>0</v>
      </c>
      <c r="M4397">
        <v>0</v>
      </c>
    </row>
    <row r="4398" spans="2:13" x14ac:dyDescent="0.2">
      <c r="B4398">
        <v>0</v>
      </c>
      <c r="C4398">
        <v>0</v>
      </c>
      <c r="D4398">
        <v>0</v>
      </c>
      <c r="E4398">
        <v>0</v>
      </c>
      <c r="F4398">
        <v>0</v>
      </c>
      <c r="G4398">
        <v>3333333</v>
      </c>
      <c r="H4398">
        <v>0</v>
      </c>
      <c r="I4398">
        <v>0</v>
      </c>
      <c r="J4398">
        <v>0</v>
      </c>
      <c r="K4398">
        <v>0</v>
      </c>
      <c r="L4398">
        <v>0</v>
      </c>
      <c r="M4398">
        <v>0</v>
      </c>
    </row>
    <row r="4399" spans="2:13" x14ac:dyDescent="0.2">
      <c r="B4399">
        <v>0</v>
      </c>
      <c r="C4399">
        <v>0</v>
      </c>
      <c r="D4399">
        <v>0</v>
      </c>
      <c r="E4399">
        <v>0</v>
      </c>
      <c r="F4399">
        <v>0</v>
      </c>
      <c r="G4399">
        <v>3333333</v>
      </c>
      <c r="H4399">
        <v>0</v>
      </c>
      <c r="I4399">
        <v>0</v>
      </c>
      <c r="J4399">
        <v>0</v>
      </c>
      <c r="K4399">
        <v>0</v>
      </c>
      <c r="L4399">
        <v>0</v>
      </c>
      <c r="M4399">
        <v>0</v>
      </c>
    </row>
    <row r="4400" spans="2:13" x14ac:dyDescent="0.2">
      <c r="B4400">
        <v>0</v>
      </c>
      <c r="C4400">
        <v>0</v>
      </c>
      <c r="D4400">
        <v>0</v>
      </c>
      <c r="E4400">
        <v>0</v>
      </c>
      <c r="F4400">
        <v>0</v>
      </c>
      <c r="G4400">
        <v>3333333</v>
      </c>
      <c r="H4400">
        <v>0</v>
      </c>
      <c r="I4400">
        <v>0</v>
      </c>
      <c r="J4400">
        <v>0</v>
      </c>
      <c r="K4400">
        <v>0</v>
      </c>
      <c r="L4400">
        <v>0</v>
      </c>
      <c r="M4400">
        <v>0</v>
      </c>
    </row>
    <row r="4401" spans="2:13" x14ac:dyDescent="0.2">
      <c r="B4401">
        <v>0</v>
      </c>
      <c r="C4401">
        <v>0</v>
      </c>
      <c r="D4401">
        <v>0</v>
      </c>
      <c r="E4401">
        <v>0</v>
      </c>
      <c r="F4401">
        <v>0</v>
      </c>
      <c r="G4401">
        <v>3333333</v>
      </c>
      <c r="H4401">
        <v>0</v>
      </c>
      <c r="I4401">
        <v>0</v>
      </c>
      <c r="J4401">
        <v>0</v>
      </c>
      <c r="K4401">
        <v>0</v>
      </c>
      <c r="L4401">
        <v>0</v>
      </c>
      <c r="M4401">
        <v>0</v>
      </c>
    </row>
    <row r="4402" spans="2:13" x14ac:dyDescent="0.2">
      <c r="B4402">
        <v>0</v>
      </c>
      <c r="C4402">
        <v>0</v>
      </c>
      <c r="D4402">
        <v>0</v>
      </c>
      <c r="E4402">
        <v>0</v>
      </c>
      <c r="F4402">
        <v>0</v>
      </c>
      <c r="G4402">
        <v>3333333</v>
      </c>
      <c r="H4402">
        <v>0</v>
      </c>
      <c r="I4402">
        <v>0</v>
      </c>
      <c r="J4402">
        <v>0</v>
      </c>
      <c r="K4402">
        <v>0</v>
      </c>
      <c r="L4402">
        <v>0</v>
      </c>
      <c r="M4402">
        <v>0</v>
      </c>
    </row>
    <row r="4403" spans="2:13" x14ac:dyDescent="0.2">
      <c r="B4403">
        <v>0</v>
      </c>
      <c r="C4403">
        <v>0</v>
      </c>
      <c r="D4403">
        <v>0</v>
      </c>
      <c r="E4403">
        <v>0</v>
      </c>
      <c r="F4403">
        <v>0</v>
      </c>
      <c r="G4403">
        <v>3333333</v>
      </c>
      <c r="H4403">
        <v>0</v>
      </c>
      <c r="I4403">
        <v>0</v>
      </c>
      <c r="J4403">
        <v>0</v>
      </c>
      <c r="K4403">
        <v>0</v>
      </c>
      <c r="L4403">
        <v>0</v>
      </c>
      <c r="M4403">
        <v>0</v>
      </c>
    </row>
    <row r="4404" spans="2:13" x14ac:dyDescent="0.2">
      <c r="B4404">
        <v>0</v>
      </c>
      <c r="C4404">
        <v>0</v>
      </c>
      <c r="D4404">
        <v>0</v>
      </c>
      <c r="E4404">
        <v>0</v>
      </c>
      <c r="F4404">
        <v>0</v>
      </c>
      <c r="G4404">
        <v>3333333</v>
      </c>
      <c r="H4404">
        <v>0</v>
      </c>
      <c r="I4404">
        <v>0</v>
      </c>
      <c r="J4404">
        <v>0</v>
      </c>
      <c r="K4404">
        <v>0</v>
      </c>
      <c r="L4404">
        <v>0</v>
      </c>
      <c r="M4404">
        <v>0</v>
      </c>
    </row>
    <row r="4405" spans="2:13" x14ac:dyDescent="0.2">
      <c r="B4405">
        <v>0</v>
      </c>
      <c r="C4405">
        <v>0</v>
      </c>
      <c r="D4405">
        <v>0</v>
      </c>
      <c r="E4405">
        <v>0</v>
      </c>
      <c r="F4405">
        <v>0</v>
      </c>
      <c r="G4405">
        <v>3333333</v>
      </c>
      <c r="H4405">
        <v>0</v>
      </c>
      <c r="I4405">
        <v>0</v>
      </c>
      <c r="J4405">
        <v>0</v>
      </c>
      <c r="K4405">
        <v>0</v>
      </c>
      <c r="L4405">
        <v>0</v>
      </c>
      <c r="M4405">
        <v>0</v>
      </c>
    </row>
    <row r="4406" spans="2:13" x14ac:dyDescent="0.2">
      <c r="B4406">
        <v>0</v>
      </c>
      <c r="C4406">
        <v>0</v>
      </c>
      <c r="D4406">
        <v>0</v>
      </c>
      <c r="E4406">
        <v>0</v>
      </c>
      <c r="F4406">
        <v>0</v>
      </c>
      <c r="G4406">
        <v>3333333</v>
      </c>
      <c r="H4406">
        <v>0</v>
      </c>
      <c r="I4406">
        <v>0</v>
      </c>
      <c r="J4406">
        <v>0</v>
      </c>
      <c r="K4406">
        <v>0</v>
      </c>
      <c r="L4406">
        <v>0</v>
      </c>
      <c r="M4406">
        <v>0</v>
      </c>
    </row>
    <row r="4407" spans="2:13" x14ac:dyDescent="0.2">
      <c r="B4407">
        <v>0</v>
      </c>
      <c r="C4407">
        <v>0</v>
      </c>
      <c r="D4407">
        <v>0</v>
      </c>
      <c r="E4407">
        <v>0</v>
      </c>
      <c r="F4407">
        <v>0</v>
      </c>
      <c r="G4407">
        <v>3333333</v>
      </c>
      <c r="H4407">
        <v>0</v>
      </c>
      <c r="I4407">
        <v>0</v>
      </c>
      <c r="J4407">
        <v>0</v>
      </c>
      <c r="K4407">
        <v>0</v>
      </c>
      <c r="L4407">
        <v>0</v>
      </c>
      <c r="M4407">
        <v>0</v>
      </c>
    </row>
    <row r="4408" spans="2:13" x14ac:dyDescent="0.2">
      <c r="B4408">
        <v>0</v>
      </c>
      <c r="C4408">
        <v>0</v>
      </c>
      <c r="D4408">
        <v>0</v>
      </c>
      <c r="E4408">
        <v>0</v>
      </c>
      <c r="F4408">
        <v>0</v>
      </c>
      <c r="G4408">
        <v>3333333</v>
      </c>
      <c r="H4408">
        <v>0</v>
      </c>
      <c r="I4408">
        <v>0</v>
      </c>
      <c r="J4408">
        <v>0</v>
      </c>
      <c r="K4408">
        <v>0</v>
      </c>
      <c r="L4408">
        <v>0</v>
      </c>
      <c r="M4408">
        <v>0</v>
      </c>
    </row>
    <row r="4409" spans="2:13" x14ac:dyDescent="0.2">
      <c r="B4409">
        <v>0</v>
      </c>
      <c r="C4409">
        <v>0</v>
      </c>
      <c r="D4409">
        <v>0</v>
      </c>
      <c r="E4409">
        <v>0</v>
      </c>
      <c r="F4409">
        <v>0</v>
      </c>
      <c r="G4409">
        <v>3333333</v>
      </c>
      <c r="H4409">
        <v>0</v>
      </c>
      <c r="I4409">
        <v>0</v>
      </c>
      <c r="J4409">
        <v>0</v>
      </c>
      <c r="K4409">
        <v>0</v>
      </c>
      <c r="L4409">
        <v>0</v>
      </c>
      <c r="M4409">
        <v>0</v>
      </c>
    </row>
    <row r="4410" spans="2:13" x14ac:dyDescent="0.2">
      <c r="B4410">
        <v>0</v>
      </c>
      <c r="C4410">
        <v>0</v>
      </c>
      <c r="D4410">
        <v>0</v>
      </c>
      <c r="E4410">
        <v>0</v>
      </c>
      <c r="F4410">
        <v>0</v>
      </c>
      <c r="G4410">
        <v>3333333</v>
      </c>
      <c r="H4410">
        <v>0</v>
      </c>
      <c r="I4410">
        <v>0</v>
      </c>
      <c r="J4410">
        <v>0</v>
      </c>
      <c r="K4410">
        <v>0</v>
      </c>
      <c r="L4410">
        <v>0</v>
      </c>
      <c r="M4410">
        <v>0</v>
      </c>
    </row>
    <row r="4411" spans="2:13" x14ac:dyDescent="0.2">
      <c r="B4411">
        <v>0</v>
      </c>
      <c r="C4411">
        <v>0</v>
      </c>
      <c r="D4411">
        <v>0</v>
      </c>
      <c r="E4411">
        <v>0</v>
      </c>
      <c r="F4411">
        <v>0</v>
      </c>
      <c r="G4411">
        <v>3333333</v>
      </c>
      <c r="H4411">
        <v>0</v>
      </c>
      <c r="I4411">
        <v>0</v>
      </c>
      <c r="J4411">
        <v>0</v>
      </c>
      <c r="K4411">
        <v>0</v>
      </c>
      <c r="L4411">
        <v>0</v>
      </c>
      <c r="M4411">
        <v>0</v>
      </c>
    </row>
    <row r="4412" spans="2:13" x14ac:dyDescent="0.2">
      <c r="B4412">
        <v>0</v>
      </c>
      <c r="C4412">
        <v>0</v>
      </c>
      <c r="D4412">
        <v>0</v>
      </c>
      <c r="E4412">
        <v>0</v>
      </c>
      <c r="F4412">
        <v>0</v>
      </c>
      <c r="G4412">
        <v>3333333</v>
      </c>
      <c r="H4412">
        <v>0</v>
      </c>
      <c r="I4412">
        <v>0</v>
      </c>
      <c r="J4412">
        <v>0</v>
      </c>
      <c r="K4412">
        <v>0</v>
      </c>
      <c r="L4412">
        <v>0</v>
      </c>
      <c r="M4412">
        <v>0</v>
      </c>
    </row>
    <row r="4413" spans="2:13" x14ac:dyDescent="0.2">
      <c r="B4413">
        <v>0</v>
      </c>
      <c r="C4413">
        <v>0</v>
      </c>
      <c r="D4413">
        <v>0</v>
      </c>
      <c r="E4413">
        <v>0</v>
      </c>
      <c r="F4413">
        <v>0</v>
      </c>
      <c r="G4413">
        <v>3333333</v>
      </c>
      <c r="H4413">
        <v>0</v>
      </c>
      <c r="I4413">
        <v>0</v>
      </c>
      <c r="J4413">
        <v>0</v>
      </c>
      <c r="K4413">
        <v>0</v>
      </c>
      <c r="L4413">
        <v>0</v>
      </c>
      <c r="M4413">
        <v>0</v>
      </c>
    </row>
    <row r="4414" spans="2:13" x14ac:dyDescent="0.2">
      <c r="B4414">
        <v>0</v>
      </c>
      <c r="C4414">
        <v>0</v>
      </c>
      <c r="D4414">
        <v>0</v>
      </c>
      <c r="E4414">
        <v>0</v>
      </c>
      <c r="F4414">
        <v>0</v>
      </c>
      <c r="G4414">
        <v>3333333</v>
      </c>
      <c r="H4414">
        <v>0</v>
      </c>
      <c r="I4414">
        <v>0</v>
      </c>
      <c r="J4414">
        <v>0</v>
      </c>
      <c r="K4414">
        <v>0</v>
      </c>
      <c r="L4414">
        <v>0</v>
      </c>
      <c r="M4414">
        <v>0</v>
      </c>
    </row>
    <row r="4415" spans="2:13" x14ac:dyDescent="0.2">
      <c r="B4415">
        <v>0</v>
      </c>
      <c r="C4415">
        <v>0</v>
      </c>
      <c r="D4415">
        <v>0</v>
      </c>
      <c r="E4415">
        <v>0</v>
      </c>
      <c r="F4415">
        <v>0</v>
      </c>
      <c r="G4415">
        <v>3333333</v>
      </c>
      <c r="H4415">
        <v>0</v>
      </c>
      <c r="I4415">
        <v>0</v>
      </c>
      <c r="J4415">
        <v>0</v>
      </c>
      <c r="K4415">
        <v>0</v>
      </c>
      <c r="L4415">
        <v>0</v>
      </c>
      <c r="M4415">
        <v>0</v>
      </c>
    </row>
    <row r="4416" spans="2:13" x14ac:dyDescent="0.2">
      <c r="B4416">
        <v>0</v>
      </c>
      <c r="C4416">
        <v>0</v>
      </c>
      <c r="D4416">
        <v>0</v>
      </c>
      <c r="E4416">
        <v>0</v>
      </c>
      <c r="F4416">
        <v>0</v>
      </c>
      <c r="G4416">
        <v>3333333</v>
      </c>
      <c r="H4416">
        <v>0</v>
      </c>
      <c r="I4416">
        <v>0</v>
      </c>
      <c r="J4416">
        <v>0</v>
      </c>
      <c r="K4416">
        <v>0</v>
      </c>
      <c r="L4416">
        <v>0</v>
      </c>
      <c r="M4416">
        <v>0</v>
      </c>
    </row>
    <row r="4417" spans="2:13" x14ac:dyDescent="0.2">
      <c r="B4417">
        <v>0</v>
      </c>
      <c r="C4417">
        <v>0</v>
      </c>
      <c r="D4417">
        <v>0</v>
      </c>
      <c r="E4417">
        <v>0</v>
      </c>
      <c r="F4417">
        <v>0</v>
      </c>
      <c r="G4417">
        <v>3333333</v>
      </c>
      <c r="H4417">
        <v>0</v>
      </c>
      <c r="I4417">
        <v>0</v>
      </c>
      <c r="J4417">
        <v>0</v>
      </c>
      <c r="K4417">
        <v>0</v>
      </c>
      <c r="L4417">
        <v>0</v>
      </c>
      <c r="M4417">
        <v>0</v>
      </c>
    </row>
    <row r="4418" spans="2:13" x14ac:dyDescent="0.2">
      <c r="B4418">
        <v>0</v>
      </c>
      <c r="C4418">
        <v>0</v>
      </c>
      <c r="D4418">
        <v>0</v>
      </c>
      <c r="E4418">
        <v>0</v>
      </c>
      <c r="F4418">
        <v>0</v>
      </c>
      <c r="G4418">
        <v>3333333</v>
      </c>
      <c r="H4418">
        <v>0</v>
      </c>
      <c r="I4418">
        <v>0</v>
      </c>
      <c r="J4418">
        <v>0</v>
      </c>
      <c r="K4418">
        <v>0</v>
      </c>
      <c r="L4418">
        <v>0</v>
      </c>
      <c r="M4418">
        <v>0</v>
      </c>
    </row>
    <row r="4419" spans="2:13" x14ac:dyDescent="0.2">
      <c r="B4419">
        <v>0</v>
      </c>
      <c r="C4419">
        <v>0</v>
      </c>
      <c r="D4419">
        <v>0</v>
      </c>
      <c r="E4419">
        <v>0</v>
      </c>
      <c r="F4419">
        <v>0</v>
      </c>
      <c r="G4419">
        <v>3333333</v>
      </c>
      <c r="H4419">
        <v>0</v>
      </c>
      <c r="I4419">
        <v>0</v>
      </c>
      <c r="J4419">
        <v>0</v>
      </c>
      <c r="K4419">
        <v>0</v>
      </c>
      <c r="L4419">
        <v>0</v>
      </c>
      <c r="M4419">
        <v>0</v>
      </c>
    </row>
    <row r="4420" spans="2:13" x14ac:dyDescent="0.2">
      <c r="B4420">
        <v>0</v>
      </c>
      <c r="C4420">
        <v>0</v>
      </c>
      <c r="D4420">
        <v>0</v>
      </c>
      <c r="E4420">
        <v>0</v>
      </c>
      <c r="F4420">
        <v>0</v>
      </c>
      <c r="G4420">
        <v>3333333</v>
      </c>
      <c r="H4420">
        <v>0</v>
      </c>
      <c r="I4420">
        <v>0</v>
      </c>
      <c r="J4420">
        <v>0</v>
      </c>
      <c r="K4420">
        <v>0</v>
      </c>
      <c r="L4420">
        <v>0</v>
      </c>
      <c r="M4420">
        <v>0</v>
      </c>
    </row>
    <row r="4421" spans="2:13" x14ac:dyDescent="0.2">
      <c r="B4421">
        <v>0</v>
      </c>
      <c r="C4421">
        <v>0</v>
      </c>
      <c r="D4421">
        <v>0</v>
      </c>
      <c r="E4421">
        <v>0</v>
      </c>
      <c r="F4421">
        <v>0</v>
      </c>
      <c r="G4421">
        <v>3333333</v>
      </c>
      <c r="H4421">
        <v>0</v>
      </c>
      <c r="I4421">
        <v>0</v>
      </c>
      <c r="J4421">
        <v>0</v>
      </c>
      <c r="K4421">
        <v>0</v>
      </c>
      <c r="L4421">
        <v>0</v>
      </c>
      <c r="M4421">
        <v>0</v>
      </c>
    </row>
    <row r="4422" spans="2:13" x14ac:dyDescent="0.2">
      <c r="B4422">
        <v>0</v>
      </c>
      <c r="C4422">
        <v>0</v>
      </c>
      <c r="D4422">
        <v>0</v>
      </c>
      <c r="E4422">
        <v>0</v>
      </c>
      <c r="F4422">
        <v>0</v>
      </c>
      <c r="G4422">
        <v>3333333</v>
      </c>
      <c r="H4422">
        <v>0</v>
      </c>
      <c r="I4422">
        <v>0</v>
      </c>
      <c r="J4422">
        <v>0</v>
      </c>
      <c r="K4422">
        <v>0</v>
      </c>
      <c r="L4422">
        <v>0</v>
      </c>
      <c r="M4422">
        <v>0</v>
      </c>
    </row>
    <row r="4423" spans="2:13" x14ac:dyDescent="0.2">
      <c r="B4423">
        <v>0</v>
      </c>
      <c r="C4423">
        <v>0</v>
      </c>
      <c r="D4423">
        <v>0</v>
      </c>
      <c r="E4423">
        <v>0</v>
      </c>
      <c r="F4423">
        <v>0</v>
      </c>
      <c r="G4423">
        <v>3333333</v>
      </c>
      <c r="H4423">
        <v>0</v>
      </c>
      <c r="I4423">
        <v>0</v>
      </c>
      <c r="J4423">
        <v>0</v>
      </c>
      <c r="K4423">
        <v>0</v>
      </c>
      <c r="L4423">
        <v>0</v>
      </c>
      <c r="M4423">
        <v>0</v>
      </c>
    </row>
    <row r="4424" spans="2:13" x14ac:dyDescent="0.2">
      <c r="B4424">
        <v>0</v>
      </c>
      <c r="C4424">
        <v>0</v>
      </c>
      <c r="D4424">
        <v>0</v>
      </c>
      <c r="E4424">
        <v>0</v>
      </c>
      <c r="F4424">
        <v>0</v>
      </c>
      <c r="G4424">
        <v>3333333</v>
      </c>
      <c r="H4424">
        <v>0</v>
      </c>
      <c r="I4424">
        <v>0</v>
      </c>
      <c r="J4424">
        <v>0</v>
      </c>
      <c r="K4424">
        <v>0</v>
      </c>
      <c r="L4424">
        <v>0</v>
      </c>
      <c r="M4424">
        <v>0</v>
      </c>
    </row>
    <row r="4425" spans="2:13" x14ac:dyDescent="0.2">
      <c r="B4425">
        <v>0</v>
      </c>
      <c r="C4425">
        <v>0</v>
      </c>
      <c r="D4425">
        <v>0</v>
      </c>
      <c r="E4425">
        <v>0</v>
      </c>
      <c r="F4425">
        <v>0</v>
      </c>
      <c r="G4425">
        <v>3333333</v>
      </c>
      <c r="H4425">
        <v>0</v>
      </c>
      <c r="I4425">
        <v>0</v>
      </c>
      <c r="J4425">
        <v>0</v>
      </c>
      <c r="K4425">
        <v>0</v>
      </c>
      <c r="L4425">
        <v>0</v>
      </c>
      <c r="M4425">
        <v>0</v>
      </c>
    </row>
    <row r="4426" spans="2:13" x14ac:dyDescent="0.2">
      <c r="B4426">
        <v>0</v>
      </c>
      <c r="C4426">
        <v>0</v>
      </c>
      <c r="D4426">
        <v>0</v>
      </c>
      <c r="E4426">
        <v>0</v>
      </c>
      <c r="F4426">
        <v>0</v>
      </c>
      <c r="G4426">
        <v>3333333</v>
      </c>
      <c r="H4426">
        <v>0</v>
      </c>
      <c r="I4426">
        <v>0</v>
      </c>
      <c r="J4426">
        <v>0</v>
      </c>
      <c r="K4426">
        <v>0</v>
      </c>
      <c r="L4426">
        <v>0</v>
      </c>
      <c r="M4426">
        <v>0</v>
      </c>
    </row>
    <row r="4427" spans="2:13" x14ac:dyDescent="0.2">
      <c r="B4427">
        <v>0</v>
      </c>
      <c r="C4427">
        <v>0</v>
      </c>
      <c r="D4427">
        <v>0</v>
      </c>
      <c r="E4427">
        <v>0</v>
      </c>
      <c r="F4427">
        <v>0</v>
      </c>
      <c r="G4427">
        <v>3333333</v>
      </c>
      <c r="H4427">
        <v>0</v>
      </c>
      <c r="I4427">
        <v>0</v>
      </c>
      <c r="J4427">
        <v>0</v>
      </c>
      <c r="K4427">
        <v>0</v>
      </c>
      <c r="L4427">
        <v>0</v>
      </c>
      <c r="M4427">
        <v>0</v>
      </c>
    </row>
    <row r="4428" spans="2:13" x14ac:dyDescent="0.2">
      <c r="B4428">
        <v>0</v>
      </c>
      <c r="C4428">
        <v>0</v>
      </c>
      <c r="D4428">
        <v>0</v>
      </c>
      <c r="E4428">
        <v>0</v>
      </c>
      <c r="F4428">
        <v>0</v>
      </c>
      <c r="G4428">
        <v>3333333</v>
      </c>
      <c r="H4428">
        <v>0</v>
      </c>
      <c r="I4428">
        <v>0</v>
      </c>
      <c r="J4428">
        <v>0</v>
      </c>
      <c r="K4428">
        <v>0</v>
      </c>
      <c r="L4428">
        <v>0</v>
      </c>
      <c r="M4428">
        <v>0</v>
      </c>
    </row>
    <row r="4429" spans="2:13" x14ac:dyDescent="0.2">
      <c r="B4429">
        <v>0</v>
      </c>
      <c r="C4429">
        <v>0</v>
      </c>
      <c r="D4429">
        <v>0</v>
      </c>
      <c r="E4429">
        <v>0</v>
      </c>
      <c r="F4429">
        <v>0</v>
      </c>
      <c r="G4429">
        <v>3333333</v>
      </c>
      <c r="H4429">
        <v>0</v>
      </c>
      <c r="I4429">
        <v>0</v>
      </c>
      <c r="J4429">
        <v>0</v>
      </c>
      <c r="K4429">
        <v>0</v>
      </c>
      <c r="L4429">
        <v>0</v>
      </c>
      <c r="M4429">
        <v>0</v>
      </c>
    </row>
    <row r="4430" spans="2:13" x14ac:dyDescent="0.2">
      <c r="B4430">
        <v>0</v>
      </c>
      <c r="C4430">
        <v>0</v>
      </c>
      <c r="D4430">
        <v>0</v>
      </c>
      <c r="E4430">
        <v>0</v>
      </c>
      <c r="F4430">
        <v>0</v>
      </c>
      <c r="G4430">
        <v>3333333</v>
      </c>
      <c r="H4430">
        <v>0</v>
      </c>
      <c r="I4430">
        <v>0</v>
      </c>
      <c r="J4430">
        <v>0</v>
      </c>
      <c r="K4430">
        <v>0</v>
      </c>
      <c r="L4430">
        <v>0</v>
      </c>
      <c r="M4430">
        <v>0</v>
      </c>
    </row>
    <row r="4431" spans="2:13" x14ac:dyDescent="0.2">
      <c r="B4431">
        <v>0</v>
      </c>
      <c r="C4431">
        <v>0</v>
      </c>
      <c r="D4431">
        <v>0</v>
      </c>
      <c r="E4431">
        <v>0</v>
      </c>
      <c r="F4431">
        <v>0</v>
      </c>
      <c r="G4431">
        <v>3333333</v>
      </c>
      <c r="H4431">
        <v>0</v>
      </c>
      <c r="I4431">
        <v>0</v>
      </c>
      <c r="J4431">
        <v>0</v>
      </c>
      <c r="K4431">
        <v>0</v>
      </c>
      <c r="L4431">
        <v>0</v>
      </c>
      <c r="M4431">
        <v>0</v>
      </c>
    </row>
    <row r="4432" spans="2:13" x14ac:dyDescent="0.2">
      <c r="B4432">
        <v>0</v>
      </c>
      <c r="C4432">
        <v>0</v>
      </c>
      <c r="D4432">
        <v>0</v>
      </c>
      <c r="E4432">
        <v>0</v>
      </c>
      <c r="F4432">
        <v>0</v>
      </c>
      <c r="G4432">
        <v>3333333</v>
      </c>
      <c r="H4432">
        <v>0</v>
      </c>
      <c r="I4432">
        <v>0</v>
      </c>
      <c r="J4432">
        <v>0</v>
      </c>
      <c r="K4432">
        <v>0</v>
      </c>
      <c r="L4432">
        <v>0</v>
      </c>
      <c r="M4432">
        <v>0</v>
      </c>
    </row>
    <row r="4433" spans="2:13" x14ac:dyDescent="0.2">
      <c r="B4433">
        <v>0</v>
      </c>
      <c r="C4433">
        <v>0</v>
      </c>
      <c r="D4433">
        <v>0</v>
      </c>
      <c r="E4433">
        <v>0</v>
      </c>
      <c r="F4433">
        <v>0</v>
      </c>
      <c r="G4433">
        <v>3333333</v>
      </c>
      <c r="H4433">
        <v>0</v>
      </c>
      <c r="I4433">
        <v>0</v>
      </c>
      <c r="J4433">
        <v>0</v>
      </c>
      <c r="K4433">
        <v>0</v>
      </c>
      <c r="L4433">
        <v>0</v>
      </c>
      <c r="M4433">
        <v>0</v>
      </c>
    </row>
    <row r="4434" spans="2:13" x14ac:dyDescent="0.2">
      <c r="B4434">
        <v>0</v>
      </c>
      <c r="C4434">
        <v>0</v>
      </c>
      <c r="D4434">
        <v>0</v>
      </c>
      <c r="E4434">
        <v>0</v>
      </c>
      <c r="F4434">
        <v>0</v>
      </c>
      <c r="G4434">
        <v>3333333</v>
      </c>
      <c r="H4434">
        <v>0</v>
      </c>
      <c r="I4434">
        <v>0</v>
      </c>
      <c r="J4434">
        <v>0</v>
      </c>
      <c r="K4434">
        <v>0</v>
      </c>
      <c r="L4434">
        <v>0</v>
      </c>
      <c r="M4434">
        <v>0</v>
      </c>
    </row>
    <row r="4435" spans="2:13" x14ac:dyDescent="0.2">
      <c r="B4435">
        <v>0</v>
      </c>
      <c r="C4435">
        <v>0</v>
      </c>
      <c r="D4435">
        <v>0</v>
      </c>
      <c r="E4435">
        <v>0</v>
      </c>
      <c r="F4435">
        <v>0</v>
      </c>
      <c r="G4435">
        <v>3333333</v>
      </c>
      <c r="H4435">
        <v>0</v>
      </c>
      <c r="I4435">
        <v>0</v>
      </c>
      <c r="J4435">
        <v>0</v>
      </c>
      <c r="K4435">
        <v>0</v>
      </c>
      <c r="L4435">
        <v>0</v>
      </c>
      <c r="M4435">
        <v>0</v>
      </c>
    </row>
    <row r="4436" spans="2:13" x14ac:dyDescent="0.2">
      <c r="B4436">
        <v>0</v>
      </c>
      <c r="C4436">
        <v>0</v>
      </c>
      <c r="D4436">
        <v>0</v>
      </c>
      <c r="E4436">
        <v>0</v>
      </c>
      <c r="F4436">
        <v>0</v>
      </c>
      <c r="G4436">
        <v>3333333</v>
      </c>
      <c r="H4436">
        <v>0</v>
      </c>
      <c r="I4436">
        <v>0</v>
      </c>
      <c r="J4436">
        <v>0</v>
      </c>
      <c r="K4436">
        <v>0</v>
      </c>
      <c r="L4436">
        <v>0</v>
      </c>
      <c r="M4436">
        <v>0</v>
      </c>
    </row>
    <row r="4437" spans="2:13" x14ac:dyDescent="0.2">
      <c r="B4437">
        <v>0</v>
      </c>
      <c r="C4437">
        <v>0</v>
      </c>
      <c r="D4437">
        <v>0</v>
      </c>
      <c r="E4437">
        <v>0</v>
      </c>
      <c r="F4437">
        <v>0</v>
      </c>
      <c r="G4437">
        <v>3333333</v>
      </c>
      <c r="H4437">
        <v>0</v>
      </c>
      <c r="I4437">
        <v>0</v>
      </c>
      <c r="J4437">
        <v>0</v>
      </c>
      <c r="K4437">
        <v>0</v>
      </c>
      <c r="L4437">
        <v>0</v>
      </c>
      <c r="M4437">
        <v>0</v>
      </c>
    </row>
    <row r="4438" spans="2:13" x14ac:dyDescent="0.2">
      <c r="B4438">
        <v>0</v>
      </c>
      <c r="C4438">
        <v>0</v>
      </c>
      <c r="D4438">
        <v>0</v>
      </c>
      <c r="E4438">
        <v>0</v>
      </c>
      <c r="F4438">
        <v>0</v>
      </c>
      <c r="G4438">
        <v>3333333</v>
      </c>
      <c r="H4438">
        <v>0</v>
      </c>
      <c r="I4438">
        <v>0</v>
      </c>
      <c r="J4438">
        <v>0</v>
      </c>
      <c r="K4438">
        <v>0</v>
      </c>
      <c r="L4438">
        <v>0</v>
      </c>
      <c r="M4438">
        <v>0</v>
      </c>
    </row>
    <row r="4439" spans="2:13" x14ac:dyDescent="0.2">
      <c r="B4439">
        <v>0</v>
      </c>
      <c r="C4439">
        <v>0</v>
      </c>
      <c r="D4439">
        <v>0</v>
      </c>
      <c r="E4439">
        <v>0</v>
      </c>
      <c r="F4439">
        <v>0</v>
      </c>
      <c r="G4439">
        <v>3333333</v>
      </c>
      <c r="H4439">
        <v>0</v>
      </c>
      <c r="I4439">
        <v>0</v>
      </c>
      <c r="J4439">
        <v>0</v>
      </c>
      <c r="K4439">
        <v>0</v>
      </c>
      <c r="L4439">
        <v>0</v>
      </c>
      <c r="M4439">
        <v>0</v>
      </c>
    </row>
    <row r="4440" spans="2:13" x14ac:dyDescent="0.2">
      <c r="B4440">
        <v>0</v>
      </c>
      <c r="C4440">
        <v>0</v>
      </c>
      <c r="D4440">
        <v>0</v>
      </c>
      <c r="E4440">
        <v>0</v>
      </c>
      <c r="F4440">
        <v>0</v>
      </c>
      <c r="G4440">
        <v>3333333</v>
      </c>
      <c r="H4440">
        <v>0</v>
      </c>
      <c r="I4440">
        <v>0</v>
      </c>
      <c r="J4440">
        <v>0</v>
      </c>
      <c r="K4440">
        <v>0</v>
      </c>
      <c r="L4440">
        <v>0</v>
      </c>
      <c r="M4440">
        <v>0</v>
      </c>
    </row>
    <row r="4441" spans="2:13" x14ac:dyDescent="0.2">
      <c r="B4441">
        <v>0</v>
      </c>
      <c r="C4441">
        <v>0</v>
      </c>
      <c r="D4441">
        <v>0</v>
      </c>
      <c r="E4441">
        <v>0</v>
      </c>
      <c r="F4441">
        <v>0</v>
      </c>
      <c r="G4441">
        <v>3333333</v>
      </c>
      <c r="H4441">
        <v>0</v>
      </c>
      <c r="I4441">
        <v>0</v>
      </c>
      <c r="J4441">
        <v>0</v>
      </c>
      <c r="K4441">
        <v>0</v>
      </c>
      <c r="L4441">
        <v>0</v>
      </c>
      <c r="M4441">
        <v>0</v>
      </c>
    </row>
    <row r="4442" spans="2:13" x14ac:dyDescent="0.2">
      <c r="B4442">
        <v>0</v>
      </c>
      <c r="C4442">
        <v>0</v>
      </c>
      <c r="D4442">
        <v>0</v>
      </c>
      <c r="E4442">
        <v>0</v>
      </c>
      <c r="F4442">
        <v>0</v>
      </c>
      <c r="G4442">
        <v>3333333</v>
      </c>
      <c r="H4442">
        <v>0</v>
      </c>
      <c r="I4442">
        <v>0</v>
      </c>
      <c r="J4442">
        <v>0</v>
      </c>
      <c r="K4442">
        <v>0</v>
      </c>
      <c r="L4442">
        <v>0</v>
      </c>
      <c r="M4442">
        <v>0</v>
      </c>
    </row>
    <row r="4443" spans="2:13" x14ac:dyDescent="0.2">
      <c r="B4443">
        <v>0</v>
      </c>
      <c r="C4443">
        <v>0</v>
      </c>
      <c r="D4443">
        <v>0</v>
      </c>
      <c r="E4443">
        <v>0</v>
      </c>
      <c r="F4443">
        <v>0</v>
      </c>
      <c r="G4443">
        <v>3333333</v>
      </c>
      <c r="H4443">
        <v>0</v>
      </c>
      <c r="I4443">
        <v>0</v>
      </c>
      <c r="J4443">
        <v>0</v>
      </c>
      <c r="K4443">
        <v>0</v>
      </c>
      <c r="L4443">
        <v>0</v>
      </c>
      <c r="M4443">
        <v>0</v>
      </c>
    </row>
    <row r="4444" spans="2:13" x14ac:dyDescent="0.2">
      <c r="B4444">
        <v>0</v>
      </c>
      <c r="C4444">
        <v>0</v>
      </c>
      <c r="D4444">
        <v>0</v>
      </c>
      <c r="E4444">
        <v>0</v>
      </c>
      <c r="F4444">
        <v>0</v>
      </c>
      <c r="G4444">
        <v>3333333</v>
      </c>
      <c r="H4444">
        <v>0</v>
      </c>
      <c r="I4444">
        <v>0</v>
      </c>
      <c r="J4444">
        <v>0</v>
      </c>
      <c r="K4444">
        <v>0</v>
      </c>
      <c r="L4444">
        <v>0</v>
      </c>
      <c r="M4444">
        <v>0</v>
      </c>
    </row>
    <row r="4445" spans="2:13" x14ac:dyDescent="0.2">
      <c r="B4445">
        <v>0</v>
      </c>
      <c r="C4445">
        <v>0</v>
      </c>
      <c r="D4445">
        <v>0</v>
      </c>
      <c r="E4445">
        <v>0</v>
      </c>
      <c r="F4445">
        <v>0</v>
      </c>
      <c r="G4445">
        <v>3333333</v>
      </c>
      <c r="H4445">
        <v>0</v>
      </c>
      <c r="I4445">
        <v>0</v>
      </c>
      <c r="J4445">
        <v>0</v>
      </c>
      <c r="K4445">
        <v>0</v>
      </c>
      <c r="L4445">
        <v>0</v>
      </c>
      <c r="M4445">
        <v>0</v>
      </c>
    </row>
    <row r="4446" spans="2:13" x14ac:dyDescent="0.2">
      <c r="B4446">
        <v>0</v>
      </c>
      <c r="C4446">
        <v>0</v>
      </c>
      <c r="D4446">
        <v>0</v>
      </c>
      <c r="E4446">
        <v>0</v>
      </c>
      <c r="F4446">
        <v>0</v>
      </c>
      <c r="G4446">
        <v>3333333</v>
      </c>
      <c r="H4446">
        <v>0</v>
      </c>
      <c r="I4446">
        <v>0</v>
      </c>
      <c r="J4446">
        <v>0</v>
      </c>
      <c r="K4446">
        <v>0</v>
      </c>
      <c r="L4446">
        <v>0</v>
      </c>
      <c r="M4446">
        <v>0</v>
      </c>
    </row>
    <row r="4447" spans="2:13" x14ac:dyDescent="0.2">
      <c r="B4447">
        <v>0</v>
      </c>
      <c r="C4447">
        <v>0</v>
      </c>
      <c r="D4447">
        <v>0</v>
      </c>
      <c r="E4447">
        <v>0</v>
      </c>
      <c r="F4447">
        <v>0</v>
      </c>
      <c r="G4447">
        <v>3333333</v>
      </c>
      <c r="H4447">
        <v>0</v>
      </c>
      <c r="I4447">
        <v>0</v>
      </c>
      <c r="J4447">
        <v>0</v>
      </c>
      <c r="K4447">
        <v>0</v>
      </c>
      <c r="L4447">
        <v>0</v>
      </c>
      <c r="M4447">
        <v>0</v>
      </c>
    </row>
    <row r="4448" spans="2:13" x14ac:dyDescent="0.2">
      <c r="B4448">
        <v>0</v>
      </c>
      <c r="C4448">
        <v>0</v>
      </c>
      <c r="D4448">
        <v>0</v>
      </c>
      <c r="E4448">
        <v>0</v>
      </c>
      <c r="F4448">
        <v>0</v>
      </c>
      <c r="G4448">
        <v>3333333</v>
      </c>
      <c r="H4448">
        <v>0</v>
      </c>
      <c r="I4448">
        <v>0</v>
      </c>
      <c r="J4448">
        <v>0</v>
      </c>
      <c r="K4448">
        <v>0</v>
      </c>
      <c r="L4448">
        <v>0</v>
      </c>
      <c r="M4448">
        <v>0</v>
      </c>
    </row>
    <row r="4449" spans="2:13" x14ac:dyDescent="0.2">
      <c r="B4449">
        <v>0</v>
      </c>
      <c r="C4449">
        <v>0</v>
      </c>
      <c r="D4449">
        <v>0</v>
      </c>
      <c r="E4449">
        <v>0</v>
      </c>
      <c r="F4449">
        <v>0</v>
      </c>
      <c r="G4449">
        <v>3333333</v>
      </c>
      <c r="H4449">
        <v>0</v>
      </c>
      <c r="I4449">
        <v>0</v>
      </c>
      <c r="J4449">
        <v>0</v>
      </c>
      <c r="K4449">
        <v>0</v>
      </c>
      <c r="L4449">
        <v>0</v>
      </c>
      <c r="M4449">
        <v>0</v>
      </c>
    </row>
    <row r="4450" spans="2:13" x14ac:dyDescent="0.2">
      <c r="B4450">
        <v>0</v>
      </c>
      <c r="C4450">
        <v>0</v>
      </c>
      <c r="D4450">
        <v>0</v>
      </c>
      <c r="E4450">
        <v>0</v>
      </c>
      <c r="F4450">
        <v>0</v>
      </c>
      <c r="G4450">
        <v>3333333</v>
      </c>
      <c r="H4450">
        <v>0</v>
      </c>
      <c r="I4450">
        <v>0</v>
      </c>
      <c r="J4450">
        <v>0</v>
      </c>
      <c r="K4450">
        <v>0</v>
      </c>
      <c r="L4450">
        <v>0</v>
      </c>
      <c r="M4450">
        <v>0</v>
      </c>
    </row>
    <row r="4451" spans="2:13" x14ac:dyDescent="0.2">
      <c r="B4451">
        <v>0</v>
      </c>
      <c r="C4451">
        <v>0</v>
      </c>
      <c r="D4451">
        <v>0</v>
      </c>
      <c r="E4451">
        <v>0</v>
      </c>
      <c r="F4451">
        <v>0</v>
      </c>
      <c r="G4451">
        <v>3333333</v>
      </c>
      <c r="H4451">
        <v>0</v>
      </c>
      <c r="I4451">
        <v>0</v>
      </c>
      <c r="J4451">
        <v>0</v>
      </c>
      <c r="K4451">
        <v>0</v>
      </c>
      <c r="L4451">
        <v>0</v>
      </c>
      <c r="M4451">
        <v>0</v>
      </c>
    </row>
    <row r="4452" spans="2:13" x14ac:dyDescent="0.2">
      <c r="B4452">
        <v>0</v>
      </c>
      <c r="C4452">
        <v>0</v>
      </c>
      <c r="D4452">
        <v>0</v>
      </c>
      <c r="E4452">
        <v>0</v>
      </c>
      <c r="F4452">
        <v>0</v>
      </c>
      <c r="G4452">
        <v>3333333</v>
      </c>
      <c r="H4452">
        <v>0</v>
      </c>
      <c r="I4452">
        <v>0</v>
      </c>
      <c r="J4452">
        <v>0</v>
      </c>
      <c r="K4452">
        <v>0</v>
      </c>
      <c r="L4452">
        <v>0</v>
      </c>
      <c r="M4452">
        <v>0</v>
      </c>
    </row>
    <row r="4453" spans="2:13" x14ac:dyDescent="0.2">
      <c r="B4453">
        <v>0</v>
      </c>
      <c r="C4453">
        <v>0</v>
      </c>
      <c r="D4453">
        <v>0</v>
      </c>
      <c r="E4453">
        <v>0</v>
      </c>
      <c r="F4453">
        <v>0</v>
      </c>
      <c r="G4453">
        <v>3333333</v>
      </c>
      <c r="H4453">
        <v>0</v>
      </c>
      <c r="I4453">
        <v>0</v>
      </c>
      <c r="J4453">
        <v>0</v>
      </c>
      <c r="K4453">
        <v>0</v>
      </c>
      <c r="L4453">
        <v>0</v>
      </c>
      <c r="M4453">
        <v>0</v>
      </c>
    </row>
    <row r="4454" spans="2:13" x14ac:dyDescent="0.2">
      <c r="B4454">
        <v>0</v>
      </c>
      <c r="C4454">
        <v>0</v>
      </c>
      <c r="D4454">
        <v>0</v>
      </c>
      <c r="E4454">
        <v>0</v>
      </c>
      <c r="F4454">
        <v>0</v>
      </c>
      <c r="G4454">
        <v>3333333</v>
      </c>
      <c r="H4454">
        <v>0</v>
      </c>
      <c r="I4454">
        <v>0</v>
      </c>
      <c r="J4454">
        <v>0</v>
      </c>
      <c r="K4454">
        <v>0</v>
      </c>
      <c r="L4454">
        <v>0</v>
      </c>
      <c r="M4454">
        <v>0</v>
      </c>
    </row>
    <row r="4455" spans="2:13" x14ac:dyDescent="0.2">
      <c r="B4455">
        <v>0</v>
      </c>
      <c r="C4455">
        <v>0</v>
      </c>
      <c r="D4455">
        <v>0</v>
      </c>
      <c r="E4455">
        <v>0</v>
      </c>
      <c r="F4455">
        <v>0</v>
      </c>
      <c r="G4455">
        <v>3333333</v>
      </c>
      <c r="H4455">
        <v>0</v>
      </c>
      <c r="I4455">
        <v>0</v>
      </c>
      <c r="J4455">
        <v>0</v>
      </c>
      <c r="K4455">
        <v>0</v>
      </c>
      <c r="L4455">
        <v>0</v>
      </c>
      <c r="M4455">
        <v>0</v>
      </c>
    </row>
    <row r="4456" spans="2:13" x14ac:dyDescent="0.2">
      <c r="B4456">
        <v>0</v>
      </c>
      <c r="C4456">
        <v>0</v>
      </c>
      <c r="D4456">
        <v>0</v>
      </c>
      <c r="E4456">
        <v>0</v>
      </c>
      <c r="F4456">
        <v>0</v>
      </c>
      <c r="G4456">
        <v>3333333</v>
      </c>
      <c r="H4456">
        <v>0</v>
      </c>
      <c r="I4456">
        <v>0</v>
      </c>
      <c r="J4456">
        <v>0</v>
      </c>
      <c r="K4456">
        <v>0</v>
      </c>
      <c r="L4456">
        <v>0</v>
      </c>
      <c r="M4456">
        <v>0</v>
      </c>
    </row>
    <row r="4457" spans="2:13" x14ac:dyDescent="0.2">
      <c r="B4457">
        <v>0</v>
      </c>
      <c r="C4457">
        <v>0</v>
      </c>
      <c r="D4457">
        <v>0</v>
      </c>
      <c r="E4457">
        <v>0</v>
      </c>
      <c r="F4457">
        <v>0</v>
      </c>
      <c r="G4457">
        <v>3333333</v>
      </c>
      <c r="H4457">
        <v>0</v>
      </c>
      <c r="I4457">
        <v>0</v>
      </c>
      <c r="J4457">
        <v>0</v>
      </c>
      <c r="K4457">
        <v>0</v>
      </c>
      <c r="L4457">
        <v>0</v>
      </c>
      <c r="M4457">
        <v>0</v>
      </c>
    </row>
    <row r="4458" spans="2:13" x14ac:dyDescent="0.2">
      <c r="B4458">
        <v>0</v>
      </c>
      <c r="C4458">
        <v>0</v>
      </c>
      <c r="D4458">
        <v>0</v>
      </c>
      <c r="E4458">
        <v>0</v>
      </c>
      <c r="F4458">
        <v>0</v>
      </c>
      <c r="G4458">
        <v>3333333</v>
      </c>
      <c r="H4458">
        <v>0</v>
      </c>
      <c r="I4458">
        <v>0</v>
      </c>
      <c r="J4458">
        <v>0</v>
      </c>
      <c r="K4458">
        <v>0</v>
      </c>
      <c r="L4458">
        <v>0</v>
      </c>
      <c r="M4458">
        <v>0</v>
      </c>
    </row>
    <row r="4459" spans="2:13" x14ac:dyDescent="0.2">
      <c r="B4459">
        <v>0</v>
      </c>
      <c r="C4459">
        <v>0</v>
      </c>
      <c r="D4459">
        <v>0</v>
      </c>
      <c r="E4459">
        <v>0</v>
      </c>
      <c r="F4459">
        <v>0</v>
      </c>
      <c r="G4459">
        <v>3333333</v>
      </c>
      <c r="H4459">
        <v>0</v>
      </c>
      <c r="I4459">
        <v>0</v>
      </c>
      <c r="J4459">
        <v>0</v>
      </c>
      <c r="K4459">
        <v>0</v>
      </c>
      <c r="L4459">
        <v>0</v>
      </c>
      <c r="M4459">
        <v>0</v>
      </c>
    </row>
    <row r="4460" spans="2:13" x14ac:dyDescent="0.2">
      <c r="B4460">
        <v>0</v>
      </c>
      <c r="C4460">
        <v>0</v>
      </c>
      <c r="D4460">
        <v>0</v>
      </c>
      <c r="E4460">
        <v>0</v>
      </c>
      <c r="F4460">
        <v>0</v>
      </c>
      <c r="G4460">
        <v>3333333</v>
      </c>
      <c r="H4460">
        <v>0</v>
      </c>
      <c r="I4460">
        <v>0</v>
      </c>
      <c r="J4460">
        <v>0</v>
      </c>
      <c r="K4460">
        <v>0</v>
      </c>
      <c r="L4460">
        <v>0</v>
      </c>
      <c r="M4460">
        <v>0</v>
      </c>
    </row>
    <row r="4461" spans="2:13" x14ac:dyDescent="0.2">
      <c r="B4461">
        <v>0</v>
      </c>
      <c r="C4461">
        <v>0</v>
      </c>
      <c r="D4461">
        <v>0</v>
      </c>
      <c r="E4461">
        <v>0</v>
      </c>
      <c r="F4461">
        <v>0</v>
      </c>
      <c r="G4461">
        <v>3333333</v>
      </c>
      <c r="H4461">
        <v>0</v>
      </c>
      <c r="I4461">
        <v>0</v>
      </c>
      <c r="J4461">
        <v>0</v>
      </c>
      <c r="K4461">
        <v>0</v>
      </c>
      <c r="L4461">
        <v>0</v>
      </c>
      <c r="M4461">
        <v>0</v>
      </c>
    </row>
    <row r="4462" spans="2:13" x14ac:dyDescent="0.2">
      <c r="B4462">
        <v>0</v>
      </c>
      <c r="C4462">
        <v>0</v>
      </c>
      <c r="D4462">
        <v>0</v>
      </c>
      <c r="E4462">
        <v>0</v>
      </c>
      <c r="F4462">
        <v>0</v>
      </c>
      <c r="G4462">
        <v>3333333</v>
      </c>
      <c r="H4462">
        <v>0</v>
      </c>
      <c r="I4462">
        <v>0</v>
      </c>
      <c r="J4462">
        <v>0</v>
      </c>
      <c r="K4462">
        <v>0</v>
      </c>
      <c r="L4462">
        <v>0</v>
      </c>
      <c r="M4462">
        <v>0</v>
      </c>
    </row>
    <row r="4463" spans="2:13" x14ac:dyDescent="0.2">
      <c r="B4463">
        <v>0</v>
      </c>
      <c r="C4463">
        <v>0</v>
      </c>
      <c r="D4463">
        <v>0</v>
      </c>
      <c r="E4463">
        <v>0</v>
      </c>
      <c r="F4463">
        <v>0</v>
      </c>
      <c r="G4463">
        <v>3333333</v>
      </c>
      <c r="H4463">
        <v>0</v>
      </c>
      <c r="I4463">
        <v>0</v>
      </c>
      <c r="J4463">
        <v>0</v>
      </c>
      <c r="K4463">
        <v>0</v>
      </c>
      <c r="L4463">
        <v>0</v>
      </c>
      <c r="M4463">
        <v>0</v>
      </c>
    </row>
    <row r="4464" spans="2:13" x14ac:dyDescent="0.2">
      <c r="B4464">
        <v>0</v>
      </c>
      <c r="C4464">
        <v>0</v>
      </c>
      <c r="D4464">
        <v>0</v>
      </c>
      <c r="E4464">
        <v>0</v>
      </c>
      <c r="F4464">
        <v>0</v>
      </c>
      <c r="G4464">
        <v>3333333</v>
      </c>
      <c r="H4464">
        <v>0</v>
      </c>
      <c r="I4464">
        <v>0</v>
      </c>
      <c r="J4464">
        <v>0</v>
      </c>
      <c r="K4464">
        <v>0</v>
      </c>
      <c r="L4464">
        <v>0</v>
      </c>
      <c r="M4464">
        <v>0</v>
      </c>
    </row>
    <row r="4465" spans="2:13" x14ac:dyDescent="0.2">
      <c r="B4465">
        <v>0</v>
      </c>
      <c r="C4465">
        <v>0</v>
      </c>
      <c r="D4465">
        <v>0</v>
      </c>
      <c r="E4465">
        <v>0</v>
      </c>
      <c r="F4465">
        <v>0</v>
      </c>
      <c r="G4465">
        <v>3333333</v>
      </c>
      <c r="H4465">
        <v>0</v>
      </c>
      <c r="I4465">
        <v>0</v>
      </c>
      <c r="J4465">
        <v>0</v>
      </c>
      <c r="K4465">
        <v>0</v>
      </c>
      <c r="L4465">
        <v>0</v>
      </c>
      <c r="M4465">
        <v>0</v>
      </c>
    </row>
    <row r="4466" spans="2:13" x14ac:dyDescent="0.2">
      <c r="B4466">
        <v>0</v>
      </c>
      <c r="C4466">
        <v>0</v>
      </c>
      <c r="D4466">
        <v>0</v>
      </c>
      <c r="E4466">
        <v>0</v>
      </c>
      <c r="F4466">
        <v>0</v>
      </c>
      <c r="G4466">
        <v>3333333</v>
      </c>
      <c r="H4466">
        <v>0</v>
      </c>
      <c r="I4466">
        <v>0</v>
      </c>
      <c r="J4466">
        <v>0</v>
      </c>
      <c r="K4466">
        <v>0</v>
      </c>
      <c r="L4466">
        <v>0</v>
      </c>
      <c r="M4466">
        <v>0</v>
      </c>
    </row>
    <row r="4467" spans="2:13" x14ac:dyDescent="0.2">
      <c r="B4467">
        <v>0</v>
      </c>
      <c r="C4467">
        <v>0</v>
      </c>
      <c r="D4467">
        <v>0</v>
      </c>
      <c r="E4467">
        <v>0</v>
      </c>
      <c r="F4467">
        <v>0</v>
      </c>
      <c r="G4467">
        <v>3333333</v>
      </c>
      <c r="H4467">
        <v>0</v>
      </c>
      <c r="I4467">
        <v>0</v>
      </c>
      <c r="J4467">
        <v>0</v>
      </c>
      <c r="K4467">
        <v>0</v>
      </c>
      <c r="L4467">
        <v>0</v>
      </c>
      <c r="M4467">
        <v>0</v>
      </c>
    </row>
    <row r="4468" spans="2:13" x14ac:dyDescent="0.2">
      <c r="B4468">
        <v>0</v>
      </c>
      <c r="C4468">
        <v>0</v>
      </c>
      <c r="D4468">
        <v>0</v>
      </c>
      <c r="E4468">
        <v>0</v>
      </c>
      <c r="F4468">
        <v>0</v>
      </c>
      <c r="G4468">
        <v>3333333</v>
      </c>
      <c r="H4468">
        <v>0</v>
      </c>
      <c r="I4468">
        <v>0</v>
      </c>
      <c r="J4468">
        <v>0</v>
      </c>
      <c r="K4468">
        <v>0</v>
      </c>
      <c r="L4468">
        <v>0</v>
      </c>
      <c r="M4468">
        <v>0</v>
      </c>
    </row>
    <row r="4469" spans="2:13" x14ac:dyDescent="0.2">
      <c r="B4469">
        <v>0</v>
      </c>
      <c r="C4469">
        <v>0</v>
      </c>
      <c r="D4469">
        <v>0</v>
      </c>
      <c r="E4469">
        <v>0</v>
      </c>
      <c r="F4469">
        <v>0</v>
      </c>
      <c r="G4469">
        <v>3333333</v>
      </c>
      <c r="H4469">
        <v>0</v>
      </c>
      <c r="I4469">
        <v>0</v>
      </c>
      <c r="J4469">
        <v>0</v>
      </c>
      <c r="K4469">
        <v>0</v>
      </c>
      <c r="L4469">
        <v>0</v>
      </c>
      <c r="M4469">
        <v>0</v>
      </c>
    </row>
    <row r="4470" spans="2:13" x14ac:dyDescent="0.2">
      <c r="B4470">
        <v>0</v>
      </c>
      <c r="C4470">
        <v>0</v>
      </c>
      <c r="D4470">
        <v>0</v>
      </c>
      <c r="E4470">
        <v>0</v>
      </c>
      <c r="F4470">
        <v>0</v>
      </c>
      <c r="G4470">
        <v>3333333</v>
      </c>
      <c r="H4470">
        <v>0</v>
      </c>
      <c r="I4470">
        <v>0</v>
      </c>
      <c r="J4470">
        <v>0</v>
      </c>
      <c r="K4470">
        <v>0</v>
      </c>
      <c r="L4470">
        <v>0</v>
      </c>
      <c r="M4470">
        <v>0</v>
      </c>
    </row>
    <row r="4471" spans="2:13" x14ac:dyDescent="0.2">
      <c r="B4471">
        <v>0</v>
      </c>
      <c r="C4471">
        <v>0</v>
      </c>
      <c r="D4471">
        <v>0</v>
      </c>
      <c r="E4471">
        <v>0</v>
      </c>
      <c r="F4471">
        <v>0</v>
      </c>
      <c r="G4471">
        <v>3333333</v>
      </c>
      <c r="H4471">
        <v>0</v>
      </c>
      <c r="I4471">
        <v>0</v>
      </c>
      <c r="J4471">
        <v>0</v>
      </c>
      <c r="K4471">
        <v>0</v>
      </c>
      <c r="L4471">
        <v>0</v>
      </c>
      <c r="M4471">
        <v>0</v>
      </c>
    </row>
    <row r="4472" spans="2:13" x14ac:dyDescent="0.2">
      <c r="B4472">
        <v>0</v>
      </c>
      <c r="C4472">
        <v>0</v>
      </c>
      <c r="D4472">
        <v>0</v>
      </c>
      <c r="E4472">
        <v>0</v>
      </c>
      <c r="F4472">
        <v>0</v>
      </c>
      <c r="G4472">
        <v>3333333</v>
      </c>
      <c r="H4472">
        <v>0</v>
      </c>
      <c r="I4472">
        <v>0</v>
      </c>
      <c r="J4472">
        <v>0</v>
      </c>
      <c r="K4472">
        <v>0</v>
      </c>
      <c r="L4472">
        <v>0</v>
      </c>
      <c r="M4472">
        <v>0</v>
      </c>
    </row>
    <row r="4473" spans="2:13" x14ac:dyDescent="0.2">
      <c r="B4473">
        <v>0</v>
      </c>
      <c r="C4473">
        <v>0</v>
      </c>
      <c r="D4473">
        <v>0</v>
      </c>
      <c r="E4473">
        <v>0</v>
      </c>
      <c r="F4473">
        <v>0</v>
      </c>
      <c r="G4473">
        <v>3333333</v>
      </c>
      <c r="H4473">
        <v>0</v>
      </c>
      <c r="I4473">
        <v>0</v>
      </c>
      <c r="J4473">
        <v>0</v>
      </c>
      <c r="K4473">
        <v>0</v>
      </c>
      <c r="L4473">
        <v>0</v>
      </c>
      <c r="M4473">
        <v>0</v>
      </c>
    </row>
    <row r="4474" spans="2:13" x14ac:dyDescent="0.2">
      <c r="B4474">
        <v>0</v>
      </c>
      <c r="C4474">
        <v>0</v>
      </c>
      <c r="D4474">
        <v>0</v>
      </c>
      <c r="E4474">
        <v>0</v>
      </c>
      <c r="F4474">
        <v>0</v>
      </c>
      <c r="G4474">
        <v>3333333</v>
      </c>
      <c r="H4474">
        <v>0</v>
      </c>
      <c r="I4474">
        <v>0</v>
      </c>
      <c r="J4474">
        <v>0</v>
      </c>
      <c r="K4474">
        <v>0</v>
      </c>
      <c r="L4474">
        <v>0</v>
      </c>
      <c r="M4474">
        <v>0</v>
      </c>
    </row>
    <row r="4475" spans="2:13" x14ac:dyDescent="0.2">
      <c r="B4475">
        <v>0</v>
      </c>
      <c r="C4475">
        <v>0</v>
      </c>
      <c r="D4475">
        <v>0</v>
      </c>
      <c r="E4475">
        <v>0</v>
      </c>
      <c r="F4475">
        <v>0</v>
      </c>
      <c r="G4475">
        <v>3333333</v>
      </c>
      <c r="H4475">
        <v>0</v>
      </c>
      <c r="I4475">
        <v>0</v>
      </c>
      <c r="J4475">
        <v>0</v>
      </c>
      <c r="K4475">
        <v>0</v>
      </c>
      <c r="L4475">
        <v>0</v>
      </c>
      <c r="M4475">
        <v>0</v>
      </c>
    </row>
    <row r="4476" spans="2:13" x14ac:dyDescent="0.2">
      <c r="B4476">
        <v>0</v>
      </c>
      <c r="C4476">
        <v>0</v>
      </c>
      <c r="D4476">
        <v>0</v>
      </c>
      <c r="E4476">
        <v>0</v>
      </c>
      <c r="F4476">
        <v>0</v>
      </c>
      <c r="G4476">
        <v>3333333</v>
      </c>
      <c r="H4476">
        <v>0</v>
      </c>
      <c r="I4476">
        <v>0</v>
      </c>
      <c r="J4476">
        <v>0</v>
      </c>
      <c r="K4476">
        <v>0</v>
      </c>
      <c r="L4476">
        <v>0</v>
      </c>
      <c r="M4476">
        <v>0</v>
      </c>
    </row>
    <row r="4477" spans="2:13" x14ac:dyDescent="0.2">
      <c r="B4477">
        <v>0</v>
      </c>
      <c r="C4477">
        <v>0</v>
      </c>
      <c r="D4477">
        <v>0</v>
      </c>
      <c r="E4477">
        <v>0</v>
      </c>
      <c r="F4477">
        <v>0</v>
      </c>
      <c r="G4477">
        <v>3333333</v>
      </c>
      <c r="H4477">
        <v>0</v>
      </c>
      <c r="I4477">
        <v>0</v>
      </c>
      <c r="J4477">
        <v>0</v>
      </c>
      <c r="K4477">
        <v>0</v>
      </c>
      <c r="L4477">
        <v>0</v>
      </c>
      <c r="M4477">
        <v>0</v>
      </c>
    </row>
    <row r="4478" spans="2:13" x14ac:dyDescent="0.2">
      <c r="B4478">
        <v>0</v>
      </c>
      <c r="C4478">
        <v>0</v>
      </c>
      <c r="D4478">
        <v>0</v>
      </c>
      <c r="E4478">
        <v>0</v>
      </c>
      <c r="F4478">
        <v>0</v>
      </c>
      <c r="G4478">
        <v>3333333</v>
      </c>
      <c r="H4478">
        <v>0</v>
      </c>
      <c r="I4478">
        <v>0</v>
      </c>
      <c r="J4478">
        <v>0</v>
      </c>
      <c r="K4478">
        <v>0</v>
      </c>
      <c r="L4478">
        <v>0</v>
      </c>
      <c r="M4478">
        <v>0</v>
      </c>
    </row>
    <row r="4479" spans="2:13" x14ac:dyDescent="0.2">
      <c r="B4479">
        <v>0</v>
      </c>
      <c r="C4479">
        <v>0</v>
      </c>
      <c r="D4479">
        <v>0</v>
      </c>
      <c r="E4479">
        <v>0</v>
      </c>
      <c r="F4479">
        <v>0</v>
      </c>
      <c r="G4479">
        <v>3333333</v>
      </c>
      <c r="H4479">
        <v>0</v>
      </c>
      <c r="I4479">
        <v>0</v>
      </c>
      <c r="J4479">
        <v>0</v>
      </c>
      <c r="K4479">
        <v>0</v>
      </c>
      <c r="L4479">
        <v>0</v>
      </c>
      <c r="M4479">
        <v>0</v>
      </c>
    </row>
    <row r="4480" spans="2:13" x14ac:dyDescent="0.2">
      <c r="B4480">
        <v>0</v>
      </c>
      <c r="C4480">
        <v>0</v>
      </c>
      <c r="D4480">
        <v>0</v>
      </c>
      <c r="E4480">
        <v>0</v>
      </c>
      <c r="F4480">
        <v>0</v>
      </c>
      <c r="G4480">
        <v>3333333</v>
      </c>
      <c r="H4480">
        <v>0</v>
      </c>
      <c r="I4480">
        <v>0</v>
      </c>
      <c r="J4480">
        <v>0</v>
      </c>
      <c r="K4480">
        <v>0</v>
      </c>
      <c r="L4480">
        <v>0</v>
      </c>
      <c r="M4480">
        <v>0</v>
      </c>
    </row>
    <row r="4481" spans="2:13" x14ac:dyDescent="0.2">
      <c r="B4481">
        <v>0</v>
      </c>
      <c r="C4481">
        <v>0</v>
      </c>
      <c r="D4481">
        <v>0</v>
      </c>
      <c r="E4481">
        <v>0</v>
      </c>
      <c r="F4481">
        <v>0</v>
      </c>
      <c r="G4481">
        <v>3333333</v>
      </c>
      <c r="H4481">
        <v>0</v>
      </c>
      <c r="I4481">
        <v>0</v>
      </c>
      <c r="J4481">
        <v>0</v>
      </c>
      <c r="K4481">
        <v>0</v>
      </c>
      <c r="L4481">
        <v>0</v>
      </c>
      <c r="M4481">
        <v>0</v>
      </c>
    </row>
    <row r="4482" spans="2:13" x14ac:dyDescent="0.2">
      <c r="B4482">
        <v>0</v>
      </c>
      <c r="C4482">
        <v>0</v>
      </c>
      <c r="D4482">
        <v>0</v>
      </c>
      <c r="E4482">
        <v>0</v>
      </c>
      <c r="F4482">
        <v>0</v>
      </c>
      <c r="G4482">
        <v>3333333</v>
      </c>
      <c r="H4482">
        <v>0</v>
      </c>
      <c r="I4482">
        <v>0</v>
      </c>
      <c r="J4482">
        <v>0</v>
      </c>
      <c r="K4482">
        <v>0</v>
      </c>
      <c r="L4482">
        <v>0</v>
      </c>
      <c r="M4482">
        <v>0</v>
      </c>
    </row>
    <row r="4483" spans="2:13" x14ac:dyDescent="0.2">
      <c r="B4483">
        <v>0</v>
      </c>
      <c r="C4483">
        <v>0</v>
      </c>
      <c r="D4483">
        <v>0</v>
      </c>
      <c r="E4483">
        <v>0</v>
      </c>
      <c r="F4483">
        <v>0</v>
      </c>
      <c r="G4483">
        <v>3333333</v>
      </c>
      <c r="H4483">
        <v>0</v>
      </c>
      <c r="I4483">
        <v>0</v>
      </c>
      <c r="J4483">
        <v>0</v>
      </c>
      <c r="K4483">
        <v>0</v>
      </c>
      <c r="L4483">
        <v>0</v>
      </c>
      <c r="M4483">
        <v>0</v>
      </c>
    </row>
    <row r="4484" spans="2:13" x14ac:dyDescent="0.2">
      <c r="B4484">
        <v>0</v>
      </c>
      <c r="C4484">
        <v>0</v>
      </c>
      <c r="D4484">
        <v>0</v>
      </c>
      <c r="E4484">
        <v>0</v>
      </c>
      <c r="F4484">
        <v>0</v>
      </c>
      <c r="G4484">
        <v>3333333</v>
      </c>
      <c r="H4484">
        <v>0</v>
      </c>
      <c r="I4484">
        <v>0</v>
      </c>
      <c r="J4484">
        <v>0</v>
      </c>
      <c r="K4484">
        <v>0</v>
      </c>
      <c r="L4484">
        <v>0</v>
      </c>
      <c r="M4484">
        <v>0</v>
      </c>
    </row>
    <row r="4485" spans="2:13" x14ac:dyDescent="0.2">
      <c r="B4485">
        <v>0</v>
      </c>
      <c r="C4485">
        <v>0</v>
      </c>
      <c r="D4485">
        <v>0</v>
      </c>
      <c r="E4485">
        <v>0</v>
      </c>
      <c r="F4485">
        <v>0</v>
      </c>
      <c r="G4485">
        <v>3333333</v>
      </c>
      <c r="H4485">
        <v>0</v>
      </c>
      <c r="I4485">
        <v>0</v>
      </c>
      <c r="J4485">
        <v>0</v>
      </c>
      <c r="K4485">
        <v>0</v>
      </c>
      <c r="L4485">
        <v>0</v>
      </c>
      <c r="M4485">
        <v>0</v>
      </c>
    </row>
    <row r="4486" spans="2:13" x14ac:dyDescent="0.2">
      <c r="B4486">
        <v>0</v>
      </c>
      <c r="C4486">
        <v>0</v>
      </c>
      <c r="D4486">
        <v>0</v>
      </c>
      <c r="E4486">
        <v>0</v>
      </c>
      <c r="F4486">
        <v>0</v>
      </c>
      <c r="G4486">
        <v>3333333</v>
      </c>
      <c r="H4486">
        <v>0</v>
      </c>
      <c r="I4486">
        <v>0</v>
      </c>
      <c r="J4486">
        <v>0</v>
      </c>
      <c r="K4486">
        <v>0</v>
      </c>
      <c r="L4486">
        <v>0</v>
      </c>
      <c r="M4486">
        <v>0</v>
      </c>
    </row>
    <row r="4487" spans="2:13" x14ac:dyDescent="0.2">
      <c r="B4487">
        <v>0</v>
      </c>
      <c r="C4487">
        <v>0</v>
      </c>
      <c r="D4487">
        <v>0</v>
      </c>
      <c r="E4487">
        <v>0</v>
      </c>
      <c r="F4487">
        <v>0</v>
      </c>
      <c r="G4487">
        <v>3333333</v>
      </c>
      <c r="H4487">
        <v>0</v>
      </c>
      <c r="I4487">
        <v>0</v>
      </c>
      <c r="J4487">
        <v>0</v>
      </c>
      <c r="K4487">
        <v>0</v>
      </c>
      <c r="L4487">
        <v>0</v>
      </c>
      <c r="M4487">
        <v>0</v>
      </c>
    </row>
    <row r="4488" spans="2:13" x14ac:dyDescent="0.2">
      <c r="B4488">
        <v>0</v>
      </c>
      <c r="C4488" t="str">
        <v>Opening Balance</v>
      </c>
      <c r="D4488">
        <v>0</v>
      </c>
      <c r="E4488">
        <v>0</v>
      </c>
      <c r="F4488">
        <v>0</v>
      </c>
      <c r="G4488">
        <v>0</v>
      </c>
      <c r="H4488">
        <v>0</v>
      </c>
      <c r="I4488">
        <v>0</v>
      </c>
      <c r="J4488">
        <v>0</v>
      </c>
      <c r="K4488">
        <v>0</v>
      </c>
      <c r="L4488">
        <v>0</v>
      </c>
      <c r="M4488">
        <v>0</v>
      </c>
    </row>
    <row r="4489" spans="2:13" x14ac:dyDescent="0.2">
      <c r="B4489">
        <v>0</v>
      </c>
      <c r="C4489" t="str">
        <v>Please ignore this</v>
      </c>
      <c r="D4489" t="str">
        <v>999 Uncategorized expenses</v>
      </c>
      <c r="E4489" t="str">
        <v>999 Uncategorized expenses</v>
      </c>
      <c r="F4489">
        <v>0</v>
      </c>
      <c r="G4489">
        <v>44444444</v>
      </c>
      <c r="H4489">
        <v>0</v>
      </c>
      <c r="I4489">
        <v>0</v>
      </c>
      <c r="J4489">
        <v>0</v>
      </c>
      <c r="K4489">
        <v>0</v>
      </c>
      <c r="L4489">
        <v>0</v>
      </c>
      <c r="M4489">
        <v>0</v>
      </c>
    </row>
    <row r="4490" spans="2:13" x14ac:dyDescent="0.2">
      <c r="B4490">
        <v>0</v>
      </c>
      <c r="C4490">
        <v>0</v>
      </c>
      <c r="D4490">
        <v>0</v>
      </c>
      <c r="E4490">
        <v>0</v>
      </c>
      <c r="F4490">
        <v>0</v>
      </c>
      <c r="G4490">
        <v>44444444</v>
      </c>
      <c r="H4490">
        <v>0</v>
      </c>
      <c r="I4490">
        <v>0</v>
      </c>
      <c r="J4490">
        <v>0</v>
      </c>
      <c r="K4490">
        <v>0</v>
      </c>
      <c r="L4490">
        <v>0</v>
      </c>
      <c r="M4490">
        <v>0</v>
      </c>
    </row>
    <row r="4491" spans="2:13" x14ac:dyDescent="0.2">
      <c r="B4491">
        <v>0</v>
      </c>
      <c r="C4491">
        <v>0</v>
      </c>
      <c r="D4491">
        <v>0</v>
      </c>
      <c r="E4491">
        <v>0</v>
      </c>
      <c r="F4491">
        <v>0</v>
      </c>
      <c r="G4491">
        <v>44444444</v>
      </c>
      <c r="H4491">
        <v>0</v>
      </c>
      <c r="I4491">
        <v>0</v>
      </c>
      <c r="J4491">
        <v>0</v>
      </c>
      <c r="K4491">
        <v>0</v>
      </c>
      <c r="L4491">
        <v>0</v>
      </c>
      <c r="M4491">
        <v>0</v>
      </c>
    </row>
    <row r="4492" spans="2:13" x14ac:dyDescent="0.2">
      <c r="B4492">
        <v>0</v>
      </c>
      <c r="C4492">
        <v>0</v>
      </c>
      <c r="D4492">
        <v>0</v>
      </c>
      <c r="E4492">
        <v>0</v>
      </c>
      <c r="F4492">
        <v>0</v>
      </c>
      <c r="G4492">
        <v>44444444</v>
      </c>
      <c r="H4492">
        <v>0</v>
      </c>
      <c r="I4492">
        <v>0</v>
      </c>
      <c r="J4492">
        <v>0</v>
      </c>
      <c r="K4492">
        <v>0</v>
      </c>
      <c r="L4492">
        <v>0</v>
      </c>
      <c r="M4492">
        <v>0</v>
      </c>
    </row>
    <row r="4493" spans="2:13" x14ac:dyDescent="0.2">
      <c r="B4493">
        <v>0</v>
      </c>
      <c r="C4493">
        <v>0</v>
      </c>
      <c r="D4493">
        <v>0</v>
      </c>
      <c r="E4493">
        <v>0</v>
      </c>
      <c r="F4493">
        <v>0</v>
      </c>
      <c r="G4493">
        <v>44444444</v>
      </c>
      <c r="H4493">
        <v>0</v>
      </c>
      <c r="I4493">
        <v>0</v>
      </c>
      <c r="J4493">
        <v>0</v>
      </c>
      <c r="K4493">
        <v>0</v>
      </c>
      <c r="L4493">
        <v>0</v>
      </c>
      <c r="M4493">
        <v>0</v>
      </c>
    </row>
    <row r="4494" spans="2:13" x14ac:dyDescent="0.2">
      <c r="B4494">
        <v>0</v>
      </c>
      <c r="C4494">
        <v>0</v>
      </c>
      <c r="D4494">
        <v>0</v>
      </c>
      <c r="E4494">
        <v>0</v>
      </c>
      <c r="F4494">
        <v>0</v>
      </c>
      <c r="G4494">
        <v>44444444</v>
      </c>
      <c r="H4494">
        <v>0</v>
      </c>
      <c r="I4494">
        <v>0</v>
      </c>
      <c r="J4494">
        <v>0</v>
      </c>
      <c r="K4494">
        <v>0</v>
      </c>
      <c r="L4494">
        <v>0</v>
      </c>
      <c r="M4494">
        <v>0</v>
      </c>
    </row>
    <row r="4495" spans="2:13" x14ac:dyDescent="0.2">
      <c r="B4495">
        <v>0</v>
      </c>
      <c r="C4495">
        <v>0</v>
      </c>
      <c r="D4495">
        <v>0</v>
      </c>
      <c r="E4495">
        <v>0</v>
      </c>
      <c r="F4495">
        <v>0</v>
      </c>
      <c r="G4495">
        <v>44444444</v>
      </c>
      <c r="H4495">
        <v>0</v>
      </c>
      <c r="I4495">
        <v>0</v>
      </c>
      <c r="J4495">
        <v>0</v>
      </c>
      <c r="K4495">
        <v>0</v>
      </c>
      <c r="L4495">
        <v>0</v>
      </c>
      <c r="M4495">
        <v>0</v>
      </c>
    </row>
    <row r="4496" spans="2:13" x14ac:dyDescent="0.2">
      <c r="B4496">
        <v>0</v>
      </c>
      <c r="C4496">
        <v>0</v>
      </c>
      <c r="D4496">
        <v>0</v>
      </c>
      <c r="E4496">
        <v>0</v>
      </c>
      <c r="F4496">
        <v>0</v>
      </c>
      <c r="G4496">
        <v>44444444</v>
      </c>
      <c r="H4496">
        <v>0</v>
      </c>
      <c r="I4496">
        <v>0</v>
      </c>
      <c r="J4496">
        <v>0</v>
      </c>
      <c r="K4496">
        <v>0</v>
      </c>
      <c r="L4496">
        <v>0</v>
      </c>
      <c r="M4496">
        <v>0</v>
      </c>
    </row>
    <row r="4497" spans="2:13" x14ac:dyDescent="0.2">
      <c r="B4497">
        <v>0</v>
      </c>
      <c r="C4497">
        <v>0</v>
      </c>
      <c r="D4497">
        <v>0</v>
      </c>
      <c r="E4497">
        <v>0</v>
      </c>
      <c r="F4497">
        <v>0</v>
      </c>
      <c r="G4497">
        <v>44444444</v>
      </c>
      <c r="H4497">
        <v>0</v>
      </c>
      <c r="I4497">
        <v>0</v>
      </c>
      <c r="J4497">
        <v>0</v>
      </c>
      <c r="K4497">
        <v>0</v>
      </c>
      <c r="L4497">
        <v>0</v>
      </c>
      <c r="M4497">
        <v>0</v>
      </c>
    </row>
    <row r="4498" spans="2:13" x14ac:dyDescent="0.2">
      <c r="B4498">
        <v>0</v>
      </c>
      <c r="C4498">
        <v>0</v>
      </c>
      <c r="D4498">
        <v>0</v>
      </c>
      <c r="E4498">
        <v>0</v>
      </c>
      <c r="F4498">
        <v>0</v>
      </c>
      <c r="G4498">
        <v>44444444</v>
      </c>
      <c r="H4498">
        <v>0</v>
      </c>
      <c r="I4498">
        <v>0</v>
      </c>
      <c r="J4498">
        <v>0</v>
      </c>
      <c r="K4498">
        <v>0</v>
      </c>
      <c r="L4498">
        <v>0</v>
      </c>
      <c r="M4498">
        <v>0</v>
      </c>
    </row>
    <row r="4499" spans="2:13" x14ac:dyDescent="0.2">
      <c r="B4499">
        <v>0</v>
      </c>
      <c r="C4499">
        <v>0</v>
      </c>
      <c r="D4499">
        <v>0</v>
      </c>
      <c r="E4499">
        <v>0</v>
      </c>
      <c r="F4499">
        <v>0</v>
      </c>
      <c r="G4499">
        <v>44444444</v>
      </c>
      <c r="H4499">
        <v>0</v>
      </c>
      <c r="I4499">
        <v>0</v>
      </c>
      <c r="J4499">
        <v>0</v>
      </c>
      <c r="K4499">
        <v>0</v>
      </c>
      <c r="L4499">
        <v>0</v>
      </c>
      <c r="M4499">
        <v>0</v>
      </c>
    </row>
    <row r="4500" spans="2:13" x14ac:dyDescent="0.2">
      <c r="B4500">
        <v>0</v>
      </c>
      <c r="C4500">
        <v>0</v>
      </c>
      <c r="D4500">
        <v>0</v>
      </c>
      <c r="E4500">
        <v>0</v>
      </c>
      <c r="F4500">
        <v>0</v>
      </c>
      <c r="G4500">
        <v>44444444</v>
      </c>
      <c r="H4500">
        <v>0</v>
      </c>
      <c r="I4500">
        <v>0</v>
      </c>
      <c r="J4500">
        <v>0</v>
      </c>
      <c r="K4500">
        <v>0</v>
      </c>
      <c r="L4500">
        <v>0</v>
      </c>
      <c r="M4500">
        <v>0</v>
      </c>
    </row>
    <row r="4501" spans="2:13" x14ac:dyDescent="0.2">
      <c r="B4501">
        <v>0</v>
      </c>
      <c r="C4501">
        <v>0</v>
      </c>
      <c r="D4501">
        <v>0</v>
      </c>
      <c r="E4501">
        <v>0</v>
      </c>
      <c r="F4501">
        <v>0</v>
      </c>
      <c r="G4501">
        <v>44444444</v>
      </c>
      <c r="H4501">
        <v>0</v>
      </c>
      <c r="I4501">
        <v>0</v>
      </c>
      <c r="J4501">
        <v>0</v>
      </c>
      <c r="K4501">
        <v>0</v>
      </c>
      <c r="L4501">
        <v>0</v>
      </c>
      <c r="M4501">
        <v>0</v>
      </c>
    </row>
    <row r="4502" spans="2:13" x14ac:dyDescent="0.2">
      <c r="B4502">
        <v>0</v>
      </c>
      <c r="C4502">
        <v>0</v>
      </c>
      <c r="D4502">
        <v>0</v>
      </c>
      <c r="E4502">
        <v>0</v>
      </c>
      <c r="F4502">
        <v>0</v>
      </c>
      <c r="G4502">
        <v>44444444</v>
      </c>
      <c r="H4502">
        <v>0</v>
      </c>
      <c r="I4502">
        <v>0</v>
      </c>
      <c r="J4502">
        <v>0</v>
      </c>
      <c r="K4502">
        <v>0</v>
      </c>
      <c r="L4502">
        <v>0</v>
      </c>
      <c r="M4502">
        <v>0</v>
      </c>
    </row>
    <row r="4503" spans="2:13" x14ac:dyDescent="0.2">
      <c r="B4503">
        <v>0</v>
      </c>
      <c r="C4503">
        <v>0</v>
      </c>
      <c r="D4503">
        <v>0</v>
      </c>
      <c r="E4503">
        <v>0</v>
      </c>
      <c r="F4503">
        <v>0</v>
      </c>
      <c r="G4503">
        <v>44444444</v>
      </c>
      <c r="H4503">
        <v>0</v>
      </c>
      <c r="I4503">
        <v>0</v>
      </c>
      <c r="J4503">
        <v>0</v>
      </c>
      <c r="K4503">
        <v>0</v>
      </c>
      <c r="L4503">
        <v>0</v>
      </c>
      <c r="M4503">
        <v>0</v>
      </c>
    </row>
    <row r="4504" spans="2:13" x14ac:dyDescent="0.2">
      <c r="B4504">
        <v>0</v>
      </c>
      <c r="C4504">
        <v>0</v>
      </c>
      <c r="D4504">
        <v>0</v>
      </c>
      <c r="E4504">
        <v>0</v>
      </c>
      <c r="F4504">
        <v>0</v>
      </c>
      <c r="G4504">
        <v>44444444</v>
      </c>
      <c r="H4504">
        <v>0</v>
      </c>
      <c r="I4504">
        <v>0</v>
      </c>
      <c r="J4504">
        <v>0</v>
      </c>
      <c r="K4504">
        <v>0</v>
      </c>
      <c r="L4504">
        <v>0</v>
      </c>
      <c r="M4504">
        <v>0</v>
      </c>
    </row>
    <row r="4505" spans="2:13" x14ac:dyDescent="0.2">
      <c r="B4505">
        <v>0</v>
      </c>
      <c r="C4505">
        <v>0</v>
      </c>
      <c r="D4505">
        <v>0</v>
      </c>
      <c r="E4505">
        <v>0</v>
      </c>
      <c r="F4505">
        <v>0</v>
      </c>
      <c r="G4505">
        <v>44444444</v>
      </c>
      <c r="H4505">
        <v>0</v>
      </c>
      <c r="I4505">
        <v>0</v>
      </c>
      <c r="J4505">
        <v>0</v>
      </c>
      <c r="K4505">
        <v>0</v>
      </c>
      <c r="L4505">
        <v>0</v>
      </c>
      <c r="M4505">
        <v>0</v>
      </c>
    </row>
    <row r="4506" spans="2:13" x14ac:dyDescent="0.2">
      <c r="B4506">
        <v>0</v>
      </c>
      <c r="C4506">
        <v>0</v>
      </c>
      <c r="D4506">
        <v>0</v>
      </c>
      <c r="E4506">
        <v>0</v>
      </c>
      <c r="F4506">
        <v>0</v>
      </c>
      <c r="G4506">
        <v>44444444</v>
      </c>
      <c r="H4506">
        <v>0</v>
      </c>
      <c r="I4506">
        <v>0</v>
      </c>
      <c r="J4506">
        <v>0</v>
      </c>
      <c r="K4506">
        <v>0</v>
      </c>
      <c r="L4506">
        <v>0</v>
      </c>
      <c r="M4506">
        <v>0</v>
      </c>
    </row>
    <row r="4507" spans="2:13" x14ac:dyDescent="0.2">
      <c r="B4507">
        <v>0</v>
      </c>
      <c r="C4507">
        <v>0</v>
      </c>
      <c r="D4507">
        <v>0</v>
      </c>
      <c r="E4507">
        <v>0</v>
      </c>
      <c r="F4507">
        <v>0</v>
      </c>
      <c r="G4507">
        <v>44444444</v>
      </c>
      <c r="H4507">
        <v>0</v>
      </c>
      <c r="I4507">
        <v>0</v>
      </c>
      <c r="J4507">
        <v>0</v>
      </c>
      <c r="K4507">
        <v>0</v>
      </c>
      <c r="L4507">
        <v>0</v>
      </c>
      <c r="M4507">
        <v>0</v>
      </c>
    </row>
    <row r="4508" spans="2:13" x14ac:dyDescent="0.2">
      <c r="B4508">
        <v>0</v>
      </c>
      <c r="C4508">
        <v>0</v>
      </c>
      <c r="D4508">
        <v>0</v>
      </c>
      <c r="E4508">
        <v>0</v>
      </c>
      <c r="F4508">
        <v>0</v>
      </c>
      <c r="G4508">
        <v>44444444</v>
      </c>
      <c r="H4508">
        <v>0</v>
      </c>
      <c r="I4508">
        <v>0</v>
      </c>
      <c r="J4508">
        <v>0</v>
      </c>
      <c r="K4508">
        <v>0</v>
      </c>
      <c r="L4508">
        <v>0</v>
      </c>
      <c r="M4508">
        <v>0</v>
      </c>
    </row>
    <row r="4509" spans="2:13" x14ac:dyDescent="0.2">
      <c r="B4509">
        <v>0</v>
      </c>
      <c r="C4509">
        <v>0</v>
      </c>
      <c r="D4509">
        <v>0</v>
      </c>
      <c r="E4509">
        <v>0</v>
      </c>
      <c r="F4509">
        <v>0</v>
      </c>
      <c r="G4509">
        <v>44444444</v>
      </c>
      <c r="H4509">
        <v>0</v>
      </c>
      <c r="I4509">
        <v>0</v>
      </c>
      <c r="J4509">
        <v>0</v>
      </c>
      <c r="K4509">
        <v>0</v>
      </c>
      <c r="L4509">
        <v>0</v>
      </c>
      <c r="M4509">
        <v>0</v>
      </c>
    </row>
    <row r="4510" spans="2:13" x14ac:dyDescent="0.2">
      <c r="B4510">
        <v>0</v>
      </c>
      <c r="C4510">
        <v>0</v>
      </c>
      <c r="D4510">
        <v>0</v>
      </c>
      <c r="E4510">
        <v>0</v>
      </c>
      <c r="F4510">
        <v>0</v>
      </c>
      <c r="G4510">
        <v>44444444</v>
      </c>
      <c r="H4510">
        <v>0</v>
      </c>
      <c r="I4510">
        <v>0</v>
      </c>
      <c r="J4510">
        <v>0</v>
      </c>
      <c r="K4510">
        <v>0</v>
      </c>
      <c r="L4510">
        <v>0</v>
      </c>
      <c r="M4510">
        <v>0</v>
      </c>
    </row>
    <row r="4511" spans="2:13" x14ac:dyDescent="0.2">
      <c r="B4511">
        <v>0</v>
      </c>
      <c r="C4511">
        <v>0</v>
      </c>
      <c r="D4511">
        <v>0</v>
      </c>
      <c r="E4511">
        <v>0</v>
      </c>
      <c r="F4511">
        <v>0</v>
      </c>
      <c r="G4511">
        <v>44444444</v>
      </c>
      <c r="H4511">
        <v>0</v>
      </c>
      <c r="I4511">
        <v>0</v>
      </c>
      <c r="J4511">
        <v>0</v>
      </c>
      <c r="K4511">
        <v>0</v>
      </c>
      <c r="L4511">
        <v>0</v>
      </c>
      <c r="M4511">
        <v>0</v>
      </c>
    </row>
    <row r="4512" spans="2:13" x14ac:dyDescent="0.2">
      <c r="B4512">
        <v>0</v>
      </c>
      <c r="C4512">
        <v>0</v>
      </c>
      <c r="D4512">
        <v>0</v>
      </c>
      <c r="E4512">
        <v>0</v>
      </c>
      <c r="F4512">
        <v>0</v>
      </c>
      <c r="G4512">
        <v>44444444</v>
      </c>
      <c r="H4512">
        <v>0</v>
      </c>
      <c r="I4512">
        <v>0</v>
      </c>
      <c r="J4512">
        <v>0</v>
      </c>
      <c r="K4512">
        <v>0</v>
      </c>
      <c r="L4512">
        <v>0</v>
      </c>
      <c r="M4512">
        <v>0</v>
      </c>
    </row>
    <row r="4513" spans="2:13" x14ac:dyDescent="0.2">
      <c r="B4513">
        <v>0</v>
      </c>
      <c r="C4513">
        <v>0</v>
      </c>
      <c r="D4513">
        <v>0</v>
      </c>
      <c r="E4513">
        <v>0</v>
      </c>
      <c r="F4513">
        <v>0</v>
      </c>
      <c r="G4513">
        <v>44444444</v>
      </c>
      <c r="H4513">
        <v>0</v>
      </c>
      <c r="I4513">
        <v>0</v>
      </c>
      <c r="J4513">
        <v>0</v>
      </c>
      <c r="K4513">
        <v>0</v>
      </c>
      <c r="L4513">
        <v>0</v>
      </c>
      <c r="M4513">
        <v>0</v>
      </c>
    </row>
    <row r="4514" spans="2:13" x14ac:dyDescent="0.2">
      <c r="B4514">
        <v>0</v>
      </c>
      <c r="C4514">
        <v>0</v>
      </c>
      <c r="D4514">
        <v>0</v>
      </c>
      <c r="E4514">
        <v>0</v>
      </c>
      <c r="F4514">
        <v>0</v>
      </c>
      <c r="G4514">
        <v>44444444</v>
      </c>
      <c r="H4514">
        <v>0</v>
      </c>
      <c r="I4514">
        <v>0</v>
      </c>
      <c r="J4514">
        <v>0</v>
      </c>
      <c r="K4514">
        <v>0</v>
      </c>
      <c r="L4514">
        <v>0</v>
      </c>
      <c r="M4514">
        <v>0</v>
      </c>
    </row>
    <row r="4515" spans="2:13" x14ac:dyDescent="0.2">
      <c r="B4515">
        <v>0</v>
      </c>
      <c r="C4515">
        <v>0</v>
      </c>
      <c r="D4515">
        <v>0</v>
      </c>
      <c r="E4515">
        <v>0</v>
      </c>
      <c r="F4515">
        <v>0</v>
      </c>
      <c r="G4515">
        <v>44444444</v>
      </c>
      <c r="H4515">
        <v>0</v>
      </c>
      <c r="I4515">
        <v>0</v>
      </c>
      <c r="J4515">
        <v>0</v>
      </c>
      <c r="K4515">
        <v>0</v>
      </c>
      <c r="L4515">
        <v>0</v>
      </c>
      <c r="M4515">
        <v>0</v>
      </c>
    </row>
    <row r="4516" spans="2:13" x14ac:dyDescent="0.2">
      <c r="B4516">
        <v>0</v>
      </c>
      <c r="C4516">
        <v>0</v>
      </c>
      <c r="D4516">
        <v>0</v>
      </c>
      <c r="E4516">
        <v>0</v>
      </c>
      <c r="F4516">
        <v>0</v>
      </c>
      <c r="G4516">
        <v>44444444</v>
      </c>
      <c r="H4516">
        <v>0</v>
      </c>
      <c r="I4516">
        <v>0</v>
      </c>
      <c r="J4516">
        <v>0</v>
      </c>
      <c r="K4516">
        <v>0</v>
      </c>
      <c r="L4516">
        <v>0</v>
      </c>
      <c r="M4516">
        <v>0</v>
      </c>
    </row>
    <row r="4517" spans="2:13" x14ac:dyDescent="0.2">
      <c r="B4517">
        <v>0</v>
      </c>
      <c r="C4517">
        <v>0</v>
      </c>
      <c r="D4517">
        <v>0</v>
      </c>
      <c r="E4517">
        <v>0</v>
      </c>
      <c r="F4517">
        <v>0</v>
      </c>
      <c r="G4517">
        <v>44444444</v>
      </c>
      <c r="H4517">
        <v>0</v>
      </c>
      <c r="I4517">
        <v>0</v>
      </c>
      <c r="J4517">
        <v>0</v>
      </c>
      <c r="K4517">
        <v>0</v>
      </c>
      <c r="L4517">
        <v>0</v>
      </c>
      <c r="M4517">
        <v>0</v>
      </c>
    </row>
    <row r="4518" spans="2:13" x14ac:dyDescent="0.2">
      <c r="B4518">
        <v>0</v>
      </c>
      <c r="C4518">
        <v>0</v>
      </c>
      <c r="D4518">
        <v>0</v>
      </c>
      <c r="E4518">
        <v>0</v>
      </c>
      <c r="F4518">
        <v>0</v>
      </c>
      <c r="G4518">
        <v>44444444</v>
      </c>
      <c r="H4518">
        <v>0</v>
      </c>
      <c r="I4518">
        <v>0</v>
      </c>
      <c r="J4518">
        <v>0</v>
      </c>
      <c r="K4518">
        <v>0</v>
      </c>
      <c r="L4518">
        <v>0</v>
      </c>
      <c r="M4518">
        <v>0</v>
      </c>
    </row>
    <row r="4519" spans="2:13" x14ac:dyDescent="0.2">
      <c r="B4519">
        <v>0</v>
      </c>
      <c r="C4519">
        <v>0</v>
      </c>
      <c r="D4519">
        <v>0</v>
      </c>
      <c r="E4519">
        <v>0</v>
      </c>
      <c r="F4519">
        <v>0</v>
      </c>
      <c r="G4519">
        <v>44444444</v>
      </c>
      <c r="H4519">
        <v>0</v>
      </c>
      <c r="I4519">
        <v>0</v>
      </c>
      <c r="J4519">
        <v>0</v>
      </c>
      <c r="K4519">
        <v>0</v>
      </c>
      <c r="L4519">
        <v>0</v>
      </c>
      <c r="M4519">
        <v>0</v>
      </c>
    </row>
    <row r="4520" spans="2:13" x14ac:dyDescent="0.2">
      <c r="B4520">
        <v>0</v>
      </c>
      <c r="C4520">
        <v>0</v>
      </c>
      <c r="D4520">
        <v>0</v>
      </c>
      <c r="E4520">
        <v>0</v>
      </c>
      <c r="F4520">
        <v>0</v>
      </c>
      <c r="G4520">
        <v>44444444</v>
      </c>
      <c r="H4520">
        <v>0</v>
      </c>
      <c r="I4520">
        <v>0</v>
      </c>
      <c r="J4520">
        <v>0</v>
      </c>
      <c r="K4520">
        <v>0</v>
      </c>
      <c r="L4520">
        <v>0</v>
      </c>
      <c r="M4520">
        <v>0</v>
      </c>
    </row>
    <row r="4521" spans="2:13" x14ac:dyDescent="0.2">
      <c r="B4521">
        <v>0</v>
      </c>
      <c r="C4521">
        <v>0</v>
      </c>
      <c r="D4521">
        <v>0</v>
      </c>
      <c r="E4521">
        <v>0</v>
      </c>
      <c r="F4521">
        <v>0</v>
      </c>
      <c r="G4521">
        <v>44444444</v>
      </c>
      <c r="H4521">
        <v>0</v>
      </c>
      <c r="I4521">
        <v>0</v>
      </c>
      <c r="J4521">
        <v>0</v>
      </c>
      <c r="K4521">
        <v>0</v>
      </c>
      <c r="L4521">
        <v>0</v>
      </c>
      <c r="M4521">
        <v>0</v>
      </c>
    </row>
    <row r="4522" spans="2:13" x14ac:dyDescent="0.2">
      <c r="B4522">
        <v>0</v>
      </c>
      <c r="C4522">
        <v>0</v>
      </c>
      <c r="D4522">
        <v>0</v>
      </c>
      <c r="E4522">
        <v>0</v>
      </c>
      <c r="F4522">
        <v>0</v>
      </c>
      <c r="G4522">
        <v>44444444</v>
      </c>
      <c r="H4522">
        <v>0</v>
      </c>
      <c r="I4522">
        <v>0</v>
      </c>
      <c r="J4522">
        <v>0</v>
      </c>
      <c r="K4522">
        <v>0</v>
      </c>
      <c r="L4522">
        <v>0</v>
      </c>
      <c r="M4522">
        <v>0</v>
      </c>
    </row>
    <row r="4523" spans="2:13" x14ac:dyDescent="0.2">
      <c r="B4523">
        <v>0</v>
      </c>
      <c r="C4523">
        <v>0</v>
      </c>
      <c r="D4523">
        <v>0</v>
      </c>
      <c r="E4523">
        <v>0</v>
      </c>
      <c r="F4523">
        <v>0</v>
      </c>
      <c r="G4523">
        <v>44444444</v>
      </c>
      <c r="H4523">
        <v>0</v>
      </c>
      <c r="I4523">
        <v>0</v>
      </c>
      <c r="J4523">
        <v>0</v>
      </c>
      <c r="K4523">
        <v>0</v>
      </c>
      <c r="L4523">
        <v>0</v>
      </c>
      <c r="M4523">
        <v>0</v>
      </c>
    </row>
    <row r="4524" spans="2:13" x14ac:dyDescent="0.2">
      <c r="B4524">
        <v>0</v>
      </c>
      <c r="C4524">
        <v>0</v>
      </c>
      <c r="D4524">
        <v>0</v>
      </c>
      <c r="E4524">
        <v>0</v>
      </c>
      <c r="F4524">
        <v>0</v>
      </c>
      <c r="G4524">
        <v>44444444</v>
      </c>
      <c r="H4524">
        <v>0</v>
      </c>
      <c r="I4524">
        <v>0</v>
      </c>
      <c r="J4524">
        <v>0</v>
      </c>
      <c r="K4524">
        <v>0</v>
      </c>
      <c r="L4524">
        <v>0</v>
      </c>
      <c r="M4524">
        <v>0</v>
      </c>
    </row>
    <row r="4525" spans="2:13" x14ac:dyDescent="0.2">
      <c r="B4525">
        <v>0</v>
      </c>
      <c r="C4525">
        <v>0</v>
      </c>
      <c r="D4525">
        <v>0</v>
      </c>
      <c r="E4525">
        <v>0</v>
      </c>
      <c r="F4525">
        <v>0</v>
      </c>
      <c r="G4525">
        <v>44444444</v>
      </c>
      <c r="H4525">
        <v>0</v>
      </c>
      <c r="I4525">
        <v>0</v>
      </c>
      <c r="J4525">
        <v>0</v>
      </c>
      <c r="K4525">
        <v>0</v>
      </c>
      <c r="L4525">
        <v>0</v>
      </c>
      <c r="M4525">
        <v>0</v>
      </c>
    </row>
    <row r="4526" spans="2:13" x14ac:dyDescent="0.2">
      <c r="B4526">
        <v>0</v>
      </c>
      <c r="C4526">
        <v>0</v>
      </c>
      <c r="D4526">
        <v>0</v>
      </c>
      <c r="E4526">
        <v>0</v>
      </c>
      <c r="F4526">
        <v>0</v>
      </c>
      <c r="G4526">
        <v>44444444</v>
      </c>
      <c r="H4526">
        <v>0</v>
      </c>
      <c r="I4526">
        <v>0</v>
      </c>
      <c r="J4526">
        <v>0</v>
      </c>
      <c r="K4526">
        <v>0</v>
      </c>
      <c r="L4526">
        <v>0</v>
      </c>
      <c r="M4526">
        <v>0</v>
      </c>
    </row>
    <row r="4527" spans="2:13" x14ac:dyDescent="0.2">
      <c r="B4527">
        <v>0</v>
      </c>
      <c r="C4527">
        <v>0</v>
      </c>
      <c r="D4527">
        <v>0</v>
      </c>
      <c r="E4527">
        <v>0</v>
      </c>
      <c r="F4527">
        <v>0</v>
      </c>
      <c r="G4527">
        <v>44444444</v>
      </c>
      <c r="H4527">
        <v>0</v>
      </c>
      <c r="I4527">
        <v>0</v>
      </c>
      <c r="J4527">
        <v>0</v>
      </c>
      <c r="K4527">
        <v>0</v>
      </c>
      <c r="L4527">
        <v>0</v>
      </c>
      <c r="M4527">
        <v>0</v>
      </c>
    </row>
    <row r="4528" spans="2:13" x14ac:dyDescent="0.2">
      <c r="B4528">
        <v>0</v>
      </c>
      <c r="C4528">
        <v>0</v>
      </c>
      <c r="D4528">
        <v>0</v>
      </c>
      <c r="E4528">
        <v>0</v>
      </c>
      <c r="F4528">
        <v>0</v>
      </c>
      <c r="G4528">
        <v>44444444</v>
      </c>
      <c r="H4528">
        <v>0</v>
      </c>
      <c r="I4528">
        <v>0</v>
      </c>
      <c r="J4528">
        <v>0</v>
      </c>
      <c r="K4528">
        <v>0</v>
      </c>
      <c r="L4528">
        <v>0</v>
      </c>
      <c r="M4528">
        <v>0</v>
      </c>
    </row>
    <row r="4529" spans="2:13" x14ac:dyDescent="0.2">
      <c r="B4529">
        <v>0</v>
      </c>
      <c r="C4529">
        <v>0</v>
      </c>
      <c r="D4529">
        <v>0</v>
      </c>
      <c r="E4529">
        <v>0</v>
      </c>
      <c r="F4529">
        <v>0</v>
      </c>
      <c r="G4529">
        <v>44444444</v>
      </c>
      <c r="H4529">
        <v>0</v>
      </c>
      <c r="I4529">
        <v>0</v>
      </c>
      <c r="J4529">
        <v>0</v>
      </c>
      <c r="K4529">
        <v>0</v>
      </c>
      <c r="L4529">
        <v>0</v>
      </c>
      <c r="M4529">
        <v>0</v>
      </c>
    </row>
    <row r="4530" spans="2:13" x14ac:dyDescent="0.2">
      <c r="B4530">
        <v>0</v>
      </c>
      <c r="C4530">
        <v>0</v>
      </c>
      <c r="D4530">
        <v>0</v>
      </c>
      <c r="E4530">
        <v>0</v>
      </c>
      <c r="F4530">
        <v>0</v>
      </c>
      <c r="G4530">
        <v>44444444</v>
      </c>
      <c r="H4530">
        <v>0</v>
      </c>
      <c r="I4530">
        <v>0</v>
      </c>
      <c r="J4530">
        <v>0</v>
      </c>
      <c r="K4530">
        <v>0</v>
      </c>
      <c r="L4530">
        <v>0</v>
      </c>
      <c r="M4530">
        <v>0</v>
      </c>
    </row>
    <row r="4531" spans="2:13" x14ac:dyDescent="0.2">
      <c r="B4531">
        <v>0</v>
      </c>
      <c r="C4531">
        <v>0</v>
      </c>
      <c r="D4531">
        <v>0</v>
      </c>
      <c r="E4531">
        <v>0</v>
      </c>
      <c r="F4531">
        <v>0</v>
      </c>
      <c r="G4531">
        <v>44444444</v>
      </c>
      <c r="H4531">
        <v>0</v>
      </c>
      <c r="I4531">
        <v>0</v>
      </c>
      <c r="J4531">
        <v>0</v>
      </c>
      <c r="K4531">
        <v>0</v>
      </c>
      <c r="L4531">
        <v>0</v>
      </c>
      <c r="M4531">
        <v>0</v>
      </c>
    </row>
    <row r="4532" spans="2:13" x14ac:dyDescent="0.2">
      <c r="B4532">
        <v>0</v>
      </c>
      <c r="C4532">
        <v>0</v>
      </c>
      <c r="D4532">
        <v>0</v>
      </c>
      <c r="E4532">
        <v>0</v>
      </c>
      <c r="F4532">
        <v>0</v>
      </c>
      <c r="G4532">
        <v>44444444</v>
      </c>
      <c r="H4532">
        <v>0</v>
      </c>
      <c r="I4532">
        <v>0</v>
      </c>
      <c r="J4532">
        <v>0</v>
      </c>
      <c r="K4532">
        <v>0</v>
      </c>
      <c r="L4532">
        <v>0</v>
      </c>
      <c r="M4532">
        <v>0</v>
      </c>
    </row>
    <row r="4533" spans="2:13" x14ac:dyDescent="0.2">
      <c r="B4533">
        <v>0</v>
      </c>
      <c r="C4533">
        <v>0</v>
      </c>
      <c r="D4533">
        <v>0</v>
      </c>
      <c r="E4533">
        <v>0</v>
      </c>
      <c r="F4533">
        <v>0</v>
      </c>
      <c r="G4533">
        <v>44444444</v>
      </c>
      <c r="H4533">
        <v>0</v>
      </c>
      <c r="I4533">
        <v>0</v>
      </c>
      <c r="J4533">
        <v>0</v>
      </c>
      <c r="K4533">
        <v>0</v>
      </c>
      <c r="L4533">
        <v>0</v>
      </c>
      <c r="M4533">
        <v>0</v>
      </c>
    </row>
    <row r="4534" spans="2:13" x14ac:dyDescent="0.2">
      <c r="B4534">
        <v>0</v>
      </c>
      <c r="C4534">
        <v>0</v>
      </c>
      <c r="D4534">
        <v>0</v>
      </c>
      <c r="E4534">
        <v>0</v>
      </c>
      <c r="F4534">
        <v>0</v>
      </c>
      <c r="G4534">
        <v>44444444</v>
      </c>
      <c r="H4534">
        <v>0</v>
      </c>
      <c r="I4534">
        <v>0</v>
      </c>
      <c r="J4534">
        <v>0</v>
      </c>
      <c r="K4534">
        <v>0</v>
      </c>
      <c r="L4534">
        <v>0</v>
      </c>
      <c r="M4534">
        <v>0</v>
      </c>
    </row>
    <row r="4535" spans="2:13" x14ac:dyDescent="0.2">
      <c r="B4535">
        <v>0</v>
      </c>
      <c r="C4535">
        <v>0</v>
      </c>
      <c r="D4535">
        <v>0</v>
      </c>
      <c r="E4535">
        <v>0</v>
      </c>
      <c r="F4535">
        <v>0</v>
      </c>
      <c r="G4535">
        <v>44444444</v>
      </c>
      <c r="H4535">
        <v>0</v>
      </c>
      <c r="I4535">
        <v>0</v>
      </c>
      <c r="J4535">
        <v>0</v>
      </c>
      <c r="K4535">
        <v>0</v>
      </c>
      <c r="L4535">
        <v>0</v>
      </c>
      <c r="M4535">
        <v>0</v>
      </c>
    </row>
    <row r="4536" spans="2:13" x14ac:dyDescent="0.2">
      <c r="B4536">
        <v>0</v>
      </c>
      <c r="C4536">
        <v>0</v>
      </c>
      <c r="D4536">
        <v>0</v>
      </c>
      <c r="E4536">
        <v>0</v>
      </c>
      <c r="F4536">
        <v>0</v>
      </c>
      <c r="G4536">
        <v>44444444</v>
      </c>
      <c r="H4536">
        <v>0</v>
      </c>
      <c r="I4536">
        <v>0</v>
      </c>
      <c r="J4536">
        <v>0</v>
      </c>
      <c r="K4536">
        <v>0</v>
      </c>
      <c r="L4536">
        <v>0</v>
      </c>
      <c r="M4536">
        <v>0</v>
      </c>
    </row>
    <row r="4537" spans="2:13" x14ac:dyDescent="0.2">
      <c r="B4537">
        <v>0</v>
      </c>
      <c r="C4537">
        <v>0</v>
      </c>
      <c r="D4537">
        <v>0</v>
      </c>
      <c r="E4537">
        <v>0</v>
      </c>
      <c r="F4537">
        <v>0</v>
      </c>
      <c r="G4537">
        <v>44444444</v>
      </c>
      <c r="H4537">
        <v>0</v>
      </c>
      <c r="I4537">
        <v>0</v>
      </c>
      <c r="J4537">
        <v>0</v>
      </c>
      <c r="K4537">
        <v>0</v>
      </c>
      <c r="L4537">
        <v>0</v>
      </c>
      <c r="M4537">
        <v>0</v>
      </c>
    </row>
    <row r="4538" spans="2:13" x14ac:dyDescent="0.2">
      <c r="B4538">
        <v>0</v>
      </c>
      <c r="C4538">
        <v>0</v>
      </c>
      <c r="D4538">
        <v>0</v>
      </c>
      <c r="E4538">
        <v>0</v>
      </c>
      <c r="F4538">
        <v>0</v>
      </c>
      <c r="G4538">
        <v>44444444</v>
      </c>
      <c r="H4538">
        <v>0</v>
      </c>
      <c r="I4538">
        <v>0</v>
      </c>
      <c r="J4538">
        <v>0</v>
      </c>
      <c r="K4538">
        <v>0</v>
      </c>
      <c r="L4538">
        <v>0</v>
      </c>
      <c r="M4538">
        <v>0</v>
      </c>
    </row>
    <row r="4539" spans="2:13" x14ac:dyDescent="0.2">
      <c r="B4539">
        <v>0</v>
      </c>
      <c r="C4539">
        <v>0</v>
      </c>
      <c r="D4539">
        <v>0</v>
      </c>
      <c r="E4539">
        <v>0</v>
      </c>
      <c r="F4539">
        <v>0</v>
      </c>
      <c r="G4539">
        <v>44444444</v>
      </c>
      <c r="H4539">
        <v>0</v>
      </c>
      <c r="I4539">
        <v>0</v>
      </c>
      <c r="J4539">
        <v>0</v>
      </c>
      <c r="K4539">
        <v>0</v>
      </c>
      <c r="L4539">
        <v>0</v>
      </c>
      <c r="M4539">
        <v>0</v>
      </c>
    </row>
    <row r="4540" spans="2:13" x14ac:dyDescent="0.2">
      <c r="B4540">
        <v>0</v>
      </c>
      <c r="C4540">
        <v>0</v>
      </c>
      <c r="D4540">
        <v>0</v>
      </c>
      <c r="E4540">
        <v>0</v>
      </c>
      <c r="F4540">
        <v>0</v>
      </c>
      <c r="G4540">
        <v>44444444</v>
      </c>
      <c r="H4540">
        <v>0</v>
      </c>
      <c r="I4540">
        <v>0</v>
      </c>
      <c r="J4540">
        <v>0</v>
      </c>
      <c r="K4540">
        <v>0</v>
      </c>
      <c r="L4540">
        <v>0</v>
      </c>
      <c r="M4540">
        <v>0</v>
      </c>
    </row>
    <row r="4541" spans="2:13" x14ac:dyDescent="0.2">
      <c r="B4541">
        <v>0</v>
      </c>
      <c r="C4541">
        <v>0</v>
      </c>
      <c r="D4541">
        <v>0</v>
      </c>
      <c r="E4541">
        <v>0</v>
      </c>
      <c r="F4541">
        <v>0</v>
      </c>
      <c r="G4541">
        <v>44444444</v>
      </c>
      <c r="H4541">
        <v>0</v>
      </c>
      <c r="I4541">
        <v>0</v>
      </c>
      <c r="J4541">
        <v>0</v>
      </c>
      <c r="K4541">
        <v>0</v>
      </c>
      <c r="L4541">
        <v>0</v>
      </c>
      <c r="M4541">
        <v>0</v>
      </c>
    </row>
    <row r="4542" spans="2:13" x14ac:dyDescent="0.2">
      <c r="B4542">
        <v>0</v>
      </c>
      <c r="C4542">
        <v>0</v>
      </c>
      <c r="D4542">
        <v>0</v>
      </c>
      <c r="E4542">
        <v>0</v>
      </c>
      <c r="F4542">
        <v>0</v>
      </c>
      <c r="G4542">
        <v>44444444</v>
      </c>
      <c r="H4542">
        <v>0</v>
      </c>
      <c r="I4542">
        <v>0</v>
      </c>
      <c r="J4542">
        <v>0</v>
      </c>
      <c r="K4542">
        <v>0</v>
      </c>
      <c r="L4542">
        <v>0</v>
      </c>
      <c r="M4542">
        <v>0</v>
      </c>
    </row>
    <row r="4543" spans="2:13" x14ac:dyDescent="0.2">
      <c r="B4543">
        <v>0</v>
      </c>
      <c r="C4543">
        <v>0</v>
      </c>
      <c r="D4543">
        <v>0</v>
      </c>
      <c r="E4543">
        <v>0</v>
      </c>
      <c r="F4543">
        <v>0</v>
      </c>
      <c r="G4543">
        <v>44444444</v>
      </c>
      <c r="H4543">
        <v>0</v>
      </c>
      <c r="I4543">
        <v>0</v>
      </c>
      <c r="J4543">
        <v>0</v>
      </c>
      <c r="K4543">
        <v>0</v>
      </c>
      <c r="L4543">
        <v>0</v>
      </c>
      <c r="M4543">
        <v>0</v>
      </c>
    </row>
    <row r="4544" spans="2:13" x14ac:dyDescent="0.2">
      <c r="B4544">
        <v>0</v>
      </c>
      <c r="C4544">
        <v>0</v>
      </c>
      <c r="D4544">
        <v>0</v>
      </c>
      <c r="E4544">
        <v>0</v>
      </c>
      <c r="F4544">
        <v>0</v>
      </c>
      <c r="G4544">
        <v>44444444</v>
      </c>
      <c r="H4544">
        <v>0</v>
      </c>
      <c r="I4544">
        <v>0</v>
      </c>
      <c r="J4544">
        <v>0</v>
      </c>
      <c r="K4544">
        <v>0</v>
      </c>
      <c r="L4544">
        <v>0</v>
      </c>
      <c r="M4544">
        <v>0</v>
      </c>
    </row>
    <row r="4545" spans="2:13" x14ac:dyDescent="0.2">
      <c r="B4545">
        <v>0</v>
      </c>
      <c r="C4545">
        <v>0</v>
      </c>
      <c r="D4545">
        <v>0</v>
      </c>
      <c r="E4545">
        <v>0</v>
      </c>
      <c r="F4545">
        <v>0</v>
      </c>
      <c r="G4545">
        <v>44444444</v>
      </c>
      <c r="H4545">
        <v>0</v>
      </c>
      <c r="I4545">
        <v>0</v>
      </c>
      <c r="J4545">
        <v>0</v>
      </c>
      <c r="K4545">
        <v>0</v>
      </c>
      <c r="L4545">
        <v>0</v>
      </c>
      <c r="M4545">
        <v>0</v>
      </c>
    </row>
    <row r="4546" spans="2:13" x14ac:dyDescent="0.2">
      <c r="B4546">
        <v>0</v>
      </c>
      <c r="C4546">
        <v>0</v>
      </c>
      <c r="D4546">
        <v>0</v>
      </c>
      <c r="E4546">
        <v>0</v>
      </c>
      <c r="F4546">
        <v>0</v>
      </c>
      <c r="G4546">
        <v>44444444</v>
      </c>
      <c r="H4546">
        <v>0</v>
      </c>
      <c r="I4546">
        <v>0</v>
      </c>
      <c r="J4546">
        <v>0</v>
      </c>
      <c r="K4546">
        <v>0</v>
      </c>
      <c r="L4546">
        <v>0</v>
      </c>
      <c r="M4546">
        <v>0</v>
      </c>
    </row>
    <row r="4547" spans="2:13" x14ac:dyDescent="0.2">
      <c r="B4547">
        <v>0</v>
      </c>
      <c r="C4547">
        <v>0</v>
      </c>
      <c r="D4547">
        <v>0</v>
      </c>
      <c r="E4547">
        <v>0</v>
      </c>
      <c r="F4547">
        <v>0</v>
      </c>
      <c r="G4547">
        <v>44444444</v>
      </c>
      <c r="H4547">
        <v>0</v>
      </c>
      <c r="I4547">
        <v>0</v>
      </c>
      <c r="J4547">
        <v>0</v>
      </c>
      <c r="K4547">
        <v>0</v>
      </c>
      <c r="L4547">
        <v>0</v>
      </c>
      <c r="M4547">
        <v>0</v>
      </c>
    </row>
    <row r="4548" spans="2:13" x14ac:dyDescent="0.2">
      <c r="B4548">
        <v>0</v>
      </c>
      <c r="C4548">
        <v>0</v>
      </c>
      <c r="D4548">
        <v>0</v>
      </c>
      <c r="E4548">
        <v>0</v>
      </c>
      <c r="F4548">
        <v>0</v>
      </c>
      <c r="G4548">
        <v>44444444</v>
      </c>
      <c r="H4548">
        <v>0</v>
      </c>
      <c r="I4548">
        <v>0</v>
      </c>
      <c r="J4548">
        <v>0</v>
      </c>
      <c r="K4548">
        <v>0</v>
      </c>
      <c r="L4548">
        <v>0</v>
      </c>
      <c r="M4548">
        <v>0</v>
      </c>
    </row>
    <row r="4549" spans="2:13" x14ac:dyDescent="0.2">
      <c r="B4549">
        <v>0</v>
      </c>
      <c r="C4549">
        <v>0</v>
      </c>
      <c r="D4549">
        <v>0</v>
      </c>
      <c r="E4549">
        <v>0</v>
      </c>
      <c r="F4549">
        <v>0</v>
      </c>
      <c r="G4549">
        <v>44444444</v>
      </c>
      <c r="H4549">
        <v>0</v>
      </c>
      <c r="I4549">
        <v>0</v>
      </c>
      <c r="J4549">
        <v>0</v>
      </c>
      <c r="K4549">
        <v>0</v>
      </c>
      <c r="L4549">
        <v>0</v>
      </c>
      <c r="M4549">
        <v>0</v>
      </c>
    </row>
    <row r="4550" spans="2:13" x14ac:dyDescent="0.2">
      <c r="B4550">
        <v>0</v>
      </c>
      <c r="C4550">
        <v>0</v>
      </c>
      <c r="D4550">
        <v>0</v>
      </c>
      <c r="E4550">
        <v>0</v>
      </c>
      <c r="F4550">
        <v>0</v>
      </c>
      <c r="G4550">
        <v>44444444</v>
      </c>
      <c r="H4550">
        <v>0</v>
      </c>
      <c r="I4550">
        <v>0</v>
      </c>
      <c r="J4550">
        <v>0</v>
      </c>
      <c r="K4550">
        <v>0</v>
      </c>
      <c r="L4550">
        <v>0</v>
      </c>
      <c r="M4550">
        <v>0</v>
      </c>
    </row>
    <row r="4551" spans="2:13" x14ac:dyDescent="0.2">
      <c r="B4551">
        <v>0</v>
      </c>
      <c r="C4551">
        <v>0</v>
      </c>
      <c r="D4551">
        <v>0</v>
      </c>
      <c r="E4551">
        <v>0</v>
      </c>
      <c r="F4551">
        <v>0</v>
      </c>
      <c r="G4551">
        <v>44444444</v>
      </c>
      <c r="H4551">
        <v>0</v>
      </c>
      <c r="I4551">
        <v>0</v>
      </c>
      <c r="J4551">
        <v>0</v>
      </c>
      <c r="K4551">
        <v>0</v>
      </c>
      <c r="L4551">
        <v>0</v>
      </c>
      <c r="M4551">
        <v>0</v>
      </c>
    </row>
    <row r="4552" spans="2:13" x14ac:dyDescent="0.2">
      <c r="B4552">
        <v>0</v>
      </c>
      <c r="C4552">
        <v>0</v>
      </c>
      <c r="D4552">
        <v>0</v>
      </c>
      <c r="E4552">
        <v>0</v>
      </c>
      <c r="F4552">
        <v>0</v>
      </c>
      <c r="G4552">
        <v>44444444</v>
      </c>
      <c r="H4552">
        <v>0</v>
      </c>
      <c r="I4552">
        <v>0</v>
      </c>
      <c r="J4552">
        <v>0</v>
      </c>
      <c r="K4552">
        <v>0</v>
      </c>
      <c r="L4552">
        <v>0</v>
      </c>
      <c r="M4552">
        <v>0</v>
      </c>
    </row>
    <row r="4553" spans="2:13" x14ac:dyDescent="0.2">
      <c r="B4553">
        <v>0</v>
      </c>
      <c r="C4553">
        <v>0</v>
      </c>
      <c r="D4553">
        <v>0</v>
      </c>
      <c r="E4553">
        <v>0</v>
      </c>
      <c r="F4553">
        <v>0</v>
      </c>
      <c r="G4553">
        <v>44444444</v>
      </c>
      <c r="H4553">
        <v>0</v>
      </c>
      <c r="I4553">
        <v>0</v>
      </c>
      <c r="J4553">
        <v>0</v>
      </c>
      <c r="K4553">
        <v>0</v>
      </c>
      <c r="L4553">
        <v>0</v>
      </c>
      <c r="M4553">
        <v>0</v>
      </c>
    </row>
    <row r="4554" spans="2:13" x14ac:dyDescent="0.2">
      <c r="B4554">
        <v>0</v>
      </c>
      <c r="C4554">
        <v>0</v>
      </c>
      <c r="D4554">
        <v>0</v>
      </c>
      <c r="E4554">
        <v>0</v>
      </c>
      <c r="F4554">
        <v>0</v>
      </c>
      <c r="G4554">
        <v>44444444</v>
      </c>
      <c r="H4554">
        <v>0</v>
      </c>
      <c r="I4554">
        <v>0</v>
      </c>
      <c r="J4554">
        <v>0</v>
      </c>
      <c r="K4554">
        <v>0</v>
      </c>
      <c r="L4554">
        <v>0</v>
      </c>
      <c r="M4554">
        <v>0</v>
      </c>
    </row>
    <row r="4555" spans="2:13" x14ac:dyDescent="0.2">
      <c r="B4555">
        <v>0</v>
      </c>
      <c r="C4555">
        <v>0</v>
      </c>
      <c r="D4555">
        <v>0</v>
      </c>
      <c r="E4555">
        <v>0</v>
      </c>
      <c r="F4555">
        <v>0</v>
      </c>
      <c r="G4555">
        <v>44444444</v>
      </c>
      <c r="H4555">
        <v>0</v>
      </c>
      <c r="I4555">
        <v>0</v>
      </c>
      <c r="J4555">
        <v>0</v>
      </c>
      <c r="K4555">
        <v>0</v>
      </c>
      <c r="L4555">
        <v>0</v>
      </c>
      <c r="M4555">
        <v>0</v>
      </c>
    </row>
    <row r="4556" spans="2:13" x14ac:dyDescent="0.2">
      <c r="B4556">
        <v>0</v>
      </c>
      <c r="C4556">
        <v>0</v>
      </c>
      <c r="D4556">
        <v>0</v>
      </c>
      <c r="E4556">
        <v>0</v>
      </c>
      <c r="F4556">
        <v>0</v>
      </c>
      <c r="G4556">
        <v>44444444</v>
      </c>
      <c r="H4556">
        <v>0</v>
      </c>
      <c r="I4556">
        <v>0</v>
      </c>
      <c r="J4556">
        <v>0</v>
      </c>
      <c r="K4556">
        <v>0</v>
      </c>
      <c r="L4556">
        <v>0</v>
      </c>
      <c r="M4556">
        <v>0</v>
      </c>
    </row>
    <row r="4557" spans="2:13" x14ac:dyDescent="0.2">
      <c r="B4557">
        <v>0</v>
      </c>
      <c r="C4557">
        <v>0</v>
      </c>
      <c r="D4557">
        <v>0</v>
      </c>
      <c r="E4557">
        <v>0</v>
      </c>
      <c r="F4557">
        <v>0</v>
      </c>
      <c r="G4557">
        <v>44444444</v>
      </c>
      <c r="H4557">
        <v>0</v>
      </c>
      <c r="I4557">
        <v>0</v>
      </c>
      <c r="J4557">
        <v>0</v>
      </c>
      <c r="K4557">
        <v>0</v>
      </c>
      <c r="L4557">
        <v>0</v>
      </c>
      <c r="M4557">
        <v>0</v>
      </c>
    </row>
    <row r="4558" spans="2:13" x14ac:dyDescent="0.2">
      <c r="B4558">
        <v>0</v>
      </c>
      <c r="C4558">
        <v>0</v>
      </c>
      <c r="D4558">
        <v>0</v>
      </c>
      <c r="E4558">
        <v>0</v>
      </c>
      <c r="F4558">
        <v>0</v>
      </c>
      <c r="G4558">
        <v>44444444</v>
      </c>
      <c r="H4558">
        <v>0</v>
      </c>
      <c r="I4558">
        <v>0</v>
      </c>
      <c r="J4558">
        <v>0</v>
      </c>
      <c r="K4558">
        <v>0</v>
      </c>
      <c r="L4558">
        <v>0</v>
      </c>
      <c r="M4558">
        <v>0</v>
      </c>
    </row>
    <row r="4559" spans="2:13" x14ac:dyDescent="0.2">
      <c r="B4559">
        <v>0</v>
      </c>
      <c r="C4559">
        <v>0</v>
      </c>
      <c r="D4559">
        <v>0</v>
      </c>
      <c r="E4559">
        <v>0</v>
      </c>
      <c r="F4559">
        <v>0</v>
      </c>
      <c r="G4559">
        <v>44444444</v>
      </c>
      <c r="H4559">
        <v>0</v>
      </c>
      <c r="I4559">
        <v>0</v>
      </c>
      <c r="J4559">
        <v>0</v>
      </c>
      <c r="K4559">
        <v>0</v>
      </c>
      <c r="L4559">
        <v>0</v>
      </c>
      <c r="M4559">
        <v>0</v>
      </c>
    </row>
    <row r="4560" spans="2:13" x14ac:dyDescent="0.2">
      <c r="B4560">
        <v>0</v>
      </c>
      <c r="C4560">
        <v>0</v>
      </c>
      <c r="D4560">
        <v>0</v>
      </c>
      <c r="E4560">
        <v>0</v>
      </c>
      <c r="F4560">
        <v>0</v>
      </c>
      <c r="G4560">
        <v>44444444</v>
      </c>
      <c r="H4560">
        <v>0</v>
      </c>
      <c r="I4560">
        <v>0</v>
      </c>
      <c r="J4560">
        <v>0</v>
      </c>
      <c r="K4560">
        <v>0</v>
      </c>
      <c r="L4560">
        <v>0</v>
      </c>
      <c r="M4560">
        <v>0</v>
      </c>
    </row>
    <row r="4561" spans="2:13" x14ac:dyDescent="0.2">
      <c r="B4561">
        <v>0</v>
      </c>
      <c r="C4561">
        <v>0</v>
      </c>
      <c r="D4561">
        <v>0</v>
      </c>
      <c r="E4561">
        <v>0</v>
      </c>
      <c r="F4561">
        <v>0</v>
      </c>
      <c r="G4561">
        <v>44444444</v>
      </c>
      <c r="H4561">
        <v>0</v>
      </c>
      <c r="I4561">
        <v>0</v>
      </c>
      <c r="J4561">
        <v>0</v>
      </c>
      <c r="K4561">
        <v>0</v>
      </c>
      <c r="L4561">
        <v>0</v>
      </c>
      <c r="M4561">
        <v>0</v>
      </c>
    </row>
    <row r="4562" spans="2:13" x14ac:dyDescent="0.2">
      <c r="B4562">
        <v>0</v>
      </c>
      <c r="C4562">
        <v>0</v>
      </c>
      <c r="D4562">
        <v>0</v>
      </c>
      <c r="E4562">
        <v>0</v>
      </c>
      <c r="F4562">
        <v>0</v>
      </c>
      <c r="G4562">
        <v>44444444</v>
      </c>
      <c r="H4562">
        <v>0</v>
      </c>
      <c r="I4562">
        <v>0</v>
      </c>
      <c r="J4562">
        <v>0</v>
      </c>
      <c r="K4562">
        <v>0</v>
      </c>
      <c r="L4562">
        <v>0</v>
      </c>
      <c r="M4562">
        <v>0</v>
      </c>
    </row>
    <row r="4563" spans="2:13" x14ac:dyDescent="0.2">
      <c r="B4563">
        <v>0</v>
      </c>
      <c r="C4563">
        <v>0</v>
      </c>
      <c r="D4563">
        <v>0</v>
      </c>
      <c r="E4563">
        <v>0</v>
      </c>
      <c r="F4563">
        <v>0</v>
      </c>
      <c r="G4563">
        <v>44444444</v>
      </c>
      <c r="H4563">
        <v>0</v>
      </c>
      <c r="I4563">
        <v>0</v>
      </c>
      <c r="J4563">
        <v>0</v>
      </c>
      <c r="K4563">
        <v>0</v>
      </c>
      <c r="L4563">
        <v>0</v>
      </c>
      <c r="M4563">
        <v>0</v>
      </c>
    </row>
    <row r="4564" spans="2:13" x14ac:dyDescent="0.2">
      <c r="B4564">
        <v>0</v>
      </c>
      <c r="C4564">
        <v>0</v>
      </c>
      <c r="D4564">
        <v>0</v>
      </c>
      <c r="E4564">
        <v>0</v>
      </c>
      <c r="F4564">
        <v>0</v>
      </c>
      <c r="G4564">
        <v>44444444</v>
      </c>
      <c r="H4564">
        <v>0</v>
      </c>
      <c r="I4564">
        <v>0</v>
      </c>
      <c r="J4564">
        <v>0</v>
      </c>
      <c r="K4564">
        <v>0</v>
      </c>
      <c r="L4564">
        <v>0</v>
      </c>
      <c r="M4564">
        <v>0</v>
      </c>
    </row>
    <row r="4565" spans="2:13" x14ac:dyDescent="0.2">
      <c r="B4565">
        <v>0</v>
      </c>
      <c r="C4565">
        <v>0</v>
      </c>
      <c r="D4565">
        <v>0</v>
      </c>
      <c r="E4565">
        <v>0</v>
      </c>
      <c r="F4565">
        <v>0</v>
      </c>
      <c r="G4565">
        <v>44444444</v>
      </c>
      <c r="H4565">
        <v>0</v>
      </c>
      <c r="I4565">
        <v>0</v>
      </c>
      <c r="J4565">
        <v>0</v>
      </c>
      <c r="K4565">
        <v>0</v>
      </c>
      <c r="L4565">
        <v>0</v>
      </c>
      <c r="M4565">
        <v>0</v>
      </c>
    </row>
    <row r="4566" spans="2:13" x14ac:dyDescent="0.2">
      <c r="B4566">
        <v>0</v>
      </c>
      <c r="C4566">
        <v>0</v>
      </c>
      <c r="D4566">
        <v>0</v>
      </c>
      <c r="E4566">
        <v>0</v>
      </c>
      <c r="F4566">
        <v>0</v>
      </c>
      <c r="G4566">
        <v>44444444</v>
      </c>
      <c r="H4566">
        <v>0</v>
      </c>
      <c r="I4566">
        <v>0</v>
      </c>
      <c r="J4566">
        <v>0</v>
      </c>
      <c r="K4566">
        <v>0</v>
      </c>
      <c r="L4566">
        <v>0</v>
      </c>
      <c r="M4566">
        <v>0</v>
      </c>
    </row>
    <row r="4567" spans="2:13" x14ac:dyDescent="0.2">
      <c r="B4567">
        <v>0</v>
      </c>
      <c r="C4567">
        <v>0</v>
      </c>
      <c r="D4567">
        <v>0</v>
      </c>
      <c r="E4567">
        <v>0</v>
      </c>
      <c r="F4567">
        <v>0</v>
      </c>
      <c r="G4567">
        <v>44444444</v>
      </c>
      <c r="H4567">
        <v>0</v>
      </c>
      <c r="I4567">
        <v>0</v>
      </c>
      <c r="J4567">
        <v>0</v>
      </c>
      <c r="K4567">
        <v>0</v>
      </c>
      <c r="L4567">
        <v>0</v>
      </c>
      <c r="M4567">
        <v>0</v>
      </c>
    </row>
    <row r="4568" spans="2:13" x14ac:dyDescent="0.2">
      <c r="B4568">
        <v>0</v>
      </c>
      <c r="C4568">
        <v>0</v>
      </c>
      <c r="D4568">
        <v>0</v>
      </c>
      <c r="E4568">
        <v>0</v>
      </c>
      <c r="F4568">
        <v>0</v>
      </c>
      <c r="G4568">
        <v>44444444</v>
      </c>
      <c r="H4568">
        <v>0</v>
      </c>
      <c r="I4568">
        <v>0</v>
      </c>
      <c r="J4568">
        <v>0</v>
      </c>
      <c r="K4568">
        <v>0</v>
      </c>
      <c r="L4568">
        <v>0</v>
      </c>
      <c r="M4568">
        <v>0</v>
      </c>
    </row>
    <row r="4569" spans="2:13" x14ac:dyDescent="0.2">
      <c r="B4569">
        <v>0</v>
      </c>
      <c r="C4569">
        <v>0</v>
      </c>
      <c r="D4569">
        <v>0</v>
      </c>
      <c r="E4569">
        <v>0</v>
      </c>
      <c r="F4569">
        <v>0</v>
      </c>
      <c r="G4569">
        <v>44444444</v>
      </c>
      <c r="H4569">
        <v>0</v>
      </c>
      <c r="I4569">
        <v>0</v>
      </c>
      <c r="J4569">
        <v>0</v>
      </c>
      <c r="K4569">
        <v>0</v>
      </c>
      <c r="L4569">
        <v>0</v>
      </c>
      <c r="M4569">
        <v>0</v>
      </c>
    </row>
    <row r="4570" spans="2:13" x14ac:dyDescent="0.2">
      <c r="B4570">
        <v>0</v>
      </c>
      <c r="C4570">
        <v>0</v>
      </c>
      <c r="D4570">
        <v>0</v>
      </c>
      <c r="E4570">
        <v>0</v>
      </c>
      <c r="F4570">
        <v>0</v>
      </c>
      <c r="G4570">
        <v>44444444</v>
      </c>
      <c r="H4570">
        <v>0</v>
      </c>
      <c r="I4570">
        <v>0</v>
      </c>
      <c r="J4570">
        <v>0</v>
      </c>
      <c r="K4570">
        <v>0</v>
      </c>
      <c r="L4570">
        <v>0</v>
      </c>
      <c r="M4570">
        <v>0</v>
      </c>
    </row>
    <row r="4571" spans="2:13" x14ac:dyDescent="0.2">
      <c r="B4571">
        <v>0</v>
      </c>
      <c r="C4571">
        <v>0</v>
      </c>
      <c r="D4571">
        <v>0</v>
      </c>
      <c r="E4571">
        <v>0</v>
      </c>
      <c r="F4571">
        <v>0</v>
      </c>
      <c r="G4571">
        <v>44444444</v>
      </c>
      <c r="H4571">
        <v>0</v>
      </c>
      <c r="I4571">
        <v>0</v>
      </c>
      <c r="J4571">
        <v>0</v>
      </c>
      <c r="K4571">
        <v>0</v>
      </c>
      <c r="L4571">
        <v>0</v>
      </c>
      <c r="M4571">
        <v>0</v>
      </c>
    </row>
    <row r="4572" spans="2:13" x14ac:dyDescent="0.2">
      <c r="B4572">
        <v>0</v>
      </c>
      <c r="C4572">
        <v>0</v>
      </c>
      <c r="D4572">
        <v>0</v>
      </c>
      <c r="E4572">
        <v>0</v>
      </c>
      <c r="F4572">
        <v>0</v>
      </c>
      <c r="G4572">
        <v>44444444</v>
      </c>
      <c r="H4572">
        <v>0</v>
      </c>
      <c r="I4572">
        <v>0</v>
      </c>
      <c r="J4572">
        <v>0</v>
      </c>
      <c r="K4572">
        <v>0</v>
      </c>
      <c r="L4572">
        <v>0</v>
      </c>
      <c r="M4572">
        <v>0</v>
      </c>
    </row>
    <row r="4573" spans="2:13" x14ac:dyDescent="0.2">
      <c r="B4573">
        <v>0</v>
      </c>
      <c r="C4573">
        <v>0</v>
      </c>
      <c r="D4573">
        <v>0</v>
      </c>
      <c r="E4573">
        <v>0</v>
      </c>
      <c r="F4573">
        <v>0</v>
      </c>
      <c r="G4573">
        <v>44444444</v>
      </c>
      <c r="H4573">
        <v>0</v>
      </c>
      <c r="I4573">
        <v>0</v>
      </c>
      <c r="J4573">
        <v>0</v>
      </c>
      <c r="K4573">
        <v>0</v>
      </c>
      <c r="L4573">
        <v>0</v>
      </c>
      <c r="M4573">
        <v>0</v>
      </c>
    </row>
    <row r="4574" spans="2:13" x14ac:dyDescent="0.2">
      <c r="B4574">
        <v>0</v>
      </c>
      <c r="C4574">
        <v>0</v>
      </c>
      <c r="D4574">
        <v>0</v>
      </c>
      <c r="E4574">
        <v>0</v>
      </c>
      <c r="F4574">
        <v>0</v>
      </c>
      <c r="G4574">
        <v>44444444</v>
      </c>
      <c r="H4574">
        <v>0</v>
      </c>
      <c r="I4574">
        <v>0</v>
      </c>
      <c r="J4574">
        <v>0</v>
      </c>
      <c r="K4574">
        <v>0</v>
      </c>
      <c r="L4574">
        <v>0</v>
      </c>
      <c r="M4574">
        <v>0</v>
      </c>
    </row>
    <row r="4575" spans="2:13" x14ac:dyDescent="0.2">
      <c r="B4575">
        <v>0</v>
      </c>
      <c r="C4575">
        <v>0</v>
      </c>
      <c r="D4575">
        <v>0</v>
      </c>
      <c r="E4575">
        <v>0</v>
      </c>
      <c r="F4575">
        <v>0</v>
      </c>
      <c r="G4575">
        <v>44444444</v>
      </c>
      <c r="H4575">
        <v>0</v>
      </c>
      <c r="I4575">
        <v>0</v>
      </c>
      <c r="J4575">
        <v>0</v>
      </c>
      <c r="K4575">
        <v>0</v>
      </c>
      <c r="L4575">
        <v>0</v>
      </c>
      <c r="M4575">
        <v>0</v>
      </c>
    </row>
    <row r="4576" spans="2:13" x14ac:dyDescent="0.2">
      <c r="B4576">
        <v>0</v>
      </c>
      <c r="C4576">
        <v>0</v>
      </c>
      <c r="D4576">
        <v>0</v>
      </c>
      <c r="E4576">
        <v>0</v>
      </c>
      <c r="F4576">
        <v>0</v>
      </c>
      <c r="G4576">
        <v>44444444</v>
      </c>
      <c r="H4576">
        <v>0</v>
      </c>
      <c r="I4576">
        <v>0</v>
      </c>
      <c r="J4576">
        <v>0</v>
      </c>
      <c r="K4576">
        <v>0</v>
      </c>
      <c r="L4576">
        <v>0</v>
      </c>
      <c r="M4576">
        <v>0</v>
      </c>
    </row>
    <row r="4577" spans="2:13" x14ac:dyDescent="0.2">
      <c r="B4577">
        <v>0</v>
      </c>
      <c r="C4577">
        <v>0</v>
      </c>
      <c r="D4577">
        <v>0</v>
      </c>
      <c r="E4577">
        <v>0</v>
      </c>
      <c r="F4577">
        <v>0</v>
      </c>
      <c r="G4577">
        <v>44444444</v>
      </c>
      <c r="H4577">
        <v>0</v>
      </c>
      <c r="I4577">
        <v>0</v>
      </c>
      <c r="J4577">
        <v>0</v>
      </c>
      <c r="K4577">
        <v>0</v>
      </c>
      <c r="L4577">
        <v>0</v>
      </c>
      <c r="M4577">
        <v>0</v>
      </c>
    </row>
    <row r="4578" spans="2:13" x14ac:dyDescent="0.2">
      <c r="B4578">
        <v>0</v>
      </c>
      <c r="C4578">
        <v>0</v>
      </c>
      <c r="D4578">
        <v>0</v>
      </c>
      <c r="E4578">
        <v>0</v>
      </c>
      <c r="F4578">
        <v>0</v>
      </c>
      <c r="G4578">
        <v>44444444</v>
      </c>
      <c r="H4578">
        <v>0</v>
      </c>
      <c r="I4578">
        <v>0</v>
      </c>
      <c r="J4578">
        <v>0</v>
      </c>
      <c r="K4578">
        <v>0</v>
      </c>
      <c r="L4578">
        <v>0</v>
      </c>
      <c r="M4578">
        <v>0</v>
      </c>
    </row>
    <row r="4579" spans="2:13" x14ac:dyDescent="0.2">
      <c r="B4579">
        <v>0</v>
      </c>
      <c r="C4579">
        <v>0</v>
      </c>
      <c r="D4579">
        <v>0</v>
      </c>
      <c r="E4579">
        <v>0</v>
      </c>
      <c r="F4579">
        <v>0</v>
      </c>
      <c r="G4579">
        <v>44444444</v>
      </c>
      <c r="H4579">
        <v>0</v>
      </c>
      <c r="I4579">
        <v>0</v>
      </c>
      <c r="J4579">
        <v>0</v>
      </c>
      <c r="K4579">
        <v>0</v>
      </c>
      <c r="L4579">
        <v>0</v>
      </c>
      <c r="M4579">
        <v>0</v>
      </c>
    </row>
    <row r="4580" spans="2:13" x14ac:dyDescent="0.2">
      <c r="B4580">
        <v>0</v>
      </c>
      <c r="C4580">
        <v>0</v>
      </c>
      <c r="D4580">
        <v>0</v>
      </c>
      <c r="E4580">
        <v>0</v>
      </c>
      <c r="F4580">
        <v>0</v>
      </c>
      <c r="G4580">
        <v>44444444</v>
      </c>
      <c r="H4580">
        <v>0</v>
      </c>
      <c r="I4580">
        <v>0</v>
      </c>
      <c r="J4580">
        <v>0</v>
      </c>
      <c r="K4580">
        <v>0</v>
      </c>
      <c r="L4580">
        <v>0</v>
      </c>
      <c r="M4580">
        <v>0</v>
      </c>
    </row>
    <row r="4581" spans="2:13" x14ac:dyDescent="0.2">
      <c r="B4581">
        <v>0</v>
      </c>
      <c r="C4581">
        <v>0</v>
      </c>
      <c r="D4581">
        <v>0</v>
      </c>
      <c r="E4581">
        <v>0</v>
      </c>
      <c r="F4581">
        <v>0</v>
      </c>
      <c r="G4581">
        <v>44444444</v>
      </c>
      <c r="H4581">
        <v>0</v>
      </c>
      <c r="I4581">
        <v>0</v>
      </c>
      <c r="J4581">
        <v>0</v>
      </c>
      <c r="K4581">
        <v>0</v>
      </c>
      <c r="L4581">
        <v>0</v>
      </c>
      <c r="M4581">
        <v>0</v>
      </c>
    </row>
    <row r="4582" spans="2:13" x14ac:dyDescent="0.2">
      <c r="B4582">
        <v>0</v>
      </c>
      <c r="C4582">
        <v>0</v>
      </c>
      <c r="D4582">
        <v>0</v>
      </c>
      <c r="E4582">
        <v>0</v>
      </c>
      <c r="F4582">
        <v>0</v>
      </c>
      <c r="G4582">
        <v>44444444</v>
      </c>
      <c r="H4582">
        <v>0</v>
      </c>
      <c r="I4582">
        <v>0</v>
      </c>
      <c r="J4582">
        <v>0</v>
      </c>
      <c r="K4582">
        <v>0</v>
      </c>
      <c r="L4582">
        <v>0</v>
      </c>
      <c r="M4582">
        <v>0</v>
      </c>
    </row>
    <row r="4583" spans="2:13" x14ac:dyDescent="0.2">
      <c r="B4583">
        <v>0</v>
      </c>
      <c r="C4583">
        <v>0</v>
      </c>
      <c r="D4583">
        <v>0</v>
      </c>
      <c r="E4583">
        <v>0</v>
      </c>
      <c r="F4583">
        <v>0</v>
      </c>
      <c r="G4583">
        <v>44444444</v>
      </c>
      <c r="H4583">
        <v>0</v>
      </c>
      <c r="I4583">
        <v>0</v>
      </c>
      <c r="J4583">
        <v>0</v>
      </c>
      <c r="K4583">
        <v>0</v>
      </c>
      <c r="L4583">
        <v>0</v>
      </c>
      <c r="M4583">
        <v>0</v>
      </c>
    </row>
    <row r="4584" spans="2:13" x14ac:dyDescent="0.2">
      <c r="B4584">
        <v>0</v>
      </c>
      <c r="C4584">
        <v>0</v>
      </c>
      <c r="D4584">
        <v>0</v>
      </c>
      <c r="E4584">
        <v>0</v>
      </c>
      <c r="F4584">
        <v>0</v>
      </c>
      <c r="G4584">
        <v>44444444</v>
      </c>
      <c r="H4584">
        <v>0</v>
      </c>
      <c r="I4584">
        <v>0</v>
      </c>
      <c r="J4584">
        <v>0</v>
      </c>
      <c r="K4584">
        <v>0</v>
      </c>
      <c r="L4584">
        <v>0</v>
      </c>
      <c r="M4584">
        <v>0</v>
      </c>
    </row>
    <row r="4585" spans="2:13" x14ac:dyDescent="0.2">
      <c r="B4585">
        <v>0</v>
      </c>
      <c r="C4585">
        <v>0</v>
      </c>
      <c r="D4585">
        <v>0</v>
      </c>
      <c r="E4585">
        <v>0</v>
      </c>
      <c r="F4585">
        <v>0</v>
      </c>
      <c r="G4585">
        <v>44444444</v>
      </c>
      <c r="H4585">
        <v>0</v>
      </c>
      <c r="I4585">
        <v>0</v>
      </c>
      <c r="J4585">
        <v>0</v>
      </c>
      <c r="K4585">
        <v>0</v>
      </c>
      <c r="L4585">
        <v>0</v>
      </c>
      <c r="M4585">
        <v>0</v>
      </c>
    </row>
    <row r="4586" spans="2:13" x14ac:dyDescent="0.2">
      <c r="B4586">
        <v>0</v>
      </c>
      <c r="C4586">
        <v>0</v>
      </c>
      <c r="D4586">
        <v>0</v>
      </c>
      <c r="E4586">
        <v>0</v>
      </c>
      <c r="F4586">
        <v>0</v>
      </c>
      <c r="G4586">
        <v>44444444</v>
      </c>
      <c r="H4586">
        <v>0</v>
      </c>
      <c r="I4586">
        <v>0</v>
      </c>
      <c r="J4586">
        <v>0</v>
      </c>
      <c r="K4586">
        <v>0</v>
      </c>
      <c r="L4586">
        <v>0</v>
      </c>
      <c r="M4586">
        <v>0</v>
      </c>
    </row>
    <row r="4587" spans="2:13" x14ac:dyDescent="0.2">
      <c r="B4587">
        <v>0</v>
      </c>
      <c r="C4587">
        <v>0</v>
      </c>
      <c r="D4587">
        <v>0</v>
      </c>
      <c r="E4587">
        <v>0</v>
      </c>
      <c r="F4587">
        <v>0</v>
      </c>
      <c r="G4587">
        <v>44444444</v>
      </c>
      <c r="H4587">
        <v>0</v>
      </c>
      <c r="I4587">
        <v>0</v>
      </c>
      <c r="J4587">
        <v>0</v>
      </c>
      <c r="K4587">
        <v>0</v>
      </c>
      <c r="L4587">
        <v>0</v>
      </c>
      <c r="M4587">
        <v>0</v>
      </c>
    </row>
    <row r="4588" spans="2:13" x14ac:dyDescent="0.2">
      <c r="B4588">
        <v>0</v>
      </c>
      <c r="C4588">
        <v>0</v>
      </c>
      <c r="D4588">
        <v>0</v>
      </c>
      <c r="E4588">
        <v>0</v>
      </c>
      <c r="F4588">
        <v>0</v>
      </c>
      <c r="G4588">
        <v>44444444</v>
      </c>
      <c r="H4588">
        <v>0</v>
      </c>
      <c r="I4588">
        <v>0</v>
      </c>
      <c r="J4588">
        <v>0</v>
      </c>
      <c r="K4588">
        <v>0</v>
      </c>
      <c r="L4588">
        <v>0</v>
      </c>
      <c r="M4588">
        <v>0</v>
      </c>
    </row>
    <row r="4589" spans="2:13" x14ac:dyDescent="0.2">
      <c r="B4589">
        <v>0</v>
      </c>
      <c r="C4589">
        <v>0</v>
      </c>
      <c r="D4589">
        <v>0</v>
      </c>
      <c r="E4589">
        <v>0</v>
      </c>
      <c r="F4589">
        <v>0</v>
      </c>
      <c r="G4589">
        <v>44444444</v>
      </c>
      <c r="H4589">
        <v>0</v>
      </c>
      <c r="I4589">
        <v>0</v>
      </c>
      <c r="J4589">
        <v>0</v>
      </c>
      <c r="K4589">
        <v>0</v>
      </c>
      <c r="L4589">
        <v>0</v>
      </c>
      <c r="M4589">
        <v>0</v>
      </c>
    </row>
    <row r="4590" spans="2:13" x14ac:dyDescent="0.2">
      <c r="B4590">
        <v>0</v>
      </c>
      <c r="C4590">
        <v>0</v>
      </c>
      <c r="D4590">
        <v>0</v>
      </c>
      <c r="E4590">
        <v>0</v>
      </c>
      <c r="F4590">
        <v>0</v>
      </c>
      <c r="G4590">
        <v>44444444</v>
      </c>
      <c r="H4590">
        <v>0</v>
      </c>
      <c r="I4590">
        <v>0</v>
      </c>
      <c r="J4590">
        <v>0</v>
      </c>
      <c r="K4590">
        <v>0</v>
      </c>
      <c r="L4590">
        <v>0</v>
      </c>
      <c r="M4590">
        <v>0</v>
      </c>
    </row>
    <row r="4591" spans="2:13" x14ac:dyDescent="0.2">
      <c r="B4591">
        <v>0</v>
      </c>
      <c r="C4591">
        <v>0</v>
      </c>
      <c r="D4591">
        <v>0</v>
      </c>
      <c r="E4591">
        <v>0</v>
      </c>
      <c r="F4591">
        <v>0</v>
      </c>
      <c r="G4591">
        <v>44444444</v>
      </c>
      <c r="H4591">
        <v>0</v>
      </c>
      <c r="I4591">
        <v>0</v>
      </c>
      <c r="J4591">
        <v>0</v>
      </c>
      <c r="K4591">
        <v>0</v>
      </c>
      <c r="L4591">
        <v>0</v>
      </c>
      <c r="M4591">
        <v>0</v>
      </c>
    </row>
    <row r="4592" spans="2:13" x14ac:dyDescent="0.2">
      <c r="B4592">
        <v>0</v>
      </c>
      <c r="C4592">
        <v>0</v>
      </c>
      <c r="D4592">
        <v>0</v>
      </c>
      <c r="E4592">
        <v>0</v>
      </c>
      <c r="F4592">
        <v>0</v>
      </c>
      <c r="G4592">
        <v>44444444</v>
      </c>
      <c r="H4592">
        <v>0</v>
      </c>
      <c r="I4592">
        <v>0</v>
      </c>
      <c r="J4592">
        <v>0</v>
      </c>
      <c r="K4592">
        <v>0</v>
      </c>
      <c r="L4592">
        <v>0</v>
      </c>
      <c r="M4592">
        <v>0</v>
      </c>
    </row>
    <row r="4593" spans="2:13" x14ac:dyDescent="0.2">
      <c r="B4593">
        <v>0</v>
      </c>
      <c r="C4593">
        <v>0</v>
      </c>
      <c r="D4593">
        <v>0</v>
      </c>
      <c r="E4593">
        <v>0</v>
      </c>
      <c r="F4593">
        <v>0</v>
      </c>
      <c r="G4593">
        <v>44444444</v>
      </c>
      <c r="H4593">
        <v>0</v>
      </c>
      <c r="I4593">
        <v>0</v>
      </c>
      <c r="J4593">
        <v>0</v>
      </c>
      <c r="K4593">
        <v>0</v>
      </c>
      <c r="L4593">
        <v>0</v>
      </c>
      <c r="M4593">
        <v>0</v>
      </c>
    </row>
    <row r="4594" spans="2:13" x14ac:dyDescent="0.2">
      <c r="B4594">
        <v>0</v>
      </c>
      <c r="C4594">
        <v>0</v>
      </c>
      <c r="D4594">
        <v>0</v>
      </c>
      <c r="E4594">
        <v>0</v>
      </c>
      <c r="F4594">
        <v>0</v>
      </c>
      <c r="G4594">
        <v>44444444</v>
      </c>
      <c r="H4594">
        <v>0</v>
      </c>
      <c r="I4594">
        <v>0</v>
      </c>
      <c r="J4594">
        <v>0</v>
      </c>
      <c r="K4594">
        <v>0</v>
      </c>
      <c r="L4594">
        <v>0</v>
      </c>
      <c r="M4594">
        <v>0</v>
      </c>
    </row>
    <row r="4595" spans="2:13" x14ac:dyDescent="0.2">
      <c r="B4595">
        <v>0</v>
      </c>
      <c r="C4595">
        <v>0</v>
      </c>
      <c r="D4595">
        <v>0</v>
      </c>
      <c r="E4595">
        <v>0</v>
      </c>
      <c r="F4595">
        <v>0</v>
      </c>
      <c r="G4595">
        <v>44444444</v>
      </c>
      <c r="H4595">
        <v>0</v>
      </c>
      <c r="I4595">
        <v>0</v>
      </c>
      <c r="J4595">
        <v>0</v>
      </c>
      <c r="K4595">
        <v>0</v>
      </c>
      <c r="L4595">
        <v>0</v>
      </c>
      <c r="M4595">
        <v>0</v>
      </c>
    </row>
    <row r="4596" spans="2:13" x14ac:dyDescent="0.2">
      <c r="B4596">
        <v>0</v>
      </c>
      <c r="C4596">
        <v>0</v>
      </c>
      <c r="D4596">
        <v>0</v>
      </c>
      <c r="E4596">
        <v>0</v>
      </c>
      <c r="F4596">
        <v>0</v>
      </c>
      <c r="G4596">
        <v>44444444</v>
      </c>
      <c r="H4596">
        <v>0</v>
      </c>
      <c r="I4596">
        <v>0</v>
      </c>
      <c r="J4596">
        <v>0</v>
      </c>
      <c r="K4596">
        <v>0</v>
      </c>
      <c r="L4596">
        <v>0</v>
      </c>
      <c r="M4596">
        <v>0</v>
      </c>
    </row>
    <row r="4597" spans="2:13" x14ac:dyDescent="0.2">
      <c r="B4597">
        <v>0</v>
      </c>
      <c r="C4597">
        <v>0</v>
      </c>
      <c r="D4597">
        <v>0</v>
      </c>
      <c r="E4597">
        <v>0</v>
      </c>
      <c r="F4597">
        <v>0</v>
      </c>
      <c r="G4597">
        <v>44444444</v>
      </c>
      <c r="H4597">
        <v>0</v>
      </c>
      <c r="I4597">
        <v>0</v>
      </c>
      <c r="J4597">
        <v>0</v>
      </c>
      <c r="K4597">
        <v>0</v>
      </c>
      <c r="L4597">
        <v>0</v>
      </c>
      <c r="M4597">
        <v>0</v>
      </c>
    </row>
    <row r="4598" spans="2:13" x14ac:dyDescent="0.2">
      <c r="B4598">
        <v>0</v>
      </c>
      <c r="C4598">
        <v>0</v>
      </c>
      <c r="D4598">
        <v>0</v>
      </c>
      <c r="E4598">
        <v>0</v>
      </c>
      <c r="F4598">
        <v>0</v>
      </c>
      <c r="G4598">
        <v>44444444</v>
      </c>
      <c r="H4598">
        <v>0</v>
      </c>
      <c r="I4598">
        <v>0</v>
      </c>
      <c r="J4598">
        <v>0</v>
      </c>
      <c r="K4598">
        <v>0</v>
      </c>
      <c r="L4598">
        <v>0</v>
      </c>
      <c r="M4598">
        <v>0</v>
      </c>
    </row>
    <row r="4599" spans="2:13" x14ac:dyDescent="0.2">
      <c r="B4599">
        <v>0</v>
      </c>
      <c r="C4599">
        <v>0</v>
      </c>
      <c r="D4599">
        <v>0</v>
      </c>
      <c r="E4599">
        <v>0</v>
      </c>
      <c r="F4599">
        <v>0</v>
      </c>
      <c r="G4599">
        <v>44444444</v>
      </c>
      <c r="H4599">
        <v>0</v>
      </c>
      <c r="I4599">
        <v>0</v>
      </c>
      <c r="J4599">
        <v>0</v>
      </c>
      <c r="K4599">
        <v>0</v>
      </c>
      <c r="L4599">
        <v>0</v>
      </c>
      <c r="M4599">
        <v>0</v>
      </c>
    </row>
    <row r="4600" spans="2:13" x14ac:dyDescent="0.2">
      <c r="B4600">
        <v>0</v>
      </c>
      <c r="C4600">
        <v>0</v>
      </c>
      <c r="D4600">
        <v>0</v>
      </c>
      <c r="E4600">
        <v>0</v>
      </c>
      <c r="F4600">
        <v>0</v>
      </c>
      <c r="G4600">
        <v>44444444</v>
      </c>
      <c r="H4600">
        <v>0</v>
      </c>
      <c r="I4600">
        <v>0</v>
      </c>
      <c r="J4600">
        <v>0</v>
      </c>
      <c r="K4600">
        <v>0</v>
      </c>
      <c r="L4600">
        <v>0</v>
      </c>
      <c r="M4600">
        <v>0</v>
      </c>
    </row>
    <row r="4601" spans="2:13" x14ac:dyDescent="0.2">
      <c r="B4601">
        <v>0</v>
      </c>
      <c r="C4601">
        <v>0</v>
      </c>
      <c r="D4601">
        <v>0</v>
      </c>
      <c r="E4601">
        <v>0</v>
      </c>
      <c r="F4601">
        <v>0</v>
      </c>
      <c r="G4601">
        <v>44444444</v>
      </c>
      <c r="H4601">
        <v>0</v>
      </c>
      <c r="I4601">
        <v>0</v>
      </c>
      <c r="J4601">
        <v>0</v>
      </c>
      <c r="K4601">
        <v>0</v>
      </c>
      <c r="L4601">
        <v>0</v>
      </c>
      <c r="M4601">
        <v>0</v>
      </c>
    </row>
    <row r="4602" spans="2:13" x14ac:dyDescent="0.2">
      <c r="B4602">
        <v>0</v>
      </c>
      <c r="C4602">
        <v>0</v>
      </c>
      <c r="D4602">
        <v>0</v>
      </c>
      <c r="E4602">
        <v>0</v>
      </c>
      <c r="F4602">
        <v>0</v>
      </c>
      <c r="G4602">
        <v>44444444</v>
      </c>
      <c r="H4602">
        <v>0</v>
      </c>
      <c r="I4602">
        <v>0</v>
      </c>
      <c r="J4602">
        <v>0</v>
      </c>
      <c r="K4602">
        <v>0</v>
      </c>
      <c r="L4602">
        <v>0</v>
      </c>
      <c r="M4602">
        <v>0</v>
      </c>
    </row>
    <row r="4603" spans="2:13" x14ac:dyDescent="0.2">
      <c r="B4603">
        <v>0</v>
      </c>
      <c r="C4603">
        <v>0</v>
      </c>
      <c r="D4603">
        <v>0</v>
      </c>
      <c r="E4603">
        <v>0</v>
      </c>
      <c r="F4603">
        <v>0</v>
      </c>
      <c r="G4603">
        <v>44444444</v>
      </c>
      <c r="H4603">
        <v>0</v>
      </c>
      <c r="I4603">
        <v>0</v>
      </c>
      <c r="J4603">
        <v>0</v>
      </c>
      <c r="K4603">
        <v>0</v>
      </c>
      <c r="L4603">
        <v>0</v>
      </c>
      <c r="M4603">
        <v>0</v>
      </c>
    </row>
    <row r="4604" spans="2:13" x14ac:dyDescent="0.2">
      <c r="B4604">
        <v>0</v>
      </c>
      <c r="C4604">
        <v>0</v>
      </c>
      <c r="D4604">
        <v>0</v>
      </c>
      <c r="E4604">
        <v>0</v>
      </c>
      <c r="F4604">
        <v>0</v>
      </c>
      <c r="G4604">
        <v>44444444</v>
      </c>
      <c r="H4604">
        <v>0</v>
      </c>
      <c r="I4604">
        <v>0</v>
      </c>
      <c r="J4604">
        <v>0</v>
      </c>
      <c r="K4604">
        <v>0</v>
      </c>
      <c r="L4604">
        <v>0</v>
      </c>
      <c r="M4604">
        <v>0</v>
      </c>
    </row>
    <row r="4605" spans="2:13" x14ac:dyDescent="0.2">
      <c r="B4605">
        <v>0</v>
      </c>
      <c r="C4605">
        <v>0</v>
      </c>
      <c r="D4605">
        <v>0</v>
      </c>
      <c r="E4605">
        <v>0</v>
      </c>
      <c r="F4605">
        <v>0</v>
      </c>
      <c r="G4605">
        <v>44444444</v>
      </c>
      <c r="H4605">
        <v>0</v>
      </c>
      <c r="I4605">
        <v>0</v>
      </c>
      <c r="J4605">
        <v>0</v>
      </c>
      <c r="K4605">
        <v>0</v>
      </c>
      <c r="L4605">
        <v>0</v>
      </c>
      <c r="M4605">
        <v>0</v>
      </c>
    </row>
    <row r="4606" spans="2:13" x14ac:dyDescent="0.2">
      <c r="B4606">
        <v>0</v>
      </c>
      <c r="C4606">
        <v>0</v>
      </c>
      <c r="D4606">
        <v>0</v>
      </c>
      <c r="E4606">
        <v>0</v>
      </c>
      <c r="F4606">
        <v>0</v>
      </c>
      <c r="G4606">
        <v>44444444</v>
      </c>
      <c r="H4606">
        <v>0</v>
      </c>
      <c r="I4606">
        <v>0</v>
      </c>
      <c r="J4606">
        <v>0</v>
      </c>
      <c r="K4606">
        <v>0</v>
      </c>
      <c r="L4606">
        <v>0</v>
      </c>
      <c r="M4606">
        <v>0</v>
      </c>
    </row>
    <row r="4607" spans="2:13" x14ac:dyDescent="0.2">
      <c r="B4607">
        <v>0</v>
      </c>
      <c r="C4607">
        <v>0</v>
      </c>
      <c r="D4607">
        <v>0</v>
      </c>
      <c r="E4607">
        <v>0</v>
      </c>
      <c r="F4607">
        <v>0</v>
      </c>
      <c r="G4607">
        <v>44444444</v>
      </c>
      <c r="H4607">
        <v>0</v>
      </c>
      <c r="I4607">
        <v>0</v>
      </c>
      <c r="J4607">
        <v>0</v>
      </c>
      <c r="K4607">
        <v>0</v>
      </c>
      <c r="L4607">
        <v>0</v>
      </c>
      <c r="M4607">
        <v>0</v>
      </c>
    </row>
    <row r="4608" spans="2:13" x14ac:dyDescent="0.2">
      <c r="B4608">
        <v>0</v>
      </c>
      <c r="C4608">
        <v>0</v>
      </c>
      <c r="D4608">
        <v>0</v>
      </c>
      <c r="E4608">
        <v>0</v>
      </c>
      <c r="F4608">
        <v>0</v>
      </c>
      <c r="G4608">
        <v>44444444</v>
      </c>
      <c r="H4608">
        <v>0</v>
      </c>
      <c r="I4608">
        <v>0</v>
      </c>
      <c r="J4608">
        <v>0</v>
      </c>
      <c r="K4608">
        <v>0</v>
      </c>
      <c r="L4608">
        <v>0</v>
      </c>
      <c r="M4608">
        <v>0</v>
      </c>
    </row>
    <row r="4609" spans="2:13" x14ac:dyDescent="0.2">
      <c r="B4609">
        <v>0</v>
      </c>
      <c r="C4609">
        <v>0</v>
      </c>
      <c r="D4609">
        <v>0</v>
      </c>
      <c r="E4609">
        <v>0</v>
      </c>
      <c r="F4609">
        <v>0</v>
      </c>
      <c r="G4609">
        <v>44444444</v>
      </c>
      <c r="H4609">
        <v>0</v>
      </c>
      <c r="I4609">
        <v>0</v>
      </c>
      <c r="J4609">
        <v>0</v>
      </c>
      <c r="K4609">
        <v>0</v>
      </c>
      <c r="L4609">
        <v>0</v>
      </c>
      <c r="M4609">
        <v>0</v>
      </c>
    </row>
    <row r="4610" spans="2:13" x14ac:dyDescent="0.2">
      <c r="B4610">
        <v>0</v>
      </c>
      <c r="C4610">
        <v>0</v>
      </c>
      <c r="D4610">
        <v>0</v>
      </c>
      <c r="E4610">
        <v>0</v>
      </c>
      <c r="F4610">
        <v>0</v>
      </c>
      <c r="G4610">
        <v>44444444</v>
      </c>
      <c r="H4610">
        <v>0</v>
      </c>
      <c r="I4610">
        <v>0</v>
      </c>
      <c r="J4610">
        <v>0</v>
      </c>
      <c r="K4610">
        <v>0</v>
      </c>
      <c r="L4610">
        <v>0</v>
      </c>
      <c r="M4610">
        <v>0</v>
      </c>
    </row>
    <row r="4611" spans="2:13" x14ac:dyDescent="0.2">
      <c r="B4611">
        <v>0</v>
      </c>
      <c r="C4611">
        <v>0</v>
      </c>
      <c r="D4611">
        <v>0</v>
      </c>
      <c r="E4611">
        <v>0</v>
      </c>
      <c r="F4611">
        <v>0</v>
      </c>
      <c r="G4611">
        <v>44444444</v>
      </c>
      <c r="H4611">
        <v>0</v>
      </c>
      <c r="I4611">
        <v>0</v>
      </c>
      <c r="J4611">
        <v>0</v>
      </c>
      <c r="K4611">
        <v>0</v>
      </c>
      <c r="L4611">
        <v>0</v>
      </c>
      <c r="M4611">
        <v>0</v>
      </c>
    </row>
    <row r="4612" spans="2:13" x14ac:dyDescent="0.2">
      <c r="B4612">
        <v>0</v>
      </c>
      <c r="C4612">
        <v>0</v>
      </c>
      <c r="D4612">
        <v>0</v>
      </c>
      <c r="E4612">
        <v>0</v>
      </c>
      <c r="F4612">
        <v>0</v>
      </c>
      <c r="G4612">
        <v>44444444</v>
      </c>
      <c r="H4612">
        <v>0</v>
      </c>
      <c r="I4612">
        <v>0</v>
      </c>
      <c r="J4612">
        <v>0</v>
      </c>
      <c r="K4612">
        <v>0</v>
      </c>
      <c r="L4612">
        <v>0</v>
      </c>
      <c r="M4612">
        <v>0</v>
      </c>
    </row>
    <row r="4613" spans="2:13" x14ac:dyDescent="0.2">
      <c r="B4613">
        <v>0</v>
      </c>
      <c r="C4613">
        <v>0</v>
      </c>
      <c r="D4613">
        <v>0</v>
      </c>
      <c r="E4613">
        <v>0</v>
      </c>
      <c r="F4613">
        <v>0</v>
      </c>
      <c r="G4613">
        <v>44444444</v>
      </c>
      <c r="H4613">
        <v>0</v>
      </c>
      <c r="I4613">
        <v>0</v>
      </c>
      <c r="J4613">
        <v>0</v>
      </c>
      <c r="K4613">
        <v>0</v>
      </c>
      <c r="L4613">
        <v>0</v>
      </c>
      <c r="M4613">
        <v>0</v>
      </c>
    </row>
    <row r="4614" spans="2:13" x14ac:dyDescent="0.2">
      <c r="B4614">
        <v>0</v>
      </c>
      <c r="C4614">
        <v>0</v>
      </c>
      <c r="D4614">
        <v>0</v>
      </c>
      <c r="E4614">
        <v>0</v>
      </c>
      <c r="F4614">
        <v>0</v>
      </c>
      <c r="G4614">
        <v>44444444</v>
      </c>
      <c r="H4614">
        <v>0</v>
      </c>
      <c r="I4614">
        <v>0</v>
      </c>
      <c r="J4614">
        <v>0</v>
      </c>
      <c r="K4614">
        <v>0</v>
      </c>
      <c r="L4614">
        <v>0</v>
      </c>
      <c r="M4614">
        <v>0</v>
      </c>
    </row>
    <row r="4615" spans="2:13" x14ac:dyDescent="0.2">
      <c r="B4615">
        <v>0</v>
      </c>
      <c r="C4615">
        <v>0</v>
      </c>
      <c r="D4615">
        <v>0</v>
      </c>
      <c r="E4615">
        <v>0</v>
      </c>
      <c r="F4615">
        <v>0</v>
      </c>
      <c r="G4615">
        <v>44444444</v>
      </c>
      <c r="H4615">
        <v>0</v>
      </c>
      <c r="I4615">
        <v>0</v>
      </c>
      <c r="J4615">
        <v>0</v>
      </c>
      <c r="K4615">
        <v>0</v>
      </c>
      <c r="L4615">
        <v>0</v>
      </c>
      <c r="M4615">
        <v>0</v>
      </c>
    </row>
    <row r="4616" spans="2:13" x14ac:dyDescent="0.2">
      <c r="B4616">
        <v>0</v>
      </c>
      <c r="C4616">
        <v>0</v>
      </c>
      <c r="D4616">
        <v>0</v>
      </c>
      <c r="E4616">
        <v>0</v>
      </c>
      <c r="F4616">
        <v>0</v>
      </c>
      <c r="G4616">
        <v>44444444</v>
      </c>
      <c r="H4616">
        <v>0</v>
      </c>
      <c r="I4616">
        <v>0</v>
      </c>
      <c r="J4616">
        <v>0</v>
      </c>
      <c r="K4616">
        <v>0</v>
      </c>
      <c r="L4616">
        <v>0</v>
      </c>
      <c r="M4616">
        <v>0</v>
      </c>
    </row>
    <row r="4617" spans="2:13" x14ac:dyDescent="0.2">
      <c r="B4617">
        <v>0</v>
      </c>
      <c r="C4617">
        <v>0</v>
      </c>
      <c r="D4617">
        <v>0</v>
      </c>
      <c r="E4617">
        <v>0</v>
      </c>
      <c r="F4617">
        <v>0</v>
      </c>
      <c r="G4617">
        <v>44444444</v>
      </c>
      <c r="H4617">
        <v>0</v>
      </c>
      <c r="I4617">
        <v>0</v>
      </c>
      <c r="J4617">
        <v>0</v>
      </c>
      <c r="K4617">
        <v>0</v>
      </c>
      <c r="L4617">
        <v>0</v>
      </c>
      <c r="M4617">
        <v>0</v>
      </c>
    </row>
    <row r="4618" spans="2:13" x14ac:dyDescent="0.2">
      <c r="B4618">
        <v>0</v>
      </c>
      <c r="C4618">
        <v>0</v>
      </c>
      <c r="D4618">
        <v>0</v>
      </c>
      <c r="E4618">
        <v>0</v>
      </c>
      <c r="F4618">
        <v>0</v>
      </c>
      <c r="G4618">
        <v>44444444</v>
      </c>
      <c r="H4618">
        <v>0</v>
      </c>
      <c r="I4618">
        <v>0</v>
      </c>
      <c r="J4618">
        <v>0</v>
      </c>
      <c r="K4618">
        <v>0</v>
      </c>
      <c r="L4618">
        <v>0</v>
      </c>
      <c r="M4618">
        <v>0</v>
      </c>
    </row>
    <row r="4619" spans="2:13" x14ac:dyDescent="0.2">
      <c r="B4619">
        <v>0</v>
      </c>
      <c r="C4619">
        <v>0</v>
      </c>
      <c r="D4619">
        <v>0</v>
      </c>
      <c r="E4619">
        <v>0</v>
      </c>
      <c r="F4619">
        <v>0</v>
      </c>
      <c r="G4619">
        <v>44444444</v>
      </c>
      <c r="H4619">
        <v>0</v>
      </c>
      <c r="I4619">
        <v>0</v>
      </c>
      <c r="J4619">
        <v>0</v>
      </c>
      <c r="K4619">
        <v>0</v>
      </c>
      <c r="L4619">
        <v>0</v>
      </c>
      <c r="M4619">
        <v>0</v>
      </c>
    </row>
    <row r="4620" spans="2:13" x14ac:dyDescent="0.2">
      <c r="B4620">
        <v>0</v>
      </c>
      <c r="C4620">
        <v>0</v>
      </c>
      <c r="D4620">
        <v>0</v>
      </c>
      <c r="E4620">
        <v>0</v>
      </c>
      <c r="F4620">
        <v>0</v>
      </c>
      <c r="G4620">
        <v>44444444</v>
      </c>
      <c r="H4620">
        <v>0</v>
      </c>
      <c r="I4620">
        <v>0</v>
      </c>
      <c r="J4620">
        <v>0</v>
      </c>
      <c r="K4620">
        <v>0</v>
      </c>
      <c r="L4620">
        <v>0</v>
      </c>
      <c r="M4620">
        <v>0</v>
      </c>
    </row>
    <row r="4621" spans="2:13" x14ac:dyDescent="0.2">
      <c r="B4621">
        <v>0</v>
      </c>
      <c r="C4621">
        <v>0</v>
      </c>
      <c r="D4621">
        <v>0</v>
      </c>
      <c r="E4621">
        <v>0</v>
      </c>
      <c r="F4621">
        <v>0</v>
      </c>
      <c r="G4621">
        <v>44444444</v>
      </c>
      <c r="H4621">
        <v>0</v>
      </c>
      <c r="I4621">
        <v>0</v>
      </c>
      <c r="J4621">
        <v>0</v>
      </c>
      <c r="K4621">
        <v>0</v>
      </c>
      <c r="L4621">
        <v>0</v>
      </c>
      <c r="M4621">
        <v>0</v>
      </c>
    </row>
    <row r="4622" spans="2:13" x14ac:dyDescent="0.2">
      <c r="B4622">
        <v>0</v>
      </c>
      <c r="C4622">
        <v>0</v>
      </c>
      <c r="D4622">
        <v>0</v>
      </c>
      <c r="E4622">
        <v>0</v>
      </c>
      <c r="F4622">
        <v>0</v>
      </c>
      <c r="G4622">
        <v>44444444</v>
      </c>
      <c r="H4622">
        <v>0</v>
      </c>
      <c r="I4622">
        <v>0</v>
      </c>
      <c r="J4622">
        <v>0</v>
      </c>
      <c r="K4622">
        <v>0</v>
      </c>
      <c r="L4622">
        <v>0</v>
      </c>
      <c r="M4622">
        <v>0</v>
      </c>
    </row>
    <row r="4623" spans="2:13" x14ac:dyDescent="0.2">
      <c r="B4623">
        <v>0</v>
      </c>
      <c r="C4623">
        <v>0</v>
      </c>
      <c r="D4623">
        <v>0</v>
      </c>
      <c r="E4623">
        <v>0</v>
      </c>
      <c r="F4623">
        <v>0</v>
      </c>
      <c r="G4623">
        <v>44444444</v>
      </c>
      <c r="H4623">
        <v>0</v>
      </c>
      <c r="I4623">
        <v>0</v>
      </c>
      <c r="J4623">
        <v>0</v>
      </c>
      <c r="K4623">
        <v>0</v>
      </c>
      <c r="L4623">
        <v>0</v>
      </c>
      <c r="M4623">
        <v>0</v>
      </c>
    </row>
    <row r="4624" spans="2:13" x14ac:dyDescent="0.2">
      <c r="B4624">
        <v>0</v>
      </c>
      <c r="C4624">
        <v>0</v>
      </c>
      <c r="D4624">
        <v>0</v>
      </c>
      <c r="E4624">
        <v>0</v>
      </c>
      <c r="F4624">
        <v>0</v>
      </c>
      <c r="G4624">
        <v>44444444</v>
      </c>
      <c r="H4624">
        <v>0</v>
      </c>
      <c r="I4624">
        <v>0</v>
      </c>
      <c r="J4624">
        <v>0</v>
      </c>
      <c r="K4624">
        <v>0</v>
      </c>
      <c r="L4624">
        <v>0</v>
      </c>
      <c r="M4624">
        <v>0</v>
      </c>
    </row>
    <row r="4625" spans="2:13" x14ac:dyDescent="0.2">
      <c r="B4625">
        <v>0</v>
      </c>
      <c r="C4625">
        <v>0</v>
      </c>
      <c r="D4625">
        <v>0</v>
      </c>
      <c r="E4625">
        <v>0</v>
      </c>
      <c r="F4625">
        <v>0</v>
      </c>
      <c r="G4625">
        <v>44444444</v>
      </c>
      <c r="H4625">
        <v>0</v>
      </c>
      <c r="I4625">
        <v>0</v>
      </c>
      <c r="J4625">
        <v>0</v>
      </c>
      <c r="K4625">
        <v>0</v>
      </c>
      <c r="L4625">
        <v>0</v>
      </c>
      <c r="M4625">
        <v>0</v>
      </c>
    </row>
    <row r="4626" spans="2:13" x14ac:dyDescent="0.2">
      <c r="B4626">
        <v>0</v>
      </c>
      <c r="C4626">
        <v>0</v>
      </c>
      <c r="D4626">
        <v>0</v>
      </c>
      <c r="E4626">
        <v>0</v>
      </c>
      <c r="F4626">
        <v>0</v>
      </c>
      <c r="G4626">
        <v>44444444</v>
      </c>
      <c r="H4626">
        <v>0</v>
      </c>
      <c r="I4626">
        <v>0</v>
      </c>
      <c r="J4626">
        <v>0</v>
      </c>
      <c r="K4626">
        <v>0</v>
      </c>
      <c r="L4626">
        <v>0</v>
      </c>
      <c r="M4626">
        <v>0</v>
      </c>
    </row>
    <row r="4627" spans="2:13" x14ac:dyDescent="0.2">
      <c r="B4627">
        <v>0</v>
      </c>
      <c r="C4627">
        <v>0</v>
      </c>
      <c r="D4627">
        <v>0</v>
      </c>
      <c r="E4627">
        <v>0</v>
      </c>
      <c r="F4627">
        <v>0</v>
      </c>
      <c r="G4627">
        <v>44444444</v>
      </c>
      <c r="H4627">
        <v>0</v>
      </c>
      <c r="I4627">
        <v>0</v>
      </c>
      <c r="J4627">
        <v>0</v>
      </c>
      <c r="K4627">
        <v>0</v>
      </c>
      <c r="L4627">
        <v>0</v>
      </c>
      <c r="M4627">
        <v>0</v>
      </c>
    </row>
    <row r="4628" spans="2:13" x14ac:dyDescent="0.2">
      <c r="B4628">
        <v>0</v>
      </c>
      <c r="C4628">
        <v>0</v>
      </c>
      <c r="D4628">
        <v>0</v>
      </c>
      <c r="E4628">
        <v>0</v>
      </c>
      <c r="F4628">
        <v>0</v>
      </c>
      <c r="G4628">
        <v>44444444</v>
      </c>
      <c r="H4628">
        <v>0</v>
      </c>
      <c r="I4628">
        <v>0</v>
      </c>
      <c r="J4628">
        <v>0</v>
      </c>
      <c r="K4628">
        <v>0</v>
      </c>
      <c r="L4628">
        <v>0</v>
      </c>
      <c r="M4628">
        <v>0</v>
      </c>
    </row>
    <row r="4629" spans="2:13" x14ac:dyDescent="0.2">
      <c r="B4629">
        <v>0</v>
      </c>
      <c r="C4629">
        <v>0</v>
      </c>
      <c r="D4629">
        <v>0</v>
      </c>
      <c r="E4629">
        <v>0</v>
      </c>
      <c r="F4629">
        <v>0</v>
      </c>
      <c r="G4629">
        <v>44444444</v>
      </c>
      <c r="H4629">
        <v>0</v>
      </c>
      <c r="I4629">
        <v>0</v>
      </c>
      <c r="J4629">
        <v>0</v>
      </c>
      <c r="K4629">
        <v>0</v>
      </c>
      <c r="L4629">
        <v>0</v>
      </c>
      <c r="M4629">
        <v>0</v>
      </c>
    </row>
    <row r="4630" spans="2:13" x14ac:dyDescent="0.2">
      <c r="B4630">
        <v>0</v>
      </c>
      <c r="C4630">
        <v>0</v>
      </c>
      <c r="D4630">
        <v>0</v>
      </c>
      <c r="E4630">
        <v>0</v>
      </c>
      <c r="F4630">
        <v>0</v>
      </c>
      <c r="G4630">
        <v>44444444</v>
      </c>
      <c r="H4630">
        <v>0</v>
      </c>
      <c r="I4630">
        <v>0</v>
      </c>
      <c r="J4630">
        <v>0</v>
      </c>
      <c r="K4630">
        <v>0</v>
      </c>
      <c r="L4630">
        <v>0</v>
      </c>
      <c r="M4630">
        <v>0</v>
      </c>
    </row>
    <row r="4631" spans="2:13" x14ac:dyDescent="0.2">
      <c r="B4631">
        <v>0</v>
      </c>
      <c r="C4631">
        <v>0</v>
      </c>
      <c r="D4631">
        <v>0</v>
      </c>
      <c r="E4631">
        <v>0</v>
      </c>
      <c r="F4631">
        <v>0</v>
      </c>
      <c r="G4631">
        <v>44444444</v>
      </c>
      <c r="H4631">
        <v>0</v>
      </c>
      <c r="I4631">
        <v>0</v>
      </c>
      <c r="J4631">
        <v>0</v>
      </c>
      <c r="K4631">
        <v>0</v>
      </c>
      <c r="L4631">
        <v>0</v>
      </c>
      <c r="M4631">
        <v>0</v>
      </c>
    </row>
    <row r="4632" spans="2:13" x14ac:dyDescent="0.2">
      <c r="B4632">
        <v>0</v>
      </c>
      <c r="C4632">
        <v>0</v>
      </c>
      <c r="D4632">
        <v>0</v>
      </c>
      <c r="E4632">
        <v>0</v>
      </c>
      <c r="F4632">
        <v>0</v>
      </c>
      <c r="G4632">
        <v>44444444</v>
      </c>
      <c r="H4632">
        <v>0</v>
      </c>
      <c r="I4632">
        <v>0</v>
      </c>
      <c r="J4632">
        <v>0</v>
      </c>
      <c r="K4632">
        <v>0</v>
      </c>
      <c r="L4632">
        <v>0</v>
      </c>
      <c r="M4632">
        <v>0</v>
      </c>
    </row>
    <row r="4633" spans="2:13" x14ac:dyDescent="0.2">
      <c r="B4633">
        <v>0</v>
      </c>
      <c r="C4633">
        <v>0</v>
      </c>
      <c r="D4633">
        <v>0</v>
      </c>
      <c r="E4633">
        <v>0</v>
      </c>
      <c r="F4633">
        <v>0</v>
      </c>
      <c r="G4633">
        <v>44444444</v>
      </c>
      <c r="H4633">
        <v>0</v>
      </c>
      <c r="I4633">
        <v>0</v>
      </c>
      <c r="J4633">
        <v>0</v>
      </c>
      <c r="K4633">
        <v>0</v>
      </c>
      <c r="L4633">
        <v>0</v>
      </c>
      <c r="M4633">
        <v>0</v>
      </c>
    </row>
    <row r="4634" spans="2:13" x14ac:dyDescent="0.2">
      <c r="B4634">
        <v>0</v>
      </c>
      <c r="C4634">
        <v>0</v>
      </c>
      <c r="D4634">
        <v>0</v>
      </c>
      <c r="E4634">
        <v>0</v>
      </c>
      <c r="F4634">
        <v>0</v>
      </c>
      <c r="G4634">
        <v>44444444</v>
      </c>
      <c r="H4634">
        <v>0</v>
      </c>
      <c r="I4634">
        <v>0</v>
      </c>
      <c r="J4634">
        <v>0</v>
      </c>
      <c r="K4634">
        <v>0</v>
      </c>
      <c r="L4634">
        <v>0</v>
      </c>
      <c r="M4634">
        <v>0</v>
      </c>
    </row>
    <row r="4635" spans="2:13" x14ac:dyDescent="0.2">
      <c r="B4635">
        <v>0</v>
      </c>
      <c r="C4635">
        <v>0</v>
      </c>
      <c r="D4635">
        <v>0</v>
      </c>
      <c r="E4635">
        <v>0</v>
      </c>
      <c r="F4635">
        <v>0</v>
      </c>
      <c r="G4635">
        <v>44444444</v>
      </c>
      <c r="H4635">
        <v>0</v>
      </c>
      <c r="I4635">
        <v>0</v>
      </c>
      <c r="J4635">
        <v>0</v>
      </c>
      <c r="K4635">
        <v>0</v>
      </c>
      <c r="L4635">
        <v>0</v>
      </c>
      <c r="M4635">
        <v>0</v>
      </c>
    </row>
    <row r="4636" spans="2:13" x14ac:dyDescent="0.2">
      <c r="B4636">
        <v>0</v>
      </c>
      <c r="C4636">
        <v>0</v>
      </c>
      <c r="D4636">
        <v>0</v>
      </c>
      <c r="E4636">
        <v>0</v>
      </c>
      <c r="F4636">
        <v>0</v>
      </c>
      <c r="G4636">
        <v>44444444</v>
      </c>
      <c r="H4636">
        <v>0</v>
      </c>
      <c r="I4636">
        <v>0</v>
      </c>
      <c r="J4636">
        <v>0</v>
      </c>
      <c r="K4636">
        <v>0</v>
      </c>
      <c r="L4636">
        <v>0</v>
      </c>
      <c r="M4636">
        <v>0</v>
      </c>
    </row>
    <row r="4637" spans="2:13" x14ac:dyDescent="0.2">
      <c r="B4637">
        <v>0</v>
      </c>
      <c r="C4637">
        <v>0</v>
      </c>
      <c r="D4637">
        <v>0</v>
      </c>
      <c r="E4637">
        <v>0</v>
      </c>
      <c r="F4637">
        <v>0</v>
      </c>
      <c r="G4637">
        <v>44444444</v>
      </c>
      <c r="H4637">
        <v>0</v>
      </c>
      <c r="I4637">
        <v>0</v>
      </c>
      <c r="J4637">
        <v>0</v>
      </c>
      <c r="K4637">
        <v>0</v>
      </c>
      <c r="L4637">
        <v>0</v>
      </c>
      <c r="M4637">
        <v>0</v>
      </c>
    </row>
    <row r="4638" spans="2:13" x14ac:dyDescent="0.2">
      <c r="B4638">
        <v>0</v>
      </c>
      <c r="C4638">
        <v>0</v>
      </c>
      <c r="D4638">
        <v>0</v>
      </c>
      <c r="E4638">
        <v>0</v>
      </c>
      <c r="F4638">
        <v>0</v>
      </c>
      <c r="G4638">
        <v>44444444</v>
      </c>
      <c r="H4638">
        <v>0</v>
      </c>
      <c r="I4638">
        <v>0</v>
      </c>
      <c r="J4638">
        <v>0</v>
      </c>
      <c r="K4638">
        <v>0</v>
      </c>
      <c r="L4638">
        <v>0</v>
      </c>
      <c r="M4638">
        <v>0</v>
      </c>
    </row>
    <row r="4639" spans="2:13" x14ac:dyDescent="0.2">
      <c r="B4639">
        <v>0</v>
      </c>
      <c r="C4639">
        <v>0</v>
      </c>
      <c r="D4639">
        <v>0</v>
      </c>
      <c r="E4639">
        <v>0</v>
      </c>
      <c r="F4639">
        <v>0</v>
      </c>
      <c r="G4639">
        <v>44444444</v>
      </c>
      <c r="H4639">
        <v>0</v>
      </c>
      <c r="I4639">
        <v>0</v>
      </c>
      <c r="J4639">
        <v>0</v>
      </c>
      <c r="K4639">
        <v>0</v>
      </c>
      <c r="L4639">
        <v>0</v>
      </c>
      <c r="M4639">
        <v>0</v>
      </c>
    </row>
    <row r="4640" spans="2:13" x14ac:dyDescent="0.2">
      <c r="B4640">
        <v>0</v>
      </c>
      <c r="C4640">
        <v>0</v>
      </c>
      <c r="D4640">
        <v>0</v>
      </c>
      <c r="E4640">
        <v>0</v>
      </c>
      <c r="F4640">
        <v>0</v>
      </c>
      <c r="G4640">
        <v>44444444</v>
      </c>
      <c r="H4640">
        <v>0</v>
      </c>
      <c r="I4640">
        <v>0</v>
      </c>
      <c r="J4640">
        <v>0</v>
      </c>
      <c r="K4640">
        <v>0</v>
      </c>
      <c r="L4640">
        <v>0</v>
      </c>
      <c r="M4640">
        <v>0</v>
      </c>
    </row>
    <row r="4641" spans="2:13" x14ac:dyDescent="0.2">
      <c r="B4641">
        <v>0</v>
      </c>
      <c r="C4641">
        <v>0</v>
      </c>
      <c r="D4641">
        <v>0</v>
      </c>
      <c r="E4641">
        <v>0</v>
      </c>
      <c r="F4641">
        <v>0</v>
      </c>
      <c r="G4641">
        <v>44444444</v>
      </c>
      <c r="H4641">
        <v>0</v>
      </c>
      <c r="I4641">
        <v>0</v>
      </c>
      <c r="J4641">
        <v>0</v>
      </c>
      <c r="K4641">
        <v>0</v>
      </c>
      <c r="L4641">
        <v>0</v>
      </c>
      <c r="M4641">
        <v>0</v>
      </c>
    </row>
    <row r="4642" spans="2:13" x14ac:dyDescent="0.2">
      <c r="B4642">
        <v>0</v>
      </c>
      <c r="C4642">
        <v>0</v>
      </c>
      <c r="D4642">
        <v>0</v>
      </c>
      <c r="E4642">
        <v>0</v>
      </c>
      <c r="F4642">
        <v>0</v>
      </c>
      <c r="G4642">
        <v>44444444</v>
      </c>
      <c r="H4642">
        <v>0</v>
      </c>
      <c r="I4642">
        <v>0</v>
      </c>
      <c r="J4642">
        <v>0</v>
      </c>
      <c r="K4642">
        <v>0</v>
      </c>
      <c r="L4642">
        <v>0</v>
      </c>
      <c r="M4642">
        <v>0</v>
      </c>
    </row>
    <row r="4643" spans="2:13" x14ac:dyDescent="0.2">
      <c r="B4643">
        <v>0</v>
      </c>
      <c r="C4643">
        <v>0</v>
      </c>
      <c r="D4643">
        <v>0</v>
      </c>
      <c r="E4643">
        <v>0</v>
      </c>
      <c r="F4643">
        <v>0</v>
      </c>
      <c r="G4643">
        <v>44444444</v>
      </c>
      <c r="H4643">
        <v>0</v>
      </c>
      <c r="I4643">
        <v>0</v>
      </c>
      <c r="J4643">
        <v>0</v>
      </c>
      <c r="K4643">
        <v>0</v>
      </c>
      <c r="L4643">
        <v>0</v>
      </c>
      <c r="M4643">
        <v>0</v>
      </c>
    </row>
    <row r="4644" spans="2:13" x14ac:dyDescent="0.2">
      <c r="B4644">
        <v>0</v>
      </c>
      <c r="C4644">
        <v>0</v>
      </c>
      <c r="D4644">
        <v>0</v>
      </c>
      <c r="E4644">
        <v>0</v>
      </c>
      <c r="F4644">
        <v>0</v>
      </c>
      <c r="G4644">
        <v>44444444</v>
      </c>
      <c r="H4644">
        <v>0</v>
      </c>
      <c r="I4644">
        <v>0</v>
      </c>
      <c r="J4644">
        <v>0</v>
      </c>
      <c r="K4644">
        <v>0</v>
      </c>
      <c r="L4644">
        <v>0</v>
      </c>
      <c r="M4644">
        <v>0</v>
      </c>
    </row>
    <row r="4645" spans="2:13" x14ac:dyDescent="0.2">
      <c r="B4645">
        <v>0</v>
      </c>
      <c r="C4645">
        <v>0</v>
      </c>
      <c r="D4645">
        <v>0</v>
      </c>
      <c r="E4645">
        <v>0</v>
      </c>
      <c r="F4645">
        <v>0</v>
      </c>
      <c r="G4645">
        <v>44444444</v>
      </c>
      <c r="H4645">
        <v>0</v>
      </c>
      <c r="I4645">
        <v>0</v>
      </c>
      <c r="J4645">
        <v>0</v>
      </c>
      <c r="K4645">
        <v>0</v>
      </c>
      <c r="L4645">
        <v>0</v>
      </c>
      <c r="M4645">
        <v>0</v>
      </c>
    </row>
    <row r="4646" spans="2:13" x14ac:dyDescent="0.2">
      <c r="B4646">
        <v>0</v>
      </c>
      <c r="C4646">
        <v>0</v>
      </c>
      <c r="D4646">
        <v>0</v>
      </c>
      <c r="E4646">
        <v>0</v>
      </c>
      <c r="F4646">
        <v>0</v>
      </c>
      <c r="G4646">
        <v>44444444</v>
      </c>
      <c r="H4646">
        <v>0</v>
      </c>
      <c r="I4646">
        <v>0</v>
      </c>
      <c r="J4646">
        <v>0</v>
      </c>
      <c r="K4646">
        <v>0</v>
      </c>
      <c r="L4646">
        <v>0</v>
      </c>
      <c r="M4646">
        <v>0</v>
      </c>
    </row>
    <row r="4647" spans="2:13" x14ac:dyDescent="0.2">
      <c r="B4647">
        <v>0</v>
      </c>
      <c r="C4647">
        <v>0</v>
      </c>
      <c r="D4647">
        <v>0</v>
      </c>
      <c r="E4647">
        <v>0</v>
      </c>
      <c r="F4647">
        <v>0</v>
      </c>
      <c r="G4647">
        <v>44444444</v>
      </c>
      <c r="H4647">
        <v>0</v>
      </c>
      <c r="I4647">
        <v>0</v>
      </c>
      <c r="J4647">
        <v>0</v>
      </c>
      <c r="K4647">
        <v>0</v>
      </c>
      <c r="L4647">
        <v>0</v>
      </c>
      <c r="M4647">
        <v>0</v>
      </c>
    </row>
    <row r="4648" spans="2:13" x14ac:dyDescent="0.2">
      <c r="B4648">
        <v>0</v>
      </c>
      <c r="C4648">
        <v>0</v>
      </c>
      <c r="D4648">
        <v>0</v>
      </c>
      <c r="E4648">
        <v>0</v>
      </c>
      <c r="F4648">
        <v>0</v>
      </c>
      <c r="G4648">
        <v>44444444</v>
      </c>
      <c r="H4648">
        <v>0</v>
      </c>
      <c r="I4648">
        <v>0</v>
      </c>
      <c r="J4648">
        <v>0</v>
      </c>
      <c r="K4648">
        <v>0</v>
      </c>
      <c r="L4648">
        <v>0</v>
      </c>
      <c r="M4648">
        <v>0</v>
      </c>
    </row>
    <row r="4649" spans="2:13" x14ac:dyDescent="0.2">
      <c r="B4649">
        <v>0</v>
      </c>
      <c r="C4649">
        <v>0</v>
      </c>
      <c r="D4649">
        <v>0</v>
      </c>
      <c r="E4649">
        <v>0</v>
      </c>
      <c r="F4649">
        <v>0</v>
      </c>
      <c r="G4649">
        <v>44444444</v>
      </c>
      <c r="H4649">
        <v>0</v>
      </c>
      <c r="I4649">
        <v>0</v>
      </c>
      <c r="J4649">
        <v>0</v>
      </c>
      <c r="K4649">
        <v>0</v>
      </c>
      <c r="L4649">
        <v>0</v>
      </c>
      <c r="M4649">
        <v>0</v>
      </c>
    </row>
    <row r="4650" spans="2:13" x14ac:dyDescent="0.2">
      <c r="B4650">
        <v>0</v>
      </c>
      <c r="C4650">
        <v>0</v>
      </c>
      <c r="D4650">
        <v>0</v>
      </c>
      <c r="E4650">
        <v>0</v>
      </c>
      <c r="F4650">
        <v>0</v>
      </c>
      <c r="G4650">
        <v>44444444</v>
      </c>
      <c r="H4650">
        <v>0</v>
      </c>
      <c r="I4650">
        <v>0</v>
      </c>
      <c r="J4650">
        <v>0</v>
      </c>
      <c r="K4650">
        <v>0</v>
      </c>
      <c r="L4650">
        <v>0</v>
      </c>
      <c r="M4650">
        <v>0</v>
      </c>
    </row>
    <row r="4651" spans="2:13" x14ac:dyDescent="0.2">
      <c r="B4651">
        <v>0</v>
      </c>
      <c r="C4651">
        <v>0</v>
      </c>
      <c r="D4651">
        <v>0</v>
      </c>
      <c r="E4651">
        <v>0</v>
      </c>
      <c r="F4651">
        <v>0</v>
      </c>
      <c r="G4651">
        <v>44444444</v>
      </c>
      <c r="H4651">
        <v>0</v>
      </c>
      <c r="I4651">
        <v>0</v>
      </c>
      <c r="J4651">
        <v>0</v>
      </c>
      <c r="K4651">
        <v>0</v>
      </c>
      <c r="L4651">
        <v>0</v>
      </c>
      <c r="M4651">
        <v>0</v>
      </c>
    </row>
    <row r="4652" spans="2:13" x14ac:dyDescent="0.2">
      <c r="B4652">
        <v>0</v>
      </c>
      <c r="C4652">
        <v>0</v>
      </c>
      <c r="D4652">
        <v>0</v>
      </c>
      <c r="E4652">
        <v>0</v>
      </c>
      <c r="F4652">
        <v>0</v>
      </c>
      <c r="G4652">
        <v>44444444</v>
      </c>
      <c r="H4652">
        <v>0</v>
      </c>
      <c r="I4652">
        <v>0</v>
      </c>
      <c r="J4652">
        <v>0</v>
      </c>
      <c r="K4652">
        <v>0</v>
      </c>
      <c r="L4652">
        <v>0</v>
      </c>
      <c r="M4652">
        <v>0</v>
      </c>
    </row>
    <row r="4653" spans="2:13" x14ac:dyDescent="0.2">
      <c r="B4653">
        <v>0</v>
      </c>
      <c r="C4653">
        <v>0</v>
      </c>
      <c r="D4653">
        <v>0</v>
      </c>
      <c r="E4653">
        <v>0</v>
      </c>
      <c r="F4653">
        <v>0</v>
      </c>
      <c r="G4653">
        <v>44444444</v>
      </c>
      <c r="H4653">
        <v>0</v>
      </c>
      <c r="I4653">
        <v>0</v>
      </c>
      <c r="J4653">
        <v>0</v>
      </c>
      <c r="K4653">
        <v>0</v>
      </c>
      <c r="L4653">
        <v>0</v>
      </c>
      <c r="M4653">
        <v>0</v>
      </c>
    </row>
    <row r="4654" spans="2:13" x14ac:dyDescent="0.2">
      <c r="B4654">
        <v>0</v>
      </c>
      <c r="C4654">
        <v>0</v>
      </c>
      <c r="D4654">
        <v>0</v>
      </c>
      <c r="E4654">
        <v>0</v>
      </c>
      <c r="F4654">
        <v>0</v>
      </c>
      <c r="G4654">
        <v>44444444</v>
      </c>
      <c r="H4654">
        <v>0</v>
      </c>
      <c r="I4654">
        <v>0</v>
      </c>
      <c r="J4654">
        <v>0</v>
      </c>
      <c r="K4654">
        <v>0</v>
      </c>
      <c r="L4654">
        <v>0</v>
      </c>
      <c r="M4654">
        <v>0</v>
      </c>
    </row>
    <row r="4655" spans="2:13" x14ac:dyDescent="0.2">
      <c r="B4655">
        <v>0</v>
      </c>
      <c r="C4655">
        <v>0</v>
      </c>
      <c r="D4655">
        <v>0</v>
      </c>
      <c r="E4655">
        <v>0</v>
      </c>
      <c r="F4655">
        <v>0</v>
      </c>
      <c r="G4655">
        <v>44444444</v>
      </c>
      <c r="H4655">
        <v>0</v>
      </c>
      <c r="I4655">
        <v>0</v>
      </c>
      <c r="J4655">
        <v>0</v>
      </c>
      <c r="K4655">
        <v>0</v>
      </c>
      <c r="L4655">
        <v>0</v>
      </c>
      <c r="M4655">
        <v>0</v>
      </c>
    </row>
    <row r="4656" spans="2:13" x14ac:dyDescent="0.2">
      <c r="B4656">
        <v>0</v>
      </c>
      <c r="C4656">
        <v>0</v>
      </c>
      <c r="D4656">
        <v>0</v>
      </c>
      <c r="E4656">
        <v>0</v>
      </c>
      <c r="F4656">
        <v>0</v>
      </c>
      <c r="G4656">
        <v>44444444</v>
      </c>
      <c r="H4656">
        <v>0</v>
      </c>
      <c r="I4656">
        <v>0</v>
      </c>
      <c r="J4656">
        <v>0</v>
      </c>
      <c r="K4656">
        <v>0</v>
      </c>
      <c r="L4656">
        <v>0</v>
      </c>
      <c r="M4656">
        <v>0</v>
      </c>
    </row>
    <row r="4657" spans="2:13" x14ac:dyDescent="0.2">
      <c r="B4657">
        <v>0</v>
      </c>
      <c r="C4657">
        <v>0</v>
      </c>
      <c r="D4657">
        <v>0</v>
      </c>
      <c r="E4657">
        <v>0</v>
      </c>
      <c r="F4657">
        <v>0</v>
      </c>
      <c r="G4657">
        <v>44444444</v>
      </c>
      <c r="H4657">
        <v>0</v>
      </c>
      <c r="I4657">
        <v>0</v>
      </c>
      <c r="J4657">
        <v>0</v>
      </c>
      <c r="K4657">
        <v>0</v>
      </c>
      <c r="L4657">
        <v>0</v>
      </c>
      <c r="M4657">
        <v>0</v>
      </c>
    </row>
    <row r="4658" spans="2:13" x14ac:dyDescent="0.2">
      <c r="B4658">
        <v>0</v>
      </c>
      <c r="C4658">
        <v>0</v>
      </c>
      <c r="D4658">
        <v>0</v>
      </c>
      <c r="E4658">
        <v>0</v>
      </c>
      <c r="F4658">
        <v>0</v>
      </c>
      <c r="G4658">
        <v>44444444</v>
      </c>
      <c r="H4658">
        <v>0</v>
      </c>
      <c r="I4658">
        <v>0</v>
      </c>
      <c r="J4658">
        <v>0</v>
      </c>
      <c r="K4658">
        <v>0</v>
      </c>
      <c r="L4658">
        <v>0</v>
      </c>
      <c r="M4658">
        <v>0</v>
      </c>
    </row>
    <row r="4659" spans="2:13" x14ac:dyDescent="0.2">
      <c r="B4659">
        <v>0</v>
      </c>
      <c r="C4659">
        <v>0</v>
      </c>
      <c r="D4659">
        <v>0</v>
      </c>
      <c r="E4659">
        <v>0</v>
      </c>
      <c r="F4659">
        <v>0</v>
      </c>
      <c r="G4659">
        <v>44444444</v>
      </c>
      <c r="H4659">
        <v>0</v>
      </c>
      <c r="I4659">
        <v>0</v>
      </c>
      <c r="J4659">
        <v>0</v>
      </c>
      <c r="K4659">
        <v>0</v>
      </c>
      <c r="L4659">
        <v>0</v>
      </c>
      <c r="M4659">
        <v>0</v>
      </c>
    </row>
    <row r="4660" spans="2:13" x14ac:dyDescent="0.2">
      <c r="B4660">
        <v>0</v>
      </c>
      <c r="C4660">
        <v>0</v>
      </c>
      <c r="D4660">
        <v>0</v>
      </c>
      <c r="E4660">
        <v>0</v>
      </c>
      <c r="F4660">
        <v>0</v>
      </c>
      <c r="G4660">
        <v>44444444</v>
      </c>
      <c r="H4660">
        <v>0</v>
      </c>
      <c r="I4660">
        <v>0</v>
      </c>
      <c r="J4660">
        <v>0</v>
      </c>
      <c r="K4660">
        <v>0</v>
      </c>
      <c r="L4660">
        <v>0</v>
      </c>
      <c r="M4660">
        <v>0</v>
      </c>
    </row>
    <row r="4661" spans="2:13" x14ac:dyDescent="0.2">
      <c r="B4661">
        <v>0</v>
      </c>
      <c r="C4661">
        <v>0</v>
      </c>
      <c r="D4661">
        <v>0</v>
      </c>
      <c r="E4661">
        <v>0</v>
      </c>
      <c r="F4661">
        <v>0</v>
      </c>
      <c r="G4661">
        <v>44444444</v>
      </c>
      <c r="H4661">
        <v>0</v>
      </c>
      <c r="I4661">
        <v>0</v>
      </c>
      <c r="J4661">
        <v>0</v>
      </c>
      <c r="K4661">
        <v>0</v>
      </c>
      <c r="L4661">
        <v>0</v>
      </c>
      <c r="M4661">
        <v>0</v>
      </c>
    </row>
    <row r="4662" spans="2:13" x14ac:dyDescent="0.2">
      <c r="B4662">
        <v>0</v>
      </c>
      <c r="C4662">
        <v>0</v>
      </c>
      <c r="D4662">
        <v>0</v>
      </c>
      <c r="E4662">
        <v>0</v>
      </c>
      <c r="F4662">
        <v>0</v>
      </c>
      <c r="G4662">
        <v>44444444</v>
      </c>
      <c r="H4662">
        <v>0</v>
      </c>
      <c r="I4662">
        <v>0</v>
      </c>
      <c r="J4662">
        <v>0</v>
      </c>
      <c r="K4662">
        <v>0</v>
      </c>
      <c r="L4662">
        <v>0</v>
      </c>
      <c r="M4662">
        <v>0</v>
      </c>
    </row>
    <row r="4663" spans="2:13" x14ac:dyDescent="0.2">
      <c r="B4663">
        <v>0</v>
      </c>
      <c r="C4663">
        <v>0</v>
      </c>
      <c r="D4663">
        <v>0</v>
      </c>
      <c r="E4663">
        <v>0</v>
      </c>
      <c r="F4663">
        <v>0</v>
      </c>
      <c r="G4663">
        <v>44444444</v>
      </c>
      <c r="H4663">
        <v>0</v>
      </c>
      <c r="I4663">
        <v>0</v>
      </c>
      <c r="J4663">
        <v>0</v>
      </c>
      <c r="K4663">
        <v>0</v>
      </c>
      <c r="L4663">
        <v>0</v>
      </c>
      <c r="M4663">
        <v>0</v>
      </c>
    </row>
    <row r="4664" spans="2:13" x14ac:dyDescent="0.2">
      <c r="B4664">
        <v>0</v>
      </c>
      <c r="C4664">
        <v>0</v>
      </c>
      <c r="D4664">
        <v>0</v>
      </c>
      <c r="E4664">
        <v>0</v>
      </c>
      <c r="F4664">
        <v>0</v>
      </c>
      <c r="G4664">
        <v>44444444</v>
      </c>
      <c r="H4664">
        <v>0</v>
      </c>
      <c r="I4664">
        <v>0</v>
      </c>
      <c r="J4664">
        <v>0</v>
      </c>
      <c r="K4664">
        <v>0</v>
      </c>
      <c r="L4664">
        <v>0</v>
      </c>
      <c r="M4664">
        <v>0</v>
      </c>
    </row>
    <row r="4665" spans="2:13" x14ac:dyDescent="0.2">
      <c r="B4665">
        <v>0</v>
      </c>
      <c r="C4665">
        <v>0</v>
      </c>
      <c r="D4665">
        <v>0</v>
      </c>
      <c r="E4665">
        <v>0</v>
      </c>
      <c r="F4665">
        <v>0</v>
      </c>
      <c r="G4665">
        <v>44444444</v>
      </c>
      <c r="H4665">
        <v>0</v>
      </c>
      <c r="I4665">
        <v>0</v>
      </c>
      <c r="J4665">
        <v>0</v>
      </c>
      <c r="K4665">
        <v>0</v>
      </c>
      <c r="L4665">
        <v>0</v>
      </c>
      <c r="M4665">
        <v>0</v>
      </c>
    </row>
    <row r="4666" spans="2:13" x14ac:dyDescent="0.2">
      <c r="B4666">
        <v>0</v>
      </c>
      <c r="C4666">
        <v>0</v>
      </c>
      <c r="D4666">
        <v>0</v>
      </c>
      <c r="E4666">
        <v>0</v>
      </c>
      <c r="F4666">
        <v>0</v>
      </c>
      <c r="G4666">
        <v>44444444</v>
      </c>
      <c r="H4666">
        <v>0</v>
      </c>
      <c r="I4666">
        <v>0</v>
      </c>
      <c r="J4666">
        <v>0</v>
      </c>
      <c r="K4666">
        <v>0</v>
      </c>
      <c r="L4666">
        <v>0</v>
      </c>
      <c r="M4666">
        <v>0</v>
      </c>
    </row>
    <row r="4667" spans="2:13" x14ac:dyDescent="0.2">
      <c r="B4667">
        <v>0</v>
      </c>
      <c r="C4667">
        <v>0</v>
      </c>
      <c r="D4667">
        <v>0</v>
      </c>
      <c r="E4667">
        <v>0</v>
      </c>
      <c r="F4667">
        <v>0</v>
      </c>
      <c r="G4667">
        <v>44444444</v>
      </c>
      <c r="H4667">
        <v>0</v>
      </c>
      <c r="I4667">
        <v>0</v>
      </c>
      <c r="J4667">
        <v>0</v>
      </c>
      <c r="K4667">
        <v>0</v>
      </c>
      <c r="L4667">
        <v>0</v>
      </c>
      <c r="M4667">
        <v>0</v>
      </c>
    </row>
    <row r="4668" spans="2:13" x14ac:dyDescent="0.2">
      <c r="B4668">
        <v>0</v>
      </c>
      <c r="C4668">
        <v>0</v>
      </c>
      <c r="D4668">
        <v>0</v>
      </c>
      <c r="E4668">
        <v>0</v>
      </c>
      <c r="F4668">
        <v>0</v>
      </c>
      <c r="G4668">
        <v>44444444</v>
      </c>
      <c r="H4668">
        <v>0</v>
      </c>
      <c r="I4668">
        <v>0</v>
      </c>
      <c r="J4668">
        <v>0</v>
      </c>
      <c r="K4668">
        <v>0</v>
      </c>
      <c r="L4668">
        <v>0</v>
      </c>
      <c r="M4668">
        <v>0</v>
      </c>
    </row>
    <row r="4669" spans="2:13" x14ac:dyDescent="0.2">
      <c r="B4669">
        <v>0</v>
      </c>
      <c r="C4669">
        <v>0</v>
      </c>
      <c r="D4669">
        <v>0</v>
      </c>
      <c r="E4669">
        <v>0</v>
      </c>
      <c r="F4669">
        <v>0</v>
      </c>
      <c r="G4669">
        <v>44444444</v>
      </c>
      <c r="H4669">
        <v>0</v>
      </c>
      <c r="I4669">
        <v>0</v>
      </c>
      <c r="J4669">
        <v>0</v>
      </c>
      <c r="K4669">
        <v>0</v>
      </c>
      <c r="L4669">
        <v>0</v>
      </c>
      <c r="M4669">
        <v>0</v>
      </c>
    </row>
    <row r="4670" spans="2:13" x14ac:dyDescent="0.2">
      <c r="B4670">
        <v>0</v>
      </c>
      <c r="C4670">
        <v>0</v>
      </c>
      <c r="D4670">
        <v>0</v>
      </c>
      <c r="E4670">
        <v>0</v>
      </c>
      <c r="F4670">
        <v>0</v>
      </c>
      <c r="G4670">
        <v>44444444</v>
      </c>
      <c r="H4670">
        <v>0</v>
      </c>
      <c r="I4670">
        <v>0</v>
      </c>
      <c r="J4670">
        <v>0</v>
      </c>
      <c r="K4670">
        <v>0</v>
      </c>
      <c r="L4670">
        <v>0</v>
      </c>
      <c r="M4670">
        <v>0</v>
      </c>
    </row>
    <row r="4671" spans="2:13" x14ac:dyDescent="0.2">
      <c r="B4671">
        <v>0</v>
      </c>
      <c r="C4671">
        <v>0</v>
      </c>
      <c r="D4671">
        <v>0</v>
      </c>
      <c r="E4671">
        <v>0</v>
      </c>
      <c r="F4671">
        <v>0</v>
      </c>
      <c r="G4671">
        <v>44444444</v>
      </c>
      <c r="H4671">
        <v>0</v>
      </c>
      <c r="I4671">
        <v>0</v>
      </c>
      <c r="J4671">
        <v>0</v>
      </c>
      <c r="K4671">
        <v>0</v>
      </c>
      <c r="L4671">
        <v>0</v>
      </c>
      <c r="M4671">
        <v>0</v>
      </c>
    </row>
    <row r="4672" spans="2:13" x14ac:dyDescent="0.2">
      <c r="B4672">
        <v>0</v>
      </c>
      <c r="C4672">
        <v>0</v>
      </c>
      <c r="D4672">
        <v>0</v>
      </c>
      <c r="E4672">
        <v>0</v>
      </c>
      <c r="F4672">
        <v>0</v>
      </c>
      <c r="G4672">
        <v>44444444</v>
      </c>
      <c r="H4672">
        <v>0</v>
      </c>
      <c r="I4672">
        <v>0</v>
      </c>
      <c r="J4672">
        <v>0</v>
      </c>
      <c r="K4672">
        <v>0</v>
      </c>
      <c r="L4672">
        <v>0</v>
      </c>
      <c r="M4672">
        <v>0</v>
      </c>
    </row>
    <row r="4673" spans="2:13" x14ac:dyDescent="0.2">
      <c r="B4673">
        <v>0</v>
      </c>
      <c r="C4673">
        <v>0</v>
      </c>
      <c r="D4673">
        <v>0</v>
      </c>
      <c r="E4673">
        <v>0</v>
      </c>
      <c r="F4673">
        <v>0</v>
      </c>
      <c r="G4673">
        <v>44444444</v>
      </c>
      <c r="H4673">
        <v>0</v>
      </c>
      <c r="I4673">
        <v>0</v>
      </c>
      <c r="J4673">
        <v>0</v>
      </c>
      <c r="K4673">
        <v>0</v>
      </c>
      <c r="L4673">
        <v>0</v>
      </c>
      <c r="M4673">
        <v>0</v>
      </c>
    </row>
    <row r="4674" spans="2:13" x14ac:dyDescent="0.2">
      <c r="B4674">
        <v>0</v>
      </c>
      <c r="C4674">
        <v>0</v>
      </c>
      <c r="D4674">
        <v>0</v>
      </c>
      <c r="E4674">
        <v>0</v>
      </c>
      <c r="F4674">
        <v>0</v>
      </c>
      <c r="G4674">
        <v>44444444</v>
      </c>
      <c r="H4674">
        <v>0</v>
      </c>
      <c r="I4674">
        <v>0</v>
      </c>
      <c r="J4674">
        <v>0</v>
      </c>
      <c r="K4674">
        <v>0</v>
      </c>
      <c r="L4674">
        <v>0</v>
      </c>
      <c r="M4674">
        <v>0</v>
      </c>
    </row>
    <row r="4675" spans="2:13" x14ac:dyDescent="0.2">
      <c r="B4675">
        <v>0</v>
      </c>
      <c r="C4675">
        <v>0</v>
      </c>
      <c r="D4675">
        <v>0</v>
      </c>
      <c r="E4675">
        <v>0</v>
      </c>
      <c r="F4675">
        <v>0</v>
      </c>
      <c r="G4675">
        <v>44444444</v>
      </c>
      <c r="H4675">
        <v>0</v>
      </c>
      <c r="I4675">
        <v>0</v>
      </c>
      <c r="J4675">
        <v>0</v>
      </c>
      <c r="K4675">
        <v>0</v>
      </c>
      <c r="L4675">
        <v>0</v>
      </c>
      <c r="M4675">
        <v>0</v>
      </c>
    </row>
    <row r="4676" spans="2:13" x14ac:dyDescent="0.2">
      <c r="B4676">
        <v>0</v>
      </c>
      <c r="C4676">
        <v>0</v>
      </c>
      <c r="D4676">
        <v>0</v>
      </c>
      <c r="E4676">
        <v>0</v>
      </c>
      <c r="F4676">
        <v>0</v>
      </c>
      <c r="G4676">
        <v>44444444</v>
      </c>
      <c r="H4676">
        <v>0</v>
      </c>
      <c r="I4676">
        <v>0</v>
      </c>
      <c r="J4676">
        <v>0</v>
      </c>
      <c r="K4676">
        <v>0</v>
      </c>
      <c r="L4676">
        <v>0</v>
      </c>
      <c r="M4676">
        <v>0</v>
      </c>
    </row>
    <row r="4677" spans="2:13" x14ac:dyDescent="0.2">
      <c r="B4677">
        <v>0</v>
      </c>
      <c r="C4677">
        <v>0</v>
      </c>
      <c r="D4677">
        <v>0</v>
      </c>
      <c r="E4677">
        <v>0</v>
      </c>
      <c r="F4677">
        <v>0</v>
      </c>
      <c r="G4677">
        <v>44444444</v>
      </c>
      <c r="H4677">
        <v>0</v>
      </c>
      <c r="I4677">
        <v>0</v>
      </c>
      <c r="J4677">
        <v>0</v>
      </c>
      <c r="K4677">
        <v>0</v>
      </c>
      <c r="L4677">
        <v>0</v>
      </c>
      <c r="M4677">
        <v>0</v>
      </c>
    </row>
    <row r="4678" spans="2:13" x14ac:dyDescent="0.2">
      <c r="B4678">
        <v>0</v>
      </c>
      <c r="C4678">
        <v>0</v>
      </c>
      <c r="D4678">
        <v>0</v>
      </c>
      <c r="E4678">
        <v>0</v>
      </c>
      <c r="F4678">
        <v>0</v>
      </c>
      <c r="G4678">
        <v>44444444</v>
      </c>
      <c r="H4678">
        <v>0</v>
      </c>
      <c r="I4678">
        <v>0</v>
      </c>
      <c r="J4678">
        <v>0</v>
      </c>
      <c r="K4678">
        <v>0</v>
      </c>
      <c r="L4678">
        <v>0</v>
      </c>
      <c r="M4678">
        <v>0</v>
      </c>
    </row>
    <row r="4679" spans="2:13" x14ac:dyDescent="0.2">
      <c r="B4679">
        <v>0</v>
      </c>
      <c r="C4679">
        <v>0</v>
      </c>
      <c r="D4679">
        <v>0</v>
      </c>
      <c r="E4679">
        <v>0</v>
      </c>
      <c r="F4679">
        <v>0</v>
      </c>
      <c r="G4679">
        <v>44444444</v>
      </c>
      <c r="H4679">
        <v>0</v>
      </c>
      <c r="I4679">
        <v>0</v>
      </c>
      <c r="J4679">
        <v>0</v>
      </c>
      <c r="K4679">
        <v>0</v>
      </c>
      <c r="L4679">
        <v>0</v>
      </c>
      <c r="M4679">
        <v>0</v>
      </c>
    </row>
    <row r="4680" spans="2:13" x14ac:dyDescent="0.2">
      <c r="B4680">
        <v>0</v>
      </c>
      <c r="C4680">
        <v>0</v>
      </c>
      <c r="D4680">
        <v>0</v>
      </c>
      <c r="E4680">
        <v>0</v>
      </c>
      <c r="F4680">
        <v>0</v>
      </c>
      <c r="G4680">
        <v>44444444</v>
      </c>
      <c r="H4680">
        <v>0</v>
      </c>
      <c r="I4680">
        <v>0</v>
      </c>
      <c r="J4680">
        <v>0</v>
      </c>
      <c r="K4680">
        <v>0</v>
      </c>
      <c r="L4680">
        <v>0</v>
      </c>
      <c r="M4680">
        <v>0</v>
      </c>
    </row>
    <row r="4681" spans="2:13" x14ac:dyDescent="0.2">
      <c r="B4681">
        <v>0</v>
      </c>
      <c r="C4681">
        <v>0</v>
      </c>
      <c r="D4681">
        <v>0</v>
      </c>
      <c r="E4681">
        <v>0</v>
      </c>
      <c r="F4681">
        <v>0</v>
      </c>
      <c r="G4681">
        <v>44444444</v>
      </c>
      <c r="H4681">
        <v>0</v>
      </c>
      <c r="I4681">
        <v>0</v>
      </c>
      <c r="J4681">
        <v>0</v>
      </c>
      <c r="K4681">
        <v>0</v>
      </c>
      <c r="L4681">
        <v>0</v>
      </c>
      <c r="M4681">
        <v>0</v>
      </c>
    </row>
    <row r="4682" spans="2:13" x14ac:dyDescent="0.2">
      <c r="B4682">
        <v>0</v>
      </c>
      <c r="C4682">
        <v>0</v>
      </c>
      <c r="D4682">
        <v>0</v>
      </c>
      <c r="E4682">
        <v>0</v>
      </c>
      <c r="F4682">
        <v>0</v>
      </c>
      <c r="G4682">
        <v>44444444</v>
      </c>
      <c r="H4682">
        <v>0</v>
      </c>
      <c r="I4682">
        <v>0</v>
      </c>
      <c r="J4682">
        <v>0</v>
      </c>
      <c r="K4682">
        <v>0</v>
      </c>
      <c r="L4682">
        <v>0</v>
      </c>
      <c r="M4682">
        <v>0</v>
      </c>
    </row>
    <row r="4683" spans="2:13" x14ac:dyDescent="0.2">
      <c r="B4683">
        <v>0</v>
      </c>
      <c r="C4683">
        <v>0</v>
      </c>
      <c r="D4683">
        <v>0</v>
      </c>
      <c r="E4683">
        <v>0</v>
      </c>
      <c r="F4683">
        <v>0</v>
      </c>
      <c r="G4683">
        <v>44444444</v>
      </c>
      <c r="H4683">
        <v>0</v>
      </c>
      <c r="I4683">
        <v>0</v>
      </c>
      <c r="J4683">
        <v>0</v>
      </c>
      <c r="K4683">
        <v>0</v>
      </c>
      <c r="L4683">
        <v>0</v>
      </c>
      <c r="M4683">
        <v>0</v>
      </c>
    </row>
    <row r="4684" spans="2:13" x14ac:dyDescent="0.2">
      <c r="B4684">
        <v>0</v>
      </c>
      <c r="C4684">
        <v>0</v>
      </c>
      <c r="D4684">
        <v>0</v>
      </c>
      <c r="E4684">
        <v>0</v>
      </c>
      <c r="F4684">
        <v>0</v>
      </c>
      <c r="G4684">
        <v>44444444</v>
      </c>
      <c r="H4684">
        <v>0</v>
      </c>
      <c r="I4684">
        <v>0</v>
      </c>
      <c r="J4684">
        <v>0</v>
      </c>
      <c r="K4684">
        <v>0</v>
      </c>
      <c r="L4684">
        <v>0</v>
      </c>
      <c r="M4684">
        <v>0</v>
      </c>
    </row>
    <row r="4685" spans="2:13" x14ac:dyDescent="0.2">
      <c r="B4685">
        <v>0</v>
      </c>
      <c r="C4685">
        <v>0</v>
      </c>
      <c r="D4685">
        <v>0</v>
      </c>
      <c r="E4685">
        <v>0</v>
      </c>
      <c r="F4685">
        <v>0</v>
      </c>
      <c r="G4685">
        <v>44444444</v>
      </c>
      <c r="H4685">
        <v>0</v>
      </c>
      <c r="I4685">
        <v>0</v>
      </c>
      <c r="J4685">
        <v>0</v>
      </c>
      <c r="K4685">
        <v>0</v>
      </c>
      <c r="L4685">
        <v>0</v>
      </c>
      <c r="M4685">
        <v>0</v>
      </c>
    </row>
    <row r="4686" spans="2:13" x14ac:dyDescent="0.2">
      <c r="B4686">
        <v>0</v>
      </c>
      <c r="C4686">
        <v>0</v>
      </c>
      <c r="D4686">
        <v>0</v>
      </c>
      <c r="E4686">
        <v>0</v>
      </c>
      <c r="F4686">
        <v>0</v>
      </c>
      <c r="G4686">
        <v>44444444</v>
      </c>
      <c r="H4686">
        <v>0</v>
      </c>
      <c r="I4686">
        <v>0</v>
      </c>
      <c r="J4686">
        <v>0</v>
      </c>
      <c r="K4686">
        <v>0</v>
      </c>
      <c r="L4686">
        <v>0</v>
      </c>
      <c r="M4686">
        <v>0</v>
      </c>
    </row>
    <row r="4687" spans="2:13" x14ac:dyDescent="0.2">
      <c r="B4687">
        <v>0</v>
      </c>
      <c r="C4687">
        <v>0</v>
      </c>
      <c r="D4687">
        <v>0</v>
      </c>
      <c r="E4687">
        <v>0</v>
      </c>
      <c r="F4687">
        <v>0</v>
      </c>
      <c r="G4687">
        <v>44444444</v>
      </c>
      <c r="H4687">
        <v>0</v>
      </c>
      <c r="I4687">
        <v>0</v>
      </c>
      <c r="J4687">
        <v>0</v>
      </c>
      <c r="K4687">
        <v>0</v>
      </c>
      <c r="L4687">
        <v>0</v>
      </c>
      <c r="M4687">
        <v>0</v>
      </c>
    </row>
    <row r="4688" spans="2:13" x14ac:dyDescent="0.2">
      <c r="B4688">
        <v>0</v>
      </c>
      <c r="C4688">
        <v>0</v>
      </c>
      <c r="D4688">
        <v>0</v>
      </c>
      <c r="E4688">
        <v>0</v>
      </c>
      <c r="F4688">
        <v>0</v>
      </c>
      <c r="G4688">
        <v>44444444</v>
      </c>
      <c r="H4688">
        <v>0</v>
      </c>
      <c r="I4688">
        <v>0</v>
      </c>
      <c r="J4688">
        <v>0</v>
      </c>
      <c r="K4688">
        <v>0</v>
      </c>
      <c r="L4688">
        <v>0</v>
      </c>
      <c r="M4688">
        <v>0</v>
      </c>
    </row>
    <row r="4689" spans="2:13" x14ac:dyDescent="0.2">
      <c r="B4689">
        <v>0</v>
      </c>
      <c r="C4689">
        <v>0</v>
      </c>
      <c r="D4689">
        <v>0</v>
      </c>
      <c r="E4689">
        <v>0</v>
      </c>
      <c r="F4689">
        <v>0</v>
      </c>
      <c r="G4689">
        <v>44444444</v>
      </c>
      <c r="H4689">
        <v>0</v>
      </c>
      <c r="I4689">
        <v>0</v>
      </c>
      <c r="J4689">
        <v>0</v>
      </c>
      <c r="K4689">
        <v>0</v>
      </c>
      <c r="L4689">
        <v>0</v>
      </c>
      <c r="M4689">
        <v>0</v>
      </c>
    </row>
    <row r="4690" spans="2:13" x14ac:dyDescent="0.2">
      <c r="B4690">
        <v>0</v>
      </c>
      <c r="C4690">
        <v>0</v>
      </c>
      <c r="D4690">
        <v>0</v>
      </c>
      <c r="E4690">
        <v>0</v>
      </c>
      <c r="F4690">
        <v>0</v>
      </c>
      <c r="G4690">
        <v>44444444</v>
      </c>
      <c r="H4690">
        <v>0</v>
      </c>
      <c r="I4690">
        <v>0</v>
      </c>
      <c r="J4690">
        <v>0</v>
      </c>
      <c r="K4690">
        <v>0</v>
      </c>
      <c r="L4690">
        <v>0</v>
      </c>
      <c r="M4690">
        <v>0</v>
      </c>
    </row>
    <row r="4691" spans="2:13" x14ac:dyDescent="0.2">
      <c r="B4691">
        <v>0</v>
      </c>
      <c r="C4691">
        <v>0</v>
      </c>
      <c r="D4691">
        <v>0</v>
      </c>
      <c r="E4691">
        <v>0</v>
      </c>
      <c r="F4691">
        <v>0</v>
      </c>
      <c r="G4691">
        <v>44444444</v>
      </c>
      <c r="H4691">
        <v>0</v>
      </c>
      <c r="I4691">
        <v>0</v>
      </c>
      <c r="J4691">
        <v>0</v>
      </c>
      <c r="K4691">
        <v>0</v>
      </c>
      <c r="L4691">
        <v>0</v>
      </c>
      <c r="M4691">
        <v>0</v>
      </c>
    </row>
    <row r="4692" spans="2:13" x14ac:dyDescent="0.2">
      <c r="B4692">
        <v>0</v>
      </c>
      <c r="C4692">
        <v>0</v>
      </c>
      <c r="D4692">
        <v>0</v>
      </c>
      <c r="E4692">
        <v>0</v>
      </c>
      <c r="F4692">
        <v>0</v>
      </c>
      <c r="G4692">
        <v>44444444</v>
      </c>
      <c r="H4692">
        <v>0</v>
      </c>
      <c r="I4692">
        <v>0</v>
      </c>
      <c r="J4692">
        <v>0</v>
      </c>
      <c r="K4692">
        <v>0</v>
      </c>
      <c r="L4692">
        <v>0</v>
      </c>
      <c r="M4692">
        <v>0</v>
      </c>
    </row>
    <row r="4693" spans="2:13" x14ac:dyDescent="0.2">
      <c r="B4693">
        <v>0</v>
      </c>
      <c r="C4693">
        <v>0</v>
      </c>
      <c r="D4693">
        <v>0</v>
      </c>
      <c r="E4693">
        <v>0</v>
      </c>
      <c r="F4693">
        <v>0</v>
      </c>
      <c r="G4693">
        <v>44444444</v>
      </c>
      <c r="H4693">
        <v>0</v>
      </c>
      <c r="I4693">
        <v>0</v>
      </c>
      <c r="J4693">
        <v>0</v>
      </c>
      <c r="K4693">
        <v>0</v>
      </c>
      <c r="L4693">
        <v>0</v>
      </c>
      <c r="M4693">
        <v>0</v>
      </c>
    </row>
    <row r="4694" spans="2:13" x14ac:dyDescent="0.2">
      <c r="B4694">
        <v>0</v>
      </c>
      <c r="C4694">
        <v>0</v>
      </c>
      <c r="D4694">
        <v>0</v>
      </c>
      <c r="E4694">
        <v>0</v>
      </c>
      <c r="F4694">
        <v>0</v>
      </c>
      <c r="G4694">
        <v>44444444</v>
      </c>
      <c r="H4694">
        <v>0</v>
      </c>
      <c r="I4694">
        <v>0</v>
      </c>
      <c r="J4694">
        <v>0</v>
      </c>
      <c r="K4694">
        <v>0</v>
      </c>
      <c r="L4694">
        <v>0</v>
      </c>
      <c r="M4694">
        <v>0</v>
      </c>
    </row>
    <row r="4695" spans="2:13" x14ac:dyDescent="0.2">
      <c r="B4695">
        <v>0</v>
      </c>
      <c r="C4695">
        <v>0</v>
      </c>
      <c r="D4695">
        <v>0</v>
      </c>
      <c r="E4695">
        <v>0</v>
      </c>
      <c r="F4695">
        <v>0</v>
      </c>
      <c r="G4695">
        <v>44444444</v>
      </c>
      <c r="H4695">
        <v>0</v>
      </c>
      <c r="I4695">
        <v>0</v>
      </c>
      <c r="J4695">
        <v>0</v>
      </c>
      <c r="K4695">
        <v>0</v>
      </c>
      <c r="L4695">
        <v>0</v>
      </c>
      <c r="M4695">
        <v>0</v>
      </c>
    </row>
    <row r="4696" spans="2:13" x14ac:dyDescent="0.2">
      <c r="B4696">
        <v>0</v>
      </c>
      <c r="C4696">
        <v>0</v>
      </c>
      <c r="D4696">
        <v>0</v>
      </c>
      <c r="E4696">
        <v>0</v>
      </c>
      <c r="F4696">
        <v>0</v>
      </c>
      <c r="G4696">
        <v>44444444</v>
      </c>
      <c r="H4696">
        <v>0</v>
      </c>
      <c r="I4696">
        <v>0</v>
      </c>
      <c r="J4696">
        <v>0</v>
      </c>
      <c r="K4696">
        <v>0</v>
      </c>
      <c r="L4696">
        <v>0</v>
      </c>
      <c r="M4696">
        <v>0</v>
      </c>
    </row>
    <row r="4697" spans="2:13" x14ac:dyDescent="0.2">
      <c r="B4697">
        <v>0</v>
      </c>
      <c r="C4697">
        <v>0</v>
      </c>
      <c r="D4697">
        <v>0</v>
      </c>
      <c r="E4697">
        <v>0</v>
      </c>
      <c r="F4697">
        <v>0</v>
      </c>
      <c r="G4697">
        <v>44444444</v>
      </c>
      <c r="H4697">
        <v>0</v>
      </c>
      <c r="I4697">
        <v>0</v>
      </c>
      <c r="J4697">
        <v>0</v>
      </c>
      <c r="K4697">
        <v>0</v>
      </c>
      <c r="L4697">
        <v>0</v>
      </c>
      <c r="M4697">
        <v>0</v>
      </c>
    </row>
    <row r="4698" spans="2:13" x14ac:dyDescent="0.2">
      <c r="B4698">
        <v>0</v>
      </c>
      <c r="C4698">
        <v>0</v>
      </c>
      <c r="D4698">
        <v>0</v>
      </c>
      <c r="E4698">
        <v>0</v>
      </c>
      <c r="F4698">
        <v>0</v>
      </c>
      <c r="G4698">
        <v>44444444</v>
      </c>
      <c r="H4698">
        <v>0</v>
      </c>
      <c r="I4698">
        <v>0</v>
      </c>
      <c r="J4698">
        <v>0</v>
      </c>
      <c r="K4698">
        <v>0</v>
      </c>
      <c r="L4698">
        <v>0</v>
      </c>
      <c r="M4698">
        <v>0</v>
      </c>
    </row>
    <row r="4699" spans="2:13" x14ac:dyDescent="0.2">
      <c r="B4699">
        <v>0</v>
      </c>
      <c r="C4699">
        <v>0</v>
      </c>
      <c r="D4699">
        <v>0</v>
      </c>
      <c r="E4699">
        <v>0</v>
      </c>
      <c r="F4699">
        <v>0</v>
      </c>
      <c r="G4699">
        <v>44444444</v>
      </c>
      <c r="H4699">
        <v>0</v>
      </c>
      <c r="I4699">
        <v>0</v>
      </c>
      <c r="J4699">
        <v>0</v>
      </c>
      <c r="K4699">
        <v>0</v>
      </c>
      <c r="L4699">
        <v>0</v>
      </c>
      <c r="M4699">
        <v>0</v>
      </c>
    </row>
    <row r="4700" spans="2:13" x14ac:dyDescent="0.2">
      <c r="B4700">
        <v>0</v>
      </c>
      <c r="C4700">
        <v>0</v>
      </c>
      <c r="D4700">
        <v>0</v>
      </c>
      <c r="E4700">
        <v>0</v>
      </c>
      <c r="F4700">
        <v>0</v>
      </c>
      <c r="G4700">
        <v>44444444</v>
      </c>
      <c r="H4700">
        <v>0</v>
      </c>
      <c r="I4700">
        <v>0</v>
      </c>
      <c r="J4700">
        <v>0</v>
      </c>
      <c r="K4700">
        <v>0</v>
      </c>
      <c r="L4700">
        <v>0</v>
      </c>
      <c r="M4700">
        <v>0</v>
      </c>
    </row>
    <row r="4701" spans="2:13" x14ac:dyDescent="0.2">
      <c r="B4701">
        <v>0</v>
      </c>
      <c r="C4701">
        <v>0</v>
      </c>
      <c r="D4701">
        <v>0</v>
      </c>
      <c r="E4701">
        <v>0</v>
      </c>
      <c r="F4701">
        <v>0</v>
      </c>
      <c r="G4701">
        <v>44444444</v>
      </c>
      <c r="H4701">
        <v>0</v>
      </c>
      <c r="I4701">
        <v>0</v>
      </c>
      <c r="J4701">
        <v>0</v>
      </c>
      <c r="K4701">
        <v>0</v>
      </c>
      <c r="L4701">
        <v>0</v>
      </c>
      <c r="M4701">
        <v>0</v>
      </c>
    </row>
    <row r="4702" spans="2:13" x14ac:dyDescent="0.2">
      <c r="B4702">
        <v>0</v>
      </c>
      <c r="C4702">
        <v>0</v>
      </c>
      <c r="D4702">
        <v>0</v>
      </c>
      <c r="E4702">
        <v>0</v>
      </c>
      <c r="F4702">
        <v>0</v>
      </c>
      <c r="G4702">
        <v>44444444</v>
      </c>
      <c r="H4702">
        <v>0</v>
      </c>
      <c r="I4702">
        <v>0</v>
      </c>
      <c r="J4702">
        <v>0</v>
      </c>
      <c r="K4702">
        <v>0</v>
      </c>
      <c r="L4702">
        <v>0</v>
      </c>
      <c r="M4702">
        <v>0</v>
      </c>
    </row>
    <row r="4703" spans="2:13" x14ac:dyDescent="0.2">
      <c r="B4703">
        <v>0</v>
      </c>
      <c r="C4703">
        <v>0</v>
      </c>
      <c r="D4703">
        <v>0</v>
      </c>
      <c r="E4703">
        <v>0</v>
      </c>
      <c r="F4703">
        <v>0</v>
      </c>
      <c r="G4703">
        <v>44444444</v>
      </c>
      <c r="H4703">
        <v>0</v>
      </c>
      <c r="I4703">
        <v>0</v>
      </c>
      <c r="J4703">
        <v>0</v>
      </c>
      <c r="K4703">
        <v>0</v>
      </c>
      <c r="L4703">
        <v>0</v>
      </c>
      <c r="M4703">
        <v>0</v>
      </c>
    </row>
    <row r="4704" spans="2:13" x14ac:dyDescent="0.2">
      <c r="B4704">
        <v>0</v>
      </c>
      <c r="C4704">
        <v>0</v>
      </c>
      <c r="D4704">
        <v>0</v>
      </c>
      <c r="E4704">
        <v>0</v>
      </c>
      <c r="F4704">
        <v>0</v>
      </c>
      <c r="G4704">
        <v>44444444</v>
      </c>
      <c r="H4704">
        <v>0</v>
      </c>
      <c r="I4704">
        <v>0</v>
      </c>
      <c r="J4704">
        <v>0</v>
      </c>
      <c r="K4704">
        <v>0</v>
      </c>
      <c r="L4704">
        <v>0</v>
      </c>
      <c r="M4704">
        <v>0</v>
      </c>
    </row>
    <row r="4705" spans="2:13" x14ac:dyDescent="0.2">
      <c r="B4705">
        <v>0</v>
      </c>
      <c r="C4705">
        <v>0</v>
      </c>
      <c r="D4705">
        <v>0</v>
      </c>
      <c r="E4705">
        <v>0</v>
      </c>
      <c r="F4705">
        <v>0</v>
      </c>
      <c r="G4705">
        <v>44444444</v>
      </c>
      <c r="H4705">
        <v>0</v>
      </c>
      <c r="I4705">
        <v>0</v>
      </c>
      <c r="J4705">
        <v>0</v>
      </c>
      <c r="K4705">
        <v>0</v>
      </c>
      <c r="L4705">
        <v>0</v>
      </c>
      <c r="M4705">
        <v>0</v>
      </c>
    </row>
    <row r="4706" spans="2:13" x14ac:dyDescent="0.2">
      <c r="B4706">
        <v>0</v>
      </c>
      <c r="C4706">
        <v>0</v>
      </c>
      <c r="D4706">
        <v>0</v>
      </c>
      <c r="E4706">
        <v>0</v>
      </c>
      <c r="F4706">
        <v>0</v>
      </c>
      <c r="G4706">
        <v>44444444</v>
      </c>
      <c r="H4706">
        <v>0</v>
      </c>
      <c r="I4706">
        <v>0</v>
      </c>
      <c r="J4706">
        <v>0</v>
      </c>
      <c r="K4706">
        <v>0</v>
      </c>
      <c r="L4706">
        <v>0</v>
      </c>
      <c r="M4706">
        <v>0</v>
      </c>
    </row>
    <row r="4707" spans="2:13" x14ac:dyDescent="0.2">
      <c r="B4707">
        <v>0</v>
      </c>
      <c r="C4707">
        <v>0</v>
      </c>
      <c r="D4707">
        <v>0</v>
      </c>
      <c r="E4707">
        <v>0</v>
      </c>
      <c r="F4707">
        <v>0</v>
      </c>
      <c r="G4707">
        <v>44444444</v>
      </c>
      <c r="H4707">
        <v>0</v>
      </c>
      <c r="I4707">
        <v>0</v>
      </c>
      <c r="J4707">
        <v>0</v>
      </c>
      <c r="K4707">
        <v>0</v>
      </c>
      <c r="L4707">
        <v>0</v>
      </c>
      <c r="M4707">
        <v>0</v>
      </c>
    </row>
    <row r="4708" spans="2:13" x14ac:dyDescent="0.2">
      <c r="B4708">
        <v>0</v>
      </c>
      <c r="C4708">
        <v>0</v>
      </c>
      <c r="D4708">
        <v>0</v>
      </c>
      <c r="E4708">
        <v>0</v>
      </c>
      <c r="F4708">
        <v>0</v>
      </c>
      <c r="G4708">
        <v>44444444</v>
      </c>
      <c r="H4708">
        <v>0</v>
      </c>
      <c r="I4708">
        <v>0</v>
      </c>
      <c r="J4708">
        <v>0</v>
      </c>
      <c r="K4708">
        <v>0</v>
      </c>
      <c r="L4708">
        <v>0</v>
      </c>
      <c r="M4708">
        <v>0</v>
      </c>
    </row>
    <row r="4709" spans="2:13" x14ac:dyDescent="0.2">
      <c r="B4709">
        <v>0</v>
      </c>
      <c r="C4709">
        <v>0</v>
      </c>
      <c r="D4709">
        <v>0</v>
      </c>
      <c r="E4709">
        <v>0</v>
      </c>
      <c r="F4709">
        <v>0</v>
      </c>
      <c r="G4709">
        <v>44444444</v>
      </c>
      <c r="H4709">
        <v>0</v>
      </c>
      <c r="I4709">
        <v>0</v>
      </c>
      <c r="J4709">
        <v>0</v>
      </c>
      <c r="K4709">
        <v>0</v>
      </c>
      <c r="L4709">
        <v>0</v>
      </c>
      <c r="M4709">
        <v>0</v>
      </c>
    </row>
    <row r="4710" spans="2:13" x14ac:dyDescent="0.2">
      <c r="B4710">
        <v>0</v>
      </c>
      <c r="C4710">
        <v>0</v>
      </c>
      <c r="D4710">
        <v>0</v>
      </c>
      <c r="E4710">
        <v>0</v>
      </c>
      <c r="F4710">
        <v>0</v>
      </c>
      <c r="G4710">
        <v>44444444</v>
      </c>
      <c r="H4710">
        <v>0</v>
      </c>
      <c r="I4710">
        <v>0</v>
      </c>
      <c r="J4710">
        <v>0</v>
      </c>
      <c r="K4710">
        <v>0</v>
      </c>
      <c r="L4710">
        <v>0</v>
      </c>
      <c r="M4710">
        <v>0</v>
      </c>
    </row>
    <row r="4711" spans="2:13" x14ac:dyDescent="0.2">
      <c r="B4711">
        <v>0</v>
      </c>
      <c r="C4711">
        <v>0</v>
      </c>
      <c r="D4711">
        <v>0</v>
      </c>
      <c r="E4711">
        <v>0</v>
      </c>
      <c r="F4711">
        <v>0</v>
      </c>
      <c r="G4711">
        <v>44444444</v>
      </c>
      <c r="H4711">
        <v>0</v>
      </c>
      <c r="I4711">
        <v>0</v>
      </c>
      <c r="J4711">
        <v>0</v>
      </c>
      <c r="K4711">
        <v>0</v>
      </c>
      <c r="L4711">
        <v>0</v>
      </c>
      <c r="M4711">
        <v>0</v>
      </c>
    </row>
    <row r="4712" spans="2:13" x14ac:dyDescent="0.2">
      <c r="B4712">
        <v>0</v>
      </c>
      <c r="C4712">
        <v>0</v>
      </c>
      <c r="D4712">
        <v>0</v>
      </c>
      <c r="E4712">
        <v>0</v>
      </c>
      <c r="F4712">
        <v>0</v>
      </c>
      <c r="G4712">
        <v>44444444</v>
      </c>
      <c r="H4712">
        <v>0</v>
      </c>
      <c r="I4712">
        <v>0</v>
      </c>
      <c r="J4712">
        <v>0</v>
      </c>
      <c r="K4712">
        <v>0</v>
      </c>
      <c r="L4712">
        <v>0</v>
      </c>
      <c r="M4712">
        <v>0</v>
      </c>
    </row>
    <row r="4713" spans="2:13" x14ac:dyDescent="0.2">
      <c r="B4713">
        <v>0</v>
      </c>
      <c r="C4713">
        <v>0</v>
      </c>
      <c r="D4713">
        <v>0</v>
      </c>
      <c r="E4713">
        <v>0</v>
      </c>
      <c r="F4713">
        <v>0</v>
      </c>
      <c r="G4713">
        <v>44444444</v>
      </c>
      <c r="H4713">
        <v>0</v>
      </c>
      <c r="I4713">
        <v>0</v>
      </c>
      <c r="J4713">
        <v>0</v>
      </c>
      <c r="K4713">
        <v>0</v>
      </c>
      <c r="L4713">
        <v>0</v>
      </c>
      <c r="M4713">
        <v>0</v>
      </c>
    </row>
    <row r="4714" spans="2:13" x14ac:dyDescent="0.2">
      <c r="B4714">
        <v>0</v>
      </c>
      <c r="C4714">
        <v>0</v>
      </c>
      <c r="D4714">
        <v>0</v>
      </c>
      <c r="E4714">
        <v>0</v>
      </c>
      <c r="F4714">
        <v>0</v>
      </c>
      <c r="G4714">
        <v>44444444</v>
      </c>
      <c r="H4714">
        <v>0</v>
      </c>
      <c r="I4714">
        <v>0</v>
      </c>
      <c r="J4714">
        <v>0</v>
      </c>
      <c r="K4714">
        <v>0</v>
      </c>
      <c r="L4714">
        <v>0</v>
      </c>
      <c r="M4714">
        <v>0</v>
      </c>
    </row>
    <row r="4715" spans="2:13" x14ac:dyDescent="0.2">
      <c r="B4715">
        <v>0</v>
      </c>
      <c r="C4715">
        <v>0</v>
      </c>
      <c r="D4715">
        <v>0</v>
      </c>
      <c r="E4715">
        <v>0</v>
      </c>
      <c r="F4715">
        <v>0</v>
      </c>
      <c r="G4715">
        <v>44444444</v>
      </c>
      <c r="H4715">
        <v>0</v>
      </c>
      <c r="I4715">
        <v>0</v>
      </c>
      <c r="J4715">
        <v>0</v>
      </c>
      <c r="K4715">
        <v>0</v>
      </c>
      <c r="L4715">
        <v>0</v>
      </c>
      <c r="M4715">
        <v>0</v>
      </c>
    </row>
    <row r="4716" spans="2:13" x14ac:dyDescent="0.2">
      <c r="B4716">
        <v>0</v>
      </c>
      <c r="C4716">
        <v>0</v>
      </c>
      <c r="D4716">
        <v>0</v>
      </c>
      <c r="E4716">
        <v>0</v>
      </c>
      <c r="F4716">
        <v>0</v>
      </c>
      <c r="G4716">
        <v>44444444</v>
      </c>
      <c r="H4716">
        <v>0</v>
      </c>
      <c r="I4716">
        <v>0</v>
      </c>
      <c r="J4716">
        <v>0</v>
      </c>
      <c r="K4716">
        <v>0</v>
      </c>
      <c r="L4716">
        <v>0</v>
      </c>
      <c r="M4716">
        <v>0</v>
      </c>
    </row>
    <row r="4717" spans="2:13" x14ac:dyDescent="0.2">
      <c r="B4717">
        <v>0</v>
      </c>
      <c r="C4717">
        <v>0</v>
      </c>
      <c r="D4717">
        <v>0</v>
      </c>
      <c r="E4717">
        <v>0</v>
      </c>
      <c r="F4717">
        <v>0</v>
      </c>
      <c r="G4717">
        <v>44444444</v>
      </c>
      <c r="H4717">
        <v>0</v>
      </c>
      <c r="I4717">
        <v>0</v>
      </c>
      <c r="J4717">
        <v>0</v>
      </c>
      <c r="K4717">
        <v>0</v>
      </c>
      <c r="L4717">
        <v>0</v>
      </c>
      <c r="M4717">
        <v>0</v>
      </c>
    </row>
    <row r="4718" spans="2:13" x14ac:dyDescent="0.2">
      <c r="B4718">
        <v>0</v>
      </c>
      <c r="C4718">
        <v>0</v>
      </c>
      <c r="D4718">
        <v>0</v>
      </c>
      <c r="E4718">
        <v>0</v>
      </c>
      <c r="F4718">
        <v>0</v>
      </c>
      <c r="G4718">
        <v>44444444</v>
      </c>
      <c r="H4718">
        <v>0</v>
      </c>
      <c r="I4718">
        <v>0</v>
      </c>
      <c r="J4718">
        <v>0</v>
      </c>
      <c r="K4718">
        <v>0</v>
      </c>
      <c r="L4718">
        <v>0</v>
      </c>
      <c r="M4718">
        <v>0</v>
      </c>
    </row>
    <row r="4719" spans="2:13" x14ac:dyDescent="0.2">
      <c r="B4719">
        <v>0</v>
      </c>
      <c r="C4719">
        <v>0</v>
      </c>
      <c r="D4719">
        <v>0</v>
      </c>
      <c r="E4719">
        <v>0</v>
      </c>
      <c r="F4719">
        <v>0</v>
      </c>
      <c r="G4719">
        <v>44444444</v>
      </c>
      <c r="H4719">
        <v>0</v>
      </c>
      <c r="I4719">
        <v>0</v>
      </c>
      <c r="J4719">
        <v>0</v>
      </c>
      <c r="K4719">
        <v>0</v>
      </c>
      <c r="L4719">
        <v>0</v>
      </c>
      <c r="M4719">
        <v>0</v>
      </c>
    </row>
    <row r="4720" spans="2:13" x14ac:dyDescent="0.2">
      <c r="B4720">
        <v>0</v>
      </c>
      <c r="C4720">
        <v>0</v>
      </c>
      <c r="D4720">
        <v>0</v>
      </c>
      <c r="E4720">
        <v>0</v>
      </c>
      <c r="F4720">
        <v>0</v>
      </c>
      <c r="G4720">
        <v>44444444</v>
      </c>
      <c r="H4720">
        <v>0</v>
      </c>
      <c r="I4720">
        <v>0</v>
      </c>
      <c r="J4720">
        <v>0</v>
      </c>
      <c r="K4720">
        <v>0</v>
      </c>
      <c r="L4720">
        <v>0</v>
      </c>
      <c r="M4720">
        <v>0</v>
      </c>
    </row>
    <row r="4721" spans="2:13" x14ac:dyDescent="0.2">
      <c r="B4721">
        <v>0</v>
      </c>
      <c r="C4721">
        <v>0</v>
      </c>
      <c r="D4721">
        <v>0</v>
      </c>
      <c r="E4721">
        <v>0</v>
      </c>
      <c r="F4721">
        <v>0</v>
      </c>
      <c r="G4721">
        <v>44444444</v>
      </c>
      <c r="H4721">
        <v>0</v>
      </c>
      <c r="I4721">
        <v>0</v>
      </c>
      <c r="J4721">
        <v>0</v>
      </c>
      <c r="K4721">
        <v>0</v>
      </c>
      <c r="L4721">
        <v>0</v>
      </c>
      <c r="M4721">
        <v>0</v>
      </c>
    </row>
    <row r="4722" spans="2:13" x14ac:dyDescent="0.2">
      <c r="B4722">
        <v>0</v>
      </c>
      <c r="C4722">
        <v>0</v>
      </c>
      <c r="D4722">
        <v>0</v>
      </c>
      <c r="E4722">
        <v>0</v>
      </c>
      <c r="F4722">
        <v>0</v>
      </c>
      <c r="G4722">
        <v>44444444</v>
      </c>
      <c r="H4722">
        <v>0</v>
      </c>
      <c r="I4722">
        <v>0</v>
      </c>
      <c r="J4722">
        <v>0</v>
      </c>
      <c r="K4722">
        <v>0</v>
      </c>
      <c r="L4722">
        <v>0</v>
      </c>
      <c r="M4722">
        <v>0</v>
      </c>
    </row>
    <row r="4723" spans="2:13" x14ac:dyDescent="0.2">
      <c r="B4723">
        <v>0</v>
      </c>
      <c r="C4723">
        <v>0</v>
      </c>
      <c r="D4723">
        <v>0</v>
      </c>
      <c r="E4723">
        <v>0</v>
      </c>
      <c r="F4723">
        <v>0</v>
      </c>
      <c r="G4723">
        <v>44444444</v>
      </c>
      <c r="H4723">
        <v>0</v>
      </c>
      <c r="I4723">
        <v>0</v>
      </c>
      <c r="J4723">
        <v>0</v>
      </c>
      <c r="K4723">
        <v>0</v>
      </c>
      <c r="L4723">
        <v>0</v>
      </c>
      <c r="M4723">
        <v>0</v>
      </c>
    </row>
    <row r="4724" spans="2:13" x14ac:dyDescent="0.2">
      <c r="B4724">
        <v>0</v>
      </c>
      <c r="C4724">
        <v>0</v>
      </c>
      <c r="D4724">
        <v>0</v>
      </c>
      <c r="E4724">
        <v>0</v>
      </c>
      <c r="F4724">
        <v>0</v>
      </c>
      <c r="G4724">
        <v>44444444</v>
      </c>
      <c r="H4724">
        <v>0</v>
      </c>
      <c r="I4724">
        <v>0</v>
      </c>
      <c r="J4724">
        <v>0</v>
      </c>
      <c r="K4724">
        <v>0</v>
      </c>
      <c r="L4724">
        <v>0</v>
      </c>
      <c r="M4724">
        <v>0</v>
      </c>
    </row>
    <row r="4725" spans="2:13" x14ac:dyDescent="0.2">
      <c r="B4725">
        <v>0</v>
      </c>
      <c r="C4725">
        <v>0</v>
      </c>
      <c r="D4725">
        <v>0</v>
      </c>
      <c r="E4725">
        <v>0</v>
      </c>
      <c r="F4725">
        <v>0</v>
      </c>
      <c r="G4725">
        <v>44444444</v>
      </c>
      <c r="H4725">
        <v>0</v>
      </c>
      <c r="I4725">
        <v>0</v>
      </c>
      <c r="J4725">
        <v>0</v>
      </c>
      <c r="K4725">
        <v>0</v>
      </c>
      <c r="L4725">
        <v>0</v>
      </c>
      <c r="M4725">
        <v>0</v>
      </c>
    </row>
    <row r="4726" spans="2:13" x14ac:dyDescent="0.2">
      <c r="B4726">
        <v>0</v>
      </c>
      <c r="C4726">
        <v>0</v>
      </c>
      <c r="D4726">
        <v>0</v>
      </c>
      <c r="E4726">
        <v>0</v>
      </c>
      <c r="F4726">
        <v>0</v>
      </c>
      <c r="G4726">
        <v>44444444</v>
      </c>
      <c r="H4726">
        <v>0</v>
      </c>
      <c r="I4726">
        <v>0</v>
      </c>
      <c r="J4726">
        <v>0</v>
      </c>
      <c r="K4726">
        <v>0</v>
      </c>
      <c r="L4726">
        <v>0</v>
      </c>
      <c r="M4726">
        <v>0</v>
      </c>
    </row>
    <row r="4727" spans="2:13" x14ac:dyDescent="0.2">
      <c r="B4727">
        <v>0</v>
      </c>
      <c r="C4727">
        <v>0</v>
      </c>
      <c r="D4727">
        <v>0</v>
      </c>
      <c r="E4727">
        <v>0</v>
      </c>
      <c r="F4727">
        <v>0</v>
      </c>
      <c r="G4727">
        <v>44444444</v>
      </c>
      <c r="H4727">
        <v>0</v>
      </c>
      <c r="I4727">
        <v>0</v>
      </c>
      <c r="J4727">
        <v>0</v>
      </c>
      <c r="K4727">
        <v>0</v>
      </c>
      <c r="L4727">
        <v>0</v>
      </c>
      <c r="M4727">
        <v>0</v>
      </c>
    </row>
    <row r="4728" spans="2:13" x14ac:dyDescent="0.2">
      <c r="B4728">
        <v>0</v>
      </c>
      <c r="C4728">
        <v>0</v>
      </c>
      <c r="D4728">
        <v>0</v>
      </c>
      <c r="E4728">
        <v>0</v>
      </c>
      <c r="F4728">
        <v>0</v>
      </c>
      <c r="G4728">
        <v>44444444</v>
      </c>
      <c r="H4728">
        <v>0</v>
      </c>
      <c r="I4728">
        <v>0</v>
      </c>
      <c r="J4728">
        <v>0</v>
      </c>
      <c r="K4728">
        <v>0</v>
      </c>
      <c r="L4728">
        <v>0</v>
      </c>
      <c r="M4728">
        <v>0</v>
      </c>
    </row>
    <row r="4729" spans="2:13" x14ac:dyDescent="0.2">
      <c r="B4729">
        <v>0</v>
      </c>
      <c r="C4729">
        <v>0</v>
      </c>
      <c r="D4729">
        <v>0</v>
      </c>
      <c r="E4729">
        <v>0</v>
      </c>
      <c r="F4729">
        <v>0</v>
      </c>
      <c r="G4729">
        <v>44444444</v>
      </c>
      <c r="H4729">
        <v>0</v>
      </c>
      <c r="I4729">
        <v>0</v>
      </c>
      <c r="J4729">
        <v>0</v>
      </c>
      <c r="K4729">
        <v>0</v>
      </c>
      <c r="L4729">
        <v>0</v>
      </c>
      <c r="M4729">
        <v>0</v>
      </c>
    </row>
    <row r="4730" spans="2:13" x14ac:dyDescent="0.2">
      <c r="B4730">
        <v>0</v>
      </c>
      <c r="C4730">
        <v>0</v>
      </c>
      <c r="D4730">
        <v>0</v>
      </c>
      <c r="E4730">
        <v>0</v>
      </c>
      <c r="F4730">
        <v>0</v>
      </c>
      <c r="G4730">
        <v>44444444</v>
      </c>
      <c r="H4730">
        <v>0</v>
      </c>
      <c r="I4730">
        <v>0</v>
      </c>
      <c r="J4730">
        <v>0</v>
      </c>
      <c r="K4730">
        <v>0</v>
      </c>
      <c r="L4730">
        <v>0</v>
      </c>
      <c r="M4730">
        <v>0</v>
      </c>
    </row>
    <row r="4731" spans="2:13" x14ac:dyDescent="0.2">
      <c r="B4731">
        <v>0</v>
      </c>
      <c r="C4731">
        <v>0</v>
      </c>
      <c r="D4731">
        <v>0</v>
      </c>
      <c r="E4731">
        <v>0</v>
      </c>
      <c r="F4731">
        <v>0</v>
      </c>
      <c r="G4731">
        <v>44444444</v>
      </c>
      <c r="H4731">
        <v>0</v>
      </c>
      <c r="I4731">
        <v>0</v>
      </c>
      <c r="J4731">
        <v>0</v>
      </c>
      <c r="K4731">
        <v>0</v>
      </c>
      <c r="L4731">
        <v>0</v>
      </c>
      <c r="M4731">
        <v>0</v>
      </c>
    </row>
    <row r="4732" spans="2:13" x14ac:dyDescent="0.2">
      <c r="B4732">
        <v>0</v>
      </c>
      <c r="C4732">
        <v>0</v>
      </c>
      <c r="D4732">
        <v>0</v>
      </c>
      <c r="E4732">
        <v>0</v>
      </c>
      <c r="F4732">
        <v>0</v>
      </c>
      <c r="G4732">
        <v>44444444</v>
      </c>
      <c r="H4732">
        <v>0</v>
      </c>
      <c r="I4732">
        <v>0</v>
      </c>
      <c r="J4732">
        <v>0</v>
      </c>
      <c r="K4732">
        <v>0</v>
      </c>
      <c r="L4732">
        <v>0</v>
      </c>
      <c r="M4732">
        <v>0</v>
      </c>
    </row>
    <row r="4733" spans="2:13" x14ac:dyDescent="0.2">
      <c r="B4733">
        <v>0</v>
      </c>
      <c r="C4733">
        <v>0</v>
      </c>
      <c r="D4733">
        <v>0</v>
      </c>
      <c r="E4733">
        <v>0</v>
      </c>
      <c r="F4733">
        <v>0</v>
      </c>
      <c r="G4733">
        <v>44444444</v>
      </c>
      <c r="H4733">
        <v>0</v>
      </c>
      <c r="I4733">
        <v>0</v>
      </c>
      <c r="J4733">
        <v>0</v>
      </c>
      <c r="K4733">
        <v>0</v>
      </c>
      <c r="L4733">
        <v>0</v>
      </c>
      <c r="M4733">
        <v>0</v>
      </c>
    </row>
    <row r="4734" spans="2:13" x14ac:dyDescent="0.2">
      <c r="B4734">
        <v>0</v>
      </c>
      <c r="C4734">
        <v>0</v>
      </c>
      <c r="D4734">
        <v>0</v>
      </c>
      <c r="E4734">
        <v>0</v>
      </c>
      <c r="F4734">
        <v>0</v>
      </c>
      <c r="G4734">
        <v>44444444</v>
      </c>
      <c r="H4734">
        <v>0</v>
      </c>
      <c r="I4734">
        <v>0</v>
      </c>
      <c r="J4734">
        <v>0</v>
      </c>
      <c r="K4734">
        <v>0</v>
      </c>
      <c r="L4734">
        <v>0</v>
      </c>
      <c r="M4734">
        <v>0</v>
      </c>
    </row>
    <row r="4735" spans="2:13" x14ac:dyDescent="0.2">
      <c r="B4735">
        <v>0</v>
      </c>
      <c r="C4735">
        <v>0</v>
      </c>
      <c r="D4735">
        <v>0</v>
      </c>
      <c r="E4735">
        <v>0</v>
      </c>
      <c r="F4735">
        <v>0</v>
      </c>
      <c r="G4735">
        <v>44444444</v>
      </c>
      <c r="H4735">
        <v>0</v>
      </c>
      <c r="I4735">
        <v>0</v>
      </c>
      <c r="J4735">
        <v>0</v>
      </c>
      <c r="K4735">
        <v>0</v>
      </c>
      <c r="L4735">
        <v>0</v>
      </c>
      <c r="M4735">
        <v>0</v>
      </c>
    </row>
    <row r="4736" spans="2:13" x14ac:dyDescent="0.2">
      <c r="B4736">
        <v>0</v>
      </c>
      <c r="C4736">
        <v>0</v>
      </c>
      <c r="D4736">
        <v>0</v>
      </c>
      <c r="E4736">
        <v>0</v>
      </c>
      <c r="F4736">
        <v>0</v>
      </c>
      <c r="G4736">
        <v>44444444</v>
      </c>
      <c r="H4736">
        <v>0</v>
      </c>
      <c r="I4736">
        <v>0</v>
      </c>
      <c r="J4736">
        <v>0</v>
      </c>
      <c r="K4736">
        <v>0</v>
      </c>
      <c r="L4736">
        <v>0</v>
      </c>
      <c r="M4736">
        <v>0</v>
      </c>
    </row>
    <row r="4737" spans="2:13" x14ac:dyDescent="0.2">
      <c r="B4737">
        <v>0</v>
      </c>
      <c r="C4737">
        <v>0</v>
      </c>
      <c r="D4737">
        <v>0</v>
      </c>
      <c r="E4737">
        <v>0</v>
      </c>
      <c r="F4737">
        <v>0</v>
      </c>
      <c r="G4737">
        <v>44444444</v>
      </c>
      <c r="H4737">
        <v>0</v>
      </c>
      <c r="I4737">
        <v>0</v>
      </c>
      <c r="J4737">
        <v>0</v>
      </c>
      <c r="K4737">
        <v>0</v>
      </c>
      <c r="L4737">
        <v>0</v>
      </c>
      <c r="M4737">
        <v>0</v>
      </c>
    </row>
    <row r="4738" spans="2:13" x14ac:dyDescent="0.2">
      <c r="B4738">
        <v>0</v>
      </c>
      <c r="C4738">
        <v>0</v>
      </c>
      <c r="D4738">
        <v>0</v>
      </c>
      <c r="E4738">
        <v>0</v>
      </c>
      <c r="F4738">
        <v>0</v>
      </c>
      <c r="G4738">
        <v>44444444</v>
      </c>
      <c r="H4738">
        <v>0</v>
      </c>
      <c r="I4738">
        <v>0</v>
      </c>
      <c r="J4738">
        <v>0</v>
      </c>
      <c r="K4738">
        <v>0</v>
      </c>
      <c r="L4738">
        <v>0</v>
      </c>
      <c r="M4738">
        <v>0</v>
      </c>
    </row>
    <row r="4739" spans="2:13" x14ac:dyDescent="0.2">
      <c r="B4739">
        <v>0</v>
      </c>
      <c r="C4739">
        <v>0</v>
      </c>
      <c r="D4739">
        <v>0</v>
      </c>
      <c r="E4739">
        <v>0</v>
      </c>
      <c r="F4739">
        <v>0</v>
      </c>
      <c r="G4739">
        <v>44444444</v>
      </c>
      <c r="H4739">
        <v>0</v>
      </c>
      <c r="I4739">
        <v>0</v>
      </c>
      <c r="J4739">
        <v>0</v>
      </c>
      <c r="K4739">
        <v>0</v>
      </c>
      <c r="L4739">
        <v>0</v>
      </c>
      <c r="M4739">
        <v>0</v>
      </c>
    </row>
    <row r="4740" spans="2:13" x14ac:dyDescent="0.2">
      <c r="B4740">
        <v>0</v>
      </c>
      <c r="C4740">
        <v>0</v>
      </c>
      <c r="D4740">
        <v>0</v>
      </c>
      <c r="E4740">
        <v>0</v>
      </c>
      <c r="F4740">
        <v>0</v>
      </c>
      <c r="G4740">
        <v>44444444</v>
      </c>
      <c r="H4740">
        <v>0</v>
      </c>
      <c r="I4740">
        <v>0</v>
      </c>
      <c r="J4740">
        <v>0</v>
      </c>
      <c r="K4740">
        <v>0</v>
      </c>
      <c r="L4740">
        <v>0</v>
      </c>
      <c r="M4740">
        <v>0</v>
      </c>
    </row>
    <row r="4741" spans="2:13" x14ac:dyDescent="0.2">
      <c r="B4741">
        <v>0</v>
      </c>
      <c r="C4741">
        <v>0</v>
      </c>
      <c r="D4741">
        <v>0</v>
      </c>
      <c r="E4741">
        <v>0</v>
      </c>
      <c r="F4741">
        <v>0</v>
      </c>
      <c r="G4741">
        <v>44444444</v>
      </c>
      <c r="H4741">
        <v>0</v>
      </c>
      <c r="I4741">
        <v>0</v>
      </c>
      <c r="J4741">
        <v>0</v>
      </c>
      <c r="K4741">
        <v>0</v>
      </c>
      <c r="L4741">
        <v>0</v>
      </c>
      <c r="M4741">
        <v>0</v>
      </c>
    </row>
    <row r="4742" spans="2:13" x14ac:dyDescent="0.2">
      <c r="B4742">
        <v>0</v>
      </c>
      <c r="C4742">
        <v>0</v>
      </c>
      <c r="D4742">
        <v>0</v>
      </c>
      <c r="E4742">
        <v>0</v>
      </c>
      <c r="F4742">
        <v>0</v>
      </c>
      <c r="G4742">
        <v>44444444</v>
      </c>
      <c r="H4742">
        <v>0</v>
      </c>
      <c r="I4742">
        <v>0</v>
      </c>
      <c r="J4742">
        <v>0</v>
      </c>
      <c r="K4742">
        <v>0</v>
      </c>
      <c r="L4742">
        <v>0</v>
      </c>
      <c r="M4742">
        <v>0</v>
      </c>
    </row>
    <row r="4743" spans="2:13" x14ac:dyDescent="0.2">
      <c r="B4743">
        <v>0</v>
      </c>
      <c r="C4743">
        <v>0</v>
      </c>
      <c r="D4743">
        <v>0</v>
      </c>
      <c r="E4743">
        <v>0</v>
      </c>
      <c r="F4743">
        <v>0</v>
      </c>
      <c r="G4743">
        <v>44444444</v>
      </c>
      <c r="H4743">
        <v>0</v>
      </c>
      <c r="I4743">
        <v>0</v>
      </c>
      <c r="J4743">
        <v>0</v>
      </c>
      <c r="K4743">
        <v>0</v>
      </c>
      <c r="L4743">
        <v>0</v>
      </c>
      <c r="M4743">
        <v>0</v>
      </c>
    </row>
    <row r="4744" spans="2:13" x14ac:dyDescent="0.2">
      <c r="B4744">
        <v>0</v>
      </c>
      <c r="C4744">
        <v>0</v>
      </c>
      <c r="D4744">
        <v>0</v>
      </c>
      <c r="E4744">
        <v>0</v>
      </c>
      <c r="F4744">
        <v>0</v>
      </c>
      <c r="G4744">
        <v>44444444</v>
      </c>
      <c r="H4744">
        <v>0</v>
      </c>
      <c r="I4744">
        <v>0</v>
      </c>
      <c r="J4744">
        <v>0</v>
      </c>
      <c r="K4744">
        <v>0</v>
      </c>
      <c r="L4744">
        <v>0</v>
      </c>
      <c r="M4744">
        <v>0</v>
      </c>
    </row>
    <row r="4745" spans="2:13" x14ac:dyDescent="0.2">
      <c r="B4745">
        <v>0</v>
      </c>
      <c r="C4745">
        <v>0</v>
      </c>
      <c r="D4745">
        <v>0</v>
      </c>
      <c r="E4745">
        <v>0</v>
      </c>
      <c r="F4745">
        <v>0</v>
      </c>
      <c r="G4745">
        <v>44444444</v>
      </c>
      <c r="H4745">
        <v>0</v>
      </c>
      <c r="I4745">
        <v>0</v>
      </c>
      <c r="J4745">
        <v>0</v>
      </c>
      <c r="K4745">
        <v>0</v>
      </c>
      <c r="L4745">
        <v>0</v>
      </c>
      <c r="M4745">
        <v>0</v>
      </c>
    </row>
    <row r="4746" spans="2:13" x14ac:dyDescent="0.2">
      <c r="B4746">
        <v>0</v>
      </c>
      <c r="C4746">
        <v>0</v>
      </c>
      <c r="D4746">
        <v>0</v>
      </c>
      <c r="E4746">
        <v>0</v>
      </c>
      <c r="F4746">
        <v>0</v>
      </c>
      <c r="G4746">
        <v>44444444</v>
      </c>
      <c r="H4746">
        <v>0</v>
      </c>
      <c r="I4746">
        <v>0</v>
      </c>
      <c r="J4746">
        <v>0</v>
      </c>
      <c r="K4746">
        <v>0</v>
      </c>
      <c r="L4746">
        <v>0</v>
      </c>
      <c r="M4746">
        <v>0</v>
      </c>
    </row>
    <row r="4747" spans="2:13" x14ac:dyDescent="0.2">
      <c r="B4747">
        <v>0</v>
      </c>
      <c r="C4747">
        <v>0</v>
      </c>
      <c r="D4747">
        <v>0</v>
      </c>
      <c r="E4747">
        <v>0</v>
      </c>
      <c r="F4747">
        <v>0</v>
      </c>
      <c r="G4747">
        <v>44444444</v>
      </c>
      <c r="H4747">
        <v>0</v>
      </c>
      <c r="I4747">
        <v>0</v>
      </c>
      <c r="J4747">
        <v>0</v>
      </c>
      <c r="K4747">
        <v>0</v>
      </c>
      <c r="L4747">
        <v>0</v>
      </c>
      <c r="M4747">
        <v>0</v>
      </c>
    </row>
    <row r="4748" spans="2:13" x14ac:dyDescent="0.2">
      <c r="B4748">
        <v>0</v>
      </c>
      <c r="C4748">
        <v>0</v>
      </c>
      <c r="D4748">
        <v>0</v>
      </c>
      <c r="E4748">
        <v>0</v>
      </c>
      <c r="F4748">
        <v>0</v>
      </c>
      <c r="G4748">
        <v>44444444</v>
      </c>
      <c r="H4748">
        <v>0</v>
      </c>
      <c r="I4748">
        <v>0</v>
      </c>
      <c r="J4748">
        <v>0</v>
      </c>
      <c r="K4748">
        <v>0</v>
      </c>
      <c r="L4748">
        <v>0</v>
      </c>
      <c r="M4748">
        <v>0</v>
      </c>
    </row>
    <row r="4749" spans="2:13" x14ac:dyDescent="0.2">
      <c r="B4749">
        <v>0</v>
      </c>
      <c r="C4749">
        <v>0</v>
      </c>
      <c r="D4749">
        <v>0</v>
      </c>
      <c r="E4749">
        <v>0</v>
      </c>
      <c r="F4749">
        <v>0</v>
      </c>
      <c r="G4749">
        <v>44444444</v>
      </c>
      <c r="H4749">
        <v>0</v>
      </c>
      <c r="I4749">
        <v>0</v>
      </c>
      <c r="J4749">
        <v>0</v>
      </c>
      <c r="K4749">
        <v>0</v>
      </c>
      <c r="L4749">
        <v>0</v>
      </c>
      <c r="M4749">
        <v>0</v>
      </c>
    </row>
    <row r="4750" spans="2:13" x14ac:dyDescent="0.2">
      <c r="B4750">
        <v>0</v>
      </c>
      <c r="C4750">
        <v>0</v>
      </c>
      <c r="D4750">
        <v>0</v>
      </c>
      <c r="E4750">
        <v>0</v>
      </c>
      <c r="F4750">
        <v>0</v>
      </c>
      <c r="G4750">
        <v>44444444</v>
      </c>
      <c r="H4750">
        <v>0</v>
      </c>
      <c r="I4750">
        <v>0</v>
      </c>
      <c r="J4750">
        <v>0</v>
      </c>
      <c r="K4750">
        <v>0</v>
      </c>
      <c r="L4750">
        <v>0</v>
      </c>
      <c r="M4750">
        <v>0</v>
      </c>
    </row>
    <row r="4751" spans="2:13" x14ac:dyDescent="0.2">
      <c r="B4751">
        <v>0</v>
      </c>
      <c r="C4751">
        <v>0</v>
      </c>
      <c r="D4751">
        <v>0</v>
      </c>
      <c r="E4751">
        <v>0</v>
      </c>
      <c r="F4751">
        <v>0</v>
      </c>
      <c r="G4751">
        <v>44444444</v>
      </c>
      <c r="H4751">
        <v>0</v>
      </c>
      <c r="I4751">
        <v>0</v>
      </c>
      <c r="J4751">
        <v>0</v>
      </c>
      <c r="K4751">
        <v>0</v>
      </c>
      <c r="L4751">
        <v>0</v>
      </c>
      <c r="M4751">
        <v>0</v>
      </c>
    </row>
    <row r="4752" spans="2:13" x14ac:dyDescent="0.2">
      <c r="B4752">
        <v>0</v>
      </c>
      <c r="C4752">
        <v>0</v>
      </c>
      <c r="D4752">
        <v>0</v>
      </c>
      <c r="E4752">
        <v>0</v>
      </c>
      <c r="F4752">
        <v>0</v>
      </c>
      <c r="G4752">
        <v>44444444</v>
      </c>
      <c r="H4752">
        <v>0</v>
      </c>
      <c r="I4752">
        <v>0</v>
      </c>
      <c r="J4752">
        <v>0</v>
      </c>
      <c r="K4752">
        <v>0</v>
      </c>
      <c r="L4752">
        <v>0</v>
      </c>
      <c r="M4752">
        <v>0</v>
      </c>
    </row>
    <row r="4753" spans="2:13" x14ac:dyDescent="0.2">
      <c r="B4753">
        <v>0</v>
      </c>
      <c r="C4753">
        <v>0</v>
      </c>
      <c r="D4753">
        <v>0</v>
      </c>
      <c r="E4753">
        <v>0</v>
      </c>
      <c r="F4753">
        <v>0</v>
      </c>
      <c r="G4753">
        <v>44444444</v>
      </c>
      <c r="H4753">
        <v>0</v>
      </c>
      <c r="I4753">
        <v>0</v>
      </c>
      <c r="J4753">
        <v>0</v>
      </c>
      <c r="K4753">
        <v>0</v>
      </c>
      <c r="L4753">
        <v>0</v>
      </c>
      <c r="M4753">
        <v>0</v>
      </c>
    </row>
    <row r="4754" spans="2:13" x14ac:dyDescent="0.2">
      <c r="B4754">
        <v>0</v>
      </c>
      <c r="C4754">
        <v>0</v>
      </c>
      <c r="D4754">
        <v>0</v>
      </c>
      <c r="E4754">
        <v>0</v>
      </c>
      <c r="F4754">
        <v>0</v>
      </c>
      <c r="G4754">
        <v>44444444</v>
      </c>
      <c r="H4754">
        <v>0</v>
      </c>
      <c r="I4754">
        <v>0</v>
      </c>
      <c r="J4754">
        <v>0</v>
      </c>
      <c r="K4754">
        <v>0</v>
      </c>
      <c r="L4754">
        <v>0</v>
      </c>
      <c r="M4754">
        <v>0</v>
      </c>
    </row>
    <row r="4755" spans="2:13" x14ac:dyDescent="0.2">
      <c r="B4755">
        <v>0</v>
      </c>
      <c r="C4755">
        <v>0</v>
      </c>
      <c r="D4755">
        <v>0</v>
      </c>
      <c r="E4755">
        <v>0</v>
      </c>
      <c r="F4755">
        <v>0</v>
      </c>
      <c r="G4755">
        <v>44444444</v>
      </c>
      <c r="H4755">
        <v>0</v>
      </c>
      <c r="I4755">
        <v>0</v>
      </c>
      <c r="J4755">
        <v>0</v>
      </c>
      <c r="K4755">
        <v>0</v>
      </c>
      <c r="L4755">
        <v>0</v>
      </c>
      <c r="M4755">
        <v>0</v>
      </c>
    </row>
    <row r="4756" spans="2:13" x14ac:dyDescent="0.2">
      <c r="B4756">
        <v>0</v>
      </c>
      <c r="C4756">
        <v>0</v>
      </c>
      <c r="D4756">
        <v>0</v>
      </c>
      <c r="E4756">
        <v>0</v>
      </c>
      <c r="F4756">
        <v>0</v>
      </c>
      <c r="G4756">
        <v>44444444</v>
      </c>
      <c r="H4756">
        <v>0</v>
      </c>
      <c r="I4756">
        <v>0</v>
      </c>
      <c r="J4756">
        <v>0</v>
      </c>
      <c r="K4756">
        <v>0</v>
      </c>
      <c r="L4756">
        <v>0</v>
      </c>
      <c r="M4756">
        <v>0</v>
      </c>
    </row>
    <row r="4757" spans="2:13" x14ac:dyDescent="0.2">
      <c r="B4757">
        <v>0</v>
      </c>
      <c r="C4757">
        <v>0</v>
      </c>
      <c r="D4757">
        <v>0</v>
      </c>
      <c r="E4757">
        <v>0</v>
      </c>
      <c r="F4757">
        <v>0</v>
      </c>
      <c r="G4757">
        <v>44444444</v>
      </c>
      <c r="H4757">
        <v>0</v>
      </c>
      <c r="I4757">
        <v>0</v>
      </c>
      <c r="J4757">
        <v>0</v>
      </c>
      <c r="K4757">
        <v>0</v>
      </c>
      <c r="L4757">
        <v>0</v>
      </c>
      <c r="M4757">
        <v>0</v>
      </c>
    </row>
    <row r="4758" spans="2:13" x14ac:dyDescent="0.2">
      <c r="B4758">
        <v>0</v>
      </c>
      <c r="C4758">
        <v>0</v>
      </c>
      <c r="D4758">
        <v>0</v>
      </c>
      <c r="E4758">
        <v>0</v>
      </c>
      <c r="F4758">
        <v>0</v>
      </c>
      <c r="G4758">
        <v>44444444</v>
      </c>
      <c r="H4758">
        <v>0</v>
      </c>
      <c r="I4758">
        <v>0</v>
      </c>
      <c r="J4758">
        <v>0</v>
      </c>
      <c r="K4758">
        <v>0</v>
      </c>
      <c r="L4758">
        <v>0</v>
      </c>
      <c r="M4758">
        <v>0</v>
      </c>
    </row>
    <row r="4759" spans="2:13" x14ac:dyDescent="0.2">
      <c r="B4759">
        <v>0</v>
      </c>
      <c r="C4759">
        <v>0</v>
      </c>
      <c r="D4759">
        <v>0</v>
      </c>
      <c r="E4759">
        <v>0</v>
      </c>
      <c r="F4759">
        <v>0</v>
      </c>
      <c r="G4759">
        <v>44444444</v>
      </c>
      <c r="H4759">
        <v>0</v>
      </c>
      <c r="I4759">
        <v>0</v>
      </c>
      <c r="J4759">
        <v>0</v>
      </c>
      <c r="K4759">
        <v>0</v>
      </c>
      <c r="L4759">
        <v>0</v>
      </c>
      <c r="M4759">
        <v>0</v>
      </c>
    </row>
    <row r="4760" spans="2:13" x14ac:dyDescent="0.2">
      <c r="B4760">
        <v>0</v>
      </c>
      <c r="C4760">
        <v>0</v>
      </c>
      <c r="D4760">
        <v>0</v>
      </c>
      <c r="E4760">
        <v>0</v>
      </c>
      <c r="F4760">
        <v>0</v>
      </c>
      <c r="G4760">
        <v>44444444</v>
      </c>
      <c r="H4760">
        <v>0</v>
      </c>
      <c r="I4760">
        <v>0</v>
      </c>
      <c r="J4760">
        <v>0</v>
      </c>
      <c r="K4760">
        <v>0</v>
      </c>
      <c r="L4760">
        <v>0</v>
      </c>
      <c r="M4760">
        <v>0</v>
      </c>
    </row>
    <row r="4761" spans="2:13" x14ac:dyDescent="0.2">
      <c r="B4761">
        <v>0</v>
      </c>
      <c r="C4761">
        <v>0</v>
      </c>
      <c r="D4761">
        <v>0</v>
      </c>
      <c r="E4761">
        <v>0</v>
      </c>
      <c r="F4761">
        <v>0</v>
      </c>
      <c r="G4761">
        <v>44444444</v>
      </c>
      <c r="H4761">
        <v>0</v>
      </c>
      <c r="I4761">
        <v>0</v>
      </c>
      <c r="J4761">
        <v>0</v>
      </c>
      <c r="K4761">
        <v>0</v>
      </c>
      <c r="L4761">
        <v>0</v>
      </c>
      <c r="M4761">
        <v>0</v>
      </c>
    </row>
    <row r="4762" spans="2:13" x14ac:dyDescent="0.2">
      <c r="B4762">
        <v>0</v>
      </c>
      <c r="C4762">
        <v>0</v>
      </c>
      <c r="D4762">
        <v>0</v>
      </c>
      <c r="E4762">
        <v>0</v>
      </c>
      <c r="F4762">
        <v>0</v>
      </c>
      <c r="G4762">
        <v>44444444</v>
      </c>
      <c r="H4762">
        <v>0</v>
      </c>
      <c r="I4762">
        <v>0</v>
      </c>
      <c r="J4762">
        <v>0</v>
      </c>
      <c r="K4762">
        <v>0</v>
      </c>
      <c r="L4762">
        <v>0</v>
      </c>
      <c r="M4762">
        <v>0</v>
      </c>
    </row>
    <row r="4763" spans="2:13" x14ac:dyDescent="0.2">
      <c r="B4763">
        <v>0</v>
      </c>
      <c r="C4763">
        <v>0</v>
      </c>
      <c r="D4763">
        <v>0</v>
      </c>
      <c r="E4763">
        <v>0</v>
      </c>
      <c r="F4763">
        <v>0</v>
      </c>
      <c r="G4763">
        <v>44444444</v>
      </c>
      <c r="H4763">
        <v>0</v>
      </c>
      <c r="I4763">
        <v>0</v>
      </c>
      <c r="J4763">
        <v>0</v>
      </c>
      <c r="K4763">
        <v>0</v>
      </c>
      <c r="L4763">
        <v>0</v>
      </c>
      <c r="M4763">
        <v>0</v>
      </c>
    </row>
    <row r="4764" spans="2:13" x14ac:dyDescent="0.2">
      <c r="B4764">
        <v>0</v>
      </c>
      <c r="C4764">
        <v>0</v>
      </c>
      <c r="D4764">
        <v>0</v>
      </c>
      <c r="E4764">
        <v>0</v>
      </c>
      <c r="F4764">
        <v>0</v>
      </c>
      <c r="G4764">
        <v>44444444</v>
      </c>
      <c r="H4764">
        <v>0</v>
      </c>
      <c r="I4764">
        <v>0</v>
      </c>
      <c r="J4764">
        <v>0</v>
      </c>
      <c r="K4764">
        <v>0</v>
      </c>
      <c r="L4764">
        <v>0</v>
      </c>
      <c r="M4764">
        <v>0</v>
      </c>
    </row>
    <row r="4765" spans="2:13" x14ac:dyDescent="0.2">
      <c r="B4765">
        <v>0</v>
      </c>
      <c r="C4765">
        <v>0</v>
      </c>
      <c r="D4765">
        <v>0</v>
      </c>
      <c r="E4765">
        <v>0</v>
      </c>
      <c r="F4765">
        <v>0</v>
      </c>
      <c r="G4765">
        <v>44444444</v>
      </c>
      <c r="H4765">
        <v>0</v>
      </c>
      <c r="I4765">
        <v>0</v>
      </c>
      <c r="J4765">
        <v>0</v>
      </c>
      <c r="K4765">
        <v>0</v>
      </c>
      <c r="L4765">
        <v>0</v>
      </c>
      <c r="M4765">
        <v>0</v>
      </c>
    </row>
    <row r="4766" spans="2:13" x14ac:dyDescent="0.2">
      <c r="B4766">
        <v>0</v>
      </c>
      <c r="C4766">
        <v>0</v>
      </c>
      <c r="D4766">
        <v>0</v>
      </c>
      <c r="E4766">
        <v>0</v>
      </c>
      <c r="F4766">
        <v>0</v>
      </c>
      <c r="G4766">
        <v>44444444</v>
      </c>
      <c r="H4766">
        <v>0</v>
      </c>
      <c r="I4766">
        <v>0</v>
      </c>
      <c r="J4766">
        <v>0</v>
      </c>
      <c r="K4766">
        <v>0</v>
      </c>
      <c r="L4766">
        <v>0</v>
      </c>
      <c r="M4766">
        <v>0</v>
      </c>
    </row>
    <row r="4767" spans="2:13" x14ac:dyDescent="0.2">
      <c r="B4767">
        <v>0</v>
      </c>
      <c r="C4767">
        <v>0</v>
      </c>
      <c r="D4767">
        <v>0</v>
      </c>
      <c r="E4767">
        <v>0</v>
      </c>
      <c r="F4767">
        <v>0</v>
      </c>
      <c r="G4767">
        <v>44444444</v>
      </c>
      <c r="H4767">
        <v>0</v>
      </c>
      <c r="I4767">
        <v>0</v>
      </c>
      <c r="J4767">
        <v>0</v>
      </c>
      <c r="K4767">
        <v>0</v>
      </c>
      <c r="L4767">
        <v>0</v>
      </c>
      <c r="M4767">
        <v>0</v>
      </c>
    </row>
    <row r="4768" spans="2:13" x14ac:dyDescent="0.2">
      <c r="B4768">
        <v>0</v>
      </c>
      <c r="C4768">
        <v>0</v>
      </c>
      <c r="D4768">
        <v>0</v>
      </c>
      <c r="E4768">
        <v>0</v>
      </c>
      <c r="F4768">
        <v>0</v>
      </c>
      <c r="G4768">
        <v>44444444</v>
      </c>
      <c r="H4768">
        <v>0</v>
      </c>
      <c r="I4768">
        <v>0</v>
      </c>
      <c r="J4768">
        <v>0</v>
      </c>
      <c r="K4768">
        <v>0</v>
      </c>
      <c r="L4768">
        <v>0</v>
      </c>
      <c r="M4768">
        <v>0</v>
      </c>
    </row>
    <row r="4769" spans="2:13" x14ac:dyDescent="0.2">
      <c r="B4769">
        <v>0</v>
      </c>
      <c r="C4769">
        <v>0</v>
      </c>
      <c r="D4769">
        <v>0</v>
      </c>
      <c r="E4769">
        <v>0</v>
      </c>
      <c r="F4769">
        <v>0</v>
      </c>
      <c r="G4769">
        <v>44444444</v>
      </c>
      <c r="H4769">
        <v>0</v>
      </c>
      <c r="I4769">
        <v>0</v>
      </c>
      <c r="J4769">
        <v>0</v>
      </c>
      <c r="K4769">
        <v>0</v>
      </c>
      <c r="L4769">
        <v>0</v>
      </c>
      <c r="M4769">
        <v>0</v>
      </c>
    </row>
    <row r="4770" spans="2:13" x14ac:dyDescent="0.2">
      <c r="B4770">
        <v>0</v>
      </c>
      <c r="C4770">
        <v>0</v>
      </c>
      <c r="D4770">
        <v>0</v>
      </c>
      <c r="E4770">
        <v>0</v>
      </c>
      <c r="F4770">
        <v>0</v>
      </c>
      <c r="G4770">
        <v>44444444</v>
      </c>
      <c r="H4770">
        <v>0</v>
      </c>
      <c r="I4770">
        <v>0</v>
      </c>
      <c r="J4770">
        <v>0</v>
      </c>
      <c r="K4770">
        <v>0</v>
      </c>
      <c r="L4770">
        <v>0</v>
      </c>
      <c r="M4770">
        <v>0</v>
      </c>
    </row>
    <row r="4771" spans="2:13" x14ac:dyDescent="0.2">
      <c r="B4771">
        <v>0</v>
      </c>
      <c r="C4771">
        <v>0</v>
      </c>
      <c r="D4771">
        <v>0</v>
      </c>
      <c r="E4771">
        <v>0</v>
      </c>
      <c r="F4771">
        <v>0</v>
      </c>
      <c r="G4771">
        <v>44444444</v>
      </c>
      <c r="H4771">
        <v>0</v>
      </c>
      <c r="I4771">
        <v>0</v>
      </c>
      <c r="J4771">
        <v>0</v>
      </c>
      <c r="K4771">
        <v>0</v>
      </c>
      <c r="L4771">
        <v>0</v>
      </c>
      <c r="M4771">
        <v>0</v>
      </c>
    </row>
    <row r="4772" spans="2:13" x14ac:dyDescent="0.2">
      <c r="B4772">
        <v>0</v>
      </c>
      <c r="C4772">
        <v>0</v>
      </c>
      <c r="D4772">
        <v>0</v>
      </c>
      <c r="E4772">
        <v>0</v>
      </c>
      <c r="F4772">
        <v>0</v>
      </c>
      <c r="G4772">
        <v>44444444</v>
      </c>
      <c r="H4772">
        <v>0</v>
      </c>
      <c r="I4772">
        <v>0</v>
      </c>
      <c r="J4772">
        <v>0</v>
      </c>
      <c r="K4772">
        <v>0</v>
      </c>
      <c r="L4772">
        <v>0</v>
      </c>
      <c r="M4772">
        <v>0</v>
      </c>
    </row>
    <row r="4773" spans="2:13" x14ac:dyDescent="0.2">
      <c r="B4773">
        <v>0</v>
      </c>
      <c r="C4773">
        <v>0</v>
      </c>
      <c r="D4773">
        <v>0</v>
      </c>
      <c r="E4773">
        <v>0</v>
      </c>
      <c r="F4773">
        <v>0</v>
      </c>
      <c r="G4773">
        <v>44444444</v>
      </c>
      <c r="H4773">
        <v>0</v>
      </c>
      <c r="I4773">
        <v>0</v>
      </c>
      <c r="J4773">
        <v>0</v>
      </c>
      <c r="K4773">
        <v>0</v>
      </c>
      <c r="L4773">
        <v>0</v>
      </c>
      <c r="M4773">
        <v>0</v>
      </c>
    </row>
    <row r="4774" spans="2:13" x14ac:dyDescent="0.2">
      <c r="B4774">
        <v>0</v>
      </c>
      <c r="C4774">
        <v>0</v>
      </c>
      <c r="D4774">
        <v>0</v>
      </c>
      <c r="E4774">
        <v>0</v>
      </c>
      <c r="F4774">
        <v>0</v>
      </c>
      <c r="G4774">
        <v>44444444</v>
      </c>
      <c r="H4774">
        <v>0</v>
      </c>
      <c r="I4774">
        <v>0</v>
      </c>
      <c r="J4774">
        <v>0</v>
      </c>
      <c r="K4774">
        <v>0</v>
      </c>
      <c r="L4774">
        <v>0</v>
      </c>
      <c r="M4774">
        <v>0</v>
      </c>
    </row>
    <row r="4775" spans="2:13" x14ac:dyDescent="0.2">
      <c r="B4775">
        <v>0</v>
      </c>
      <c r="C4775">
        <v>0</v>
      </c>
      <c r="D4775">
        <v>0</v>
      </c>
      <c r="E4775">
        <v>0</v>
      </c>
      <c r="F4775">
        <v>0</v>
      </c>
      <c r="G4775">
        <v>44444444</v>
      </c>
      <c r="H4775">
        <v>0</v>
      </c>
      <c r="I4775">
        <v>0</v>
      </c>
      <c r="J4775">
        <v>0</v>
      </c>
      <c r="K4775">
        <v>0</v>
      </c>
      <c r="L4775">
        <v>0</v>
      </c>
      <c r="M4775">
        <v>0</v>
      </c>
    </row>
    <row r="4776" spans="2:13" x14ac:dyDescent="0.2">
      <c r="B4776">
        <v>0</v>
      </c>
      <c r="C4776">
        <v>0</v>
      </c>
      <c r="D4776">
        <v>0</v>
      </c>
      <c r="E4776">
        <v>0</v>
      </c>
      <c r="F4776">
        <v>0</v>
      </c>
      <c r="G4776">
        <v>44444444</v>
      </c>
      <c r="H4776">
        <v>0</v>
      </c>
      <c r="I4776">
        <v>0</v>
      </c>
      <c r="J4776">
        <v>0</v>
      </c>
      <c r="K4776">
        <v>0</v>
      </c>
      <c r="L4776">
        <v>0</v>
      </c>
      <c r="M4776">
        <v>0</v>
      </c>
    </row>
    <row r="4777" spans="2:13" x14ac:dyDescent="0.2">
      <c r="B4777">
        <v>0</v>
      </c>
      <c r="C4777">
        <v>0</v>
      </c>
      <c r="D4777">
        <v>0</v>
      </c>
      <c r="E4777">
        <v>0</v>
      </c>
      <c r="F4777">
        <v>0</v>
      </c>
      <c r="G4777">
        <v>44444444</v>
      </c>
      <c r="H4777">
        <v>0</v>
      </c>
      <c r="I4777">
        <v>0</v>
      </c>
      <c r="J4777">
        <v>0</v>
      </c>
      <c r="K4777">
        <v>0</v>
      </c>
      <c r="L4777">
        <v>0</v>
      </c>
      <c r="M4777">
        <v>0</v>
      </c>
    </row>
    <row r="4778" spans="2:13" x14ac:dyDescent="0.2">
      <c r="B4778">
        <v>0</v>
      </c>
      <c r="C4778">
        <v>0</v>
      </c>
      <c r="D4778">
        <v>0</v>
      </c>
      <c r="E4778">
        <v>0</v>
      </c>
      <c r="F4778">
        <v>0</v>
      </c>
      <c r="G4778">
        <v>44444444</v>
      </c>
      <c r="H4778">
        <v>0</v>
      </c>
      <c r="I4778">
        <v>0</v>
      </c>
      <c r="J4778">
        <v>0</v>
      </c>
      <c r="K4778">
        <v>0</v>
      </c>
      <c r="L4778">
        <v>0</v>
      </c>
      <c r="M4778">
        <v>0</v>
      </c>
    </row>
    <row r="4779" spans="2:13" x14ac:dyDescent="0.2">
      <c r="B4779">
        <v>0</v>
      </c>
      <c r="C4779">
        <v>0</v>
      </c>
      <c r="D4779">
        <v>0</v>
      </c>
      <c r="E4779">
        <v>0</v>
      </c>
      <c r="F4779">
        <v>0</v>
      </c>
      <c r="G4779">
        <v>44444444</v>
      </c>
      <c r="H4779">
        <v>0</v>
      </c>
      <c r="I4779">
        <v>0</v>
      </c>
      <c r="J4779">
        <v>0</v>
      </c>
      <c r="K4779">
        <v>0</v>
      </c>
      <c r="L4779">
        <v>0</v>
      </c>
      <c r="M4779">
        <v>0</v>
      </c>
    </row>
    <row r="4780" spans="2:13" x14ac:dyDescent="0.2">
      <c r="B4780">
        <v>0</v>
      </c>
      <c r="C4780">
        <v>0</v>
      </c>
      <c r="D4780">
        <v>0</v>
      </c>
      <c r="E4780">
        <v>0</v>
      </c>
      <c r="F4780">
        <v>0</v>
      </c>
      <c r="G4780">
        <v>44444444</v>
      </c>
      <c r="H4780">
        <v>0</v>
      </c>
      <c r="I4780">
        <v>0</v>
      </c>
      <c r="J4780">
        <v>0</v>
      </c>
      <c r="K4780">
        <v>0</v>
      </c>
      <c r="L4780">
        <v>0</v>
      </c>
      <c r="M4780">
        <v>0</v>
      </c>
    </row>
    <row r="4781" spans="2:13" x14ac:dyDescent="0.2">
      <c r="B4781">
        <v>0</v>
      </c>
      <c r="C4781">
        <v>0</v>
      </c>
      <c r="D4781">
        <v>0</v>
      </c>
      <c r="E4781">
        <v>0</v>
      </c>
      <c r="F4781">
        <v>0</v>
      </c>
      <c r="G4781">
        <v>44444444</v>
      </c>
      <c r="H4781">
        <v>0</v>
      </c>
      <c r="I4781">
        <v>0</v>
      </c>
      <c r="J4781">
        <v>0</v>
      </c>
      <c r="K4781">
        <v>0</v>
      </c>
      <c r="L4781">
        <v>0</v>
      </c>
      <c r="M4781">
        <v>0</v>
      </c>
    </row>
    <row r="4782" spans="2:13" x14ac:dyDescent="0.2">
      <c r="B4782">
        <v>0</v>
      </c>
      <c r="C4782">
        <v>0</v>
      </c>
      <c r="D4782">
        <v>0</v>
      </c>
      <c r="E4782">
        <v>0</v>
      </c>
      <c r="F4782">
        <v>0</v>
      </c>
      <c r="G4782">
        <v>44444444</v>
      </c>
      <c r="H4782">
        <v>0</v>
      </c>
      <c r="I4782">
        <v>0</v>
      </c>
      <c r="J4782">
        <v>0</v>
      </c>
      <c r="K4782">
        <v>0</v>
      </c>
      <c r="L4782">
        <v>0</v>
      </c>
      <c r="M4782">
        <v>0</v>
      </c>
    </row>
    <row r="4783" spans="2:13" x14ac:dyDescent="0.2">
      <c r="B4783">
        <v>0</v>
      </c>
      <c r="C4783">
        <v>0</v>
      </c>
      <c r="D4783">
        <v>0</v>
      </c>
      <c r="E4783">
        <v>0</v>
      </c>
      <c r="F4783">
        <v>0</v>
      </c>
      <c r="G4783">
        <v>44444444</v>
      </c>
      <c r="H4783">
        <v>0</v>
      </c>
      <c r="I4783">
        <v>0</v>
      </c>
      <c r="J4783">
        <v>0</v>
      </c>
      <c r="K4783">
        <v>0</v>
      </c>
      <c r="L4783">
        <v>0</v>
      </c>
      <c r="M4783">
        <v>0</v>
      </c>
    </row>
    <row r="4784" spans="2:13" x14ac:dyDescent="0.2">
      <c r="B4784">
        <v>0</v>
      </c>
      <c r="C4784">
        <v>0</v>
      </c>
      <c r="D4784">
        <v>0</v>
      </c>
      <c r="E4784">
        <v>0</v>
      </c>
      <c r="F4784">
        <v>0</v>
      </c>
      <c r="G4784">
        <v>44444444</v>
      </c>
      <c r="H4784">
        <v>0</v>
      </c>
      <c r="I4784">
        <v>0</v>
      </c>
      <c r="J4784">
        <v>0</v>
      </c>
      <c r="K4784">
        <v>0</v>
      </c>
      <c r="L4784">
        <v>0</v>
      </c>
      <c r="M4784">
        <v>0</v>
      </c>
    </row>
    <row r="4785" spans="2:13" x14ac:dyDescent="0.2">
      <c r="B4785">
        <v>0</v>
      </c>
      <c r="C4785">
        <v>0</v>
      </c>
      <c r="D4785">
        <v>0</v>
      </c>
      <c r="E4785">
        <v>0</v>
      </c>
      <c r="F4785">
        <v>0</v>
      </c>
      <c r="G4785">
        <v>44444444</v>
      </c>
      <c r="H4785">
        <v>0</v>
      </c>
      <c r="I4785">
        <v>0</v>
      </c>
      <c r="J4785">
        <v>0</v>
      </c>
      <c r="K4785">
        <v>0</v>
      </c>
      <c r="L4785">
        <v>0</v>
      </c>
      <c r="M4785">
        <v>0</v>
      </c>
    </row>
    <row r="4786" spans="2:13" x14ac:dyDescent="0.2">
      <c r="B4786">
        <v>0</v>
      </c>
      <c r="C4786">
        <v>0</v>
      </c>
      <c r="D4786">
        <v>0</v>
      </c>
      <c r="E4786">
        <v>0</v>
      </c>
      <c r="F4786">
        <v>0</v>
      </c>
      <c r="G4786">
        <v>44444444</v>
      </c>
      <c r="H4786">
        <v>0</v>
      </c>
      <c r="I4786">
        <v>0</v>
      </c>
      <c r="J4786">
        <v>0</v>
      </c>
      <c r="K4786">
        <v>0</v>
      </c>
      <c r="L4786">
        <v>0</v>
      </c>
      <c r="M4786">
        <v>0</v>
      </c>
    </row>
    <row r="4787" spans="2:13" x14ac:dyDescent="0.2">
      <c r="B4787">
        <v>0</v>
      </c>
      <c r="C4787">
        <v>0</v>
      </c>
      <c r="D4787">
        <v>0</v>
      </c>
      <c r="E4787">
        <v>0</v>
      </c>
      <c r="F4787">
        <v>0</v>
      </c>
      <c r="G4787">
        <v>44444444</v>
      </c>
      <c r="H4787">
        <v>0</v>
      </c>
      <c r="I4787">
        <v>0</v>
      </c>
      <c r="J4787">
        <v>0</v>
      </c>
      <c r="K4787">
        <v>0</v>
      </c>
      <c r="L4787">
        <v>0</v>
      </c>
      <c r="M4787">
        <v>0</v>
      </c>
    </row>
    <row r="4788" spans="2:13" x14ac:dyDescent="0.2">
      <c r="B4788">
        <v>0</v>
      </c>
      <c r="C4788">
        <v>0</v>
      </c>
      <c r="D4788">
        <v>0</v>
      </c>
      <c r="E4788">
        <v>0</v>
      </c>
      <c r="F4788">
        <v>0</v>
      </c>
      <c r="G4788">
        <v>44444444</v>
      </c>
      <c r="H4788">
        <v>0</v>
      </c>
      <c r="I4788">
        <v>0</v>
      </c>
      <c r="J4788">
        <v>0</v>
      </c>
      <c r="K4788">
        <v>0</v>
      </c>
      <c r="L4788">
        <v>0</v>
      </c>
      <c r="M4788">
        <v>0</v>
      </c>
    </row>
    <row r="4789" spans="2:13" x14ac:dyDescent="0.2">
      <c r="B4789">
        <v>0</v>
      </c>
      <c r="C4789">
        <v>0</v>
      </c>
      <c r="D4789">
        <v>0</v>
      </c>
      <c r="E4789">
        <v>0</v>
      </c>
      <c r="F4789">
        <v>0</v>
      </c>
      <c r="G4789">
        <v>44444444</v>
      </c>
      <c r="H4789">
        <v>0</v>
      </c>
      <c r="I4789">
        <v>0</v>
      </c>
      <c r="J4789">
        <v>0</v>
      </c>
      <c r="K4789">
        <v>0</v>
      </c>
      <c r="L4789">
        <v>0</v>
      </c>
      <c r="M4789">
        <v>0</v>
      </c>
    </row>
    <row r="4790" spans="2:13" x14ac:dyDescent="0.2">
      <c r="B4790">
        <v>0</v>
      </c>
      <c r="C4790">
        <v>0</v>
      </c>
      <c r="D4790">
        <v>0</v>
      </c>
      <c r="E4790">
        <v>0</v>
      </c>
      <c r="F4790">
        <v>0</v>
      </c>
      <c r="G4790">
        <v>44444444</v>
      </c>
      <c r="H4790">
        <v>0</v>
      </c>
      <c r="I4790">
        <v>0</v>
      </c>
      <c r="J4790">
        <v>0</v>
      </c>
      <c r="K4790">
        <v>0</v>
      </c>
      <c r="L4790">
        <v>0</v>
      </c>
      <c r="M4790">
        <v>0</v>
      </c>
    </row>
    <row r="4791" spans="2:13" x14ac:dyDescent="0.2">
      <c r="B4791">
        <v>0</v>
      </c>
      <c r="C4791">
        <v>0</v>
      </c>
      <c r="D4791">
        <v>0</v>
      </c>
      <c r="E4791">
        <v>0</v>
      </c>
      <c r="F4791">
        <v>0</v>
      </c>
      <c r="G4791">
        <v>44444444</v>
      </c>
      <c r="H4791">
        <v>0</v>
      </c>
      <c r="I4791">
        <v>0</v>
      </c>
      <c r="J4791">
        <v>0</v>
      </c>
      <c r="K4791">
        <v>0</v>
      </c>
      <c r="L4791">
        <v>0</v>
      </c>
      <c r="M4791">
        <v>0</v>
      </c>
    </row>
    <row r="4792" spans="2:13" x14ac:dyDescent="0.2">
      <c r="B4792">
        <v>0</v>
      </c>
      <c r="C4792">
        <v>0</v>
      </c>
      <c r="D4792">
        <v>0</v>
      </c>
      <c r="E4792">
        <v>0</v>
      </c>
      <c r="F4792">
        <v>0</v>
      </c>
      <c r="G4792">
        <v>44444444</v>
      </c>
      <c r="H4792">
        <v>0</v>
      </c>
      <c r="I4792">
        <v>0</v>
      </c>
      <c r="J4792">
        <v>0</v>
      </c>
      <c r="K4792">
        <v>0</v>
      </c>
      <c r="L4792">
        <v>0</v>
      </c>
      <c r="M4792">
        <v>0</v>
      </c>
    </row>
    <row r="4793" spans="2:13" x14ac:dyDescent="0.2">
      <c r="B4793">
        <v>0</v>
      </c>
      <c r="C4793">
        <v>0</v>
      </c>
      <c r="D4793">
        <v>0</v>
      </c>
      <c r="E4793">
        <v>0</v>
      </c>
      <c r="F4793">
        <v>0</v>
      </c>
      <c r="G4793">
        <v>44444444</v>
      </c>
      <c r="H4793">
        <v>0</v>
      </c>
      <c r="I4793">
        <v>0</v>
      </c>
      <c r="J4793">
        <v>0</v>
      </c>
      <c r="K4793">
        <v>0</v>
      </c>
      <c r="L4793">
        <v>0</v>
      </c>
      <c r="M4793">
        <v>0</v>
      </c>
    </row>
    <row r="4794" spans="2:13" x14ac:dyDescent="0.2">
      <c r="B4794">
        <v>0</v>
      </c>
      <c r="C4794">
        <v>0</v>
      </c>
      <c r="D4794">
        <v>0</v>
      </c>
      <c r="E4794">
        <v>0</v>
      </c>
      <c r="F4794">
        <v>0</v>
      </c>
      <c r="G4794">
        <v>44444444</v>
      </c>
      <c r="H4794">
        <v>0</v>
      </c>
      <c r="I4794">
        <v>0</v>
      </c>
      <c r="J4794">
        <v>0</v>
      </c>
      <c r="K4794">
        <v>0</v>
      </c>
      <c r="L4794">
        <v>0</v>
      </c>
      <c r="M4794">
        <v>0</v>
      </c>
    </row>
    <row r="4795" spans="2:13" x14ac:dyDescent="0.2">
      <c r="B4795">
        <v>0</v>
      </c>
      <c r="C4795">
        <v>0</v>
      </c>
      <c r="D4795">
        <v>0</v>
      </c>
      <c r="E4795">
        <v>0</v>
      </c>
      <c r="F4795">
        <v>0</v>
      </c>
      <c r="G4795">
        <v>44444444</v>
      </c>
      <c r="H4795">
        <v>0</v>
      </c>
      <c r="I4795">
        <v>0</v>
      </c>
      <c r="J4795">
        <v>0</v>
      </c>
      <c r="K4795">
        <v>0</v>
      </c>
      <c r="L4795">
        <v>0</v>
      </c>
      <c r="M4795">
        <v>0</v>
      </c>
    </row>
    <row r="4796" spans="2:13" x14ac:dyDescent="0.2">
      <c r="B4796">
        <v>0</v>
      </c>
      <c r="C4796">
        <v>0</v>
      </c>
      <c r="D4796">
        <v>0</v>
      </c>
      <c r="E4796">
        <v>0</v>
      </c>
      <c r="F4796">
        <v>0</v>
      </c>
      <c r="G4796">
        <v>44444444</v>
      </c>
      <c r="H4796">
        <v>0</v>
      </c>
      <c r="I4796">
        <v>0</v>
      </c>
      <c r="J4796">
        <v>0</v>
      </c>
      <c r="K4796">
        <v>0</v>
      </c>
      <c r="L4796">
        <v>0</v>
      </c>
      <c r="M4796">
        <v>0</v>
      </c>
    </row>
    <row r="4797" spans="2:13" x14ac:dyDescent="0.2">
      <c r="B4797">
        <v>0</v>
      </c>
      <c r="C4797">
        <v>0</v>
      </c>
      <c r="D4797">
        <v>0</v>
      </c>
      <c r="E4797">
        <v>0</v>
      </c>
      <c r="F4797">
        <v>0</v>
      </c>
      <c r="G4797">
        <v>44444444</v>
      </c>
      <c r="H4797">
        <v>0</v>
      </c>
      <c r="I4797">
        <v>0</v>
      </c>
      <c r="J4797">
        <v>0</v>
      </c>
      <c r="K4797">
        <v>0</v>
      </c>
      <c r="L4797">
        <v>0</v>
      </c>
      <c r="M4797">
        <v>0</v>
      </c>
    </row>
    <row r="4798" spans="2:13" x14ac:dyDescent="0.2">
      <c r="B4798">
        <v>0</v>
      </c>
      <c r="C4798">
        <v>0</v>
      </c>
      <c r="D4798">
        <v>0</v>
      </c>
      <c r="E4798">
        <v>0</v>
      </c>
      <c r="F4798">
        <v>0</v>
      </c>
      <c r="G4798">
        <v>44444444</v>
      </c>
      <c r="H4798">
        <v>0</v>
      </c>
      <c r="I4798">
        <v>0</v>
      </c>
      <c r="J4798">
        <v>0</v>
      </c>
      <c r="K4798">
        <v>0</v>
      </c>
      <c r="L4798">
        <v>0</v>
      </c>
      <c r="M4798">
        <v>0</v>
      </c>
    </row>
    <row r="4799" spans="2:13" x14ac:dyDescent="0.2">
      <c r="B4799">
        <v>0</v>
      </c>
      <c r="C4799">
        <v>0</v>
      </c>
      <c r="D4799">
        <v>0</v>
      </c>
      <c r="E4799">
        <v>0</v>
      </c>
      <c r="F4799">
        <v>0</v>
      </c>
      <c r="G4799">
        <v>44444444</v>
      </c>
      <c r="H4799">
        <v>0</v>
      </c>
      <c r="I4799">
        <v>0</v>
      </c>
      <c r="J4799">
        <v>0</v>
      </c>
      <c r="K4799">
        <v>0</v>
      </c>
      <c r="L4799">
        <v>0</v>
      </c>
      <c r="M4799">
        <v>0</v>
      </c>
    </row>
    <row r="4800" spans="2:13" x14ac:dyDescent="0.2">
      <c r="B4800">
        <v>0</v>
      </c>
      <c r="C4800">
        <v>0</v>
      </c>
      <c r="D4800">
        <v>0</v>
      </c>
      <c r="E4800">
        <v>0</v>
      </c>
      <c r="F4800">
        <v>0</v>
      </c>
      <c r="G4800">
        <v>44444444</v>
      </c>
      <c r="H4800">
        <v>0</v>
      </c>
      <c r="I4800">
        <v>0</v>
      </c>
      <c r="J4800">
        <v>0</v>
      </c>
      <c r="K4800">
        <v>0</v>
      </c>
      <c r="L4800">
        <v>0</v>
      </c>
      <c r="M4800">
        <v>0</v>
      </c>
    </row>
    <row r="4801" spans="2:13" x14ac:dyDescent="0.2">
      <c r="B4801">
        <v>0</v>
      </c>
      <c r="C4801">
        <v>0</v>
      </c>
      <c r="D4801">
        <v>0</v>
      </c>
      <c r="E4801">
        <v>0</v>
      </c>
      <c r="F4801">
        <v>0</v>
      </c>
      <c r="G4801">
        <v>44444444</v>
      </c>
      <c r="H4801">
        <v>0</v>
      </c>
      <c r="I4801">
        <v>0</v>
      </c>
      <c r="J4801">
        <v>0</v>
      </c>
      <c r="K4801">
        <v>0</v>
      </c>
      <c r="L4801">
        <v>0</v>
      </c>
      <c r="M4801">
        <v>0</v>
      </c>
    </row>
    <row r="4802" spans="2:13" x14ac:dyDescent="0.2">
      <c r="B4802">
        <v>0</v>
      </c>
      <c r="C4802">
        <v>0</v>
      </c>
      <c r="D4802">
        <v>0</v>
      </c>
      <c r="E4802">
        <v>0</v>
      </c>
      <c r="F4802">
        <v>0</v>
      </c>
      <c r="G4802">
        <v>44444444</v>
      </c>
      <c r="H4802">
        <v>0</v>
      </c>
      <c r="I4802">
        <v>0</v>
      </c>
      <c r="J4802">
        <v>0</v>
      </c>
      <c r="K4802">
        <v>0</v>
      </c>
      <c r="L4802">
        <v>0</v>
      </c>
      <c r="M4802">
        <v>0</v>
      </c>
    </row>
    <row r="4803" spans="2:13" x14ac:dyDescent="0.2">
      <c r="B4803">
        <v>0</v>
      </c>
      <c r="C4803">
        <v>0</v>
      </c>
      <c r="D4803">
        <v>0</v>
      </c>
      <c r="E4803">
        <v>0</v>
      </c>
      <c r="F4803">
        <v>0</v>
      </c>
      <c r="G4803">
        <v>44444444</v>
      </c>
      <c r="H4803">
        <v>0</v>
      </c>
      <c r="I4803">
        <v>0</v>
      </c>
      <c r="J4803">
        <v>0</v>
      </c>
      <c r="K4803">
        <v>0</v>
      </c>
      <c r="L4803">
        <v>0</v>
      </c>
      <c r="M4803">
        <v>0</v>
      </c>
    </row>
    <row r="4804" spans="2:13" x14ac:dyDescent="0.2">
      <c r="B4804">
        <v>0</v>
      </c>
      <c r="C4804">
        <v>0</v>
      </c>
      <c r="D4804">
        <v>0</v>
      </c>
      <c r="E4804">
        <v>0</v>
      </c>
      <c r="F4804">
        <v>0</v>
      </c>
      <c r="G4804">
        <v>44444444</v>
      </c>
      <c r="H4804">
        <v>0</v>
      </c>
      <c r="I4804">
        <v>0</v>
      </c>
      <c r="J4804">
        <v>0</v>
      </c>
      <c r="K4804">
        <v>0</v>
      </c>
      <c r="L4804">
        <v>0</v>
      </c>
      <c r="M4804">
        <v>0</v>
      </c>
    </row>
    <row r="4805" spans="2:13" x14ac:dyDescent="0.2">
      <c r="B4805">
        <v>0</v>
      </c>
      <c r="C4805">
        <v>0</v>
      </c>
      <c r="D4805">
        <v>0</v>
      </c>
      <c r="E4805">
        <v>0</v>
      </c>
      <c r="F4805">
        <v>0</v>
      </c>
      <c r="G4805">
        <v>44444444</v>
      </c>
      <c r="H4805">
        <v>0</v>
      </c>
      <c r="I4805">
        <v>0</v>
      </c>
      <c r="J4805">
        <v>0</v>
      </c>
      <c r="K4805">
        <v>0</v>
      </c>
      <c r="L4805">
        <v>0</v>
      </c>
      <c r="M4805">
        <v>0</v>
      </c>
    </row>
    <row r="4806" spans="2:13" x14ac:dyDescent="0.2">
      <c r="B4806">
        <v>0</v>
      </c>
      <c r="C4806">
        <v>0</v>
      </c>
      <c r="D4806">
        <v>0</v>
      </c>
      <c r="E4806">
        <v>0</v>
      </c>
      <c r="F4806">
        <v>0</v>
      </c>
      <c r="G4806">
        <v>44444444</v>
      </c>
      <c r="H4806">
        <v>0</v>
      </c>
      <c r="I4806">
        <v>0</v>
      </c>
      <c r="J4806">
        <v>0</v>
      </c>
      <c r="K4806">
        <v>0</v>
      </c>
      <c r="L4806">
        <v>0</v>
      </c>
      <c r="M4806">
        <v>0</v>
      </c>
    </row>
    <row r="4807" spans="2:13" x14ac:dyDescent="0.2">
      <c r="B4807">
        <v>0</v>
      </c>
      <c r="C4807">
        <v>0</v>
      </c>
      <c r="D4807">
        <v>0</v>
      </c>
      <c r="E4807">
        <v>0</v>
      </c>
      <c r="F4807">
        <v>0</v>
      </c>
      <c r="G4807">
        <v>44444444</v>
      </c>
      <c r="H4807">
        <v>0</v>
      </c>
      <c r="I4807">
        <v>0</v>
      </c>
      <c r="J4807">
        <v>0</v>
      </c>
      <c r="K4807">
        <v>0</v>
      </c>
      <c r="L4807">
        <v>0</v>
      </c>
      <c r="M4807">
        <v>0</v>
      </c>
    </row>
    <row r="4808" spans="2:13" x14ac:dyDescent="0.2">
      <c r="B4808">
        <v>0</v>
      </c>
      <c r="C4808">
        <v>0</v>
      </c>
      <c r="D4808">
        <v>0</v>
      </c>
      <c r="E4808">
        <v>0</v>
      </c>
      <c r="F4808">
        <v>0</v>
      </c>
      <c r="G4808">
        <v>44444444</v>
      </c>
      <c r="H4808">
        <v>0</v>
      </c>
      <c r="I4808">
        <v>0</v>
      </c>
      <c r="J4808">
        <v>0</v>
      </c>
      <c r="K4808">
        <v>0</v>
      </c>
      <c r="L4808">
        <v>0</v>
      </c>
      <c r="M4808">
        <v>0</v>
      </c>
    </row>
    <row r="4809" spans="2:13" x14ac:dyDescent="0.2">
      <c r="B4809">
        <v>0</v>
      </c>
      <c r="C4809">
        <v>0</v>
      </c>
      <c r="D4809">
        <v>0</v>
      </c>
      <c r="E4809">
        <v>0</v>
      </c>
      <c r="F4809">
        <v>0</v>
      </c>
      <c r="G4809">
        <v>44444444</v>
      </c>
      <c r="H4809">
        <v>0</v>
      </c>
      <c r="I4809">
        <v>0</v>
      </c>
      <c r="J4809">
        <v>0</v>
      </c>
      <c r="K4809">
        <v>0</v>
      </c>
      <c r="L4809">
        <v>0</v>
      </c>
      <c r="M4809">
        <v>0</v>
      </c>
    </row>
    <row r="4810" spans="2:13" x14ac:dyDescent="0.2">
      <c r="B4810">
        <v>0</v>
      </c>
      <c r="C4810">
        <v>0</v>
      </c>
      <c r="D4810">
        <v>0</v>
      </c>
      <c r="E4810">
        <v>0</v>
      </c>
      <c r="F4810">
        <v>0</v>
      </c>
      <c r="G4810">
        <v>44444444</v>
      </c>
      <c r="H4810">
        <v>0</v>
      </c>
      <c r="I4810">
        <v>0</v>
      </c>
      <c r="J4810">
        <v>0</v>
      </c>
      <c r="K4810">
        <v>0</v>
      </c>
      <c r="L4810">
        <v>0</v>
      </c>
      <c r="M4810">
        <v>0</v>
      </c>
    </row>
    <row r="4811" spans="2:13" x14ac:dyDescent="0.2">
      <c r="B4811">
        <v>0</v>
      </c>
      <c r="C4811">
        <v>0</v>
      </c>
      <c r="D4811">
        <v>0</v>
      </c>
      <c r="E4811">
        <v>0</v>
      </c>
      <c r="F4811">
        <v>0</v>
      </c>
      <c r="G4811">
        <v>44444444</v>
      </c>
      <c r="H4811">
        <v>0</v>
      </c>
      <c r="I4811">
        <v>0</v>
      </c>
      <c r="J4811">
        <v>0</v>
      </c>
      <c r="K4811">
        <v>0</v>
      </c>
      <c r="L4811">
        <v>0</v>
      </c>
      <c r="M4811">
        <v>0</v>
      </c>
    </row>
    <row r="4812" spans="2:13" x14ac:dyDescent="0.2">
      <c r="B4812">
        <v>0</v>
      </c>
      <c r="C4812">
        <v>0</v>
      </c>
      <c r="D4812">
        <v>0</v>
      </c>
      <c r="E4812">
        <v>0</v>
      </c>
      <c r="F4812">
        <v>0</v>
      </c>
      <c r="G4812">
        <v>44444444</v>
      </c>
      <c r="H4812">
        <v>0</v>
      </c>
      <c r="I4812">
        <v>0</v>
      </c>
      <c r="J4812">
        <v>0</v>
      </c>
      <c r="K4812">
        <v>0</v>
      </c>
      <c r="L4812">
        <v>0</v>
      </c>
      <c r="M4812">
        <v>0</v>
      </c>
    </row>
    <row r="4813" spans="2:13" x14ac:dyDescent="0.2">
      <c r="B4813">
        <v>0</v>
      </c>
      <c r="C4813">
        <v>0</v>
      </c>
      <c r="D4813">
        <v>0</v>
      </c>
      <c r="E4813">
        <v>0</v>
      </c>
      <c r="F4813">
        <v>0</v>
      </c>
      <c r="G4813">
        <v>44444444</v>
      </c>
      <c r="H4813">
        <v>0</v>
      </c>
      <c r="I4813">
        <v>0</v>
      </c>
      <c r="J4813">
        <v>0</v>
      </c>
      <c r="K4813">
        <v>0</v>
      </c>
      <c r="L4813">
        <v>0</v>
      </c>
      <c r="M4813">
        <v>0</v>
      </c>
    </row>
    <row r="4814" spans="2:13" x14ac:dyDescent="0.2">
      <c r="B4814">
        <v>0</v>
      </c>
      <c r="C4814">
        <v>0</v>
      </c>
      <c r="D4814">
        <v>0</v>
      </c>
      <c r="E4814">
        <v>0</v>
      </c>
      <c r="F4814">
        <v>0</v>
      </c>
      <c r="G4814">
        <v>44444444</v>
      </c>
      <c r="H4814">
        <v>0</v>
      </c>
      <c r="I4814">
        <v>0</v>
      </c>
      <c r="J4814">
        <v>0</v>
      </c>
      <c r="K4814">
        <v>0</v>
      </c>
      <c r="L4814">
        <v>0</v>
      </c>
      <c r="M4814">
        <v>0</v>
      </c>
    </row>
    <row r="4815" spans="2:13" x14ac:dyDescent="0.2">
      <c r="B4815">
        <v>0</v>
      </c>
      <c r="C4815">
        <v>0</v>
      </c>
      <c r="D4815">
        <v>0</v>
      </c>
      <c r="E4815">
        <v>0</v>
      </c>
      <c r="F4815">
        <v>0</v>
      </c>
      <c r="G4815">
        <v>44444444</v>
      </c>
      <c r="H4815">
        <v>0</v>
      </c>
      <c r="I4815">
        <v>0</v>
      </c>
      <c r="J4815">
        <v>0</v>
      </c>
      <c r="K4815">
        <v>0</v>
      </c>
      <c r="L4815">
        <v>0</v>
      </c>
      <c r="M4815">
        <v>0</v>
      </c>
    </row>
    <row r="4816" spans="2:13" x14ac:dyDescent="0.2">
      <c r="B4816">
        <v>0</v>
      </c>
      <c r="C4816">
        <v>0</v>
      </c>
      <c r="D4816">
        <v>0</v>
      </c>
      <c r="E4816">
        <v>0</v>
      </c>
      <c r="F4816">
        <v>0</v>
      </c>
      <c r="G4816">
        <v>44444444</v>
      </c>
      <c r="H4816">
        <v>0</v>
      </c>
      <c r="I4816">
        <v>0</v>
      </c>
      <c r="J4816">
        <v>0</v>
      </c>
      <c r="K4816">
        <v>0</v>
      </c>
      <c r="L4816">
        <v>0</v>
      </c>
      <c r="M4816">
        <v>0</v>
      </c>
    </row>
    <row r="4817" spans="2:13" x14ac:dyDescent="0.2">
      <c r="B4817">
        <v>0</v>
      </c>
      <c r="C4817">
        <v>0</v>
      </c>
      <c r="D4817">
        <v>0</v>
      </c>
      <c r="E4817">
        <v>0</v>
      </c>
      <c r="F4817">
        <v>0</v>
      </c>
      <c r="G4817">
        <v>44444444</v>
      </c>
      <c r="H4817">
        <v>0</v>
      </c>
      <c r="I4817">
        <v>0</v>
      </c>
      <c r="J4817">
        <v>0</v>
      </c>
      <c r="K4817">
        <v>0</v>
      </c>
      <c r="L4817">
        <v>0</v>
      </c>
      <c r="M4817">
        <v>0</v>
      </c>
    </row>
    <row r="4818" spans="2:13" x14ac:dyDescent="0.2">
      <c r="B4818">
        <v>0</v>
      </c>
      <c r="C4818">
        <v>0</v>
      </c>
      <c r="D4818">
        <v>0</v>
      </c>
      <c r="E4818">
        <v>0</v>
      </c>
      <c r="F4818">
        <v>0</v>
      </c>
      <c r="G4818">
        <v>44444444</v>
      </c>
      <c r="H4818">
        <v>0</v>
      </c>
      <c r="I4818">
        <v>0</v>
      </c>
      <c r="J4818">
        <v>0</v>
      </c>
      <c r="K4818">
        <v>0</v>
      </c>
      <c r="L4818">
        <v>0</v>
      </c>
      <c r="M4818">
        <v>0</v>
      </c>
    </row>
    <row r="4819" spans="2:13" x14ac:dyDescent="0.2">
      <c r="B4819">
        <v>0</v>
      </c>
      <c r="C4819">
        <v>0</v>
      </c>
      <c r="D4819">
        <v>0</v>
      </c>
      <c r="E4819">
        <v>0</v>
      </c>
      <c r="F4819">
        <v>0</v>
      </c>
      <c r="G4819">
        <v>44444444</v>
      </c>
      <c r="H4819">
        <v>0</v>
      </c>
      <c r="I4819">
        <v>0</v>
      </c>
      <c r="J4819">
        <v>0</v>
      </c>
      <c r="K4819">
        <v>0</v>
      </c>
      <c r="L4819">
        <v>0</v>
      </c>
      <c r="M4819">
        <v>0</v>
      </c>
    </row>
    <row r="4820" spans="2:13" x14ac:dyDescent="0.2">
      <c r="B4820">
        <v>0</v>
      </c>
      <c r="C4820">
        <v>0</v>
      </c>
      <c r="D4820">
        <v>0</v>
      </c>
      <c r="E4820">
        <v>0</v>
      </c>
      <c r="F4820">
        <v>0</v>
      </c>
      <c r="G4820">
        <v>44444444</v>
      </c>
      <c r="H4820">
        <v>0</v>
      </c>
      <c r="I4820">
        <v>0</v>
      </c>
      <c r="J4820">
        <v>0</v>
      </c>
      <c r="K4820">
        <v>0</v>
      </c>
      <c r="L4820">
        <v>0</v>
      </c>
      <c r="M4820">
        <v>0</v>
      </c>
    </row>
    <row r="4821" spans="2:13" x14ac:dyDescent="0.2">
      <c r="B4821">
        <v>0</v>
      </c>
      <c r="C4821">
        <v>0</v>
      </c>
      <c r="D4821">
        <v>0</v>
      </c>
      <c r="E4821">
        <v>0</v>
      </c>
      <c r="F4821">
        <v>0</v>
      </c>
      <c r="G4821">
        <v>44444444</v>
      </c>
      <c r="H4821">
        <v>0</v>
      </c>
      <c r="I4821">
        <v>0</v>
      </c>
      <c r="J4821">
        <v>0</v>
      </c>
      <c r="K4821">
        <v>0</v>
      </c>
      <c r="L4821">
        <v>0</v>
      </c>
      <c r="M4821">
        <v>0</v>
      </c>
    </row>
    <row r="4822" spans="2:13" x14ac:dyDescent="0.2">
      <c r="B4822">
        <v>0</v>
      </c>
      <c r="C4822">
        <v>0</v>
      </c>
      <c r="D4822">
        <v>0</v>
      </c>
      <c r="E4822">
        <v>0</v>
      </c>
      <c r="F4822">
        <v>0</v>
      </c>
      <c r="G4822">
        <v>44444444</v>
      </c>
      <c r="H4822">
        <v>0</v>
      </c>
      <c r="I4822">
        <v>0</v>
      </c>
      <c r="J4822">
        <v>0</v>
      </c>
      <c r="K4822">
        <v>0</v>
      </c>
      <c r="L4822">
        <v>0</v>
      </c>
      <c r="M4822">
        <v>0</v>
      </c>
    </row>
    <row r="4823" spans="2:13" x14ac:dyDescent="0.2">
      <c r="B4823">
        <v>0</v>
      </c>
      <c r="C4823">
        <v>0</v>
      </c>
      <c r="D4823">
        <v>0</v>
      </c>
      <c r="E4823">
        <v>0</v>
      </c>
      <c r="F4823">
        <v>0</v>
      </c>
      <c r="G4823">
        <v>44444444</v>
      </c>
      <c r="H4823">
        <v>0</v>
      </c>
      <c r="I4823">
        <v>0</v>
      </c>
      <c r="J4823">
        <v>0</v>
      </c>
      <c r="K4823">
        <v>0</v>
      </c>
      <c r="L4823">
        <v>0</v>
      </c>
      <c r="M4823">
        <v>0</v>
      </c>
    </row>
    <row r="4824" spans="2:13" x14ac:dyDescent="0.2">
      <c r="B4824">
        <v>0</v>
      </c>
      <c r="C4824">
        <v>0</v>
      </c>
      <c r="D4824">
        <v>0</v>
      </c>
      <c r="E4824">
        <v>0</v>
      </c>
      <c r="F4824">
        <v>0</v>
      </c>
      <c r="G4824">
        <v>44444444</v>
      </c>
      <c r="H4824">
        <v>0</v>
      </c>
      <c r="I4824">
        <v>0</v>
      </c>
      <c r="J4824">
        <v>0</v>
      </c>
      <c r="K4824">
        <v>0</v>
      </c>
      <c r="L4824">
        <v>0</v>
      </c>
      <c r="M4824">
        <v>0</v>
      </c>
    </row>
    <row r="4825" spans="2:13" x14ac:dyDescent="0.2">
      <c r="B4825">
        <v>0</v>
      </c>
      <c r="C4825">
        <v>0</v>
      </c>
      <c r="D4825">
        <v>0</v>
      </c>
      <c r="E4825">
        <v>0</v>
      </c>
      <c r="F4825">
        <v>0</v>
      </c>
      <c r="G4825">
        <v>44444444</v>
      </c>
      <c r="H4825">
        <v>0</v>
      </c>
      <c r="I4825">
        <v>0</v>
      </c>
      <c r="J4825">
        <v>0</v>
      </c>
      <c r="K4825">
        <v>0</v>
      </c>
      <c r="L4825">
        <v>0</v>
      </c>
      <c r="M4825">
        <v>0</v>
      </c>
    </row>
    <row r="4826" spans="2:13" x14ac:dyDescent="0.2">
      <c r="B4826">
        <v>0</v>
      </c>
      <c r="C4826">
        <v>0</v>
      </c>
      <c r="D4826">
        <v>0</v>
      </c>
      <c r="E4826">
        <v>0</v>
      </c>
      <c r="F4826">
        <v>0</v>
      </c>
      <c r="G4826">
        <v>44444444</v>
      </c>
      <c r="H4826">
        <v>0</v>
      </c>
      <c r="I4826">
        <v>0</v>
      </c>
      <c r="J4826">
        <v>0</v>
      </c>
      <c r="K4826">
        <v>0</v>
      </c>
      <c r="L4826">
        <v>0</v>
      </c>
      <c r="M4826">
        <v>0</v>
      </c>
    </row>
    <row r="4827" spans="2:13" x14ac:dyDescent="0.2">
      <c r="B4827">
        <v>0</v>
      </c>
      <c r="C4827">
        <v>0</v>
      </c>
      <c r="D4827">
        <v>0</v>
      </c>
      <c r="E4827">
        <v>0</v>
      </c>
      <c r="F4827">
        <v>0</v>
      </c>
      <c r="G4827">
        <v>44444444</v>
      </c>
      <c r="H4827">
        <v>0</v>
      </c>
      <c r="I4827">
        <v>0</v>
      </c>
      <c r="J4827">
        <v>0</v>
      </c>
      <c r="K4827">
        <v>0</v>
      </c>
      <c r="L4827">
        <v>0</v>
      </c>
      <c r="M4827">
        <v>0</v>
      </c>
    </row>
    <row r="4828" spans="2:13" x14ac:dyDescent="0.2">
      <c r="B4828">
        <v>0</v>
      </c>
      <c r="C4828">
        <v>0</v>
      </c>
      <c r="D4828">
        <v>0</v>
      </c>
      <c r="E4828">
        <v>0</v>
      </c>
      <c r="F4828">
        <v>0</v>
      </c>
      <c r="G4828">
        <v>44444444</v>
      </c>
      <c r="H4828">
        <v>0</v>
      </c>
      <c r="I4828">
        <v>0</v>
      </c>
      <c r="J4828">
        <v>0</v>
      </c>
      <c r="K4828">
        <v>0</v>
      </c>
      <c r="L4828">
        <v>0</v>
      </c>
      <c r="M4828">
        <v>0</v>
      </c>
    </row>
    <row r="4829" spans="2:13" x14ac:dyDescent="0.2">
      <c r="B4829">
        <v>0</v>
      </c>
      <c r="C4829">
        <v>0</v>
      </c>
      <c r="D4829">
        <v>0</v>
      </c>
      <c r="E4829">
        <v>0</v>
      </c>
      <c r="F4829">
        <v>0</v>
      </c>
      <c r="G4829">
        <v>44444444</v>
      </c>
      <c r="H4829">
        <v>0</v>
      </c>
      <c r="I4829">
        <v>0</v>
      </c>
      <c r="J4829">
        <v>0</v>
      </c>
      <c r="K4829">
        <v>0</v>
      </c>
      <c r="L4829">
        <v>0</v>
      </c>
      <c r="M4829">
        <v>0</v>
      </c>
    </row>
    <row r="4830" spans="2:13" x14ac:dyDescent="0.2">
      <c r="B4830">
        <v>0</v>
      </c>
      <c r="C4830">
        <v>0</v>
      </c>
      <c r="D4830">
        <v>0</v>
      </c>
      <c r="E4830">
        <v>0</v>
      </c>
      <c r="F4830">
        <v>0</v>
      </c>
      <c r="G4830">
        <v>44444444</v>
      </c>
      <c r="H4830">
        <v>0</v>
      </c>
      <c r="I4830">
        <v>0</v>
      </c>
      <c r="J4830">
        <v>0</v>
      </c>
      <c r="K4830">
        <v>0</v>
      </c>
      <c r="L4830">
        <v>0</v>
      </c>
      <c r="M4830">
        <v>0</v>
      </c>
    </row>
    <row r="4831" spans="2:13" x14ac:dyDescent="0.2">
      <c r="B4831">
        <v>0</v>
      </c>
      <c r="C4831">
        <v>0</v>
      </c>
      <c r="D4831">
        <v>0</v>
      </c>
      <c r="E4831">
        <v>0</v>
      </c>
      <c r="F4831">
        <v>0</v>
      </c>
      <c r="G4831">
        <v>44444444</v>
      </c>
      <c r="H4831">
        <v>0</v>
      </c>
      <c r="I4831">
        <v>0</v>
      </c>
      <c r="J4831">
        <v>0</v>
      </c>
      <c r="K4831">
        <v>0</v>
      </c>
      <c r="L4831">
        <v>0</v>
      </c>
      <c r="M4831">
        <v>0</v>
      </c>
    </row>
    <row r="4832" spans="2:13" x14ac:dyDescent="0.2">
      <c r="B4832">
        <v>0</v>
      </c>
      <c r="C4832">
        <v>0</v>
      </c>
      <c r="D4832">
        <v>0</v>
      </c>
      <c r="E4832">
        <v>0</v>
      </c>
      <c r="F4832">
        <v>0</v>
      </c>
      <c r="G4832">
        <v>44444444</v>
      </c>
      <c r="H4832">
        <v>0</v>
      </c>
      <c r="I4832">
        <v>0</v>
      </c>
      <c r="J4832">
        <v>0</v>
      </c>
      <c r="K4832">
        <v>0</v>
      </c>
      <c r="L4832">
        <v>0</v>
      </c>
      <c r="M4832">
        <v>0</v>
      </c>
    </row>
    <row r="4833" spans="2:13" x14ac:dyDescent="0.2">
      <c r="B4833">
        <v>0</v>
      </c>
      <c r="C4833">
        <v>0</v>
      </c>
      <c r="D4833">
        <v>0</v>
      </c>
      <c r="E4833">
        <v>0</v>
      </c>
      <c r="F4833">
        <v>0</v>
      </c>
      <c r="G4833">
        <v>44444444</v>
      </c>
      <c r="H4833">
        <v>0</v>
      </c>
      <c r="I4833">
        <v>0</v>
      </c>
      <c r="J4833">
        <v>0</v>
      </c>
      <c r="K4833">
        <v>0</v>
      </c>
      <c r="L4833">
        <v>0</v>
      </c>
      <c r="M4833">
        <v>0</v>
      </c>
    </row>
    <row r="4834" spans="2:13" x14ac:dyDescent="0.2">
      <c r="B4834">
        <v>0</v>
      </c>
      <c r="C4834">
        <v>0</v>
      </c>
      <c r="D4834">
        <v>0</v>
      </c>
      <c r="E4834">
        <v>0</v>
      </c>
      <c r="F4834">
        <v>0</v>
      </c>
      <c r="G4834">
        <v>44444444</v>
      </c>
      <c r="H4834">
        <v>0</v>
      </c>
      <c r="I4834">
        <v>0</v>
      </c>
      <c r="J4834">
        <v>0</v>
      </c>
      <c r="K4834">
        <v>0</v>
      </c>
      <c r="L4834">
        <v>0</v>
      </c>
      <c r="M4834">
        <v>0</v>
      </c>
    </row>
    <row r="4835" spans="2:13" x14ac:dyDescent="0.2">
      <c r="B4835">
        <v>0</v>
      </c>
      <c r="C4835">
        <v>0</v>
      </c>
      <c r="D4835">
        <v>0</v>
      </c>
      <c r="E4835">
        <v>0</v>
      </c>
      <c r="F4835">
        <v>0</v>
      </c>
      <c r="G4835">
        <v>44444444</v>
      </c>
      <c r="H4835">
        <v>0</v>
      </c>
      <c r="I4835">
        <v>0</v>
      </c>
      <c r="J4835">
        <v>0</v>
      </c>
      <c r="K4835">
        <v>0</v>
      </c>
      <c r="L4835">
        <v>0</v>
      </c>
      <c r="M4835">
        <v>0</v>
      </c>
    </row>
    <row r="4836" spans="2:13" x14ac:dyDescent="0.2">
      <c r="B4836">
        <v>0</v>
      </c>
      <c r="C4836">
        <v>0</v>
      </c>
      <c r="D4836">
        <v>0</v>
      </c>
      <c r="E4836">
        <v>0</v>
      </c>
      <c r="F4836">
        <v>0</v>
      </c>
      <c r="G4836">
        <v>44444444</v>
      </c>
      <c r="H4836">
        <v>0</v>
      </c>
      <c r="I4836">
        <v>0</v>
      </c>
      <c r="J4836">
        <v>0</v>
      </c>
      <c r="K4836">
        <v>0</v>
      </c>
      <c r="L4836">
        <v>0</v>
      </c>
      <c r="M4836">
        <v>0</v>
      </c>
    </row>
    <row r="4837" spans="2:13" x14ac:dyDescent="0.2">
      <c r="B4837">
        <v>0</v>
      </c>
      <c r="C4837">
        <v>0</v>
      </c>
      <c r="D4837">
        <v>0</v>
      </c>
      <c r="E4837">
        <v>0</v>
      </c>
      <c r="F4837">
        <v>0</v>
      </c>
      <c r="G4837">
        <v>44444444</v>
      </c>
      <c r="H4837">
        <v>0</v>
      </c>
      <c r="I4837">
        <v>0</v>
      </c>
      <c r="J4837">
        <v>0</v>
      </c>
      <c r="K4837">
        <v>0</v>
      </c>
      <c r="L4837">
        <v>0</v>
      </c>
      <c r="M4837">
        <v>0</v>
      </c>
    </row>
    <row r="4838" spans="2:13" x14ac:dyDescent="0.2">
      <c r="B4838">
        <v>0</v>
      </c>
      <c r="C4838">
        <v>0</v>
      </c>
      <c r="D4838">
        <v>0</v>
      </c>
      <c r="E4838">
        <v>0</v>
      </c>
      <c r="F4838">
        <v>0</v>
      </c>
      <c r="G4838">
        <v>44444444</v>
      </c>
      <c r="H4838">
        <v>0</v>
      </c>
      <c r="I4838">
        <v>0</v>
      </c>
      <c r="J4838">
        <v>0</v>
      </c>
      <c r="K4838">
        <v>0</v>
      </c>
      <c r="L4838">
        <v>0</v>
      </c>
      <c r="M4838">
        <v>0</v>
      </c>
    </row>
    <row r="4839" spans="2:13" x14ac:dyDescent="0.2">
      <c r="B4839">
        <v>0</v>
      </c>
      <c r="C4839">
        <v>0</v>
      </c>
      <c r="D4839">
        <v>0</v>
      </c>
      <c r="E4839">
        <v>0</v>
      </c>
      <c r="F4839">
        <v>0</v>
      </c>
      <c r="G4839">
        <v>44444444</v>
      </c>
      <c r="H4839">
        <v>0</v>
      </c>
      <c r="I4839">
        <v>0</v>
      </c>
      <c r="J4839">
        <v>0</v>
      </c>
      <c r="K4839">
        <v>0</v>
      </c>
      <c r="L4839">
        <v>0</v>
      </c>
      <c r="M4839">
        <v>0</v>
      </c>
    </row>
    <row r="4840" spans="2:13" x14ac:dyDescent="0.2">
      <c r="B4840">
        <v>0</v>
      </c>
      <c r="C4840">
        <v>0</v>
      </c>
      <c r="D4840">
        <v>0</v>
      </c>
      <c r="E4840">
        <v>0</v>
      </c>
      <c r="F4840">
        <v>0</v>
      </c>
      <c r="G4840">
        <v>44444444</v>
      </c>
      <c r="H4840">
        <v>0</v>
      </c>
      <c r="I4840">
        <v>0</v>
      </c>
      <c r="J4840">
        <v>0</v>
      </c>
      <c r="K4840">
        <v>0</v>
      </c>
      <c r="L4840">
        <v>0</v>
      </c>
      <c r="M4840">
        <v>0</v>
      </c>
    </row>
    <row r="4841" spans="2:13" x14ac:dyDescent="0.2">
      <c r="B4841">
        <v>0</v>
      </c>
      <c r="C4841">
        <v>0</v>
      </c>
      <c r="D4841">
        <v>0</v>
      </c>
      <c r="E4841">
        <v>0</v>
      </c>
      <c r="F4841">
        <v>0</v>
      </c>
      <c r="G4841">
        <v>44444444</v>
      </c>
      <c r="H4841">
        <v>0</v>
      </c>
      <c r="I4841">
        <v>0</v>
      </c>
      <c r="J4841">
        <v>0</v>
      </c>
      <c r="K4841">
        <v>0</v>
      </c>
      <c r="L4841">
        <v>0</v>
      </c>
      <c r="M4841">
        <v>0</v>
      </c>
    </row>
    <row r="4842" spans="2:13" x14ac:dyDescent="0.2">
      <c r="B4842">
        <v>0</v>
      </c>
      <c r="C4842">
        <v>0</v>
      </c>
      <c r="D4842">
        <v>0</v>
      </c>
      <c r="E4842">
        <v>0</v>
      </c>
      <c r="F4842">
        <v>0</v>
      </c>
      <c r="G4842">
        <v>44444444</v>
      </c>
      <c r="H4842">
        <v>0</v>
      </c>
      <c r="I4842">
        <v>0</v>
      </c>
      <c r="J4842">
        <v>0</v>
      </c>
      <c r="K4842">
        <v>0</v>
      </c>
      <c r="L4842">
        <v>0</v>
      </c>
      <c r="M4842">
        <v>0</v>
      </c>
    </row>
    <row r="4843" spans="2:13" x14ac:dyDescent="0.2">
      <c r="B4843">
        <v>0</v>
      </c>
      <c r="C4843">
        <v>0</v>
      </c>
      <c r="D4843">
        <v>0</v>
      </c>
      <c r="E4843">
        <v>0</v>
      </c>
      <c r="F4843">
        <v>0</v>
      </c>
      <c r="G4843">
        <v>44444444</v>
      </c>
      <c r="H4843">
        <v>0</v>
      </c>
      <c r="I4843">
        <v>0</v>
      </c>
      <c r="J4843">
        <v>0</v>
      </c>
      <c r="K4843">
        <v>0</v>
      </c>
      <c r="L4843">
        <v>0</v>
      </c>
      <c r="M4843">
        <v>0</v>
      </c>
    </row>
    <row r="4844" spans="2:13" x14ac:dyDescent="0.2">
      <c r="B4844">
        <v>0</v>
      </c>
      <c r="C4844">
        <v>0</v>
      </c>
      <c r="D4844">
        <v>0</v>
      </c>
      <c r="E4844">
        <v>0</v>
      </c>
      <c r="F4844">
        <v>0</v>
      </c>
      <c r="G4844">
        <v>44444444</v>
      </c>
      <c r="H4844">
        <v>0</v>
      </c>
      <c r="I4844">
        <v>0</v>
      </c>
      <c r="J4844">
        <v>0</v>
      </c>
      <c r="K4844">
        <v>0</v>
      </c>
      <c r="L4844">
        <v>0</v>
      </c>
      <c r="M4844">
        <v>0</v>
      </c>
    </row>
    <row r="4845" spans="2:13" x14ac:dyDescent="0.2">
      <c r="B4845">
        <v>0</v>
      </c>
      <c r="C4845">
        <v>0</v>
      </c>
      <c r="D4845">
        <v>0</v>
      </c>
      <c r="E4845">
        <v>0</v>
      </c>
      <c r="F4845">
        <v>0</v>
      </c>
      <c r="G4845">
        <v>44444444</v>
      </c>
      <c r="H4845">
        <v>0</v>
      </c>
      <c r="I4845">
        <v>0</v>
      </c>
      <c r="J4845">
        <v>0</v>
      </c>
      <c r="K4845">
        <v>0</v>
      </c>
      <c r="L4845">
        <v>0</v>
      </c>
      <c r="M4845">
        <v>0</v>
      </c>
    </row>
    <row r="4846" spans="2:13" x14ac:dyDescent="0.2">
      <c r="B4846">
        <v>0</v>
      </c>
      <c r="C4846">
        <v>0</v>
      </c>
      <c r="D4846">
        <v>0</v>
      </c>
      <c r="E4846">
        <v>0</v>
      </c>
      <c r="F4846">
        <v>0</v>
      </c>
      <c r="G4846">
        <v>44444444</v>
      </c>
      <c r="H4846">
        <v>0</v>
      </c>
      <c r="I4846">
        <v>0</v>
      </c>
      <c r="J4846">
        <v>0</v>
      </c>
      <c r="K4846">
        <v>0</v>
      </c>
      <c r="L4846">
        <v>0</v>
      </c>
      <c r="M4846">
        <v>0</v>
      </c>
    </row>
    <row r="4847" spans="2:13" x14ac:dyDescent="0.2">
      <c r="B4847">
        <v>0</v>
      </c>
      <c r="C4847">
        <v>0</v>
      </c>
      <c r="D4847">
        <v>0</v>
      </c>
      <c r="E4847">
        <v>0</v>
      </c>
      <c r="F4847">
        <v>0</v>
      </c>
      <c r="G4847">
        <v>44444444</v>
      </c>
      <c r="H4847">
        <v>0</v>
      </c>
      <c r="I4847">
        <v>0</v>
      </c>
      <c r="J4847">
        <v>0</v>
      </c>
      <c r="K4847">
        <v>0</v>
      </c>
      <c r="L4847">
        <v>0</v>
      </c>
      <c r="M4847">
        <v>0</v>
      </c>
    </row>
    <row r="4848" spans="2:13" x14ac:dyDescent="0.2">
      <c r="B4848">
        <v>0</v>
      </c>
      <c r="C4848">
        <v>0</v>
      </c>
      <c r="D4848">
        <v>0</v>
      </c>
      <c r="E4848">
        <v>0</v>
      </c>
      <c r="F4848">
        <v>0</v>
      </c>
      <c r="G4848">
        <v>44444444</v>
      </c>
      <c r="H4848">
        <v>0</v>
      </c>
      <c r="I4848">
        <v>0</v>
      </c>
      <c r="J4848">
        <v>0</v>
      </c>
      <c r="K4848">
        <v>0</v>
      </c>
      <c r="L4848">
        <v>0</v>
      </c>
      <c r="M4848">
        <v>0</v>
      </c>
    </row>
    <row r="4849" spans="2:13" x14ac:dyDescent="0.2">
      <c r="B4849">
        <v>0</v>
      </c>
      <c r="C4849">
        <v>0</v>
      </c>
      <c r="D4849">
        <v>0</v>
      </c>
      <c r="E4849">
        <v>0</v>
      </c>
      <c r="F4849">
        <v>0</v>
      </c>
      <c r="G4849">
        <v>44444444</v>
      </c>
      <c r="H4849">
        <v>0</v>
      </c>
      <c r="I4849">
        <v>0</v>
      </c>
      <c r="J4849">
        <v>0</v>
      </c>
      <c r="K4849">
        <v>0</v>
      </c>
      <c r="L4849">
        <v>0</v>
      </c>
      <c r="M4849">
        <v>0</v>
      </c>
    </row>
    <row r="4850" spans="2:13" x14ac:dyDescent="0.2">
      <c r="B4850">
        <v>0</v>
      </c>
      <c r="C4850">
        <v>0</v>
      </c>
      <c r="D4850">
        <v>0</v>
      </c>
      <c r="E4850">
        <v>0</v>
      </c>
      <c r="F4850">
        <v>0</v>
      </c>
      <c r="G4850">
        <v>44444444</v>
      </c>
      <c r="H4850">
        <v>0</v>
      </c>
      <c r="I4850">
        <v>0</v>
      </c>
      <c r="J4850">
        <v>0</v>
      </c>
      <c r="K4850">
        <v>0</v>
      </c>
      <c r="L4850">
        <v>0</v>
      </c>
      <c r="M4850">
        <v>0</v>
      </c>
    </row>
    <row r="4851" spans="2:13" x14ac:dyDescent="0.2">
      <c r="B4851">
        <v>0</v>
      </c>
      <c r="C4851">
        <v>0</v>
      </c>
      <c r="D4851">
        <v>0</v>
      </c>
      <c r="E4851">
        <v>0</v>
      </c>
      <c r="F4851">
        <v>0</v>
      </c>
      <c r="G4851">
        <v>44444444</v>
      </c>
      <c r="H4851">
        <v>0</v>
      </c>
      <c r="I4851">
        <v>0</v>
      </c>
      <c r="J4851">
        <v>0</v>
      </c>
      <c r="K4851">
        <v>0</v>
      </c>
      <c r="L4851">
        <v>0</v>
      </c>
      <c r="M4851">
        <v>0</v>
      </c>
    </row>
    <row r="4852" spans="2:13" x14ac:dyDescent="0.2">
      <c r="B4852">
        <v>0</v>
      </c>
      <c r="C4852">
        <v>0</v>
      </c>
      <c r="D4852">
        <v>0</v>
      </c>
      <c r="E4852">
        <v>0</v>
      </c>
      <c r="F4852">
        <v>0</v>
      </c>
      <c r="G4852">
        <v>44444444</v>
      </c>
      <c r="H4852">
        <v>0</v>
      </c>
      <c r="I4852">
        <v>0</v>
      </c>
      <c r="J4852">
        <v>0</v>
      </c>
      <c r="K4852">
        <v>0</v>
      </c>
      <c r="L4852">
        <v>0</v>
      </c>
      <c r="M4852">
        <v>0</v>
      </c>
    </row>
    <row r="4853" spans="2:13" x14ac:dyDescent="0.2">
      <c r="B4853">
        <v>0</v>
      </c>
      <c r="C4853">
        <v>0</v>
      </c>
      <c r="D4853">
        <v>0</v>
      </c>
      <c r="E4853">
        <v>0</v>
      </c>
      <c r="F4853">
        <v>0</v>
      </c>
      <c r="G4853">
        <v>44444444</v>
      </c>
      <c r="H4853">
        <v>0</v>
      </c>
      <c r="I4853">
        <v>0</v>
      </c>
      <c r="J4853">
        <v>0</v>
      </c>
      <c r="K4853">
        <v>0</v>
      </c>
      <c r="L4853">
        <v>0</v>
      </c>
      <c r="M4853">
        <v>0</v>
      </c>
    </row>
    <row r="4854" spans="2:13" x14ac:dyDescent="0.2">
      <c r="B4854">
        <v>0</v>
      </c>
      <c r="C4854">
        <v>0</v>
      </c>
      <c r="D4854">
        <v>0</v>
      </c>
      <c r="E4854">
        <v>0</v>
      </c>
      <c r="F4854">
        <v>0</v>
      </c>
      <c r="G4854">
        <v>44444444</v>
      </c>
      <c r="H4854">
        <v>0</v>
      </c>
      <c r="I4854">
        <v>0</v>
      </c>
      <c r="J4854">
        <v>0</v>
      </c>
      <c r="K4854">
        <v>0</v>
      </c>
      <c r="L4854">
        <v>0</v>
      </c>
      <c r="M4854">
        <v>0</v>
      </c>
    </row>
    <row r="4855" spans="2:13" x14ac:dyDescent="0.2">
      <c r="B4855">
        <v>0</v>
      </c>
      <c r="C4855">
        <v>0</v>
      </c>
      <c r="D4855">
        <v>0</v>
      </c>
      <c r="E4855">
        <v>0</v>
      </c>
      <c r="F4855">
        <v>0</v>
      </c>
      <c r="G4855">
        <v>44444444</v>
      </c>
      <c r="H4855">
        <v>0</v>
      </c>
      <c r="I4855">
        <v>0</v>
      </c>
      <c r="J4855">
        <v>0</v>
      </c>
      <c r="K4855">
        <v>0</v>
      </c>
      <c r="L4855">
        <v>0</v>
      </c>
      <c r="M4855">
        <v>0</v>
      </c>
    </row>
    <row r="4856" spans="2:13" x14ac:dyDescent="0.2">
      <c r="B4856">
        <v>0</v>
      </c>
      <c r="C4856">
        <v>0</v>
      </c>
      <c r="D4856">
        <v>0</v>
      </c>
      <c r="E4856">
        <v>0</v>
      </c>
      <c r="F4856">
        <v>0</v>
      </c>
      <c r="G4856">
        <v>44444444</v>
      </c>
      <c r="H4856">
        <v>0</v>
      </c>
      <c r="I4856">
        <v>0</v>
      </c>
      <c r="J4856">
        <v>0</v>
      </c>
      <c r="K4856">
        <v>0</v>
      </c>
      <c r="L4856">
        <v>0</v>
      </c>
      <c r="M4856">
        <v>0</v>
      </c>
    </row>
    <row r="4857" spans="2:13" x14ac:dyDescent="0.2">
      <c r="B4857">
        <v>0</v>
      </c>
      <c r="C4857">
        <v>0</v>
      </c>
      <c r="D4857">
        <v>0</v>
      </c>
      <c r="E4857">
        <v>0</v>
      </c>
      <c r="F4857">
        <v>0</v>
      </c>
      <c r="G4857">
        <v>44444444</v>
      </c>
      <c r="H4857">
        <v>0</v>
      </c>
      <c r="I4857">
        <v>0</v>
      </c>
      <c r="J4857">
        <v>0</v>
      </c>
      <c r="K4857">
        <v>0</v>
      </c>
      <c r="L4857">
        <v>0</v>
      </c>
      <c r="M4857">
        <v>0</v>
      </c>
    </row>
    <row r="4858" spans="2:13" x14ac:dyDescent="0.2">
      <c r="B4858">
        <v>0</v>
      </c>
      <c r="C4858">
        <v>0</v>
      </c>
      <c r="D4858">
        <v>0</v>
      </c>
      <c r="E4858">
        <v>0</v>
      </c>
      <c r="F4858">
        <v>0</v>
      </c>
      <c r="G4858">
        <v>44444444</v>
      </c>
      <c r="H4858">
        <v>0</v>
      </c>
      <c r="I4858">
        <v>0</v>
      </c>
      <c r="J4858">
        <v>0</v>
      </c>
      <c r="K4858">
        <v>0</v>
      </c>
      <c r="L4858">
        <v>0</v>
      </c>
      <c r="M4858">
        <v>0</v>
      </c>
    </row>
    <row r="4859" spans="2:13" x14ac:dyDescent="0.2">
      <c r="B4859">
        <v>0</v>
      </c>
      <c r="C4859">
        <v>0</v>
      </c>
      <c r="D4859">
        <v>0</v>
      </c>
      <c r="E4859">
        <v>0</v>
      </c>
      <c r="F4859">
        <v>0</v>
      </c>
      <c r="G4859">
        <v>44444444</v>
      </c>
      <c r="H4859">
        <v>0</v>
      </c>
      <c r="I4859">
        <v>0</v>
      </c>
      <c r="J4859">
        <v>0</v>
      </c>
      <c r="K4859">
        <v>0</v>
      </c>
      <c r="L4859">
        <v>0</v>
      </c>
      <c r="M4859">
        <v>0</v>
      </c>
    </row>
    <row r="4860" spans="2:13" x14ac:dyDescent="0.2">
      <c r="B4860">
        <v>0</v>
      </c>
      <c r="C4860">
        <v>0</v>
      </c>
      <c r="D4860">
        <v>0</v>
      </c>
      <c r="E4860">
        <v>0</v>
      </c>
      <c r="F4860">
        <v>0</v>
      </c>
      <c r="G4860">
        <v>44444444</v>
      </c>
      <c r="H4860">
        <v>0</v>
      </c>
      <c r="I4860">
        <v>0</v>
      </c>
      <c r="J4860">
        <v>0</v>
      </c>
      <c r="K4860">
        <v>0</v>
      </c>
      <c r="L4860">
        <v>0</v>
      </c>
      <c r="M4860">
        <v>0</v>
      </c>
    </row>
    <row r="4861" spans="2:13" x14ac:dyDescent="0.2">
      <c r="B4861">
        <v>0</v>
      </c>
      <c r="C4861">
        <v>0</v>
      </c>
      <c r="D4861">
        <v>0</v>
      </c>
      <c r="E4861">
        <v>0</v>
      </c>
      <c r="F4861">
        <v>0</v>
      </c>
      <c r="G4861">
        <v>44444444</v>
      </c>
      <c r="H4861">
        <v>0</v>
      </c>
      <c r="I4861">
        <v>0</v>
      </c>
      <c r="J4861">
        <v>0</v>
      </c>
      <c r="K4861">
        <v>0</v>
      </c>
      <c r="L4861">
        <v>0</v>
      </c>
      <c r="M4861">
        <v>0</v>
      </c>
    </row>
    <row r="4862" spans="2:13" x14ac:dyDescent="0.2">
      <c r="B4862">
        <v>0</v>
      </c>
      <c r="C4862">
        <v>0</v>
      </c>
      <c r="D4862">
        <v>0</v>
      </c>
      <c r="E4862">
        <v>0</v>
      </c>
      <c r="F4862">
        <v>0</v>
      </c>
      <c r="G4862">
        <v>44444444</v>
      </c>
      <c r="H4862">
        <v>0</v>
      </c>
      <c r="I4862">
        <v>0</v>
      </c>
      <c r="J4862">
        <v>0</v>
      </c>
      <c r="K4862">
        <v>0</v>
      </c>
      <c r="L4862">
        <v>0</v>
      </c>
      <c r="M4862">
        <v>0</v>
      </c>
    </row>
    <row r="4863" spans="2:13" x14ac:dyDescent="0.2">
      <c r="B4863">
        <v>0</v>
      </c>
      <c r="C4863">
        <v>0</v>
      </c>
      <c r="D4863">
        <v>0</v>
      </c>
      <c r="E4863">
        <v>0</v>
      </c>
      <c r="F4863">
        <v>0</v>
      </c>
      <c r="G4863">
        <v>44444444</v>
      </c>
      <c r="H4863">
        <v>0</v>
      </c>
      <c r="I4863">
        <v>0</v>
      </c>
      <c r="J4863">
        <v>0</v>
      </c>
      <c r="K4863">
        <v>0</v>
      </c>
      <c r="L4863">
        <v>0</v>
      </c>
      <c r="M4863">
        <v>0</v>
      </c>
    </row>
    <row r="4864" spans="2:13" x14ac:dyDescent="0.2">
      <c r="B4864">
        <v>0</v>
      </c>
      <c r="C4864">
        <v>0</v>
      </c>
      <c r="D4864">
        <v>0</v>
      </c>
      <c r="E4864">
        <v>0</v>
      </c>
      <c r="F4864">
        <v>0</v>
      </c>
      <c r="G4864">
        <v>44444444</v>
      </c>
      <c r="H4864">
        <v>0</v>
      </c>
      <c r="I4864">
        <v>0</v>
      </c>
      <c r="J4864">
        <v>0</v>
      </c>
      <c r="K4864">
        <v>0</v>
      </c>
      <c r="L4864">
        <v>0</v>
      </c>
      <c r="M4864">
        <v>0</v>
      </c>
    </row>
    <row r="4865" spans="2:13" x14ac:dyDescent="0.2">
      <c r="B4865">
        <v>0</v>
      </c>
      <c r="C4865">
        <v>0</v>
      </c>
      <c r="D4865">
        <v>0</v>
      </c>
      <c r="E4865">
        <v>0</v>
      </c>
      <c r="F4865">
        <v>0</v>
      </c>
      <c r="G4865">
        <v>44444444</v>
      </c>
      <c r="H4865">
        <v>0</v>
      </c>
      <c r="I4865">
        <v>0</v>
      </c>
      <c r="J4865">
        <v>0</v>
      </c>
      <c r="K4865">
        <v>0</v>
      </c>
      <c r="L4865">
        <v>0</v>
      </c>
      <c r="M4865">
        <v>0</v>
      </c>
    </row>
    <row r="4866" spans="2:13" x14ac:dyDescent="0.2">
      <c r="B4866">
        <v>0</v>
      </c>
      <c r="C4866">
        <v>0</v>
      </c>
      <c r="D4866">
        <v>0</v>
      </c>
      <c r="E4866">
        <v>0</v>
      </c>
      <c r="F4866">
        <v>0</v>
      </c>
      <c r="G4866">
        <v>44444444</v>
      </c>
      <c r="H4866">
        <v>0</v>
      </c>
      <c r="I4866">
        <v>0</v>
      </c>
      <c r="J4866">
        <v>0</v>
      </c>
      <c r="K4866">
        <v>0</v>
      </c>
      <c r="L4866">
        <v>0</v>
      </c>
      <c r="M4866">
        <v>0</v>
      </c>
    </row>
    <row r="4867" spans="2:13" x14ac:dyDescent="0.2">
      <c r="B4867">
        <v>0</v>
      </c>
      <c r="C4867">
        <v>0</v>
      </c>
      <c r="D4867">
        <v>0</v>
      </c>
      <c r="E4867">
        <v>0</v>
      </c>
      <c r="F4867">
        <v>0</v>
      </c>
      <c r="G4867">
        <v>44444444</v>
      </c>
      <c r="H4867">
        <v>0</v>
      </c>
      <c r="I4867">
        <v>0</v>
      </c>
      <c r="J4867">
        <v>0</v>
      </c>
      <c r="K4867">
        <v>0</v>
      </c>
      <c r="L4867">
        <v>0</v>
      </c>
      <c r="M4867">
        <v>0</v>
      </c>
    </row>
    <row r="4868" spans="2:13" x14ac:dyDescent="0.2">
      <c r="B4868">
        <v>0</v>
      </c>
      <c r="C4868">
        <v>0</v>
      </c>
      <c r="D4868">
        <v>0</v>
      </c>
      <c r="E4868">
        <v>0</v>
      </c>
      <c r="F4868">
        <v>0</v>
      </c>
      <c r="G4868">
        <v>44444444</v>
      </c>
      <c r="H4868">
        <v>0</v>
      </c>
      <c r="I4868">
        <v>0</v>
      </c>
      <c r="J4868">
        <v>0</v>
      </c>
      <c r="K4868">
        <v>0</v>
      </c>
      <c r="L4868">
        <v>0</v>
      </c>
      <c r="M4868">
        <v>0</v>
      </c>
    </row>
    <row r="4869" spans="2:13" x14ac:dyDescent="0.2">
      <c r="B4869">
        <v>0</v>
      </c>
      <c r="C4869">
        <v>0</v>
      </c>
      <c r="D4869">
        <v>0</v>
      </c>
      <c r="E4869">
        <v>0</v>
      </c>
      <c r="F4869">
        <v>0</v>
      </c>
      <c r="G4869">
        <v>44444444</v>
      </c>
      <c r="H4869">
        <v>0</v>
      </c>
      <c r="I4869">
        <v>0</v>
      </c>
      <c r="J4869">
        <v>0</v>
      </c>
      <c r="K4869">
        <v>0</v>
      </c>
      <c r="L4869">
        <v>0</v>
      </c>
      <c r="M4869">
        <v>0</v>
      </c>
    </row>
    <row r="4870" spans="2:13" x14ac:dyDescent="0.2">
      <c r="B4870">
        <v>0</v>
      </c>
      <c r="C4870">
        <v>0</v>
      </c>
      <c r="D4870">
        <v>0</v>
      </c>
      <c r="E4870">
        <v>0</v>
      </c>
      <c r="F4870">
        <v>0</v>
      </c>
      <c r="G4870">
        <v>44444444</v>
      </c>
      <c r="H4870">
        <v>0</v>
      </c>
      <c r="I4870">
        <v>0</v>
      </c>
      <c r="J4870">
        <v>0</v>
      </c>
      <c r="K4870">
        <v>0</v>
      </c>
      <c r="L4870">
        <v>0</v>
      </c>
      <c r="M4870">
        <v>0</v>
      </c>
    </row>
    <row r="4871" spans="2:13" x14ac:dyDescent="0.2">
      <c r="B4871">
        <v>0</v>
      </c>
      <c r="C4871">
        <v>0</v>
      </c>
      <c r="D4871">
        <v>0</v>
      </c>
      <c r="E4871">
        <v>0</v>
      </c>
      <c r="F4871">
        <v>0</v>
      </c>
      <c r="G4871">
        <v>44444444</v>
      </c>
      <c r="H4871">
        <v>0</v>
      </c>
      <c r="I4871">
        <v>0</v>
      </c>
      <c r="J4871">
        <v>0</v>
      </c>
      <c r="K4871">
        <v>0</v>
      </c>
      <c r="L4871">
        <v>0</v>
      </c>
      <c r="M4871">
        <v>0</v>
      </c>
    </row>
    <row r="4872" spans="2:13" x14ac:dyDescent="0.2">
      <c r="B4872">
        <v>0</v>
      </c>
      <c r="C4872">
        <v>0</v>
      </c>
      <c r="D4872">
        <v>0</v>
      </c>
      <c r="E4872">
        <v>0</v>
      </c>
      <c r="F4872">
        <v>0</v>
      </c>
      <c r="G4872">
        <v>44444444</v>
      </c>
      <c r="H4872">
        <v>0</v>
      </c>
      <c r="I4872">
        <v>0</v>
      </c>
      <c r="J4872">
        <v>0</v>
      </c>
      <c r="K4872">
        <v>0</v>
      </c>
      <c r="L4872">
        <v>0</v>
      </c>
      <c r="M4872">
        <v>0</v>
      </c>
    </row>
    <row r="4873" spans="2:13" x14ac:dyDescent="0.2">
      <c r="B4873">
        <v>0</v>
      </c>
      <c r="C4873">
        <v>0</v>
      </c>
      <c r="D4873">
        <v>0</v>
      </c>
      <c r="E4873">
        <v>0</v>
      </c>
      <c r="F4873">
        <v>0</v>
      </c>
      <c r="G4873">
        <v>44444444</v>
      </c>
      <c r="H4873">
        <v>0</v>
      </c>
      <c r="I4873">
        <v>0</v>
      </c>
      <c r="J4873">
        <v>0</v>
      </c>
      <c r="K4873">
        <v>0</v>
      </c>
      <c r="L4873">
        <v>0</v>
      </c>
      <c r="M4873">
        <v>0</v>
      </c>
    </row>
    <row r="4874" spans="2:13" x14ac:dyDescent="0.2">
      <c r="B4874">
        <v>0</v>
      </c>
      <c r="C4874">
        <v>0</v>
      </c>
      <c r="D4874">
        <v>0</v>
      </c>
      <c r="E4874">
        <v>0</v>
      </c>
      <c r="F4874">
        <v>0</v>
      </c>
      <c r="G4874">
        <v>44444444</v>
      </c>
      <c r="H4874">
        <v>0</v>
      </c>
      <c r="I4874">
        <v>0</v>
      </c>
      <c r="J4874">
        <v>0</v>
      </c>
      <c r="K4874">
        <v>0</v>
      </c>
      <c r="L4874">
        <v>0</v>
      </c>
      <c r="M4874">
        <v>0</v>
      </c>
    </row>
    <row r="4875" spans="2:13" x14ac:dyDescent="0.2">
      <c r="B4875">
        <v>0</v>
      </c>
      <c r="C4875">
        <v>0</v>
      </c>
      <c r="D4875">
        <v>0</v>
      </c>
      <c r="E4875">
        <v>0</v>
      </c>
      <c r="F4875">
        <v>0</v>
      </c>
      <c r="G4875">
        <v>44444444</v>
      </c>
      <c r="H4875">
        <v>0</v>
      </c>
      <c r="I4875">
        <v>0</v>
      </c>
      <c r="J4875">
        <v>0</v>
      </c>
      <c r="K4875">
        <v>0</v>
      </c>
      <c r="L4875">
        <v>0</v>
      </c>
      <c r="M4875">
        <v>0</v>
      </c>
    </row>
    <row r="4876" spans="2:13" x14ac:dyDescent="0.2">
      <c r="B4876">
        <v>0</v>
      </c>
      <c r="C4876">
        <v>0</v>
      </c>
      <c r="D4876">
        <v>0</v>
      </c>
      <c r="E4876">
        <v>0</v>
      </c>
      <c r="F4876">
        <v>0</v>
      </c>
      <c r="G4876">
        <v>44444444</v>
      </c>
      <c r="H4876">
        <v>0</v>
      </c>
      <c r="I4876">
        <v>0</v>
      </c>
      <c r="J4876">
        <v>0</v>
      </c>
      <c r="K4876">
        <v>0</v>
      </c>
      <c r="L4876">
        <v>0</v>
      </c>
      <c r="M4876">
        <v>0</v>
      </c>
    </row>
    <row r="4877" spans="2:13" x14ac:dyDescent="0.2">
      <c r="B4877">
        <v>0</v>
      </c>
      <c r="C4877">
        <v>0</v>
      </c>
      <c r="D4877">
        <v>0</v>
      </c>
      <c r="E4877">
        <v>0</v>
      </c>
      <c r="F4877">
        <v>0</v>
      </c>
      <c r="G4877">
        <v>44444444</v>
      </c>
      <c r="H4877">
        <v>0</v>
      </c>
      <c r="I4877">
        <v>0</v>
      </c>
      <c r="J4877">
        <v>0</v>
      </c>
      <c r="K4877">
        <v>0</v>
      </c>
      <c r="L4877">
        <v>0</v>
      </c>
      <c r="M4877">
        <v>0</v>
      </c>
    </row>
    <row r="4878" spans="2:13" x14ac:dyDescent="0.2">
      <c r="B4878">
        <v>0</v>
      </c>
      <c r="C4878">
        <v>0</v>
      </c>
      <c r="D4878">
        <v>0</v>
      </c>
      <c r="E4878">
        <v>0</v>
      </c>
      <c r="F4878">
        <v>0</v>
      </c>
      <c r="G4878">
        <v>44444444</v>
      </c>
      <c r="H4878">
        <v>0</v>
      </c>
      <c r="I4878">
        <v>0</v>
      </c>
      <c r="J4878">
        <v>0</v>
      </c>
      <c r="K4878">
        <v>0</v>
      </c>
      <c r="L4878">
        <v>0</v>
      </c>
      <c r="M4878">
        <v>0</v>
      </c>
    </row>
    <row r="4879" spans="2:13" x14ac:dyDescent="0.2">
      <c r="B4879">
        <v>0</v>
      </c>
      <c r="C4879">
        <v>0</v>
      </c>
      <c r="D4879">
        <v>0</v>
      </c>
      <c r="E4879">
        <v>0</v>
      </c>
      <c r="F4879">
        <v>0</v>
      </c>
      <c r="G4879">
        <v>44444444</v>
      </c>
      <c r="H4879">
        <v>0</v>
      </c>
      <c r="I4879">
        <v>0</v>
      </c>
      <c r="J4879">
        <v>0</v>
      </c>
      <c r="K4879">
        <v>0</v>
      </c>
      <c r="L4879">
        <v>0</v>
      </c>
      <c r="M4879">
        <v>0</v>
      </c>
    </row>
    <row r="4880" spans="2:13" x14ac:dyDescent="0.2">
      <c r="B4880">
        <v>0</v>
      </c>
      <c r="C4880">
        <v>0</v>
      </c>
      <c r="D4880">
        <v>0</v>
      </c>
      <c r="E4880">
        <v>0</v>
      </c>
      <c r="F4880">
        <v>0</v>
      </c>
      <c r="G4880">
        <v>44444444</v>
      </c>
      <c r="H4880">
        <v>0</v>
      </c>
      <c r="I4880">
        <v>0</v>
      </c>
      <c r="J4880">
        <v>0</v>
      </c>
      <c r="K4880">
        <v>0</v>
      </c>
      <c r="L4880">
        <v>0</v>
      </c>
      <c r="M4880">
        <v>0</v>
      </c>
    </row>
    <row r="4881" spans="2:13" x14ac:dyDescent="0.2">
      <c r="B4881">
        <v>0</v>
      </c>
      <c r="C4881">
        <v>0</v>
      </c>
      <c r="D4881">
        <v>0</v>
      </c>
      <c r="E4881">
        <v>0</v>
      </c>
      <c r="F4881">
        <v>0</v>
      </c>
      <c r="G4881">
        <v>44444444</v>
      </c>
      <c r="H4881">
        <v>0</v>
      </c>
      <c r="I4881">
        <v>0</v>
      </c>
      <c r="J4881">
        <v>0</v>
      </c>
      <c r="K4881">
        <v>0</v>
      </c>
      <c r="L4881">
        <v>0</v>
      </c>
      <c r="M4881">
        <v>0</v>
      </c>
    </row>
    <row r="4882" spans="2:13" x14ac:dyDescent="0.2">
      <c r="B4882">
        <v>0</v>
      </c>
      <c r="C4882">
        <v>0</v>
      </c>
      <c r="D4882">
        <v>0</v>
      </c>
      <c r="E4882">
        <v>0</v>
      </c>
      <c r="F4882">
        <v>0</v>
      </c>
      <c r="G4882">
        <v>44444444</v>
      </c>
      <c r="H4882">
        <v>0</v>
      </c>
      <c r="I4882">
        <v>0</v>
      </c>
      <c r="J4882">
        <v>0</v>
      </c>
      <c r="K4882">
        <v>0</v>
      </c>
      <c r="L4882">
        <v>0</v>
      </c>
      <c r="M4882">
        <v>0</v>
      </c>
    </row>
    <row r="4883" spans="2:13" x14ac:dyDescent="0.2">
      <c r="B4883">
        <v>0</v>
      </c>
      <c r="C4883">
        <v>0</v>
      </c>
      <c r="D4883">
        <v>0</v>
      </c>
      <c r="E4883">
        <v>0</v>
      </c>
      <c r="F4883">
        <v>0</v>
      </c>
      <c r="G4883">
        <v>44444444</v>
      </c>
      <c r="H4883">
        <v>0</v>
      </c>
      <c r="I4883">
        <v>0</v>
      </c>
      <c r="J4883">
        <v>0</v>
      </c>
      <c r="K4883">
        <v>0</v>
      </c>
      <c r="L4883">
        <v>0</v>
      </c>
      <c r="M4883">
        <v>0</v>
      </c>
    </row>
    <row r="4884" spans="2:13" x14ac:dyDescent="0.2">
      <c r="B4884">
        <v>0</v>
      </c>
      <c r="C4884">
        <v>0</v>
      </c>
      <c r="D4884">
        <v>0</v>
      </c>
      <c r="E4884">
        <v>0</v>
      </c>
      <c r="F4884">
        <v>0</v>
      </c>
      <c r="G4884">
        <v>44444444</v>
      </c>
      <c r="H4884">
        <v>0</v>
      </c>
      <c r="I4884">
        <v>0</v>
      </c>
      <c r="J4884">
        <v>0</v>
      </c>
      <c r="K4884">
        <v>0</v>
      </c>
      <c r="L4884">
        <v>0</v>
      </c>
      <c r="M4884">
        <v>0</v>
      </c>
    </row>
    <row r="4885" spans="2:13" x14ac:dyDescent="0.2">
      <c r="B4885">
        <v>0</v>
      </c>
      <c r="C4885">
        <v>0</v>
      </c>
      <c r="D4885">
        <v>0</v>
      </c>
      <c r="E4885">
        <v>0</v>
      </c>
      <c r="F4885">
        <v>0</v>
      </c>
      <c r="G4885">
        <v>44444444</v>
      </c>
      <c r="H4885">
        <v>0</v>
      </c>
      <c r="I4885">
        <v>0</v>
      </c>
      <c r="J4885">
        <v>0</v>
      </c>
      <c r="K4885">
        <v>0</v>
      </c>
      <c r="L4885">
        <v>0</v>
      </c>
      <c r="M4885">
        <v>0</v>
      </c>
    </row>
    <row r="4886" spans="2:13" x14ac:dyDescent="0.2">
      <c r="B4886">
        <v>0</v>
      </c>
      <c r="C4886">
        <v>0</v>
      </c>
      <c r="D4886">
        <v>0</v>
      </c>
      <c r="E4886">
        <v>0</v>
      </c>
      <c r="F4886">
        <v>0</v>
      </c>
      <c r="G4886">
        <v>44444444</v>
      </c>
      <c r="H4886">
        <v>0</v>
      </c>
      <c r="I4886">
        <v>0</v>
      </c>
      <c r="J4886">
        <v>0</v>
      </c>
      <c r="K4886">
        <v>0</v>
      </c>
      <c r="L4886">
        <v>0</v>
      </c>
      <c r="M4886">
        <v>0</v>
      </c>
    </row>
    <row r="4887" spans="2:13" x14ac:dyDescent="0.2">
      <c r="B4887">
        <v>0</v>
      </c>
      <c r="C4887">
        <v>0</v>
      </c>
      <c r="D4887">
        <v>0</v>
      </c>
      <c r="E4887">
        <v>0</v>
      </c>
      <c r="F4887">
        <v>0</v>
      </c>
      <c r="G4887">
        <v>44444444</v>
      </c>
      <c r="H4887">
        <v>0</v>
      </c>
      <c r="I4887">
        <v>0</v>
      </c>
      <c r="J4887">
        <v>0</v>
      </c>
      <c r="K4887">
        <v>0</v>
      </c>
      <c r="L4887">
        <v>0</v>
      </c>
      <c r="M4887">
        <v>0</v>
      </c>
    </row>
    <row r="4888" spans="2:13" x14ac:dyDescent="0.2">
      <c r="B4888">
        <v>0</v>
      </c>
      <c r="C4888">
        <v>0</v>
      </c>
      <c r="D4888">
        <v>0</v>
      </c>
      <c r="E4888">
        <v>0</v>
      </c>
      <c r="F4888">
        <v>0</v>
      </c>
      <c r="G4888">
        <v>44444444</v>
      </c>
      <c r="H4888">
        <v>0</v>
      </c>
      <c r="I4888">
        <v>0</v>
      </c>
      <c r="J4888">
        <v>0</v>
      </c>
      <c r="K4888">
        <v>0</v>
      </c>
      <c r="L4888">
        <v>0</v>
      </c>
      <c r="M4888">
        <v>0</v>
      </c>
    </row>
    <row r="4889" spans="2:13" x14ac:dyDescent="0.2">
      <c r="B4889">
        <v>0</v>
      </c>
      <c r="C4889">
        <v>0</v>
      </c>
      <c r="D4889">
        <v>0</v>
      </c>
      <c r="E4889">
        <v>0</v>
      </c>
      <c r="F4889">
        <v>0</v>
      </c>
      <c r="G4889">
        <v>44444444</v>
      </c>
      <c r="H4889">
        <v>0</v>
      </c>
      <c r="I4889">
        <v>0</v>
      </c>
      <c r="J4889">
        <v>0</v>
      </c>
      <c r="K4889">
        <v>0</v>
      </c>
      <c r="L4889">
        <v>0</v>
      </c>
      <c r="M4889">
        <v>0</v>
      </c>
    </row>
    <row r="4890" spans="2:13" x14ac:dyDescent="0.2">
      <c r="B4890">
        <v>0</v>
      </c>
      <c r="C4890">
        <v>0</v>
      </c>
      <c r="D4890">
        <v>0</v>
      </c>
      <c r="E4890">
        <v>0</v>
      </c>
      <c r="F4890">
        <v>0</v>
      </c>
      <c r="G4890">
        <v>44444444</v>
      </c>
      <c r="H4890">
        <v>0</v>
      </c>
      <c r="I4890">
        <v>0</v>
      </c>
      <c r="J4890">
        <v>0</v>
      </c>
      <c r="K4890">
        <v>0</v>
      </c>
      <c r="L4890">
        <v>0</v>
      </c>
      <c r="M4890">
        <v>0</v>
      </c>
    </row>
    <row r="4891" spans="2:13" x14ac:dyDescent="0.2">
      <c r="B4891">
        <v>0</v>
      </c>
      <c r="C4891">
        <v>0</v>
      </c>
      <c r="D4891">
        <v>0</v>
      </c>
      <c r="E4891">
        <v>0</v>
      </c>
      <c r="F4891">
        <v>0</v>
      </c>
      <c r="G4891">
        <v>44444444</v>
      </c>
      <c r="H4891">
        <v>0</v>
      </c>
      <c r="I4891">
        <v>0</v>
      </c>
      <c r="J4891">
        <v>0</v>
      </c>
      <c r="K4891">
        <v>0</v>
      </c>
      <c r="L4891">
        <v>0</v>
      </c>
      <c r="M4891">
        <v>0</v>
      </c>
    </row>
    <row r="4892" spans="2:13" x14ac:dyDescent="0.2">
      <c r="B4892">
        <v>0</v>
      </c>
      <c r="C4892">
        <v>0</v>
      </c>
      <c r="D4892">
        <v>0</v>
      </c>
      <c r="E4892">
        <v>0</v>
      </c>
      <c r="F4892">
        <v>0</v>
      </c>
      <c r="G4892">
        <v>44444444</v>
      </c>
      <c r="H4892">
        <v>0</v>
      </c>
      <c r="I4892">
        <v>0</v>
      </c>
      <c r="J4892">
        <v>0</v>
      </c>
      <c r="K4892">
        <v>0</v>
      </c>
      <c r="L4892">
        <v>0</v>
      </c>
      <c r="M4892">
        <v>0</v>
      </c>
    </row>
    <row r="4893" spans="2:13" x14ac:dyDescent="0.2">
      <c r="B4893">
        <v>0</v>
      </c>
      <c r="C4893">
        <v>0</v>
      </c>
      <c r="D4893">
        <v>0</v>
      </c>
      <c r="E4893">
        <v>0</v>
      </c>
      <c r="F4893">
        <v>0</v>
      </c>
      <c r="G4893">
        <v>44444444</v>
      </c>
      <c r="H4893">
        <v>0</v>
      </c>
      <c r="I4893">
        <v>0</v>
      </c>
      <c r="J4893">
        <v>0</v>
      </c>
      <c r="K4893">
        <v>0</v>
      </c>
      <c r="L4893">
        <v>0</v>
      </c>
      <c r="M4893">
        <v>0</v>
      </c>
    </row>
    <row r="4894" spans="2:13" x14ac:dyDescent="0.2">
      <c r="B4894">
        <v>0</v>
      </c>
      <c r="C4894">
        <v>0</v>
      </c>
      <c r="D4894">
        <v>0</v>
      </c>
      <c r="E4894">
        <v>0</v>
      </c>
      <c r="F4894">
        <v>0</v>
      </c>
      <c r="G4894">
        <v>44444444</v>
      </c>
      <c r="H4894">
        <v>0</v>
      </c>
      <c r="I4894">
        <v>0</v>
      </c>
      <c r="J4894">
        <v>0</v>
      </c>
      <c r="K4894">
        <v>0</v>
      </c>
      <c r="L4894">
        <v>0</v>
      </c>
      <c r="M4894">
        <v>0</v>
      </c>
    </row>
    <row r="4895" spans="2:13" x14ac:dyDescent="0.2">
      <c r="B4895">
        <v>0</v>
      </c>
      <c r="C4895">
        <v>0</v>
      </c>
      <c r="D4895">
        <v>0</v>
      </c>
      <c r="E4895">
        <v>0</v>
      </c>
      <c r="F4895">
        <v>0</v>
      </c>
      <c r="G4895">
        <v>44444444</v>
      </c>
      <c r="H4895">
        <v>0</v>
      </c>
      <c r="I4895">
        <v>0</v>
      </c>
      <c r="J4895">
        <v>0</v>
      </c>
      <c r="K4895">
        <v>0</v>
      </c>
      <c r="L4895">
        <v>0</v>
      </c>
      <c r="M4895">
        <v>0</v>
      </c>
    </row>
    <row r="4896" spans="2:13" x14ac:dyDescent="0.2">
      <c r="B4896">
        <v>0</v>
      </c>
      <c r="C4896">
        <v>0</v>
      </c>
      <c r="D4896">
        <v>0</v>
      </c>
      <c r="E4896">
        <v>0</v>
      </c>
      <c r="F4896">
        <v>0</v>
      </c>
      <c r="G4896">
        <v>44444444</v>
      </c>
      <c r="H4896">
        <v>0</v>
      </c>
      <c r="I4896">
        <v>0</v>
      </c>
      <c r="J4896">
        <v>0</v>
      </c>
      <c r="K4896">
        <v>0</v>
      </c>
      <c r="L4896">
        <v>0</v>
      </c>
      <c r="M4896">
        <v>0</v>
      </c>
    </row>
    <row r="4897" spans="2:13" x14ac:dyDescent="0.2">
      <c r="B4897">
        <v>0</v>
      </c>
      <c r="C4897">
        <v>0</v>
      </c>
      <c r="D4897">
        <v>0</v>
      </c>
      <c r="E4897">
        <v>0</v>
      </c>
      <c r="F4897">
        <v>0</v>
      </c>
      <c r="G4897">
        <v>44444444</v>
      </c>
      <c r="H4897">
        <v>0</v>
      </c>
      <c r="I4897">
        <v>0</v>
      </c>
      <c r="J4897">
        <v>0</v>
      </c>
      <c r="K4897">
        <v>0</v>
      </c>
      <c r="L4897">
        <v>0</v>
      </c>
      <c r="M4897">
        <v>0</v>
      </c>
    </row>
    <row r="4898" spans="2:13" x14ac:dyDescent="0.2">
      <c r="B4898">
        <v>0</v>
      </c>
      <c r="C4898">
        <v>0</v>
      </c>
      <c r="D4898">
        <v>0</v>
      </c>
      <c r="E4898">
        <v>0</v>
      </c>
      <c r="F4898">
        <v>0</v>
      </c>
      <c r="G4898">
        <v>44444444</v>
      </c>
      <c r="H4898">
        <v>0</v>
      </c>
      <c r="I4898">
        <v>0</v>
      </c>
      <c r="J4898">
        <v>0</v>
      </c>
      <c r="K4898">
        <v>0</v>
      </c>
      <c r="L4898">
        <v>0</v>
      </c>
      <c r="M4898">
        <v>0</v>
      </c>
    </row>
    <row r="4899" spans="2:13" x14ac:dyDescent="0.2">
      <c r="B4899">
        <v>0</v>
      </c>
      <c r="C4899">
        <v>0</v>
      </c>
      <c r="D4899">
        <v>0</v>
      </c>
      <c r="E4899">
        <v>0</v>
      </c>
      <c r="F4899">
        <v>0</v>
      </c>
      <c r="G4899">
        <v>44444444</v>
      </c>
      <c r="H4899">
        <v>0</v>
      </c>
      <c r="I4899">
        <v>0</v>
      </c>
      <c r="J4899">
        <v>0</v>
      </c>
      <c r="K4899">
        <v>0</v>
      </c>
      <c r="L4899">
        <v>0</v>
      </c>
      <c r="M4899">
        <v>0</v>
      </c>
    </row>
    <row r="4900" spans="2:13" x14ac:dyDescent="0.2">
      <c r="B4900">
        <v>0</v>
      </c>
      <c r="C4900">
        <v>0</v>
      </c>
      <c r="D4900">
        <v>0</v>
      </c>
      <c r="E4900">
        <v>0</v>
      </c>
      <c r="F4900">
        <v>0</v>
      </c>
      <c r="G4900">
        <v>44444444</v>
      </c>
      <c r="H4900">
        <v>0</v>
      </c>
      <c r="I4900">
        <v>0</v>
      </c>
      <c r="J4900">
        <v>0</v>
      </c>
      <c r="K4900">
        <v>0</v>
      </c>
      <c r="L4900">
        <v>0</v>
      </c>
      <c r="M4900">
        <v>0</v>
      </c>
    </row>
    <row r="4901" spans="2:13" x14ac:dyDescent="0.2">
      <c r="B4901">
        <v>0</v>
      </c>
      <c r="C4901">
        <v>0</v>
      </c>
      <c r="D4901">
        <v>0</v>
      </c>
      <c r="E4901">
        <v>0</v>
      </c>
      <c r="F4901">
        <v>0</v>
      </c>
      <c r="G4901">
        <v>44444444</v>
      </c>
      <c r="H4901">
        <v>0</v>
      </c>
      <c r="I4901">
        <v>0</v>
      </c>
      <c r="J4901">
        <v>0</v>
      </c>
      <c r="K4901">
        <v>0</v>
      </c>
      <c r="L4901">
        <v>0</v>
      </c>
      <c r="M4901">
        <v>0</v>
      </c>
    </row>
    <row r="4902" spans="2:13" x14ac:dyDescent="0.2">
      <c r="B4902">
        <v>0</v>
      </c>
      <c r="C4902">
        <v>0</v>
      </c>
      <c r="D4902">
        <v>0</v>
      </c>
      <c r="E4902">
        <v>0</v>
      </c>
      <c r="F4902">
        <v>0</v>
      </c>
      <c r="G4902">
        <v>44444444</v>
      </c>
      <c r="H4902">
        <v>0</v>
      </c>
      <c r="I4902">
        <v>0</v>
      </c>
      <c r="J4902">
        <v>0</v>
      </c>
      <c r="K4902">
        <v>0</v>
      </c>
      <c r="L4902">
        <v>0</v>
      </c>
      <c r="M4902">
        <v>0</v>
      </c>
    </row>
    <row r="4903" spans="2:13" x14ac:dyDescent="0.2">
      <c r="B4903">
        <v>0</v>
      </c>
      <c r="C4903">
        <v>0</v>
      </c>
      <c r="D4903">
        <v>0</v>
      </c>
      <c r="E4903">
        <v>0</v>
      </c>
      <c r="F4903">
        <v>0</v>
      </c>
      <c r="G4903">
        <v>44444444</v>
      </c>
      <c r="H4903">
        <v>0</v>
      </c>
      <c r="I4903">
        <v>0</v>
      </c>
      <c r="J4903">
        <v>0</v>
      </c>
      <c r="K4903">
        <v>0</v>
      </c>
      <c r="L4903">
        <v>0</v>
      </c>
      <c r="M4903">
        <v>0</v>
      </c>
    </row>
    <row r="4904" spans="2:13" x14ac:dyDescent="0.2">
      <c r="B4904">
        <v>0</v>
      </c>
      <c r="C4904">
        <v>0</v>
      </c>
      <c r="D4904">
        <v>0</v>
      </c>
      <c r="E4904">
        <v>0</v>
      </c>
      <c r="F4904">
        <v>0</v>
      </c>
      <c r="G4904">
        <v>44444444</v>
      </c>
      <c r="H4904">
        <v>0</v>
      </c>
      <c r="I4904">
        <v>0</v>
      </c>
      <c r="J4904">
        <v>0</v>
      </c>
      <c r="K4904">
        <v>0</v>
      </c>
      <c r="L4904">
        <v>0</v>
      </c>
      <c r="M4904">
        <v>0</v>
      </c>
    </row>
    <row r="4905" spans="2:13" x14ac:dyDescent="0.2">
      <c r="B4905">
        <v>0</v>
      </c>
      <c r="C4905">
        <v>0</v>
      </c>
      <c r="D4905">
        <v>0</v>
      </c>
      <c r="E4905">
        <v>0</v>
      </c>
      <c r="F4905">
        <v>0</v>
      </c>
      <c r="G4905">
        <v>44444444</v>
      </c>
      <c r="H4905">
        <v>0</v>
      </c>
      <c r="I4905">
        <v>0</v>
      </c>
      <c r="J4905">
        <v>0</v>
      </c>
      <c r="K4905">
        <v>0</v>
      </c>
      <c r="L4905">
        <v>0</v>
      </c>
      <c r="M4905">
        <v>0</v>
      </c>
    </row>
    <row r="4906" spans="2:13" x14ac:dyDescent="0.2">
      <c r="B4906">
        <v>0</v>
      </c>
      <c r="C4906">
        <v>0</v>
      </c>
      <c r="D4906">
        <v>0</v>
      </c>
      <c r="E4906">
        <v>0</v>
      </c>
      <c r="F4906">
        <v>0</v>
      </c>
      <c r="G4906">
        <v>44444444</v>
      </c>
      <c r="H4906">
        <v>0</v>
      </c>
      <c r="I4906">
        <v>0</v>
      </c>
      <c r="J4906">
        <v>0</v>
      </c>
      <c r="K4906">
        <v>0</v>
      </c>
      <c r="L4906">
        <v>0</v>
      </c>
      <c r="M4906">
        <v>0</v>
      </c>
    </row>
    <row r="4907" spans="2:13" x14ac:dyDescent="0.2">
      <c r="B4907">
        <v>0</v>
      </c>
      <c r="C4907">
        <v>0</v>
      </c>
      <c r="D4907">
        <v>0</v>
      </c>
      <c r="E4907">
        <v>0</v>
      </c>
      <c r="F4907">
        <v>0</v>
      </c>
      <c r="G4907">
        <v>44444444</v>
      </c>
      <c r="H4907">
        <v>0</v>
      </c>
      <c r="I4907">
        <v>0</v>
      </c>
      <c r="J4907">
        <v>0</v>
      </c>
      <c r="K4907">
        <v>0</v>
      </c>
      <c r="L4907">
        <v>0</v>
      </c>
      <c r="M4907">
        <v>0</v>
      </c>
    </row>
    <row r="4908" spans="2:13" x14ac:dyDescent="0.2">
      <c r="B4908">
        <v>0</v>
      </c>
      <c r="C4908">
        <v>0</v>
      </c>
      <c r="D4908">
        <v>0</v>
      </c>
      <c r="E4908">
        <v>0</v>
      </c>
      <c r="F4908">
        <v>0</v>
      </c>
      <c r="G4908">
        <v>44444444</v>
      </c>
      <c r="H4908">
        <v>0</v>
      </c>
      <c r="I4908">
        <v>0</v>
      </c>
      <c r="J4908">
        <v>0</v>
      </c>
      <c r="K4908">
        <v>0</v>
      </c>
      <c r="L4908">
        <v>0</v>
      </c>
      <c r="M4908">
        <v>0</v>
      </c>
    </row>
    <row r="4909" spans="2:13" x14ac:dyDescent="0.2">
      <c r="B4909">
        <v>0</v>
      </c>
      <c r="C4909">
        <v>0</v>
      </c>
      <c r="D4909">
        <v>0</v>
      </c>
      <c r="E4909">
        <v>0</v>
      </c>
      <c r="F4909">
        <v>0</v>
      </c>
      <c r="G4909">
        <v>44444444</v>
      </c>
      <c r="H4909">
        <v>0</v>
      </c>
      <c r="I4909">
        <v>0</v>
      </c>
      <c r="J4909">
        <v>0</v>
      </c>
      <c r="K4909">
        <v>0</v>
      </c>
      <c r="L4909">
        <v>0</v>
      </c>
      <c r="M4909">
        <v>0</v>
      </c>
    </row>
    <row r="4910" spans="2:13" x14ac:dyDescent="0.2">
      <c r="B4910">
        <v>0</v>
      </c>
      <c r="C4910">
        <v>0</v>
      </c>
      <c r="D4910">
        <v>0</v>
      </c>
      <c r="E4910">
        <v>0</v>
      </c>
      <c r="F4910">
        <v>0</v>
      </c>
      <c r="G4910">
        <v>44444444</v>
      </c>
      <c r="H4910">
        <v>0</v>
      </c>
      <c r="I4910">
        <v>0</v>
      </c>
      <c r="J4910">
        <v>0</v>
      </c>
      <c r="K4910">
        <v>0</v>
      </c>
      <c r="L4910">
        <v>0</v>
      </c>
      <c r="M4910">
        <v>0</v>
      </c>
    </row>
    <row r="4911" spans="2:13" x14ac:dyDescent="0.2">
      <c r="B4911">
        <v>0</v>
      </c>
      <c r="C4911">
        <v>0</v>
      </c>
      <c r="D4911">
        <v>0</v>
      </c>
      <c r="E4911">
        <v>0</v>
      </c>
      <c r="F4911">
        <v>0</v>
      </c>
      <c r="G4911">
        <v>44444444</v>
      </c>
      <c r="H4911">
        <v>0</v>
      </c>
      <c r="I4911">
        <v>0</v>
      </c>
      <c r="J4911">
        <v>0</v>
      </c>
      <c r="K4911">
        <v>0</v>
      </c>
      <c r="L4911">
        <v>0</v>
      </c>
      <c r="M4911">
        <v>0</v>
      </c>
    </row>
    <row r="4912" spans="2:13" x14ac:dyDescent="0.2">
      <c r="B4912">
        <v>0</v>
      </c>
      <c r="C4912">
        <v>0</v>
      </c>
      <c r="D4912">
        <v>0</v>
      </c>
      <c r="E4912">
        <v>0</v>
      </c>
      <c r="F4912">
        <v>0</v>
      </c>
      <c r="G4912">
        <v>44444444</v>
      </c>
      <c r="H4912">
        <v>0</v>
      </c>
      <c r="I4912">
        <v>0</v>
      </c>
      <c r="J4912">
        <v>0</v>
      </c>
      <c r="K4912">
        <v>0</v>
      </c>
      <c r="L4912">
        <v>0</v>
      </c>
      <c r="M4912">
        <v>0</v>
      </c>
    </row>
    <row r="4913" spans="2:13" x14ac:dyDescent="0.2">
      <c r="B4913">
        <v>0</v>
      </c>
      <c r="C4913">
        <v>0</v>
      </c>
      <c r="D4913">
        <v>0</v>
      </c>
      <c r="E4913">
        <v>0</v>
      </c>
      <c r="F4913">
        <v>0</v>
      </c>
      <c r="G4913">
        <v>44444444</v>
      </c>
      <c r="H4913">
        <v>0</v>
      </c>
      <c r="I4913">
        <v>0</v>
      </c>
      <c r="J4913">
        <v>0</v>
      </c>
      <c r="K4913">
        <v>0</v>
      </c>
      <c r="L4913">
        <v>0</v>
      </c>
      <c r="M4913">
        <v>0</v>
      </c>
    </row>
    <row r="4914" spans="2:13" x14ac:dyDescent="0.2">
      <c r="B4914">
        <v>0</v>
      </c>
      <c r="C4914">
        <v>0</v>
      </c>
      <c r="D4914">
        <v>0</v>
      </c>
      <c r="E4914">
        <v>0</v>
      </c>
      <c r="F4914">
        <v>0</v>
      </c>
      <c r="G4914">
        <v>44444444</v>
      </c>
      <c r="H4914">
        <v>0</v>
      </c>
      <c r="I4914">
        <v>0</v>
      </c>
      <c r="J4914">
        <v>0</v>
      </c>
      <c r="K4914">
        <v>0</v>
      </c>
      <c r="L4914">
        <v>0</v>
      </c>
      <c r="M4914">
        <v>0</v>
      </c>
    </row>
    <row r="4915" spans="2:13" x14ac:dyDescent="0.2">
      <c r="B4915">
        <v>0</v>
      </c>
      <c r="C4915">
        <v>0</v>
      </c>
      <c r="D4915">
        <v>0</v>
      </c>
      <c r="E4915">
        <v>0</v>
      </c>
      <c r="F4915">
        <v>0</v>
      </c>
      <c r="G4915">
        <v>44444444</v>
      </c>
      <c r="H4915">
        <v>0</v>
      </c>
      <c r="I4915">
        <v>0</v>
      </c>
      <c r="J4915">
        <v>0</v>
      </c>
      <c r="K4915">
        <v>0</v>
      </c>
      <c r="L4915">
        <v>0</v>
      </c>
      <c r="M4915">
        <v>0</v>
      </c>
    </row>
    <row r="4916" spans="2:13" x14ac:dyDescent="0.2">
      <c r="B4916">
        <v>0</v>
      </c>
      <c r="C4916">
        <v>0</v>
      </c>
      <c r="D4916">
        <v>0</v>
      </c>
      <c r="E4916">
        <v>0</v>
      </c>
      <c r="F4916">
        <v>0</v>
      </c>
      <c r="G4916">
        <v>44444444</v>
      </c>
      <c r="H4916">
        <v>0</v>
      </c>
      <c r="I4916">
        <v>0</v>
      </c>
      <c r="J4916">
        <v>0</v>
      </c>
      <c r="K4916">
        <v>0</v>
      </c>
      <c r="L4916">
        <v>0</v>
      </c>
      <c r="M4916">
        <v>0</v>
      </c>
    </row>
    <row r="4917" spans="2:13" x14ac:dyDescent="0.2">
      <c r="B4917">
        <v>0</v>
      </c>
      <c r="C4917">
        <v>0</v>
      </c>
      <c r="D4917">
        <v>0</v>
      </c>
      <c r="E4917">
        <v>0</v>
      </c>
      <c r="F4917">
        <v>0</v>
      </c>
      <c r="G4917">
        <v>44444444</v>
      </c>
      <c r="H4917">
        <v>0</v>
      </c>
      <c r="I4917">
        <v>0</v>
      </c>
      <c r="J4917">
        <v>0</v>
      </c>
      <c r="K4917">
        <v>0</v>
      </c>
      <c r="L4917">
        <v>0</v>
      </c>
      <c r="M4917">
        <v>0</v>
      </c>
    </row>
    <row r="4918" spans="2:13" x14ac:dyDescent="0.2">
      <c r="B4918">
        <v>0</v>
      </c>
      <c r="C4918">
        <v>0</v>
      </c>
      <c r="D4918">
        <v>0</v>
      </c>
      <c r="E4918">
        <v>0</v>
      </c>
      <c r="F4918">
        <v>0</v>
      </c>
      <c r="G4918">
        <v>44444444</v>
      </c>
      <c r="H4918">
        <v>0</v>
      </c>
      <c r="I4918">
        <v>0</v>
      </c>
      <c r="J4918">
        <v>0</v>
      </c>
      <c r="K4918">
        <v>0</v>
      </c>
      <c r="L4918">
        <v>0</v>
      </c>
      <c r="M4918">
        <v>0</v>
      </c>
    </row>
    <row r="4919" spans="2:13" x14ac:dyDescent="0.2">
      <c r="B4919">
        <v>0</v>
      </c>
      <c r="C4919">
        <v>0</v>
      </c>
      <c r="D4919">
        <v>0</v>
      </c>
      <c r="E4919">
        <v>0</v>
      </c>
      <c r="F4919">
        <v>0</v>
      </c>
      <c r="G4919">
        <v>44444444</v>
      </c>
      <c r="H4919">
        <v>0</v>
      </c>
      <c r="I4919">
        <v>0</v>
      </c>
      <c r="J4919">
        <v>0</v>
      </c>
      <c r="K4919">
        <v>0</v>
      </c>
      <c r="L4919">
        <v>0</v>
      </c>
      <c r="M4919">
        <v>0</v>
      </c>
    </row>
    <row r="4920" spans="2:13" x14ac:dyDescent="0.2">
      <c r="B4920">
        <v>0</v>
      </c>
      <c r="C4920">
        <v>0</v>
      </c>
      <c r="D4920">
        <v>0</v>
      </c>
      <c r="E4920">
        <v>0</v>
      </c>
      <c r="F4920">
        <v>0</v>
      </c>
      <c r="G4920">
        <v>44444444</v>
      </c>
      <c r="H4920">
        <v>0</v>
      </c>
      <c r="I4920">
        <v>0</v>
      </c>
      <c r="J4920">
        <v>0</v>
      </c>
      <c r="K4920">
        <v>0</v>
      </c>
      <c r="L4920">
        <v>0</v>
      </c>
      <c r="M4920">
        <v>0</v>
      </c>
    </row>
    <row r="4921" spans="2:13" x14ac:dyDescent="0.2">
      <c r="B4921">
        <v>0</v>
      </c>
      <c r="C4921">
        <v>0</v>
      </c>
      <c r="D4921">
        <v>0</v>
      </c>
      <c r="E4921">
        <v>0</v>
      </c>
      <c r="F4921">
        <v>0</v>
      </c>
      <c r="G4921">
        <v>44444444</v>
      </c>
      <c r="H4921">
        <v>0</v>
      </c>
      <c r="I4921">
        <v>0</v>
      </c>
      <c r="J4921">
        <v>0</v>
      </c>
      <c r="K4921">
        <v>0</v>
      </c>
      <c r="L4921">
        <v>0</v>
      </c>
      <c r="M4921">
        <v>0</v>
      </c>
    </row>
    <row r="4922" spans="2:13" x14ac:dyDescent="0.2">
      <c r="B4922">
        <v>0</v>
      </c>
      <c r="C4922">
        <v>0</v>
      </c>
      <c r="D4922">
        <v>0</v>
      </c>
      <c r="E4922">
        <v>0</v>
      </c>
      <c r="F4922">
        <v>0</v>
      </c>
      <c r="G4922">
        <v>44444444</v>
      </c>
      <c r="H4922">
        <v>0</v>
      </c>
      <c r="I4922">
        <v>0</v>
      </c>
      <c r="J4922">
        <v>0</v>
      </c>
      <c r="K4922">
        <v>0</v>
      </c>
      <c r="L4922">
        <v>0</v>
      </c>
      <c r="M4922">
        <v>0</v>
      </c>
    </row>
    <row r="4923" spans="2:13" x14ac:dyDescent="0.2">
      <c r="B4923">
        <v>0</v>
      </c>
      <c r="C4923">
        <v>0</v>
      </c>
      <c r="D4923">
        <v>0</v>
      </c>
      <c r="E4923">
        <v>0</v>
      </c>
      <c r="F4923">
        <v>0</v>
      </c>
      <c r="G4923">
        <v>44444444</v>
      </c>
      <c r="H4923">
        <v>0</v>
      </c>
      <c r="I4923">
        <v>0</v>
      </c>
      <c r="J4923">
        <v>0</v>
      </c>
      <c r="K4923">
        <v>0</v>
      </c>
      <c r="L4923">
        <v>0</v>
      </c>
      <c r="M4923">
        <v>0</v>
      </c>
    </row>
    <row r="4924" spans="2:13" x14ac:dyDescent="0.2">
      <c r="B4924">
        <v>0</v>
      </c>
      <c r="C4924">
        <v>0</v>
      </c>
      <c r="D4924">
        <v>0</v>
      </c>
      <c r="E4924">
        <v>0</v>
      </c>
      <c r="F4924">
        <v>0</v>
      </c>
      <c r="G4924">
        <v>44444444</v>
      </c>
      <c r="H4924">
        <v>0</v>
      </c>
      <c r="I4924">
        <v>0</v>
      </c>
      <c r="J4924">
        <v>0</v>
      </c>
      <c r="K4924">
        <v>0</v>
      </c>
      <c r="L4924">
        <v>0</v>
      </c>
      <c r="M4924">
        <v>0</v>
      </c>
    </row>
    <row r="4925" spans="2:13" x14ac:dyDescent="0.2">
      <c r="B4925">
        <v>0</v>
      </c>
      <c r="C4925">
        <v>0</v>
      </c>
      <c r="D4925">
        <v>0</v>
      </c>
      <c r="E4925">
        <v>0</v>
      </c>
      <c r="F4925">
        <v>0</v>
      </c>
      <c r="G4925">
        <v>44444444</v>
      </c>
      <c r="H4925">
        <v>0</v>
      </c>
      <c r="I4925">
        <v>0</v>
      </c>
      <c r="J4925">
        <v>0</v>
      </c>
      <c r="K4925">
        <v>0</v>
      </c>
      <c r="L4925">
        <v>0</v>
      </c>
      <c r="M4925">
        <v>0</v>
      </c>
    </row>
    <row r="4926" spans="2:13" x14ac:dyDescent="0.2">
      <c r="B4926">
        <v>0</v>
      </c>
      <c r="C4926">
        <v>0</v>
      </c>
      <c r="D4926">
        <v>0</v>
      </c>
      <c r="E4926">
        <v>0</v>
      </c>
      <c r="F4926">
        <v>0</v>
      </c>
      <c r="G4926">
        <v>44444444</v>
      </c>
      <c r="H4926">
        <v>0</v>
      </c>
      <c r="I4926">
        <v>0</v>
      </c>
      <c r="J4926">
        <v>0</v>
      </c>
      <c r="K4926">
        <v>0</v>
      </c>
      <c r="L4926">
        <v>0</v>
      </c>
      <c r="M4926">
        <v>0</v>
      </c>
    </row>
    <row r="4927" spans="2:13" x14ac:dyDescent="0.2">
      <c r="B4927">
        <v>0</v>
      </c>
      <c r="C4927">
        <v>0</v>
      </c>
      <c r="D4927">
        <v>0</v>
      </c>
      <c r="E4927">
        <v>0</v>
      </c>
      <c r="F4927">
        <v>0</v>
      </c>
      <c r="G4927">
        <v>44444444</v>
      </c>
      <c r="H4927">
        <v>0</v>
      </c>
      <c r="I4927">
        <v>0</v>
      </c>
      <c r="J4927">
        <v>0</v>
      </c>
      <c r="K4927">
        <v>0</v>
      </c>
      <c r="L4927">
        <v>0</v>
      </c>
      <c r="M4927">
        <v>0</v>
      </c>
    </row>
    <row r="4928" spans="2:13" x14ac:dyDescent="0.2">
      <c r="B4928">
        <v>0</v>
      </c>
      <c r="C4928">
        <v>0</v>
      </c>
      <c r="D4928">
        <v>0</v>
      </c>
      <c r="E4928">
        <v>0</v>
      </c>
      <c r="F4928">
        <v>0</v>
      </c>
      <c r="G4928">
        <v>44444444</v>
      </c>
      <c r="H4928">
        <v>0</v>
      </c>
      <c r="I4928">
        <v>0</v>
      </c>
      <c r="J4928">
        <v>0</v>
      </c>
      <c r="K4928">
        <v>0</v>
      </c>
      <c r="L4928">
        <v>0</v>
      </c>
      <c r="M4928">
        <v>0</v>
      </c>
    </row>
    <row r="4929" spans="2:13" x14ac:dyDescent="0.2">
      <c r="B4929">
        <v>0</v>
      </c>
      <c r="C4929">
        <v>0</v>
      </c>
      <c r="D4929">
        <v>0</v>
      </c>
      <c r="E4929">
        <v>0</v>
      </c>
      <c r="F4929">
        <v>0</v>
      </c>
      <c r="G4929">
        <v>44444444</v>
      </c>
      <c r="H4929">
        <v>0</v>
      </c>
      <c r="I4929">
        <v>0</v>
      </c>
      <c r="J4929">
        <v>0</v>
      </c>
      <c r="K4929">
        <v>0</v>
      </c>
      <c r="L4929">
        <v>0</v>
      </c>
      <c r="M4929">
        <v>0</v>
      </c>
    </row>
    <row r="4930" spans="2:13" x14ac:dyDescent="0.2">
      <c r="B4930">
        <v>0</v>
      </c>
      <c r="C4930">
        <v>0</v>
      </c>
      <c r="D4930">
        <v>0</v>
      </c>
      <c r="E4930">
        <v>0</v>
      </c>
      <c r="F4930">
        <v>0</v>
      </c>
      <c r="G4930">
        <v>44444444</v>
      </c>
      <c r="H4930">
        <v>0</v>
      </c>
      <c r="I4930">
        <v>0</v>
      </c>
      <c r="J4930">
        <v>0</v>
      </c>
      <c r="K4930">
        <v>0</v>
      </c>
      <c r="L4930">
        <v>0</v>
      </c>
      <c r="M4930">
        <v>0</v>
      </c>
    </row>
    <row r="4931" spans="2:13" x14ac:dyDescent="0.2">
      <c r="B4931">
        <v>0</v>
      </c>
      <c r="C4931">
        <v>0</v>
      </c>
      <c r="D4931">
        <v>0</v>
      </c>
      <c r="E4931">
        <v>0</v>
      </c>
      <c r="F4931">
        <v>0</v>
      </c>
      <c r="G4931">
        <v>44444444</v>
      </c>
      <c r="H4931">
        <v>0</v>
      </c>
      <c r="I4931">
        <v>0</v>
      </c>
      <c r="J4931">
        <v>0</v>
      </c>
      <c r="K4931">
        <v>0</v>
      </c>
      <c r="L4931">
        <v>0</v>
      </c>
      <c r="M4931">
        <v>0</v>
      </c>
    </row>
    <row r="4932" spans="2:13" x14ac:dyDescent="0.2">
      <c r="B4932">
        <v>0</v>
      </c>
      <c r="C4932">
        <v>0</v>
      </c>
      <c r="D4932">
        <v>0</v>
      </c>
      <c r="E4932">
        <v>0</v>
      </c>
      <c r="F4932">
        <v>0</v>
      </c>
      <c r="G4932">
        <v>44444444</v>
      </c>
      <c r="H4932">
        <v>0</v>
      </c>
      <c r="I4932">
        <v>0</v>
      </c>
      <c r="J4932">
        <v>0</v>
      </c>
      <c r="K4932">
        <v>0</v>
      </c>
      <c r="L4932">
        <v>0</v>
      </c>
      <c r="M4932">
        <v>0</v>
      </c>
    </row>
    <row r="4933" spans="2:13" x14ac:dyDescent="0.2">
      <c r="B4933">
        <v>0</v>
      </c>
      <c r="C4933">
        <v>0</v>
      </c>
      <c r="D4933">
        <v>0</v>
      </c>
      <c r="E4933">
        <v>0</v>
      </c>
      <c r="F4933">
        <v>0</v>
      </c>
      <c r="G4933">
        <v>44444444</v>
      </c>
      <c r="H4933">
        <v>0</v>
      </c>
      <c r="I4933">
        <v>0</v>
      </c>
      <c r="J4933">
        <v>0</v>
      </c>
      <c r="K4933">
        <v>0</v>
      </c>
      <c r="L4933">
        <v>0</v>
      </c>
      <c r="M4933">
        <v>0</v>
      </c>
    </row>
    <row r="4934" spans="2:13" x14ac:dyDescent="0.2">
      <c r="B4934">
        <v>0</v>
      </c>
      <c r="C4934">
        <v>0</v>
      </c>
      <c r="D4934">
        <v>0</v>
      </c>
      <c r="E4934">
        <v>0</v>
      </c>
      <c r="F4934">
        <v>0</v>
      </c>
      <c r="G4934">
        <v>44444444</v>
      </c>
      <c r="H4934">
        <v>0</v>
      </c>
      <c r="I4934">
        <v>0</v>
      </c>
      <c r="J4934">
        <v>0</v>
      </c>
      <c r="K4934">
        <v>0</v>
      </c>
      <c r="L4934">
        <v>0</v>
      </c>
      <c r="M4934">
        <v>0</v>
      </c>
    </row>
    <row r="4935" spans="2:13" x14ac:dyDescent="0.2">
      <c r="B4935">
        <v>0</v>
      </c>
      <c r="C4935">
        <v>0</v>
      </c>
      <c r="D4935">
        <v>0</v>
      </c>
      <c r="E4935">
        <v>0</v>
      </c>
      <c r="F4935">
        <v>0</v>
      </c>
      <c r="G4935">
        <v>44444444</v>
      </c>
      <c r="H4935">
        <v>0</v>
      </c>
      <c r="I4935">
        <v>0</v>
      </c>
      <c r="J4935">
        <v>0</v>
      </c>
      <c r="K4935">
        <v>0</v>
      </c>
      <c r="L4935">
        <v>0</v>
      </c>
      <c r="M4935">
        <v>0</v>
      </c>
    </row>
    <row r="4936" spans="2:13" x14ac:dyDescent="0.2">
      <c r="B4936">
        <v>0</v>
      </c>
      <c r="C4936">
        <v>0</v>
      </c>
      <c r="D4936">
        <v>0</v>
      </c>
      <c r="E4936">
        <v>0</v>
      </c>
      <c r="F4936">
        <v>0</v>
      </c>
      <c r="G4936">
        <v>44444444</v>
      </c>
      <c r="H4936">
        <v>0</v>
      </c>
      <c r="I4936">
        <v>0</v>
      </c>
      <c r="J4936">
        <v>0</v>
      </c>
      <c r="K4936">
        <v>0</v>
      </c>
      <c r="L4936">
        <v>0</v>
      </c>
      <c r="M4936">
        <v>0</v>
      </c>
    </row>
    <row r="4937" spans="2:13" x14ac:dyDescent="0.2">
      <c r="B4937">
        <v>0</v>
      </c>
      <c r="C4937">
        <v>0</v>
      </c>
      <c r="D4937">
        <v>0</v>
      </c>
      <c r="E4937">
        <v>0</v>
      </c>
      <c r="F4937">
        <v>0</v>
      </c>
      <c r="G4937">
        <v>44444444</v>
      </c>
      <c r="H4937">
        <v>0</v>
      </c>
      <c r="I4937">
        <v>0</v>
      </c>
      <c r="J4937">
        <v>0</v>
      </c>
      <c r="K4937">
        <v>0</v>
      </c>
      <c r="L4937">
        <v>0</v>
      </c>
      <c r="M4937">
        <v>0</v>
      </c>
    </row>
    <row r="4938" spans="2:13" x14ac:dyDescent="0.2">
      <c r="B4938">
        <v>0</v>
      </c>
      <c r="C4938">
        <v>0</v>
      </c>
      <c r="D4938">
        <v>0</v>
      </c>
      <c r="E4938">
        <v>0</v>
      </c>
      <c r="F4938">
        <v>0</v>
      </c>
      <c r="G4938">
        <v>44444444</v>
      </c>
      <c r="H4938">
        <v>0</v>
      </c>
      <c r="I4938">
        <v>0</v>
      </c>
      <c r="J4938">
        <v>0</v>
      </c>
      <c r="K4938">
        <v>0</v>
      </c>
      <c r="L4938">
        <v>0</v>
      </c>
      <c r="M4938">
        <v>0</v>
      </c>
    </row>
    <row r="4939" spans="2:13" x14ac:dyDescent="0.2">
      <c r="B4939">
        <v>0</v>
      </c>
      <c r="C4939">
        <v>0</v>
      </c>
      <c r="D4939">
        <v>0</v>
      </c>
      <c r="E4939">
        <v>0</v>
      </c>
      <c r="F4939">
        <v>0</v>
      </c>
      <c r="G4939">
        <v>44444444</v>
      </c>
      <c r="H4939">
        <v>0</v>
      </c>
      <c r="I4939">
        <v>0</v>
      </c>
      <c r="J4939">
        <v>0</v>
      </c>
      <c r="K4939">
        <v>0</v>
      </c>
      <c r="L4939">
        <v>0</v>
      </c>
      <c r="M4939">
        <v>0</v>
      </c>
    </row>
    <row r="4940" spans="2:13" x14ac:dyDescent="0.2">
      <c r="B4940">
        <v>0</v>
      </c>
      <c r="C4940">
        <v>0</v>
      </c>
      <c r="D4940">
        <v>0</v>
      </c>
      <c r="E4940">
        <v>0</v>
      </c>
      <c r="F4940">
        <v>0</v>
      </c>
      <c r="G4940">
        <v>44444444</v>
      </c>
      <c r="H4940">
        <v>0</v>
      </c>
      <c r="I4940">
        <v>0</v>
      </c>
      <c r="J4940">
        <v>0</v>
      </c>
      <c r="K4940">
        <v>0</v>
      </c>
      <c r="L4940">
        <v>0</v>
      </c>
      <c r="M4940">
        <v>0</v>
      </c>
    </row>
    <row r="4941" spans="2:13" x14ac:dyDescent="0.2">
      <c r="B4941">
        <v>0</v>
      </c>
      <c r="C4941">
        <v>0</v>
      </c>
      <c r="D4941">
        <v>0</v>
      </c>
      <c r="E4941">
        <v>0</v>
      </c>
      <c r="F4941">
        <v>0</v>
      </c>
      <c r="G4941">
        <v>44444444</v>
      </c>
      <c r="H4941">
        <v>0</v>
      </c>
      <c r="I4941">
        <v>0</v>
      </c>
      <c r="J4941">
        <v>0</v>
      </c>
      <c r="K4941">
        <v>0</v>
      </c>
      <c r="L4941">
        <v>0</v>
      </c>
      <c r="M4941">
        <v>0</v>
      </c>
    </row>
    <row r="4942" spans="2:13" x14ac:dyDescent="0.2">
      <c r="B4942">
        <v>0</v>
      </c>
      <c r="C4942">
        <v>0</v>
      </c>
      <c r="D4942">
        <v>0</v>
      </c>
      <c r="E4942">
        <v>0</v>
      </c>
      <c r="F4942">
        <v>0</v>
      </c>
      <c r="G4942">
        <v>44444444</v>
      </c>
      <c r="H4942">
        <v>0</v>
      </c>
      <c r="I4942">
        <v>0</v>
      </c>
      <c r="J4942">
        <v>0</v>
      </c>
      <c r="K4942">
        <v>0</v>
      </c>
      <c r="L4942">
        <v>0</v>
      </c>
      <c r="M4942">
        <v>0</v>
      </c>
    </row>
    <row r="4943" spans="2:13" x14ac:dyDescent="0.2">
      <c r="B4943">
        <v>0</v>
      </c>
      <c r="C4943">
        <v>0</v>
      </c>
      <c r="D4943">
        <v>0</v>
      </c>
      <c r="E4943">
        <v>0</v>
      </c>
      <c r="F4943">
        <v>0</v>
      </c>
      <c r="G4943">
        <v>44444444</v>
      </c>
      <c r="H4943">
        <v>0</v>
      </c>
      <c r="I4943">
        <v>0</v>
      </c>
      <c r="J4943">
        <v>0</v>
      </c>
      <c r="K4943">
        <v>0</v>
      </c>
      <c r="L4943">
        <v>0</v>
      </c>
      <c r="M4943">
        <v>0</v>
      </c>
    </row>
    <row r="4944" spans="2:13" x14ac:dyDescent="0.2">
      <c r="B4944">
        <v>0</v>
      </c>
      <c r="C4944">
        <v>0</v>
      </c>
      <c r="D4944">
        <v>0</v>
      </c>
      <c r="E4944">
        <v>0</v>
      </c>
      <c r="F4944">
        <v>0</v>
      </c>
      <c r="G4944">
        <v>44444444</v>
      </c>
      <c r="H4944">
        <v>0</v>
      </c>
      <c r="I4944">
        <v>0</v>
      </c>
      <c r="J4944">
        <v>0</v>
      </c>
      <c r="K4944">
        <v>0</v>
      </c>
      <c r="L4944">
        <v>0</v>
      </c>
      <c r="M4944">
        <v>0</v>
      </c>
    </row>
    <row r="4945" spans="2:13" x14ac:dyDescent="0.2">
      <c r="B4945">
        <v>0</v>
      </c>
      <c r="C4945">
        <v>0</v>
      </c>
      <c r="D4945">
        <v>0</v>
      </c>
      <c r="E4945">
        <v>0</v>
      </c>
      <c r="F4945">
        <v>0</v>
      </c>
      <c r="G4945">
        <v>44444444</v>
      </c>
      <c r="H4945">
        <v>0</v>
      </c>
      <c r="I4945">
        <v>0</v>
      </c>
      <c r="J4945">
        <v>0</v>
      </c>
      <c r="K4945">
        <v>0</v>
      </c>
      <c r="L4945">
        <v>0</v>
      </c>
      <c r="M4945">
        <v>0</v>
      </c>
    </row>
    <row r="4946" spans="2:13" x14ac:dyDescent="0.2">
      <c r="B4946">
        <v>0</v>
      </c>
      <c r="C4946">
        <v>0</v>
      </c>
      <c r="D4946">
        <v>0</v>
      </c>
      <c r="E4946">
        <v>0</v>
      </c>
      <c r="F4946">
        <v>0</v>
      </c>
      <c r="G4946">
        <v>44444444</v>
      </c>
      <c r="H4946">
        <v>0</v>
      </c>
      <c r="I4946">
        <v>0</v>
      </c>
      <c r="J4946">
        <v>0</v>
      </c>
      <c r="K4946">
        <v>0</v>
      </c>
      <c r="L4946">
        <v>0</v>
      </c>
      <c r="M4946">
        <v>0</v>
      </c>
    </row>
    <row r="4947" spans="2:13" x14ac:dyDescent="0.2">
      <c r="B4947">
        <v>0</v>
      </c>
      <c r="C4947">
        <v>0</v>
      </c>
      <c r="D4947">
        <v>0</v>
      </c>
      <c r="E4947">
        <v>0</v>
      </c>
      <c r="F4947">
        <v>0</v>
      </c>
      <c r="G4947">
        <v>44444444</v>
      </c>
      <c r="H4947">
        <v>0</v>
      </c>
      <c r="I4947">
        <v>0</v>
      </c>
      <c r="J4947">
        <v>0</v>
      </c>
      <c r="K4947">
        <v>0</v>
      </c>
      <c r="L4947">
        <v>0</v>
      </c>
      <c r="M4947">
        <v>0</v>
      </c>
    </row>
    <row r="4948" spans="2:13" x14ac:dyDescent="0.2">
      <c r="B4948">
        <v>0</v>
      </c>
      <c r="C4948">
        <v>0</v>
      </c>
      <c r="D4948">
        <v>0</v>
      </c>
      <c r="E4948">
        <v>0</v>
      </c>
      <c r="F4948">
        <v>0</v>
      </c>
      <c r="G4948">
        <v>44444444</v>
      </c>
      <c r="H4948">
        <v>0</v>
      </c>
      <c r="I4948">
        <v>0</v>
      </c>
      <c r="J4948">
        <v>0</v>
      </c>
      <c r="K4948">
        <v>0</v>
      </c>
      <c r="L4948">
        <v>0</v>
      </c>
      <c r="M4948">
        <v>0</v>
      </c>
    </row>
    <row r="4949" spans="2:13" x14ac:dyDescent="0.2">
      <c r="B4949">
        <v>0</v>
      </c>
      <c r="C4949">
        <v>0</v>
      </c>
      <c r="D4949">
        <v>0</v>
      </c>
      <c r="E4949">
        <v>0</v>
      </c>
      <c r="F4949">
        <v>0</v>
      </c>
      <c r="G4949">
        <v>44444444</v>
      </c>
      <c r="H4949">
        <v>0</v>
      </c>
      <c r="I4949">
        <v>0</v>
      </c>
      <c r="J4949">
        <v>0</v>
      </c>
      <c r="K4949">
        <v>0</v>
      </c>
      <c r="L4949">
        <v>0</v>
      </c>
      <c r="M4949">
        <v>0</v>
      </c>
    </row>
    <row r="4950" spans="2:13" x14ac:dyDescent="0.2">
      <c r="B4950">
        <v>0</v>
      </c>
      <c r="C4950">
        <v>0</v>
      </c>
      <c r="D4950">
        <v>0</v>
      </c>
      <c r="E4950">
        <v>0</v>
      </c>
      <c r="F4950">
        <v>0</v>
      </c>
      <c r="G4950">
        <v>44444444</v>
      </c>
      <c r="H4950">
        <v>0</v>
      </c>
      <c r="I4950">
        <v>0</v>
      </c>
      <c r="J4950">
        <v>0</v>
      </c>
      <c r="K4950">
        <v>0</v>
      </c>
      <c r="L4950">
        <v>0</v>
      </c>
      <c r="M4950">
        <v>0</v>
      </c>
    </row>
    <row r="4951" spans="2:13" x14ac:dyDescent="0.2">
      <c r="B4951">
        <v>0</v>
      </c>
      <c r="C4951">
        <v>0</v>
      </c>
      <c r="D4951">
        <v>0</v>
      </c>
      <c r="E4951">
        <v>0</v>
      </c>
      <c r="F4951">
        <v>0</v>
      </c>
      <c r="G4951">
        <v>44444444</v>
      </c>
      <c r="H4951">
        <v>0</v>
      </c>
      <c r="I4951">
        <v>0</v>
      </c>
      <c r="J4951">
        <v>0</v>
      </c>
      <c r="K4951">
        <v>0</v>
      </c>
      <c r="L4951">
        <v>0</v>
      </c>
      <c r="M4951">
        <v>0</v>
      </c>
    </row>
    <row r="4952" spans="2:13" x14ac:dyDescent="0.2">
      <c r="B4952">
        <v>0</v>
      </c>
      <c r="C4952">
        <v>0</v>
      </c>
      <c r="D4952">
        <v>0</v>
      </c>
      <c r="E4952">
        <v>0</v>
      </c>
      <c r="F4952">
        <v>0</v>
      </c>
      <c r="G4952">
        <v>44444444</v>
      </c>
      <c r="H4952">
        <v>0</v>
      </c>
      <c r="I4952">
        <v>0</v>
      </c>
      <c r="J4952">
        <v>0</v>
      </c>
      <c r="K4952">
        <v>0</v>
      </c>
      <c r="L4952">
        <v>0</v>
      </c>
      <c r="M4952">
        <v>0</v>
      </c>
    </row>
    <row r="4953" spans="2:13" x14ac:dyDescent="0.2">
      <c r="B4953">
        <v>0</v>
      </c>
      <c r="C4953">
        <v>0</v>
      </c>
      <c r="D4953">
        <v>0</v>
      </c>
      <c r="E4953">
        <v>0</v>
      </c>
      <c r="F4953">
        <v>0</v>
      </c>
      <c r="G4953">
        <v>44444444</v>
      </c>
      <c r="H4953">
        <v>0</v>
      </c>
      <c r="I4953">
        <v>0</v>
      </c>
      <c r="J4953">
        <v>0</v>
      </c>
      <c r="K4953">
        <v>0</v>
      </c>
      <c r="L4953">
        <v>0</v>
      </c>
      <c r="M4953">
        <v>0</v>
      </c>
    </row>
    <row r="4954" spans="2:13" x14ac:dyDescent="0.2">
      <c r="B4954">
        <v>0</v>
      </c>
      <c r="C4954">
        <v>0</v>
      </c>
      <c r="D4954">
        <v>0</v>
      </c>
      <c r="E4954">
        <v>0</v>
      </c>
      <c r="F4954">
        <v>0</v>
      </c>
      <c r="G4954">
        <v>44444444</v>
      </c>
      <c r="H4954">
        <v>0</v>
      </c>
      <c r="I4954">
        <v>0</v>
      </c>
      <c r="J4954">
        <v>0</v>
      </c>
      <c r="K4954">
        <v>0</v>
      </c>
      <c r="L4954">
        <v>0</v>
      </c>
      <c r="M4954">
        <v>0</v>
      </c>
    </row>
    <row r="4955" spans="2:13" x14ac:dyDescent="0.2">
      <c r="B4955">
        <v>0</v>
      </c>
      <c r="C4955">
        <v>0</v>
      </c>
      <c r="D4955">
        <v>0</v>
      </c>
      <c r="E4955">
        <v>0</v>
      </c>
      <c r="F4955">
        <v>0</v>
      </c>
      <c r="G4955">
        <v>44444444</v>
      </c>
      <c r="H4955">
        <v>0</v>
      </c>
      <c r="I4955">
        <v>0</v>
      </c>
      <c r="J4955">
        <v>0</v>
      </c>
      <c r="K4955">
        <v>0</v>
      </c>
      <c r="L4955">
        <v>0</v>
      </c>
      <c r="M4955">
        <v>0</v>
      </c>
    </row>
    <row r="4956" spans="2:13" x14ac:dyDescent="0.2">
      <c r="B4956">
        <v>0</v>
      </c>
      <c r="C4956">
        <v>0</v>
      </c>
      <c r="D4956">
        <v>0</v>
      </c>
      <c r="E4956">
        <v>0</v>
      </c>
      <c r="F4956">
        <v>0</v>
      </c>
      <c r="G4956">
        <v>44444444</v>
      </c>
      <c r="H4956">
        <v>0</v>
      </c>
      <c r="I4956">
        <v>0</v>
      </c>
      <c r="J4956">
        <v>0</v>
      </c>
      <c r="K4956">
        <v>0</v>
      </c>
      <c r="L4956">
        <v>0</v>
      </c>
      <c r="M4956">
        <v>0</v>
      </c>
    </row>
    <row r="4957" spans="2:13" x14ac:dyDescent="0.2">
      <c r="B4957">
        <v>0</v>
      </c>
      <c r="C4957">
        <v>0</v>
      </c>
      <c r="D4957">
        <v>0</v>
      </c>
      <c r="E4957">
        <v>0</v>
      </c>
      <c r="F4957">
        <v>0</v>
      </c>
      <c r="G4957">
        <v>44444444</v>
      </c>
      <c r="H4957">
        <v>0</v>
      </c>
      <c r="I4957">
        <v>0</v>
      </c>
      <c r="J4957">
        <v>0</v>
      </c>
      <c r="K4957">
        <v>0</v>
      </c>
      <c r="L4957">
        <v>0</v>
      </c>
      <c r="M4957">
        <v>0</v>
      </c>
    </row>
    <row r="4958" spans="2:13" x14ac:dyDescent="0.2">
      <c r="B4958">
        <v>0</v>
      </c>
      <c r="C4958">
        <v>0</v>
      </c>
      <c r="D4958">
        <v>0</v>
      </c>
      <c r="E4958">
        <v>0</v>
      </c>
      <c r="F4958">
        <v>0</v>
      </c>
      <c r="G4958">
        <v>44444444</v>
      </c>
      <c r="H4958">
        <v>0</v>
      </c>
      <c r="I4958">
        <v>0</v>
      </c>
      <c r="J4958">
        <v>0</v>
      </c>
      <c r="K4958">
        <v>0</v>
      </c>
      <c r="L4958">
        <v>0</v>
      </c>
      <c r="M4958">
        <v>0</v>
      </c>
    </row>
    <row r="4959" spans="2:13" x14ac:dyDescent="0.2">
      <c r="B4959">
        <v>0</v>
      </c>
      <c r="C4959">
        <v>0</v>
      </c>
      <c r="D4959">
        <v>0</v>
      </c>
      <c r="E4959">
        <v>0</v>
      </c>
      <c r="F4959">
        <v>0</v>
      </c>
      <c r="G4959">
        <v>44444444</v>
      </c>
      <c r="H4959">
        <v>0</v>
      </c>
      <c r="I4959">
        <v>0</v>
      </c>
      <c r="J4959">
        <v>0</v>
      </c>
      <c r="K4959">
        <v>0</v>
      </c>
      <c r="L4959">
        <v>0</v>
      </c>
      <c r="M4959">
        <v>0</v>
      </c>
    </row>
    <row r="4960" spans="2:13" x14ac:dyDescent="0.2">
      <c r="B4960">
        <v>0</v>
      </c>
      <c r="C4960">
        <v>0</v>
      </c>
      <c r="D4960">
        <v>0</v>
      </c>
      <c r="E4960">
        <v>0</v>
      </c>
      <c r="F4960">
        <v>0</v>
      </c>
      <c r="G4960">
        <v>44444444</v>
      </c>
      <c r="H4960">
        <v>0</v>
      </c>
      <c r="I4960">
        <v>0</v>
      </c>
      <c r="J4960">
        <v>0</v>
      </c>
      <c r="K4960">
        <v>0</v>
      </c>
      <c r="L4960">
        <v>0</v>
      </c>
      <c r="M4960">
        <v>0</v>
      </c>
    </row>
    <row r="4961" spans="2:13" x14ac:dyDescent="0.2">
      <c r="B4961">
        <v>0</v>
      </c>
      <c r="C4961">
        <v>0</v>
      </c>
      <c r="D4961">
        <v>0</v>
      </c>
      <c r="E4961">
        <v>0</v>
      </c>
      <c r="F4961">
        <v>0</v>
      </c>
      <c r="G4961">
        <v>44444444</v>
      </c>
      <c r="H4961">
        <v>0</v>
      </c>
      <c r="I4961">
        <v>0</v>
      </c>
      <c r="J4961">
        <v>0</v>
      </c>
      <c r="K4961">
        <v>0</v>
      </c>
      <c r="L4961">
        <v>0</v>
      </c>
      <c r="M4961">
        <v>0</v>
      </c>
    </row>
    <row r="4962" spans="2:13" x14ac:dyDescent="0.2">
      <c r="B4962">
        <v>0</v>
      </c>
      <c r="C4962">
        <v>0</v>
      </c>
      <c r="D4962">
        <v>0</v>
      </c>
      <c r="E4962">
        <v>0</v>
      </c>
      <c r="F4962">
        <v>0</v>
      </c>
      <c r="G4962">
        <v>44444444</v>
      </c>
      <c r="H4962">
        <v>0</v>
      </c>
      <c r="I4962">
        <v>0</v>
      </c>
      <c r="J4962">
        <v>0</v>
      </c>
      <c r="K4962">
        <v>0</v>
      </c>
      <c r="L4962">
        <v>0</v>
      </c>
      <c r="M4962">
        <v>0</v>
      </c>
    </row>
    <row r="4963" spans="2:13" x14ac:dyDescent="0.2">
      <c r="B4963">
        <v>0</v>
      </c>
      <c r="C4963">
        <v>0</v>
      </c>
      <c r="D4963">
        <v>0</v>
      </c>
      <c r="E4963">
        <v>0</v>
      </c>
      <c r="F4963">
        <v>0</v>
      </c>
      <c r="G4963">
        <v>44444444</v>
      </c>
      <c r="H4963">
        <v>0</v>
      </c>
      <c r="I4963">
        <v>0</v>
      </c>
      <c r="J4963">
        <v>0</v>
      </c>
      <c r="K4963">
        <v>0</v>
      </c>
      <c r="L4963">
        <v>0</v>
      </c>
      <c r="M4963">
        <v>0</v>
      </c>
    </row>
    <row r="4964" spans="2:13" x14ac:dyDescent="0.2">
      <c r="B4964">
        <v>0</v>
      </c>
      <c r="C4964">
        <v>0</v>
      </c>
      <c r="D4964">
        <v>0</v>
      </c>
      <c r="E4964">
        <v>0</v>
      </c>
      <c r="F4964">
        <v>0</v>
      </c>
      <c r="G4964">
        <v>44444444</v>
      </c>
      <c r="H4964">
        <v>0</v>
      </c>
      <c r="I4964">
        <v>0</v>
      </c>
      <c r="J4964">
        <v>0</v>
      </c>
      <c r="K4964">
        <v>0</v>
      </c>
      <c r="L4964">
        <v>0</v>
      </c>
      <c r="M4964">
        <v>0</v>
      </c>
    </row>
    <row r="4965" spans="2:13" x14ac:dyDescent="0.2">
      <c r="B4965">
        <v>0</v>
      </c>
      <c r="C4965">
        <v>0</v>
      </c>
      <c r="D4965">
        <v>0</v>
      </c>
      <c r="E4965">
        <v>0</v>
      </c>
      <c r="F4965">
        <v>0</v>
      </c>
      <c r="G4965">
        <v>44444444</v>
      </c>
      <c r="H4965">
        <v>0</v>
      </c>
      <c r="I4965">
        <v>0</v>
      </c>
      <c r="J4965">
        <v>0</v>
      </c>
      <c r="K4965">
        <v>0</v>
      </c>
      <c r="L4965">
        <v>0</v>
      </c>
      <c r="M4965">
        <v>0</v>
      </c>
    </row>
    <row r="4966" spans="2:13" x14ac:dyDescent="0.2">
      <c r="B4966">
        <v>0</v>
      </c>
      <c r="C4966">
        <v>0</v>
      </c>
      <c r="D4966">
        <v>0</v>
      </c>
      <c r="E4966">
        <v>0</v>
      </c>
      <c r="F4966">
        <v>0</v>
      </c>
      <c r="G4966">
        <v>44444444</v>
      </c>
      <c r="H4966">
        <v>0</v>
      </c>
      <c r="I4966">
        <v>0</v>
      </c>
      <c r="J4966">
        <v>0</v>
      </c>
      <c r="K4966">
        <v>0</v>
      </c>
      <c r="L4966">
        <v>0</v>
      </c>
      <c r="M4966">
        <v>0</v>
      </c>
    </row>
    <row r="4967" spans="2:13" x14ac:dyDescent="0.2">
      <c r="B4967">
        <v>0</v>
      </c>
      <c r="C4967">
        <v>0</v>
      </c>
      <c r="D4967">
        <v>0</v>
      </c>
      <c r="E4967">
        <v>0</v>
      </c>
      <c r="F4967">
        <v>0</v>
      </c>
      <c r="G4967">
        <v>44444444</v>
      </c>
      <c r="H4967">
        <v>0</v>
      </c>
      <c r="I4967">
        <v>0</v>
      </c>
      <c r="J4967">
        <v>0</v>
      </c>
      <c r="K4967">
        <v>0</v>
      </c>
      <c r="L4967">
        <v>0</v>
      </c>
      <c r="M4967">
        <v>0</v>
      </c>
    </row>
    <row r="4968" spans="2:13" x14ac:dyDescent="0.2">
      <c r="B4968">
        <v>0</v>
      </c>
      <c r="C4968">
        <v>0</v>
      </c>
      <c r="D4968">
        <v>0</v>
      </c>
      <c r="E4968">
        <v>0</v>
      </c>
      <c r="F4968">
        <v>0</v>
      </c>
      <c r="G4968">
        <v>44444444</v>
      </c>
      <c r="H4968">
        <v>0</v>
      </c>
      <c r="I4968">
        <v>0</v>
      </c>
      <c r="J4968">
        <v>0</v>
      </c>
      <c r="K4968">
        <v>0</v>
      </c>
      <c r="L4968">
        <v>0</v>
      </c>
      <c r="M4968">
        <v>0</v>
      </c>
    </row>
    <row r="4969" spans="2:13" x14ac:dyDescent="0.2">
      <c r="B4969">
        <v>0</v>
      </c>
      <c r="C4969">
        <v>0</v>
      </c>
      <c r="D4969">
        <v>0</v>
      </c>
      <c r="E4969">
        <v>0</v>
      </c>
      <c r="F4969">
        <v>0</v>
      </c>
      <c r="G4969">
        <v>44444444</v>
      </c>
      <c r="H4969">
        <v>0</v>
      </c>
      <c r="I4969">
        <v>0</v>
      </c>
      <c r="J4969">
        <v>0</v>
      </c>
      <c r="K4969">
        <v>0</v>
      </c>
      <c r="L4969">
        <v>0</v>
      </c>
      <c r="M4969">
        <v>0</v>
      </c>
    </row>
    <row r="4970" spans="2:13" x14ac:dyDescent="0.2">
      <c r="B4970">
        <v>0</v>
      </c>
      <c r="C4970">
        <v>0</v>
      </c>
      <c r="D4970">
        <v>0</v>
      </c>
      <c r="E4970">
        <v>0</v>
      </c>
      <c r="F4970">
        <v>0</v>
      </c>
      <c r="G4970">
        <v>44444444</v>
      </c>
      <c r="H4970">
        <v>0</v>
      </c>
      <c r="I4970">
        <v>0</v>
      </c>
      <c r="J4970">
        <v>0</v>
      </c>
      <c r="K4970">
        <v>0</v>
      </c>
      <c r="L4970">
        <v>0</v>
      </c>
      <c r="M4970">
        <v>0</v>
      </c>
    </row>
    <row r="4971" spans="2:13" x14ac:dyDescent="0.2">
      <c r="B4971">
        <v>0</v>
      </c>
      <c r="C4971">
        <v>0</v>
      </c>
      <c r="D4971">
        <v>0</v>
      </c>
      <c r="E4971">
        <v>0</v>
      </c>
      <c r="F4971">
        <v>0</v>
      </c>
      <c r="G4971">
        <v>44444444</v>
      </c>
      <c r="H4971">
        <v>0</v>
      </c>
      <c r="I4971">
        <v>0</v>
      </c>
      <c r="J4971">
        <v>0</v>
      </c>
      <c r="K4971">
        <v>0</v>
      </c>
      <c r="L4971">
        <v>0</v>
      </c>
      <c r="M4971">
        <v>0</v>
      </c>
    </row>
    <row r="4972" spans="2:13" x14ac:dyDescent="0.2">
      <c r="B4972">
        <v>0</v>
      </c>
      <c r="C4972">
        <v>0</v>
      </c>
      <c r="D4972">
        <v>0</v>
      </c>
      <c r="E4972">
        <v>0</v>
      </c>
      <c r="F4972">
        <v>0</v>
      </c>
      <c r="G4972">
        <v>44444444</v>
      </c>
      <c r="H4972">
        <v>0</v>
      </c>
      <c r="I4972">
        <v>0</v>
      </c>
      <c r="J4972">
        <v>0</v>
      </c>
      <c r="K4972">
        <v>0</v>
      </c>
      <c r="L4972">
        <v>0</v>
      </c>
      <c r="M4972">
        <v>0</v>
      </c>
    </row>
    <row r="4973" spans="2:13" x14ac:dyDescent="0.2">
      <c r="B4973">
        <v>0</v>
      </c>
      <c r="C4973">
        <v>0</v>
      </c>
      <c r="D4973">
        <v>0</v>
      </c>
      <c r="E4973">
        <v>0</v>
      </c>
      <c r="F4973">
        <v>0</v>
      </c>
      <c r="G4973">
        <v>44444444</v>
      </c>
      <c r="H4973">
        <v>0</v>
      </c>
      <c r="I4973">
        <v>0</v>
      </c>
      <c r="J4973">
        <v>0</v>
      </c>
      <c r="K4973">
        <v>0</v>
      </c>
      <c r="L4973">
        <v>0</v>
      </c>
      <c r="M4973">
        <v>0</v>
      </c>
    </row>
    <row r="4974" spans="2:13" x14ac:dyDescent="0.2">
      <c r="B4974">
        <v>0</v>
      </c>
      <c r="C4974">
        <v>0</v>
      </c>
      <c r="D4974">
        <v>0</v>
      </c>
      <c r="E4974">
        <v>0</v>
      </c>
      <c r="F4974">
        <v>0</v>
      </c>
      <c r="G4974">
        <v>44444444</v>
      </c>
      <c r="H4974">
        <v>0</v>
      </c>
      <c r="I4974">
        <v>0</v>
      </c>
      <c r="J4974">
        <v>0</v>
      </c>
      <c r="K4974">
        <v>0</v>
      </c>
      <c r="L4974">
        <v>0</v>
      </c>
      <c r="M4974">
        <v>0</v>
      </c>
    </row>
    <row r="4975" spans="2:13" x14ac:dyDescent="0.2">
      <c r="B4975">
        <v>0</v>
      </c>
      <c r="C4975">
        <v>0</v>
      </c>
      <c r="D4975">
        <v>0</v>
      </c>
      <c r="E4975">
        <v>0</v>
      </c>
      <c r="F4975">
        <v>0</v>
      </c>
      <c r="G4975">
        <v>44444444</v>
      </c>
      <c r="H4975">
        <v>0</v>
      </c>
      <c r="I4975">
        <v>0</v>
      </c>
      <c r="J4975">
        <v>0</v>
      </c>
      <c r="K4975">
        <v>0</v>
      </c>
      <c r="L4975">
        <v>0</v>
      </c>
      <c r="M4975">
        <v>0</v>
      </c>
    </row>
    <row r="4976" spans="2:13" x14ac:dyDescent="0.2">
      <c r="B4976">
        <v>0</v>
      </c>
      <c r="C4976">
        <v>0</v>
      </c>
      <c r="D4976">
        <v>0</v>
      </c>
      <c r="E4976">
        <v>0</v>
      </c>
      <c r="F4976">
        <v>0</v>
      </c>
      <c r="G4976">
        <v>44444444</v>
      </c>
      <c r="H4976">
        <v>0</v>
      </c>
      <c r="I4976">
        <v>0</v>
      </c>
      <c r="J4976">
        <v>0</v>
      </c>
      <c r="K4976">
        <v>0</v>
      </c>
      <c r="L4976">
        <v>0</v>
      </c>
      <c r="M4976">
        <v>0</v>
      </c>
    </row>
    <row r="4977" spans="2:13" x14ac:dyDescent="0.2">
      <c r="B4977">
        <v>0</v>
      </c>
      <c r="C4977">
        <v>0</v>
      </c>
      <c r="D4977">
        <v>0</v>
      </c>
      <c r="E4977">
        <v>0</v>
      </c>
      <c r="F4977">
        <v>0</v>
      </c>
      <c r="G4977">
        <v>44444444</v>
      </c>
      <c r="H4977">
        <v>0</v>
      </c>
      <c r="I4977">
        <v>0</v>
      </c>
      <c r="J4977">
        <v>0</v>
      </c>
      <c r="K4977">
        <v>0</v>
      </c>
      <c r="L4977">
        <v>0</v>
      </c>
      <c r="M4977">
        <v>0</v>
      </c>
    </row>
    <row r="4978" spans="2:13" x14ac:dyDescent="0.2">
      <c r="B4978">
        <v>0</v>
      </c>
      <c r="C4978">
        <v>0</v>
      </c>
      <c r="D4978">
        <v>0</v>
      </c>
      <c r="E4978">
        <v>0</v>
      </c>
      <c r="F4978">
        <v>0</v>
      </c>
      <c r="G4978">
        <v>44444444</v>
      </c>
      <c r="H4978">
        <v>0</v>
      </c>
      <c r="I4978">
        <v>0</v>
      </c>
      <c r="J4978">
        <v>0</v>
      </c>
      <c r="K4978">
        <v>0</v>
      </c>
      <c r="L4978">
        <v>0</v>
      </c>
      <c r="M4978">
        <v>0</v>
      </c>
    </row>
    <row r="4979" spans="2:13" x14ac:dyDescent="0.2">
      <c r="B4979">
        <v>0</v>
      </c>
      <c r="C4979">
        <v>0</v>
      </c>
      <c r="D4979">
        <v>0</v>
      </c>
      <c r="E4979">
        <v>0</v>
      </c>
      <c r="F4979">
        <v>0</v>
      </c>
      <c r="G4979">
        <v>44444444</v>
      </c>
      <c r="H4979">
        <v>0</v>
      </c>
      <c r="I4979">
        <v>0</v>
      </c>
      <c r="J4979">
        <v>0</v>
      </c>
      <c r="K4979">
        <v>0</v>
      </c>
      <c r="L4979">
        <v>0</v>
      </c>
      <c r="M4979">
        <v>0</v>
      </c>
    </row>
    <row r="4980" spans="2:13" x14ac:dyDescent="0.2">
      <c r="B4980">
        <v>0</v>
      </c>
      <c r="C4980">
        <v>0</v>
      </c>
      <c r="D4980">
        <v>0</v>
      </c>
      <c r="E4980">
        <v>0</v>
      </c>
      <c r="F4980">
        <v>0</v>
      </c>
      <c r="G4980">
        <v>44444444</v>
      </c>
      <c r="H4980">
        <v>0</v>
      </c>
      <c r="I4980">
        <v>0</v>
      </c>
      <c r="J4980">
        <v>0</v>
      </c>
      <c r="K4980">
        <v>0</v>
      </c>
      <c r="L4980">
        <v>0</v>
      </c>
      <c r="M4980">
        <v>0</v>
      </c>
    </row>
    <row r="4981" spans="2:13" x14ac:dyDescent="0.2">
      <c r="B4981">
        <v>0</v>
      </c>
      <c r="C4981">
        <v>0</v>
      </c>
      <c r="D4981">
        <v>0</v>
      </c>
      <c r="E4981">
        <v>0</v>
      </c>
      <c r="F4981">
        <v>0</v>
      </c>
      <c r="G4981">
        <v>44444444</v>
      </c>
      <c r="H4981">
        <v>0</v>
      </c>
      <c r="I4981">
        <v>0</v>
      </c>
      <c r="J4981">
        <v>0</v>
      </c>
      <c r="K4981">
        <v>0</v>
      </c>
      <c r="L4981">
        <v>0</v>
      </c>
      <c r="M4981">
        <v>0</v>
      </c>
    </row>
    <row r="4982" spans="2:13" x14ac:dyDescent="0.2">
      <c r="B4982">
        <v>0</v>
      </c>
      <c r="C4982">
        <v>0</v>
      </c>
      <c r="D4982">
        <v>0</v>
      </c>
      <c r="E4982">
        <v>0</v>
      </c>
      <c r="F4982">
        <v>0</v>
      </c>
      <c r="G4982">
        <v>44444444</v>
      </c>
      <c r="H4982">
        <v>0</v>
      </c>
      <c r="I4982">
        <v>0</v>
      </c>
      <c r="J4982">
        <v>0</v>
      </c>
      <c r="K4982">
        <v>0</v>
      </c>
      <c r="L4982">
        <v>0</v>
      </c>
      <c r="M4982">
        <v>0</v>
      </c>
    </row>
    <row r="4983" spans="2:13" x14ac:dyDescent="0.2">
      <c r="B4983">
        <v>0</v>
      </c>
      <c r="C4983">
        <v>0</v>
      </c>
      <c r="D4983">
        <v>0</v>
      </c>
      <c r="E4983">
        <v>0</v>
      </c>
      <c r="F4983">
        <v>0</v>
      </c>
      <c r="G4983">
        <v>44444444</v>
      </c>
      <c r="H4983">
        <v>0</v>
      </c>
      <c r="I4983">
        <v>0</v>
      </c>
      <c r="J4983">
        <v>0</v>
      </c>
      <c r="K4983">
        <v>0</v>
      </c>
      <c r="L4983">
        <v>0</v>
      </c>
      <c r="M4983">
        <v>0</v>
      </c>
    </row>
    <row r="4984" spans="2:13" x14ac:dyDescent="0.2">
      <c r="B4984">
        <v>0</v>
      </c>
      <c r="C4984">
        <v>0</v>
      </c>
      <c r="D4984">
        <v>0</v>
      </c>
      <c r="E4984">
        <v>0</v>
      </c>
      <c r="F4984">
        <v>0</v>
      </c>
      <c r="G4984">
        <v>44444444</v>
      </c>
      <c r="H4984">
        <v>0</v>
      </c>
      <c r="I4984">
        <v>0</v>
      </c>
      <c r="J4984">
        <v>0</v>
      </c>
      <c r="K4984">
        <v>0</v>
      </c>
      <c r="L4984">
        <v>0</v>
      </c>
      <c r="M4984">
        <v>0</v>
      </c>
    </row>
    <row r="4985" spans="2:13" x14ac:dyDescent="0.2">
      <c r="B4985">
        <v>0</v>
      </c>
      <c r="C4985">
        <v>0</v>
      </c>
      <c r="D4985">
        <v>0</v>
      </c>
      <c r="E4985">
        <v>0</v>
      </c>
      <c r="F4985">
        <v>0</v>
      </c>
      <c r="G4985">
        <v>44444444</v>
      </c>
      <c r="H4985">
        <v>0</v>
      </c>
      <c r="I4985">
        <v>0</v>
      </c>
      <c r="J4985">
        <v>0</v>
      </c>
      <c r="K4985">
        <v>0</v>
      </c>
      <c r="L4985">
        <v>0</v>
      </c>
      <c r="M4985">
        <v>0</v>
      </c>
    </row>
    <row r="4986" spans="2:13" x14ac:dyDescent="0.2">
      <c r="B4986">
        <v>0</v>
      </c>
      <c r="C4986">
        <v>0</v>
      </c>
      <c r="D4986">
        <v>0</v>
      </c>
      <c r="E4986">
        <v>0</v>
      </c>
      <c r="F4986">
        <v>0</v>
      </c>
      <c r="G4986">
        <v>44444444</v>
      </c>
      <c r="H4986">
        <v>0</v>
      </c>
      <c r="I4986">
        <v>0</v>
      </c>
      <c r="J4986">
        <v>0</v>
      </c>
      <c r="K4986">
        <v>0</v>
      </c>
      <c r="L4986">
        <v>0</v>
      </c>
      <c r="M4986">
        <v>0</v>
      </c>
    </row>
    <row r="4987" spans="2:13" x14ac:dyDescent="0.2">
      <c r="B4987">
        <v>0</v>
      </c>
      <c r="C4987">
        <v>0</v>
      </c>
      <c r="D4987">
        <v>0</v>
      </c>
      <c r="E4987">
        <v>0</v>
      </c>
      <c r="F4987">
        <v>0</v>
      </c>
      <c r="G4987">
        <v>44444444</v>
      </c>
      <c r="H4987">
        <v>0</v>
      </c>
      <c r="I4987">
        <v>0</v>
      </c>
      <c r="J4987">
        <v>0</v>
      </c>
      <c r="K4987">
        <v>0</v>
      </c>
      <c r="L4987">
        <v>0</v>
      </c>
      <c r="M4987">
        <v>0</v>
      </c>
    </row>
    <row r="4988" spans="2:13" x14ac:dyDescent="0.2">
      <c r="B4988">
        <v>0</v>
      </c>
      <c r="C4988">
        <v>0</v>
      </c>
      <c r="D4988">
        <v>0</v>
      </c>
      <c r="E4988">
        <v>0</v>
      </c>
      <c r="F4988">
        <v>0</v>
      </c>
      <c r="G4988">
        <v>44444444</v>
      </c>
      <c r="H4988">
        <v>0</v>
      </c>
      <c r="I4988">
        <v>0</v>
      </c>
      <c r="J4988">
        <v>0</v>
      </c>
      <c r="K4988">
        <v>0</v>
      </c>
      <c r="L4988">
        <v>0</v>
      </c>
      <c r="M4988">
        <v>0</v>
      </c>
    </row>
    <row r="4989" spans="2:13" x14ac:dyDescent="0.2">
      <c r="B4989">
        <v>0</v>
      </c>
      <c r="C4989">
        <v>0</v>
      </c>
      <c r="D4989">
        <v>0</v>
      </c>
      <c r="E4989">
        <v>0</v>
      </c>
      <c r="F4989">
        <v>0</v>
      </c>
      <c r="G4989">
        <v>44444444</v>
      </c>
      <c r="H4989">
        <v>0</v>
      </c>
      <c r="I4989">
        <v>0</v>
      </c>
      <c r="J4989">
        <v>0</v>
      </c>
      <c r="K4989">
        <v>0</v>
      </c>
      <c r="L4989">
        <v>0</v>
      </c>
      <c r="M4989">
        <v>0</v>
      </c>
    </row>
    <row r="4990" spans="2:13" x14ac:dyDescent="0.2">
      <c r="B4990">
        <v>0</v>
      </c>
      <c r="C4990">
        <v>0</v>
      </c>
      <c r="D4990">
        <v>0</v>
      </c>
      <c r="E4990">
        <v>0</v>
      </c>
      <c r="F4990">
        <v>0</v>
      </c>
      <c r="G4990">
        <v>44444444</v>
      </c>
      <c r="H4990">
        <v>0</v>
      </c>
      <c r="I4990">
        <v>0</v>
      </c>
      <c r="J4990">
        <v>0</v>
      </c>
      <c r="K4990">
        <v>0</v>
      </c>
      <c r="L4990">
        <v>0</v>
      </c>
      <c r="M4990">
        <v>0</v>
      </c>
    </row>
    <row r="4991" spans="2:13" x14ac:dyDescent="0.2">
      <c r="B4991">
        <v>0</v>
      </c>
      <c r="C4991">
        <v>0</v>
      </c>
      <c r="D4991">
        <v>0</v>
      </c>
      <c r="E4991">
        <v>0</v>
      </c>
      <c r="F4991">
        <v>0</v>
      </c>
      <c r="G4991">
        <v>44444444</v>
      </c>
      <c r="H4991">
        <v>0</v>
      </c>
      <c r="I4991">
        <v>0</v>
      </c>
      <c r="J4991">
        <v>0</v>
      </c>
      <c r="K4991">
        <v>0</v>
      </c>
      <c r="L4991">
        <v>0</v>
      </c>
      <c r="M4991">
        <v>0</v>
      </c>
    </row>
    <row r="4992" spans="2:13" x14ac:dyDescent="0.2">
      <c r="B4992">
        <v>0</v>
      </c>
      <c r="C4992">
        <v>0</v>
      </c>
      <c r="D4992">
        <v>0</v>
      </c>
      <c r="E4992">
        <v>0</v>
      </c>
      <c r="F4992">
        <v>0</v>
      </c>
      <c r="G4992">
        <v>44444444</v>
      </c>
      <c r="H4992">
        <v>0</v>
      </c>
      <c r="I4992">
        <v>0</v>
      </c>
      <c r="J4992">
        <v>0</v>
      </c>
      <c r="K4992">
        <v>0</v>
      </c>
      <c r="L4992">
        <v>0</v>
      </c>
      <c r="M4992">
        <v>0</v>
      </c>
    </row>
    <row r="4993" spans="2:13" x14ac:dyDescent="0.2">
      <c r="B4993">
        <v>0</v>
      </c>
      <c r="C4993">
        <v>0</v>
      </c>
      <c r="D4993">
        <v>0</v>
      </c>
      <c r="E4993">
        <v>0</v>
      </c>
      <c r="F4993">
        <v>0</v>
      </c>
      <c r="G4993">
        <v>44444444</v>
      </c>
      <c r="H4993">
        <v>0</v>
      </c>
      <c r="I4993">
        <v>0</v>
      </c>
      <c r="J4993">
        <v>0</v>
      </c>
      <c r="K4993">
        <v>0</v>
      </c>
      <c r="L4993">
        <v>0</v>
      </c>
      <c r="M4993">
        <v>0</v>
      </c>
    </row>
    <row r="4994" spans="2:13" x14ac:dyDescent="0.2">
      <c r="B4994">
        <v>0</v>
      </c>
      <c r="C4994">
        <v>0</v>
      </c>
      <c r="D4994">
        <v>0</v>
      </c>
      <c r="E4994">
        <v>0</v>
      </c>
      <c r="F4994">
        <v>0</v>
      </c>
      <c r="G4994">
        <v>44444444</v>
      </c>
      <c r="H4994">
        <v>0</v>
      </c>
      <c r="I4994">
        <v>0</v>
      </c>
      <c r="J4994">
        <v>0</v>
      </c>
      <c r="K4994">
        <v>0</v>
      </c>
      <c r="L4994">
        <v>0</v>
      </c>
      <c r="M4994">
        <v>0</v>
      </c>
    </row>
    <row r="4995" spans="2:13" x14ac:dyDescent="0.2">
      <c r="B4995">
        <v>0</v>
      </c>
      <c r="C4995">
        <v>0</v>
      </c>
      <c r="D4995">
        <v>0</v>
      </c>
      <c r="E4995">
        <v>0</v>
      </c>
      <c r="F4995">
        <v>0</v>
      </c>
      <c r="G4995">
        <v>44444444</v>
      </c>
      <c r="H4995">
        <v>0</v>
      </c>
      <c r="I4995">
        <v>0</v>
      </c>
      <c r="J4995">
        <v>0</v>
      </c>
      <c r="K4995">
        <v>0</v>
      </c>
      <c r="L4995">
        <v>0</v>
      </c>
      <c r="M4995">
        <v>0</v>
      </c>
    </row>
    <row r="4996" spans="2:13" x14ac:dyDescent="0.2">
      <c r="B4996">
        <v>0</v>
      </c>
      <c r="C4996">
        <v>0</v>
      </c>
      <c r="D4996">
        <v>0</v>
      </c>
      <c r="E4996">
        <v>0</v>
      </c>
      <c r="F4996">
        <v>0</v>
      </c>
      <c r="G4996">
        <v>44444444</v>
      </c>
      <c r="H4996">
        <v>0</v>
      </c>
      <c r="I4996">
        <v>0</v>
      </c>
      <c r="J4996">
        <v>0</v>
      </c>
      <c r="K4996">
        <v>0</v>
      </c>
      <c r="L4996">
        <v>0</v>
      </c>
      <c r="M4996">
        <v>0</v>
      </c>
    </row>
    <row r="4997" spans="2:13" x14ac:dyDescent="0.2">
      <c r="B4997">
        <v>0</v>
      </c>
      <c r="C4997">
        <v>0</v>
      </c>
      <c r="D4997">
        <v>0</v>
      </c>
      <c r="E4997">
        <v>0</v>
      </c>
      <c r="F4997">
        <v>0</v>
      </c>
      <c r="G4997">
        <v>44444444</v>
      </c>
      <c r="H4997">
        <v>0</v>
      </c>
      <c r="I4997">
        <v>0</v>
      </c>
      <c r="J4997">
        <v>0</v>
      </c>
      <c r="K4997">
        <v>0</v>
      </c>
      <c r="L4997">
        <v>0</v>
      </c>
      <c r="M4997">
        <v>0</v>
      </c>
    </row>
    <row r="4998" spans="2:13" x14ac:dyDescent="0.2">
      <c r="B4998">
        <v>0</v>
      </c>
      <c r="C4998">
        <v>0</v>
      </c>
      <c r="D4998">
        <v>0</v>
      </c>
      <c r="E4998">
        <v>0</v>
      </c>
      <c r="F4998">
        <v>0</v>
      </c>
      <c r="G4998">
        <v>44444444</v>
      </c>
      <c r="H4998">
        <v>0</v>
      </c>
      <c r="I4998">
        <v>0</v>
      </c>
      <c r="J4998">
        <v>0</v>
      </c>
      <c r="K4998">
        <v>0</v>
      </c>
      <c r="L4998">
        <v>0</v>
      </c>
      <c r="M4998">
        <v>0</v>
      </c>
    </row>
    <row r="4999" spans="2:13" x14ac:dyDescent="0.2">
      <c r="B4999">
        <v>0</v>
      </c>
      <c r="C4999">
        <v>0</v>
      </c>
      <c r="D4999">
        <v>0</v>
      </c>
      <c r="E4999">
        <v>0</v>
      </c>
      <c r="F4999">
        <v>0</v>
      </c>
      <c r="G4999">
        <v>44444444</v>
      </c>
      <c r="H4999">
        <v>0</v>
      </c>
      <c r="I4999">
        <v>0</v>
      </c>
      <c r="J4999">
        <v>0</v>
      </c>
      <c r="K4999">
        <v>0</v>
      </c>
      <c r="L4999">
        <v>0</v>
      </c>
      <c r="M4999">
        <v>0</v>
      </c>
    </row>
    <row r="5000" spans="2:13" x14ac:dyDescent="0.2">
      <c r="B5000">
        <v>0</v>
      </c>
      <c r="C5000">
        <v>0</v>
      </c>
      <c r="D5000">
        <v>0</v>
      </c>
      <c r="E5000">
        <v>0</v>
      </c>
      <c r="F5000">
        <v>0</v>
      </c>
      <c r="G5000">
        <v>44444444</v>
      </c>
      <c r="H5000">
        <v>0</v>
      </c>
      <c r="I5000">
        <v>0</v>
      </c>
      <c r="J5000">
        <v>0</v>
      </c>
      <c r="K5000">
        <v>0</v>
      </c>
      <c r="L5000">
        <v>0</v>
      </c>
      <c r="M5000">
        <v>0</v>
      </c>
    </row>
    <row r="5001" spans="2:13" x14ac:dyDescent="0.2">
      <c r="B5001">
        <v>0</v>
      </c>
      <c r="C5001">
        <v>0</v>
      </c>
      <c r="D5001">
        <v>0</v>
      </c>
      <c r="E5001">
        <v>0</v>
      </c>
      <c r="F5001">
        <v>0</v>
      </c>
      <c r="G5001">
        <v>44444444</v>
      </c>
      <c r="H5001">
        <v>0</v>
      </c>
      <c r="I5001">
        <v>0</v>
      </c>
      <c r="J5001">
        <v>0</v>
      </c>
      <c r="K5001">
        <v>0</v>
      </c>
      <c r="L5001">
        <v>0</v>
      </c>
      <c r="M5001">
        <v>0</v>
      </c>
    </row>
    <row r="5002" spans="2:13" x14ac:dyDescent="0.2">
      <c r="B5002">
        <v>0</v>
      </c>
      <c r="C5002">
        <v>0</v>
      </c>
      <c r="D5002">
        <v>0</v>
      </c>
      <c r="E5002">
        <v>0</v>
      </c>
      <c r="F5002">
        <v>0</v>
      </c>
      <c r="G5002">
        <v>44444444</v>
      </c>
      <c r="H5002">
        <v>0</v>
      </c>
      <c r="I5002">
        <v>0</v>
      </c>
      <c r="J5002">
        <v>0</v>
      </c>
      <c r="K5002">
        <v>0</v>
      </c>
      <c r="L5002">
        <v>0</v>
      </c>
      <c r="M5002">
        <v>0</v>
      </c>
    </row>
    <row r="5003" spans="2:13" x14ac:dyDescent="0.2">
      <c r="B5003">
        <v>0</v>
      </c>
      <c r="C5003">
        <v>0</v>
      </c>
      <c r="D5003">
        <v>0</v>
      </c>
      <c r="E5003">
        <v>0</v>
      </c>
      <c r="F5003">
        <v>0</v>
      </c>
      <c r="G5003">
        <v>44444444</v>
      </c>
      <c r="H5003">
        <v>0</v>
      </c>
      <c r="I5003">
        <v>0</v>
      </c>
      <c r="J5003">
        <v>0</v>
      </c>
      <c r="K5003">
        <v>0</v>
      </c>
      <c r="L5003">
        <v>0</v>
      </c>
      <c r="M5003">
        <v>0</v>
      </c>
    </row>
    <row r="5004" spans="2:13" x14ac:dyDescent="0.2">
      <c r="B5004">
        <v>0</v>
      </c>
      <c r="C5004">
        <v>0</v>
      </c>
      <c r="D5004">
        <v>0</v>
      </c>
      <c r="E5004">
        <v>0</v>
      </c>
      <c r="F5004">
        <v>0</v>
      </c>
      <c r="G5004">
        <v>44444444</v>
      </c>
      <c r="H5004">
        <v>0</v>
      </c>
      <c r="I5004">
        <v>0</v>
      </c>
      <c r="J5004">
        <v>0</v>
      </c>
      <c r="K5004">
        <v>0</v>
      </c>
      <c r="L5004">
        <v>0</v>
      </c>
      <c r="M5004">
        <v>0</v>
      </c>
    </row>
    <row r="5005" spans="2:13" x14ac:dyDescent="0.2">
      <c r="B5005">
        <v>0</v>
      </c>
      <c r="C5005">
        <v>0</v>
      </c>
      <c r="D5005">
        <v>0</v>
      </c>
      <c r="E5005">
        <v>0</v>
      </c>
      <c r="F5005">
        <v>0</v>
      </c>
      <c r="G5005">
        <v>44444444</v>
      </c>
      <c r="H5005">
        <v>0</v>
      </c>
      <c r="I5005">
        <v>0</v>
      </c>
      <c r="J5005">
        <v>0</v>
      </c>
      <c r="K5005">
        <v>0</v>
      </c>
      <c r="L5005">
        <v>0</v>
      </c>
      <c r="M5005">
        <v>0</v>
      </c>
    </row>
    <row r="5006" spans="2:13" x14ac:dyDescent="0.2">
      <c r="B5006">
        <v>0</v>
      </c>
      <c r="C5006">
        <v>0</v>
      </c>
      <c r="D5006">
        <v>0</v>
      </c>
      <c r="E5006">
        <v>0</v>
      </c>
      <c r="F5006">
        <v>0</v>
      </c>
      <c r="G5006">
        <v>44444444</v>
      </c>
      <c r="H5006">
        <v>0</v>
      </c>
      <c r="I5006">
        <v>0</v>
      </c>
      <c r="J5006">
        <v>0</v>
      </c>
      <c r="K5006">
        <v>0</v>
      </c>
      <c r="L5006">
        <v>0</v>
      </c>
      <c r="M5006">
        <v>0</v>
      </c>
    </row>
    <row r="5007" spans="2:13" x14ac:dyDescent="0.2">
      <c r="B5007">
        <v>0</v>
      </c>
      <c r="C5007">
        <v>0</v>
      </c>
      <c r="D5007">
        <v>0</v>
      </c>
      <c r="E5007">
        <v>0</v>
      </c>
      <c r="F5007">
        <v>0</v>
      </c>
      <c r="G5007">
        <v>44444444</v>
      </c>
      <c r="H5007">
        <v>0</v>
      </c>
      <c r="I5007">
        <v>0</v>
      </c>
      <c r="J5007">
        <v>0</v>
      </c>
      <c r="K5007">
        <v>0</v>
      </c>
      <c r="L5007">
        <v>0</v>
      </c>
      <c r="M5007">
        <v>0</v>
      </c>
    </row>
    <row r="5008" spans="2:13" x14ac:dyDescent="0.2">
      <c r="B5008">
        <v>0</v>
      </c>
      <c r="C5008">
        <v>0</v>
      </c>
      <c r="D5008">
        <v>0</v>
      </c>
      <c r="E5008">
        <v>0</v>
      </c>
      <c r="F5008">
        <v>0</v>
      </c>
      <c r="G5008">
        <v>44444444</v>
      </c>
      <c r="H5008">
        <v>0</v>
      </c>
      <c r="I5008">
        <v>0</v>
      </c>
      <c r="J5008">
        <v>0</v>
      </c>
      <c r="K5008">
        <v>0</v>
      </c>
      <c r="L5008">
        <v>0</v>
      </c>
      <c r="M5008">
        <v>0</v>
      </c>
    </row>
    <row r="5009" spans="2:13" x14ac:dyDescent="0.2">
      <c r="B5009">
        <v>0</v>
      </c>
      <c r="C5009">
        <v>0</v>
      </c>
      <c r="D5009">
        <v>0</v>
      </c>
      <c r="E5009">
        <v>0</v>
      </c>
      <c r="F5009">
        <v>0</v>
      </c>
      <c r="G5009">
        <v>44444444</v>
      </c>
      <c r="H5009">
        <v>0</v>
      </c>
      <c r="I5009">
        <v>0</v>
      </c>
      <c r="J5009">
        <v>0</v>
      </c>
      <c r="K5009">
        <v>0</v>
      </c>
      <c r="L5009">
        <v>0</v>
      </c>
      <c r="M5009">
        <v>0</v>
      </c>
    </row>
    <row r="5010" spans="2:13" x14ac:dyDescent="0.2">
      <c r="B5010">
        <v>0</v>
      </c>
      <c r="C5010">
        <v>0</v>
      </c>
      <c r="D5010">
        <v>0</v>
      </c>
      <c r="E5010">
        <v>0</v>
      </c>
      <c r="F5010">
        <v>0</v>
      </c>
      <c r="G5010">
        <v>44444444</v>
      </c>
      <c r="H5010">
        <v>0</v>
      </c>
      <c r="I5010">
        <v>0</v>
      </c>
      <c r="J5010">
        <v>0</v>
      </c>
      <c r="K5010">
        <v>0</v>
      </c>
      <c r="L5010">
        <v>0</v>
      </c>
      <c r="M5010">
        <v>0</v>
      </c>
    </row>
    <row r="5011" spans="2:13" x14ac:dyDescent="0.2">
      <c r="B5011">
        <v>0</v>
      </c>
      <c r="C5011">
        <v>0</v>
      </c>
      <c r="D5011">
        <v>0</v>
      </c>
      <c r="E5011">
        <v>0</v>
      </c>
      <c r="F5011">
        <v>0</v>
      </c>
      <c r="G5011">
        <v>44444444</v>
      </c>
      <c r="H5011">
        <v>0</v>
      </c>
      <c r="I5011">
        <v>0</v>
      </c>
      <c r="J5011">
        <v>0</v>
      </c>
      <c r="K5011">
        <v>0</v>
      </c>
      <c r="L5011">
        <v>0</v>
      </c>
      <c r="M5011">
        <v>0</v>
      </c>
    </row>
    <row r="5012" spans="2:13" x14ac:dyDescent="0.2">
      <c r="B5012">
        <v>0</v>
      </c>
      <c r="C5012">
        <v>0</v>
      </c>
      <c r="D5012">
        <v>0</v>
      </c>
      <c r="E5012">
        <v>0</v>
      </c>
      <c r="F5012">
        <v>0</v>
      </c>
      <c r="G5012">
        <v>44444444</v>
      </c>
      <c r="H5012">
        <v>0</v>
      </c>
      <c r="I5012">
        <v>0</v>
      </c>
      <c r="J5012">
        <v>0</v>
      </c>
      <c r="K5012">
        <v>0</v>
      </c>
      <c r="L5012">
        <v>0</v>
      </c>
      <c r="M5012">
        <v>0</v>
      </c>
    </row>
    <row r="5013" spans="2:13" x14ac:dyDescent="0.2">
      <c r="B5013">
        <v>0</v>
      </c>
      <c r="C5013">
        <v>0</v>
      </c>
      <c r="D5013">
        <v>0</v>
      </c>
      <c r="E5013">
        <v>0</v>
      </c>
      <c r="F5013">
        <v>0</v>
      </c>
      <c r="G5013">
        <v>44444444</v>
      </c>
      <c r="H5013">
        <v>0</v>
      </c>
      <c r="I5013">
        <v>0</v>
      </c>
      <c r="J5013">
        <v>0</v>
      </c>
      <c r="K5013">
        <v>0</v>
      </c>
      <c r="L5013">
        <v>0</v>
      </c>
      <c r="M5013">
        <v>0</v>
      </c>
    </row>
    <row r="5014" spans="2:13" x14ac:dyDescent="0.2">
      <c r="B5014">
        <v>0</v>
      </c>
      <c r="C5014">
        <v>0</v>
      </c>
      <c r="D5014">
        <v>0</v>
      </c>
      <c r="E5014">
        <v>0</v>
      </c>
      <c r="F5014">
        <v>0</v>
      </c>
      <c r="G5014">
        <v>44444444</v>
      </c>
      <c r="H5014">
        <v>0</v>
      </c>
      <c r="I5014">
        <v>0</v>
      </c>
      <c r="J5014">
        <v>0</v>
      </c>
      <c r="K5014">
        <v>0</v>
      </c>
      <c r="L5014">
        <v>0</v>
      </c>
      <c r="M5014">
        <v>0</v>
      </c>
    </row>
    <row r="5015" spans="2:13" x14ac:dyDescent="0.2">
      <c r="B5015">
        <v>0</v>
      </c>
      <c r="C5015">
        <v>0</v>
      </c>
      <c r="D5015">
        <v>0</v>
      </c>
      <c r="E5015">
        <v>0</v>
      </c>
      <c r="F5015">
        <v>0</v>
      </c>
      <c r="G5015">
        <v>44444444</v>
      </c>
      <c r="H5015">
        <v>0</v>
      </c>
      <c r="I5015">
        <v>0</v>
      </c>
      <c r="J5015">
        <v>0</v>
      </c>
      <c r="K5015">
        <v>0</v>
      </c>
      <c r="L5015">
        <v>0</v>
      </c>
      <c r="M5015">
        <v>0</v>
      </c>
    </row>
    <row r="5016" spans="2:13" x14ac:dyDescent="0.2">
      <c r="B5016">
        <v>0</v>
      </c>
      <c r="C5016">
        <v>0</v>
      </c>
      <c r="D5016">
        <v>0</v>
      </c>
      <c r="E5016">
        <v>0</v>
      </c>
      <c r="F5016">
        <v>0</v>
      </c>
      <c r="G5016">
        <v>44444444</v>
      </c>
      <c r="H5016">
        <v>0</v>
      </c>
      <c r="I5016">
        <v>0</v>
      </c>
      <c r="J5016">
        <v>0</v>
      </c>
      <c r="K5016">
        <v>0</v>
      </c>
      <c r="L5016">
        <v>0</v>
      </c>
      <c r="M5016">
        <v>0</v>
      </c>
    </row>
    <row r="5017" spans="2:13" x14ac:dyDescent="0.2">
      <c r="B5017">
        <v>0</v>
      </c>
      <c r="C5017">
        <v>0</v>
      </c>
      <c r="D5017">
        <v>0</v>
      </c>
      <c r="E5017">
        <v>0</v>
      </c>
      <c r="F5017">
        <v>0</v>
      </c>
      <c r="G5017">
        <v>44444444</v>
      </c>
      <c r="H5017">
        <v>0</v>
      </c>
      <c r="I5017">
        <v>0</v>
      </c>
      <c r="J5017">
        <v>0</v>
      </c>
      <c r="K5017">
        <v>0</v>
      </c>
      <c r="L5017">
        <v>0</v>
      </c>
      <c r="M5017">
        <v>0</v>
      </c>
    </row>
    <row r="5018" spans="2:13" x14ac:dyDescent="0.2">
      <c r="B5018">
        <v>0</v>
      </c>
      <c r="C5018">
        <v>0</v>
      </c>
      <c r="D5018">
        <v>0</v>
      </c>
      <c r="E5018">
        <v>0</v>
      </c>
      <c r="F5018">
        <v>0</v>
      </c>
      <c r="G5018">
        <v>44444444</v>
      </c>
      <c r="H5018">
        <v>0</v>
      </c>
      <c r="I5018">
        <v>0</v>
      </c>
      <c r="J5018">
        <v>0</v>
      </c>
      <c r="K5018">
        <v>0</v>
      </c>
      <c r="L5018">
        <v>0</v>
      </c>
      <c r="M5018">
        <v>0</v>
      </c>
    </row>
    <row r="5019" spans="2:13" x14ac:dyDescent="0.2">
      <c r="B5019">
        <v>0</v>
      </c>
      <c r="C5019">
        <v>0</v>
      </c>
      <c r="D5019">
        <v>0</v>
      </c>
      <c r="E5019">
        <v>0</v>
      </c>
      <c r="F5019">
        <v>0</v>
      </c>
      <c r="G5019">
        <v>44444444</v>
      </c>
      <c r="H5019">
        <v>0</v>
      </c>
      <c r="I5019">
        <v>0</v>
      </c>
      <c r="J5019">
        <v>0</v>
      </c>
      <c r="K5019">
        <v>0</v>
      </c>
      <c r="L5019">
        <v>0</v>
      </c>
      <c r="M5019">
        <v>0</v>
      </c>
    </row>
    <row r="5020" spans="2:13" x14ac:dyDescent="0.2">
      <c r="B5020">
        <v>0</v>
      </c>
      <c r="C5020">
        <v>0</v>
      </c>
      <c r="D5020">
        <v>0</v>
      </c>
      <c r="E5020">
        <v>0</v>
      </c>
      <c r="F5020">
        <v>0</v>
      </c>
      <c r="G5020">
        <v>44444444</v>
      </c>
      <c r="H5020">
        <v>0</v>
      </c>
      <c r="I5020">
        <v>0</v>
      </c>
      <c r="J5020">
        <v>0</v>
      </c>
      <c r="K5020">
        <v>0</v>
      </c>
      <c r="L5020">
        <v>0</v>
      </c>
      <c r="M5020">
        <v>0</v>
      </c>
    </row>
    <row r="5021" spans="2:13" x14ac:dyDescent="0.2">
      <c r="B5021">
        <v>0</v>
      </c>
      <c r="C5021">
        <v>0</v>
      </c>
      <c r="D5021">
        <v>0</v>
      </c>
      <c r="E5021">
        <v>0</v>
      </c>
      <c r="F5021">
        <v>0</v>
      </c>
      <c r="G5021">
        <v>44444444</v>
      </c>
      <c r="H5021">
        <v>0</v>
      </c>
      <c r="I5021">
        <v>0</v>
      </c>
      <c r="J5021">
        <v>0</v>
      </c>
      <c r="K5021">
        <v>0</v>
      </c>
      <c r="L5021">
        <v>0</v>
      </c>
      <c r="M5021">
        <v>0</v>
      </c>
    </row>
    <row r="5022" spans="2:13" x14ac:dyDescent="0.2">
      <c r="B5022">
        <v>0</v>
      </c>
      <c r="C5022">
        <v>0</v>
      </c>
      <c r="D5022">
        <v>0</v>
      </c>
      <c r="E5022">
        <v>0</v>
      </c>
      <c r="F5022">
        <v>0</v>
      </c>
      <c r="G5022">
        <v>44444444</v>
      </c>
      <c r="H5022">
        <v>0</v>
      </c>
      <c r="I5022">
        <v>0</v>
      </c>
      <c r="J5022">
        <v>0</v>
      </c>
      <c r="K5022">
        <v>0</v>
      </c>
      <c r="L5022">
        <v>0</v>
      </c>
      <c r="M5022">
        <v>0</v>
      </c>
    </row>
    <row r="5023" spans="2:13" x14ac:dyDescent="0.2">
      <c r="B5023">
        <v>0</v>
      </c>
      <c r="C5023">
        <v>0</v>
      </c>
      <c r="D5023">
        <v>0</v>
      </c>
      <c r="E5023">
        <v>0</v>
      </c>
      <c r="F5023">
        <v>0</v>
      </c>
      <c r="G5023">
        <v>44444444</v>
      </c>
      <c r="H5023">
        <v>0</v>
      </c>
      <c r="I5023">
        <v>0</v>
      </c>
      <c r="J5023">
        <v>0</v>
      </c>
      <c r="K5023">
        <v>0</v>
      </c>
      <c r="L5023">
        <v>0</v>
      </c>
      <c r="M5023">
        <v>0</v>
      </c>
    </row>
    <row r="5024" spans="2:13" x14ac:dyDescent="0.2">
      <c r="B5024">
        <v>0</v>
      </c>
      <c r="C5024">
        <v>0</v>
      </c>
      <c r="D5024">
        <v>0</v>
      </c>
      <c r="E5024">
        <v>0</v>
      </c>
      <c r="F5024">
        <v>0</v>
      </c>
      <c r="G5024">
        <v>44444444</v>
      </c>
      <c r="H5024">
        <v>0</v>
      </c>
      <c r="I5024">
        <v>0</v>
      </c>
      <c r="J5024">
        <v>0</v>
      </c>
      <c r="K5024">
        <v>0</v>
      </c>
      <c r="L5024">
        <v>0</v>
      </c>
      <c r="M5024">
        <v>0</v>
      </c>
    </row>
    <row r="5025" spans="2:13" x14ac:dyDescent="0.2">
      <c r="B5025">
        <v>0</v>
      </c>
      <c r="C5025">
        <v>0</v>
      </c>
      <c r="D5025">
        <v>0</v>
      </c>
      <c r="E5025">
        <v>0</v>
      </c>
      <c r="F5025">
        <v>0</v>
      </c>
      <c r="G5025">
        <v>44444444</v>
      </c>
      <c r="H5025">
        <v>0</v>
      </c>
      <c r="I5025">
        <v>0</v>
      </c>
      <c r="J5025">
        <v>0</v>
      </c>
      <c r="K5025">
        <v>0</v>
      </c>
      <c r="L5025">
        <v>0</v>
      </c>
      <c r="M5025">
        <v>0</v>
      </c>
    </row>
    <row r="5026" spans="2:13" x14ac:dyDescent="0.2">
      <c r="B5026">
        <v>0</v>
      </c>
      <c r="C5026">
        <v>0</v>
      </c>
      <c r="D5026">
        <v>0</v>
      </c>
      <c r="E5026">
        <v>0</v>
      </c>
      <c r="F5026">
        <v>0</v>
      </c>
      <c r="G5026">
        <v>44444444</v>
      </c>
      <c r="H5026">
        <v>0</v>
      </c>
      <c r="I5026">
        <v>0</v>
      </c>
      <c r="J5026">
        <v>0</v>
      </c>
      <c r="K5026">
        <v>0</v>
      </c>
      <c r="L5026">
        <v>0</v>
      </c>
      <c r="M5026">
        <v>0</v>
      </c>
    </row>
    <row r="5027" spans="2:13" x14ac:dyDescent="0.2">
      <c r="B5027">
        <v>0</v>
      </c>
      <c r="C5027">
        <v>0</v>
      </c>
      <c r="D5027">
        <v>0</v>
      </c>
      <c r="E5027">
        <v>0</v>
      </c>
      <c r="F5027">
        <v>0</v>
      </c>
      <c r="G5027">
        <v>44444444</v>
      </c>
      <c r="H5027">
        <v>0</v>
      </c>
      <c r="I5027">
        <v>0</v>
      </c>
      <c r="J5027">
        <v>0</v>
      </c>
      <c r="K5027">
        <v>0</v>
      </c>
      <c r="L5027">
        <v>0</v>
      </c>
      <c r="M5027">
        <v>0</v>
      </c>
    </row>
    <row r="5028" spans="2:13" x14ac:dyDescent="0.2">
      <c r="B5028">
        <v>0</v>
      </c>
      <c r="C5028">
        <v>0</v>
      </c>
      <c r="D5028">
        <v>0</v>
      </c>
      <c r="E5028">
        <v>0</v>
      </c>
      <c r="F5028">
        <v>0</v>
      </c>
      <c r="G5028">
        <v>44444444</v>
      </c>
      <c r="H5028">
        <v>0</v>
      </c>
      <c r="I5028">
        <v>0</v>
      </c>
      <c r="J5028">
        <v>0</v>
      </c>
      <c r="K5028">
        <v>0</v>
      </c>
      <c r="L5028">
        <v>0</v>
      </c>
      <c r="M5028">
        <v>0</v>
      </c>
    </row>
    <row r="5029" spans="2:13" x14ac:dyDescent="0.2">
      <c r="B5029">
        <v>0</v>
      </c>
      <c r="C5029">
        <v>0</v>
      </c>
      <c r="D5029">
        <v>0</v>
      </c>
      <c r="E5029">
        <v>0</v>
      </c>
      <c r="F5029">
        <v>0</v>
      </c>
      <c r="G5029">
        <v>44444444</v>
      </c>
      <c r="H5029">
        <v>0</v>
      </c>
      <c r="I5029">
        <v>0</v>
      </c>
      <c r="J5029">
        <v>0</v>
      </c>
      <c r="K5029">
        <v>0</v>
      </c>
      <c r="L5029">
        <v>0</v>
      </c>
      <c r="M5029">
        <v>0</v>
      </c>
    </row>
    <row r="5030" spans="2:13" x14ac:dyDescent="0.2">
      <c r="B5030">
        <v>0</v>
      </c>
      <c r="C5030">
        <v>0</v>
      </c>
      <c r="D5030">
        <v>0</v>
      </c>
      <c r="E5030">
        <v>0</v>
      </c>
      <c r="F5030">
        <v>0</v>
      </c>
      <c r="G5030">
        <v>44444444</v>
      </c>
      <c r="H5030">
        <v>0</v>
      </c>
      <c r="I5030">
        <v>0</v>
      </c>
      <c r="J5030">
        <v>0</v>
      </c>
      <c r="K5030">
        <v>0</v>
      </c>
      <c r="L5030">
        <v>0</v>
      </c>
      <c r="M5030">
        <v>0</v>
      </c>
    </row>
    <row r="5031" spans="2:13" x14ac:dyDescent="0.2">
      <c r="B5031">
        <v>0</v>
      </c>
      <c r="C5031">
        <v>0</v>
      </c>
      <c r="D5031">
        <v>0</v>
      </c>
      <c r="E5031">
        <v>0</v>
      </c>
      <c r="F5031">
        <v>0</v>
      </c>
      <c r="G5031">
        <v>44444444</v>
      </c>
      <c r="H5031">
        <v>0</v>
      </c>
      <c r="I5031">
        <v>0</v>
      </c>
      <c r="J5031">
        <v>0</v>
      </c>
      <c r="K5031">
        <v>0</v>
      </c>
      <c r="L5031">
        <v>0</v>
      </c>
      <c r="M5031">
        <v>0</v>
      </c>
    </row>
    <row r="5032" spans="2:13" x14ac:dyDescent="0.2">
      <c r="B5032">
        <v>0</v>
      </c>
      <c r="C5032">
        <v>0</v>
      </c>
      <c r="D5032">
        <v>0</v>
      </c>
      <c r="E5032">
        <v>0</v>
      </c>
      <c r="F5032">
        <v>0</v>
      </c>
      <c r="G5032">
        <v>44444444</v>
      </c>
      <c r="H5032">
        <v>0</v>
      </c>
      <c r="I5032">
        <v>0</v>
      </c>
      <c r="J5032">
        <v>0</v>
      </c>
      <c r="K5032">
        <v>0</v>
      </c>
      <c r="L5032">
        <v>0</v>
      </c>
      <c r="M5032">
        <v>0</v>
      </c>
    </row>
    <row r="5033" spans="2:13" x14ac:dyDescent="0.2">
      <c r="B5033">
        <v>0</v>
      </c>
      <c r="C5033">
        <v>0</v>
      </c>
      <c r="D5033">
        <v>0</v>
      </c>
      <c r="E5033">
        <v>0</v>
      </c>
      <c r="F5033">
        <v>0</v>
      </c>
      <c r="G5033">
        <v>44444444</v>
      </c>
      <c r="H5033">
        <v>0</v>
      </c>
      <c r="I5033">
        <v>0</v>
      </c>
      <c r="J5033">
        <v>0</v>
      </c>
      <c r="K5033">
        <v>0</v>
      </c>
      <c r="L5033">
        <v>0</v>
      </c>
      <c r="M5033">
        <v>0</v>
      </c>
    </row>
    <row r="5034" spans="2:13" x14ac:dyDescent="0.2">
      <c r="B5034">
        <v>0</v>
      </c>
      <c r="C5034">
        <v>0</v>
      </c>
      <c r="D5034">
        <v>0</v>
      </c>
      <c r="E5034">
        <v>0</v>
      </c>
      <c r="F5034">
        <v>0</v>
      </c>
      <c r="G5034">
        <v>44444444</v>
      </c>
      <c r="H5034">
        <v>0</v>
      </c>
      <c r="I5034">
        <v>0</v>
      </c>
      <c r="J5034">
        <v>0</v>
      </c>
      <c r="K5034">
        <v>0</v>
      </c>
      <c r="L5034">
        <v>0</v>
      </c>
      <c r="M5034">
        <v>0</v>
      </c>
    </row>
    <row r="5035" spans="2:13" x14ac:dyDescent="0.2">
      <c r="B5035">
        <v>0</v>
      </c>
      <c r="C5035">
        <v>0</v>
      </c>
      <c r="D5035">
        <v>0</v>
      </c>
      <c r="E5035">
        <v>0</v>
      </c>
      <c r="F5035">
        <v>0</v>
      </c>
      <c r="G5035">
        <v>44444444</v>
      </c>
      <c r="H5035">
        <v>0</v>
      </c>
      <c r="I5035">
        <v>0</v>
      </c>
      <c r="J5035">
        <v>0</v>
      </c>
      <c r="K5035">
        <v>0</v>
      </c>
      <c r="L5035">
        <v>0</v>
      </c>
      <c r="M5035">
        <v>0</v>
      </c>
    </row>
    <row r="5036" spans="2:13" x14ac:dyDescent="0.2">
      <c r="B5036">
        <v>0</v>
      </c>
      <c r="C5036">
        <v>0</v>
      </c>
      <c r="D5036">
        <v>0</v>
      </c>
      <c r="E5036">
        <v>0</v>
      </c>
      <c r="F5036">
        <v>0</v>
      </c>
      <c r="G5036">
        <v>44444444</v>
      </c>
      <c r="H5036">
        <v>0</v>
      </c>
      <c r="I5036">
        <v>0</v>
      </c>
      <c r="J5036">
        <v>0</v>
      </c>
      <c r="K5036">
        <v>0</v>
      </c>
      <c r="L5036">
        <v>0</v>
      </c>
      <c r="M5036">
        <v>0</v>
      </c>
    </row>
    <row r="5037" spans="2:13" x14ac:dyDescent="0.2">
      <c r="B5037">
        <v>0</v>
      </c>
      <c r="C5037">
        <v>0</v>
      </c>
      <c r="D5037">
        <v>0</v>
      </c>
      <c r="E5037">
        <v>0</v>
      </c>
      <c r="F5037">
        <v>0</v>
      </c>
      <c r="G5037">
        <v>44444444</v>
      </c>
      <c r="H5037">
        <v>0</v>
      </c>
      <c r="I5037">
        <v>0</v>
      </c>
      <c r="J5037">
        <v>0</v>
      </c>
      <c r="K5037">
        <v>0</v>
      </c>
      <c r="L5037">
        <v>0</v>
      </c>
      <c r="M5037">
        <v>0</v>
      </c>
    </row>
    <row r="5038" spans="2:13" x14ac:dyDescent="0.2">
      <c r="B5038">
        <v>0</v>
      </c>
      <c r="C5038">
        <v>0</v>
      </c>
      <c r="D5038">
        <v>0</v>
      </c>
      <c r="E5038">
        <v>0</v>
      </c>
      <c r="F5038">
        <v>0</v>
      </c>
      <c r="G5038">
        <v>44444444</v>
      </c>
      <c r="H5038">
        <v>0</v>
      </c>
      <c r="I5038">
        <v>0</v>
      </c>
      <c r="J5038">
        <v>0</v>
      </c>
      <c r="K5038">
        <v>0</v>
      </c>
      <c r="L5038">
        <v>0</v>
      </c>
      <c r="M5038">
        <v>0</v>
      </c>
    </row>
    <row r="5039" spans="2:13" x14ac:dyDescent="0.2">
      <c r="B5039">
        <v>0</v>
      </c>
      <c r="C5039">
        <v>0</v>
      </c>
      <c r="D5039">
        <v>0</v>
      </c>
      <c r="E5039">
        <v>0</v>
      </c>
      <c r="F5039">
        <v>0</v>
      </c>
      <c r="G5039">
        <v>44444444</v>
      </c>
      <c r="H5039">
        <v>0</v>
      </c>
      <c r="I5039">
        <v>0</v>
      </c>
      <c r="J5039">
        <v>0</v>
      </c>
      <c r="K5039">
        <v>0</v>
      </c>
      <c r="L5039">
        <v>0</v>
      </c>
      <c r="M5039">
        <v>0</v>
      </c>
    </row>
    <row r="5040" spans="2:13" x14ac:dyDescent="0.2">
      <c r="B5040">
        <v>0</v>
      </c>
      <c r="C5040">
        <v>0</v>
      </c>
      <c r="D5040">
        <v>0</v>
      </c>
      <c r="E5040">
        <v>0</v>
      </c>
      <c r="F5040">
        <v>0</v>
      </c>
      <c r="G5040">
        <v>44444444</v>
      </c>
      <c r="H5040">
        <v>0</v>
      </c>
      <c r="I5040">
        <v>0</v>
      </c>
      <c r="J5040">
        <v>0</v>
      </c>
      <c r="K5040">
        <v>0</v>
      </c>
      <c r="L5040">
        <v>0</v>
      </c>
      <c r="M5040">
        <v>0</v>
      </c>
    </row>
    <row r="5041" spans="2:13" x14ac:dyDescent="0.2">
      <c r="B5041">
        <v>0</v>
      </c>
      <c r="C5041">
        <v>0</v>
      </c>
      <c r="D5041">
        <v>0</v>
      </c>
      <c r="E5041">
        <v>0</v>
      </c>
      <c r="F5041">
        <v>0</v>
      </c>
      <c r="G5041">
        <v>44444444</v>
      </c>
      <c r="H5041">
        <v>0</v>
      </c>
      <c r="I5041">
        <v>0</v>
      </c>
      <c r="J5041">
        <v>0</v>
      </c>
      <c r="K5041">
        <v>0</v>
      </c>
      <c r="L5041">
        <v>0</v>
      </c>
      <c r="M5041">
        <v>0</v>
      </c>
    </row>
    <row r="5042" spans="2:13" x14ac:dyDescent="0.2">
      <c r="B5042">
        <v>0</v>
      </c>
      <c r="C5042">
        <v>0</v>
      </c>
      <c r="D5042">
        <v>0</v>
      </c>
      <c r="E5042">
        <v>0</v>
      </c>
      <c r="F5042">
        <v>0</v>
      </c>
      <c r="G5042">
        <v>44444444</v>
      </c>
      <c r="H5042">
        <v>0</v>
      </c>
      <c r="I5042">
        <v>0</v>
      </c>
      <c r="J5042">
        <v>0</v>
      </c>
      <c r="K5042">
        <v>0</v>
      </c>
      <c r="L5042">
        <v>0</v>
      </c>
      <c r="M5042">
        <v>0</v>
      </c>
    </row>
    <row r="5043" spans="2:13" x14ac:dyDescent="0.2">
      <c r="B5043">
        <v>0</v>
      </c>
      <c r="C5043">
        <v>0</v>
      </c>
      <c r="D5043">
        <v>0</v>
      </c>
      <c r="E5043">
        <v>0</v>
      </c>
      <c r="F5043">
        <v>0</v>
      </c>
      <c r="G5043">
        <v>44444444</v>
      </c>
      <c r="H5043">
        <v>0</v>
      </c>
      <c r="I5043">
        <v>0</v>
      </c>
      <c r="J5043">
        <v>0</v>
      </c>
      <c r="K5043">
        <v>0</v>
      </c>
      <c r="L5043">
        <v>0</v>
      </c>
      <c r="M5043">
        <v>0</v>
      </c>
    </row>
    <row r="5044" spans="2:13" x14ac:dyDescent="0.2">
      <c r="B5044">
        <v>0</v>
      </c>
      <c r="C5044">
        <v>0</v>
      </c>
      <c r="D5044">
        <v>0</v>
      </c>
      <c r="E5044">
        <v>0</v>
      </c>
      <c r="F5044">
        <v>0</v>
      </c>
      <c r="G5044">
        <v>44444444</v>
      </c>
      <c r="H5044">
        <v>0</v>
      </c>
      <c r="I5044">
        <v>0</v>
      </c>
      <c r="J5044">
        <v>0</v>
      </c>
      <c r="K5044">
        <v>0</v>
      </c>
      <c r="L5044">
        <v>0</v>
      </c>
      <c r="M5044">
        <v>0</v>
      </c>
    </row>
    <row r="5045" spans="2:13" x14ac:dyDescent="0.2">
      <c r="B5045">
        <v>0</v>
      </c>
      <c r="C5045">
        <v>0</v>
      </c>
      <c r="D5045">
        <v>0</v>
      </c>
      <c r="E5045">
        <v>0</v>
      </c>
      <c r="F5045">
        <v>0</v>
      </c>
      <c r="G5045">
        <v>44444444</v>
      </c>
      <c r="H5045">
        <v>0</v>
      </c>
      <c r="I5045">
        <v>0</v>
      </c>
      <c r="J5045">
        <v>0</v>
      </c>
      <c r="K5045">
        <v>0</v>
      </c>
      <c r="L5045">
        <v>0</v>
      </c>
      <c r="M5045">
        <v>0</v>
      </c>
    </row>
    <row r="5046" spans="2:13" x14ac:dyDescent="0.2">
      <c r="B5046">
        <v>0</v>
      </c>
      <c r="C5046">
        <v>0</v>
      </c>
      <c r="D5046">
        <v>0</v>
      </c>
      <c r="E5046">
        <v>0</v>
      </c>
      <c r="F5046">
        <v>0</v>
      </c>
      <c r="G5046">
        <v>44444444</v>
      </c>
      <c r="H5046">
        <v>0</v>
      </c>
      <c r="I5046">
        <v>0</v>
      </c>
      <c r="J5046">
        <v>0</v>
      </c>
      <c r="K5046">
        <v>0</v>
      </c>
      <c r="L5046">
        <v>0</v>
      </c>
      <c r="M5046">
        <v>0</v>
      </c>
    </row>
    <row r="5047" spans="2:13" x14ac:dyDescent="0.2">
      <c r="B5047">
        <v>0</v>
      </c>
      <c r="C5047">
        <v>0</v>
      </c>
      <c r="D5047">
        <v>0</v>
      </c>
      <c r="E5047">
        <v>0</v>
      </c>
      <c r="F5047">
        <v>0</v>
      </c>
      <c r="G5047">
        <v>44444444</v>
      </c>
      <c r="H5047">
        <v>0</v>
      </c>
      <c r="I5047">
        <v>0</v>
      </c>
      <c r="J5047">
        <v>0</v>
      </c>
      <c r="K5047">
        <v>0</v>
      </c>
      <c r="L5047">
        <v>0</v>
      </c>
      <c r="M5047">
        <v>0</v>
      </c>
    </row>
    <row r="5048" spans="2:13" x14ac:dyDescent="0.2">
      <c r="B5048">
        <v>0</v>
      </c>
      <c r="C5048">
        <v>0</v>
      </c>
      <c r="D5048">
        <v>0</v>
      </c>
      <c r="E5048">
        <v>0</v>
      </c>
      <c r="F5048">
        <v>0</v>
      </c>
      <c r="G5048">
        <v>44444444</v>
      </c>
      <c r="H5048">
        <v>0</v>
      </c>
      <c r="I5048">
        <v>0</v>
      </c>
      <c r="J5048">
        <v>0</v>
      </c>
      <c r="K5048">
        <v>0</v>
      </c>
      <c r="L5048">
        <v>0</v>
      </c>
      <c r="M5048">
        <v>0</v>
      </c>
    </row>
    <row r="5049" spans="2:13" x14ac:dyDescent="0.2">
      <c r="B5049">
        <v>0</v>
      </c>
      <c r="C5049">
        <v>0</v>
      </c>
      <c r="D5049">
        <v>0</v>
      </c>
      <c r="E5049">
        <v>0</v>
      </c>
      <c r="F5049">
        <v>0</v>
      </c>
      <c r="G5049">
        <v>44444444</v>
      </c>
      <c r="H5049">
        <v>0</v>
      </c>
      <c r="I5049">
        <v>0</v>
      </c>
      <c r="J5049">
        <v>0</v>
      </c>
      <c r="K5049">
        <v>0</v>
      </c>
      <c r="L5049">
        <v>0</v>
      </c>
      <c r="M5049">
        <v>0</v>
      </c>
    </row>
    <row r="5050" spans="2:13" x14ac:dyDescent="0.2">
      <c r="B5050">
        <v>0</v>
      </c>
      <c r="C5050">
        <v>0</v>
      </c>
      <c r="D5050">
        <v>0</v>
      </c>
      <c r="E5050">
        <v>0</v>
      </c>
      <c r="F5050">
        <v>0</v>
      </c>
      <c r="G5050">
        <v>44444444</v>
      </c>
      <c r="H5050">
        <v>0</v>
      </c>
      <c r="I5050">
        <v>0</v>
      </c>
      <c r="J5050">
        <v>0</v>
      </c>
      <c r="K5050">
        <v>0</v>
      </c>
      <c r="L5050">
        <v>0</v>
      </c>
      <c r="M5050">
        <v>0</v>
      </c>
    </row>
    <row r="5051" spans="2:13" x14ac:dyDescent="0.2">
      <c r="B5051">
        <v>0</v>
      </c>
      <c r="C5051">
        <v>0</v>
      </c>
      <c r="D5051">
        <v>0</v>
      </c>
      <c r="E5051">
        <v>0</v>
      </c>
      <c r="F5051">
        <v>0</v>
      </c>
      <c r="G5051">
        <v>44444444</v>
      </c>
      <c r="H5051">
        <v>0</v>
      </c>
      <c r="I5051">
        <v>0</v>
      </c>
      <c r="J5051">
        <v>0</v>
      </c>
      <c r="K5051">
        <v>0</v>
      </c>
      <c r="L5051">
        <v>0</v>
      </c>
      <c r="M5051">
        <v>0</v>
      </c>
    </row>
    <row r="5052" spans="2:13" x14ac:dyDescent="0.2">
      <c r="B5052">
        <v>0</v>
      </c>
      <c r="C5052">
        <v>0</v>
      </c>
      <c r="D5052">
        <v>0</v>
      </c>
      <c r="E5052">
        <v>0</v>
      </c>
      <c r="F5052">
        <v>0</v>
      </c>
      <c r="G5052">
        <v>44444444</v>
      </c>
      <c r="H5052">
        <v>0</v>
      </c>
      <c r="I5052">
        <v>0</v>
      </c>
      <c r="J5052">
        <v>0</v>
      </c>
      <c r="K5052">
        <v>0</v>
      </c>
      <c r="L5052">
        <v>0</v>
      </c>
      <c r="M5052">
        <v>0</v>
      </c>
    </row>
    <row r="5053" spans="2:13" x14ac:dyDescent="0.2">
      <c r="B5053">
        <v>0</v>
      </c>
      <c r="C5053">
        <v>0</v>
      </c>
      <c r="D5053">
        <v>0</v>
      </c>
      <c r="E5053">
        <v>0</v>
      </c>
      <c r="F5053">
        <v>0</v>
      </c>
      <c r="G5053">
        <v>44444444</v>
      </c>
      <c r="H5053">
        <v>0</v>
      </c>
      <c r="I5053">
        <v>0</v>
      </c>
      <c r="J5053">
        <v>0</v>
      </c>
      <c r="K5053">
        <v>0</v>
      </c>
      <c r="L5053">
        <v>0</v>
      </c>
      <c r="M5053">
        <v>0</v>
      </c>
    </row>
    <row r="5054" spans="2:13" x14ac:dyDescent="0.2">
      <c r="B5054">
        <v>0</v>
      </c>
      <c r="C5054">
        <v>0</v>
      </c>
      <c r="D5054">
        <v>0</v>
      </c>
      <c r="E5054">
        <v>0</v>
      </c>
      <c r="F5054">
        <v>0</v>
      </c>
      <c r="G5054">
        <v>44444444</v>
      </c>
      <c r="H5054">
        <v>0</v>
      </c>
      <c r="I5054">
        <v>0</v>
      </c>
      <c r="J5054">
        <v>0</v>
      </c>
      <c r="K5054">
        <v>0</v>
      </c>
      <c r="L5054">
        <v>0</v>
      </c>
      <c r="M5054">
        <v>0</v>
      </c>
    </row>
    <row r="5055" spans="2:13" x14ac:dyDescent="0.2">
      <c r="B5055">
        <v>0</v>
      </c>
      <c r="C5055">
        <v>0</v>
      </c>
      <c r="D5055">
        <v>0</v>
      </c>
      <c r="E5055">
        <v>0</v>
      </c>
      <c r="F5055">
        <v>0</v>
      </c>
      <c r="G5055">
        <v>44444444</v>
      </c>
      <c r="H5055">
        <v>0</v>
      </c>
      <c r="I5055">
        <v>0</v>
      </c>
      <c r="J5055">
        <v>0</v>
      </c>
      <c r="K5055">
        <v>0</v>
      </c>
      <c r="L5055">
        <v>0</v>
      </c>
      <c r="M5055">
        <v>0</v>
      </c>
    </row>
    <row r="5056" spans="2:13" x14ac:dyDescent="0.2">
      <c r="B5056">
        <v>0</v>
      </c>
      <c r="C5056">
        <v>0</v>
      </c>
      <c r="D5056">
        <v>0</v>
      </c>
      <c r="E5056">
        <v>0</v>
      </c>
      <c r="F5056">
        <v>0</v>
      </c>
      <c r="G5056">
        <v>44444444</v>
      </c>
      <c r="H5056">
        <v>0</v>
      </c>
      <c r="I5056">
        <v>0</v>
      </c>
      <c r="J5056">
        <v>0</v>
      </c>
      <c r="K5056">
        <v>0</v>
      </c>
      <c r="L5056">
        <v>0</v>
      </c>
      <c r="M5056">
        <v>0</v>
      </c>
    </row>
    <row r="5057" spans="2:13" x14ac:dyDescent="0.2">
      <c r="B5057">
        <v>0</v>
      </c>
      <c r="C5057">
        <v>0</v>
      </c>
      <c r="D5057">
        <v>0</v>
      </c>
      <c r="E5057">
        <v>0</v>
      </c>
      <c r="F5057">
        <v>0</v>
      </c>
      <c r="G5057">
        <v>44444444</v>
      </c>
      <c r="H5057">
        <v>0</v>
      </c>
      <c r="I5057">
        <v>0</v>
      </c>
      <c r="J5057">
        <v>0</v>
      </c>
      <c r="K5057">
        <v>0</v>
      </c>
      <c r="L5057">
        <v>0</v>
      </c>
      <c r="M5057">
        <v>0</v>
      </c>
    </row>
    <row r="5058" spans="2:13" x14ac:dyDescent="0.2">
      <c r="B5058">
        <v>0</v>
      </c>
      <c r="C5058">
        <v>0</v>
      </c>
      <c r="D5058">
        <v>0</v>
      </c>
      <c r="E5058">
        <v>0</v>
      </c>
      <c r="F5058">
        <v>0</v>
      </c>
      <c r="G5058">
        <v>44444444</v>
      </c>
      <c r="H5058">
        <v>0</v>
      </c>
      <c r="I5058">
        <v>0</v>
      </c>
      <c r="J5058">
        <v>0</v>
      </c>
      <c r="K5058">
        <v>0</v>
      </c>
      <c r="L5058">
        <v>0</v>
      </c>
      <c r="M5058">
        <v>0</v>
      </c>
    </row>
    <row r="5059" spans="2:13" x14ac:dyDescent="0.2">
      <c r="B5059">
        <v>0</v>
      </c>
      <c r="C5059">
        <v>0</v>
      </c>
      <c r="D5059">
        <v>0</v>
      </c>
      <c r="E5059">
        <v>0</v>
      </c>
      <c r="F5059">
        <v>0</v>
      </c>
      <c r="G5059">
        <v>44444444</v>
      </c>
      <c r="H5059">
        <v>0</v>
      </c>
      <c r="I5059">
        <v>0</v>
      </c>
      <c r="J5059">
        <v>0</v>
      </c>
      <c r="K5059">
        <v>0</v>
      </c>
      <c r="L5059">
        <v>0</v>
      </c>
      <c r="M5059">
        <v>0</v>
      </c>
    </row>
    <row r="5060" spans="2:13" x14ac:dyDescent="0.2">
      <c r="B5060">
        <v>0</v>
      </c>
      <c r="C5060">
        <v>0</v>
      </c>
      <c r="D5060">
        <v>0</v>
      </c>
      <c r="E5060">
        <v>0</v>
      </c>
      <c r="F5060">
        <v>0</v>
      </c>
      <c r="G5060">
        <v>44444444</v>
      </c>
      <c r="H5060">
        <v>0</v>
      </c>
      <c r="I5060">
        <v>0</v>
      </c>
      <c r="J5060">
        <v>0</v>
      </c>
      <c r="K5060">
        <v>0</v>
      </c>
      <c r="L5060">
        <v>0</v>
      </c>
      <c r="M5060">
        <v>0</v>
      </c>
    </row>
    <row r="5061" spans="2:13" x14ac:dyDescent="0.2">
      <c r="B5061">
        <v>0</v>
      </c>
      <c r="C5061">
        <v>0</v>
      </c>
      <c r="D5061">
        <v>0</v>
      </c>
      <c r="E5061">
        <v>0</v>
      </c>
      <c r="F5061">
        <v>0</v>
      </c>
      <c r="G5061">
        <v>44444444</v>
      </c>
      <c r="H5061">
        <v>0</v>
      </c>
      <c r="I5061">
        <v>0</v>
      </c>
      <c r="J5061">
        <v>0</v>
      </c>
      <c r="K5061">
        <v>0</v>
      </c>
      <c r="L5061">
        <v>0</v>
      </c>
      <c r="M5061">
        <v>0</v>
      </c>
    </row>
    <row r="5062" spans="2:13" x14ac:dyDescent="0.2">
      <c r="B5062">
        <v>0</v>
      </c>
      <c r="C5062">
        <v>0</v>
      </c>
      <c r="D5062">
        <v>0</v>
      </c>
      <c r="E5062">
        <v>0</v>
      </c>
      <c r="F5062">
        <v>0</v>
      </c>
      <c r="G5062">
        <v>44444444</v>
      </c>
      <c r="H5062">
        <v>0</v>
      </c>
      <c r="I5062">
        <v>0</v>
      </c>
      <c r="J5062">
        <v>0</v>
      </c>
      <c r="K5062">
        <v>0</v>
      </c>
      <c r="L5062">
        <v>0</v>
      </c>
      <c r="M5062">
        <v>0</v>
      </c>
    </row>
    <row r="5063" spans="2:13" x14ac:dyDescent="0.2">
      <c r="B5063">
        <v>0</v>
      </c>
      <c r="C5063">
        <v>0</v>
      </c>
      <c r="D5063">
        <v>0</v>
      </c>
      <c r="E5063">
        <v>0</v>
      </c>
      <c r="F5063">
        <v>0</v>
      </c>
      <c r="G5063">
        <v>44444444</v>
      </c>
      <c r="H5063">
        <v>0</v>
      </c>
      <c r="I5063">
        <v>0</v>
      </c>
      <c r="J5063">
        <v>0</v>
      </c>
      <c r="K5063">
        <v>0</v>
      </c>
      <c r="L5063">
        <v>0</v>
      </c>
      <c r="M5063">
        <v>0</v>
      </c>
    </row>
    <row r="5064" spans="2:13" x14ac:dyDescent="0.2">
      <c r="B5064">
        <v>0</v>
      </c>
      <c r="C5064">
        <v>0</v>
      </c>
      <c r="D5064">
        <v>0</v>
      </c>
      <c r="E5064">
        <v>0</v>
      </c>
      <c r="F5064">
        <v>0</v>
      </c>
      <c r="G5064">
        <v>44444444</v>
      </c>
      <c r="H5064">
        <v>0</v>
      </c>
      <c r="I5064">
        <v>0</v>
      </c>
      <c r="J5064">
        <v>0</v>
      </c>
      <c r="K5064">
        <v>0</v>
      </c>
      <c r="L5064">
        <v>0</v>
      </c>
      <c r="M5064">
        <v>0</v>
      </c>
    </row>
    <row r="5065" spans="2:13" x14ac:dyDescent="0.2">
      <c r="B5065">
        <v>0</v>
      </c>
      <c r="C5065">
        <v>0</v>
      </c>
      <c r="D5065">
        <v>0</v>
      </c>
      <c r="E5065">
        <v>0</v>
      </c>
      <c r="F5065">
        <v>0</v>
      </c>
      <c r="G5065">
        <v>44444444</v>
      </c>
      <c r="H5065">
        <v>0</v>
      </c>
      <c r="I5065">
        <v>0</v>
      </c>
      <c r="J5065">
        <v>0</v>
      </c>
      <c r="K5065">
        <v>0</v>
      </c>
      <c r="L5065">
        <v>0</v>
      </c>
      <c r="M5065">
        <v>0</v>
      </c>
    </row>
    <row r="5066" spans="2:13" x14ac:dyDescent="0.2">
      <c r="B5066">
        <v>0</v>
      </c>
      <c r="C5066">
        <v>0</v>
      </c>
      <c r="D5066">
        <v>0</v>
      </c>
      <c r="E5066">
        <v>0</v>
      </c>
      <c r="F5066">
        <v>0</v>
      </c>
      <c r="G5066">
        <v>44444444</v>
      </c>
      <c r="H5066">
        <v>0</v>
      </c>
      <c r="I5066">
        <v>0</v>
      </c>
      <c r="J5066">
        <v>0</v>
      </c>
      <c r="K5066">
        <v>0</v>
      </c>
      <c r="L5066">
        <v>0</v>
      </c>
      <c r="M5066">
        <v>0</v>
      </c>
    </row>
    <row r="5067" spans="2:13" x14ac:dyDescent="0.2">
      <c r="B5067">
        <v>0</v>
      </c>
      <c r="C5067">
        <v>0</v>
      </c>
      <c r="D5067">
        <v>0</v>
      </c>
      <c r="E5067">
        <v>0</v>
      </c>
      <c r="F5067">
        <v>0</v>
      </c>
      <c r="G5067">
        <v>44444444</v>
      </c>
      <c r="H5067">
        <v>0</v>
      </c>
      <c r="I5067">
        <v>0</v>
      </c>
      <c r="J5067">
        <v>0</v>
      </c>
      <c r="K5067">
        <v>0</v>
      </c>
      <c r="L5067">
        <v>0</v>
      </c>
      <c r="M5067">
        <v>0</v>
      </c>
    </row>
    <row r="5068" spans="2:13" x14ac:dyDescent="0.2">
      <c r="B5068">
        <v>0</v>
      </c>
      <c r="C5068">
        <v>0</v>
      </c>
      <c r="D5068">
        <v>0</v>
      </c>
      <c r="E5068">
        <v>0</v>
      </c>
      <c r="F5068">
        <v>0</v>
      </c>
      <c r="G5068">
        <v>44444444</v>
      </c>
      <c r="H5068">
        <v>0</v>
      </c>
      <c r="I5068">
        <v>0</v>
      </c>
      <c r="J5068">
        <v>0</v>
      </c>
      <c r="K5068">
        <v>0</v>
      </c>
      <c r="L5068">
        <v>0</v>
      </c>
      <c r="M5068">
        <v>0</v>
      </c>
    </row>
    <row r="5069" spans="2:13" x14ac:dyDescent="0.2">
      <c r="B5069">
        <v>0</v>
      </c>
      <c r="C5069">
        <v>0</v>
      </c>
      <c r="D5069">
        <v>0</v>
      </c>
      <c r="E5069">
        <v>0</v>
      </c>
      <c r="F5069">
        <v>0</v>
      </c>
      <c r="G5069">
        <v>44444444</v>
      </c>
      <c r="H5069">
        <v>0</v>
      </c>
      <c r="I5069">
        <v>0</v>
      </c>
      <c r="J5069">
        <v>0</v>
      </c>
      <c r="K5069">
        <v>0</v>
      </c>
      <c r="L5069">
        <v>0</v>
      </c>
      <c r="M5069">
        <v>0</v>
      </c>
    </row>
    <row r="5070" spans="2:13" x14ac:dyDescent="0.2">
      <c r="B5070">
        <v>0</v>
      </c>
      <c r="C5070">
        <v>0</v>
      </c>
      <c r="D5070">
        <v>0</v>
      </c>
      <c r="E5070">
        <v>0</v>
      </c>
      <c r="F5070">
        <v>0</v>
      </c>
      <c r="G5070">
        <v>44444444</v>
      </c>
      <c r="H5070">
        <v>0</v>
      </c>
      <c r="I5070">
        <v>0</v>
      </c>
      <c r="J5070">
        <v>0</v>
      </c>
      <c r="K5070">
        <v>0</v>
      </c>
      <c r="L5070">
        <v>0</v>
      </c>
      <c r="M5070">
        <v>0</v>
      </c>
    </row>
    <row r="5071" spans="2:13" x14ac:dyDescent="0.2">
      <c r="B5071">
        <v>0</v>
      </c>
      <c r="C5071">
        <v>0</v>
      </c>
      <c r="D5071">
        <v>0</v>
      </c>
      <c r="E5071">
        <v>0</v>
      </c>
      <c r="F5071">
        <v>0</v>
      </c>
      <c r="G5071">
        <v>44444444</v>
      </c>
      <c r="H5071">
        <v>0</v>
      </c>
      <c r="I5071">
        <v>0</v>
      </c>
      <c r="J5071">
        <v>0</v>
      </c>
      <c r="K5071">
        <v>0</v>
      </c>
      <c r="L5071">
        <v>0</v>
      </c>
      <c r="M5071">
        <v>0</v>
      </c>
    </row>
    <row r="5072" spans="2:13" x14ac:dyDescent="0.2">
      <c r="B5072">
        <v>0</v>
      </c>
      <c r="C5072">
        <v>0</v>
      </c>
      <c r="D5072">
        <v>0</v>
      </c>
      <c r="E5072">
        <v>0</v>
      </c>
      <c r="F5072">
        <v>0</v>
      </c>
      <c r="G5072">
        <v>44444444</v>
      </c>
      <c r="H5072">
        <v>0</v>
      </c>
      <c r="I5072">
        <v>0</v>
      </c>
      <c r="J5072">
        <v>0</v>
      </c>
      <c r="K5072">
        <v>0</v>
      </c>
      <c r="L5072">
        <v>0</v>
      </c>
      <c r="M5072">
        <v>0</v>
      </c>
    </row>
    <row r="5073" spans="2:13" x14ac:dyDescent="0.2">
      <c r="B5073">
        <v>0</v>
      </c>
      <c r="C5073">
        <v>0</v>
      </c>
      <c r="D5073">
        <v>0</v>
      </c>
      <c r="E5073">
        <v>0</v>
      </c>
      <c r="F5073">
        <v>0</v>
      </c>
      <c r="G5073">
        <v>44444444</v>
      </c>
      <c r="H5073">
        <v>0</v>
      </c>
      <c r="I5073">
        <v>0</v>
      </c>
      <c r="J5073">
        <v>0</v>
      </c>
      <c r="K5073">
        <v>0</v>
      </c>
      <c r="L5073">
        <v>0</v>
      </c>
      <c r="M5073">
        <v>0</v>
      </c>
    </row>
    <row r="5074" spans="2:13" x14ac:dyDescent="0.2">
      <c r="B5074">
        <v>0</v>
      </c>
      <c r="C5074">
        <v>0</v>
      </c>
      <c r="D5074">
        <v>0</v>
      </c>
      <c r="E5074">
        <v>0</v>
      </c>
      <c r="F5074">
        <v>0</v>
      </c>
      <c r="G5074">
        <v>44444444</v>
      </c>
      <c r="H5074">
        <v>0</v>
      </c>
      <c r="I5074">
        <v>0</v>
      </c>
      <c r="J5074">
        <v>0</v>
      </c>
      <c r="K5074">
        <v>0</v>
      </c>
      <c r="L5074">
        <v>0</v>
      </c>
      <c r="M5074">
        <v>0</v>
      </c>
    </row>
    <row r="5075" spans="2:13" x14ac:dyDescent="0.2">
      <c r="B5075">
        <v>0</v>
      </c>
      <c r="C5075">
        <v>0</v>
      </c>
      <c r="D5075">
        <v>0</v>
      </c>
      <c r="E5075">
        <v>0</v>
      </c>
      <c r="F5075">
        <v>0</v>
      </c>
      <c r="G5075">
        <v>44444444</v>
      </c>
      <c r="H5075">
        <v>0</v>
      </c>
      <c r="I5075">
        <v>0</v>
      </c>
      <c r="J5075">
        <v>0</v>
      </c>
      <c r="K5075">
        <v>0</v>
      </c>
      <c r="L5075">
        <v>0</v>
      </c>
      <c r="M5075">
        <v>0</v>
      </c>
    </row>
    <row r="5076" spans="2:13" x14ac:dyDescent="0.2">
      <c r="B5076">
        <v>0</v>
      </c>
      <c r="C5076">
        <v>0</v>
      </c>
      <c r="D5076">
        <v>0</v>
      </c>
      <c r="E5076">
        <v>0</v>
      </c>
      <c r="F5076">
        <v>0</v>
      </c>
      <c r="G5076">
        <v>44444444</v>
      </c>
      <c r="H5076">
        <v>0</v>
      </c>
      <c r="I5076">
        <v>0</v>
      </c>
      <c r="J5076">
        <v>0</v>
      </c>
      <c r="K5076">
        <v>0</v>
      </c>
      <c r="L5076">
        <v>0</v>
      </c>
      <c r="M5076">
        <v>0</v>
      </c>
    </row>
    <row r="5077" spans="2:13" x14ac:dyDescent="0.2">
      <c r="B5077">
        <v>0</v>
      </c>
      <c r="C5077">
        <v>0</v>
      </c>
      <c r="D5077">
        <v>0</v>
      </c>
      <c r="E5077">
        <v>0</v>
      </c>
      <c r="F5077">
        <v>0</v>
      </c>
      <c r="G5077">
        <v>44444444</v>
      </c>
      <c r="H5077">
        <v>0</v>
      </c>
      <c r="I5077">
        <v>0</v>
      </c>
      <c r="J5077">
        <v>0</v>
      </c>
      <c r="K5077">
        <v>0</v>
      </c>
      <c r="L5077">
        <v>0</v>
      </c>
      <c r="M5077">
        <v>0</v>
      </c>
    </row>
    <row r="5078" spans="2:13" x14ac:dyDescent="0.2">
      <c r="B5078">
        <v>0</v>
      </c>
      <c r="C5078">
        <v>0</v>
      </c>
      <c r="D5078">
        <v>0</v>
      </c>
      <c r="E5078">
        <v>0</v>
      </c>
      <c r="F5078">
        <v>0</v>
      </c>
      <c r="G5078">
        <v>44444444</v>
      </c>
      <c r="H5078">
        <v>0</v>
      </c>
      <c r="I5078">
        <v>0</v>
      </c>
      <c r="J5078">
        <v>0</v>
      </c>
      <c r="K5078">
        <v>0</v>
      </c>
      <c r="L5078">
        <v>0</v>
      </c>
      <c r="M5078">
        <v>0</v>
      </c>
    </row>
    <row r="5079" spans="2:13" x14ac:dyDescent="0.2">
      <c r="B5079">
        <v>0</v>
      </c>
      <c r="C5079">
        <v>0</v>
      </c>
      <c r="D5079">
        <v>0</v>
      </c>
      <c r="E5079">
        <v>0</v>
      </c>
      <c r="F5079">
        <v>0</v>
      </c>
      <c r="G5079">
        <v>44444444</v>
      </c>
      <c r="H5079">
        <v>0</v>
      </c>
      <c r="I5079">
        <v>0</v>
      </c>
      <c r="J5079">
        <v>0</v>
      </c>
      <c r="K5079">
        <v>0</v>
      </c>
      <c r="L5079">
        <v>0</v>
      </c>
      <c r="M5079">
        <v>0</v>
      </c>
    </row>
    <row r="5080" spans="2:13" x14ac:dyDescent="0.2">
      <c r="B5080">
        <v>0</v>
      </c>
      <c r="C5080">
        <v>0</v>
      </c>
      <c r="D5080">
        <v>0</v>
      </c>
      <c r="E5080">
        <v>0</v>
      </c>
      <c r="F5080">
        <v>0</v>
      </c>
      <c r="G5080">
        <v>44444444</v>
      </c>
      <c r="H5080">
        <v>0</v>
      </c>
      <c r="I5080">
        <v>0</v>
      </c>
      <c r="J5080">
        <v>0</v>
      </c>
      <c r="K5080">
        <v>0</v>
      </c>
      <c r="L5080">
        <v>0</v>
      </c>
      <c r="M5080">
        <v>0</v>
      </c>
    </row>
    <row r="5081" spans="2:13" x14ac:dyDescent="0.2">
      <c r="B5081">
        <v>0</v>
      </c>
      <c r="C5081">
        <v>0</v>
      </c>
      <c r="D5081">
        <v>0</v>
      </c>
      <c r="E5081">
        <v>0</v>
      </c>
      <c r="F5081">
        <v>0</v>
      </c>
      <c r="G5081">
        <v>44444444</v>
      </c>
      <c r="H5081">
        <v>0</v>
      </c>
      <c r="I5081">
        <v>0</v>
      </c>
      <c r="J5081">
        <v>0</v>
      </c>
      <c r="K5081">
        <v>0</v>
      </c>
      <c r="L5081">
        <v>0</v>
      </c>
      <c r="M5081">
        <v>0</v>
      </c>
    </row>
    <row r="5082" spans="2:13" x14ac:dyDescent="0.2">
      <c r="B5082">
        <v>0</v>
      </c>
      <c r="C5082">
        <v>0</v>
      </c>
      <c r="D5082">
        <v>0</v>
      </c>
      <c r="E5082">
        <v>0</v>
      </c>
      <c r="F5082">
        <v>0</v>
      </c>
      <c r="G5082">
        <v>44444444</v>
      </c>
      <c r="H5082">
        <v>0</v>
      </c>
      <c r="I5082">
        <v>0</v>
      </c>
      <c r="J5082">
        <v>0</v>
      </c>
      <c r="K5082">
        <v>0</v>
      </c>
      <c r="L5082">
        <v>0</v>
      </c>
      <c r="M5082">
        <v>0</v>
      </c>
    </row>
    <row r="5083" spans="2:13" x14ac:dyDescent="0.2">
      <c r="B5083">
        <v>0</v>
      </c>
      <c r="C5083">
        <v>0</v>
      </c>
      <c r="D5083">
        <v>0</v>
      </c>
      <c r="E5083">
        <v>0</v>
      </c>
      <c r="F5083">
        <v>0</v>
      </c>
      <c r="G5083">
        <v>44444444</v>
      </c>
      <c r="H5083">
        <v>0</v>
      </c>
      <c r="I5083">
        <v>0</v>
      </c>
      <c r="J5083">
        <v>0</v>
      </c>
      <c r="K5083">
        <v>0</v>
      </c>
      <c r="L5083">
        <v>0</v>
      </c>
      <c r="M5083">
        <v>0</v>
      </c>
    </row>
    <row r="5084" spans="2:13" x14ac:dyDescent="0.2">
      <c r="B5084">
        <v>0</v>
      </c>
      <c r="C5084">
        <v>0</v>
      </c>
      <c r="D5084">
        <v>0</v>
      </c>
      <c r="E5084">
        <v>0</v>
      </c>
      <c r="F5084">
        <v>0</v>
      </c>
      <c r="G5084">
        <v>44444444</v>
      </c>
      <c r="H5084">
        <v>0</v>
      </c>
      <c r="I5084">
        <v>0</v>
      </c>
      <c r="J5084">
        <v>0</v>
      </c>
      <c r="K5084">
        <v>0</v>
      </c>
      <c r="L5084">
        <v>0</v>
      </c>
      <c r="M5084">
        <v>0</v>
      </c>
    </row>
    <row r="5085" spans="2:13" x14ac:dyDescent="0.2">
      <c r="B5085">
        <v>0</v>
      </c>
      <c r="C5085">
        <v>0</v>
      </c>
      <c r="D5085">
        <v>0</v>
      </c>
      <c r="E5085">
        <v>0</v>
      </c>
      <c r="F5085">
        <v>0</v>
      </c>
      <c r="G5085">
        <v>44444444</v>
      </c>
      <c r="H5085">
        <v>0</v>
      </c>
      <c r="I5085">
        <v>0</v>
      </c>
      <c r="J5085">
        <v>0</v>
      </c>
      <c r="K5085">
        <v>0</v>
      </c>
      <c r="L5085">
        <v>0</v>
      </c>
      <c r="M5085">
        <v>0</v>
      </c>
    </row>
    <row r="5086" spans="2:13" x14ac:dyDescent="0.2">
      <c r="B5086">
        <v>0</v>
      </c>
      <c r="C5086">
        <v>0</v>
      </c>
      <c r="D5086">
        <v>0</v>
      </c>
      <c r="E5086">
        <v>0</v>
      </c>
      <c r="F5086">
        <v>0</v>
      </c>
      <c r="G5086">
        <v>44444444</v>
      </c>
      <c r="H5086">
        <v>0</v>
      </c>
      <c r="I5086">
        <v>0</v>
      </c>
      <c r="J5086">
        <v>0</v>
      </c>
      <c r="K5086">
        <v>0</v>
      </c>
      <c r="L5086">
        <v>0</v>
      </c>
      <c r="M5086">
        <v>0</v>
      </c>
    </row>
    <row r="5087" spans="2:13" x14ac:dyDescent="0.2">
      <c r="B5087">
        <v>0</v>
      </c>
      <c r="C5087">
        <v>0</v>
      </c>
      <c r="D5087">
        <v>0</v>
      </c>
      <c r="E5087">
        <v>0</v>
      </c>
      <c r="F5087">
        <v>0</v>
      </c>
      <c r="G5087">
        <v>44444444</v>
      </c>
      <c r="H5087">
        <v>0</v>
      </c>
      <c r="I5087">
        <v>0</v>
      </c>
      <c r="J5087">
        <v>0</v>
      </c>
      <c r="K5087">
        <v>0</v>
      </c>
      <c r="L5087">
        <v>0</v>
      </c>
      <c r="M5087">
        <v>0</v>
      </c>
    </row>
    <row r="5088" spans="2:13" x14ac:dyDescent="0.2">
      <c r="B5088">
        <v>0</v>
      </c>
      <c r="C5088">
        <v>0</v>
      </c>
      <c r="D5088">
        <v>0</v>
      </c>
      <c r="E5088">
        <v>0</v>
      </c>
      <c r="F5088">
        <v>0</v>
      </c>
      <c r="G5088">
        <v>44444444</v>
      </c>
      <c r="H5088">
        <v>0</v>
      </c>
      <c r="I5088">
        <v>0</v>
      </c>
      <c r="J5088">
        <v>0</v>
      </c>
      <c r="K5088">
        <v>0</v>
      </c>
      <c r="L5088">
        <v>0</v>
      </c>
      <c r="M5088">
        <v>0</v>
      </c>
    </row>
    <row r="5089" spans="2:13" x14ac:dyDescent="0.2">
      <c r="B5089">
        <v>0</v>
      </c>
      <c r="C5089">
        <v>0</v>
      </c>
      <c r="D5089">
        <v>0</v>
      </c>
      <c r="E5089">
        <v>0</v>
      </c>
      <c r="F5089">
        <v>0</v>
      </c>
      <c r="G5089">
        <v>44444444</v>
      </c>
      <c r="H5089">
        <v>0</v>
      </c>
      <c r="I5089">
        <v>0</v>
      </c>
      <c r="J5089">
        <v>0</v>
      </c>
      <c r="K5089">
        <v>0</v>
      </c>
      <c r="L5089">
        <v>0</v>
      </c>
      <c r="M5089">
        <v>0</v>
      </c>
    </row>
    <row r="5090" spans="2:13" x14ac:dyDescent="0.2">
      <c r="B5090">
        <v>0</v>
      </c>
      <c r="C5090">
        <v>0</v>
      </c>
      <c r="D5090">
        <v>0</v>
      </c>
      <c r="E5090">
        <v>0</v>
      </c>
      <c r="F5090">
        <v>0</v>
      </c>
      <c r="G5090">
        <v>44444444</v>
      </c>
      <c r="H5090">
        <v>0</v>
      </c>
      <c r="I5090">
        <v>0</v>
      </c>
      <c r="J5090">
        <v>0</v>
      </c>
      <c r="K5090">
        <v>0</v>
      </c>
      <c r="L5090">
        <v>0</v>
      </c>
      <c r="M5090">
        <v>0</v>
      </c>
    </row>
    <row r="5091" spans="2:13" x14ac:dyDescent="0.2">
      <c r="B5091">
        <v>0</v>
      </c>
      <c r="C5091">
        <v>0</v>
      </c>
      <c r="D5091">
        <v>0</v>
      </c>
      <c r="E5091">
        <v>0</v>
      </c>
      <c r="F5091">
        <v>0</v>
      </c>
      <c r="G5091">
        <v>44444444</v>
      </c>
      <c r="H5091">
        <v>0</v>
      </c>
      <c r="I5091">
        <v>0</v>
      </c>
      <c r="J5091">
        <v>0</v>
      </c>
      <c r="K5091">
        <v>0</v>
      </c>
      <c r="L5091">
        <v>0</v>
      </c>
      <c r="M5091">
        <v>0</v>
      </c>
    </row>
    <row r="5092" spans="2:13" x14ac:dyDescent="0.2">
      <c r="B5092">
        <v>0</v>
      </c>
      <c r="C5092">
        <v>0</v>
      </c>
      <c r="D5092">
        <v>0</v>
      </c>
      <c r="E5092">
        <v>0</v>
      </c>
      <c r="F5092">
        <v>0</v>
      </c>
      <c r="G5092">
        <v>44444444</v>
      </c>
      <c r="H5092">
        <v>0</v>
      </c>
      <c r="I5092">
        <v>0</v>
      </c>
      <c r="J5092">
        <v>0</v>
      </c>
      <c r="K5092">
        <v>0</v>
      </c>
      <c r="L5092">
        <v>0</v>
      </c>
      <c r="M5092">
        <v>0</v>
      </c>
    </row>
    <row r="5093" spans="2:13" x14ac:dyDescent="0.2">
      <c r="B5093">
        <v>0</v>
      </c>
      <c r="C5093">
        <v>0</v>
      </c>
      <c r="D5093">
        <v>0</v>
      </c>
      <c r="E5093">
        <v>0</v>
      </c>
      <c r="F5093">
        <v>0</v>
      </c>
      <c r="G5093">
        <v>44444444</v>
      </c>
      <c r="H5093">
        <v>0</v>
      </c>
      <c r="I5093">
        <v>0</v>
      </c>
      <c r="J5093">
        <v>0</v>
      </c>
      <c r="K5093">
        <v>0</v>
      </c>
      <c r="L5093">
        <v>0</v>
      </c>
      <c r="M5093">
        <v>0</v>
      </c>
    </row>
    <row r="5094" spans="2:13" x14ac:dyDescent="0.2">
      <c r="B5094">
        <v>0</v>
      </c>
      <c r="C5094">
        <v>0</v>
      </c>
      <c r="D5094">
        <v>0</v>
      </c>
      <c r="E5094">
        <v>0</v>
      </c>
      <c r="F5094">
        <v>0</v>
      </c>
      <c r="G5094">
        <v>44444444</v>
      </c>
      <c r="H5094">
        <v>0</v>
      </c>
      <c r="I5094">
        <v>0</v>
      </c>
      <c r="J5094">
        <v>0</v>
      </c>
      <c r="K5094">
        <v>0</v>
      </c>
      <c r="L5094">
        <v>0</v>
      </c>
      <c r="M5094">
        <v>0</v>
      </c>
    </row>
    <row r="5095" spans="2:13" x14ac:dyDescent="0.2">
      <c r="B5095">
        <v>0</v>
      </c>
      <c r="C5095">
        <v>0</v>
      </c>
      <c r="D5095">
        <v>0</v>
      </c>
      <c r="E5095">
        <v>0</v>
      </c>
      <c r="F5095">
        <v>0</v>
      </c>
      <c r="G5095">
        <v>44444444</v>
      </c>
      <c r="H5095">
        <v>0</v>
      </c>
      <c r="I5095">
        <v>0</v>
      </c>
      <c r="J5095">
        <v>0</v>
      </c>
      <c r="K5095">
        <v>0</v>
      </c>
      <c r="L5095">
        <v>0</v>
      </c>
      <c r="M5095">
        <v>0</v>
      </c>
    </row>
    <row r="5096" spans="2:13" x14ac:dyDescent="0.2">
      <c r="B5096">
        <v>0</v>
      </c>
      <c r="C5096">
        <v>0</v>
      </c>
      <c r="D5096">
        <v>0</v>
      </c>
      <c r="E5096">
        <v>0</v>
      </c>
      <c r="F5096">
        <v>0</v>
      </c>
      <c r="G5096">
        <v>44444444</v>
      </c>
      <c r="H5096">
        <v>0</v>
      </c>
      <c r="I5096">
        <v>0</v>
      </c>
      <c r="J5096">
        <v>0</v>
      </c>
      <c r="K5096">
        <v>0</v>
      </c>
      <c r="L5096">
        <v>0</v>
      </c>
      <c r="M5096">
        <v>0</v>
      </c>
    </row>
    <row r="5097" spans="2:13" x14ac:dyDescent="0.2">
      <c r="B5097">
        <v>0</v>
      </c>
      <c r="C5097">
        <v>0</v>
      </c>
      <c r="D5097">
        <v>0</v>
      </c>
      <c r="E5097">
        <v>0</v>
      </c>
      <c r="F5097">
        <v>0</v>
      </c>
      <c r="G5097">
        <v>44444444</v>
      </c>
      <c r="H5097">
        <v>0</v>
      </c>
      <c r="I5097">
        <v>0</v>
      </c>
      <c r="J5097">
        <v>0</v>
      </c>
      <c r="K5097">
        <v>0</v>
      </c>
      <c r="L5097">
        <v>0</v>
      </c>
      <c r="M5097">
        <v>0</v>
      </c>
    </row>
    <row r="5098" spans="2:13" x14ac:dyDescent="0.2">
      <c r="B5098">
        <v>0</v>
      </c>
      <c r="C5098">
        <v>0</v>
      </c>
      <c r="D5098">
        <v>0</v>
      </c>
      <c r="E5098">
        <v>0</v>
      </c>
      <c r="F5098">
        <v>0</v>
      </c>
      <c r="G5098">
        <v>44444444</v>
      </c>
      <c r="H5098">
        <v>0</v>
      </c>
      <c r="I5098">
        <v>0</v>
      </c>
      <c r="J5098">
        <v>0</v>
      </c>
      <c r="K5098">
        <v>0</v>
      </c>
      <c r="L5098">
        <v>0</v>
      </c>
      <c r="M5098">
        <v>0</v>
      </c>
    </row>
    <row r="5099" spans="2:13" x14ac:dyDescent="0.2">
      <c r="B5099">
        <v>0</v>
      </c>
      <c r="C5099">
        <v>0</v>
      </c>
      <c r="D5099">
        <v>0</v>
      </c>
      <c r="E5099">
        <v>0</v>
      </c>
      <c r="F5099">
        <v>0</v>
      </c>
      <c r="G5099">
        <v>44444444</v>
      </c>
      <c r="H5099">
        <v>0</v>
      </c>
      <c r="I5099">
        <v>0</v>
      </c>
      <c r="J5099">
        <v>0</v>
      </c>
      <c r="K5099">
        <v>0</v>
      </c>
      <c r="L5099">
        <v>0</v>
      </c>
      <c r="M5099">
        <v>0</v>
      </c>
    </row>
    <row r="5100" spans="2:13" x14ac:dyDescent="0.2">
      <c r="B5100">
        <v>0</v>
      </c>
      <c r="C5100">
        <v>0</v>
      </c>
      <c r="D5100">
        <v>0</v>
      </c>
      <c r="E5100">
        <v>0</v>
      </c>
      <c r="F5100">
        <v>0</v>
      </c>
      <c r="G5100">
        <v>44444444</v>
      </c>
      <c r="H5100">
        <v>0</v>
      </c>
      <c r="I5100">
        <v>0</v>
      </c>
      <c r="J5100">
        <v>0</v>
      </c>
      <c r="K5100">
        <v>0</v>
      </c>
      <c r="L5100">
        <v>0</v>
      </c>
      <c r="M5100">
        <v>0</v>
      </c>
    </row>
    <row r="5101" spans="2:13" x14ac:dyDescent="0.2">
      <c r="B5101">
        <v>0</v>
      </c>
      <c r="C5101">
        <v>0</v>
      </c>
      <c r="D5101">
        <v>0</v>
      </c>
      <c r="E5101">
        <v>0</v>
      </c>
      <c r="F5101">
        <v>0</v>
      </c>
      <c r="G5101">
        <v>44444444</v>
      </c>
      <c r="H5101">
        <v>0</v>
      </c>
      <c r="I5101">
        <v>0</v>
      </c>
      <c r="J5101">
        <v>0</v>
      </c>
      <c r="K5101">
        <v>0</v>
      </c>
      <c r="L5101">
        <v>0</v>
      </c>
      <c r="M5101">
        <v>0</v>
      </c>
    </row>
    <row r="5102" spans="2:13" x14ac:dyDescent="0.2">
      <c r="B5102">
        <v>0</v>
      </c>
      <c r="C5102">
        <v>0</v>
      </c>
      <c r="D5102">
        <v>0</v>
      </c>
      <c r="E5102">
        <v>0</v>
      </c>
      <c r="F5102">
        <v>0</v>
      </c>
      <c r="G5102">
        <v>44444444</v>
      </c>
      <c r="H5102">
        <v>0</v>
      </c>
      <c r="I5102">
        <v>0</v>
      </c>
      <c r="J5102">
        <v>0</v>
      </c>
      <c r="K5102">
        <v>0</v>
      </c>
      <c r="L5102">
        <v>0</v>
      </c>
      <c r="M5102">
        <v>0</v>
      </c>
    </row>
    <row r="5103" spans="2:13" x14ac:dyDescent="0.2">
      <c r="B5103">
        <v>0</v>
      </c>
      <c r="C5103">
        <v>0</v>
      </c>
      <c r="D5103">
        <v>0</v>
      </c>
      <c r="E5103">
        <v>0</v>
      </c>
      <c r="F5103">
        <v>0</v>
      </c>
      <c r="G5103">
        <v>44444444</v>
      </c>
      <c r="H5103">
        <v>0</v>
      </c>
      <c r="I5103">
        <v>0</v>
      </c>
      <c r="J5103">
        <v>0</v>
      </c>
      <c r="K5103">
        <v>0</v>
      </c>
      <c r="L5103">
        <v>0</v>
      </c>
      <c r="M5103">
        <v>0</v>
      </c>
    </row>
    <row r="5104" spans="2:13" x14ac:dyDescent="0.2">
      <c r="B5104">
        <v>0</v>
      </c>
      <c r="C5104">
        <v>0</v>
      </c>
      <c r="D5104">
        <v>0</v>
      </c>
      <c r="E5104">
        <v>0</v>
      </c>
      <c r="F5104">
        <v>0</v>
      </c>
      <c r="G5104">
        <v>44444444</v>
      </c>
      <c r="H5104">
        <v>0</v>
      </c>
      <c r="I5104">
        <v>0</v>
      </c>
      <c r="J5104">
        <v>0</v>
      </c>
      <c r="K5104">
        <v>0</v>
      </c>
      <c r="L5104">
        <v>0</v>
      </c>
      <c r="M5104">
        <v>0</v>
      </c>
    </row>
    <row r="5105" spans="2:13" x14ac:dyDescent="0.2">
      <c r="B5105">
        <v>0</v>
      </c>
      <c r="C5105">
        <v>0</v>
      </c>
      <c r="D5105">
        <v>0</v>
      </c>
      <c r="E5105">
        <v>0</v>
      </c>
      <c r="F5105">
        <v>0</v>
      </c>
      <c r="G5105">
        <v>44444444</v>
      </c>
      <c r="H5105">
        <v>0</v>
      </c>
      <c r="I5105">
        <v>0</v>
      </c>
      <c r="J5105">
        <v>0</v>
      </c>
      <c r="K5105">
        <v>0</v>
      </c>
      <c r="L5105">
        <v>0</v>
      </c>
      <c r="M5105">
        <v>0</v>
      </c>
    </row>
    <row r="5106" spans="2:13" x14ac:dyDescent="0.2">
      <c r="B5106">
        <v>0</v>
      </c>
      <c r="C5106">
        <v>0</v>
      </c>
      <c r="D5106">
        <v>0</v>
      </c>
      <c r="E5106">
        <v>0</v>
      </c>
      <c r="F5106">
        <v>0</v>
      </c>
      <c r="G5106">
        <v>44444444</v>
      </c>
      <c r="H5106">
        <v>0</v>
      </c>
      <c r="I5106">
        <v>0</v>
      </c>
      <c r="J5106">
        <v>0</v>
      </c>
      <c r="K5106">
        <v>0</v>
      </c>
      <c r="L5106">
        <v>0</v>
      </c>
      <c r="M5106">
        <v>0</v>
      </c>
    </row>
    <row r="5107" spans="2:13" x14ac:dyDescent="0.2">
      <c r="B5107">
        <v>0</v>
      </c>
      <c r="C5107">
        <v>0</v>
      </c>
      <c r="D5107">
        <v>0</v>
      </c>
      <c r="E5107">
        <v>0</v>
      </c>
      <c r="F5107">
        <v>0</v>
      </c>
      <c r="G5107">
        <v>44444444</v>
      </c>
      <c r="H5107">
        <v>0</v>
      </c>
      <c r="I5107">
        <v>0</v>
      </c>
      <c r="J5107">
        <v>0</v>
      </c>
      <c r="K5107">
        <v>0</v>
      </c>
      <c r="L5107">
        <v>0</v>
      </c>
      <c r="M5107">
        <v>0</v>
      </c>
    </row>
    <row r="5108" spans="2:13" x14ac:dyDescent="0.2">
      <c r="B5108">
        <v>0</v>
      </c>
      <c r="C5108">
        <v>0</v>
      </c>
      <c r="D5108">
        <v>0</v>
      </c>
      <c r="E5108">
        <v>0</v>
      </c>
      <c r="F5108">
        <v>0</v>
      </c>
      <c r="G5108">
        <v>44444444</v>
      </c>
      <c r="H5108">
        <v>0</v>
      </c>
      <c r="I5108">
        <v>0</v>
      </c>
      <c r="J5108">
        <v>0</v>
      </c>
      <c r="K5108">
        <v>0</v>
      </c>
      <c r="L5108">
        <v>0</v>
      </c>
      <c r="M5108">
        <v>0</v>
      </c>
    </row>
    <row r="5109" spans="2:13" x14ac:dyDescent="0.2">
      <c r="B5109">
        <v>0</v>
      </c>
      <c r="C5109">
        <v>0</v>
      </c>
      <c r="D5109">
        <v>0</v>
      </c>
      <c r="E5109">
        <v>0</v>
      </c>
      <c r="F5109">
        <v>0</v>
      </c>
      <c r="G5109">
        <v>44444444</v>
      </c>
      <c r="H5109">
        <v>0</v>
      </c>
      <c r="I5109">
        <v>0</v>
      </c>
      <c r="J5109">
        <v>0</v>
      </c>
      <c r="K5109">
        <v>0</v>
      </c>
      <c r="L5109">
        <v>0</v>
      </c>
      <c r="M5109">
        <v>0</v>
      </c>
    </row>
    <row r="5110" spans="2:13" x14ac:dyDescent="0.2">
      <c r="B5110">
        <v>0</v>
      </c>
      <c r="C5110">
        <v>0</v>
      </c>
      <c r="D5110">
        <v>0</v>
      </c>
      <c r="E5110">
        <v>0</v>
      </c>
      <c r="F5110">
        <v>0</v>
      </c>
      <c r="G5110">
        <v>44444444</v>
      </c>
      <c r="H5110">
        <v>0</v>
      </c>
      <c r="I5110">
        <v>0</v>
      </c>
      <c r="J5110">
        <v>0</v>
      </c>
      <c r="K5110">
        <v>0</v>
      </c>
      <c r="L5110">
        <v>0</v>
      </c>
      <c r="M5110">
        <v>0</v>
      </c>
    </row>
    <row r="5111" spans="2:13" x14ac:dyDescent="0.2">
      <c r="B5111">
        <v>0</v>
      </c>
      <c r="C5111">
        <v>0</v>
      </c>
      <c r="D5111">
        <v>0</v>
      </c>
      <c r="E5111">
        <v>0</v>
      </c>
      <c r="F5111">
        <v>0</v>
      </c>
      <c r="G5111">
        <v>44444444</v>
      </c>
      <c r="H5111">
        <v>0</v>
      </c>
      <c r="I5111">
        <v>0</v>
      </c>
      <c r="J5111">
        <v>0</v>
      </c>
      <c r="K5111">
        <v>0</v>
      </c>
      <c r="L5111">
        <v>0</v>
      </c>
      <c r="M5111">
        <v>0</v>
      </c>
    </row>
    <row r="5112" spans="2:13" x14ac:dyDescent="0.2">
      <c r="B5112">
        <v>0</v>
      </c>
      <c r="C5112">
        <v>0</v>
      </c>
      <c r="D5112">
        <v>0</v>
      </c>
      <c r="E5112">
        <v>0</v>
      </c>
      <c r="F5112">
        <v>0</v>
      </c>
      <c r="G5112">
        <v>44444444</v>
      </c>
      <c r="H5112">
        <v>0</v>
      </c>
      <c r="I5112">
        <v>0</v>
      </c>
      <c r="J5112">
        <v>0</v>
      </c>
      <c r="K5112">
        <v>0</v>
      </c>
      <c r="L5112">
        <v>0</v>
      </c>
      <c r="M5112">
        <v>0</v>
      </c>
    </row>
    <row r="5113" spans="2:13" x14ac:dyDescent="0.2">
      <c r="B5113">
        <v>0</v>
      </c>
      <c r="C5113">
        <v>0</v>
      </c>
      <c r="D5113">
        <v>0</v>
      </c>
      <c r="E5113">
        <v>0</v>
      </c>
      <c r="F5113">
        <v>0</v>
      </c>
      <c r="G5113">
        <v>44444444</v>
      </c>
      <c r="H5113">
        <v>0</v>
      </c>
      <c r="I5113">
        <v>0</v>
      </c>
      <c r="J5113">
        <v>0</v>
      </c>
      <c r="K5113">
        <v>0</v>
      </c>
      <c r="L5113">
        <v>0</v>
      </c>
      <c r="M5113">
        <v>0</v>
      </c>
    </row>
    <row r="5114" spans="2:13" x14ac:dyDescent="0.2">
      <c r="B5114">
        <v>0</v>
      </c>
      <c r="C5114">
        <v>0</v>
      </c>
      <c r="D5114">
        <v>0</v>
      </c>
      <c r="E5114">
        <v>0</v>
      </c>
      <c r="F5114">
        <v>0</v>
      </c>
      <c r="G5114">
        <v>44444444</v>
      </c>
      <c r="H5114">
        <v>0</v>
      </c>
      <c r="I5114">
        <v>0</v>
      </c>
      <c r="J5114">
        <v>0</v>
      </c>
      <c r="K5114">
        <v>0</v>
      </c>
      <c r="L5114">
        <v>0</v>
      </c>
      <c r="M5114">
        <v>0</v>
      </c>
    </row>
    <row r="5115" spans="2:13" x14ac:dyDescent="0.2">
      <c r="B5115">
        <v>0</v>
      </c>
      <c r="C5115">
        <v>0</v>
      </c>
      <c r="D5115">
        <v>0</v>
      </c>
      <c r="E5115">
        <v>0</v>
      </c>
      <c r="F5115">
        <v>0</v>
      </c>
      <c r="G5115">
        <v>44444444</v>
      </c>
      <c r="H5115">
        <v>0</v>
      </c>
      <c r="I5115">
        <v>0</v>
      </c>
      <c r="J5115">
        <v>0</v>
      </c>
      <c r="K5115">
        <v>0</v>
      </c>
      <c r="L5115">
        <v>0</v>
      </c>
      <c r="M5115">
        <v>0</v>
      </c>
    </row>
    <row r="5116" spans="2:13" x14ac:dyDescent="0.2">
      <c r="B5116">
        <v>0</v>
      </c>
      <c r="C5116">
        <v>0</v>
      </c>
      <c r="D5116">
        <v>0</v>
      </c>
      <c r="E5116">
        <v>0</v>
      </c>
      <c r="F5116">
        <v>0</v>
      </c>
      <c r="G5116">
        <v>44444444</v>
      </c>
      <c r="H5116">
        <v>0</v>
      </c>
      <c r="I5116">
        <v>0</v>
      </c>
      <c r="J5116">
        <v>0</v>
      </c>
      <c r="K5116">
        <v>0</v>
      </c>
      <c r="L5116">
        <v>0</v>
      </c>
      <c r="M5116">
        <v>0</v>
      </c>
    </row>
    <row r="5117" spans="2:13" x14ac:dyDescent="0.2">
      <c r="B5117">
        <v>0</v>
      </c>
      <c r="C5117">
        <v>0</v>
      </c>
      <c r="D5117">
        <v>0</v>
      </c>
      <c r="E5117">
        <v>0</v>
      </c>
      <c r="F5117">
        <v>0</v>
      </c>
      <c r="G5117">
        <v>44444444</v>
      </c>
      <c r="H5117">
        <v>0</v>
      </c>
      <c r="I5117">
        <v>0</v>
      </c>
      <c r="J5117">
        <v>0</v>
      </c>
      <c r="K5117">
        <v>0</v>
      </c>
      <c r="L5117">
        <v>0</v>
      </c>
      <c r="M5117">
        <v>0</v>
      </c>
    </row>
    <row r="5118" spans="2:13" x14ac:dyDescent="0.2">
      <c r="B5118">
        <v>0</v>
      </c>
      <c r="C5118">
        <v>0</v>
      </c>
      <c r="D5118">
        <v>0</v>
      </c>
      <c r="E5118">
        <v>0</v>
      </c>
      <c r="F5118">
        <v>0</v>
      </c>
      <c r="G5118">
        <v>44444444</v>
      </c>
      <c r="H5118">
        <v>0</v>
      </c>
      <c r="I5118">
        <v>0</v>
      </c>
      <c r="J5118">
        <v>0</v>
      </c>
      <c r="K5118">
        <v>0</v>
      </c>
      <c r="L5118">
        <v>0</v>
      </c>
      <c r="M5118">
        <v>0</v>
      </c>
    </row>
    <row r="5119" spans="2:13" x14ac:dyDescent="0.2">
      <c r="B5119">
        <v>0</v>
      </c>
      <c r="C5119">
        <v>0</v>
      </c>
      <c r="D5119">
        <v>0</v>
      </c>
      <c r="E5119">
        <v>0</v>
      </c>
      <c r="F5119">
        <v>0</v>
      </c>
      <c r="G5119">
        <v>44444444</v>
      </c>
      <c r="H5119">
        <v>0</v>
      </c>
      <c r="I5119">
        <v>0</v>
      </c>
      <c r="J5119">
        <v>0</v>
      </c>
      <c r="K5119">
        <v>0</v>
      </c>
      <c r="L5119">
        <v>0</v>
      </c>
      <c r="M5119">
        <v>0</v>
      </c>
    </row>
    <row r="5120" spans="2:13" x14ac:dyDescent="0.2">
      <c r="B5120">
        <v>0</v>
      </c>
      <c r="C5120">
        <v>0</v>
      </c>
      <c r="D5120">
        <v>0</v>
      </c>
      <c r="E5120">
        <v>0</v>
      </c>
      <c r="F5120">
        <v>0</v>
      </c>
      <c r="G5120">
        <v>44444444</v>
      </c>
      <c r="H5120">
        <v>0</v>
      </c>
      <c r="I5120">
        <v>0</v>
      </c>
      <c r="J5120">
        <v>0</v>
      </c>
      <c r="K5120">
        <v>0</v>
      </c>
      <c r="L5120">
        <v>0</v>
      </c>
      <c r="M5120">
        <v>0</v>
      </c>
    </row>
    <row r="5121" spans="2:13" x14ac:dyDescent="0.2">
      <c r="B5121">
        <v>0</v>
      </c>
      <c r="C5121">
        <v>0</v>
      </c>
      <c r="D5121">
        <v>0</v>
      </c>
      <c r="E5121">
        <v>0</v>
      </c>
      <c r="F5121">
        <v>0</v>
      </c>
      <c r="G5121">
        <v>44444444</v>
      </c>
      <c r="H5121">
        <v>0</v>
      </c>
      <c r="I5121">
        <v>0</v>
      </c>
      <c r="J5121">
        <v>0</v>
      </c>
      <c r="K5121">
        <v>0</v>
      </c>
      <c r="L5121">
        <v>0</v>
      </c>
      <c r="M5121">
        <v>0</v>
      </c>
    </row>
    <row r="5122" spans="2:13" x14ac:dyDescent="0.2">
      <c r="B5122">
        <v>0</v>
      </c>
      <c r="C5122">
        <v>0</v>
      </c>
      <c r="D5122">
        <v>0</v>
      </c>
      <c r="E5122">
        <v>0</v>
      </c>
      <c r="F5122">
        <v>0</v>
      </c>
      <c r="G5122">
        <v>44444444</v>
      </c>
      <c r="H5122">
        <v>0</v>
      </c>
      <c r="I5122">
        <v>0</v>
      </c>
      <c r="J5122">
        <v>0</v>
      </c>
      <c r="K5122">
        <v>0</v>
      </c>
      <c r="L5122">
        <v>0</v>
      </c>
      <c r="M5122">
        <v>0</v>
      </c>
    </row>
    <row r="5123" spans="2:13" x14ac:dyDescent="0.2">
      <c r="B5123">
        <v>0</v>
      </c>
      <c r="C5123">
        <v>0</v>
      </c>
      <c r="D5123">
        <v>0</v>
      </c>
      <c r="E5123">
        <v>0</v>
      </c>
      <c r="F5123">
        <v>0</v>
      </c>
      <c r="G5123">
        <v>44444444</v>
      </c>
      <c r="H5123">
        <v>0</v>
      </c>
      <c r="I5123">
        <v>0</v>
      </c>
      <c r="J5123">
        <v>0</v>
      </c>
      <c r="K5123">
        <v>0</v>
      </c>
      <c r="L5123">
        <v>0</v>
      </c>
      <c r="M5123">
        <v>0</v>
      </c>
    </row>
    <row r="5124" spans="2:13" x14ac:dyDescent="0.2">
      <c r="B5124">
        <v>0</v>
      </c>
      <c r="C5124">
        <v>0</v>
      </c>
      <c r="D5124">
        <v>0</v>
      </c>
      <c r="E5124">
        <v>0</v>
      </c>
      <c r="F5124">
        <v>0</v>
      </c>
      <c r="G5124">
        <v>44444444</v>
      </c>
      <c r="H5124">
        <v>0</v>
      </c>
      <c r="I5124">
        <v>0</v>
      </c>
      <c r="J5124">
        <v>0</v>
      </c>
      <c r="K5124">
        <v>0</v>
      </c>
      <c r="L5124">
        <v>0</v>
      </c>
      <c r="M5124">
        <v>0</v>
      </c>
    </row>
    <row r="5125" spans="2:13" x14ac:dyDescent="0.2">
      <c r="B5125">
        <v>0</v>
      </c>
      <c r="C5125">
        <v>0</v>
      </c>
      <c r="D5125">
        <v>0</v>
      </c>
      <c r="E5125">
        <v>0</v>
      </c>
      <c r="F5125">
        <v>0</v>
      </c>
      <c r="G5125">
        <v>44444444</v>
      </c>
      <c r="H5125">
        <v>0</v>
      </c>
      <c r="I5125">
        <v>0</v>
      </c>
      <c r="J5125">
        <v>0</v>
      </c>
      <c r="K5125">
        <v>0</v>
      </c>
      <c r="L5125">
        <v>0</v>
      </c>
      <c r="M5125">
        <v>0</v>
      </c>
    </row>
    <row r="5126" spans="2:13" x14ac:dyDescent="0.2">
      <c r="B5126">
        <v>0</v>
      </c>
      <c r="C5126">
        <v>0</v>
      </c>
      <c r="D5126">
        <v>0</v>
      </c>
      <c r="E5126">
        <v>0</v>
      </c>
      <c r="F5126">
        <v>0</v>
      </c>
      <c r="G5126">
        <v>44444444</v>
      </c>
      <c r="H5126">
        <v>0</v>
      </c>
      <c r="I5126">
        <v>0</v>
      </c>
      <c r="J5126">
        <v>0</v>
      </c>
      <c r="K5126">
        <v>0</v>
      </c>
      <c r="L5126">
        <v>0</v>
      </c>
      <c r="M5126">
        <v>0</v>
      </c>
    </row>
    <row r="5127" spans="2:13" x14ac:dyDescent="0.2">
      <c r="B5127">
        <v>0</v>
      </c>
      <c r="C5127">
        <v>0</v>
      </c>
      <c r="D5127">
        <v>0</v>
      </c>
      <c r="E5127">
        <v>0</v>
      </c>
      <c r="F5127">
        <v>0</v>
      </c>
      <c r="G5127">
        <v>44444444</v>
      </c>
      <c r="H5127">
        <v>0</v>
      </c>
      <c r="I5127">
        <v>0</v>
      </c>
      <c r="J5127">
        <v>0</v>
      </c>
      <c r="K5127">
        <v>0</v>
      </c>
      <c r="L5127">
        <v>0</v>
      </c>
      <c r="M5127">
        <v>0</v>
      </c>
    </row>
    <row r="5128" spans="2:13" x14ac:dyDescent="0.2">
      <c r="B5128">
        <v>0</v>
      </c>
      <c r="C5128">
        <v>0</v>
      </c>
      <c r="D5128">
        <v>0</v>
      </c>
      <c r="E5128">
        <v>0</v>
      </c>
      <c r="F5128">
        <v>0</v>
      </c>
      <c r="G5128">
        <v>44444444</v>
      </c>
      <c r="H5128">
        <v>0</v>
      </c>
      <c r="I5128">
        <v>0</v>
      </c>
      <c r="J5128">
        <v>0</v>
      </c>
      <c r="K5128">
        <v>0</v>
      </c>
      <c r="L5128">
        <v>0</v>
      </c>
      <c r="M5128">
        <v>0</v>
      </c>
    </row>
    <row r="5129" spans="2:13" x14ac:dyDescent="0.2">
      <c r="B5129">
        <v>0</v>
      </c>
      <c r="C5129">
        <v>0</v>
      </c>
      <c r="D5129">
        <v>0</v>
      </c>
      <c r="E5129">
        <v>0</v>
      </c>
      <c r="F5129">
        <v>0</v>
      </c>
      <c r="G5129">
        <v>44444444</v>
      </c>
      <c r="H5129">
        <v>0</v>
      </c>
      <c r="I5129">
        <v>0</v>
      </c>
      <c r="J5129">
        <v>0</v>
      </c>
      <c r="K5129">
        <v>0</v>
      </c>
      <c r="L5129">
        <v>0</v>
      </c>
      <c r="M5129">
        <v>0</v>
      </c>
    </row>
    <row r="5130" spans="2:13" x14ac:dyDescent="0.2">
      <c r="B5130">
        <v>0</v>
      </c>
      <c r="C5130">
        <v>0</v>
      </c>
      <c r="D5130">
        <v>0</v>
      </c>
      <c r="E5130">
        <v>0</v>
      </c>
      <c r="F5130">
        <v>0</v>
      </c>
      <c r="G5130">
        <v>44444444</v>
      </c>
      <c r="H5130">
        <v>0</v>
      </c>
      <c r="I5130">
        <v>0</v>
      </c>
      <c r="J5130">
        <v>0</v>
      </c>
      <c r="K5130">
        <v>0</v>
      </c>
      <c r="L5130">
        <v>0</v>
      </c>
      <c r="M5130">
        <v>0</v>
      </c>
    </row>
    <row r="5131" spans="2:13" x14ac:dyDescent="0.2">
      <c r="B5131">
        <v>0</v>
      </c>
      <c r="C5131">
        <v>0</v>
      </c>
      <c r="D5131">
        <v>0</v>
      </c>
      <c r="E5131">
        <v>0</v>
      </c>
      <c r="F5131">
        <v>0</v>
      </c>
      <c r="G5131">
        <v>44444444</v>
      </c>
      <c r="H5131">
        <v>0</v>
      </c>
      <c r="I5131">
        <v>0</v>
      </c>
      <c r="J5131">
        <v>0</v>
      </c>
      <c r="K5131">
        <v>0</v>
      </c>
      <c r="L5131">
        <v>0</v>
      </c>
      <c r="M5131">
        <v>0</v>
      </c>
    </row>
    <row r="5132" spans="2:13" x14ac:dyDescent="0.2">
      <c r="B5132">
        <v>0</v>
      </c>
      <c r="C5132">
        <v>0</v>
      </c>
      <c r="D5132">
        <v>0</v>
      </c>
      <c r="E5132">
        <v>0</v>
      </c>
      <c r="F5132">
        <v>0</v>
      </c>
      <c r="G5132">
        <v>44444444</v>
      </c>
      <c r="H5132">
        <v>0</v>
      </c>
      <c r="I5132">
        <v>0</v>
      </c>
      <c r="J5132">
        <v>0</v>
      </c>
      <c r="K5132">
        <v>0</v>
      </c>
      <c r="L5132">
        <v>0</v>
      </c>
      <c r="M5132">
        <v>0</v>
      </c>
    </row>
    <row r="5133" spans="2:13" x14ac:dyDescent="0.2">
      <c r="B5133">
        <v>0</v>
      </c>
      <c r="C5133">
        <v>0</v>
      </c>
      <c r="D5133">
        <v>0</v>
      </c>
      <c r="E5133">
        <v>0</v>
      </c>
      <c r="F5133">
        <v>0</v>
      </c>
      <c r="G5133">
        <v>44444444</v>
      </c>
      <c r="H5133">
        <v>0</v>
      </c>
      <c r="I5133">
        <v>0</v>
      </c>
      <c r="J5133">
        <v>0</v>
      </c>
      <c r="K5133">
        <v>0</v>
      </c>
      <c r="L5133">
        <v>0</v>
      </c>
      <c r="M5133">
        <v>0</v>
      </c>
    </row>
    <row r="5134" spans="2:13" x14ac:dyDescent="0.2">
      <c r="B5134">
        <v>0</v>
      </c>
      <c r="C5134">
        <v>0</v>
      </c>
      <c r="D5134">
        <v>0</v>
      </c>
      <c r="E5134">
        <v>0</v>
      </c>
      <c r="F5134">
        <v>0</v>
      </c>
      <c r="G5134">
        <v>44444444</v>
      </c>
      <c r="H5134">
        <v>0</v>
      </c>
      <c r="I5134">
        <v>0</v>
      </c>
      <c r="J5134">
        <v>0</v>
      </c>
      <c r="K5134">
        <v>0</v>
      </c>
      <c r="L5134">
        <v>0</v>
      </c>
      <c r="M5134">
        <v>0</v>
      </c>
    </row>
    <row r="5135" spans="2:13" x14ac:dyDescent="0.2">
      <c r="B5135">
        <v>0</v>
      </c>
      <c r="C5135">
        <v>0</v>
      </c>
      <c r="D5135">
        <v>0</v>
      </c>
      <c r="E5135">
        <v>0</v>
      </c>
      <c r="F5135">
        <v>0</v>
      </c>
      <c r="G5135">
        <v>44444444</v>
      </c>
      <c r="H5135">
        <v>0</v>
      </c>
      <c r="I5135">
        <v>0</v>
      </c>
      <c r="J5135">
        <v>0</v>
      </c>
      <c r="K5135">
        <v>0</v>
      </c>
      <c r="L5135">
        <v>0</v>
      </c>
      <c r="M5135">
        <v>0</v>
      </c>
    </row>
    <row r="5136" spans="2:13" x14ac:dyDescent="0.2">
      <c r="B5136">
        <v>0</v>
      </c>
      <c r="C5136">
        <v>0</v>
      </c>
      <c r="D5136">
        <v>0</v>
      </c>
      <c r="E5136">
        <v>0</v>
      </c>
      <c r="F5136">
        <v>0</v>
      </c>
      <c r="G5136">
        <v>44444444</v>
      </c>
      <c r="H5136">
        <v>0</v>
      </c>
      <c r="I5136">
        <v>0</v>
      </c>
      <c r="J5136">
        <v>0</v>
      </c>
      <c r="K5136">
        <v>0</v>
      </c>
      <c r="L5136">
        <v>0</v>
      </c>
      <c r="M5136">
        <v>0</v>
      </c>
    </row>
    <row r="5137" spans="2:13" x14ac:dyDescent="0.2">
      <c r="B5137">
        <v>0</v>
      </c>
      <c r="C5137">
        <v>0</v>
      </c>
      <c r="D5137">
        <v>0</v>
      </c>
      <c r="E5137">
        <v>0</v>
      </c>
      <c r="F5137">
        <v>0</v>
      </c>
      <c r="G5137">
        <v>44444444</v>
      </c>
      <c r="H5137">
        <v>0</v>
      </c>
      <c r="I5137">
        <v>0</v>
      </c>
      <c r="J5137">
        <v>0</v>
      </c>
      <c r="K5137">
        <v>0</v>
      </c>
      <c r="L5137">
        <v>0</v>
      </c>
      <c r="M5137">
        <v>0</v>
      </c>
    </row>
    <row r="5138" spans="2:13" x14ac:dyDescent="0.2">
      <c r="B5138">
        <v>0</v>
      </c>
      <c r="C5138">
        <v>0</v>
      </c>
      <c r="D5138">
        <v>0</v>
      </c>
      <c r="E5138">
        <v>0</v>
      </c>
      <c r="F5138">
        <v>0</v>
      </c>
      <c r="G5138">
        <v>44444444</v>
      </c>
      <c r="H5138">
        <v>0</v>
      </c>
      <c r="I5138">
        <v>0</v>
      </c>
      <c r="J5138">
        <v>0</v>
      </c>
      <c r="K5138">
        <v>0</v>
      </c>
      <c r="L5138">
        <v>0</v>
      </c>
      <c r="M5138">
        <v>0</v>
      </c>
    </row>
    <row r="5139" spans="2:13" x14ac:dyDescent="0.2">
      <c r="B5139">
        <v>0</v>
      </c>
      <c r="C5139">
        <v>0</v>
      </c>
      <c r="D5139">
        <v>0</v>
      </c>
      <c r="E5139">
        <v>0</v>
      </c>
      <c r="F5139">
        <v>0</v>
      </c>
      <c r="G5139">
        <v>44444444</v>
      </c>
      <c r="H5139">
        <v>0</v>
      </c>
      <c r="I5139">
        <v>0</v>
      </c>
      <c r="J5139">
        <v>0</v>
      </c>
      <c r="K5139">
        <v>0</v>
      </c>
      <c r="L5139">
        <v>0</v>
      </c>
      <c r="M5139">
        <v>0</v>
      </c>
    </row>
    <row r="5140" spans="2:13" x14ac:dyDescent="0.2">
      <c r="B5140">
        <v>0</v>
      </c>
      <c r="C5140">
        <v>0</v>
      </c>
      <c r="D5140">
        <v>0</v>
      </c>
      <c r="E5140">
        <v>0</v>
      </c>
      <c r="F5140">
        <v>0</v>
      </c>
      <c r="G5140">
        <v>44444444</v>
      </c>
      <c r="H5140">
        <v>0</v>
      </c>
      <c r="I5140">
        <v>0</v>
      </c>
      <c r="J5140">
        <v>0</v>
      </c>
      <c r="K5140">
        <v>0</v>
      </c>
      <c r="L5140">
        <v>0</v>
      </c>
      <c r="M5140">
        <v>0</v>
      </c>
    </row>
    <row r="5141" spans="2:13" x14ac:dyDescent="0.2">
      <c r="B5141">
        <v>0</v>
      </c>
      <c r="C5141">
        <v>0</v>
      </c>
      <c r="D5141">
        <v>0</v>
      </c>
      <c r="E5141">
        <v>0</v>
      </c>
      <c r="F5141">
        <v>0</v>
      </c>
      <c r="G5141">
        <v>44444444</v>
      </c>
      <c r="H5141">
        <v>0</v>
      </c>
      <c r="I5141">
        <v>0</v>
      </c>
      <c r="J5141">
        <v>0</v>
      </c>
      <c r="K5141">
        <v>0</v>
      </c>
      <c r="L5141">
        <v>0</v>
      </c>
      <c r="M5141">
        <v>0</v>
      </c>
    </row>
    <row r="5142" spans="2:13" x14ac:dyDescent="0.2">
      <c r="B5142">
        <v>0</v>
      </c>
      <c r="C5142">
        <v>0</v>
      </c>
      <c r="D5142">
        <v>0</v>
      </c>
      <c r="E5142">
        <v>0</v>
      </c>
      <c r="F5142">
        <v>0</v>
      </c>
      <c r="G5142">
        <v>44444444</v>
      </c>
      <c r="H5142">
        <v>0</v>
      </c>
      <c r="I5142">
        <v>0</v>
      </c>
      <c r="J5142">
        <v>0</v>
      </c>
      <c r="K5142">
        <v>0</v>
      </c>
      <c r="L5142">
        <v>0</v>
      </c>
      <c r="M5142">
        <v>0</v>
      </c>
    </row>
    <row r="5143" spans="2:13" x14ac:dyDescent="0.2">
      <c r="B5143">
        <v>0</v>
      </c>
      <c r="C5143">
        <v>0</v>
      </c>
      <c r="D5143">
        <v>0</v>
      </c>
      <c r="E5143">
        <v>0</v>
      </c>
      <c r="F5143">
        <v>0</v>
      </c>
      <c r="G5143">
        <v>44444444</v>
      </c>
      <c r="H5143">
        <v>0</v>
      </c>
      <c r="I5143">
        <v>0</v>
      </c>
      <c r="J5143">
        <v>0</v>
      </c>
      <c r="K5143">
        <v>0</v>
      </c>
      <c r="L5143">
        <v>0</v>
      </c>
      <c r="M5143">
        <v>0</v>
      </c>
    </row>
    <row r="5144" spans="2:13" x14ac:dyDescent="0.2">
      <c r="B5144">
        <v>0</v>
      </c>
      <c r="C5144">
        <v>0</v>
      </c>
      <c r="D5144">
        <v>0</v>
      </c>
      <c r="E5144">
        <v>0</v>
      </c>
      <c r="F5144">
        <v>0</v>
      </c>
      <c r="G5144">
        <v>44444444</v>
      </c>
      <c r="H5144">
        <v>0</v>
      </c>
      <c r="I5144">
        <v>0</v>
      </c>
      <c r="J5144">
        <v>0</v>
      </c>
      <c r="K5144">
        <v>0</v>
      </c>
      <c r="L5144">
        <v>0</v>
      </c>
      <c r="M5144">
        <v>0</v>
      </c>
    </row>
    <row r="5145" spans="2:13" x14ac:dyDescent="0.2">
      <c r="B5145">
        <v>0</v>
      </c>
      <c r="C5145">
        <v>0</v>
      </c>
      <c r="D5145">
        <v>0</v>
      </c>
      <c r="E5145">
        <v>0</v>
      </c>
      <c r="F5145">
        <v>0</v>
      </c>
      <c r="G5145">
        <v>44444444</v>
      </c>
      <c r="H5145">
        <v>0</v>
      </c>
      <c r="I5145">
        <v>0</v>
      </c>
      <c r="J5145">
        <v>0</v>
      </c>
      <c r="K5145">
        <v>0</v>
      </c>
      <c r="L5145">
        <v>0</v>
      </c>
      <c r="M5145">
        <v>0</v>
      </c>
    </row>
    <row r="5146" spans="2:13" x14ac:dyDescent="0.2">
      <c r="B5146">
        <v>0</v>
      </c>
      <c r="C5146">
        <v>0</v>
      </c>
      <c r="D5146">
        <v>0</v>
      </c>
      <c r="E5146">
        <v>0</v>
      </c>
      <c r="F5146">
        <v>0</v>
      </c>
      <c r="G5146">
        <v>44444444</v>
      </c>
      <c r="H5146">
        <v>0</v>
      </c>
      <c r="I5146">
        <v>0</v>
      </c>
      <c r="J5146">
        <v>0</v>
      </c>
      <c r="K5146">
        <v>0</v>
      </c>
      <c r="L5146">
        <v>0</v>
      </c>
      <c r="M5146">
        <v>0</v>
      </c>
    </row>
    <row r="5147" spans="2:13" x14ac:dyDescent="0.2">
      <c r="B5147">
        <v>0</v>
      </c>
      <c r="C5147">
        <v>0</v>
      </c>
      <c r="D5147">
        <v>0</v>
      </c>
      <c r="E5147">
        <v>0</v>
      </c>
      <c r="F5147">
        <v>0</v>
      </c>
      <c r="G5147">
        <v>44444444</v>
      </c>
      <c r="H5147">
        <v>0</v>
      </c>
      <c r="I5147">
        <v>0</v>
      </c>
      <c r="J5147">
        <v>0</v>
      </c>
      <c r="K5147">
        <v>0</v>
      </c>
      <c r="L5147">
        <v>0</v>
      </c>
      <c r="M5147">
        <v>0</v>
      </c>
    </row>
    <row r="5148" spans="2:13" x14ac:dyDescent="0.2">
      <c r="B5148">
        <v>0</v>
      </c>
      <c r="C5148">
        <v>0</v>
      </c>
      <c r="D5148">
        <v>0</v>
      </c>
      <c r="E5148">
        <v>0</v>
      </c>
      <c r="F5148">
        <v>0</v>
      </c>
      <c r="G5148">
        <v>44444444</v>
      </c>
      <c r="H5148">
        <v>0</v>
      </c>
      <c r="I5148">
        <v>0</v>
      </c>
      <c r="J5148">
        <v>0</v>
      </c>
      <c r="K5148">
        <v>0</v>
      </c>
      <c r="L5148">
        <v>0</v>
      </c>
      <c r="M5148">
        <v>0</v>
      </c>
    </row>
    <row r="5149" spans="2:13" x14ac:dyDescent="0.2">
      <c r="B5149">
        <v>0</v>
      </c>
      <c r="C5149">
        <v>0</v>
      </c>
      <c r="D5149">
        <v>0</v>
      </c>
      <c r="E5149">
        <v>0</v>
      </c>
      <c r="F5149">
        <v>0</v>
      </c>
      <c r="G5149">
        <v>44444444</v>
      </c>
      <c r="H5149">
        <v>0</v>
      </c>
      <c r="I5149">
        <v>0</v>
      </c>
      <c r="J5149">
        <v>0</v>
      </c>
      <c r="K5149">
        <v>0</v>
      </c>
      <c r="L5149">
        <v>0</v>
      </c>
      <c r="M5149">
        <v>0</v>
      </c>
    </row>
    <row r="5150" spans="2:13" x14ac:dyDescent="0.2">
      <c r="B5150">
        <v>0</v>
      </c>
      <c r="C5150">
        <v>0</v>
      </c>
      <c r="D5150">
        <v>0</v>
      </c>
      <c r="E5150">
        <v>0</v>
      </c>
      <c r="F5150">
        <v>0</v>
      </c>
      <c r="G5150">
        <v>44444444</v>
      </c>
      <c r="H5150">
        <v>0</v>
      </c>
      <c r="I5150">
        <v>0</v>
      </c>
      <c r="J5150">
        <v>0</v>
      </c>
      <c r="K5150">
        <v>0</v>
      </c>
      <c r="L5150">
        <v>0</v>
      </c>
      <c r="M5150">
        <v>0</v>
      </c>
    </row>
    <row r="5151" spans="2:13" x14ac:dyDescent="0.2">
      <c r="B5151">
        <v>0</v>
      </c>
      <c r="C5151">
        <v>0</v>
      </c>
      <c r="D5151">
        <v>0</v>
      </c>
      <c r="E5151">
        <v>0</v>
      </c>
      <c r="F5151">
        <v>0</v>
      </c>
      <c r="G5151">
        <v>44444444</v>
      </c>
      <c r="H5151">
        <v>0</v>
      </c>
      <c r="I5151">
        <v>0</v>
      </c>
      <c r="J5151">
        <v>0</v>
      </c>
      <c r="K5151">
        <v>0</v>
      </c>
      <c r="L5151">
        <v>0</v>
      </c>
      <c r="M5151">
        <v>0</v>
      </c>
    </row>
    <row r="5152" spans="2:13" x14ac:dyDescent="0.2">
      <c r="B5152">
        <v>0</v>
      </c>
      <c r="C5152">
        <v>0</v>
      </c>
      <c r="D5152">
        <v>0</v>
      </c>
      <c r="E5152">
        <v>0</v>
      </c>
      <c r="F5152">
        <v>0</v>
      </c>
      <c r="G5152">
        <v>44444444</v>
      </c>
      <c r="H5152">
        <v>0</v>
      </c>
      <c r="I5152">
        <v>0</v>
      </c>
      <c r="J5152">
        <v>0</v>
      </c>
      <c r="K5152">
        <v>0</v>
      </c>
      <c r="L5152">
        <v>0</v>
      </c>
      <c r="M5152">
        <v>0</v>
      </c>
    </row>
    <row r="5153" spans="2:13" x14ac:dyDescent="0.2">
      <c r="B5153">
        <v>0</v>
      </c>
      <c r="C5153">
        <v>0</v>
      </c>
      <c r="D5153">
        <v>0</v>
      </c>
      <c r="E5153">
        <v>0</v>
      </c>
      <c r="F5153">
        <v>0</v>
      </c>
      <c r="G5153">
        <v>44444444</v>
      </c>
      <c r="H5153">
        <v>0</v>
      </c>
      <c r="I5153">
        <v>0</v>
      </c>
      <c r="J5153">
        <v>0</v>
      </c>
      <c r="K5153">
        <v>0</v>
      </c>
      <c r="L5153">
        <v>0</v>
      </c>
      <c r="M5153">
        <v>0</v>
      </c>
    </row>
    <row r="5154" spans="2:13" x14ac:dyDescent="0.2">
      <c r="B5154">
        <v>0</v>
      </c>
      <c r="C5154">
        <v>0</v>
      </c>
      <c r="D5154">
        <v>0</v>
      </c>
      <c r="E5154">
        <v>0</v>
      </c>
      <c r="F5154">
        <v>0</v>
      </c>
      <c r="G5154">
        <v>44444444</v>
      </c>
      <c r="H5154">
        <v>0</v>
      </c>
      <c r="I5154">
        <v>0</v>
      </c>
      <c r="J5154">
        <v>0</v>
      </c>
      <c r="K5154">
        <v>0</v>
      </c>
      <c r="L5154">
        <v>0</v>
      </c>
      <c r="M5154">
        <v>0</v>
      </c>
    </row>
    <row r="5155" spans="2:13" x14ac:dyDescent="0.2">
      <c r="B5155">
        <v>0</v>
      </c>
      <c r="C5155">
        <v>0</v>
      </c>
      <c r="D5155">
        <v>0</v>
      </c>
      <c r="E5155">
        <v>0</v>
      </c>
      <c r="F5155">
        <v>0</v>
      </c>
      <c r="G5155">
        <v>44444444</v>
      </c>
      <c r="H5155">
        <v>0</v>
      </c>
      <c r="I5155">
        <v>0</v>
      </c>
      <c r="J5155">
        <v>0</v>
      </c>
      <c r="K5155">
        <v>0</v>
      </c>
      <c r="L5155">
        <v>0</v>
      </c>
      <c r="M5155">
        <v>0</v>
      </c>
    </row>
    <row r="5156" spans="2:13" x14ac:dyDescent="0.2">
      <c r="B5156">
        <v>0</v>
      </c>
      <c r="C5156">
        <v>0</v>
      </c>
      <c r="D5156">
        <v>0</v>
      </c>
      <c r="E5156">
        <v>0</v>
      </c>
      <c r="F5156">
        <v>0</v>
      </c>
      <c r="G5156">
        <v>44444444</v>
      </c>
      <c r="H5156">
        <v>0</v>
      </c>
      <c r="I5156">
        <v>0</v>
      </c>
      <c r="J5156">
        <v>0</v>
      </c>
      <c r="K5156">
        <v>0</v>
      </c>
      <c r="L5156">
        <v>0</v>
      </c>
      <c r="M5156">
        <v>0</v>
      </c>
    </row>
    <row r="5157" spans="2:13" x14ac:dyDescent="0.2">
      <c r="B5157">
        <v>0</v>
      </c>
      <c r="C5157">
        <v>0</v>
      </c>
      <c r="D5157">
        <v>0</v>
      </c>
      <c r="E5157">
        <v>0</v>
      </c>
      <c r="F5157">
        <v>0</v>
      </c>
      <c r="G5157">
        <v>44444444</v>
      </c>
      <c r="H5157">
        <v>0</v>
      </c>
      <c r="I5157">
        <v>0</v>
      </c>
      <c r="J5157">
        <v>0</v>
      </c>
      <c r="K5157">
        <v>0</v>
      </c>
      <c r="L5157">
        <v>0</v>
      </c>
      <c r="M5157">
        <v>0</v>
      </c>
    </row>
    <row r="5158" spans="2:13" x14ac:dyDescent="0.2">
      <c r="B5158">
        <v>0</v>
      </c>
      <c r="C5158">
        <v>0</v>
      </c>
      <c r="D5158">
        <v>0</v>
      </c>
      <c r="E5158">
        <v>0</v>
      </c>
      <c r="F5158">
        <v>0</v>
      </c>
      <c r="G5158">
        <v>44444444</v>
      </c>
      <c r="H5158">
        <v>0</v>
      </c>
      <c r="I5158">
        <v>0</v>
      </c>
      <c r="J5158">
        <v>0</v>
      </c>
      <c r="K5158">
        <v>0</v>
      </c>
      <c r="L5158">
        <v>0</v>
      </c>
      <c r="M5158">
        <v>0</v>
      </c>
    </row>
    <row r="5159" spans="2:13" x14ac:dyDescent="0.2">
      <c r="B5159">
        <v>0</v>
      </c>
      <c r="C5159">
        <v>0</v>
      </c>
      <c r="D5159">
        <v>0</v>
      </c>
      <c r="E5159">
        <v>0</v>
      </c>
      <c r="F5159">
        <v>0</v>
      </c>
      <c r="G5159">
        <v>44444444</v>
      </c>
      <c r="H5159">
        <v>0</v>
      </c>
      <c r="I5159">
        <v>0</v>
      </c>
      <c r="J5159">
        <v>0</v>
      </c>
      <c r="K5159">
        <v>0</v>
      </c>
      <c r="L5159">
        <v>0</v>
      </c>
      <c r="M5159">
        <v>0</v>
      </c>
    </row>
    <row r="5160" spans="2:13" x14ac:dyDescent="0.2">
      <c r="B5160">
        <v>0</v>
      </c>
      <c r="C5160">
        <v>0</v>
      </c>
      <c r="D5160">
        <v>0</v>
      </c>
      <c r="E5160">
        <v>0</v>
      </c>
      <c r="F5160">
        <v>0</v>
      </c>
      <c r="G5160">
        <v>44444444</v>
      </c>
      <c r="H5160">
        <v>0</v>
      </c>
      <c r="I5160">
        <v>0</v>
      </c>
      <c r="J5160">
        <v>0</v>
      </c>
      <c r="K5160">
        <v>0</v>
      </c>
      <c r="L5160">
        <v>0</v>
      </c>
      <c r="M5160">
        <v>0</v>
      </c>
    </row>
    <row r="5161" spans="2:13" x14ac:dyDescent="0.2">
      <c r="B5161">
        <v>0</v>
      </c>
      <c r="C5161">
        <v>0</v>
      </c>
      <c r="D5161">
        <v>0</v>
      </c>
      <c r="E5161">
        <v>0</v>
      </c>
      <c r="F5161">
        <v>0</v>
      </c>
      <c r="G5161">
        <v>44444444</v>
      </c>
      <c r="H5161">
        <v>0</v>
      </c>
      <c r="I5161">
        <v>0</v>
      </c>
      <c r="J5161">
        <v>0</v>
      </c>
      <c r="K5161">
        <v>0</v>
      </c>
      <c r="L5161">
        <v>0</v>
      </c>
      <c r="M5161">
        <v>0</v>
      </c>
    </row>
    <row r="5162" spans="2:13" x14ac:dyDescent="0.2">
      <c r="B5162">
        <v>0</v>
      </c>
      <c r="C5162">
        <v>0</v>
      </c>
      <c r="D5162">
        <v>0</v>
      </c>
      <c r="E5162">
        <v>0</v>
      </c>
      <c r="F5162">
        <v>0</v>
      </c>
      <c r="G5162">
        <v>44444444</v>
      </c>
      <c r="H5162">
        <v>0</v>
      </c>
      <c r="I5162">
        <v>0</v>
      </c>
      <c r="J5162">
        <v>0</v>
      </c>
      <c r="K5162">
        <v>0</v>
      </c>
      <c r="L5162">
        <v>0</v>
      </c>
      <c r="M5162">
        <v>0</v>
      </c>
    </row>
    <row r="5163" spans="2:13" x14ac:dyDescent="0.2">
      <c r="B5163">
        <v>0</v>
      </c>
      <c r="C5163">
        <v>0</v>
      </c>
      <c r="D5163">
        <v>0</v>
      </c>
      <c r="E5163">
        <v>0</v>
      </c>
      <c r="F5163">
        <v>0</v>
      </c>
      <c r="G5163">
        <v>44444444</v>
      </c>
      <c r="H5163">
        <v>0</v>
      </c>
      <c r="I5163">
        <v>0</v>
      </c>
      <c r="J5163">
        <v>0</v>
      </c>
      <c r="K5163">
        <v>0</v>
      </c>
      <c r="L5163">
        <v>0</v>
      </c>
      <c r="M5163">
        <v>0</v>
      </c>
    </row>
    <row r="5164" spans="2:13" x14ac:dyDescent="0.2">
      <c r="B5164">
        <v>0</v>
      </c>
      <c r="C5164">
        <v>0</v>
      </c>
      <c r="D5164">
        <v>0</v>
      </c>
      <c r="E5164">
        <v>0</v>
      </c>
      <c r="F5164">
        <v>0</v>
      </c>
      <c r="G5164">
        <v>44444444</v>
      </c>
      <c r="H5164">
        <v>0</v>
      </c>
      <c r="I5164">
        <v>0</v>
      </c>
      <c r="J5164">
        <v>0</v>
      </c>
      <c r="K5164">
        <v>0</v>
      </c>
      <c r="L5164">
        <v>0</v>
      </c>
      <c r="M5164">
        <v>0</v>
      </c>
    </row>
    <row r="5165" spans="2:13" x14ac:dyDescent="0.2">
      <c r="B5165">
        <v>0</v>
      </c>
      <c r="C5165">
        <v>0</v>
      </c>
      <c r="D5165">
        <v>0</v>
      </c>
      <c r="E5165">
        <v>0</v>
      </c>
      <c r="F5165">
        <v>0</v>
      </c>
      <c r="G5165">
        <v>44444444</v>
      </c>
      <c r="H5165">
        <v>0</v>
      </c>
      <c r="I5165">
        <v>0</v>
      </c>
      <c r="J5165">
        <v>0</v>
      </c>
      <c r="K5165">
        <v>0</v>
      </c>
      <c r="L5165">
        <v>0</v>
      </c>
      <c r="M5165">
        <v>0</v>
      </c>
    </row>
    <row r="5166" spans="2:13" x14ac:dyDescent="0.2">
      <c r="B5166">
        <v>0</v>
      </c>
      <c r="C5166">
        <v>0</v>
      </c>
      <c r="D5166">
        <v>0</v>
      </c>
      <c r="E5166">
        <v>0</v>
      </c>
      <c r="F5166">
        <v>0</v>
      </c>
      <c r="G5166">
        <v>44444444</v>
      </c>
      <c r="H5166">
        <v>0</v>
      </c>
      <c r="I5166">
        <v>0</v>
      </c>
      <c r="J5166">
        <v>0</v>
      </c>
      <c r="K5166">
        <v>0</v>
      </c>
      <c r="L5166">
        <v>0</v>
      </c>
      <c r="M5166">
        <v>0</v>
      </c>
    </row>
    <row r="5167" spans="2:13" x14ac:dyDescent="0.2">
      <c r="B5167">
        <v>0</v>
      </c>
      <c r="C5167">
        <v>0</v>
      </c>
      <c r="D5167">
        <v>0</v>
      </c>
      <c r="E5167">
        <v>0</v>
      </c>
      <c r="F5167">
        <v>0</v>
      </c>
      <c r="G5167">
        <v>44444444</v>
      </c>
      <c r="H5167">
        <v>0</v>
      </c>
      <c r="I5167">
        <v>0</v>
      </c>
      <c r="J5167">
        <v>0</v>
      </c>
      <c r="K5167">
        <v>0</v>
      </c>
      <c r="L5167">
        <v>0</v>
      </c>
      <c r="M5167">
        <v>0</v>
      </c>
    </row>
    <row r="5168" spans="2:13" x14ac:dyDescent="0.2">
      <c r="B5168">
        <v>0</v>
      </c>
      <c r="C5168">
        <v>0</v>
      </c>
      <c r="D5168">
        <v>0</v>
      </c>
      <c r="E5168">
        <v>0</v>
      </c>
      <c r="F5168">
        <v>0</v>
      </c>
      <c r="G5168">
        <v>44444444</v>
      </c>
      <c r="H5168">
        <v>0</v>
      </c>
      <c r="I5168">
        <v>0</v>
      </c>
      <c r="J5168">
        <v>0</v>
      </c>
      <c r="K5168">
        <v>0</v>
      </c>
      <c r="L5168">
        <v>0</v>
      </c>
      <c r="M5168">
        <v>0</v>
      </c>
    </row>
    <row r="5169" spans="2:13" x14ac:dyDescent="0.2">
      <c r="B5169">
        <v>0</v>
      </c>
      <c r="C5169">
        <v>0</v>
      </c>
      <c r="D5169">
        <v>0</v>
      </c>
      <c r="E5169">
        <v>0</v>
      </c>
      <c r="F5169">
        <v>0</v>
      </c>
      <c r="G5169">
        <v>44444444</v>
      </c>
      <c r="H5169">
        <v>0</v>
      </c>
      <c r="I5169">
        <v>0</v>
      </c>
      <c r="J5169">
        <v>0</v>
      </c>
      <c r="K5169">
        <v>0</v>
      </c>
      <c r="L5169">
        <v>0</v>
      </c>
      <c r="M5169">
        <v>0</v>
      </c>
    </row>
    <row r="5170" spans="2:13" x14ac:dyDescent="0.2">
      <c r="B5170">
        <v>0</v>
      </c>
      <c r="C5170">
        <v>0</v>
      </c>
      <c r="D5170">
        <v>0</v>
      </c>
      <c r="E5170">
        <v>0</v>
      </c>
      <c r="F5170">
        <v>0</v>
      </c>
      <c r="G5170">
        <v>44444444</v>
      </c>
      <c r="H5170">
        <v>0</v>
      </c>
      <c r="I5170">
        <v>0</v>
      </c>
      <c r="J5170">
        <v>0</v>
      </c>
      <c r="K5170">
        <v>0</v>
      </c>
      <c r="L5170">
        <v>0</v>
      </c>
      <c r="M5170">
        <v>0</v>
      </c>
    </row>
    <row r="5171" spans="2:13" x14ac:dyDescent="0.2">
      <c r="B5171">
        <v>0</v>
      </c>
      <c r="C5171">
        <v>0</v>
      </c>
      <c r="D5171">
        <v>0</v>
      </c>
      <c r="E5171">
        <v>0</v>
      </c>
      <c r="F5171">
        <v>0</v>
      </c>
      <c r="G5171">
        <v>44444444</v>
      </c>
      <c r="H5171">
        <v>0</v>
      </c>
      <c r="I5171">
        <v>0</v>
      </c>
      <c r="J5171">
        <v>0</v>
      </c>
      <c r="K5171">
        <v>0</v>
      </c>
      <c r="L5171">
        <v>0</v>
      </c>
      <c r="M5171">
        <v>0</v>
      </c>
    </row>
    <row r="5172" spans="2:13" x14ac:dyDescent="0.2">
      <c r="B5172">
        <v>0</v>
      </c>
      <c r="C5172">
        <v>0</v>
      </c>
      <c r="D5172">
        <v>0</v>
      </c>
      <c r="E5172">
        <v>0</v>
      </c>
      <c r="F5172">
        <v>0</v>
      </c>
      <c r="G5172">
        <v>44444444</v>
      </c>
      <c r="H5172">
        <v>0</v>
      </c>
      <c r="I5172">
        <v>0</v>
      </c>
      <c r="J5172">
        <v>0</v>
      </c>
      <c r="K5172">
        <v>0</v>
      </c>
      <c r="L5172">
        <v>0</v>
      </c>
      <c r="M5172">
        <v>0</v>
      </c>
    </row>
    <row r="5173" spans="2:13" x14ac:dyDescent="0.2">
      <c r="B5173">
        <v>0</v>
      </c>
      <c r="C5173">
        <v>0</v>
      </c>
      <c r="D5173">
        <v>0</v>
      </c>
      <c r="E5173">
        <v>0</v>
      </c>
      <c r="F5173">
        <v>0</v>
      </c>
      <c r="G5173">
        <v>44444444</v>
      </c>
      <c r="H5173">
        <v>0</v>
      </c>
      <c r="I5173">
        <v>0</v>
      </c>
      <c r="J5173">
        <v>0</v>
      </c>
      <c r="K5173">
        <v>0</v>
      </c>
      <c r="L5173">
        <v>0</v>
      </c>
      <c r="M5173">
        <v>0</v>
      </c>
    </row>
    <row r="5174" spans="2:13" x14ac:dyDescent="0.2">
      <c r="B5174">
        <v>0</v>
      </c>
      <c r="C5174">
        <v>0</v>
      </c>
      <c r="D5174">
        <v>0</v>
      </c>
      <c r="E5174">
        <v>0</v>
      </c>
      <c r="F5174">
        <v>0</v>
      </c>
      <c r="G5174">
        <v>44444444</v>
      </c>
      <c r="H5174">
        <v>0</v>
      </c>
      <c r="I5174">
        <v>0</v>
      </c>
      <c r="J5174">
        <v>0</v>
      </c>
      <c r="K5174">
        <v>0</v>
      </c>
      <c r="L5174">
        <v>0</v>
      </c>
      <c r="M5174">
        <v>0</v>
      </c>
    </row>
    <row r="5175" spans="2:13" x14ac:dyDescent="0.2">
      <c r="B5175">
        <v>0</v>
      </c>
      <c r="C5175">
        <v>0</v>
      </c>
      <c r="D5175">
        <v>0</v>
      </c>
      <c r="E5175">
        <v>0</v>
      </c>
      <c r="F5175">
        <v>0</v>
      </c>
      <c r="G5175">
        <v>44444444</v>
      </c>
      <c r="H5175">
        <v>0</v>
      </c>
      <c r="I5175">
        <v>0</v>
      </c>
      <c r="J5175">
        <v>0</v>
      </c>
      <c r="K5175">
        <v>0</v>
      </c>
      <c r="L5175">
        <v>0</v>
      </c>
      <c r="M5175">
        <v>0</v>
      </c>
    </row>
    <row r="5176" spans="2:13" x14ac:dyDescent="0.2">
      <c r="B5176">
        <v>0</v>
      </c>
      <c r="C5176">
        <v>0</v>
      </c>
      <c r="D5176">
        <v>0</v>
      </c>
      <c r="E5176">
        <v>0</v>
      </c>
      <c r="F5176">
        <v>0</v>
      </c>
      <c r="G5176">
        <v>44444444</v>
      </c>
      <c r="H5176">
        <v>0</v>
      </c>
      <c r="I5176">
        <v>0</v>
      </c>
      <c r="J5176">
        <v>0</v>
      </c>
      <c r="K5176">
        <v>0</v>
      </c>
      <c r="L5176">
        <v>0</v>
      </c>
      <c r="M5176">
        <v>0</v>
      </c>
    </row>
    <row r="5177" spans="2:13" x14ac:dyDescent="0.2">
      <c r="B5177">
        <v>0</v>
      </c>
      <c r="C5177">
        <v>0</v>
      </c>
      <c r="D5177">
        <v>0</v>
      </c>
      <c r="E5177">
        <v>0</v>
      </c>
      <c r="F5177">
        <v>0</v>
      </c>
      <c r="G5177">
        <v>44444444</v>
      </c>
      <c r="H5177">
        <v>0</v>
      </c>
      <c r="I5177">
        <v>0</v>
      </c>
      <c r="J5177">
        <v>0</v>
      </c>
      <c r="K5177">
        <v>0</v>
      </c>
      <c r="L5177">
        <v>0</v>
      </c>
      <c r="M5177">
        <v>0</v>
      </c>
    </row>
    <row r="5178" spans="2:13" x14ac:dyDescent="0.2">
      <c r="B5178">
        <v>0</v>
      </c>
      <c r="C5178">
        <v>0</v>
      </c>
      <c r="D5178">
        <v>0</v>
      </c>
      <c r="E5178">
        <v>0</v>
      </c>
      <c r="F5178">
        <v>0</v>
      </c>
      <c r="G5178">
        <v>44444444</v>
      </c>
      <c r="H5178">
        <v>0</v>
      </c>
      <c r="I5178">
        <v>0</v>
      </c>
      <c r="J5178">
        <v>0</v>
      </c>
      <c r="K5178">
        <v>0</v>
      </c>
      <c r="L5178">
        <v>0</v>
      </c>
      <c r="M5178">
        <v>0</v>
      </c>
    </row>
    <row r="5179" spans="2:13" x14ac:dyDescent="0.2">
      <c r="B5179">
        <v>0</v>
      </c>
      <c r="C5179">
        <v>0</v>
      </c>
      <c r="D5179">
        <v>0</v>
      </c>
      <c r="E5179">
        <v>0</v>
      </c>
      <c r="F5179">
        <v>0</v>
      </c>
      <c r="G5179">
        <v>44444444</v>
      </c>
      <c r="H5179">
        <v>0</v>
      </c>
      <c r="I5179">
        <v>0</v>
      </c>
      <c r="J5179">
        <v>0</v>
      </c>
      <c r="K5179">
        <v>0</v>
      </c>
      <c r="L5179">
        <v>0</v>
      </c>
      <c r="M5179">
        <v>0</v>
      </c>
    </row>
    <row r="5180" spans="2:13" x14ac:dyDescent="0.2">
      <c r="B5180">
        <v>0</v>
      </c>
      <c r="C5180">
        <v>0</v>
      </c>
      <c r="D5180">
        <v>0</v>
      </c>
      <c r="E5180">
        <v>0</v>
      </c>
      <c r="F5180">
        <v>0</v>
      </c>
      <c r="G5180">
        <v>44444444</v>
      </c>
      <c r="H5180">
        <v>0</v>
      </c>
      <c r="I5180">
        <v>0</v>
      </c>
      <c r="J5180">
        <v>0</v>
      </c>
      <c r="K5180">
        <v>0</v>
      </c>
      <c r="L5180">
        <v>0</v>
      </c>
      <c r="M5180">
        <v>0</v>
      </c>
    </row>
    <row r="5181" spans="2:13" x14ac:dyDescent="0.2">
      <c r="B5181">
        <v>0</v>
      </c>
      <c r="C5181">
        <v>0</v>
      </c>
      <c r="D5181">
        <v>0</v>
      </c>
      <c r="E5181">
        <v>0</v>
      </c>
      <c r="F5181">
        <v>0</v>
      </c>
      <c r="G5181">
        <v>44444444</v>
      </c>
      <c r="H5181">
        <v>0</v>
      </c>
      <c r="I5181">
        <v>0</v>
      </c>
      <c r="J5181">
        <v>0</v>
      </c>
      <c r="K5181">
        <v>0</v>
      </c>
      <c r="L5181">
        <v>0</v>
      </c>
      <c r="M5181">
        <v>0</v>
      </c>
    </row>
    <row r="5182" spans="2:13" x14ac:dyDescent="0.2">
      <c r="B5182">
        <v>0</v>
      </c>
      <c r="C5182">
        <v>0</v>
      </c>
      <c r="D5182">
        <v>0</v>
      </c>
      <c r="E5182">
        <v>0</v>
      </c>
      <c r="F5182">
        <v>0</v>
      </c>
      <c r="G5182">
        <v>44444444</v>
      </c>
      <c r="H5182">
        <v>0</v>
      </c>
      <c r="I5182">
        <v>0</v>
      </c>
      <c r="J5182">
        <v>0</v>
      </c>
      <c r="K5182">
        <v>0</v>
      </c>
      <c r="L5182">
        <v>0</v>
      </c>
      <c r="M5182">
        <v>0</v>
      </c>
    </row>
    <row r="5183" spans="2:13" x14ac:dyDescent="0.2">
      <c r="B5183">
        <v>0</v>
      </c>
      <c r="C5183">
        <v>0</v>
      </c>
      <c r="D5183">
        <v>0</v>
      </c>
      <c r="E5183">
        <v>0</v>
      </c>
      <c r="F5183">
        <v>0</v>
      </c>
      <c r="G5183">
        <v>44444444</v>
      </c>
      <c r="H5183">
        <v>0</v>
      </c>
      <c r="I5183">
        <v>0</v>
      </c>
      <c r="J5183">
        <v>0</v>
      </c>
      <c r="K5183">
        <v>0</v>
      </c>
      <c r="L5183">
        <v>0</v>
      </c>
      <c r="M5183">
        <v>0</v>
      </c>
    </row>
    <row r="5184" spans="2:13" x14ac:dyDescent="0.2">
      <c r="B5184">
        <v>0</v>
      </c>
      <c r="C5184">
        <v>0</v>
      </c>
      <c r="D5184">
        <v>0</v>
      </c>
      <c r="E5184">
        <v>0</v>
      </c>
      <c r="F5184">
        <v>0</v>
      </c>
      <c r="G5184">
        <v>44444444</v>
      </c>
      <c r="H5184">
        <v>0</v>
      </c>
      <c r="I5184">
        <v>0</v>
      </c>
      <c r="J5184">
        <v>0</v>
      </c>
      <c r="K5184">
        <v>0</v>
      </c>
      <c r="L5184">
        <v>0</v>
      </c>
      <c r="M5184">
        <v>0</v>
      </c>
    </row>
    <row r="5185" spans="2:13" x14ac:dyDescent="0.2">
      <c r="B5185">
        <v>0</v>
      </c>
      <c r="C5185">
        <v>0</v>
      </c>
      <c r="D5185">
        <v>0</v>
      </c>
      <c r="E5185">
        <v>0</v>
      </c>
      <c r="F5185">
        <v>0</v>
      </c>
      <c r="G5185">
        <v>44444444</v>
      </c>
      <c r="H5185">
        <v>0</v>
      </c>
      <c r="I5185">
        <v>0</v>
      </c>
      <c r="J5185">
        <v>0</v>
      </c>
      <c r="K5185">
        <v>0</v>
      </c>
      <c r="L5185">
        <v>0</v>
      </c>
      <c r="M5185">
        <v>0</v>
      </c>
    </row>
    <row r="5186" spans="2:13" x14ac:dyDescent="0.2">
      <c r="B5186">
        <v>0</v>
      </c>
      <c r="C5186">
        <v>0</v>
      </c>
      <c r="D5186">
        <v>0</v>
      </c>
      <c r="E5186">
        <v>0</v>
      </c>
      <c r="F5186">
        <v>0</v>
      </c>
      <c r="G5186">
        <v>44444444</v>
      </c>
      <c r="H5186">
        <v>0</v>
      </c>
      <c r="I5186">
        <v>0</v>
      </c>
      <c r="J5186">
        <v>0</v>
      </c>
      <c r="K5186">
        <v>0</v>
      </c>
      <c r="L5186">
        <v>0</v>
      </c>
      <c r="M5186">
        <v>0</v>
      </c>
    </row>
    <row r="5187" spans="2:13" x14ac:dyDescent="0.2">
      <c r="B5187">
        <v>0</v>
      </c>
      <c r="C5187">
        <v>0</v>
      </c>
      <c r="D5187">
        <v>0</v>
      </c>
      <c r="E5187">
        <v>0</v>
      </c>
      <c r="F5187">
        <v>0</v>
      </c>
      <c r="G5187">
        <v>44444444</v>
      </c>
      <c r="H5187">
        <v>0</v>
      </c>
      <c r="I5187">
        <v>0</v>
      </c>
      <c r="J5187">
        <v>0</v>
      </c>
      <c r="K5187">
        <v>0</v>
      </c>
      <c r="L5187">
        <v>0</v>
      </c>
      <c r="M5187">
        <v>0</v>
      </c>
    </row>
    <row r="5188" spans="2:13" x14ac:dyDescent="0.2">
      <c r="B5188">
        <v>0</v>
      </c>
      <c r="C5188">
        <v>0</v>
      </c>
      <c r="D5188">
        <v>0</v>
      </c>
      <c r="E5188">
        <v>0</v>
      </c>
      <c r="F5188">
        <v>0</v>
      </c>
      <c r="G5188">
        <v>44444444</v>
      </c>
      <c r="H5188">
        <v>0</v>
      </c>
      <c r="I5188">
        <v>0</v>
      </c>
      <c r="J5188">
        <v>0</v>
      </c>
      <c r="K5188">
        <v>0</v>
      </c>
      <c r="L5188">
        <v>0</v>
      </c>
      <c r="M5188">
        <v>0</v>
      </c>
    </row>
    <row r="5189" spans="2:13" x14ac:dyDescent="0.2">
      <c r="B5189">
        <v>0</v>
      </c>
      <c r="C5189">
        <v>0</v>
      </c>
      <c r="D5189">
        <v>0</v>
      </c>
      <c r="E5189">
        <v>0</v>
      </c>
      <c r="F5189">
        <v>0</v>
      </c>
      <c r="G5189">
        <v>44444444</v>
      </c>
      <c r="H5189">
        <v>0</v>
      </c>
      <c r="I5189">
        <v>0</v>
      </c>
      <c r="J5189">
        <v>0</v>
      </c>
      <c r="K5189">
        <v>0</v>
      </c>
      <c r="L5189">
        <v>0</v>
      </c>
      <c r="M5189">
        <v>0</v>
      </c>
    </row>
    <row r="5190" spans="2:13" x14ac:dyDescent="0.2">
      <c r="B5190">
        <v>0</v>
      </c>
      <c r="C5190">
        <v>0</v>
      </c>
      <c r="D5190">
        <v>0</v>
      </c>
      <c r="E5190">
        <v>0</v>
      </c>
      <c r="F5190">
        <v>0</v>
      </c>
      <c r="G5190">
        <v>44444444</v>
      </c>
      <c r="H5190">
        <v>0</v>
      </c>
      <c r="I5190">
        <v>0</v>
      </c>
      <c r="J5190">
        <v>0</v>
      </c>
      <c r="K5190">
        <v>0</v>
      </c>
      <c r="L5190">
        <v>0</v>
      </c>
      <c r="M5190">
        <v>0</v>
      </c>
    </row>
    <row r="5191" spans="2:13" x14ac:dyDescent="0.2">
      <c r="B5191">
        <v>0</v>
      </c>
      <c r="C5191">
        <v>0</v>
      </c>
      <c r="D5191">
        <v>0</v>
      </c>
      <c r="E5191">
        <v>0</v>
      </c>
      <c r="F5191">
        <v>0</v>
      </c>
      <c r="G5191">
        <v>44444444</v>
      </c>
      <c r="H5191">
        <v>0</v>
      </c>
      <c r="I5191">
        <v>0</v>
      </c>
      <c r="J5191">
        <v>0</v>
      </c>
      <c r="K5191">
        <v>0</v>
      </c>
      <c r="L5191">
        <v>0</v>
      </c>
      <c r="M5191">
        <v>0</v>
      </c>
    </row>
    <row r="5192" spans="2:13" x14ac:dyDescent="0.2">
      <c r="B5192">
        <v>0</v>
      </c>
      <c r="C5192">
        <v>0</v>
      </c>
      <c r="D5192">
        <v>0</v>
      </c>
      <c r="E5192">
        <v>0</v>
      </c>
      <c r="F5192">
        <v>0</v>
      </c>
      <c r="G5192">
        <v>44444444</v>
      </c>
      <c r="H5192">
        <v>0</v>
      </c>
      <c r="I5192">
        <v>0</v>
      </c>
      <c r="J5192">
        <v>0</v>
      </c>
      <c r="K5192">
        <v>0</v>
      </c>
      <c r="L5192">
        <v>0</v>
      </c>
      <c r="M5192">
        <v>0</v>
      </c>
    </row>
    <row r="5193" spans="2:13" x14ac:dyDescent="0.2">
      <c r="B5193">
        <v>0</v>
      </c>
      <c r="C5193">
        <v>0</v>
      </c>
      <c r="D5193">
        <v>0</v>
      </c>
      <c r="E5193">
        <v>0</v>
      </c>
      <c r="F5193">
        <v>0</v>
      </c>
      <c r="G5193">
        <v>44444444</v>
      </c>
      <c r="H5193">
        <v>0</v>
      </c>
      <c r="I5193">
        <v>0</v>
      </c>
      <c r="J5193">
        <v>0</v>
      </c>
      <c r="K5193">
        <v>0</v>
      </c>
      <c r="L5193">
        <v>0</v>
      </c>
      <c r="M5193">
        <v>0</v>
      </c>
    </row>
    <row r="5194" spans="2:13" x14ac:dyDescent="0.2">
      <c r="B5194">
        <v>0</v>
      </c>
      <c r="C5194">
        <v>0</v>
      </c>
      <c r="D5194">
        <v>0</v>
      </c>
      <c r="E5194">
        <v>0</v>
      </c>
      <c r="F5194">
        <v>0</v>
      </c>
      <c r="G5194">
        <v>44444444</v>
      </c>
      <c r="H5194">
        <v>0</v>
      </c>
      <c r="I5194">
        <v>0</v>
      </c>
      <c r="J5194">
        <v>0</v>
      </c>
      <c r="K5194">
        <v>0</v>
      </c>
      <c r="L5194">
        <v>0</v>
      </c>
      <c r="M5194">
        <v>0</v>
      </c>
    </row>
    <row r="5195" spans="2:13" x14ac:dyDescent="0.2">
      <c r="B5195">
        <v>0</v>
      </c>
      <c r="C5195">
        <v>0</v>
      </c>
      <c r="D5195">
        <v>0</v>
      </c>
      <c r="E5195">
        <v>0</v>
      </c>
      <c r="F5195">
        <v>0</v>
      </c>
      <c r="G5195">
        <v>44444444</v>
      </c>
      <c r="H5195">
        <v>0</v>
      </c>
      <c r="I5195">
        <v>0</v>
      </c>
      <c r="J5195">
        <v>0</v>
      </c>
      <c r="K5195">
        <v>0</v>
      </c>
      <c r="L5195">
        <v>0</v>
      </c>
      <c r="M5195">
        <v>0</v>
      </c>
    </row>
    <row r="5196" spans="2:13" x14ac:dyDescent="0.2">
      <c r="B5196">
        <v>0</v>
      </c>
      <c r="C5196">
        <v>0</v>
      </c>
      <c r="D5196">
        <v>0</v>
      </c>
      <c r="E5196">
        <v>0</v>
      </c>
      <c r="F5196">
        <v>0</v>
      </c>
      <c r="G5196">
        <v>44444444</v>
      </c>
      <c r="H5196">
        <v>0</v>
      </c>
      <c r="I5196">
        <v>0</v>
      </c>
      <c r="J5196">
        <v>0</v>
      </c>
      <c r="K5196">
        <v>0</v>
      </c>
      <c r="L5196">
        <v>0</v>
      </c>
      <c r="M5196">
        <v>0</v>
      </c>
    </row>
    <row r="5197" spans="2:13" x14ac:dyDescent="0.2">
      <c r="B5197">
        <v>0</v>
      </c>
      <c r="C5197">
        <v>0</v>
      </c>
      <c r="D5197">
        <v>0</v>
      </c>
      <c r="E5197">
        <v>0</v>
      </c>
      <c r="F5197">
        <v>0</v>
      </c>
      <c r="G5197">
        <v>44444444</v>
      </c>
      <c r="H5197">
        <v>0</v>
      </c>
      <c r="I5197">
        <v>0</v>
      </c>
      <c r="J5197">
        <v>0</v>
      </c>
      <c r="K5197">
        <v>0</v>
      </c>
      <c r="L5197">
        <v>0</v>
      </c>
      <c r="M5197">
        <v>0</v>
      </c>
    </row>
    <row r="5198" spans="2:13" x14ac:dyDescent="0.2">
      <c r="B5198">
        <v>0</v>
      </c>
      <c r="C5198">
        <v>0</v>
      </c>
      <c r="D5198">
        <v>0</v>
      </c>
      <c r="E5198">
        <v>0</v>
      </c>
      <c r="F5198">
        <v>0</v>
      </c>
      <c r="G5198">
        <v>44444444</v>
      </c>
      <c r="H5198">
        <v>0</v>
      </c>
      <c r="I5198">
        <v>0</v>
      </c>
      <c r="J5198">
        <v>0</v>
      </c>
      <c r="K5198">
        <v>0</v>
      </c>
      <c r="L5198">
        <v>0</v>
      </c>
      <c r="M5198">
        <v>0</v>
      </c>
    </row>
    <row r="5199" spans="2:13" x14ac:dyDescent="0.2">
      <c r="B5199">
        <v>0</v>
      </c>
      <c r="C5199">
        <v>0</v>
      </c>
      <c r="D5199">
        <v>0</v>
      </c>
      <c r="E5199">
        <v>0</v>
      </c>
      <c r="F5199">
        <v>0</v>
      </c>
      <c r="G5199">
        <v>44444444</v>
      </c>
      <c r="H5199">
        <v>0</v>
      </c>
      <c r="I5199">
        <v>0</v>
      </c>
      <c r="J5199">
        <v>0</v>
      </c>
      <c r="K5199">
        <v>0</v>
      </c>
      <c r="L5199">
        <v>0</v>
      </c>
      <c r="M5199">
        <v>0</v>
      </c>
    </row>
    <row r="5200" spans="2:13" x14ac:dyDescent="0.2">
      <c r="B5200">
        <v>0</v>
      </c>
      <c r="C5200">
        <v>0</v>
      </c>
      <c r="D5200">
        <v>0</v>
      </c>
      <c r="E5200">
        <v>0</v>
      </c>
      <c r="F5200">
        <v>0</v>
      </c>
      <c r="G5200">
        <v>44444444</v>
      </c>
      <c r="H5200">
        <v>0</v>
      </c>
      <c r="I5200">
        <v>0</v>
      </c>
      <c r="J5200">
        <v>0</v>
      </c>
      <c r="K5200">
        <v>0</v>
      </c>
      <c r="L5200">
        <v>0</v>
      </c>
      <c r="M5200">
        <v>0</v>
      </c>
    </row>
    <row r="5201" spans="2:13" x14ac:dyDescent="0.2">
      <c r="B5201">
        <v>0</v>
      </c>
      <c r="C5201">
        <v>0</v>
      </c>
      <c r="D5201">
        <v>0</v>
      </c>
      <c r="E5201">
        <v>0</v>
      </c>
      <c r="F5201">
        <v>0</v>
      </c>
      <c r="G5201">
        <v>44444444</v>
      </c>
      <c r="H5201">
        <v>0</v>
      </c>
      <c r="I5201">
        <v>0</v>
      </c>
      <c r="J5201">
        <v>0</v>
      </c>
      <c r="K5201">
        <v>0</v>
      </c>
      <c r="L5201">
        <v>0</v>
      </c>
      <c r="M5201">
        <v>0</v>
      </c>
    </row>
    <row r="5202" spans="2:13" x14ac:dyDescent="0.2">
      <c r="B5202">
        <v>0</v>
      </c>
      <c r="C5202">
        <v>0</v>
      </c>
      <c r="D5202">
        <v>0</v>
      </c>
      <c r="E5202">
        <v>0</v>
      </c>
      <c r="F5202">
        <v>0</v>
      </c>
      <c r="G5202">
        <v>44444444</v>
      </c>
      <c r="H5202">
        <v>0</v>
      </c>
      <c r="I5202">
        <v>0</v>
      </c>
      <c r="J5202">
        <v>0</v>
      </c>
      <c r="K5202">
        <v>0</v>
      </c>
      <c r="L5202">
        <v>0</v>
      </c>
      <c r="M5202">
        <v>0</v>
      </c>
    </row>
    <row r="5203" spans="2:13" x14ac:dyDescent="0.2">
      <c r="B5203">
        <v>0</v>
      </c>
      <c r="C5203">
        <v>0</v>
      </c>
      <c r="D5203">
        <v>0</v>
      </c>
      <c r="E5203">
        <v>0</v>
      </c>
      <c r="F5203">
        <v>0</v>
      </c>
      <c r="G5203">
        <v>44444444</v>
      </c>
      <c r="H5203">
        <v>0</v>
      </c>
      <c r="I5203">
        <v>0</v>
      </c>
      <c r="J5203">
        <v>0</v>
      </c>
      <c r="K5203">
        <v>0</v>
      </c>
      <c r="L5203">
        <v>0</v>
      </c>
      <c r="M5203">
        <v>0</v>
      </c>
    </row>
    <row r="5204" spans="2:13" x14ac:dyDescent="0.2">
      <c r="B5204">
        <v>0</v>
      </c>
      <c r="C5204">
        <v>0</v>
      </c>
      <c r="D5204">
        <v>0</v>
      </c>
      <c r="E5204">
        <v>0</v>
      </c>
      <c r="F5204">
        <v>0</v>
      </c>
      <c r="G5204">
        <v>44444444</v>
      </c>
      <c r="H5204">
        <v>0</v>
      </c>
      <c r="I5204">
        <v>0</v>
      </c>
      <c r="J5204">
        <v>0</v>
      </c>
      <c r="K5204">
        <v>0</v>
      </c>
      <c r="L5204">
        <v>0</v>
      </c>
      <c r="M5204">
        <v>0</v>
      </c>
    </row>
    <row r="5205" spans="2:13" x14ac:dyDescent="0.2">
      <c r="B5205">
        <v>0</v>
      </c>
      <c r="C5205">
        <v>0</v>
      </c>
      <c r="D5205">
        <v>0</v>
      </c>
      <c r="E5205">
        <v>0</v>
      </c>
      <c r="F5205">
        <v>0</v>
      </c>
      <c r="G5205">
        <v>44444444</v>
      </c>
      <c r="H5205">
        <v>0</v>
      </c>
      <c r="I5205">
        <v>0</v>
      </c>
      <c r="J5205">
        <v>0</v>
      </c>
      <c r="K5205">
        <v>0</v>
      </c>
      <c r="L5205">
        <v>0</v>
      </c>
      <c r="M5205">
        <v>0</v>
      </c>
    </row>
    <row r="5206" spans="2:13" x14ac:dyDescent="0.2">
      <c r="B5206">
        <v>0</v>
      </c>
      <c r="C5206">
        <v>0</v>
      </c>
      <c r="D5206">
        <v>0</v>
      </c>
      <c r="E5206">
        <v>0</v>
      </c>
      <c r="F5206">
        <v>0</v>
      </c>
      <c r="G5206">
        <v>44444444</v>
      </c>
      <c r="H5206">
        <v>0</v>
      </c>
      <c r="I5206">
        <v>0</v>
      </c>
      <c r="J5206">
        <v>0</v>
      </c>
      <c r="K5206">
        <v>0</v>
      </c>
      <c r="L5206">
        <v>0</v>
      </c>
      <c r="M5206">
        <v>0</v>
      </c>
    </row>
    <row r="5207" spans="2:13" x14ac:dyDescent="0.2">
      <c r="B5207">
        <v>0</v>
      </c>
      <c r="C5207">
        <v>0</v>
      </c>
      <c r="D5207">
        <v>0</v>
      </c>
      <c r="E5207">
        <v>0</v>
      </c>
      <c r="F5207">
        <v>0</v>
      </c>
      <c r="G5207">
        <v>44444444</v>
      </c>
      <c r="H5207">
        <v>0</v>
      </c>
      <c r="I5207">
        <v>0</v>
      </c>
      <c r="J5207">
        <v>0</v>
      </c>
      <c r="K5207">
        <v>0</v>
      </c>
      <c r="L5207">
        <v>0</v>
      </c>
      <c r="M5207">
        <v>0</v>
      </c>
    </row>
    <row r="5208" spans="2:13" x14ac:dyDescent="0.2">
      <c r="B5208">
        <v>0</v>
      </c>
      <c r="C5208">
        <v>0</v>
      </c>
      <c r="D5208">
        <v>0</v>
      </c>
      <c r="E5208">
        <v>0</v>
      </c>
      <c r="F5208">
        <v>0</v>
      </c>
      <c r="G5208">
        <v>44444444</v>
      </c>
      <c r="H5208">
        <v>0</v>
      </c>
      <c r="I5208">
        <v>0</v>
      </c>
      <c r="J5208">
        <v>0</v>
      </c>
      <c r="K5208">
        <v>0</v>
      </c>
      <c r="L5208">
        <v>0</v>
      </c>
      <c r="M5208">
        <v>0</v>
      </c>
    </row>
    <row r="5209" spans="2:13" x14ac:dyDescent="0.2">
      <c r="B5209">
        <v>0</v>
      </c>
      <c r="C5209">
        <v>0</v>
      </c>
      <c r="D5209">
        <v>0</v>
      </c>
      <c r="E5209">
        <v>0</v>
      </c>
      <c r="F5209">
        <v>0</v>
      </c>
      <c r="G5209">
        <v>44444444</v>
      </c>
      <c r="H5209">
        <v>0</v>
      </c>
      <c r="I5209">
        <v>0</v>
      </c>
      <c r="J5209">
        <v>0</v>
      </c>
      <c r="K5209">
        <v>0</v>
      </c>
      <c r="L5209">
        <v>0</v>
      </c>
      <c r="M5209">
        <v>0</v>
      </c>
    </row>
    <row r="5210" spans="2:13" x14ac:dyDescent="0.2">
      <c r="B5210">
        <v>0</v>
      </c>
      <c r="C5210">
        <v>0</v>
      </c>
      <c r="D5210">
        <v>0</v>
      </c>
      <c r="E5210">
        <v>0</v>
      </c>
      <c r="F5210">
        <v>0</v>
      </c>
      <c r="G5210">
        <v>44444444</v>
      </c>
      <c r="H5210">
        <v>0</v>
      </c>
      <c r="I5210">
        <v>0</v>
      </c>
      <c r="J5210">
        <v>0</v>
      </c>
      <c r="K5210">
        <v>0</v>
      </c>
      <c r="L5210">
        <v>0</v>
      </c>
      <c r="M5210">
        <v>0</v>
      </c>
    </row>
    <row r="5211" spans="2:13" x14ac:dyDescent="0.2">
      <c r="B5211">
        <v>0</v>
      </c>
      <c r="C5211">
        <v>0</v>
      </c>
      <c r="D5211">
        <v>0</v>
      </c>
      <c r="E5211">
        <v>0</v>
      </c>
      <c r="F5211">
        <v>0</v>
      </c>
      <c r="G5211">
        <v>44444444</v>
      </c>
      <c r="H5211">
        <v>0</v>
      </c>
      <c r="I5211">
        <v>0</v>
      </c>
      <c r="J5211">
        <v>0</v>
      </c>
      <c r="K5211">
        <v>0</v>
      </c>
      <c r="L5211">
        <v>0</v>
      </c>
      <c r="M5211">
        <v>0</v>
      </c>
    </row>
    <row r="5212" spans="2:13" x14ac:dyDescent="0.2">
      <c r="B5212">
        <v>0</v>
      </c>
      <c r="C5212">
        <v>0</v>
      </c>
      <c r="D5212">
        <v>0</v>
      </c>
      <c r="E5212">
        <v>0</v>
      </c>
      <c r="F5212">
        <v>0</v>
      </c>
      <c r="G5212">
        <v>44444444</v>
      </c>
      <c r="H5212">
        <v>0</v>
      </c>
      <c r="I5212">
        <v>0</v>
      </c>
      <c r="J5212">
        <v>0</v>
      </c>
      <c r="K5212">
        <v>0</v>
      </c>
      <c r="L5212">
        <v>0</v>
      </c>
      <c r="M5212">
        <v>0</v>
      </c>
    </row>
    <row r="5213" spans="2:13" x14ac:dyDescent="0.2">
      <c r="B5213">
        <v>0</v>
      </c>
      <c r="C5213">
        <v>0</v>
      </c>
      <c r="D5213">
        <v>0</v>
      </c>
      <c r="E5213">
        <v>0</v>
      </c>
      <c r="F5213">
        <v>0</v>
      </c>
      <c r="G5213">
        <v>44444444</v>
      </c>
      <c r="H5213">
        <v>0</v>
      </c>
      <c r="I5213">
        <v>0</v>
      </c>
      <c r="J5213">
        <v>0</v>
      </c>
      <c r="K5213">
        <v>0</v>
      </c>
      <c r="L5213">
        <v>0</v>
      </c>
      <c r="M5213">
        <v>0</v>
      </c>
    </row>
    <row r="5214" spans="2:13" x14ac:dyDescent="0.2">
      <c r="B5214">
        <v>0</v>
      </c>
      <c r="C5214">
        <v>0</v>
      </c>
      <c r="D5214">
        <v>0</v>
      </c>
      <c r="E5214">
        <v>0</v>
      </c>
      <c r="F5214">
        <v>0</v>
      </c>
      <c r="G5214">
        <v>44444444</v>
      </c>
      <c r="H5214">
        <v>0</v>
      </c>
      <c r="I5214">
        <v>0</v>
      </c>
      <c r="J5214">
        <v>0</v>
      </c>
      <c r="K5214">
        <v>0</v>
      </c>
      <c r="L5214">
        <v>0</v>
      </c>
      <c r="M5214">
        <v>0</v>
      </c>
    </row>
    <row r="5215" spans="2:13" x14ac:dyDescent="0.2">
      <c r="B5215">
        <v>0</v>
      </c>
      <c r="C5215">
        <v>0</v>
      </c>
      <c r="D5215">
        <v>0</v>
      </c>
      <c r="E5215">
        <v>0</v>
      </c>
      <c r="F5215">
        <v>0</v>
      </c>
      <c r="G5215">
        <v>44444444</v>
      </c>
      <c r="H5215">
        <v>0</v>
      </c>
      <c r="I5215">
        <v>0</v>
      </c>
      <c r="J5215">
        <v>0</v>
      </c>
      <c r="K5215">
        <v>0</v>
      </c>
      <c r="L5215">
        <v>0</v>
      </c>
      <c r="M5215">
        <v>0</v>
      </c>
    </row>
    <row r="5216" spans="2:13" x14ac:dyDescent="0.2">
      <c r="B5216">
        <v>0</v>
      </c>
      <c r="C5216">
        <v>0</v>
      </c>
      <c r="D5216">
        <v>0</v>
      </c>
      <c r="E5216">
        <v>0</v>
      </c>
      <c r="F5216">
        <v>0</v>
      </c>
      <c r="G5216">
        <v>44444444</v>
      </c>
      <c r="H5216">
        <v>0</v>
      </c>
      <c r="I5216">
        <v>0</v>
      </c>
      <c r="J5216">
        <v>0</v>
      </c>
      <c r="K5216">
        <v>0</v>
      </c>
      <c r="L5216">
        <v>0</v>
      </c>
      <c r="M5216">
        <v>0</v>
      </c>
    </row>
    <row r="5217" spans="2:13" x14ac:dyDescent="0.2">
      <c r="B5217">
        <v>0</v>
      </c>
      <c r="C5217">
        <v>0</v>
      </c>
      <c r="D5217">
        <v>0</v>
      </c>
      <c r="E5217">
        <v>0</v>
      </c>
      <c r="F5217">
        <v>0</v>
      </c>
      <c r="G5217">
        <v>44444444</v>
      </c>
      <c r="H5217">
        <v>0</v>
      </c>
      <c r="I5217">
        <v>0</v>
      </c>
      <c r="J5217">
        <v>0</v>
      </c>
      <c r="K5217">
        <v>0</v>
      </c>
      <c r="L5217">
        <v>0</v>
      </c>
      <c r="M5217">
        <v>0</v>
      </c>
    </row>
    <row r="5218" spans="2:13" x14ac:dyDescent="0.2">
      <c r="B5218">
        <v>0</v>
      </c>
      <c r="C5218">
        <v>0</v>
      </c>
      <c r="D5218">
        <v>0</v>
      </c>
      <c r="E5218">
        <v>0</v>
      </c>
      <c r="F5218">
        <v>0</v>
      </c>
      <c r="G5218">
        <v>44444444</v>
      </c>
      <c r="H5218">
        <v>0</v>
      </c>
      <c r="I5218">
        <v>0</v>
      </c>
      <c r="J5218">
        <v>0</v>
      </c>
      <c r="K5218">
        <v>0</v>
      </c>
      <c r="L5218">
        <v>0</v>
      </c>
      <c r="M5218">
        <v>0</v>
      </c>
    </row>
    <row r="5219" spans="2:13" x14ac:dyDescent="0.2">
      <c r="B5219">
        <v>0</v>
      </c>
      <c r="C5219">
        <v>0</v>
      </c>
      <c r="D5219">
        <v>0</v>
      </c>
      <c r="E5219">
        <v>0</v>
      </c>
      <c r="F5219">
        <v>0</v>
      </c>
      <c r="G5219">
        <v>44444444</v>
      </c>
      <c r="H5219">
        <v>0</v>
      </c>
      <c r="I5219">
        <v>0</v>
      </c>
      <c r="J5219">
        <v>0</v>
      </c>
      <c r="K5219">
        <v>0</v>
      </c>
      <c r="L5219">
        <v>0</v>
      </c>
      <c r="M5219">
        <v>0</v>
      </c>
    </row>
    <row r="5220" spans="2:13" x14ac:dyDescent="0.2">
      <c r="B5220">
        <v>0</v>
      </c>
      <c r="C5220">
        <v>0</v>
      </c>
      <c r="D5220">
        <v>0</v>
      </c>
      <c r="E5220">
        <v>0</v>
      </c>
      <c r="F5220">
        <v>0</v>
      </c>
      <c r="G5220">
        <v>44444444</v>
      </c>
      <c r="H5220">
        <v>0</v>
      </c>
      <c r="I5220">
        <v>0</v>
      </c>
      <c r="J5220">
        <v>0</v>
      </c>
      <c r="K5220">
        <v>0</v>
      </c>
      <c r="L5220">
        <v>0</v>
      </c>
      <c r="M5220">
        <v>0</v>
      </c>
    </row>
    <row r="5221" spans="2:13" x14ac:dyDescent="0.2">
      <c r="B5221">
        <v>0</v>
      </c>
      <c r="C5221">
        <v>0</v>
      </c>
      <c r="D5221">
        <v>0</v>
      </c>
      <c r="E5221">
        <v>0</v>
      </c>
      <c r="F5221">
        <v>0</v>
      </c>
      <c r="G5221">
        <v>44444444</v>
      </c>
      <c r="H5221">
        <v>0</v>
      </c>
      <c r="I5221">
        <v>0</v>
      </c>
      <c r="J5221">
        <v>0</v>
      </c>
      <c r="K5221">
        <v>0</v>
      </c>
      <c r="L5221">
        <v>0</v>
      </c>
      <c r="M5221">
        <v>0</v>
      </c>
    </row>
    <row r="5222" spans="2:13" x14ac:dyDescent="0.2">
      <c r="B5222">
        <v>0</v>
      </c>
      <c r="C5222">
        <v>0</v>
      </c>
      <c r="D5222">
        <v>0</v>
      </c>
      <c r="E5222">
        <v>0</v>
      </c>
      <c r="F5222">
        <v>0</v>
      </c>
      <c r="G5222">
        <v>44444444</v>
      </c>
      <c r="H5222">
        <v>0</v>
      </c>
      <c r="I5222">
        <v>0</v>
      </c>
      <c r="J5222">
        <v>0</v>
      </c>
      <c r="K5222">
        <v>0</v>
      </c>
      <c r="L5222">
        <v>0</v>
      </c>
      <c r="M5222">
        <v>0</v>
      </c>
    </row>
    <row r="5223" spans="2:13" x14ac:dyDescent="0.2">
      <c r="B5223">
        <v>0</v>
      </c>
      <c r="C5223">
        <v>0</v>
      </c>
      <c r="D5223">
        <v>0</v>
      </c>
      <c r="E5223">
        <v>0</v>
      </c>
      <c r="F5223">
        <v>0</v>
      </c>
      <c r="G5223">
        <v>44444444</v>
      </c>
      <c r="H5223">
        <v>0</v>
      </c>
      <c r="I5223">
        <v>0</v>
      </c>
      <c r="J5223">
        <v>0</v>
      </c>
      <c r="K5223">
        <v>0</v>
      </c>
      <c r="L5223">
        <v>0</v>
      </c>
      <c r="M5223">
        <v>0</v>
      </c>
    </row>
    <row r="5224" spans="2:13" x14ac:dyDescent="0.2">
      <c r="B5224">
        <v>0</v>
      </c>
      <c r="C5224">
        <v>0</v>
      </c>
      <c r="D5224">
        <v>0</v>
      </c>
      <c r="E5224">
        <v>0</v>
      </c>
      <c r="F5224">
        <v>0</v>
      </c>
      <c r="G5224">
        <v>44444444</v>
      </c>
      <c r="H5224">
        <v>0</v>
      </c>
      <c r="I5224">
        <v>0</v>
      </c>
      <c r="J5224">
        <v>0</v>
      </c>
      <c r="K5224">
        <v>0</v>
      </c>
      <c r="L5224">
        <v>0</v>
      </c>
      <c r="M5224">
        <v>0</v>
      </c>
    </row>
    <row r="5225" spans="2:13" x14ac:dyDescent="0.2">
      <c r="B5225">
        <v>0</v>
      </c>
      <c r="C5225">
        <v>0</v>
      </c>
      <c r="D5225">
        <v>0</v>
      </c>
      <c r="E5225">
        <v>0</v>
      </c>
      <c r="F5225">
        <v>0</v>
      </c>
      <c r="G5225">
        <v>44444444</v>
      </c>
      <c r="H5225">
        <v>0</v>
      </c>
      <c r="I5225">
        <v>0</v>
      </c>
      <c r="J5225">
        <v>0</v>
      </c>
      <c r="K5225">
        <v>0</v>
      </c>
      <c r="L5225">
        <v>0</v>
      </c>
      <c r="M5225">
        <v>0</v>
      </c>
    </row>
    <row r="5226" spans="2:13" x14ac:dyDescent="0.2">
      <c r="B5226">
        <v>0</v>
      </c>
      <c r="C5226">
        <v>0</v>
      </c>
      <c r="D5226">
        <v>0</v>
      </c>
      <c r="E5226">
        <v>0</v>
      </c>
      <c r="F5226">
        <v>0</v>
      </c>
      <c r="G5226">
        <v>44444444</v>
      </c>
      <c r="H5226">
        <v>0</v>
      </c>
      <c r="I5226">
        <v>0</v>
      </c>
      <c r="J5226">
        <v>0</v>
      </c>
      <c r="K5226">
        <v>0</v>
      </c>
      <c r="L5226">
        <v>0</v>
      </c>
      <c r="M5226">
        <v>0</v>
      </c>
    </row>
    <row r="5227" spans="2:13" x14ac:dyDescent="0.2">
      <c r="B5227">
        <v>0</v>
      </c>
      <c r="C5227">
        <v>0</v>
      </c>
      <c r="D5227">
        <v>0</v>
      </c>
      <c r="E5227">
        <v>0</v>
      </c>
      <c r="F5227">
        <v>0</v>
      </c>
      <c r="G5227">
        <v>44444444</v>
      </c>
      <c r="H5227">
        <v>0</v>
      </c>
      <c r="I5227">
        <v>0</v>
      </c>
      <c r="J5227">
        <v>0</v>
      </c>
      <c r="K5227">
        <v>0</v>
      </c>
      <c r="L5227">
        <v>0</v>
      </c>
      <c r="M5227">
        <v>0</v>
      </c>
    </row>
    <row r="5228" spans="2:13" x14ac:dyDescent="0.2">
      <c r="B5228">
        <v>0</v>
      </c>
      <c r="C5228">
        <v>0</v>
      </c>
      <c r="D5228">
        <v>0</v>
      </c>
      <c r="E5228">
        <v>0</v>
      </c>
      <c r="F5228">
        <v>0</v>
      </c>
      <c r="G5228">
        <v>44444444</v>
      </c>
      <c r="H5228">
        <v>0</v>
      </c>
      <c r="I5228">
        <v>0</v>
      </c>
      <c r="J5228">
        <v>0</v>
      </c>
      <c r="K5228">
        <v>0</v>
      </c>
      <c r="L5228">
        <v>0</v>
      </c>
      <c r="M5228">
        <v>0</v>
      </c>
    </row>
    <row r="5229" spans="2:13" x14ac:dyDescent="0.2">
      <c r="B5229">
        <v>0</v>
      </c>
      <c r="C5229">
        <v>0</v>
      </c>
      <c r="D5229">
        <v>0</v>
      </c>
      <c r="E5229">
        <v>0</v>
      </c>
      <c r="F5229">
        <v>0</v>
      </c>
      <c r="G5229">
        <v>44444444</v>
      </c>
      <c r="H5229">
        <v>0</v>
      </c>
      <c r="I5229">
        <v>0</v>
      </c>
      <c r="J5229">
        <v>0</v>
      </c>
      <c r="K5229">
        <v>0</v>
      </c>
      <c r="L5229">
        <v>0</v>
      </c>
      <c r="M5229">
        <v>0</v>
      </c>
    </row>
    <row r="5230" spans="2:13" x14ac:dyDescent="0.2">
      <c r="B5230">
        <v>0</v>
      </c>
      <c r="C5230">
        <v>0</v>
      </c>
      <c r="D5230">
        <v>0</v>
      </c>
      <c r="E5230">
        <v>0</v>
      </c>
      <c r="F5230">
        <v>0</v>
      </c>
      <c r="G5230">
        <v>44444444</v>
      </c>
      <c r="H5230">
        <v>0</v>
      </c>
      <c r="I5230">
        <v>0</v>
      </c>
      <c r="J5230">
        <v>0</v>
      </c>
      <c r="K5230">
        <v>0</v>
      </c>
      <c r="L5230">
        <v>0</v>
      </c>
      <c r="M5230">
        <v>0</v>
      </c>
    </row>
    <row r="5231" spans="2:13" x14ac:dyDescent="0.2">
      <c r="B5231">
        <v>0</v>
      </c>
      <c r="C5231">
        <v>0</v>
      </c>
      <c r="D5231">
        <v>0</v>
      </c>
      <c r="E5231">
        <v>0</v>
      </c>
      <c r="F5231">
        <v>0</v>
      </c>
      <c r="G5231">
        <v>44444444</v>
      </c>
      <c r="H5231">
        <v>0</v>
      </c>
      <c r="I5231">
        <v>0</v>
      </c>
      <c r="J5231">
        <v>0</v>
      </c>
      <c r="K5231">
        <v>0</v>
      </c>
      <c r="L5231">
        <v>0</v>
      </c>
      <c r="M5231">
        <v>0</v>
      </c>
    </row>
    <row r="5232" spans="2:13" x14ac:dyDescent="0.2">
      <c r="B5232">
        <v>0</v>
      </c>
      <c r="C5232">
        <v>0</v>
      </c>
      <c r="D5232">
        <v>0</v>
      </c>
      <c r="E5232">
        <v>0</v>
      </c>
      <c r="F5232">
        <v>0</v>
      </c>
      <c r="G5232">
        <v>44444444</v>
      </c>
      <c r="H5232">
        <v>0</v>
      </c>
      <c r="I5232">
        <v>0</v>
      </c>
      <c r="J5232">
        <v>0</v>
      </c>
      <c r="K5232">
        <v>0</v>
      </c>
      <c r="L5232">
        <v>0</v>
      </c>
      <c r="M5232">
        <v>0</v>
      </c>
    </row>
    <row r="5233" spans="2:13" x14ac:dyDescent="0.2">
      <c r="B5233">
        <v>0</v>
      </c>
      <c r="C5233">
        <v>0</v>
      </c>
      <c r="D5233">
        <v>0</v>
      </c>
      <c r="E5233">
        <v>0</v>
      </c>
      <c r="F5233">
        <v>0</v>
      </c>
      <c r="G5233">
        <v>44444444</v>
      </c>
      <c r="H5233">
        <v>0</v>
      </c>
      <c r="I5233">
        <v>0</v>
      </c>
      <c r="J5233">
        <v>0</v>
      </c>
      <c r="K5233">
        <v>0</v>
      </c>
      <c r="L5233">
        <v>0</v>
      </c>
      <c r="M5233">
        <v>0</v>
      </c>
    </row>
    <row r="5234" spans="2:13" x14ac:dyDescent="0.2">
      <c r="B5234">
        <v>0</v>
      </c>
      <c r="C5234">
        <v>0</v>
      </c>
      <c r="D5234">
        <v>0</v>
      </c>
      <c r="E5234">
        <v>0</v>
      </c>
      <c r="F5234">
        <v>0</v>
      </c>
      <c r="G5234">
        <v>44444444</v>
      </c>
      <c r="H5234">
        <v>0</v>
      </c>
      <c r="I5234">
        <v>0</v>
      </c>
      <c r="J5234">
        <v>0</v>
      </c>
      <c r="K5234">
        <v>0</v>
      </c>
      <c r="L5234">
        <v>0</v>
      </c>
      <c r="M5234">
        <v>0</v>
      </c>
    </row>
    <row r="5235" spans="2:13" x14ac:dyDescent="0.2">
      <c r="B5235">
        <v>0</v>
      </c>
      <c r="C5235">
        <v>0</v>
      </c>
      <c r="D5235">
        <v>0</v>
      </c>
      <c r="E5235">
        <v>0</v>
      </c>
      <c r="F5235">
        <v>0</v>
      </c>
      <c r="G5235">
        <v>44444444</v>
      </c>
      <c r="H5235">
        <v>0</v>
      </c>
      <c r="I5235">
        <v>0</v>
      </c>
      <c r="J5235">
        <v>0</v>
      </c>
      <c r="K5235">
        <v>0</v>
      </c>
      <c r="L5235">
        <v>0</v>
      </c>
      <c r="M5235">
        <v>0</v>
      </c>
    </row>
    <row r="5236" spans="2:13" x14ac:dyDescent="0.2">
      <c r="B5236">
        <v>0</v>
      </c>
      <c r="C5236">
        <v>0</v>
      </c>
      <c r="D5236">
        <v>0</v>
      </c>
      <c r="E5236">
        <v>0</v>
      </c>
      <c r="F5236">
        <v>0</v>
      </c>
      <c r="G5236">
        <v>44444444</v>
      </c>
      <c r="H5236">
        <v>0</v>
      </c>
      <c r="I5236">
        <v>0</v>
      </c>
      <c r="J5236">
        <v>0</v>
      </c>
      <c r="K5236">
        <v>0</v>
      </c>
      <c r="L5236">
        <v>0</v>
      </c>
      <c r="M5236">
        <v>0</v>
      </c>
    </row>
    <row r="5237" spans="2:13" x14ac:dyDescent="0.2">
      <c r="B5237">
        <v>0</v>
      </c>
      <c r="C5237">
        <v>0</v>
      </c>
      <c r="D5237">
        <v>0</v>
      </c>
      <c r="E5237">
        <v>0</v>
      </c>
      <c r="F5237">
        <v>0</v>
      </c>
      <c r="G5237">
        <v>44444444</v>
      </c>
      <c r="H5237">
        <v>0</v>
      </c>
      <c r="I5237">
        <v>0</v>
      </c>
      <c r="J5237">
        <v>0</v>
      </c>
      <c r="K5237">
        <v>0</v>
      </c>
      <c r="L5237">
        <v>0</v>
      </c>
      <c r="M5237">
        <v>0</v>
      </c>
    </row>
    <row r="5238" spans="2:13" x14ac:dyDescent="0.2">
      <c r="B5238">
        <v>0</v>
      </c>
      <c r="C5238">
        <v>0</v>
      </c>
      <c r="D5238">
        <v>0</v>
      </c>
      <c r="E5238">
        <v>0</v>
      </c>
      <c r="F5238">
        <v>0</v>
      </c>
      <c r="G5238">
        <v>44444444</v>
      </c>
      <c r="H5238">
        <v>0</v>
      </c>
      <c r="I5238">
        <v>0</v>
      </c>
      <c r="J5238">
        <v>0</v>
      </c>
      <c r="K5238">
        <v>0</v>
      </c>
      <c r="L5238">
        <v>0</v>
      </c>
      <c r="M5238">
        <v>0</v>
      </c>
    </row>
    <row r="5239" spans="2:13" x14ac:dyDescent="0.2">
      <c r="B5239">
        <v>0</v>
      </c>
      <c r="C5239">
        <v>0</v>
      </c>
      <c r="D5239">
        <v>0</v>
      </c>
      <c r="E5239">
        <v>0</v>
      </c>
      <c r="F5239">
        <v>0</v>
      </c>
      <c r="G5239">
        <v>44444444</v>
      </c>
      <c r="H5239">
        <v>0</v>
      </c>
      <c r="I5239">
        <v>0</v>
      </c>
      <c r="J5239">
        <v>0</v>
      </c>
      <c r="K5239">
        <v>0</v>
      </c>
      <c r="L5239">
        <v>0</v>
      </c>
      <c r="M5239">
        <v>0</v>
      </c>
    </row>
    <row r="5240" spans="2:13" x14ac:dyDescent="0.2">
      <c r="B5240">
        <v>0</v>
      </c>
      <c r="C5240">
        <v>0</v>
      </c>
      <c r="D5240">
        <v>0</v>
      </c>
      <c r="E5240">
        <v>0</v>
      </c>
      <c r="F5240">
        <v>0</v>
      </c>
      <c r="G5240">
        <v>44444444</v>
      </c>
      <c r="H5240">
        <v>0</v>
      </c>
      <c r="I5240">
        <v>0</v>
      </c>
      <c r="J5240">
        <v>0</v>
      </c>
      <c r="K5240">
        <v>0</v>
      </c>
      <c r="L5240">
        <v>0</v>
      </c>
      <c r="M5240">
        <v>0</v>
      </c>
    </row>
    <row r="5241" spans="2:13" x14ac:dyDescent="0.2">
      <c r="B5241">
        <v>0</v>
      </c>
      <c r="C5241">
        <v>0</v>
      </c>
      <c r="D5241">
        <v>0</v>
      </c>
      <c r="E5241">
        <v>0</v>
      </c>
      <c r="F5241">
        <v>0</v>
      </c>
      <c r="G5241">
        <v>44444444</v>
      </c>
      <c r="H5241">
        <v>0</v>
      </c>
      <c r="I5241">
        <v>0</v>
      </c>
      <c r="J5241">
        <v>0</v>
      </c>
      <c r="K5241">
        <v>0</v>
      </c>
      <c r="L5241">
        <v>0</v>
      </c>
      <c r="M5241">
        <v>0</v>
      </c>
    </row>
    <row r="5242" spans="2:13" x14ac:dyDescent="0.2">
      <c r="B5242">
        <v>0</v>
      </c>
      <c r="C5242">
        <v>0</v>
      </c>
      <c r="D5242">
        <v>0</v>
      </c>
      <c r="E5242">
        <v>0</v>
      </c>
      <c r="F5242">
        <v>0</v>
      </c>
      <c r="G5242">
        <v>44444444</v>
      </c>
      <c r="H5242">
        <v>0</v>
      </c>
      <c r="I5242">
        <v>0</v>
      </c>
      <c r="J5242">
        <v>0</v>
      </c>
      <c r="K5242">
        <v>0</v>
      </c>
      <c r="L5242">
        <v>0</v>
      </c>
      <c r="M5242">
        <v>0</v>
      </c>
    </row>
    <row r="5243" spans="2:13" x14ac:dyDescent="0.2">
      <c r="B5243">
        <v>0</v>
      </c>
      <c r="C5243">
        <v>0</v>
      </c>
      <c r="D5243">
        <v>0</v>
      </c>
      <c r="E5243">
        <v>0</v>
      </c>
      <c r="F5243">
        <v>0</v>
      </c>
      <c r="G5243">
        <v>44444444</v>
      </c>
      <c r="H5243">
        <v>0</v>
      </c>
      <c r="I5243">
        <v>0</v>
      </c>
      <c r="J5243">
        <v>0</v>
      </c>
      <c r="K5243">
        <v>0</v>
      </c>
      <c r="L5243">
        <v>0</v>
      </c>
      <c r="M5243">
        <v>0</v>
      </c>
    </row>
    <row r="5244" spans="2:13" x14ac:dyDescent="0.2">
      <c r="B5244">
        <v>0</v>
      </c>
      <c r="C5244">
        <v>0</v>
      </c>
      <c r="D5244">
        <v>0</v>
      </c>
      <c r="E5244">
        <v>0</v>
      </c>
      <c r="F5244">
        <v>0</v>
      </c>
      <c r="G5244">
        <v>44444444</v>
      </c>
      <c r="H5244">
        <v>0</v>
      </c>
      <c r="I5244">
        <v>0</v>
      </c>
      <c r="J5244">
        <v>0</v>
      </c>
      <c r="K5244">
        <v>0</v>
      </c>
      <c r="L5244">
        <v>0</v>
      </c>
      <c r="M5244">
        <v>0</v>
      </c>
    </row>
    <row r="5245" spans="2:13" x14ac:dyDescent="0.2">
      <c r="B5245">
        <v>0</v>
      </c>
      <c r="C5245">
        <v>0</v>
      </c>
      <c r="D5245">
        <v>0</v>
      </c>
      <c r="E5245">
        <v>0</v>
      </c>
      <c r="F5245">
        <v>0</v>
      </c>
      <c r="G5245">
        <v>44444444</v>
      </c>
      <c r="H5245">
        <v>0</v>
      </c>
      <c r="I5245">
        <v>0</v>
      </c>
      <c r="J5245">
        <v>0</v>
      </c>
      <c r="K5245">
        <v>0</v>
      </c>
      <c r="L5245">
        <v>0</v>
      </c>
      <c r="M5245">
        <v>0</v>
      </c>
    </row>
    <row r="5246" spans="2:13" x14ac:dyDescent="0.2">
      <c r="B5246">
        <v>0</v>
      </c>
      <c r="C5246">
        <v>0</v>
      </c>
      <c r="D5246">
        <v>0</v>
      </c>
      <c r="E5246">
        <v>0</v>
      </c>
      <c r="F5246">
        <v>0</v>
      </c>
      <c r="G5246">
        <v>44444444</v>
      </c>
      <c r="H5246">
        <v>0</v>
      </c>
      <c r="I5246">
        <v>0</v>
      </c>
      <c r="J5246">
        <v>0</v>
      </c>
      <c r="K5246">
        <v>0</v>
      </c>
      <c r="L5246">
        <v>0</v>
      </c>
      <c r="M5246">
        <v>0</v>
      </c>
    </row>
    <row r="5247" spans="2:13" x14ac:dyDescent="0.2">
      <c r="B5247">
        <v>0</v>
      </c>
      <c r="C5247">
        <v>0</v>
      </c>
      <c r="D5247">
        <v>0</v>
      </c>
      <c r="E5247">
        <v>0</v>
      </c>
      <c r="F5247">
        <v>0</v>
      </c>
      <c r="G5247">
        <v>44444444</v>
      </c>
      <c r="H5247">
        <v>0</v>
      </c>
      <c r="I5247">
        <v>0</v>
      </c>
      <c r="J5247">
        <v>0</v>
      </c>
      <c r="K5247">
        <v>0</v>
      </c>
      <c r="L5247">
        <v>0</v>
      </c>
      <c r="M5247">
        <v>0</v>
      </c>
    </row>
    <row r="5248" spans="2:13" x14ac:dyDescent="0.2">
      <c r="B5248">
        <v>0</v>
      </c>
      <c r="C5248">
        <v>0</v>
      </c>
      <c r="D5248">
        <v>0</v>
      </c>
      <c r="E5248">
        <v>0</v>
      </c>
      <c r="F5248">
        <v>0</v>
      </c>
      <c r="G5248">
        <v>44444444</v>
      </c>
      <c r="H5248">
        <v>0</v>
      </c>
      <c r="I5248">
        <v>0</v>
      </c>
      <c r="J5248">
        <v>0</v>
      </c>
      <c r="K5248">
        <v>0</v>
      </c>
      <c r="L5248">
        <v>0</v>
      </c>
      <c r="M5248">
        <v>0</v>
      </c>
    </row>
    <row r="5249" spans="2:13" x14ac:dyDescent="0.2">
      <c r="B5249">
        <v>0</v>
      </c>
      <c r="C5249">
        <v>0</v>
      </c>
      <c r="D5249">
        <v>0</v>
      </c>
      <c r="E5249">
        <v>0</v>
      </c>
      <c r="F5249">
        <v>0</v>
      </c>
      <c r="G5249">
        <v>44444444</v>
      </c>
      <c r="H5249">
        <v>0</v>
      </c>
      <c r="I5249">
        <v>0</v>
      </c>
      <c r="J5249">
        <v>0</v>
      </c>
      <c r="K5249">
        <v>0</v>
      </c>
      <c r="L5249">
        <v>0</v>
      </c>
      <c r="M5249">
        <v>0</v>
      </c>
    </row>
    <row r="5250" spans="2:13" x14ac:dyDescent="0.2">
      <c r="B5250">
        <v>0</v>
      </c>
      <c r="C5250">
        <v>0</v>
      </c>
      <c r="D5250">
        <v>0</v>
      </c>
      <c r="E5250">
        <v>0</v>
      </c>
      <c r="F5250">
        <v>0</v>
      </c>
      <c r="G5250">
        <v>44444444</v>
      </c>
      <c r="H5250">
        <v>0</v>
      </c>
      <c r="I5250">
        <v>0</v>
      </c>
      <c r="J5250">
        <v>0</v>
      </c>
      <c r="K5250">
        <v>0</v>
      </c>
      <c r="L5250">
        <v>0</v>
      </c>
      <c r="M5250">
        <v>0</v>
      </c>
    </row>
    <row r="5251" spans="2:13" x14ac:dyDescent="0.2">
      <c r="B5251">
        <v>0</v>
      </c>
      <c r="C5251">
        <v>0</v>
      </c>
      <c r="D5251">
        <v>0</v>
      </c>
      <c r="E5251">
        <v>0</v>
      </c>
      <c r="F5251">
        <v>0</v>
      </c>
      <c r="G5251">
        <v>44444444</v>
      </c>
      <c r="H5251">
        <v>0</v>
      </c>
      <c r="I5251">
        <v>0</v>
      </c>
      <c r="J5251">
        <v>0</v>
      </c>
      <c r="K5251">
        <v>0</v>
      </c>
      <c r="L5251">
        <v>0</v>
      </c>
      <c r="M5251">
        <v>0</v>
      </c>
    </row>
    <row r="5252" spans="2:13" x14ac:dyDescent="0.2">
      <c r="B5252">
        <v>0</v>
      </c>
      <c r="C5252">
        <v>0</v>
      </c>
      <c r="D5252">
        <v>0</v>
      </c>
      <c r="E5252">
        <v>0</v>
      </c>
      <c r="F5252">
        <v>0</v>
      </c>
      <c r="G5252">
        <v>44444444</v>
      </c>
      <c r="H5252">
        <v>0</v>
      </c>
      <c r="I5252">
        <v>0</v>
      </c>
      <c r="J5252">
        <v>0</v>
      </c>
      <c r="K5252">
        <v>0</v>
      </c>
      <c r="L5252">
        <v>0</v>
      </c>
      <c r="M5252">
        <v>0</v>
      </c>
    </row>
    <row r="5253" spans="2:13" x14ac:dyDescent="0.2">
      <c r="B5253">
        <v>0</v>
      </c>
      <c r="C5253">
        <v>0</v>
      </c>
      <c r="D5253">
        <v>0</v>
      </c>
      <c r="E5253">
        <v>0</v>
      </c>
      <c r="F5253">
        <v>0</v>
      </c>
      <c r="G5253">
        <v>44444444</v>
      </c>
      <c r="H5253">
        <v>0</v>
      </c>
      <c r="I5253">
        <v>0</v>
      </c>
      <c r="J5253">
        <v>0</v>
      </c>
      <c r="K5253">
        <v>0</v>
      </c>
      <c r="L5253">
        <v>0</v>
      </c>
      <c r="M5253">
        <v>0</v>
      </c>
    </row>
    <row r="5254" spans="2:13" x14ac:dyDescent="0.2">
      <c r="B5254">
        <v>0</v>
      </c>
      <c r="C5254">
        <v>0</v>
      </c>
      <c r="D5254">
        <v>0</v>
      </c>
      <c r="E5254">
        <v>0</v>
      </c>
      <c r="F5254">
        <v>0</v>
      </c>
      <c r="G5254">
        <v>44444444</v>
      </c>
      <c r="H5254">
        <v>0</v>
      </c>
      <c r="I5254">
        <v>0</v>
      </c>
      <c r="J5254">
        <v>0</v>
      </c>
      <c r="K5254">
        <v>0</v>
      </c>
      <c r="L5254">
        <v>0</v>
      </c>
      <c r="M5254">
        <v>0</v>
      </c>
    </row>
    <row r="5255" spans="2:13" x14ac:dyDescent="0.2">
      <c r="B5255">
        <v>0</v>
      </c>
      <c r="C5255">
        <v>0</v>
      </c>
      <c r="D5255">
        <v>0</v>
      </c>
      <c r="E5255">
        <v>0</v>
      </c>
      <c r="F5255">
        <v>0</v>
      </c>
      <c r="G5255">
        <v>44444444</v>
      </c>
      <c r="H5255">
        <v>0</v>
      </c>
      <c r="I5255">
        <v>0</v>
      </c>
      <c r="J5255">
        <v>0</v>
      </c>
      <c r="K5255">
        <v>0</v>
      </c>
      <c r="L5255">
        <v>0</v>
      </c>
      <c r="M5255">
        <v>0</v>
      </c>
    </row>
    <row r="5256" spans="2:13" x14ac:dyDescent="0.2">
      <c r="B5256">
        <v>0</v>
      </c>
      <c r="C5256">
        <v>0</v>
      </c>
      <c r="D5256">
        <v>0</v>
      </c>
      <c r="E5256">
        <v>0</v>
      </c>
      <c r="F5256">
        <v>0</v>
      </c>
      <c r="G5256">
        <v>44444444</v>
      </c>
      <c r="H5256">
        <v>0</v>
      </c>
      <c r="I5256">
        <v>0</v>
      </c>
      <c r="J5256">
        <v>0</v>
      </c>
      <c r="K5256">
        <v>0</v>
      </c>
      <c r="L5256">
        <v>0</v>
      </c>
      <c r="M5256">
        <v>0</v>
      </c>
    </row>
    <row r="5257" spans="2:13" x14ac:dyDescent="0.2">
      <c r="B5257">
        <v>0</v>
      </c>
      <c r="C5257">
        <v>0</v>
      </c>
      <c r="D5257">
        <v>0</v>
      </c>
      <c r="E5257">
        <v>0</v>
      </c>
      <c r="F5257">
        <v>0</v>
      </c>
      <c r="G5257">
        <v>44444444</v>
      </c>
      <c r="H5257">
        <v>0</v>
      </c>
      <c r="I5257">
        <v>0</v>
      </c>
      <c r="J5257">
        <v>0</v>
      </c>
      <c r="K5257">
        <v>0</v>
      </c>
      <c r="L5257">
        <v>0</v>
      </c>
      <c r="M5257">
        <v>0</v>
      </c>
    </row>
    <row r="5258" spans="2:13" x14ac:dyDescent="0.2">
      <c r="B5258">
        <v>0</v>
      </c>
      <c r="C5258">
        <v>0</v>
      </c>
      <c r="D5258">
        <v>0</v>
      </c>
      <c r="E5258">
        <v>0</v>
      </c>
      <c r="F5258">
        <v>0</v>
      </c>
      <c r="G5258">
        <v>44444444</v>
      </c>
      <c r="H5258">
        <v>0</v>
      </c>
      <c r="I5258">
        <v>0</v>
      </c>
      <c r="J5258">
        <v>0</v>
      </c>
      <c r="K5258">
        <v>0</v>
      </c>
      <c r="L5258">
        <v>0</v>
      </c>
      <c r="M5258">
        <v>0</v>
      </c>
    </row>
    <row r="5259" spans="2:13" x14ac:dyDescent="0.2">
      <c r="B5259">
        <v>0</v>
      </c>
      <c r="C5259">
        <v>0</v>
      </c>
      <c r="D5259">
        <v>0</v>
      </c>
      <c r="E5259">
        <v>0</v>
      </c>
      <c r="F5259">
        <v>0</v>
      </c>
      <c r="G5259">
        <v>44444444</v>
      </c>
      <c r="H5259">
        <v>0</v>
      </c>
      <c r="I5259">
        <v>0</v>
      </c>
      <c r="J5259">
        <v>0</v>
      </c>
      <c r="K5259">
        <v>0</v>
      </c>
      <c r="L5259">
        <v>0</v>
      </c>
      <c r="M5259">
        <v>0</v>
      </c>
    </row>
    <row r="5260" spans="2:13" x14ac:dyDescent="0.2">
      <c r="B5260">
        <v>0</v>
      </c>
      <c r="C5260">
        <v>0</v>
      </c>
      <c r="D5260">
        <v>0</v>
      </c>
      <c r="E5260">
        <v>0</v>
      </c>
      <c r="F5260">
        <v>0</v>
      </c>
      <c r="G5260">
        <v>44444444</v>
      </c>
      <c r="H5260">
        <v>0</v>
      </c>
      <c r="I5260">
        <v>0</v>
      </c>
      <c r="J5260">
        <v>0</v>
      </c>
      <c r="K5260">
        <v>0</v>
      </c>
      <c r="L5260">
        <v>0</v>
      </c>
      <c r="M5260">
        <v>0</v>
      </c>
    </row>
    <row r="5261" spans="2:13" x14ac:dyDescent="0.2">
      <c r="B5261">
        <v>0</v>
      </c>
      <c r="C5261">
        <v>0</v>
      </c>
      <c r="D5261">
        <v>0</v>
      </c>
      <c r="E5261">
        <v>0</v>
      </c>
      <c r="F5261">
        <v>0</v>
      </c>
      <c r="G5261">
        <v>44444444</v>
      </c>
      <c r="H5261">
        <v>0</v>
      </c>
      <c r="I5261">
        <v>0</v>
      </c>
      <c r="J5261">
        <v>0</v>
      </c>
      <c r="K5261">
        <v>0</v>
      </c>
      <c r="L5261">
        <v>0</v>
      </c>
      <c r="M5261">
        <v>0</v>
      </c>
    </row>
    <row r="5262" spans="2:13" x14ac:dyDescent="0.2">
      <c r="B5262">
        <v>0</v>
      </c>
      <c r="C5262">
        <v>0</v>
      </c>
      <c r="D5262">
        <v>0</v>
      </c>
      <c r="E5262">
        <v>0</v>
      </c>
      <c r="F5262">
        <v>0</v>
      </c>
      <c r="G5262">
        <v>44444444</v>
      </c>
      <c r="H5262">
        <v>0</v>
      </c>
      <c r="I5262">
        <v>0</v>
      </c>
      <c r="J5262">
        <v>0</v>
      </c>
      <c r="K5262">
        <v>0</v>
      </c>
      <c r="L5262">
        <v>0</v>
      </c>
      <c r="M5262">
        <v>0</v>
      </c>
    </row>
    <row r="5263" spans="2:13" x14ac:dyDescent="0.2">
      <c r="B5263">
        <v>0</v>
      </c>
      <c r="C5263">
        <v>0</v>
      </c>
      <c r="D5263">
        <v>0</v>
      </c>
      <c r="E5263">
        <v>0</v>
      </c>
      <c r="F5263">
        <v>0</v>
      </c>
      <c r="G5263">
        <v>44444444</v>
      </c>
      <c r="H5263">
        <v>0</v>
      </c>
      <c r="I5263">
        <v>0</v>
      </c>
      <c r="J5263">
        <v>0</v>
      </c>
      <c r="K5263">
        <v>0</v>
      </c>
      <c r="L5263">
        <v>0</v>
      </c>
      <c r="M5263">
        <v>0</v>
      </c>
    </row>
    <row r="5264" spans="2:13" x14ac:dyDescent="0.2">
      <c r="B5264">
        <v>0</v>
      </c>
      <c r="C5264">
        <v>0</v>
      </c>
      <c r="D5264">
        <v>0</v>
      </c>
      <c r="E5264">
        <v>0</v>
      </c>
      <c r="F5264">
        <v>0</v>
      </c>
      <c r="G5264">
        <v>44444444</v>
      </c>
      <c r="H5264">
        <v>0</v>
      </c>
      <c r="I5264">
        <v>0</v>
      </c>
      <c r="J5264">
        <v>0</v>
      </c>
      <c r="K5264">
        <v>0</v>
      </c>
      <c r="L5264">
        <v>0</v>
      </c>
      <c r="M5264">
        <v>0</v>
      </c>
    </row>
    <row r="5265" spans="2:13" x14ac:dyDescent="0.2">
      <c r="B5265">
        <v>0</v>
      </c>
      <c r="C5265">
        <v>0</v>
      </c>
      <c r="D5265">
        <v>0</v>
      </c>
      <c r="E5265">
        <v>0</v>
      </c>
      <c r="F5265">
        <v>0</v>
      </c>
      <c r="G5265">
        <v>44444444</v>
      </c>
      <c r="H5265">
        <v>0</v>
      </c>
      <c r="I5265">
        <v>0</v>
      </c>
      <c r="J5265">
        <v>0</v>
      </c>
      <c r="K5265">
        <v>0</v>
      </c>
      <c r="L5265">
        <v>0</v>
      </c>
      <c r="M5265">
        <v>0</v>
      </c>
    </row>
    <row r="5266" spans="2:13" x14ac:dyDescent="0.2">
      <c r="B5266">
        <v>0</v>
      </c>
      <c r="C5266">
        <v>0</v>
      </c>
      <c r="D5266">
        <v>0</v>
      </c>
      <c r="E5266">
        <v>0</v>
      </c>
      <c r="F5266">
        <v>0</v>
      </c>
      <c r="G5266">
        <v>44444444</v>
      </c>
      <c r="H5266">
        <v>0</v>
      </c>
      <c r="I5266">
        <v>0</v>
      </c>
      <c r="J5266">
        <v>0</v>
      </c>
      <c r="K5266">
        <v>0</v>
      </c>
      <c r="L5266">
        <v>0</v>
      </c>
      <c r="M5266">
        <v>0</v>
      </c>
    </row>
    <row r="5267" spans="2:13" x14ac:dyDescent="0.2">
      <c r="B5267">
        <v>0</v>
      </c>
      <c r="C5267">
        <v>0</v>
      </c>
      <c r="D5267">
        <v>0</v>
      </c>
      <c r="E5267">
        <v>0</v>
      </c>
      <c r="F5267">
        <v>0</v>
      </c>
      <c r="G5267">
        <v>44444444</v>
      </c>
      <c r="H5267">
        <v>0</v>
      </c>
      <c r="I5267">
        <v>0</v>
      </c>
      <c r="J5267">
        <v>0</v>
      </c>
      <c r="K5267">
        <v>0</v>
      </c>
      <c r="L5267">
        <v>0</v>
      </c>
      <c r="M5267">
        <v>0</v>
      </c>
    </row>
    <row r="5268" spans="2:13" x14ac:dyDescent="0.2">
      <c r="B5268">
        <v>0</v>
      </c>
      <c r="C5268">
        <v>0</v>
      </c>
      <c r="D5268">
        <v>0</v>
      </c>
      <c r="E5268">
        <v>0</v>
      </c>
      <c r="F5268">
        <v>0</v>
      </c>
      <c r="G5268">
        <v>44444444</v>
      </c>
      <c r="H5268">
        <v>0</v>
      </c>
      <c r="I5268">
        <v>0</v>
      </c>
      <c r="J5268">
        <v>0</v>
      </c>
      <c r="K5268">
        <v>0</v>
      </c>
      <c r="L5268">
        <v>0</v>
      </c>
      <c r="M5268">
        <v>0</v>
      </c>
    </row>
    <row r="5269" spans="2:13" x14ac:dyDescent="0.2">
      <c r="B5269">
        <v>0</v>
      </c>
      <c r="C5269">
        <v>0</v>
      </c>
      <c r="D5269">
        <v>0</v>
      </c>
      <c r="E5269">
        <v>0</v>
      </c>
      <c r="F5269">
        <v>0</v>
      </c>
      <c r="G5269">
        <v>44444444</v>
      </c>
      <c r="H5269">
        <v>0</v>
      </c>
      <c r="I5269">
        <v>0</v>
      </c>
      <c r="J5269">
        <v>0</v>
      </c>
      <c r="K5269">
        <v>0</v>
      </c>
      <c r="L5269">
        <v>0</v>
      </c>
      <c r="M5269">
        <v>0</v>
      </c>
    </row>
    <row r="5270" spans="2:13" x14ac:dyDescent="0.2">
      <c r="B5270">
        <v>0</v>
      </c>
      <c r="C5270">
        <v>0</v>
      </c>
      <c r="D5270">
        <v>0</v>
      </c>
      <c r="E5270">
        <v>0</v>
      </c>
      <c r="F5270">
        <v>0</v>
      </c>
      <c r="G5270">
        <v>44444444</v>
      </c>
      <c r="H5270">
        <v>0</v>
      </c>
      <c r="I5270">
        <v>0</v>
      </c>
      <c r="J5270">
        <v>0</v>
      </c>
      <c r="K5270">
        <v>0</v>
      </c>
      <c r="L5270">
        <v>0</v>
      </c>
      <c r="M5270">
        <v>0</v>
      </c>
    </row>
    <row r="5271" spans="2:13" x14ac:dyDescent="0.2">
      <c r="B5271">
        <v>0</v>
      </c>
      <c r="C5271">
        <v>0</v>
      </c>
      <c r="D5271">
        <v>0</v>
      </c>
      <c r="E5271">
        <v>0</v>
      </c>
      <c r="F5271">
        <v>0</v>
      </c>
      <c r="G5271">
        <v>44444444</v>
      </c>
      <c r="H5271">
        <v>0</v>
      </c>
      <c r="I5271">
        <v>0</v>
      </c>
      <c r="J5271">
        <v>0</v>
      </c>
      <c r="K5271">
        <v>0</v>
      </c>
      <c r="L5271">
        <v>0</v>
      </c>
      <c r="M5271">
        <v>0</v>
      </c>
    </row>
    <row r="5272" spans="2:13" x14ac:dyDescent="0.2">
      <c r="B5272">
        <v>0</v>
      </c>
      <c r="C5272">
        <v>0</v>
      </c>
      <c r="D5272">
        <v>0</v>
      </c>
      <c r="E5272">
        <v>0</v>
      </c>
      <c r="F5272">
        <v>0</v>
      </c>
      <c r="G5272">
        <v>44444444</v>
      </c>
      <c r="H5272">
        <v>0</v>
      </c>
      <c r="I5272">
        <v>0</v>
      </c>
      <c r="J5272">
        <v>0</v>
      </c>
      <c r="K5272">
        <v>0</v>
      </c>
      <c r="L5272">
        <v>0</v>
      </c>
      <c r="M5272">
        <v>0</v>
      </c>
    </row>
    <row r="5273" spans="2:13" x14ac:dyDescent="0.2">
      <c r="B5273">
        <v>0</v>
      </c>
      <c r="C5273">
        <v>0</v>
      </c>
      <c r="D5273">
        <v>0</v>
      </c>
      <c r="E5273">
        <v>0</v>
      </c>
      <c r="F5273">
        <v>0</v>
      </c>
      <c r="G5273">
        <v>44444444</v>
      </c>
      <c r="H5273">
        <v>0</v>
      </c>
      <c r="I5273">
        <v>0</v>
      </c>
      <c r="J5273">
        <v>0</v>
      </c>
      <c r="K5273">
        <v>0</v>
      </c>
      <c r="L5273">
        <v>0</v>
      </c>
      <c r="M5273">
        <v>0</v>
      </c>
    </row>
    <row r="5274" spans="2:13" x14ac:dyDescent="0.2">
      <c r="B5274">
        <v>0</v>
      </c>
      <c r="C5274">
        <v>0</v>
      </c>
      <c r="D5274">
        <v>0</v>
      </c>
      <c r="E5274">
        <v>0</v>
      </c>
      <c r="F5274">
        <v>0</v>
      </c>
      <c r="G5274">
        <v>44444444</v>
      </c>
      <c r="H5274">
        <v>0</v>
      </c>
      <c r="I5274">
        <v>0</v>
      </c>
      <c r="J5274">
        <v>0</v>
      </c>
      <c r="K5274">
        <v>0</v>
      </c>
      <c r="L5274">
        <v>0</v>
      </c>
      <c r="M5274">
        <v>0</v>
      </c>
    </row>
    <row r="5275" spans="2:13" x14ac:dyDescent="0.2">
      <c r="B5275">
        <v>0</v>
      </c>
      <c r="C5275">
        <v>0</v>
      </c>
      <c r="D5275">
        <v>0</v>
      </c>
      <c r="E5275">
        <v>0</v>
      </c>
      <c r="F5275">
        <v>0</v>
      </c>
      <c r="G5275">
        <v>44444444</v>
      </c>
      <c r="H5275">
        <v>0</v>
      </c>
      <c r="I5275">
        <v>0</v>
      </c>
      <c r="J5275">
        <v>0</v>
      </c>
      <c r="K5275">
        <v>0</v>
      </c>
      <c r="L5275">
        <v>0</v>
      </c>
      <c r="M5275">
        <v>0</v>
      </c>
    </row>
    <row r="5276" spans="2:13" x14ac:dyDescent="0.2">
      <c r="B5276">
        <v>0</v>
      </c>
      <c r="C5276">
        <v>0</v>
      </c>
      <c r="D5276">
        <v>0</v>
      </c>
      <c r="E5276">
        <v>0</v>
      </c>
      <c r="F5276">
        <v>0</v>
      </c>
      <c r="G5276">
        <v>44444444</v>
      </c>
      <c r="H5276">
        <v>0</v>
      </c>
      <c r="I5276">
        <v>0</v>
      </c>
      <c r="J5276">
        <v>0</v>
      </c>
      <c r="K5276">
        <v>0</v>
      </c>
      <c r="L5276">
        <v>0</v>
      </c>
      <c r="M5276">
        <v>0</v>
      </c>
    </row>
    <row r="5277" spans="2:13" x14ac:dyDescent="0.2">
      <c r="B5277">
        <v>0</v>
      </c>
      <c r="C5277">
        <v>0</v>
      </c>
      <c r="D5277">
        <v>0</v>
      </c>
      <c r="E5277">
        <v>0</v>
      </c>
      <c r="F5277">
        <v>0</v>
      </c>
      <c r="G5277">
        <v>44444444</v>
      </c>
      <c r="H5277">
        <v>0</v>
      </c>
      <c r="I5277">
        <v>0</v>
      </c>
      <c r="J5277">
        <v>0</v>
      </c>
      <c r="K5277">
        <v>0</v>
      </c>
      <c r="L5277">
        <v>0</v>
      </c>
      <c r="M5277">
        <v>0</v>
      </c>
    </row>
    <row r="5278" spans="2:13" x14ac:dyDescent="0.2">
      <c r="B5278">
        <v>0</v>
      </c>
      <c r="C5278">
        <v>0</v>
      </c>
      <c r="D5278">
        <v>0</v>
      </c>
      <c r="E5278">
        <v>0</v>
      </c>
      <c r="F5278">
        <v>0</v>
      </c>
      <c r="G5278">
        <v>44444444</v>
      </c>
      <c r="H5278">
        <v>0</v>
      </c>
      <c r="I5278">
        <v>0</v>
      </c>
      <c r="J5278">
        <v>0</v>
      </c>
      <c r="K5278">
        <v>0</v>
      </c>
      <c r="L5278">
        <v>0</v>
      </c>
      <c r="M5278">
        <v>0</v>
      </c>
    </row>
    <row r="5279" spans="2:13" x14ac:dyDescent="0.2">
      <c r="B5279">
        <v>0</v>
      </c>
      <c r="C5279">
        <v>0</v>
      </c>
      <c r="D5279">
        <v>0</v>
      </c>
      <c r="E5279">
        <v>0</v>
      </c>
      <c r="F5279">
        <v>0</v>
      </c>
      <c r="G5279">
        <v>44444444</v>
      </c>
      <c r="H5279">
        <v>0</v>
      </c>
      <c r="I5279">
        <v>0</v>
      </c>
      <c r="J5279">
        <v>0</v>
      </c>
      <c r="K5279">
        <v>0</v>
      </c>
      <c r="L5279">
        <v>0</v>
      </c>
      <c r="M5279">
        <v>0</v>
      </c>
    </row>
    <row r="5280" spans="2:13" x14ac:dyDescent="0.2">
      <c r="B5280">
        <v>0</v>
      </c>
      <c r="C5280">
        <v>0</v>
      </c>
      <c r="D5280">
        <v>0</v>
      </c>
      <c r="E5280">
        <v>0</v>
      </c>
      <c r="F5280">
        <v>0</v>
      </c>
      <c r="G5280">
        <v>44444444</v>
      </c>
      <c r="H5280">
        <v>0</v>
      </c>
      <c r="I5280">
        <v>0</v>
      </c>
      <c r="J5280">
        <v>0</v>
      </c>
      <c r="K5280">
        <v>0</v>
      </c>
      <c r="L5280">
        <v>0</v>
      </c>
      <c r="M5280">
        <v>0</v>
      </c>
    </row>
    <row r="5281" spans="2:13" x14ac:dyDescent="0.2">
      <c r="B5281">
        <v>0</v>
      </c>
      <c r="C5281">
        <v>0</v>
      </c>
      <c r="D5281">
        <v>0</v>
      </c>
      <c r="E5281">
        <v>0</v>
      </c>
      <c r="F5281">
        <v>0</v>
      </c>
      <c r="G5281">
        <v>44444444</v>
      </c>
      <c r="H5281">
        <v>0</v>
      </c>
      <c r="I5281">
        <v>0</v>
      </c>
      <c r="J5281">
        <v>0</v>
      </c>
      <c r="K5281">
        <v>0</v>
      </c>
      <c r="L5281">
        <v>0</v>
      </c>
      <c r="M5281">
        <v>0</v>
      </c>
    </row>
    <row r="5282" spans="2:13" x14ac:dyDescent="0.2">
      <c r="B5282">
        <v>0</v>
      </c>
      <c r="C5282">
        <v>0</v>
      </c>
      <c r="D5282">
        <v>0</v>
      </c>
      <c r="E5282">
        <v>0</v>
      </c>
      <c r="F5282">
        <v>0</v>
      </c>
      <c r="G5282">
        <v>44444444</v>
      </c>
      <c r="H5282">
        <v>0</v>
      </c>
      <c r="I5282">
        <v>0</v>
      </c>
      <c r="J5282">
        <v>0</v>
      </c>
      <c r="K5282">
        <v>0</v>
      </c>
      <c r="L5282">
        <v>0</v>
      </c>
      <c r="M5282">
        <v>0</v>
      </c>
    </row>
    <row r="5283" spans="2:13" x14ac:dyDescent="0.2">
      <c r="B5283">
        <v>0</v>
      </c>
      <c r="C5283">
        <v>0</v>
      </c>
      <c r="D5283">
        <v>0</v>
      </c>
      <c r="E5283">
        <v>0</v>
      </c>
      <c r="F5283">
        <v>0</v>
      </c>
      <c r="G5283">
        <v>44444444</v>
      </c>
      <c r="H5283">
        <v>0</v>
      </c>
      <c r="I5283">
        <v>0</v>
      </c>
      <c r="J5283">
        <v>0</v>
      </c>
      <c r="K5283">
        <v>0</v>
      </c>
      <c r="L5283">
        <v>0</v>
      </c>
      <c r="M5283">
        <v>0</v>
      </c>
    </row>
    <row r="5284" spans="2:13" x14ac:dyDescent="0.2">
      <c r="B5284">
        <v>0</v>
      </c>
      <c r="C5284">
        <v>0</v>
      </c>
      <c r="D5284">
        <v>0</v>
      </c>
      <c r="E5284">
        <v>0</v>
      </c>
      <c r="F5284">
        <v>0</v>
      </c>
      <c r="G5284">
        <v>44444444</v>
      </c>
      <c r="H5284">
        <v>0</v>
      </c>
      <c r="I5284">
        <v>0</v>
      </c>
      <c r="J5284">
        <v>0</v>
      </c>
      <c r="K5284">
        <v>0</v>
      </c>
      <c r="L5284">
        <v>0</v>
      </c>
      <c r="M5284">
        <v>0</v>
      </c>
    </row>
    <row r="5285" spans="2:13" x14ac:dyDescent="0.2">
      <c r="B5285">
        <v>0</v>
      </c>
      <c r="C5285">
        <v>0</v>
      </c>
      <c r="D5285">
        <v>0</v>
      </c>
      <c r="E5285">
        <v>0</v>
      </c>
      <c r="F5285">
        <v>0</v>
      </c>
      <c r="G5285">
        <v>44444444</v>
      </c>
      <c r="H5285">
        <v>0</v>
      </c>
      <c r="I5285">
        <v>0</v>
      </c>
      <c r="J5285">
        <v>0</v>
      </c>
      <c r="K5285">
        <v>0</v>
      </c>
      <c r="L5285">
        <v>0</v>
      </c>
      <c r="M5285">
        <v>0</v>
      </c>
    </row>
    <row r="5286" spans="2:13" x14ac:dyDescent="0.2">
      <c r="B5286">
        <v>0</v>
      </c>
      <c r="C5286">
        <v>0</v>
      </c>
      <c r="D5286">
        <v>0</v>
      </c>
      <c r="E5286">
        <v>0</v>
      </c>
      <c r="F5286">
        <v>0</v>
      </c>
      <c r="G5286">
        <v>44444444</v>
      </c>
      <c r="H5286">
        <v>0</v>
      </c>
      <c r="I5286">
        <v>0</v>
      </c>
      <c r="J5286">
        <v>0</v>
      </c>
      <c r="K5286">
        <v>0</v>
      </c>
      <c r="L5286">
        <v>0</v>
      </c>
      <c r="M5286">
        <v>0</v>
      </c>
    </row>
    <row r="5287" spans="2:13" x14ac:dyDescent="0.2">
      <c r="B5287">
        <v>0</v>
      </c>
      <c r="C5287">
        <v>0</v>
      </c>
      <c r="D5287">
        <v>0</v>
      </c>
      <c r="E5287">
        <v>0</v>
      </c>
      <c r="F5287">
        <v>0</v>
      </c>
      <c r="G5287">
        <v>44444444</v>
      </c>
      <c r="H5287">
        <v>0</v>
      </c>
      <c r="I5287">
        <v>0</v>
      </c>
      <c r="J5287">
        <v>0</v>
      </c>
      <c r="K5287">
        <v>0</v>
      </c>
      <c r="L5287">
        <v>0</v>
      </c>
      <c r="M5287">
        <v>0</v>
      </c>
    </row>
    <row r="5288" spans="2:13" x14ac:dyDescent="0.2">
      <c r="B5288">
        <v>0</v>
      </c>
      <c r="C5288">
        <v>0</v>
      </c>
      <c r="D5288">
        <v>0</v>
      </c>
      <c r="E5288">
        <v>0</v>
      </c>
      <c r="F5288">
        <v>0</v>
      </c>
      <c r="G5288">
        <v>44444444</v>
      </c>
      <c r="H5288">
        <v>0</v>
      </c>
      <c r="I5288">
        <v>0</v>
      </c>
      <c r="J5288">
        <v>0</v>
      </c>
      <c r="K5288">
        <v>0</v>
      </c>
      <c r="L5288">
        <v>0</v>
      </c>
      <c r="M5288">
        <v>0</v>
      </c>
    </row>
    <row r="5289" spans="2:13" x14ac:dyDescent="0.2">
      <c r="B5289">
        <v>0</v>
      </c>
      <c r="C5289">
        <v>0</v>
      </c>
      <c r="D5289">
        <v>0</v>
      </c>
      <c r="E5289">
        <v>0</v>
      </c>
      <c r="F5289">
        <v>0</v>
      </c>
      <c r="G5289">
        <v>44444444</v>
      </c>
      <c r="H5289">
        <v>0</v>
      </c>
      <c r="I5289">
        <v>0</v>
      </c>
      <c r="J5289">
        <v>0</v>
      </c>
      <c r="K5289">
        <v>0</v>
      </c>
      <c r="L5289">
        <v>0</v>
      </c>
      <c r="M5289">
        <v>0</v>
      </c>
    </row>
    <row r="5290" spans="2:13" x14ac:dyDescent="0.2">
      <c r="B5290">
        <v>0</v>
      </c>
      <c r="C5290">
        <v>0</v>
      </c>
      <c r="D5290">
        <v>0</v>
      </c>
      <c r="E5290">
        <v>0</v>
      </c>
      <c r="F5290">
        <v>0</v>
      </c>
      <c r="G5290">
        <v>44444444</v>
      </c>
      <c r="H5290">
        <v>0</v>
      </c>
      <c r="I5290">
        <v>0</v>
      </c>
      <c r="J5290">
        <v>0</v>
      </c>
      <c r="K5290">
        <v>0</v>
      </c>
      <c r="L5290">
        <v>0</v>
      </c>
      <c r="M5290">
        <v>0</v>
      </c>
    </row>
    <row r="5291" spans="2:13" x14ac:dyDescent="0.2">
      <c r="B5291">
        <v>0</v>
      </c>
      <c r="C5291">
        <v>0</v>
      </c>
      <c r="D5291">
        <v>0</v>
      </c>
      <c r="E5291">
        <v>0</v>
      </c>
      <c r="F5291">
        <v>0</v>
      </c>
      <c r="G5291">
        <v>44444444</v>
      </c>
      <c r="H5291">
        <v>0</v>
      </c>
      <c r="I5291">
        <v>0</v>
      </c>
      <c r="J5291">
        <v>0</v>
      </c>
      <c r="K5291">
        <v>0</v>
      </c>
      <c r="L5291">
        <v>0</v>
      </c>
      <c r="M5291">
        <v>0</v>
      </c>
    </row>
    <row r="5292" spans="2:13" x14ac:dyDescent="0.2">
      <c r="B5292">
        <v>0</v>
      </c>
      <c r="C5292">
        <v>0</v>
      </c>
      <c r="D5292">
        <v>0</v>
      </c>
      <c r="E5292">
        <v>0</v>
      </c>
      <c r="F5292">
        <v>0</v>
      </c>
      <c r="G5292">
        <v>44444444</v>
      </c>
      <c r="H5292">
        <v>0</v>
      </c>
      <c r="I5292">
        <v>0</v>
      </c>
      <c r="J5292">
        <v>0</v>
      </c>
      <c r="K5292">
        <v>0</v>
      </c>
      <c r="L5292">
        <v>0</v>
      </c>
      <c r="M5292">
        <v>0</v>
      </c>
    </row>
    <row r="5293" spans="2:13" x14ac:dyDescent="0.2">
      <c r="B5293">
        <v>0</v>
      </c>
      <c r="C5293">
        <v>0</v>
      </c>
      <c r="D5293">
        <v>0</v>
      </c>
      <c r="E5293">
        <v>0</v>
      </c>
      <c r="F5293">
        <v>0</v>
      </c>
      <c r="G5293">
        <v>44444444</v>
      </c>
      <c r="H5293">
        <v>0</v>
      </c>
      <c r="I5293">
        <v>0</v>
      </c>
      <c r="J5293">
        <v>0</v>
      </c>
      <c r="K5293">
        <v>0</v>
      </c>
      <c r="L5293">
        <v>0</v>
      </c>
      <c r="M5293">
        <v>0</v>
      </c>
    </row>
    <row r="5294" spans="2:13" x14ac:dyDescent="0.2">
      <c r="B5294">
        <v>0</v>
      </c>
      <c r="C5294">
        <v>0</v>
      </c>
      <c r="D5294">
        <v>0</v>
      </c>
      <c r="E5294">
        <v>0</v>
      </c>
      <c r="F5294">
        <v>0</v>
      </c>
      <c r="G5294">
        <v>44444444</v>
      </c>
      <c r="H5294">
        <v>0</v>
      </c>
      <c r="I5294">
        <v>0</v>
      </c>
      <c r="J5294">
        <v>0</v>
      </c>
      <c r="K5294">
        <v>0</v>
      </c>
      <c r="L5294">
        <v>0</v>
      </c>
      <c r="M5294">
        <v>0</v>
      </c>
    </row>
    <row r="5295" spans="2:13" x14ac:dyDescent="0.2">
      <c r="B5295">
        <v>0</v>
      </c>
      <c r="C5295">
        <v>0</v>
      </c>
      <c r="D5295">
        <v>0</v>
      </c>
      <c r="E5295">
        <v>0</v>
      </c>
      <c r="F5295">
        <v>0</v>
      </c>
      <c r="G5295">
        <v>44444444</v>
      </c>
      <c r="H5295">
        <v>0</v>
      </c>
      <c r="I5295">
        <v>0</v>
      </c>
      <c r="J5295">
        <v>0</v>
      </c>
      <c r="K5295">
        <v>0</v>
      </c>
      <c r="L5295">
        <v>0</v>
      </c>
      <c r="M5295">
        <v>0</v>
      </c>
    </row>
    <row r="5296" spans="2:13" x14ac:dyDescent="0.2">
      <c r="B5296">
        <v>0</v>
      </c>
      <c r="C5296">
        <v>0</v>
      </c>
      <c r="D5296">
        <v>0</v>
      </c>
      <c r="E5296">
        <v>0</v>
      </c>
      <c r="F5296">
        <v>0</v>
      </c>
      <c r="G5296">
        <v>44444444</v>
      </c>
      <c r="H5296">
        <v>0</v>
      </c>
      <c r="I5296">
        <v>0</v>
      </c>
      <c r="J5296">
        <v>0</v>
      </c>
      <c r="K5296">
        <v>0</v>
      </c>
      <c r="L5296">
        <v>0</v>
      </c>
      <c r="M5296">
        <v>0</v>
      </c>
    </row>
    <row r="5297" spans="2:13" x14ac:dyDescent="0.2">
      <c r="B5297">
        <v>0</v>
      </c>
      <c r="C5297">
        <v>0</v>
      </c>
      <c r="D5297">
        <v>0</v>
      </c>
      <c r="E5297">
        <v>0</v>
      </c>
      <c r="F5297">
        <v>0</v>
      </c>
      <c r="G5297">
        <v>44444444</v>
      </c>
      <c r="H5297">
        <v>0</v>
      </c>
      <c r="I5297">
        <v>0</v>
      </c>
      <c r="J5297">
        <v>0</v>
      </c>
      <c r="K5297">
        <v>0</v>
      </c>
      <c r="L5297">
        <v>0</v>
      </c>
      <c r="M5297">
        <v>0</v>
      </c>
    </row>
    <row r="5298" spans="2:13" x14ac:dyDescent="0.2">
      <c r="B5298">
        <v>0</v>
      </c>
      <c r="C5298">
        <v>0</v>
      </c>
      <c r="D5298">
        <v>0</v>
      </c>
      <c r="E5298">
        <v>0</v>
      </c>
      <c r="F5298">
        <v>0</v>
      </c>
      <c r="G5298">
        <v>44444444</v>
      </c>
      <c r="H5298">
        <v>0</v>
      </c>
      <c r="I5298">
        <v>0</v>
      </c>
      <c r="J5298">
        <v>0</v>
      </c>
      <c r="K5298">
        <v>0</v>
      </c>
      <c r="L5298">
        <v>0</v>
      </c>
      <c r="M5298">
        <v>0</v>
      </c>
    </row>
    <row r="5299" spans="2:13" x14ac:dyDescent="0.2">
      <c r="B5299">
        <v>0</v>
      </c>
      <c r="C5299">
        <v>0</v>
      </c>
      <c r="D5299">
        <v>0</v>
      </c>
      <c r="E5299">
        <v>0</v>
      </c>
      <c r="F5299">
        <v>0</v>
      </c>
      <c r="G5299">
        <v>44444444</v>
      </c>
      <c r="H5299">
        <v>0</v>
      </c>
      <c r="I5299">
        <v>0</v>
      </c>
      <c r="J5299">
        <v>0</v>
      </c>
      <c r="K5299">
        <v>0</v>
      </c>
      <c r="L5299">
        <v>0</v>
      </c>
      <c r="M5299">
        <v>0</v>
      </c>
    </row>
    <row r="5300" spans="2:13" x14ac:dyDescent="0.2">
      <c r="B5300">
        <v>0</v>
      </c>
      <c r="C5300">
        <v>0</v>
      </c>
      <c r="D5300">
        <v>0</v>
      </c>
      <c r="E5300">
        <v>0</v>
      </c>
      <c r="F5300">
        <v>0</v>
      </c>
      <c r="G5300">
        <v>44444444</v>
      </c>
      <c r="H5300">
        <v>0</v>
      </c>
      <c r="I5300">
        <v>0</v>
      </c>
      <c r="J5300">
        <v>0</v>
      </c>
      <c r="K5300">
        <v>0</v>
      </c>
      <c r="L5300">
        <v>0</v>
      </c>
      <c r="M5300">
        <v>0</v>
      </c>
    </row>
    <row r="5301" spans="2:13" x14ac:dyDescent="0.2">
      <c r="B5301">
        <v>0</v>
      </c>
      <c r="C5301">
        <v>0</v>
      </c>
      <c r="D5301">
        <v>0</v>
      </c>
      <c r="E5301">
        <v>0</v>
      </c>
      <c r="F5301">
        <v>0</v>
      </c>
      <c r="G5301">
        <v>44444444</v>
      </c>
      <c r="H5301">
        <v>0</v>
      </c>
      <c r="I5301">
        <v>0</v>
      </c>
      <c r="J5301">
        <v>0</v>
      </c>
      <c r="K5301">
        <v>0</v>
      </c>
      <c r="L5301">
        <v>0</v>
      </c>
      <c r="M5301">
        <v>0</v>
      </c>
    </row>
    <row r="5302" spans="2:13" x14ac:dyDescent="0.2">
      <c r="B5302">
        <v>0</v>
      </c>
      <c r="C5302">
        <v>0</v>
      </c>
      <c r="D5302">
        <v>0</v>
      </c>
      <c r="E5302">
        <v>0</v>
      </c>
      <c r="F5302">
        <v>0</v>
      </c>
      <c r="G5302">
        <v>44444444</v>
      </c>
      <c r="H5302">
        <v>0</v>
      </c>
      <c r="I5302">
        <v>0</v>
      </c>
      <c r="J5302">
        <v>0</v>
      </c>
      <c r="K5302">
        <v>0</v>
      </c>
      <c r="L5302">
        <v>0</v>
      </c>
      <c r="M5302">
        <v>0</v>
      </c>
    </row>
    <row r="5303" spans="2:13" x14ac:dyDescent="0.2">
      <c r="B5303">
        <v>0</v>
      </c>
      <c r="C5303">
        <v>0</v>
      </c>
      <c r="D5303">
        <v>0</v>
      </c>
      <c r="E5303">
        <v>0</v>
      </c>
      <c r="F5303">
        <v>0</v>
      </c>
      <c r="G5303">
        <v>44444444</v>
      </c>
      <c r="H5303">
        <v>0</v>
      </c>
      <c r="I5303">
        <v>0</v>
      </c>
      <c r="J5303">
        <v>0</v>
      </c>
      <c r="K5303">
        <v>0</v>
      </c>
      <c r="L5303">
        <v>0</v>
      </c>
      <c r="M5303">
        <v>0</v>
      </c>
    </row>
    <row r="5304" spans="2:13" x14ac:dyDescent="0.2">
      <c r="B5304">
        <v>0</v>
      </c>
      <c r="C5304">
        <v>0</v>
      </c>
      <c r="D5304">
        <v>0</v>
      </c>
      <c r="E5304">
        <v>0</v>
      </c>
      <c r="F5304">
        <v>0</v>
      </c>
      <c r="G5304">
        <v>44444444</v>
      </c>
      <c r="H5304">
        <v>0</v>
      </c>
      <c r="I5304">
        <v>0</v>
      </c>
      <c r="J5304">
        <v>0</v>
      </c>
      <c r="K5304">
        <v>0</v>
      </c>
      <c r="L5304">
        <v>0</v>
      </c>
      <c r="M5304">
        <v>0</v>
      </c>
    </row>
    <row r="5305" spans="2:13" x14ac:dyDescent="0.2">
      <c r="B5305">
        <v>0</v>
      </c>
      <c r="C5305">
        <v>0</v>
      </c>
      <c r="D5305">
        <v>0</v>
      </c>
      <c r="E5305">
        <v>0</v>
      </c>
      <c r="F5305">
        <v>0</v>
      </c>
      <c r="G5305">
        <v>44444444</v>
      </c>
      <c r="H5305">
        <v>0</v>
      </c>
      <c r="I5305">
        <v>0</v>
      </c>
      <c r="J5305">
        <v>0</v>
      </c>
      <c r="K5305">
        <v>0</v>
      </c>
      <c r="L5305">
        <v>0</v>
      </c>
      <c r="M5305">
        <v>0</v>
      </c>
    </row>
    <row r="5306" spans="2:13" x14ac:dyDescent="0.2">
      <c r="B5306">
        <v>0</v>
      </c>
      <c r="C5306">
        <v>0</v>
      </c>
      <c r="D5306">
        <v>0</v>
      </c>
      <c r="E5306">
        <v>0</v>
      </c>
      <c r="F5306">
        <v>0</v>
      </c>
      <c r="G5306">
        <v>44444444</v>
      </c>
      <c r="H5306">
        <v>0</v>
      </c>
      <c r="I5306">
        <v>0</v>
      </c>
      <c r="J5306">
        <v>0</v>
      </c>
      <c r="K5306">
        <v>0</v>
      </c>
      <c r="L5306">
        <v>0</v>
      </c>
      <c r="M5306">
        <v>0</v>
      </c>
    </row>
    <row r="5307" spans="2:13" x14ac:dyDescent="0.2">
      <c r="B5307">
        <v>0</v>
      </c>
      <c r="C5307">
        <v>0</v>
      </c>
      <c r="D5307">
        <v>0</v>
      </c>
      <c r="E5307">
        <v>0</v>
      </c>
      <c r="F5307">
        <v>0</v>
      </c>
      <c r="G5307">
        <v>44444444</v>
      </c>
      <c r="H5307">
        <v>0</v>
      </c>
      <c r="I5307">
        <v>0</v>
      </c>
      <c r="J5307">
        <v>0</v>
      </c>
      <c r="K5307">
        <v>0</v>
      </c>
      <c r="L5307">
        <v>0</v>
      </c>
      <c r="M5307">
        <v>0</v>
      </c>
    </row>
    <row r="5308" spans="2:13" x14ac:dyDescent="0.2">
      <c r="B5308">
        <v>0</v>
      </c>
      <c r="C5308">
        <v>0</v>
      </c>
      <c r="D5308">
        <v>0</v>
      </c>
      <c r="E5308">
        <v>0</v>
      </c>
      <c r="F5308">
        <v>0</v>
      </c>
      <c r="G5308">
        <v>44444444</v>
      </c>
      <c r="H5308">
        <v>0</v>
      </c>
      <c r="I5308">
        <v>0</v>
      </c>
      <c r="J5308">
        <v>0</v>
      </c>
      <c r="K5308">
        <v>0</v>
      </c>
      <c r="L5308">
        <v>0</v>
      </c>
      <c r="M5308">
        <v>0</v>
      </c>
    </row>
    <row r="5309" spans="2:13" x14ac:dyDescent="0.2">
      <c r="B5309">
        <v>0</v>
      </c>
      <c r="C5309">
        <v>0</v>
      </c>
      <c r="D5309">
        <v>0</v>
      </c>
      <c r="E5309">
        <v>0</v>
      </c>
      <c r="F5309">
        <v>0</v>
      </c>
      <c r="G5309">
        <v>44444444</v>
      </c>
      <c r="H5309">
        <v>0</v>
      </c>
      <c r="I5309">
        <v>0</v>
      </c>
      <c r="J5309">
        <v>0</v>
      </c>
      <c r="K5309">
        <v>0</v>
      </c>
      <c r="L5309">
        <v>0</v>
      </c>
      <c r="M5309">
        <v>0</v>
      </c>
    </row>
    <row r="5310" spans="2:13" x14ac:dyDescent="0.2">
      <c r="B5310">
        <v>0</v>
      </c>
      <c r="C5310">
        <v>0</v>
      </c>
      <c r="D5310">
        <v>0</v>
      </c>
      <c r="E5310">
        <v>0</v>
      </c>
      <c r="F5310">
        <v>0</v>
      </c>
      <c r="G5310">
        <v>44444444</v>
      </c>
      <c r="H5310">
        <v>0</v>
      </c>
      <c r="I5310">
        <v>0</v>
      </c>
      <c r="J5310">
        <v>0</v>
      </c>
      <c r="K5310">
        <v>0</v>
      </c>
      <c r="L5310">
        <v>0</v>
      </c>
      <c r="M5310">
        <v>0</v>
      </c>
    </row>
    <row r="5311" spans="2:13" x14ac:dyDescent="0.2">
      <c r="B5311">
        <v>0</v>
      </c>
      <c r="C5311">
        <v>0</v>
      </c>
      <c r="D5311">
        <v>0</v>
      </c>
      <c r="E5311">
        <v>0</v>
      </c>
      <c r="F5311">
        <v>0</v>
      </c>
      <c r="G5311">
        <v>44444444</v>
      </c>
      <c r="H5311">
        <v>0</v>
      </c>
      <c r="I5311">
        <v>0</v>
      </c>
      <c r="J5311">
        <v>0</v>
      </c>
      <c r="K5311">
        <v>0</v>
      </c>
      <c r="L5311">
        <v>0</v>
      </c>
      <c r="M5311">
        <v>0</v>
      </c>
    </row>
    <row r="5312" spans="2:13" x14ac:dyDescent="0.2">
      <c r="B5312">
        <v>0</v>
      </c>
      <c r="C5312">
        <v>0</v>
      </c>
      <c r="D5312">
        <v>0</v>
      </c>
      <c r="E5312">
        <v>0</v>
      </c>
      <c r="F5312">
        <v>0</v>
      </c>
      <c r="G5312">
        <v>44444444</v>
      </c>
      <c r="H5312">
        <v>0</v>
      </c>
      <c r="I5312">
        <v>0</v>
      </c>
      <c r="J5312">
        <v>0</v>
      </c>
      <c r="K5312">
        <v>0</v>
      </c>
      <c r="L5312">
        <v>0</v>
      </c>
      <c r="M5312">
        <v>0</v>
      </c>
    </row>
    <row r="5313" spans="2:13" x14ac:dyDescent="0.2">
      <c r="B5313">
        <v>0</v>
      </c>
      <c r="C5313">
        <v>0</v>
      </c>
      <c r="D5313">
        <v>0</v>
      </c>
      <c r="E5313">
        <v>0</v>
      </c>
      <c r="F5313">
        <v>0</v>
      </c>
      <c r="G5313">
        <v>44444444</v>
      </c>
      <c r="H5313">
        <v>0</v>
      </c>
      <c r="I5313">
        <v>0</v>
      </c>
      <c r="J5313">
        <v>0</v>
      </c>
      <c r="K5313">
        <v>0</v>
      </c>
      <c r="L5313">
        <v>0</v>
      </c>
      <c r="M5313">
        <v>0</v>
      </c>
    </row>
    <row r="5314" spans="2:13" x14ac:dyDescent="0.2">
      <c r="B5314">
        <v>0</v>
      </c>
      <c r="C5314">
        <v>0</v>
      </c>
      <c r="D5314">
        <v>0</v>
      </c>
      <c r="E5314">
        <v>0</v>
      </c>
      <c r="F5314">
        <v>0</v>
      </c>
      <c r="G5314">
        <v>44444444</v>
      </c>
      <c r="H5314">
        <v>0</v>
      </c>
      <c r="I5314">
        <v>0</v>
      </c>
      <c r="J5314">
        <v>0</v>
      </c>
      <c r="K5314">
        <v>0</v>
      </c>
      <c r="L5314">
        <v>0</v>
      </c>
      <c r="M5314">
        <v>0</v>
      </c>
    </row>
    <row r="5315" spans="2:13" x14ac:dyDescent="0.2">
      <c r="B5315">
        <v>0</v>
      </c>
      <c r="C5315">
        <v>0</v>
      </c>
      <c r="D5315">
        <v>0</v>
      </c>
      <c r="E5315">
        <v>0</v>
      </c>
      <c r="F5315">
        <v>0</v>
      </c>
      <c r="G5315">
        <v>44444444</v>
      </c>
      <c r="H5315">
        <v>0</v>
      </c>
      <c r="I5315">
        <v>0</v>
      </c>
      <c r="J5315">
        <v>0</v>
      </c>
      <c r="K5315">
        <v>0</v>
      </c>
      <c r="L5315">
        <v>0</v>
      </c>
      <c r="M5315">
        <v>0</v>
      </c>
    </row>
    <row r="5316" spans="2:13" x14ac:dyDescent="0.2">
      <c r="B5316">
        <v>0</v>
      </c>
      <c r="C5316">
        <v>0</v>
      </c>
      <c r="D5316">
        <v>0</v>
      </c>
      <c r="E5316">
        <v>0</v>
      </c>
      <c r="F5316">
        <v>0</v>
      </c>
      <c r="G5316">
        <v>44444444</v>
      </c>
      <c r="H5316">
        <v>0</v>
      </c>
      <c r="I5316">
        <v>0</v>
      </c>
      <c r="J5316">
        <v>0</v>
      </c>
      <c r="K5316">
        <v>0</v>
      </c>
      <c r="L5316">
        <v>0</v>
      </c>
      <c r="M5316">
        <v>0</v>
      </c>
    </row>
    <row r="5317" spans="2:13" x14ac:dyDescent="0.2">
      <c r="B5317">
        <v>0</v>
      </c>
      <c r="C5317">
        <v>0</v>
      </c>
      <c r="D5317">
        <v>0</v>
      </c>
      <c r="E5317">
        <v>0</v>
      </c>
      <c r="F5317">
        <v>0</v>
      </c>
      <c r="G5317">
        <v>44444444</v>
      </c>
      <c r="H5317">
        <v>0</v>
      </c>
      <c r="I5317">
        <v>0</v>
      </c>
      <c r="J5317">
        <v>0</v>
      </c>
      <c r="K5317">
        <v>0</v>
      </c>
      <c r="L5317">
        <v>0</v>
      </c>
      <c r="M5317">
        <v>0</v>
      </c>
    </row>
    <row r="5318" spans="2:13" x14ac:dyDescent="0.2">
      <c r="B5318">
        <v>0</v>
      </c>
      <c r="C5318">
        <v>0</v>
      </c>
      <c r="D5318">
        <v>0</v>
      </c>
      <c r="E5318">
        <v>0</v>
      </c>
      <c r="F5318">
        <v>0</v>
      </c>
      <c r="G5318">
        <v>44444444</v>
      </c>
      <c r="H5318">
        <v>0</v>
      </c>
      <c r="I5318">
        <v>0</v>
      </c>
      <c r="J5318">
        <v>0</v>
      </c>
      <c r="K5318">
        <v>0</v>
      </c>
      <c r="L5318">
        <v>0</v>
      </c>
      <c r="M5318">
        <v>0</v>
      </c>
    </row>
    <row r="5319" spans="2:13" x14ac:dyDescent="0.2">
      <c r="B5319">
        <v>0</v>
      </c>
      <c r="C5319">
        <v>0</v>
      </c>
      <c r="D5319">
        <v>0</v>
      </c>
      <c r="E5319">
        <v>0</v>
      </c>
      <c r="F5319">
        <v>0</v>
      </c>
      <c r="G5319">
        <v>44444444</v>
      </c>
      <c r="H5319">
        <v>0</v>
      </c>
      <c r="I5319">
        <v>0</v>
      </c>
      <c r="J5319">
        <v>0</v>
      </c>
      <c r="K5319">
        <v>0</v>
      </c>
      <c r="L5319">
        <v>0</v>
      </c>
      <c r="M5319">
        <v>0</v>
      </c>
    </row>
    <row r="5320" spans="2:13" x14ac:dyDescent="0.2">
      <c r="B5320">
        <v>0</v>
      </c>
      <c r="C5320">
        <v>0</v>
      </c>
      <c r="D5320">
        <v>0</v>
      </c>
      <c r="E5320">
        <v>0</v>
      </c>
      <c r="F5320">
        <v>0</v>
      </c>
      <c r="G5320">
        <v>44444444</v>
      </c>
      <c r="H5320">
        <v>0</v>
      </c>
      <c r="I5320">
        <v>0</v>
      </c>
      <c r="J5320">
        <v>0</v>
      </c>
      <c r="K5320">
        <v>0</v>
      </c>
      <c r="L5320">
        <v>0</v>
      </c>
      <c r="M5320">
        <v>0</v>
      </c>
    </row>
    <row r="5321" spans="2:13" x14ac:dyDescent="0.2">
      <c r="B5321">
        <v>0</v>
      </c>
      <c r="C5321">
        <v>0</v>
      </c>
      <c r="D5321">
        <v>0</v>
      </c>
      <c r="E5321">
        <v>0</v>
      </c>
      <c r="F5321">
        <v>0</v>
      </c>
      <c r="G5321">
        <v>44444444</v>
      </c>
      <c r="H5321">
        <v>0</v>
      </c>
      <c r="I5321">
        <v>0</v>
      </c>
      <c r="J5321">
        <v>0</v>
      </c>
      <c r="K5321">
        <v>0</v>
      </c>
      <c r="L5321">
        <v>0</v>
      </c>
      <c r="M5321">
        <v>0</v>
      </c>
    </row>
    <row r="5322" spans="2:13" x14ac:dyDescent="0.2">
      <c r="B5322">
        <v>0</v>
      </c>
      <c r="C5322">
        <v>0</v>
      </c>
      <c r="D5322">
        <v>0</v>
      </c>
      <c r="E5322">
        <v>0</v>
      </c>
      <c r="F5322">
        <v>0</v>
      </c>
      <c r="G5322">
        <v>44444444</v>
      </c>
      <c r="H5322">
        <v>0</v>
      </c>
      <c r="I5322">
        <v>0</v>
      </c>
      <c r="J5322">
        <v>0</v>
      </c>
      <c r="K5322">
        <v>0</v>
      </c>
      <c r="L5322">
        <v>0</v>
      </c>
      <c r="M5322">
        <v>0</v>
      </c>
    </row>
    <row r="5323" spans="2:13" x14ac:dyDescent="0.2">
      <c r="B5323">
        <v>0</v>
      </c>
      <c r="C5323">
        <v>0</v>
      </c>
      <c r="D5323">
        <v>0</v>
      </c>
      <c r="E5323">
        <v>0</v>
      </c>
      <c r="F5323">
        <v>0</v>
      </c>
      <c r="G5323">
        <v>44444444</v>
      </c>
      <c r="H5323">
        <v>0</v>
      </c>
      <c r="I5323">
        <v>0</v>
      </c>
      <c r="J5323">
        <v>0</v>
      </c>
      <c r="K5323">
        <v>0</v>
      </c>
      <c r="L5323">
        <v>0</v>
      </c>
      <c r="M5323">
        <v>0</v>
      </c>
    </row>
    <row r="5324" spans="2:13" x14ac:dyDescent="0.2">
      <c r="B5324">
        <v>0</v>
      </c>
      <c r="C5324">
        <v>0</v>
      </c>
      <c r="D5324">
        <v>0</v>
      </c>
      <c r="E5324">
        <v>0</v>
      </c>
      <c r="F5324">
        <v>0</v>
      </c>
      <c r="G5324">
        <v>44444444</v>
      </c>
      <c r="H5324">
        <v>0</v>
      </c>
      <c r="I5324">
        <v>0</v>
      </c>
      <c r="J5324">
        <v>0</v>
      </c>
      <c r="K5324">
        <v>0</v>
      </c>
      <c r="L5324">
        <v>0</v>
      </c>
      <c r="M5324">
        <v>0</v>
      </c>
    </row>
    <row r="5325" spans="2:13" x14ac:dyDescent="0.2">
      <c r="B5325">
        <v>0</v>
      </c>
      <c r="C5325">
        <v>0</v>
      </c>
      <c r="D5325">
        <v>0</v>
      </c>
      <c r="E5325">
        <v>0</v>
      </c>
      <c r="F5325">
        <v>0</v>
      </c>
      <c r="G5325">
        <v>44444444</v>
      </c>
      <c r="H5325">
        <v>0</v>
      </c>
      <c r="I5325">
        <v>0</v>
      </c>
      <c r="J5325">
        <v>0</v>
      </c>
      <c r="K5325">
        <v>0</v>
      </c>
      <c r="L5325">
        <v>0</v>
      </c>
      <c r="M5325">
        <v>0</v>
      </c>
    </row>
    <row r="5326" spans="2:13" x14ac:dyDescent="0.2">
      <c r="B5326">
        <v>0</v>
      </c>
      <c r="C5326">
        <v>0</v>
      </c>
      <c r="D5326">
        <v>0</v>
      </c>
      <c r="E5326">
        <v>0</v>
      </c>
      <c r="F5326">
        <v>0</v>
      </c>
      <c r="G5326">
        <v>44444444</v>
      </c>
      <c r="H5326">
        <v>0</v>
      </c>
      <c r="I5326">
        <v>0</v>
      </c>
      <c r="J5326">
        <v>0</v>
      </c>
      <c r="K5326">
        <v>0</v>
      </c>
      <c r="L5326">
        <v>0</v>
      </c>
      <c r="M5326">
        <v>0</v>
      </c>
    </row>
    <row r="5327" spans="2:13" x14ac:dyDescent="0.2">
      <c r="B5327">
        <v>0</v>
      </c>
      <c r="C5327">
        <v>0</v>
      </c>
      <c r="D5327">
        <v>0</v>
      </c>
      <c r="E5327">
        <v>0</v>
      </c>
      <c r="F5327">
        <v>0</v>
      </c>
      <c r="G5327">
        <v>44444444</v>
      </c>
      <c r="H5327">
        <v>0</v>
      </c>
      <c r="I5327">
        <v>0</v>
      </c>
      <c r="J5327">
        <v>0</v>
      </c>
      <c r="K5327">
        <v>0</v>
      </c>
      <c r="L5327">
        <v>0</v>
      </c>
      <c r="M5327">
        <v>0</v>
      </c>
    </row>
    <row r="5328" spans="2:13" x14ac:dyDescent="0.2">
      <c r="B5328">
        <v>0</v>
      </c>
      <c r="C5328">
        <v>0</v>
      </c>
      <c r="D5328">
        <v>0</v>
      </c>
      <c r="E5328">
        <v>0</v>
      </c>
      <c r="F5328">
        <v>0</v>
      </c>
      <c r="G5328">
        <v>44444444</v>
      </c>
      <c r="H5328">
        <v>0</v>
      </c>
      <c r="I5328">
        <v>0</v>
      </c>
      <c r="J5328">
        <v>0</v>
      </c>
      <c r="K5328">
        <v>0</v>
      </c>
      <c r="L5328">
        <v>0</v>
      </c>
      <c r="M5328">
        <v>0</v>
      </c>
    </row>
    <row r="5329" spans="2:13" x14ac:dyDescent="0.2">
      <c r="B5329">
        <v>0</v>
      </c>
      <c r="C5329">
        <v>0</v>
      </c>
      <c r="D5329">
        <v>0</v>
      </c>
      <c r="E5329">
        <v>0</v>
      </c>
      <c r="F5329">
        <v>0</v>
      </c>
      <c r="G5329">
        <v>44444444</v>
      </c>
      <c r="H5329">
        <v>0</v>
      </c>
      <c r="I5329">
        <v>0</v>
      </c>
      <c r="J5329">
        <v>0</v>
      </c>
      <c r="K5329">
        <v>0</v>
      </c>
      <c r="L5329">
        <v>0</v>
      </c>
      <c r="M5329">
        <v>0</v>
      </c>
    </row>
    <row r="5330" spans="2:13" x14ac:dyDescent="0.2">
      <c r="B5330">
        <v>0</v>
      </c>
      <c r="C5330">
        <v>0</v>
      </c>
      <c r="D5330">
        <v>0</v>
      </c>
      <c r="E5330">
        <v>0</v>
      </c>
      <c r="F5330">
        <v>0</v>
      </c>
      <c r="G5330">
        <v>44444444</v>
      </c>
      <c r="H5330">
        <v>0</v>
      </c>
      <c r="I5330">
        <v>0</v>
      </c>
      <c r="J5330">
        <v>0</v>
      </c>
      <c r="K5330">
        <v>0</v>
      </c>
      <c r="L5330">
        <v>0</v>
      </c>
      <c r="M5330">
        <v>0</v>
      </c>
    </row>
    <row r="5331" spans="2:13" x14ac:dyDescent="0.2">
      <c r="B5331">
        <v>0</v>
      </c>
      <c r="C5331">
        <v>0</v>
      </c>
      <c r="D5331">
        <v>0</v>
      </c>
      <c r="E5331">
        <v>0</v>
      </c>
      <c r="F5331">
        <v>0</v>
      </c>
      <c r="G5331">
        <v>44444444</v>
      </c>
      <c r="H5331">
        <v>0</v>
      </c>
      <c r="I5331">
        <v>0</v>
      </c>
      <c r="J5331">
        <v>0</v>
      </c>
      <c r="K5331">
        <v>0</v>
      </c>
      <c r="L5331">
        <v>0</v>
      </c>
      <c r="M5331">
        <v>0</v>
      </c>
    </row>
    <row r="5332" spans="2:13" x14ac:dyDescent="0.2">
      <c r="B5332">
        <v>0</v>
      </c>
      <c r="C5332">
        <v>0</v>
      </c>
      <c r="D5332">
        <v>0</v>
      </c>
      <c r="E5332">
        <v>0</v>
      </c>
      <c r="F5332">
        <v>0</v>
      </c>
      <c r="G5332">
        <v>44444444</v>
      </c>
      <c r="H5332">
        <v>0</v>
      </c>
      <c r="I5332">
        <v>0</v>
      </c>
      <c r="J5332">
        <v>0</v>
      </c>
      <c r="K5332">
        <v>0</v>
      </c>
      <c r="L5332">
        <v>0</v>
      </c>
      <c r="M5332">
        <v>0</v>
      </c>
    </row>
    <row r="5333" spans="2:13" x14ac:dyDescent="0.2">
      <c r="B5333">
        <v>0</v>
      </c>
      <c r="C5333">
        <v>0</v>
      </c>
      <c r="D5333">
        <v>0</v>
      </c>
      <c r="E5333">
        <v>0</v>
      </c>
      <c r="F5333">
        <v>0</v>
      </c>
      <c r="G5333">
        <v>44444444</v>
      </c>
      <c r="H5333">
        <v>0</v>
      </c>
      <c r="I5333">
        <v>0</v>
      </c>
      <c r="J5333">
        <v>0</v>
      </c>
      <c r="K5333">
        <v>0</v>
      </c>
      <c r="L5333">
        <v>0</v>
      </c>
      <c r="M5333">
        <v>0</v>
      </c>
    </row>
    <row r="5334" spans="2:13" x14ac:dyDescent="0.2">
      <c r="B5334">
        <v>0</v>
      </c>
      <c r="C5334">
        <v>0</v>
      </c>
      <c r="D5334">
        <v>0</v>
      </c>
      <c r="E5334">
        <v>0</v>
      </c>
      <c r="F5334">
        <v>0</v>
      </c>
      <c r="G5334">
        <v>44444444</v>
      </c>
      <c r="H5334">
        <v>0</v>
      </c>
      <c r="I5334">
        <v>0</v>
      </c>
      <c r="J5334">
        <v>0</v>
      </c>
      <c r="K5334">
        <v>0</v>
      </c>
      <c r="L5334">
        <v>0</v>
      </c>
      <c r="M5334">
        <v>0</v>
      </c>
    </row>
    <row r="5335" spans="2:13" x14ac:dyDescent="0.2">
      <c r="B5335">
        <v>0</v>
      </c>
      <c r="C5335">
        <v>0</v>
      </c>
      <c r="D5335">
        <v>0</v>
      </c>
      <c r="E5335">
        <v>0</v>
      </c>
      <c r="F5335">
        <v>0</v>
      </c>
      <c r="G5335">
        <v>44444444</v>
      </c>
      <c r="H5335">
        <v>0</v>
      </c>
      <c r="I5335">
        <v>0</v>
      </c>
      <c r="J5335">
        <v>0</v>
      </c>
      <c r="K5335">
        <v>0</v>
      </c>
      <c r="L5335">
        <v>0</v>
      </c>
      <c r="M5335">
        <v>0</v>
      </c>
    </row>
    <row r="5336" spans="2:13" x14ac:dyDescent="0.2">
      <c r="B5336">
        <v>0</v>
      </c>
      <c r="C5336">
        <v>0</v>
      </c>
      <c r="D5336">
        <v>0</v>
      </c>
      <c r="E5336">
        <v>0</v>
      </c>
      <c r="F5336">
        <v>0</v>
      </c>
      <c r="G5336">
        <v>44444444</v>
      </c>
      <c r="H5336">
        <v>0</v>
      </c>
      <c r="I5336">
        <v>0</v>
      </c>
      <c r="J5336">
        <v>0</v>
      </c>
      <c r="K5336">
        <v>0</v>
      </c>
      <c r="L5336">
        <v>0</v>
      </c>
      <c r="M5336">
        <v>0</v>
      </c>
    </row>
    <row r="5337" spans="2:13" x14ac:dyDescent="0.2">
      <c r="B5337">
        <v>0</v>
      </c>
      <c r="C5337">
        <v>0</v>
      </c>
      <c r="D5337">
        <v>0</v>
      </c>
      <c r="E5337">
        <v>0</v>
      </c>
      <c r="F5337">
        <v>0</v>
      </c>
      <c r="G5337">
        <v>44444444</v>
      </c>
      <c r="H5337">
        <v>0</v>
      </c>
      <c r="I5337">
        <v>0</v>
      </c>
      <c r="J5337">
        <v>0</v>
      </c>
      <c r="K5337">
        <v>0</v>
      </c>
      <c r="L5337">
        <v>0</v>
      </c>
      <c r="M5337">
        <v>0</v>
      </c>
    </row>
    <row r="5338" spans="2:13" x14ac:dyDescent="0.2">
      <c r="B5338">
        <v>0</v>
      </c>
      <c r="C5338">
        <v>0</v>
      </c>
      <c r="D5338">
        <v>0</v>
      </c>
      <c r="E5338">
        <v>0</v>
      </c>
      <c r="F5338">
        <v>0</v>
      </c>
      <c r="G5338">
        <v>44444444</v>
      </c>
      <c r="H5338">
        <v>0</v>
      </c>
      <c r="I5338">
        <v>0</v>
      </c>
      <c r="J5338">
        <v>0</v>
      </c>
      <c r="K5338">
        <v>0</v>
      </c>
      <c r="L5338">
        <v>0</v>
      </c>
      <c r="M5338">
        <v>0</v>
      </c>
    </row>
    <row r="5339" spans="2:13" x14ac:dyDescent="0.2">
      <c r="B5339">
        <v>0</v>
      </c>
      <c r="C5339">
        <v>0</v>
      </c>
      <c r="D5339">
        <v>0</v>
      </c>
      <c r="E5339">
        <v>0</v>
      </c>
      <c r="F5339">
        <v>0</v>
      </c>
      <c r="G5339">
        <v>44444444</v>
      </c>
      <c r="H5339">
        <v>0</v>
      </c>
      <c r="I5339">
        <v>0</v>
      </c>
      <c r="J5339">
        <v>0</v>
      </c>
      <c r="K5339">
        <v>0</v>
      </c>
      <c r="L5339">
        <v>0</v>
      </c>
      <c r="M5339">
        <v>0</v>
      </c>
    </row>
    <row r="5340" spans="2:13" x14ac:dyDescent="0.2">
      <c r="B5340">
        <v>0</v>
      </c>
      <c r="C5340">
        <v>0</v>
      </c>
      <c r="D5340">
        <v>0</v>
      </c>
      <c r="E5340">
        <v>0</v>
      </c>
      <c r="F5340">
        <v>0</v>
      </c>
      <c r="G5340">
        <v>44444444</v>
      </c>
      <c r="H5340">
        <v>0</v>
      </c>
      <c r="I5340">
        <v>0</v>
      </c>
      <c r="J5340">
        <v>0</v>
      </c>
      <c r="K5340">
        <v>0</v>
      </c>
      <c r="L5340">
        <v>0</v>
      </c>
      <c r="M5340">
        <v>0</v>
      </c>
    </row>
    <row r="5341" spans="2:13" x14ac:dyDescent="0.2">
      <c r="B5341">
        <v>0</v>
      </c>
      <c r="C5341">
        <v>0</v>
      </c>
      <c r="D5341">
        <v>0</v>
      </c>
      <c r="E5341">
        <v>0</v>
      </c>
      <c r="F5341">
        <v>0</v>
      </c>
      <c r="G5341">
        <v>44444444</v>
      </c>
      <c r="H5341">
        <v>0</v>
      </c>
      <c r="I5341">
        <v>0</v>
      </c>
      <c r="J5341">
        <v>0</v>
      </c>
      <c r="K5341">
        <v>0</v>
      </c>
      <c r="L5341">
        <v>0</v>
      </c>
      <c r="M5341">
        <v>0</v>
      </c>
    </row>
    <row r="5342" spans="2:13" x14ac:dyDescent="0.2">
      <c r="B5342">
        <v>0</v>
      </c>
      <c r="C5342">
        <v>0</v>
      </c>
      <c r="D5342">
        <v>0</v>
      </c>
      <c r="E5342">
        <v>0</v>
      </c>
      <c r="F5342">
        <v>0</v>
      </c>
      <c r="G5342">
        <v>44444444</v>
      </c>
      <c r="H5342">
        <v>0</v>
      </c>
      <c r="I5342">
        <v>0</v>
      </c>
      <c r="J5342">
        <v>0</v>
      </c>
      <c r="K5342">
        <v>0</v>
      </c>
      <c r="L5342">
        <v>0</v>
      </c>
      <c r="M5342">
        <v>0</v>
      </c>
    </row>
    <row r="5343" spans="2:13" x14ac:dyDescent="0.2">
      <c r="B5343">
        <v>0</v>
      </c>
      <c r="C5343">
        <v>0</v>
      </c>
      <c r="D5343">
        <v>0</v>
      </c>
      <c r="E5343">
        <v>0</v>
      </c>
      <c r="F5343">
        <v>0</v>
      </c>
      <c r="G5343">
        <v>44444444</v>
      </c>
      <c r="H5343">
        <v>0</v>
      </c>
      <c r="I5343">
        <v>0</v>
      </c>
      <c r="J5343">
        <v>0</v>
      </c>
      <c r="K5343">
        <v>0</v>
      </c>
      <c r="L5343">
        <v>0</v>
      </c>
      <c r="M5343">
        <v>0</v>
      </c>
    </row>
    <row r="5344" spans="2:13" x14ac:dyDescent="0.2">
      <c r="B5344">
        <v>0</v>
      </c>
      <c r="C5344">
        <v>0</v>
      </c>
      <c r="D5344">
        <v>0</v>
      </c>
      <c r="E5344">
        <v>0</v>
      </c>
      <c r="F5344">
        <v>0</v>
      </c>
      <c r="G5344">
        <v>44444444</v>
      </c>
      <c r="H5344">
        <v>0</v>
      </c>
      <c r="I5344">
        <v>0</v>
      </c>
      <c r="J5344">
        <v>0</v>
      </c>
      <c r="K5344">
        <v>0</v>
      </c>
      <c r="L5344">
        <v>0</v>
      </c>
      <c r="M5344">
        <v>0</v>
      </c>
    </row>
    <row r="5345" spans="2:13" x14ac:dyDescent="0.2">
      <c r="B5345">
        <v>0</v>
      </c>
      <c r="C5345">
        <v>0</v>
      </c>
      <c r="D5345">
        <v>0</v>
      </c>
      <c r="E5345">
        <v>0</v>
      </c>
      <c r="F5345">
        <v>0</v>
      </c>
      <c r="G5345">
        <v>44444444</v>
      </c>
      <c r="H5345">
        <v>0</v>
      </c>
      <c r="I5345">
        <v>0</v>
      </c>
      <c r="J5345">
        <v>0</v>
      </c>
      <c r="K5345">
        <v>0</v>
      </c>
      <c r="L5345">
        <v>0</v>
      </c>
      <c r="M5345">
        <v>0</v>
      </c>
    </row>
    <row r="5346" spans="2:13" x14ac:dyDescent="0.2">
      <c r="B5346">
        <v>0</v>
      </c>
      <c r="C5346">
        <v>0</v>
      </c>
      <c r="D5346">
        <v>0</v>
      </c>
      <c r="E5346">
        <v>0</v>
      </c>
      <c r="F5346">
        <v>0</v>
      </c>
      <c r="G5346">
        <v>44444444</v>
      </c>
      <c r="H5346">
        <v>0</v>
      </c>
      <c r="I5346">
        <v>0</v>
      </c>
      <c r="J5346">
        <v>0</v>
      </c>
      <c r="K5346">
        <v>0</v>
      </c>
      <c r="L5346">
        <v>0</v>
      </c>
      <c r="M5346">
        <v>0</v>
      </c>
    </row>
    <row r="5347" spans="2:13" x14ac:dyDescent="0.2">
      <c r="B5347">
        <v>0</v>
      </c>
      <c r="C5347">
        <v>0</v>
      </c>
      <c r="D5347">
        <v>0</v>
      </c>
      <c r="E5347">
        <v>0</v>
      </c>
      <c r="F5347">
        <v>0</v>
      </c>
      <c r="G5347">
        <v>44444444</v>
      </c>
      <c r="H5347">
        <v>0</v>
      </c>
      <c r="I5347">
        <v>0</v>
      </c>
      <c r="J5347">
        <v>0</v>
      </c>
      <c r="K5347">
        <v>0</v>
      </c>
      <c r="L5347">
        <v>0</v>
      </c>
      <c r="M5347">
        <v>0</v>
      </c>
    </row>
    <row r="5348" spans="2:13" x14ac:dyDescent="0.2">
      <c r="B5348">
        <v>0</v>
      </c>
      <c r="C5348">
        <v>0</v>
      </c>
      <c r="D5348">
        <v>0</v>
      </c>
      <c r="E5348">
        <v>0</v>
      </c>
      <c r="F5348">
        <v>0</v>
      </c>
      <c r="G5348">
        <v>44444444</v>
      </c>
      <c r="H5348">
        <v>0</v>
      </c>
      <c r="I5348">
        <v>0</v>
      </c>
      <c r="J5348">
        <v>0</v>
      </c>
      <c r="K5348">
        <v>0</v>
      </c>
      <c r="L5348">
        <v>0</v>
      </c>
      <c r="M5348">
        <v>0</v>
      </c>
    </row>
    <row r="5349" spans="2:13" x14ac:dyDescent="0.2">
      <c r="B5349">
        <v>0</v>
      </c>
      <c r="C5349">
        <v>0</v>
      </c>
      <c r="D5349">
        <v>0</v>
      </c>
      <c r="E5349">
        <v>0</v>
      </c>
      <c r="F5349">
        <v>0</v>
      </c>
      <c r="G5349">
        <v>44444444</v>
      </c>
      <c r="H5349">
        <v>0</v>
      </c>
      <c r="I5349">
        <v>0</v>
      </c>
      <c r="J5349">
        <v>0</v>
      </c>
      <c r="K5349">
        <v>0</v>
      </c>
      <c r="L5349">
        <v>0</v>
      </c>
      <c r="M5349">
        <v>0</v>
      </c>
    </row>
    <row r="5350" spans="2:13" x14ac:dyDescent="0.2">
      <c r="B5350">
        <v>0</v>
      </c>
      <c r="C5350">
        <v>0</v>
      </c>
      <c r="D5350">
        <v>0</v>
      </c>
      <c r="E5350">
        <v>0</v>
      </c>
      <c r="F5350">
        <v>0</v>
      </c>
      <c r="G5350">
        <v>44444444</v>
      </c>
      <c r="H5350">
        <v>0</v>
      </c>
      <c r="I5350">
        <v>0</v>
      </c>
      <c r="J5350">
        <v>0</v>
      </c>
      <c r="K5350">
        <v>0</v>
      </c>
      <c r="L5350">
        <v>0</v>
      </c>
      <c r="M5350">
        <v>0</v>
      </c>
    </row>
    <row r="5351" spans="2:13" x14ac:dyDescent="0.2">
      <c r="B5351">
        <v>0</v>
      </c>
      <c r="C5351">
        <v>0</v>
      </c>
      <c r="D5351">
        <v>0</v>
      </c>
      <c r="E5351">
        <v>0</v>
      </c>
      <c r="F5351">
        <v>0</v>
      </c>
      <c r="G5351">
        <v>44444444</v>
      </c>
      <c r="H5351">
        <v>0</v>
      </c>
      <c r="I5351">
        <v>0</v>
      </c>
      <c r="J5351">
        <v>0</v>
      </c>
      <c r="K5351">
        <v>0</v>
      </c>
      <c r="L5351">
        <v>0</v>
      </c>
      <c r="M5351">
        <v>0</v>
      </c>
    </row>
    <row r="5352" spans="2:13" x14ac:dyDescent="0.2">
      <c r="B5352">
        <v>0</v>
      </c>
      <c r="C5352">
        <v>0</v>
      </c>
      <c r="D5352">
        <v>0</v>
      </c>
      <c r="E5352">
        <v>0</v>
      </c>
      <c r="F5352">
        <v>0</v>
      </c>
      <c r="G5352">
        <v>44444444</v>
      </c>
      <c r="H5352">
        <v>0</v>
      </c>
      <c r="I5352">
        <v>0</v>
      </c>
      <c r="J5352">
        <v>0</v>
      </c>
      <c r="K5352">
        <v>0</v>
      </c>
      <c r="L5352">
        <v>0</v>
      </c>
      <c r="M5352">
        <v>0</v>
      </c>
    </row>
    <row r="5353" spans="2:13" x14ac:dyDescent="0.2">
      <c r="B5353">
        <v>0</v>
      </c>
      <c r="C5353">
        <v>0</v>
      </c>
      <c r="D5353">
        <v>0</v>
      </c>
      <c r="E5353">
        <v>0</v>
      </c>
      <c r="F5353">
        <v>0</v>
      </c>
      <c r="G5353">
        <v>44444444</v>
      </c>
      <c r="H5353">
        <v>0</v>
      </c>
      <c r="I5353">
        <v>0</v>
      </c>
      <c r="J5353">
        <v>0</v>
      </c>
      <c r="K5353">
        <v>0</v>
      </c>
      <c r="L5353">
        <v>0</v>
      </c>
      <c r="M5353">
        <v>0</v>
      </c>
    </row>
    <row r="5354" spans="2:13" x14ac:dyDescent="0.2">
      <c r="B5354">
        <v>0</v>
      </c>
      <c r="C5354">
        <v>0</v>
      </c>
      <c r="D5354">
        <v>0</v>
      </c>
      <c r="E5354">
        <v>0</v>
      </c>
      <c r="F5354">
        <v>0</v>
      </c>
      <c r="G5354">
        <v>44444444</v>
      </c>
      <c r="H5354">
        <v>0</v>
      </c>
      <c r="I5354">
        <v>0</v>
      </c>
      <c r="J5354">
        <v>0</v>
      </c>
      <c r="K5354">
        <v>0</v>
      </c>
      <c r="L5354">
        <v>0</v>
      </c>
      <c r="M5354">
        <v>0</v>
      </c>
    </row>
    <row r="5355" spans="2:13" x14ac:dyDescent="0.2">
      <c r="B5355">
        <v>0</v>
      </c>
      <c r="C5355">
        <v>0</v>
      </c>
      <c r="D5355">
        <v>0</v>
      </c>
      <c r="E5355">
        <v>0</v>
      </c>
      <c r="F5355">
        <v>0</v>
      </c>
      <c r="G5355">
        <v>44444444</v>
      </c>
      <c r="H5355">
        <v>0</v>
      </c>
      <c r="I5355">
        <v>0</v>
      </c>
      <c r="J5355">
        <v>0</v>
      </c>
      <c r="K5355">
        <v>0</v>
      </c>
      <c r="L5355">
        <v>0</v>
      </c>
      <c r="M5355">
        <v>0</v>
      </c>
    </row>
    <row r="5356" spans="2:13" x14ac:dyDescent="0.2">
      <c r="B5356">
        <v>0</v>
      </c>
      <c r="C5356">
        <v>0</v>
      </c>
      <c r="D5356">
        <v>0</v>
      </c>
      <c r="E5356">
        <v>0</v>
      </c>
      <c r="F5356">
        <v>0</v>
      </c>
      <c r="G5356">
        <v>44444444</v>
      </c>
      <c r="H5356">
        <v>0</v>
      </c>
      <c r="I5356">
        <v>0</v>
      </c>
      <c r="J5356">
        <v>0</v>
      </c>
      <c r="K5356">
        <v>0</v>
      </c>
      <c r="L5356">
        <v>0</v>
      </c>
      <c r="M5356">
        <v>0</v>
      </c>
    </row>
    <row r="5357" spans="2:13" x14ac:dyDescent="0.2">
      <c r="B5357">
        <v>0</v>
      </c>
      <c r="C5357">
        <v>0</v>
      </c>
      <c r="D5357">
        <v>0</v>
      </c>
      <c r="E5357">
        <v>0</v>
      </c>
      <c r="F5357">
        <v>0</v>
      </c>
      <c r="G5357">
        <v>44444444</v>
      </c>
      <c r="H5357">
        <v>0</v>
      </c>
      <c r="I5357">
        <v>0</v>
      </c>
      <c r="J5357">
        <v>0</v>
      </c>
      <c r="K5357">
        <v>0</v>
      </c>
      <c r="L5357">
        <v>0</v>
      </c>
      <c r="M5357">
        <v>0</v>
      </c>
    </row>
    <row r="5358" spans="2:13" x14ac:dyDescent="0.2">
      <c r="B5358">
        <v>0</v>
      </c>
      <c r="C5358">
        <v>0</v>
      </c>
      <c r="D5358">
        <v>0</v>
      </c>
      <c r="E5358">
        <v>0</v>
      </c>
      <c r="F5358">
        <v>0</v>
      </c>
      <c r="G5358">
        <v>44444444</v>
      </c>
      <c r="H5358">
        <v>0</v>
      </c>
      <c r="I5358">
        <v>0</v>
      </c>
      <c r="J5358">
        <v>0</v>
      </c>
      <c r="K5358">
        <v>0</v>
      </c>
      <c r="L5358">
        <v>0</v>
      </c>
      <c r="M5358">
        <v>0</v>
      </c>
    </row>
    <row r="5359" spans="2:13" x14ac:dyDescent="0.2">
      <c r="B5359">
        <v>0</v>
      </c>
      <c r="C5359">
        <v>0</v>
      </c>
      <c r="D5359">
        <v>0</v>
      </c>
      <c r="E5359">
        <v>0</v>
      </c>
      <c r="F5359">
        <v>0</v>
      </c>
      <c r="G5359">
        <v>44444444</v>
      </c>
      <c r="H5359">
        <v>0</v>
      </c>
      <c r="I5359">
        <v>0</v>
      </c>
      <c r="J5359">
        <v>0</v>
      </c>
      <c r="K5359">
        <v>0</v>
      </c>
      <c r="L5359">
        <v>0</v>
      </c>
      <c r="M5359">
        <v>0</v>
      </c>
    </row>
    <row r="5360" spans="2:13" x14ac:dyDescent="0.2">
      <c r="B5360">
        <v>0</v>
      </c>
      <c r="C5360">
        <v>0</v>
      </c>
      <c r="D5360">
        <v>0</v>
      </c>
      <c r="E5360">
        <v>0</v>
      </c>
      <c r="F5360">
        <v>0</v>
      </c>
      <c r="G5360">
        <v>44444444</v>
      </c>
      <c r="H5360">
        <v>0</v>
      </c>
      <c r="I5360">
        <v>0</v>
      </c>
      <c r="J5360">
        <v>0</v>
      </c>
      <c r="K5360">
        <v>0</v>
      </c>
      <c r="L5360">
        <v>0</v>
      </c>
      <c r="M5360">
        <v>0</v>
      </c>
    </row>
    <row r="5361" spans="2:13" x14ac:dyDescent="0.2">
      <c r="B5361">
        <v>0</v>
      </c>
      <c r="C5361">
        <v>0</v>
      </c>
      <c r="D5361">
        <v>0</v>
      </c>
      <c r="E5361">
        <v>0</v>
      </c>
      <c r="F5361">
        <v>0</v>
      </c>
      <c r="G5361">
        <v>44444444</v>
      </c>
      <c r="H5361">
        <v>0</v>
      </c>
      <c r="I5361">
        <v>0</v>
      </c>
      <c r="J5361">
        <v>0</v>
      </c>
      <c r="K5361">
        <v>0</v>
      </c>
      <c r="L5361">
        <v>0</v>
      </c>
      <c r="M5361">
        <v>0</v>
      </c>
    </row>
    <row r="5362" spans="2:13" x14ac:dyDescent="0.2">
      <c r="B5362">
        <v>0</v>
      </c>
      <c r="C5362">
        <v>0</v>
      </c>
      <c r="D5362">
        <v>0</v>
      </c>
      <c r="E5362">
        <v>0</v>
      </c>
      <c r="F5362">
        <v>0</v>
      </c>
      <c r="G5362">
        <v>44444444</v>
      </c>
      <c r="H5362">
        <v>0</v>
      </c>
      <c r="I5362">
        <v>0</v>
      </c>
      <c r="J5362">
        <v>0</v>
      </c>
      <c r="K5362">
        <v>0</v>
      </c>
      <c r="L5362">
        <v>0</v>
      </c>
      <c r="M5362">
        <v>0</v>
      </c>
    </row>
    <row r="5363" spans="2:13" x14ac:dyDescent="0.2">
      <c r="B5363">
        <v>0</v>
      </c>
      <c r="C5363">
        <v>0</v>
      </c>
      <c r="D5363">
        <v>0</v>
      </c>
      <c r="E5363">
        <v>0</v>
      </c>
      <c r="F5363">
        <v>0</v>
      </c>
      <c r="G5363">
        <v>44444444</v>
      </c>
      <c r="H5363">
        <v>0</v>
      </c>
      <c r="I5363">
        <v>0</v>
      </c>
      <c r="J5363">
        <v>0</v>
      </c>
      <c r="K5363">
        <v>0</v>
      </c>
      <c r="L5363">
        <v>0</v>
      </c>
      <c r="M5363">
        <v>0</v>
      </c>
    </row>
    <row r="5364" spans="2:13" x14ac:dyDescent="0.2">
      <c r="B5364">
        <v>0</v>
      </c>
      <c r="C5364">
        <v>0</v>
      </c>
      <c r="D5364">
        <v>0</v>
      </c>
      <c r="E5364">
        <v>0</v>
      </c>
      <c r="F5364">
        <v>0</v>
      </c>
      <c r="G5364">
        <v>44444444</v>
      </c>
      <c r="H5364">
        <v>0</v>
      </c>
      <c r="I5364">
        <v>0</v>
      </c>
      <c r="J5364">
        <v>0</v>
      </c>
      <c r="K5364">
        <v>0</v>
      </c>
      <c r="L5364">
        <v>0</v>
      </c>
      <c r="M5364">
        <v>0</v>
      </c>
    </row>
    <row r="5365" spans="2:13" x14ac:dyDescent="0.2">
      <c r="B5365">
        <v>0</v>
      </c>
      <c r="C5365">
        <v>0</v>
      </c>
      <c r="D5365">
        <v>0</v>
      </c>
      <c r="E5365">
        <v>0</v>
      </c>
      <c r="F5365">
        <v>0</v>
      </c>
      <c r="G5365">
        <v>44444444</v>
      </c>
      <c r="H5365">
        <v>0</v>
      </c>
      <c r="I5365">
        <v>0</v>
      </c>
      <c r="J5365">
        <v>0</v>
      </c>
      <c r="K5365">
        <v>0</v>
      </c>
      <c r="L5365">
        <v>0</v>
      </c>
      <c r="M5365">
        <v>0</v>
      </c>
    </row>
    <row r="5366" spans="2:13" x14ac:dyDescent="0.2">
      <c r="B5366">
        <v>0</v>
      </c>
      <c r="C5366">
        <v>0</v>
      </c>
      <c r="D5366">
        <v>0</v>
      </c>
      <c r="E5366">
        <v>0</v>
      </c>
      <c r="F5366">
        <v>0</v>
      </c>
      <c r="G5366">
        <v>44444444</v>
      </c>
      <c r="H5366">
        <v>0</v>
      </c>
      <c r="I5366">
        <v>0</v>
      </c>
      <c r="J5366">
        <v>0</v>
      </c>
      <c r="K5366">
        <v>0</v>
      </c>
      <c r="L5366">
        <v>0</v>
      </c>
      <c r="M5366">
        <v>0</v>
      </c>
    </row>
    <row r="5367" spans="2:13" x14ac:dyDescent="0.2">
      <c r="B5367">
        <v>0</v>
      </c>
      <c r="C5367">
        <v>0</v>
      </c>
      <c r="D5367">
        <v>0</v>
      </c>
      <c r="E5367">
        <v>0</v>
      </c>
      <c r="F5367">
        <v>0</v>
      </c>
      <c r="G5367">
        <v>44444444</v>
      </c>
      <c r="H5367">
        <v>0</v>
      </c>
      <c r="I5367">
        <v>0</v>
      </c>
      <c r="J5367">
        <v>0</v>
      </c>
      <c r="K5367">
        <v>0</v>
      </c>
      <c r="L5367">
        <v>0</v>
      </c>
      <c r="M5367">
        <v>0</v>
      </c>
    </row>
    <row r="5368" spans="2:13" x14ac:dyDescent="0.2">
      <c r="B5368">
        <v>0</v>
      </c>
      <c r="C5368">
        <v>0</v>
      </c>
      <c r="D5368">
        <v>0</v>
      </c>
      <c r="E5368">
        <v>0</v>
      </c>
      <c r="F5368">
        <v>0</v>
      </c>
      <c r="G5368">
        <v>44444444</v>
      </c>
      <c r="H5368">
        <v>0</v>
      </c>
      <c r="I5368">
        <v>0</v>
      </c>
      <c r="J5368">
        <v>0</v>
      </c>
      <c r="K5368">
        <v>0</v>
      </c>
      <c r="L5368">
        <v>0</v>
      </c>
      <c r="M5368">
        <v>0</v>
      </c>
    </row>
    <row r="5369" spans="2:13" x14ac:dyDescent="0.2">
      <c r="B5369">
        <v>0</v>
      </c>
      <c r="C5369">
        <v>0</v>
      </c>
      <c r="D5369">
        <v>0</v>
      </c>
      <c r="E5369">
        <v>0</v>
      </c>
      <c r="F5369">
        <v>0</v>
      </c>
      <c r="G5369">
        <v>44444444</v>
      </c>
      <c r="H5369">
        <v>0</v>
      </c>
      <c r="I5369">
        <v>0</v>
      </c>
      <c r="J5369">
        <v>0</v>
      </c>
      <c r="K5369">
        <v>0</v>
      </c>
      <c r="L5369">
        <v>0</v>
      </c>
      <c r="M5369">
        <v>0</v>
      </c>
    </row>
    <row r="5370" spans="2:13" x14ac:dyDescent="0.2">
      <c r="B5370">
        <v>0</v>
      </c>
      <c r="C5370">
        <v>0</v>
      </c>
      <c r="D5370">
        <v>0</v>
      </c>
      <c r="E5370">
        <v>0</v>
      </c>
      <c r="F5370">
        <v>0</v>
      </c>
      <c r="G5370">
        <v>44444444</v>
      </c>
      <c r="H5370">
        <v>0</v>
      </c>
      <c r="I5370">
        <v>0</v>
      </c>
      <c r="J5370">
        <v>0</v>
      </c>
      <c r="K5370">
        <v>0</v>
      </c>
      <c r="L5370">
        <v>0</v>
      </c>
      <c r="M5370">
        <v>0</v>
      </c>
    </row>
    <row r="5371" spans="2:13" x14ac:dyDescent="0.2">
      <c r="B5371">
        <v>0</v>
      </c>
      <c r="C5371">
        <v>0</v>
      </c>
      <c r="D5371">
        <v>0</v>
      </c>
      <c r="E5371">
        <v>0</v>
      </c>
      <c r="F5371">
        <v>0</v>
      </c>
      <c r="G5371">
        <v>44444444</v>
      </c>
      <c r="H5371">
        <v>0</v>
      </c>
      <c r="I5371">
        <v>0</v>
      </c>
      <c r="J5371">
        <v>0</v>
      </c>
      <c r="K5371">
        <v>0</v>
      </c>
      <c r="L5371">
        <v>0</v>
      </c>
      <c r="M5371">
        <v>0</v>
      </c>
    </row>
    <row r="5372" spans="2:13" x14ac:dyDescent="0.2">
      <c r="B5372">
        <v>0</v>
      </c>
      <c r="C5372">
        <v>0</v>
      </c>
      <c r="D5372">
        <v>0</v>
      </c>
      <c r="E5372">
        <v>0</v>
      </c>
      <c r="F5372">
        <v>0</v>
      </c>
      <c r="G5372">
        <v>44444444</v>
      </c>
      <c r="H5372">
        <v>0</v>
      </c>
      <c r="I5372">
        <v>0</v>
      </c>
      <c r="J5372">
        <v>0</v>
      </c>
      <c r="K5372">
        <v>0</v>
      </c>
      <c r="L5372">
        <v>0</v>
      </c>
      <c r="M5372">
        <v>0</v>
      </c>
    </row>
    <row r="5373" spans="2:13" x14ac:dyDescent="0.2">
      <c r="B5373">
        <v>0</v>
      </c>
      <c r="C5373">
        <v>0</v>
      </c>
      <c r="D5373">
        <v>0</v>
      </c>
      <c r="E5373">
        <v>0</v>
      </c>
      <c r="F5373">
        <v>0</v>
      </c>
      <c r="G5373">
        <v>44444444</v>
      </c>
      <c r="H5373">
        <v>0</v>
      </c>
      <c r="I5373">
        <v>0</v>
      </c>
      <c r="J5373">
        <v>0</v>
      </c>
      <c r="K5373">
        <v>0</v>
      </c>
      <c r="L5373">
        <v>0</v>
      </c>
      <c r="M5373">
        <v>0</v>
      </c>
    </row>
    <row r="5374" spans="2:13" x14ac:dyDescent="0.2">
      <c r="B5374">
        <v>0</v>
      </c>
      <c r="C5374">
        <v>0</v>
      </c>
      <c r="D5374">
        <v>0</v>
      </c>
      <c r="E5374">
        <v>0</v>
      </c>
      <c r="F5374">
        <v>0</v>
      </c>
      <c r="G5374">
        <v>44444444</v>
      </c>
      <c r="H5374">
        <v>0</v>
      </c>
      <c r="I5374">
        <v>0</v>
      </c>
      <c r="J5374">
        <v>0</v>
      </c>
      <c r="K5374">
        <v>0</v>
      </c>
      <c r="L5374">
        <v>0</v>
      </c>
      <c r="M5374">
        <v>0</v>
      </c>
    </row>
    <row r="5375" spans="2:13" x14ac:dyDescent="0.2">
      <c r="B5375">
        <v>0</v>
      </c>
      <c r="C5375">
        <v>0</v>
      </c>
      <c r="D5375">
        <v>0</v>
      </c>
      <c r="E5375">
        <v>0</v>
      </c>
      <c r="F5375">
        <v>0</v>
      </c>
      <c r="G5375">
        <v>44444444</v>
      </c>
      <c r="H5375">
        <v>0</v>
      </c>
      <c r="I5375">
        <v>0</v>
      </c>
      <c r="J5375">
        <v>0</v>
      </c>
      <c r="K5375">
        <v>0</v>
      </c>
      <c r="L5375">
        <v>0</v>
      </c>
      <c r="M5375">
        <v>0</v>
      </c>
    </row>
    <row r="5376" spans="2:13" x14ac:dyDescent="0.2">
      <c r="B5376">
        <v>0</v>
      </c>
      <c r="C5376">
        <v>0</v>
      </c>
      <c r="D5376">
        <v>0</v>
      </c>
      <c r="E5376">
        <v>0</v>
      </c>
      <c r="F5376">
        <v>0</v>
      </c>
      <c r="G5376">
        <v>44444444</v>
      </c>
      <c r="H5376">
        <v>0</v>
      </c>
      <c r="I5376">
        <v>0</v>
      </c>
      <c r="J5376">
        <v>0</v>
      </c>
      <c r="K5376">
        <v>0</v>
      </c>
      <c r="L5376">
        <v>0</v>
      </c>
      <c r="M5376">
        <v>0</v>
      </c>
    </row>
    <row r="5377" spans="2:13" x14ac:dyDescent="0.2">
      <c r="B5377">
        <v>0</v>
      </c>
      <c r="C5377">
        <v>0</v>
      </c>
      <c r="D5377">
        <v>0</v>
      </c>
      <c r="E5377">
        <v>0</v>
      </c>
      <c r="F5377">
        <v>0</v>
      </c>
      <c r="G5377">
        <v>44444444</v>
      </c>
      <c r="H5377">
        <v>0</v>
      </c>
      <c r="I5377">
        <v>0</v>
      </c>
      <c r="J5377">
        <v>0</v>
      </c>
      <c r="K5377">
        <v>0</v>
      </c>
      <c r="L5377">
        <v>0</v>
      </c>
      <c r="M5377">
        <v>0</v>
      </c>
    </row>
    <row r="5378" spans="2:13" x14ac:dyDescent="0.2">
      <c r="B5378">
        <v>0</v>
      </c>
      <c r="C5378">
        <v>0</v>
      </c>
      <c r="D5378">
        <v>0</v>
      </c>
      <c r="E5378">
        <v>0</v>
      </c>
      <c r="F5378">
        <v>0</v>
      </c>
      <c r="G5378">
        <v>44444444</v>
      </c>
      <c r="H5378">
        <v>0</v>
      </c>
      <c r="I5378">
        <v>0</v>
      </c>
      <c r="J5378">
        <v>0</v>
      </c>
      <c r="K5378">
        <v>0</v>
      </c>
      <c r="L5378">
        <v>0</v>
      </c>
      <c r="M5378">
        <v>0</v>
      </c>
    </row>
    <row r="5379" spans="2:13" x14ac:dyDescent="0.2">
      <c r="B5379">
        <v>0</v>
      </c>
      <c r="C5379">
        <v>0</v>
      </c>
      <c r="D5379">
        <v>0</v>
      </c>
      <c r="E5379">
        <v>0</v>
      </c>
      <c r="F5379">
        <v>0</v>
      </c>
      <c r="G5379">
        <v>44444444</v>
      </c>
      <c r="H5379">
        <v>0</v>
      </c>
      <c r="I5379">
        <v>0</v>
      </c>
      <c r="J5379">
        <v>0</v>
      </c>
      <c r="K5379">
        <v>0</v>
      </c>
      <c r="L5379">
        <v>0</v>
      </c>
      <c r="M5379">
        <v>0</v>
      </c>
    </row>
    <row r="5380" spans="2:13" x14ac:dyDescent="0.2">
      <c r="B5380">
        <v>0</v>
      </c>
      <c r="C5380">
        <v>0</v>
      </c>
      <c r="D5380">
        <v>0</v>
      </c>
      <c r="E5380">
        <v>0</v>
      </c>
      <c r="F5380">
        <v>0</v>
      </c>
      <c r="G5380">
        <v>44444444</v>
      </c>
      <c r="H5380">
        <v>0</v>
      </c>
      <c r="I5380">
        <v>0</v>
      </c>
      <c r="J5380">
        <v>0</v>
      </c>
      <c r="K5380">
        <v>0</v>
      </c>
      <c r="L5380">
        <v>0</v>
      </c>
      <c r="M5380">
        <v>0</v>
      </c>
    </row>
    <row r="5381" spans="2:13" x14ac:dyDescent="0.2">
      <c r="B5381">
        <v>0</v>
      </c>
      <c r="C5381">
        <v>0</v>
      </c>
      <c r="D5381">
        <v>0</v>
      </c>
      <c r="E5381">
        <v>0</v>
      </c>
      <c r="F5381">
        <v>0</v>
      </c>
      <c r="G5381">
        <v>44444444</v>
      </c>
      <c r="H5381">
        <v>0</v>
      </c>
      <c r="I5381">
        <v>0</v>
      </c>
      <c r="J5381">
        <v>0</v>
      </c>
      <c r="K5381">
        <v>0</v>
      </c>
      <c r="L5381">
        <v>0</v>
      </c>
      <c r="M5381">
        <v>0</v>
      </c>
    </row>
    <row r="5382" spans="2:13" x14ac:dyDescent="0.2">
      <c r="B5382">
        <v>0</v>
      </c>
      <c r="C5382">
        <v>0</v>
      </c>
      <c r="D5382">
        <v>0</v>
      </c>
      <c r="E5382">
        <v>0</v>
      </c>
      <c r="F5382">
        <v>0</v>
      </c>
      <c r="G5382">
        <v>44444444</v>
      </c>
      <c r="H5382">
        <v>0</v>
      </c>
      <c r="I5382">
        <v>0</v>
      </c>
      <c r="J5382">
        <v>0</v>
      </c>
      <c r="K5382">
        <v>0</v>
      </c>
      <c r="L5382">
        <v>0</v>
      </c>
      <c r="M5382">
        <v>0</v>
      </c>
    </row>
    <row r="5383" spans="2:13" x14ac:dyDescent="0.2">
      <c r="B5383">
        <v>0</v>
      </c>
      <c r="C5383">
        <v>0</v>
      </c>
      <c r="D5383">
        <v>0</v>
      </c>
      <c r="E5383">
        <v>0</v>
      </c>
      <c r="F5383">
        <v>0</v>
      </c>
      <c r="G5383">
        <v>44444444</v>
      </c>
      <c r="H5383">
        <v>0</v>
      </c>
      <c r="I5383">
        <v>0</v>
      </c>
      <c r="J5383">
        <v>0</v>
      </c>
      <c r="K5383">
        <v>0</v>
      </c>
      <c r="L5383">
        <v>0</v>
      </c>
      <c r="M5383">
        <v>0</v>
      </c>
    </row>
    <row r="5384" spans="2:13" x14ac:dyDescent="0.2">
      <c r="B5384">
        <v>0</v>
      </c>
      <c r="C5384">
        <v>0</v>
      </c>
      <c r="D5384">
        <v>0</v>
      </c>
      <c r="E5384">
        <v>0</v>
      </c>
      <c r="F5384">
        <v>0</v>
      </c>
      <c r="G5384">
        <v>44444444</v>
      </c>
      <c r="H5384">
        <v>0</v>
      </c>
      <c r="I5384">
        <v>0</v>
      </c>
      <c r="J5384">
        <v>0</v>
      </c>
      <c r="K5384">
        <v>0</v>
      </c>
      <c r="L5384">
        <v>0</v>
      </c>
      <c r="M5384">
        <v>0</v>
      </c>
    </row>
    <row r="5385" spans="2:13" x14ac:dyDescent="0.2">
      <c r="B5385">
        <v>0</v>
      </c>
      <c r="C5385">
        <v>0</v>
      </c>
      <c r="D5385">
        <v>0</v>
      </c>
      <c r="E5385">
        <v>0</v>
      </c>
      <c r="F5385">
        <v>0</v>
      </c>
      <c r="G5385">
        <v>44444444</v>
      </c>
      <c r="H5385">
        <v>0</v>
      </c>
      <c r="I5385">
        <v>0</v>
      </c>
      <c r="J5385">
        <v>0</v>
      </c>
      <c r="K5385">
        <v>0</v>
      </c>
      <c r="L5385">
        <v>0</v>
      </c>
      <c r="M5385">
        <v>0</v>
      </c>
    </row>
    <row r="5386" spans="2:13" x14ac:dyDescent="0.2">
      <c r="B5386">
        <v>0</v>
      </c>
      <c r="C5386">
        <v>0</v>
      </c>
      <c r="D5386">
        <v>0</v>
      </c>
      <c r="E5386">
        <v>0</v>
      </c>
      <c r="F5386">
        <v>0</v>
      </c>
      <c r="G5386">
        <v>44444444</v>
      </c>
      <c r="H5386">
        <v>0</v>
      </c>
      <c r="I5386">
        <v>0</v>
      </c>
      <c r="J5386">
        <v>0</v>
      </c>
      <c r="K5386">
        <v>0</v>
      </c>
      <c r="L5386">
        <v>0</v>
      </c>
      <c r="M5386">
        <v>0</v>
      </c>
    </row>
    <row r="5387" spans="2:13" x14ac:dyDescent="0.2">
      <c r="B5387">
        <v>0</v>
      </c>
      <c r="C5387">
        <v>0</v>
      </c>
      <c r="D5387">
        <v>0</v>
      </c>
      <c r="E5387">
        <v>0</v>
      </c>
      <c r="F5387">
        <v>0</v>
      </c>
      <c r="G5387">
        <v>44444444</v>
      </c>
      <c r="H5387">
        <v>0</v>
      </c>
      <c r="I5387">
        <v>0</v>
      </c>
      <c r="J5387">
        <v>0</v>
      </c>
      <c r="K5387">
        <v>0</v>
      </c>
      <c r="L5387">
        <v>0</v>
      </c>
      <c r="M5387">
        <v>0</v>
      </c>
    </row>
    <row r="5388" spans="2:13" x14ac:dyDescent="0.2">
      <c r="B5388">
        <v>0</v>
      </c>
      <c r="C5388">
        <v>0</v>
      </c>
      <c r="D5388">
        <v>0</v>
      </c>
      <c r="E5388">
        <v>0</v>
      </c>
      <c r="F5388">
        <v>0</v>
      </c>
      <c r="G5388">
        <v>44444444</v>
      </c>
      <c r="H5388">
        <v>0</v>
      </c>
      <c r="I5388">
        <v>0</v>
      </c>
      <c r="J5388">
        <v>0</v>
      </c>
      <c r="K5388">
        <v>0</v>
      </c>
      <c r="L5388">
        <v>0</v>
      </c>
      <c r="M5388">
        <v>0</v>
      </c>
    </row>
    <row r="5389" spans="2:13" x14ac:dyDescent="0.2">
      <c r="B5389">
        <v>0</v>
      </c>
      <c r="C5389">
        <v>0</v>
      </c>
      <c r="D5389">
        <v>0</v>
      </c>
      <c r="E5389">
        <v>0</v>
      </c>
      <c r="F5389">
        <v>0</v>
      </c>
      <c r="G5389">
        <v>44444444</v>
      </c>
      <c r="H5389">
        <v>0</v>
      </c>
      <c r="I5389">
        <v>0</v>
      </c>
      <c r="J5389">
        <v>0</v>
      </c>
      <c r="K5389">
        <v>0</v>
      </c>
      <c r="L5389">
        <v>0</v>
      </c>
      <c r="M5389">
        <v>0</v>
      </c>
    </row>
    <row r="5390" spans="2:13" x14ac:dyDescent="0.2">
      <c r="B5390">
        <v>0</v>
      </c>
      <c r="C5390">
        <v>0</v>
      </c>
      <c r="D5390">
        <v>0</v>
      </c>
      <c r="E5390">
        <v>0</v>
      </c>
      <c r="F5390">
        <v>0</v>
      </c>
      <c r="G5390">
        <v>44444444</v>
      </c>
      <c r="H5390">
        <v>0</v>
      </c>
      <c r="I5390">
        <v>0</v>
      </c>
      <c r="J5390">
        <v>0</v>
      </c>
      <c r="K5390">
        <v>0</v>
      </c>
      <c r="L5390">
        <v>0</v>
      </c>
      <c r="M5390">
        <v>0</v>
      </c>
    </row>
    <row r="5391" spans="2:13" x14ac:dyDescent="0.2">
      <c r="B5391">
        <v>0</v>
      </c>
      <c r="C5391">
        <v>0</v>
      </c>
      <c r="D5391">
        <v>0</v>
      </c>
      <c r="E5391">
        <v>0</v>
      </c>
      <c r="F5391">
        <v>0</v>
      </c>
      <c r="G5391">
        <v>44444444</v>
      </c>
      <c r="H5391">
        <v>0</v>
      </c>
      <c r="I5391">
        <v>0</v>
      </c>
      <c r="J5391">
        <v>0</v>
      </c>
      <c r="K5391">
        <v>0</v>
      </c>
      <c r="L5391">
        <v>0</v>
      </c>
      <c r="M5391">
        <v>0</v>
      </c>
    </row>
    <row r="5392" spans="2:13" x14ac:dyDescent="0.2">
      <c r="B5392">
        <v>0</v>
      </c>
      <c r="C5392">
        <v>0</v>
      </c>
      <c r="D5392">
        <v>0</v>
      </c>
      <c r="E5392">
        <v>0</v>
      </c>
      <c r="F5392">
        <v>0</v>
      </c>
      <c r="G5392">
        <v>44444444</v>
      </c>
      <c r="H5392">
        <v>0</v>
      </c>
      <c r="I5392">
        <v>0</v>
      </c>
      <c r="J5392">
        <v>0</v>
      </c>
      <c r="K5392">
        <v>0</v>
      </c>
      <c r="L5392">
        <v>0</v>
      </c>
      <c r="M5392">
        <v>0</v>
      </c>
    </row>
    <row r="5393" spans="2:13" x14ac:dyDescent="0.2">
      <c r="B5393">
        <v>0</v>
      </c>
      <c r="C5393">
        <v>0</v>
      </c>
      <c r="D5393">
        <v>0</v>
      </c>
      <c r="E5393">
        <v>0</v>
      </c>
      <c r="F5393">
        <v>0</v>
      </c>
      <c r="G5393">
        <v>44444444</v>
      </c>
      <c r="H5393">
        <v>0</v>
      </c>
      <c r="I5393">
        <v>0</v>
      </c>
      <c r="J5393">
        <v>0</v>
      </c>
      <c r="K5393">
        <v>0</v>
      </c>
      <c r="L5393">
        <v>0</v>
      </c>
      <c r="M5393">
        <v>0</v>
      </c>
    </row>
    <row r="5394" spans="2:13" x14ac:dyDescent="0.2">
      <c r="B5394">
        <v>0</v>
      </c>
      <c r="C5394">
        <v>0</v>
      </c>
      <c r="D5394">
        <v>0</v>
      </c>
      <c r="E5394">
        <v>0</v>
      </c>
      <c r="F5394">
        <v>0</v>
      </c>
      <c r="G5394">
        <v>44444444</v>
      </c>
      <c r="H5394">
        <v>0</v>
      </c>
      <c r="I5394">
        <v>0</v>
      </c>
      <c r="J5394">
        <v>0</v>
      </c>
      <c r="K5394">
        <v>0</v>
      </c>
      <c r="L5394">
        <v>0</v>
      </c>
      <c r="M5394">
        <v>0</v>
      </c>
    </row>
    <row r="5395" spans="2:13" x14ac:dyDescent="0.2">
      <c r="B5395">
        <v>0</v>
      </c>
      <c r="C5395">
        <v>0</v>
      </c>
      <c r="D5395">
        <v>0</v>
      </c>
      <c r="E5395">
        <v>0</v>
      </c>
      <c r="F5395">
        <v>0</v>
      </c>
      <c r="G5395">
        <v>44444444</v>
      </c>
      <c r="H5395">
        <v>0</v>
      </c>
      <c r="I5395">
        <v>0</v>
      </c>
      <c r="J5395">
        <v>0</v>
      </c>
      <c r="K5395">
        <v>0</v>
      </c>
      <c r="L5395">
        <v>0</v>
      </c>
      <c r="M5395">
        <v>0</v>
      </c>
    </row>
    <row r="5396" spans="2:13" x14ac:dyDescent="0.2">
      <c r="B5396">
        <v>0</v>
      </c>
      <c r="C5396">
        <v>0</v>
      </c>
      <c r="D5396">
        <v>0</v>
      </c>
      <c r="E5396">
        <v>0</v>
      </c>
      <c r="F5396">
        <v>0</v>
      </c>
      <c r="G5396">
        <v>44444444</v>
      </c>
      <c r="H5396">
        <v>0</v>
      </c>
      <c r="I5396">
        <v>0</v>
      </c>
      <c r="J5396">
        <v>0</v>
      </c>
      <c r="K5396">
        <v>0</v>
      </c>
      <c r="L5396">
        <v>0</v>
      </c>
      <c r="M5396">
        <v>0</v>
      </c>
    </row>
    <row r="5397" spans="2:13" x14ac:dyDescent="0.2">
      <c r="B5397">
        <v>0</v>
      </c>
      <c r="C5397">
        <v>0</v>
      </c>
      <c r="D5397">
        <v>0</v>
      </c>
      <c r="E5397">
        <v>0</v>
      </c>
      <c r="F5397">
        <v>0</v>
      </c>
      <c r="G5397">
        <v>44444444</v>
      </c>
      <c r="H5397">
        <v>0</v>
      </c>
      <c r="I5397">
        <v>0</v>
      </c>
      <c r="J5397">
        <v>0</v>
      </c>
      <c r="K5397">
        <v>0</v>
      </c>
      <c r="L5397">
        <v>0</v>
      </c>
      <c r="M5397">
        <v>0</v>
      </c>
    </row>
    <row r="5398" spans="2:13" x14ac:dyDescent="0.2">
      <c r="B5398">
        <v>0</v>
      </c>
      <c r="C5398">
        <v>0</v>
      </c>
      <c r="D5398">
        <v>0</v>
      </c>
      <c r="E5398">
        <v>0</v>
      </c>
      <c r="F5398">
        <v>0</v>
      </c>
      <c r="G5398">
        <v>44444444</v>
      </c>
      <c r="H5398">
        <v>0</v>
      </c>
      <c r="I5398">
        <v>0</v>
      </c>
      <c r="J5398">
        <v>0</v>
      </c>
      <c r="K5398">
        <v>0</v>
      </c>
      <c r="L5398">
        <v>0</v>
      </c>
      <c r="M5398">
        <v>0</v>
      </c>
    </row>
    <row r="5399" spans="2:13" x14ac:dyDescent="0.2">
      <c r="B5399">
        <v>0</v>
      </c>
      <c r="C5399">
        <v>0</v>
      </c>
      <c r="D5399">
        <v>0</v>
      </c>
      <c r="E5399">
        <v>0</v>
      </c>
      <c r="F5399">
        <v>0</v>
      </c>
      <c r="G5399">
        <v>44444444</v>
      </c>
      <c r="H5399">
        <v>0</v>
      </c>
      <c r="I5399">
        <v>0</v>
      </c>
      <c r="J5399">
        <v>0</v>
      </c>
      <c r="K5399">
        <v>0</v>
      </c>
      <c r="L5399">
        <v>0</v>
      </c>
      <c r="M5399">
        <v>0</v>
      </c>
    </row>
    <row r="5400" spans="2:13" x14ac:dyDescent="0.2">
      <c r="B5400">
        <v>0</v>
      </c>
      <c r="C5400">
        <v>0</v>
      </c>
      <c r="D5400">
        <v>0</v>
      </c>
      <c r="E5400">
        <v>0</v>
      </c>
      <c r="F5400">
        <v>0</v>
      </c>
      <c r="G5400">
        <v>44444444</v>
      </c>
      <c r="H5400">
        <v>0</v>
      </c>
      <c r="I5400">
        <v>0</v>
      </c>
      <c r="J5400">
        <v>0</v>
      </c>
      <c r="K5400">
        <v>0</v>
      </c>
      <c r="L5400">
        <v>0</v>
      </c>
      <c r="M5400">
        <v>0</v>
      </c>
    </row>
    <row r="5401" spans="2:13" x14ac:dyDescent="0.2">
      <c r="B5401">
        <v>0</v>
      </c>
      <c r="C5401">
        <v>0</v>
      </c>
      <c r="D5401">
        <v>0</v>
      </c>
      <c r="E5401">
        <v>0</v>
      </c>
      <c r="F5401">
        <v>0</v>
      </c>
      <c r="G5401">
        <v>44444444</v>
      </c>
      <c r="H5401">
        <v>0</v>
      </c>
      <c r="I5401">
        <v>0</v>
      </c>
      <c r="J5401">
        <v>0</v>
      </c>
      <c r="K5401">
        <v>0</v>
      </c>
      <c r="L5401">
        <v>0</v>
      </c>
      <c r="M5401">
        <v>0</v>
      </c>
    </row>
    <row r="5402" spans="2:13" x14ac:dyDescent="0.2">
      <c r="B5402">
        <v>0</v>
      </c>
      <c r="C5402">
        <v>0</v>
      </c>
      <c r="D5402">
        <v>0</v>
      </c>
      <c r="E5402">
        <v>0</v>
      </c>
      <c r="F5402">
        <v>0</v>
      </c>
      <c r="G5402">
        <v>44444444</v>
      </c>
      <c r="H5402">
        <v>0</v>
      </c>
      <c r="I5402">
        <v>0</v>
      </c>
      <c r="J5402">
        <v>0</v>
      </c>
      <c r="K5402">
        <v>0</v>
      </c>
      <c r="L5402">
        <v>0</v>
      </c>
      <c r="M5402">
        <v>0</v>
      </c>
    </row>
    <row r="5403" spans="2:13" x14ac:dyDescent="0.2">
      <c r="B5403">
        <v>0</v>
      </c>
      <c r="C5403">
        <v>0</v>
      </c>
      <c r="D5403">
        <v>0</v>
      </c>
      <c r="E5403">
        <v>0</v>
      </c>
      <c r="F5403">
        <v>0</v>
      </c>
      <c r="G5403">
        <v>44444444</v>
      </c>
      <c r="H5403">
        <v>0</v>
      </c>
      <c r="I5403">
        <v>0</v>
      </c>
      <c r="J5403">
        <v>0</v>
      </c>
      <c r="K5403">
        <v>0</v>
      </c>
      <c r="L5403">
        <v>0</v>
      </c>
      <c r="M5403">
        <v>0</v>
      </c>
    </row>
    <row r="5404" spans="2:13" x14ac:dyDescent="0.2">
      <c r="B5404">
        <v>0</v>
      </c>
      <c r="C5404">
        <v>0</v>
      </c>
      <c r="D5404">
        <v>0</v>
      </c>
      <c r="E5404">
        <v>0</v>
      </c>
      <c r="F5404">
        <v>0</v>
      </c>
      <c r="G5404">
        <v>44444444</v>
      </c>
      <c r="H5404">
        <v>0</v>
      </c>
      <c r="I5404">
        <v>0</v>
      </c>
      <c r="J5404">
        <v>0</v>
      </c>
      <c r="K5404">
        <v>0</v>
      </c>
      <c r="L5404">
        <v>0</v>
      </c>
      <c r="M5404">
        <v>0</v>
      </c>
    </row>
    <row r="5405" spans="2:13" x14ac:dyDescent="0.2">
      <c r="B5405">
        <v>0</v>
      </c>
      <c r="C5405">
        <v>0</v>
      </c>
      <c r="D5405">
        <v>0</v>
      </c>
      <c r="E5405">
        <v>0</v>
      </c>
      <c r="F5405">
        <v>0</v>
      </c>
      <c r="G5405">
        <v>44444444</v>
      </c>
      <c r="H5405">
        <v>0</v>
      </c>
      <c r="I5405">
        <v>0</v>
      </c>
      <c r="J5405">
        <v>0</v>
      </c>
      <c r="K5405">
        <v>0</v>
      </c>
      <c r="L5405">
        <v>0</v>
      </c>
      <c r="M5405">
        <v>0</v>
      </c>
    </row>
    <row r="5406" spans="2:13" x14ac:dyDescent="0.2">
      <c r="B5406">
        <v>0</v>
      </c>
      <c r="C5406">
        <v>0</v>
      </c>
      <c r="D5406">
        <v>0</v>
      </c>
      <c r="E5406">
        <v>0</v>
      </c>
      <c r="F5406">
        <v>0</v>
      </c>
      <c r="G5406">
        <v>44444444</v>
      </c>
      <c r="H5406">
        <v>0</v>
      </c>
      <c r="I5406">
        <v>0</v>
      </c>
      <c r="J5406">
        <v>0</v>
      </c>
      <c r="K5406">
        <v>0</v>
      </c>
      <c r="L5406">
        <v>0</v>
      </c>
      <c r="M5406">
        <v>0</v>
      </c>
    </row>
    <row r="5407" spans="2:13" x14ac:dyDescent="0.2">
      <c r="B5407">
        <v>0</v>
      </c>
      <c r="C5407">
        <v>0</v>
      </c>
      <c r="D5407">
        <v>0</v>
      </c>
      <c r="E5407">
        <v>0</v>
      </c>
      <c r="F5407">
        <v>0</v>
      </c>
      <c r="G5407">
        <v>44444444</v>
      </c>
      <c r="H5407">
        <v>0</v>
      </c>
      <c r="I5407">
        <v>0</v>
      </c>
      <c r="J5407">
        <v>0</v>
      </c>
      <c r="K5407">
        <v>0</v>
      </c>
      <c r="L5407">
        <v>0</v>
      </c>
      <c r="M5407">
        <v>0</v>
      </c>
    </row>
    <row r="5408" spans="2:13" x14ac:dyDescent="0.2">
      <c r="B5408">
        <v>0</v>
      </c>
      <c r="C5408">
        <v>0</v>
      </c>
      <c r="D5408">
        <v>0</v>
      </c>
      <c r="E5408">
        <v>0</v>
      </c>
      <c r="F5408">
        <v>0</v>
      </c>
      <c r="G5408">
        <v>44444444</v>
      </c>
      <c r="H5408">
        <v>0</v>
      </c>
      <c r="I5408">
        <v>0</v>
      </c>
      <c r="J5408">
        <v>0</v>
      </c>
      <c r="K5408">
        <v>0</v>
      </c>
      <c r="L5408">
        <v>0</v>
      </c>
      <c r="M5408">
        <v>0</v>
      </c>
    </row>
    <row r="5409" spans="2:13" x14ac:dyDescent="0.2">
      <c r="B5409">
        <v>0</v>
      </c>
      <c r="C5409">
        <v>0</v>
      </c>
      <c r="D5409">
        <v>0</v>
      </c>
      <c r="E5409">
        <v>0</v>
      </c>
      <c r="F5409">
        <v>0</v>
      </c>
      <c r="G5409">
        <v>44444444</v>
      </c>
      <c r="H5409">
        <v>0</v>
      </c>
      <c r="I5409">
        <v>0</v>
      </c>
      <c r="J5409">
        <v>0</v>
      </c>
      <c r="K5409">
        <v>0</v>
      </c>
      <c r="L5409">
        <v>0</v>
      </c>
      <c r="M5409">
        <v>0</v>
      </c>
    </row>
    <row r="5410" spans="2:13" x14ac:dyDescent="0.2">
      <c r="B5410">
        <v>0</v>
      </c>
      <c r="C5410">
        <v>0</v>
      </c>
      <c r="D5410">
        <v>0</v>
      </c>
      <c r="E5410">
        <v>0</v>
      </c>
      <c r="F5410">
        <v>0</v>
      </c>
      <c r="G5410">
        <v>44444444</v>
      </c>
      <c r="H5410">
        <v>0</v>
      </c>
      <c r="I5410">
        <v>0</v>
      </c>
      <c r="J5410">
        <v>0</v>
      </c>
      <c r="K5410">
        <v>0</v>
      </c>
      <c r="L5410">
        <v>0</v>
      </c>
      <c r="M5410">
        <v>0</v>
      </c>
    </row>
    <row r="5411" spans="2:13" x14ac:dyDescent="0.2">
      <c r="B5411">
        <v>0</v>
      </c>
      <c r="C5411">
        <v>0</v>
      </c>
      <c r="D5411">
        <v>0</v>
      </c>
      <c r="E5411">
        <v>0</v>
      </c>
      <c r="F5411">
        <v>0</v>
      </c>
      <c r="G5411">
        <v>44444444</v>
      </c>
      <c r="H5411">
        <v>0</v>
      </c>
      <c r="I5411">
        <v>0</v>
      </c>
      <c r="J5411">
        <v>0</v>
      </c>
      <c r="K5411">
        <v>0</v>
      </c>
      <c r="L5411">
        <v>0</v>
      </c>
      <c r="M5411">
        <v>0</v>
      </c>
    </row>
    <row r="5412" spans="2:13" x14ac:dyDescent="0.2">
      <c r="B5412">
        <v>0</v>
      </c>
      <c r="C5412">
        <v>0</v>
      </c>
      <c r="D5412">
        <v>0</v>
      </c>
      <c r="E5412">
        <v>0</v>
      </c>
      <c r="F5412">
        <v>0</v>
      </c>
      <c r="G5412">
        <v>44444444</v>
      </c>
      <c r="H5412">
        <v>0</v>
      </c>
      <c r="I5412">
        <v>0</v>
      </c>
      <c r="J5412">
        <v>0</v>
      </c>
      <c r="K5412">
        <v>0</v>
      </c>
      <c r="L5412">
        <v>0</v>
      </c>
      <c r="M5412">
        <v>0</v>
      </c>
    </row>
    <row r="5413" spans="2:13" x14ac:dyDescent="0.2">
      <c r="B5413">
        <v>0</v>
      </c>
      <c r="C5413">
        <v>0</v>
      </c>
      <c r="D5413">
        <v>0</v>
      </c>
      <c r="E5413">
        <v>0</v>
      </c>
      <c r="F5413">
        <v>0</v>
      </c>
      <c r="G5413">
        <v>44444444</v>
      </c>
      <c r="H5413">
        <v>0</v>
      </c>
      <c r="I5413">
        <v>0</v>
      </c>
      <c r="J5413">
        <v>0</v>
      </c>
      <c r="K5413">
        <v>0</v>
      </c>
      <c r="L5413">
        <v>0</v>
      </c>
      <c r="M5413">
        <v>0</v>
      </c>
    </row>
    <row r="5414" spans="2:13" x14ac:dyDescent="0.2">
      <c r="B5414">
        <v>0</v>
      </c>
      <c r="C5414">
        <v>0</v>
      </c>
      <c r="D5414">
        <v>0</v>
      </c>
      <c r="E5414">
        <v>0</v>
      </c>
      <c r="F5414">
        <v>0</v>
      </c>
      <c r="G5414">
        <v>44444444</v>
      </c>
      <c r="H5414">
        <v>0</v>
      </c>
      <c r="I5414">
        <v>0</v>
      </c>
      <c r="J5414">
        <v>0</v>
      </c>
      <c r="K5414">
        <v>0</v>
      </c>
      <c r="L5414">
        <v>0</v>
      </c>
      <c r="M5414">
        <v>0</v>
      </c>
    </row>
    <row r="5415" spans="2:13" x14ac:dyDescent="0.2">
      <c r="B5415">
        <v>0</v>
      </c>
      <c r="C5415">
        <v>0</v>
      </c>
      <c r="D5415">
        <v>0</v>
      </c>
      <c r="E5415">
        <v>0</v>
      </c>
      <c r="F5415">
        <v>0</v>
      </c>
      <c r="G5415">
        <v>44444444</v>
      </c>
      <c r="H5415">
        <v>0</v>
      </c>
      <c r="I5415">
        <v>0</v>
      </c>
      <c r="J5415">
        <v>0</v>
      </c>
      <c r="K5415">
        <v>0</v>
      </c>
      <c r="L5415">
        <v>0</v>
      </c>
      <c r="M5415">
        <v>0</v>
      </c>
    </row>
    <row r="5416" spans="2:13" x14ac:dyDescent="0.2">
      <c r="B5416">
        <v>0</v>
      </c>
      <c r="C5416">
        <v>0</v>
      </c>
      <c r="D5416">
        <v>0</v>
      </c>
      <c r="E5416">
        <v>0</v>
      </c>
      <c r="F5416">
        <v>0</v>
      </c>
      <c r="G5416">
        <v>44444444</v>
      </c>
      <c r="H5416">
        <v>0</v>
      </c>
      <c r="I5416">
        <v>0</v>
      </c>
      <c r="J5416">
        <v>0</v>
      </c>
      <c r="K5416">
        <v>0</v>
      </c>
      <c r="L5416">
        <v>0</v>
      </c>
      <c r="M5416">
        <v>0</v>
      </c>
    </row>
    <row r="5417" spans="2:13" x14ac:dyDescent="0.2">
      <c r="B5417">
        <v>0</v>
      </c>
      <c r="C5417">
        <v>0</v>
      </c>
      <c r="D5417">
        <v>0</v>
      </c>
      <c r="E5417">
        <v>0</v>
      </c>
      <c r="F5417">
        <v>0</v>
      </c>
      <c r="G5417">
        <v>44444444</v>
      </c>
      <c r="H5417">
        <v>0</v>
      </c>
      <c r="I5417">
        <v>0</v>
      </c>
      <c r="J5417">
        <v>0</v>
      </c>
      <c r="K5417">
        <v>0</v>
      </c>
      <c r="L5417">
        <v>0</v>
      </c>
      <c r="M5417">
        <v>0</v>
      </c>
    </row>
    <row r="5418" spans="2:13" x14ac:dyDescent="0.2">
      <c r="B5418">
        <v>0</v>
      </c>
      <c r="C5418">
        <v>0</v>
      </c>
      <c r="D5418">
        <v>0</v>
      </c>
      <c r="E5418">
        <v>0</v>
      </c>
      <c r="F5418">
        <v>0</v>
      </c>
      <c r="G5418">
        <v>44444444</v>
      </c>
      <c r="H5418">
        <v>0</v>
      </c>
      <c r="I5418">
        <v>0</v>
      </c>
      <c r="J5418">
        <v>0</v>
      </c>
      <c r="K5418">
        <v>0</v>
      </c>
      <c r="L5418">
        <v>0</v>
      </c>
      <c r="M5418">
        <v>0</v>
      </c>
    </row>
    <row r="5419" spans="2:13" x14ac:dyDescent="0.2">
      <c r="B5419">
        <v>0</v>
      </c>
      <c r="C5419">
        <v>0</v>
      </c>
      <c r="D5419">
        <v>0</v>
      </c>
      <c r="E5419">
        <v>0</v>
      </c>
      <c r="F5419">
        <v>0</v>
      </c>
      <c r="G5419">
        <v>44444444</v>
      </c>
      <c r="H5419">
        <v>0</v>
      </c>
      <c r="I5419">
        <v>0</v>
      </c>
      <c r="J5419">
        <v>0</v>
      </c>
      <c r="K5419">
        <v>0</v>
      </c>
      <c r="L5419">
        <v>0</v>
      </c>
      <c r="M5419">
        <v>0</v>
      </c>
    </row>
    <row r="5420" spans="2:13" x14ac:dyDescent="0.2">
      <c r="B5420">
        <v>0</v>
      </c>
      <c r="C5420">
        <v>0</v>
      </c>
      <c r="D5420">
        <v>0</v>
      </c>
      <c r="E5420">
        <v>0</v>
      </c>
      <c r="F5420">
        <v>0</v>
      </c>
      <c r="G5420">
        <v>44444444</v>
      </c>
      <c r="H5420">
        <v>0</v>
      </c>
      <c r="I5420">
        <v>0</v>
      </c>
      <c r="J5420">
        <v>0</v>
      </c>
      <c r="K5420">
        <v>0</v>
      </c>
      <c r="L5420">
        <v>0</v>
      </c>
      <c r="M5420">
        <v>0</v>
      </c>
    </row>
    <row r="5421" spans="2:13" x14ac:dyDescent="0.2">
      <c r="B5421">
        <v>0</v>
      </c>
      <c r="C5421">
        <v>0</v>
      </c>
      <c r="D5421">
        <v>0</v>
      </c>
      <c r="E5421">
        <v>0</v>
      </c>
      <c r="F5421">
        <v>0</v>
      </c>
      <c r="G5421">
        <v>44444444</v>
      </c>
      <c r="H5421">
        <v>0</v>
      </c>
      <c r="I5421">
        <v>0</v>
      </c>
      <c r="J5421">
        <v>0</v>
      </c>
      <c r="K5421">
        <v>0</v>
      </c>
      <c r="L5421">
        <v>0</v>
      </c>
      <c r="M5421">
        <v>0</v>
      </c>
    </row>
    <row r="5422" spans="2:13" x14ac:dyDescent="0.2">
      <c r="B5422">
        <v>0</v>
      </c>
      <c r="C5422">
        <v>0</v>
      </c>
      <c r="D5422">
        <v>0</v>
      </c>
      <c r="E5422">
        <v>0</v>
      </c>
      <c r="F5422">
        <v>0</v>
      </c>
      <c r="G5422">
        <v>44444444</v>
      </c>
      <c r="H5422">
        <v>0</v>
      </c>
      <c r="I5422">
        <v>0</v>
      </c>
      <c r="J5422">
        <v>0</v>
      </c>
      <c r="K5422">
        <v>0</v>
      </c>
      <c r="L5422">
        <v>0</v>
      </c>
      <c r="M5422">
        <v>0</v>
      </c>
    </row>
    <row r="5423" spans="2:13" x14ac:dyDescent="0.2">
      <c r="B5423">
        <v>0</v>
      </c>
      <c r="C5423">
        <v>0</v>
      </c>
      <c r="D5423">
        <v>0</v>
      </c>
      <c r="E5423">
        <v>0</v>
      </c>
      <c r="F5423">
        <v>0</v>
      </c>
      <c r="G5423">
        <v>44444444</v>
      </c>
      <c r="H5423">
        <v>0</v>
      </c>
      <c r="I5423">
        <v>0</v>
      </c>
      <c r="J5423">
        <v>0</v>
      </c>
      <c r="K5423">
        <v>0</v>
      </c>
      <c r="L5423">
        <v>0</v>
      </c>
      <c r="M5423">
        <v>0</v>
      </c>
    </row>
    <row r="5424" spans="2:13" x14ac:dyDescent="0.2">
      <c r="B5424">
        <v>0</v>
      </c>
      <c r="C5424">
        <v>0</v>
      </c>
      <c r="D5424">
        <v>0</v>
      </c>
      <c r="E5424">
        <v>0</v>
      </c>
      <c r="F5424">
        <v>0</v>
      </c>
      <c r="G5424">
        <v>44444444</v>
      </c>
      <c r="H5424">
        <v>0</v>
      </c>
      <c r="I5424">
        <v>0</v>
      </c>
      <c r="J5424">
        <v>0</v>
      </c>
      <c r="K5424">
        <v>0</v>
      </c>
      <c r="L5424">
        <v>0</v>
      </c>
      <c r="M5424">
        <v>0</v>
      </c>
    </row>
    <row r="5425" spans="2:13" x14ac:dyDescent="0.2">
      <c r="B5425">
        <v>0</v>
      </c>
      <c r="C5425">
        <v>0</v>
      </c>
      <c r="D5425">
        <v>0</v>
      </c>
      <c r="E5425">
        <v>0</v>
      </c>
      <c r="F5425">
        <v>0</v>
      </c>
      <c r="G5425">
        <v>44444444</v>
      </c>
      <c r="H5425">
        <v>0</v>
      </c>
      <c r="I5425">
        <v>0</v>
      </c>
      <c r="J5425">
        <v>0</v>
      </c>
      <c r="K5425">
        <v>0</v>
      </c>
      <c r="L5425">
        <v>0</v>
      </c>
      <c r="M5425">
        <v>0</v>
      </c>
    </row>
    <row r="5426" spans="2:13" x14ac:dyDescent="0.2">
      <c r="B5426">
        <v>0</v>
      </c>
      <c r="C5426">
        <v>0</v>
      </c>
      <c r="D5426">
        <v>0</v>
      </c>
      <c r="E5426">
        <v>0</v>
      </c>
      <c r="F5426">
        <v>0</v>
      </c>
      <c r="G5426">
        <v>44444444</v>
      </c>
      <c r="H5426">
        <v>0</v>
      </c>
      <c r="I5426">
        <v>0</v>
      </c>
      <c r="J5426">
        <v>0</v>
      </c>
      <c r="K5426">
        <v>0</v>
      </c>
      <c r="L5426">
        <v>0</v>
      </c>
      <c r="M5426">
        <v>0</v>
      </c>
    </row>
    <row r="5427" spans="2:13" x14ac:dyDescent="0.2">
      <c r="B5427">
        <v>0</v>
      </c>
      <c r="C5427">
        <v>0</v>
      </c>
      <c r="D5427">
        <v>0</v>
      </c>
      <c r="E5427">
        <v>0</v>
      </c>
      <c r="F5427">
        <v>0</v>
      </c>
      <c r="G5427">
        <v>44444444</v>
      </c>
      <c r="H5427">
        <v>0</v>
      </c>
      <c r="I5427">
        <v>0</v>
      </c>
      <c r="J5427">
        <v>0</v>
      </c>
      <c r="K5427">
        <v>0</v>
      </c>
      <c r="L5427">
        <v>0</v>
      </c>
      <c r="M5427">
        <v>0</v>
      </c>
    </row>
    <row r="5428" spans="2:13" x14ac:dyDescent="0.2">
      <c r="B5428">
        <v>0</v>
      </c>
      <c r="C5428">
        <v>0</v>
      </c>
      <c r="D5428">
        <v>0</v>
      </c>
      <c r="E5428">
        <v>0</v>
      </c>
      <c r="F5428">
        <v>0</v>
      </c>
      <c r="G5428">
        <v>44444444</v>
      </c>
      <c r="H5428">
        <v>0</v>
      </c>
      <c r="I5428">
        <v>0</v>
      </c>
      <c r="J5428">
        <v>0</v>
      </c>
      <c r="K5428">
        <v>0</v>
      </c>
      <c r="L5428">
        <v>0</v>
      </c>
      <c r="M5428">
        <v>0</v>
      </c>
    </row>
    <row r="5429" spans="2:13" x14ac:dyDescent="0.2">
      <c r="B5429">
        <v>0</v>
      </c>
      <c r="C5429">
        <v>0</v>
      </c>
      <c r="D5429">
        <v>0</v>
      </c>
      <c r="E5429">
        <v>0</v>
      </c>
      <c r="F5429">
        <v>0</v>
      </c>
      <c r="G5429">
        <v>44444444</v>
      </c>
      <c r="H5429">
        <v>0</v>
      </c>
      <c r="I5429">
        <v>0</v>
      </c>
      <c r="J5429">
        <v>0</v>
      </c>
      <c r="K5429">
        <v>0</v>
      </c>
      <c r="L5429">
        <v>0</v>
      </c>
      <c r="M5429">
        <v>0</v>
      </c>
    </row>
    <row r="5430" spans="2:13" x14ac:dyDescent="0.2">
      <c r="B5430">
        <v>0</v>
      </c>
      <c r="C5430">
        <v>0</v>
      </c>
      <c r="D5430">
        <v>0</v>
      </c>
      <c r="E5430">
        <v>0</v>
      </c>
      <c r="F5430">
        <v>0</v>
      </c>
      <c r="G5430">
        <v>44444444</v>
      </c>
      <c r="H5430">
        <v>0</v>
      </c>
      <c r="I5430">
        <v>0</v>
      </c>
      <c r="J5430">
        <v>0</v>
      </c>
      <c r="K5430">
        <v>0</v>
      </c>
      <c r="L5430">
        <v>0</v>
      </c>
      <c r="M5430">
        <v>0</v>
      </c>
    </row>
    <row r="5431" spans="2:13" x14ac:dyDescent="0.2">
      <c r="B5431">
        <v>0</v>
      </c>
      <c r="C5431">
        <v>0</v>
      </c>
      <c r="D5431">
        <v>0</v>
      </c>
      <c r="E5431">
        <v>0</v>
      </c>
      <c r="F5431">
        <v>0</v>
      </c>
      <c r="G5431">
        <v>44444444</v>
      </c>
      <c r="H5431">
        <v>0</v>
      </c>
      <c r="I5431">
        <v>0</v>
      </c>
      <c r="J5431">
        <v>0</v>
      </c>
      <c r="K5431">
        <v>0</v>
      </c>
      <c r="L5431">
        <v>0</v>
      </c>
      <c r="M5431">
        <v>0</v>
      </c>
    </row>
    <row r="5432" spans="2:13" x14ac:dyDescent="0.2">
      <c r="B5432">
        <v>0</v>
      </c>
      <c r="C5432">
        <v>0</v>
      </c>
      <c r="D5432">
        <v>0</v>
      </c>
      <c r="E5432">
        <v>0</v>
      </c>
      <c r="F5432">
        <v>0</v>
      </c>
      <c r="G5432">
        <v>44444444</v>
      </c>
      <c r="H5432">
        <v>0</v>
      </c>
      <c r="I5432">
        <v>0</v>
      </c>
      <c r="J5432">
        <v>0</v>
      </c>
      <c r="K5432">
        <v>0</v>
      </c>
      <c r="L5432">
        <v>0</v>
      </c>
      <c r="M5432">
        <v>0</v>
      </c>
    </row>
    <row r="5433" spans="2:13" x14ac:dyDescent="0.2">
      <c r="B5433">
        <v>0</v>
      </c>
      <c r="C5433">
        <v>0</v>
      </c>
      <c r="D5433">
        <v>0</v>
      </c>
      <c r="E5433">
        <v>0</v>
      </c>
      <c r="F5433">
        <v>0</v>
      </c>
      <c r="G5433">
        <v>44444444</v>
      </c>
      <c r="H5433">
        <v>0</v>
      </c>
      <c r="I5433">
        <v>0</v>
      </c>
      <c r="J5433">
        <v>0</v>
      </c>
      <c r="K5433">
        <v>0</v>
      </c>
      <c r="L5433">
        <v>0</v>
      </c>
      <c r="M5433">
        <v>0</v>
      </c>
    </row>
    <row r="5434" spans="2:13" x14ac:dyDescent="0.2">
      <c r="B5434">
        <v>0</v>
      </c>
      <c r="C5434">
        <v>0</v>
      </c>
      <c r="D5434">
        <v>0</v>
      </c>
      <c r="E5434">
        <v>0</v>
      </c>
      <c r="F5434">
        <v>0</v>
      </c>
      <c r="G5434">
        <v>44444444</v>
      </c>
      <c r="H5434">
        <v>0</v>
      </c>
      <c r="I5434">
        <v>0</v>
      </c>
      <c r="J5434">
        <v>0</v>
      </c>
      <c r="K5434">
        <v>0</v>
      </c>
      <c r="L5434">
        <v>0</v>
      </c>
      <c r="M5434">
        <v>0</v>
      </c>
    </row>
    <row r="5435" spans="2:13" x14ac:dyDescent="0.2">
      <c r="B5435">
        <v>0</v>
      </c>
      <c r="C5435">
        <v>0</v>
      </c>
      <c r="D5435">
        <v>0</v>
      </c>
      <c r="E5435">
        <v>0</v>
      </c>
      <c r="F5435">
        <v>0</v>
      </c>
      <c r="G5435">
        <v>44444444</v>
      </c>
      <c r="H5435">
        <v>0</v>
      </c>
      <c r="I5435">
        <v>0</v>
      </c>
      <c r="J5435">
        <v>0</v>
      </c>
      <c r="K5435">
        <v>0</v>
      </c>
      <c r="L5435">
        <v>0</v>
      </c>
      <c r="M5435">
        <v>0</v>
      </c>
    </row>
    <row r="5436" spans="2:13" x14ac:dyDescent="0.2">
      <c r="B5436">
        <v>0</v>
      </c>
      <c r="C5436">
        <v>0</v>
      </c>
      <c r="D5436">
        <v>0</v>
      </c>
      <c r="E5436">
        <v>0</v>
      </c>
      <c r="F5436">
        <v>0</v>
      </c>
      <c r="G5436">
        <v>44444444</v>
      </c>
      <c r="H5436">
        <v>0</v>
      </c>
      <c r="I5436">
        <v>0</v>
      </c>
      <c r="J5436">
        <v>0</v>
      </c>
      <c r="K5436">
        <v>0</v>
      </c>
      <c r="L5436">
        <v>0</v>
      </c>
      <c r="M5436">
        <v>0</v>
      </c>
    </row>
    <row r="5437" spans="2:13" x14ac:dyDescent="0.2">
      <c r="B5437">
        <v>0</v>
      </c>
      <c r="C5437">
        <v>0</v>
      </c>
      <c r="D5437">
        <v>0</v>
      </c>
      <c r="E5437">
        <v>0</v>
      </c>
      <c r="F5437">
        <v>0</v>
      </c>
      <c r="G5437">
        <v>44444444</v>
      </c>
      <c r="H5437">
        <v>0</v>
      </c>
      <c r="I5437">
        <v>0</v>
      </c>
      <c r="J5437">
        <v>0</v>
      </c>
      <c r="K5437">
        <v>0</v>
      </c>
      <c r="L5437">
        <v>0</v>
      </c>
      <c r="M5437">
        <v>0</v>
      </c>
    </row>
    <row r="5438" spans="2:13" x14ac:dyDescent="0.2">
      <c r="B5438">
        <v>0</v>
      </c>
      <c r="C5438">
        <v>0</v>
      </c>
      <c r="D5438">
        <v>0</v>
      </c>
      <c r="E5438">
        <v>0</v>
      </c>
      <c r="F5438">
        <v>0</v>
      </c>
      <c r="G5438">
        <v>44444444</v>
      </c>
      <c r="H5438">
        <v>0</v>
      </c>
      <c r="I5438">
        <v>0</v>
      </c>
      <c r="J5438">
        <v>0</v>
      </c>
      <c r="K5438">
        <v>0</v>
      </c>
      <c r="L5438">
        <v>0</v>
      </c>
      <c r="M5438">
        <v>0</v>
      </c>
    </row>
    <row r="5439" spans="2:13" x14ac:dyDescent="0.2">
      <c r="B5439">
        <v>0</v>
      </c>
      <c r="C5439">
        <v>0</v>
      </c>
      <c r="D5439">
        <v>0</v>
      </c>
      <c r="E5439">
        <v>0</v>
      </c>
      <c r="F5439">
        <v>0</v>
      </c>
      <c r="G5439">
        <v>44444444</v>
      </c>
      <c r="H5439">
        <v>0</v>
      </c>
      <c r="I5439">
        <v>0</v>
      </c>
      <c r="J5439">
        <v>0</v>
      </c>
      <c r="K5439">
        <v>0</v>
      </c>
      <c r="L5439">
        <v>0</v>
      </c>
      <c r="M5439">
        <v>0</v>
      </c>
    </row>
    <row r="5440" spans="2:13" x14ac:dyDescent="0.2">
      <c r="B5440">
        <v>0</v>
      </c>
      <c r="C5440">
        <v>0</v>
      </c>
      <c r="D5440">
        <v>0</v>
      </c>
      <c r="E5440">
        <v>0</v>
      </c>
      <c r="F5440">
        <v>0</v>
      </c>
      <c r="G5440">
        <v>44444444</v>
      </c>
      <c r="H5440">
        <v>0</v>
      </c>
      <c r="I5440">
        <v>0</v>
      </c>
      <c r="J5440">
        <v>0</v>
      </c>
      <c r="K5440">
        <v>0</v>
      </c>
      <c r="L5440">
        <v>0</v>
      </c>
      <c r="M5440">
        <v>0</v>
      </c>
    </row>
    <row r="5441" spans="2:13" x14ac:dyDescent="0.2">
      <c r="B5441">
        <v>0</v>
      </c>
      <c r="C5441">
        <v>0</v>
      </c>
      <c r="D5441">
        <v>0</v>
      </c>
      <c r="E5441">
        <v>0</v>
      </c>
      <c r="F5441">
        <v>0</v>
      </c>
      <c r="G5441">
        <v>44444444</v>
      </c>
      <c r="H5441">
        <v>0</v>
      </c>
      <c r="I5441">
        <v>0</v>
      </c>
      <c r="J5441">
        <v>0</v>
      </c>
      <c r="K5441">
        <v>0</v>
      </c>
      <c r="L5441">
        <v>0</v>
      </c>
      <c r="M5441">
        <v>0</v>
      </c>
    </row>
    <row r="5442" spans="2:13" x14ac:dyDescent="0.2">
      <c r="B5442">
        <v>0</v>
      </c>
      <c r="C5442">
        <v>0</v>
      </c>
      <c r="D5442">
        <v>0</v>
      </c>
      <c r="E5442">
        <v>0</v>
      </c>
      <c r="F5442">
        <v>0</v>
      </c>
      <c r="G5442">
        <v>44444444</v>
      </c>
      <c r="H5442">
        <v>0</v>
      </c>
      <c r="I5442">
        <v>0</v>
      </c>
      <c r="J5442">
        <v>0</v>
      </c>
      <c r="K5442">
        <v>0</v>
      </c>
      <c r="L5442">
        <v>0</v>
      </c>
      <c r="M5442">
        <v>0</v>
      </c>
    </row>
    <row r="5443" spans="2:13" x14ac:dyDescent="0.2">
      <c r="B5443">
        <v>0</v>
      </c>
      <c r="C5443">
        <v>0</v>
      </c>
      <c r="D5443">
        <v>0</v>
      </c>
      <c r="E5443">
        <v>0</v>
      </c>
      <c r="F5443">
        <v>0</v>
      </c>
      <c r="G5443">
        <v>44444444</v>
      </c>
      <c r="H5443">
        <v>0</v>
      </c>
      <c r="I5443">
        <v>0</v>
      </c>
      <c r="J5443">
        <v>0</v>
      </c>
      <c r="K5443">
        <v>0</v>
      </c>
      <c r="L5443">
        <v>0</v>
      </c>
      <c r="M5443">
        <v>0</v>
      </c>
    </row>
    <row r="5444" spans="2:13" x14ac:dyDescent="0.2">
      <c r="B5444">
        <v>0</v>
      </c>
      <c r="C5444">
        <v>0</v>
      </c>
      <c r="D5444">
        <v>0</v>
      </c>
      <c r="E5444">
        <v>0</v>
      </c>
      <c r="F5444">
        <v>0</v>
      </c>
      <c r="G5444">
        <v>44444444</v>
      </c>
      <c r="H5444">
        <v>0</v>
      </c>
      <c r="I5444">
        <v>0</v>
      </c>
      <c r="J5444">
        <v>0</v>
      </c>
      <c r="K5444">
        <v>0</v>
      </c>
      <c r="L5444">
        <v>0</v>
      </c>
      <c r="M5444">
        <v>0</v>
      </c>
    </row>
    <row r="5445" spans="2:13" x14ac:dyDescent="0.2">
      <c r="B5445">
        <v>0</v>
      </c>
      <c r="C5445">
        <v>0</v>
      </c>
      <c r="D5445">
        <v>0</v>
      </c>
      <c r="E5445">
        <v>0</v>
      </c>
      <c r="F5445">
        <v>0</v>
      </c>
      <c r="G5445">
        <v>44444444</v>
      </c>
      <c r="H5445">
        <v>0</v>
      </c>
      <c r="I5445">
        <v>0</v>
      </c>
      <c r="J5445">
        <v>0</v>
      </c>
      <c r="K5445">
        <v>0</v>
      </c>
      <c r="L5445">
        <v>0</v>
      </c>
      <c r="M5445">
        <v>0</v>
      </c>
    </row>
    <row r="5446" spans="2:13" x14ac:dyDescent="0.2">
      <c r="B5446">
        <v>0</v>
      </c>
      <c r="C5446">
        <v>0</v>
      </c>
      <c r="D5446">
        <v>0</v>
      </c>
      <c r="E5446">
        <v>0</v>
      </c>
      <c r="F5446">
        <v>0</v>
      </c>
      <c r="G5446">
        <v>44444444</v>
      </c>
      <c r="H5446">
        <v>0</v>
      </c>
      <c r="I5446">
        <v>0</v>
      </c>
      <c r="J5446">
        <v>0</v>
      </c>
      <c r="K5446">
        <v>0</v>
      </c>
      <c r="L5446">
        <v>0</v>
      </c>
      <c r="M5446">
        <v>0</v>
      </c>
    </row>
    <row r="5447" spans="2:13" x14ac:dyDescent="0.2">
      <c r="B5447">
        <v>0</v>
      </c>
      <c r="C5447">
        <v>0</v>
      </c>
      <c r="D5447">
        <v>0</v>
      </c>
      <c r="E5447">
        <v>0</v>
      </c>
      <c r="F5447">
        <v>0</v>
      </c>
      <c r="G5447">
        <v>44444444</v>
      </c>
      <c r="H5447">
        <v>0</v>
      </c>
      <c r="I5447">
        <v>0</v>
      </c>
      <c r="J5447">
        <v>0</v>
      </c>
      <c r="K5447">
        <v>0</v>
      </c>
      <c r="L5447">
        <v>0</v>
      </c>
      <c r="M5447">
        <v>0</v>
      </c>
    </row>
    <row r="5448" spans="2:13" x14ac:dyDescent="0.2">
      <c r="B5448">
        <v>0</v>
      </c>
      <c r="C5448">
        <v>0</v>
      </c>
      <c r="D5448">
        <v>0</v>
      </c>
      <c r="E5448">
        <v>0</v>
      </c>
      <c r="F5448">
        <v>0</v>
      </c>
      <c r="G5448">
        <v>44444444</v>
      </c>
      <c r="H5448">
        <v>0</v>
      </c>
      <c r="I5448">
        <v>0</v>
      </c>
      <c r="J5448">
        <v>0</v>
      </c>
      <c r="K5448">
        <v>0</v>
      </c>
      <c r="L5448">
        <v>0</v>
      </c>
      <c r="M5448">
        <v>0</v>
      </c>
    </row>
    <row r="5449" spans="2:13" x14ac:dyDescent="0.2">
      <c r="B5449">
        <v>0</v>
      </c>
      <c r="C5449">
        <v>0</v>
      </c>
      <c r="D5449">
        <v>0</v>
      </c>
      <c r="E5449">
        <v>0</v>
      </c>
      <c r="F5449">
        <v>0</v>
      </c>
      <c r="G5449">
        <v>44444444</v>
      </c>
      <c r="H5449">
        <v>0</v>
      </c>
      <c r="I5449">
        <v>0</v>
      </c>
      <c r="J5449">
        <v>0</v>
      </c>
      <c r="K5449">
        <v>0</v>
      </c>
      <c r="L5449">
        <v>0</v>
      </c>
      <c r="M5449">
        <v>0</v>
      </c>
    </row>
    <row r="5450" spans="2:13" x14ac:dyDescent="0.2">
      <c r="B5450">
        <v>0</v>
      </c>
      <c r="C5450">
        <v>0</v>
      </c>
      <c r="D5450">
        <v>0</v>
      </c>
      <c r="E5450">
        <v>0</v>
      </c>
      <c r="F5450">
        <v>0</v>
      </c>
      <c r="G5450">
        <v>44444444</v>
      </c>
      <c r="H5450">
        <v>0</v>
      </c>
      <c r="I5450">
        <v>0</v>
      </c>
      <c r="J5450">
        <v>0</v>
      </c>
      <c r="K5450">
        <v>0</v>
      </c>
      <c r="L5450">
        <v>0</v>
      </c>
      <c r="M5450">
        <v>0</v>
      </c>
    </row>
    <row r="5451" spans="2:13" x14ac:dyDescent="0.2">
      <c r="B5451">
        <v>0</v>
      </c>
      <c r="C5451">
        <v>0</v>
      </c>
      <c r="D5451">
        <v>0</v>
      </c>
      <c r="E5451">
        <v>0</v>
      </c>
      <c r="F5451">
        <v>0</v>
      </c>
      <c r="G5451">
        <v>44444444</v>
      </c>
      <c r="H5451">
        <v>0</v>
      </c>
      <c r="I5451">
        <v>0</v>
      </c>
      <c r="J5451">
        <v>0</v>
      </c>
      <c r="K5451">
        <v>0</v>
      </c>
      <c r="L5451">
        <v>0</v>
      </c>
      <c r="M5451">
        <v>0</v>
      </c>
    </row>
    <row r="5452" spans="2:13" x14ac:dyDescent="0.2">
      <c r="B5452">
        <v>0</v>
      </c>
      <c r="C5452">
        <v>0</v>
      </c>
      <c r="D5452">
        <v>0</v>
      </c>
      <c r="E5452">
        <v>0</v>
      </c>
      <c r="F5452">
        <v>0</v>
      </c>
      <c r="G5452">
        <v>44444444</v>
      </c>
      <c r="H5452">
        <v>0</v>
      </c>
      <c r="I5452">
        <v>0</v>
      </c>
      <c r="J5452">
        <v>0</v>
      </c>
      <c r="K5452">
        <v>0</v>
      </c>
      <c r="L5452">
        <v>0</v>
      </c>
      <c r="M5452">
        <v>0</v>
      </c>
    </row>
    <row r="5453" spans="2:13" x14ac:dyDescent="0.2">
      <c r="B5453">
        <v>0</v>
      </c>
      <c r="C5453">
        <v>0</v>
      </c>
      <c r="D5453">
        <v>0</v>
      </c>
      <c r="E5453">
        <v>0</v>
      </c>
      <c r="F5453">
        <v>0</v>
      </c>
      <c r="G5453">
        <v>44444444</v>
      </c>
      <c r="H5453">
        <v>0</v>
      </c>
      <c r="I5453">
        <v>0</v>
      </c>
      <c r="J5453">
        <v>0</v>
      </c>
      <c r="K5453">
        <v>0</v>
      </c>
      <c r="L5453">
        <v>0</v>
      </c>
      <c r="M5453">
        <v>0</v>
      </c>
    </row>
    <row r="5454" spans="2:13" x14ac:dyDescent="0.2">
      <c r="B5454">
        <v>0</v>
      </c>
      <c r="C5454">
        <v>0</v>
      </c>
      <c r="D5454">
        <v>0</v>
      </c>
      <c r="E5454">
        <v>0</v>
      </c>
      <c r="F5454">
        <v>0</v>
      </c>
      <c r="G5454">
        <v>44444444</v>
      </c>
      <c r="H5454">
        <v>0</v>
      </c>
      <c r="I5454">
        <v>0</v>
      </c>
      <c r="J5454">
        <v>0</v>
      </c>
      <c r="K5454">
        <v>0</v>
      </c>
      <c r="L5454">
        <v>0</v>
      </c>
      <c r="M5454">
        <v>0</v>
      </c>
    </row>
    <row r="5455" spans="2:13" x14ac:dyDescent="0.2">
      <c r="B5455">
        <v>0</v>
      </c>
      <c r="C5455">
        <v>0</v>
      </c>
      <c r="D5455">
        <v>0</v>
      </c>
      <c r="E5455">
        <v>0</v>
      </c>
      <c r="F5455">
        <v>0</v>
      </c>
      <c r="G5455">
        <v>44444444</v>
      </c>
      <c r="H5455">
        <v>0</v>
      </c>
      <c r="I5455">
        <v>0</v>
      </c>
      <c r="J5455">
        <v>0</v>
      </c>
      <c r="K5455">
        <v>0</v>
      </c>
      <c r="L5455">
        <v>0</v>
      </c>
      <c r="M5455">
        <v>0</v>
      </c>
    </row>
    <row r="5456" spans="2:13" x14ac:dyDescent="0.2">
      <c r="B5456">
        <v>0</v>
      </c>
      <c r="C5456">
        <v>0</v>
      </c>
      <c r="D5456">
        <v>0</v>
      </c>
      <c r="E5456">
        <v>0</v>
      </c>
      <c r="F5456">
        <v>0</v>
      </c>
      <c r="G5456">
        <v>44444444</v>
      </c>
      <c r="H5456">
        <v>0</v>
      </c>
      <c r="I5456">
        <v>0</v>
      </c>
      <c r="J5456">
        <v>0</v>
      </c>
      <c r="K5456">
        <v>0</v>
      </c>
      <c r="L5456">
        <v>0</v>
      </c>
      <c r="M5456">
        <v>0</v>
      </c>
    </row>
    <row r="5457" spans="2:13" x14ac:dyDescent="0.2">
      <c r="B5457">
        <v>0</v>
      </c>
      <c r="C5457">
        <v>0</v>
      </c>
      <c r="D5457">
        <v>0</v>
      </c>
      <c r="E5457">
        <v>0</v>
      </c>
      <c r="F5457">
        <v>0</v>
      </c>
      <c r="G5457">
        <v>44444444</v>
      </c>
      <c r="H5457">
        <v>0</v>
      </c>
      <c r="I5457">
        <v>0</v>
      </c>
      <c r="J5457">
        <v>0</v>
      </c>
      <c r="K5457">
        <v>0</v>
      </c>
      <c r="L5457">
        <v>0</v>
      </c>
      <c r="M5457">
        <v>0</v>
      </c>
    </row>
    <row r="5458" spans="2:13" x14ac:dyDescent="0.2">
      <c r="B5458">
        <v>0</v>
      </c>
      <c r="C5458">
        <v>0</v>
      </c>
      <c r="D5458">
        <v>0</v>
      </c>
      <c r="E5458">
        <v>0</v>
      </c>
      <c r="F5458">
        <v>0</v>
      </c>
      <c r="G5458">
        <v>44444444</v>
      </c>
      <c r="H5458">
        <v>0</v>
      </c>
      <c r="I5458">
        <v>0</v>
      </c>
      <c r="J5458">
        <v>0</v>
      </c>
      <c r="K5458">
        <v>0</v>
      </c>
      <c r="L5458">
        <v>0</v>
      </c>
      <c r="M5458">
        <v>0</v>
      </c>
    </row>
    <row r="5459" spans="2:13" x14ac:dyDescent="0.2">
      <c r="B5459">
        <v>0</v>
      </c>
      <c r="C5459">
        <v>0</v>
      </c>
      <c r="D5459">
        <v>0</v>
      </c>
      <c r="E5459">
        <v>0</v>
      </c>
      <c r="F5459">
        <v>0</v>
      </c>
      <c r="G5459">
        <v>44444444</v>
      </c>
      <c r="H5459">
        <v>0</v>
      </c>
      <c r="I5459">
        <v>0</v>
      </c>
      <c r="J5459">
        <v>0</v>
      </c>
      <c r="K5459">
        <v>0</v>
      </c>
      <c r="L5459">
        <v>0</v>
      </c>
      <c r="M5459">
        <v>0</v>
      </c>
    </row>
    <row r="5460" spans="2:13" x14ac:dyDescent="0.2">
      <c r="B5460">
        <v>0</v>
      </c>
      <c r="C5460">
        <v>0</v>
      </c>
      <c r="D5460">
        <v>0</v>
      </c>
      <c r="E5460">
        <v>0</v>
      </c>
      <c r="F5460">
        <v>0</v>
      </c>
      <c r="G5460">
        <v>44444444</v>
      </c>
      <c r="H5460">
        <v>0</v>
      </c>
      <c r="I5460">
        <v>0</v>
      </c>
      <c r="J5460">
        <v>0</v>
      </c>
      <c r="K5460">
        <v>0</v>
      </c>
      <c r="L5460">
        <v>0</v>
      </c>
      <c r="M5460">
        <v>0</v>
      </c>
    </row>
    <row r="5461" spans="2:13" x14ac:dyDescent="0.2">
      <c r="B5461">
        <v>0</v>
      </c>
      <c r="C5461">
        <v>0</v>
      </c>
      <c r="D5461">
        <v>0</v>
      </c>
      <c r="E5461">
        <v>0</v>
      </c>
      <c r="F5461">
        <v>0</v>
      </c>
      <c r="G5461">
        <v>44444444</v>
      </c>
      <c r="H5461">
        <v>0</v>
      </c>
      <c r="I5461">
        <v>0</v>
      </c>
      <c r="J5461">
        <v>0</v>
      </c>
      <c r="K5461">
        <v>0</v>
      </c>
      <c r="L5461">
        <v>0</v>
      </c>
      <c r="M5461">
        <v>0</v>
      </c>
    </row>
    <row r="5462" spans="2:13" x14ac:dyDescent="0.2">
      <c r="B5462">
        <v>0</v>
      </c>
      <c r="C5462">
        <v>0</v>
      </c>
      <c r="D5462">
        <v>0</v>
      </c>
      <c r="E5462">
        <v>0</v>
      </c>
      <c r="F5462">
        <v>0</v>
      </c>
      <c r="G5462">
        <v>44444444</v>
      </c>
      <c r="H5462">
        <v>0</v>
      </c>
      <c r="I5462">
        <v>0</v>
      </c>
      <c r="J5462">
        <v>0</v>
      </c>
      <c r="K5462">
        <v>0</v>
      </c>
      <c r="L5462">
        <v>0</v>
      </c>
      <c r="M5462">
        <v>0</v>
      </c>
    </row>
    <row r="5463" spans="2:13" x14ac:dyDescent="0.2">
      <c r="B5463">
        <v>0</v>
      </c>
      <c r="C5463">
        <v>0</v>
      </c>
      <c r="D5463">
        <v>0</v>
      </c>
      <c r="E5463">
        <v>0</v>
      </c>
      <c r="F5463">
        <v>0</v>
      </c>
      <c r="G5463">
        <v>44444444</v>
      </c>
      <c r="H5463">
        <v>0</v>
      </c>
      <c r="I5463">
        <v>0</v>
      </c>
      <c r="J5463">
        <v>0</v>
      </c>
      <c r="K5463">
        <v>0</v>
      </c>
      <c r="L5463">
        <v>0</v>
      </c>
      <c r="M5463">
        <v>0</v>
      </c>
    </row>
    <row r="5464" spans="2:13" x14ac:dyDescent="0.2">
      <c r="B5464">
        <v>0</v>
      </c>
      <c r="C5464">
        <v>0</v>
      </c>
      <c r="D5464">
        <v>0</v>
      </c>
      <c r="E5464">
        <v>0</v>
      </c>
      <c r="F5464">
        <v>0</v>
      </c>
      <c r="G5464">
        <v>44444444</v>
      </c>
      <c r="H5464">
        <v>0</v>
      </c>
      <c r="I5464">
        <v>0</v>
      </c>
      <c r="J5464">
        <v>0</v>
      </c>
      <c r="K5464">
        <v>0</v>
      </c>
      <c r="L5464">
        <v>0</v>
      </c>
      <c r="M5464">
        <v>0</v>
      </c>
    </row>
    <row r="5465" spans="2:13" x14ac:dyDescent="0.2">
      <c r="B5465">
        <v>0</v>
      </c>
      <c r="C5465">
        <v>0</v>
      </c>
      <c r="D5465">
        <v>0</v>
      </c>
      <c r="E5465">
        <v>0</v>
      </c>
      <c r="F5465">
        <v>0</v>
      </c>
      <c r="G5465">
        <v>44444444</v>
      </c>
      <c r="H5465">
        <v>0</v>
      </c>
      <c r="I5465">
        <v>0</v>
      </c>
      <c r="J5465">
        <v>0</v>
      </c>
      <c r="K5465">
        <v>0</v>
      </c>
      <c r="L5465">
        <v>0</v>
      </c>
      <c r="M5465">
        <v>0</v>
      </c>
    </row>
    <row r="5466" spans="2:13" x14ac:dyDescent="0.2">
      <c r="B5466">
        <v>0</v>
      </c>
      <c r="C5466">
        <v>0</v>
      </c>
      <c r="D5466">
        <v>0</v>
      </c>
      <c r="E5466">
        <v>0</v>
      </c>
      <c r="F5466">
        <v>0</v>
      </c>
      <c r="G5466">
        <v>44444444</v>
      </c>
      <c r="H5466">
        <v>0</v>
      </c>
      <c r="I5466">
        <v>0</v>
      </c>
      <c r="J5466">
        <v>0</v>
      </c>
      <c r="K5466">
        <v>0</v>
      </c>
      <c r="L5466">
        <v>0</v>
      </c>
      <c r="M5466">
        <v>0</v>
      </c>
    </row>
    <row r="5467" spans="2:13" x14ac:dyDescent="0.2">
      <c r="B5467">
        <v>0</v>
      </c>
      <c r="C5467">
        <v>0</v>
      </c>
      <c r="D5467">
        <v>0</v>
      </c>
      <c r="E5467">
        <v>0</v>
      </c>
      <c r="F5467">
        <v>0</v>
      </c>
      <c r="G5467">
        <v>44444444</v>
      </c>
      <c r="H5467">
        <v>0</v>
      </c>
      <c r="I5467">
        <v>0</v>
      </c>
      <c r="J5467">
        <v>0</v>
      </c>
      <c r="K5467">
        <v>0</v>
      </c>
      <c r="L5467">
        <v>0</v>
      </c>
      <c r="M5467">
        <v>0</v>
      </c>
    </row>
    <row r="5468" spans="2:13" x14ac:dyDescent="0.2">
      <c r="B5468">
        <v>0</v>
      </c>
      <c r="C5468">
        <v>0</v>
      </c>
      <c r="D5468">
        <v>0</v>
      </c>
      <c r="E5468">
        <v>0</v>
      </c>
      <c r="F5468">
        <v>0</v>
      </c>
      <c r="G5468">
        <v>44444444</v>
      </c>
      <c r="H5468">
        <v>0</v>
      </c>
      <c r="I5468">
        <v>0</v>
      </c>
      <c r="J5468">
        <v>0</v>
      </c>
      <c r="K5468">
        <v>0</v>
      </c>
      <c r="L5468">
        <v>0</v>
      </c>
      <c r="M5468">
        <v>0</v>
      </c>
    </row>
    <row r="5469" spans="2:13" x14ac:dyDescent="0.2">
      <c r="B5469">
        <v>0</v>
      </c>
      <c r="C5469">
        <v>0</v>
      </c>
      <c r="D5469">
        <v>0</v>
      </c>
      <c r="E5469">
        <v>0</v>
      </c>
      <c r="F5469">
        <v>0</v>
      </c>
      <c r="G5469">
        <v>44444444</v>
      </c>
      <c r="H5469">
        <v>0</v>
      </c>
      <c r="I5469">
        <v>0</v>
      </c>
      <c r="J5469">
        <v>0</v>
      </c>
      <c r="K5469">
        <v>0</v>
      </c>
      <c r="L5469">
        <v>0</v>
      </c>
      <c r="M5469">
        <v>0</v>
      </c>
    </row>
    <row r="5470" spans="2:13" x14ac:dyDescent="0.2">
      <c r="B5470">
        <v>0</v>
      </c>
      <c r="C5470">
        <v>0</v>
      </c>
      <c r="D5470">
        <v>0</v>
      </c>
      <c r="E5470">
        <v>0</v>
      </c>
      <c r="F5470">
        <v>0</v>
      </c>
      <c r="G5470">
        <v>44444444</v>
      </c>
      <c r="H5470">
        <v>0</v>
      </c>
      <c r="I5470">
        <v>0</v>
      </c>
      <c r="J5470">
        <v>0</v>
      </c>
      <c r="K5470">
        <v>0</v>
      </c>
      <c r="L5470">
        <v>0</v>
      </c>
      <c r="M5470">
        <v>0</v>
      </c>
    </row>
    <row r="5471" spans="2:13" x14ac:dyDescent="0.2">
      <c r="B5471">
        <v>0</v>
      </c>
      <c r="C5471">
        <v>0</v>
      </c>
      <c r="D5471">
        <v>0</v>
      </c>
      <c r="E5471">
        <v>0</v>
      </c>
      <c r="F5471">
        <v>0</v>
      </c>
      <c r="G5471">
        <v>44444444</v>
      </c>
      <c r="H5471">
        <v>0</v>
      </c>
      <c r="I5471">
        <v>0</v>
      </c>
      <c r="J5471">
        <v>0</v>
      </c>
      <c r="K5471">
        <v>0</v>
      </c>
      <c r="L5471">
        <v>0</v>
      </c>
      <c r="M5471">
        <v>0</v>
      </c>
    </row>
    <row r="5472" spans="2:13" x14ac:dyDescent="0.2">
      <c r="B5472">
        <v>0</v>
      </c>
      <c r="C5472">
        <v>0</v>
      </c>
      <c r="D5472">
        <v>0</v>
      </c>
      <c r="E5472">
        <v>0</v>
      </c>
      <c r="F5472">
        <v>0</v>
      </c>
      <c r="G5472">
        <v>44444444</v>
      </c>
      <c r="H5472">
        <v>0</v>
      </c>
      <c r="I5472">
        <v>0</v>
      </c>
      <c r="J5472">
        <v>0</v>
      </c>
      <c r="K5472">
        <v>0</v>
      </c>
      <c r="L5472">
        <v>0</v>
      </c>
      <c r="M5472">
        <v>0</v>
      </c>
    </row>
    <row r="5473" spans="2:13" x14ac:dyDescent="0.2">
      <c r="B5473">
        <v>0</v>
      </c>
      <c r="C5473">
        <v>0</v>
      </c>
      <c r="D5473">
        <v>0</v>
      </c>
      <c r="E5473">
        <v>0</v>
      </c>
      <c r="F5473">
        <v>0</v>
      </c>
      <c r="G5473">
        <v>44444444</v>
      </c>
      <c r="H5473">
        <v>0</v>
      </c>
      <c r="I5473">
        <v>0</v>
      </c>
      <c r="J5473">
        <v>0</v>
      </c>
      <c r="K5473">
        <v>0</v>
      </c>
      <c r="L5473">
        <v>0</v>
      </c>
      <c r="M5473">
        <v>0</v>
      </c>
    </row>
    <row r="5474" spans="2:13" x14ac:dyDescent="0.2">
      <c r="B5474">
        <v>0</v>
      </c>
      <c r="C5474">
        <v>0</v>
      </c>
      <c r="D5474">
        <v>0</v>
      </c>
      <c r="E5474">
        <v>0</v>
      </c>
      <c r="F5474">
        <v>0</v>
      </c>
      <c r="G5474">
        <v>44444444</v>
      </c>
      <c r="H5474">
        <v>0</v>
      </c>
      <c r="I5474">
        <v>0</v>
      </c>
      <c r="J5474">
        <v>0</v>
      </c>
      <c r="K5474">
        <v>0</v>
      </c>
      <c r="L5474">
        <v>0</v>
      </c>
      <c r="M5474">
        <v>0</v>
      </c>
    </row>
    <row r="5475" spans="2:13" x14ac:dyDescent="0.2">
      <c r="B5475">
        <v>0</v>
      </c>
      <c r="C5475">
        <v>0</v>
      </c>
      <c r="D5475">
        <v>0</v>
      </c>
      <c r="E5475">
        <v>0</v>
      </c>
      <c r="F5475">
        <v>0</v>
      </c>
      <c r="G5475">
        <v>44444444</v>
      </c>
      <c r="H5475">
        <v>0</v>
      </c>
      <c r="I5475">
        <v>0</v>
      </c>
      <c r="J5475">
        <v>0</v>
      </c>
      <c r="K5475">
        <v>0</v>
      </c>
      <c r="L5475">
        <v>0</v>
      </c>
      <c r="M5475">
        <v>0</v>
      </c>
    </row>
    <row r="5476" spans="2:13" x14ac:dyDescent="0.2">
      <c r="B5476">
        <v>0</v>
      </c>
      <c r="C5476">
        <v>0</v>
      </c>
      <c r="D5476">
        <v>0</v>
      </c>
      <c r="E5476">
        <v>0</v>
      </c>
      <c r="F5476">
        <v>0</v>
      </c>
      <c r="G5476">
        <v>44444444</v>
      </c>
      <c r="H5476">
        <v>0</v>
      </c>
      <c r="I5476">
        <v>0</v>
      </c>
      <c r="J5476">
        <v>0</v>
      </c>
      <c r="K5476">
        <v>0</v>
      </c>
      <c r="L5476">
        <v>0</v>
      </c>
      <c r="M5476">
        <v>0</v>
      </c>
    </row>
    <row r="5477" spans="2:13" x14ac:dyDescent="0.2">
      <c r="B5477">
        <v>0</v>
      </c>
      <c r="C5477">
        <v>0</v>
      </c>
      <c r="D5477">
        <v>0</v>
      </c>
      <c r="E5477">
        <v>0</v>
      </c>
      <c r="F5477">
        <v>0</v>
      </c>
      <c r="G5477">
        <v>44444444</v>
      </c>
      <c r="H5477">
        <v>0</v>
      </c>
      <c r="I5477">
        <v>0</v>
      </c>
      <c r="J5477">
        <v>0</v>
      </c>
      <c r="K5477">
        <v>0</v>
      </c>
      <c r="L5477">
        <v>0</v>
      </c>
      <c r="M5477">
        <v>0</v>
      </c>
    </row>
    <row r="5478" spans="2:13" x14ac:dyDescent="0.2">
      <c r="B5478">
        <v>0</v>
      </c>
      <c r="C5478">
        <v>0</v>
      </c>
      <c r="D5478">
        <v>0</v>
      </c>
      <c r="E5478">
        <v>0</v>
      </c>
      <c r="F5478">
        <v>0</v>
      </c>
      <c r="G5478">
        <v>44444444</v>
      </c>
      <c r="H5478">
        <v>0</v>
      </c>
      <c r="I5478">
        <v>0</v>
      </c>
      <c r="J5478">
        <v>0</v>
      </c>
      <c r="K5478">
        <v>0</v>
      </c>
      <c r="L5478">
        <v>0</v>
      </c>
      <c r="M5478">
        <v>0</v>
      </c>
    </row>
    <row r="5479" spans="2:13" x14ac:dyDescent="0.2">
      <c r="B5479">
        <v>0</v>
      </c>
      <c r="C5479">
        <v>0</v>
      </c>
      <c r="D5479">
        <v>0</v>
      </c>
      <c r="E5479">
        <v>0</v>
      </c>
      <c r="F5479">
        <v>0</v>
      </c>
      <c r="G5479">
        <v>44444444</v>
      </c>
      <c r="H5479">
        <v>0</v>
      </c>
      <c r="I5479">
        <v>0</v>
      </c>
      <c r="J5479">
        <v>0</v>
      </c>
      <c r="K5479">
        <v>0</v>
      </c>
      <c r="L5479">
        <v>0</v>
      </c>
      <c r="M5479">
        <v>0</v>
      </c>
    </row>
    <row r="5480" spans="2:13" x14ac:dyDescent="0.2">
      <c r="B5480">
        <v>0</v>
      </c>
      <c r="C5480">
        <v>0</v>
      </c>
      <c r="D5480">
        <v>0</v>
      </c>
      <c r="E5480">
        <v>0</v>
      </c>
      <c r="F5480">
        <v>0</v>
      </c>
      <c r="G5480">
        <v>44444444</v>
      </c>
      <c r="H5480">
        <v>0</v>
      </c>
      <c r="I5480">
        <v>0</v>
      </c>
      <c r="J5480">
        <v>0</v>
      </c>
      <c r="K5480">
        <v>0</v>
      </c>
      <c r="L5480">
        <v>0</v>
      </c>
      <c r="M5480">
        <v>0</v>
      </c>
    </row>
    <row r="5481" spans="2:13" x14ac:dyDescent="0.2">
      <c r="B5481">
        <v>0</v>
      </c>
      <c r="C5481">
        <v>0</v>
      </c>
      <c r="D5481">
        <v>0</v>
      </c>
      <c r="E5481">
        <v>0</v>
      </c>
      <c r="F5481">
        <v>0</v>
      </c>
      <c r="G5481">
        <v>44444444</v>
      </c>
      <c r="H5481">
        <v>0</v>
      </c>
      <c r="I5481">
        <v>0</v>
      </c>
      <c r="J5481">
        <v>0</v>
      </c>
      <c r="K5481">
        <v>0</v>
      </c>
      <c r="L5481">
        <v>0</v>
      </c>
      <c r="M5481">
        <v>0</v>
      </c>
    </row>
    <row r="5482" spans="2:13" x14ac:dyDescent="0.2">
      <c r="B5482">
        <v>0</v>
      </c>
      <c r="C5482">
        <v>0</v>
      </c>
      <c r="D5482">
        <v>0</v>
      </c>
      <c r="E5482">
        <v>0</v>
      </c>
      <c r="F5482">
        <v>0</v>
      </c>
      <c r="G5482">
        <v>44444444</v>
      </c>
      <c r="H5482">
        <v>0</v>
      </c>
      <c r="I5482">
        <v>0</v>
      </c>
      <c r="J5482">
        <v>0</v>
      </c>
      <c r="K5482">
        <v>0</v>
      </c>
      <c r="L5482">
        <v>0</v>
      </c>
      <c r="M5482">
        <v>0</v>
      </c>
    </row>
    <row r="5483" spans="2:13" x14ac:dyDescent="0.2">
      <c r="B5483">
        <v>0</v>
      </c>
      <c r="C5483">
        <v>0</v>
      </c>
      <c r="D5483">
        <v>0</v>
      </c>
      <c r="E5483">
        <v>0</v>
      </c>
      <c r="F5483">
        <v>0</v>
      </c>
      <c r="G5483">
        <v>44444444</v>
      </c>
      <c r="H5483">
        <v>0</v>
      </c>
      <c r="I5483">
        <v>0</v>
      </c>
      <c r="J5483">
        <v>0</v>
      </c>
      <c r="K5483">
        <v>0</v>
      </c>
      <c r="L5483">
        <v>0</v>
      </c>
      <c r="M5483">
        <v>0</v>
      </c>
    </row>
    <row r="5484" spans="2:13" x14ac:dyDescent="0.2">
      <c r="B5484">
        <v>0</v>
      </c>
      <c r="C5484">
        <v>0</v>
      </c>
      <c r="D5484">
        <v>0</v>
      </c>
      <c r="E5484">
        <v>0</v>
      </c>
      <c r="F5484">
        <v>0</v>
      </c>
      <c r="G5484">
        <v>44444444</v>
      </c>
      <c r="H5484">
        <v>0</v>
      </c>
      <c r="I5484">
        <v>0</v>
      </c>
      <c r="J5484">
        <v>0</v>
      </c>
      <c r="K5484">
        <v>0</v>
      </c>
      <c r="L5484">
        <v>0</v>
      </c>
      <c r="M5484">
        <v>0</v>
      </c>
    </row>
    <row r="5485" spans="2:13" x14ac:dyDescent="0.2">
      <c r="B5485">
        <v>0</v>
      </c>
      <c r="C5485">
        <v>0</v>
      </c>
      <c r="D5485">
        <v>0</v>
      </c>
      <c r="E5485">
        <v>0</v>
      </c>
      <c r="F5485">
        <v>0</v>
      </c>
      <c r="G5485">
        <v>44444444</v>
      </c>
      <c r="H5485">
        <v>0</v>
      </c>
      <c r="I5485">
        <v>0</v>
      </c>
      <c r="J5485">
        <v>0</v>
      </c>
      <c r="K5485">
        <v>0</v>
      </c>
      <c r="L5485">
        <v>0</v>
      </c>
      <c r="M5485">
        <v>0</v>
      </c>
    </row>
    <row r="5486" spans="2:13" x14ac:dyDescent="0.2">
      <c r="B5486">
        <v>0</v>
      </c>
      <c r="C5486">
        <v>0</v>
      </c>
      <c r="D5486">
        <v>0</v>
      </c>
      <c r="E5486">
        <v>0</v>
      </c>
      <c r="F5486">
        <v>0</v>
      </c>
      <c r="G5486">
        <v>44444444</v>
      </c>
      <c r="H5486">
        <v>0</v>
      </c>
      <c r="I5486">
        <v>0</v>
      </c>
      <c r="J5486">
        <v>0</v>
      </c>
      <c r="K5486">
        <v>0</v>
      </c>
      <c r="L5486">
        <v>0</v>
      </c>
      <c r="M5486">
        <v>0</v>
      </c>
    </row>
    <row r="5487" spans="2:13" x14ac:dyDescent="0.2">
      <c r="B5487">
        <v>0</v>
      </c>
      <c r="C5487">
        <v>0</v>
      </c>
      <c r="D5487">
        <v>0</v>
      </c>
      <c r="E5487">
        <v>0</v>
      </c>
      <c r="F5487">
        <v>0</v>
      </c>
      <c r="G5487">
        <v>44444444</v>
      </c>
      <c r="H5487">
        <v>0</v>
      </c>
      <c r="I5487">
        <v>0</v>
      </c>
      <c r="J5487">
        <v>0</v>
      </c>
      <c r="K5487">
        <v>0</v>
      </c>
      <c r="L5487">
        <v>0</v>
      </c>
      <c r="M5487">
        <v>0</v>
      </c>
    </row>
    <row r="5488" spans="2:13" x14ac:dyDescent="0.2">
      <c r="B5488">
        <v>0</v>
      </c>
      <c r="C5488">
        <v>0</v>
      </c>
      <c r="D5488">
        <v>0</v>
      </c>
      <c r="E5488">
        <v>0</v>
      </c>
      <c r="F5488">
        <v>0</v>
      </c>
      <c r="G5488">
        <v>44444444</v>
      </c>
      <c r="H5488">
        <v>0</v>
      </c>
      <c r="I5488">
        <v>0</v>
      </c>
      <c r="J5488">
        <v>0</v>
      </c>
      <c r="K5488">
        <v>0</v>
      </c>
      <c r="L5488">
        <v>0</v>
      </c>
      <c r="M5488">
        <v>0</v>
      </c>
    </row>
    <row r="5489" spans="2:13" x14ac:dyDescent="0.2">
      <c r="B5489">
        <v>0</v>
      </c>
      <c r="C5489">
        <v>0</v>
      </c>
      <c r="D5489">
        <v>0</v>
      </c>
      <c r="E5489">
        <v>0</v>
      </c>
      <c r="F5489">
        <v>0</v>
      </c>
      <c r="G5489">
        <v>44444444</v>
      </c>
      <c r="H5489">
        <v>0</v>
      </c>
      <c r="I5489">
        <v>0</v>
      </c>
      <c r="J5489">
        <v>0</v>
      </c>
      <c r="K5489">
        <v>0</v>
      </c>
      <c r="L5489">
        <v>0</v>
      </c>
      <c r="M5489">
        <v>0</v>
      </c>
    </row>
    <row r="5490" spans="2:13" x14ac:dyDescent="0.2">
      <c r="B5490">
        <v>0</v>
      </c>
      <c r="C5490">
        <v>0</v>
      </c>
      <c r="D5490">
        <v>0</v>
      </c>
      <c r="E5490">
        <v>0</v>
      </c>
      <c r="F5490">
        <v>0</v>
      </c>
      <c r="G5490">
        <v>44444444</v>
      </c>
      <c r="H5490">
        <v>0</v>
      </c>
      <c r="I5490">
        <v>0</v>
      </c>
      <c r="J5490">
        <v>0</v>
      </c>
      <c r="K5490">
        <v>0</v>
      </c>
      <c r="L5490">
        <v>0</v>
      </c>
      <c r="M5490">
        <v>0</v>
      </c>
    </row>
    <row r="5491" spans="2:13" x14ac:dyDescent="0.2">
      <c r="B5491">
        <v>0</v>
      </c>
      <c r="C5491">
        <v>0</v>
      </c>
      <c r="D5491">
        <v>0</v>
      </c>
      <c r="E5491">
        <v>0</v>
      </c>
      <c r="F5491">
        <v>0</v>
      </c>
      <c r="G5491">
        <v>44444444</v>
      </c>
      <c r="H5491">
        <v>0</v>
      </c>
      <c r="I5491">
        <v>0</v>
      </c>
      <c r="J5491">
        <v>0</v>
      </c>
      <c r="K5491">
        <v>0</v>
      </c>
      <c r="L5491">
        <v>0</v>
      </c>
      <c r="M5491">
        <v>0</v>
      </c>
    </row>
    <row r="5492" spans="2:13" x14ac:dyDescent="0.2">
      <c r="B5492">
        <v>0</v>
      </c>
      <c r="C5492">
        <v>0</v>
      </c>
      <c r="D5492">
        <v>0</v>
      </c>
      <c r="E5492">
        <v>0</v>
      </c>
      <c r="F5492">
        <v>0</v>
      </c>
      <c r="G5492">
        <v>44444444</v>
      </c>
      <c r="H5492">
        <v>0</v>
      </c>
      <c r="I5492">
        <v>0</v>
      </c>
      <c r="J5492">
        <v>0</v>
      </c>
      <c r="K5492">
        <v>0</v>
      </c>
      <c r="L5492">
        <v>0</v>
      </c>
      <c r="M5492">
        <v>0</v>
      </c>
    </row>
    <row r="5493" spans="2:13" x14ac:dyDescent="0.2">
      <c r="B5493">
        <v>0</v>
      </c>
      <c r="C5493">
        <v>0</v>
      </c>
      <c r="D5493">
        <v>0</v>
      </c>
      <c r="E5493">
        <v>0</v>
      </c>
      <c r="F5493">
        <v>0</v>
      </c>
      <c r="G5493">
        <v>44444444</v>
      </c>
      <c r="H5493">
        <v>0</v>
      </c>
      <c r="I5493">
        <v>0</v>
      </c>
      <c r="J5493">
        <v>0</v>
      </c>
      <c r="K5493">
        <v>0</v>
      </c>
      <c r="L5493">
        <v>0</v>
      </c>
      <c r="M5493">
        <v>0</v>
      </c>
    </row>
    <row r="5494" spans="2:13" x14ac:dyDescent="0.2">
      <c r="B5494">
        <v>0</v>
      </c>
      <c r="C5494">
        <v>0</v>
      </c>
      <c r="D5494">
        <v>0</v>
      </c>
      <c r="E5494">
        <v>0</v>
      </c>
      <c r="F5494">
        <v>0</v>
      </c>
      <c r="G5494">
        <v>44444444</v>
      </c>
      <c r="H5494">
        <v>0</v>
      </c>
      <c r="I5494">
        <v>0</v>
      </c>
      <c r="J5494">
        <v>0</v>
      </c>
      <c r="K5494">
        <v>0</v>
      </c>
      <c r="L5494">
        <v>0</v>
      </c>
      <c r="M5494">
        <v>0</v>
      </c>
    </row>
    <row r="5495" spans="2:13" x14ac:dyDescent="0.2">
      <c r="B5495">
        <v>0</v>
      </c>
      <c r="C5495">
        <v>0</v>
      </c>
      <c r="D5495">
        <v>0</v>
      </c>
      <c r="E5495">
        <v>0</v>
      </c>
      <c r="F5495">
        <v>0</v>
      </c>
      <c r="G5495">
        <v>44444444</v>
      </c>
      <c r="H5495">
        <v>0</v>
      </c>
      <c r="I5495">
        <v>0</v>
      </c>
      <c r="J5495">
        <v>0</v>
      </c>
      <c r="K5495">
        <v>0</v>
      </c>
      <c r="L5495">
        <v>0</v>
      </c>
      <c r="M5495">
        <v>0</v>
      </c>
    </row>
    <row r="5496" spans="2:13" x14ac:dyDescent="0.2">
      <c r="B5496">
        <v>0</v>
      </c>
      <c r="C5496">
        <v>0</v>
      </c>
      <c r="D5496">
        <v>0</v>
      </c>
      <c r="E5496">
        <v>0</v>
      </c>
      <c r="F5496">
        <v>0</v>
      </c>
      <c r="G5496">
        <v>44444444</v>
      </c>
      <c r="H5496">
        <v>0</v>
      </c>
      <c r="I5496">
        <v>0</v>
      </c>
      <c r="J5496">
        <v>0</v>
      </c>
      <c r="K5496">
        <v>0</v>
      </c>
      <c r="L5496">
        <v>0</v>
      </c>
      <c r="M5496">
        <v>0</v>
      </c>
    </row>
    <row r="5497" spans="2:13" x14ac:dyDescent="0.2">
      <c r="B5497">
        <v>0</v>
      </c>
      <c r="C5497">
        <v>0</v>
      </c>
      <c r="D5497">
        <v>0</v>
      </c>
      <c r="E5497">
        <v>0</v>
      </c>
      <c r="F5497">
        <v>0</v>
      </c>
      <c r="G5497">
        <v>44444444</v>
      </c>
      <c r="H5497">
        <v>0</v>
      </c>
      <c r="I5497">
        <v>0</v>
      </c>
      <c r="J5497">
        <v>0</v>
      </c>
      <c r="K5497">
        <v>0</v>
      </c>
      <c r="L5497">
        <v>0</v>
      </c>
      <c r="M5497">
        <v>0</v>
      </c>
    </row>
    <row r="5498" spans="2:13" x14ac:dyDescent="0.2">
      <c r="B5498">
        <v>0</v>
      </c>
      <c r="C5498">
        <v>0</v>
      </c>
      <c r="D5498">
        <v>0</v>
      </c>
      <c r="E5498">
        <v>0</v>
      </c>
      <c r="F5498">
        <v>0</v>
      </c>
      <c r="G5498">
        <v>44444444</v>
      </c>
      <c r="H5498">
        <v>0</v>
      </c>
      <c r="I5498">
        <v>0</v>
      </c>
      <c r="J5498">
        <v>0</v>
      </c>
      <c r="K5498">
        <v>0</v>
      </c>
      <c r="L5498">
        <v>0</v>
      </c>
      <c r="M5498">
        <v>0</v>
      </c>
    </row>
    <row r="5499" spans="2:13" x14ac:dyDescent="0.2">
      <c r="B5499">
        <v>0</v>
      </c>
      <c r="C5499">
        <v>0</v>
      </c>
      <c r="D5499">
        <v>0</v>
      </c>
      <c r="E5499">
        <v>0</v>
      </c>
      <c r="F5499">
        <v>0</v>
      </c>
      <c r="G5499">
        <v>44444444</v>
      </c>
      <c r="H5499">
        <v>0</v>
      </c>
      <c r="I5499">
        <v>0</v>
      </c>
      <c r="J5499">
        <v>0</v>
      </c>
      <c r="K5499">
        <v>0</v>
      </c>
      <c r="L5499">
        <v>0</v>
      </c>
      <c r="M5499">
        <v>0</v>
      </c>
    </row>
    <row r="5500" spans="2:13" x14ac:dyDescent="0.2">
      <c r="B5500">
        <v>0</v>
      </c>
      <c r="C5500">
        <v>0</v>
      </c>
      <c r="D5500">
        <v>0</v>
      </c>
      <c r="E5500">
        <v>0</v>
      </c>
      <c r="F5500">
        <v>0</v>
      </c>
      <c r="G5500">
        <v>44444444</v>
      </c>
      <c r="H5500">
        <v>0</v>
      </c>
      <c r="I5500">
        <v>0</v>
      </c>
      <c r="J5500">
        <v>0</v>
      </c>
      <c r="K5500">
        <v>0</v>
      </c>
      <c r="L5500">
        <v>0</v>
      </c>
      <c r="M5500">
        <v>0</v>
      </c>
    </row>
    <row r="5501" spans="2:13" x14ac:dyDescent="0.2">
      <c r="B5501">
        <v>0</v>
      </c>
      <c r="C5501">
        <v>0</v>
      </c>
      <c r="D5501">
        <v>0</v>
      </c>
      <c r="E5501">
        <v>0</v>
      </c>
      <c r="F5501">
        <v>0</v>
      </c>
      <c r="G5501">
        <v>44444444</v>
      </c>
      <c r="H5501">
        <v>0</v>
      </c>
      <c r="I5501">
        <v>0</v>
      </c>
      <c r="J5501">
        <v>0</v>
      </c>
      <c r="K5501">
        <v>0</v>
      </c>
      <c r="L5501">
        <v>0</v>
      </c>
      <c r="M5501">
        <v>0</v>
      </c>
    </row>
    <row r="5502" spans="2:13" x14ac:dyDescent="0.2">
      <c r="B5502">
        <v>0</v>
      </c>
      <c r="C5502">
        <v>0</v>
      </c>
      <c r="D5502">
        <v>0</v>
      </c>
      <c r="E5502">
        <v>0</v>
      </c>
      <c r="F5502">
        <v>0</v>
      </c>
      <c r="G5502">
        <v>44444444</v>
      </c>
      <c r="H5502">
        <v>0</v>
      </c>
      <c r="I5502">
        <v>0</v>
      </c>
      <c r="J5502">
        <v>0</v>
      </c>
      <c r="K5502">
        <v>0</v>
      </c>
      <c r="L5502">
        <v>0</v>
      </c>
      <c r="M5502">
        <v>0</v>
      </c>
    </row>
    <row r="5503" spans="2:13" x14ac:dyDescent="0.2">
      <c r="B5503">
        <v>0</v>
      </c>
      <c r="C5503">
        <v>0</v>
      </c>
      <c r="D5503">
        <v>0</v>
      </c>
      <c r="E5503">
        <v>0</v>
      </c>
      <c r="F5503">
        <v>0</v>
      </c>
      <c r="G5503">
        <v>44444444</v>
      </c>
      <c r="H5503">
        <v>0</v>
      </c>
      <c r="I5503">
        <v>0</v>
      </c>
      <c r="J5503">
        <v>0</v>
      </c>
      <c r="K5503">
        <v>0</v>
      </c>
      <c r="L5503">
        <v>0</v>
      </c>
      <c r="M5503">
        <v>0</v>
      </c>
    </row>
    <row r="5504" spans="2:13" x14ac:dyDescent="0.2">
      <c r="B5504">
        <v>0</v>
      </c>
      <c r="C5504">
        <v>0</v>
      </c>
      <c r="D5504">
        <v>0</v>
      </c>
      <c r="E5504">
        <v>0</v>
      </c>
      <c r="F5504">
        <v>0</v>
      </c>
      <c r="G5504">
        <v>44444444</v>
      </c>
      <c r="H5504">
        <v>0</v>
      </c>
      <c r="I5504">
        <v>0</v>
      </c>
      <c r="J5504">
        <v>0</v>
      </c>
      <c r="K5504">
        <v>0</v>
      </c>
      <c r="L5504">
        <v>0</v>
      </c>
      <c r="M5504">
        <v>0</v>
      </c>
    </row>
    <row r="5505" spans="2:13" x14ac:dyDescent="0.2">
      <c r="B5505">
        <v>0</v>
      </c>
      <c r="C5505">
        <v>0</v>
      </c>
      <c r="D5505">
        <v>0</v>
      </c>
      <c r="E5505">
        <v>0</v>
      </c>
      <c r="F5505">
        <v>0</v>
      </c>
      <c r="G5505">
        <v>44444444</v>
      </c>
      <c r="H5505">
        <v>0</v>
      </c>
      <c r="I5505">
        <v>0</v>
      </c>
      <c r="J5505">
        <v>0</v>
      </c>
      <c r="K5505">
        <v>0</v>
      </c>
      <c r="L5505">
        <v>0</v>
      </c>
      <c r="M5505">
        <v>0</v>
      </c>
    </row>
    <row r="5506" spans="2:13" x14ac:dyDescent="0.2">
      <c r="B5506">
        <v>0</v>
      </c>
      <c r="C5506">
        <v>0</v>
      </c>
      <c r="D5506">
        <v>0</v>
      </c>
      <c r="E5506">
        <v>0</v>
      </c>
      <c r="F5506">
        <v>0</v>
      </c>
      <c r="G5506">
        <v>44444444</v>
      </c>
      <c r="H5506">
        <v>0</v>
      </c>
      <c r="I5506">
        <v>0</v>
      </c>
      <c r="J5506">
        <v>0</v>
      </c>
      <c r="K5506">
        <v>0</v>
      </c>
      <c r="L5506">
        <v>0</v>
      </c>
      <c r="M5506">
        <v>0</v>
      </c>
    </row>
    <row r="5507" spans="2:13" x14ac:dyDescent="0.2">
      <c r="B5507">
        <v>0</v>
      </c>
      <c r="C5507">
        <v>0</v>
      </c>
      <c r="D5507">
        <v>0</v>
      </c>
      <c r="E5507">
        <v>0</v>
      </c>
      <c r="F5507">
        <v>0</v>
      </c>
      <c r="G5507">
        <v>44444444</v>
      </c>
      <c r="H5507">
        <v>0</v>
      </c>
      <c r="I5507">
        <v>0</v>
      </c>
      <c r="J5507">
        <v>0</v>
      </c>
      <c r="K5507">
        <v>0</v>
      </c>
      <c r="L5507">
        <v>0</v>
      </c>
      <c r="M5507">
        <v>0</v>
      </c>
    </row>
    <row r="5508" spans="2:13" x14ac:dyDescent="0.2">
      <c r="B5508">
        <v>0</v>
      </c>
      <c r="C5508">
        <v>0</v>
      </c>
      <c r="D5508">
        <v>0</v>
      </c>
      <c r="E5508">
        <v>0</v>
      </c>
      <c r="F5508">
        <v>0</v>
      </c>
      <c r="G5508">
        <v>44444444</v>
      </c>
      <c r="H5508">
        <v>0</v>
      </c>
      <c r="I5508">
        <v>0</v>
      </c>
      <c r="J5508">
        <v>0</v>
      </c>
      <c r="K5508">
        <v>0</v>
      </c>
      <c r="L5508">
        <v>0</v>
      </c>
      <c r="M5508">
        <v>0</v>
      </c>
    </row>
    <row r="5509" spans="2:13" x14ac:dyDescent="0.2">
      <c r="B5509">
        <v>0</v>
      </c>
      <c r="C5509">
        <v>0</v>
      </c>
      <c r="D5509">
        <v>0</v>
      </c>
      <c r="E5509">
        <v>0</v>
      </c>
      <c r="F5509">
        <v>0</v>
      </c>
      <c r="G5509">
        <v>44444444</v>
      </c>
      <c r="H5509">
        <v>0</v>
      </c>
      <c r="I5509">
        <v>0</v>
      </c>
      <c r="J5509">
        <v>0</v>
      </c>
      <c r="K5509">
        <v>0</v>
      </c>
      <c r="L5509">
        <v>0</v>
      </c>
      <c r="M5509">
        <v>0</v>
      </c>
    </row>
    <row r="5510" spans="2:13" x14ac:dyDescent="0.2">
      <c r="B5510">
        <v>0</v>
      </c>
      <c r="C5510">
        <v>0</v>
      </c>
      <c r="D5510">
        <v>0</v>
      </c>
      <c r="E5510">
        <v>0</v>
      </c>
      <c r="F5510">
        <v>0</v>
      </c>
      <c r="G5510">
        <v>44444444</v>
      </c>
      <c r="H5510">
        <v>0</v>
      </c>
      <c r="I5510">
        <v>0</v>
      </c>
      <c r="J5510">
        <v>0</v>
      </c>
      <c r="K5510">
        <v>0</v>
      </c>
      <c r="L5510">
        <v>0</v>
      </c>
      <c r="M5510">
        <v>0</v>
      </c>
    </row>
    <row r="5511" spans="2:13" x14ac:dyDescent="0.2">
      <c r="B5511">
        <v>0</v>
      </c>
      <c r="C5511">
        <v>0</v>
      </c>
      <c r="D5511">
        <v>0</v>
      </c>
      <c r="E5511">
        <v>0</v>
      </c>
      <c r="F5511">
        <v>0</v>
      </c>
      <c r="G5511">
        <v>44444444</v>
      </c>
      <c r="H5511">
        <v>0</v>
      </c>
      <c r="I5511">
        <v>0</v>
      </c>
      <c r="J5511">
        <v>0</v>
      </c>
      <c r="K5511">
        <v>0</v>
      </c>
      <c r="L5511">
        <v>0</v>
      </c>
      <c r="M5511">
        <v>0</v>
      </c>
    </row>
    <row r="5512" spans="2:13" x14ac:dyDescent="0.2">
      <c r="B5512">
        <v>0</v>
      </c>
      <c r="C5512">
        <v>0</v>
      </c>
      <c r="D5512">
        <v>0</v>
      </c>
      <c r="E5512">
        <v>0</v>
      </c>
      <c r="F5512">
        <v>0</v>
      </c>
      <c r="G5512">
        <v>44444444</v>
      </c>
      <c r="H5512">
        <v>0</v>
      </c>
      <c r="I5512">
        <v>0</v>
      </c>
      <c r="J5512">
        <v>0</v>
      </c>
      <c r="K5512">
        <v>0</v>
      </c>
      <c r="L5512">
        <v>0</v>
      </c>
      <c r="M5512">
        <v>0</v>
      </c>
    </row>
    <row r="5513" spans="2:13" x14ac:dyDescent="0.2">
      <c r="B5513">
        <v>0</v>
      </c>
      <c r="C5513">
        <v>0</v>
      </c>
      <c r="D5513">
        <v>0</v>
      </c>
      <c r="E5513">
        <v>0</v>
      </c>
      <c r="F5513">
        <v>0</v>
      </c>
      <c r="G5513">
        <v>44444444</v>
      </c>
      <c r="H5513">
        <v>0</v>
      </c>
      <c r="I5513">
        <v>0</v>
      </c>
      <c r="J5513">
        <v>0</v>
      </c>
      <c r="K5513">
        <v>0</v>
      </c>
      <c r="L5513">
        <v>0</v>
      </c>
      <c r="M5513">
        <v>0</v>
      </c>
    </row>
    <row r="5514" spans="2:13" x14ac:dyDescent="0.2">
      <c r="B5514">
        <v>0</v>
      </c>
      <c r="C5514">
        <v>0</v>
      </c>
      <c r="D5514">
        <v>0</v>
      </c>
      <c r="E5514">
        <v>0</v>
      </c>
      <c r="F5514">
        <v>0</v>
      </c>
      <c r="G5514">
        <v>44444444</v>
      </c>
      <c r="H5514">
        <v>0</v>
      </c>
      <c r="I5514">
        <v>0</v>
      </c>
      <c r="J5514">
        <v>0</v>
      </c>
      <c r="K5514">
        <v>0</v>
      </c>
      <c r="L5514">
        <v>0</v>
      </c>
      <c r="M5514">
        <v>0</v>
      </c>
    </row>
    <row r="5515" spans="2:13" x14ac:dyDescent="0.2">
      <c r="B5515">
        <v>0</v>
      </c>
      <c r="C5515">
        <v>0</v>
      </c>
      <c r="D5515">
        <v>0</v>
      </c>
      <c r="E5515">
        <v>0</v>
      </c>
      <c r="F5515">
        <v>0</v>
      </c>
      <c r="G5515">
        <v>44444444</v>
      </c>
      <c r="H5515">
        <v>0</v>
      </c>
      <c r="I5515">
        <v>0</v>
      </c>
      <c r="J5515">
        <v>0</v>
      </c>
      <c r="K5515">
        <v>0</v>
      </c>
      <c r="L5515">
        <v>0</v>
      </c>
      <c r="M5515">
        <v>0</v>
      </c>
    </row>
    <row r="5516" spans="2:13" x14ac:dyDescent="0.2">
      <c r="B5516">
        <v>0</v>
      </c>
      <c r="C5516">
        <v>0</v>
      </c>
      <c r="D5516">
        <v>0</v>
      </c>
      <c r="E5516">
        <v>0</v>
      </c>
      <c r="F5516">
        <v>0</v>
      </c>
      <c r="G5516">
        <v>44444444</v>
      </c>
      <c r="H5516">
        <v>0</v>
      </c>
      <c r="I5516">
        <v>0</v>
      </c>
      <c r="J5516">
        <v>0</v>
      </c>
      <c r="K5516">
        <v>0</v>
      </c>
      <c r="L5516">
        <v>0</v>
      </c>
      <c r="M5516">
        <v>0</v>
      </c>
    </row>
    <row r="5517" spans="2:13" x14ac:dyDescent="0.2">
      <c r="B5517">
        <v>0</v>
      </c>
      <c r="C5517">
        <v>0</v>
      </c>
      <c r="D5517">
        <v>0</v>
      </c>
      <c r="E5517">
        <v>0</v>
      </c>
      <c r="F5517">
        <v>0</v>
      </c>
      <c r="G5517">
        <v>44444444</v>
      </c>
      <c r="H5517">
        <v>0</v>
      </c>
      <c r="I5517">
        <v>0</v>
      </c>
      <c r="J5517">
        <v>0</v>
      </c>
      <c r="K5517">
        <v>0</v>
      </c>
      <c r="L5517">
        <v>0</v>
      </c>
      <c r="M5517">
        <v>0</v>
      </c>
    </row>
    <row r="5518" spans="2:13" x14ac:dyDescent="0.2">
      <c r="B5518">
        <v>0</v>
      </c>
      <c r="C5518">
        <v>0</v>
      </c>
      <c r="D5518">
        <v>0</v>
      </c>
      <c r="E5518">
        <v>0</v>
      </c>
      <c r="F5518">
        <v>0</v>
      </c>
      <c r="G5518">
        <v>44444444</v>
      </c>
      <c r="H5518">
        <v>0</v>
      </c>
      <c r="I5518">
        <v>0</v>
      </c>
      <c r="J5518">
        <v>0</v>
      </c>
      <c r="K5518">
        <v>0</v>
      </c>
      <c r="L5518">
        <v>0</v>
      </c>
      <c r="M5518">
        <v>0</v>
      </c>
    </row>
    <row r="5519" spans="2:13" x14ac:dyDescent="0.2">
      <c r="B5519">
        <v>0</v>
      </c>
      <c r="C5519">
        <v>0</v>
      </c>
      <c r="D5519">
        <v>0</v>
      </c>
      <c r="E5519">
        <v>0</v>
      </c>
      <c r="F5519">
        <v>0</v>
      </c>
      <c r="G5519">
        <v>44444444</v>
      </c>
      <c r="H5519">
        <v>0</v>
      </c>
      <c r="I5519">
        <v>0</v>
      </c>
      <c r="J5519">
        <v>0</v>
      </c>
      <c r="K5519">
        <v>0</v>
      </c>
      <c r="L5519">
        <v>0</v>
      </c>
      <c r="M5519">
        <v>0</v>
      </c>
    </row>
    <row r="5520" spans="2:13" x14ac:dyDescent="0.2">
      <c r="B5520">
        <v>0</v>
      </c>
      <c r="C5520">
        <v>0</v>
      </c>
      <c r="D5520">
        <v>0</v>
      </c>
      <c r="E5520">
        <v>0</v>
      </c>
      <c r="F5520">
        <v>0</v>
      </c>
      <c r="G5520">
        <v>44444444</v>
      </c>
      <c r="H5520">
        <v>0</v>
      </c>
      <c r="I5520">
        <v>0</v>
      </c>
      <c r="J5520">
        <v>0</v>
      </c>
      <c r="K5520">
        <v>0</v>
      </c>
      <c r="L5520">
        <v>0</v>
      </c>
      <c r="M5520">
        <v>0</v>
      </c>
    </row>
    <row r="5521" spans="2:13" x14ac:dyDescent="0.2">
      <c r="B5521">
        <v>0</v>
      </c>
      <c r="C5521">
        <v>0</v>
      </c>
      <c r="D5521">
        <v>0</v>
      </c>
      <c r="E5521">
        <v>0</v>
      </c>
      <c r="F5521">
        <v>0</v>
      </c>
      <c r="G5521">
        <v>44444444</v>
      </c>
      <c r="H5521">
        <v>0</v>
      </c>
      <c r="I5521">
        <v>0</v>
      </c>
      <c r="J5521">
        <v>0</v>
      </c>
      <c r="K5521">
        <v>0</v>
      </c>
      <c r="L5521">
        <v>0</v>
      </c>
      <c r="M5521">
        <v>0</v>
      </c>
    </row>
    <row r="5522" spans="2:13" x14ac:dyDescent="0.2">
      <c r="B5522">
        <v>0</v>
      </c>
      <c r="C5522">
        <v>0</v>
      </c>
      <c r="D5522">
        <v>0</v>
      </c>
      <c r="E5522">
        <v>0</v>
      </c>
      <c r="F5522">
        <v>0</v>
      </c>
      <c r="G5522">
        <v>44444444</v>
      </c>
      <c r="H5522">
        <v>0</v>
      </c>
      <c r="I5522">
        <v>0</v>
      </c>
      <c r="J5522">
        <v>0</v>
      </c>
      <c r="K5522">
        <v>0</v>
      </c>
      <c r="L5522">
        <v>0</v>
      </c>
      <c r="M5522">
        <v>0</v>
      </c>
    </row>
    <row r="5523" spans="2:13" x14ac:dyDescent="0.2">
      <c r="B5523">
        <v>0</v>
      </c>
      <c r="C5523">
        <v>0</v>
      </c>
      <c r="D5523">
        <v>0</v>
      </c>
      <c r="E5523">
        <v>0</v>
      </c>
      <c r="F5523">
        <v>0</v>
      </c>
      <c r="G5523">
        <v>44444444</v>
      </c>
      <c r="H5523">
        <v>0</v>
      </c>
      <c r="I5523">
        <v>0</v>
      </c>
      <c r="J5523">
        <v>0</v>
      </c>
      <c r="K5523">
        <v>0</v>
      </c>
      <c r="L5523">
        <v>0</v>
      </c>
      <c r="M5523">
        <v>0</v>
      </c>
    </row>
    <row r="5524" spans="2:13" x14ac:dyDescent="0.2">
      <c r="B5524">
        <v>0</v>
      </c>
      <c r="C5524">
        <v>0</v>
      </c>
      <c r="D5524">
        <v>0</v>
      </c>
      <c r="E5524">
        <v>0</v>
      </c>
      <c r="F5524">
        <v>0</v>
      </c>
      <c r="G5524">
        <v>44444444</v>
      </c>
      <c r="H5524">
        <v>0</v>
      </c>
      <c r="I5524">
        <v>0</v>
      </c>
      <c r="J5524">
        <v>0</v>
      </c>
      <c r="K5524">
        <v>0</v>
      </c>
      <c r="L5524">
        <v>0</v>
      </c>
      <c r="M5524">
        <v>0</v>
      </c>
    </row>
    <row r="5525" spans="2:13" x14ac:dyDescent="0.2">
      <c r="B5525">
        <v>0</v>
      </c>
      <c r="C5525">
        <v>0</v>
      </c>
      <c r="D5525">
        <v>0</v>
      </c>
      <c r="E5525">
        <v>0</v>
      </c>
      <c r="F5525">
        <v>0</v>
      </c>
      <c r="G5525">
        <v>44444444</v>
      </c>
      <c r="H5525">
        <v>0</v>
      </c>
      <c r="I5525">
        <v>0</v>
      </c>
      <c r="J5525">
        <v>0</v>
      </c>
      <c r="K5525">
        <v>0</v>
      </c>
      <c r="L5525">
        <v>0</v>
      </c>
      <c r="M5525">
        <v>0</v>
      </c>
    </row>
    <row r="5526" spans="2:13" x14ac:dyDescent="0.2">
      <c r="B5526">
        <v>0</v>
      </c>
      <c r="C5526">
        <v>0</v>
      </c>
      <c r="D5526">
        <v>0</v>
      </c>
      <c r="E5526">
        <v>0</v>
      </c>
      <c r="F5526">
        <v>0</v>
      </c>
      <c r="G5526">
        <v>44444444</v>
      </c>
      <c r="H5526">
        <v>0</v>
      </c>
      <c r="I5526">
        <v>0</v>
      </c>
      <c r="J5526">
        <v>0</v>
      </c>
      <c r="K5526">
        <v>0</v>
      </c>
      <c r="L5526">
        <v>0</v>
      </c>
      <c r="M5526">
        <v>0</v>
      </c>
    </row>
    <row r="5527" spans="2:13" x14ac:dyDescent="0.2">
      <c r="B5527">
        <v>0</v>
      </c>
      <c r="C5527">
        <v>0</v>
      </c>
      <c r="D5527">
        <v>0</v>
      </c>
      <c r="E5527">
        <v>0</v>
      </c>
      <c r="F5527">
        <v>0</v>
      </c>
      <c r="G5527">
        <v>44444444</v>
      </c>
      <c r="H5527">
        <v>0</v>
      </c>
      <c r="I5527">
        <v>0</v>
      </c>
      <c r="J5527">
        <v>0</v>
      </c>
      <c r="K5527">
        <v>0</v>
      </c>
      <c r="L5527">
        <v>0</v>
      </c>
      <c r="M5527">
        <v>0</v>
      </c>
    </row>
    <row r="5528" spans="2:13" x14ac:dyDescent="0.2">
      <c r="B5528">
        <v>0</v>
      </c>
      <c r="C5528">
        <v>0</v>
      </c>
      <c r="D5528">
        <v>0</v>
      </c>
      <c r="E5528">
        <v>0</v>
      </c>
      <c r="F5528">
        <v>0</v>
      </c>
      <c r="G5528">
        <v>44444444</v>
      </c>
      <c r="H5528">
        <v>0</v>
      </c>
      <c r="I5528">
        <v>0</v>
      </c>
      <c r="J5528">
        <v>0</v>
      </c>
      <c r="K5528">
        <v>0</v>
      </c>
      <c r="L5528">
        <v>0</v>
      </c>
      <c r="M5528">
        <v>0</v>
      </c>
    </row>
    <row r="5529" spans="2:13" x14ac:dyDescent="0.2">
      <c r="B5529">
        <v>0</v>
      </c>
      <c r="C5529">
        <v>0</v>
      </c>
      <c r="D5529">
        <v>0</v>
      </c>
      <c r="E5529">
        <v>0</v>
      </c>
      <c r="F5529">
        <v>0</v>
      </c>
      <c r="G5529">
        <v>44444444</v>
      </c>
      <c r="H5529">
        <v>0</v>
      </c>
      <c r="I5529">
        <v>0</v>
      </c>
      <c r="J5529">
        <v>0</v>
      </c>
      <c r="K5529">
        <v>0</v>
      </c>
      <c r="L5529">
        <v>0</v>
      </c>
      <c r="M5529">
        <v>0</v>
      </c>
    </row>
    <row r="5530" spans="2:13" x14ac:dyDescent="0.2">
      <c r="B5530">
        <v>0</v>
      </c>
      <c r="C5530">
        <v>0</v>
      </c>
      <c r="D5530">
        <v>0</v>
      </c>
      <c r="E5530">
        <v>0</v>
      </c>
      <c r="F5530">
        <v>0</v>
      </c>
      <c r="G5530">
        <v>44444444</v>
      </c>
      <c r="H5530">
        <v>0</v>
      </c>
      <c r="I5530">
        <v>0</v>
      </c>
      <c r="J5530">
        <v>0</v>
      </c>
      <c r="K5530">
        <v>0</v>
      </c>
      <c r="L5530">
        <v>0</v>
      </c>
      <c r="M5530">
        <v>0</v>
      </c>
    </row>
    <row r="5531" spans="2:13" x14ac:dyDescent="0.2">
      <c r="B5531">
        <v>0</v>
      </c>
      <c r="C5531">
        <v>0</v>
      </c>
      <c r="D5531">
        <v>0</v>
      </c>
      <c r="E5531">
        <v>0</v>
      </c>
      <c r="F5531">
        <v>0</v>
      </c>
      <c r="G5531">
        <v>44444444</v>
      </c>
      <c r="H5531">
        <v>0</v>
      </c>
      <c r="I5531">
        <v>0</v>
      </c>
      <c r="J5531">
        <v>0</v>
      </c>
      <c r="K5531">
        <v>0</v>
      </c>
      <c r="L5531">
        <v>0</v>
      </c>
      <c r="M5531">
        <v>0</v>
      </c>
    </row>
    <row r="5532" spans="2:13" x14ac:dyDescent="0.2">
      <c r="B5532">
        <v>0</v>
      </c>
      <c r="C5532">
        <v>0</v>
      </c>
      <c r="D5532">
        <v>0</v>
      </c>
      <c r="E5532">
        <v>0</v>
      </c>
      <c r="F5532">
        <v>0</v>
      </c>
      <c r="G5532">
        <v>44444444</v>
      </c>
      <c r="H5532">
        <v>0</v>
      </c>
      <c r="I5532">
        <v>0</v>
      </c>
      <c r="J5532">
        <v>0</v>
      </c>
      <c r="K5532">
        <v>0</v>
      </c>
      <c r="L5532">
        <v>0</v>
      </c>
      <c r="M5532">
        <v>0</v>
      </c>
    </row>
    <row r="5533" spans="2:13" x14ac:dyDescent="0.2">
      <c r="B5533">
        <v>0</v>
      </c>
      <c r="C5533">
        <v>0</v>
      </c>
      <c r="D5533">
        <v>0</v>
      </c>
      <c r="E5533">
        <v>0</v>
      </c>
      <c r="F5533">
        <v>0</v>
      </c>
      <c r="G5533">
        <v>44444444</v>
      </c>
      <c r="H5533">
        <v>0</v>
      </c>
      <c r="I5533">
        <v>0</v>
      </c>
      <c r="J5533">
        <v>0</v>
      </c>
      <c r="K5533">
        <v>0</v>
      </c>
      <c r="L5533">
        <v>0</v>
      </c>
      <c r="M5533">
        <v>0</v>
      </c>
    </row>
    <row r="5534" spans="2:13" x14ac:dyDescent="0.2">
      <c r="B5534">
        <v>0</v>
      </c>
      <c r="C5534">
        <v>0</v>
      </c>
      <c r="D5534">
        <v>0</v>
      </c>
      <c r="E5534">
        <v>0</v>
      </c>
      <c r="F5534">
        <v>0</v>
      </c>
      <c r="G5534">
        <v>44444444</v>
      </c>
      <c r="H5534">
        <v>0</v>
      </c>
      <c r="I5534">
        <v>0</v>
      </c>
      <c r="J5534">
        <v>0</v>
      </c>
      <c r="K5534">
        <v>0</v>
      </c>
      <c r="L5534">
        <v>0</v>
      </c>
      <c r="M5534">
        <v>0</v>
      </c>
    </row>
    <row r="5535" spans="2:13" x14ac:dyDescent="0.2">
      <c r="B5535">
        <v>0</v>
      </c>
      <c r="C5535">
        <v>0</v>
      </c>
      <c r="D5535">
        <v>0</v>
      </c>
      <c r="E5535">
        <v>0</v>
      </c>
      <c r="F5535">
        <v>0</v>
      </c>
      <c r="G5535">
        <v>44444444</v>
      </c>
      <c r="H5535">
        <v>0</v>
      </c>
      <c r="I5535">
        <v>0</v>
      </c>
      <c r="J5535">
        <v>0</v>
      </c>
      <c r="K5535">
        <v>0</v>
      </c>
      <c r="L5535">
        <v>0</v>
      </c>
      <c r="M5535">
        <v>0</v>
      </c>
    </row>
    <row r="5536" spans="2:13" x14ac:dyDescent="0.2">
      <c r="B5536">
        <v>0</v>
      </c>
      <c r="C5536">
        <v>0</v>
      </c>
      <c r="D5536">
        <v>0</v>
      </c>
      <c r="E5536">
        <v>0</v>
      </c>
      <c r="F5536">
        <v>0</v>
      </c>
      <c r="G5536">
        <v>44444444</v>
      </c>
      <c r="H5536">
        <v>0</v>
      </c>
      <c r="I5536">
        <v>0</v>
      </c>
      <c r="J5536">
        <v>0</v>
      </c>
      <c r="K5536">
        <v>0</v>
      </c>
      <c r="L5536">
        <v>0</v>
      </c>
      <c r="M5536">
        <v>0</v>
      </c>
    </row>
    <row r="5537" spans="2:13" x14ac:dyDescent="0.2">
      <c r="B5537">
        <v>0</v>
      </c>
      <c r="C5537">
        <v>0</v>
      </c>
      <c r="D5537">
        <v>0</v>
      </c>
      <c r="E5537">
        <v>0</v>
      </c>
      <c r="F5537">
        <v>0</v>
      </c>
      <c r="G5537">
        <v>44444444</v>
      </c>
      <c r="H5537">
        <v>0</v>
      </c>
      <c r="I5537">
        <v>0</v>
      </c>
      <c r="J5537">
        <v>0</v>
      </c>
      <c r="K5537">
        <v>0</v>
      </c>
      <c r="L5537">
        <v>0</v>
      </c>
      <c r="M5537">
        <v>0</v>
      </c>
    </row>
    <row r="5538" spans="2:13" x14ac:dyDescent="0.2">
      <c r="B5538">
        <v>0</v>
      </c>
      <c r="C5538">
        <v>0</v>
      </c>
      <c r="D5538">
        <v>0</v>
      </c>
      <c r="E5538">
        <v>0</v>
      </c>
      <c r="F5538">
        <v>0</v>
      </c>
      <c r="G5538">
        <v>44444444</v>
      </c>
      <c r="H5538">
        <v>0</v>
      </c>
      <c r="I5538">
        <v>0</v>
      </c>
      <c r="J5538">
        <v>0</v>
      </c>
      <c r="K5538">
        <v>0</v>
      </c>
      <c r="L5538">
        <v>0</v>
      </c>
      <c r="M5538">
        <v>0</v>
      </c>
    </row>
    <row r="5539" spans="2:13" x14ac:dyDescent="0.2">
      <c r="B5539">
        <v>0</v>
      </c>
      <c r="C5539">
        <v>0</v>
      </c>
      <c r="D5539">
        <v>0</v>
      </c>
      <c r="E5539">
        <v>0</v>
      </c>
      <c r="F5539">
        <v>0</v>
      </c>
      <c r="G5539">
        <v>44444444</v>
      </c>
      <c r="H5539">
        <v>0</v>
      </c>
      <c r="I5539">
        <v>0</v>
      </c>
      <c r="J5539">
        <v>0</v>
      </c>
      <c r="K5539">
        <v>0</v>
      </c>
      <c r="L5539">
        <v>0</v>
      </c>
      <c r="M5539">
        <v>0</v>
      </c>
    </row>
    <row r="5540" spans="2:13" x14ac:dyDescent="0.2">
      <c r="B5540">
        <v>0</v>
      </c>
      <c r="C5540">
        <v>0</v>
      </c>
      <c r="D5540">
        <v>0</v>
      </c>
      <c r="E5540">
        <v>0</v>
      </c>
      <c r="F5540">
        <v>0</v>
      </c>
      <c r="G5540">
        <v>44444444</v>
      </c>
      <c r="H5540">
        <v>0</v>
      </c>
      <c r="I5540">
        <v>0</v>
      </c>
      <c r="J5540">
        <v>0</v>
      </c>
      <c r="K5540">
        <v>0</v>
      </c>
      <c r="L5540">
        <v>0</v>
      </c>
      <c r="M5540">
        <v>0</v>
      </c>
    </row>
    <row r="5541" spans="2:13" x14ac:dyDescent="0.2">
      <c r="B5541">
        <v>0</v>
      </c>
      <c r="C5541">
        <v>0</v>
      </c>
      <c r="D5541">
        <v>0</v>
      </c>
      <c r="E5541">
        <v>0</v>
      </c>
      <c r="F5541">
        <v>0</v>
      </c>
      <c r="G5541">
        <v>44444444</v>
      </c>
      <c r="H5541">
        <v>0</v>
      </c>
      <c r="I5541">
        <v>0</v>
      </c>
      <c r="J5541">
        <v>0</v>
      </c>
      <c r="K5541">
        <v>0</v>
      </c>
      <c r="L5541">
        <v>0</v>
      </c>
      <c r="M5541">
        <v>0</v>
      </c>
    </row>
    <row r="5542" spans="2:13" x14ac:dyDescent="0.2">
      <c r="B5542">
        <v>0</v>
      </c>
      <c r="C5542">
        <v>0</v>
      </c>
      <c r="D5542">
        <v>0</v>
      </c>
      <c r="E5542">
        <v>0</v>
      </c>
      <c r="F5542">
        <v>0</v>
      </c>
      <c r="G5542">
        <v>44444444</v>
      </c>
      <c r="H5542">
        <v>0</v>
      </c>
      <c r="I5542">
        <v>0</v>
      </c>
      <c r="J5542">
        <v>0</v>
      </c>
      <c r="K5542">
        <v>0</v>
      </c>
      <c r="L5542">
        <v>0</v>
      </c>
      <c r="M5542">
        <v>0</v>
      </c>
    </row>
    <row r="5543" spans="2:13" x14ac:dyDescent="0.2">
      <c r="B5543">
        <v>0</v>
      </c>
      <c r="C5543">
        <v>0</v>
      </c>
      <c r="D5543">
        <v>0</v>
      </c>
      <c r="E5543">
        <v>0</v>
      </c>
      <c r="F5543">
        <v>0</v>
      </c>
      <c r="G5543">
        <v>44444444</v>
      </c>
      <c r="H5543">
        <v>0</v>
      </c>
      <c r="I5543">
        <v>0</v>
      </c>
      <c r="J5543">
        <v>0</v>
      </c>
      <c r="K5543">
        <v>0</v>
      </c>
      <c r="L5543">
        <v>0</v>
      </c>
      <c r="M5543">
        <v>0</v>
      </c>
    </row>
    <row r="5544" spans="2:13" x14ac:dyDescent="0.2">
      <c r="B5544">
        <v>0</v>
      </c>
      <c r="C5544">
        <v>0</v>
      </c>
      <c r="D5544">
        <v>0</v>
      </c>
      <c r="E5544">
        <v>0</v>
      </c>
      <c r="F5544">
        <v>0</v>
      </c>
      <c r="G5544">
        <v>44444444</v>
      </c>
      <c r="H5544">
        <v>0</v>
      </c>
      <c r="I5544">
        <v>0</v>
      </c>
      <c r="J5544">
        <v>0</v>
      </c>
      <c r="K5544">
        <v>0</v>
      </c>
      <c r="L5544">
        <v>0</v>
      </c>
      <c r="M5544">
        <v>0</v>
      </c>
    </row>
    <row r="5545" spans="2:13" x14ac:dyDescent="0.2">
      <c r="B5545">
        <v>0</v>
      </c>
      <c r="C5545">
        <v>0</v>
      </c>
      <c r="D5545">
        <v>0</v>
      </c>
      <c r="E5545">
        <v>0</v>
      </c>
      <c r="F5545">
        <v>0</v>
      </c>
      <c r="G5545">
        <v>44444444</v>
      </c>
      <c r="H5545">
        <v>0</v>
      </c>
      <c r="I5545">
        <v>0</v>
      </c>
      <c r="J5545">
        <v>0</v>
      </c>
      <c r="K5545">
        <v>0</v>
      </c>
      <c r="L5545">
        <v>0</v>
      </c>
      <c r="M5545">
        <v>0</v>
      </c>
    </row>
    <row r="5546" spans="2:13" x14ac:dyDescent="0.2">
      <c r="B5546">
        <v>0</v>
      </c>
      <c r="C5546">
        <v>0</v>
      </c>
      <c r="D5546">
        <v>0</v>
      </c>
      <c r="E5546">
        <v>0</v>
      </c>
      <c r="F5546">
        <v>0</v>
      </c>
      <c r="G5546">
        <v>44444444</v>
      </c>
      <c r="H5546">
        <v>0</v>
      </c>
      <c r="I5546">
        <v>0</v>
      </c>
      <c r="J5546">
        <v>0</v>
      </c>
      <c r="K5546">
        <v>0</v>
      </c>
      <c r="L5546">
        <v>0</v>
      </c>
      <c r="M5546">
        <v>0</v>
      </c>
    </row>
    <row r="5547" spans="2:13" x14ac:dyDescent="0.2">
      <c r="B5547">
        <v>0</v>
      </c>
      <c r="C5547">
        <v>0</v>
      </c>
      <c r="D5547">
        <v>0</v>
      </c>
      <c r="E5547">
        <v>0</v>
      </c>
      <c r="F5547">
        <v>0</v>
      </c>
      <c r="G5547">
        <v>44444444</v>
      </c>
      <c r="H5547">
        <v>0</v>
      </c>
      <c r="I5547">
        <v>0</v>
      </c>
      <c r="J5547">
        <v>0</v>
      </c>
      <c r="K5547">
        <v>0</v>
      </c>
      <c r="L5547">
        <v>0</v>
      </c>
      <c r="M5547">
        <v>0</v>
      </c>
    </row>
    <row r="5548" spans="2:13" x14ac:dyDescent="0.2">
      <c r="B5548">
        <v>0</v>
      </c>
      <c r="C5548">
        <v>0</v>
      </c>
      <c r="D5548">
        <v>0</v>
      </c>
      <c r="E5548">
        <v>0</v>
      </c>
      <c r="F5548">
        <v>0</v>
      </c>
      <c r="G5548">
        <v>44444444</v>
      </c>
      <c r="H5548">
        <v>0</v>
      </c>
      <c r="I5548">
        <v>0</v>
      </c>
      <c r="J5548">
        <v>0</v>
      </c>
      <c r="K5548">
        <v>0</v>
      </c>
      <c r="L5548">
        <v>0</v>
      </c>
      <c r="M5548">
        <v>0</v>
      </c>
    </row>
    <row r="5549" spans="2:13" x14ac:dyDescent="0.2">
      <c r="B5549">
        <v>0</v>
      </c>
      <c r="C5549">
        <v>0</v>
      </c>
      <c r="D5549">
        <v>0</v>
      </c>
      <c r="E5549">
        <v>0</v>
      </c>
      <c r="F5549">
        <v>0</v>
      </c>
      <c r="G5549">
        <v>44444444</v>
      </c>
      <c r="H5549">
        <v>0</v>
      </c>
      <c r="I5549">
        <v>0</v>
      </c>
      <c r="J5549">
        <v>0</v>
      </c>
      <c r="K5549">
        <v>0</v>
      </c>
      <c r="L5549">
        <v>0</v>
      </c>
      <c r="M5549">
        <v>0</v>
      </c>
    </row>
    <row r="5550" spans="2:13" x14ac:dyDescent="0.2">
      <c r="B5550">
        <v>0</v>
      </c>
      <c r="C5550">
        <v>0</v>
      </c>
      <c r="D5550">
        <v>0</v>
      </c>
      <c r="E5550">
        <v>0</v>
      </c>
      <c r="F5550">
        <v>0</v>
      </c>
      <c r="G5550">
        <v>44444444</v>
      </c>
      <c r="H5550">
        <v>0</v>
      </c>
      <c r="I5550">
        <v>0</v>
      </c>
      <c r="J5550">
        <v>0</v>
      </c>
      <c r="K5550">
        <v>0</v>
      </c>
      <c r="L5550">
        <v>0</v>
      </c>
      <c r="M5550">
        <v>0</v>
      </c>
    </row>
    <row r="5551" spans="2:13" x14ac:dyDescent="0.2">
      <c r="B5551">
        <v>0</v>
      </c>
      <c r="C5551">
        <v>0</v>
      </c>
      <c r="D5551">
        <v>0</v>
      </c>
      <c r="E5551">
        <v>0</v>
      </c>
      <c r="F5551">
        <v>0</v>
      </c>
      <c r="G5551">
        <v>44444444</v>
      </c>
      <c r="H5551">
        <v>0</v>
      </c>
      <c r="I5551">
        <v>0</v>
      </c>
      <c r="J5551">
        <v>0</v>
      </c>
      <c r="K5551">
        <v>0</v>
      </c>
      <c r="L5551">
        <v>0</v>
      </c>
      <c r="M5551">
        <v>0</v>
      </c>
    </row>
    <row r="5552" spans="2:13" x14ac:dyDescent="0.2">
      <c r="B5552">
        <v>0</v>
      </c>
      <c r="C5552">
        <v>0</v>
      </c>
      <c r="D5552">
        <v>0</v>
      </c>
      <c r="E5552">
        <v>0</v>
      </c>
      <c r="F5552">
        <v>0</v>
      </c>
      <c r="G5552">
        <v>44444444</v>
      </c>
      <c r="H5552">
        <v>0</v>
      </c>
      <c r="I5552">
        <v>0</v>
      </c>
      <c r="J5552">
        <v>0</v>
      </c>
      <c r="K5552">
        <v>0</v>
      </c>
      <c r="L5552">
        <v>0</v>
      </c>
      <c r="M5552">
        <v>0</v>
      </c>
    </row>
    <row r="5553" spans="2:13" x14ac:dyDescent="0.2">
      <c r="B5553">
        <v>0</v>
      </c>
      <c r="C5553">
        <v>0</v>
      </c>
      <c r="D5553">
        <v>0</v>
      </c>
      <c r="E5553">
        <v>0</v>
      </c>
      <c r="F5553">
        <v>0</v>
      </c>
      <c r="G5553">
        <v>44444444</v>
      </c>
      <c r="H5553">
        <v>0</v>
      </c>
      <c r="I5553">
        <v>0</v>
      </c>
      <c r="J5553">
        <v>0</v>
      </c>
      <c r="K5553">
        <v>0</v>
      </c>
      <c r="L5553">
        <v>0</v>
      </c>
      <c r="M5553">
        <v>0</v>
      </c>
    </row>
    <row r="5554" spans="2:13" x14ac:dyDescent="0.2">
      <c r="B5554">
        <v>0</v>
      </c>
      <c r="C5554">
        <v>0</v>
      </c>
      <c r="D5554">
        <v>0</v>
      </c>
      <c r="E5554">
        <v>0</v>
      </c>
      <c r="F5554">
        <v>0</v>
      </c>
      <c r="G5554">
        <v>44444444</v>
      </c>
      <c r="H5554">
        <v>0</v>
      </c>
      <c r="I5554">
        <v>0</v>
      </c>
      <c r="J5554">
        <v>0</v>
      </c>
      <c r="K5554">
        <v>0</v>
      </c>
      <c r="L5554">
        <v>0</v>
      </c>
      <c r="M5554">
        <v>0</v>
      </c>
    </row>
    <row r="5555" spans="2:13" x14ac:dyDescent="0.2">
      <c r="B5555">
        <v>0</v>
      </c>
      <c r="C5555">
        <v>0</v>
      </c>
      <c r="D5555">
        <v>0</v>
      </c>
      <c r="E5555">
        <v>0</v>
      </c>
      <c r="F5555">
        <v>0</v>
      </c>
      <c r="G5555">
        <v>44444444</v>
      </c>
      <c r="H5555">
        <v>0</v>
      </c>
      <c r="I5555">
        <v>0</v>
      </c>
      <c r="J5555">
        <v>0</v>
      </c>
      <c r="K5555">
        <v>0</v>
      </c>
      <c r="L5555">
        <v>0</v>
      </c>
      <c r="M5555">
        <v>0</v>
      </c>
    </row>
    <row r="5556" spans="2:13" x14ac:dyDescent="0.2">
      <c r="B5556">
        <v>0</v>
      </c>
      <c r="C5556">
        <v>0</v>
      </c>
      <c r="D5556">
        <v>0</v>
      </c>
      <c r="E5556">
        <v>0</v>
      </c>
      <c r="F5556">
        <v>0</v>
      </c>
      <c r="G5556">
        <v>44444444</v>
      </c>
      <c r="H5556">
        <v>0</v>
      </c>
      <c r="I5556">
        <v>0</v>
      </c>
      <c r="J5556">
        <v>0</v>
      </c>
      <c r="K5556">
        <v>0</v>
      </c>
      <c r="L5556">
        <v>0</v>
      </c>
      <c r="M5556">
        <v>0</v>
      </c>
    </row>
    <row r="5557" spans="2:13" x14ac:dyDescent="0.2">
      <c r="B5557">
        <v>0</v>
      </c>
      <c r="C5557">
        <v>0</v>
      </c>
      <c r="D5557">
        <v>0</v>
      </c>
      <c r="E5557">
        <v>0</v>
      </c>
      <c r="F5557">
        <v>0</v>
      </c>
      <c r="G5557">
        <v>44444444</v>
      </c>
      <c r="H5557">
        <v>0</v>
      </c>
      <c r="I5557">
        <v>0</v>
      </c>
      <c r="J5557">
        <v>0</v>
      </c>
      <c r="K5557">
        <v>0</v>
      </c>
      <c r="L5557">
        <v>0</v>
      </c>
      <c r="M5557">
        <v>0</v>
      </c>
    </row>
    <row r="5558" spans="2:13" x14ac:dyDescent="0.2">
      <c r="B5558">
        <v>0</v>
      </c>
      <c r="C5558">
        <v>0</v>
      </c>
      <c r="D5558">
        <v>0</v>
      </c>
      <c r="E5558">
        <v>0</v>
      </c>
      <c r="F5558">
        <v>0</v>
      </c>
      <c r="G5558">
        <v>44444444</v>
      </c>
      <c r="H5558">
        <v>0</v>
      </c>
      <c r="I5558">
        <v>0</v>
      </c>
      <c r="J5558">
        <v>0</v>
      </c>
      <c r="K5558">
        <v>0</v>
      </c>
      <c r="L5558">
        <v>0</v>
      </c>
      <c r="M5558">
        <v>0</v>
      </c>
    </row>
    <row r="5559" spans="2:13" x14ac:dyDescent="0.2">
      <c r="B5559">
        <v>0</v>
      </c>
      <c r="C5559">
        <v>0</v>
      </c>
      <c r="D5559">
        <v>0</v>
      </c>
      <c r="E5559">
        <v>0</v>
      </c>
      <c r="F5559">
        <v>0</v>
      </c>
      <c r="G5559">
        <v>44444444</v>
      </c>
      <c r="H5559">
        <v>0</v>
      </c>
      <c r="I5559">
        <v>0</v>
      </c>
      <c r="J5559">
        <v>0</v>
      </c>
      <c r="K5559">
        <v>0</v>
      </c>
      <c r="L5559">
        <v>0</v>
      </c>
      <c r="M5559">
        <v>0</v>
      </c>
    </row>
    <row r="5560" spans="2:13" x14ac:dyDescent="0.2">
      <c r="B5560">
        <v>0</v>
      </c>
      <c r="C5560">
        <v>0</v>
      </c>
      <c r="D5560">
        <v>0</v>
      </c>
      <c r="E5560">
        <v>0</v>
      </c>
      <c r="F5560">
        <v>0</v>
      </c>
      <c r="G5560">
        <v>44444444</v>
      </c>
      <c r="H5560">
        <v>0</v>
      </c>
      <c r="I5560">
        <v>0</v>
      </c>
      <c r="J5560">
        <v>0</v>
      </c>
      <c r="K5560">
        <v>0</v>
      </c>
      <c r="L5560">
        <v>0</v>
      </c>
      <c r="M5560">
        <v>0</v>
      </c>
    </row>
    <row r="5561" spans="2:13" x14ac:dyDescent="0.2">
      <c r="B5561">
        <v>0</v>
      </c>
      <c r="C5561">
        <v>0</v>
      </c>
      <c r="D5561">
        <v>0</v>
      </c>
      <c r="E5561">
        <v>0</v>
      </c>
      <c r="F5561">
        <v>0</v>
      </c>
      <c r="G5561">
        <v>44444444</v>
      </c>
      <c r="H5561">
        <v>0</v>
      </c>
      <c r="I5561">
        <v>0</v>
      </c>
      <c r="J5561">
        <v>0</v>
      </c>
      <c r="K5561">
        <v>0</v>
      </c>
      <c r="L5561">
        <v>0</v>
      </c>
      <c r="M5561">
        <v>0</v>
      </c>
    </row>
    <row r="5562" spans="2:13" x14ac:dyDescent="0.2">
      <c r="B5562">
        <v>0</v>
      </c>
      <c r="C5562">
        <v>0</v>
      </c>
      <c r="D5562">
        <v>0</v>
      </c>
      <c r="E5562">
        <v>0</v>
      </c>
      <c r="F5562">
        <v>0</v>
      </c>
      <c r="G5562">
        <v>44444444</v>
      </c>
      <c r="H5562">
        <v>0</v>
      </c>
      <c r="I5562">
        <v>0</v>
      </c>
      <c r="J5562">
        <v>0</v>
      </c>
      <c r="K5562">
        <v>0</v>
      </c>
      <c r="L5562">
        <v>0</v>
      </c>
      <c r="M5562">
        <v>0</v>
      </c>
    </row>
    <row r="5563" spans="2:13" x14ac:dyDescent="0.2">
      <c r="B5563">
        <v>0</v>
      </c>
      <c r="C5563">
        <v>0</v>
      </c>
      <c r="D5563">
        <v>0</v>
      </c>
      <c r="E5563">
        <v>0</v>
      </c>
      <c r="F5563">
        <v>0</v>
      </c>
      <c r="G5563">
        <v>44444444</v>
      </c>
      <c r="H5563">
        <v>0</v>
      </c>
      <c r="I5563">
        <v>0</v>
      </c>
      <c r="J5563">
        <v>0</v>
      </c>
      <c r="K5563">
        <v>0</v>
      </c>
      <c r="L5563">
        <v>0</v>
      </c>
      <c r="M5563">
        <v>0</v>
      </c>
    </row>
    <row r="5564" spans="2:13" x14ac:dyDescent="0.2">
      <c r="B5564">
        <v>0</v>
      </c>
      <c r="C5564">
        <v>0</v>
      </c>
      <c r="D5564">
        <v>0</v>
      </c>
      <c r="E5564">
        <v>0</v>
      </c>
      <c r="F5564">
        <v>0</v>
      </c>
      <c r="G5564">
        <v>44444444</v>
      </c>
      <c r="H5564">
        <v>0</v>
      </c>
      <c r="I5564">
        <v>0</v>
      </c>
      <c r="J5564">
        <v>0</v>
      </c>
      <c r="K5564">
        <v>0</v>
      </c>
      <c r="L5564">
        <v>0</v>
      </c>
      <c r="M5564">
        <v>0</v>
      </c>
    </row>
    <row r="5565" spans="2:13" x14ac:dyDescent="0.2">
      <c r="B5565">
        <v>0</v>
      </c>
      <c r="C5565">
        <v>0</v>
      </c>
      <c r="D5565">
        <v>0</v>
      </c>
      <c r="E5565">
        <v>0</v>
      </c>
      <c r="F5565">
        <v>0</v>
      </c>
      <c r="G5565">
        <v>44444444</v>
      </c>
      <c r="H5565">
        <v>0</v>
      </c>
      <c r="I5565">
        <v>0</v>
      </c>
      <c r="J5565">
        <v>0</v>
      </c>
      <c r="K5565">
        <v>0</v>
      </c>
      <c r="L5565">
        <v>0</v>
      </c>
      <c r="M5565">
        <v>0</v>
      </c>
    </row>
    <row r="5566" spans="2:13" x14ac:dyDescent="0.2">
      <c r="B5566">
        <v>0</v>
      </c>
      <c r="C5566">
        <v>0</v>
      </c>
      <c r="D5566">
        <v>0</v>
      </c>
      <c r="E5566">
        <v>0</v>
      </c>
      <c r="F5566">
        <v>0</v>
      </c>
      <c r="G5566">
        <v>44444444</v>
      </c>
      <c r="H5566">
        <v>0</v>
      </c>
      <c r="I5566">
        <v>0</v>
      </c>
      <c r="J5566">
        <v>0</v>
      </c>
      <c r="K5566">
        <v>0</v>
      </c>
      <c r="L5566">
        <v>0</v>
      </c>
      <c r="M5566">
        <v>0</v>
      </c>
    </row>
    <row r="5567" spans="2:13" x14ac:dyDescent="0.2">
      <c r="B5567">
        <v>0</v>
      </c>
      <c r="C5567">
        <v>0</v>
      </c>
      <c r="D5567">
        <v>0</v>
      </c>
      <c r="E5567">
        <v>0</v>
      </c>
      <c r="F5567">
        <v>0</v>
      </c>
      <c r="G5567">
        <v>44444444</v>
      </c>
      <c r="H5567">
        <v>0</v>
      </c>
      <c r="I5567">
        <v>0</v>
      </c>
      <c r="J5567">
        <v>0</v>
      </c>
      <c r="K5567">
        <v>0</v>
      </c>
      <c r="L5567">
        <v>0</v>
      </c>
      <c r="M5567">
        <v>0</v>
      </c>
    </row>
    <row r="5568" spans="2:13" x14ac:dyDescent="0.2">
      <c r="B5568">
        <v>0</v>
      </c>
      <c r="C5568">
        <v>0</v>
      </c>
      <c r="D5568">
        <v>0</v>
      </c>
      <c r="E5568">
        <v>0</v>
      </c>
      <c r="F5568">
        <v>0</v>
      </c>
      <c r="G5568">
        <v>44444444</v>
      </c>
      <c r="H5568">
        <v>0</v>
      </c>
      <c r="I5568">
        <v>0</v>
      </c>
      <c r="J5568">
        <v>0</v>
      </c>
      <c r="K5568">
        <v>0</v>
      </c>
      <c r="L5568">
        <v>0</v>
      </c>
      <c r="M5568">
        <v>0</v>
      </c>
    </row>
    <row r="5569" spans="2:13" x14ac:dyDescent="0.2">
      <c r="B5569">
        <v>0</v>
      </c>
      <c r="C5569">
        <v>0</v>
      </c>
      <c r="D5569">
        <v>0</v>
      </c>
      <c r="E5569">
        <v>0</v>
      </c>
      <c r="F5569">
        <v>0</v>
      </c>
      <c r="G5569">
        <v>44444444</v>
      </c>
      <c r="H5569">
        <v>0</v>
      </c>
      <c r="I5569">
        <v>0</v>
      </c>
      <c r="J5569">
        <v>0</v>
      </c>
      <c r="K5569">
        <v>0</v>
      </c>
      <c r="L5569">
        <v>0</v>
      </c>
      <c r="M5569">
        <v>0</v>
      </c>
    </row>
    <row r="5570" spans="2:13" x14ac:dyDescent="0.2">
      <c r="B5570">
        <v>0</v>
      </c>
      <c r="C5570">
        <v>0</v>
      </c>
      <c r="D5570">
        <v>0</v>
      </c>
      <c r="E5570">
        <v>0</v>
      </c>
      <c r="F5570">
        <v>0</v>
      </c>
      <c r="G5570">
        <v>44444444</v>
      </c>
      <c r="H5570">
        <v>0</v>
      </c>
      <c r="I5570">
        <v>0</v>
      </c>
      <c r="J5570">
        <v>0</v>
      </c>
      <c r="K5570">
        <v>0</v>
      </c>
      <c r="L5570">
        <v>0</v>
      </c>
      <c r="M5570">
        <v>0</v>
      </c>
    </row>
    <row r="5571" spans="2:13" x14ac:dyDescent="0.2">
      <c r="B5571">
        <v>0</v>
      </c>
      <c r="C5571">
        <v>0</v>
      </c>
      <c r="D5571">
        <v>0</v>
      </c>
      <c r="E5571">
        <v>0</v>
      </c>
      <c r="F5571">
        <v>0</v>
      </c>
      <c r="G5571">
        <v>44444444</v>
      </c>
      <c r="H5571">
        <v>0</v>
      </c>
      <c r="I5571">
        <v>0</v>
      </c>
      <c r="J5571">
        <v>0</v>
      </c>
      <c r="K5571">
        <v>0</v>
      </c>
      <c r="L5571">
        <v>0</v>
      </c>
      <c r="M5571">
        <v>0</v>
      </c>
    </row>
    <row r="5572" spans="2:13" x14ac:dyDescent="0.2">
      <c r="B5572">
        <v>0</v>
      </c>
      <c r="C5572">
        <v>0</v>
      </c>
      <c r="D5572">
        <v>0</v>
      </c>
      <c r="E5572">
        <v>0</v>
      </c>
      <c r="F5572">
        <v>0</v>
      </c>
      <c r="G5572">
        <v>44444444</v>
      </c>
      <c r="H5572">
        <v>0</v>
      </c>
      <c r="I5572">
        <v>0</v>
      </c>
      <c r="J5572">
        <v>0</v>
      </c>
      <c r="K5572">
        <v>0</v>
      </c>
      <c r="L5572">
        <v>0</v>
      </c>
      <c r="M5572">
        <v>0</v>
      </c>
    </row>
    <row r="5573" spans="2:13" x14ac:dyDescent="0.2">
      <c r="B5573">
        <v>0</v>
      </c>
      <c r="C5573">
        <v>0</v>
      </c>
      <c r="D5573">
        <v>0</v>
      </c>
      <c r="E5573">
        <v>0</v>
      </c>
      <c r="F5573">
        <v>0</v>
      </c>
      <c r="G5573">
        <v>44444444</v>
      </c>
      <c r="H5573">
        <v>0</v>
      </c>
      <c r="I5573">
        <v>0</v>
      </c>
      <c r="J5573">
        <v>0</v>
      </c>
      <c r="K5573">
        <v>0</v>
      </c>
      <c r="L5573">
        <v>0</v>
      </c>
      <c r="M5573">
        <v>0</v>
      </c>
    </row>
    <row r="5574" spans="2:13" x14ac:dyDescent="0.2">
      <c r="B5574">
        <v>0</v>
      </c>
      <c r="C5574">
        <v>0</v>
      </c>
      <c r="D5574">
        <v>0</v>
      </c>
      <c r="E5574">
        <v>0</v>
      </c>
      <c r="F5574">
        <v>0</v>
      </c>
      <c r="G5574">
        <v>44444444</v>
      </c>
      <c r="H5574">
        <v>0</v>
      </c>
      <c r="I5574">
        <v>0</v>
      </c>
      <c r="J5574">
        <v>0</v>
      </c>
      <c r="K5574">
        <v>0</v>
      </c>
      <c r="L5574">
        <v>0</v>
      </c>
      <c r="M5574">
        <v>0</v>
      </c>
    </row>
    <row r="5575" spans="2:13" x14ac:dyDescent="0.2">
      <c r="B5575">
        <v>0</v>
      </c>
      <c r="C5575">
        <v>0</v>
      </c>
      <c r="D5575">
        <v>0</v>
      </c>
      <c r="E5575">
        <v>0</v>
      </c>
      <c r="F5575">
        <v>0</v>
      </c>
      <c r="G5575">
        <v>44444444</v>
      </c>
      <c r="H5575">
        <v>0</v>
      </c>
      <c r="I5575">
        <v>0</v>
      </c>
      <c r="J5575">
        <v>0</v>
      </c>
      <c r="K5575">
        <v>0</v>
      </c>
      <c r="L5575">
        <v>0</v>
      </c>
      <c r="M5575">
        <v>0</v>
      </c>
    </row>
    <row r="5576" spans="2:13" x14ac:dyDescent="0.2">
      <c r="B5576">
        <v>0</v>
      </c>
      <c r="C5576">
        <v>0</v>
      </c>
      <c r="D5576">
        <v>0</v>
      </c>
      <c r="E5576">
        <v>0</v>
      </c>
      <c r="F5576">
        <v>0</v>
      </c>
      <c r="G5576">
        <v>44444444</v>
      </c>
      <c r="H5576">
        <v>0</v>
      </c>
      <c r="I5576">
        <v>0</v>
      </c>
      <c r="J5576">
        <v>0</v>
      </c>
      <c r="K5576">
        <v>0</v>
      </c>
      <c r="L5576">
        <v>0</v>
      </c>
      <c r="M5576">
        <v>0</v>
      </c>
    </row>
    <row r="5577" spans="2:13" x14ac:dyDescent="0.2">
      <c r="B5577">
        <v>0</v>
      </c>
      <c r="C5577">
        <v>0</v>
      </c>
      <c r="D5577">
        <v>0</v>
      </c>
      <c r="E5577">
        <v>0</v>
      </c>
      <c r="F5577">
        <v>0</v>
      </c>
      <c r="G5577">
        <v>44444444</v>
      </c>
      <c r="H5577">
        <v>0</v>
      </c>
      <c r="I5577">
        <v>0</v>
      </c>
      <c r="J5577">
        <v>0</v>
      </c>
      <c r="K5577">
        <v>0</v>
      </c>
      <c r="L5577">
        <v>0</v>
      </c>
      <c r="M5577">
        <v>0</v>
      </c>
    </row>
    <row r="5578" spans="2:13" x14ac:dyDescent="0.2">
      <c r="B5578">
        <v>0</v>
      </c>
      <c r="C5578">
        <v>0</v>
      </c>
      <c r="D5578">
        <v>0</v>
      </c>
      <c r="E5578">
        <v>0</v>
      </c>
      <c r="F5578">
        <v>0</v>
      </c>
      <c r="G5578">
        <v>44444444</v>
      </c>
      <c r="H5578">
        <v>0</v>
      </c>
      <c r="I5578">
        <v>0</v>
      </c>
      <c r="J5578">
        <v>0</v>
      </c>
      <c r="K5578">
        <v>0</v>
      </c>
      <c r="L5578">
        <v>0</v>
      </c>
      <c r="M5578">
        <v>0</v>
      </c>
    </row>
    <row r="5579" spans="2:13" x14ac:dyDescent="0.2">
      <c r="B5579">
        <v>0</v>
      </c>
      <c r="C5579">
        <v>0</v>
      </c>
      <c r="D5579">
        <v>0</v>
      </c>
      <c r="E5579">
        <v>0</v>
      </c>
      <c r="F5579">
        <v>0</v>
      </c>
      <c r="G5579">
        <v>44444444</v>
      </c>
      <c r="H5579">
        <v>0</v>
      </c>
      <c r="I5579">
        <v>0</v>
      </c>
      <c r="J5579">
        <v>0</v>
      </c>
      <c r="K5579">
        <v>0</v>
      </c>
      <c r="L5579">
        <v>0</v>
      </c>
      <c r="M5579">
        <v>0</v>
      </c>
    </row>
    <row r="5580" spans="2:13" x14ac:dyDescent="0.2">
      <c r="B5580">
        <v>0</v>
      </c>
      <c r="C5580">
        <v>0</v>
      </c>
      <c r="D5580">
        <v>0</v>
      </c>
      <c r="E5580">
        <v>0</v>
      </c>
      <c r="F5580">
        <v>0</v>
      </c>
      <c r="G5580">
        <v>44444444</v>
      </c>
      <c r="H5580">
        <v>0</v>
      </c>
      <c r="I5580">
        <v>0</v>
      </c>
      <c r="J5580">
        <v>0</v>
      </c>
      <c r="K5580">
        <v>0</v>
      </c>
      <c r="L5580">
        <v>0</v>
      </c>
      <c r="M5580">
        <v>0</v>
      </c>
    </row>
    <row r="5581" spans="2:13" x14ac:dyDescent="0.2">
      <c r="B5581">
        <v>0</v>
      </c>
      <c r="C5581">
        <v>0</v>
      </c>
      <c r="D5581">
        <v>0</v>
      </c>
      <c r="E5581">
        <v>0</v>
      </c>
      <c r="F5581">
        <v>0</v>
      </c>
      <c r="G5581">
        <v>44444444</v>
      </c>
      <c r="H5581">
        <v>0</v>
      </c>
      <c r="I5581">
        <v>0</v>
      </c>
      <c r="J5581">
        <v>0</v>
      </c>
      <c r="K5581">
        <v>0</v>
      </c>
      <c r="L5581">
        <v>0</v>
      </c>
      <c r="M5581">
        <v>0</v>
      </c>
    </row>
    <row r="5582" spans="2:13" x14ac:dyDescent="0.2">
      <c r="B5582">
        <v>0</v>
      </c>
      <c r="C5582">
        <v>0</v>
      </c>
      <c r="D5582">
        <v>0</v>
      </c>
      <c r="E5582">
        <v>0</v>
      </c>
      <c r="F5582">
        <v>0</v>
      </c>
      <c r="G5582">
        <v>44444444</v>
      </c>
      <c r="H5582">
        <v>0</v>
      </c>
      <c r="I5582">
        <v>0</v>
      </c>
      <c r="J5582">
        <v>0</v>
      </c>
      <c r="K5582">
        <v>0</v>
      </c>
      <c r="L5582">
        <v>0</v>
      </c>
      <c r="M5582">
        <v>0</v>
      </c>
    </row>
    <row r="5583" spans="2:13" x14ac:dyDescent="0.2">
      <c r="B5583">
        <v>0</v>
      </c>
      <c r="C5583">
        <v>0</v>
      </c>
      <c r="D5583">
        <v>0</v>
      </c>
      <c r="E5583">
        <v>0</v>
      </c>
      <c r="F5583">
        <v>0</v>
      </c>
      <c r="G5583">
        <v>44444444</v>
      </c>
      <c r="H5583">
        <v>0</v>
      </c>
      <c r="I5583">
        <v>0</v>
      </c>
      <c r="J5583">
        <v>0</v>
      </c>
      <c r="K5583">
        <v>0</v>
      </c>
      <c r="L5583">
        <v>0</v>
      </c>
      <c r="M5583">
        <v>0</v>
      </c>
    </row>
    <row r="5584" spans="2:13" x14ac:dyDescent="0.2">
      <c r="B5584">
        <v>0</v>
      </c>
      <c r="C5584">
        <v>0</v>
      </c>
      <c r="D5584">
        <v>0</v>
      </c>
      <c r="E5584">
        <v>0</v>
      </c>
      <c r="F5584">
        <v>0</v>
      </c>
      <c r="G5584">
        <v>44444444</v>
      </c>
      <c r="H5584">
        <v>0</v>
      </c>
      <c r="I5584">
        <v>0</v>
      </c>
      <c r="J5584">
        <v>0</v>
      </c>
      <c r="K5584">
        <v>0</v>
      </c>
      <c r="L5584">
        <v>0</v>
      </c>
      <c r="M5584">
        <v>0</v>
      </c>
    </row>
    <row r="5585" spans="2:13" x14ac:dyDescent="0.2">
      <c r="B5585">
        <v>0</v>
      </c>
      <c r="C5585">
        <v>0</v>
      </c>
      <c r="D5585">
        <v>0</v>
      </c>
      <c r="E5585">
        <v>0</v>
      </c>
      <c r="F5585">
        <v>0</v>
      </c>
      <c r="G5585">
        <v>44444444</v>
      </c>
      <c r="H5585">
        <v>0</v>
      </c>
      <c r="I5585">
        <v>0</v>
      </c>
      <c r="J5585">
        <v>0</v>
      </c>
      <c r="K5585">
        <v>0</v>
      </c>
      <c r="L5585">
        <v>0</v>
      </c>
      <c r="M5585">
        <v>0</v>
      </c>
    </row>
    <row r="5586" spans="2:13" x14ac:dyDescent="0.2">
      <c r="B5586">
        <v>0</v>
      </c>
      <c r="C5586">
        <v>0</v>
      </c>
      <c r="D5586">
        <v>0</v>
      </c>
      <c r="E5586">
        <v>0</v>
      </c>
      <c r="F5586">
        <v>0</v>
      </c>
      <c r="G5586">
        <v>44444444</v>
      </c>
      <c r="H5586">
        <v>0</v>
      </c>
      <c r="I5586">
        <v>0</v>
      </c>
      <c r="J5586">
        <v>0</v>
      </c>
      <c r="K5586">
        <v>0</v>
      </c>
      <c r="L5586">
        <v>0</v>
      </c>
      <c r="M5586">
        <v>0</v>
      </c>
    </row>
    <row r="5587" spans="2:13" x14ac:dyDescent="0.2">
      <c r="B5587">
        <v>0</v>
      </c>
      <c r="C5587">
        <v>0</v>
      </c>
      <c r="D5587">
        <v>0</v>
      </c>
      <c r="E5587">
        <v>0</v>
      </c>
      <c r="F5587">
        <v>0</v>
      </c>
      <c r="G5587">
        <v>44444444</v>
      </c>
      <c r="H5587">
        <v>0</v>
      </c>
      <c r="I5587">
        <v>0</v>
      </c>
      <c r="J5587">
        <v>0</v>
      </c>
      <c r="K5587">
        <v>0</v>
      </c>
      <c r="L5587">
        <v>0</v>
      </c>
      <c r="M5587">
        <v>0</v>
      </c>
    </row>
    <row r="5588" spans="2:13" x14ac:dyDescent="0.2">
      <c r="B5588">
        <v>0</v>
      </c>
      <c r="C5588">
        <v>0</v>
      </c>
      <c r="D5588">
        <v>0</v>
      </c>
      <c r="E5588">
        <v>0</v>
      </c>
      <c r="F5588">
        <v>0</v>
      </c>
      <c r="G5588">
        <v>44444444</v>
      </c>
      <c r="H5588">
        <v>0</v>
      </c>
      <c r="I5588">
        <v>0</v>
      </c>
      <c r="J5588">
        <v>0</v>
      </c>
      <c r="K5588">
        <v>0</v>
      </c>
      <c r="L5588">
        <v>0</v>
      </c>
      <c r="M5588">
        <v>0</v>
      </c>
    </row>
    <row r="5589" spans="2:13" x14ac:dyDescent="0.2">
      <c r="B5589">
        <v>0</v>
      </c>
      <c r="C5589">
        <v>0</v>
      </c>
      <c r="D5589">
        <v>0</v>
      </c>
      <c r="E5589">
        <v>0</v>
      </c>
      <c r="F5589">
        <v>0</v>
      </c>
      <c r="G5589">
        <v>44444444</v>
      </c>
      <c r="H5589">
        <v>0</v>
      </c>
      <c r="I5589">
        <v>0</v>
      </c>
      <c r="J5589">
        <v>0</v>
      </c>
      <c r="K5589">
        <v>0</v>
      </c>
      <c r="L5589">
        <v>0</v>
      </c>
      <c r="M5589">
        <v>0</v>
      </c>
    </row>
    <row r="5590" spans="2:13" x14ac:dyDescent="0.2">
      <c r="B5590">
        <v>0</v>
      </c>
      <c r="C5590">
        <v>0</v>
      </c>
      <c r="D5590">
        <v>0</v>
      </c>
      <c r="E5590">
        <v>0</v>
      </c>
      <c r="F5590">
        <v>0</v>
      </c>
      <c r="G5590">
        <v>44444444</v>
      </c>
      <c r="H5590">
        <v>0</v>
      </c>
      <c r="I5590">
        <v>0</v>
      </c>
      <c r="J5590">
        <v>0</v>
      </c>
      <c r="K5590">
        <v>0</v>
      </c>
      <c r="L5590">
        <v>0</v>
      </c>
      <c r="M5590">
        <v>0</v>
      </c>
    </row>
    <row r="5591" spans="2:13" x14ac:dyDescent="0.2">
      <c r="B5591">
        <v>0</v>
      </c>
      <c r="C5591">
        <v>0</v>
      </c>
      <c r="D5591">
        <v>0</v>
      </c>
      <c r="E5591">
        <v>0</v>
      </c>
      <c r="F5591">
        <v>0</v>
      </c>
      <c r="G5591">
        <v>44444444</v>
      </c>
      <c r="H5591">
        <v>0</v>
      </c>
      <c r="I5591">
        <v>0</v>
      </c>
      <c r="J5591">
        <v>0</v>
      </c>
      <c r="K5591">
        <v>0</v>
      </c>
      <c r="L5591">
        <v>0</v>
      </c>
      <c r="M5591">
        <v>0</v>
      </c>
    </row>
    <row r="5592" spans="2:13" x14ac:dyDescent="0.2">
      <c r="B5592">
        <v>0</v>
      </c>
      <c r="C5592">
        <v>0</v>
      </c>
      <c r="D5592">
        <v>0</v>
      </c>
      <c r="E5592">
        <v>0</v>
      </c>
      <c r="F5592">
        <v>0</v>
      </c>
      <c r="G5592">
        <v>44444444</v>
      </c>
      <c r="H5592">
        <v>0</v>
      </c>
      <c r="I5592">
        <v>0</v>
      </c>
      <c r="J5592">
        <v>0</v>
      </c>
      <c r="K5592">
        <v>0</v>
      </c>
      <c r="L5592">
        <v>0</v>
      </c>
      <c r="M5592">
        <v>0</v>
      </c>
    </row>
    <row r="5593" spans="2:13" x14ac:dyDescent="0.2">
      <c r="B5593">
        <v>0</v>
      </c>
      <c r="C5593">
        <v>0</v>
      </c>
      <c r="D5593">
        <v>0</v>
      </c>
      <c r="E5593">
        <v>0</v>
      </c>
      <c r="F5593">
        <v>0</v>
      </c>
      <c r="G5593">
        <v>44444444</v>
      </c>
      <c r="H5593">
        <v>0</v>
      </c>
      <c r="I5593">
        <v>0</v>
      </c>
      <c r="J5593">
        <v>0</v>
      </c>
      <c r="K5593">
        <v>0</v>
      </c>
      <c r="L5593">
        <v>0</v>
      </c>
      <c r="M5593">
        <v>0</v>
      </c>
    </row>
    <row r="5594" spans="2:13" x14ac:dyDescent="0.2">
      <c r="B5594">
        <v>0</v>
      </c>
      <c r="C5594">
        <v>0</v>
      </c>
      <c r="D5594">
        <v>0</v>
      </c>
      <c r="E5594">
        <v>0</v>
      </c>
      <c r="F5594">
        <v>0</v>
      </c>
      <c r="G5594">
        <v>44444444</v>
      </c>
      <c r="H5594">
        <v>0</v>
      </c>
      <c r="I5594">
        <v>0</v>
      </c>
      <c r="J5594">
        <v>0</v>
      </c>
      <c r="K5594">
        <v>0</v>
      </c>
      <c r="L5594">
        <v>0</v>
      </c>
      <c r="M5594">
        <v>0</v>
      </c>
    </row>
    <row r="5595" spans="2:13" x14ac:dyDescent="0.2">
      <c r="B5595">
        <v>0</v>
      </c>
      <c r="C5595">
        <v>0</v>
      </c>
      <c r="D5595">
        <v>0</v>
      </c>
      <c r="E5595">
        <v>0</v>
      </c>
      <c r="F5595">
        <v>0</v>
      </c>
      <c r="G5595">
        <v>44444444</v>
      </c>
      <c r="H5595">
        <v>0</v>
      </c>
      <c r="I5595">
        <v>0</v>
      </c>
      <c r="J5595">
        <v>0</v>
      </c>
      <c r="K5595">
        <v>0</v>
      </c>
      <c r="L5595">
        <v>0</v>
      </c>
      <c r="M5595">
        <v>0</v>
      </c>
    </row>
    <row r="5596" spans="2:13" x14ac:dyDescent="0.2">
      <c r="B5596">
        <v>0</v>
      </c>
      <c r="C5596">
        <v>0</v>
      </c>
      <c r="D5596">
        <v>0</v>
      </c>
      <c r="E5596">
        <v>0</v>
      </c>
      <c r="F5596">
        <v>0</v>
      </c>
      <c r="G5596">
        <v>44444444</v>
      </c>
      <c r="H5596">
        <v>0</v>
      </c>
      <c r="I5596">
        <v>0</v>
      </c>
      <c r="J5596">
        <v>0</v>
      </c>
      <c r="K5596">
        <v>0</v>
      </c>
      <c r="L5596">
        <v>0</v>
      </c>
      <c r="M5596">
        <v>0</v>
      </c>
    </row>
    <row r="5597" spans="2:13" x14ac:dyDescent="0.2">
      <c r="B5597">
        <v>0</v>
      </c>
      <c r="C5597">
        <v>0</v>
      </c>
      <c r="D5597">
        <v>0</v>
      </c>
      <c r="E5597">
        <v>0</v>
      </c>
      <c r="F5597">
        <v>0</v>
      </c>
      <c r="G5597">
        <v>44444444</v>
      </c>
      <c r="H5597">
        <v>0</v>
      </c>
      <c r="I5597">
        <v>0</v>
      </c>
      <c r="J5597">
        <v>0</v>
      </c>
      <c r="K5597">
        <v>0</v>
      </c>
      <c r="L5597">
        <v>0</v>
      </c>
      <c r="M5597">
        <v>0</v>
      </c>
    </row>
    <row r="5598" spans="2:13" x14ac:dyDescent="0.2">
      <c r="B5598">
        <v>0</v>
      </c>
      <c r="C5598">
        <v>0</v>
      </c>
      <c r="D5598">
        <v>0</v>
      </c>
      <c r="E5598">
        <v>0</v>
      </c>
      <c r="F5598">
        <v>0</v>
      </c>
      <c r="G5598">
        <v>44444444</v>
      </c>
      <c r="H5598">
        <v>0</v>
      </c>
      <c r="I5598">
        <v>0</v>
      </c>
      <c r="J5598">
        <v>0</v>
      </c>
      <c r="K5598">
        <v>0</v>
      </c>
      <c r="L5598">
        <v>0</v>
      </c>
      <c r="M5598">
        <v>0</v>
      </c>
    </row>
    <row r="5599" spans="2:13" x14ac:dyDescent="0.2">
      <c r="B5599">
        <v>0</v>
      </c>
      <c r="C5599">
        <v>0</v>
      </c>
      <c r="D5599">
        <v>0</v>
      </c>
      <c r="E5599">
        <v>0</v>
      </c>
      <c r="F5599">
        <v>0</v>
      </c>
      <c r="G5599">
        <v>44444444</v>
      </c>
      <c r="H5599">
        <v>0</v>
      </c>
      <c r="I5599">
        <v>0</v>
      </c>
      <c r="J5599">
        <v>0</v>
      </c>
      <c r="K5599">
        <v>0</v>
      </c>
      <c r="L5599">
        <v>0</v>
      </c>
      <c r="M5599">
        <v>0</v>
      </c>
    </row>
    <row r="5600" spans="2:13" x14ac:dyDescent="0.2">
      <c r="B5600">
        <v>0</v>
      </c>
      <c r="C5600">
        <v>0</v>
      </c>
      <c r="D5600">
        <v>0</v>
      </c>
      <c r="E5600">
        <v>0</v>
      </c>
      <c r="F5600">
        <v>0</v>
      </c>
      <c r="G5600">
        <v>44444444</v>
      </c>
      <c r="H5600">
        <v>0</v>
      </c>
      <c r="I5600">
        <v>0</v>
      </c>
      <c r="J5600">
        <v>0</v>
      </c>
      <c r="K5600">
        <v>0</v>
      </c>
      <c r="L5600">
        <v>0</v>
      </c>
      <c r="M5600">
        <v>0</v>
      </c>
    </row>
    <row r="5601" spans="2:13" x14ac:dyDescent="0.2">
      <c r="B5601">
        <v>0</v>
      </c>
      <c r="C5601">
        <v>0</v>
      </c>
      <c r="D5601">
        <v>0</v>
      </c>
      <c r="E5601">
        <v>0</v>
      </c>
      <c r="F5601">
        <v>0</v>
      </c>
      <c r="G5601">
        <v>44444444</v>
      </c>
      <c r="H5601">
        <v>0</v>
      </c>
      <c r="I5601">
        <v>0</v>
      </c>
      <c r="J5601">
        <v>0</v>
      </c>
      <c r="K5601">
        <v>0</v>
      </c>
      <c r="L5601">
        <v>0</v>
      </c>
      <c r="M5601">
        <v>0</v>
      </c>
    </row>
    <row r="5602" spans="2:13" x14ac:dyDescent="0.2">
      <c r="B5602">
        <v>0</v>
      </c>
      <c r="C5602">
        <v>0</v>
      </c>
      <c r="D5602">
        <v>0</v>
      </c>
      <c r="E5602">
        <v>0</v>
      </c>
      <c r="F5602">
        <v>0</v>
      </c>
      <c r="G5602">
        <v>44444444</v>
      </c>
      <c r="H5602">
        <v>0</v>
      </c>
      <c r="I5602">
        <v>0</v>
      </c>
      <c r="J5602">
        <v>0</v>
      </c>
      <c r="K5602">
        <v>0</v>
      </c>
      <c r="L5602">
        <v>0</v>
      </c>
      <c r="M5602">
        <v>0</v>
      </c>
    </row>
    <row r="5603" spans="2:13" x14ac:dyDescent="0.2">
      <c r="B5603">
        <v>0</v>
      </c>
      <c r="C5603">
        <v>0</v>
      </c>
      <c r="D5603">
        <v>0</v>
      </c>
      <c r="E5603">
        <v>0</v>
      </c>
      <c r="F5603">
        <v>0</v>
      </c>
      <c r="G5603">
        <v>44444444</v>
      </c>
      <c r="H5603">
        <v>0</v>
      </c>
      <c r="I5603">
        <v>0</v>
      </c>
      <c r="J5603">
        <v>0</v>
      </c>
      <c r="K5603">
        <v>0</v>
      </c>
      <c r="L5603">
        <v>0</v>
      </c>
      <c r="M5603">
        <v>0</v>
      </c>
    </row>
    <row r="5604" spans="2:13" x14ac:dyDescent="0.2">
      <c r="B5604">
        <v>0</v>
      </c>
      <c r="C5604">
        <v>0</v>
      </c>
      <c r="D5604">
        <v>0</v>
      </c>
      <c r="E5604">
        <v>0</v>
      </c>
      <c r="F5604">
        <v>0</v>
      </c>
      <c r="G5604">
        <v>44444444</v>
      </c>
      <c r="H5604">
        <v>0</v>
      </c>
      <c r="I5604">
        <v>0</v>
      </c>
      <c r="J5604">
        <v>0</v>
      </c>
      <c r="K5604">
        <v>0</v>
      </c>
      <c r="L5604">
        <v>0</v>
      </c>
      <c r="M5604">
        <v>0</v>
      </c>
    </row>
    <row r="5605" spans="2:13" x14ac:dyDescent="0.2">
      <c r="B5605">
        <v>0</v>
      </c>
      <c r="C5605">
        <v>0</v>
      </c>
      <c r="D5605">
        <v>0</v>
      </c>
      <c r="E5605">
        <v>0</v>
      </c>
      <c r="F5605">
        <v>0</v>
      </c>
      <c r="G5605">
        <v>44444444</v>
      </c>
      <c r="H5605">
        <v>0</v>
      </c>
      <c r="I5605">
        <v>0</v>
      </c>
      <c r="J5605">
        <v>0</v>
      </c>
      <c r="K5605">
        <v>0</v>
      </c>
      <c r="L5605">
        <v>0</v>
      </c>
      <c r="M5605">
        <v>0</v>
      </c>
    </row>
    <row r="5606" spans="2:13" x14ac:dyDescent="0.2">
      <c r="B5606">
        <v>0</v>
      </c>
      <c r="C5606">
        <v>0</v>
      </c>
      <c r="D5606">
        <v>0</v>
      </c>
      <c r="E5606">
        <v>0</v>
      </c>
      <c r="F5606">
        <v>0</v>
      </c>
      <c r="G5606">
        <v>44444444</v>
      </c>
      <c r="H5606">
        <v>0</v>
      </c>
      <c r="I5606">
        <v>0</v>
      </c>
      <c r="J5606">
        <v>0</v>
      </c>
      <c r="K5606">
        <v>0</v>
      </c>
      <c r="L5606">
        <v>0</v>
      </c>
      <c r="M5606">
        <v>0</v>
      </c>
    </row>
    <row r="5607" spans="2:13" x14ac:dyDescent="0.2">
      <c r="B5607">
        <v>0</v>
      </c>
      <c r="C5607">
        <v>0</v>
      </c>
      <c r="D5607">
        <v>0</v>
      </c>
      <c r="E5607">
        <v>0</v>
      </c>
      <c r="F5607">
        <v>0</v>
      </c>
      <c r="G5607">
        <v>44444444</v>
      </c>
      <c r="H5607">
        <v>0</v>
      </c>
      <c r="I5607">
        <v>0</v>
      </c>
      <c r="J5607">
        <v>0</v>
      </c>
      <c r="K5607">
        <v>0</v>
      </c>
      <c r="L5607">
        <v>0</v>
      </c>
      <c r="M5607">
        <v>0</v>
      </c>
    </row>
    <row r="5608" spans="2:13" x14ac:dyDescent="0.2">
      <c r="B5608">
        <v>0</v>
      </c>
      <c r="C5608">
        <v>0</v>
      </c>
      <c r="D5608">
        <v>0</v>
      </c>
      <c r="E5608">
        <v>0</v>
      </c>
      <c r="F5608">
        <v>0</v>
      </c>
      <c r="G5608">
        <v>44444444</v>
      </c>
      <c r="H5608">
        <v>0</v>
      </c>
      <c r="I5608">
        <v>0</v>
      </c>
      <c r="J5608">
        <v>0</v>
      </c>
      <c r="K5608">
        <v>0</v>
      </c>
      <c r="L5608">
        <v>0</v>
      </c>
      <c r="M5608">
        <v>0</v>
      </c>
    </row>
    <row r="5609" spans="2:13" x14ac:dyDescent="0.2">
      <c r="B5609">
        <v>0</v>
      </c>
      <c r="C5609">
        <v>0</v>
      </c>
      <c r="D5609">
        <v>0</v>
      </c>
      <c r="E5609">
        <v>0</v>
      </c>
      <c r="F5609">
        <v>0</v>
      </c>
      <c r="G5609">
        <v>44444444</v>
      </c>
      <c r="H5609">
        <v>0</v>
      </c>
      <c r="I5609">
        <v>0</v>
      </c>
      <c r="J5609">
        <v>0</v>
      </c>
      <c r="K5609">
        <v>0</v>
      </c>
      <c r="L5609">
        <v>0</v>
      </c>
      <c r="M5609">
        <v>0</v>
      </c>
    </row>
    <row r="5610" spans="2:13" x14ac:dyDescent="0.2">
      <c r="B5610">
        <v>0</v>
      </c>
      <c r="C5610">
        <v>0</v>
      </c>
      <c r="D5610">
        <v>0</v>
      </c>
      <c r="E5610">
        <v>0</v>
      </c>
      <c r="F5610">
        <v>0</v>
      </c>
      <c r="G5610">
        <v>44444444</v>
      </c>
      <c r="H5610">
        <v>0</v>
      </c>
      <c r="I5610">
        <v>0</v>
      </c>
      <c r="J5610">
        <v>0</v>
      </c>
      <c r="K5610">
        <v>0</v>
      </c>
      <c r="L5610">
        <v>0</v>
      </c>
      <c r="M5610">
        <v>0</v>
      </c>
    </row>
    <row r="5611" spans="2:13" x14ac:dyDescent="0.2">
      <c r="B5611">
        <v>0</v>
      </c>
      <c r="C5611">
        <v>0</v>
      </c>
      <c r="D5611">
        <v>0</v>
      </c>
      <c r="E5611">
        <v>0</v>
      </c>
      <c r="F5611">
        <v>0</v>
      </c>
      <c r="G5611">
        <v>44444444</v>
      </c>
      <c r="H5611">
        <v>0</v>
      </c>
      <c r="I5611">
        <v>0</v>
      </c>
      <c r="J5611">
        <v>0</v>
      </c>
      <c r="K5611">
        <v>0</v>
      </c>
      <c r="L5611">
        <v>0</v>
      </c>
      <c r="M5611">
        <v>0</v>
      </c>
    </row>
    <row r="5612" spans="2:13" x14ac:dyDescent="0.2">
      <c r="B5612">
        <v>0</v>
      </c>
      <c r="C5612">
        <v>0</v>
      </c>
      <c r="D5612">
        <v>0</v>
      </c>
      <c r="E5612">
        <v>0</v>
      </c>
      <c r="F5612">
        <v>0</v>
      </c>
      <c r="G5612">
        <v>44444444</v>
      </c>
      <c r="H5612">
        <v>0</v>
      </c>
      <c r="I5612">
        <v>0</v>
      </c>
      <c r="J5612">
        <v>0</v>
      </c>
      <c r="K5612">
        <v>0</v>
      </c>
      <c r="L5612">
        <v>0</v>
      </c>
      <c r="M5612">
        <v>0</v>
      </c>
    </row>
    <row r="5613" spans="2:13" x14ac:dyDescent="0.2">
      <c r="B5613">
        <v>0</v>
      </c>
      <c r="C5613">
        <v>0</v>
      </c>
      <c r="D5613">
        <v>0</v>
      </c>
      <c r="E5613">
        <v>0</v>
      </c>
      <c r="F5613">
        <v>0</v>
      </c>
      <c r="G5613">
        <v>44444444</v>
      </c>
      <c r="H5613">
        <v>0</v>
      </c>
      <c r="I5613">
        <v>0</v>
      </c>
      <c r="J5613">
        <v>0</v>
      </c>
      <c r="K5613">
        <v>0</v>
      </c>
      <c r="L5613">
        <v>0</v>
      </c>
      <c r="M5613">
        <v>0</v>
      </c>
    </row>
    <row r="5614" spans="2:13" x14ac:dyDescent="0.2">
      <c r="B5614">
        <v>0</v>
      </c>
      <c r="C5614">
        <v>0</v>
      </c>
      <c r="D5614">
        <v>0</v>
      </c>
      <c r="E5614">
        <v>0</v>
      </c>
      <c r="F5614">
        <v>0</v>
      </c>
      <c r="G5614">
        <v>44444444</v>
      </c>
      <c r="H5614">
        <v>0</v>
      </c>
      <c r="I5614">
        <v>0</v>
      </c>
      <c r="J5614">
        <v>0</v>
      </c>
      <c r="K5614">
        <v>0</v>
      </c>
      <c r="L5614">
        <v>0</v>
      </c>
      <c r="M5614">
        <v>0</v>
      </c>
    </row>
    <row r="5615" spans="2:13" x14ac:dyDescent="0.2">
      <c r="B5615">
        <v>0</v>
      </c>
      <c r="C5615">
        <v>0</v>
      </c>
      <c r="D5615">
        <v>0</v>
      </c>
      <c r="E5615">
        <v>0</v>
      </c>
      <c r="F5615">
        <v>0</v>
      </c>
      <c r="G5615">
        <v>44444444</v>
      </c>
      <c r="H5615">
        <v>0</v>
      </c>
      <c r="I5615">
        <v>0</v>
      </c>
      <c r="J5615">
        <v>0</v>
      </c>
      <c r="K5615">
        <v>0</v>
      </c>
      <c r="L5615">
        <v>0</v>
      </c>
      <c r="M5615">
        <v>0</v>
      </c>
    </row>
    <row r="5616" spans="2:13" x14ac:dyDescent="0.2">
      <c r="B5616">
        <v>0</v>
      </c>
      <c r="C5616">
        <v>0</v>
      </c>
      <c r="D5616">
        <v>0</v>
      </c>
      <c r="E5616">
        <v>0</v>
      </c>
      <c r="F5616">
        <v>0</v>
      </c>
      <c r="G5616">
        <v>44444444</v>
      </c>
      <c r="H5616">
        <v>0</v>
      </c>
      <c r="I5616">
        <v>0</v>
      </c>
      <c r="J5616">
        <v>0</v>
      </c>
      <c r="K5616">
        <v>0</v>
      </c>
      <c r="L5616">
        <v>0</v>
      </c>
      <c r="M5616">
        <v>0</v>
      </c>
    </row>
    <row r="5617" spans="2:13" x14ac:dyDescent="0.2">
      <c r="B5617">
        <v>0</v>
      </c>
      <c r="C5617">
        <v>0</v>
      </c>
      <c r="D5617">
        <v>0</v>
      </c>
      <c r="E5617">
        <v>0</v>
      </c>
      <c r="F5617">
        <v>0</v>
      </c>
      <c r="G5617">
        <v>44444444</v>
      </c>
      <c r="H5617">
        <v>0</v>
      </c>
      <c r="I5617">
        <v>0</v>
      </c>
      <c r="J5617">
        <v>0</v>
      </c>
      <c r="K5617">
        <v>0</v>
      </c>
      <c r="L5617">
        <v>0</v>
      </c>
      <c r="M5617">
        <v>0</v>
      </c>
    </row>
    <row r="5618" spans="2:13" x14ac:dyDescent="0.2">
      <c r="B5618">
        <v>0</v>
      </c>
      <c r="C5618">
        <v>0</v>
      </c>
      <c r="D5618">
        <v>0</v>
      </c>
      <c r="E5618">
        <v>0</v>
      </c>
      <c r="F5618">
        <v>0</v>
      </c>
      <c r="G5618">
        <v>44444444</v>
      </c>
      <c r="H5618">
        <v>0</v>
      </c>
      <c r="I5618">
        <v>0</v>
      </c>
      <c r="J5618">
        <v>0</v>
      </c>
      <c r="K5618">
        <v>0</v>
      </c>
      <c r="L5618">
        <v>0</v>
      </c>
      <c r="M5618">
        <v>0</v>
      </c>
    </row>
    <row r="5619" spans="2:13" x14ac:dyDescent="0.2">
      <c r="B5619">
        <v>0</v>
      </c>
      <c r="C5619">
        <v>0</v>
      </c>
      <c r="D5619">
        <v>0</v>
      </c>
      <c r="E5619">
        <v>0</v>
      </c>
      <c r="F5619">
        <v>0</v>
      </c>
      <c r="G5619">
        <v>44444444</v>
      </c>
      <c r="H5619">
        <v>0</v>
      </c>
      <c r="I5619">
        <v>0</v>
      </c>
      <c r="J5619">
        <v>0</v>
      </c>
      <c r="K5619">
        <v>0</v>
      </c>
      <c r="L5619">
        <v>0</v>
      </c>
      <c r="M5619">
        <v>0</v>
      </c>
    </row>
    <row r="5620" spans="2:13" x14ac:dyDescent="0.2">
      <c r="B5620">
        <v>0</v>
      </c>
      <c r="C5620">
        <v>0</v>
      </c>
      <c r="D5620">
        <v>0</v>
      </c>
      <c r="E5620">
        <v>0</v>
      </c>
      <c r="F5620">
        <v>0</v>
      </c>
      <c r="G5620">
        <v>44444444</v>
      </c>
      <c r="H5620">
        <v>0</v>
      </c>
      <c r="I5620">
        <v>0</v>
      </c>
      <c r="J5620">
        <v>0</v>
      </c>
      <c r="K5620">
        <v>0</v>
      </c>
      <c r="L5620">
        <v>0</v>
      </c>
      <c r="M5620">
        <v>0</v>
      </c>
    </row>
    <row r="5621" spans="2:13" x14ac:dyDescent="0.2">
      <c r="B5621">
        <v>0</v>
      </c>
      <c r="C5621">
        <v>0</v>
      </c>
      <c r="D5621">
        <v>0</v>
      </c>
      <c r="E5621">
        <v>0</v>
      </c>
      <c r="F5621">
        <v>0</v>
      </c>
      <c r="G5621">
        <v>44444444</v>
      </c>
      <c r="H5621">
        <v>0</v>
      </c>
      <c r="I5621">
        <v>0</v>
      </c>
      <c r="J5621">
        <v>0</v>
      </c>
      <c r="K5621">
        <v>0</v>
      </c>
      <c r="L5621">
        <v>0</v>
      </c>
      <c r="M5621">
        <v>0</v>
      </c>
    </row>
    <row r="5622" spans="2:13" x14ac:dyDescent="0.2">
      <c r="B5622">
        <v>0</v>
      </c>
      <c r="C5622">
        <v>0</v>
      </c>
      <c r="D5622">
        <v>0</v>
      </c>
      <c r="E5622">
        <v>0</v>
      </c>
      <c r="F5622">
        <v>0</v>
      </c>
      <c r="G5622">
        <v>44444444</v>
      </c>
      <c r="H5622">
        <v>0</v>
      </c>
      <c r="I5622">
        <v>0</v>
      </c>
      <c r="J5622">
        <v>0</v>
      </c>
      <c r="K5622">
        <v>0</v>
      </c>
      <c r="L5622">
        <v>0</v>
      </c>
      <c r="M5622">
        <v>0</v>
      </c>
    </row>
    <row r="5623" spans="2:13" x14ac:dyDescent="0.2">
      <c r="B5623">
        <v>0</v>
      </c>
      <c r="C5623">
        <v>0</v>
      </c>
      <c r="D5623">
        <v>0</v>
      </c>
      <c r="E5623">
        <v>0</v>
      </c>
      <c r="F5623">
        <v>0</v>
      </c>
      <c r="G5623">
        <v>44444444</v>
      </c>
      <c r="H5623">
        <v>0</v>
      </c>
      <c r="I5623">
        <v>0</v>
      </c>
      <c r="J5623">
        <v>0</v>
      </c>
      <c r="K5623">
        <v>0</v>
      </c>
      <c r="L5623">
        <v>0</v>
      </c>
      <c r="M5623">
        <v>0</v>
      </c>
    </row>
    <row r="5624" spans="2:13" x14ac:dyDescent="0.2">
      <c r="B5624">
        <v>0</v>
      </c>
      <c r="C5624">
        <v>0</v>
      </c>
      <c r="D5624">
        <v>0</v>
      </c>
      <c r="E5624">
        <v>0</v>
      </c>
      <c r="F5624">
        <v>0</v>
      </c>
      <c r="G5624">
        <v>44444444</v>
      </c>
      <c r="H5624">
        <v>0</v>
      </c>
      <c r="I5624">
        <v>0</v>
      </c>
      <c r="J5624">
        <v>0</v>
      </c>
      <c r="K5624">
        <v>0</v>
      </c>
      <c r="L5624">
        <v>0</v>
      </c>
      <c r="M5624">
        <v>0</v>
      </c>
    </row>
    <row r="5625" spans="2:13" x14ac:dyDescent="0.2">
      <c r="B5625">
        <v>0</v>
      </c>
      <c r="C5625">
        <v>0</v>
      </c>
      <c r="D5625">
        <v>0</v>
      </c>
      <c r="E5625">
        <v>0</v>
      </c>
      <c r="F5625">
        <v>0</v>
      </c>
      <c r="G5625">
        <v>44444444</v>
      </c>
      <c r="H5625">
        <v>0</v>
      </c>
      <c r="I5625">
        <v>0</v>
      </c>
      <c r="J5625">
        <v>0</v>
      </c>
      <c r="K5625">
        <v>0</v>
      </c>
      <c r="L5625">
        <v>0</v>
      </c>
      <c r="M5625">
        <v>0</v>
      </c>
    </row>
    <row r="5626" spans="2:13" x14ac:dyDescent="0.2">
      <c r="B5626">
        <v>0</v>
      </c>
      <c r="C5626">
        <v>0</v>
      </c>
      <c r="D5626">
        <v>0</v>
      </c>
      <c r="E5626">
        <v>0</v>
      </c>
      <c r="F5626">
        <v>0</v>
      </c>
      <c r="G5626">
        <v>44444444</v>
      </c>
      <c r="H5626">
        <v>0</v>
      </c>
      <c r="I5626">
        <v>0</v>
      </c>
      <c r="J5626">
        <v>0</v>
      </c>
      <c r="K5626">
        <v>0</v>
      </c>
      <c r="L5626">
        <v>0</v>
      </c>
      <c r="M5626">
        <v>0</v>
      </c>
    </row>
    <row r="5627" spans="2:13" x14ac:dyDescent="0.2">
      <c r="B5627">
        <v>0</v>
      </c>
      <c r="C5627">
        <v>0</v>
      </c>
      <c r="D5627">
        <v>0</v>
      </c>
      <c r="E5627">
        <v>0</v>
      </c>
      <c r="F5627">
        <v>0</v>
      </c>
      <c r="G5627">
        <v>44444444</v>
      </c>
      <c r="H5627">
        <v>0</v>
      </c>
      <c r="I5627">
        <v>0</v>
      </c>
      <c r="J5627">
        <v>0</v>
      </c>
      <c r="K5627">
        <v>0</v>
      </c>
      <c r="L5627">
        <v>0</v>
      </c>
      <c r="M5627">
        <v>0</v>
      </c>
    </row>
    <row r="5628" spans="2:13" x14ac:dyDescent="0.2">
      <c r="B5628">
        <v>0</v>
      </c>
      <c r="C5628">
        <v>0</v>
      </c>
      <c r="D5628">
        <v>0</v>
      </c>
      <c r="E5628">
        <v>0</v>
      </c>
      <c r="F5628">
        <v>0</v>
      </c>
      <c r="G5628">
        <v>44444444</v>
      </c>
      <c r="H5628">
        <v>0</v>
      </c>
      <c r="I5628">
        <v>0</v>
      </c>
      <c r="J5628">
        <v>0</v>
      </c>
      <c r="K5628">
        <v>0</v>
      </c>
      <c r="L5628">
        <v>0</v>
      </c>
      <c r="M5628">
        <v>0</v>
      </c>
    </row>
    <row r="5629" spans="2:13" x14ac:dyDescent="0.2">
      <c r="B5629">
        <v>0</v>
      </c>
      <c r="C5629">
        <v>0</v>
      </c>
      <c r="D5629">
        <v>0</v>
      </c>
      <c r="E5629">
        <v>0</v>
      </c>
      <c r="F5629">
        <v>0</v>
      </c>
      <c r="G5629">
        <v>44444444</v>
      </c>
      <c r="H5629">
        <v>0</v>
      </c>
      <c r="I5629">
        <v>0</v>
      </c>
      <c r="J5629">
        <v>0</v>
      </c>
      <c r="K5629">
        <v>0</v>
      </c>
      <c r="L5629">
        <v>0</v>
      </c>
      <c r="M5629">
        <v>0</v>
      </c>
    </row>
    <row r="5630" spans="2:13" x14ac:dyDescent="0.2">
      <c r="B5630">
        <v>0</v>
      </c>
      <c r="C5630">
        <v>0</v>
      </c>
      <c r="D5630">
        <v>0</v>
      </c>
      <c r="E5630">
        <v>0</v>
      </c>
      <c r="F5630">
        <v>0</v>
      </c>
      <c r="G5630">
        <v>44444444</v>
      </c>
      <c r="H5630">
        <v>0</v>
      </c>
      <c r="I5630">
        <v>0</v>
      </c>
      <c r="J5630">
        <v>0</v>
      </c>
      <c r="K5630">
        <v>0</v>
      </c>
      <c r="L5630">
        <v>0</v>
      </c>
      <c r="M5630">
        <v>0</v>
      </c>
    </row>
    <row r="5631" spans="2:13" x14ac:dyDescent="0.2">
      <c r="B5631">
        <v>0</v>
      </c>
      <c r="C5631">
        <v>0</v>
      </c>
      <c r="D5631">
        <v>0</v>
      </c>
      <c r="E5631">
        <v>0</v>
      </c>
      <c r="F5631">
        <v>0</v>
      </c>
      <c r="G5631">
        <v>44444444</v>
      </c>
      <c r="H5631">
        <v>0</v>
      </c>
      <c r="I5631">
        <v>0</v>
      </c>
      <c r="J5631">
        <v>0</v>
      </c>
      <c r="K5631">
        <v>0</v>
      </c>
      <c r="L5631">
        <v>0</v>
      </c>
      <c r="M5631">
        <v>0</v>
      </c>
    </row>
    <row r="5632" spans="2:13" x14ac:dyDescent="0.2">
      <c r="B5632">
        <v>0</v>
      </c>
      <c r="C5632">
        <v>0</v>
      </c>
      <c r="D5632">
        <v>0</v>
      </c>
      <c r="E5632">
        <v>0</v>
      </c>
      <c r="F5632">
        <v>0</v>
      </c>
      <c r="G5632">
        <v>44444444</v>
      </c>
      <c r="H5632">
        <v>0</v>
      </c>
      <c r="I5632">
        <v>0</v>
      </c>
      <c r="J5632">
        <v>0</v>
      </c>
      <c r="K5632">
        <v>0</v>
      </c>
      <c r="L5632">
        <v>0</v>
      </c>
      <c r="M5632">
        <v>0</v>
      </c>
    </row>
    <row r="5633" spans="2:13" x14ac:dyDescent="0.2">
      <c r="B5633">
        <v>0</v>
      </c>
      <c r="C5633">
        <v>0</v>
      </c>
      <c r="D5633">
        <v>0</v>
      </c>
      <c r="E5633">
        <v>0</v>
      </c>
      <c r="F5633">
        <v>0</v>
      </c>
      <c r="G5633">
        <v>44444444</v>
      </c>
      <c r="H5633">
        <v>0</v>
      </c>
      <c r="I5633">
        <v>0</v>
      </c>
      <c r="J5633">
        <v>0</v>
      </c>
      <c r="K5633">
        <v>0</v>
      </c>
      <c r="L5633">
        <v>0</v>
      </c>
      <c r="M5633">
        <v>0</v>
      </c>
    </row>
    <row r="5634" spans="2:13" x14ac:dyDescent="0.2">
      <c r="B5634">
        <v>0</v>
      </c>
      <c r="C5634">
        <v>0</v>
      </c>
      <c r="D5634">
        <v>0</v>
      </c>
      <c r="E5634">
        <v>0</v>
      </c>
      <c r="F5634">
        <v>0</v>
      </c>
      <c r="G5634">
        <v>44444444</v>
      </c>
      <c r="H5634">
        <v>0</v>
      </c>
      <c r="I5634">
        <v>0</v>
      </c>
      <c r="J5634">
        <v>0</v>
      </c>
      <c r="K5634">
        <v>0</v>
      </c>
      <c r="L5634">
        <v>0</v>
      </c>
      <c r="M5634">
        <v>0</v>
      </c>
    </row>
    <row r="5635" spans="2:13" x14ac:dyDescent="0.2">
      <c r="B5635">
        <v>0</v>
      </c>
      <c r="C5635">
        <v>0</v>
      </c>
      <c r="D5635">
        <v>0</v>
      </c>
      <c r="E5635">
        <v>0</v>
      </c>
      <c r="F5635">
        <v>0</v>
      </c>
      <c r="G5635">
        <v>44444444</v>
      </c>
      <c r="H5635">
        <v>0</v>
      </c>
      <c r="I5635">
        <v>0</v>
      </c>
      <c r="J5635">
        <v>0</v>
      </c>
      <c r="K5635">
        <v>0</v>
      </c>
      <c r="L5635">
        <v>0</v>
      </c>
      <c r="M5635">
        <v>0</v>
      </c>
    </row>
    <row r="5636" spans="2:13" x14ac:dyDescent="0.2">
      <c r="B5636">
        <v>0</v>
      </c>
      <c r="C5636">
        <v>0</v>
      </c>
      <c r="D5636">
        <v>0</v>
      </c>
      <c r="E5636">
        <v>0</v>
      </c>
      <c r="F5636">
        <v>0</v>
      </c>
      <c r="G5636">
        <v>44444444</v>
      </c>
      <c r="H5636">
        <v>0</v>
      </c>
      <c r="I5636">
        <v>0</v>
      </c>
      <c r="J5636">
        <v>0</v>
      </c>
      <c r="K5636">
        <v>0</v>
      </c>
      <c r="L5636">
        <v>0</v>
      </c>
      <c r="M5636">
        <v>0</v>
      </c>
    </row>
    <row r="5637" spans="2:13" x14ac:dyDescent="0.2">
      <c r="B5637">
        <v>0</v>
      </c>
      <c r="C5637">
        <v>0</v>
      </c>
      <c r="D5637">
        <v>0</v>
      </c>
      <c r="E5637">
        <v>0</v>
      </c>
      <c r="F5637">
        <v>0</v>
      </c>
      <c r="G5637">
        <v>44444444</v>
      </c>
      <c r="H5637">
        <v>0</v>
      </c>
      <c r="I5637">
        <v>0</v>
      </c>
      <c r="J5637">
        <v>0</v>
      </c>
      <c r="K5637">
        <v>0</v>
      </c>
      <c r="L5637">
        <v>0</v>
      </c>
      <c r="M5637">
        <v>0</v>
      </c>
    </row>
    <row r="5638" spans="2:13" x14ac:dyDescent="0.2">
      <c r="B5638">
        <v>0</v>
      </c>
      <c r="C5638">
        <v>0</v>
      </c>
      <c r="D5638">
        <v>0</v>
      </c>
      <c r="E5638">
        <v>0</v>
      </c>
      <c r="F5638">
        <v>0</v>
      </c>
      <c r="G5638">
        <v>44444444</v>
      </c>
      <c r="H5638">
        <v>0</v>
      </c>
      <c r="I5638">
        <v>0</v>
      </c>
      <c r="J5638">
        <v>0</v>
      </c>
      <c r="K5638">
        <v>0</v>
      </c>
      <c r="L5638">
        <v>0</v>
      </c>
      <c r="M5638">
        <v>0</v>
      </c>
    </row>
    <row r="5639" spans="2:13" x14ac:dyDescent="0.2">
      <c r="B5639">
        <v>0</v>
      </c>
      <c r="C5639">
        <v>0</v>
      </c>
      <c r="D5639">
        <v>0</v>
      </c>
      <c r="E5639">
        <v>0</v>
      </c>
      <c r="F5639">
        <v>0</v>
      </c>
      <c r="G5639">
        <v>44444444</v>
      </c>
      <c r="H5639">
        <v>0</v>
      </c>
      <c r="I5639">
        <v>0</v>
      </c>
      <c r="J5639">
        <v>0</v>
      </c>
      <c r="K5639">
        <v>0</v>
      </c>
      <c r="L5639">
        <v>0</v>
      </c>
      <c r="M5639">
        <v>0</v>
      </c>
    </row>
    <row r="5640" spans="2:13" x14ac:dyDescent="0.2">
      <c r="B5640">
        <v>0</v>
      </c>
      <c r="C5640">
        <v>0</v>
      </c>
      <c r="D5640">
        <v>0</v>
      </c>
      <c r="E5640">
        <v>0</v>
      </c>
      <c r="F5640">
        <v>0</v>
      </c>
      <c r="G5640">
        <v>44444444</v>
      </c>
      <c r="H5640">
        <v>0</v>
      </c>
      <c r="I5640">
        <v>0</v>
      </c>
      <c r="J5640">
        <v>0</v>
      </c>
      <c r="K5640">
        <v>0</v>
      </c>
      <c r="L5640">
        <v>0</v>
      </c>
      <c r="M5640">
        <v>0</v>
      </c>
    </row>
    <row r="5641" spans="2:13" x14ac:dyDescent="0.2">
      <c r="B5641">
        <v>0</v>
      </c>
      <c r="C5641">
        <v>0</v>
      </c>
      <c r="D5641">
        <v>0</v>
      </c>
      <c r="E5641">
        <v>0</v>
      </c>
      <c r="F5641">
        <v>0</v>
      </c>
      <c r="G5641">
        <v>44444444</v>
      </c>
      <c r="H5641">
        <v>0</v>
      </c>
      <c r="I5641">
        <v>0</v>
      </c>
      <c r="J5641">
        <v>0</v>
      </c>
      <c r="K5641">
        <v>0</v>
      </c>
      <c r="L5641">
        <v>0</v>
      </c>
      <c r="M5641">
        <v>0</v>
      </c>
    </row>
    <row r="5642" spans="2:13" x14ac:dyDescent="0.2">
      <c r="B5642">
        <v>0</v>
      </c>
      <c r="C5642">
        <v>0</v>
      </c>
      <c r="D5642">
        <v>0</v>
      </c>
      <c r="E5642">
        <v>0</v>
      </c>
      <c r="F5642">
        <v>0</v>
      </c>
      <c r="G5642">
        <v>44444444</v>
      </c>
      <c r="H5642">
        <v>0</v>
      </c>
      <c r="I5642">
        <v>0</v>
      </c>
      <c r="J5642">
        <v>0</v>
      </c>
      <c r="K5642">
        <v>0</v>
      </c>
      <c r="L5642">
        <v>0</v>
      </c>
      <c r="M5642">
        <v>0</v>
      </c>
    </row>
    <row r="5643" spans="2:13" x14ac:dyDescent="0.2">
      <c r="B5643">
        <v>0</v>
      </c>
      <c r="C5643">
        <v>0</v>
      </c>
      <c r="D5643">
        <v>0</v>
      </c>
      <c r="E5643">
        <v>0</v>
      </c>
      <c r="F5643">
        <v>0</v>
      </c>
      <c r="G5643">
        <v>44444444</v>
      </c>
      <c r="H5643">
        <v>0</v>
      </c>
      <c r="I5643">
        <v>0</v>
      </c>
      <c r="J5643">
        <v>0</v>
      </c>
      <c r="K5643">
        <v>0</v>
      </c>
      <c r="L5643">
        <v>0</v>
      </c>
      <c r="M5643">
        <v>0</v>
      </c>
    </row>
    <row r="5644" spans="2:13" x14ac:dyDescent="0.2">
      <c r="B5644">
        <v>0</v>
      </c>
      <c r="C5644">
        <v>0</v>
      </c>
      <c r="D5644">
        <v>0</v>
      </c>
      <c r="E5644">
        <v>0</v>
      </c>
      <c r="F5644">
        <v>0</v>
      </c>
      <c r="G5644">
        <v>44444444</v>
      </c>
      <c r="H5644">
        <v>0</v>
      </c>
      <c r="I5644">
        <v>0</v>
      </c>
      <c r="J5644">
        <v>0</v>
      </c>
      <c r="K5644">
        <v>0</v>
      </c>
      <c r="L5644">
        <v>0</v>
      </c>
      <c r="M5644">
        <v>0</v>
      </c>
    </row>
    <row r="5645" spans="2:13" x14ac:dyDescent="0.2">
      <c r="B5645">
        <v>0</v>
      </c>
      <c r="C5645">
        <v>0</v>
      </c>
      <c r="D5645">
        <v>0</v>
      </c>
      <c r="E5645">
        <v>0</v>
      </c>
      <c r="F5645">
        <v>0</v>
      </c>
      <c r="G5645">
        <v>44444444</v>
      </c>
      <c r="H5645">
        <v>0</v>
      </c>
      <c r="I5645">
        <v>0</v>
      </c>
      <c r="J5645">
        <v>0</v>
      </c>
      <c r="K5645">
        <v>0</v>
      </c>
      <c r="L5645">
        <v>0</v>
      </c>
      <c r="M5645">
        <v>0</v>
      </c>
    </row>
    <row r="5646" spans="2:13" x14ac:dyDescent="0.2">
      <c r="B5646">
        <v>0</v>
      </c>
      <c r="C5646">
        <v>0</v>
      </c>
      <c r="D5646">
        <v>0</v>
      </c>
      <c r="E5646">
        <v>0</v>
      </c>
      <c r="F5646">
        <v>0</v>
      </c>
      <c r="G5646">
        <v>44444444</v>
      </c>
      <c r="H5646">
        <v>0</v>
      </c>
      <c r="I5646">
        <v>0</v>
      </c>
      <c r="J5646">
        <v>0</v>
      </c>
      <c r="K5646">
        <v>0</v>
      </c>
      <c r="L5646">
        <v>0</v>
      </c>
      <c r="M5646">
        <v>0</v>
      </c>
    </row>
    <row r="5647" spans="2:13" x14ac:dyDescent="0.2">
      <c r="B5647">
        <v>0</v>
      </c>
      <c r="C5647">
        <v>0</v>
      </c>
      <c r="D5647">
        <v>0</v>
      </c>
      <c r="E5647">
        <v>0</v>
      </c>
      <c r="F5647">
        <v>0</v>
      </c>
      <c r="G5647">
        <v>44444444</v>
      </c>
      <c r="H5647">
        <v>0</v>
      </c>
      <c r="I5647">
        <v>0</v>
      </c>
      <c r="J5647">
        <v>0</v>
      </c>
      <c r="K5647">
        <v>0</v>
      </c>
      <c r="L5647">
        <v>0</v>
      </c>
      <c r="M5647">
        <v>0</v>
      </c>
    </row>
    <row r="5648" spans="2:13" x14ac:dyDescent="0.2">
      <c r="B5648">
        <v>0</v>
      </c>
      <c r="C5648">
        <v>0</v>
      </c>
      <c r="D5648">
        <v>0</v>
      </c>
      <c r="E5648">
        <v>0</v>
      </c>
      <c r="F5648">
        <v>0</v>
      </c>
      <c r="G5648">
        <v>44444444</v>
      </c>
      <c r="H5648">
        <v>0</v>
      </c>
      <c r="I5648">
        <v>0</v>
      </c>
      <c r="J5648">
        <v>0</v>
      </c>
      <c r="K5648">
        <v>0</v>
      </c>
      <c r="L5648">
        <v>0</v>
      </c>
      <c r="M5648">
        <v>0</v>
      </c>
    </row>
    <row r="5649" spans="2:13" x14ac:dyDescent="0.2">
      <c r="B5649">
        <v>0</v>
      </c>
      <c r="C5649">
        <v>0</v>
      </c>
      <c r="D5649">
        <v>0</v>
      </c>
      <c r="E5649">
        <v>0</v>
      </c>
      <c r="F5649">
        <v>0</v>
      </c>
      <c r="G5649">
        <v>44444444</v>
      </c>
      <c r="H5649">
        <v>0</v>
      </c>
      <c r="I5649">
        <v>0</v>
      </c>
      <c r="J5649">
        <v>0</v>
      </c>
      <c r="K5649">
        <v>0</v>
      </c>
      <c r="L5649">
        <v>0</v>
      </c>
      <c r="M5649">
        <v>0</v>
      </c>
    </row>
    <row r="5650" spans="2:13" x14ac:dyDescent="0.2">
      <c r="B5650">
        <v>0</v>
      </c>
      <c r="C5650">
        <v>0</v>
      </c>
      <c r="D5650">
        <v>0</v>
      </c>
      <c r="E5650">
        <v>0</v>
      </c>
      <c r="F5650">
        <v>0</v>
      </c>
      <c r="G5650">
        <v>44444444</v>
      </c>
      <c r="H5650">
        <v>0</v>
      </c>
      <c r="I5650">
        <v>0</v>
      </c>
      <c r="J5650">
        <v>0</v>
      </c>
      <c r="K5650">
        <v>0</v>
      </c>
      <c r="L5650">
        <v>0</v>
      </c>
      <c r="M5650">
        <v>0</v>
      </c>
    </row>
    <row r="5651" spans="2:13" x14ac:dyDescent="0.2">
      <c r="B5651">
        <v>0</v>
      </c>
      <c r="C5651">
        <v>0</v>
      </c>
      <c r="D5651">
        <v>0</v>
      </c>
      <c r="E5651">
        <v>0</v>
      </c>
      <c r="F5651">
        <v>0</v>
      </c>
      <c r="G5651">
        <v>44444444</v>
      </c>
      <c r="H5651">
        <v>0</v>
      </c>
      <c r="I5651">
        <v>0</v>
      </c>
      <c r="J5651">
        <v>0</v>
      </c>
      <c r="K5651">
        <v>0</v>
      </c>
      <c r="L5651">
        <v>0</v>
      </c>
      <c r="M5651">
        <v>0</v>
      </c>
    </row>
    <row r="5652" spans="2:13" x14ac:dyDescent="0.2">
      <c r="B5652">
        <v>0</v>
      </c>
      <c r="C5652">
        <v>0</v>
      </c>
      <c r="D5652">
        <v>0</v>
      </c>
      <c r="E5652">
        <v>0</v>
      </c>
      <c r="F5652">
        <v>0</v>
      </c>
      <c r="G5652">
        <v>44444444</v>
      </c>
      <c r="H5652">
        <v>0</v>
      </c>
      <c r="I5652">
        <v>0</v>
      </c>
      <c r="J5652">
        <v>0</v>
      </c>
      <c r="K5652">
        <v>0</v>
      </c>
      <c r="L5652">
        <v>0</v>
      </c>
      <c r="M5652">
        <v>0</v>
      </c>
    </row>
    <row r="5653" spans="2:13" x14ac:dyDescent="0.2">
      <c r="B5653">
        <v>0</v>
      </c>
      <c r="C5653">
        <v>0</v>
      </c>
      <c r="D5653">
        <v>0</v>
      </c>
      <c r="E5653">
        <v>0</v>
      </c>
      <c r="F5653">
        <v>0</v>
      </c>
      <c r="G5653">
        <v>44444444</v>
      </c>
      <c r="H5653">
        <v>0</v>
      </c>
      <c r="I5653">
        <v>0</v>
      </c>
      <c r="J5653">
        <v>0</v>
      </c>
      <c r="K5653">
        <v>0</v>
      </c>
      <c r="L5653">
        <v>0</v>
      </c>
      <c r="M5653">
        <v>0</v>
      </c>
    </row>
    <row r="5654" spans="2:13" x14ac:dyDescent="0.2">
      <c r="B5654">
        <v>0</v>
      </c>
      <c r="C5654">
        <v>0</v>
      </c>
      <c r="D5654">
        <v>0</v>
      </c>
      <c r="E5654">
        <v>0</v>
      </c>
      <c r="F5654">
        <v>0</v>
      </c>
      <c r="G5654">
        <v>44444444</v>
      </c>
      <c r="H5654">
        <v>0</v>
      </c>
      <c r="I5654">
        <v>0</v>
      </c>
      <c r="J5654">
        <v>0</v>
      </c>
      <c r="K5654">
        <v>0</v>
      </c>
      <c r="L5654">
        <v>0</v>
      </c>
      <c r="M5654">
        <v>0</v>
      </c>
    </row>
    <row r="5655" spans="2:13" x14ac:dyDescent="0.2">
      <c r="B5655">
        <v>0</v>
      </c>
      <c r="C5655">
        <v>0</v>
      </c>
      <c r="D5655">
        <v>0</v>
      </c>
      <c r="E5655">
        <v>0</v>
      </c>
      <c r="F5655">
        <v>0</v>
      </c>
      <c r="G5655">
        <v>44444444</v>
      </c>
      <c r="H5655">
        <v>0</v>
      </c>
      <c r="I5655">
        <v>0</v>
      </c>
      <c r="J5655">
        <v>0</v>
      </c>
      <c r="K5655">
        <v>0</v>
      </c>
      <c r="L5655">
        <v>0</v>
      </c>
      <c r="M5655">
        <v>0</v>
      </c>
    </row>
    <row r="5656" spans="2:13" x14ac:dyDescent="0.2">
      <c r="B5656">
        <v>0</v>
      </c>
      <c r="C5656">
        <v>0</v>
      </c>
      <c r="D5656">
        <v>0</v>
      </c>
      <c r="E5656">
        <v>0</v>
      </c>
      <c r="F5656">
        <v>0</v>
      </c>
      <c r="G5656">
        <v>44444444</v>
      </c>
      <c r="H5656">
        <v>0</v>
      </c>
      <c r="I5656">
        <v>0</v>
      </c>
      <c r="J5656">
        <v>0</v>
      </c>
      <c r="K5656">
        <v>0</v>
      </c>
      <c r="L5656">
        <v>0</v>
      </c>
      <c r="M5656">
        <v>0</v>
      </c>
    </row>
    <row r="5657" spans="2:13" x14ac:dyDescent="0.2">
      <c r="B5657">
        <v>0</v>
      </c>
      <c r="C5657">
        <v>0</v>
      </c>
      <c r="D5657">
        <v>0</v>
      </c>
      <c r="E5657">
        <v>0</v>
      </c>
      <c r="F5657">
        <v>0</v>
      </c>
      <c r="G5657">
        <v>44444444</v>
      </c>
      <c r="H5657">
        <v>0</v>
      </c>
      <c r="I5657">
        <v>0</v>
      </c>
      <c r="J5657">
        <v>0</v>
      </c>
      <c r="K5657">
        <v>0</v>
      </c>
      <c r="L5657">
        <v>0</v>
      </c>
      <c r="M5657">
        <v>0</v>
      </c>
    </row>
    <row r="5658" spans="2:13" x14ac:dyDescent="0.2">
      <c r="B5658">
        <v>0</v>
      </c>
      <c r="C5658">
        <v>0</v>
      </c>
      <c r="D5658">
        <v>0</v>
      </c>
      <c r="E5658">
        <v>0</v>
      </c>
      <c r="F5658">
        <v>0</v>
      </c>
      <c r="G5658">
        <v>44444444</v>
      </c>
      <c r="H5658">
        <v>0</v>
      </c>
      <c r="I5658">
        <v>0</v>
      </c>
      <c r="J5658">
        <v>0</v>
      </c>
      <c r="K5658">
        <v>0</v>
      </c>
      <c r="L5658">
        <v>0</v>
      </c>
      <c r="M5658">
        <v>0</v>
      </c>
    </row>
    <row r="5659" spans="2:13" x14ac:dyDescent="0.2">
      <c r="B5659">
        <v>0</v>
      </c>
      <c r="C5659">
        <v>0</v>
      </c>
      <c r="D5659">
        <v>0</v>
      </c>
      <c r="E5659">
        <v>0</v>
      </c>
      <c r="F5659">
        <v>0</v>
      </c>
      <c r="G5659">
        <v>44444444</v>
      </c>
      <c r="H5659">
        <v>0</v>
      </c>
      <c r="I5659">
        <v>0</v>
      </c>
      <c r="J5659">
        <v>0</v>
      </c>
      <c r="K5659">
        <v>0</v>
      </c>
      <c r="L5659">
        <v>0</v>
      </c>
      <c r="M5659">
        <v>0</v>
      </c>
    </row>
    <row r="5660" spans="2:13" x14ac:dyDescent="0.2">
      <c r="B5660">
        <v>0</v>
      </c>
      <c r="C5660">
        <v>0</v>
      </c>
      <c r="D5660">
        <v>0</v>
      </c>
      <c r="E5660">
        <v>0</v>
      </c>
      <c r="F5660">
        <v>0</v>
      </c>
      <c r="G5660">
        <v>44444444</v>
      </c>
      <c r="H5660">
        <v>0</v>
      </c>
      <c r="I5660">
        <v>0</v>
      </c>
      <c r="J5660">
        <v>0</v>
      </c>
      <c r="K5660">
        <v>0</v>
      </c>
      <c r="L5660">
        <v>0</v>
      </c>
      <c r="M5660">
        <v>0</v>
      </c>
    </row>
    <row r="5661" spans="2:13" x14ac:dyDescent="0.2">
      <c r="B5661">
        <v>0</v>
      </c>
      <c r="C5661">
        <v>0</v>
      </c>
      <c r="D5661">
        <v>0</v>
      </c>
      <c r="E5661">
        <v>0</v>
      </c>
      <c r="F5661">
        <v>0</v>
      </c>
      <c r="G5661">
        <v>44444444</v>
      </c>
      <c r="H5661">
        <v>0</v>
      </c>
      <c r="I5661">
        <v>0</v>
      </c>
      <c r="J5661">
        <v>0</v>
      </c>
      <c r="K5661">
        <v>0</v>
      </c>
      <c r="L5661">
        <v>0</v>
      </c>
      <c r="M5661">
        <v>0</v>
      </c>
    </row>
    <row r="5662" spans="2:13" x14ac:dyDescent="0.2">
      <c r="B5662">
        <v>0</v>
      </c>
      <c r="C5662">
        <v>0</v>
      </c>
      <c r="D5662">
        <v>0</v>
      </c>
      <c r="E5662">
        <v>0</v>
      </c>
      <c r="F5662">
        <v>0</v>
      </c>
      <c r="G5662">
        <v>44444444</v>
      </c>
      <c r="H5662">
        <v>0</v>
      </c>
      <c r="I5662">
        <v>0</v>
      </c>
      <c r="J5662">
        <v>0</v>
      </c>
      <c r="K5662">
        <v>0</v>
      </c>
      <c r="L5662">
        <v>0</v>
      </c>
      <c r="M5662">
        <v>0</v>
      </c>
    </row>
    <row r="5663" spans="2:13" x14ac:dyDescent="0.2">
      <c r="B5663">
        <v>0</v>
      </c>
      <c r="C5663">
        <v>0</v>
      </c>
      <c r="D5663">
        <v>0</v>
      </c>
      <c r="E5663">
        <v>0</v>
      </c>
      <c r="F5663">
        <v>0</v>
      </c>
      <c r="G5663">
        <v>44444444</v>
      </c>
      <c r="H5663">
        <v>0</v>
      </c>
      <c r="I5663">
        <v>0</v>
      </c>
      <c r="J5663">
        <v>0</v>
      </c>
      <c r="K5663">
        <v>0</v>
      </c>
      <c r="L5663">
        <v>0</v>
      </c>
      <c r="M5663">
        <v>0</v>
      </c>
    </row>
    <row r="5664" spans="2:13" x14ac:dyDescent="0.2">
      <c r="B5664">
        <v>0</v>
      </c>
      <c r="C5664">
        <v>0</v>
      </c>
      <c r="D5664">
        <v>0</v>
      </c>
      <c r="E5664">
        <v>0</v>
      </c>
      <c r="F5664">
        <v>0</v>
      </c>
      <c r="G5664">
        <v>44444444</v>
      </c>
      <c r="H5664">
        <v>0</v>
      </c>
      <c r="I5664">
        <v>0</v>
      </c>
      <c r="J5664">
        <v>0</v>
      </c>
      <c r="K5664">
        <v>0</v>
      </c>
      <c r="L5664">
        <v>0</v>
      </c>
      <c r="M5664">
        <v>0</v>
      </c>
    </row>
    <row r="5665" spans="2:13" x14ac:dyDescent="0.2">
      <c r="B5665">
        <v>0</v>
      </c>
      <c r="C5665">
        <v>0</v>
      </c>
      <c r="D5665">
        <v>0</v>
      </c>
      <c r="E5665">
        <v>0</v>
      </c>
      <c r="F5665">
        <v>0</v>
      </c>
      <c r="G5665">
        <v>44444444</v>
      </c>
      <c r="H5665">
        <v>0</v>
      </c>
      <c r="I5665">
        <v>0</v>
      </c>
      <c r="J5665">
        <v>0</v>
      </c>
      <c r="K5665">
        <v>0</v>
      </c>
      <c r="L5665">
        <v>0</v>
      </c>
      <c r="M5665">
        <v>0</v>
      </c>
    </row>
    <row r="5666" spans="2:13" x14ac:dyDescent="0.2">
      <c r="B5666">
        <v>0</v>
      </c>
      <c r="C5666">
        <v>0</v>
      </c>
      <c r="D5666">
        <v>0</v>
      </c>
      <c r="E5666">
        <v>0</v>
      </c>
      <c r="F5666">
        <v>0</v>
      </c>
      <c r="G5666">
        <v>44444444</v>
      </c>
      <c r="H5666">
        <v>0</v>
      </c>
      <c r="I5666">
        <v>0</v>
      </c>
      <c r="J5666">
        <v>0</v>
      </c>
      <c r="K5666">
        <v>0</v>
      </c>
      <c r="L5666">
        <v>0</v>
      </c>
      <c r="M5666">
        <v>0</v>
      </c>
    </row>
    <row r="5667" spans="2:13" x14ac:dyDescent="0.2">
      <c r="B5667">
        <v>0</v>
      </c>
      <c r="C5667">
        <v>0</v>
      </c>
      <c r="D5667">
        <v>0</v>
      </c>
      <c r="E5667">
        <v>0</v>
      </c>
      <c r="F5667">
        <v>0</v>
      </c>
      <c r="G5667">
        <v>44444444</v>
      </c>
      <c r="H5667">
        <v>0</v>
      </c>
      <c r="I5667">
        <v>0</v>
      </c>
      <c r="J5667">
        <v>0</v>
      </c>
      <c r="K5667">
        <v>0</v>
      </c>
      <c r="L5667">
        <v>0</v>
      </c>
      <c r="M5667">
        <v>0</v>
      </c>
    </row>
    <row r="5668" spans="2:13" x14ac:dyDescent="0.2">
      <c r="B5668">
        <v>0</v>
      </c>
      <c r="C5668">
        <v>0</v>
      </c>
      <c r="D5668">
        <v>0</v>
      </c>
      <c r="E5668">
        <v>0</v>
      </c>
      <c r="F5668">
        <v>0</v>
      </c>
      <c r="G5668">
        <v>44444444</v>
      </c>
      <c r="H5668">
        <v>0</v>
      </c>
      <c r="I5668">
        <v>0</v>
      </c>
      <c r="J5668">
        <v>0</v>
      </c>
      <c r="K5668">
        <v>0</v>
      </c>
      <c r="L5668">
        <v>0</v>
      </c>
      <c r="M5668">
        <v>0</v>
      </c>
    </row>
    <row r="5669" spans="2:13" x14ac:dyDescent="0.2">
      <c r="B5669">
        <v>0</v>
      </c>
      <c r="C5669">
        <v>0</v>
      </c>
      <c r="D5669">
        <v>0</v>
      </c>
      <c r="E5669">
        <v>0</v>
      </c>
      <c r="F5669">
        <v>0</v>
      </c>
      <c r="G5669">
        <v>44444444</v>
      </c>
      <c r="H5669">
        <v>0</v>
      </c>
      <c r="I5669">
        <v>0</v>
      </c>
      <c r="J5669">
        <v>0</v>
      </c>
      <c r="K5669">
        <v>0</v>
      </c>
      <c r="L5669">
        <v>0</v>
      </c>
      <c r="M5669">
        <v>0</v>
      </c>
    </row>
    <row r="5670" spans="2:13" x14ac:dyDescent="0.2">
      <c r="B5670">
        <v>0</v>
      </c>
      <c r="C5670">
        <v>0</v>
      </c>
      <c r="D5670">
        <v>0</v>
      </c>
      <c r="E5670">
        <v>0</v>
      </c>
      <c r="F5670">
        <v>0</v>
      </c>
      <c r="G5670">
        <v>44444444</v>
      </c>
      <c r="H5670">
        <v>0</v>
      </c>
      <c r="I5670">
        <v>0</v>
      </c>
      <c r="J5670">
        <v>0</v>
      </c>
      <c r="K5670">
        <v>0</v>
      </c>
      <c r="L5670">
        <v>0</v>
      </c>
      <c r="M5670">
        <v>0</v>
      </c>
    </row>
    <row r="5671" spans="2:13" x14ac:dyDescent="0.2">
      <c r="B5671">
        <v>0</v>
      </c>
      <c r="C5671">
        <v>0</v>
      </c>
      <c r="D5671">
        <v>0</v>
      </c>
      <c r="E5671">
        <v>0</v>
      </c>
      <c r="F5671">
        <v>0</v>
      </c>
      <c r="G5671">
        <v>44444444</v>
      </c>
      <c r="H5671">
        <v>0</v>
      </c>
      <c r="I5671">
        <v>0</v>
      </c>
      <c r="J5671">
        <v>0</v>
      </c>
      <c r="K5671">
        <v>0</v>
      </c>
      <c r="L5671">
        <v>0</v>
      </c>
      <c r="M5671">
        <v>0</v>
      </c>
    </row>
    <row r="5672" spans="2:13" x14ac:dyDescent="0.2">
      <c r="B5672">
        <v>0</v>
      </c>
      <c r="C5672">
        <v>0</v>
      </c>
      <c r="D5672">
        <v>0</v>
      </c>
      <c r="E5672">
        <v>0</v>
      </c>
      <c r="F5672">
        <v>0</v>
      </c>
      <c r="G5672">
        <v>44444444</v>
      </c>
      <c r="H5672">
        <v>0</v>
      </c>
      <c r="I5672">
        <v>0</v>
      </c>
      <c r="J5672">
        <v>0</v>
      </c>
      <c r="K5672">
        <v>0</v>
      </c>
      <c r="L5672">
        <v>0</v>
      </c>
      <c r="M5672">
        <v>0</v>
      </c>
    </row>
    <row r="5673" spans="2:13" x14ac:dyDescent="0.2">
      <c r="B5673">
        <v>0</v>
      </c>
      <c r="C5673">
        <v>0</v>
      </c>
      <c r="D5673">
        <v>0</v>
      </c>
      <c r="E5673">
        <v>0</v>
      </c>
      <c r="F5673">
        <v>0</v>
      </c>
      <c r="G5673">
        <v>44444444</v>
      </c>
      <c r="H5673">
        <v>0</v>
      </c>
      <c r="I5673">
        <v>0</v>
      </c>
      <c r="J5673">
        <v>0</v>
      </c>
      <c r="K5673">
        <v>0</v>
      </c>
      <c r="L5673">
        <v>0</v>
      </c>
      <c r="M5673">
        <v>0</v>
      </c>
    </row>
    <row r="5674" spans="2:13" x14ac:dyDescent="0.2">
      <c r="B5674">
        <v>0</v>
      </c>
      <c r="C5674">
        <v>0</v>
      </c>
      <c r="D5674">
        <v>0</v>
      </c>
      <c r="E5674">
        <v>0</v>
      </c>
      <c r="F5674">
        <v>0</v>
      </c>
      <c r="G5674">
        <v>44444444</v>
      </c>
      <c r="H5674">
        <v>0</v>
      </c>
      <c r="I5674">
        <v>0</v>
      </c>
      <c r="J5674">
        <v>0</v>
      </c>
      <c r="K5674">
        <v>0</v>
      </c>
      <c r="L5674">
        <v>0</v>
      </c>
      <c r="M5674">
        <v>0</v>
      </c>
    </row>
    <row r="5675" spans="2:13" x14ac:dyDescent="0.2">
      <c r="B5675">
        <v>0</v>
      </c>
      <c r="C5675">
        <v>0</v>
      </c>
      <c r="D5675">
        <v>0</v>
      </c>
      <c r="E5675">
        <v>0</v>
      </c>
      <c r="F5675">
        <v>0</v>
      </c>
      <c r="G5675">
        <v>44444444</v>
      </c>
      <c r="H5675">
        <v>0</v>
      </c>
      <c r="I5675">
        <v>0</v>
      </c>
      <c r="J5675">
        <v>0</v>
      </c>
      <c r="K5675">
        <v>0</v>
      </c>
      <c r="L5675">
        <v>0</v>
      </c>
      <c r="M5675">
        <v>0</v>
      </c>
    </row>
    <row r="5676" spans="2:13" x14ac:dyDescent="0.2">
      <c r="B5676">
        <v>0</v>
      </c>
      <c r="C5676">
        <v>0</v>
      </c>
      <c r="D5676">
        <v>0</v>
      </c>
      <c r="E5676">
        <v>0</v>
      </c>
      <c r="F5676">
        <v>0</v>
      </c>
      <c r="G5676">
        <v>44444444</v>
      </c>
      <c r="H5676">
        <v>0</v>
      </c>
      <c r="I5676">
        <v>0</v>
      </c>
      <c r="J5676">
        <v>0</v>
      </c>
      <c r="K5676">
        <v>0</v>
      </c>
      <c r="L5676">
        <v>0</v>
      </c>
      <c r="M5676">
        <v>0</v>
      </c>
    </row>
    <row r="5677" spans="2:13" x14ac:dyDescent="0.2">
      <c r="B5677">
        <v>0</v>
      </c>
      <c r="C5677">
        <v>0</v>
      </c>
      <c r="D5677">
        <v>0</v>
      </c>
      <c r="E5677">
        <v>0</v>
      </c>
      <c r="F5677">
        <v>0</v>
      </c>
      <c r="G5677">
        <v>44444444</v>
      </c>
      <c r="H5677">
        <v>0</v>
      </c>
      <c r="I5677">
        <v>0</v>
      </c>
      <c r="J5677">
        <v>0</v>
      </c>
      <c r="K5677">
        <v>0</v>
      </c>
      <c r="L5677">
        <v>0</v>
      </c>
      <c r="M5677">
        <v>0</v>
      </c>
    </row>
    <row r="5678" spans="2:13" x14ac:dyDescent="0.2">
      <c r="B5678">
        <v>0</v>
      </c>
      <c r="C5678">
        <v>0</v>
      </c>
      <c r="D5678">
        <v>0</v>
      </c>
      <c r="E5678">
        <v>0</v>
      </c>
      <c r="F5678">
        <v>0</v>
      </c>
      <c r="G5678">
        <v>44444444</v>
      </c>
      <c r="H5678">
        <v>0</v>
      </c>
      <c r="I5678">
        <v>0</v>
      </c>
      <c r="J5678">
        <v>0</v>
      </c>
      <c r="K5678">
        <v>0</v>
      </c>
      <c r="L5678">
        <v>0</v>
      </c>
      <c r="M5678">
        <v>0</v>
      </c>
    </row>
    <row r="5679" spans="2:13" x14ac:dyDescent="0.2">
      <c r="B5679">
        <v>0</v>
      </c>
      <c r="C5679">
        <v>0</v>
      </c>
      <c r="D5679">
        <v>0</v>
      </c>
      <c r="E5679">
        <v>0</v>
      </c>
      <c r="F5679">
        <v>0</v>
      </c>
      <c r="G5679">
        <v>44444444</v>
      </c>
      <c r="H5679">
        <v>0</v>
      </c>
      <c r="I5679">
        <v>0</v>
      </c>
      <c r="J5679">
        <v>0</v>
      </c>
      <c r="K5679">
        <v>0</v>
      </c>
      <c r="L5679">
        <v>0</v>
      </c>
      <c r="M5679">
        <v>0</v>
      </c>
    </row>
    <row r="5680" spans="2:13" x14ac:dyDescent="0.2">
      <c r="B5680">
        <v>0</v>
      </c>
      <c r="C5680">
        <v>0</v>
      </c>
      <c r="D5680">
        <v>0</v>
      </c>
      <c r="E5680">
        <v>0</v>
      </c>
      <c r="F5680">
        <v>0</v>
      </c>
      <c r="G5680">
        <v>44444444</v>
      </c>
      <c r="H5680">
        <v>0</v>
      </c>
      <c r="I5680">
        <v>0</v>
      </c>
      <c r="J5680">
        <v>0</v>
      </c>
      <c r="K5680">
        <v>0</v>
      </c>
      <c r="L5680">
        <v>0</v>
      </c>
      <c r="M5680">
        <v>0</v>
      </c>
    </row>
    <row r="5681" spans="2:13" x14ac:dyDescent="0.2">
      <c r="B5681">
        <v>0</v>
      </c>
      <c r="C5681">
        <v>0</v>
      </c>
      <c r="D5681">
        <v>0</v>
      </c>
      <c r="E5681">
        <v>0</v>
      </c>
      <c r="F5681">
        <v>0</v>
      </c>
      <c r="G5681">
        <v>44444444</v>
      </c>
      <c r="H5681">
        <v>0</v>
      </c>
      <c r="I5681">
        <v>0</v>
      </c>
      <c r="J5681">
        <v>0</v>
      </c>
      <c r="K5681">
        <v>0</v>
      </c>
      <c r="L5681">
        <v>0</v>
      </c>
      <c r="M5681">
        <v>0</v>
      </c>
    </row>
    <row r="5682" spans="2:13" x14ac:dyDescent="0.2">
      <c r="B5682">
        <v>0</v>
      </c>
      <c r="C5682">
        <v>0</v>
      </c>
      <c r="D5682">
        <v>0</v>
      </c>
      <c r="E5682">
        <v>0</v>
      </c>
      <c r="F5682">
        <v>0</v>
      </c>
      <c r="G5682">
        <v>44444444</v>
      </c>
      <c r="H5682">
        <v>0</v>
      </c>
      <c r="I5682">
        <v>0</v>
      </c>
      <c r="J5682">
        <v>0</v>
      </c>
      <c r="K5682">
        <v>0</v>
      </c>
      <c r="L5682">
        <v>0</v>
      </c>
      <c r="M5682">
        <v>0</v>
      </c>
    </row>
    <row r="5683" spans="2:13" x14ac:dyDescent="0.2">
      <c r="B5683">
        <v>0</v>
      </c>
      <c r="C5683">
        <v>0</v>
      </c>
      <c r="D5683">
        <v>0</v>
      </c>
      <c r="E5683">
        <v>0</v>
      </c>
      <c r="F5683">
        <v>0</v>
      </c>
      <c r="G5683">
        <v>44444444</v>
      </c>
      <c r="H5683">
        <v>0</v>
      </c>
      <c r="I5683">
        <v>0</v>
      </c>
      <c r="J5683">
        <v>0</v>
      </c>
      <c r="K5683">
        <v>0</v>
      </c>
      <c r="L5683">
        <v>0</v>
      </c>
      <c r="M5683">
        <v>0</v>
      </c>
    </row>
    <row r="5684" spans="2:13" x14ac:dyDescent="0.2">
      <c r="B5684">
        <v>0</v>
      </c>
      <c r="C5684">
        <v>0</v>
      </c>
      <c r="D5684">
        <v>0</v>
      </c>
      <c r="E5684">
        <v>0</v>
      </c>
      <c r="F5684">
        <v>0</v>
      </c>
      <c r="G5684">
        <v>44444444</v>
      </c>
      <c r="H5684">
        <v>0</v>
      </c>
      <c r="I5684">
        <v>0</v>
      </c>
      <c r="J5684">
        <v>0</v>
      </c>
      <c r="K5684">
        <v>0</v>
      </c>
      <c r="L5684">
        <v>0</v>
      </c>
      <c r="M5684">
        <v>0</v>
      </c>
    </row>
    <row r="5685" spans="2:13" x14ac:dyDescent="0.2">
      <c r="B5685">
        <v>0</v>
      </c>
      <c r="C5685">
        <v>0</v>
      </c>
      <c r="D5685">
        <v>0</v>
      </c>
      <c r="E5685">
        <v>0</v>
      </c>
      <c r="F5685">
        <v>0</v>
      </c>
      <c r="G5685">
        <v>44444444</v>
      </c>
      <c r="H5685">
        <v>0</v>
      </c>
      <c r="I5685">
        <v>0</v>
      </c>
      <c r="J5685">
        <v>0</v>
      </c>
      <c r="K5685">
        <v>0</v>
      </c>
      <c r="L5685">
        <v>0</v>
      </c>
      <c r="M5685">
        <v>0</v>
      </c>
    </row>
    <row r="5686" spans="2:13" x14ac:dyDescent="0.2">
      <c r="B5686">
        <v>0</v>
      </c>
      <c r="C5686">
        <v>0</v>
      </c>
      <c r="D5686">
        <v>0</v>
      </c>
      <c r="E5686">
        <v>0</v>
      </c>
      <c r="F5686">
        <v>0</v>
      </c>
      <c r="G5686">
        <v>44444444</v>
      </c>
      <c r="H5686">
        <v>0</v>
      </c>
      <c r="I5686">
        <v>0</v>
      </c>
      <c r="J5686">
        <v>0</v>
      </c>
      <c r="K5686">
        <v>0</v>
      </c>
      <c r="L5686">
        <v>0</v>
      </c>
      <c r="M5686">
        <v>0</v>
      </c>
    </row>
    <row r="5687" spans="2:13" x14ac:dyDescent="0.2">
      <c r="B5687">
        <v>0</v>
      </c>
      <c r="C5687">
        <v>0</v>
      </c>
      <c r="D5687">
        <v>0</v>
      </c>
      <c r="E5687">
        <v>0</v>
      </c>
      <c r="F5687">
        <v>0</v>
      </c>
      <c r="G5687">
        <v>44444444</v>
      </c>
      <c r="H5687">
        <v>0</v>
      </c>
      <c r="I5687">
        <v>0</v>
      </c>
      <c r="J5687">
        <v>0</v>
      </c>
      <c r="K5687">
        <v>0</v>
      </c>
      <c r="L5687">
        <v>0</v>
      </c>
      <c r="M5687">
        <v>0</v>
      </c>
    </row>
    <row r="5688" spans="2:13" x14ac:dyDescent="0.2">
      <c r="B5688">
        <v>0</v>
      </c>
      <c r="C5688">
        <v>0</v>
      </c>
      <c r="D5688">
        <v>0</v>
      </c>
      <c r="E5688">
        <v>0</v>
      </c>
      <c r="F5688">
        <v>0</v>
      </c>
      <c r="G5688">
        <v>44444444</v>
      </c>
      <c r="H5688">
        <v>0</v>
      </c>
      <c r="I5688">
        <v>0</v>
      </c>
      <c r="J5688">
        <v>0</v>
      </c>
      <c r="K5688">
        <v>0</v>
      </c>
      <c r="L5688">
        <v>0</v>
      </c>
      <c r="M5688">
        <v>0</v>
      </c>
    </row>
    <row r="5689" spans="2:13" x14ac:dyDescent="0.2">
      <c r="B5689">
        <v>0</v>
      </c>
      <c r="C5689">
        <v>0</v>
      </c>
      <c r="D5689">
        <v>0</v>
      </c>
      <c r="E5689">
        <v>0</v>
      </c>
      <c r="F5689">
        <v>0</v>
      </c>
      <c r="G5689">
        <v>44444444</v>
      </c>
      <c r="H5689">
        <v>0</v>
      </c>
      <c r="I5689">
        <v>0</v>
      </c>
      <c r="J5689">
        <v>0</v>
      </c>
      <c r="K5689">
        <v>0</v>
      </c>
      <c r="L5689">
        <v>0</v>
      </c>
      <c r="M5689">
        <v>0</v>
      </c>
    </row>
    <row r="5690" spans="2:13" x14ac:dyDescent="0.2">
      <c r="B5690">
        <v>0</v>
      </c>
      <c r="C5690">
        <v>0</v>
      </c>
      <c r="D5690">
        <v>0</v>
      </c>
      <c r="E5690">
        <v>0</v>
      </c>
      <c r="F5690">
        <v>0</v>
      </c>
      <c r="G5690">
        <v>44444444</v>
      </c>
      <c r="H5690">
        <v>0</v>
      </c>
      <c r="I5690">
        <v>0</v>
      </c>
      <c r="J5690">
        <v>0</v>
      </c>
      <c r="K5690">
        <v>0</v>
      </c>
      <c r="L5690">
        <v>0</v>
      </c>
      <c r="M5690">
        <v>0</v>
      </c>
    </row>
    <row r="5691" spans="2:13" x14ac:dyDescent="0.2">
      <c r="B5691">
        <v>0</v>
      </c>
      <c r="C5691">
        <v>0</v>
      </c>
      <c r="D5691">
        <v>0</v>
      </c>
      <c r="E5691">
        <v>0</v>
      </c>
      <c r="F5691">
        <v>0</v>
      </c>
      <c r="G5691">
        <v>44444444</v>
      </c>
      <c r="H5691">
        <v>0</v>
      </c>
      <c r="I5691">
        <v>0</v>
      </c>
      <c r="J5691">
        <v>0</v>
      </c>
      <c r="K5691">
        <v>0</v>
      </c>
      <c r="L5691">
        <v>0</v>
      </c>
      <c r="M5691">
        <v>0</v>
      </c>
    </row>
    <row r="5692" spans="2:13" x14ac:dyDescent="0.2">
      <c r="B5692">
        <v>0</v>
      </c>
      <c r="C5692">
        <v>0</v>
      </c>
      <c r="D5692">
        <v>0</v>
      </c>
      <c r="E5692">
        <v>0</v>
      </c>
      <c r="F5692">
        <v>0</v>
      </c>
      <c r="G5692">
        <v>44444444</v>
      </c>
      <c r="H5692">
        <v>0</v>
      </c>
      <c r="I5692">
        <v>0</v>
      </c>
      <c r="J5692">
        <v>0</v>
      </c>
      <c r="K5692">
        <v>0</v>
      </c>
      <c r="L5692">
        <v>0</v>
      </c>
      <c r="M5692">
        <v>0</v>
      </c>
    </row>
    <row r="5693" spans="2:13" x14ac:dyDescent="0.2">
      <c r="B5693">
        <v>0</v>
      </c>
      <c r="C5693">
        <v>0</v>
      </c>
      <c r="D5693">
        <v>0</v>
      </c>
      <c r="E5693">
        <v>0</v>
      </c>
      <c r="F5693">
        <v>0</v>
      </c>
      <c r="G5693">
        <v>44444444</v>
      </c>
      <c r="H5693">
        <v>0</v>
      </c>
      <c r="I5693">
        <v>0</v>
      </c>
      <c r="J5693">
        <v>0</v>
      </c>
      <c r="K5693">
        <v>0</v>
      </c>
      <c r="L5693">
        <v>0</v>
      </c>
      <c r="M5693">
        <v>0</v>
      </c>
    </row>
    <row r="5694" spans="2:13" x14ac:dyDescent="0.2">
      <c r="B5694">
        <v>0</v>
      </c>
      <c r="C5694">
        <v>0</v>
      </c>
      <c r="D5694">
        <v>0</v>
      </c>
      <c r="E5694">
        <v>0</v>
      </c>
      <c r="F5694">
        <v>0</v>
      </c>
      <c r="G5694">
        <v>44444444</v>
      </c>
      <c r="H5694">
        <v>0</v>
      </c>
      <c r="I5694">
        <v>0</v>
      </c>
      <c r="J5694">
        <v>0</v>
      </c>
      <c r="K5694">
        <v>0</v>
      </c>
      <c r="L5694">
        <v>0</v>
      </c>
      <c r="M5694">
        <v>0</v>
      </c>
    </row>
    <row r="5695" spans="2:13" x14ac:dyDescent="0.2">
      <c r="B5695">
        <v>0</v>
      </c>
      <c r="C5695">
        <v>0</v>
      </c>
      <c r="D5695">
        <v>0</v>
      </c>
      <c r="E5695">
        <v>0</v>
      </c>
      <c r="F5695">
        <v>0</v>
      </c>
      <c r="G5695">
        <v>44444444</v>
      </c>
      <c r="H5695">
        <v>0</v>
      </c>
      <c r="I5695">
        <v>0</v>
      </c>
      <c r="J5695">
        <v>0</v>
      </c>
      <c r="K5695">
        <v>0</v>
      </c>
      <c r="L5695">
        <v>0</v>
      </c>
      <c r="M5695">
        <v>0</v>
      </c>
    </row>
    <row r="5696" spans="2:13" x14ac:dyDescent="0.2">
      <c r="B5696">
        <v>0</v>
      </c>
      <c r="C5696">
        <v>0</v>
      </c>
      <c r="D5696">
        <v>0</v>
      </c>
      <c r="E5696">
        <v>0</v>
      </c>
      <c r="F5696">
        <v>0</v>
      </c>
      <c r="G5696">
        <v>44444444</v>
      </c>
      <c r="H5696">
        <v>0</v>
      </c>
      <c r="I5696">
        <v>0</v>
      </c>
      <c r="J5696">
        <v>0</v>
      </c>
      <c r="K5696">
        <v>0</v>
      </c>
      <c r="L5696">
        <v>0</v>
      </c>
      <c r="M5696">
        <v>0</v>
      </c>
    </row>
    <row r="5697" spans="2:13" x14ac:dyDescent="0.2">
      <c r="B5697">
        <v>0</v>
      </c>
      <c r="C5697">
        <v>0</v>
      </c>
      <c r="D5697">
        <v>0</v>
      </c>
      <c r="E5697">
        <v>0</v>
      </c>
      <c r="F5697">
        <v>0</v>
      </c>
      <c r="G5697">
        <v>44444444</v>
      </c>
      <c r="H5697">
        <v>0</v>
      </c>
      <c r="I5697">
        <v>0</v>
      </c>
      <c r="J5697">
        <v>0</v>
      </c>
      <c r="K5697">
        <v>0</v>
      </c>
      <c r="L5697">
        <v>0</v>
      </c>
      <c r="M5697">
        <v>0</v>
      </c>
    </row>
    <row r="5698" spans="2:13" x14ac:dyDescent="0.2">
      <c r="B5698">
        <v>0</v>
      </c>
      <c r="C5698">
        <v>0</v>
      </c>
      <c r="D5698">
        <v>0</v>
      </c>
      <c r="E5698">
        <v>0</v>
      </c>
      <c r="F5698">
        <v>0</v>
      </c>
      <c r="G5698">
        <v>44444444</v>
      </c>
      <c r="H5698">
        <v>0</v>
      </c>
      <c r="I5698">
        <v>0</v>
      </c>
      <c r="J5698">
        <v>0</v>
      </c>
      <c r="K5698">
        <v>0</v>
      </c>
      <c r="L5698">
        <v>0</v>
      </c>
      <c r="M5698">
        <v>0</v>
      </c>
    </row>
    <row r="5699" spans="2:13" x14ac:dyDescent="0.2">
      <c r="B5699">
        <v>0</v>
      </c>
      <c r="C5699">
        <v>0</v>
      </c>
      <c r="D5699">
        <v>0</v>
      </c>
      <c r="E5699">
        <v>0</v>
      </c>
      <c r="F5699">
        <v>0</v>
      </c>
      <c r="G5699">
        <v>44444444</v>
      </c>
      <c r="H5699">
        <v>0</v>
      </c>
      <c r="I5699">
        <v>0</v>
      </c>
      <c r="J5699">
        <v>0</v>
      </c>
      <c r="K5699">
        <v>0</v>
      </c>
      <c r="L5699">
        <v>0</v>
      </c>
      <c r="M5699">
        <v>0</v>
      </c>
    </row>
    <row r="5700" spans="2:13" x14ac:dyDescent="0.2">
      <c r="B5700">
        <v>0</v>
      </c>
      <c r="C5700">
        <v>0</v>
      </c>
      <c r="D5700">
        <v>0</v>
      </c>
      <c r="E5700">
        <v>0</v>
      </c>
      <c r="F5700">
        <v>0</v>
      </c>
      <c r="G5700">
        <v>44444444</v>
      </c>
      <c r="H5700">
        <v>0</v>
      </c>
      <c r="I5700">
        <v>0</v>
      </c>
      <c r="J5700">
        <v>0</v>
      </c>
      <c r="K5700">
        <v>0</v>
      </c>
      <c r="L5700">
        <v>0</v>
      </c>
      <c r="M5700">
        <v>0</v>
      </c>
    </row>
    <row r="5701" spans="2:13" x14ac:dyDescent="0.2">
      <c r="B5701">
        <v>0</v>
      </c>
      <c r="C5701">
        <v>0</v>
      </c>
      <c r="D5701">
        <v>0</v>
      </c>
      <c r="E5701">
        <v>0</v>
      </c>
      <c r="F5701">
        <v>0</v>
      </c>
      <c r="G5701">
        <v>44444444</v>
      </c>
      <c r="H5701">
        <v>0</v>
      </c>
      <c r="I5701">
        <v>0</v>
      </c>
      <c r="J5701">
        <v>0</v>
      </c>
      <c r="K5701">
        <v>0</v>
      </c>
      <c r="L5701">
        <v>0</v>
      </c>
      <c r="M5701">
        <v>0</v>
      </c>
    </row>
    <row r="5702" spans="2:13" x14ac:dyDescent="0.2">
      <c r="B5702">
        <v>0</v>
      </c>
      <c r="C5702">
        <v>0</v>
      </c>
      <c r="D5702">
        <v>0</v>
      </c>
      <c r="E5702">
        <v>0</v>
      </c>
      <c r="F5702">
        <v>0</v>
      </c>
      <c r="G5702">
        <v>44444444</v>
      </c>
      <c r="H5702">
        <v>0</v>
      </c>
      <c r="I5702">
        <v>0</v>
      </c>
      <c r="J5702">
        <v>0</v>
      </c>
      <c r="K5702">
        <v>0</v>
      </c>
      <c r="L5702">
        <v>0</v>
      </c>
      <c r="M5702">
        <v>0</v>
      </c>
    </row>
    <row r="5703" spans="2:13" x14ac:dyDescent="0.2">
      <c r="B5703">
        <v>0</v>
      </c>
      <c r="C5703">
        <v>0</v>
      </c>
      <c r="D5703">
        <v>0</v>
      </c>
      <c r="E5703">
        <v>0</v>
      </c>
      <c r="F5703">
        <v>0</v>
      </c>
      <c r="G5703">
        <v>44444444</v>
      </c>
      <c r="H5703">
        <v>0</v>
      </c>
      <c r="I5703">
        <v>0</v>
      </c>
      <c r="J5703">
        <v>0</v>
      </c>
      <c r="K5703">
        <v>0</v>
      </c>
      <c r="L5703">
        <v>0</v>
      </c>
      <c r="M5703">
        <v>0</v>
      </c>
    </row>
    <row r="5704" spans="2:13" x14ac:dyDescent="0.2">
      <c r="B5704">
        <v>0</v>
      </c>
      <c r="C5704">
        <v>0</v>
      </c>
      <c r="D5704">
        <v>0</v>
      </c>
      <c r="E5704">
        <v>0</v>
      </c>
      <c r="F5704">
        <v>0</v>
      </c>
      <c r="G5704">
        <v>44444444</v>
      </c>
      <c r="H5704">
        <v>0</v>
      </c>
      <c r="I5704">
        <v>0</v>
      </c>
      <c r="J5704">
        <v>0</v>
      </c>
      <c r="K5704">
        <v>0</v>
      </c>
      <c r="L5704">
        <v>0</v>
      </c>
      <c r="M5704">
        <v>0</v>
      </c>
    </row>
    <row r="5705" spans="2:13" x14ac:dyDescent="0.2">
      <c r="B5705">
        <v>0</v>
      </c>
      <c r="C5705">
        <v>0</v>
      </c>
      <c r="D5705">
        <v>0</v>
      </c>
      <c r="E5705">
        <v>0</v>
      </c>
      <c r="F5705">
        <v>0</v>
      </c>
      <c r="G5705">
        <v>44444444</v>
      </c>
      <c r="H5705">
        <v>0</v>
      </c>
      <c r="I5705">
        <v>0</v>
      </c>
      <c r="J5705">
        <v>0</v>
      </c>
      <c r="K5705">
        <v>0</v>
      </c>
      <c r="L5705">
        <v>0</v>
      </c>
      <c r="M5705">
        <v>0</v>
      </c>
    </row>
    <row r="5706" spans="2:13" x14ac:dyDescent="0.2">
      <c r="B5706">
        <v>0</v>
      </c>
      <c r="C5706">
        <v>0</v>
      </c>
      <c r="D5706">
        <v>0</v>
      </c>
      <c r="E5706">
        <v>0</v>
      </c>
      <c r="F5706">
        <v>0</v>
      </c>
      <c r="G5706">
        <v>44444444</v>
      </c>
      <c r="H5706">
        <v>0</v>
      </c>
      <c r="I5706">
        <v>0</v>
      </c>
      <c r="J5706">
        <v>0</v>
      </c>
      <c r="K5706">
        <v>0</v>
      </c>
      <c r="L5706">
        <v>0</v>
      </c>
      <c r="M5706">
        <v>0</v>
      </c>
    </row>
    <row r="5707" spans="2:13" x14ac:dyDescent="0.2">
      <c r="B5707">
        <v>0</v>
      </c>
      <c r="C5707">
        <v>0</v>
      </c>
      <c r="D5707">
        <v>0</v>
      </c>
      <c r="E5707">
        <v>0</v>
      </c>
      <c r="F5707">
        <v>0</v>
      </c>
      <c r="G5707">
        <v>44444444</v>
      </c>
      <c r="H5707">
        <v>0</v>
      </c>
      <c r="I5707">
        <v>0</v>
      </c>
      <c r="J5707">
        <v>0</v>
      </c>
      <c r="K5707">
        <v>0</v>
      </c>
      <c r="L5707">
        <v>0</v>
      </c>
      <c r="M5707">
        <v>0</v>
      </c>
    </row>
    <row r="5708" spans="2:13" x14ac:dyDescent="0.2">
      <c r="B5708">
        <v>0</v>
      </c>
      <c r="C5708">
        <v>0</v>
      </c>
      <c r="D5708">
        <v>0</v>
      </c>
      <c r="E5708">
        <v>0</v>
      </c>
      <c r="F5708">
        <v>0</v>
      </c>
      <c r="G5708">
        <v>44444444</v>
      </c>
      <c r="H5708">
        <v>0</v>
      </c>
      <c r="I5708">
        <v>0</v>
      </c>
      <c r="J5708">
        <v>0</v>
      </c>
      <c r="K5708">
        <v>0</v>
      </c>
      <c r="L5708">
        <v>0</v>
      </c>
      <c r="M5708">
        <v>0</v>
      </c>
    </row>
    <row r="5709" spans="2:13" x14ac:dyDescent="0.2">
      <c r="B5709">
        <v>0</v>
      </c>
      <c r="C5709">
        <v>0</v>
      </c>
      <c r="D5709">
        <v>0</v>
      </c>
      <c r="E5709">
        <v>0</v>
      </c>
      <c r="F5709">
        <v>0</v>
      </c>
      <c r="G5709">
        <v>44444444</v>
      </c>
      <c r="H5709">
        <v>0</v>
      </c>
      <c r="I5709">
        <v>0</v>
      </c>
      <c r="J5709">
        <v>0</v>
      </c>
      <c r="K5709">
        <v>0</v>
      </c>
      <c r="L5709">
        <v>0</v>
      </c>
      <c r="M5709">
        <v>0</v>
      </c>
    </row>
    <row r="5710" spans="2:13" x14ac:dyDescent="0.2">
      <c r="B5710">
        <v>0</v>
      </c>
      <c r="C5710">
        <v>0</v>
      </c>
      <c r="D5710">
        <v>0</v>
      </c>
      <c r="E5710">
        <v>0</v>
      </c>
      <c r="F5710">
        <v>0</v>
      </c>
      <c r="G5710">
        <v>44444444</v>
      </c>
      <c r="H5710">
        <v>0</v>
      </c>
      <c r="I5710">
        <v>0</v>
      </c>
      <c r="J5710">
        <v>0</v>
      </c>
      <c r="K5710">
        <v>0</v>
      </c>
      <c r="L5710">
        <v>0</v>
      </c>
      <c r="M5710">
        <v>0</v>
      </c>
    </row>
    <row r="5711" spans="2:13" x14ac:dyDescent="0.2">
      <c r="B5711">
        <v>0</v>
      </c>
      <c r="C5711">
        <v>0</v>
      </c>
      <c r="D5711">
        <v>0</v>
      </c>
      <c r="E5711">
        <v>0</v>
      </c>
      <c r="F5711">
        <v>0</v>
      </c>
      <c r="G5711">
        <v>44444444</v>
      </c>
      <c r="H5711">
        <v>0</v>
      </c>
      <c r="I5711">
        <v>0</v>
      </c>
      <c r="J5711">
        <v>0</v>
      </c>
      <c r="K5711">
        <v>0</v>
      </c>
      <c r="L5711">
        <v>0</v>
      </c>
      <c r="M5711">
        <v>0</v>
      </c>
    </row>
    <row r="5712" spans="2:13" x14ac:dyDescent="0.2">
      <c r="B5712">
        <v>0</v>
      </c>
      <c r="C5712">
        <v>0</v>
      </c>
      <c r="D5712">
        <v>0</v>
      </c>
      <c r="E5712">
        <v>0</v>
      </c>
      <c r="F5712">
        <v>0</v>
      </c>
      <c r="G5712">
        <v>44444444</v>
      </c>
      <c r="H5712">
        <v>0</v>
      </c>
      <c r="I5712">
        <v>0</v>
      </c>
      <c r="J5712">
        <v>0</v>
      </c>
      <c r="K5712">
        <v>0</v>
      </c>
      <c r="L5712">
        <v>0</v>
      </c>
      <c r="M5712">
        <v>0</v>
      </c>
    </row>
    <row r="5713" spans="2:13" x14ac:dyDescent="0.2">
      <c r="B5713">
        <v>0</v>
      </c>
      <c r="C5713">
        <v>0</v>
      </c>
      <c r="D5713">
        <v>0</v>
      </c>
      <c r="E5713">
        <v>0</v>
      </c>
      <c r="F5713">
        <v>0</v>
      </c>
      <c r="G5713">
        <v>44444444</v>
      </c>
      <c r="H5713">
        <v>0</v>
      </c>
      <c r="I5713">
        <v>0</v>
      </c>
      <c r="J5713">
        <v>0</v>
      </c>
      <c r="K5713">
        <v>0</v>
      </c>
      <c r="L5713">
        <v>0</v>
      </c>
      <c r="M5713">
        <v>0</v>
      </c>
    </row>
    <row r="5714" spans="2:13" x14ac:dyDescent="0.2">
      <c r="B5714">
        <v>0</v>
      </c>
      <c r="C5714">
        <v>0</v>
      </c>
      <c r="D5714">
        <v>0</v>
      </c>
      <c r="E5714">
        <v>0</v>
      </c>
      <c r="F5714">
        <v>0</v>
      </c>
      <c r="G5714">
        <v>44444444</v>
      </c>
      <c r="H5714">
        <v>0</v>
      </c>
      <c r="I5714">
        <v>0</v>
      </c>
      <c r="J5714">
        <v>0</v>
      </c>
      <c r="K5714">
        <v>0</v>
      </c>
      <c r="L5714">
        <v>0</v>
      </c>
      <c r="M5714">
        <v>0</v>
      </c>
    </row>
    <row r="5715" spans="2:13" x14ac:dyDescent="0.2">
      <c r="B5715">
        <v>0</v>
      </c>
      <c r="C5715">
        <v>0</v>
      </c>
      <c r="D5715">
        <v>0</v>
      </c>
      <c r="E5715">
        <v>0</v>
      </c>
      <c r="F5715">
        <v>0</v>
      </c>
      <c r="G5715">
        <v>44444444</v>
      </c>
      <c r="H5715">
        <v>0</v>
      </c>
      <c r="I5715">
        <v>0</v>
      </c>
      <c r="J5715">
        <v>0</v>
      </c>
      <c r="K5715">
        <v>0</v>
      </c>
      <c r="L5715">
        <v>0</v>
      </c>
      <c r="M5715">
        <v>0</v>
      </c>
    </row>
    <row r="5716" spans="2:13" x14ac:dyDescent="0.2">
      <c r="B5716">
        <v>0</v>
      </c>
      <c r="C5716">
        <v>0</v>
      </c>
      <c r="D5716">
        <v>0</v>
      </c>
      <c r="E5716">
        <v>0</v>
      </c>
      <c r="F5716">
        <v>0</v>
      </c>
      <c r="G5716">
        <v>44444444</v>
      </c>
      <c r="H5716">
        <v>0</v>
      </c>
      <c r="I5716">
        <v>0</v>
      </c>
      <c r="J5716">
        <v>0</v>
      </c>
      <c r="K5716">
        <v>0</v>
      </c>
      <c r="L5716">
        <v>0</v>
      </c>
      <c r="M5716">
        <v>0</v>
      </c>
    </row>
    <row r="5717" spans="2:13" x14ac:dyDescent="0.2">
      <c r="B5717">
        <v>0</v>
      </c>
      <c r="C5717">
        <v>0</v>
      </c>
      <c r="D5717">
        <v>0</v>
      </c>
      <c r="E5717">
        <v>0</v>
      </c>
      <c r="F5717">
        <v>0</v>
      </c>
      <c r="G5717">
        <v>44444444</v>
      </c>
      <c r="H5717">
        <v>0</v>
      </c>
      <c r="I5717">
        <v>0</v>
      </c>
      <c r="J5717">
        <v>0</v>
      </c>
      <c r="K5717">
        <v>0</v>
      </c>
      <c r="L5717">
        <v>0</v>
      </c>
      <c r="M5717">
        <v>0</v>
      </c>
    </row>
    <row r="5718" spans="2:13" x14ac:dyDescent="0.2">
      <c r="B5718">
        <v>0</v>
      </c>
      <c r="C5718">
        <v>0</v>
      </c>
      <c r="D5718">
        <v>0</v>
      </c>
      <c r="E5718">
        <v>0</v>
      </c>
      <c r="F5718">
        <v>0</v>
      </c>
      <c r="G5718">
        <v>44444444</v>
      </c>
      <c r="H5718">
        <v>0</v>
      </c>
      <c r="I5718">
        <v>0</v>
      </c>
      <c r="J5718">
        <v>0</v>
      </c>
      <c r="K5718">
        <v>0</v>
      </c>
      <c r="L5718">
        <v>0</v>
      </c>
      <c r="M5718">
        <v>0</v>
      </c>
    </row>
    <row r="5719" spans="2:13" x14ac:dyDescent="0.2">
      <c r="B5719">
        <v>0</v>
      </c>
      <c r="C5719">
        <v>0</v>
      </c>
      <c r="D5719">
        <v>0</v>
      </c>
      <c r="E5719">
        <v>0</v>
      </c>
      <c r="F5719">
        <v>0</v>
      </c>
      <c r="G5719">
        <v>44444444</v>
      </c>
      <c r="H5719">
        <v>0</v>
      </c>
      <c r="I5719">
        <v>0</v>
      </c>
      <c r="J5719">
        <v>0</v>
      </c>
      <c r="K5719">
        <v>0</v>
      </c>
      <c r="L5719">
        <v>0</v>
      </c>
      <c r="M5719">
        <v>0</v>
      </c>
    </row>
    <row r="5720" spans="2:13" x14ac:dyDescent="0.2">
      <c r="B5720">
        <v>0</v>
      </c>
      <c r="C5720">
        <v>0</v>
      </c>
      <c r="D5720">
        <v>0</v>
      </c>
      <c r="E5720">
        <v>0</v>
      </c>
      <c r="F5720">
        <v>0</v>
      </c>
      <c r="G5720">
        <v>44444444</v>
      </c>
      <c r="H5720">
        <v>0</v>
      </c>
      <c r="I5720">
        <v>0</v>
      </c>
      <c r="J5720">
        <v>0</v>
      </c>
      <c r="K5720">
        <v>0</v>
      </c>
      <c r="L5720">
        <v>0</v>
      </c>
      <c r="M5720">
        <v>0</v>
      </c>
    </row>
    <row r="5721" spans="2:13" x14ac:dyDescent="0.2">
      <c r="B5721">
        <v>0</v>
      </c>
      <c r="C5721">
        <v>0</v>
      </c>
      <c r="D5721">
        <v>0</v>
      </c>
      <c r="E5721">
        <v>0</v>
      </c>
      <c r="F5721">
        <v>0</v>
      </c>
      <c r="G5721">
        <v>44444444</v>
      </c>
      <c r="H5721">
        <v>0</v>
      </c>
      <c r="I5721">
        <v>0</v>
      </c>
      <c r="J5721">
        <v>0</v>
      </c>
      <c r="K5721">
        <v>0</v>
      </c>
      <c r="L5721">
        <v>0</v>
      </c>
      <c r="M5721">
        <v>0</v>
      </c>
    </row>
    <row r="5722" spans="2:13" x14ac:dyDescent="0.2">
      <c r="B5722">
        <v>0</v>
      </c>
      <c r="C5722">
        <v>0</v>
      </c>
      <c r="D5722">
        <v>0</v>
      </c>
      <c r="E5722">
        <v>0</v>
      </c>
      <c r="F5722">
        <v>0</v>
      </c>
      <c r="G5722">
        <v>44444444</v>
      </c>
      <c r="H5722">
        <v>0</v>
      </c>
      <c r="I5722">
        <v>0</v>
      </c>
      <c r="J5722">
        <v>0</v>
      </c>
      <c r="K5722">
        <v>0</v>
      </c>
      <c r="L5722">
        <v>0</v>
      </c>
      <c r="M5722">
        <v>0</v>
      </c>
    </row>
    <row r="5723" spans="2:13" x14ac:dyDescent="0.2">
      <c r="B5723">
        <v>0</v>
      </c>
      <c r="C5723">
        <v>0</v>
      </c>
      <c r="D5723">
        <v>0</v>
      </c>
      <c r="E5723">
        <v>0</v>
      </c>
      <c r="F5723">
        <v>0</v>
      </c>
      <c r="G5723">
        <v>44444444</v>
      </c>
      <c r="H5723">
        <v>0</v>
      </c>
      <c r="I5723">
        <v>0</v>
      </c>
      <c r="J5723">
        <v>0</v>
      </c>
      <c r="K5723">
        <v>0</v>
      </c>
      <c r="L5723">
        <v>0</v>
      </c>
      <c r="M5723">
        <v>0</v>
      </c>
    </row>
    <row r="5724" spans="2:13" x14ac:dyDescent="0.2">
      <c r="B5724">
        <v>0</v>
      </c>
      <c r="C5724">
        <v>0</v>
      </c>
      <c r="D5724">
        <v>0</v>
      </c>
      <c r="E5724">
        <v>0</v>
      </c>
      <c r="F5724">
        <v>0</v>
      </c>
      <c r="G5724">
        <v>44444444</v>
      </c>
      <c r="H5724">
        <v>0</v>
      </c>
      <c r="I5724">
        <v>0</v>
      </c>
      <c r="J5724">
        <v>0</v>
      </c>
      <c r="K5724">
        <v>0</v>
      </c>
      <c r="L5724">
        <v>0</v>
      </c>
      <c r="M5724">
        <v>0</v>
      </c>
    </row>
    <row r="5725" spans="2:13" x14ac:dyDescent="0.2">
      <c r="B5725">
        <v>0</v>
      </c>
      <c r="C5725">
        <v>0</v>
      </c>
      <c r="D5725">
        <v>0</v>
      </c>
      <c r="E5725">
        <v>0</v>
      </c>
      <c r="F5725">
        <v>0</v>
      </c>
      <c r="G5725">
        <v>44444444</v>
      </c>
      <c r="H5725">
        <v>0</v>
      </c>
      <c r="I5725">
        <v>0</v>
      </c>
      <c r="J5725">
        <v>0</v>
      </c>
      <c r="K5725">
        <v>0</v>
      </c>
      <c r="L5725">
        <v>0</v>
      </c>
      <c r="M5725">
        <v>0</v>
      </c>
    </row>
    <row r="5726" spans="2:13" x14ac:dyDescent="0.2">
      <c r="B5726">
        <v>0</v>
      </c>
      <c r="C5726">
        <v>0</v>
      </c>
      <c r="D5726">
        <v>0</v>
      </c>
      <c r="E5726">
        <v>0</v>
      </c>
      <c r="F5726">
        <v>0</v>
      </c>
      <c r="G5726">
        <v>44444444</v>
      </c>
      <c r="H5726">
        <v>0</v>
      </c>
      <c r="I5726">
        <v>0</v>
      </c>
      <c r="J5726">
        <v>0</v>
      </c>
      <c r="K5726">
        <v>0</v>
      </c>
      <c r="L5726">
        <v>0</v>
      </c>
      <c r="M5726">
        <v>0</v>
      </c>
    </row>
    <row r="5727" spans="2:13" x14ac:dyDescent="0.2">
      <c r="B5727">
        <v>0</v>
      </c>
      <c r="C5727">
        <v>0</v>
      </c>
      <c r="D5727">
        <v>0</v>
      </c>
      <c r="E5727">
        <v>0</v>
      </c>
      <c r="F5727">
        <v>0</v>
      </c>
      <c r="G5727">
        <v>44444444</v>
      </c>
      <c r="H5727">
        <v>0</v>
      </c>
      <c r="I5727">
        <v>0</v>
      </c>
      <c r="J5727">
        <v>0</v>
      </c>
      <c r="K5727">
        <v>0</v>
      </c>
      <c r="L5727">
        <v>0</v>
      </c>
      <c r="M5727">
        <v>0</v>
      </c>
    </row>
    <row r="5728" spans="2:13" x14ac:dyDescent="0.2">
      <c r="B5728">
        <v>0</v>
      </c>
      <c r="C5728">
        <v>0</v>
      </c>
      <c r="D5728">
        <v>0</v>
      </c>
      <c r="E5728">
        <v>0</v>
      </c>
      <c r="F5728">
        <v>0</v>
      </c>
      <c r="G5728">
        <v>44444444</v>
      </c>
      <c r="H5728">
        <v>0</v>
      </c>
      <c r="I5728">
        <v>0</v>
      </c>
      <c r="J5728">
        <v>0</v>
      </c>
      <c r="K5728">
        <v>0</v>
      </c>
      <c r="L5728">
        <v>0</v>
      </c>
      <c r="M5728">
        <v>0</v>
      </c>
    </row>
    <row r="5729" spans="2:13" x14ac:dyDescent="0.2">
      <c r="B5729">
        <v>0</v>
      </c>
      <c r="C5729">
        <v>0</v>
      </c>
      <c r="D5729">
        <v>0</v>
      </c>
      <c r="E5729">
        <v>0</v>
      </c>
      <c r="F5729">
        <v>0</v>
      </c>
      <c r="G5729">
        <v>44444444</v>
      </c>
      <c r="H5729">
        <v>0</v>
      </c>
      <c r="I5729">
        <v>0</v>
      </c>
      <c r="J5729">
        <v>0</v>
      </c>
      <c r="K5729">
        <v>0</v>
      </c>
      <c r="L5729">
        <v>0</v>
      </c>
      <c r="M5729">
        <v>0</v>
      </c>
    </row>
    <row r="5730" spans="2:13" x14ac:dyDescent="0.2">
      <c r="B5730">
        <v>0</v>
      </c>
      <c r="C5730">
        <v>0</v>
      </c>
      <c r="D5730">
        <v>0</v>
      </c>
      <c r="E5730">
        <v>0</v>
      </c>
      <c r="F5730">
        <v>0</v>
      </c>
      <c r="G5730">
        <v>44444444</v>
      </c>
      <c r="H5730">
        <v>0</v>
      </c>
      <c r="I5730">
        <v>0</v>
      </c>
      <c r="J5730">
        <v>0</v>
      </c>
      <c r="K5730">
        <v>0</v>
      </c>
      <c r="L5730">
        <v>0</v>
      </c>
      <c r="M5730">
        <v>0</v>
      </c>
    </row>
    <row r="5731" spans="2:13" x14ac:dyDescent="0.2">
      <c r="B5731">
        <v>0</v>
      </c>
      <c r="C5731">
        <v>0</v>
      </c>
      <c r="D5731">
        <v>0</v>
      </c>
      <c r="E5731">
        <v>0</v>
      </c>
      <c r="F5731">
        <v>0</v>
      </c>
      <c r="G5731">
        <v>44444444</v>
      </c>
      <c r="H5731">
        <v>0</v>
      </c>
      <c r="I5731">
        <v>0</v>
      </c>
      <c r="J5731">
        <v>0</v>
      </c>
      <c r="K5731">
        <v>0</v>
      </c>
      <c r="L5731">
        <v>0</v>
      </c>
      <c r="M5731">
        <v>0</v>
      </c>
    </row>
    <row r="5732" spans="2:13" x14ac:dyDescent="0.2">
      <c r="B5732">
        <v>0</v>
      </c>
      <c r="C5732">
        <v>0</v>
      </c>
      <c r="D5732">
        <v>0</v>
      </c>
      <c r="E5732">
        <v>0</v>
      </c>
      <c r="F5732">
        <v>0</v>
      </c>
      <c r="G5732">
        <v>44444444</v>
      </c>
      <c r="H5732">
        <v>0</v>
      </c>
      <c r="I5732">
        <v>0</v>
      </c>
      <c r="J5732">
        <v>0</v>
      </c>
      <c r="K5732">
        <v>0</v>
      </c>
      <c r="L5732">
        <v>0</v>
      </c>
      <c r="M5732">
        <v>0</v>
      </c>
    </row>
    <row r="5733" spans="2:13" x14ac:dyDescent="0.2">
      <c r="B5733">
        <v>0</v>
      </c>
      <c r="C5733">
        <v>0</v>
      </c>
      <c r="D5733">
        <v>0</v>
      </c>
      <c r="E5733">
        <v>0</v>
      </c>
      <c r="F5733">
        <v>0</v>
      </c>
      <c r="G5733">
        <v>44444444</v>
      </c>
      <c r="H5733">
        <v>0</v>
      </c>
      <c r="I5733">
        <v>0</v>
      </c>
      <c r="J5733">
        <v>0</v>
      </c>
      <c r="K5733">
        <v>0</v>
      </c>
      <c r="L5733">
        <v>0</v>
      </c>
      <c r="M5733">
        <v>0</v>
      </c>
    </row>
    <row r="5734" spans="2:13" x14ac:dyDescent="0.2">
      <c r="B5734">
        <v>0</v>
      </c>
      <c r="C5734">
        <v>0</v>
      </c>
      <c r="D5734">
        <v>0</v>
      </c>
      <c r="E5734">
        <v>0</v>
      </c>
      <c r="F5734">
        <v>0</v>
      </c>
      <c r="G5734">
        <v>44444444</v>
      </c>
      <c r="H5734">
        <v>0</v>
      </c>
      <c r="I5734">
        <v>0</v>
      </c>
      <c r="J5734">
        <v>0</v>
      </c>
      <c r="K5734">
        <v>0</v>
      </c>
      <c r="L5734">
        <v>0</v>
      </c>
      <c r="M5734">
        <v>0</v>
      </c>
    </row>
    <row r="5735" spans="2:13" x14ac:dyDescent="0.2">
      <c r="B5735">
        <v>0</v>
      </c>
      <c r="C5735">
        <v>0</v>
      </c>
      <c r="D5735">
        <v>0</v>
      </c>
      <c r="E5735">
        <v>0</v>
      </c>
      <c r="F5735">
        <v>0</v>
      </c>
      <c r="G5735">
        <v>44444444</v>
      </c>
      <c r="H5735">
        <v>0</v>
      </c>
      <c r="I5735">
        <v>0</v>
      </c>
      <c r="J5735">
        <v>0</v>
      </c>
      <c r="K5735">
        <v>0</v>
      </c>
      <c r="L5735">
        <v>0</v>
      </c>
      <c r="M5735">
        <v>0</v>
      </c>
    </row>
    <row r="5736" spans="2:13" x14ac:dyDescent="0.2">
      <c r="B5736">
        <v>0</v>
      </c>
      <c r="C5736">
        <v>0</v>
      </c>
      <c r="D5736">
        <v>0</v>
      </c>
      <c r="E5736">
        <v>0</v>
      </c>
      <c r="F5736">
        <v>0</v>
      </c>
      <c r="G5736">
        <v>44444444</v>
      </c>
      <c r="H5736">
        <v>0</v>
      </c>
      <c r="I5736">
        <v>0</v>
      </c>
      <c r="J5736">
        <v>0</v>
      </c>
      <c r="K5736">
        <v>0</v>
      </c>
      <c r="L5736">
        <v>0</v>
      </c>
      <c r="M5736">
        <v>0</v>
      </c>
    </row>
    <row r="5737" spans="2:13" x14ac:dyDescent="0.2">
      <c r="B5737">
        <v>0</v>
      </c>
      <c r="C5737">
        <v>0</v>
      </c>
      <c r="D5737">
        <v>0</v>
      </c>
      <c r="E5737">
        <v>0</v>
      </c>
      <c r="F5737">
        <v>0</v>
      </c>
      <c r="G5737">
        <v>44444444</v>
      </c>
      <c r="H5737">
        <v>0</v>
      </c>
      <c r="I5737">
        <v>0</v>
      </c>
      <c r="J5737">
        <v>0</v>
      </c>
      <c r="K5737">
        <v>0</v>
      </c>
      <c r="L5737">
        <v>0</v>
      </c>
      <c r="M5737">
        <v>0</v>
      </c>
    </row>
    <row r="5738" spans="2:13" x14ac:dyDescent="0.2">
      <c r="B5738">
        <v>0</v>
      </c>
      <c r="C5738">
        <v>0</v>
      </c>
      <c r="D5738">
        <v>0</v>
      </c>
      <c r="E5738">
        <v>0</v>
      </c>
      <c r="F5738">
        <v>0</v>
      </c>
      <c r="G5738">
        <v>44444444</v>
      </c>
      <c r="H5738">
        <v>0</v>
      </c>
      <c r="I5738">
        <v>0</v>
      </c>
      <c r="J5738">
        <v>0</v>
      </c>
      <c r="K5738">
        <v>0</v>
      </c>
      <c r="L5738">
        <v>0</v>
      </c>
      <c r="M5738">
        <v>0</v>
      </c>
    </row>
    <row r="5739" spans="2:13" x14ac:dyDescent="0.2">
      <c r="B5739">
        <v>0</v>
      </c>
      <c r="C5739">
        <v>0</v>
      </c>
      <c r="D5739">
        <v>0</v>
      </c>
      <c r="E5739">
        <v>0</v>
      </c>
      <c r="F5739">
        <v>0</v>
      </c>
      <c r="G5739">
        <v>44444444</v>
      </c>
      <c r="H5739">
        <v>0</v>
      </c>
      <c r="I5739">
        <v>0</v>
      </c>
      <c r="J5739">
        <v>0</v>
      </c>
      <c r="K5739">
        <v>0</v>
      </c>
      <c r="L5739">
        <v>0</v>
      </c>
      <c r="M5739">
        <v>0</v>
      </c>
    </row>
    <row r="5740" spans="2:13" x14ac:dyDescent="0.2">
      <c r="B5740">
        <v>0</v>
      </c>
      <c r="C5740">
        <v>0</v>
      </c>
      <c r="D5740">
        <v>0</v>
      </c>
      <c r="E5740">
        <v>0</v>
      </c>
      <c r="F5740">
        <v>0</v>
      </c>
      <c r="G5740">
        <v>44444444</v>
      </c>
      <c r="H5740">
        <v>0</v>
      </c>
      <c r="I5740">
        <v>0</v>
      </c>
      <c r="J5740">
        <v>0</v>
      </c>
      <c r="K5740">
        <v>0</v>
      </c>
      <c r="L5740">
        <v>0</v>
      </c>
      <c r="M5740">
        <v>0</v>
      </c>
    </row>
    <row r="5741" spans="2:13" x14ac:dyDescent="0.2">
      <c r="B5741">
        <v>0</v>
      </c>
      <c r="C5741">
        <v>0</v>
      </c>
      <c r="D5741">
        <v>0</v>
      </c>
      <c r="E5741">
        <v>0</v>
      </c>
      <c r="F5741">
        <v>0</v>
      </c>
      <c r="G5741">
        <v>44444444</v>
      </c>
      <c r="H5741">
        <v>0</v>
      </c>
      <c r="I5741">
        <v>0</v>
      </c>
      <c r="J5741">
        <v>0</v>
      </c>
      <c r="K5741">
        <v>0</v>
      </c>
      <c r="L5741">
        <v>0</v>
      </c>
      <c r="M5741">
        <v>0</v>
      </c>
    </row>
    <row r="5742" spans="2:13" x14ac:dyDescent="0.2">
      <c r="B5742">
        <v>0</v>
      </c>
      <c r="C5742">
        <v>0</v>
      </c>
      <c r="D5742">
        <v>0</v>
      </c>
      <c r="E5742">
        <v>0</v>
      </c>
      <c r="F5742">
        <v>0</v>
      </c>
      <c r="G5742">
        <v>44444444</v>
      </c>
      <c r="H5742">
        <v>0</v>
      </c>
      <c r="I5742">
        <v>0</v>
      </c>
      <c r="J5742">
        <v>0</v>
      </c>
      <c r="K5742">
        <v>0</v>
      </c>
      <c r="L5742">
        <v>0</v>
      </c>
      <c r="M5742">
        <v>0</v>
      </c>
    </row>
    <row r="5743" spans="2:13" x14ac:dyDescent="0.2">
      <c r="B5743">
        <v>0</v>
      </c>
      <c r="C5743">
        <v>0</v>
      </c>
      <c r="D5743">
        <v>0</v>
      </c>
      <c r="E5743">
        <v>0</v>
      </c>
      <c r="F5743">
        <v>0</v>
      </c>
      <c r="G5743">
        <v>44444444</v>
      </c>
      <c r="H5743">
        <v>0</v>
      </c>
      <c r="I5743">
        <v>0</v>
      </c>
      <c r="J5743">
        <v>0</v>
      </c>
      <c r="K5743">
        <v>0</v>
      </c>
      <c r="L5743">
        <v>0</v>
      </c>
      <c r="M5743">
        <v>0</v>
      </c>
    </row>
    <row r="5744" spans="2:13" x14ac:dyDescent="0.2">
      <c r="B5744">
        <v>0</v>
      </c>
      <c r="C5744">
        <v>0</v>
      </c>
      <c r="D5744">
        <v>0</v>
      </c>
      <c r="E5744">
        <v>0</v>
      </c>
      <c r="F5744">
        <v>0</v>
      </c>
      <c r="G5744">
        <v>44444444</v>
      </c>
      <c r="H5744">
        <v>0</v>
      </c>
      <c r="I5744">
        <v>0</v>
      </c>
      <c r="J5744">
        <v>0</v>
      </c>
      <c r="K5744">
        <v>0</v>
      </c>
      <c r="L5744">
        <v>0</v>
      </c>
      <c r="M5744">
        <v>0</v>
      </c>
    </row>
    <row r="5745" spans="2:13" x14ac:dyDescent="0.2">
      <c r="B5745">
        <v>0</v>
      </c>
      <c r="C5745">
        <v>0</v>
      </c>
      <c r="D5745">
        <v>0</v>
      </c>
      <c r="E5745">
        <v>0</v>
      </c>
      <c r="F5745">
        <v>0</v>
      </c>
      <c r="G5745">
        <v>44444444</v>
      </c>
      <c r="H5745">
        <v>0</v>
      </c>
      <c r="I5745">
        <v>0</v>
      </c>
      <c r="J5745">
        <v>0</v>
      </c>
      <c r="K5745">
        <v>0</v>
      </c>
      <c r="L5745">
        <v>0</v>
      </c>
      <c r="M5745">
        <v>0</v>
      </c>
    </row>
    <row r="5746" spans="2:13" x14ac:dyDescent="0.2">
      <c r="B5746">
        <v>0</v>
      </c>
      <c r="C5746">
        <v>0</v>
      </c>
      <c r="D5746">
        <v>0</v>
      </c>
      <c r="E5746">
        <v>0</v>
      </c>
      <c r="F5746">
        <v>0</v>
      </c>
      <c r="G5746">
        <v>44444444</v>
      </c>
      <c r="H5746">
        <v>0</v>
      </c>
      <c r="I5746">
        <v>0</v>
      </c>
      <c r="J5746">
        <v>0</v>
      </c>
      <c r="K5746">
        <v>0</v>
      </c>
      <c r="L5746">
        <v>0</v>
      </c>
      <c r="M5746">
        <v>0</v>
      </c>
    </row>
    <row r="5747" spans="2:13" x14ac:dyDescent="0.2">
      <c r="B5747">
        <v>0</v>
      </c>
      <c r="C5747">
        <v>0</v>
      </c>
      <c r="D5747">
        <v>0</v>
      </c>
      <c r="E5747">
        <v>0</v>
      </c>
      <c r="F5747">
        <v>0</v>
      </c>
      <c r="G5747">
        <v>44444444</v>
      </c>
      <c r="H5747">
        <v>0</v>
      </c>
      <c r="I5747">
        <v>0</v>
      </c>
      <c r="J5747">
        <v>0</v>
      </c>
      <c r="K5747">
        <v>0</v>
      </c>
      <c r="L5747">
        <v>0</v>
      </c>
      <c r="M5747">
        <v>0</v>
      </c>
    </row>
    <row r="5748" spans="2:13" x14ac:dyDescent="0.2">
      <c r="B5748">
        <v>0</v>
      </c>
      <c r="C5748">
        <v>0</v>
      </c>
      <c r="D5748">
        <v>0</v>
      </c>
      <c r="E5748">
        <v>0</v>
      </c>
      <c r="F5748">
        <v>0</v>
      </c>
      <c r="G5748">
        <v>44444444</v>
      </c>
      <c r="H5748">
        <v>0</v>
      </c>
      <c r="I5748">
        <v>0</v>
      </c>
      <c r="J5748">
        <v>0</v>
      </c>
      <c r="K5748">
        <v>0</v>
      </c>
      <c r="L5748">
        <v>0</v>
      </c>
      <c r="M5748">
        <v>0</v>
      </c>
    </row>
    <row r="5749" spans="2:13" x14ac:dyDescent="0.2">
      <c r="B5749">
        <v>0</v>
      </c>
      <c r="C5749">
        <v>0</v>
      </c>
      <c r="D5749">
        <v>0</v>
      </c>
      <c r="E5749">
        <v>0</v>
      </c>
      <c r="F5749">
        <v>0</v>
      </c>
      <c r="G5749">
        <v>44444444</v>
      </c>
      <c r="H5749">
        <v>0</v>
      </c>
      <c r="I5749">
        <v>0</v>
      </c>
      <c r="J5749">
        <v>0</v>
      </c>
      <c r="K5749">
        <v>0</v>
      </c>
      <c r="L5749">
        <v>0</v>
      </c>
      <c r="M5749">
        <v>0</v>
      </c>
    </row>
    <row r="5750" spans="2:13" x14ac:dyDescent="0.2">
      <c r="B5750">
        <v>0</v>
      </c>
      <c r="C5750">
        <v>0</v>
      </c>
      <c r="D5750">
        <v>0</v>
      </c>
      <c r="E5750">
        <v>0</v>
      </c>
      <c r="F5750">
        <v>0</v>
      </c>
      <c r="G5750">
        <v>44444444</v>
      </c>
      <c r="H5750">
        <v>0</v>
      </c>
      <c r="I5750">
        <v>0</v>
      </c>
      <c r="J5750">
        <v>0</v>
      </c>
      <c r="K5750">
        <v>0</v>
      </c>
      <c r="L5750">
        <v>0</v>
      </c>
      <c r="M5750">
        <v>0</v>
      </c>
    </row>
    <row r="5751" spans="2:13" x14ac:dyDescent="0.2">
      <c r="B5751">
        <v>0</v>
      </c>
      <c r="C5751">
        <v>0</v>
      </c>
      <c r="D5751">
        <v>0</v>
      </c>
      <c r="E5751">
        <v>0</v>
      </c>
      <c r="F5751">
        <v>0</v>
      </c>
      <c r="G5751">
        <v>44444444</v>
      </c>
      <c r="H5751">
        <v>0</v>
      </c>
      <c r="I5751">
        <v>0</v>
      </c>
      <c r="J5751">
        <v>0</v>
      </c>
      <c r="K5751">
        <v>0</v>
      </c>
      <c r="L5751">
        <v>0</v>
      </c>
      <c r="M5751">
        <v>0</v>
      </c>
    </row>
    <row r="5752" spans="2:13" x14ac:dyDescent="0.2">
      <c r="B5752">
        <v>0</v>
      </c>
      <c r="C5752">
        <v>0</v>
      </c>
      <c r="D5752">
        <v>0</v>
      </c>
      <c r="E5752">
        <v>0</v>
      </c>
      <c r="F5752">
        <v>0</v>
      </c>
      <c r="G5752">
        <v>44444444</v>
      </c>
      <c r="H5752">
        <v>0</v>
      </c>
      <c r="I5752">
        <v>0</v>
      </c>
      <c r="J5752">
        <v>0</v>
      </c>
      <c r="K5752">
        <v>0</v>
      </c>
      <c r="L5752">
        <v>0</v>
      </c>
      <c r="M5752">
        <v>0</v>
      </c>
    </row>
    <row r="5753" spans="2:13" x14ac:dyDescent="0.2">
      <c r="B5753">
        <v>0</v>
      </c>
      <c r="C5753">
        <v>0</v>
      </c>
      <c r="D5753">
        <v>0</v>
      </c>
      <c r="E5753">
        <v>0</v>
      </c>
      <c r="F5753">
        <v>0</v>
      </c>
      <c r="G5753">
        <v>44444444</v>
      </c>
      <c r="H5753">
        <v>0</v>
      </c>
      <c r="I5753">
        <v>0</v>
      </c>
      <c r="J5753">
        <v>0</v>
      </c>
      <c r="K5753">
        <v>0</v>
      </c>
      <c r="L5753">
        <v>0</v>
      </c>
      <c r="M5753">
        <v>0</v>
      </c>
    </row>
    <row r="5754" spans="2:13" x14ac:dyDescent="0.2">
      <c r="B5754">
        <v>0</v>
      </c>
      <c r="C5754">
        <v>0</v>
      </c>
      <c r="D5754">
        <v>0</v>
      </c>
      <c r="E5754">
        <v>0</v>
      </c>
      <c r="F5754">
        <v>0</v>
      </c>
      <c r="G5754">
        <v>44444444</v>
      </c>
      <c r="H5754">
        <v>0</v>
      </c>
      <c r="I5754">
        <v>0</v>
      </c>
      <c r="J5754">
        <v>0</v>
      </c>
      <c r="K5754">
        <v>0</v>
      </c>
      <c r="L5754">
        <v>0</v>
      </c>
      <c r="M5754">
        <v>0</v>
      </c>
    </row>
    <row r="5755" spans="2:13" x14ac:dyDescent="0.2">
      <c r="B5755">
        <v>0</v>
      </c>
      <c r="C5755">
        <v>0</v>
      </c>
      <c r="D5755">
        <v>0</v>
      </c>
      <c r="E5755">
        <v>0</v>
      </c>
      <c r="F5755">
        <v>0</v>
      </c>
      <c r="G5755">
        <v>44444444</v>
      </c>
      <c r="H5755">
        <v>0</v>
      </c>
      <c r="I5755">
        <v>0</v>
      </c>
      <c r="J5755">
        <v>0</v>
      </c>
      <c r="K5755">
        <v>0</v>
      </c>
      <c r="L5755">
        <v>0</v>
      </c>
      <c r="M5755">
        <v>0</v>
      </c>
    </row>
    <row r="5756" spans="2:13" x14ac:dyDescent="0.2">
      <c r="B5756">
        <v>0</v>
      </c>
      <c r="C5756">
        <v>0</v>
      </c>
      <c r="D5756">
        <v>0</v>
      </c>
      <c r="E5756">
        <v>0</v>
      </c>
      <c r="F5756">
        <v>0</v>
      </c>
      <c r="G5756">
        <v>44444444</v>
      </c>
      <c r="H5756">
        <v>0</v>
      </c>
      <c r="I5756">
        <v>0</v>
      </c>
      <c r="J5756">
        <v>0</v>
      </c>
      <c r="K5756">
        <v>0</v>
      </c>
      <c r="L5756">
        <v>0</v>
      </c>
      <c r="M5756">
        <v>0</v>
      </c>
    </row>
    <row r="5757" spans="2:13" x14ac:dyDescent="0.2">
      <c r="B5757">
        <v>0</v>
      </c>
      <c r="C5757">
        <v>0</v>
      </c>
      <c r="D5757">
        <v>0</v>
      </c>
      <c r="E5757">
        <v>0</v>
      </c>
      <c r="F5757">
        <v>0</v>
      </c>
      <c r="G5757">
        <v>44444444</v>
      </c>
      <c r="H5757">
        <v>0</v>
      </c>
      <c r="I5757">
        <v>0</v>
      </c>
      <c r="J5757">
        <v>0</v>
      </c>
      <c r="K5757">
        <v>0</v>
      </c>
      <c r="L5757">
        <v>0</v>
      </c>
      <c r="M5757">
        <v>0</v>
      </c>
    </row>
    <row r="5758" spans="2:13" x14ac:dyDescent="0.2">
      <c r="B5758">
        <v>0</v>
      </c>
      <c r="C5758">
        <v>0</v>
      </c>
      <c r="D5758">
        <v>0</v>
      </c>
      <c r="E5758">
        <v>0</v>
      </c>
      <c r="F5758">
        <v>0</v>
      </c>
      <c r="G5758">
        <v>44444444</v>
      </c>
      <c r="H5758">
        <v>0</v>
      </c>
      <c r="I5758">
        <v>0</v>
      </c>
      <c r="J5758">
        <v>0</v>
      </c>
      <c r="K5758">
        <v>0</v>
      </c>
      <c r="L5758">
        <v>0</v>
      </c>
      <c r="M5758">
        <v>0</v>
      </c>
    </row>
    <row r="5759" spans="2:13" x14ac:dyDescent="0.2">
      <c r="B5759">
        <v>0</v>
      </c>
      <c r="C5759">
        <v>0</v>
      </c>
      <c r="D5759">
        <v>0</v>
      </c>
      <c r="E5759">
        <v>0</v>
      </c>
      <c r="F5759">
        <v>0</v>
      </c>
      <c r="G5759">
        <v>44444444</v>
      </c>
      <c r="H5759">
        <v>0</v>
      </c>
      <c r="I5759">
        <v>0</v>
      </c>
      <c r="J5759">
        <v>0</v>
      </c>
      <c r="K5759">
        <v>0</v>
      </c>
      <c r="L5759">
        <v>0</v>
      </c>
      <c r="M5759">
        <v>0</v>
      </c>
    </row>
    <row r="5760" spans="2:13" x14ac:dyDescent="0.2">
      <c r="B5760">
        <v>0</v>
      </c>
      <c r="C5760">
        <v>0</v>
      </c>
      <c r="D5760">
        <v>0</v>
      </c>
      <c r="E5760">
        <v>0</v>
      </c>
      <c r="F5760">
        <v>0</v>
      </c>
      <c r="G5760">
        <v>44444444</v>
      </c>
      <c r="H5760">
        <v>0</v>
      </c>
      <c r="I5760">
        <v>0</v>
      </c>
      <c r="J5760">
        <v>0</v>
      </c>
      <c r="K5760">
        <v>0</v>
      </c>
      <c r="L5760">
        <v>0</v>
      </c>
      <c r="M5760">
        <v>0</v>
      </c>
    </row>
    <row r="5761" spans="2:13" x14ac:dyDescent="0.2">
      <c r="B5761">
        <v>0</v>
      </c>
      <c r="C5761">
        <v>0</v>
      </c>
      <c r="D5761">
        <v>0</v>
      </c>
      <c r="E5761">
        <v>0</v>
      </c>
      <c r="F5761">
        <v>0</v>
      </c>
      <c r="G5761">
        <v>44444444</v>
      </c>
      <c r="H5761">
        <v>0</v>
      </c>
      <c r="I5761">
        <v>0</v>
      </c>
      <c r="J5761">
        <v>0</v>
      </c>
      <c r="K5761">
        <v>0</v>
      </c>
      <c r="L5761">
        <v>0</v>
      </c>
      <c r="M5761">
        <v>0</v>
      </c>
    </row>
    <row r="5762" spans="2:13" x14ac:dyDescent="0.2">
      <c r="B5762">
        <v>0</v>
      </c>
      <c r="C5762">
        <v>0</v>
      </c>
      <c r="D5762">
        <v>0</v>
      </c>
      <c r="E5762">
        <v>0</v>
      </c>
      <c r="F5762">
        <v>0</v>
      </c>
      <c r="G5762">
        <v>44444444</v>
      </c>
      <c r="H5762">
        <v>0</v>
      </c>
      <c r="I5762">
        <v>0</v>
      </c>
      <c r="J5762">
        <v>0</v>
      </c>
      <c r="K5762">
        <v>0</v>
      </c>
      <c r="L5762">
        <v>0</v>
      </c>
      <c r="M5762">
        <v>0</v>
      </c>
    </row>
    <row r="5763" spans="2:13" x14ac:dyDescent="0.2">
      <c r="B5763">
        <v>0</v>
      </c>
      <c r="C5763">
        <v>0</v>
      </c>
      <c r="D5763">
        <v>0</v>
      </c>
      <c r="E5763">
        <v>0</v>
      </c>
      <c r="F5763">
        <v>0</v>
      </c>
      <c r="G5763">
        <v>44444444</v>
      </c>
      <c r="H5763">
        <v>0</v>
      </c>
      <c r="I5763">
        <v>0</v>
      </c>
      <c r="J5763">
        <v>0</v>
      </c>
      <c r="K5763">
        <v>0</v>
      </c>
      <c r="L5763">
        <v>0</v>
      </c>
      <c r="M5763">
        <v>0</v>
      </c>
    </row>
    <row r="5764" spans="2:13" x14ac:dyDescent="0.2">
      <c r="B5764">
        <v>0</v>
      </c>
      <c r="C5764">
        <v>0</v>
      </c>
      <c r="D5764">
        <v>0</v>
      </c>
      <c r="E5764">
        <v>0</v>
      </c>
      <c r="F5764">
        <v>0</v>
      </c>
      <c r="G5764">
        <v>44444444</v>
      </c>
      <c r="H5764">
        <v>0</v>
      </c>
      <c r="I5764">
        <v>0</v>
      </c>
      <c r="J5764">
        <v>0</v>
      </c>
      <c r="K5764">
        <v>0</v>
      </c>
      <c r="L5764">
        <v>0</v>
      </c>
      <c r="M5764">
        <v>0</v>
      </c>
    </row>
    <row r="5765" spans="2:13" x14ac:dyDescent="0.2">
      <c r="B5765">
        <v>0</v>
      </c>
      <c r="C5765">
        <v>0</v>
      </c>
      <c r="D5765">
        <v>0</v>
      </c>
      <c r="E5765">
        <v>0</v>
      </c>
      <c r="F5765">
        <v>0</v>
      </c>
      <c r="G5765">
        <v>44444444</v>
      </c>
      <c r="H5765">
        <v>0</v>
      </c>
      <c r="I5765">
        <v>0</v>
      </c>
      <c r="J5765">
        <v>0</v>
      </c>
      <c r="K5765">
        <v>0</v>
      </c>
      <c r="L5765">
        <v>0</v>
      </c>
      <c r="M5765">
        <v>0</v>
      </c>
    </row>
    <row r="5766" spans="2:13" x14ac:dyDescent="0.2">
      <c r="B5766">
        <v>0</v>
      </c>
      <c r="C5766">
        <v>0</v>
      </c>
      <c r="D5766">
        <v>0</v>
      </c>
      <c r="E5766">
        <v>0</v>
      </c>
      <c r="F5766">
        <v>0</v>
      </c>
      <c r="G5766">
        <v>44444444</v>
      </c>
      <c r="H5766">
        <v>0</v>
      </c>
      <c r="I5766">
        <v>0</v>
      </c>
      <c r="J5766">
        <v>0</v>
      </c>
      <c r="K5766">
        <v>0</v>
      </c>
      <c r="L5766">
        <v>0</v>
      </c>
      <c r="M5766">
        <v>0</v>
      </c>
    </row>
    <row r="5767" spans="2:13" x14ac:dyDescent="0.2">
      <c r="B5767">
        <v>0</v>
      </c>
      <c r="C5767">
        <v>0</v>
      </c>
      <c r="D5767">
        <v>0</v>
      </c>
      <c r="E5767">
        <v>0</v>
      </c>
      <c r="F5767">
        <v>0</v>
      </c>
      <c r="G5767">
        <v>44444444</v>
      </c>
      <c r="H5767">
        <v>0</v>
      </c>
      <c r="I5767">
        <v>0</v>
      </c>
      <c r="J5767">
        <v>0</v>
      </c>
      <c r="K5767">
        <v>0</v>
      </c>
      <c r="L5767">
        <v>0</v>
      </c>
      <c r="M5767">
        <v>0</v>
      </c>
    </row>
    <row r="5768" spans="2:13" x14ac:dyDescent="0.2">
      <c r="B5768">
        <v>0</v>
      </c>
      <c r="C5768">
        <v>0</v>
      </c>
      <c r="D5768">
        <v>0</v>
      </c>
      <c r="E5768">
        <v>0</v>
      </c>
      <c r="F5768">
        <v>0</v>
      </c>
      <c r="G5768">
        <v>44444444</v>
      </c>
      <c r="H5768">
        <v>0</v>
      </c>
      <c r="I5768">
        <v>0</v>
      </c>
      <c r="J5768">
        <v>0</v>
      </c>
      <c r="K5768">
        <v>0</v>
      </c>
      <c r="L5768">
        <v>0</v>
      </c>
      <c r="M5768">
        <v>0</v>
      </c>
    </row>
    <row r="5769" spans="2:13" x14ac:dyDescent="0.2">
      <c r="B5769">
        <v>0</v>
      </c>
      <c r="C5769">
        <v>0</v>
      </c>
      <c r="D5769">
        <v>0</v>
      </c>
      <c r="E5769">
        <v>0</v>
      </c>
      <c r="F5769">
        <v>0</v>
      </c>
      <c r="G5769">
        <v>44444444</v>
      </c>
      <c r="H5769">
        <v>0</v>
      </c>
      <c r="I5769">
        <v>0</v>
      </c>
      <c r="J5769">
        <v>0</v>
      </c>
      <c r="K5769">
        <v>0</v>
      </c>
      <c r="L5769">
        <v>0</v>
      </c>
      <c r="M5769">
        <v>0</v>
      </c>
    </row>
    <row r="5770" spans="2:13" x14ac:dyDescent="0.2">
      <c r="B5770">
        <v>0</v>
      </c>
      <c r="C5770">
        <v>0</v>
      </c>
      <c r="D5770">
        <v>0</v>
      </c>
      <c r="E5770">
        <v>0</v>
      </c>
      <c r="F5770">
        <v>0</v>
      </c>
      <c r="G5770">
        <v>44444444</v>
      </c>
      <c r="H5770">
        <v>0</v>
      </c>
      <c r="I5770">
        <v>0</v>
      </c>
      <c r="J5770">
        <v>0</v>
      </c>
      <c r="K5770">
        <v>0</v>
      </c>
      <c r="L5770">
        <v>0</v>
      </c>
      <c r="M5770">
        <v>0</v>
      </c>
    </row>
    <row r="5771" spans="2:13" x14ac:dyDescent="0.2">
      <c r="B5771">
        <v>0</v>
      </c>
      <c r="C5771">
        <v>0</v>
      </c>
      <c r="D5771">
        <v>0</v>
      </c>
      <c r="E5771">
        <v>0</v>
      </c>
      <c r="F5771">
        <v>0</v>
      </c>
      <c r="G5771">
        <v>44444444</v>
      </c>
      <c r="H5771">
        <v>0</v>
      </c>
      <c r="I5771">
        <v>0</v>
      </c>
      <c r="J5771">
        <v>0</v>
      </c>
      <c r="K5771">
        <v>0</v>
      </c>
      <c r="L5771">
        <v>0</v>
      </c>
      <c r="M5771">
        <v>0</v>
      </c>
    </row>
    <row r="5772" spans="2:13" x14ac:dyDescent="0.2">
      <c r="B5772">
        <v>0</v>
      </c>
      <c r="C5772">
        <v>0</v>
      </c>
      <c r="D5772">
        <v>0</v>
      </c>
      <c r="E5772">
        <v>0</v>
      </c>
      <c r="F5772">
        <v>0</v>
      </c>
      <c r="G5772">
        <v>44444444</v>
      </c>
      <c r="H5772">
        <v>0</v>
      </c>
      <c r="I5772">
        <v>0</v>
      </c>
      <c r="J5772">
        <v>0</v>
      </c>
      <c r="K5772">
        <v>0</v>
      </c>
      <c r="L5772">
        <v>0</v>
      </c>
      <c r="M5772">
        <v>0</v>
      </c>
    </row>
    <row r="5773" spans="2:13" x14ac:dyDescent="0.2">
      <c r="B5773">
        <v>0</v>
      </c>
      <c r="C5773">
        <v>0</v>
      </c>
      <c r="D5773">
        <v>0</v>
      </c>
      <c r="E5773">
        <v>0</v>
      </c>
      <c r="F5773">
        <v>0</v>
      </c>
      <c r="G5773">
        <v>44444444</v>
      </c>
      <c r="H5773">
        <v>0</v>
      </c>
      <c r="I5773">
        <v>0</v>
      </c>
      <c r="J5773">
        <v>0</v>
      </c>
      <c r="K5773">
        <v>0</v>
      </c>
      <c r="L5773">
        <v>0</v>
      </c>
      <c r="M5773">
        <v>0</v>
      </c>
    </row>
    <row r="5774" spans="2:13" x14ac:dyDescent="0.2">
      <c r="B5774">
        <v>0</v>
      </c>
      <c r="C5774">
        <v>0</v>
      </c>
      <c r="D5774">
        <v>0</v>
      </c>
      <c r="E5774">
        <v>0</v>
      </c>
      <c r="F5774">
        <v>0</v>
      </c>
      <c r="G5774">
        <v>44444444</v>
      </c>
      <c r="H5774">
        <v>0</v>
      </c>
      <c r="I5774">
        <v>0</v>
      </c>
      <c r="J5774">
        <v>0</v>
      </c>
      <c r="K5774">
        <v>0</v>
      </c>
      <c r="L5774">
        <v>0</v>
      </c>
      <c r="M5774">
        <v>0</v>
      </c>
    </row>
    <row r="5775" spans="2:13" x14ac:dyDescent="0.2">
      <c r="B5775">
        <v>0</v>
      </c>
      <c r="C5775">
        <v>0</v>
      </c>
      <c r="D5775">
        <v>0</v>
      </c>
      <c r="E5775">
        <v>0</v>
      </c>
      <c r="F5775">
        <v>0</v>
      </c>
      <c r="G5775">
        <v>44444444</v>
      </c>
      <c r="H5775">
        <v>0</v>
      </c>
      <c r="I5775">
        <v>0</v>
      </c>
      <c r="J5775">
        <v>0</v>
      </c>
      <c r="K5775">
        <v>0</v>
      </c>
      <c r="L5775">
        <v>0</v>
      </c>
      <c r="M5775">
        <v>0</v>
      </c>
    </row>
    <row r="5776" spans="2:13" x14ac:dyDescent="0.2">
      <c r="B5776">
        <v>0</v>
      </c>
      <c r="C5776">
        <v>0</v>
      </c>
      <c r="D5776">
        <v>0</v>
      </c>
      <c r="E5776">
        <v>0</v>
      </c>
      <c r="F5776">
        <v>0</v>
      </c>
      <c r="G5776">
        <v>44444444</v>
      </c>
      <c r="H5776">
        <v>0</v>
      </c>
      <c r="I5776">
        <v>0</v>
      </c>
      <c r="J5776">
        <v>0</v>
      </c>
      <c r="K5776">
        <v>0</v>
      </c>
      <c r="L5776">
        <v>0</v>
      </c>
      <c r="M5776">
        <v>0</v>
      </c>
    </row>
    <row r="5777" spans="2:13" x14ac:dyDescent="0.2">
      <c r="B5777">
        <v>0</v>
      </c>
      <c r="C5777">
        <v>0</v>
      </c>
      <c r="D5777">
        <v>0</v>
      </c>
      <c r="E5777">
        <v>0</v>
      </c>
      <c r="F5777">
        <v>0</v>
      </c>
      <c r="G5777">
        <v>44444444</v>
      </c>
      <c r="H5777">
        <v>0</v>
      </c>
      <c r="I5777">
        <v>0</v>
      </c>
      <c r="J5777">
        <v>0</v>
      </c>
      <c r="K5777">
        <v>0</v>
      </c>
      <c r="L5777">
        <v>0</v>
      </c>
      <c r="M5777">
        <v>0</v>
      </c>
    </row>
    <row r="5778" spans="2:13" x14ac:dyDescent="0.2">
      <c r="B5778">
        <v>0</v>
      </c>
      <c r="C5778">
        <v>0</v>
      </c>
      <c r="D5778">
        <v>0</v>
      </c>
      <c r="E5778">
        <v>0</v>
      </c>
      <c r="F5778">
        <v>0</v>
      </c>
      <c r="G5778">
        <v>44444444</v>
      </c>
      <c r="H5778">
        <v>0</v>
      </c>
      <c r="I5778">
        <v>0</v>
      </c>
      <c r="J5778">
        <v>0</v>
      </c>
      <c r="K5778">
        <v>0</v>
      </c>
      <c r="L5778">
        <v>0</v>
      </c>
      <c r="M5778">
        <v>0</v>
      </c>
    </row>
    <row r="5779" spans="2:13" x14ac:dyDescent="0.2">
      <c r="B5779">
        <v>0</v>
      </c>
      <c r="C5779">
        <v>0</v>
      </c>
      <c r="D5779">
        <v>0</v>
      </c>
      <c r="E5779">
        <v>0</v>
      </c>
      <c r="F5779">
        <v>0</v>
      </c>
      <c r="G5779">
        <v>44444444</v>
      </c>
      <c r="H5779">
        <v>0</v>
      </c>
      <c r="I5779">
        <v>0</v>
      </c>
      <c r="J5779">
        <v>0</v>
      </c>
      <c r="K5779">
        <v>0</v>
      </c>
      <c r="L5779">
        <v>0</v>
      </c>
      <c r="M5779">
        <v>0</v>
      </c>
    </row>
    <row r="5780" spans="2:13" x14ac:dyDescent="0.2">
      <c r="B5780">
        <v>0</v>
      </c>
      <c r="C5780">
        <v>0</v>
      </c>
      <c r="D5780">
        <v>0</v>
      </c>
      <c r="E5780">
        <v>0</v>
      </c>
      <c r="F5780">
        <v>0</v>
      </c>
      <c r="G5780">
        <v>44444444</v>
      </c>
      <c r="H5780">
        <v>0</v>
      </c>
      <c r="I5780">
        <v>0</v>
      </c>
      <c r="J5780">
        <v>0</v>
      </c>
      <c r="K5780">
        <v>0</v>
      </c>
      <c r="L5780">
        <v>0</v>
      </c>
      <c r="M5780">
        <v>0</v>
      </c>
    </row>
    <row r="5781" spans="2:13" x14ac:dyDescent="0.2">
      <c r="B5781">
        <v>0</v>
      </c>
      <c r="C5781">
        <v>0</v>
      </c>
      <c r="D5781">
        <v>0</v>
      </c>
      <c r="E5781">
        <v>0</v>
      </c>
      <c r="F5781">
        <v>0</v>
      </c>
      <c r="G5781">
        <v>44444444</v>
      </c>
      <c r="H5781">
        <v>0</v>
      </c>
      <c r="I5781">
        <v>0</v>
      </c>
      <c r="J5781">
        <v>0</v>
      </c>
      <c r="K5781">
        <v>0</v>
      </c>
      <c r="L5781">
        <v>0</v>
      </c>
      <c r="M5781">
        <v>0</v>
      </c>
    </row>
    <row r="5782" spans="2:13" x14ac:dyDescent="0.2">
      <c r="B5782">
        <v>0</v>
      </c>
      <c r="C5782">
        <v>0</v>
      </c>
      <c r="D5782">
        <v>0</v>
      </c>
      <c r="E5782">
        <v>0</v>
      </c>
      <c r="F5782">
        <v>0</v>
      </c>
      <c r="G5782">
        <v>44444444</v>
      </c>
      <c r="H5782">
        <v>0</v>
      </c>
      <c r="I5782">
        <v>0</v>
      </c>
      <c r="J5782">
        <v>0</v>
      </c>
      <c r="K5782">
        <v>0</v>
      </c>
      <c r="L5782">
        <v>0</v>
      </c>
      <c r="M5782">
        <v>0</v>
      </c>
    </row>
    <row r="5783" spans="2:13" x14ac:dyDescent="0.2">
      <c r="B5783">
        <v>0</v>
      </c>
      <c r="C5783">
        <v>0</v>
      </c>
      <c r="D5783">
        <v>0</v>
      </c>
      <c r="E5783">
        <v>0</v>
      </c>
      <c r="F5783">
        <v>0</v>
      </c>
      <c r="G5783">
        <v>44444444</v>
      </c>
      <c r="H5783">
        <v>0</v>
      </c>
      <c r="I5783">
        <v>0</v>
      </c>
      <c r="J5783">
        <v>0</v>
      </c>
      <c r="K5783">
        <v>0</v>
      </c>
      <c r="L5783">
        <v>0</v>
      </c>
      <c r="M5783">
        <v>0</v>
      </c>
    </row>
    <row r="5784" spans="2:13" x14ac:dyDescent="0.2">
      <c r="B5784">
        <v>0</v>
      </c>
      <c r="C5784">
        <v>0</v>
      </c>
      <c r="D5784">
        <v>0</v>
      </c>
      <c r="E5784">
        <v>0</v>
      </c>
      <c r="F5784">
        <v>0</v>
      </c>
      <c r="G5784">
        <v>44444444</v>
      </c>
      <c r="H5784">
        <v>0</v>
      </c>
      <c r="I5784">
        <v>0</v>
      </c>
      <c r="J5784">
        <v>0</v>
      </c>
      <c r="K5784">
        <v>0</v>
      </c>
      <c r="L5784">
        <v>0</v>
      </c>
      <c r="M5784">
        <v>0</v>
      </c>
    </row>
    <row r="5785" spans="2:13" x14ac:dyDescent="0.2">
      <c r="B5785">
        <v>0</v>
      </c>
      <c r="C5785">
        <v>0</v>
      </c>
      <c r="D5785">
        <v>0</v>
      </c>
      <c r="E5785">
        <v>0</v>
      </c>
      <c r="F5785">
        <v>0</v>
      </c>
      <c r="G5785">
        <v>44444444</v>
      </c>
      <c r="H5785">
        <v>0</v>
      </c>
      <c r="I5785">
        <v>0</v>
      </c>
      <c r="J5785">
        <v>0</v>
      </c>
      <c r="K5785">
        <v>0</v>
      </c>
      <c r="L5785">
        <v>0</v>
      </c>
      <c r="M5785">
        <v>0</v>
      </c>
    </row>
    <row r="5786" spans="2:13" x14ac:dyDescent="0.2">
      <c r="B5786">
        <v>0</v>
      </c>
      <c r="C5786">
        <v>0</v>
      </c>
      <c r="D5786">
        <v>0</v>
      </c>
      <c r="E5786">
        <v>0</v>
      </c>
      <c r="F5786">
        <v>0</v>
      </c>
      <c r="G5786">
        <v>44444444</v>
      </c>
      <c r="H5786">
        <v>0</v>
      </c>
      <c r="I5786">
        <v>0</v>
      </c>
      <c r="J5786">
        <v>0</v>
      </c>
      <c r="K5786">
        <v>0</v>
      </c>
      <c r="L5786">
        <v>0</v>
      </c>
      <c r="M5786">
        <v>0</v>
      </c>
    </row>
    <row r="5787" spans="2:13" x14ac:dyDescent="0.2">
      <c r="B5787">
        <v>0</v>
      </c>
      <c r="C5787">
        <v>0</v>
      </c>
      <c r="D5787">
        <v>0</v>
      </c>
      <c r="E5787">
        <v>0</v>
      </c>
      <c r="F5787">
        <v>0</v>
      </c>
      <c r="G5787">
        <v>44444444</v>
      </c>
      <c r="H5787">
        <v>0</v>
      </c>
      <c r="I5787">
        <v>0</v>
      </c>
      <c r="J5787">
        <v>0</v>
      </c>
      <c r="K5787">
        <v>0</v>
      </c>
      <c r="L5787">
        <v>0</v>
      </c>
      <c r="M5787">
        <v>0</v>
      </c>
    </row>
    <row r="5788" spans="2:13" x14ac:dyDescent="0.2">
      <c r="B5788">
        <v>0</v>
      </c>
      <c r="C5788">
        <v>0</v>
      </c>
      <c r="D5788">
        <v>0</v>
      </c>
      <c r="E5788">
        <v>0</v>
      </c>
      <c r="F5788">
        <v>0</v>
      </c>
      <c r="G5788">
        <v>44444444</v>
      </c>
      <c r="H5788">
        <v>0</v>
      </c>
      <c r="I5788">
        <v>0</v>
      </c>
      <c r="J5788">
        <v>0</v>
      </c>
      <c r="K5788">
        <v>0</v>
      </c>
      <c r="L5788">
        <v>0</v>
      </c>
      <c r="M5788">
        <v>0</v>
      </c>
    </row>
    <row r="5789" spans="2:13" x14ac:dyDescent="0.2">
      <c r="B5789">
        <v>0</v>
      </c>
      <c r="C5789">
        <v>0</v>
      </c>
      <c r="D5789">
        <v>0</v>
      </c>
      <c r="E5789">
        <v>0</v>
      </c>
      <c r="F5789">
        <v>0</v>
      </c>
      <c r="G5789">
        <v>44444444</v>
      </c>
      <c r="H5789">
        <v>0</v>
      </c>
      <c r="I5789">
        <v>0</v>
      </c>
      <c r="J5789">
        <v>0</v>
      </c>
      <c r="K5789">
        <v>0</v>
      </c>
      <c r="L5789">
        <v>0</v>
      </c>
      <c r="M5789">
        <v>0</v>
      </c>
    </row>
    <row r="5790" spans="2:13" x14ac:dyDescent="0.2">
      <c r="B5790">
        <v>0</v>
      </c>
      <c r="C5790">
        <v>0</v>
      </c>
      <c r="D5790">
        <v>0</v>
      </c>
      <c r="E5790">
        <v>0</v>
      </c>
      <c r="F5790">
        <v>0</v>
      </c>
      <c r="G5790">
        <v>44444444</v>
      </c>
      <c r="H5790">
        <v>0</v>
      </c>
      <c r="I5790">
        <v>0</v>
      </c>
      <c r="J5790">
        <v>0</v>
      </c>
      <c r="K5790">
        <v>0</v>
      </c>
      <c r="L5790">
        <v>0</v>
      </c>
      <c r="M5790">
        <v>0</v>
      </c>
    </row>
    <row r="5791" spans="2:13" x14ac:dyDescent="0.2">
      <c r="B5791">
        <v>0</v>
      </c>
      <c r="C5791">
        <v>0</v>
      </c>
      <c r="D5791">
        <v>0</v>
      </c>
      <c r="E5791">
        <v>0</v>
      </c>
      <c r="F5791">
        <v>0</v>
      </c>
      <c r="G5791">
        <v>44444444</v>
      </c>
      <c r="H5791">
        <v>0</v>
      </c>
      <c r="I5791">
        <v>0</v>
      </c>
      <c r="J5791">
        <v>0</v>
      </c>
      <c r="K5791">
        <v>0</v>
      </c>
      <c r="L5791">
        <v>0</v>
      </c>
      <c r="M5791">
        <v>0</v>
      </c>
    </row>
    <row r="5792" spans="2:13" x14ac:dyDescent="0.2">
      <c r="B5792">
        <v>0</v>
      </c>
      <c r="C5792">
        <v>0</v>
      </c>
      <c r="D5792">
        <v>0</v>
      </c>
      <c r="E5792">
        <v>0</v>
      </c>
      <c r="F5792">
        <v>0</v>
      </c>
      <c r="G5792">
        <v>44444444</v>
      </c>
      <c r="H5792">
        <v>0</v>
      </c>
      <c r="I5792">
        <v>0</v>
      </c>
      <c r="J5792">
        <v>0</v>
      </c>
      <c r="K5792">
        <v>0</v>
      </c>
      <c r="L5792">
        <v>0</v>
      </c>
      <c r="M5792">
        <v>0</v>
      </c>
    </row>
    <row r="5793" spans="2:13" x14ac:dyDescent="0.2">
      <c r="B5793">
        <v>0</v>
      </c>
      <c r="C5793">
        <v>0</v>
      </c>
      <c r="D5793">
        <v>0</v>
      </c>
      <c r="E5793">
        <v>0</v>
      </c>
      <c r="F5793">
        <v>0</v>
      </c>
      <c r="G5793">
        <v>44444444</v>
      </c>
      <c r="H5793">
        <v>0</v>
      </c>
      <c r="I5793">
        <v>0</v>
      </c>
      <c r="J5793">
        <v>0</v>
      </c>
      <c r="K5793">
        <v>0</v>
      </c>
      <c r="L5793">
        <v>0</v>
      </c>
      <c r="M5793">
        <v>0</v>
      </c>
    </row>
    <row r="5794" spans="2:13" x14ac:dyDescent="0.2">
      <c r="B5794">
        <v>0</v>
      </c>
      <c r="C5794">
        <v>0</v>
      </c>
      <c r="D5794">
        <v>0</v>
      </c>
      <c r="E5794">
        <v>0</v>
      </c>
      <c r="F5794">
        <v>0</v>
      </c>
      <c r="G5794">
        <v>44444444</v>
      </c>
      <c r="H5794">
        <v>0</v>
      </c>
      <c r="I5794">
        <v>0</v>
      </c>
      <c r="J5794">
        <v>0</v>
      </c>
      <c r="K5794">
        <v>0</v>
      </c>
      <c r="L5794">
        <v>0</v>
      </c>
      <c r="M5794">
        <v>0</v>
      </c>
    </row>
    <row r="5795" spans="2:13" x14ac:dyDescent="0.2">
      <c r="B5795">
        <v>0</v>
      </c>
      <c r="C5795">
        <v>0</v>
      </c>
      <c r="D5795">
        <v>0</v>
      </c>
      <c r="E5795">
        <v>0</v>
      </c>
      <c r="F5795">
        <v>0</v>
      </c>
      <c r="G5795">
        <v>44444444</v>
      </c>
      <c r="H5795">
        <v>0</v>
      </c>
      <c r="I5795">
        <v>0</v>
      </c>
      <c r="J5795">
        <v>0</v>
      </c>
      <c r="K5795">
        <v>0</v>
      </c>
      <c r="L5795">
        <v>0</v>
      </c>
      <c r="M5795">
        <v>0</v>
      </c>
    </row>
    <row r="5796" spans="2:13" x14ac:dyDescent="0.2">
      <c r="B5796">
        <v>0</v>
      </c>
      <c r="C5796">
        <v>0</v>
      </c>
      <c r="D5796">
        <v>0</v>
      </c>
      <c r="E5796">
        <v>0</v>
      </c>
      <c r="F5796">
        <v>0</v>
      </c>
      <c r="G5796">
        <v>44444444</v>
      </c>
      <c r="H5796">
        <v>0</v>
      </c>
      <c r="I5796">
        <v>0</v>
      </c>
      <c r="J5796">
        <v>0</v>
      </c>
      <c r="K5796">
        <v>0</v>
      </c>
      <c r="L5796">
        <v>0</v>
      </c>
      <c r="M5796">
        <v>0</v>
      </c>
    </row>
    <row r="5797" spans="2:13" x14ac:dyDescent="0.2">
      <c r="B5797">
        <v>0</v>
      </c>
      <c r="C5797">
        <v>0</v>
      </c>
      <c r="D5797">
        <v>0</v>
      </c>
      <c r="E5797">
        <v>0</v>
      </c>
      <c r="F5797">
        <v>0</v>
      </c>
      <c r="G5797">
        <v>44444444</v>
      </c>
      <c r="H5797">
        <v>0</v>
      </c>
      <c r="I5797">
        <v>0</v>
      </c>
      <c r="J5797">
        <v>0</v>
      </c>
      <c r="K5797">
        <v>0</v>
      </c>
      <c r="L5797">
        <v>0</v>
      </c>
      <c r="M5797">
        <v>0</v>
      </c>
    </row>
    <row r="5798" spans="2:13" x14ac:dyDescent="0.2">
      <c r="B5798">
        <v>0</v>
      </c>
      <c r="C5798">
        <v>0</v>
      </c>
      <c r="D5798">
        <v>0</v>
      </c>
      <c r="E5798">
        <v>0</v>
      </c>
      <c r="F5798">
        <v>0</v>
      </c>
      <c r="G5798">
        <v>44444444</v>
      </c>
      <c r="H5798">
        <v>0</v>
      </c>
      <c r="I5798">
        <v>0</v>
      </c>
      <c r="J5798">
        <v>0</v>
      </c>
      <c r="K5798">
        <v>0</v>
      </c>
      <c r="L5798">
        <v>0</v>
      </c>
      <c r="M5798">
        <v>0</v>
      </c>
    </row>
    <row r="5799" spans="2:13" x14ac:dyDescent="0.2">
      <c r="B5799">
        <v>0</v>
      </c>
      <c r="C5799">
        <v>0</v>
      </c>
      <c r="D5799">
        <v>0</v>
      </c>
      <c r="E5799">
        <v>0</v>
      </c>
      <c r="F5799">
        <v>0</v>
      </c>
      <c r="G5799">
        <v>44444444</v>
      </c>
      <c r="H5799">
        <v>0</v>
      </c>
      <c r="I5799">
        <v>0</v>
      </c>
      <c r="J5799">
        <v>0</v>
      </c>
      <c r="K5799">
        <v>0</v>
      </c>
      <c r="L5799">
        <v>0</v>
      </c>
      <c r="M5799">
        <v>0</v>
      </c>
    </row>
    <row r="5800" spans="2:13" x14ac:dyDescent="0.2">
      <c r="B5800">
        <v>0</v>
      </c>
      <c r="C5800">
        <v>0</v>
      </c>
      <c r="D5800">
        <v>0</v>
      </c>
      <c r="E5800">
        <v>0</v>
      </c>
      <c r="F5800">
        <v>0</v>
      </c>
      <c r="G5800">
        <v>44444444</v>
      </c>
      <c r="H5800">
        <v>0</v>
      </c>
      <c r="I5800">
        <v>0</v>
      </c>
      <c r="J5800">
        <v>0</v>
      </c>
      <c r="K5800">
        <v>0</v>
      </c>
      <c r="L5800">
        <v>0</v>
      </c>
      <c r="M5800">
        <v>0</v>
      </c>
    </row>
    <row r="5801" spans="2:13" x14ac:dyDescent="0.2">
      <c r="B5801">
        <v>0</v>
      </c>
      <c r="C5801">
        <v>0</v>
      </c>
      <c r="D5801">
        <v>0</v>
      </c>
      <c r="E5801">
        <v>0</v>
      </c>
      <c r="F5801">
        <v>0</v>
      </c>
      <c r="G5801">
        <v>44444444</v>
      </c>
      <c r="H5801">
        <v>0</v>
      </c>
      <c r="I5801">
        <v>0</v>
      </c>
      <c r="J5801">
        <v>0</v>
      </c>
      <c r="K5801">
        <v>0</v>
      </c>
      <c r="L5801">
        <v>0</v>
      </c>
      <c r="M5801">
        <v>0</v>
      </c>
    </row>
    <row r="5802" spans="2:13" x14ac:dyDescent="0.2">
      <c r="B5802">
        <v>0</v>
      </c>
      <c r="C5802">
        <v>0</v>
      </c>
      <c r="D5802">
        <v>0</v>
      </c>
      <c r="E5802">
        <v>0</v>
      </c>
      <c r="F5802">
        <v>0</v>
      </c>
      <c r="G5802">
        <v>44444444</v>
      </c>
      <c r="H5802">
        <v>0</v>
      </c>
      <c r="I5802">
        <v>0</v>
      </c>
      <c r="J5802">
        <v>0</v>
      </c>
      <c r="K5802">
        <v>0</v>
      </c>
      <c r="L5802">
        <v>0</v>
      </c>
      <c r="M5802">
        <v>0</v>
      </c>
    </row>
    <row r="5803" spans="2:13" x14ac:dyDescent="0.2">
      <c r="B5803">
        <v>0</v>
      </c>
      <c r="C5803">
        <v>0</v>
      </c>
      <c r="D5803">
        <v>0</v>
      </c>
      <c r="E5803">
        <v>0</v>
      </c>
      <c r="F5803">
        <v>0</v>
      </c>
      <c r="G5803">
        <v>44444444</v>
      </c>
      <c r="H5803">
        <v>0</v>
      </c>
      <c r="I5803">
        <v>0</v>
      </c>
      <c r="J5803">
        <v>0</v>
      </c>
      <c r="K5803">
        <v>0</v>
      </c>
      <c r="L5803">
        <v>0</v>
      </c>
      <c r="M5803">
        <v>0</v>
      </c>
    </row>
    <row r="5804" spans="2:13" x14ac:dyDescent="0.2">
      <c r="B5804">
        <v>0</v>
      </c>
      <c r="C5804">
        <v>0</v>
      </c>
      <c r="D5804">
        <v>0</v>
      </c>
      <c r="E5804">
        <v>0</v>
      </c>
      <c r="F5804">
        <v>0</v>
      </c>
      <c r="G5804">
        <v>44444444</v>
      </c>
      <c r="H5804">
        <v>0</v>
      </c>
      <c r="I5804">
        <v>0</v>
      </c>
      <c r="J5804">
        <v>0</v>
      </c>
      <c r="K5804">
        <v>0</v>
      </c>
      <c r="L5804">
        <v>0</v>
      </c>
      <c r="M5804">
        <v>0</v>
      </c>
    </row>
    <row r="5805" spans="2:13" x14ac:dyDescent="0.2">
      <c r="B5805">
        <v>0</v>
      </c>
      <c r="C5805">
        <v>0</v>
      </c>
      <c r="D5805">
        <v>0</v>
      </c>
      <c r="E5805">
        <v>0</v>
      </c>
      <c r="F5805">
        <v>0</v>
      </c>
      <c r="G5805">
        <v>44444444</v>
      </c>
      <c r="H5805">
        <v>0</v>
      </c>
      <c r="I5805">
        <v>0</v>
      </c>
      <c r="J5805">
        <v>0</v>
      </c>
      <c r="K5805">
        <v>0</v>
      </c>
      <c r="L5805">
        <v>0</v>
      </c>
      <c r="M5805">
        <v>0</v>
      </c>
    </row>
    <row r="5806" spans="2:13" x14ac:dyDescent="0.2">
      <c r="B5806">
        <v>0</v>
      </c>
      <c r="C5806">
        <v>0</v>
      </c>
      <c r="D5806">
        <v>0</v>
      </c>
      <c r="E5806">
        <v>0</v>
      </c>
      <c r="F5806">
        <v>0</v>
      </c>
      <c r="G5806">
        <v>44444444</v>
      </c>
      <c r="H5806">
        <v>0</v>
      </c>
      <c r="I5806">
        <v>0</v>
      </c>
      <c r="J5806">
        <v>0</v>
      </c>
      <c r="K5806">
        <v>0</v>
      </c>
      <c r="L5806">
        <v>0</v>
      </c>
      <c r="M5806">
        <v>0</v>
      </c>
    </row>
    <row r="5807" spans="2:13" x14ac:dyDescent="0.2">
      <c r="B5807">
        <v>0</v>
      </c>
      <c r="C5807">
        <v>0</v>
      </c>
      <c r="D5807">
        <v>0</v>
      </c>
      <c r="E5807">
        <v>0</v>
      </c>
      <c r="F5807">
        <v>0</v>
      </c>
      <c r="G5807">
        <v>44444444</v>
      </c>
      <c r="H5807">
        <v>0</v>
      </c>
      <c r="I5807">
        <v>0</v>
      </c>
      <c r="J5807">
        <v>0</v>
      </c>
      <c r="K5807">
        <v>0</v>
      </c>
      <c r="L5807">
        <v>0</v>
      </c>
      <c r="M5807">
        <v>0</v>
      </c>
    </row>
    <row r="5808" spans="2:13" x14ac:dyDescent="0.2">
      <c r="B5808">
        <v>0</v>
      </c>
      <c r="C5808">
        <v>0</v>
      </c>
      <c r="D5808">
        <v>0</v>
      </c>
      <c r="E5808">
        <v>0</v>
      </c>
      <c r="F5808">
        <v>0</v>
      </c>
      <c r="G5808">
        <v>44444444</v>
      </c>
      <c r="H5808">
        <v>0</v>
      </c>
      <c r="I5808">
        <v>0</v>
      </c>
      <c r="J5808">
        <v>0</v>
      </c>
      <c r="K5808">
        <v>0</v>
      </c>
      <c r="L5808">
        <v>0</v>
      </c>
      <c r="M5808">
        <v>0</v>
      </c>
    </row>
    <row r="5809" spans="2:13" x14ac:dyDescent="0.2">
      <c r="B5809">
        <v>0</v>
      </c>
      <c r="C5809">
        <v>0</v>
      </c>
      <c r="D5809">
        <v>0</v>
      </c>
      <c r="E5809">
        <v>0</v>
      </c>
      <c r="F5809">
        <v>0</v>
      </c>
      <c r="G5809">
        <v>44444444</v>
      </c>
      <c r="H5809">
        <v>0</v>
      </c>
      <c r="I5809">
        <v>0</v>
      </c>
      <c r="J5809">
        <v>0</v>
      </c>
      <c r="K5809">
        <v>0</v>
      </c>
      <c r="L5809">
        <v>0</v>
      </c>
      <c r="M5809">
        <v>0</v>
      </c>
    </row>
    <row r="5810" spans="2:13" x14ac:dyDescent="0.2">
      <c r="B5810">
        <v>0</v>
      </c>
      <c r="C5810">
        <v>0</v>
      </c>
      <c r="D5810">
        <v>0</v>
      </c>
      <c r="E5810">
        <v>0</v>
      </c>
      <c r="F5810">
        <v>0</v>
      </c>
      <c r="G5810">
        <v>44444444</v>
      </c>
      <c r="H5810">
        <v>0</v>
      </c>
      <c r="I5810">
        <v>0</v>
      </c>
      <c r="J5810">
        <v>0</v>
      </c>
      <c r="K5810">
        <v>0</v>
      </c>
      <c r="L5810">
        <v>0</v>
      </c>
      <c r="M5810">
        <v>0</v>
      </c>
    </row>
    <row r="5811" spans="2:13" x14ac:dyDescent="0.2">
      <c r="B5811">
        <v>0</v>
      </c>
      <c r="C5811">
        <v>0</v>
      </c>
      <c r="D5811">
        <v>0</v>
      </c>
      <c r="E5811">
        <v>0</v>
      </c>
      <c r="F5811">
        <v>0</v>
      </c>
      <c r="G5811">
        <v>44444444</v>
      </c>
      <c r="H5811">
        <v>0</v>
      </c>
      <c r="I5811">
        <v>0</v>
      </c>
      <c r="J5811">
        <v>0</v>
      </c>
      <c r="K5811">
        <v>0</v>
      </c>
      <c r="L5811">
        <v>0</v>
      </c>
      <c r="M5811">
        <v>0</v>
      </c>
    </row>
    <row r="5812" spans="2:13" x14ac:dyDescent="0.2">
      <c r="B5812">
        <v>0</v>
      </c>
      <c r="C5812">
        <v>0</v>
      </c>
      <c r="D5812">
        <v>0</v>
      </c>
      <c r="E5812">
        <v>0</v>
      </c>
      <c r="F5812">
        <v>0</v>
      </c>
      <c r="G5812">
        <v>44444444</v>
      </c>
      <c r="H5812">
        <v>0</v>
      </c>
      <c r="I5812">
        <v>0</v>
      </c>
      <c r="J5812">
        <v>0</v>
      </c>
      <c r="K5812">
        <v>0</v>
      </c>
      <c r="L5812">
        <v>0</v>
      </c>
      <c r="M5812">
        <v>0</v>
      </c>
    </row>
    <row r="5813" spans="2:13" x14ac:dyDescent="0.2">
      <c r="B5813">
        <v>0</v>
      </c>
      <c r="C5813">
        <v>0</v>
      </c>
      <c r="D5813">
        <v>0</v>
      </c>
      <c r="E5813">
        <v>0</v>
      </c>
      <c r="F5813">
        <v>0</v>
      </c>
      <c r="G5813">
        <v>44444444</v>
      </c>
      <c r="H5813">
        <v>0</v>
      </c>
      <c r="I5813">
        <v>0</v>
      </c>
      <c r="J5813">
        <v>0</v>
      </c>
      <c r="K5813">
        <v>0</v>
      </c>
      <c r="L5813">
        <v>0</v>
      </c>
      <c r="M5813">
        <v>0</v>
      </c>
    </row>
    <row r="5814" spans="2:13" x14ac:dyDescent="0.2">
      <c r="B5814">
        <v>0</v>
      </c>
      <c r="C5814">
        <v>0</v>
      </c>
      <c r="D5814">
        <v>0</v>
      </c>
      <c r="E5814">
        <v>0</v>
      </c>
      <c r="F5814">
        <v>0</v>
      </c>
      <c r="G5814">
        <v>44444444</v>
      </c>
      <c r="H5814">
        <v>0</v>
      </c>
      <c r="I5814">
        <v>0</v>
      </c>
      <c r="J5814">
        <v>0</v>
      </c>
      <c r="K5814">
        <v>0</v>
      </c>
      <c r="L5814">
        <v>0</v>
      </c>
      <c r="M5814">
        <v>0</v>
      </c>
    </row>
    <row r="5815" spans="2:13" x14ac:dyDescent="0.2">
      <c r="B5815">
        <v>0</v>
      </c>
      <c r="C5815">
        <v>0</v>
      </c>
      <c r="D5815">
        <v>0</v>
      </c>
      <c r="E5815">
        <v>0</v>
      </c>
      <c r="F5815">
        <v>0</v>
      </c>
      <c r="G5815">
        <v>44444444</v>
      </c>
      <c r="H5815">
        <v>0</v>
      </c>
      <c r="I5815">
        <v>0</v>
      </c>
      <c r="J5815">
        <v>0</v>
      </c>
      <c r="K5815">
        <v>0</v>
      </c>
      <c r="L5815">
        <v>0</v>
      </c>
      <c r="M5815">
        <v>0</v>
      </c>
    </row>
    <row r="5816" spans="2:13" x14ac:dyDescent="0.2">
      <c r="B5816">
        <v>0</v>
      </c>
      <c r="C5816">
        <v>0</v>
      </c>
      <c r="D5816">
        <v>0</v>
      </c>
      <c r="E5816">
        <v>0</v>
      </c>
      <c r="F5816">
        <v>0</v>
      </c>
      <c r="G5816">
        <v>44444444</v>
      </c>
      <c r="H5816">
        <v>0</v>
      </c>
      <c r="I5816">
        <v>0</v>
      </c>
      <c r="J5816">
        <v>0</v>
      </c>
      <c r="K5816">
        <v>0</v>
      </c>
      <c r="L5816">
        <v>0</v>
      </c>
      <c r="M5816">
        <v>0</v>
      </c>
    </row>
    <row r="5817" spans="2:13" x14ac:dyDescent="0.2">
      <c r="B5817">
        <v>0</v>
      </c>
      <c r="C5817">
        <v>0</v>
      </c>
      <c r="D5817">
        <v>0</v>
      </c>
      <c r="E5817">
        <v>0</v>
      </c>
      <c r="F5817">
        <v>0</v>
      </c>
      <c r="G5817">
        <v>44444444</v>
      </c>
      <c r="H5817">
        <v>0</v>
      </c>
      <c r="I5817">
        <v>0</v>
      </c>
      <c r="J5817">
        <v>0</v>
      </c>
      <c r="K5817">
        <v>0</v>
      </c>
      <c r="L5817">
        <v>0</v>
      </c>
      <c r="M5817">
        <v>0</v>
      </c>
    </row>
    <row r="5818" spans="2:13" x14ac:dyDescent="0.2">
      <c r="B5818">
        <v>0</v>
      </c>
      <c r="C5818">
        <v>0</v>
      </c>
      <c r="D5818">
        <v>0</v>
      </c>
      <c r="E5818">
        <v>0</v>
      </c>
      <c r="F5818">
        <v>0</v>
      </c>
      <c r="G5818">
        <v>44444444</v>
      </c>
      <c r="H5818">
        <v>0</v>
      </c>
      <c r="I5818">
        <v>0</v>
      </c>
      <c r="J5818">
        <v>0</v>
      </c>
      <c r="K5818">
        <v>0</v>
      </c>
      <c r="L5818">
        <v>0</v>
      </c>
      <c r="M5818">
        <v>0</v>
      </c>
    </row>
    <row r="5819" spans="2:13" x14ac:dyDescent="0.2">
      <c r="B5819">
        <v>0</v>
      </c>
      <c r="C5819">
        <v>0</v>
      </c>
      <c r="D5819">
        <v>0</v>
      </c>
      <c r="E5819">
        <v>0</v>
      </c>
      <c r="F5819">
        <v>0</v>
      </c>
      <c r="G5819">
        <v>44444444</v>
      </c>
      <c r="H5819">
        <v>0</v>
      </c>
      <c r="I5819">
        <v>0</v>
      </c>
      <c r="J5819">
        <v>0</v>
      </c>
      <c r="K5819">
        <v>0</v>
      </c>
      <c r="L5819">
        <v>0</v>
      </c>
      <c r="M5819">
        <v>0</v>
      </c>
    </row>
    <row r="5820" spans="2:13" x14ac:dyDescent="0.2">
      <c r="B5820">
        <v>0</v>
      </c>
      <c r="C5820">
        <v>0</v>
      </c>
      <c r="D5820">
        <v>0</v>
      </c>
      <c r="E5820">
        <v>0</v>
      </c>
      <c r="F5820">
        <v>0</v>
      </c>
      <c r="G5820">
        <v>44444444</v>
      </c>
      <c r="H5820">
        <v>0</v>
      </c>
      <c r="I5820">
        <v>0</v>
      </c>
      <c r="J5820">
        <v>0</v>
      </c>
      <c r="K5820">
        <v>0</v>
      </c>
      <c r="L5820">
        <v>0</v>
      </c>
      <c r="M5820">
        <v>0</v>
      </c>
    </row>
    <row r="5821" spans="2:13" x14ac:dyDescent="0.2">
      <c r="B5821">
        <v>0</v>
      </c>
      <c r="C5821">
        <v>0</v>
      </c>
      <c r="D5821">
        <v>0</v>
      </c>
      <c r="E5821">
        <v>0</v>
      </c>
      <c r="F5821">
        <v>0</v>
      </c>
      <c r="G5821">
        <v>44444444</v>
      </c>
      <c r="H5821">
        <v>0</v>
      </c>
      <c r="I5821">
        <v>0</v>
      </c>
      <c r="J5821">
        <v>0</v>
      </c>
      <c r="K5821">
        <v>0</v>
      </c>
      <c r="L5821">
        <v>0</v>
      </c>
      <c r="M5821">
        <v>0</v>
      </c>
    </row>
    <row r="5822" spans="2:13" x14ac:dyDescent="0.2">
      <c r="B5822">
        <v>0</v>
      </c>
      <c r="C5822">
        <v>0</v>
      </c>
      <c r="D5822">
        <v>0</v>
      </c>
      <c r="E5822">
        <v>0</v>
      </c>
      <c r="F5822">
        <v>0</v>
      </c>
      <c r="G5822">
        <v>44444444</v>
      </c>
      <c r="H5822">
        <v>0</v>
      </c>
      <c r="I5822">
        <v>0</v>
      </c>
      <c r="J5822">
        <v>0</v>
      </c>
      <c r="K5822">
        <v>0</v>
      </c>
      <c r="L5822">
        <v>0</v>
      </c>
      <c r="M5822">
        <v>0</v>
      </c>
    </row>
    <row r="5823" spans="2:13" x14ac:dyDescent="0.2">
      <c r="B5823">
        <v>0</v>
      </c>
      <c r="C5823">
        <v>0</v>
      </c>
      <c r="D5823">
        <v>0</v>
      </c>
      <c r="E5823">
        <v>0</v>
      </c>
      <c r="F5823">
        <v>0</v>
      </c>
      <c r="G5823">
        <v>44444444</v>
      </c>
      <c r="H5823">
        <v>0</v>
      </c>
      <c r="I5823">
        <v>0</v>
      </c>
      <c r="J5823">
        <v>0</v>
      </c>
      <c r="K5823">
        <v>0</v>
      </c>
      <c r="L5823">
        <v>0</v>
      </c>
      <c r="M5823">
        <v>0</v>
      </c>
    </row>
    <row r="5824" spans="2:13" x14ac:dyDescent="0.2">
      <c r="B5824">
        <v>0</v>
      </c>
      <c r="C5824">
        <v>0</v>
      </c>
      <c r="D5824">
        <v>0</v>
      </c>
      <c r="E5824">
        <v>0</v>
      </c>
      <c r="F5824">
        <v>0</v>
      </c>
      <c r="G5824">
        <v>44444444</v>
      </c>
      <c r="H5824">
        <v>0</v>
      </c>
      <c r="I5824">
        <v>0</v>
      </c>
      <c r="J5824">
        <v>0</v>
      </c>
      <c r="K5824">
        <v>0</v>
      </c>
      <c r="L5824">
        <v>0</v>
      </c>
      <c r="M5824">
        <v>0</v>
      </c>
    </row>
    <row r="5825" spans="2:13" x14ac:dyDescent="0.2">
      <c r="B5825">
        <v>0</v>
      </c>
      <c r="C5825">
        <v>0</v>
      </c>
      <c r="D5825">
        <v>0</v>
      </c>
      <c r="E5825">
        <v>0</v>
      </c>
      <c r="F5825">
        <v>0</v>
      </c>
      <c r="G5825">
        <v>44444444</v>
      </c>
      <c r="H5825">
        <v>0</v>
      </c>
      <c r="I5825">
        <v>0</v>
      </c>
      <c r="J5825">
        <v>0</v>
      </c>
      <c r="K5825">
        <v>0</v>
      </c>
      <c r="L5825">
        <v>0</v>
      </c>
      <c r="M5825">
        <v>0</v>
      </c>
    </row>
    <row r="5826" spans="2:13" x14ac:dyDescent="0.2">
      <c r="B5826">
        <v>0</v>
      </c>
      <c r="C5826">
        <v>0</v>
      </c>
      <c r="D5826">
        <v>0</v>
      </c>
      <c r="E5826">
        <v>0</v>
      </c>
      <c r="F5826">
        <v>0</v>
      </c>
      <c r="G5826">
        <v>44444444</v>
      </c>
      <c r="H5826">
        <v>0</v>
      </c>
      <c r="I5826">
        <v>0</v>
      </c>
      <c r="J5826">
        <v>0</v>
      </c>
      <c r="K5826">
        <v>0</v>
      </c>
      <c r="L5826">
        <v>0</v>
      </c>
      <c r="M5826">
        <v>0</v>
      </c>
    </row>
    <row r="5827" spans="2:13" x14ac:dyDescent="0.2">
      <c r="B5827">
        <v>0</v>
      </c>
      <c r="C5827">
        <v>0</v>
      </c>
      <c r="D5827">
        <v>0</v>
      </c>
      <c r="E5827">
        <v>0</v>
      </c>
      <c r="F5827">
        <v>0</v>
      </c>
      <c r="G5827">
        <v>44444444</v>
      </c>
      <c r="H5827">
        <v>0</v>
      </c>
      <c r="I5827">
        <v>0</v>
      </c>
      <c r="J5827">
        <v>0</v>
      </c>
      <c r="K5827">
        <v>0</v>
      </c>
      <c r="L5827">
        <v>0</v>
      </c>
      <c r="M5827">
        <v>0</v>
      </c>
    </row>
    <row r="5828" spans="2:13" x14ac:dyDescent="0.2">
      <c r="B5828">
        <v>0</v>
      </c>
      <c r="C5828">
        <v>0</v>
      </c>
      <c r="D5828">
        <v>0</v>
      </c>
      <c r="E5828">
        <v>0</v>
      </c>
      <c r="F5828">
        <v>0</v>
      </c>
      <c r="G5828">
        <v>44444444</v>
      </c>
      <c r="H5828">
        <v>0</v>
      </c>
      <c r="I5828">
        <v>0</v>
      </c>
      <c r="J5828">
        <v>0</v>
      </c>
      <c r="K5828">
        <v>0</v>
      </c>
      <c r="L5828">
        <v>0</v>
      </c>
      <c r="M5828">
        <v>0</v>
      </c>
    </row>
    <row r="5829" spans="2:13" x14ac:dyDescent="0.2">
      <c r="B5829">
        <v>0</v>
      </c>
      <c r="C5829">
        <v>0</v>
      </c>
      <c r="D5829">
        <v>0</v>
      </c>
      <c r="E5829">
        <v>0</v>
      </c>
      <c r="F5829">
        <v>0</v>
      </c>
      <c r="G5829">
        <v>44444444</v>
      </c>
      <c r="H5829">
        <v>0</v>
      </c>
      <c r="I5829">
        <v>0</v>
      </c>
      <c r="J5829">
        <v>0</v>
      </c>
      <c r="K5829">
        <v>0</v>
      </c>
      <c r="L5829">
        <v>0</v>
      </c>
      <c r="M5829">
        <v>0</v>
      </c>
    </row>
    <row r="5830" spans="2:13" x14ac:dyDescent="0.2">
      <c r="B5830">
        <v>0</v>
      </c>
      <c r="C5830">
        <v>0</v>
      </c>
      <c r="D5830">
        <v>0</v>
      </c>
      <c r="E5830">
        <v>0</v>
      </c>
      <c r="F5830">
        <v>0</v>
      </c>
      <c r="G5830">
        <v>44444444</v>
      </c>
      <c r="H5830">
        <v>0</v>
      </c>
      <c r="I5830">
        <v>0</v>
      </c>
      <c r="J5830">
        <v>0</v>
      </c>
      <c r="K5830">
        <v>0</v>
      </c>
      <c r="L5830">
        <v>0</v>
      </c>
      <c r="M5830">
        <v>0</v>
      </c>
    </row>
    <row r="5831" spans="2:13" x14ac:dyDescent="0.2">
      <c r="B5831">
        <v>0</v>
      </c>
      <c r="C5831">
        <v>0</v>
      </c>
      <c r="D5831">
        <v>0</v>
      </c>
      <c r="E5831">
        <v>0</v>
      </c>
      <c r="F5831">
        <v>0</v>
      </c>
      <c r="G5831">
        <v>44444444</v>
      </c>
      <c r="H5831">
        <v>0</v>
      </c>
      <c r="I5831">
        <v>0</v>
      </c>
      <c r="J5831">
        <v>0</v>
      </c>
      <c r="K5831">
        <v>0</v>
      </c>
      <c r="L5831">
        <v>0</v>
      </c>
      <c r="M5831">
        <v>0</v>
      </c>
    </row>
    <row r="5832" spans="2:13" x14ac:dyDescent="0.2">
      <c r="B5832">
        <v>0</v>
      </c>
      <c r="C5832">
        <v>0</v>
      </c>
      <c r="D5832">
        <v>0</v>
      </c>
      <c r="E5832">
        <v>0</v>
      </c>
      <c r="F5832">
        <v>0</v>
      </c>
      <c r="G5832">
        <v>44444444</v>
      </c>
      <c r="H5832">
        <v>0</v>
      </c>
      <c r="I5832">
        <v>0</v>
      </c>
      <c r="J5832">
        <v>0</v>
      </c>
      <c r="K5832">
        <v>0</v>
      </c>
      <c r="L5832">
        <v>0</v>
      </c>
      <c r="M5832">
        <v>0</v>
      </c>
    </row>
    <row r="5833" spans="2:13" x14ac:dyDescent="0.2">
      <c r="B5833">
        <v>0</v>
      </c>
      <c r="C5833">
        <v>0</v>
      </c>
      <c r="D5833">
        <v>0</v>
      </c>
      <c r="E5833">
        <v>0</v>
      </c>
      <c r="F5833">
        <v>0</v>
      </c>
      <c r="G5833">
        <v>44444444</v>
      </c>
      <c r="H5833">
        <v>0</v>
      </c>
      <c r="I5833">
        <v>0</v>
      </c>
      <c r="J5833">
        <v>0</v>
      </c>
      <c r="K5833">
        <v>0</v>
      </c>
      <c r="L5833">
        <v>0</v>
      </c>
      <c r="M5833">
        <v>0</v>
      </c>
    </row>
    <row r="5834" spans="2:13" x14ac:dyDescent="0.2">
      <c r="B5834">
        <v>0</v>
      </c>
      <c r="C5834">
        <v>0</v>
      </c>
      <c r="D5834">
        <v>0</v>
      </c>
      <c r="E5834">
        <v>0</v>
      </c>
      <c r="F5834">
        <v>0</v>
      </c>
      <c r="G5834">
        <v>44444444</v>
      </c>
      <c r="H5834">
        <v>0</v>
      </c>
      <c r="I5834">
        <v>0</v>
      </c>
      <c r="J5834">
        <v>0</v>
      </c>
      <c r="K5834">
        <v>0</v>
      </c>
      <c r="L5834">
        <v>0</v>
      </c>
      <c r="M5834">
        <v>0</v>
      </c>
    </row>
    <row r="5835" spans="2:13" x14ac:dyDescent="0.2">
      <c r="B5835">
        <v>0</v>
      </c>
      <c r="C5835">
        <v>0</v>
      </c>
      <c r="D5835">
        <v>0</v>
      </c>
      <c r="E5835">
        <v>0</v>
      </c>
      <c r="F5835">
        <v>0</v>
      </c>
      <c r="G5835">
        <v>44444444</v>
      </c>
      <c r="H5835">
        <v>0</v>
      </c>
      <c r="I5835">
        <v>0</v>
      </c>
      <c r="J5835">
        <v>0</v>
      </c>
      <c r="K5835">
        <v>0</v>
      </c>
      <c r="L5835">
        <v>0</v>
      </c>
      <c r="M5835">
        <v>0</v>
      </c>
    </row>
    <row r="5836" spans="2:13" x14ac:dyDescent="0.2">
      <c r="B5836">
        <v>0</v>
      </c>
      <c r="C5836">
        <v>0</v>
      </c>
      <c r="D5836">
        <v>0</v>
      </c>
      <c r="E5836">
        <v>0</v>
      </c>
      <c r="F5836">
        <v>0</v>
      </c>
      <c r="G5836">
        <v>44444444</v>
      </c>
      <c r="H5836">
        <v>0</v>
      </c>
      <c r="I5836">
        <v>0</v>
      </c>
      <c r="J5836">
        <v>0</v>
      </c>
      <c r="K5836">
        <v>0</v>
      </c>
      <c r="L5836">
        <v>0</v>
      </c>
      <c r="M5836">
        <v>0</v>
      </c>
    </row>
    <row r="5837" spans="2:13" x14ac:dyDescent="0.2">
      <c r="B5837">
        <v>0</v>
      </c>
      <c r="C5837">
        <v>0</v>
      </c>
      <c r="D5837">
        <v>0</v>
      </c>
      <c r="E5837">
        <v>0</v>
      </c>
      <c r="F5837">
        <v>0</v>
      </c>
      <c r="G5837">
        <v>44444444</v>
      </c>
      <c r="H5837">
        <v>0</v>
      </c>
      <c r="I5837">
        <v>0</v>
      </c>
      <c r="J5837">
        <v>0</v>
      </c>
      <c r="K5837">
        <v>0</v>
      </c>
      <c r="L5837">
        <v>0</v>
      </c>
      <c r="M5837">
        <v>0</v>
      </c>
    </row>
    <row r="5838" spans="2:13" x14ac:dyDescent="0.2">
      <c r="B5838">
        <v>0</v>
      </c>
      <c r="C5838">
        <v>0</v>
      </c>
      <c r="D5838">
        <v>0</v>
      </c>
      <c r="E5838">
        <v>0</v>
      </c>
      <c r="F5838">
        <v>0</v>
      </c>
      <c r="G5838">
        <v>44444444</v>
      </c>
      <c r="H5838">
        <v>0</v>
      </c>
      <c r="I5838">
        <v>0</v>
      </c>
      <c r="J5838">
        <v>0</v>
      </c>
      <c r="K5838">
        <v>0</v>
      </c>
      <c r="L5838">
        <v>0</v>
      </c>
      <c r="M5838">
        <v>0</v>
      </c>
    </row>
    <row r="5839" spans="2:13" x14ac:dyDescent="0.2">
      <c r="B5839">
        <v>0</v>
      </c>
      <c r="C5839">
        <v>0</v>
      </c>
      <c r="D5839">
        <v>0</v>
      </c>
      <c r="E5839">
        <v>0</v>
      </c>
      <c r="F5839">
        <v>0</v>
      </c>
      <c r="G5839">
        <v>44444444</v>
      </c>
      <c r="H5839">
        <v>0</v>
      </c>
      <c r="I5839">
        <v>0</v>
      </c>
      <c r="J5839">
        <v>0</v>
      </c>
      <c r="K5839">
        <v>0</v>
      </c>
      <c r="L5839">
        <v>0</v>
      </c>
      <c r="M5839">
        <v>0</v>
      </c>
    </row>
    <row r="5840" spans="2:13" x14ac:dyDescent="0.2">
      <c r="B5840">
        <v>0</v>
      </c>
      <c r="C5840">
        <v>0</v>
      </c>
      <c r="D5840">
        <v>0</v>
      </c>
      <c r="E5840">
        <v>0</v>
      </c>
      <c r="F5840">
        <v>0</v>
      </c>
      <c r="G5840">
        <v>44444444</v>
      </c>
      <c r="H5840">
        <v>0</v>
      </c>
      <c r="I5840">
        <v>0</v>
      </c>
      <c r="J5840">
        <v>0</v>
      </c>
      <c r="K5840">
        <v>0</v>
      </c>
      <c r="L5840">
        <v>0</v>
      </c>
      <c r="M5840">
        <v>0</v>
      </c>
    </row>
    <row r="5841" spans="2:13" x14ac:dyDescent="0.2">
      <c r="B5841">
        <v>0</v>
      </c>
      <c r="C5841">
        <v>0</v>
      </c>
      <c r="D5841">
        <v>0</v>
      </c>
      <c r="E5841">
        <v>0</v>
      </c>
      <c r="F5841">
        <v>0</v>
      </c>
      <c r="G5841">
        <v>44444444</v>
      </c>
      <c r="H5841">
        <v>0</v>
      </c>
      <c r="I5841">
        <v>0</v>
      </c>
      <c r="J5841">
        <v>0</v>
      </c>
      <c r="K5841">
        <v>0</v>
      </c>
      <c r="L5841">
        <v>0</v>
      </c>
      <c r="M5841">
        <v>0</v>
      </c>
    </row>
    <row r="5842" spans="2:13" x14ac:dyDescent="0.2">
      <c r="B5842">
        <v>0</v>
      </c>
      <c r="C5842">
        <v>0</v>
      </c>
      <c r="D5842">
        <v>0</v>
      </c>
      <c r="E5842">
        <v>0</v>
      </c>
      <c r="F5842">
        <v>0</v>
      </c>
      <c r="G5842">
        <v>44444444</v>
      </c>
      <c r="H5842">
        <v>0</v>
      </c>
      <c r="I5842">
        <v>0</v>
      </c>
      <c r="J5842">
        <v>0</v>
      </c>
      <c r="K5842">
        <v>0</v>
      </c>
      <c r="L5842">
        <v>0</v>
      </c>
      <c r="M5842">
        <v>0</v>
      </c>
    </row>
    <row r="5843" spans="2:13" x14ac:dyDescent="0.2">
      <c r="B5843">
        <v>0</v>
      </c>
      <c r="C5843">
        <v>0</v>
      </c>
      <c r="D5843">
        <v>0</v>
      </c>
      <c r="E5843">
        <v>0</v>
      </c>
      <c r="F5843">
        <v>0</v>
      </c>
      <c r="G5843">
        <v>44444444</v>
      </c>
      <c r="H5843">
        <v>0</v>
      </c>
      <c r="I5843">
        <v>0</v>
      </c>
      <c r="J5843">
        <v>0</v>
      </c>
      <c r="K5843">
        <v>0</v>
      </c>
      <c r="L5843">
        <v>0</v>
      </c>
      <c r="M5843">
        <v>0</v>
      </c>
    </row>
    <row r="5844" spans="2:13" x14ac:dyDescent="0.2">
      <c r="B5844">
        <v>0</v>
      </c>
      <c r="C5844">
        <v>0</v>
      </c>
      <c r="D5844">
        <v>0</v>
      </c>
      <c r="E5844">
        <v>0</v>
      </c>
      <c r="F5844">
        <v>0</v>
      </c>
      <c r="G5844">
        <v>44444444</v>
      </c>
      <c r="H5844">
        <v>0</v>
      </c>
      <c r="I5844">
        <v>0</v>
      </c>
      <c r="J5844">
        <v>0</v>
      </c>
      <c r="K5844">
        <v>0</v>
      </c>
      <c r="L5844">
        <v>0</v>
      </c>
      <c r="M5844">
        <v>0</v>
      </c>
    </row>
    <row r="5845" spans="2:13" x14ac:dyDescent="0.2">
      <c r="B5845">
        <v>0</v>
      </c>
      <c r="C5845">
        <v>0</v>
      </c>
      <c r="D5845">
        <v>0</v>
      </c>
      <c r="E5845">
        <v>0</v>
      </c>
      <c r="F5845">
        <v>0</v>
      </c>
      <c r="G5845">
        <v>44444444</v>
      </c>
      <c r="H5845">
        <v>0</v>
      </c>
      <c r="I5845">
        <v>0</v>
      </c>
      <c r="J5845">
        <v>0</v>
      </c>
      <c r="K5845">
        <v>0</v>
      </c>
      <c r="L5845">
        <v>0</v>
      </c>
      <c r="M5845">
        <v>0</v>
      </c>
    </row>
    <row r="5846" spans="2:13" x14ac:dyDescent="0.2">
      <c r="B5846">
        <v>0</v>
      </c>
      <c r="C5846">
        <v>0</v>
      </c>
      <c r="D5846">
        <v>0</v>
      </c>
      <c r="E5846">
        <v>0</v>
      </c>
      <c r="F5846">
        <v>0</v>
      </c>
      <c r="G5846">
        <v>44444444</v>
      </c>
      <c r="H5846">
        <v>0</v>
      </c>
      <c r="I5846">
        <v>0</v>
      </c>
      <c r="J5846">
        <v>0</v>
      </c>
      <c r="K5846">
        <v>0</v>
      </c>
      <c r="L5846">
        <v>0</v>
      </c>
      <c r="M5846">
        <v>0</v>
      </c>
    </row>
    <row r="5847" spans="2:13" x14ac:dyDescent="0.2">
      <c r="B5847">
        <v>0</v>
      </c>
      <c r="C5847">
        <v>0</v>
      </c>
      <c r="D5847">
        <v>0</v>
      </c>
      <c r="E5847">
        <v>0</v>
      </c>
      <c r="F5847">
        <v>0</v>
      </c>
      <c r="G5847">
        <v>44444444</v>
      </c>
      <c r="H5847">
        <v>0</v>
      </c>
      <c r="I5847">
        <v>0</v>
      </c>
      <c r="J5847">
        <v>0</v>
      </c>
      <c r="K5847">
        <v>0</v>
      </c>
      <c r="L5847">
        <v>0</v>
      </c>
      <c r="M5847">
        <v>0</v>
      </c>
    </row>
    <row r="5848" spans="2:13" x14ac:dyDescent="0.2">
      <c r="B5848">
        <v>0</v>
      </c>
      <c r="C5848">
        <v>0</v>
      </c>
      <c r="D5848">
        <v>0</v>
      </c>
      <c r="E5848">
        <v>0</v>
      </c>
      <c r="F5848">
        <v>0</v>
      </c>
      <c r="G5848">
        <v>44444444</v>
      </c>
      <c r="H5848">
        <v>0</v>
      </c>
      <c r="I5848">
        <v>0</v>
      </c>
      <c r="J5848">
        <v>0</v>
      </c>
      <c r="K5848">
        <v>0</v>
      </c>
      <c r="L5848">
        <v>0</v>
      </c>
      <c r="M5848">
        <v>0</v>
      </c>
    </row>
    <row r="5849" spans="2:13" x14ac:dyDescent="0.2">
      <c r="B5849">
        <v>0</v>
      </c>
      <c r="C5849">
        <v>0</v>
      </c>
      <c r="D5849">
        <v>0</v>
      </c>
      <c r="E5849">
        <v>0</v>
      </c>
      <c r="F5849">
        <v>0</v>
      </c>
      <c r="G5849">
        <v>44444444</v>
      </c>
      <c r="H5849">
        <v>0</v>
      </c>
      <c r="I5849">
        <v>0</v>
      </c>
      <c r="J5849">
        <v>0</v>
      </c>
      <c r="K5849">
        <v>0</v>
      </c>
      <c r="L5849">
        <v>0</v>
      </c>
      <c r="M5849">
        <v>0</v>
      </c>
    </row>
    <row r="5850" spans="2:13" x14ac:dyDescent="0.2">
      <c r="B5850">
        <v>0</v>
      </c>
      <c r="C5850">
        <v>0</v>
      </c>
      <c r="D5850">
        <v>0</v>
      </c>
      <c r="E5850">
        <v>0</v>
      </c>
      <c r="F5850">
        <v>0</v>
      </c>
      <c r="G5850">
        <v>44444444</v>
      </c>
      <c r="H5850">
        <v>0</v>
      </c>
      <c r="I5850">
        <v>0</v>
      </c>
      <c r="J5850">
        <v>0</v>
      </c>
      <c r="K5850">
        <v>0</v>
      </c>
      <c r="L5850">
        <v>0</v>
      </c>
      <c r="M5850">
        <v>0</v>
      </c>
    </row>
    <row r="5851" spans="2:13" x14ac:dyDescent="0.2">
      <c r="B5851">
        <v>0</v>
      </c>
      <c r="C5851">
        <v>0</v>
      </c>
      <c r="D5851">
        <v>0</v>
      </c>
      <c r="E5851">
        <v>0</v>
      </c>
      <c r="F5851">
        <v>0</v>
      </c>
      <c r="G5851">
        <v>44444444</v>
      </c>
      <c r="H5851">
        <v>0</v>
      </c>
      <c r="I5851">
        <v>0</v>
      </c>
      <c r="J5851">
        <v>0</v>
      </c>
      <c r="K5851">
        <v>0</v>
      </c>
      <c r="L5851">
        <v>0</v>
      </c>
      <c r="M5851">
        <v>0</v>
      </c>
    </row>
    <row r="5852" spans="2:13" x14ac:dyDescent="0.2">
      <c r="B5852">
        <v>0</v>
      </c>
      <c r="C5852">
        <v>0</v>
      </c>
      <c r="D5852">
        <v>0</v>
      </c>
      <c r="E5852">
        <v>0</v>
      </c>
      <c r="F5852">
        <v>0</v>
      </c>
      <c r="G5852">
        <v>44444444</v>
      </c>
      <c r="H5852">
        <v>0</v>
      </c>
      <c r="I5852">
        <v>0</v>
      </c>
      <c r="J5852">
        <v>0</v>
      </c>
      <c r="K5852">
        <v>0</v>
      </c>
      <c r="L5852">
        <v>0</v>
      </c>
      <c r="M5852">
        <v>0</v>
      </c>
    </row>
    <row r="5853" spans="2:13" x14ac:dyDescent="0.2">
      <c r="B5853">
        <v>0</v>
      </c>
      <c r="C5853">
        <v>0</v>
      </c>
      <c r="D5853">
        <v>0</v>
      </c>
      <c r="E5853">
        <v>0</v>
      </c>
      <c r="F5853">
        <v>0</v>
      </c>
      <c r="G5853">
        <v>44444444</v>
      </c>
      <c r="H5853">
        <v>0</v>
      </c>
      <c r="I5853">
        <v>0</v>
      </c>
      <c r="J5853">
        <v>0</v>
      </c>
      <c r="K5853">
        <v>0</v>
      </c>
      <c r="L5853">
        <v>0</v>
      </c>
      <c r="M5853">
        <v>0</v>
      </c>
    </row>
    <row r="5854" spans="2:13" x14ac:dyDescent="0.2">
      <c r="B5854">
        <v>0</v>
      </c>
      <c r="C5854">
        <v>0</v>
      </c>
      <c r="D5854">
        <v>0</v>
      </c>
      <c r="E5854">
        <v>0</v>
      </c>
      <c r="F5854">
        <v>0</v>
      </c>
      <c r="G5854">
        <v>44444444</v>
      </c>
      <c r="H5854">
        <v>0</v>
      </c>
      <c r="I5854">
        <v>0</v>
      </c>
      <c r="J5854">
        <v>0</v>
      </c>
      <c r="K5854">
        <v>0</v>
      </c>
      <c r="L5854">
        <v>0</v>
      </c>
      <c r="M5854">
        <v>0</v>
      </c>
    </row>
    <row r="5855" spans="2:13" x14ac:dyDescent="0.2">
      <c r="B5855">
        <v>0</v>
      </c>
      <c r="C5855">
        <v>0</v>
      </c>
      <c r="D5855">
        <v>0</v>
      </c>
      <c r="E5855">
        <v>0</v>
      </c>
      <c r="F5855">
        <v>0</v>
      </c>
      <c r="G5855">
        <v>44444444</v>
      </c>
      <c r="H5855">
        <v>0</v>
      </c>
      <c r="I5855">
        <v>0</v>
      </c>
      <c r="J5855">
        <v>0</v>
      </c>
      <c r="K5855">
        <v>0</v>
      </c>
      <c r="L5855">
        <v>0</v>
      </c>
      <c r="M5855">
        <v>0</v>
      </c>
    </row>
    <row r="5856" spans="2:13" x14ac:dyDescent="0.2">
      <c r="B5856">
        <v>0</v>
      </c>
      <c r="C5856">
        <v>0</v>
      </c>
      <c r="D5856">
        <v>0</v>
      </c>
      <c r="E5856">
        <v>0</v>
      </c>
      <c r="F5856">
        <v>0</v>
      </c>
      <c r="G5856">
        <v>44444444</v>
      </c>
      <c r="H5856">
        <v>0</v>
      </c>
      <c r="I5856">
        <v>0</v>
      </c>
      <c r="J5856">
        <v>0</v>
      </c>
      <c r="K5856">
        <v>0</v>
      </c>
      <c r="L5856">
        <v>0</v>
      </c>
      <c r="M5856">
        <v>0</v>
      </c>
    </row>
    <row r="5857" spans="2:13" x14ac:dyDescent="0.2">
      <c r="B5857">
        <v>0</v>
      </c>
      <c r="C5857">
        <v>0</v>
      </c>
      <c r="D5857">
        <v>0</v>
      </c>
      <c r="E5857">
        <v>0</v>
      </c>
      <c r="F5857">
        <v>0</v>
      </c>
      <c r="G5857">
        <v>44444444</v>
      </c>
      <c r="H5857">
        <v>0</v>
      </c>
      <c r="I5857">
        <v>0</v>
      </c>
      <c r="J5857">
        <v>0</v>
      </c>
      <c r="K5857">
        <v>0</v>
      </c>
      <c r="L5857">
        <v>0</v>
      </c>
      <c r="M5857">
        <v>0</v>
      </c>
    </row>
    <row r="5858" spans="2:13" x14ac:dyDescent="0.2">
      <c r="B5858">
        <v>0</v>
      </c>
      <c r="C5858">
        <v>0</v>
      </c>
      <c r="D5858">
        <v>0</v>
      </c>
      <c r="E5858">
        <v>0</v>
      </c>
      <c r="F5858">
        <v>0</v>
      </c>
      <c r="G5858">
        <v>44444444</v>
      </c>
      <c r="H5858">
        <v>0</v>
      </c>
      <c r="I5858">
        <v>0</v>
      </c>
      <c r="J5858">
        <v>0</v>
      </c>
      <c r="K5858">
        <v>0</v>
      </c>
      <c r="L5858">
        <v>0</v>
      </c>
      <c r="M5858">
        <v>0</v>
      </c>
    </row>
    <row r="5859" spans="2:13" x14ac:dyDescent="0.2">
      <c r="B5859">
        <v>0</v>
      </c>
      <c r="C5859">
        <v>0</v>
      </c>
      <c r="D5859">
        <v>0</v>
      </c>
      <c r="E5859">
        <v>0</v>
      </c>
      <c r="F5859">
        <v>0</v>
      </c>
      <c r="G5859">
        <v>44444444</v>
      </c>
      <c r="H5859">
        <v>0</v>
      </c>
      <c r="I5859">
        <v>0</v>
      </c>
      <c r="J5859">
        <v>0</v>
      </c>
      <c r="K5859">
        <v>0</v>
      </c>
      <c r="L5859">
        <v>0</v>
      </c>
      <c r="M5859">
        <v>0</v>
      </c>
    </row>
    <row r="5860" spans="2:13" x14ac:dyDescent="0.2">
      <c r="B5860">
        <v>0</v>
      </c>
      <c r="C5860">
        <v>0</v>
      </c>
      <c r="D5860">
        <v>0</v>
      </c>
      <c r="E5860">
        <v>0</v>
      </c>
      <c r="F5860">
        <v>0</v>
      </c>
      <c r="G5860">
        <v>44444444</v>
      </c>
      <c r="H5860">
        <v>0</v>
      </c>
      <c r="I5860">
        <v>0</v>
      </c>
      <c r="J5860">
        <v>0</v>
      </c>
      <c r="K5860">
        <v>0</v>
      </c>
      <c r="L5860">
        <v>0</v>
      </c>
      <c r="M5860">
        <v>0</v>
      </c>
    </row>
    <row r="5861" spans="2:13" x14ac:dyDescent="0.2">
      <c r="B5861">
        <v>0</v>
      </c>
      <c r="C5861">
        <v>0</v>
      </c>
      <c r="D5861">
        <v>0</v>
      </c>
      <c r="E5861">
        <v>0</v>
      </c>
      <c r="F5861">
        <v>0</v>
      </c>
      <c r="G5861">
        <v>44444444</v>
      </c>
      <c r="H5861">
        <v>0</v>
      </c>
      <c r="I5861">
        <v>0</v>
      </c>
      <c r="J5861">
        <v>0</v>
      </c>
      <c r="K5861">
        <v>0</v>
      </c>
      <c r="L5861">
        <v>0</v>
      </c>
      <c r="M5861">
        <v>0</v>
      </c>
    </row>
    <row r="5862" spans="2:13" x14ac:dyDescent="0.2">
      <c r="B5862">
        <v>0</v>
      </c>
      <c r="C5862">
        <v>0</v>
      </c>
      <c r="D5862">
        <v>0</v>
      </c>
      <c r="E5862">
        <v>0</v>
      </c>
      <c r="F5862">
        <v>0</v>
      </c>
      <c r="G5862">
        <v>44444444</v>
      </c>
      <c r="H5862">
        <v>0</v>
      </c>
      <c r="I5862">
        <v>0</v>
      </c>
      <c r="J5862">
        <v>0</v>
      </c>
      <c r="K5862">
        <v>0</v>
      </c>
      <c r="L5862">
        <v>0</v>
      </c>
      <c r="M5862">
        <v>0</v>
      </c>
    </row>
    <row r="5863" spans="2:13" x14ac:dyDescent="0.2">
      <c r="B5863">
        <v>0</v>
      </c>
      <c r="C5863">
        <v>0</v>
      </c>
      <c r="D5863">
        <v>0</v>
      </c>
      <c r="E5863">
        <v>0</v>
      </c>
      <c r="F5863">
        <v>0</v>
      </c>
      <c r="G5863">
        <v>44444444</v>
      </c>
      <c r="H5863">
        <v>0</v>
      </c>
      <c r="I5863">
        <v>0</v>
      </c>
      <c r="J5863">
        <v>0</v>
      </c>
      <c r="K5863">
        <v>0</v>
      </c>
      <c r="L5863">
        <v>0</v>
      </c>
      <c r="M5863">
        <v>0</v>
      </c>
    </row>
    <row r="5864" spans="2:13" x14ac:dyDescent="0.2">
      <c r="B5864">
        <v>0</v>
      </c>
      <c r="C5864">
        <v>0</v>
      </c>
      <c r="D5864">
        <v>0</v>
      </c>
      <c r="E5864">
        <v>0</v>
      </c>
      <c r="F5864">
        <v>0</v>
      </c>
      <c r="G5864">
        <v>44444444</v>
      </c>
      <c r="H5864">
        <v>0</v>
      </c>
      <c r="I5864">
        <v>0</v>
      </c>
      <c r="J5864">
        <v>0</v>
      </c>
      <c r="K5864">
        <v>0</v>
      </c>
      <c r="L5864">
        <v>0</v>
      </c>
      <c r="M5864">
        <v>0</v>
      </c>
    </row>
    <row r="5865" spans="2:13" x14ac:dyDescent="0.2">
      <c r="B5865">
        <v>0</v>
      </c>
      <c r="C5865">
        <v>0</v>
      </c>
      <c r="D5865">
        <v>0</v>
      </c>
      <c r="E5865">
        <v>0</v>
      </c>
      <c r="F5865">
        <v>0</v>
      </c>
      <c r="G5865">
        <v>44444444</v>
      </c>
      <c r="H5865">
        <v>0</v>
      </c>
      <c r="I5865">
        <v>0</v>
      </c>
      <c r="J5865">
        <v>0</v>
      </c>
      <c r="K5865">
        <v>0</v>
      </c>
      <c r="L5865">
        <v>0</v>
      </c>
      <c r="M5865">
        <v>0</v>
      </c>
    </row>
    <row r="5866" spans="2:13" x14ac:dyDescent="0.2">
      <c r="B5866">
        <v>0</v>
      </c>
      <c r="C5866">
        <v>0</v>
      </c>
      <c r="D5866">
        <v>0</v>
      </c>
      <c r="E5866">
        <v>0</v>
      </c>
      <c r="F5866">
        <v>0</v>
      </c>
      <c r="G5866">
        <v>44444444</v>
      </c>
      <c r="H5866">
        <v>0</v>
      </c>
      <c r="I5866">
        <v>0</v>
      </c>
      <c r="J5866">
        <v>0</v>
      </c>
      <c r="K5866">
        <v>0</v>
      </c>
      <c r="L5866">
        <v>0</v>
      </c>
      <c r="M5866">
        <v>0</v>
      </c>
    </row>
    <row r="5867" spans="2:13" x14ac:dyDescent="0.2">
      <c r="B5867">
        <v>0</v>
      </c>
      <c r="C5867">
        <v>0</v>
      </c>
      <c r="D5867">
        <v>0</v>
      </c>
      <c r="E5867">
        <v>0</v>
      </c>
      <c r="F5867">
        <v>0</v>
      </c>
      <c r="G5867">
        <v>44444444</v>
      </c>
      <c r="H5867">
        <v>0</v>
      </c>
      <c r="I5867">
        <v>0</v>
      </c>
      <c r="J5867">
        <v>0</v>
      </c>
      <c r="K5867">
        <v>0</v>
      </c>
      <c r="L5867">
        <v>0</v>
      </c>
      <c r="M5867">
        <v>0</v>
      </c>
    </row>
    <row r="5868" spans="2:13" x14ac:dyDescent="0.2">
      <c r="B5868">
        <v>0</v>
      </c>
      <c r="C5868">
        <v>0</v>
      </c>
      <c r="D5868">
        <v>0</v>
      </c>
      <c r="E5868">
        <v>0</v>
      </c>
      <c r="F5868">
        <v>0</v>
      </c>
      <c r="G5868">
        <v>44444444</v>
      </c>
      <c r="H5868">
        <v>0</v>
      </c>
      <c r="I5868">
        <v>0</v>
      </c>
      <c r="J5868">
        <v>0</v>
      </c>
      <c r="K5868">
        <v>0</v>
      </c>
      <c r="L5868">
        <v>0</v>
      </c>
      <c r="M5868">
        <v>0</v>
      </c>
    </row>
    <row r="5869" spans="2:13" x14ac:dyDescent="0.2">
      <c r="B5869">
        <v>0</v>
      </c>
      <c r="C5869">
        <v>0</v>
      </c>
      <c r="D5869">
        <v>0</v>
      </c>
      <c r="E5869">
        <v>0</v>
      </c>
      <c r="F5869">
        <v>0</v>
      </c>
      <c r="G5869">
        <v>44444444</v>
      </c>
      <c r="H5869">
        <v>0</v>
      </c>
      <c r="I5869">
        <v>0</v>
      </c>
      <c r="J5869">
        <v>0</v>
      </c>
      <c r="K5869">
        <v>0</v>
      </c>
      <c r="L5869">
        <v>0</v>
      </c>
      <c r="M5869">
        <v>0</v>
      </c>
    </row>
    <row r="5870" spans="2:13" x14ac:dyDescent="0.2">
      <c r="B5870">
        <v>0</v>
      </c>
      <c r="C5870">
        <v>0</v>
      </c>
      <c r="D5870">
        <v>0</v>
      </c>
      <c r="E5870">
        <v>0</v>
      </c>
      <c r="F5870">
        <v>0</v>
      </c>
      <c r="G5870">
        <v>44444444</v>
      </c>
      <c r="H5870">
        <v>0</v>
      </c>
      <c r="I5870">
        <v>0</v>
      </c>
      <c r="J5870">
        <v>0</v>
      </c>
      <c r="K5870">
        <v>0</v>
      </c>
      <c r="L5870">
        <v>0</v>
      </c>
      <c r="M5870">
        <v>0</v>
      </c>
    </row>
    <row r="5871" spans="2:13" x14ac:dyDescent="0.2">
      <c r="B5871">
        <v>0</v>
      </c>
      <c r="C5871">
        <v>0</v>
      </c>
      <c r="D5871">
        <v>0</v>
      </c>
      <c r="E5871">
        <v>0</v>
      </c>
      <c r="F5871">
        <v>0</v>
      </c>
      <c r="G5871">
        <v>44444444</v>
      </c>
      <c r="H5871">
        <v>0</v>
      </c>
      <c r="I5871">
        <v>0</v>
      </c>
      <c r="J5871">
        <v>0</v>
      </c>
      <c r="K5871">
        <v>0</v>
      </c>
      <c r="L5871">
        <v>0</v>
      </c>
      <c r="M5871">
        <v>0</v>
      </c>
    </row>
    <row r="5872" spans="2:13" x14ac:dyDescent="0.2">
      <c r="B5872">
        <v>0</v>
      </c>
      <c r="C5872">
        <v>0</v>
      </c>
      <c r="D5872">
        <v>0</v>
      </c>
      <c r="E5872">
        <v>0</v>
      </c>
      <c r="F5872">
        <v>0</v>
      </c>
      <c r="G5872">
        <v>44444444</v>
      </c>
      <c r="H5872">
        <v>0</v>
      </c>
      <c r="I5872">
        <v>0</v>
      </c>
      <c r="J5872">
        <v>0</v>
      </c>
      <c r="K5872">
        <v>0</v>
      </c>
      <c r="L5872">
        <v>0</v>
      </c>
      <c r="M5872">
        <v>0</v>
      </c>
    </row>
    <row r="5873" spans="2:13" x14ac:dyDescent="0.2">
      <c r="B5873">
        <v>0</v>
      </c>
      <c r="C5873">
        <v>0</v>
      </c>
      <c r="D5873">
        <v>0</v>
      </c>
      <c r="E5873">
        <v>0</v>
      </c>
      <c r="F5873">
        <v>0</v>
      </c>
      <c r="G5873">
        <v>44444444</v>
      </c>
      <c r="H5873">
        <v>0</v>
      </c>
      <c r="I5873">
        <v>0</v>
      </c>
      <c r="J5873">
        <v>0</v>
      </c>
      <c r="K5873">
        <v>0</v>
      </c>
      <c r="L5873">
        <v>0</v>
      </c>
      <c r="M5873">
        <v>0</v>
      </c>
    </row>
    <row r="5874" spans="2:13" x14ac:dyDescent="0.2">
      <c r="B5874">
        <v>0</v>
      </c>
      <c r="C5874">
        <v>0</v>
      </c>
      <c r="D5874">
        <v>0</v>
      </c>
      <c r="E5874">
        <v>0</v>
      </c>
      <c r="F5874">
        <v>0</v>
      </c>
      <c r="G5874">
        <v>44444444</v>
      </c>
      <c r="H5874">
        <v>0</v>
      </c>
      <c r="I5874">
        <v>0</v>
      </c>
      <c r="J5874">
        <v>0</v>
      </c>
      <c r="K5874">
        <v>0</v>
      </c>
      <c r="L5874">
        <v>0</v>
      </c>
      <c r="M5874">
        <v>0</v>
      </c>
    </row>
    <row r="5875" spans="2:13" x14ac:dyDescent="0.2">
      <c r="B5875">
        <v>0</v>
      </c>
      <c r="C5875">
        <v>0</v>
      </c>
      <c r="D5875">
        <v>0</v>
      </c>
      <c r="E5875">
        <v>0</v>
      </c>
      <c r="F5875">
        <v>0</v>
      </c>
      <c r="G5875">
        <v>44444444</v>
      </c>
      <c r="H5875">
        <v>0</v>
      </c>
      <c r="I5875">
        <v>0</v>
      </c>
      <c r="J5875">
        <v>0</v>
      </c>
      <c r="K5875">
        <v>0</v>
      </c>
      <c r="L5875">
        <v>0</v>
      </c>
      <c r="M5875">
        <v>0</v>
      </c>
    </row>
    <row r="5876" spans="2:13" x14ac:dyDescent="0.2">
      <c r="B5876">
        <v>0</v>
      </c>
      <c r="C5876">
        <v>0</v>
      </c>
      <c r="D5876">
        <v>0</v>
      </c>
      <c r="E5876">
        <v>0</v>
      </c>
      <c r="F5876">
        <v>0</v>
      </c>
      <c r="G5876">
        <v>44444444</v>
      </c>
      <c r="H5876">
        <v>0</v>
      </c>
      <c r="I5876">
        <v>0</v>
      </c>
      <c r="J5876">
        <v>0</v>
      </c>
      <c r="K5876">
        <v>0</v>
      </c>
      <c r="L5876">
        <v>0</v>
      </c>
      <c r="M5876">
        <v>0</v>
      </c>
    </row>
    <row r="5877" spans="2:13" x14ac:dyDescent="0.2">
      <c r="B5877">
        <v>0</v>
      </c>
      <c r="C5877">
        <v>0</v>
      </c>
      <c r="D5877">
        <v>0</v>
      </c>
      <c r="E5877">
        <v>0</v>
      </c>
      <c r="F5877">
        <v>0</v>
      </c>
      <c r="G5877">
        <v>44444444</v>
      </c>
      <c r="H5877">
        <v>0</v>
      </c>
      <c r="I5877">
        <v>0</v>
      </c>
      <c r="J5877">
        <v>0</v>
      </c>
      <c r="K5877">
        <v>0</v>
      </c>
      <c r="L5877">
        <v>0</v>
      </c>
      <c r="M5877">
        <v>0</v>
      </c>
    </row>
    <row r="5878" spans="2:13" x14ac:dyDescent="0.2">
      <c r="B5878">
        <v>0</v>
      </c>
      <c r="C5878">
        <v>0</v>
      </c>
      <c r="D5878">
        <v>0</v>
      </c>
      <c r="E5878">
        <v>0</v>
      </c>
      <c r="F5878">
        <v>0</v>
      </c>
      <c r="G5878">
        <v>44444444</v>
      </c>
      <c r="H5878">
        <v>0</v>
      </c>
      <c r="I5878">
        <v>0</v>
      </c>
      <c r="J5878">
        <v>0</v>
      </c>
      <c r="K5878">
        <v>0</v>
      </c>
      <c r="L5878">
        <v>0</v>
      </c>
      <c r="M5878">
        <v>0</v>
      </c>
    </row>
    <row r="5879" spans="2:13" x14ac:dyDescent="0.2">
      <c r="B5879">
        <v>0</v>
      </c>
      <c r="C5879">
        <v>0</v>
      </c>
      <c r="D5879">
        <v>0</v>
      </c>
      <c r="E5879">
        <v>0</v>
      </c>
      <c r="F5879">
        <v>0</v>
      </c>
      <c r="G5879">
        <v>44444444</v>
      </c>
      <c r="H5879">
        <v>0</v>
      </c>
      <c r="I5879">
        <v>0</v>
      </c>
      <c r="J5879">
        <v>0</v>
      </c>
      <c r="K5879">
        <v>0</v>
      </c>
      <c r="L5879">
        <v>0</v>
      </c>
      <c r="M5879">
        <v>0</v>
      </c>
    </row>
    <row r="5880" spans="2:13" x14ac:dyDescent="0.2">
      <c r="B5880">
        <v>0</v>
      </c>
      <c r="C5880">
        <v>0</v>
      </c>
      <c r="D5880">
        <v>0</v>
      </c>
      <c r="E5880">
        <v>0</v>
      </c>
      <c r="F5880">
        <v>0</v>
      </c>
      <c r="G5880">
        <v>44444444</v>
      </c>
      <c r="H5880">
        <v>0</v>
      </c>
      <c r="I5880">
        <v>0</v>
      </c>
      <c r="J5880">
        <v>0</v>
      </c>
      <c r="K5880">
        <v>0</v>
      </c>
      <c r="L5880">
        <v>0</v>
      </c>
      <c r="M5880">
        <v>0</v>
      </c>
    </row>
    <row r="5881" spans="2:13" x14ac:dyDescent="0.2">
      <c r="B5881">
        <v>0</v>
      </c>
      <c r="C5881">
        <v>0</v>
      </c>
      <c r="D5881">
        <v>0</v>
      </c>
      <c r="E5881">
        <v>0</v>
      </c>
      <c r="F5881">
        <v>0</v>
      </c>
      <c r="G5881">
        <v>44444444</v>
      </c>
      <c r="H5881">
        <v>0</v>
      </c>
      <c r="I5881">
        <v>0</v>
      </c>
      <c r="J5881">
        <v>0</v>
      </c>
      <c r="K5881">
        <v>0</v>
      </c>
      <c r="L5881">
        <v>0</v>
      </c>
      <c r="M5881">
        <v>0</v>
      </c>
    </row>
    <row r="5882" spans="2:13" x14ac:dyDescent="0.2">
      <c r="B5882">
        <v>0</v>
      </c>
      <c r="C5882">
        <v>0</v>
      </c>
      <c r="D5882">
        <v>0</v>
      </c>
      <c r="E5882">
        <v>0</v>
      </c>
      <c r="F5882">
        <v>0</v>
      </c>
      <c r="G5882">
        <v>44444444</v>
      </c>
      <c r="H5882">
        <v>0</v>
      </c>
      <c r="I5882">
        <v>0</v>
      </c>
      <c r="J5882">
        <v>0</v>
      </c>
      <c r="K5882">
        <v>0</v>
      </c>
      <c r="L5882">
        <v>0</v>
      </c>
      <c r="M5882">
        <v>0</v>
      </c>
    </row>
    <row r="5883" spans="2:13" x14ac:dyDescent="0.2">
      <c r="B5883">
        <v>0</v>
      </c>
      <c r="C5883">
        <v>0</v>
      </c>
      <c r="D5883">
        <v>0</v>
      </c>
      <c r="E5883">
        <v>0</v>
      </c>
      <c r="F5883">
        <v>0</v>
      </c>
      <c r="G5883">
        <v>44444444</v>
      </c>
      <c r="H5883">
        <v>0</v>
      </c>
      <c r="I5883">
        <v>0</v>
      </c>
      <c r="J5883">
        <v>0</v>
      </c>
      <c r="K5883">
        <v>0</v>
      </c>
      <c r="L5883">
        <v>0</v>
      </c>
      <c r="M5883">
        <v>0</v>
      </c>
    </row>
    <row r="5884" spans="2:13" x14ac:dyDescent="0.2">
      <c r="B5884">
        <v>0</v>
      </c>
      <c r="C5884">
        <v>0</v>
      </c>
      <c r="D5884">
        <v>0</v>
      </c>
      <c r="E5884">
        <v>0</v>
      </c>
      <c r="F5884">
        <v>0</v>
      </c>
      <c r="G5884">
        <v>44444444</v>
      </c>
      <c r="H5884">
        <v>0</v>
      </c>
      <c r="I5884">
        <v>0</v>
      </c>
      <c r="J5884">
        <v>0</v>
      </c>
      <c r="K5884">
        <v>0</v>
      </c>
      <c r="L5884">
        <v>0</v>
      </c>
      <c r="M5884">
        <v>0</v>
      </c>
    </row>
    <row r="5885" spans="2:13" x14ac:dyDescent="0.2">
      <c r="B5885">
        <v>0</v>
      </c>
      <c r="C5885">
        <v>0</v>
      </c>
      <c r="D5885">
        <v>0</v>
      </c>
      <c r="E5885">
        <v>0</v>
      </c>
      <c r="F5885">
        <v>0</v>
      </c>
      <c r="G5885">
        <v>44444444</v>
      </c>
      <c r="H5885">
        <v>0</v>
      </c>
      <c r="I5885">
        <v>0</v>
      </c>
      <c r="J5885">
        <v>0</v>
      </c>
      <c r="K5885">
        <v>0</v>
      </c>
      <c r="L5885">
        <v>0</v>
      </c>
      <c r="M5885">
        <v>0</v>
      </c>
    </row>
    <row r="5886" spans="2:13" x14ac:dyDescent="0.2">
      <c r="B5886">
        <v>0</v>
      </c>
      <c r="C5886">
        <v>0</v>
      </c>
      <c r="D5886">
        <v>0</v>
      </c>
      <c r="E5886">
        <v>0</v>
      </c>
      <c r="F5886">
        <v>0</v>
      </c>
      <c r="G5886">
        <v>44444444</v>
      </c>
      <c r="H5886">
        <v>0</v>
      </c>
      <c r="I5886">
        <v>0</v>
      </c>
      <c r="J5886">
        <v>0</v>
      </c>
      <c r="K5886">
        <v>0</v>
      </c>
      <c r="L5886">
        <v>0</v>
      </c>
      <c r="M5886">
        <v>0</v>
      </c>
    </row>
    <row r="5887" spans="2:13" x14ac:dyDescent="0.2">
      <c r="B5887">
        <v>0</v>
      </c>
      <c r="C5887">
        <v>0</v>
      </c>
      <c r="D5887">
        <v>0</v>
      </c>
      <c r="E5887">
        <v>0</v>
      </c>
      <c r="F5887">
        <v>0</v>
      </c>
      <c r="G5887">
        <v>44444444</v>
      </c>
      <c r="H5887">
        <v>0</v>
      </c>
      <c r="I5887">
        <v>0</v>
      </c>
      <c r="J5887">
        <v>0</v>
      </c>
      <c r="K5887">
        <v>0</v>
      </c>
      <c r="L5887">
        <v>0</v>
      </c>
      <c r="M5887">
        <v>0</v>
      </c>
    </row>
    <row r="5888" spans="2:13" x14ac:dyDescent="0.2">
      <c r="B5888">
        <v>0</v>
      </c>
      <c r="C5888">
        <v>0</v>
      </c>
      <c r="D5888">
        <v>0</v>
      </c>
      <c r="E5888">
        <v>0</v>
      </c>
      <c r="F5888">
        <v>0</v>
      </c>
      <c r="G5888">
        <v>44444444</v>
      </c>
      <c r="H5888">
        <v>0</v>
      </c>
      <c r="I5888">
        <v>0</v>
      </c>
      <c r="J5888">
        <v>0</v>
      </c>
      <c r="K5888">
        <v>0</v>
      </c>
      <c r="L5888">
        <v>0</v>
      </c>
      <c r="M5888">
        <v>0</v>
      </c>
    </row>
    <row r="5889" spans="2:13" x14ac:dyDescent="0.2">
      <c r="B5889">
        <v>0</v>
      </c>
      <c r="C5889">
        <v>0</v>
      </c>
      <c r="D5889">
        <v>0</v>
      </c>
      <c r="E5889">
        <v>0</v>
      </c>
      <c r="F5889">
        <v>0</v>
      </c>
      <c r="G5889">
        <v>44444444</v>
      </c>
      <c r="H5889">
        <v>0</v>
      </c>
      <c r="I5889">
        <v>0</v>
      </c>
      <c r="J5889">
        <v>0</v>
      </c>
      <c r="K5889">
        <v>0</v>
      </c>
      <c r="L5889">
        <v>0</v>
      </c>
      <c r="M5889">
        <v>0</v>
      </c>
    </row>
    <row r="5890" spans="2:13" x14ac:dyDescent="0.2">
      <c r="B5890">
        <v>0</v>
      </c>
      <c r="C5890">
        <v>0</v>
      </c>
      <c r="D5890">
        <v>0</v>
      </c>
      <c r="E5890">
        <v>0</v>
      </c>
      <c r="F5890">
        <v>0</v>
      </c>
      <c r="G5890">
        <v>44444444</v>
      </c>
      <c r="H5890">
        <v>0</v>
      </c>
      <c r="I5890">
        <v>0</v>
      </c>
      <c r="J5890">
        <v>0</v>
      </c>
      <c r="K5890">
        <v>0</v>
      </c>
      <c r="L5890">
        <v>0</v>
      </c>
      <c r="M5890">
        <v>0</v>
      </c>
    </row>
    <row r="5891" spans="2:13" x14ac:dyDescent="0.2">
      <c r="B5891">
        <v>0</v>
      </c>
      <c r="C5891">
        <v>0</v>
      </c>
      <c r="D5891">
        <v>0</v>
      </c>
      <c r="E5891">
        <v>0</v>
      </c>
      <c r="F5891">
        <v>0</v>
      </c>
      <c r="G5891">
        <v>44444444</v>
      </c>
      <c r="H5891">
        <v>0</v>
      </c>
      <c r="I5891">
        <v>0</v>
      </c>
      <c r="J5891">
        <v>0</v>
      </c>
      <c r="K5891">
        <v>0</v>
      </c>
      <c r="L5891">
        <v>0</v>
      </c>
      <c r="M5891">
        <v>0</v>
      </c>
    </row>
    <row r="5892" spans="2:13" x14ac:dyDescent="0.2">
      <c r="B5892">
        <v>0</v>
      </c>
      <c r="C5892">
        <v>0</v>
      </c>
      <c r="D5892">
        <v>0</v>
      </c>
      <c r="E5892">
        <v>0</v>
      </c>
      <c r="F5892">
        <v>0</v>
      </c>
      <c r="G5892">
        <v>44444444</v>
      </c>
      <c r="H5892">
        <v>0</v>
      </c>
      <c r="I5892">
        <v>0</v>
      </c>
      <c r="J5892">
        <v>0</v>
      </c>
      <c r="K5892">
        <v>0</v>
      </c>
      <c r="L5892">
        <v>0</v>
      </c>
      <c r="M5892">
        <v>0</v>
      </c>
    </row>
    <row r="5893" spans="2:13" x14ac:dyDescent="0.2">
      <c r="B5893">
        <v>0</v>
      </c>
      <c r="C5893">
        <v>0</v>
      </c>
      <c r="D5893">
        <v>0</v>
      </c>
      <c r="E5893">
        <v>0</v>
      </c>
      <c r="F5893">
        <v>0</v>
      </c>
      <c r="G5893">
        <v>44444444</v>
      </c>
      <c r="H5893">
        <v>0</v>
      </c>
      <c r="I5893">
        <v>0</v>
      </c>
      <c r="J5893">
        <v>0</v>
      </c>
      <c r="K5893">
        <v>0</v>
      </c>
      <c r="L5893">
        <v>0</v>
      </c>
      <c r="M5893">
        <v>0</v>
      </c>
    </row>
    <row r="5894" spans="2:13" x14ac:dyDescent="0.2">
      <c r="B5894">
        <v>0</v>
      </c>
      <c r="C5894">
        <v>0</v>
      </c>
      <c r="D5894">
        <v>0</v>
      </c>
      <c r="E5894">
        <v>0</v>
      </c>
      <c r="F5894">
        <v>0</v>
      </c>
      <c r="G5894">
        <v>44444444</v>
      </c>
      <c r="H5894">
        <v>0</v>
      </c>
      <c r="I5894">
        <v>0</v>
      </c>
      <c r="J5894">
        <v>0</v>
      </c>
      <c r="K5894">
        <v>0</v>
      </c>
      <c r="L5894">
        <v>0</v>
      </c>
      <c r="M5894">
        <v>0</v>
      </c>
    </row>
    <row r="5895" spans="2:13" x14ac:dyDescent="0.2">
      <c r="B5895">
        <v>0</v>
      </c>
      <c r="C5895">
        <v>0</v>
      </c>
      <c r="D5895">
        <v>0</v>
      </c>
      <c r="E5895">
        <v>0</v>
      </c>
      <c r="F5895">
        <v>0</v>
      </c>
      <c r="G5895">
        <v>44444444</v>
      </c>
      <c r="H5895">
        <v>0</v>
      </c>
      <c r="I5895">
        <v>0</v>
      </c>
      <c r="J5895">
        <v>0</v>
      </c>
      <c r="K5895">
        <v>0</v>
      </c>
      <c r="L5895">
        <v>0</v>
      </c>
      <c r="M5895">
        <v>0</v>
      </c>
    </row>
    <row r="5896" spans="2:13" x14ac:dyDescent="0.2">
      <c r="B5896">
        <v>0</v>
      </c>
      <c r="C5896">
        <v>0</v>
      </c>
      <c r="D5896">
        <v>0</v>
      </c>
      <c r="E5896">
        <v>0</v>
      </c>
      <c r="F5896">
        <v>0</v>
      </c>
      <c r="G5896">
        <v>44444444</v>
      </c>
      <c r="H5896">
        <v>0</v>
      </c>
      <c r="I5896">
        <v>0</v>
      </c>
      <c r="J5896">
        <v>0</v>
      </c>
      <c r="K5896">
        <v>0</v>
      </c>
      <c r="L5896">
        <v>0</v>
      </c>
      <c r="M5896">
        <v>0</v>
      </c>
    </row>
    <row r="5897" spans="2:13" x14ac:dyDescent="0.2">
      <c r="B5897">
        <v>0</v>
      </c>
      <c r="C5897">
        <v>0</v>
      </c>
      <c r="D5897">
        <v>0</v>
      </c>
      <c r="E5897">
        <v>0</v>
      </c>
      <c r="F5897">
        <v>0</v>
      </c>
      <c r="G5897">
        <v>44444444</v>
      </c>
      <c r="H5897">
        <v>0</v>
      </c>
      <c r="I5897">
        <v>0</v>
      </c>
      <c r="J5897">
        <v>0</v>
      </c>
      <c r="K5897">
        <v>0</v>
      </c>
      <c r="L5897">
        <v>0</v>
      </c>
      <c r="M5897">
        <v>0</v>
      </c>
    </row>
    <row r="5898" spans="2:13" x14ac:dyDescent="0.2">
      <c r="B5898">
        <v>0</v>
      </c>
      <c r="C5898">
        <v>0</v>
      </c>
      <c r="D5898">
        <v>0</v>
      </c>
      <c r="E5898">
        <v>0</v>
      </c>
      <c r="F5898">
        <v>0</v>
      </c>
      <c r="G5898">
        <v>44444444</v>
      </c>
      <c r="H5898">
        <v>0</v>
      </c>
      <c r="I5898">
        <v>0</v>
      </c>
      <c r="J5898">
        <v>0</v>
      </c>
      <c r="K5898">
        <v>0</v>
      </c>
      <c r="L5898">
        <v>0</v>
      </c>
      <c r="M5898">
        <v>0</v>
      </c>
    </row>
    <row r="5899" spans="2:13" x14ac:dyDescent="0.2">
      <c r="B5899">
        <v>0</v>
      </c>
      <c r="C5899">
        <v>0</v>
      </c>
      <c r="D5899">
        <v>0</v>
      </c>
      <c r="E5899">
        <v>0</v>
      </c>
      <c r="F5899">
        <v>0</v>
      </c>
      <c r="G5899">
        <v>44444444</v>
      </c>
      <c r="H5899">
        <v>0</v>
      </c>
      <c r="I5899">
        <v>0</v>
      </c>
      <c r="J5899">
        <v>0</v>
      </c>
      <c r="K5899">
        <v>0</v>
      </c>
      <c r="L5899">
        <v>0</v>
      </c>
      <c r="M5899">
        <v>0</v>
      </c>
    </row>
    <row r="5900" spans="2:13" x14ac:dyDescent="0.2">
      <c r="B5900">
        <v>0</v>
      </c>
      <c r="C5900">
        <v>0</v>
      </c>
      <c r="D5900">
        <v>0</v>
      </c>
      <c r="E5900">
        <v>0</v>
      </c>
      <c r="F5900">
        <v>0</v>
      </c>
      <c r="G5900">
        <v>44444444</v>
      </c>
      <c r="H5900">
        <v>0</v>
      </c>
      <c r="I5900">
        <v>0</v>
      </c>
      <c r="J5900">
        <v>0</v>
      </c>
      <c r="K5900">
        <v>0</v>
      </c>
      <c r="L5900">
        <v>0</v>
      </c>
      <c r="M5900">
        <v>0</v>
      </c>
    </row>
    <row r="5901" spans="2:13" x14ac:dyDescent="0.2">
      <c r="B5901">
        <v>0</v>
      </c>
      <c r="C5901">
        <v>0</v>
      </c>
      <c r="D5901">
        <v>0</v>
      </c>
      <c r="E5901">
        <v>0</v>
      </c>
      <c r="F5901">
        <v>0</v>
      </c>
      <c r="G5901">
        <v>44444444</v>
      </c>
      <c r="H5901">
        <v>0</v>
      </c>
      <c r="I5901">
        <v>0</v>
      </c>
      <c r="J5901">
        <v>0</v>
      </c>
      <c r="K5901">
        <v>0</v>
      </c>
      <c r="L5901">
        <v>0</v>
      </c>
      <c r="M5901">
        <v>0</v>
      </c>
    </row>
    <row r="5902" spans="2:13" x14ac:dyDescent="0.2">
      <c r="B5902">
        <v>0</v>
      </c>
      <c r="C5902">
        <v>0</v>
      </c>
      <c r="D5902">
        <v>0</v>
      </c>
      <c r="E5902">
        <v>0</v>
      </c>
      <c r="F5902">
        <v>0</v>
      </c>
      <c r="G5902">
        <v>44444444</v>
      </c>
      <c r="H5902">
        <v>0</v>
      </c>
      <c r="I5902">
        <v>0</v>
      </c>
      <c r="J5902">
        <v>0</v>
      </c>
      <c r="K5902">
        <v>0</v>
      </c>
      <c r="L5902">
        <v>0</v>
      </c>
      <c r="M5902">
        <v>0</v>
      </c>
    </row>
    <row r="5903" spans="2:13" x14ac:dyDescent="0.2">
      <c r="B5903">
        <v>0</v>
      </c>
      <c r="C5903">
        <v>0</v>
      </c>
      <c r="D5903">
        <v>0</v>
      </c>
      <c r="E5903">
        <v>0</v>
      </c>
      <c r="F5903">
        <v>0</v>
      </c>
      <c r="G5903">
        <v>44444444</v>
      </c>
      <c r="H5903">
        <v>0</v>
      </c>
      <c r="I5903">
        <v>0</v>
      </c>
      <c r="J5903">
        <v>0</v>
      </c>
      <c r="K5903">
        <v>0</v>
      </c>
      <c r="L5903">
        <v>0</v>
      </c>
      <c r="M5903">
        <v>0</v>
      </c>
    </row>
    <row r="5904" spans="2:13" x14ac:dyDescent="0.2">
      <c r="B5904">
        <v>0</v>
      </c>
      <c r="C5904">
        <v>0</v>
      </c>
      <c r="D5904">
        <v>0</v>
      </c>
      <c r="E5904">
        <v>0</v>
      </c>
      <c r="F5904">
        <v>0</v>
      </c>
      <c r="G5904">
        <v>44444444</v>
      </c>
      <c r="H5904">
        <v>0</v>
      </c>
      <c r="I5904">
        <v>0</v>
      </c>
      <c r="J5904">
        <v>0</v>
      </c>
      <c r="K5904">
        <v>0</v>
      </c>
      <c r="L5904">
        <v>0</v>
      </c>
      <c r="M5904">
        <v>0</v>
      </c>
    </row>
    <row r="5905" spans="2:13" x14ac:dyDescent="0.2">
      <c r="B5905">
        <v>0</v>
      </c>
      <c r="C5905">
        <v>0</v>
      </c>
      <c r="D5905">
        <v>0</v>
      </c>
      <c r="E5905">
        <v>0</v>
      </c>
      <c r="F5905">
        <v>0</v>
      </c>
      <c r="G5905">
        <v>44444444</v>
      </c>
      <c r="H5905">
        <v>0</v>
      </c>
      <c r="I5905">
        <v>0</v>
      </c>
      <c r="J5905">
        <v>0</v>
      </c>
      <c r="K5905">
        <v>0</v>
      </c>
      <c r="L5905">
        <v>0</v>
      </c>
      <c r="M5905">
        <v>0</v>
      </c>
    </row>
    <row r="5906" spans="2:13" x14ac:dyDescent="0.2">
      <c r="B5906">
        <v>0</v>
      </c>
      <c r="C5906">
        <v>0</v>
      </c>
      <c r="D5906">
        <v>0</v>
      </c>
      <c r="E5906">
        <v>0</v>
      </c>
      <c r="F5906">
        <v>0</v>
      </c>
      <c r="G5906">
        <v>44444444</v>
      </c>
      <c r="H5906">
        <v>0</v>
      </c>
      <c r="I5906">
        <v>0</v>
      </c>
      <c r="J5906">
        <v>0</v>
      </c>
      <c r="K5906">
        <v>0</v>
      </c>
      <c r="L5906">
        <v>0</v>
      </c>
      <c r="M5906">
        <v>0</v>
      </c>
    </row>
    <row r="5907" spans="2:13" x14ac:dyDescent="0.2">
      <c r="B5907">
        <v>0</v>
      </c>
      <c r="C5907">
        <v>0</v>
      </c>
      <c r="D5907">
        <v>0</v>
      </c>
      <c r="E5907">
        <v>0</v>
      </c>
      <c r="F5907">
        <v>0</v>
      </c>
      <c r="G5907">
        <v>44444444</v>
      </c>
      <c r="H5907">
        <v>0</v>
      </c>
      <c r="I5907">
        <v>0</v>
      </c>
      <c r="J5907">
        <v>0</v>
      </c>
      <c r="K5907">
        <v>0</v>
      </c>
      <c r="L5907">
        <v>0</v>
      </c>
      <c r="M5907">
        <v>0</v>
      </c>
    </row>
    <row r="5908" spans="2:13" x14ac:dyDescent="0.2">
      <c r="B5908">
        <v>0</v>
      </c>
      <c r="C5908">
        <v>0</v>
      </c>
      <c r="D5908">
        <v>0</v>
      </c>
      <c r="E5908">
        <v>0</v>
      </c>
      <c r="F5908">
        <v>0</v>
      </c>
      <c r="G5908">
        <v>44444444</v>
      </c>
      <c r="H5908">
        <v>0</v>
      </c>
      <c r="I5908">
        <v>0</v>
      </c>
      <c r="J5908">
        <v>0</v>
      </c>
      <c r="K5908">
        <v>0</v>
      </c>
      <c r="L5908">
        <v>0</v>
      </c>
      <c r="M5908">
        <v>0</v>
      </c>
    </row>
    <row r="5909" spans="2:13" x14ac:dyDescent="0.2">
      <c r="B5909">
        <v>0</v>
      </c>
      <c r="C5909">
        <v>0</v>
      </c>
      <c r="D5909">
        <v>0</v>
      </c>
      <c r="E5909">
        <v>0</v>
      </c>
      <c r="F5909">
        <v>0</v>
      </c>
      <c r="G5909">
        <v>44444444</v>
      </c>
      <c r="H5909">
        <v>0</v>
      </c>
      <c r="I5909">
        <v>0</v>
      </c>
      <c r="J5909">
        <v>0</v>
      </c>
      <c r="K5909">
        <v>0</v>
      </c>
      <c r="L5909">
        <v>0</v>
      </c>
      <c r="M5909">
        <v>0</v>
      </c>
    </row>
    <row r="5910" spans="2:13" x14ac:dyDescent="0.2">
      <c r="B5910">
        <v>0</v>
      </c>
      <c r="C5910">
        <v>0</v>
      </c>
      <c r="D5910">
        <v>0</v>
      </c>
      <c r="E5910">
        <v>0</v>
      </c>
      <c r="F5910">
        <v>0</v>
      </c>
      <c r="G5910">
        <v>44444444</v>
      </c>
      <c r="H5910">
        <v>0</v>
      </c>
      <c r="I5910">
        <v>0</v>
      </c>
      <c r="J5910">
        <v>0</v>
      </c>
      <c r="K5910">
        <v>0</v>
      </c>
      <c r="L5910">
        <v>0</v>
      </c>
      <c r="M5910">
        <v>0</v>
      </c>
    </row>
    <row r="5911" spans="2:13" x14ac:dyDescent="0.2">
      <c r="B5911">
        <v>0</v>
      </c>
      <c r="C5911">
        <v>0</v>
      </c>
      <c r="D5911">
        <v>0</v>
      </c>
      <c r="E5911">
        <v>0</v>
      </c>
      <c r="F5911">
        <v>0</v>
      </c>
      <c r="G5911">
        <v>44444444</v>
      </c>
      <c r="H5911">
        <v>0</v>
      </c>
      <c r="I5911">
        <v>0</v>
      </c>
      <c r="J5911">
        <v>0</v>
      </c>
      <c r="K5911">
        <v>0</v>
      </c>
      <c r="L5911">
        <v>0</v>
      </c>
      <c r="M5911">
        <v>0</v>
      </c>
    </row>
    <row r="5912" spans="2:13" x14ac:dyDescent="0.2">
      <c r="B5912">
        <v>0</v>
      </c>
      <c r="C5912">
        <v>0</v>
      </c>
      <c r="D5912">
        <v>0</v>
      </c>
      <c r="E5912">
        <v>0</v>
      </c>
      <c r="F5912">
        <v>0</v>
      </c>
      <c r="G5912">
        <v>44444444</v>
      </c>
      <c r="H5912">
        <v>0</v>
      </c>
      <c r="I5912">
        <v>0</v>
      </c>
      <c r="J5912">
        <v>0</v>
      </c>
      <c r="K5912">
        <v>0</v>
      </c>
      <c r="L5912">
        <v>0</v>
      </c>
      <c r="M5912">
        <v>0</v>
      </c>
    </row>
    <row r="5913" spans="2:13" x14ac:dyDescent="0.2">
      <c r="B5913">
        <v>0</v>
      </c>
      <c r="C5913">
        <v>0</v>
      </c>
      <c r="D5913">
        <v>0</v>
      </c>
      <c r="E5913">
        <v>0</v>
      </c>
      <c r="F5913">
        <v>0</v>
      </c>
      <c r="G5913">
        <v>44444444</v>
      </c>
      <c r="H5913">
        <v>0</v>
      </c>
      <c r="I5913">
        <v>0</v>
      </c>
      <c r="J5913">
        <v>0</v>
      </c>
      <c r="K5913">
        <v>0</v>
      </c>
      <c r="L5913">
        <v>0</v>
      </c>
      <c r="M5913">
        <v>0</v>
      </c>
    </row>
    <row r="5914" spans="2:13" x14ac:dyDescent="0.2">
      <c r="B5914">
        <v>0</v>
      </c>
      <c r="C5914">
        <v>0</v>
      </c>
      <c r="D5914">
        <v>0</v>
      </c>
      <c r="E5914">
        <v>0</v>
      </c>
      <c r="F5914">
        <v>0</v>
      </c>
      <c r="G5914">
        <v>44444444</v>
      </c>
      <c r="H5914">
        <v>0</v>
      </c>
      <c r="I5914">
        <v>0</v>
      </c>
      <c r="J5914">
        <v>0</v>
      </c>
      <c r="K5914">
        <v>0</v>
      </c>
      <c r="L5914">
        <v>0</v>
      </c>
      <c r="M5914">
        <v>0</v>
      </c>
    </row>
    <row r="5915" spans="2:13" x14ac:dyDescent="0.2">
      <c r="B5915">
        <v>0</v>
      </c>
      <c r="C5915">
        <v>0</v>
      </c>
      <c r="D5915">
        <v>0</v>
      </c>
      <c r="E5915">
        <v>0</v>
      </c>
      <c r="F5915">
        <v>0</v>
      </c>
      <c r="G5915">
        <v>44444444</v>
      </c>
      <c r="H5915">
        <v>0</v>
      </c>
      <c r="I5915">
        <v>0</v>
      </c>
      <c r="J5915">
        <v>0</v>
      </c>
      <c r="K5915">
        <v>0</v>
      </c>
      <c r="L5915">
        <v>0</v>
      </c>
      <c r="M5915">
        <v>0</v>
      </c>
    </row>
    <row r="5916" spans="2:13" x14ac:dyDescent="0.2">
      <c r="B5916">
        <v>0</v>
      </c>
      <c r="C5916">
        <v>0</v>
      </c>
      <c r="D5916">
        <v>0</v>
      </c>
      <c r="E5916">
        <v>0</v>
      </c>
      <c r="F5916">
        <v>0</v>
      </c>
      <c r="G5916">
        <v>44444444</v>
      </c>
      <c r="H5916">
        <v>0</v>
      </c>
      <c r="I5916">
        <v>0</v>
      </c>
      <c r="J5916">
        <v>0</v>
      </c>
      <c r="K5916">
        <v>0</v>
      </c>
      <c r="L5916">
        <v>0</v>
      </c>
      <c r="M5916">
        <v>0</v>
      </c>
    </row>
    <row r="5917" spans="2:13" x14ac:dyDescent="0.2">
      <c r="B5917">
        <v>0</v>
      </c>
      <c r="C5917">
        <v>0</v>
      </c>
      <c r="D5917">
        <v>0</v>
      </c>
      <c r="E5917">
        <v>0</v>
      </c>
      <c r="F5917">
        <v>0</v>
      </c>
      <c r="G5917">
        <v>44444444</v>
      </c>
      <c r="H5917">
        <v>0</v>
      </c>
      <c r="I5917">
        <v>0</v>
      </c>
      <c r="J5917">
        <v>0</v>
      </c>
      <c r="K5917">
        <v>0</v>
      </c>
      <c r="L5917">
        <v>0</v>
      </c>
      <c r="M5917">
        <v>0</v>
      </c>
    </row>
    <row r="5918" spans="2:13" x14ac:dyDescent="0.2">
      <c r="B5918">
        <v>0</v>
      </c>
      <c r="C5918">
        <v>0</v>
      </c>
      <c r="D5918">
        <v>0</v>
      </c>
      <c r="E5918">
        <v>0</v>
      </c>
      <c r="F5918">
        <v>0</v>
      </c>
      <c r="G5918">
        <v>44444444</v>
      </c>
      <c r="H5918">
        <v>0</v>
      </c>
      <c r="I5918">
        <v>0</v>
      </c>
      <c r="J5918">
        <v>0</v>
      </c>
      <c r="K5918">
        <v>0</v>
      </c>
      <c r="L5918">
        <v>0</v>
      </c>
      <c r="M5918">
        <v>0</v>
      </c>
    </row>
    <row r="5919" spans="2:13" x14ac:dyDescent="0.2">
      <c r="B5919">
        <v>0</v>
      </c>
      <c r="C5919">
        <v>0</v>
      </c>
      <c r="D5919">
        <v>0</v>
      </c>
      <c r="E5919">
        <v>0</v>
      </c>
      <c r="F5919">
        <v>0</v>
      </c>
      <c r="G5919">
        <v>44444444</v>
      </c>
      <c r="H5919">
        <v>0</v>
      </c>
      <c r="I5919">
        <v>0</v>
      </c>
      <c r="J5919">
        <v>0</v>
      </c>
      <c r="K5919">
        <v>0</v>
      </c>
      <c r="L5919">
        <v>0</v>
      </c>
      <c r="M5919">
        <v>0</v>
      </c>
    </row>
    <row r="5920" spans="2:13" x14ac:dyDescent="0.2">
      <c r="B5920">
        <v>0</v>
      </c>
      <c r="C5920">
        <v>0</v>
      </c>
      <c r="D5920">
        <v>0</v>
      </c>
      <c r="E5920">
        <v>0</v>
      </c>
      <c r="F5920">
        <v>0</v>
      </c>
      <c r="G5920">
        <v>44444444</v>
      </c>
      <c r="H5920">
        <v>0</v>
      </c>
      <c r="I5920">
        <v>0</v>
      </c>
      <c r="J5920">
        <v>0</v>
      </c>
      <c r="K5920">
        <v>0</v>
      </c>
      <c r="L5920">
        <v>0</v>
      </c>
      <c r="M5920">
        <v>0</v>
      </c>
    </row>
    <row r="5921" spans="2:13" x14ac:dyDescent="0.2">
      <c r="B5921">
        <v>0</v>
      </c>
      <c r="C5921">
        <v>0</v>
      </c>
      <c r="D5921">
        <v>0</v>
      </c>
      <c r="E5921">
        <v>0</v>
      </c>
      <c r="F5921">
        <v>0</v>
      </c>
      <c r="G5921">
        <v>44444444</v>
      </c>
      <c r="H5921">
        <v>0</v>
      </c>
      <c r="I5921">
        <v>0</v>
      </c>
      <c r="J5921">
        <v>0</v>
      </c>
      <c r="K5921">
        <v>0</v>
      </c>
      <c r="L5921">
        <v>0</v>
      </c>
      <c r="M5921">
        <v>0</v>
      </c>
    </row>
    <row r="5922" spans="2:13" x14ac:dyDescent="0.2">
      <c r="B5922">
        <v>0</v>
      </c>
      <c r="C5922">
        <v>0</v>
      </c>
      <c r="D5922">
        <v>0</v>
      </c>
      <c r="E5922">
        <v>0</v>
      </c>
      <c r="F5922">
        <v>0</v>
      </c>
      <c r="G5922">
        <v>44444444</v>
      </c>
      <c r="H5922">
        <v>0</v>
      </c>
      <c r="I5922">
        <v>0</v>
      </c>
      <c r="J5922">
        <v>0</v>
      </c>
      <c r="K5922">
        <v>0</v>
      </c>
      <c r="L5922">
        <v>0</v>
      </c>
      <c r="M5922">
        <v>0</v>
      </c>
    </row>
    <row r="5923" spans="2:13" x14ac:dyDescent="0.2">
      <c r="B5923">
        <v>0</v>
      </c>
      <c r="C5923">
        <v>0</v>
      </c>
      <c r="D5923">
        <v>0</v>
      </c>
      <c r="E5923">
        <v>0</v>
      </c>
      <c r="F5923">
        <v>0</v>
      </c>
      <c r="G5923">
        <v>44444444</v>
      </c>
      <c r="H5923">
        <v>0</v>
      </c>
      <c r="I5923">
        <v>0</v>
      </c>
      <c r="J5923">
        <v>0</v>
      </c>
      <c r="K5923">
        <v>0</v>
      </c>
      <c r="L5923">
        <v>0</v>
      </c>
      <c r="M5923">
        <v>0</v>
      </c>
    </row>
    <row r="5924" spans="2:13" x14ac:dyDescent="0.2">
      <c r="B5924">
        <v>0</v>
      </c>
      <c r="C5924">
        <v>0</v>
      </c>
      <c r="D5924">
        <v>0</v>
      </c>
      <c r="E5924">
        <v>0</v>
      </c>
      <c r="F5924">
        <v>0</v>
      </c>
      <c r="G5924">
        <v>44444444</v>
      </c>
      <c r="H5924">
        <v>0</v>
      </c>
      <c r="I5924">
        <v>0</v>
      </c>
      <c r="J5924">
        <v>0</v>
      </c>
      <c r="K5924">
        <v>0</v>
      </c>
      <c r="L5924">
        <v>0</v>
      </c>
      <c r="M5924">
        <v>0</v>
      </c>
    </row>
    <row r="5925" spans="2:13" x14ac:dyDescent="0.2">
      <c r="B5925">
        <v>0</v>
      </c>
      <c r="C5925">
        <v>0</v>
      </c>
      <c r="D5925">
        <v>0</v>
      </c>
      <c r="E5925">
        <v>0</v>
      </c>
      <c r="F5925">
        <v>0</v>
      </c>
      <c r="G5925">
        <v>44444444</v>
      </c>
      <c r="H5925">
        <v>0</v>
      </c>
      <c r="I5925">
        <v>0</v>
      </c>
      <c r="J5925">
        <v>0</v>
      </c>
      <c r="K5925">
        <v>0</v>
      </c>
      <c r="L5925">
        <v>0</v>
      </c>
      <c r="M5925">
        <v>0</v>
      </c>
    </row>
    <row r="5926" spans="2:13" x14ac:dyDescent="0.2">
      <c r="B5926">
        <v>0</v>
      </c>
      <c r="C5926">
        <v>0</v>
      </c>
      <c r="D5926">
        <v>0</v>
      </c>
      <c r="E5926">
        <v>0</v>
      </c>
      <c r="F5926">
        <v>0</v>
      </c>
      <c r="G5926">
        <v>44444444</v>
      </c>
      <c r="H5926">
        <v>0</v>
      </c>
      <c r="I5926">
        <v>0</v>
      </c>
      <c r="J5926">
        <v>0</v>
      </c>
      <c r="K5926">
        <v>0</v>
      </c>
      <c r="L5926">
        <v>0</v>
      </c>
      <c r="M5926">
        <v>0</v>
      </c>
    </row>
    <row r="5927" spans="2:13" x14ac:dyDescent="0.2">
      <c r="B5927">
        <v>0</v>
      </c>
      <c r="C5927">
        <v>0</v>
      </c>
      <c r="D5927">
        <v>0</v>
      </c>
      <c r="E5927">
        <v>0</v>
      </c>
      <c r="F5927">
        <v>0</v>
      </c>
      <c r="G5927">
        <v>44444444</v>
      </c>
      <c r="H5927">
        <v>0</v>
      </c>
      <c r="I5927">
        <v>0</v>
      </c>
      <c r="J5927">
        <v>0</v>
      </c>
      <c r="K5927">
        <v>0</v>
      </c>
      <c r="L5927">
        <v>0</v>
      </c>
      <c r="M5927">
        <v>0</v>
      </c>
    </row>
    <row r="5928" spans="2:13" x14ac:dyDescent="0.2">
      <c r="B5928">
        <v>0</v>
      </c>
      <c r="C5928">
        <v>0</v>
      </c>
      <c r="D5928">
        <v>0</v>
      </c>
      <c r="E5928">
        <v>0</v>
      </c>
      <c r="F5928">
        <v>0</v>
      </c>
      <c r="G5928">
        <v>44444444</v>
      </c>
      <c r="H5928">
        <v>0</v>
      </c>
      <c r="I5928">
        <v>0</v>
      </c>
      <c r="J5928">
        <v>0</v>
      </c>
      <c r="K5928">
        <v>0</v>
      </c>
      <c r="L5928">
        <v>0</v>
      </c>
      <c r="M5928">
        <v>0</v>
      </c>
    </row>
    <row r="5929" spans="2:13" x14ac:dyDescent="0.2">
      <c r="B5929">
        <v>0</v>
      </c>
      <c r="C5929">
        <v>0</v>
      </c>
      <c r="D5929">
        <v>0</v>
      </c>
      <c r="E5929">
        <v>0</v>
      </c>
      <c r="F5929">
        <v>0</v>
      </c>
      <c r="G5929">
        <v>44444444</v>
      </c>
      <c r="H5929">
        <v>0</v>
      </c>
      <c r="I5929">
        <v>0</v>
      </c>
      <c r="J5929">
        <v>0</v>
      </c>
      <c r="K5929">
        <v>0</v>
      </c>
      <c r="L5929">
        <v>0</v>
      </c>
      <c r="M5929">
        <v>0</v>
      </c>
    </row>
    <row r="5930" spans="2:13" x14ac:dyDescent="0.2">
      <c r="B5930">
        <v>0</v>
      </c>
      <c r="C5930">
        <v>0</v>
      </c>
      <c r="D5930">
        <v>0</v>
      </c>
      <c r="E5930">
        <v>0</v>
      </c>
      <c r="F5930">
        <v>0</v>
      </c>
      <c r="G5930">
        <v>44444444</v>
      </c>
      <c r="H5930">
        <v>0</v>
      </c>
      <c r="I5930">
        <v>0</v>
      </c>
      <c r="J5930">
        <v>0</v>
      </c>
      <c r="K5930">
        <v>0</v>
      </c>
      <c r="L5930">
        <v>0</v>
      </c>
      <c r="M5930">
        <v>0</v>
      </c>
    </row>
    <row r="5931" spans="2:13" x14ac:dyDescent="0.2">
      <c r="B5931">
        <v>0</v>
      </c>
      <c r="C5931">
        <v>0</v>
      </c>
      <c r="D5931">
        <v>0</v>
      </c>
      <c r="E5931">
        <v>0</v>
      </c>
      <c r="F5931">
        <v>0</v>
      </c>
      <c r="G5931">
        <v>44444444</v>
      </c>
      <c r="H5931">
        <v>0</v>
      </c>
      <c r="I5931">
        <v>0</v>
      </c>
      <c r="J5931">
        <v>0</v>
      </c>
      <c r="K5931">
        <v>0</v>
      </c>
      <c r="L5931">
        <v>0</v>
      </c>
      <c r="M5931">
        <v>0</v>
      </c>
    </row>
    <row r="5932" spans="2:13" x14ac:dyDescent="0.2">
      <c r="B5932">
        <v>0</v>
      </c>
      <c r="C5932">
        <v>0</v>
      </c>
      <c r="D5932">
        <v>0</v>
      </c>
      <c r="E5932">
        <v>0</v>
      </c>
      <c r="F5932">
        <v>0</v>
      </c>
      <c r="G5932">
        <v>44444444</v>
      </c>
      <c r="H5932">
        <v>0</v>
      </c>
      <c r="I5932">
        <v>0</v>
      </c>
      <c r="J5932">
        <v>0</v>
      </c>
      <c r="K5932">
        <v>0</v>
      </c>
      <c r="L5932">
        <v>0</v>
      </c>
      <c r="M5932">
        <v>0</v>
      </c>
    </row>
    <row r="5933" spans="2:13" x14ac:dyDescent="0.2">
      <c r="B5933">
        <v>0</v>
      </c>
      <c r="C5933">
        <v>0</v>
      </c>
      <c r="D5933">
        <v>0</v>
      </c>
      <c r="E5933">
        <v>0</v>
      </c>
      <c r="F5933">
        <v>0</v>
      </c>
      <c r="G5933">
        <v>44444444</v>
      </c>
      <c r="H5933">
        <v>0</v>
      </c>
      <c r="I5933">
        <v>0</v>
      </c>
      <c r="J5933">
        <v>0</v>
      </c>
      <c r="K5933">
        <v>0</v>
      </c>
      <c r="L5933">
        <v>0</v>
      </c>
      <c r="M5933">
        <v>0</v>
      </c>
    </row>
    <row r="5934" spans="2:13" x14ac:dyDescent="0.2">
      <c r="B5934">
        <v>0</v>
      </c>
      <c r="C5934">
        <v>0</v>
      </c>
      <c r="D5934">
        <v>0</v>
      </c>
      <c r="E5934">
        <v>0</v>
      </c>
      <c r="F5934">
        <v>0</v>
      </c>
      <c r="G5934">
        <v>44444444</v>
      </c>
      <c r="H5934">
        <v>0</v>
      </c>
      <c r="I5934">
        <v>0</v>
      </c>
      <c r="J5934">
        <v>0</v>
      </c>
      <c r="K5934">
        <v>0</v>
      </c>
      <c r="L5934">
        <v>0</v>
      </c>
      <c r="M5934">
        <v>0</v>
      </c>
    </row>
    <row r="5935" spans="2:13" x14ac:dyDescent="0.2">
      <c r="B5935">
        <v>0</v>
      </c>
      <c r="C5935">
        <v>0</v>
      </c>
      <c r="D5935">
        <v>0</v>
      </c>
      <c r="E5935">
        <v>0</v>
      </c>
      <c r="F5935">
        <v>0</v>
      </c>
      <c r="G5935">
        <v>44444444</v>
      </c>
      <c r="H5935">
        <v>0</v>
      </c>
      <c r="I5935">
        <v>0</v>
      </c>
      <c r="J5935">
        <v>0</v>
      </c>
      <c r="K5935">
        <v>0</v>
      </c>
      <c r="L5935">
        <v>0</v>
      </c>
      <c r="M5935">
        <v>0</v>
      </c>
    </row>
    <row r="5936" spans="2:13" x14ac:dyDescent="0.2">
      <c r="B5936">
        <v>0</v>
      </c>
      <c r="C5936">
        <v>0</v>
      </c>
      <c r="D5936">
        <v>0</v>
      </c>
      <c r="E5936">
        <v>0</v>
      </c>
      <c r="F5936">
        <v>0</v>
      </c>
      <c r="G5936">
        <v>44444444</v>
      </c>
      <c r="H5936">
        <v>0</v>
      </c>
      <c r="I5936">
        <v>0</v>
      </c>
      <c r="J5936">
        <v>0</v>
      </c>
      <c r="K5936">
        <v>0</v>
      </c>
      <c r="L5936">
        <v>0</v>
      </c>
      <c r="M5936">
        <v>0</v>
      </c>
    </row>
    <row r="5937" spans="2:13" x14ac:dyDescent="0.2">
      <c r="B5937">
        <v>0</v>
      </c>
      <c r="C5937">
        <v>0</v>
      </c>
      <c r="D5937">
        <v>0</v>
      </c>
      <c r="E5937">
        <v>0</v>
      </c>
      <c r="F5937">
        <v>0</v>
      </c>
      <c r="G5937">
        <v>44444444</v>
      </c>
      <c r="H5937">
        <v>0</v>
      </c>
      <c r="I5937">
        <v>0</v>
      </c>
      <c r="J5937">
        <v>0</v>
      </c>
      <c r="K5937">
        <v>0</v>
      </c>
      <c r="L5937">
        <v>0</v>
      </c>
      <c r="M5937">
        <v>0</v>
      </c>
    </row>
    <row r="5938" spans="2:13" x14ac:dyDescent="0.2">
      <c r="B5938">
        <v>0</v>
      </c>
      <c r="C5938">
        <v>0</v>
      </c>
      <c r="D5938">
        <v>0</v>
      </c>
      <c r="E5938">
        <v>0</v>
      </c>
      <c r="F5938">
        <v>0</v>
      </c>
      <c r="G5938">
        <v>44444444</v>
      </c>
      <c r="H5938">
        <v>0</v>
      </c>
      <c r="I5938">
        <v>0</v>
      </c>
      <c r="J5938">
        <v>0</v>
      </c>
      <c r="K5938">
        <v>0</v>
      </c>
      <c r="L5938">
        <v>0</v>
      </c>
      <c r="M5938">
        <v>0</v>
      </c>
    </row>
    <row r="5939" spans="2:13" x14ac:dyDescent="0.2">
      <c r="B5939">
        <v>0</v>
      </c>
      <c r="C5939">
        <v>0</v>
      </c>
      <c r="D5939">
        <v>0</v>
      </c>
      <c r="E5939">
        <v>0</v>
      </c>
      <c r="F5939">
        <v>0</v>
      </c>
      <c r="G5939">
        <v>44444444</v>
      </c>
      <c r="H5939">
        <v>0</v>
      </c>
      <c r="I5939">
        <v>0</v>
      </c>
      <c r="J5939">
        <v>0</v>
      </c>
      <c r="K5939">
        <v>0</v>
      </c>
      <c r="L5939">
        <v>0</v>
      </c>
      <c r="M5939">
        <v>0</v>
      </c>
    </row>
    <row r="5940" spans="2:13" x14ac:dyDescent="0.2">
      <c r="B5940">
        <v>0</v>
      </c>
      <c r="C5940">
        <v>0</v>
      </c>
      <c r="D5940">
        <v>0</v>
      </c>
      <c r="E5940">
        <v>0</v>
      </c>
      <c r="F5940">
        <v>0</v>
      </c>
      <c r="G5940">
        <v>44444444</v>
      </c>
      <c r="H5940">
        <v>0</v>
      </c>
      <c r="I5940">
        <v>0</v>
      </c>
      <c r="J5940">
        <v>0</v>
      </c>
      <c r="K5940">
        <v>0</v>
      </c>
      <c r="L5940">
        <v>0</v>
      </c>
      <c r="M5940">
        <v>0</v>
      </c>
    </row>
    <row r="5941" spans="2:13" x14ac:dyDescent="0.2">
      <c r="B5941">
        <v>0</v>
      </c>
      <c r="C5941">
        <v>0</v>
      </c>
      <c r="D5941">
        <v>0</v>
      </c>
      <c r="E5941">
        <v>0</v>
      </c>
      <c r="F5941">
        <v>0</v>
      </c>
      <c r="G5941">
        <v>44444444</v>
      </c>
      <c r="H5941">
        <v>0</v>
      </c>
      <c r="I5941">
        <v>0</v>
      </c>
      <c r="J5941">
        <v>0</v>
      </c>
      <c r="K5941">
        <v>0</v>
      </c>
      <c r="L5941">
        <v>0</v>
      </c>
      <c r="M5941">
        <v>0</v>
      </c>
    </row>
    <row r="5942" spans="2:13" x14ac:dyDescent="0.2">
      <c r="B5942">
        <v>0</v>
      </c>
      <c r="C5942">
        <v>0</v>
      </c>
      <c r="D5942">
        <v>0</v>
      </c>
      <c r="E5942">
        <v>0</v>
      </c>
      <c r="F5942">
        <v>0</v>
      </c>
      <c r="G5942">
        <v>44444444</v>
      </c>
      <c r="H5942">
        <v>0</v>
      </c>
      <c r="I5942">
        <v>0</v>
      </c>
      <c r="J5942">
        <v>0</v>
      </c>
      <c r="K5942">
        <v>0</v>
      </c>
      <c r="L5942">
        <v>0</v>
      </c>
      <c r="M5942">
        <v>0</v>
      </c>
    </row>
    <row r="5943" spans="2:13" x14ac:dyDescent="0.2">
      <c r="B5943">
        <v>0</v>
      </c>
      <c r="C5943">
        <v>0</v>
      </c>
      <c r="D5943">
        <v>0</v>
      </c>
      <c r="E5943">
        <v>0</v>
      </c>
      <c r="F5943">
        <v>0</v>
      </c>
      <c r="G5943">
        <v>44444444</v>
      </c>
      <c r="H5943">
        <v>0</v>
      </c>
      <c r="I5943">
        <v>0</v>
      </c>
      <c r="J5943">
        <v>0</v>
      </c>
      <c r="K5943">
        <v>0</v>
      </c>
      <c r="L5943">
        <v>0</v>
      </c>
      <c r="M5943">
        <v>0</v>
      </c>
    </row>
    <row r="5944" spans="2:13" x14ac:dyDescent="0.2">
      <c r="B5944">
        <v>0</v>
      </c>
      <c r="C5944">
        <v>0</v>
      </c>
      <c r="D5944">
        <v>0</v>
      </c>
      <c r="E5944">
        <v>0</v>
      </c>
      <c r="F5944">
        <v>0</v>
      </c>
      <c r="G5944">
        <v>44444444</v>
      </c>
      <c r="H5944">
        <v>0</v>
      </c>
      <c r="I5944">
        <v>0</v>
      </c>
      <c r="J5944">
        <v>0</v>
      </c>
      <c r="K5944">
        <v>0</v>
      </c>
      <c r="L5944">
        <v>0</v>
      </c>
      <c r="M5944">
        <v>0</v>
      </c>
    </row>
    <row r="5945" spans="2:13" x14ac:dyDescent="0.2">
      <c r="B5945">
        <v>0</v>
      </c>
      <c r="C5945">
        <v>0</v>
      </c>
      <c r="D5945">
        <v>0</v>
      </c>
      <c r="E5945">
        <v>0</v>
      </c>
      <c r="F5945">
        <v>0</v>
      </c>
      <c r="G5945">
        <v>44444444</v>
      </c>
      <c r="H5945">
        <v>0</v>
      </c>
      <c r="I5945">
        <v>0</v>
      </c>
      <c r="J5945">
        <v>0</v>
      </c>
      <c r="K5945">
        <v>0</v>
      </c>
      <c r="L5945">
        <v>0</v>
      </c>
      <c r="M5945">
        <v>0</v>
      </c>
    </row>
    <row r="5946" spans="2:13" x14ac:dyDescent="0.2">
      <c r="B5946">
        <v>0</v>
      </c>
      <c r="C5946">
        <v>0</v>
      </c>
      <c r="D5946">
        <v>0</v>
      </c>
      <c r="E5946">
        <v>0</v>
      </c>
      <c r="F5946">
        <v>0</v>
      </c>
      <c r="G5946">
        <v>44444444</v>
      </c>
      <c r="H5946">
        <v>0</v>
      </c>
      <c r="I5946">
        <v>0</v>
      </c>
      <c r="J5946">
        <v>0</v>
      </c>
      <c r="K5946">
        <v>0</v>
      </c>
      <c r="L5946">
        <v>0</v>
      </c>
      <c r="M5946">
        <v>0</v>
      </c>
    </row>
    <row r="5947" spans="2:13" x14ac:dyDescent="0.2">
      <c r="B5947">
        <v>0</v>
      </c>
      <c r="C5947">
        <v>0</v>
      </c>
      <c r="D5947">
        <v>0</v>
      </c>
      <c r="E5947">
        <v>0</v>
      </c>
      <c r="F5947">
        <v>0</v>
      </c>
      <c r="G5947">
        <v>44444444</v>
      </c>
      <c r="H5947">
        <v>0</v>
      </c>
      <c r="I5947">
        <v>0</v>
      </c>
      <c r="J5947">
        <v>0</v>
      </c>
      <c r="K5947">
        <v>0</v>
      </c>
      <c r="L5947">
        <v>0</v>
      </c>
      <c r="M5947">
        <v>0</v>
      </c>
    </row>
    <row r="5948" spans="2:13" x14ac:dyDescent="0.2">
      <c r="B5948">
        <v>0</v>
      </c>
      <c r="C5948">
        <v>0</v>
      </c>
      <c r="D5948">
        <v>0</v>
      </c>
      <c r="E5948">
        <v>0</v>
      </c>
      <c r="F5948">
        <v>0</v>
      </c>
      <c r="G5948">
        <v>44444444</v>
      </c>
      <c r="H5948">
        <v>0</v>
      </c>
      <c r="I5948">
        <v>0</v>
      </c>
      <c r="J5948">
        <v>0</v>
      </c>
      <c r="K5948">
        <v>0</v>
      </c>
      <c r="L5948">
        <v>0</v>
      </c>
      <c r="M5948">
        <v>0</v>
      </c>
    </row>
    <row r="5949" spans="2:13" x14ac:dyDescent="0.2">
      <c r="B5949">
        <v>0</v>
      </c>
      <c r="C5949">
        <v>0</v>
      </c>
      <c r="D5949">
        <v>0</v>
      </c>
      <c r="E5949">
        <v>0</v>
      </c>
      <c r="F5949">
        <v>0</v>
      </c>
      <c r="G5949">
        <v>44444444</v>
      </c>
      <c r="H5949">
        <v>0</v>
      </c>
      <c r="I5949">
        <v>0</v>
      </c>
      <c r="J5949">
        <v>0</v>
      </c>
      <c r="K5949">
        <v>0</v>
      </c>
      <c r="L5949">
        <v>0</v>
      </c>
      <c r="M5949">
        <v>0</v>
      </c>
    </row>
    <row r="5950" spans="2:13" x14ac:dyDescent="0.2">
      <c r="B5950">
        <v>0</v>
      </c>
      <c r="C5950">
        <v>0</v>
      </c>
      <c r="D5950">
        <v>0</v>
      </c>
      <c r="E5950">
        <v>0</v>
      </c>
      <c r="F5950">
        <v>0</v>
      </c>
      <c r="G5950">
        <v>44444444</v>
      </c>
      <c r="H5950">
        <v>0</v>
      </c>
      <c r="I5950">
        <v>0</v>
      </c>
      <c r="J5950">
        <v>0</v>
      </c>
      <c r="K5950">
        <v>0</v>
      </c>
      <c r="L5950">
        <v>0</v>
      </c>
      <c r="M5950">
        <v>0</v>
      </c>
    </row>
    <row r="5951" spans="2:13" x14ac:dyDescent="0.2">
      <c r="B5951">
        <v>0</v>
      </c>
      <c r="C5951">
        <v>0</v>
      </c>
      <c r="D5951">
        <v>0</v>
      </c>
      <c r="E5951">
        <v>0</v>
      </c>
      <c r="F5951">
        <v>0</v>
      </c>
      <c r="G5951">
        <v>44444444</v>
      </c>
      <c r="H5951">
        <v>0</v>
      </c>
      <c r="I5951">
        <v>0</v>
      </c>
      <c r="J5951">
        <v>0</v>
      </c>
      <c r="K5951">
        <v>0</v>
      </c>
      <c r="L5951">
        <v>0</v>
      </c>
      <c r="M5951">
        <v>0</v>
      </c>
    </row>
    <row r="5952" spans="2:13" x14ac:dyDescent="0.2">
      <c r="B5952">
        <v>0</v>
      </c>
      <c r="C5952">
        <v>0</v>
      </c>
      <c r="D5952">
        <v>0</v>
      </c>
      <c r="E5952">
        <v>0</v>
      </c>
      <c r="F5952">
        <v>0</v>
      </c>
      <c r="G5952">
        <v>44444444</v>
      </c>
      <c r="H5952">
        <v>0</v>
      </c>
      <c r="I5952">
        <v>0</v>
      </c>
      <c r="J5952">
        <v>0</v>
      </c>
      <c r="K5952">
        <v>0</v>
      </c>
      <c r="L5952">
        <v>0</v>
      </c>
      <c r="M5952">
        <v>0</v>
      </c>
    </row>
    <row r="5953" spans="2:13" x14ac:dyDescent="0.2">
      <c r="B5953">
        <v>0</v>
      </c>
      <c r="C5953">
        <v>0</v>
      </c>
      <c r="D5953">
        <v>0</v>
      </c>
      <c r="E5953">
        <v>0</v>
      </c>
      <c r="F5953">
        <v>0</v>
      </c>
      <c r="G5953">
        <v>44444444</v>
      </c>
      <c r="H5953">
        <v>0</v>
      </c>
      <c r="I5953">
        <v>0</v>
      </c>
      <c r="J5953">
        <v>0</v>
      </c>
      <c r="K5953">
        <v>0</v>
      </c>
      <c r="L5953">
        <v>0</v>
      </c>
      <c r="M5953">
        <v>0</v>
      </c>
    </row>
    <row r="5954" spans="2:13" x14ac:dyDescent="0.2">
      <c r="B5954">
        <v>0</v>
      </c>
      <c r="C5954">
        <v>0</v>
      </c>
      <c r="D5954">
        <v>0</v>
      </c>
      <c r="E5954">
        <v>0</v>
      </c>
      <c r="F5954">
        <v>0</v>
      </c>
      <c r="G5954">
        <v>44444444</v>
      </c>
      <c r="H5954">
        <v>0</v>
      </c>
      <c r="I5954">
        <v>0</v>
      </c>
      <c r="J5954">
        <v>0</v>
      </c>
      <c r="K5954">
        <v>0</v>
      </c>
      <c r="L5954">
        <v>0</v>
      </c>
      <c r="M5954">
        <v>0</v>
      </c>
    </row>
    <row r="5955" spans="2:13" x14ac:dyDescent="0.2">
      <c r="B5955">
        <v>0</v>
      </c>
      <c r="C5955">
        <v>0</v>
      </c>
      <c r="D5955">
        <v>0</v>
      </c>
      <c r="E5955">
        <v>0</v>
      </c>
      <c r="F5955">
        <v>0</v>
      </c>
      <c r="G5955">
        <v>44444444</v>
      </c>
      <c r="H5955">
        <v>0</v>
      </c>
      <c r="I5955">
        <v>0</v>
      </c>
      <c r="J5955">
        <v>0</v>
      </c>
      <c r="K5955">
        <v>0</v>
      </c>
      <c r="L5955">
        <v>0</v>
      </c>
      <c r="M5955">
        <v>0</v>
      </c>
    </row>
    <row r="5956" spans="2:13" x14ac:dyDescent="0.2">
      <c r="B5956">
        <v>0</v>
      </c>
      <c r="C5956">
        <v>0</v>
      </c>
      <c r="D5956">
        <v>0</v>
      </c>
      <c r="E5956">
        <v>0</v>
      </c>
      <c r="F5956">
        <v>0</v>
      </c>
      <c r="G5956">
        <v>44444444</v>
      </c>
      <c r="H5956">
        <v>0</v>
      </c>
      <c r="I5956">
        <v>0</v>
      </c>
      <c r="J5956">
        <v>0</v>
      </c>
      <c r="K5956">
        <v>0</v>
      </c>
      <c r="L5956">
        <v>0</v>
      </c>
      <c r="M5956">
        <v>0</v>
      </c>
    </row>
    <row r="5957" spans="2:13" x14ac:dyDescent="0.2">
      <c r="B5957">
        <v>0</v>
      </c>
      <c r="C5957">
        <v>0</v>
      </c>
      <c r="D5957">
        <v>0</v>
      </c>
      <c r="E5957">
        <v>0</v>
      </c>
      <c r="F5957">
        <v>0</v>
      </c>
      <c r="G5957">
        <v>44444444</v>
      </c>
      <c r="H5957">
        <v>0</v>
      </c>
      <c r="I5957">
        <v>0</v>
      </c>
      <c r="J5957">
        <v>0</v>
      </c>
      <c r="K5957">
        <v>0</v>
      </c>
      <c r="L5957">
        <v>0</v>
      </c>
      <c r="M5957">
        <v>0</v>
      </c>
    </row>
    <row r="5958" spans="2:13" x14ac:dyDescent="0.2">
      <c r="B5958">
        <v>0</v>
      </c>
      <c r="C5958">
        <v>0</v>
      </c>
      <c r="D5958">
        <v>0</v>
      </c>
      <c r="E5958">
        <v>0</v>
      </c>
      <c r="F5958">
        <v>0</v>
      </c>
      <c r="G5958">
        <v>44444444</v>
      </c>
      <c r="H5958">
        <v>0</v>
      </c>
      <c r="I5958">
        <v>0</v>
      </c>
      <c r="J5958">
        <v>0</v>
      </c>
      <c r="K5958">
        <v>0</v>
      </c>
      <c r="L5958">
        <v>0</v>
      </c>
      <c r="M5958">
        <v>0</v>
      </c>
    </row>
    <row r="5959" spans="2:13" x14ac:dyDescent="0.2">
      <c r="B5959">
        <v>0</v>
      </c>
      <c r="C5959">
        <v>0</v>
      </c>
      <c r="D5959">
        <v>0</v>
      </c>
      <c r="E5959">
        <v>0</v>
      </c>
      <c r="F5959">
        <v>0</v>
      </c>
      <c r="G5959">
        <v>44444444</v>
      </c>
      <c r="H5959">
        <v>0</v>
      </c>
      <c r="I5959">
        <v>0</v>
      </c>
      <c r="J5959">
        <v>0</v>
      </c>
      <c r="K5959">
        <v>0</v>
      </c>
      <c r="L5959">
        <v>0</v>
      </c>
      <c r="M5959">
        <v>0</v>
      </c>
    </row>
    <row r="5960" spans="2:13" x14ac:dyDescent="0.2">
      <c r="B5960">
        <v>0</v>
      </c>
      <c r="C5960">
        <v>0</v>
      </c>
      <c r="D5960">
        <v>0</v>
      </c>
      <c r="E5960">
        <v>0</v>
      </c>
      <c r="F5960">
        <v>0</v>
      </c>
      <c r="G5960">
        <v>44444444</v>
      </c>
      <c r="H5960">
        <v>0</v>
      </c>
      <c r="I5960">
        <v>0</v>
      </c>
      <c r="J5960">
        <v>0</v>
      </c>
      <c r="K5960">
        <v>0</v>
      </c>
      <c r="L5960">
        <v>0</v>
      </c>
      <c r="M5960">
        <v>0</v>
      </c>
    </row>
    <row r="5961" spans="2:13" x14ac:dyDescent="0.2">
      <c r="B5961">
        <v>0</v>
      </c>
      <c r="C5961">
        <v>0</v>
      </c>
      <c r="D5961">
        <v>0</v>
      </c>
      <c r="E5961">
        <v>0</v>
      </c>
      <c r="F5961">
        <v>0</v>
      </c>
      <c r="G5961">
        <v>44444444</v>
      </c>
      <c r="H5961">
        <v>0</v>
      </c>
      <c r="I5961">
        <v>0</v>
      </c>
      <c r="J5961">
        <v>0</v>
      </c>
      <c r="K5961">
        <v>0</v>
      </c>
      <c r="L5961">
        <v>0</v>
      </c>
      <c r="M5961">
        <v>0</v>
      </c>
    </row>
    <row r="5962" spans="2:13" x14ac:dyDescent="0.2">
      <c r="B5962">
        <v>0</v>
      </c>
      <c r="C5962">
        <v>0</v>
      </c>
      <c r="D5962">
        <v>0</v>
      </c>
      <c r="E5962">
        <v>0</v>
      </c>
      <c r="F5962">
        <v>0</v>
      </c>
      <c r="G5962">
        <v>44444444</v>
      </c>
      <c r="H5962">
        <v>0</v>
      </c>
      <c r="I5962">
        <v>0</v>
      </c>
      <c r="J5962">
        <v>0</v>
      </c>
      <c r="K5962">
        <v>0</v>
      </c>
      <c r="L5962">
        <v>0</v>
      </c>
      <c r="M5962">
        <v>0</v>
      </c>
    </row>
    <row r="5963" spans="2:13" x14ac:dyDescent="0.2">
      <c r="B5963">
        <v>0</v>
      </c>
      <c r="C5963">
        <v>0</v>
      </c>
      <c r="D5963">
        <v>0</v>
      </c>
      <c r="E5963">
        <v>0</v>
      </c>
      <c r="F5963">
        <v>0</v>
      </c>
      <c r="G5963">
        <v>44444444</v>
      </c>
      <c r="H5963">
        <v>0</v>
      </c>
      <c r="I5963">
        <v>0</v>
      </c>
      <c r="J5963">
        <v>0</v>
      </c>
      <c r="K5963">
        <v>0</v>
      </c>
      <c r="L5963">
        <v>0</v>
      </c>
      <c r="M5963">
        <v>0</v>
      </c>
    </row>
    <row r="5964" spans="2:13" x14ac:dyDescent="0.2">
      <c r="B5964">
        <v>0</v>
      </c>
      <c r="C5964">
        <v>0</v>
      </c>
      <c r="D5964">
        <v>0</v>
      </c>
      <c r="E5964">
        <v>0</v>
      </c>
      <c r="F5964">
        <v>0</v>
      </c>
      <c r="G5964">
        <v>44444444</v>
      </c>
      <c r="H5964">
        <v>0</v>
      </c>
      <c r="I5964">
        <v>0</v>
      </c>
      <c r="J5964">
        <v>0</v>
      </c>
      <c r="K5964">
        <v>0</v>
      </c>
      <c r="L5964">
        <v>0</v>
      </c>
      <c r="M5964">
        <v>0</v>
      </c>
    </row>
    <row r="5965" spans="2:13" x14ac:dyDescent="0.2">
      <c r="B5965">
        <v>0</v>
      </c>
      <c r="C5965">
        <v>0</v>
      </c>
      <c r="D5965">
        <v>0</v>
      </c>
      <c r="E5965">
        <v>0</v>
      </c>
      <c r="F5965">
        <v>0</v>
      </c>
      <c r="G5965">
        <v>44444444</v>
      </c>
      <c r="H5965">
        <v>0</v>
      </c>
      <c r="I5965">
        <v>0</v>
      </c>
      <c r="J5965">
        <v>0</v>
      </c>
      <c r="K5965">
        <v>0</v>
      </c>
      <c r="L5965">
        <v>0</v>
      </c>
      <c r="M5965">
        <v>0</v>
      </c>
    </row>
    <row r="5966" spans="2:13" x14ac:dyDescent="0.2">
      <c r="B5966">
        <v>0</v>
      </c>
      <c r="C5966">
        <v>0</v>
      </c>
      <c r="D5966">
        <v>0</v>
      </c>
      <c r="E5966">
        <v>0</v>
      </c>
      <c r="F5966">
        <v>0</v>
      </c>
      <c r="G5966">
        <v>44444444</v>
      </c>
      <c r="H5966">
        <v>0</v>
      </c>
      <c r="I5966">
        <v>0</v>
      </c>
      <c r="J5966">
        <v>0</v>
      </c>
      <c r="K5966">
        <v>0</v>
      </c>
      <c r="L5966">
        <v>0</v>
      </c>
      <c r="M5966">
        <v>0</v>
      </c>
    </row>
    <row r="5967" spans="2:13" x14ac:dyDescent="0.2">
      <c r="B5967">
        <v>0</v>
      </c>
      <c r="C5967">
        <v>0</v>
      </c>
      <c r="D5967">
        <v>0</v>
      </c>
      <c r="E5967">
        <v>0</v>
      </c>
      <c r="F5967">
        <v>0</v>
      </c>
      <c r="G5967">
        <v>44444444</v>
      </c>
      <c r="H5967">
        <v>0</v>
      </c>
      <c r="I5967">
        <v>0</v>
      </c>
      <c r="J5967">
        <v>0</v>
      </c>
      <c r="K5967">
        <v>0</v>
      </c>
      <c r="L5967">
        <v>0</v>
      </c>
      <c r="M5967">
        <v>0</v>
      </c>
    </row>
    <row r="5968" spans="2:13" x14ac:dyDescent="0.2">
      <c r="B5968">
        <v>0</v>
      </c>
      <c r="C5968">
        <v>0</v>
      </c>
      <c r="D5968">
        <v>0</v>
      </c>
      <c r="E5968">
        <v>0</v>
      </c>
      <c r="F5968">
        <v>0</v>
      </c>
      <c r="G5968">
        <v>44444444</v>
      </c>
      <c r="H5968">
        <v>0</v>
      </c>
      <c r="I5968">
        <v>0</v>
      </c>
      <c r="J5968">
        <v>0</v>
      </c>
      <c r="K5968">
        <v>0</v>
      </c>
      <c r="L5968">
        <v>0</v>
      </c>
      <c r="M5968">
        <v>0</v>
      </c>
    </row>
    <row r="5969" spans="2:13" x14ac:dyDescent="0.2">
      <c r="B5969">
        <v>0</v>
      </c>
      <c r="C5969">
        <v>0</v>
      </c>
      <c r="D5969">
        <v>0</v>
      </c>
      <c r="E5969">
        <v>0</v>
      </c>
      <c r="F5969">
        <v>0</v>
      </c>
      <c r="G5969">
        <v>44444444</v>
      </c>
      <c r="H5969">
        <v>0</v>
      </c>
      <c r="I5969">
        <v>0</v>
      </c>
      <c r="J5969">
        <v>0</v>
      </c>
      <c r="K5969">
        <v>0</v>
      </c>
      <c r="L5969">
        <v>0</v>
      </c>
      <c r="M5969">
        <v>0</v>
      </c>
    </row>
    <row r="5970" spans="2:13" x14ac:dyDescent="0.2">
      <c r="B5970">
        <v>0</v>
      </c>
      <c r="C5970">
        <v>0</v>
      </c>
      <c r="D5970">
        <v>0</v>
      </c>
      <c r="E5970">
        <v>0</v>
      </c>
      <c r="F5970">
        <v>0</v>
      </c>
      <c r="G5970">
        <v>44444444</v>
      </c>
      <c r="H5970">
        <v>0</v>
      </c>
      <c r="I5970">
        <v>0</v>
      </c>
      <c r="J5970">
        <v>0</v>
      </c>
      <c r="K5970">
        <v>0</v>
      </c>
      <c r="L5970">
        <v>0</v>
      </c>
      <c r="M5970">
        <v>0</v>
      </c>
    </row>
    <row r="5971" spans="2:13" x14ac:dyDescent="0.2">
      <c r="B5971">
        <v>0</v>
      </c>
      <c r="C5971">
        <v>0</v>
      </c>
      <c r="D5971">
        <v>0</v>
      </c>
      <c r="E5971">
        <v>0</v>
      </c>
      <c r="F5971">
        <v>0</v>
      </c>
      <c r="G5971">
        <v>44444444</v>
      </c>
      <c r="H5971">
        <v>0</v>
      </c>
      <c r="I5971">
        <v>0</v>
      </c>
      <c r="J5971">
        <v>0</v>
      </c>
      <c r="K5971">
        <v>0</v>
      </c>
      <c r="L5971">
        <v>0</v>
      </c>
      <c r="M5971">
        <v>0</v>
      </c>
    </row>
    <row r="5972" spans="2:13" x14ac:dyDescent="0.2">
      <c r="B5972">
        <v>0</v>
      </c>
      <c r="C5972">
        <v>0</v>
      </c>
      <c r="D5972">
        <v>0</v>
      </c>
      <c r="E5972">
        <v>0</v>
      </c>
      <c r="F5972">
        <v>0</v>
      </c>
      <c r="G5972">
        <v>44444444</v>
      </c>
      <c r="H5972">
        <v>0</v>
      </c>
      <c r="I5972">
        <v>0</v>
      </c>
      <c r="J5972">
        <v>0</v>
      </c>
      <c r="K5972">
        <v>0</v>
      </c>
      <c r="L5972">
        <v>0</v>
      </c>
      <c r="M5972">
        <v>0</v>
      </c>
    </row>
    <row r="5973" spans="2:13" x14ac:dyDescent="0.2">
      <c r="B5973">
        <v>0</v>
      </c>
      <c r="C5973">
        <v>0</v>
      </c>
      <c r="D5973">
        <v>0</v>
      </c>
      <c r="E5973">
        <v>0</v>
      </c>
      <c r="F5973">
        <v>0</v>
      </c>
      <c r="G5973">
        <v>44444444</v>
      </c>
      <c r="H5973">
        <v>0</v>
      </c>
      <c r="I5973">
        <v>0</v>
      </c>
      <c r="J5973">
        <v>0</v>
      </c>
      <c r="K5973">
        <v>0</v>
      </c>
      <c r="L5973">
        <v>0</v>
      </c>
      <c r="M5973">
        <v>0</v>
      </c>
    </row>
    <row r="5974" spans="2:13" x14ac:dyDescent="0.2">
      <c r="B5974">
        <v>0</v>
      </c>
      <c r="C5974">
        <v>0</v>
      </c>
      <c r="D5974">
        <v>0</v>
      </c>
      <c r="E5974">
        <v>0</v>
      </c>
      <c r="F5974">
        <v>0</v>
      </c>
      <c r="G5974">
        <v>44444444</v>
      </c>
      <c r="H5974">
        <v>0</v>
      </c>
      <c r="I5974">
        <v>0</v>
      </c>
      <c r="J5974">
        <v>0</v>
      </c>
      <c r="K5974">
        <v>0</v>
      </c>
      <c r="L5974">
        <v>0</v>
      </c>
      <c r="M5974">
        <v>0</v>
      </c>
    </row>
    <row r="5975" spans="2:13" x14ac:dyDescent="0.2">
      <c r="B5975">
        <v>0</v>
      </c>
      <c r="C5975">
        <v>0</v>
      </c>
      <c r="D5975">
        <v>0</v>
      </c>
      <c r="E5975">
        <v>0</v>
      </c>
      <c r="F5975">
        <v>0</v>
      </c>
      <c r="G5975">
        <v>44444444</v>
      </c>
      <c r="H5975">
        <v>0</v>
      </c>
      <c r="I5975">
        <v>0</v>
      </c>
      <c r="J5975">
        <v>0</v>
      </c>
      <c r="K5975">
        <v>0</v>
      </c>
      <c r="L5975">
        <v>0</v>
      </c>
      <c r="M5975">
        <v>0</v>
      </c>
    </row>
    <row r="5976" spans="2:13" x14ac:dyDescent="0.2">
      <c r="B5976">
        <v>0</v>
      </c>
      <c r="C5976">
        <v>0</v>
      </c>
      <c r="D5976">
        <v>0</v>
      </c>
      <c r="E5976">
        <v>0</v>
      </c>
      <c r="F5976">
        <v>0</v>
      </c>
      <c r="G5976">
        <v>44444444</v>
      </c>
      <c r="H5976">
        <v>0</v>
      </c>
      <c r="I5976">
        <v>0</v>
      </c>
      <c r="J5976">
        <v>0</v>
      </c>
      <c r="K5976">
        <v>0</v>
      </c>
      <c r="L5976">
        <v>0</v>
      </c>
      <c r="M5976">
        <v>0</v>
      </c>
    </row>
    <row r="5977" spans="2:13" x14ac:dyDescent="0.2">
      <c r="B5977">
        <v>0</v>
      </c>
      <c r="C5977">
        <v>0</v>
      </c>
      <c r="D5977">
        <v>0</v>
      </c>
      <c r="E5977">
        <v>0</v>
      </c>
      <c r="F5977">
        <v>0</v>
      </c>
      <c r="G5977">
        <v>44444444</v>
      </c>
      <c r="H5977">
        <v>0</v>
      </c>
      <c r="I5977">
        <v>0</v>
      </c>
      <c r="J5977">
        <v>0</v>
      </c>
      <c r="K5977">
        <v>0</v>
      </c>
      <c r="L5977">
        <v>0</v>
      </c>
      <c r="M5977">
        <v>0</v>
      </c>
    </row>
    <row r="5978" spans="2:13" x14ac:dyDescent="0.2">
      <c r="B5978">
        <v>0</v>
      </c>
      <c r="C5978">
        <v>0</v>
      </c>
      <c r="D5978">
        <v>0</v>
      </c>
      <c r="E5978">
        <v>0</v>
      </c>
      <c r="F5978">
        <v>0</v>
      </c>
      <c r="G5978">
        <v>44444444</v>
      </c>
      <c r="H5978">
        <v>0</v>
      </c>
      <c r="I5978">
        <v>0</v>
      </c>
      <c r="J5978">
        <v>0</v>
      </c>
      <c r="K5978">
        <v>0</v>
      </c>
      <c r="L5978">
        <v>0</v>
      </c>
      <c r="M5978">
        <v>0</v>
      </c>
    </row>
    <row r="5979" spans="2:13" x14ac:dyDescent="0.2">
      <c r="B5979">
        <v>0</v>
      </c>
      <c r="C5979">
        <v>0</v>
      </c>
      <c r="D5979">
        <v>0</v>
      </c>
      <c r="E5979">
        <v>0</v>
      </c>
      <c r="F5979">
        <v>0</v>
      </c>
      <c r="G5979">
        <v>44444444</v>
      </c>
      <c r="H5979">
        <v>0</v>
      </c>
      <c r="I5979">
        <v>0</v>
      </c>
      <c r="J5979">
        <v>0</v>
      </c>
      <c r="K5979">
        <v>0</v>
      </c>
      <c r="L5979">
        <v>0</v>
      </c>
      <c r="M5979">
        <v>0</v>
      </c>
    </row>
    <row r="5980" spans="2:13" x14ac:dyDescent="0.2">
      <c r="B5980">
        <v>0</v>
      </c>
      <c r="C5980">
        <v>0</v>
      </c>
      <c r="D5980">
        <v>0</v>
      </c>
      <c r="E5980">
        <v>0</v>
      </c>
      <c r="F5980">
        <v>0</v>
      </c>
      <c r="G5980">
        <v>44444444</v>
      </c>
      <c r="H5980">
        <v>0</v>
      </c>
      <c r="I5980">
        <v>0</v>
      </c>
      <c r="J5980">
        <v>0</v>
      </c>
      <c r="K5980">
        <v>0</v>
      </c>
      <c r="L5980">
        <v>0</v>
      </c>
      <c r="M5980">
        <v>0</v>
      </c>
    </row>
    <row r="5981" spans="2:13" x14ac:dyDescent="0.2">
      <c r="B5981">
        <v>0</v>
      </c>
      <c r="C5981">
        <v>0</v>
      </c>
      <c r="D5981">
        <v>0</v>
      </c>
      <c r="E5981">
        <v>0</v>
      </c>
      <c r="F5981">
        <v>0</v>
      </c>
      <c r="G5981">
        <v>44444444</v>
      </c>
      <c r="H5981">
        <v>0</v>
      </c>
      <c r="I5981">
        <v>0</v>
      </c>
      <c r="J5981">
        <v>0</v>
      </c>
      <c r="K5981">
        <v>0</v>
      </c>
      <c r="L5981">
        <v>0</v>
      </c>
      <c r="M5981">
        <v>0</v>
      </c>
    </row>
    <row r="5982" spans="2:13" x14ac:dyDescent="0.2">
      <c r="B5982">
        <v>0</v>
      </c>
      <c r="C5982">
        <v>0</v>
      </c>
      <c r="D5982">
        <v>0</v>
      </c>
      <c r="E5982">
        <v>0</v>
      </c>
      <c r="F5982">
        <v>0</v>
      </c>
      <c r="G5982">
        <v>44444444</v>
      </c>
      <c r="H5982">
        <v>0</v>
      </c>
      <c r="I5982">
        <v>0</v>
      </c>
      <c r="J5982">
        <v>0</v>
      </c>
      <c r="K5982">
        <v>0</v>
      </c>
      <c r="L5982">
        <v>0</v>
      </c>
      <c r="M5982">
        <v>0</v>
      </c>
    </row>
    <row r="5983" spans="2:13" x14ac:dyDescent="0.2">
      <c r="B5983">
        <v>0</v>
      </c>
      <c r="C5983" t="str">
        <v>Opening Balance</v>
      </c>
      <c r="D5983">
        <v>0</v>
      </c>
      <c r="E5983">
        <v>0</v>
      </c>
      <c r="F5983">
        <v>0</v>
      </c>
      <c r="G5983">
        <v>0</v>
      </c>
      <c r="H5983">
        <v>0</v>
      </c>
      <c r="I5983">
        <v>0</v>
      </c>
      <c r="J5983">
        <v>0</v>
      </c>
      <c r="K5983">
        <v>0</v>
      </c>
      <c r="L5983">
        <v>0</v>
      </c>
      <c r="M5983">
        <v>0</v>
      </c>
    </row>
    <row r="5984" spans="2:13" x14ac:dyDescent="0.2">
      <c r="B5984">
        <v>0</v>
      </c>
      <c r="C5984" t="str">
        <v>Please ignore this</v>
      </c>
      <c r="D5984" t="str">
        <v>999 Uncategorized expenses</v>
      </c>
      <c r="E5984" t="str">
        <v>999 Uncategorized expenses</v>
      </c>
      <c r="F5984">
        <v>0</v>
      </c>
      <c r="G5984">
        <v>55555555</v>
      </c>
      <c r="H5984">
        <v>0</v>
      </c>
      <c r="I5984">
        <v>0</v>
      </c>
      <c r="J5984">
        <v>0</v>
      </c>
      <c r="K5984">
        <v>0</v>
      </c>
      <c r="L5984">
        <v>0</v>
      </c>
      <c r="M5984">
        <v>0</v>
      </c>
    </row>
    <row r="5985" spans="2:13" x14ac:dyDescent="0.2">
      <c r="B5985">
        <v>0</v>
      </c>
      <c r="C5985">
        <v>0</v>
      </c>
      <c r="D5985">
        <v>0</v>
      </c>
      <c r="E5985">
        <v>0</v>
      </c>
      <c r="F5985">
        <v>0</v>
      </c>
      <c r="G5985">
        <v>55555555</v>
      </c>
      <c r="H5985">
        <v>0</v>
      </c>
      <c r="I5985">
        <v>0</v>
      </c>
      <c r="J5985">
        <v>0</v>
      </c>
      <c r="K5985">
        <v>0</v>
      </c>
      <c r="L5985">
        <v>0</v>
      </c>
      <c r="M5985">
        <v>0</v>
      </c>
    </row>
    <row r="5986" spans="2:13" x14ac:dyDescent="0.2">
      <c r="B5986">
        <v>0</v>
      </c>
      <c r="C5986">
        <v>0</v>
      </c>
      <c r="D5986">
        <v>0</v>
      </c>
      <c r="E5986">
        <v>0</v>
      </c>
      <c r="F5986">
        <v>0</v>
      </c>
      <c r="G5986">
        <v>55555555</v>
      </c>
      <c r="H5986">
        <v>0</v>
      </c>
      <c r="I5986">
        <v>0</v>
      </c>
      <c r="J5986">
        <v>0</v>
      </c>
      <c r="K5986">
        <v>0</v>
      </c>
      <c r="L5986">
        <v>0</v>
      </c>
      <c r="M5986">
        <v>0</v>
      </c>
    </row>
    <row r="5987" spans="2:13" x14ac:dyDescent="0.2">
      <c r="B5987">
        <v>0</v>
      </c>
      <c r="C5987">
        <v>0</v>
      </c>
      <c r="D5987">
        <v>0</v>
      </c>
      <c r="E5987">
        <v>0</v>
      </c>
      <c r="F5987">
        <v>0</v>
      </c>
      <c r="G5987">
        <v>55555555</v>
      </c>
      <c r="H5987">
        <v>0</v>
      </c>
      <c r="I5987">
        <v>0</v>
      </c>
      <c r="J5987">
        <v>0</v>
      </c>
      <c r="K5987">
        <v>0</v>
      </c>
      <c r="L5987">
        <v>0</v>
      </c>
      <c r="M5987">
        <v>0</v>
      </c>
    </row>
    <row r="5988" spans="2:13" x14ac:dyDescent="0.2">
      <c r="B5988">
        <v>0</v>
      </c>
      <c r="C5988">
        <v>0</v>
      </c>
      <c r="D5988">
        <v>0</v>
      </c>
      <c r="E5988">
        <v>0</v>
      </c>
      <c r="F5988">
        <v>0</v>
      </c>
      <c r="G5988">
        <v>55555555</v>
      </c>
      <c r="H5988">
        <v>0</v>
      </c>
      <c r="I5988">
        <v>0</v>
      </c>
      <c r="J5988">
        <v>0</v>
      </c>
      <c r="K5988">
        <v>0</v>
      </c>
      <c r="L5988">
        <v>0</v>
      </c>
      <c r="M5988">
        <v>0</v>
      </c>
    </row>
    <row r="5989" spans="2:13" x14ac:dyDescent="0.2">
      <c r="B5989">
        <v>0</v>
      </c>
      <c r="C5989">
        <v>0</v>
      </c>
      <c r="D5989">
        <v>0</v>
      </c>
      <c r="E5989">
        <v>0</v>
      </c>
      <c r="F5989">
        <v>0</v>
      </c>
      <c r="G5989">
        <v>55555555</v>
      </c>
      <c r="H5989">
        <v>0</v>
      </c>
      <c r="I5989">
        <v>0</v>
      </c>
      <c r="J5989">
        <v>0</v>
      </c>
      <c r="K5989">
        <v>0</v>
      </c>
      <c r="L5989">
        <v>0</v>
      </c>
      <c r="M5989">
        <v>0</v>
      </c>
    </row>
    <row r="5990" spans="2:13" x14ac:dyDescent="0.2">
      <c r="B5990">
        <v>0</v>
      </c>
      <c r="C5990">
        <v>0</v>
      </c>
      <c r="D5990">
        <v>0</v>
      </c>
      <c r="E5990">
        <v>0</v>
      </c>
      <c r="F5990">
        <v>0</v>
      </c>
      <c r="G5990">
        <v>55555555</v>
      </c>
      <c r="H5990">
        <v>0</v>
      </c>
      <c r="I5990">
        <v>0</v>
      </c>
      <c r="J5990">
        <v>0</v>
      </c>
      <c r="K5990">
        <v>0</v>
      </c>
      <c r="L5990">
        <v>0</v>
      </c>
      <c r="M5990">
        <v>0</v>
      </c>
    </row>
    <row r="5991" spans="2:13" x14ac:dyDescent="0.2">
      <c r="B5991">
        <v>0</v>
      </c>
      <c r="C5991">
        <v>0</v>
      </c>
      <c r="D5991">
        <v>0</v>
      </c>
      <c r="E5991">
        <v>0</v>
      </c>
      <c r="F5991">
        <v>0</v>
      </c>
      <c r="G5991">
        <v>55555555</v>
      </c>
      <c r="H5991">
        <v>0</v>
      </c>
      <c r="I5991">
        <v>0</v>
      </c>
      <c r="J5991">
        <v>0</v>
      </c>
      <c r="K5991">
        <v>0</v>
      </c>
      <c r="L5991">
        <v>0</v>
      </c>
      <c r="M5991">
        <v>0</v>
      </c>
    </row>
    <row r="5992" spans="2:13" x14ac:dyDescent="0.2">
      <c r="B5992">
        <v>0</v>
      </c>
      <c r="C5992">
        <v>0</v>
      </c>
      <c r="D5992">
        <v>0</v>
      </c>
      <c r="E5992">
        <v>0</v>
      </c>
      <c r="F5992">
        <v>0</v>
      </c>
      <c r="G5992">
        <v>55555555</v>
      </c>
      <c r="H5992">
        <v>0</v>
      </c>
      <c r="I5992">
        <v>0</v>
      </c>
      <c r="J5992">
        <v>0</v>
      </c>
      <c r="K5992">
        <v>0</v>
      </c>
      <c r="L5992">
        <v>0</v>
      </c>
      <c r="M5992">
        <v>0</v>
      </c>
    </row>
    <row r="5993" spans="2:13" x14ac:dyDescent="0.2">
      <c r="B5993">
        <v>0</v>
      </c>
      <c r="C5993">
        <v>0</v>
      </c>
      <c r="D5993">
        <v>0</v>
      </c>
      <c r="E5993">
        <v>0</v>
      </c>
      <c r="F5993">
        <v>0</v>
      </c>
      <c r="G5993">
        <v>55555555</v>
      </c>
      <c r="H5993">
        <v>0</v>
      </c>
      <c r="I5993">
        <v>0</v>
      </c>
      <c r="J5993">
        <v>0</v>
      </c>
      <c r="K5993">
        <v>0</v>
      </c>
      <c r="L5993">
        <v>0</v>
      </c>
      <c r="M5993">
        <v>0</v>
      </c>
    </row>
    <row r="5994" spans="2:13" x14ac:dyDescent="0.2">
      <c r="B5994">
        <v>0</v>
      </c>
      <c r="C5994">
        <v>0</v>
      </c>
      <c r="D5994">
        <v>0</v>
      </c>
      <c r="E5994">
        <v>0</v>
      </c>
      <c r="F5994">
        <v>0</v>
      </c>
      <c r="G5994">
        <v>55555555</v>
      </c>
      <c r="H5994">
        <v>0</v>
      </c>
      <c r="I5994">
        <v>0</v>
      </c>
      <c r="J5994">
        <v>0</v>
      </c>
      <c r="K5994">
        <v>0</v>
      </c>
      <c r="L5994">
        <v>0</v>
      </c>
      <c r="M5994">
        <v>0</v>
      </c>
    </row>
    <row r="5995" spans="2:13" x14ac:dyDescent="0.2">
      <c r="B5995">
        <v>0</v>
      </c>
      <c r="C5995">
        <v>0</v>
      </c>
      <c r="D5995">
        <v>0</v>
      </c>
      <c r="E5995">
        <v>0</v>
      </c>
      <c r="F5995">
        <v>0</v>
      </c>
      <c r="G5995">
        <v>55555555</v>
      </c>
      <c r="H5995">
        <v>0</v>
      </c>
      <c r="I5995">
        <v>0</v>
      </c>
      <c r="J5995">
        <v>0</v>
      </c>
      <c r="K5995">
        <v>0</v>
      </c>
      <c r="L5995">
        <v>0</v>
      </c>
      <c r="M5995">
        <v>0</v>
      </c>
    </row>
    <row r="5996" spans="2:13" x14ac:dyDescent="0.2">
      <c r="B5996">
        <v>0</v>
      </c>
      <c r="C5996">
        <v>0</v>
      </c>
      <c r="D5996">
        <v>0</v>
      </c>
      <c r="E5996">
        <v>0</v>
      </c>
      <c r="F5996">
        <v>0</v>
      </c>
      <c r="G5996">
        <v>55555555</v>
      </c>
      <c r="H5996">
        <v>0</v>
      </c>
      <c r="I5996">
        <v>0</v>
      </c>
      <c r="J5996">
        <v>0</v>
      </c>
      <c r="K5996">
        <v>0</v>
      </c>
      <c r="L5996">
        <v>0</v>
      </c>
      <c r="M5996">
        <v>0</v>
      </c>
    </row>
    <row r="5997" spans="2:13" x14ac:dyDescent="0.2">
      <c r="B5997">
        <v>0</v>
      </c>
      <c r="C5997">
        <v>0</v>
      </c>
      <c r="D5997">
        <v>0</v>
      </c>
      <c r="E5997">
        <v>0</v>
      </c>
      <c r="F5997">
        <v>0</v>
      </c>
      <c r="G5997">
        <v>55555555</v>
      </c>
      <c r="H5997">
        <v>0</v>
      </c>
      <c r="I5997">
        <v>0</v>
      </c>
      <c r="J5997">
        <v>0</v>
      </c>
      <c r="K5997">
        <v>0</v>
      </c>
      <c r="L5997">
        <v>0</v>
      </c>
      <c r="M5997">
        <v>0</v>
      </c>
    </row>
    <row r="5998" spans="2:13" x14ac:dyDescent="0.2">
      <c r="B5998">
        <v>0</v>
      </c>
      <c r="C5998">
        <v>0</v>
      </c>
      <c r="D5998">
        <v>0</v>
      </c>
      <c r="E5998">
        <v>0</v>
      </c>
      <c r="F5998">
        <v>0</v>
      </c>
      <c r="G5998">
        <v>55555555</v>
      </c>
      <c r="H5998">
        <v>0</v>
      </c>
      <c r="I5998">
        <v>0</v>
      </c>
      <c r="J5998">
        <v>0</v>
      </c>
      <c r="K5998">
        <v>0</v>
      </c>
      <c r="L5998">
        <v>0</v>
      </c>
      <c r="M5998">
        <v>0</v>
      </c>
    </row>
    <row r="5999" spans="2:13" x14ac:dyDescent="0.2">
      <c r="B5999">
        <v>0</v>
      </c>
      <c r="C5999">
        <v>0</v>
      </c>
      <c r="D5999">
        <v>0</v>
      </c>
      <c r="E5999">
        <v>0</v>
      </c>
      <c r="F5999">
        <v>0</v>
      </c>
      <c r="G5999">
        <v>55555555</v>
      </c>
      <c r="H5999">
        <v>0</v>
      </c>
      <c r="I5999">
        <v>0</v>
      </c>
      <c r="J5999">
        <v>0</v>
      </c>
      <c r="K5999">
        <v>0</v>
      </c>
      <c r="L5999">
        <v>0</v>
      </c>
      <c r="M5999">
        <v>0</v>
      </c>
    </row>
    <row r="6000" spans="2:13" x14ac:dyDescent="0.2">
      <c r="B6000">
        <v>0</v>
      </c>
      <c r="C6000">
        <v>0</v>
      </c>
      <c r="D6000">
        <v>0</v>
      </c>
      <c r="E6000">
        <v>0</v>
      </c>
      <c r="F6000">
        <v>0</v>
      </c>
      <c r="G6000">
        <v>55555555</v>
      </c>
      <c r="H6000">
        <v>0</v>
      </c>
      <c r="I6000">
        <v>0</v>
      </c>
      <c r="J6000">
        <v>0</v>
      </c>
      <c r="K6000">
        <v>0</v>
      </c>
      <c r="L6000">
        <v>0</v>
      </c>
      <c r="M6000">
        <v>0</v>
      </c>
    </row>
    <row r="6001" spans="2:13" x14ac:dyDescent="0.2">
      <c r="B6001">
        <v>0</v>
      </c>
      <c r="C6001">
        <v>0</v>
      </c>
      <c r="D6001">
        <v>0</v>
      </c>
      <c r="E6001">
        <v>0</v>
      </c>
      <c r="F6001">
        <v>0</v>
      </c>
      <c r="G6001">
        <v>55555555</v>
      </c>
      <c r="H6001">
        <v>0</v>
      </c>
      <c r="I6001">
        <v>0</v>
      </c>
      <c r="J6001">
        <v>0</v>
      </c>
      <c r="K6001">
        <v>0</v>
      </c>
      <c r="L6001">
        <v>0</v>
      </c>
      <c r="M6001">
        <v>0</v>
      </c>
    </row>
    <row r="6002" spans="2:13" x14ac:dyDescent="0.2">
      <c r="B6002">
        <v>0</v>
      </c>
      <c r="C6002">
        <v>0</v>
      </c>
      <c r="D6002">
        <v>0</v>
      </c>
      <c r="E6002">
        <v>0</v>
      </c>
      <c r="F6002">
        <v>0</v>
      </c>
      <c r="G6002">
        <v>55555555</v>
      </c>
      <c r="H6002">
        <v>0</v>
      </c>
      <c r="I6002">
        <v>0</v>
      </c>
      <c r="J6002">
        <v>0</v>
      </c>
      <c r="K6002">
        <v>0</v>
      </c>
      <c r="L6002">
        <v>0</v>
      </c>
      <c r="M6002">
        <v>0</v>
      </c>
    </row>
    <row r="6003" spans="2:13" x14ac:dyDescent="0.2">
      <c r="B6003">
        <v>0</v>
      </c>
      <c r="C6003">
        <v>0</v>
      </c>
      <c r="D6003">
        <v>0</v>
      </c>
      <c r="E6003">
        <v>0</v>
      </c>
      <c r="F6003">
        <v>0</v>
      </c>
      <c r="G6003">
        <v>55555555</v>
      </c>
      <c r="H6003">
        <v>0</v>
      </c>
      <c r="I6003">
        <v>0</v>
      </c>
      <c r="J6003">
        <v>0</v>
      </c>
      <c r="K6003">
        <v>0</v>
      </c>
      <c r="L6003">
        <v>0</v>
      </c>
      <c r="M6003">
        <v>0</v>
      </c>
    </row>
    <row r="6004" spans="2:13" x14ac:dyDescent="0.2">
      <c r="B6004">
        <v>0</v>
      </c>
      <c r="C6004">
        <v>0</v>
      </c>
      <c r="D6004">
        <v>0</v>
      </c>
      <c r="E6004">
        <v>0</v>
      </c>
      <c r="F6004">
        <v>0</v>
      </c>
      <c r="G6004">
        <v>55555555</v>
      </c>
      <c r="H6004">
        <v>0</v>
      </c>
      <c r="I6004">
        <v>0</v>
      </c>
      <c r="J6004">
        <v>0</v>
      </c>
      <c r="K6004">
        <v>0</v>
      </c>
      <c r="L6004">
        <v>0</v>
      </c>
      <c r="M6004">
        <v>0</v>
      </c>
    </row>
    <row r="6005" spans="2:13" x14ac:dyDescent="0.2">
      <c r="B6005">
        <v>0</v>
      </c>
      <c r="C6005">
        <v>0</v>
      </c>
      <c r="D6005">
        <v>0</v>
      </c>
      <c r="E6005">
        <v>0</v>
      </c>
      <c r="F6005">
        <v>0</v>
      </c>
      <c r="G6005">
        <v>55555555</v>
      </c>
      <c r="H6005">
        <v>0</v>
      </c>
      <c r="I6005">
        <v>0</v>
      </c>
      <c r="J6005">
        <v>0</v>
      </c>
      <c r="K6005">
        <v>0</v>
      </c>
      <c r="L6005">
        <v>0</v>
      </c>
      <c r="M6005">
        <v>0</v>
      </c>
    </row>
    <row r="6006" spans="2:13" x14ac:dyDescent="0.2">
      <c r="B6006">
        <v>0</v>
      </c>
      <c r="C6006">
        <v>0</v>
      </c>
      <c r="D6006">
        <v>0</v>
      </c>
      <c r="E6006">
        <v>0</v>
      </c>
      <c r="F6006">
        <v>0</v>
      </c>
      <c r="G6006">
        <v>55555555</v>
      </c>
      <c r="H6006">
        <v>0</v>
      </c>
      <c r="I6006">
        <v>0</v>
      </c>
      <c r="J6006">
        <v>0</v>
      </c>
      <c r="K6006">
        <v>0</v>
      </c>
      <c r="L6006">
        <v>0</v>
      </c>
      <c r="M6006">
        <v>0</v>
      </c>
    </row>
    <row r="6007" spans="2:13" x14ac:dyDescent="0.2">
      <c r="B6007">
        <v>0</v>
      </c>
      <c r="C6007">
        <v>0</v>
      </c>
      <c r="D6007">
        <v>0</v>
      </c>
      <c r="E6007">
        <v>0</v>
      </c>
      <c r="F6007">
        <v>0</v>
      </c>
      <c r="G6007">
        <v>55555555</v>
      </c>
      <c r="H6007">
        <v>0</v>
      </c>
      <c r="I6007">
        <v>0</v>
      </c>
      <c r="J6007">
        <v>0</v>
      </c>
      <c r="K6007">
        <v>0</v>
      </c>
      <c r="L6007">
        <v>0</v>
      </c>
      <c r="M6007">
        <v>0</v>
      </c>
    </row>
    <row r="6008" spans="2:13" x14ac:dyDescent="0.2">
      <c r="B6008">
        <v>0</v>
      </c>
      <c r="C6008">
        <v>0</v>
      </c>
      <c r="D6008">
        <v>0</v>
      </c>
      <c r="E6008">
        <v>0</v>
      </c>
      <c r="F6008">
        <v>0</v>
      </c>
      <c r="G6008">
        <v>55555555</v>
      </c>
      <c r="H6008">
        <v>0</v>
      </c>
      <c r="I6008">
        <v>0</v>
      </c>
      <c r="J6008">
        <v>0</v>
      </c>
      <c r="K6008">
        <v>0</v>
      </c>
      <c r="L6008">
        <v>0</v>
      </c>
      <c r="M6008">
        <v>0</v>
      </c>
    </row>
    <row r="6009" spans="2:13" x14ac:dyDescent="0.2">
      <c r="B6009">
        <v>0</v>
      </c>
      <c r="C6009">
        <v>0</v>
      </c>
      <c r="D6009">
        <v>0</v>
      </c>
      <c r="E6009">
        <v>0</v>
      </c>
      <c r="F6009">
        <v>0</v>
      </c>
      <c r="G6009">
        <v>55555555</v>
      </c>
      <c r="H6009">
        <v>0</v>
      </c>
      <c r="I6009">
        <v>0</v>
      </c>
      <c r="J6009">
        <v>0</v>
      </c>
      <c r="K6009">
        <v>0</v>
      </c>
      <c r="L6009">
        <v>0</v>
      </c>
      <c r="M6009">
        <v>0</v>
      </c>
    </row>
    <row r="6010" spans="2:13" x14ac:dyDescent="0.2">
      <c r="B6010">
        <v>0</v>
      </c>
      <c r="C6010">
        <v>0</v>
      </c>
      <c r="D6010">
        <v>0</v>
      </c>
      <c r="E6010">
        <v>0</v>
      </c>
      <c r="F6010">
        <v>0</v>
      </c>
      <c r="G6010">
        <v>55555555</v>
      </c>
      <c r="H6010">
        <v>0</v>
      </c>
      <c r="I6010">
        <v>0</v>
      </c>
      <c r="J6010">
        <v>0</v>
      </c>
      <c r="K6010">
        <v>0</v>
      </c>
      <c r="L6010">
        <v>0</v>
      </c>
      <c r="M6010">
        <v>0</v>
      </c>
    </row>
    <row r="6011" spans="2:13" x14ac:dyDescent="0.2">
      <c r="B6011">
        <v>0</v>
      </c>
      <c r="C6011">
        <v>0</v>
      </c>
      <c r="D6011">
        <v>0</v>
      </c>
      <c r="E6011">
        <v>0</v>
      </c>
      <c r="F6011">
        <v>0</v>
      </c>
      <c r="G6011">
        <v>55555555</v>
      </c>
      <c r="H6011">
        <v>0</v>
      </c>
      <c r="I6011">
        <v>0</v>
      </c>
      <c r="J6011">
        <v>0</v>
      </c>
      <c r="K6011">
        <v>0</v>
      </c>
      <c r="L6011">
        <v>0</v>
      </c>
      <c r="M6011">
        <v>0</v>
      </c>
    </row>
    <row r="6012" spans="2:13" x14ac:dyDescent="0.2">
      <c r="B6012">
        <v>0</v>
      </c>
      <c r="C6012">
        <v>0</v>
      </c>
      <c r="D6012">
        <v>0</v>
      </c>
      <c r="E6012">
        <v>0</v>
      </c>
      <c r="F6012">
        <v>0</v>
      </c>
      <c r="G6012">
        <v>55555555</v>
      </c>
      <c r="H6012">
        <v>0</v>
      </c>
      <c r="I6012">
        <v>0</v>
      </c>
      <c r="J6012">
        <v>0</v>
      </c>
      <c r="K6012">
        <v>0</v>
      </c>
      <c r="L6012">
        <v>0</v>
      </c>
      <c r="M6012">
        <v>0</v>
      </c>
    </row>
    <row r="6013" spans="2:13" x14ac:dyDescent="0.2">
      <c r="B6013">
        <v>0</v>
      </c>
      <c r="C6013">
        <v>0</v>
      </c>
      <c r="D6013">
        <v>0</v>
      </c>
      <c r="E6013">
        <v>0</v>
      </c>
      <c r="F6013">
        <v>0</v>
      </c>
      <c r="G6013">
        <v>55555555</v>
      </c>
      <c r="H6013">
        <v>0</v>
      </c>
      <c r="I6013">
        <v>0</v>
      </c>
      <c r="J6013">
        <v>0</v>
      </c>
      <c r="K6013">
        <v>0</v>
      </c>
      <c r="L6013">
        <v>0</v>
      </c>
      <c r="M6013">
        <v>0</v>
      </c>
    </row>
    <row r="6014" spans="2:13" x14ac:dyDescent="0.2">
      <c r="B6014">
        <v>0</v>
      </c>
      <c r="C6014">
        <v>0</v>
      </c>
      <c r="D6014">
        <v>0</v>
      </c>
      <c r="E6014">
        <v>0</v>
      </c>
      <c r="F6014">
        <v>0</v>
      </c>
      <c r="G6014">
        <v>55555555</v>
      </c>
      <c r="H6014">
        <v>0</v>
      </c>
      <c r="I6014">
        <v>0</v>
      </c>
      <c r="J6014">
        <v>0</v>
      </c>
      <c r="K6014">
        <v>0</v>
      </c>
      <c r="L6014">
        <v>0</v>
      </c>
      <c r="M6014">
        <v>0</v>
      </c>
    </row>
    <row r="6015" spans="2:13" x14ac:dyDescent="0.2">
      <c r="B6015">
        <v>0</v>
      </c>
      <c r="C6015">
        <v>0</v>
      </c>
      <c r="D6015">
        <v>0</v>
      </c>
      <c r="E6015">
        <v>0</v>
      </c>
      <c r="F6015">
        <v>0</v>
      </c>
      <c r="G6015">
        <v>55555555</v>
      </c>
      <c r="H6015">
        <v>0</v>
      </c>
      <c r="I6015">
        <v>0</v>
      </c>
      <c r="J6015">
        <v>0</v>
      </c>
      <c r="K6015">
        <v>0</v>
      </c>
      <c r="L6015">
        <v>0</v>
      </c>
      <c r="M6015">
        <v>0</v>
      </c>
    </row>
    <row r="6016" spans="2:13" x14ac:dyDescent="0.2">
      <c r="B6016">
        <v>0</v>
      </c>
      <c r="C6016">
        <v>0</v>
      </c>
      <c r="D6016">
        <v>0</v>
      </c>
      <c r="E6016">
        <v>0</v>
      </c>
      <c r="F6016">
        <v>0</v>
      </c>
      <c r="G6016">
        <v>55555555</v>
      </c>
      <c r="H6016">
        <v>0</v>
      </c>
      <c r="I6016">
        <v>0</v>
      </c>
      <c r="J6016">
        <v>0</v>
      </c>
      <c r="K6016">
        <v>0</v>
      </c>
      <c r="L6016">
        <v>0</v>
      </c>
      <c r="M6016">
        <v>0</v>
      </c>
    </row>
    <row r="6017" spans="2:13" x14ac:dyDescent="0.2">
      <c r="B6017">
        <v>0</v>
      </c>
      <c r="C6017">
        <v>0</v>
      </c>
      <c r="D6017">
        <v>0</v>
      </c>
      <c r="E6017">
        <v>0</v>
      </c>
      <c r="F6017">
        <v>0</v>
      </c>
      <c r="G6017">
        <v>55555555</v>
      </c>
      <c r="H6017">
        <v>0</v>
      </c>
      <c r="I6017">
        <v>0</v>
      </c>
      <c r="J6017">
        <v>0</v>
      </c>
      <c r="K6017">
        <v>0</v>
      </c>
      <c r="L6017">
        <v>0</v>
      </c>
      <c r="M6017">
        <v>0</v>
      </c>
    </row>
    <row r="6018" spans="2:13" x14ac:dyDescent="0.2">
      <c r="B6018">
        <v>0</v>
      </c>
      <c r="C6018">
        <v>0</v>
      </c>
      <c r="D6018">
        <v>0</v>
      </c>
      <c r="E6018">
        <v>0</v>
      </c>
      <c r="F6018">
        <v>0</v>
      </c>
      <c r="G6018">
        <v>55555555</v>
      </c>
      <c r="H6018">
        <v>0</v>
      </c>
      <c r="I6018">
        <v>0</v>
      </c>
      <c r="J6018">
        <v>0</v>
      </c>
      <c r="K6018">
        <v>0</v>
      </c>
      <c r="L6018">
        <v>0</v>
      </c>
      <c r="M6018">
        <v>0</v>
      </c>
    </row>
    <row r="6019" spans="2:13" x14ac:dyDescent="0.2">
      <c r="B6019">
        <v>0</v>
      </c>
      <c r="C6019">
        <v>0</v>
      </c>
      <c r="D6019">
        <v>0</v>
      </c>
      <c r="E6019">
        <v>0</v>
      </c>
      <c r="F6019">
        <v>0</v>
      </c>
      <c r="G6019">
        <v>55555555</v>
      </c>
      <c r="H6019">
        <v>0</v>
      </c>
      <c r="I6019">
        <v>0</v>
      </c>
      <c r="J6019">
        <v>0</v>
      </c>
      <c r="K6019">
        <v>0</v>
      </c>
      <c r="L6019">
        <v>0</v>
      </c>
      <c r="M6019">
        <v>0</v>
      </c>
    </row>
    <row r="6020" spans="2:13" x14ac:dyDescent="0.2">
      <c r="B6020">
        <v>0</v>
      </c>
      <c r="C6020">
        <v>0</v>
      </c>
      <c r="D6020">
        <v>0</v>
      </c>
      <c r="E6020">
        <v>0</v>
      </c>
      <c r="F6020">
        <v>0</v>
      </c>
      <c r="G6020">
        <v>55555555</v>
      </c>
      <c r="H6020">
        <v>0</v>
      </c>
      <c r="I6020">
        <v>0</v>
      </c>
      <c r="J6020">
        <v>0</v>
      </c>
      <c r="K6020">
        <v>0</v>
      </c>
      <c r="L6020">
        <v>0</v>
      </c>
      <c r="M6020">
        <v>0</v>
      </c>
    </row>
    <row r="6021" spans="2:13" x14ac:dyDescent="0.2">
      <c r="B6021">
        <v>0</v>
      </c>
      <c r="C6021">
        <v>0</v>
      </c>
      <c r="D6021">
        <v>0</v>
      </c>
      <c r="E6021">
        <v>0</v>
      </c>
      <c r="F6021">
        <v>0</v>
      </c>
      <c r="G6021">
        <v>55555555</v>
      </c>
      <c r="H6021">
        <v>0</v>
      </c>
      <c r="I6021">
        <v>0</v>
      </c>
      <c r="J6021">
        <v>0</v>
      </c>
      <c r="K6021">
        <v>0</v>
      </c>
      <c r="L6021">
        <v>0</v>
      </c>
      <c r="M6021">
        <v>0</v>
      </c>
    </row>
    <row r="6022" spans="2:13" x14ac:dyDescent="0.2">
      <c r="B6022">
        <v>0</v>
      </c>
      <c r="C6022">
        <v>0</v>
      </c>
      <c r="D6022">
        <v>0</v>
      </c>
      <c r="E6022">
        <v>0</v>
      </c>
      <c r="F6022">
        <v>0</v>
      </c>
      <c r="G6022">
        <v>55555555</v>
      </c>
      <c r="H6022">
        <v>0</v>
      </c>
      <c r="I6022">
        <v>0</v>
      </c>
      <c r="J6022">
        <v>0</v>
      </c>
      <c r="K6022">
        <v>0</v>
      </c>
      <c r="L6022">
        <v>0</v>
      </c>
      <c r="M6022">
        <v>0</v>
      </c>
    </row>
    <row r="6023" spans="2:13" x14ac:dyDescent="0.2">
      <c r="B6023">
        <v>0</v>
      </c>
      <c r="C6023">
        <v>0</v>
      </c>
      <c r="D6023">
        <v>0</v>
      </c>
      <c r="E6023">
        <v>0</v>
      </c>
      <c r="F6023">
        <v>0</v>
      </c>
      <c r="G6023">
        <v>55555555</v>
      </c>
      <c r="H6023">
        <v>0</v>
      </c>
      <c r="I6023">
        <v>0</v>
      </c>
      <c r="J6023">
        <v>0</v>
      </c>
      <c r="K6023">
        <v>0</v>
      </c>
      <c r="L6023">
        <v>0</v>
      </c>
      <c r="M6023">
        <v>0</v>
      </c>
    </row>
    <row r="6024" spans="2:13" x14ac:dyDescent="0.2">
      <c r="B6024">
        <v>0</v>
      </c>
      <c r="C6024">
        <v>0</v>
      </c>
      <c r="D6024">
        <v>0</v>
      </c>
      <c r="E6024">
        <v>0</v>
      </c>
      <c r="F6024">
        <v>0</v>
      </c>
      <c r="G6024">
        <v>55555555</v>
      </c>
      <c r="H6024">
        <v>0</v>
      </c>
      <c r="I6024">
        <v>0</v>
      </c>
      <c r="J6024">
        <v>0</v>
      </c>
      <c r="K6024">
        <v>0</v>
      </c>
      <c r="L6024">
        <v>0</v>
      </c>
      <c r="M6024">
        <v>0</v>
      </c>
    </row>
    <row r="6025" spans="2:13" x14ac:dyDescent="0.2">
      <c r="B6025">
        <v>0</v>
      </c>
      <c r="C6025">
        <v>0</v>
      </c>
      <c r="D6025">
        <v>0</v>
      </c>
      <c r="E6025">
        <v>0</v>
      </c>
      <c r="F6025">
        <v>0</v>
      </c>
      <c r="G6025">
        <v>55555555</v>
      </c>
      <c r="H6025">
        <v>0</v>
      </c>
      <c r="I6025">
        <v>0</v>
      </c>
      <c r="J6025">
        <v>0</v>
      </c>
      <c r="K6025">
        <v>0</v>
      </c>
      <c r="L6025">
        <v>0</v>
      </c>
      <c r="M6025">
        <v>0</v>
      </c>
    </row>
    <row r="6026" spans="2:13" x14ac:dyDescent="0.2">
      <c r="B6026">
        <v>0</v>
      </c>
      <c r="C6026">
        <v>0</v>
      </c>
      <c r="D6026">
        <v>0</v>
      </c>
      <c r="E6026">
        <v>0</v>
      </c>
      <c r="F6026">
        <v>0</v>
      </c>
      <c r="G6026">
        <v>55555555</v>
      </c>
      <c r="H6026">
        <v>0</v>
      </c>
      <c r="I6026">
        <v>0</v>
      </c>
      <c r="J6026">
        <v>0</v>
      </c>
      <c r="K6026">
        <v>0</v>
      </c>
      <c r="L6026">
        <v>0</v>
      </c>
      <c r="M6026">
        <v>0</v>
      </c>
    </row>
    <row r="6027" spans="2:13" x14ac:dyDescent="0.2">
      <c r="B6027">
        <v>0</v>
      </c>
      <c r="C6027">
        <v>0</v>
      </c>
      <c r="D6027">
        <v>0</v>
      </c>
      <c r="E6027">
        <v>0</v>
      </c>
      <c r="F6027">
        <v>0</v>
      </c>
      <c r="G6027">
        <v>55555555</v>
      </c>
      <c r="H6027">
        <v>0</v>
      </c>
      <c r="I6027">
        <v>0</v>
      </c>
      <c r="J6027">
        <v>0</v>
      </c>
      <c r="K6027">
        <v>0</v>
      </c>
      <c r="L6027">
        <v>0</v>
      </c>
      <c r="M6027">
        <v>0</v>
      </c>
    </row>
    <row r="6028" spans="2:13" x14ac:dyDescent="0.2">
      <c r="B6028">
        <v>0</v>
      </c>
      <c r="C6028">
        <v>0</v>
      </c>
      <c r="D6028">
        <v>0</v>
      </c>
      <c r="E6028">
        <v>0</v>
      </c>
      <c r="F6028">
        <v>0</v>
      </c>
      <c r="G6028">
        <v>55555555</v>
      </c>
      <c r="H6028">
        <v>0</v>
      </c>
      <c r="I6028">
        <v>0</v>
      </c>
      <c r="J6028">
        <v>0</v>
      </c>
      <c r="K6028">
        <v>0</v>
      </c>
      <c r="L6028">
        <v>0</v>
      </c>
      <c r="M6028">
        <v>0</v>
      </c>
    </row>
    <row r="6029" spans="2:13" x14ac:dyDescent="0.2">
      <c r="B6029">
        <v>0</v>
      </c>
      <c r="C6029">
        <v>0</v>
      </c>
      <c r="D6029">
        <v>0</v>
      </c>
      <c r="E6029">
        <v>0</v>
      </c>
      <c r="F6029">
        <v>0</v>
      </c>
      <c r="G6029">
        <v>55555555</v>
      </c>
      <c r="H6029">
        <v>0</v>
      </c>
      <c r="I6029">
        <v>0</v>
      </c>
      <c r="J6029">
        <v>0</v>
      </c>
      <c r="K6029">
        <v>0</v>
      </c>
      <c r="L6029">
        <v>0</v>
      </c>
      <c r="M6029">
        <v>0</v>
      </c>
    </row>
    <row r="6030" spans="2:13" x14ac:dyDescent="0.2">
      <c r="B6030">
        <v>0</v>
      </c>
      <c r="C6030">
        <v>0</v>
      </c>
      <c r="D6030">
        <v>0</v>
      </c>
      <c r="E6030">
        <v>0</v>
      </c>
      <c r="F6030">
        <v>0</v>
      </c>
      <c r="G6030">
        <v>55555555</v>
      </c>
      <c r="H6030">
        <v>0</v>
      </c>
      <c r="I6030">
        <v>0</v>
      </c>
      <c r="J6030">
        <v>0</v>
      </c>
      <c r="K6030">
        <v>0</v>
      </c>
      <c r="L6030">
        <v>0</v>
      </c>
      <c r="M6030">
        <v>0</v>
      </c>
    </row>
    <row r="6031" spans="2:13" x14ac:dyDescent="0.2">
      <c r="B6031">
        <v>0</v>
      </c>
      <c r="C6031">
        <v>0</v>
      </c>
      <c r="D6031">
        <v>0</v>
      </c>
      <c r="E6031">
        <v>0</v>
      </c>
      <c r="F6031">
        <v>0</v>
      </c>
      <c r="G6031">
        <v>55555555</v>
      </c>
      <c r="H6031">
        <v>0</v>
      </c>
      <c r="I6031">
        <v>0</v>
      </c>
      <c r="J6031">
        <v>0</v>
      </c>
      <c r="K6031">
        <v>0</v>
      </c>
      <c r="L6031">
        <v>0</v>
      </c>
      <c r="M6031">
        <v>0</v>
      </c>
    </row>
    <row r="6032" spans="2:13" x14ac:dyDescent="0.2">
      <c r="B6032">
        <v>0</v>
      </c>
      <c r="C6032">
        <v>0</v>
      </c>
      <c r="D6032">
        <v>0</v>
      </c>
      <c r="E6032">
        <v>0</v>
      </c>
      <c r="F6032">
        <v>0</v>
      </c>
      <c r="G6032">
        <v>55555555</v>
      </c>
      <c r="H6032">
        <v>0</v>
      </c>
      <c r="I6032">
        <v>0</v>
      </c>
      <c r="J6032">
        <v>0</v>
      </c>
      <c r="K6032">
        <v>0</v>
      </c>
      <c r="L6032">
        <v>0</v>
      </c>
      <c r="M6032">
        <v>0</v>
      </c>
    </row>
    <row r="6033" spans="2:13" x14ac:dyDescent="0.2">
      <c r="B6033">
        <v>0</v>
      </c>
      <c r="C6033">
        <v>0</v>
      </c>
      <c r="D6033">
        <v>0</v>
      </c>
      <c r="E6033">
        <v>0</v>
      </c>
      <c r="F6033">
        <v>0</v>
      </c>
      <c r="G6033">
        <v>55555555</v>
      </c>
      <c r="H6033">
        <v>0</v>
      </c>
      <c r="I6033">
        <v>0</v>
      </c>
      <c r="J6033">
        <v>0</v>
      </c>
      <c r="K6033">
        <v>0</v>
      </c>
      <c r="L6033">
        <v>0</v>
      </c>
      <c r="M6033">
        <v>0</v>
      </c>
    </row>
    <row r="6034" spans="2:13" x14ac:dyDescent="0.2">
      <c r="B6034">
        <v>0</v>
      </c>
      <c r="C6034">
        <v>0</v>
      </c>
      <c r="D6034">
        <v>0</v>
      </c>
      <c r="E6034">
        <v>0</v>
      </c>
      <c r="F6034">
        <v>0</v>
      </c>
      <c r="G6034">
        <v>55555555</v>
      </c>
      <c r="H6034">
        <v>0</v>
      </c>
      <c r="I6034">
        <v>0</v>
      </c>
      <c r="J6034">
        <v>0</v>
      </c>
      <c r="K6034">
        <v>0</v>
      </c>
      <c r="L6034">
        <v>0</v>
      </c>
      <c r="M6034">
        <v>0</v>
      </c>
    </row>
    <row r="6035" spans="2:13" x14ac:dyDescent="0.2">
      <c r="B6035">
        <v>0</v>
      </c>
      <c r="C6035">
        <v>0</v>
      </c>
      <c r="D6035">
        <v>0</v>
      </c>
      <c r="E6035">
        <v>0</v>
      </c>
      <c r="F6035">
        <v>0</v>
      </c>
      <c r="G6035">
        <v>55555555</v>
      </c>
      <c r="H6035">
        <v>0</v>
      </c>
      <c r="I6035">
        <v>0</v>
      </c>
      <c r="J6035">
        <v>0</v>
      </c>
      <c r="K6035">
        <v>0</v>
      </c>
      <c r="L6035">
        <v>0</v>
      </c>
      <c r="M6035">
        <v>0</v>
      </c>
    </row>
    <row r="6036" spans="2:13" x14ac:dyDescent="0.2">
      <c r="B6036">
        <v>0</v>
      </c>
      <c r="C6036">
        <v>0</v>
      </c>
      <c r="D6036">
        <v>0</v>
      </c>
      <c r="E6036">
        <v>0</v>
      </c>
      <c r="F6036">
        <v>0</v>
      </c>
      <c r="G6036">
        <v>55555555</v>
      </c>
      <c r="H6036">
        <v>0</v>
      </c>
      <c r="I6036">
        <v>0</v>
      </c>
      <c r="J6036">
        <v>0</v>
      </c>
      <c r="K6036">
        <v>0</v>
      </c>
      <c r="L6036">
        <v>0</v>
      </c>
      <c r="M6036">
        <v>0</v>
      </c>
    </row>
    <row r="6037" spans="2:13" x14ac:dyDescent="0.2">
      <c r="B6037">
        <v>0</v>
      </c>
      <c r="C6037">
        <v>0</v>
      </c>
      <c r="D6037">
        <v>0</v>
      </c>
      <c r="E6037">
        <v>0</v>
      </c>
      <c r="F6037">
        <v>0</v>
      </c>
      <c r="G6037">
        <v>55555555</v>
      </c>
      <c r="H6037">
        <v>0</v>
      </c>
      <c r="I6037">
        <v>0</v>
      </c>
      <c r="J6037">
        <v>0</v>
      </c>
      <c r="K6037">
        <v>0</v>
      </c>
      <c r="L6037">
        <v>0</v>
      </c>
      <c r="M6037">
        <v>0</v>
      </c>
    </row>
    <row r="6038" spans="2:13" x14ac:dyDescent="0.2">
      <c r="B6038">
        <v>0</v>
      </c>
      <c r="C6038">
        <v>0</v>
      </c>
      <c r="D6038">
        <v>0</v>
      </c>
      <c r="E6038">
        <v>0</v>
      </c>
      <c r="F6038">
        <v>0</v>
      </c>
      <c r="G6038">
        <v>55555555</v>
      </c>
      <c r="H6038">
        <v>0</v>
      </c>
      <c r="I6038">
        <v>0</v>
      </c>
      <c r="J6038">
        <v>0</v>
      </c>
      <c r="K6038">
        <v>0</v>
      </c>
      <c r="L6038">
        <v>0</v>
      </c>
      <c r="M6038">
        <v>0</v>
      </c>
    </row>
    <row r="6039" spans="2:13" x14ac:dyDescent="0.2">
      <c r="B6039">
        <v>0</v>
      </c>
      <c r="C6039">
        <v>0</v>
      </c>
      <c r="D6039">
        <v>0</v>
      </c>
      <c r="E6039">
        <v>0</v>
      </c>
      <c r="F6039">
        <v>0</v>
      </c>
      <c r="G6039">
        <v>55555555</v>
      </c>
      <c r="H6039">
        <v>0</v>
      </c>
      <c r="I6039">
        <v>0</v>
      </c>
      <c r="J6039">
        <v>0</v>
      </c>
      <c r="K6039">
        <v>0</v>
      </c>
      <c r="L6039">
        <v>0</v>
      </c>
      <c r="M6039">
        <v>0</v>
      </c>
    </row>
    <row r="6040" spans="2:13" x14ac:dyDescent="0.2">
      <c r="B6040">
        <v>0</v>
      </c>
      <c r="C6040">
        <v>0</v>
      </c>
      <c r="D6040">
        <v>0</v>
      </c>
      <c r="E6040">
        <v>0</v>
      </c>
      <c r="F6040">
        <v>0</v>
      </c>
      <c r="G6040">
        <v>55555555</v>
      </c>
      <c r="H6040">
        <v>0</v>
      </c>
      <c r="I6040">
        <v>0</v>
      </c>
      <c r="J6040">
        <v>0</v>
      </c>
      <c r="K6040">
        <v>0</v>
      </c>
      <c r="L6040">
        <v>0</v>
      </c>
      <c r="M6040">
        <v>0</v>
      </c>
    </row>
    <row r="6041" spans="2:13" x14ac:dyDescent="0.2">
      <c r="B6041">
        <v>0</v>
      </c>
      <c r="C6041">
        <v>0</v>
      </c>
      <c r="D6041">
        <v>0</v>
      </c>
      <c r="E6041">
        <v>0</v>
      </c>
      <c r="F6041">
        <v>0</v>
      </c>
      <c r="G6041">
        <v>55555555</v>
      </c>
      <c r="H6041">
        <v>0</v>
      </c>
      <c r="I6041">
        <v>0</v>
      </c>
      <c r="J6041">
        <v>0</v>
      </c>
      <c r="K6041">
        <v>0</v>
      </c>
      <c r="L6041">
        <v>0</v>
      </c>
      <c r="M6041">
        <v>0</v>
      </c>
    </row>
    <row r="6042" spans="2:13" x14ac:dyDescent="0.2">
      <c r="B6042">
        <v>0</v>
      </c>
      <c r="C6042">
        <v>0</v>
      </c>
      <c r="D6042">
        <v>0</v>
      </c>
      <c r="E6042">
        <v>0</v>
      </c>
      <c r="F6042">
        <v>0</v>
      </c>
      <c r="G6042">
        <v>55555555</v>
      </c>
      <c r="H6042">
        <v>0</v>
      </c>
      <c r="I6042">
        <v>0</v>
      </c>
      <c r="J6042">
        <v>0</v>
      </c>
      <c r="K6042">
        <v>0</v>
      </c>
      <c r="L6042">
        <v>0</v>
      </c>
      <c r="M6042">
        <v>0</v>
      </c>
    </row>
    <row r="6043" spans="2:13" x14ac:dyDescent="0.2">
      <c r="B6043">
        <v>0</v>
      </c>
      <c r="C6043">
        <v>0</v>
      </c>
      <c r="D6043">
        <v>0</v>
      </c>
      <c r="E6043">
        <v>0</v>
      </c>
      <c r="F6043">
        <v>0</v>
      </c>
      <c r="G6043">
        <v>55555555</v>
      </c>
      <c r="H6043">
        <v>0</v>
      </c>
      <c r="I6043">
        <v>0</v>
      </c>
      <c r="J6043">
        <v>0</v>
      </c>
      <c r="K6043">
        <v>0</v>
      </c>
      <c r="L6043">
        <v>0</v>
      </c>
      <c r="M6043">
        <v>0</v>
      </c>
    </row>
    <row r="6044" spans="2:13" x14ac:dyDescent="0.2">
      <c r="B6044">
        <v>0</v>
      </c>
      <c r="C6044">
        <v>0</v>
      </c>
      <c r="D6044">
        <v>0</v>
      </c>
      <c r="E6044">
        <v>0</v>
      </c>
      <c r="F6044">
        <v>0</v>
      </c>
      <c r="G6044">
        <v>55555555</v>
      </c>
      <c r="H6044">
        <v>0</v>
      </c>
      <c r="I6044">
        <v>0</v>
      </c>
      <c r="J6044">
        <v>0</v>
      </c>
      <c r="K6044">
        <v>0</v>
      </c>
      <c r="L6044">
        <v>0</v>
      </c>
      <c r="M6044">
        <v>0</v>
      </c>
    </row>
    <row r="6045" spans="2:13" x14ac:dyDescent="0.2">
      <c r="B6045">
        <v>0</v>
      </c>
      <c r="C6045">
        <v>0</v>
      </c>
      <c r="D6045">
        <v>0</v>
      </c>
      <c r="E6045">
        <v>0</v>
      </c>
      <c r="F6045">
        <v>0</v>
      </c>
      <c r="G6045">
        <v>55555555</v>
      </c>
      <c r="H6045">
        <v>0</v>
      </c>
      <c r="I6045">
        <v>0</v>
      </c>
      <c r="J6045">
        <v>0</v>
      </c>
      <c r="K6045">
        <v>0</v>
      </c>
      <c r="L6045">
        <v>0</v>
      </c>
      <c r="M6045">
        <v>0</v>
      </c>
    </row>
    <row r="6046" spans="2:13" x14ac:dyDescent="0.2">
      <c r="B6046">
        <v>0</v>
      </c>
      <c r="C6046">
        <v>0</v>
      </c>
      <c r="D6046">
        <v>0</v>
      </c>
      <c r="E6046">
        <v>0</v>
      </c>
      <c r="F6046">
        <v>0</v>
      </c>
      <c r="G6046">
        <v>55555555</v>
      </c>
      <c r="H6046">
        <v>0</v>
      </c>
      <c r="I6046">
        <v>0</v>
      </c>
      <c r="J6046">
        <v>0</v>
      </c>
      <c r="K6046">
        <v>0</v>
      </c>
      <c r="L6046">
        <v>0</v>
      </c>
      <c r="M6046">
        <v>0</v>
      </c>
    </row>
    <row r="6047" spans="2:13" x14ac:dyDescent="0.2">
      <c r="B6047">
        <v>0</v>
      </c>
      <c r="C6047">
        <v>0</v>
      </c>
      <c r="D6047">
        <v>0</v>
      </c>
      <c r="E6047">
        <v>0</v>
      </c>
      <c r="F6047">
        <v>0</v>
      </c>
      <c r="G6047">
        <v>55555555</v>
      </c>
      <c r="H6047">
        <v>0</v>
      </c>
      <c r="I6047">
        <v>0</v>
      </c>
      <c r="J6047">
        <v>0</v>
      </c>
      <c r="K6047">
        <v>0</v>
      </c>
      <c r="L6047">
        <v>0</v>
      </c>
      <c r="M6047">
        <v>0</v>
      </c>
    </row>
    <row r="6048" spans="2:13" x14ac:dyDescent="0.2">
      <c r="B6048">
        <v>0</v>
      </c>
      <c r="C6048">
        <v>0</v>
      </c>
      <c r="D6048">
        <v>0</v>
      </c>
      <c r="E6048">
        <v>0</v>
      </c>
      <c r="F6048">
        <v>0</v>
      </c>
      <c r="G6048">
        <v>55555555</v>
      </c>
      <c r="H6048">
        <v>0</v>
      </c>
      <c r="I6048">
        <v>0</v>
      </c>
      <c r="J6048">
        <v>0</v>
      </c>
      <c r="K6048">
        <v>0</v>
      </c>
      <c r="L6048">
        <v>0</v>
      </c>
      <c r="M6048">
        <v>0</v>
      </c>
    </row>
    <row r="6049" spans="2:13" x14ac:dyDescent="0.2">
      <c r="B6049">
        <v>0</v>
      </c>
      <c r="C6049">
        <v>0</v>
      </c>
      <c r="D6049">
        <v>0</v>
      </c>
      <c r="E6049">
        <v>0</v>
      </c>
      <c r="F6049">
        <v>0</v>
      </c>
      <c r="G6049">
        <v>55555555</v>
      </c>
      <c r="H6049">
        <v>0</v>
      </c>
      <c r="I6049">
        <v>0</v>
      </c>
      <c r="J6049">
        <v>0</v>
      </c>
      <c r="K6049">
        <v>0</v>
      </c>
      <c r="L6049">
        <v>0</v>
      </c>
      <c r="M6049">
        <v>0</v>
      </c>
    </row>
    <row r="6050" spans="2:13" x14ac:dyDescent="0.2">
      <c r="B6050">
        <v>0</v>
      </c>
      <c r="C6050">
        <v>0</v>
      </c>
      <c r="D6050">
        <v>0</v>
      </c>
      <c r="E6050">
        <v>0</v>
      </c>
      <c r="F6050">
        <v>0</v>
      </c>
      <c r="G6050">
        <v>55555555</v>
      </c>
      <c r="H6050">
        <v>0</v>
      </c>
      <c r="I6050">
        <v>0</v>
      </c>
      <c r="J6050">
        <v>0</v>
      </c>
      <c r="K6050">
        <v>0</v>
      </c>
      <c r="L6050">
        <v>0</v>
      </c>
      <c r="M6050">
        <v>0</v>
      </c>
    </row>
    <row r="6051" spans="2:13" x14ac:dyDescent="0.2">
      <c r="B6051">
        <v>0</v>
      </c>
      <c r="C6051">
        <v>0</v>
      </c>
      <c r="D6051">
        <v>0</v>
      </c>
      <c r="E6051">
        <v>0</v>
      </c>
      <c r="F6051">
        <v>0</v>
      </c>
      <c r="G6051">
        <v>55555555</v>
      </c>
      <c r="H6051">
        <v>0</v>
      </c>
      <c r="I6051">
        <v>0</v>
      </c>
      <c r="J6051">
        <v>0</v>
      </c>
      <c r="K6051">
        <v>0</v>
      </c>
      <c r="L6051">
        <v>0</v>
      </c>
      <c r="M6051">
        <v>0</v>
      </c>
    </row>
    <row r="6052" spans="2:13" x14ac:dyDescent="0.2">
      <c r="B6052">
        <v>0</v>
      </c>
      <c r="C6052">
        <v>0</v>
      </c>
      <c r="D6052">
        <v>0</v>
      </c>
      <c r="E6052">
        <v>0</v>
      </c>
      <c r="F6052">
        <v>0</v>
      </c>
      <c r="G6052">
        <v>55555555</v>
      </c>
      <c r="H6052">
        <v>0</v>
      </c>
      <c r="I6052">
        <v>0</v>
      </c>
      <c r="J6052">
        <v>0</v>
      </c>
      <c r="K6052">
        <v>0</v>
      </c>
      <c r="L6052">
        <v>0</v>
      </c>
      <c r="M6052">
        <v>0</v>
      </c>
    </row>
    <row r="6053" spans="2:13" x14ac:dyDescent="0.2">
      <c r="B6053">
        <v>0</v>
      </c>
      <c r="C6053">
        <v>0</v>
      </c>
      <c r="D6053">
        <v>0</v>
      </c>
      <c r="E6053">
        <v>0</v>
      </c>
      <c r="F6053">
        <v>0</v>
      </c>
      <c r="G6053">
        <v>55555555</v>
      </c>
      <c r="H6053">
        <v>0</v>
      </c>
      <c r="I6053">
        <v>0</v>
      </c>
      <c r="J6053">
        <v>0</v>
      </c>
      <c r="K6053">
        <v>0</v>
      </c>
      <c r="L6053">
        <v>0</v>
      </c>
      <c r="M6053">
        <v>0</v>
      </c>
    </row>
    <row r="6054" spans="2:13" x14ac:dyDescent="0.2">
      <c r="B6054">
        <v>0</v>
      </c>
      <c r="C6054">
        <v>0</v>
      </c>
      <c r="D6054">
        <v>0</v>
      </c>
      <c r="E6054">
        <v>0</v>
      </c>
      <c r="F6054">
        <v>0</v>
      </c>
      <c r="G6054">
        <v>55555555</v>
      </c>
      <c r="H6054">
        <v>0</v>
      </c>
      <c r="I6054">
        <v>0</v>
      </c>
      <c r="J6054">
        <v>0</v>
      </c>
      <c r="K6054">
        <v>0</v>
      </c>
      <c r="L6054">
        <v>0</v>
      </c>
      <c r="M6054">
        <v>0</v>
      </c>
    </row>
    <row r="6055" spans="2:13" x14ac:dyDescent="0.2">
      <c r="B6055">
        <v>0</v>
      </c>
      <c r="C6055">
        <v>0</v>
      </c>
      <c r="D6055">
        <v>0</v>
      </c>
      <c r="E6055">
        <v>0</v>
      </c>
      <c r="F6055">
        <v>0</v>
      </c>
      <c r="G6055">
        <v>55555555</v>
      </c>
      <c r="H6055">
        <v>0</v>
      </c>
      <c r="I6055">
        <v>0</v>
      </c>
      <c r="J6055">
        <v>0</v>
      </c>
      <c r="K6055">
        <v>0</v>
      </c>
      <c r="L6055">
        <v>0</v>
      </c>
      <c r="M6055">
        <v>0</v>
      </c>
    </row>
    <row r="6056" spans="2:13" x14ac:dyDescent="0.2">
      <c r="B6056">
        <v>0</v>
      </c>
      <c r="C6056">
        <v>0</v>
      </c>
      <c r="D6056">
        <v>0</v>
      </c>
      <c r="E6056">
        <v>0</v>
      </c>
      <c r="F6056">
        <v>0</v>
      </c>
      <c r="G6056">
        <v>55555555</v>
      </c>
      <c r="H6056">
        <v>0</v>
      </c>
      <c r="I6056">
        <v>0</v>
      </c>
      <c r="J6056">
        <v>0</v>
      </c>
      <c r="K6056">
        <v>0</v>
      </c>
      <c r="L6056">
        <v>0</v>
      </c>
      <c r="M6056">
        <v>0</v>
      </c>
    </row>
    <row r="6057" spans="2:13" x14ac:dyDescent="0.2">
      <c r="B6057">
        <v>0</v>
      </c>
      <c r="C6057">
        <v>0</v>
      </c>
      <c r="D6057">
        <v>0</v>
      </c>
      <c r="E6057">
        <v>0</v>
      </c>
      <c r="F6057">
        <v>0</v>
      </c>
      <c r="G6057">
        <v>55555555</v>
      </c>
      <c r="H6057">
        <v>0</v>
      </c>
      <c r="I6057">
        <v>0</v>
      </c>
      <c r="J6057">
        <v>0</v>
      </c>
      <c r="K6057">
        <v>0</v>
      </c>
      <c r="L6057">
        <v>0</v>
      </c>
      <c r="M6057">
        <v>0</v>
      </c>
    </row>
    <row r="6058" spans="2:13" x14ac:dyDescent="0.2">
      <c r="B6058">
        <v>0</v>
      </c>
      <c r="C6058">
        <v>0</v>
      </c>
      <c r="D6058">
        <v>0</v>
      </c>
      <c r="E6058">
        <v>0</v>
      </c>
      <c r="F6058">
        <v>0</v>
      </c>
      <c r="G6058">
        <v>55555555</v>
      </c>
      <c r="H6058">
        <v>0</v>
      </c>
      <c r="I6058">
        <v>0</v>
      </c>
      <c r="J6058">
        <v>0</v>
      </c>
      <c r="K6058">
        <v>0</v>
      </c>
      <c r="L6058">
        <v>0</v>
      </c>
      <c r="M6058">
        <v>0</v>
      </c>
    </row>
    <row r="6059" spans="2:13" x14ac:dyDescent="0.2">
      <c r="B6059">
        <v>0</v>
      </c>
      <c r="C6059">
        <v>0</v>
      </c>
      <c r="D6059">
        <v>0</v>
      </c>
      <c r="E6059">
        <v>0</v>
      </c>
      <c r="F6059">
        <v>0</v>
      </c>
      <c r="G6059">
        <v>55555555</v>
      </c>
      <c r="H6059">
        <v>0</v>
      </c>
      <c r="I6059">
        <v>0</v>
      </c>
      <c r="J6059">
        <v>0</v>
      </c>
      <c r="K6059">
        <v>0</v>
      </c>
      <c r="L6059">
        <v>0</v>
      </c>
      <c r="M6059">
        <v>0</v>
      </c>
    </row>
    <row r="6060" spans="2:13" x14ac:dyDescent="0.2">
      <c r="B6060">
        <v>0</v>
      </c>
      <c r="C6060">
        <v>0</v>
      </c>
      <c r="D6060">
        <v>0</v>
      </c>
      <c r="E6060">
        <v>0</v>
      </c>
      <c r="F6060">
        <v>0</v>
      </c>
      <c r="G6060">
        <v>55555555</v>
      </c>
      <c r="H6060">
        <v>0</v>
      </c>
      <c r="I6060">
        <v>0</v>
      </c>
      <c r="J6060">
        <v>0</v>
      </c>
      <c r="K6060">
        <v>0</v>
      </c>
      <c r="L6060">
        <v>0</v>
      </c>
      <c r="M6060">
        <v>0</v>
      </c>
    </row>
    <row r="6061" spans="2:13" x14ac:dyDescent="0.2">
      <c r="B6061">
        <v>0</v>
      </c>
      <c r="C6061">
        <v>0</v>
      </c>
      <c r="D6061">
        <v>0</v>
      </c>
      <c r="E6061">
        <v>0</v>
      </c>
      <c r="F6061">
        <v>0</v>
      </c>
      <c r="G6061">
        <v>55555555</v>
      </c>
      <c r="H6061">
        <v>0</v>
      </c>
      <c r="I6061">
        <v>0</v>
      </c>
      <c r="J6061">
        <v>0</v>
      </c>
      <c r="K6061">
        <v>0</v>
      </c>
      <c r="L6061">
        <v>0</v>
      </c>
      <c r="M6061">
        <v>0</v>
      </c>
    </row>
    <row r="6062" spans="2:13" x14ac:dyDescent="0.2">
      <c r="B6062">
        <v>0</v>
      </c>
      <c r="C6062">
        <v>0</v>
      </c>
      <c r="D6062">
        <v>0</v>
      </c>
      <c r="E6062">
        <v>0</v>
      </c>
      <c r="F6062">
        <v>0</v>
      </c>
      <c r="G6062">
        <v>55555555</v>
      </c>
      <c r="H6062">
        <v>0</v>
      </c>
      <c r="I6062">
        <v>0</v>
      </c>
      <c r="J6062">
        <v>0</v>
      </c>
      <c r="K6062">
        <v>0</v>
      </c>
      <c r="L6062">
        <v>0</v>
      </c>
      <c r="M6062">
        <v>0</v>
      </c>
    </row>
    <row r="6063" spans="2:13" x14ac:dyDescent="0.2">
      <c r="B6063">
        <v>0</v>
      </c>
      <c r="C6063">
        <v>0</v>
      </c>
      <c r="D6063">
        <v>0</v>
      </c>
      <c r="E6063">
        <v>0</v>
      </c>
      <c r="F6063">
        <v>0</v>
      </c>
      <c r="G6063">
        <v>55555555</v>
      </c>
      <c r="H6063">
        <v>0</v>
      </c>
      <c r="I6063">
        <v>0</v>
      </c>
      <c r="J6063">
        <v>0</v>
      </c>
      <c r="K6063">
        <v>0</v>
      </c>
      <c r="L6063">
        <v>0</v>
      </c>
      <c r="M6063">
        <v>0</v>
      </c>
    </row>
    <row r="6064" spans="2:13" x14ac:dyDescent="0.2">
      <c r="B6064">
        <v>0</v>
      </c>
      <c r="C6064">
        <v>0</v>
      </c>
      <c r="D6064">
        <v>0</v>
      </c>
      <c r="E6064">
        <v>0</v>
      </c>
      <c r="F6064">
        <v>0</v>
      </c>
      <c r="G6064">
        <v>55555555</v>
      </c>
      <c r="H6064">
        <v>0</v>
      </c>
      <c r="I6064">
        <v>0</v>
      </c>
      <c r="J6064">
        <v>0</v>
      </c>
      <c r="K6064">
        <v>0</v>
      </c>
      <c r="L6064">
        <v>0</v>
      </c>
      <c r="M6064">
        <v>0</v>
      </c>
    </row>
    <row r="6065" spans="2:13" x14ac:dyDescent="0.2">
      <c r="B6065">
        <v>0</v>
      </c>
      <c r="C6065">
        <v>0</v>
      </c>
      <c r="D6065">
        <v>0</v>
      </c>
      <c r="E6065">
        <v>0</v>
      </c>
      <c r="F6065">
        <v>0</v>
      </c>
      <c r="G6065">
        <v>55555555</v>
      </c>
      <c r="H6065">
        <v>0</v>
      </c>
      <c r="I6065">
        <v>0</v>
      </c>
      <c r="J6065">
        <v>0</v>
      </c>
      <c r="K6065">
        <v>0</v>
      </c>
      <c r="L6065">
        <v>0</v>
      </c>
      <c r="M6065">
        <v>0</v>
      </c>
    </row>
    <row r="6066" spans="2:13" x14ac:dyDescent="0.2">
      <c r="B6066">
        <v>0</v>
      </c>
      <c r="C6066">
        <v>0</v>
      </c>
      <c r="D6066">
        <v>0</v>
      </c>
      <c r="E6066">
        <v>0</v>
      </c>
      <c r="F6066">
        <v>0</v>
      </c>
      <c r="G6066">
        <v>55555555</v>
      </c>
      <c r="H6066">
        <v>0</v>
      </c>
      <c r="I6066">
        <v>0</v>
      </c>
      <c r="J6066">
        <v>0</v>
      </c>
      <c r="K6066">
        <v>0</v>
      </c>
      <c r="L6066">
        <v>0</v>
      </c>
      <c r="M6066">
        <v>0</v>
      </c>
    </row>
    <row r="6067" spans="2:13" x14ac:dyDescent="0.2">
      <c r="B6067">
        <v>0</v>
      </c>
      <c r="C6067">
        <v>0</v>
      </c>
      <c r="D6067">
        <v>0</v>
      </c>
      <c r="E6067">
        <v>0</v>
      </c>
      <c r="F6067">
        <v>0</v>
      </c>
      <c r="G6067">
        <v>55555555</v>
      </c>
      <c r="H6067">
        <v>0</v>
      </c>
      <c r="I6067">
        <v>0</v>
      </c>
      <c r="J6067">
        <v>0</v>
      </c>
      <c r="K6067">
        <v>0</v>
      </c>
      <c r="L6067">
        <v>0</v>
      </c>
      <c r="M6067">
        <v>0</v>
      </c>
    </row>
    <row r="6068" spans="2:13" x14ac:dyDescent="0.2">
      <c r="B6068">
        <v>0</v>
      </c>
      <c r="C6068">
        <v>0</v>
      </c>
      <c r="D6068">
        <v>0</v>
      </c>
      <c r="E6068">
        <v>0</v>
      </c>
      <c r="F6068">
        <v>0</v>
      </c>
      <c r="G6068">
        <v>55555555</v>
      </c>
      <c r="H6068">
        <v>0</v>
      </c>
      <c r="I6068">
        <v>0</v>
      </c>
      <c r="J6068">
        <v>0</v>
      </c>
      <c r="K6068">
        <v>0</v>
      </c>
      <c r="L6068">
        <v>0</v>
      </c>
      <c r="M6068">
        <v>0</v>
      </c>
    </row>
    <row r="6069" spans="2:13" x14ac:dyDescent="0.2">
      <c r="B6069">
        <v>0</v>
      </c>
      <c r="C6069">
        <v>0</v>
      </c>
      <c r="D6069">
        <v>0</v>
      </c>
      <c r="E6069">
        <v>0</v>
      </c>
      <c r="F6069">
        <v>0</v>
      </c>
      <c r="G6069">
        <v>55555555</v>
      </c>
      <c r="H6069">
        <v>0</v>
      </c>
      <c r="I6069">
        <v>0</v>
      </c>
      <c r="J6069">
        <v>0</v>
      </c>
      <c r="K6069">
        <v>0</v>
      </c>
      <c r="L6069">
        <v>0</v>
      </c>
      <c r="M6069">
        <v>0</v>
      </c>
    </row>
    <row r="6070" spans="2:13" x14ac:dyDescent="0.2">
      <c r="B6070">
        <v>0</v>
      </c>
      <c r="C6070">
        <v>0</v>
      </c>
      <c r="D6070">
        <v>0</v>
      </c>
      <c r="E6070">
        <v>0</v>
      </c>
      <c r="F6070">
        <v>0</v>
      </c>
      <c r="G6070">
        <v>55555555</v>
      </c>
      <c r="H6070">
        <v>0</v>
      </c>
      <c r="I6070">
        <v>0</v>
      </c>
      <c r="J6070">
        <v>0</v>
      </c>
      <c r="K6070">
        <v>0</v>
      </c>
      <c r="L6070">
        <v>0</v>
      </c>
      <c r="M6070">
        <v>0</v>
      </c>
    </row>
    <row r="6071" spans="2:13" x14ac:dyDescent="0.2">
      <c r="B6071">
        <v>0</v>
      </c>
      <c r="C6071">
        <v>0</v>
      </c>
      <c r="D6071">
        <v>0</v>
      </c>
      <c r="E6071">
        <v>0</v>
      </c>
      <c r="F6071">
        <v>0</v>
      </c>
      <c r="G6071">
        <v>55555555</v>
      </c>
      <c r="H6071">
        <v>0</v>
      </c>
      <c r="I6071">
        <v>0</v>
      </c>
      <c r="J6071">
        <v>0</v>
      </c>
      <c r="K6071">
        <v>0</v>
      </c>
      <c r="L6071">
        <v>0</v>
      </c>
      <c r="M6071">
        <v>0</v>
      </c>
    </row>
    <row r="6072" spans="2:13" x14ac:dyDescent="0.2">
      <c r="B6072">
        <v>0</v>
      </c>
      <c r="C6072">
        <v>0</v>
      </c>
      <c r="D6072">
        <v>0</v>
      </c>
      <c r="E6072">
        <v>0</v>
      </c>
      <c r="F6072">
        <v>0</v>
      </c>
      <c r="G6072">
        <v>55555555</v>
      </c>
      <c r="H6072">
        <v>0</v>
      </c>
      <c r="I6072">
        <v>0</v>
      </c>
      <c r="J6072">
        <v>0</v>
      </c>
      <c r="K6072">
        <v>0</v>
      </c>
      <c r="L6072">
        <v>0</v>
      </c>
      <c r="M6072">
        <v>0</v>
      </c>
    </row>
    <row r="6073" spans="2:13" x14ac:dyDescent="0.2">
      <c r="B6073">
        <v>0</v>
      </c>
      <c r="C6073">
        <v>0</v>
      </c>
      <c r="D6073">
        <v>0</v>
      </c>
      <c r="E6073">
        <v>0</v>
      </c>
      <c r="F6073">
        <v>0</v>
      </c>
      <c r="G6073">
        <v>55555555</v>
      </c>
      <c r="H6073">
        <v>0</v>
      </c>
      <c r="I6073">
        <v>0</v>
      </c>
      <c r="J6073">
        <v>0</v>
      </c>
      <c r="K6073">
        <v>0</v>
      </c>
      <c r="L6073">
        <v>0</v>
      </c>
      <c r="M6073">
        <v>0</v>
      </c>
    </row>
    <row r="6074" spans="2:13" x14ac:dyDescent="0.2">
      <c r="B6074">
        <v>0</v>
      </c>
      <c r="C6074">
        <v>0</v>
      </c>
      <c r="D6074">
        <v>0</v>
      </c>
      <c r="E6074">
        <v>0</v>
      </c>
      <c r="F6074">
        <v>0</v>
      </c>
      <c r="G6074">
        <v>55555555</v>
      </c>
      <c r="H6074">
        <v>0</v>
      </c>
      <c r="I6074">
        <v>0</v>
      </c>
      <c r="J6074">
        <v>0</v>
      </c>
      <c r="K6074">
        <v>0</v>
      </c>
      <c r="L6074">
        <v>0</v>
      </c>
      <c r="M6074">
        <v>0</v>
      </c>
    </row>
    <row r="6075" spans="2:13" x14ac:dyDescent="0.2">
      <c r="B6075">
        <v>0</v>
      </c>
      <c r="C6075">
        <v>0</v>
      </c>
      <c r="D6075">
        <v>0</v>
      </c>
      <c r="E6075">
        <v>0</v>
      </c>
      <c r="F6075">
        <v>0</v>
      </c>
      <c r="G6075">
        <v>55555555</v>
      </c>
      <c r="H6075">
        <v>0</v>
      </c>
      <c r="I6075">
        <v>0</v>
      </c>
      <c r="J6075">
        <v>0</v>
      </c>
      <c r="K6075">
        <v>0</v>
      </c>
      <c r="L6075">
        <v>0</v>
      </c>
      <c r="M6075">
        <v>0</v>
      </c>
    </row>
    <row r="6076" spans="2:13" x14ac:dyDescent="0.2">
      <c r="B6076">
        <v>0</v>
      </c>
      <c r="C6076">
        <v>0</v>
      </c>
      <c r="D6076">
        <v>0</v>
      </c>
      <c r="E6076">
        <v>0</v>
      </c>
      <c r="F6076">
        <v>0</v>
      </c>
      <c r="G6076">
        <v>55555555</v>
      </c>
      <c r="H6076">
        <v>0</v>
      </c>
      <c r="I6076">
        <v>0</v>
      </c>
      <c r="J6076">
        <v>0</v>
      </c>
      <c r="K6076">
        <v>0</v>
      </c>
      <c r="L6076">
        <v>0</v>
      </c>
      <c r="M6076">
        <v>0</v>
      </c>
    </row>
    <row r="6077" spans="2:13" x14ac:dyDescent="0.2">
      <c r="B6077">
        <v>0</v>
      </c>
      <c r="C6077">
        <v>0</v>
      </c>
      <c r="D6077">
        <v>0</v>
      </c>
      <c r="E6077">
        <v>0</v>
      </c>
      <c r="F6077">
        <v>0</v>
      </c>
      <c r="G6077">
        <v>55555555</v>
      </c>
      <c r="H6077">
        <v>0</v>
      </c>
      <c r="I6077">
        <v>0</v>
      </c>
      <c r="J6077">
        <v>0</v>
      </c>
      <c r="K6077">
        <v>0</v>
      </c>
      <c r="L6077">
        <v>0</v>
      </c>
      <c r="M6077">
        <v>0</v>
      </c>
    </row>
    <row r="6078" spans="2:13" x14ac:dyDescent="0.2">
      <c r="B6078">
        <v>0</v>
      </c>
      <c r="C6078">
        <v>0</v>
      </c>
      <c r="D6078">
        <v>0</v>
      </c>
      <c r="E6078">
        <v>0</v>
      </c>
      <c r="F6078">
        <v>0</v>
      </c>
      <c r="G6078">
        <v>55555555</v>
      </c>
      <c r="H6078">
        <v>0</v>
      </c>
      <c r="I6078">
        <v>0</v>
      </c>
      <c r="J6078">
        <v>0</v>
      </c>
      <c r="K6078">
        <v>0</v>
      </c>
      <c r="L6078">
        <v>0</v>
      </c>
      <c r="M6078">
        <v>0</v>
      </c>
    </row>
    <row r="6079" spans="2:13" x14ac:dyDescent="0.2">
      <c r="B6079">
        <v>0</v>
      </c>
      <c r="C6079">
        <v>0</v>
      </c>
      <c r="D6079">
        <v>0</v>
      </c>
      <c r="E6079">
        <v>0</v>
      </c>
      <c r="F6079">
        <v>0</v>
      </c>
      <c r="G6079">
        <v>55555555</v>
      </c>
      <c r="H6079">
        <v>0</v>
      </c>
      <c r="I6079">
        <v>0</v>
      </c>
      <c r="J6079">
        <v>0</v>
      </c>
      <c r="K6079">
        <v>0</v>
      </c>
      <c r="L6079">
        <v>0</v>
      </c>
      <c r="M6079">
        <v>0</v>
      </c>
    </row>
    <row r="6080" spans="2:13" x14ac:dyDescent="0.2">
      <c r="B6080">
        <v>0</v>
      </c>
      <c r="C6080">
        <v>0</v>
      </c>
      <c r="D6080">
        <v>0</v>
      </c>
      <c r="E6080">
        <v>0</v>
      </c>
      <c r="F6080">
        <v>0</v>
      </c>
      <c r="G6080">
        <v>55555555</v>
      </c>
      <c r="H6080">
        <v>0</v>
      </c>
      <c r="I6080">
        <v>0</v>
      </c>
      <c r="J6080">
        <v>0</v>
      </c>
      <c r="K6080">
        <v>0</v>
      </c>
      <c r="L6080">
        <v>0</v>
      </c>
      <c r="M6080">
        <v>0</v>
      </c>
    </row>
    <row r="6081" spans="2:13" x14ac:dyDescent="0.2">
      <c r="B6081">
        <v>0</v>
      </c>
      <c r="C6081">
        <v>0</v>
      </c>
      <c r="D6081">
        <v>0</v>
      </c>
      <c r="E6081">
        <v>0</v>
      </c>
      <c r="F6081">
        <v>0</v>
      </c>
      <c r="G6081">
        <v>55555555</v>
      </c>
      <c r="H6081">
        <v>0</v>
      </c>
      <c r="I6081">
        <v>0</v>
      </c>
      <c r="J6081">
        <v>0</v>
      </c>
      <c r="K6081">
        <v>0</v>
      </c>
      <c r="L6081">
        <v>0</v>
      </c>
      <c r="M6081">
        <v>0</v>
      </c>
    </row>
    <row r="6082" spans="2:13" x14ac:dyDescent="0.2">
      <c r="B6082">
        <v>0</v>
      </c>
      <c r="C6082">
        <v>0</v>
      </c>
      <c r="D6082">
        <v>0</v>
      </c>
      <c r="E6082">
        <v>0</v>
      </c>
      <c r="F6082">
        <v>0</v>
      </c>
      <c r="G6082">
        <v>55555555</v>
      </c>
      <c r="H6082">
        <v>0</v>
      </c>
      <c r="I6082">
        <v>0</v>
      </c>
      <c r="J6082">
        <v>0</v>
      </c>
      <c r="K6082">
        <v>0</v>
      </c>
      <c r="L6082">
        <v>0</v>
      </c>
      <c r="M6082">
        <v>0</v>
      </c>
    </row>
    <row r="6083" spans="2:13" x14ac:dyDescent="0.2">
      <c r="B6083">
        <v>0</v>
      </c>
      <c r="C6083">
        <v>0</v>
      </c>
      <c r="D6083">
        <v>0</v>
      </c>
      <c r="E6083">
        <v>0</v>
      </c>
      <c r="F6083">
        <v>0</v>
      </c>
      <c r="G6083">
        <v>55555555</v>
      </c>
      <c r="H6083">
        <v>0</v>
      </c>
      <c r="I6083">
        <v>0</v>
      </c>
      <c r="J6083">
        <v>0</v>
      </c>
      <c r="K6083">
        <v>0</v>
      </c>
      <c r="L6083">
        <v>0</v>
      </c>
      <c r="M6083">
        <v>0</v>
      </c>
    </row>
    <row r="6084" spans="2:13" x14ac:dyDescent="0.2">
      <c r="B6084">
        <v>0</v>
      </c>
      <c r="C6084">
        <v>0</v>
      </c>
      <c r="D6084">
        <v>0</v>
      </c>
      <c r="E6084">
        <v>0</v>
      </c>
      <c r="F6084">
        <v>0</v>
      </c>
      <c r="G6084">
        <v>55555555</v>
      </c>
      <c r="H6084">
        <v>0</v>
      </c>
      <c r="I6084">
        <v>0</v>
      </c>
      <c r="J6084">
        <v>0</v>
      </c>
      <c r="K6084">
        <v>0</v>
      </c>
      <c r="L6084">
        <v>0</v>
      </c>
      <c r="M6084">
        <v>0</v>
      </c>
    </row>
    <row r="6085" spans="2:13" x14ac:dyDescent="0.2">
      <c r="B6085">
        <v>0</v>
      </c>
      <c r="C6085">
        <v>0</v>
      </c>
      <c r="D6085">
        <v>0</v>
      </c>
      <c r="E6085">
        <v>0</v>
      </c>
      <c r="F6085">
        <v>0</v>
      </c>
      <c r="G6085">
        <v>55555555</v>
      </c>
      <c r="H6085">
        <v>0</v>
      </c>
      <c r="I6085">
        <v>0</v>
      </c>
      <c r="J6085">
        <v>0</v>
      </c>
      <c r="K6085">
        <v>0</v>
      </c>
      <c r="L6085">
        <v>0</v>
      </c>
      <c r="M6085">
        <v>0</v>
      </c>
    </row>
    <row r="6086" spans="2:13" x14ac:dyDescent="0.2">
      <c r="B6086">
        <v>0</v>
      </c>
      <c r="C6086">
        <v>0</v>
      </c>
      <c r="D6086">
        <v>0</v>
      </c>
      <c r="E6086">
        <v>0</v>
      </c>
      <c r="F6086">
        <v>0</v>
      </c>
      <c r="G6086">
        <v>55555555</v>
      </c>
      <c r="H6086">
        <v>0</v>
      </c>
      <c r="I6086">
        <v>0</v>
      </c>
      <c r="J6086">
        <v>0</v>
      </c>
      <c r="K6086">
        <v>0</v>
      </c>
      <c r="L6086">
        <v>0</v>
      </c>
      <c r="M6086">
        <v>0</v>
      </c>
    </row>
    <row r="6087" spans="2:13" x14ac:dyDescent="0.2">
      <c r="B6087">
        <v>0</v>
      </c>
      <c r="C6087">
        <v>0</v>
      </c>
      <c r="D6087">
        <v>0</v>
      </c>
      <c r="E6087">
        <v>0</v>
      </c>
      <c r="F6087">
        <v>0</v>
      </c>
      <c r="G6087">
        <v>55555555</v>
      </c>
      <c r="H6087">
        <v>0</v>
      </c>
      <c r="I6087">
        <v>0</v>
      </c>
      <c r="J6087">
        <v>0</v>
      </c>
      <c r="K6087">
        <v>0</v>
      </c>
      <c r="L6087">
        <v>0</v>
      </c>
      <c r="M6087">
        <v>0</v>
      </c>
    </row>
    <row r="6088" spans="2:13" x14ac:dyDescent="0.2">
      <c r="B6088">
        <v>0</v>
      </c>
      <c r="C6088">
        <v>0</v>
      </c>
      <c r="D6088">
        <v>0</v>
      </c>
      <c r="E6088">
        <v>0</v>
      </c>
      <c r="F6088">
        <v>0</v>
      </c>
      <c r="G6088">
        <v>55555555</v>
      </c>
      <c r="H6088">
        <v>0</v>
      </c>
      <c r="I6088">
        <v>0</v>
      </c>
      <c r="J6088">
        <v>0</v>
      </c>
      <c r="K6088">
        <v>0</v>
      </c>
      <c r="L6088">
        <v>0</v>
      </c>
      <c r="M6088">
        <v>0</v>
      </c>
    </row>
    <row r="6089" spans="2:13" x14ac:dyDescent="0.2">
      <c r="B6089">
        <v>0</v>
      </c>
      <c r="C6089">
        <v>0</v>
      </c>
      <c r="D6089">
        <v>0</v>
      </c>
      <c r="E6089">
        <v>0</v>
      </c>
      <c r="F6089">
        <v>0</v>
      </c>
      <c r="G6089">
        <v>55555555</v>
      </c>
      <c r="H6089">
        <v>0</v>
      </c>
      <c r="I6089">
        <v>0</v>
      </c>
      <c r="J6089">
        <v>0</v>
      </c>
      <c r="K6089">
        <v>0</v>
      </c>
      <c r="L6089">
        <v>0</v>
      </c>
      <c r="M6089">
        <v>0</v>
      </c>
    </row>
    <row r="6090" spans="2:13" x14ac:dyDescent="0.2">
      <c r="B6090">
        <v>0</v>
      </c>
      <c r="C6090">
        <v>0</v>
      </c>
      <c r="D6090">
        <v>0</v>
      </c>
      <c r="E6090">
        <v>0</v>
      </c>
      <c r="F6090">
        <v>0</v>
      </c>
      <c r="G6090">
        <v>55555555</v>
      </c>
      <c r="H6090">
        <v>0</v>
      </c>
      <c r="I6090">
        <v>0</v>
      </c>
      <c r="J6090">
        <v>0</v>
      </c>
      <c r="K6090">
        <v>0</v>
      </c>
      <c r="L6090">
        <v>0</v>
      </c>
      <c r="M6090">
        <v>0</v>
      </c>
    </row>
    <row r="6091" spans="2:13" x14ac:dyDescent="0.2">
      <c r="B6091">
        <v>0</v>
      </c>
      <c r="C6091">
        <v>0</v>
      </c>
      <c r="D6091">
        <v>0</v>
      </c>
      <c r="E6091">
        <v>0</v>
      </c>
      <c r="F6091">
        <v>0</v>
      </c>
      <c r="G6091">
        <v>55555555</v>
      </c>
      <c r="H6091">
        <v>0</v>
      </c>
      <c r="I6091">
        <v>0</v>
      </c>
      <c r="J6091">
        <v>0</v>
      </c>
      <c r="K6091">
        <v>0</v>
      </c>
      <c r="L6091">
        <v>0</v>
      </c>
      <c r="M6091">
        <v>0</v>
      </c>
    </row>
    <row r="6092" spans="2:13" x14ac:dyDescent="0.2">
      <c r="B6092">
        <v>0</v>
      </c>
      <c r="C6092">
        <v>0</v>
      </c>
      <c r="D6092">
        <v>0</v>
      </c>
      <c r="E6092">
        <v>0</v>
      </c>
      <c r="F6092">
        <v>0</v>
      </c>
      <c r="G6092">
        <v>55555555</v>
      </c>
      <c r="H6092">
        <v>0</v>
      </c>
      <c r="I6092">
        <v>0</v>
      </c>
      <c r="J6092">
        <v>0</v>
      </c>
      <c r="K6092">
        <v>0</v>
      </c>
      <c r="L6092">
        <v>0</v>
      </c>
      <c r="M6092">
        <v>0</v>
      </c>
    </row>
    <row r="6093" spans="2:13" x14ac:dyDescent="0.2">
      <c r="B6093">
        <v>0</v>
      </c>
      <c r="C6093">
        <v>0</v>
      </c>
      <c r="D6093">
        <v>0</v>
      </c>
      <c r="E6093">
        <v>0</v>
      </c>
      <c r="F6093">
        <v>0</v>
      </c>
      <c r="G6093">
        <v>55555555</v>
      </c>
      <c r="H6093">
        <v>0</v>
      </c>
      <c r="I6093">
        <v>0</v>
      </c>
      <c r="J6093">
        <v>0</v>
      </c>
      <c r="K6093">
        <v>0</v>
      </c>
      <c r="L6093">
        <v>0</v>
      </c>
      <c r="M6093">
        <v>0</v>
      </c>
    </row>
    <row r="6094" spans="2:13" x14ac:dyDescent="0.2">
      <c r="B6094">
        <v>0</v>
      </c>
      <c r="C6094">
        <v>0</v>
      </c>
      <c r="D6094">
        <v>0</v>
      </c>
      <c r="E6094">
        <v>0</v>
      </c>
      <c r="F6094">
        <v>0</v>
      </c>
      <c r="G6094">
        <v>55555555</v>
      </c>
      <c r="H6094">
        <v>0</v>
      </c>
      <c r="I6094">
        <v>0</v>
      </c>
      <c r="J6094">
        <v>0</v>
      </c>
      <c r="K6094">
        <v>0</v>
      </c>
      <c r="L6094">
        <v>0</v>
      </c>
      <c r="M6094">
        <v>0</v>
      </c>
    </row>
    <row r="6095" spans="2:13" x14ac:dyDescent="0.2">
      <c r="B6095">
        <v>0</v>
      </c>
      <c r="C6095">
        <v>0</v>
      </c>
      <c r="D6095">
        <v>0</v>
      </c>
      <c r="E6095">
        <v>0</v>
      </c>
      <c r="F6095">
        <v>0</v>
      </c>
      <c r="G6095">
        <v>55555555</v>
      </c>
      <c r="H6095">
        <v>0</v>
      </c>
      <c r="I6095">
        <v>0</v>
      </c>
      <c r="J6095">
        <v>0</v>
      </c>
      <c r="K6095">
        <v>0</v>
      </c>
      <c r="L6095">
        <v>0</v>
      </c>
      <c r="M6095">
        <v>0</v>
      </c>
    </row>
    <row r="6096" spans="2:13" x14ac:dyDescent="0.2">
      <c r="B6096">
        <v>0</v>
      </c>
      <c r="C6096">
        <v>0</v>
      </c>
      <c r="D6096">
        <v>0</v>
      </c>
      <c r="E6096">
        <v>0</v>
      </c>
      <c r="F6096">
        <v>0</v>
      </c>
      <c r="G6096">
        <v>55555555</v>
      </c>
      <c r="H6096">
        <v>0</v>
      </c>
      <c r="I6096">
        <v>0</v>
      </c>
      <c r="J6096">
        <v>0</v>
      </c>
      <c r="K6096">
        <v>0</v>
      </c>
      <c r="L6096">
        <v>0</v>
      </c>
      <c r="M6096">
        <v>0</v>
      </c>
    </row>
    <row r="6097" spans="2:13" x14ac:dyDescent="0.2">
      <c r="B6097">
        <v>0</v>
      </c>
      <c r="C6097">
        <v>0</v>
      </c>
      <c r="D6097">
        <v>0</v>
      </c>
      <c r="E6097">
        <v>0</v>
      </c>
      <c r="F6097">
        <v>0</v>
      </c>
      <c r="G6097">
        <v>55555555</v>
      </c>
      <c r="H6097">
        <v>0</v>
      </c>
      <c r="I6097">
        <v>0</v>
      </c>
      <c r="J6097">
        <v>0</v>
      </c>
      <c r="K6097">
        <v>0</v>
      </c>
      <c r="L6097">
        <v>0</v>
      </c>
      <c r="M6097">
        <v>0</v>
      </c>
    </row>
    <row r="6098" spans="2:13" x14ac:dyDescent="0.2">
      <c r="B6098">
        <v>0</v>
      </c>
      <c r="C6098">
        <v>0</v>
      </c>
      <c r="D6098">
        <v>0</v>
      </c>
      <c r="E6098">
        <v>0</v>
      </c>
      <c r="F6098">
        <v>0</v>
      </c>
      <c r="G6098">
        <v>55555555</v>
      </c>
      <c r="H6098">
        <v>0</v>
      </c>
      <c r="I6098">
        <v>0</v>
      </c>
      <c r="J6098">
        <v>0</v>
      </c>
      <c r="K6098">
        <v>0</v>
      </c>
      <c r="L6098">
        <v>0</v>
      </c>
      <c r="M6098">
        <v>0</v>
      </c>
    </row>
    <row r="6099" spans="2:13" x14ac:dyDescent="0.2">
      <c r="B6099">
        <v>0</v>
      </c>
      <c r="C6099">
        <v>0</v>
      </c>
      <c r="D6099">
        <v>0</v>
      </c>
      <c r="E6099">
        <v>0</v>
      </c>
      <c r="F6099">
        <v>0</v>
      </c>
      <c r="G6099">
        <v>55555555</v>
      </c>
      <c r="H6099">
        <v>0</v>
      </c>
      <c r="I6099">
        <v>0</v>
      </c>
      <c r="J6099">
        <v>0</v>
      </c>
      <c r="K6099">
        <v>0</v>
      </c>
      <c r="L6099">
        <v>0</v>
      </c>
      <c r="M6099">
        <v>0</v>
      </c>
    </row>
    <row r="6100" spans="2:13" x14ac:dyDescent="0.2">
      <c r="B6100">
        <v>0</v>
      </c>
      <c r="C6100">
        <v>0</v>
      </c>
      <c r="D6100">
        <v>0</v>
      </c>
      <c r="E6100">
        <v>0</v>
      </c>
      <c r="F6100">
        <v>0</v>
      </c>
      <c r="G6100">
        <v>55555555</v>
      </c>
      <c r="H6100">
        <v>0</v>
      </c>
      <c r="I6100">
        <v>0</v>
      </c>
      <c r="J6100">
        <v>0</v>
      </c>
      <c r="K6100">
        <v>0</v>
      </c>
      <c r="L6100">
        <v>0</v>
      </c>
      <c r="M6100">
        <v>0</v>
      </c>
    </row>
    <row r="6101" spans="2:13" x14ac:dyDescent="0.2">
      <c r="B6101">
        <v>0</v>
      </c>
      <c r="C6101">
        <v>0</v>
      </c>
      <c r="D6101">
        <v>0</v>
      </c>
      <c r="E6101">
        <v>0</v>
      </c>
      <c r="F6101">
        <v>0</v>
      </c>
      <c r="G6101">
        <v>55555555</v>
      </c>
      <c r="H6101">
        <v>0</v>
      </c>
      <c r="I6101">
        <v>0</v>
      </c>
      <c r="J6101">
        <v>0</v>
      </c>
      <c r="K6101">
        <v>0</v>
      </c>
      <c r="L6101">
        <v>0</v>
      </c>
      <c r="M6101">
        <v>0</v>
      </c>
    </row>
    <row r="6102" spans="2:13" x14ac:dyDescent="0.2">
      <c r="B6102">
        <v>0</v>
      </c>
      <c r="C6102">
        <v>0</v>
      </c>
      <c r="D6102">
        <v>0</v>
      </c>
      <c r="E6102">
        <v>0</v>
      </c>
      <c r="F6102">
        <v>0</v>
      </c>
      <c r="G6102">
        <v>55555555</v>
      </c>
      <c r="H6102">
        <v>0</v>
      </c>
      <c r="I6102">
        <v>0</v>
      </c>
      <c r="J6102">
        <v>0</v>
      </c>
      <c r="K6102">
        <v>0</v>
      </c>
      <c r="L6102">
        <v>0</v>
      </c>
      <c r="M6102">
        <v>0</v>
      </c>
    </row>
    <row r="6103" spans="2:13" x14ac:dyDescent="0.2">
      <c r="B6103">
        <v>0</v>
      </c>
      <c r="C6103">
        <v>0</v>
      </c>
      <c r="D6103">
        <v>0</v>
      </c>
      <c r="E6103">
        <v>0</v>
      </c>
      <c r="F6103">
        <v>0</v>
      </c>
      <c r="G6103">
        <v>55555555</v>
      </c>
      <c r="H6103">
        <v>0</v>
      </c>
      <c r="I6103">
        <v>0</v>
      </c>
      <c r="J6103">
        <v>0</v>
      </c>
      <c r="K6103">
        <v>0</v>
      </c>
      <c r="L6103">
        <v>0</v>
      </c>
      <c r="M6103">
        <v>0</v>
      </c>
    </row>
    <row r="6104" spans="2:13" x14ac:dyDescent="0.2">
      <c r="B6104">
        <v>0</v>
      </c>
      <c r="C6104">
        <v>0</v>
      </c>
      <c r="D6104">
        <v>0</v>
      </c>
      <c r="E6104">
        <v>0</v>
      </c>
      <c r="F6104">
        <v>0</v>
      </c>
      <c r="G6104">
        <v>55555555</v>
      </c>
      <c r="H6104">
        <v>0</v>
      </c>
      <c r="I6104">
        <v>0</v>
      </c>
      <c r="J6104">
        <v>0</v>
      </c>
      <c r="K6104">
        <v>0</v>
      </c>
      <c r="L6104">
        <v>0</v>
      </c>
      <c r="M6104">
        <v>0</v>
      </c>
    </row>
    <row r="6105" spans="2:13" x14ac:dyDescent="0.2">
      <c r="B6105">
        <v>0</v>
      </c>
      <c r="C6105">
        <v>0</v>
      </c>
      <c r="D6105">
        <v>0</v>
      </c>
      <c r="E6105">
        <v>0</v>
      </c>
      <c r="F6105">
        <v>0</v>
      </c>
      <c r="G6105">
        <v>55555555</v>
      </c>
      <c r="H6105">
        <v>0</v>
      </c>
      <c r="I6105">
        <v>0</v>
      </c>
      <c r="J6105">
        <v>0</v>
      </c>
      <c r="K6105">
        <v>0</v>
      </c>
      <c r="L6105">
        <v>0</v>
      </c>
      <c r="M6105">
        <v>0</v>
      </c>
    </row>
    <row r="6106" spans="2:13" x14ac:dyDescent="0.2">
      <c r="B6106">
        <v>0</v>
      </c>
      <c r="C6106">
        <v>0</v>
      </c>
      <c r="D6106">
        <v>0</v>
      </c>
      <c r="E6106">
        <v>0</v>
      </c>
      <c r="F6106">
        <v>0</v>
      </c>
      <c r="G6106">
        <v>55555555</v>
      </c>
      <c r="H6106">
        <v>0</v>
      </c>
      <c r="I6106">
        <v>0</v>
      </c>
      <c r="J6106">
        <v>0</v>
      </c>
      <c r="K6106">
        <v>0</v>
      </c>
      <c r="L6106">
        <v>0</v>
      </c>
      <c r="M6106">
        <v>0</v>
      </c>
    </row>
    <row r="6107" spans="2:13" x14ac:dyDescent="0.2">
      <c r="B6107">
        <v>0</v>
      </c>
      <c r="C6107">
        <v>0</v>
      </c>
      <c r="D6107">
        <v>0</v>
      </c>
      <c r="E6107">
        <v>0</v>
      </c>
      <c r="F6107">
        <v>0</v>
      </c>
      <c r="G6107">
        <v>55555555</v>
      </c>
      <c r="H6107">
        <v>0</v>
      </c>
      <c r="I6107">
        <v>0</v>
      </c>
      <c r="J6107">
        <v>0</v>
      </c>
      <c r="K6107">
        <v>0</v>
      </c>
      <c r="L6107">
        <v>0</v>
      </c>
      <c r="M6107">
        <v>0</v>
      </c>
    </row>
    <row r="6108" spans="2:13" x14ac:dyDescent="0.2">
      <c r="B6108">
        <v>0</v>
      </c>
      <c r="C6108">
        <v>0</v>
      </c>
      <c r="D6108">
        <v>0</v>
      </c>
      <c r="E6108">
        <v>0</v>
      </c>
      <c r="F6108">
        <v>0</v>
      </c>
      <c r="G6108">
        <v>55555555</v>
      </c>
      <c r="H6108">
        <v>0</v>
      </c>
      <c r="I6108">
        <v>0</v>
      </c>
      <c r="J6108">
        <v>0</v>
      </c>
      <c r="K6108">
        <v>0</v>
      </c>
      <c r="L6108">
        <v>0</v>
      </c>
      <c r="M6108">
        <v>0</v>
      </c>
    </row>
    <row r="6109" spans="2:13" x14ac:dyDescent="0.2">
      <c r="B6109">
        <v>0</v>
      </c>
      <c r="C6109">
        <v>0</v>
      </c>
      <c r="D6109">
        <v>0</v>
      </c>
      <c r="E6109">
        <v>0</v>
      </c>
      <c r="F6109">
        <v>0</v>
      </c>
      <c r="G6109">
        <v>55555555</v>
      </c>
      <c r="H6109">
        <v>0</v>
      </c>
      <c r="I6109">
        <v>0</v>
      </c>
      <c r="J6109">
        <v>0</v>
      </c>
      <c r="K6109">
        <v>0</v>
      </c>
      <c r="L6109">
        <v>0</v>
      </c>
      <c r="M6109">
        <v>0</v>
      </c>
    </row>
    <row r="6110" spans="2:13" x14ac:dyDescent="0.2">
      <c r="B6110">
        <v>0</v>
      </c>
      <c r="C6110">
        <v>0</v>
      </c>
      <c r="D6110">
        <v>0</v>
      </c>
      <c r="E6110">
        <v>0</v>
      </c>
      <c r="F6110">
        <v>0</v>
      </c>
      <c r="G6110">
        <v>55555555</v>
      </c>
      <c r="H6110">
        <v>0</v>
      </c>
      <c r="I6110">
        <v>0</v>
      </c>
      <c r="J6110">
        <v>0</v>
      </c>
      <c r="K6110">
        <v>0</v>
      </c>
      <c r="L6110">
        <v>0</v>
      </c>
      <c r="M6110">
        <v>0</v>
      </c>
    </row>
    <row r="6111" spans="2:13" x14ac:dyDescent="0.2">
      <c r="B6111">
        <v>0</v>
      </c>
      <c r="C6111">
        <v>0</v>
      </c>
      <c r="D6111">
        <v>0</v>
      </c>
      <c r="E6111">
        <v>0</v>
      </c>
      <c r="F6111">
        <v>0</v>
      </c>
      <c r="G6111">
        <v>55555555</v>
      </c>
      <c r="H6111">
        <v>0</v>
      </c>
      <c r="I6111">
        <v>0</v>
      </c>
      <c r="J6111">
        <v>0</v>
      </c>
      <c r="K6111">
        <v>0</v>
      </c>
      <c r="L6111">
        <v>0</v>
      </c>
      <c r="M6111">
        <v>0</v>
      </c>
    </row>
    <row r="6112" spans="2:13" x14ac:dyDescent="0.2">
      <c r="B6112">
        <v>0</v>
      </c>
      <c r="C6112">
        <v>0</v>
      </c>
      <c r="D6112">
        <v>0</v>
      </c>
      <c r="E6112">
        <v>0</v>
      </c>
      <c r="F6112">
        <v>0</v>
      </c>
      <c r="G6112">
        <v>55555555</v>
      </c>
      <c r="H6112">
        <v>0</v>
      </c>
      <c r="I6112">
        <v>0</v>
      </c>
      <c r="J6112">
        <v>0</v>
      </c>
      <c r="K6112">
        <v>0</v>
      </c>
      <c r="L6112">
        <v>0</v>
      </c>
      <c r="M6112">
        <v>0</v>
      </c>
    </row>
    <row r="6113" spans="2:13" x14ac:dyDescent="0.2">
      <c r="B6113">
        <v>0</v>
      </c>
      <c r="C6113">
        <v>0</v>
      </c>
      <c r="D6113">
        <v>0</v>
      </c>
      <c r="E6113">
        <v>0</v>
      </c>
      <c r="F6113">
        <v>0</v>
      </c>
      <c r="G6113">
        <v>55555555</v>
      </c>
      <c r="H6113">
        <v>0</v>
      </c>
      <c r="I6113">
        <v>0</v>
      </c>
      <c r="J6113">
        <v>0</v>
      </c>
      <c r="K6113">
        <v>0</v>
      </c>
      <c r="L6113">
        <v>0</v>
      </c>
      <c r="M6113">
        <v>0</v>
      </c>
    </row>
    <row r="6114" spans="2:13" x14ac:dyDescent="0.2">
      <c r="B6114">
        <v>0</v>
      </c>
      <c r="C6114">
        <v>0</v>
      </c>
      <c r="D6114">
        <v>0</v>
      </c>
      <c r="E6114">
        <v>0</v>
      </c>
      <c r="F6114">
        <v>0</v>
      </c>
      <c r="G6114">
        <v>55555555</v>
      </c>
      <c r="H6114">
        <v>0</v>
      </c>
      <c r="I6114">
        <v>0</v>
      </c>
      <c r="J6114">
        <v>0</v>
      </c>
      <c r="K6114">
        <v>0</v>
      </c>
      <c r="L6114">
        <v>0</v>
      </c>
      <c r="M6114">
        <v>0</v>
      </c>
    </row>
    <row r="6115" spans="2:13" x14ac:dyDescent="0.2">
      <c r="B6115">
        <v>0</v>
      </c>
      <c r="C6115">
        <v>0</v>
      </c>
      <c r="D6115">
        <v>0</v>
      </c>
      <c r="E6115">
        <v>0</v>
      </c>
      <c r="F6115">
        <v>0</v>
      </c>
      <c r="G6115">
        <v>55555555</v>
      </c>
      <c r="H6115">
        <v>0</v>
      </c>
      <c r="I6115">
        <v>0</v>
      </c>
      <c r="J6115">
        <v>0</v>
      </c>
      <c r="K6115">
        <v>0</v>
      </c>
      <c r="L6115">
        <v>0</v>
      </c>
      <c r="M6115">
        <v>0</v>
      </c>
    </row>
    <row r="6116" spans="2:13" x14ac:dyDescent="0.2">
      <c r="B6116">
        <v>0</v>
      </c>
      <c r="C6116">
        <v>0</v>
      </c>
      <c r="D6116">
        <v>0</v>
      </c>
      <c r="E6116">
        <v>0</v>
      </c>
      <c r="F6116">
        <v>0</v>
      </c>
      <c r="G6116">
        <v>55555555</v>
      </c>
      <c r="H6116">
        <v>0</v>
      </c>
      <c r="I6116">
        <v>0</v>
      </c>
      <c r="J6116">
        <v>0</v>
      </c>
      <c r="K6116">
        <v>0</v>
      </c>
      <c r="L6116">
        <v>0</v>
      </c>
      <c r="M6116">
        <v>0</v>
      </c>
    </row>
    <row r="6117" spans="2:13" x14ac:dyDescent="0.2">
      <c r="B6117">
        <v>0</v>
      </c>
      <c r="C6117">
        <v>0</v>
      </c>
      <c r="D6117">
        <v>0</v>
      </c>
      <c r="E6117">
        <v>0</v>
      </c>
      <c r="F6117">
        <v>0</v>
      </c>
      <c r="G6117">
        <v>55555555</v>
      </c>
      <c r="H6117">
        <v>0</v>
      </c>
      <c r="I6117">
        <v>0</v>
      </c>
      <c r="J6117">
        <v>0</v>
      </c>
      <c r="K6117">
        <v>0</v>
      </c>
      <c r="L6117">
        <v>0</v>
      </c>
      <c r="M6117">
        <v>0</v>
      </c>
    </row>
    <row r="6118" spans="2:13" x14ac:dyDescent="0.2">
      <c r="B6118">
        <v>0</v>
      </c>
      <c r="C6118">
        <v>0</v>
      </c>
      <c r="D6118">
        <v>0</v>
      </c>
      <c r="E6118">
        <v>0</v>
      </c>
      <c r="F6118">
        <v>0</v>
      </c>
      <c r="G6118">
        <v>55555555</v>
      </c>
      <c r="H6118">
        <v>0</v>
      </c>
      <c r="I6118">
        <v>0</v>
      </c>
      <c r="J6118">
        <v>0</v>
      </c>
      <c r="K6118">
        <v>0</v>
      </c>
      <c r="L6118">
        <v>0</v>
      </c>
      <c r="M6118">
        <v>0</v>
      </c>
    </row>
    <row r="6119" spans="2:13" x14ac:dyDescent="0.2">
      <c r="B6119">
        <v>0</v>
      </c>
      <c r="C6119">
        <v>0</v>
      </c>
      <c r="D6119">
        <v>0</v>
      </c>
      <c r="E6119">
        <v>0</v>
      </c>
      <c r="F6119">
        <v>0</v>
      </c>
      <c r="G6119">
        <v>55555555</v>
      </c>
      <c r="H6119">
        <v>0</v>
      </c>
      <c r="I6119">
        <v>0</v>
      </c>
      <c r="J6119">
        <v>0</v>
      </c>
      <c r="K6119">
        <v>0</v>
      </c>
      <c r="L6119">
        <v>0</v>
      </c>
      <c r="M6119">
        <v>0</v>
      </c>
    </row>
    <row r="6120" spans="2:13" x14ac:dyDescent="0.2">
      <c r="B6120">
        <v>0</v>
      </c>
      <c r="C6120">
        <v>0</v>
      </c>
      <c r="D6120">
        <v>0</v>
      </c>
      <c r="E6120">
        <v>0</v>
      </c>
      <c r="F6120">
        <v>0</v>
      </c>
      <c r="G6120">
        <v>55555555</v>
      </c>
      <c r="H6120">
        <v>0</v>
      </c>
      <c r="I6120">
        <v>0</v>
      </c>
      <c r="J6120">
        <v>0</v>
      </c>
      <c r="K6120">
        <v>0</v>
      </c>
      <c r="L6120">
        <v>0</v>
      </c>
      <c r="M6120">
        <v>0</v>
      </c>
    </row>
    <row r="6121" spans="2:13" x14ac:dyDescent="0.2">
      <c r="B6121">
        <v>0</v>
      </c>
      <c r="C6121">
        <v>0</v>
      </c>
      <c r="D6121">
        <v>0</v>
      </c>
      <c r="E6121">
        <v>0</v>
      </c>
      <c r="F6121">
        <v>0</v>
      </c>
      <c r="G6121">
        <v>55555555</v>
      </c>
      <c r="H6121">
        <v>0</v>
      </c>
      <c r="I6121">
        <v>0</v>
      </c>
      <c r="J6121">
        <v>0</v>
      </c>
      <c r="K6121">
        <v>0</v>
      </c>
      <c r="L6121">
        <v>0</v>
      </c>
      <c r="M6121">
        <v>0</v>
      </c>
    </row>
    <row r="6122" spans="2:13" x14ac:dyDescent="0.2">
      <c r="B6122">
        <v>0</v>
      </c>
      <c r="C6122">
        <v>0</v>
      </c>
      <c r="D6122">
        <v>0</v>
      </c>
      <c r="E6122">
        <v>0</v>
      </c>
      <c r="F6122">
        <v>0</v>
      </c>
      <c r="G6122">
        <v>55555555</v>
      </c>
      <c r="H6122">
        <v>0</v>
      </c>
      <c r="I6122">
        <v>0</v>
      </c>
      <c r="J6122">
        <v>0</v>
      </c>
      <c r="K6122">
        <v>0</v>
      </c>
      <c r="L6122">
        <v>0</v>
      </c>
      <c r="M6122">
        <v>0</v>
      </c>
    </row>
    <row r="6123" spans="2:13" x14ac:dyDescent="0.2">
      <c r="B6123">
        <v>0</v>
      </c>
      <c r="C6123">
        <v>0</v>
      </c>
      <c r="D6123">
        <v>0</v>
      </c>
      <c r="E6123">
        <v>0</v>
      </c>
      <c r="F6123">
        <v>0</v>
      </c>
      <c r="G6123">
        <v>55555555</v>
      </c>
      <c r="H6123">
        <v>0</v>
      </c>
      <c r="I6123">
        <v>0</v>
      </c>
      <c r="J6123">
        <v>0</v>
      </c>
      <c r="K6123">
        <v>0</v>
      </c>
      <c r="L6123">
        <v>0</v>
      </c>
      <c r="M6123">
        <v>0</v>
      </c>
    </row>
    <row r="6124" spans="2:13" x14ac:dyDescent="0.2">
      <c r="B6124">
        <v>0</v>
      </c>
      <c r="C6124">
        <v>0</v>
      </c>
      <c r="D6124">
        <v>0</v>
      </c>
      <c r="E6124">
        <v>0</v>
      </c>
      <c r="F6124">
        <v>0</v>
      </c>
      <c r="G6124">
        <v>55555555</v>
      </c>
      <c r="H6124">
        <v>0</v>
      </c>
      <c r="I6124">
        <v>0</v>
      </c>
      <c r="J6124">
        <v>0</v>
      </c>
      <c r="K6124">
        <v>0</v>
      </c>
      <c r="L6124">
        <v>0</v>
      </c>
      <c r="M6124">
        <v>0</v>
      </c>
    </row>
    <row r="6125" spans="2:13" x14ac:dyDescent="0.2">
      <c r="B6125">
        <v>0</v>
      </c>
      <c r="C6125">
        <v>0</v>
      </c>
      <c r="D6125">
        <v>0</v>
      </c>
      <c r="E6125">
        <v>0</v>
      </c>
      <c r="F6125">
        <v>0</v>
      </c>
      <c r="G6125">
        <v>55555555</v>
      </c>
      <c r="H6125">
        <v>0</v>
      </c>
      <c r="I6125">
        <v>0</v>
      </c>
      <c r="J6125">
        <v>0</v>
      </c>
      <c r="K6125">
        <v>0</v>
      </c>
      <c r="L6125">
        <v>0</v>
      </c>
      <c r="M6125">
        <v>0</v>
      </c>
    </row>
    <row r="6126" spans="2:13" x14ac:dyDescent="0.2">
      <c r="B6126">
        <v>0</v>
      </c>
      <c r="C6126">
        <v>0</v>
      </c>
      <c r="D6126">
        <v>0</v>
      </c>
      <c r="E6126">
        <v>0</v>
      </c>
      <c r="F6126">
        <v>0</v>
      </c>
      <c r="G6126">
        <v>55555555</v>
      </c>
      <c r="H6126">
        <v>0</v>
      </c>
      <c r="I6126">
        <v>0</v>
      </c>
      <c r="J6126">
        <v>0</v>
      </c>
      <c r="K6126">
        <v>0</v>
      </c>
      <c r="L6126">
        <v>0</v>
      </c>
      <c r="M6126">
        <v>0</v>
      </c>
    </row>
    <row r="6127" spans="2:13" x14ac:dyDescent="0.2">
      <c r="B6127">
        <v>0</v>
      </c>
      <c r="C6127">
        <v>0</v>
      </c>
      <c r="D6127">
        <v>0</v>
      </c>
      <c r="E6127">
        <v>0</v>
      </c>
      <c r="F6127">
        <v>0</v>
      </c>
      <c r="G6127">
        <v>55555555</v>
      </c>
      <c r="H6127">
        <v>0</v>
      </c>
      <c r="I6127">
        <v>0</v>
      </c>
      <c r="J6127">
        <v>0</v>
      </c>
      <c r="K6127">
        <v>0</v>
      </c>
      <c r="L6127">
        <v>0</v>
      </c>
      <c r="M6127">
        <v>0</v>
      </c>
    </row>
    <row r="6128" spans="2:13" x14ac:dyDescent="0.2">
      <c r="B6128">
        <v>0</v>
      </c>
      <c r="C6128">
        <v>0</v>
      </c>
      <c r="D6128">
        <v>0</v>
      </c>
      <c r="E6128">
        <v>0</v>
      </c>
      <c r="F6128">
        <v>0</v>
      </c>
      <c r="G6128">
        <v>55555555</v>
      </c>
      <c r="H6128">
        <v>0</v>
      </c>
      <c r="I6128">
        <v>0</v>
      </c>
      <c r="J6128">
        <v>0</v>
      </c>
      <c r="K6128">
        <v>0</v>
      </c>
      <c r="L6128">
        <v>0</v>
      </c>
      <c r="M6128">
        <v>0</v>
      </c>
    </row>
    <row r="6129" spans="2:13" x14ac:dyDescent="0.2">
      <c r="B6129">
        <v>0</v>
      </c>
      <c r="C6129">
        <v>0</v>
      </c>
      <c r="D6129">
        <v>0</v>
      </c>
      <c r="E6129">
        <v>0</v>
      </c>
      <c r="F6129">
        <v>0</v>
      </c>
      <c r="G6129">
        <v>55555555</v>
      </c>
      <c r="H6129">
        <v>0</v>
      </c>
      <c r="I6129">
        <v>0</v>
      </c>
      <c r="J6129">
        <v>0</v>
      </c>
      <c r="K6129">
        <v>0</v>
      </c>
      <c r="L6129">
        <v>0</v>
      </c>
      <c r="M6129">
        <v>0</v>
      </c>
    </row>
    <row r="6130" spans="2:13" x14ac:dyDescent="0.2">
      <c r="B6130">
        <v>0</v>
      </c>
      <c r="C6130">
        <v>0</v>
      </c>
      <c r="D6130">
        <v>0</v>
      </c>
      <c r="E6130">
        <v>0</v>
      </c>
      <c r="F6130">
        <v>0</v>
      </c>
      <c r="G6130">
        <v>55555555</v>
      </c>
      <c r="H6130">
        <v>0</v>
      </c>
      <c r="I6130">
        <v>0</v>
      </c>
      <c r="J6130">
        <v>0</v>
      </c>
      <c r="K6130">
        <v>0</v>
      </c>
      <c r="L6130">
        <v>0</v>
      </c>
      <c r="M6130">
        <v>0</v>
      </c>
    </row>
    <row r="6131" spans="2:13" x14ac:dyDescent="0.2">
      <c r="B6131">
        <v>0</v>
      </c>
      <c r="C6131">
        <v>0</v>
      </c>
      <c r="D6131">
        <v>0</v>
      </c>
      <c r="E6131">
        <v>0</v>
      </c>
      <c r="F6131">
        <v>0</v>
      </c>
      <c r="G6131">
        <v>55555555</v>
      </c>
      <c r="H6131">
        <v>0</v>
      </c>
      <c r="I6131">
        <v>0</v>
      </c>
      <c r="J6131">
        <v>0</v>
      </c>
      <c r="K6131">
        <v>0</v>
      </c>
      <c r="L6131">
        <v>0</v>
      </c>
      <c r="M6131">
        <v>0</v>
      </c>
    </row>
    <row r="6132" spans="2:13" x14ac:dyDescent="0.2">
      <c r="B6132">
        <v>0</v>
      </c>
      <c r="C6132">
        <v>0</v>
      </c>
      <c r="D6132">
        <v>0</v>
      </c>
      <c r="E6132">
        <v>0</v>
      </c>
      <c r="F6132">
        <v>0</v>
      </c>
      <c r="G6132">
        <v>55555555</v>
      </c>
      <c r="H6132">
        <v>0</v>
      </c>
      <c r="I6132">
        <v>0</v>
      </c>
      <c r="J6132">
        <v>0</v>
      </c>
      <c r="K6132">
        <v>0</v>
      </c>
      <c r="L6132">
        <v>0</v>
      </c>
      <c r="M6132">
        <v>0</v>
      </c>
    </row>
    <row r="6133" spans="2:13" x14ac:dyDescent="0.2">
      <c r="B6133">
        <v>0</v>
      </c>
      <c r="C6133">
        <v>0</v>
      </c>
      <c r="D6133">
        <v>0</v>
      </c>
      <c r="E6133">
        <v>0</v>
      </c>
      <c r="F6133">
        <v>0</v>
      </c>
      <c r="G6133">
        <v>55555555</v>
      </c>
      <c r="H6133">
        <v>0</v>
      </c>
      <c r="I6133">
        <v>0</v>
      </c>
      <c r="J6133">
        <v>0</v>
      </c>
      <c r="K6133">
        <v>0</v>
      </c>
      <c r="L6133">
        <v>0</v>
      </c>
      <c r="M6133">
        <v>0</v>
      </c>
    </row>
    <row r="6134" spans="2:13" x14ac:dyDescent="0.2">
      <c r="B6134">
        <v>0</v>
      </c>
      <c r="C6134">
        <v>0</v>
      </c>
      <c r="D6134">
        <v>0</v>
      </c>
      <c r="E6134">
        <v>0</v>
      </c>
      <c r="F6134">
        <v>0</v>
      </c>
      <c r="G6134">
        <v>55555555</v>
      </c>
      <c r="H6134">
        <v>0</v>
      </c>
      <c r="I6134">
        <v>0</v>
      </c>
      <c r="J6134">
        <v>0</v>
      </c>
      <c r="K6134">
        <v>0</v>
      </c>
      <c r="L6134">
        <v>0</v>
      </c>
      <c r="M6134">
        <v>0</v>
      </c>
    </row>
    <row r="6135" spans="2:13" x14ac:dyDescent="0.2">
      <c r="B6135">
        <v>0</v>
      </c>
      <c r="C6135">
        <v>0</v>
      </c>
      <c r="D6135">
        <v>0</v>
      </c>
      <c r="E6135">
        <v>0</v>
      </c>
      <c r="F6135">
        <v>0</v>
      </c>
      <c r="G6135">
        <v>55555555</v>
      </c>
      <c r="H6135">
        <v>0</v>
      </c>
      <c r="I6135">
        <v>0</v>
      </c>
      <c r="J6135">
        <v>0</v>
      </c>
      <c r="K6135">
        <v>0</v>
      </c>
      <c r="L6135">
        <v>0</v>
      </c>
      <c r="M6135">
        <v>0</v>
      </c>
    </row>
    <row r="6136" spans="2:13" x14ac:dyDescent="0.2">
      <c r="B6136">
        <v>0</v>
      </c>
      <c r="C6136">
        <v>0</v>
      </c>
      <c r="D6136">
        <v>0</v>
      </c>
      <c r="E6136">
        <v>0</v>
      </c>
      <c r="F6136">
        <v>0</v>
      </c>
      <c r="G6136">
        <v>55555555</v>
      </c>
      <c r="H6136">
        <v>0</v>
      </c>
      <c r="I6136">
        <v>0</v>
      </c>
      <c r="J6136">
        <v>0</v>
      </c>
      <c r="K6136">
        <v>0</v>
      </c>
      <c r="L6136">
        <v>0</v>
      </c>
      <c r="M6136">
        <v>0</v>
      </c>
    </row>
    <row r="6137" spans="2:13" x14ac:dyDescent="0.2">
      <c r="B6137">
        <v>0</v>
      </c>
      <c r="C6137">
        <v>0</v>
      </c>
      <c r="D6137">
        <v>0</v>
      </c>
      <c r="E6137">
        <v>0</v>
      </c>
      <c r="F6137">
        <v>0</v>
      </c>
      <c r="G6137">
        <v>55555555</v>
      </c>
      <c r="H6137">
        <v>0</v>
      </c>
      <c r="I6137">
        <v>0</v>
      </c>
      <c r="J6137">
        <v>0</v>
      </c>
      <c r="K6137">
        <v>0</v>
      </c>
      <c r="L6137">
        <v>0</v>
      </c>
      <c r="M6137">
        <v>0</v>
      </c>
    </row>
    <row r="6138" spans="2:13" x14ac:dyDescent="0.2">
      <c r="B6138">
        <v>0</v>
      </c>
      <c r="C6138">
        <v>0</v>
      </c>
      <c r="D6138">
        <v>0</v>
      </c>
      <c r="E6138">
        <v>0</v>
      </c>
      <c r="F6138">
        <v>0</v>
      </c>
      <c r="G6138">
        <v>55555555</v>
      </c>
      <c r="H6138">
        <v>0</v>
      </c>
      <c r="I6138">
        <v>0</v>
      </c>
      <c r="J6138">
        <v>0</v>
      </c>
      <c r="K6138">
        <v>0</v>
      </c>
      <c r="L6138">
        <v>0</v>
      </c>
      <c r="M6138">
        <v>0</v>
      </c>
    </row>
    <row r="6139" spans="2:13" x14ac:dyDescent="0.2">
      <c r="B6139">
        <v>0</v>
      </c>
      <c r="C6139">
        <v>0</v>
      </c>
      <c r="D6139">
        <v>0</v>
      </c>
      <c r="E6139">
        <v>0</v>
      </c>
      <c r="F6139">
        <v>0</v>
      </c>
      <c r="G6139">
        <v>55555555</v>
      </c>
      <c r="H6139">
        <v>0</v>
      </c>
      <c r="I6139">
        <v>0</v>
      </c>
      <c r="J6139">
        <v>0</v>
      </c>
      <c r="K6139">
        <v>0</v>
      </c>
      <c r="L6139">
        <v>0</v>
      </c>
      <c r="M6139">
        <v>0</v>
      </c>
    </row>
    <row r="6140" spans="2:13" x14ac:dyDescent="0.2">
      <c r="B6140">
        <v>0</v>
      </c>
      <c r="C6140">
        <v>0</v>
      </c>
      <c r="D6140">
        <v>0</v>
      </c>
      <c r="E6140">
        <v>0</v>
      </c>
      <c r="F6140">
        <v>0</v>
      </c>
      <c r="G6140">
        <v>55555555</v>
      </c>
      <c r="H6140">
        <v>0</v>
      </c>
      <c r="I6140">
        <v>0</v>
      </c>
      <c r="J6140">
        <v>0</v>
      </c>
      <c r="K6140">
        <v>0</v>
      </c>
      <c r="L6140">
        <v>0</v>
      </c>
      <c r="M6140">
        <v>0</v>
      </c>
    </row>
    <row r="6141" spans="2:13" x14ac:dyDescent="0.2">
      <c r="B6141">
        <v>0</v>
      </c>
      <c r="C6141">
        <v>0</v>
      </c>
      <c r="D6141">
        <v>0</v>
      </c>
      <c r="E6141">
        <v>0</v>
      </c>
      <c r="F6141">
        <v>0</v>
      </c>
      <c r="G6141">
        <v>55555555</v>
      </c>
      <c r="H6141">
        <v>0</v>
      </c>
      <c r="I6141">
        <v>0</v>
      </c>
      <c r="J6141">
        <v>0</v>
      </c>
      <c r="K6141">
        <v>0</v>
      </c>
      <c r="L6141">
        <v>0</v>
      </c>
      <c r="M6141">
        <v>0</v>
      </c>
    </row>
    <row r="6142" spans="2:13" x14ac:dyDescent="0.2">
      <c r="B6142">
        <v>0</v>
      </c>
      <c r="C6142">
        <v>0</v>
      </c>
      <c r="D6142">
        <v>0</v>
      </c>
      <c r="E6142">
        <v>0</v>
      </c>
      <c r="F6142">
        <v>0</v>
      </c>
      <c r="G6142">
        <v>55555555</v>
      </c>
      <c r="H6142">
        <v>0</v>
      </c>
      <c r="I6142">
        <v>0</v>
      </c>
      <c r="J6142">
        <v>0</v>
      </c>
      <c r="K6142">
        <v>0</v>
      </c>
      <c r="L6142">
        <v>0</v>
      </c>
      <c r="M6142">
        <v>0</v>
      </c>
    </row>
    <row r="6143" spans="2:13" x14ac:dyDescent="0.2">
      <c r="B6143">
        <v>0</v>
      </c>
      <c r="C6143">
        <v>0</v>
      </c>
      <c r="D6143">
        <v>0</v>
      </c>
      <c r="E6143">
        <v>0</v>
      </c>
      <c r="F6143">
        <v>0</v>
      </c>
      <c r="G6143">
        <v>55555555</v>
      </c>
      <c r="H6143">
        <v>0</v>
      </c>
      <c r="I6143">
        <v>0</v>
      </c>
      <c r="J6143">
        <v>0</v>
      </c>
      <c r="K6143">
        <v>0</v>
      </c>
      <c r="L6143">
        <v>0</v>
      </c>
      <c r="M6143">
        <v>0</v>
      </c>
    </row>
    <row r="6144" spans="2:13" x14ac:dyDescent="0.2">
      <c r="B6144">
        <v>0</v>
      </c>
      <c r="C6144">
        <v>0</v>
      </c>
      <c r="D6144">
        <v>0</v>
      </c>
      <c r="E6144">
        <v>0</v>
      </c>
      <c r="F6144">
        <v>0</v>
      </c>
      <c r="G6144">
        <v>55555555</v>
      </c>
      <c r="H6144">
        <v>0</v>
      </c>
      <c r="I6144">
        <v>0</v>
      </c>
      <c r="J6144">
        <v>0</v>
      </c>
      <c r="K6144">
        <v>0</v>
      </c>
      <c r="L6144">
        <v>0</v>
      </c>
      <c r="M6144">
        <v>0</v>
      </c>
    </row>
    <row r="6145" spans="2:13" x14ac:dyDescent="0.2">
      <c r="B6145">
        <v>0</v>
      </c>
      <c r="C6145">
        <v>0</v>
      </c>
      <c r="D6145">
        <v>0</v>
      </c>
      <c r="E6145">
        <v>0</v>
      </c>
      <c r="F6145">
        <v>0</v>
      </c>
      <c r="G6145">
        <v>55555555</v>
      </c>
      <c r="H6145">
        <v>0</v>
      </c>
      <c r="I6145">
        <v>0</v>
      </c>
      <c r="J6145">
        <v>0</v>
      </c>
      <c r="K6145">
        <v>0</v>
      </c>
      <c r="L6145">
        <v>0</v>
      </c>
      <c r="M6145">
        <v>0</v>
      </c>
    </row>
    <row r="6146" spans="2:13" x14ac:dyDescent="0.2">
      <c r="B6146">
        <v>0</v>
      </c>
      <c r="C6146">
        <v>0</v>
      </c>
      <c r="D6146">
        <v>0</v>
      </c>
      <c r="E6146">
        <v>0</v>
      </c>
      <c r="F6146">
        <v>0</v>
      </c>
      <c r="G6146">
        <v>55555555</v>
      </c>
      <c r="H6146">
        <v>0</v>
      </c>
      <c r="I6146">
        <v>0</v>
      </c>
      <c r="J6146">
        <v>0</v>
      </c>
      <c r="K6146">
        <v>0</v>
      </c>
      <c r="L6146">
        <v>0</v>
      </c>
      <c r="M6146">
        <v>0</v>
      </c>
    </row>
    <row r="6147" spans="2:13" x14ac:dyDescent="0.2">
      <c r="B6147">
        <v>0</v>
      </c>
      <c r="C6147">
        <v>0</v>
      </c>
      <c r="D6147">
        <v>0</v>
      </c>
      <c r="E6147">
        <v>0</v>
      </c>
      <c r="F6147">
        <v>0</v>
      </c>
      <c r="G6147">
        <v>55555555</v>
      </c>
      <c r="H6147">
        <v>0</v>
      </c>
      <c r="I6147">
        <v>0</v>
      </c>
      <c r="J6147">
        <v>0</v>
      </c>
      <c r="K6147">
        <v>0</v>
      </c>
      <c r="L6147">
        <v>0</v>
      </c>
      <c r="M6147">
        <v>0</v>
      </c>
    </row>
    <row r="6148" spans="2:13" x14ac:dyDescent="0.2">
      <c r="B6148">
        <v>0</v>
      </c>
      <c r="C6148">
        <v>0</v>
      </c>
      <c r="D6148">
        <v>0</v>
      </c>
      <c r="E6148">
        <v>0</v>
      </c>
      <c r="F6148">
        <v>0</v>
      </c>
      <c r="G6148">
        <v>55555555</v>
      </c>
      <c r="H6148">
        <v>0</v>
      </c>
      <c r="I6148">
        <v>0</v>
      </c>
      <c r="J6148">
        <v>0</v>
      </c>
      <c r="K6148">
        <v>0</v>
      </c>
      <c r="L6148">
        <v>0</v>
      </c>
      <c r="M6148">
        <v>0</v>
      </c>
    </row>
    <row r="6149" spans="2:13" x14ac:dyDescent="0.2">
      <c r="B6149">
        <v>0</v>
      </c>
      <c r="C6149">
        <v>0</v>
      </c>
      <c r="D6149">
        <v>0</v>
      </c>
      <c r="E6149">
        <v>0</v>
      </c>
      <c r="F6149">
        <v>0</v>
      </c>
      <c r="G6149">
        <v>55555555</v>
      </c>
      <c r="H6149">
        <v>0</v>
      </c>
      <c r="I6149">
        <v>0</v>
      </c>
      <c r="J6149">
        <v>0</v>
      </c>
      <c r="K6149">
        <v>0</v>
      </c>
      <c r="L6149">
        <v>0</v>
      </c>
      <c r="M6149">
        <v>0</v>
      </c>
    </row>
    <row r="6150" spans="2:13" x14ac:dyDescent="0.2">
      <c r="B6150">
        <v>0</v>
      </c>
      <c r="C6150">
        <v>0</v>
      </c>
      <c r="D6150">
        <v>0</v>
      </c>
      <c r="E6150">
        <v>0</v>
      </c>
      <c r="F6150">
        <v>0</v>
      </c>
      <c r="G6150">
        <v>55555555</v>
      </c>
      <c r="H6150">
        <v>0</v>
      </c>
      <c r="I6150">
        <v>0</v>
      </c>
      <c r="J6150">
        <v>0</v>
      </c>
      <c r="K6150">
        <v>0</v>
      </c>
      <c r="L6150">
        <v>0</v>
      </c>
      <c r="M6150">
        <v>0</v>
      </c>
    </row>
    <row r="6151" spans="2:13" x14ac:dyDescent="0.2">
      <c r="B6151">
        <v>0</v>
      </c>
      <c r="C6151">
        <v>0</v>
      </c>
      <c r="D6151">
        <v>0</v>
      </c>
      <c r="E6151">
        <v>0</v>
      </c>
      <c r="F6151">
        <v>0</v>
      </c>
      <c r="G6151">
        <v>55555555</v>
      </c>
      <c r="H6151">
        <v>0</v>
      </c>
      <c r="I6151">
        <v>0</v>
      </c>
      <c r="J6151">
        <v>0</v>
      </c>
      <c r="K6151">
        <v>0</v>
      </c>
      <c r="L6151">
        <v>0</v>
      </c>
      <c r="M6151">
        <v>0</v>
      </c>
    </row>
    <row r="6152" spans="2:13" x14ac:dyDescent="0.2">
      <c r="B6152">
        <v>0</v>
      </c>
      <c r="C6152">
        <v>0</v>
      </c>
      <c r="D6152">
        <v>0</v>
      </c>
      <c r="E6152">
        <v>0</v>
      </c>
      <c r="F6152">
        <v>0</v>
      </c>
      <c r="G6152">
        <v>55555555</v>
      </c>
      <c r="H6152">
        <v>0</v>
      </c>
      <c r="I6152">
        <v>0</v>
      </c>
      <c r="J6152">
        <v>0</v>
      </c>
      <c r="K6152">
        <v>0</v>
      </c>
      <c r="L6152">
        <v>0</v>
      </c>
      <c r="M6152">
        <v>0</v>
      </c>
    </row>
    <row r="6153" spans="2:13" x14ac:dyDescent="0.2">
      <c r="B6153">
        <v>0</v>
      </c>
      <c r="C6153">
        <v>0</v>
      </c>
      <c r="D6153">
        <v>0</v>
      </c>
      <c r="E6153">
        <v>0</v>
      </c>
      <c r="F6153">
        <v>0</v>
      </c>
      <c r="G6153">
        <v>55555555</v>
      </c>
      <c r="H6153">
        <v>0</v>
      </c>
      <c r="I6153">
        <v>0</v>
      </c>
      <c r="J6153">
        <v>0</v>
      </c>
      <c r="K6153">
        <v>0</v>
      </c>
      <c r="L6153">
        <v>0</v>
      </c>
      <c r="M6153">
        <v>0</v>
      </c>
    </row>
    <row r="6154" spans="2:13" x14ac:dyDescent="0.2">
      <c r="B6154">
        <v>0</v>
      </c>
      <c r="C6154">
        <v>0</v>
      </c>
      <c r="D6154">
        <v>0</v>
      </c>
      <c r="E6154">
        <v>0</v>
      </c>
      <c r="F6154">
        <v>0</v>
      </c>
      <c r="G6154">
        <v>55555555</v>
      </c>
      <c r="H6154">
        <v>0</v>
      </c>
      <c r="I6154">
        <v>0</v>
      </c>
      <c r="J6154">
        <v>0</v>
      </c>
      <c r="K6154">
        <v>0</v>
      </c>
      <c r="L6154">
        <v>0</v>
      </c>
      <c r="M6154">
        <v>0</v>
      </c>
    </row>
    <row r="6155" spans="2:13" x14ac:dyDescent="0.2">
      <c r="B6155">
        <v>0</v>
      </c>
      <c r="C6155">
        <v>0</v>
      </c>
      <c r="D6155">
        <v>0</v>
      </c>
      <c r="E6155">
        <v>0</v>
      </c>
      <c r="F6155">
        <v>0</v>
      </c>
      <c r="G6155">
        <v>55555555</v>
      </c>
      <c r="H6155">
        <v>0</v>
      </c>
      <c r="I6155">
        <v>0</v>
      </c>
      <c r="J6155">
        <v>0</v>
      </c>
      <c r="K6155">
        <v>0</v>
      </c>
      <c r="L6155">
        <v>0</v>
      </c>
      <c r="M6155">
        <v>0</v>
      </c>
    </row>
    <row r="6156" spans="2:13" x14ac:dyDescent="0.2">
      <c r="B6156">
        <v>0</v>
      </c>
      <c r="C6156">
        <v>0</v>
      </c>
      <c r="D6156">
        <v>0</v>
      </c>
      <c r="E6156">
        <v>0</v>
      </c>
      <c r="F6156">
        <v>0</v>
      </c>
      <c r="G6156">
        <v>55555555</v>
      </c>
      <c r="H6156">
        <v>0</v>
      </c>
      <c r="I6156">
        <v>0</v>
      </c>
      <c r="J6156">
        <v>0</v>
      </c>
      <c r="K6156">
        <v>0</v>
      </c>
      <c r="L6156">
        <v>0</v>
      </c>
      <c r="M6156">
        <v>0</v>
      </c>
    </row>
    <row r="6157" spans="2:13" x14ac:dyDescent="0.2">
      <c r="B6157">
        <v>0</v>
      </c>
      <c r="C6157">
        <v>0</v>
      </c>
      <c r="D6157">
        <v>0</v>
      </c>
      <c r="E6157">
        <v>0</v>
      </c>
      <c r="F6157">
        <v>0</v>
      </c>
      <c r="G6157">
        <v>55555555</v>
      </c>
      <c r="H6157">
        <v>0</v>
      </c>
      <c r="I6157">
        <v>0</v>
      </c>
      <c r="J6157">
        <v>0</v>
      </c>
      <c r="K6157">
        <v>0</v>
      </c>
      <c r="L6157">
        <v>0</v>
      </c>
      <c r="M6157">
        <v>0</v>
      </c>
    </row>
    <row r="6158" spans="2:13" x14ac:dyDescent="0.2">
      <c r="B6158">
        <v>0</v>
      </c>
      <c r="C6158">
        <v>0</v>
      </c>
      <c r="D6158">
        <v>0</v>
      </c>
      <c r="E6158">
        <v>0</v>
      </c>
      <c r="F6158">
        <v>0</v>
      </c>
      <c r="G6158">
        <v>55555555</v>
      </c>
      <c r="H6158">
        <v>0</v>
      </c>
      <c r="I6158">
        <v>0</v>
      </c>
      <c r="J6158">
        <v>0</v>
      </c>
      <c r="K6158">
        <v>0</v>
      </c>
      <c r="L6158">
        <v>0</v>
      </c>
      <c r="M6158">
        <v>0</v>
      </c>
    </row>
    <row r="6159" spans="2:13" x14ac:dyDescent="0.2">
      <c r="B6159">
        <v>0</v>
      </c>
      <c r="C6159">
        <v>0</v>
      </c>
      <c r="D6159">
        <v>0</v>
      </c>
      <c r="E6159">
        <v>0</v>
      </c>
      <c r="F6159">
        <v>0</v>
      </c>
      <c r="G6159">
        <v>55555555</v>
      </c>
      <c r="H6159">
        <v>0</v>
      </c>
      <c r="I6159">
        <v>0</v>
      </c>
      <c r="J6159">
        <v>0</v>
      </c>
      <c r="K6159">
        <v>0</v>
      </c>
      <c r="L6159">
        <v>0</v>
      </c>
      <c r="M6159">
        <v>0</v>
      </c>
    </row>
    <row r="6160" spans="2:13" x14ac:dyDescent="0.2">
      <c r="B6160">
        <v>0</v>
      </c>
      <c r="C6160">
        <v>0</v>
      </c>
      <c r="D6160">
        <v>0</v>
      </c>
      <c r="E6160">
        <v>0</v>
      </c>
      <c r="F6160">
        <v>0</v>
      </c>
      <c r="G6160">
        <v>55555555</v>
      </c>
      <c r="H6160">
        <v>0</v>
      </c>
      <c r="I6160">
        <v>0</v>
      </c>
      <c r="J6160">
        <v>0</v>
      </c>
      <c r="K6160">
        <v>0</v>
      </c>
      <c r="L6160">
        <v>0</v>
      </c>
      <c r="M6160">
        <v>0</v>
      </c>
    </row>
    <row r="6161" spans="2:13" x14ac:dyDescent="0.2">
      <c r="B6161">
        <v>0</v>
      </c>
      <c r="C6161">
        <v>0</v>
      </c>
      <c r="D6161">
        <v>0</v>
      </c>
      <c r="E6161">
        <v>0</v>
      </c>
      <c r="F6161">
        <v>0</v>
      </c>
      <c r="G6161">
        <v>55555555</v>
      </c>
      <c r="H6161">
        <v>0</v>
      </c>
      <c r="I6161">
        <v>0</v>
      </c>
      <c r="J6161">
        <v>0</v>
      </c>
      <c r="K6161">
        <v>0</v>
      </c>
      <c r="L6161">
        <v>0</v>
      </c>
      <c r="M6161">
        <v>0</v>
      </c>
    </row>
    <row r="6162" spans="2:13" x14ac:dyDescent="0.2">
      <c r="B6162">
        <v>0</v>
      </c>
      <c r="C6162">
        <v>0</v>
      </c>
      <c r="D6162">
        <v>0</v>
      </c>
      <c r="E6162">
        <v>0</v>
      </c>
      <c r="F6162">
        <v>0</v>
      </c>
      <c r="G6162">
        <v>55555555</v>
      </c>
      <c r="H6162">
        <v>0</v>
      </c>
      <c r="I6162">
        <v>0</v>
      </c>
      <c r="J6162">
        <v>0</v>
      </c>
      <c r="K6162">
        <v>0</v>
      </c>
      <c r="L6162">
        <v>0</v>
      </c>
      <c r="M6162">
        <v>0</v>
      </c>
    </row>
    <row r="6163" spans="2:13" x14ac:dyDescent="0.2">
      <c r="B6163">
        <v>0</v>
      </c>
      <c r="C6163">
        <v>0</v>
      </c>
      <c r="D6163">
        <v>0</v>
      </c>
      <c r="E6163">
        <v>0</v>
      </c>
      <c r="F6163">
        <v>0</v>
      </c>
      <c r="G6163">
        <v>55555555</v>
      </c>
      <c r="H6163">
        <v>0</v>
      </c>
      <c r="I6163">
        <v>0</v>
      </c>
      <c r="J6163">
        <v>0</v>
      </c>
      <c r="K6163">
        <v>0</v>
      </c>
      <c r="L6163">
        <v>0</v>
      </c>
      <c r="M6163">
        <v>0</v>
      </c>
    </row>
    <row r="6164" spans="2:13" x14ac:dyDescent="0.2">
      <c r="B6164">
        <v>0</v>
      </c>
      <c r="C6164">
        <v>0</v>
      </c>
      <c r="D6164">
        <v>0</v>
      </c>
      <c r="E6164">
        <v>0</v>
      </c>
      <c r="F6164">
        <v>0</v>
      </c>
      <c r="G6164">
        <v>55555555</v>
      </c>
      <c r="H6164">
        <v>0</v>
      </c>
      <c r="I6164">
        <v>0</v>
      </c>
      <c r="J6164">
        <v>0</v>
      </c>
      <c r="K6164">
        <v>0</v>
      </c>
      <c r="L6164">
        <v>0</v>
      </c>
      <c r="M6164">
        <v>0</v>
      </c>
    </row>
    <row r="6165" spans="2:13" x14ac:dyDescent="0.2">
      <c r="B6165">
        <v>0</v>
      </c>
      <c r="C6165">
        <v>0</v>
      </c>
      <c r="D6165">
        <v>0</v>
      </c>
      <c r="E6165">
        <v>0</v>
      </c>
      <c r="F6165">
        <v>0</v>
      </c>
      <c r="G6165">
        <v>55555555</v>
      </c>
      <c r="H6165">
        <v>0</v>
      </c>
      <c r="I6165">
        <v>0</v>
      </c>
      <c r="J6165">
        <v>0</v>
      </c>
      <c r="K6165">
        <v>0</v>
      </c>
      <c r="L6165">
        <v>0</v>
      </c>
      <c r="M6165">
        <v>0</v>
      </c>
    </row>
    <row r="6166" spans="2:13" x14ac:dyDescent="0.2">
      <c r="B6166">
        <v>0</v>
      </c>
      <c r="C6166">
        <v>0</v>
      </c>
      <c r="D6166">
        <v>0</v>
      </c>
      <c r="E6166">
        <v>0</v>
      </c>
      <c r="F6166">
        <v>0</v>
      </c>
      <c r="G6166">
        <v>55555555</v>
      </c>
      <c r="H6166">
        <v>0</v>
      </c>
      <c r="I6166">
        <v>0</v>
      </c>
      <c r="J6166">
        <v>0</v>
      </c>
      <c r="K6166">
        <v>0</v>
      </c>
      <c r="L6166">
        <v>0</v>
      </c>
      <c r="M6166">
        <v>0</v>
      </c>
    </row>
    <row r="6167" spans="2:13" x14ac:dyDescent="0.2">
      <c r="B6167">
        <v>0</v>
      </c>
      <c r="C6167">
        <v>0</v>
      </c>
      <c r="D6167">
        <v>0</v>
      </c>
      <c r="E6167">
        <v>0</v>
      </c>
      <c r="F6167">
        <v>0</v>
      </c>
      <c r="G6167">
        <v>55555555</v>
      </c>
      <c r="H6167">
        <v>0</v>
      </c>
      <c r="I6167">
        <v>0</v>
      </c>
      <c r="J6167">
        <v>0</v>
      </c>
      <c r="K6167">
        <v>0</v>
      </c>
      <c r="L6167">
        <v>0</v>
      </c>
      <c r="M6167">
        <v>0</v>
      </c>
    </row>
    <row r="6168" spans="2:13" x14ac:dyDescent="0.2">
      <c r="B6168">
        <v>0</v>
      </c>
      <c r="C6168">
        <v>0</v>
      </c>
      <c r="D6168">
        <v>0</v>
      </c>
      <c r="E6168">
        <v>0</v>
      </c>
      <c r="F6168">
        <v>0</v>
      </c>
      <c r="G6168">
        <v>55555555</v>
      </c>
      <c r="H6168">
        <v>0</v>
      </c>
      <c r="I6168">
        <v>0</v>
      </c>
      <c r="J6168">
        <v>0</v>
      </c>
      <c r="K6168">
        <v>0</v>
      </c>
      <c r="L6168">
        <v>0</v>
      </c>
      <c r="M6168">
        <v>0</v>
      </c>
    </row>
    <row r="6169" spans="2:13" x14ac:dyDescent="0.2">
      <c r="B6169">
        <v>0</v>
      </c>
      <c r="C6169">
        <v>0</v>
      </c>
      <c r="D6169">
        <v>0</v>
      </c>
      <c r="E6169">
        <v>0</v>
      </c>
      <c r="F6169">
        <v>0</v>
      </c>
      <c r="G6169">
        <v>55555555</v>
      </c>
      <c r="H6169">
        <v>0</v>
      </c>
      <c r="I6169">
        <v>0</v>
      </c>
      <c r="J6169">
        <v>0</v>
      </c>
      <c r="K6169">
        <v>0</v>
      </c>
      <c r="L6169">
        <v>0</v>
      </c>
      <c r="M6169">
        <v>0</v>
      </c>
    </row>
    <row r="6170" spans="2:13" x14ac:dyDescent="0.2">
      <c r="B6170">
        <v>0</v>
      </c>
      <c r="C6170">
        <v>0</v>
      </c>
      <c r="D6170">
        <v>0</v>
      </c>
      <c r="E6170">
        <v>0</v>
      </c>
      <c r="F6170">
        <v>0</v>
      </c>
      <c r="G6170">
        <v>55555555</v>
      </c>
      <c r="H6170">
        <v>0</v>
      </c>
      <c r="I6170">
        <v>0</v>
      </c>
      <c r="J6170">
        <v>0</v>
      </c>
      <c r="K6170">
        <v>0</v>
      </c>
      <c r="L6170">
        <v>0</v>
      </c>
      <c r="M6170">
        <v>0</v>
      </c>
    </row>
    <row r="6171" spans="2:13" x14ac:dyDescent="0.2">
      <c r="B6171">
        <v>0</v>
      </c>
      <c r="C6171">
        <v>0</v>
      </c>
      <c r="D6171">
        <v>0</v>
      </c>
      <c r="E6171">
        <v>0</v>
      </c>
      <c r="F6171">
        <v>0</v>
      </c>
      <c r="G6171">
        <v>55555555</v>
      </c>
      <c r="H6171">
        <v>0</v>
      </c>
      <c r="I6171">
        <v>0</v>
      </c>
      <c r="J6171">
        <v>0</v>
      </c>
      <c r="K6171">
        <v>0</v>
      </c>
      <c r="L6171">
        <v>0</v>
      </c>
      <c r="M6171">
        <v>0</v>
      </c>
    </row>
    <row r="6172" spans="2:13" x14ac:dyDescent="0.2">
      <c r="B6172">
        <v>0</v>
      </c>
      <c r="C6172">
        <v>0</v>
      </c>
      <c r="D6172">
        <v>0</v>
      </c>
      <c r="E6172">
        <v>0</v>
      </c>
      <c r="F6172">
        <v>0</v>
      </c>
      <c r="G6172">
        <v>55555555</v>
      </c>
      <c r="H6172">
        <v>0</v>
      </c>
      <c r="I6172">
        <v>0</v>
      </c>
      <c r="J6172">
        <v>0</v>
      </c>
      <c r="K6172">
        <v>0</v>
      </c>
      <c r="L6172">
        <v>0</v>
      </c>
      <c r="M6172">
        <v>0</v>
      </c>
    </row>
    <row r="6173" spans="2:13" x14ac:dyDescent="0.2">
      <c r="B6173">
        <v>0</v>
      </c>
      <c r="C6173">
        <v>0</v>
      </c>
      <c r="D6173">
        <v>0</v>
      </c>
      <c r="E6173">
        <v>0</v>
      </c>
      <c r="F6173">
        <v>0</v>
      </c>
      <c r="G6173">
        <v>55555555</v>
      </c>
      <c r="H6173">
        <v>0</v>
      </c>
      <c r="I6173">
        <v>0</v>
      </c>
      <c r="J6173">
        <v>0</v>
      </c>
      <c r="K6173">
        <v>0</v>
      </c>
      <c r="L6173">
        <v>0</v>
      </c>
      <c r="M6173">
        <v>0</v>
      </c>
    </row>
    <row r="6174" spans="2:13" x14ac:dyDescent="0.2">
      <c r="B6174">
        <v>0</v>
      </c>
      <c r="C6174">
        <v>0</v>
      </c>
      <c r="D6174">
        <v>0</v>
      </c>
      <c r="E6174">
        <v>0</v>
      </c>
      <c r="F6174">
        <v>0</v>
      </c>
      <c r="G6174">
        <v>55555555</v>
      </c>
      <c r="H6174">
        <v>0</v>
      </c>
      <c r="I6174">
        <v>0</v>
      </c>
      <c r="J6174">
        <v>0</v>
      </c>
      <c r="K6174">
        <v>0</v>
      </c>
      <c r="L6174">
        <v>0</v>
      </c>
      <c r="M6174">
        <v>0</v>
      </c>
    </row>
    <row r="6175" spans="2:13" x14ac:dyDescent="0.2">
      <c r="B6175">
        <v>0</v>
      </c>
      <c r="C6175">
        <v>0</v>
      </c>
      <c r="D6175">
        <v>0</v>
      </c>
      <c r="E6175">
        <v>0</v>
      </c>
      <c r="F6175">
        <v>0</v>
      </c>
      <c r="G6175">
        <v>55555555</v>
      </c>
      <c r="H6175">
        <v>0</v>
      </c>
      <c r="I6175">
        <v>0</v>
      </c>
      <c r="J6175">
        <v>0</v>
      </c>
      <c r="K6175">
        <v>0</v>
      </c>
      <c r="L6175">
        <v>0</v>
      </c>
      <c r="M6175">
        <v>0</v>
      </c>
    </row>
    <row r="6176" spans="2:13" x14ac:dyDescent="0.2">
      <c r="B6176">
        <v>0</v>
      </c>
      <c r="C6176">
        <v>0</v>
      </c>
      <c r="D6176">
        <v>0</v>
      </c>
      <c r="E6176">
        <v>0</v>
      </c>
      <c r="F6176">
        <v>0</v>
      </c>
      <c r="G6176">
        <v>55555555</v>
      </c>
      <c r="H6176">
        <v>0</v>
      </c>
      <c r="I6176">
        <v>0</v>
      </c>
      <c r="J6176">
        <v>0</v>
      </c>
      <c r="K6176">
        <v>0</v>
      </c>
      <c r="L6176">
        <v>0</v>
      </c>
      <c r="M6176">
        <v>0</v>
      </c>
    </row>
    <row r="6177" spans="2:13" x14ac:dyDescent="0.2">
      <c r="B6177">
        <v>0</v>
      </c>
      <c r="C6177">
        <v>0</v>
      </c>
      <c r="D6177">
        <v>0</v>
      </c>
      <c r="E6177">
        <v>0</v>
      </c>
      <c r="F6177">
        <v>0</v>
      </c>
      <c r="G6177">
        <v>55555555</v>
      </c>
      <c r="H6177">
        <v>0</v>
      </c>
      <c r="I6177">
        <v>0</v>
      </c>
      <c r="J6177">
        <v>0</v>
      </c>
      <c r="K6177">
        <v>0</v>
      </c>
      <c r="L6177">
        <v>0</v>
      </c>
      <c r="M6177">
        <v>0</v>
      </c>
    </row>
    <row r="6178" spans="2:13" x14ac:dyDescent="0.2">
      <c r="B6178">
        <v>0</v>
      </c>
      <c r="C6178">
        <v>0</v>
      </c>
      <c r="D6178">
        <v>0</v>
      </c>
      <c r="E6178">
        <v>0</v>
      </c>
      <c r="F6178">
        <v>0</v>
      </c>
      <c r="G6178">
        <v>55555555</v>
      </c>
      <c r="H6178">
        <v>0</v>
      </c>
      <c r="I6178">
        <v>0</v>
      </c>
      <c r="J6178">
        <v>0</v>
      </c>
      <c r="K6178">
        <v>0</v>
      </c>
      <c r="L6178">
        <v>0</v>
      </c>
      <c r="M6178">
        <v>0</v>
      </c>
    </row>
    <row r="6179" spans="2:13" x14ac:dyDescent="0.2">
      <c r="B6179">
        <v>0</v>
      </c>
      <c r="C6179">
        <v>0</v>
      </c>
      <c r="D6179">
        <v>0</v>
      </c>
      <c r="E6179">
        <v>0</v>
      </c>
      <c r="F6179">
        <v>0</v>
      </c>
      <c r="G6179">
        <v>55555555</v>
      </c>
      <c r="H6179">
        <v>0</v>
      </c>
      <c r="I6179">
        <v>0</v>
      </c>
      <c r="J6179">
        <v>0</v>
      </c>
      <c r="K6179">
        <v>0</v>
      </c>
      <c r="L6179">
        <v>0</v>
      </c>
      <c r="M6179">
        <v>0</v>
      </c>
    </row>
    <row r="6180" spans="2:13" x14ac:dyDescent="0.2">
      <c r="B6180">
        <v>0</v>
      </c>
      <c r="C6180">
        <v>0</v>
      </c>
      <c r="D6180">
        <v>0</v>
      </c>
      <c r="E6180">
        <v>0</v>
      </c>
      <c r="F6180">
        <v>0</v>
      </c>
      <c r="G6180">
        <v>55555555</v>
      </c>
      <c r="H6180">
        <v>0</v>
      </c>
      <c r="I6180">
        <v>0</v>
      </c>
      <c r="J6180">
        <v>0</v>
      </c>
      <c r="K6180">
        <v>0</v>
      </c>
      <c r="L6180">
        <v>0</v>
      </c>
      <c r="M6180">
        <v>0</v>
      </c>
    </row>
    <row r="6181" spans="2:13" x14ac:dyDescent="0.2">
      <c r="B6181">
        <v>0</v>
      </c>
      <c r="C6181">
        <v>0</v>
      </c>
      <c r="D6181">
        <v>0</v>
      </c>
      <c r="E6181">
        <v>0</v>
      </c>
      <c r="F6181">
        <v>0</v>
      </c>
      <c r="G6181">
        <v>55555555</v>
      </c>
      <c r="H6181">
        <v>0</v>
      </c>
      <c r="I6181">
        <v>0</v>
      </c>
      <c r="J6181">
        <v>0</v>
      </c>
      <c r="K6181">
        <v>0</v>
      </c>
      <c r="L6181">
        <v>0</v>
      </c>
      <c r="M6181">
        <v>0</v>
      </c>
    </row>
    <row r="6182" spans="2:13" x14ac:dyDescent="0.2">
      <c r="B6182">
        <v>0</v>
      </c>
      <c r="C6182">
        <v>0</v>
      </c>
      <c r="D6182">
        <v>0</v>
      </c>
      <c r="E6182">
        <v>0</v>
      </c>
      <c r="F6182">
        <v>0</v>
      </c>
      <c r="G6182">
        <v>55555555</v>
      </c>
      <c r="H6182">
        <v>0</v>
      </c>
      <c r="I6182">
        <v>0</v>
      </c>
      <c r="J6182">
        <v>0</v>
      </c>
      <c r="K6182">
        <v>0</v>
      </c>
      <c r="L6182">
        <v>0</v>
      </c>
      <c r="M6182">
        <v>0</v>
      </c>
    </row>
    <row r="6183" spans="2:13" x14ac:dyDescent="0.2">
      <c r="B6183">
        <v>0</v>
      </c>
      <c r="C6183">
        <v>0</v>
      </c>
      <c r="D6183">
        <v>0</v>
      </c>
      <c r="E6183">
        <v>0</v>
      </c>
      <c r="F6183">
        <v>0</v>
      </c>
      <c r="G6183">
        <v>55555555</v>
      </c>
      <c r="H6183">
        <v>0</v>
      </c>
      <c r="I6183">
        <v>0</v>
      </c>
      <c r="J6183">
        <v>0</v>
      </c>
      <c r="K6183">
        <v>0</v>
      </c>
      <c r="L6183">
        <v>0</v>
      </c>
      <c r="M6183">
        <v>0</v>
      </c>
    </row>
    <row r="6184" spans="2:13" x14ac:dyDescent="0.2">
      <c r="B6184">
        <v>0</v>
      </c>
      <c r="C6184">
        <v>0</v>
      </c>
      <c r="D6184">
        <v>0</v>
      </c>
      <c r="E6184">
        <v>0</v>
      </c>
      <c r="F6184">
        <v>0</v>
      </c>
      <c r="G6184">
        <v>55555555</v>
      </c>
      <c r="H6184">
        <v>0</v>
      </c>
      <c r="I6184">
        <v>0</v>
      </c>
      <c r="J6184">
        <v>0</v>
      </c>
      <c r="K6184">
        <v>0</v>
      </c>
      <c r="L6184">
        <v>0</v>
      </c>
      <c r="M6184">
        <v>0</v>
      </c>
    </row>
    <row r="6185" spans="2:13" x14ac:dyDescent="0.2">
      <c r="B6185">
        <v>0</v>
      </c>
      <c r="C6185">
        <v>0</v>
      </c>
      <c r="D6185">
        <v>0</v>
      </c>
      <c r="E6185">
        <v>0</v>
      </c>
      <c r="F6185">
        <v>0</v>
      </c>
      <c r="G6185">
        <v>55555555</v>
      </c>
      <c r="H6185">
        <v>0</v>
      </c>
      <c r="I6185">
        <v>0</v>
      </c>
      <c r="J6185">
        <v>0</v>
      </c>
      <c r="K6185">
        <v>0</v>
      </c>
      <c r="L6185">
        <v>0</v>
      </c>
      <c r="M6185">
        <v>0</v>
      </c>
    </row>
    <row r="6186" spans="2:13" x14ac:dyDescent="0.2">
      <c r="B6186">
        <v>0</v>
      </c>
      <c r="C6186">
        <v>0</v>
      </c>
      <c r="D6186">
        <v>0</v>
      </c>
      <c r="E6186">
        <v>0</v>
      </c>
      <c r="F6186">
        <v>0</v>
      </c>
      <c r="G6186">
        <v>55555555</v>
      </c>
      <c r="H6186">
        <v>0</v>
      </c>
      <c r="I6186">
        <v>0</v>
      </c>
      <c r="J6186">
        <v>0</v>
      </c>
      <c r="K6186">
        <v>0</v>
      </c>
      <c r="L6186">
        <v>0</v>
      </c>
      <c r="M6186">
        <v>0</v>
      </c>
    </row>
    <row r="6187" spans="2:13" x14ac:dyDescent="0.2">
      <c r="B6187">
        <v>0</v>
      </c>
      <c r="C6187">
        <v>0</v>
      </c>
      <c r="D6187">
        <v>0</v>
      </c>
      <c r="E6187">
        <v>0</v>
      </c>
      <c r="F6187">
        <v>0</v>
      </c>
      <c r="G6187">
        <v>55555555</v>
      </c>
      <c r="H6187">
        <v>0</v>
      </c>
      <c r="I6187">
        <v>0</v>
      </c>
      <c r="J6187">
        <v>0</v>
      </c>
      <c r="K6187">
        <v>0</v>
      </c>
      <c r="L6187">
        <v>0</v>
      </c>
      <c r="M6187">
        <v>0</v>
      </c>
    </row>
    <row r="6188" spans="2:13" x14ac:dyDescent="0.2">
      <c r="B6188">
        <v>0</v>
      </c>
      <c r="C6188">
        <v>0</v>
      </c>
      <c r="D6188">
        <v>0</v>
      </c>
      <c r="E6188">
        <v>0</v>
      </c>
      <c r="F6188">
        <v>0</v>
      </c>
      <c r="G6188">
        <v>55555555</v>
      </c>
      <c r="H6188">
        <v>0</v>
      </c>
      <c r="I6188">
        <v>0</v>
      </c>
      <c r="J6188">
        <v>0</v>
      </c>
      <c r="K6188">
        <v>0</v>
      </c>
      <c r="L6188">
        <v>0</v>
      </c>
      <c r="M6188">
        <v>0</v>
      </c>
    </row>
    <row r="6189" spans="2:13" x14ac:dyDescent="0.2">
      <c r="B6189">
        <v>0</v>
      </c>
      <c r="C6189">
        <v>0</v>
      </c>
      <c r="D6189">
        <v>0</v>
      </c>
      <c r="E6189">
        <v>0</v>
      </c>
      <c r="F6189">
        <v>0</v>
      </c>
      <c r="G6189">
        <v>55555555</v>
      </c>
      <c r="H6189">
        <v>0</v>
      </c>
      <c r="I6189">
        <v>0</v>
      </c>
      <c r="J6189">
        <v>0</v>
      </c>
      <c r="K6189">
        <v>0</v>
      </c>
      <c r="L6189">
        <v>0</v>
      </c>
      <c r="M6189">
        <v>0</v>
      </c>
    </row>
    <row r="6190" spans="2:13" x14ac:dyDescent="0.2">
      <c r="B6190">
        <v>0</v>
      </c>
      <c r="C6190">
        <v>0</v>
      </c>
      <c r="D6190">
        <v>0</v>
      </c>
      <c r="E6190">
        <v>0</v>
      </c>
      <c r="F6190">
        <v>0</v>
      </c>
      <c r="G6190">
        <v>55555555</v>
      </c>
      <c r="H6190">
        <v>0</v>
      </c>
      <c r="I6190">
        <v>0</v>
      </c>
      <c r="J6190">
        <v>0</v>
      </c>
      <c r="K6190">
        <v>0</v>
      </c>
      <c r="L6190">
        <v>0</v>
      </c>
      <c r="M6190">
        <v>0</v>
      </c>
    </row>
    <row r="6191" spans="2:13" x14ac:dyDescent="0.2">
      <c r="B6191">
        <v>0</v>
      </c>
      <c r="C6191">
        <v>0</v>
      </c>
      <c r="D6191">
        <v>0</v>
      </c>
      <c r="E6191">
        <v>0</v>
      </c>
      <c r="F6191">
        <v>0</v>
      </c>
      <c r="G6191">
        <v>55555555</v>
      </c>
      <c r="H6191">
        <v>0</v>
      </c>
      <c r="I6191">
        <v>0</v>
      </c>
      <c r="J6191">
        <v>0</v>
      </c>
      <c r="K6191">
        <v>0</v>
      </c>
      <c r="L6191">
        <v>0</v>
      </c>
      <c r="M6191">
        <v>0</v>
      </c>
    </row>
    <row r="6192" spans="2:13" x14ac:dyDescent="0.2">
      <c r="B6192">
        <v>0</v>
      </c>
      <c r="C6192">
        <v>0</v>
      </c>
      <c r="D6192">
        <v>0</v>
      </c>
      <c r="E6192">
        <v>0</v>
      </c>
      <c r="F6192">
        <v>0</v>
      </c>
      <c r="G6192">
        <v>55555555</v>
      </c>
      <c r="H6192">
        <v>0</v>
      </c>
      <c r="I6192">
        <v>0</v>
      </c>
      <c r="J6192">
        <v>0</v>
      </c>
      <c r="K6192">
        <v>0</v>
      </c>
      <c r="L6192">
        <v>0</v>
      </c>
      <c r="M6192">
        <v>0</v>
      </c>
    </row>
    <row r="6193" spans="2:13" x14ac:dyDescent="0.2">
      <c r="B6193">
        <v>0</v>
      </c>
      <c r="C6193">
        <v>0</v>
      </c>
      <c r="D6193">
        <v>0</v>
      </c>
      <c r="E6193">
        <v>0</v>
      </c>
      <c r="F6193">
        <v>0</v>
      </c>
      <c r="G6193">
        <v>55555555</v>
      </c>
      <c r="H6193">
        <v>0</v>
      </c>
      <c r="I6193">
        <v>0</v>
      </c>
      <c r="J6193">
        <v>0</v>
      </c>
      <c r="K6193">
        <v>0</v>
      </c>
      <c r="L6193">
        <v>0</v>
      </c>
      <c r="M6193">
        <v>0</v>
      </c>
    </row>
    <row r="6194" spans="2:13" x14ac:dyDescent="0.2">
      <c r="B6194">
        <v>0</v>
      </c>
      <c r="C6194">
        <v>0</v>
      </c>
      <c r="D6194">
        <v>0</v>
      </c>
      <c r="E6194">
        <v>0</v>
      </c>
      <c r="F6194">
        <v>0</v>
      </c>
      <c r="G6194">
        <v>55555555</v>
      </c>
      <c r="H6194">
        <v>0</v>
      </c>
      <c r="I6194">
        <v>0</v>
      </c>
      <c r="J6194">
        <v>0</v>
      </c>
      <c r="K6194">
        <v>0</v>
      </c>
      <c r="L6194">
        <v>0</v>
      </c>
      <c r="M6194">
        <v>0</v>
      </c>
    </row>
    <row r="6195" spans="2:13" x14ac:dyDescent="0.2">
      <c r="B6195">
        <v>0</v>
      </c>
      <c r="C6195">
        <v>0</v>
      </c>
      <c r="D6195">
        <v>0</v>
      </c>
      <c r="E6195">
        <v>0</v>
      </c>
      <c r="F6195">
        <v>0</v>
      </c>
      <c r="G6195">
        <v>55555555</v>
      </c>
      <c r="H6195">
        <v>0</v>
      </c>
      <c r="I6195">
        <v>0</v>
      </c>
      <c r="J6195">
        <v>0</v>
      </c>
      <c r="K6195">
        <v>0</v>
      </c>
      <c r="L6195">
        <v>0</v>
      </c>
      <c r="M6195">
        <v>0</v>
      </c>
    </row>
    <row r="6196" spans="2:13" x14ac:dyDescent="0.2">
      <c r="B6196">
        <v>0</v>
      </c>
      <c r="C6196">
        <v>0</v>
      </c>
      <c r="D6196">
        <v>0</v>
      </c>
      <c r="E6196">
        <v>0</v>
      </c>
      <c r="F6196">
        <v>0</v>
      </c>
      <c r="G6196">
        <v>55555555</v>
      </c>
      <c r="H6196">
        <v>0</v>
      </c>
      <c r="I6196">
        <v>0</v>
      </c>
      <c r="J6196">
        <v>0</v>
      </c>
      <c r="K6196">
        <v>0</v>
      </c>
      <c r="L6196">
        <v>0</v>
      </c>
      <c r="M6196">
        <v>0</v>
      </c>
    </row>
    <row r="6197" spans="2:13" x14ac:dyDescent="0.2">
      <c r="B6197">
        <v>0</v>
      </c>
      <c r="C6197">
        <v>0</v>
      </c>
      <c r="D6197">
        <v>0</v>
      </c>
      <c r="E6197">
        <v>0</v>
      </c>
      <c r="F6197">
        <v>0</v>
      </c>
      <c r="G6197">
        <v>55555555</v>
      </c>
      <c r="H6197">
        <v>0</v>
      </c>
      <c r="I6197">
        <v>0</v>
      </c>
      <c r="J6197">
        <v>0</v>
      </c>
      <c r="K6197">
        <v>0</v>
      </c>
      <c r="L6197">
        <v>0</v>
      </c>
      <c r="M6197">
        <v>0</v>
      </c>
    </row>
    <row r="6198" spans="2:13" x14ac:dyDescent="0.2">
      <c r="B6198">
        <v>0</v>
      </c>
      <c r="C6198">
        <v>0</v>
      </c>
      <c r="D6198">
        <v>0</v>
      </c>
      <c r="E6198">
        <v>0</v>
      </c>
      <c r="F6198">
        <v>0</v>
      </c>
      <c r="G6198">
        <v>55555555</v>
      </c>
      <c r="H6198">
        <v>0</v>
      </c>
      <c r="I6198">
        <v>0</v>
      </c>
      <c r="J6198">
        <v>0</v>
      </c>
      <c r="K6198">
        <v>0</v>
      </c>
      <c r="L6198">
        <v>0</v>
      </c>
      <c r="M6198">
        <v>0</v>
      </c>
    </row>
    <row r="6199" spans="2:13" x14ac:dyDescent="0.2">
      <c r="B6199">
        <v>0</v>
      </c>
      <c r="C6199">
        <v>0</v>
      </c>
      <c r="D6199">
        <v>0</v>
      </c>
      <c r="E6199">
        <v>0</v>
      </c>
      <c r="F6199">
        <v>0</v>
      </c>
      <c r="G6199">
        <v>55555555</v>
      </c>
      <c r="H6199">
        <v>0</v>
      </c>
      <c r="I6199">
        <v>0</v>
      </c>
      <c r="J6199">
        <v>0</v>
      </c>
      <c r="K6199">
        <v>0</v>
      </c>
      <c r="L6199">
        <v>0</v>
      </c>
      <c r="M6199">
        <v>0</v>
      </c>
    </row>
    <row r="6200" spans="2:13" x14ac:dyDescent="0.2">
      <c r="B6200">
        <v>0</v>
      </c>
      <c r="C6200">
        <v>0</v>
      </c>
      <c r="D6200">
        <v>0</v>
      </c>
      <c r="E6200">
        <v>0</v>
      </c>
      <c r="F6200">
        <v>0</v>
      </c>
      <c r="G6200">
        <v>55555555</v>
      </c>
      <c r="H6200">
        <v>0</v>
      </c>
      <c r="I6200">
        <v>0</v>
      </c>
      <c r="J6200">
        <v>0</v>
      </c>
      <c r="K6200">
        <v>0</v>
      </c>
      <c r="L6200">
        <v>0</v>
      </c>
      <c r="M6200">
        <v>0</v>
      </c>
    </row>
    <row r="6201" spans="2:13" x14ac:dyDescent="0.2">
      <c r="B6201">
        <v>0</v>
      </c>
      <c r="C6201">
        <v>0</v>
      </c>
      <c r="D6201">
        <v>0</v>
      </c>
      <c r="E6201">
        <v>0</v>
      </c>
      <c r="F6201">
        <v>0</v>
      </c>
      <c r="G6201">
        <v>55555555</v>
      </c>
      <c r="H6201">
        <v>0</v>
      </c>
      <c r="I6201">
        <v>0</v>
      </c>
      <c r="J6201">
        <v>0</v>
      </c>
      <c r="K6201">
        <v>0</v>
      </c>
      <c r="L6201">
        <v>0</v>
      </c>
      <c r="M6201">
        <v>0</v>
      </c>
    </row>
    <row r="6202" spans="2:13" x14ac:dyDescent="0.2">
      <c r="B6202">
        <v>0</v>
      </c>
      <c r="C6202">
        <v>0</v>
      </c>
      <c r="D6202">
        <v>0</v>
      </c>
      <c r="E6202">
        <v>0</v>
      </c>
      <c r="F6202">
        <v>0</v>
      </c>
      <c r="G6202">
        <v>55555555</v>
      </c>
      <c r="H6202">
        <v>0</v>
      </c>
      <c r="I6202">
        <v>0</v>
      </c>
      <c r="J6202">
        <v>0</v>
      </c>
      <c r="K6202">
        <v>0</v>
      </c>
      <c r="L6202">
        <v>0</v>
      </c>
      <c r="M6202">
        <v>0</v>
      </c>
    </row>
    <row r="6203" spans="2:13" x14ac:dyDescent="0.2">
      <c r="B6203">
        <v>0</v>
      </c>
      <c r="C6203">
        <v>0</v>
      </c>
      <c r="D6203">
        <v>0</v>
      </c>
      <c r="E6203">
        <v>0</v>
      </c>
      <c r="F6203">
        <v>0</v>
      </c>
      <c r="G6203">
        <v>55555555</v>
      </c>
      <c r="H6203">
        <v>0</v>
      </c>
      <c r="I6203">
        <v>0</v>
      </c>
      <c r="J6203">
        <v>0</v>
      </c>
      <c r="K6203">
        <v>0</v>
      </c>
      <c r="L6203">
        <v>0</v>
      </c>
      <c r="M6203">
        <v>0</v>
      </c>
    </row>
    <row r="6204" spans="2:13" x14ac:dyDescent="0.2">
      <c r="B6204">
        <v>0</v>
      </c>
      <c r="C6204">
        <v>0</v>
      </c>
      <c r="D6204">
        <v>0</v>
      </c>
      <c r="E6204">
        <v>0</v>
      </c>
      <c r="F6204">
        <v>0</v>
      </c>
      <c r="G6204">
        <v>55555555</v>
      </c>
      <c r="H6204">
        <v>0</v>
      </c>
      <c r="I6204">
        <v>0</v>
      </c>
      <c r="J6204">
        <v>0</v>
      </c>
      <c r="K6204">
        <v>0</v>
      </c>
      <c r="L6204">
        <v>0</v>
      </c>
      <c r="M6204">
        <v>0</v>
      </c>
    </row>
    <row r="6205" spans="2:13" x14ac:dyDescent="0.2">
      <c r="B6205">
        <v>0</v>
      </c>
      <c r="C6205">
        <v>0</v>
      </c>
      <c r="D6205">
        <v>0</v>
      </c>
      <c r="E6205">
        <v>0</v>
      </c>
      <c r="F6205">
        <v>0</v>
      </c>
      <c r="G6205">
        <v>55555555</v>
      </c>
      <c r="H6205">
        <v>0</v>
      </c>
      <c r="I6205">
        <v>0</v>
      </c>
      <c r="J6205">
        <v>0</v>
      </c>
      <c r="K6205">
        <v>0</v>
      </c>
      <c r="L6205">
        <v>0</v>
      </c>
      <c r="M6205">
        <v>0</v>
      </c>
    </row>
    <row r="6206" spans="2:13" x14ac:dyDescent="0.2">
      <c r="B6206">
        <v>0</v>
      </c>
      <c r="C6206">
        <v>0</v>
      </c>
      <c r="D6206">
        <v>0</v>
      </c>
      <c r="E6206">
        <v>0</v>
      </c>
      <c r="F6206">
        <v>0</v>
      </c>
      <c r="G6206">
        <v>55555555</v>
      </c>
      <c r="H6206">
        <v>0</v>
      </c>
      <c r="I6206">
        <v>0</v>
      </c>
      <c r="J6206">
        <v>0</v>
      </c>
      <c r="K6206">
        <v>0</v>
      </c>
      <c r="L6206">
        <v>0</v>
      </c>
      <c r="M6206">
        <v>0</v>
      </c>
    </row>
    <row r="6207" spans="2:13" x14ac:dyDescent="0.2">
      <c r="B6207">
        <v>0</v>
      </c>
      <c r="C6207">
        <v>0</v>
      </c>
      <c r="D6207">
        <v>0</v>
      </c>
      <c r="E6207">
        <v>0</v>
      </c>
      <c r="F6207">
        <v>0</v>
      </c>
      <c r="G6207">
        <v>55555555</v>
      </c>
      <c r="H6207">
        <v>0</v>
      </c>
      <c r="I6207">
        <v>0</v>
      </c>
      <c r="J6207">
        <v>0</v>
      </c>
      <c r="K6207">
        <v>0</v>
      </c>
      <c r="L6207">
        <v>0</v>
      </c>
      <c r="M6207">
        <v>0</v>
      </c>
    </row>
    <row r="6208" spans="2:13" x14ac:dyDescent="0.2">
      <c r="B6208">
        <v>0</v>
      </c>
      <c r="C6208">
        <v>0</v>
      </c>
      <c r="D6208">
        <v>0</v>
      </c>
      <c r="E6208">
        <v>0</v>
      </c>
      <c r="F6208">
        <v>0</v>
      </c>
      <c r="G6208">
        <v>55555555</v>
      </c>
      <c r="H6208">
        <v>0</v>
      </c>
      <c r="I6208">
        <v>0</v>
      </c>
      <c r="J6208">
        <v>0</v>
      </c>
      <c r="K6208">
        <v>0</v>
      </c>
      <c r="L6208">
        <v>0</v>
      </c>
      <c r="M6208">
        <v>0</v>
      </c>
    </row>
    <row r="6209" spans="2:13" x14ac:dyDescent="0.2">
      <c r="B6209">
        <v>0</v>
      </c>
      <c r="C6209">
        <v>0</v>
      </c>
      <c r="D6209">
        <v>0</v>
      </c>
      <c r="E6209">
        <v>0</v>
      </c>
      <c r="F6209">
        <v>0</v>
      </c>
      <c r="G6209">
        <v>55555555</v>
      </c>
      <c r="H6209">
        <v>0</v>
      </c>
      <c r="I6209">
        <v>0</v>
      </c>
      <c r="J6209">
        <v>0</v>
      </c>
      <c r="K6209">
        <v>0</v>
      </c>
      <c r="L6209">
        <v>0</v>
      </c>
      <c r="M6209">
        <v>0</v>
      </c>
    </row>
    <row r="6210" spans="2:13" x14ac:dyDescent="0.2">
      <c r="B6210">
        <v>0</v>
      </c>
      <c r="C6210">
        <v>0</v>
      </c>
      <c r="D6210">
        <v>0</v>
      </c>
      <c r="E6210">
        <v>0</v>
      </c>
      <c r="F6210">
        <v>0</v>
      </c>
      <c r="G6210">
        <v>55555555</v>
      </c>
      <c r="H6210">
        <v>0</v>
      </c>
      <c r="I6210">
        <v>0</v>
      </c>
      <c r="J6210">
        <v>0</v>
      </c>
      <c r="K6210">
        <v>0</v>
      </c>
      <c r="L6210">
        <v>0</v>
      </c>
      <c r="M6210">
        <v>0</v>
      </c>
    </row>
    <row r="6211" spans="2:13" x14ac:dyDescent="0.2">
      <c r="B6211">
        <v>0</v>
      </c>
      <c r="C6211">
        <v>0</v>
      </c>
      <c r="D6211">
        <v>0</v>
      </c>
      <c r="E6211">
        <v>0</v>
      </c>
      <c r="F6211">
        <v>0</v>
      </c>
      <c r="G6211">
        <v>55555555</v>
      </c>
      <c r="H6211">
        <v>0</v>
      </c>
      <c r="I6211">
        <v>0</v>
      </c>
      <c r="J6211">
        <v>0</v>
      </c>
      <c r="K6211">
        <v>0</v>
      </c>
      <c r="L6211">
        <v>0</v>
      </c>
      <c r="M6211">
        <v>0</v>
      </c>
    </row>
    <row r="6212" spans="2:13" x14ac:dyDescent="0.2">
      <c r="B6212">
        <v>0</v>
      </c>
      <c r="C6212">
        <v>0</v>
      </c>
      <c r="D6212">
        <v>0</v>
      </c>
      <c r="E6212">
        <v>0</v>
      </c>
      <c r="F6212">
        <v>0</v>
      </c>
      <c r="G6212">
        <v>55555555</v>
      </c>
      <c r="H6212">
        <v>0</v>
      </c>
      <c r="I6212">
        <v>0</v>
      </c>
      <c r="J6212">
        <v>0</v>
      </c>
      <c r="K6212">
        <v>0</v>
      </c>
      <c r="L6212">
        <v>0</v>
      </c>
      <c r="M6212">
        <v>0</v>
      </c>
    </row>
    <row r="6213" spans="2:13" x14ac:dyDescent="0.2">
      <c r="B6213">
        <v>0</v>
      </c>
      <c r="C6213">
        <v>0</v>
      </c>
      <c r="D6213">
        <v>0</v>
      </c>
      <c r="E6213">
        <v>0</v>
      </c>
      <c r="F6213">
        <v>0</v>
      </c>
      <c r="G6213">
        <v>55555555</v>
      </c>
      <c r="H6213">
        <v>0</v>
      </c>
      <c r="I6213">
        <v>0</v>
      </c>
      <c r="J6213">
        <v>0</v>
      </c>
      <c r="K6213">
        <v>0</v>
      </c>
      <c r="L6213">
        <v>0</v>
      </c>
      <c r="M6213">
        <v>0</v>
      </c>
    </row>
    <row r="6214" spans="2:13" x14ac:dyDescent="0.2">
      <c r="B6214">
        <v>0</v>
      </c>
      <c r="C6214">
        <v>0</v>
      </c>
      <c r="D6214">
        <v>0</v>
      </c>
      <c r="E6214">
        <v>0</v>
      </c>
      <c r="F6214">
        <v>0</v>
      </c>
      <c r="G6214">
        <v>55555555</v>
      </c>
      <c r="H6214">
        <v>0</v>
      </c>
      <c r="I6214">
        <v>0</v>
      </c>
      <c r="J6214">
        <v>0</v>
      </c>
      <c r="K6214">
        <v>0</v>
      </c>
      <c r="L6214">
        <v>0</v>
      </c>
      <c r="M6214">
        <v>0</v>
      </c>
    </row>
    <row r="6215" spans="2:13" x14ac:dyDescent="0.2">
      <c r="B6215">
        <v>0</v>
      </c>
      <c r="C6215">
        <v>0</v>
      </c>
      <c r="D6215">
        <v>0</v>
      </c>
      <c r="E6215">
        <v>0</v>
      </c>
      <c r="F6215">
        <v>0</v>
      </c>
      <c r="G6215">
        <v>55555555</v>
      </c>
      <c r="H6215">
        <v>0</v>
      </c>
      <c r="I6215">
        <v>0</v>
      </c>
      <c r="J6215">
        <v>0</v>
      </c>
      <c r="K6215">
        <v>0</v>
      </c>
      <c r="L6215">
        <v>0</v>
      </c>
      <c r="M6215">
        <v>0</v>
      </c>
    </row>
    <row r="6216" spans="2:13" x14ac:dyDescent="0.2">
      <c r="B6216">
        <v>0</v>
      </c>
      <c r="C6216">
        <v>0</v>
      </c>
      <c r="D6216">
        <v>0</v>
      </c>
      <c r="E6216">
        <v>0</v>
      </c>
      <c r="F6216">
        <v>0</v>
      </c>
      <c r="G6216">
        <v>55555555</v>
      </c>
      <c r="H6216">
        <v>0</v>
      </c>
      <c r="I6216">
        <v>0</v>
      </c>
      <c r="J6216">
        <v>0</v>
      </c>
      <c r="K6216">
        <v>0</v>
      </c>
      <c r="L6216">
        <v>0</v>
      </c>
      <c r="M6216">
        <v>0</v>
      </c>
    </row>
    <row r="6217" spans="2:13" x14ac:dyDescent="0.2">
      <c r="B6217">
        <v>0</v>
      </c>
      <c r="C6217">
        <v>0</v>
      </c>
      <c r="D6217">
        <v>0</v>
      </c>
      <c r="E6217">
        <v>0</v>
      </c>
      <c r="F6217">
        <v>0</v>
      </c>
      <c r="G6217">
        <v>55555555</v>
      </c>
      <c r="H6217">
        <v>0</v>
      </c>
      <c r="I6217">
        <v>0</v>
      </c>
      <c r="J6217">
        <v>0</v>
      </c>
      <c r="K6217">
        <v>0</v>
      </c>
      <c r="L6217">
        <v>0</v>
      </c>
      <c r="M6217">
        <v>0</v>
      </c>
    </row>
    <row r="6218" spans="2:13" x14ac:dyDescent="0.2">
      <c r="B6218">
        <v>0</v>
      </c>
      <c r="C6218">
        <v>0</v>
      </c>
      <c r="D6218">
        <v>0</v>
      </c>
      <c r="E6218">
        <v>0</v>
      </c>
      <c r="F6218">
        <v>0</v>
      </c>
      <c r="G6218">
        <v>55555555</v>
      </c>
      <c r="H6218">
        <v>0</v>
      </c>
      <c r="I6218">
        <v>0</v>
      </c>
      <c r="J6218">
        <v>0</v>
      </c>
      <c r="K6218">
        <v>0</v>
      </c>
      <c r="L6218">
        <v>0</v>
      </c>
      <c r="M6218">
        <v>0</v>
      </c>
    </row>
    <row r="6219" spans="2:13" x14ac:dyDescent="0.2">
      <c r="B6219">
        <v>0</v>
      </c>
      <c r="C6219">
        <v>0</v>
      </c>
      <c r="D6219">
        <v>0</v>
      </c>
      <c r="E6219">
        <v>0</v>
      </c>
      <c r="F6219">
        <v>0</v>
      </c>
      <c r="G6219">
        <v>55555555</v>
      </c>
      <c r="H6219">
        <v>0</v>
      </c>
      <c r="I6219">
        <v>0</v>
      </c>
      <c r="J6219">
        <v>0</v>
      </c>
      <c r="K6219">
        <v>0</v>
      </c>
      <c r="L6219">
        <v>0</v>
      </c>
      <c r="M6219">
        <v>0</v>
      </c>
    </row>
    <row r="6220" spans="2:13" x14ac:dyDescent="0.2">
      <c r="B6220">
        <v>0</v>
      </c>
      <c r="C6220">
        <v>0</v>
      </c>
      <c r="D6220">
        <v>0</v>
      </c>
      <c r="E6220">
        <v>0</v>
      </c>
      <c r="F6220">
        <v>0</v>
      </c>
      <c r="G6220">
        <v>55555555</v>
      </c>
      <c r="H6220">
        <v>0</v>
      </c>
      <c r="I6220">
        <v>0</v>
      </c>
      <c r="J6220">
        <v>0</v>
      </c>
      <c r="K6220">
        <v>0</v>
      </c>
      <c r="L6220">
        <v>0</v>
      </c>
      <c r="M6220">
        <v>0</v>
      </c>
    </row>
    <row r="6221" spans="2:13" x14ac:dyDescent="0.2">
      <c r="B6221">
        <v>0</v>
      </c>
      <c r="C6221">
        <v>0</v>
      </c>
      <c r="D6221">
        <v>0</v>
      </c>
      <c r="E6221">
        <v>0</v>
      </c>
      <c r="F6221">
        <v>0</v>
      </c>
      <c r="G6221">
        <v>55555555</v>
      </c>
      <c r="H6221">
        <v>0</v>
      </c>
      <c r="I6221">
        <v>0</v>
      </c>
      <c r="J6221">
        <v>0</v>
      </c>
      <c r="K6221">
        <v>0</v>
      </c>
      <c r="L6221">
        <v>0</v>
      </c>
      <c r="M6221">
        <v>0</v>
      </c>
    </row>
    <row r="6222" spans="2:13" x14ac:dyDescent="0.2">
      <c r="B6222">
        <v>0</v>
      </c>
      <c r="C6222">
        <v>0</v>
      </c>
      <c r="D6222">
        <v>0</v>
      </c>
      <c r="E6222">
        <v>0</v>
      </c>
      <c r="F6222">
        <v>0</v>
      </c>
      <c r="G6222">
        <v>55555555</v>
      </c>
      <c r="H6222">
        <v>0</v>
      </c>
      <c r="I6222">
        <v>0</v>
      </c>
      <c r="J6222">
        <v>0</v>
      </c>
      <c r="K6222">
        <v>0</v>
      </c>
      <c r="L6222">
        <v>0</v>
      </c>
      <c r="M6222">
        <v>0</v>
      </c>
    </row>
    <row r="6223" spans="2:13" x14ac:dyDescent="0.2">
      <c r="B6223">
        <v>0</v>
      </c>
      <c r="C6223">
        <v>0</v>
      </c>
      <c r="D6223">
        <v>0</v>
      </c>
      <c r="E6223">
        <v>0</v>
      </c>
      <c r="F6223">
        <v>0</v>
      </c>
      <c r="G6223">
        <v>55555555</v>
      </c>
      <c r="H6223">
        <v>0</v>
      </c>
      <c r="I6223">
        <v>0</v>
      </c>
      <c r="J6223">
        <v>0</v>
      </c>
      <c r="K6223">
        <v>0</v>
      </c>
      <c r="L6223">
        <v>0</v>
      </c>
      <c r="M6223">
        <v>0</v>
      </c>
    </row>
    <row r="6224" spans="2:13" x14ac:dyDescent="0.2">
      <c r="B6224">
        <v>0</v>
      </c>
      <c r="C6224">
        <v>0</v>
      </c>
      <c r="D6224">
        <v>0</v>
      </c>
      <c r="E6224">
        <v>0</v>
      </c>
      <c r="F6224">
        <v>0</v>
      </c>
      <c r="G6224">
        <v>55555555</v>
      </c>
      <c r="H6224">
        <v>0</v>
      </c>
      <c r="I6224">
        <v>0</v>
      </c>
      <c r="J6224">
        <v>0</v>
      </c>
      <c r="K6224">
        <v>0</v>
      </c>
      <c r="L6224">
        <v>0</v>
      </c>
      <c r="M6224">
        <v>0</v>
      </c>
    </row>
    <row r="6225" spans="2:13" x14ac:dyDescent="0.2">
      <c r="B6225">
        <v>0</v>
      </c>
      <c r="C6225">
        <v>0</v>
      </c>
      <c r="D6225">
        <v>0</v>
      </c>
      <c r="E6225">
        <v>0</v>
      </c>
      <c r="F6225">
        <v>0</v>
      </c>
      <c r="G6225">
        <v>55555555</v>
      </c>
      <c r="H6225">
        <v>0</v>
      </c>
      <c r="I6225">
        <v>0</v>
      </c>
      <c r="J6225">
        <v>0</v>
      </c>
      <c r="K6225">
        <v>0</v>
      </c>
      <c r="L6225">
        <v>0</v>
      </c>
      <c r="M6225">
        <v>0</v>
      </c>
    </row>
    <row r="6226" spans="2:13" x14ac:dyDescent="0.2">
      <c r="B6226">
        <v>0</v>
      </c>
      <c r="C6226">
        <v>0</v>
      </c>
      <c r="D6226">
        <v>0</v>
      </c>
      <c r="E6226">
        <v>0</v>
      </c>
      <c r="F6226">
        <v>0</v>
      </c>
      <c r="G6226">
        <v>55555555</v>
      </c>
      <c r="H6226">
        <v>0</v>
      </c>
      <c r="I6226">
        <v>0</v>
      </c>
      <c r="J6226">
        <v>0</v>
      </c>
      <c r="K6226">
        <v>0</v>
      </c>
      <c r="L6226">
        <v>0</v>
      </c>
      <c r="M6226">
        <v>0</v>
      </c>
    </row>
    <row r="6227" spans="2:13" x14ac:dyDescent="0.2">
      <c r="B6227">
        <v>0</v>
      </c>
      <c r="C6227">
        <v>0</v>
      </c>
      <c r="D6227">
        <v>0</v>
      </c>
      <c r="E6227">
        <v>0</v>
      </c>
      <c r="F6227">
        <v>0</v>
      </c>
      <c r="G6227">
        <v>55555555</v>
      </c>
      <c r="H6227">
        <v>0</v>
      </c>
      <c r="I6227">
        <v>0</v>
      </c>
      <c r="J6227">
        <v>0</v>
      </c>
      <c r="K6227">
        <v>0</v>
      </c>
      <c r="L6227">
        <v>0</v>
      </c>
      <c r="M6227">
        <v>0</v>
      </c>
    </row>
    <row r="6228" spans="2:13" x14ac:dyDescent="0.2">
      <c r="B6228">
        <v>0</v>
      </c>
      <c r="C6228">
        <v>0</v>
      </c>
      <c r="D6228">
        <v>0</v>
      </c>
      <c r="E6228">
        <v>0</v>
      </c>
      <c r="F6228">
        <v>0</v>
      </c>
      <c r="G6228">
        <v>55555555</v>
      </c>
      <c r="H6228">
        <v>0</v>
      </c>
      <c r="I6228">
        <v>0</v>
      </c>
      <c r="J6228">
        <v>0</v>
      </c>
      <c r="K6228">
        <v>0</v>
      </c>
      <c r="L6228">
        <v>0</v>
      </c>
      <c r="M6228">
        <v>0</v>
      </c>
    </row>
    <row r="6229" spans="2:13" x14ac:dyDescent="0.2">
      <c r="B6229">
        <v>0</v>
      </c>
      <c r="C6229">
        <v>0</v>
      </c>
      <c r="D6229">
        <v>0</v>
      </c>
      <c r="E6229">
        <v>0</v>
      </c>
      <c r="F6229">
        <v>0</v>
      </c>
      <c r="G6229">
        <v>55555555</v>
      </c>
      <c r="H6229">
        <v>0</v>
      </c>
      <c r="I6229">
        <v>0</v>
      </c>
      <c r="J6229">
        <v>0</v>
      </c>
      <c r="K6229">
        <v>0</v>
      </c>
      <c r="L6229">
        <v>0</v>
      </c>
      <c r="M6229">
        <v>0</v>
      </c>
    </row>
    <row r="6230" spans="2:13" x14ac:dyDescent="0.2">
      <c r="B6230">
        <v>0</v>
      </c>
      <c r="C6230">
        <v>0</v>
      </c>
      <c r="D6230">
        <v>0</v>
      </c>
      <c r="E6230">
        <v>0</v>
      </c>
      <c r="F6230">
        <v>0</v>
      </c>
      <c r="G6230">
        <v>55555555</v>
      </c>
      <c r="H6230">
        <v>0</v>
      </c>
      <c r="I6230">
        <v>0</v>
      </c>
      <c r="J6230">
        <v>0</v>
      </c>
      <c r="K6230">
        <v>0</v>
      </c>
      <c r="L6230">
        <v>0</v>
      </c>
      <c r="M6230">
        <v>0</v>
      </c>
    </row>
    <row r="6231" spans="2:13" x14ac:dyDescent="0.2">
      <c r="B6231">
        <v>0</v>
      </c>
      <c r="C6231">
        <v>0</v>
      </c>
      <c r="D6231">
        <v>0</v>
      </c>
      <c r="E6231">
        <v>0</v>
      </c>
      <c r="F6231">
        <v>0</v>
      </c>
      <c r="G6231">
        <v>55555555</v>
      </c>
      <c r="H6231">
        <v>0</v>
      </c>
      <c r="I6231">
        <v>0</v>
      </c>
      <c r="J6231">
        <v>0</v>
      </c>
      <c r="K6231">
        <v>0</v>
      </c>
      <c r="L6231">
        <v>0</v>
      </c>
      <c r="M6231">
        <v>0</v>
      </c>
    </row>
    <row r="6232" spans="2:13" x14ac:dyDescent="0.2">
      <c r="B6232">
        <v>0</v>
      </c>
      <c r="C6232">
        <v>0</v>
      </c>
      <c r="D6232">
        <v>0</v>
      </c>
      <c r="E6232">
        <v>0</v>
      </c>
      <c r="F6232">
        <v>0</v>
      </c>
      <c r="G6232">
        <v>55555555</v>
      </c>
      <c r="H6232">
        <v>0</v>
      </c>
      <c r="I6232">
        <v>0</v>
      </c>
      <c r="J6232">
        <v>0</v>
      </c>
      <c r="K6232">
        <v>0</v>
      </c>
      <c r="L6232">
        <v>0</v>
      </c>
      <c r="M6232">
        <v>0</v>
      </c>
    </row>
    <row r="6233" spans="2:13" x14ac:dyDescent="0.2">
      <c r="B6233">
        <v>0</v>
      </c>
      <c r="C6233">
        <v>0</v>
      </c>
      <c r="D6233">
        <v>0</v>
      </c>
      <c r="E6233">
        <v>0</v>
      </c>
      <c r="F6233">
        <v>0</v>
      </c>
      <c r="G6233">
        <v>55555555</v>
      </c>
      <c r="H6233">
        <v>0</v>
      </c>
      <c r="I6233">
        <v>0</v>
      </c>
      <c r="J6233">
        <v>0</v>
      </c>
      <c r="K6233">
        <v>0</v>
      </c>
      <c r="L6233">
        <v>0</v>
      </c>
      <c r="M6233">
        <v>0</v>
      </c>
    </row>
    <row r="6234" spans="2:13" x14ac:dyDescent="0.2">
      <c r="B6234">
        <v>0</v>
      </c>
      <c r="C6234">
        <v>0</v>
      </c>
      <c r="D6234">
        <v>0</v>
      </c>
      <c r="E6234">
        <v>0</v>
      </c>
      <c r="F6234">
        <v>0</v>
      </c>
      <c r="G6234">
        <v>55555555</v>
      </c>
      <c r="H6234">
        <v>0</v>
      </c>
      <c r="I6234">
        <v>0</v>
      </c>
      <c r="J6234">
        <v>0</v>
      </c>
      <c r="K6234">
        <v>0</v>
      </c>
      <c r="L6234">
        <v>0</v>
      </c>
      <c r="M6234">
        <v>0</v>
      </c>
    </row>
    <row r="6235" spans="2:13" x14ac:dyDescent="0.2">
      <c r="B6235">
        <v>0</v>
      </c>
      <c r="C6235">
        <v>0</v>
      </c>
      <c r="D6235">
        <v>0</v>
      </c>
      <c r="E6235">
        <v>0</v>
      </c>
      <c r="F6235">
        <v>0</v>
      </c>
      <c r="G6235">
        <v>55555555</v>
      </c>
      <c r="H6235">
        <v>0</v>
      </c>
      <c r="I6235">
        <v>0</v>
      </c>
      <c r="J6235">
        <v>0</v>
      </c>
      <c r="K6235">
        <v>0</v>
      </c>
      <c r="L6235">
        <v>0</v>
      </c>
      <c r="M6235">
        <v>0</v>
      </c>
    </row>
    <row r="6236" spans="2:13" x14ac:dyDescent="0.2">
      <c r="B6236">
        <v>0</v>
      </c>
      <c r="C6236">
        <v>0</v>
      </c>
      <c r="D6236">
        <v>0</v>
      </c>
      <c r="E6236">
        <v>0</v>
      </c>
      <c r="F6236">
        <v>0</v>
      </c>
      <c r="G6236">
        <v>55555555</v>
      </c>
      <c r="H6236">
        <v>0</v>
      </c>
      <c r="I6236">
        <v>0</v>
      </c>
      <c r="J6236">
        <v>0</v>
      </c>
      <c r="K6236">
        <v>0</v>
      </c>
      <c r="L6236">
        <v>0</v>
      </c>
      <c r="M6236">
        <v>0</v>
      </c>
    </row>
    <row r="6237" spans="2:13" x14ac:dyDescent="0.2">
      <c r="B6237">
        <v>0</v>
      </c>
      <c r="C6237">
        <v>0</v>
      </c>
      <c r="D6237">
        <v>0</v>
      </c>
      <c r="E6237">
        <v>0</v>
      </c>
      <c r="F6237">
        <v>0</v>
      </c>
      <c r="G6237">
        <v>55555555</v>
      </c>
      <c r="H6237">
        <v>0</v>
      </c>
      <c r="I6237">
        <v>0</v>
      </c>
      <c r="J6237">
        <v>0</v>
      </c>
      <c r="K6237">
        <v>0</v>
      </c>
      <c r="L6237">
        <v>0</v>
      </c>
      <c r="M6237">
        <v>0</v>
      </c>
    </row>
    <row r="6238" spans="2:13" x14ac:dyDescent="0.2">
      <c r="B6238">
        <v>0</v>
      </c>
      <c r="C6238">
        <v>0</v>
      </c>
      <c r="D6238">
        <v>0</v>
      </c>
      <c r="E6238">
        <v>0</v>
      </c>
      <c r="F6238">
        <v>0</v>
      </c>
      <c r="G6238">
        <v>55555555</v>
      </c>
      <c r="H6238">
        <v>0</v>
      </c>
      <c r="I6238">
        <v>0</v>
      </c>
      <c r="J6238">
        <v>0</v>
      </c>
      <c r="K6238">
        <v>0</v>
      </c>
      <c r="L6238">
        <v>0</v>
      </c>
      <c r="M6238">
        <v>0</v>
      </c>
    </row>
    <row r="6239" spans="2:13" x14ac:dyDescent="0.2">
      <c r="B6239">
        <v>0</v>
      </c>
      <c r="C6239">
        <v>0</v>
      </c>
      <c r="D6239">
        <v>0</v>
      </c>
      <c r="E6239">
        <v>0</v>
      </c>
      <c r="F6239">
        <v>0</v>
      </c>
      <c r="G6239">
        <v>55555555</v>
      </c>
      <c r="H6239">
        <v>0</v>
      </c>
      <c r="I6239">
        <v>0</v>
      </c>
      <c r="J6239">
        <v>0</v>
      </c>
      <c r="K6239">
        <v>0</v>
      </c>
      <c r="L6239">
        <v>0</v>
      </c>
      <c r="M6239">
        <v>0</v>
      </c>
    </row>
    <row r="6240" spans="2:13" x14ac:dyDescent="0.2">
      <c r="B6240">
        <v>0</v>
      </c>
      <c r="C6240">
        <v>0</v>
      </c>
      <c r="D6240">
        <v>0</v>
      </c>
      <c r="E6240">
        <v>0</v>
      </c>
      <c r="F6240">
        <v>0</v>
      </c>
      <c r="G6240">
        <v>55555555</v>
      </c>
      <c r="H6240">
        <v>0</v>
      </c>
      <c r="I6240">
        <v>0</v>
      </c>
      <c r="J6240">
        <v>0</v>
      </c>
      <c r="K6240">
        <v>0</v>
      </c>
      <c r="L6240">
        <v>0</v>
      </c>
      <c r="M6240">
        <v>0</v>
      </c>
    </row>
    <row r="6241" spans="2:13" x14ac:dyDescent="0.2">
      <c r="B6241">
        <v>0</v>
      </c>
      <c r="C6241">
        <v>0</v>
      </c>
      <c r="D6241">
        <v>0</v>
      </c>
      <c r="E6241">
        <v>0</v>
      </c>
      <c r="F6241">
        <v>0</v>
      </c>
      <c r="G6241">
        <v>55555555</v>
      </c>
      <c r="H6241">
        <v>0</v>
      </c>
      <c r="I6241">
        <v>0</v>
      </c>
      <c r="J6241">
        <v>0</v>
      </c>
      <c r="K6241">
        <v>0</v>
      </c>
      <c r="L6241">
        <v>0</v>
      </c>
      <c r="M6241">
        <v>0</v>
      </c>
    </row>
    <row r="6242" spans="2:13" x14ac:dyDescent="0.2">
      <c r="B6242">
        <v>0</v>
      </c>
      <c r="C6242">
        <v>0</v>
      </c>
      <c r="D6242">
        <v>0</v>
      </c>
      <c r="E6242">
        <v>0</v>
      </c>
      <c r="F6242">
        <v>0</v>
      </c>
      <c r="G6242">
        <v>55555555</v>
      </c>
      <c r="H6242">
        <v>0</v>
      </c>
      <c r="I6242">
        <v>0</v>
      </c>
      <c r="J6242">
        <v>0</v>
      </c>
      <c r="K6242">
        <v>0</v>
      </c>
      <c r="L6242">
        <v>0</v>
      </c>
      <c r="M6242">
        <v>0</v>
      </c>
    </row>
    <row r="6243" spans="2:13" x14ac:dyDescent="0.2">
      <c r="B6243">
        <v>0</v>
      </c>
      <c r="C6243">
        <v>0</v>
      </c>
      <c r="D6243">
        <v>0</v>
      </c>
      <c r="E6243">
        <v>0</v>
      </c>
      <c r="F6243">
        <v>0</v>
      </c>
      <c r="G6243">
        <v>55555555</v>
      </c>
      <c r="H6243">
        <v>0</v>
      </c>
      <c r="I6243">
        <v>0</v>
      </c>
      <c r="J6243">
        <v>0</v>
      </c>
      <c r="K6243">
        <v>0</v>
      </c>
      <c r="L6243">
        <v>0</v>
      </c>
      <c r="M6243">
        <v>0</v>
      </c>
    </row>
    <row r="6244" spans="2:13" x14ac:dyDescent="0.2">
      <c r="B6244">
        <v>0</v>
      </c>
      <c r="C6244">
        <v>0</v>
      </c>
      <c r="D6244">
        <v>0</v>
      </c>
      <c r="E6244">
        <v>0</v>
      </c>
      <c r="F6244">
        <v>0</v>
      </c>
      <c r="G6244">
        <v>55555555</v>
      </c>
      <c r="H6244">
        <v>0</v>
      </c>
      <c r="I6244">
        <v>0</v>
      </c>
      <c r="J6244">
        <v>0</v>
      </c>
      <c r="K6244">
        <v>0</v>
      </c>
      <c r="L6244">
        <v>0</v>
      </c>
      <c r="M6244">
        <v>0</v>
      </c>
    </row>
    <row r="6245" spans="2:13" x14ac:dyDescent="0.2">
      <c r="B6245">
        <v>0</v>
      </c>
      <c r="C6245">
        <v>0</v>
      </c>
      <c r="D6245">
        <v>0</v>
      </c>
      <c r="E6245">
        <v>0</v>
      </c>
      <c r="F6245">
        <v>0</v>
      </c>
      <c r="G6245">
        <v>55555555</v>
      </c>
      <c r="H6245">
        <v>0</v>
      </c>
      <c r="I6245">
        <v>0</v>
      </c>
      <c r="J6245">
        <v>0</v>
      </c>
      <c r="K6245">
        <v>0</v>
      </c>
      <c r="L6245">
        <v>0</v>
      </c>
      <c r="M6245">
        <v>0</v>
      </c>
    </row>
    <row r="6246" spans="2:13" x14ac:dyDescent="0.2">
      <c r="B6246">
        <v>0</v>
      </c>
      <c r="C6246">
        <v>0</v>
      </c>
      <c r="D6246">
        <v>0</v>
      </c>
      <c r="E6246">
        <v>0</v>
      </c>
      <c r="F6246">
        <v>0</v>
      </c>
      <c r="G6246">
        <v>55555555</v>
      </c>
      <c r="H6246">
        <v>0</v>
      </c>
      <c r="I6246">
        <v>0</v>
      </c>
      <c r="J6246">
        <v>0</v>
      </c>
      <c r="K6246">
        <v>0</v>
      </c>
      <c r="L6246">
        <v>0</v>
      </c>
      <c r="M6246">
        <v>0</v>
      </c>
    </row>
    <row r="6247" spans="2:13" x14ac:dyDescent="0.2">
      <c r="B6247">
        <v>0</v>
      </c>
      <c r="C6247">
        <v>0</v>
      </c>
      <c r="D6247">
        <v>0</v>
      </c>
      <c r="E6247">
        <v>0</v>
      </c>
      <c r="F6247">
        <v>0</v>
      </c>
      <c r="G6247">
        <v>55555555</v>
      </c>
      <c r="H6247">
        <v>0</v>
      </c>
      <c r="I6247">
        <v>0</v>
      </c>
      <c r="J6247">
        <v>0</v>
      </c>
      <c r="K6247">
        <v>0</v>
      </c>
      <c r="L6247">
        <v>0</v>
      </c>
      <c r="M6247">
        <v>0</v>
      </c>
    </row>
    <row r="6248" spans="2:13" x14ac:dyDescent="0.2">
      <c r="B6248">
        <v>0</v>
      </c>
      <c r="C6248">
        <v>0</v>
      </c>
      <c r="D6248">
        <v>0</v>
      </c>
      <c r="E6248">
        <v>0</v>
      </c>
      <c r="F6248">
        <v>0</v>
      </c>
      <c r="G6248">
        <v>55555555</v>
      </c>
      <c r="H6248">
        <v>0</v>
      </c>
      <c r="I6248">
        <v>0</v>
      </c>
      <c r="J6248">
        <v>0</v>
      </c>
      <c r="K6248">
        <v>0</v>
      </c>
      <c r="L6248">
        <v>0</v>
      </c>
      <c r="M6248">
        <v>0</v>
      </c>
    </row>
    <row r="6249" spans="2:13" x14ac:dyDescent="0.2">
      <c r="B6249">
        <v>0</v>
      </c>
      <c r="C6249">
        <v>0</v>
      </c>
      <c r="D6249">
        <v>0</v>
      </c>
      <c r="E6249">
        <v>0</v>
      </c>
      <c r="F6249">
        <v>0</v>
      </c>
      <c r="G6249">
        <v>55555555</v>
      </c>
      <c r="H6249">
        <v>0</v>
      </c>
      <c r="I6249">
        <v>0</v>
      </c>
      <c r="J6249">
        <v>0</v>
      </c>
      <c r="K6249">
        <v>0</v>
      </c>
      <c r="L6249">
        <v>0</v>
      </c>
      <c r="M6249">
        <v>0</v>
      </c>
    </row>
    <row r="6250" spans="2:13" x14ac:dyDescent="0.2">
      <c r="B6250">
        <v>0</v>
      </c>
      <c r="C6250">
        <v>0</v>
      </c>
      <c r="D6250">
        <v>0</v>
      </c>
      <c r="E6250">
        <v>0</v>
      </c>
      <c r="F6250">
        <v>0</v>
      </c>
      <c r="G6250">
        <v>55555555</v>
      </c>
      <c r="H6250">
        <v>0</v>
      </c>
      <c r="I6250">
        <v>0</v>
      </c>
      <c r="J6250">
        <v>0</v>
      </c>
      <c r="K6250">
        <v>0</v>
      </c>
      <c r="L6250">
        <v>0</v>
      </c>
      <c r="M6250">
        <v>0</v>
      </c>
    </row>
    <row r="6251" spans="2:13" x14ac:dyDescent="0.2">
      <c r="B6251">
        <v>0</v>
      </c>
      <c r="C6251">
        <v>0</v>
      </c>
      <c r="D6251">
        <v>0</v>
      </c>
      <c r="E6251">
        <v>0</v>
      </c>
      <c r="F6251">
        <v>0</v>
      </c>
      <c r="G6251">
        <v>55555555</v>
      </c>
      <c r="H6251">
        <v>0</v>
      </c>
      <c r="I6251">
        <v>0</v>
      </c>
      <c r="J6251">
        <v>0</v>
      </c>
      <c r="K6251">
        <v>0</v>
      </c>
      <c r="L6251">
        <v>0</v>
      </c>
      <c r="M6251">
        <v>0</v>
      </c>
    </row>
    <row r="6252" spans="2:13" x14ac:dyDescent="0.2">
      <c r="B6252">
        <v>0</v>
      </c>
      <c r="C6252">
        <v>0</v>
      </c>
      <c r="D6252">
        <v>0</v>
      </c>
      <c r="E6252">
        <v>0</v>
      </c>
      <c r="F6252">
        <v>0</v>
      </c>
      <c r="G6252">
        <v>55555555</v>
      </c>
      <c r="H6252">
        <v>0</v>
      </c>
      <c r="I6252">
        <v>0</v>
      </c>
      <c r="J6252">
        <v>0</v>
      </c>
      <c r="K6252">
        <v>0</v>
      </c>
      <c r="L6252">
        <v>0</v>
      </c>
      <c r="M6252">
        <v>0</v>
      </c>
    </row>
    <row r="6253" spans="2:13" x14ac:dyDescent="0.2">
      <c r="B6253">
        <v>0</v>
      </c>
      <c r="C6253">
        <v>0</v>
      </c>
      <c r="D6253">
        <v>0</v>
      </c>
      <c r="E6253">
        <v>0</v>
      </c>
      <c r="F6253">
        <v>0</v>
      </c>
      <c r="G6253">
        <v>55555555</v>
      </c>
      <c r="H6253">
        <v>0</v>
      </c>
      <c r="I6253">
        <v>0</v>
      </c>
      <c r="J6253">
        <v>0</v>
      </c>
      <c r="K6253">
        <v>0</v>
      </c>
      <c r="L6253">
        <v>0</v>
      </c>
      <c r="M6253">
        <v>0</v>
      </c>
    </row>
    <row r="6254" spans="2:13" x14ac:dyDescent="0.2">
      <c r="B6254">
        <v>0</v>
      </c>
      <c r="C6254">
        <v>0</v>
      </c>
      <c r="D6254">
        <v>0</v>
      </c>
      <c r="E6254">
        <v>0</v>
      </c>
      <c r="F6254">
        <v>0</v>
      </c>
      <c r="G6254">
        <v>55555555</v>
      </c>
      <c r="H6254">
        <v>0</v>
      </c>
      <c r="I6254">
        <v>0</v>
      </c>
      <c r="J6254">
        <v>0</v>
      </c>
      <c r="K6254">
        <v>0</v>
      </c>
      <c r="L6254">
        <v>0</v>
      </c>
      <c r="M6254">
        <v>0</v>
      </c>
    </row>
    <row r="6255" spans="2:13" x14ac:dyDescent="0.2">
      <c r="B6255">
        <v>0</v>
      </c>
      <c r="C6255">
        <v>0</v>
      </c>
      <c r="D6255">
        <v>0</v>
      </c>
      <c r="E6255">
        <v>0</v>
      </c>
      <c r="F6255">
        <v>0</v>
      </c>
      <c r="G6255">
        <v>55555555</v>
      </c>
      <c r="H6255">
        <v>0</v>
      </c>
      <c r="I6255">
        <v>0</v>
      </c>
      <c r="J6255">
        <v>0</v>
      </c>
      <c r="K6255">
        <v>0</v>
      </c>
      <c r="L6255">
        <v>0</v>
      </c>
      <c r="M6255">
        <v>0</v>
      </c>
    </row>
    <row r="6256" spans="2:13" x14ac:dyDescent="0.2">
      <c r="B6256">
        <v>0</v>
      </c>
      <c r="C6256">
        <v>0</v>
      </c>
      <c r="D6256">
        <v>0</v>
      </c>
      <c r="E6256">
        <v>0</v>
      </c>
      <c r="F6256">
        <v>0</v>
      </c>
      <c r="G6256">
        <v>55555555</v>
      </c>
      <c r="H6256">
        <v>0</v>
      </c>
      <c r="I6256">
        <v>0</v>
      </c>
      <c r="J6256">
        <v>0</v>
      </c>
      <c r="K6256">
        <v>0</v>
      </c>
      <c r="L6256">
        <v>0</v>
      </c>
      <c r="M6256">
        <v>0</v>
      </c>
    </row>
    <row r="6257" spans="2:13" x14ac:dyDescent="0.2">
      <c r="B6257">
        <v>0</v>
      </c>
      <c r="C6257">
        <v>0</v>
      </c>
      <c r="D6257">
        <v>0</v>
      </c>
      <c r="E6257">
        <v>0</v>
      </c>
      <c r="F6257">
        <v>0</v>
      </c>
      <c r="G6257">
        <v>55555555</v>
      </c>
      <c r="H6257">
        <v>0</v>
      </c>
      <c r="I6257">
        <v>0</v>
      </c>
      <c r="J6257">
        <v>0</v>
      </c>
      <c r="K6257">
        <v>0</v>
      </c>
      <c r="L6257">
        <v>0</v>
      </c>
      <c r="M6257">
        <v>0</v>
      </c>
    </row>
    <row r="6258" spans="2:13" x14ac:dyDescent="0.2">
      <c r="B6258">
        <v>0</v>
      </c>
      <c r="C6258">
        <v>0</v>
      </c>
      <c r="D6258">
        <v>0</v>
      </c>
      <c r="E6258">
        <v>0</v>
      </c>
      <c r="F6258">
        <v>0</v>
      </c>
      <c r="G6258">
        <v>55555555</v>
      </c>
      <c r="H6258">
        <v>0</v>
      </c>
      <c r="I6258">
        <v>0</v>
      </c>
      <c r="J6258">
        <v>0</v>
      </c>
      <c r="K6258">
        <v>0</v>
      </c>
      <c r="L6258">
        <v>0</v>
      </c>
      <c r="M6258">
        <v>0</v>
      </c>
    </row>
    <row r="6259" spans="2:13" x14ac:dyDescent="0.2">
      <c r="B6259">
        <v>0</v>
      </c>
      <c r="C6259">
        <v>0</v>
      </c>
      <c r="D6259">
        <v>0</v>
      </c>
      <c r="E6259">
        <v>0</v>
      </c>
      <c r="F6259">
        <v>0</v>
      </c>
      <c r="G6259">
        <v>55555555</v>
      </c>
      <c r="H6259">
        <v>0</v>
      </c>
      <c r="I6259">
        <v>0</v>
      </c>
      <c r="J6259">
        <v>0</v>
      </c>
      <c r="K6259">
        <v>0</v>
      </c>
      <c r="L6259">
        <v>0</v>
      </c>
      <c r="M6259">
        <v>0</v>
      </c>
    </row>
    <row r="6260" spans="2:13" x14ac:dyDescent="0.2">
      <c r="B6260">
        <v>0</v>
      </c>
      <c r="C6260">
        <v>0</v>
      </c>
      <c r="D6260">
        <v>0</v>
      </c>
      <c r="E6260">
        <v>0</v>
      </c>
      <c r="F6260">
        <v>0</v>
      </c>
      <c r="G6260">
        <v>55555555</v>
      </c>
      <c r="H6260">
        <v>0</v>
      </c>
      <c r="I6260">
        <v>0</v>
      </c>
      <c r="J6260">
        <v>0</v>
      </c>
      <c r="K6260">
        <v>0</v>
      </c>
      <c r="L6260">
        <v>0</v>
      </c>
      <c r="M6260">
        <v>0</v>
      </c>
    </row>
    <row r="6261" spans="2:13" x14ac:dyDescent="0.2">
      <c r="B6261">
        <v>0</v>
      </c>
      <c r="C6261">
        <v>0</v>
      </c>
      <c r="D6261">
        <v>0</v>
      </c>
      <c r="E6261">
        <v>0</v>
      </c>
      <c r="F6261">
        <v>0</v>
      </c>
      <c r="G6261">
        <v>55555555</v>
      </c>
      <c r="H6261">
        <v>0</v>
      </c>
      <c r="I6261">
        <v>0</v>
      </c>
      <c r="J6261">
        <v>0</v>
      </c>
      <c r="K6261">
        <v>0</v>
      </c>
      <c r="L6261">
        <v>0</v>
      </c>
      <c r="M6261">
        <v>0</v>
      </c>
    </row>
    <row r="6262" spans="2:13" x14ac:dyDescent="0.2">
      <c r="B6262">
        <v>0</v>
      </c>
      <c r="C6262">
        <v>0</v>
      </c>
      <c r="D6262">
        <v>0</v>
      </c>
      <c r="E6262">
        <v>0</v>
      </c>
      <c r="F6262">
        <v>0</v>
      </c>
      <c r="G6262">
        <v>55555555</v>
      </c>
      <c r="H6262">
        <v>0</v>
      </c>
      <c r="I6262">
        <v>0</v>
      </c>
      <c r="J6262">
        <v>0</v>
      </c>
      <c r="K6262">
        <v>0</v>
      </c>
      <c r="L6262">
        <v>0</v>
      </c>
      <c r="M6262">
        <v>0</v>
      </c>
    </row>
    <row r="6263" spans="2:13" x14ac:dyDescent="0.2">
      <c r="B6263">
        <v>0</v>
      </c>
      <c r="C6263">
        <v>0</v>
      </c>
      <c r="D6263">
        <v>0</v>
      </c>
      <c r="E6263">
        <v>0</v>
      </c>
      <c r="F6263">
        <v>0</v>
      </c>
      <c r="G6263">
        <v>55555555</v>
      </c>
      <c r="H6263">
        <v>0</v>
      </c>
      <c r="I6263">
        <v>0</v>
      </c>
      <c r="J6263">
        <v>0</v>
      </c>
      <c r="K6263">
        <v>0</v>
      </c>
      <c r="L6263">
        <v>0</v>
      </c>
      <c r="M6263">
        <v>0</v>
      </c>
    </row>
    <row r="6264" spans="2:13" x14ac:dyDescent="0.2">
      <c r="B6264">
        <v>0</v>
      </c>
      <c r="C6264">
        <v>0</v>
      </c>
      <c r="D6264">
        <v>0</v>
      </c>
      <c r="E6264">
        <v>0</v>
      </c>
      <c r="F6264">
        <v>0</v>
      </c>
      <c r="G6264">
        <v>55555555</v>
      </c>
      <c r="H6264">
        <v>0</v>
      </c>
      <c r="I6264">
        <v>0</v>
      </c>
      <c r="J6264">
        <v>0</v>
      </c>
      <c r="K6264">
        <v>0</v>
      </c>
      <c r="L6264">
        <v>0</v>
      </c>
      <c r="M6264">
        <v>0</v>
      </c>
    </row>
    <row r="6265" spans="2:13" x14ac:dyDescent="0.2">
      <c r="B6265">
        <v>0</v>
      </c>
      <c r="C6265">
        <v>0</v>
      </c>
      <c r="D6265">
        <v>0</v>
      </c>
      <c r="E6265">
        <v>0</v>
      </c>
      <c r="F6265">
        <v>0</v>
      </c>
      <c r="G6265">
        <v>55555555</v>
      </c>
      <c r="H6265">
        <v>0</v>
      </c>
      <c r="I6265">
        <v>0</v>
      </c>
      <c r="J6265">
        <v>0</v>
      </c>
      <c r="K6265">
        <v>0</v>
      </c>
      <c r="L6265">
        <v>0</v>
      </c>
      <c r="M6265">
        <v>0</v>
      </c>
    </row>
    <row r="6266" spans="2:13" x14ac:dyDescent="0.2">
      <c r="B6266">
        <v>0</v>
      </c>
      <c r="C6266">
        <v>0</v>
      </c>
      <c r="D6266">
        <v>0</v>
      </c>
      <c r="E6266">
        <v>0</v>
      </c>
      <c r="F6266">
        <v>0</v>
      </c>
      <c r="G6266">
        <v>55555555</v>
      </c>
      <c r="H6266">
        <v>0</v>
      </c>
      <c r="I6266">
        <v>0</v>
      </c>
      <c r="J6266">
        <v>0</v>
      </c>
      <c r="K6266">
        <v>0</v>
      </c>
      <c r="L6266">
        <v>0</v>
      </c>
      <c r="M6266">
        <v>0</v>
      </c>
    </row>
    <row r="6267" spans="2:13" x14ac:dyDescent="0.2">
      <c r="B6267">
        <v>0</v>
      </c>
      <c r="C6267">
        <v>0</v>
      </c>
      <c r="D6267">
        <v>0</v>
      </c>
      <c r="E6267">
        <v>0</v>
      </c>
      <c r="F6267">
        <v>0</v>
      </c>
      <c r="G6267">
        <v>55555555</v>
      </c>
      <c r="H6267">
        <v>0</v>
      </c>
      <c r="I6267">
        <v>0</v>
      </c>
      <c r="J6267">
        <v>0</v>
      </c>
      <c r="K6267">
        <v>0</v>
      </c>
      <c r="L6267">
        <v>0</v>
      </c>
      <c r="M6267">
        <v>0</v>
      </c>
    </row>
    <row r="6268" spans="2:13" x14ac:dyDescent="0.2">
      <c r="B6268">
        <v>0</v>
      </c>
      <c r="C6268">
        <v>0</v>
      </c>
      <c r="D6268">
        <v>0</v>
      </c>
      <c r="E6268">
        <v>0</v>
      </c>
      <c r="F6268">
        <v>0</v>
      </c>
      <c r="G6268">
        <v>55555555</v>
      </c>
      <c r="H6268">
        <v>0</v>
      </c>
      <c r="I6268">
        <v>0</v>
      </c>
      <c r="J6268">
        <v>0</v>
      </c>
      <c r="K6268">
        <v>0</v>
      </c>
      <c r="L6268">
        <v>0</v>
      </c>
      <c r="M6268">
        <v>0</v>
      </c>
    </row>
    <row r="6269" spans="2:13" x14ac:dyDescent="0.2">
      <c r="B6269">
        <v>0</v>
      </c>
      <c r="C6269">
        <v>0</v>
      </c>
      <c r="D6269">
        <v>0</v>
      </c>
      <c r="E6269">
        <v>0</v>
      </c>
      <c r="F6269">
        <v>0</v>
      </c>
      <c r="G6269">
        <v>55555555</v>
      </c>
      <c r="H6269">
        <v>0</v>
      </c>
      <c r="I6269">
        <v>0</v>
      </c>
      <c r="J6269">
        <v>0</v>
      </c>
      <c r="K6269">
        <v>0</v>
      </c>
      <c r="L6269">
        <v>0</v>
      </c>
      <c r="M6269">
        <v>0</v>
      </c>
    </row>
    <row r="6270" spans="2:13" x14ac:dyDescent="0.2">
      <c r="B6270">
        <v>0</v>
      </c>
      <c r="C6270">
        <v>0</v>
      </c>
      <c r="D6270">
        <v>0</v>
      </c>
      <c r="E6270">
        <v>0</v>
      </c>
      <c r="F6270">
        <v>0</v>
      </c>
      <c r="G6270">
        <v>55555555</v>
      </c>
      <c r="H6270">
        <v>0</v>
      </c>
      <c r="I6270">
        <v>0</v>
      </c>
      <c r="J6270">
        <v>0</v>
      </c>
      <c r="K6270">
        <v>0</v>
      </c>
      <c r="L6270">
        <v>0</v>
      </c>
      <c r="M6270">
        <v>0</v>
      </c>
    </row>
    <row r="6271" spans="2:13" x14ac:dyDescent="0.2">
      <c r="B6271">
        <v>0</v>
      </c>
      <c r="C6271">
        <v>0</v>
      </c>
      <c r="D6271">
        <v>0</v>
      </c>
      <c r="E6271">
        <v>0</v>
      </c>
      <c r="F6271">
        <v>0</v>
      </c>
      <c r="G6271">
        <v>55555555</v>
      </c>
      <c r="H6271">
        <v>0</v>
      </c>
      <c r="I6271">
        <v>0</v>
      </c>
      <c r="J6271">
        <v>0</v>
      </c>
      <c r="K6271">
        <v>0</v>
      </c>
      <c r="L6271">
        <v>0</v>
      </c>
      <c r="M6271">
        <v>0</v>
      </c>
    </row>
    <row r="6272" spans="2:13" x14ac:dyDescent="0.2">
      <c r="B6272">
        <v>0</v>
      </c>
      <c r="C6272">
        <v>0</v>
      </c>
      <c r="D6272">
        <v>0</v>
      </c>
      <c r="E6272">
        <v>0</v>
      </c>
      <c r="F6272">
        <v>0</v>
      </c>
      <c r="G6272">
        <v>55555555</v>
      </c>
      <c r="H6272">
        <v>0</v>
      </c>
      <c r="I6272">
        <v>0</v>
      </c>
      <c r="J6272">
        <v>0</v>
      </c>
      <c r="K6272">
        <v>0</v>
      </c>
      <c r="L6272">
        <v>0</v>
      </c>
      <c r="M6272">
        <v>0</v>
      </c>
    </row>
    <row r="6273" spans="2:13" x14ac:dyDescent="0.2">
      <c r="B6273">
        <v>0</v>
      </c>
      <c r="C6273">
        <v>0</v>
      </c>
      <c r="D6273">
        <v>0</v>
      </c>
      <c r="E6273">
        <v>0</v>
      </c>
      <c r="F6273">
        <v>0</v>
      </c>
      <c r="G6273">
        <v>55555555</v>
      </c>
      <c r="H6273">
        <v>0</v>
      </c>
      <c r="I6273">
        <v>0</v>
      </c>
      <c r="J6273">
        <v>0</v>
      </c>
      <c r="K6273">
        <v>0</v>
      </c>
      <c r="L6273">
        <v>0</v>
      </c>
      <c r="M6273">
        <v>0</v>
      </c>
    </row>
    <row r="6274" spans="2:13" x14ac:dyDescent="0.2">
      <c r="B6274">
        <v>0</v>
      </c>
      <c r="C6274">
        <v>0</v>
      </c>
      <c r="D6274">
        <v>0</v>
      </c>
      <c r="E6274">
        <v>0</v>
      </c>
      <c r="F6274">
        <v>0</v>
      </c>
      <c r="G6274">
        <v>55555555</v>
      </c>
      <c r="H6274">
        <v>0</v>
      </c>
      <c r="I6274">
        <v>0</v>
      </c>
      <c r="J6274">
        <v>0</v>
      </c>
      <c r="K6274">
        <v>0</v>
      </c>
      <c r="L6274">
        <v>0</v>
      </c>
      <c r="M6274">
        <v>0</v>
      </c>
    </row>
    <row r="6275" spans="2:13" x14ac:dyDescent="0.2">
      <c r="B6275">
        <v>0</v>
      </c>
      <c r="C6275">
        <v>0</v>
      </c>
      <c r="D6275">
        <v>0</v>
      </c>
      <c r="E6275">
        <v>0</v>
      </c>
      <c r="F6275">
        <v>0</v>
      </c>
      <c r="G6275">
        <v>55555555</v>
      </c>
      <c r="H6275">
        <v>0</v>
      </c>
      <c r="I6275">
        <v>0</v>
      </c>
      <c r="J6275">
        <v>0</v>
      </c>
      <c r="K6275">
        <v>0</v>
      </c>
      <c r="L6275">
        <v>0</v>
      </c>
      <c r="M6275">
        <v>0</v>
      </c>
    </row>
    <row r="6276" spans="2:13" x14ac:dyDescent="0.2">
      <c r="B6276">
        <v>0</v>
      </c>
      <c r="C6276">
        <v>0</v>
      </c>
      <c r="D6276">
        <v>0</v>
      </c>
      <c r="E6276">
        <v>0</v>
      </c>
      <c r="F6276">
        <v>0</v>
      </c>
      <c r="G6276">
        <v>55555555</v>
      </c>
      <c r="H6276">
        <v>0</v>
      </c>
      <c r="I6276">
        <v>0</v>
      </c>
      <c r="J6276">
        <v>0</v>
      </c>
      <c r="K6276">
        <v>0</v>
      </c>
      <c r="L6276">
        <v>0</v>
      </c>
      <c r="M6276">
        <v>0</v>
      </c>
    </row>
    <row r="6277" spans="2:13" x14ac:dyDescent="0.2">
      <c r="B6277">
        <v>0</v>
      </c>
      <c r="C6277">
        <v>0</v>
      </c>
      <c r="D6277">
        <v>0</v>
      </c>
      <c r="E6277">
        <v>0</v>
      </c>
      <c r="F6277">
        <v>0</v>
      </c>
      <c r="G6277">
        <v>55555555</v>
      </c>
      <c r="H6277">
        <v>0</v>
      </c>
      <c r="I6277">
        <v>0</v>
      </c>
      <c r="J6277">
        <v>0</v>
      </c>
      <c r="K6277">
        <v>0</v>
      </c>
      <c r="L6277">
        <v>0</v>
      </c>
      <c r="M6277">
        <v>0</v>
      </c>
    </row>
    <row r="6278" spans="2:13" x14ac:dyDescent="0.2">
      <c r="B6278">
        <v>0</v>
      </c>
      <c r="C6278">
        <v>0</v>
      </c>
      <c r="D6278">
        <v>0</v>
      </c>
      <c r="E6278">
        <v>0</v>
      </c>
      <c r="F6278">
        <v>0</v>
      </c>
      <c r="G6278">
        <v>55555555</v>
      </c>
      <c r="H6278">
        <v>0</v>
      </c>
      <c r="I6278">
        <v>0</v>
      </c>
      <c r="J6278">
        <v>0</v>
      </c>
      <c r="K6278">
        <v>0</v>
      </c>
      <c r="L6278">
        <v>0</v>
      </c>
      <c r="M6278">
        <v>0</v>
      </c>
    </row>
    <row r="6279" spans="2:13" x14ac:dyDescent="0.2">
      <c r="B6279">
        <v>0</v>
      </c>
      <c r="C6279">
        <v>0</v>
      </c>
      <c r="D6279">
        <v>0</v>
      </c>
      <c r="E6279">
        <v>0</v>
      </c>
      <c r="F6279">
        <v>0</v>
      </c>
      <c r="G6279">
        <v>55555555</v>
      </c>
      <c r="H6279">
        <v>0</v>
      </c>
      <c r="I6279">
        <v>0</v>
      </c>
      <c r="J6279">
        <v>0</v>
      </c>
      <c r="K6279">
        <v>0</v>
      </c>
      <c r="L6279">
        <v>0</v>
      </c>
      <c r="M6279">
        <v>0</v>
      </c>
    </row>
    <row r="6280" spans="2:13" x14ac:dyDescent="0.2">
      <c r="B6280">
        <v>0</v>
      </c>
      <c r="C6280">
        <v>0</v>
      </c>
      <c r="D6280">
        <v>0</v>
      </c>
      <c r="E6280">
        <v>0</v>
      </c>
      <c r="F6280">
        <v>0</v>
      </c>
      <c r="G6280">
        <v>55555555</v>
      </c>
      <c r="H6280">
        <v>0</v>
      </c>
      <c r="I6280">
        <v>0</v>
      </c>
      <c r="J6280">
        <v>0</v>
      </c>
      <c r="K6280">
        <v>0</v>
      </c>
      <c r="L6280">
        <v>0</v>
      </c>
      <c r="M6280">
        <v>0</v>
      </c>
    </row>
    <row r="6281" spans="2:13" x14ac:dyDescent="0.2">
      <c r="B6281">
        <v>0</v>
      </c>
      <c r="C6281">
        <v>0</v>
      </c>
      <c r="D6281">
        <v>0</v>
      </c>
      <c r="E6281">
        <v>0</v>
      </c>
      <c r="F6281">
        <v>0</v>
      </c>
      <c r="G6281">
        <v>55555555</v>
      </c>
      <c r="H6281">
        <v>0</v>
      </c>
      <c r="I6281">
        <v>0</v>
      </c>
      <c r="J6281">
        <v>0</v>
      </c>
      <c r="K6281">
        <v>0</v>
      </c>
      <c r="L6281">
        <v>0</v>
      </c>
      <c r="M6281">
        <v>0</v>
      </c>
    </row>
    <row r="6282" spans="2:13" x14ac:dyDescent="0.2">
      <c r="B6282">
        <v>0</v>
      </c>
      <c r="C6282">
        <v>0</v>
      </c>
      <c r="D6282">
        <v>0</v>
      </c>
      <c r="E6282">
        <v>0</v>
      </c>
      <c r="F6282">
        <v>0</v>
      </c>
      <c r="G6282">
        <v>55555555</v>
      </c>
      <c r="H6282">
        <v>0</v>
      </c>
      <c r="I6282">
        <v>0</v>
      </c>
      <c r="J6282">
        <v>0</v>
      </c>
      <c r="K6282">
        <v>0</v>
      </c>
      <c r="L6282">
        <v>0</v>
      </c>
      <c r="M6282">
        <v>0</v>
      </c>
    </row>
    <row r="6283" spans="2:13" x14ac:dyDescent="0.2">
      <c r="B6283">
        <v>0</v>
      </c>
      <c r="C6283">
        <v>0</v>
      </c>
      <c r="D6283">
        <v>0</v>
      </c>
      <c r="E6283">
        <v>0</v>
      </c>
      <c r="F6283">
        <v>0</v>
      </c>
      <c r="G6283">
        <v>55555555</v>
      </c>
      <c r="H6283">
        <v>0</v>
      </c>
      <c r="I6283">
        <v>0</v>
      </c>
      <c r="J6283">
        <v>0</v>
      </c>
      <c r="K6283">
        <v>0</v>
      </c>
      <c r="L6283">
        <v>0</v>
      </c>
      <c r="M6283">
        <v>0</v>
      </c>
    </row>
    <row r="6284" spans="2:13" x14ac:dyDescent="0.2">
      <c r="B6284">
        <v>0</v>
      </c>
      <c r="C6284">
        <v>0</v>
      </c>
      <c r="D6284">
        <v>0</v>
      </c>
      <c r="E6284">
        <v>0</v>
      </c>
      <c r="F6284">
        <v>0</v>
      </c>
      <c r="G6284">
        <v>55555555</v>
      </c>
      <c r="H6284">
        <v>0</v>
      </c>
      <c r="I6284">
        <v>0</v>
      </c>
      <c r="J6284">
        <v>0</v>
      </c>
      <c r="K6284">
        <v>0</v>
      </c>
      <c r="L6284">
        <v>0</v>
      </c>
      <c r="M6284">
        <v>0</v>
      </c>
    </row>
    <row r="6285" spans="2:13" x14ac:dyDescent="0.2">
      <c r="B6285">
        <v>0</v>
      </c>
      <c r="C6285">
        <v>0</v>
      </c>
      <c r="D6285">
        <v>0</v>
      </c>
      <c r="E6285">
        <v>0</v>
      </c>
      <c r="F6285">
        <v>0</v>
      </c>
      <c r="G6285">
        <v>55555555</v>
      </c>
      <c r="H6285">
        <v>0</v>
      </c>
      <c r="I6285">
        <v>0</v>
      </c>
      <c r="J6285">
        <v>0</v>
      </c>
      <c r="K6285">
        <v>0</v>
      </c>
      <c r="L6285">
        <v>0</v>
      </c>
      <c r="M6285">
        <v>0</v>
      </c>
    </row>
    <row r="6286" spans="2:13" x14ac:dyDescent="0.2">
      <c r="B6286">
        <v>0</v>
      </c>
      <c r="C6286">
        <v>0</v>
      </c>
      <c r="D6286">
        <v>0</v>
      </c>
      <c r="E6286">
        <v>0</v>
      </c>
      <c r="F6286">
        <v>0</v>
      </c>
      <c r="G6286">
        <v>55555555</v>
      </c>
      <c r="H6286">
        <v>0</v>
      </c>
      <c r="I6286">
        <v>0</v>
      </c>
      <c r="J6286">
        <v>0</v>
      </c>
      <c r="K6286">
        <v>0</v>
      </c>
      <c r="L6286">
        <v>0</v>
      </c>
      <c r="M6286">
        <v>0</v>
      </c>
    </row>
    <row r="6287" spans="2:13" x14ac:dyDescent="0.2">
      <c r="B6287">
        <v>0</v>
      </c>
      <c r="C6287">
        <v>0</v>
      </c>
      <c r="D6287">
        <v>0</v>
      </c>
      <c r="E6287">
        <v>0</v>
      </c>
      <c r="F6287">
        <v>0</v>
      </c>
      <c r="G6287">
        <v>55555555</v>
      </c>
      <c r="H6287">
        <v>0</v>
      </c>
      <c r="I6287">
        <v>0</v>
      </c>
      <c r="J6287">
        <v>0</v>
      </c>
      <c r="K6287">
        <v>0</v>
      </c>
      <c r="L6287">
        <v>0</v>
      </c>
      <c r="M6287">
        <v>0</v>
      </c>
    </row>
    <row r="6288" spans="2:13" x14ac:dyDescent="0.2">
      <c r="B6288">
        <v>0</v>
      </c>
      <c r="C6288">
        <v>0</v>
      </c>
      <c r="D6288">
        <v>0</v>
      </c>
      <c r="E6288">
        <v>0</v>
      </c>
      <c r="F6288">
        <v>0</v>
      </c>
      <c r="G6288">
        <v>55555555</v>
      </c>
      <c r="H6288">
        <v>0</v>
      </c>
      <c r="I6288">
        <v>0</v>
      </c>
      <c r="J6288">
        <v>0</v>
      </c>
      <c r="K6288">
        <v>0</v>
      </c>
      <c r="L6288">
        <v>0</v>
      </c>
      <c r="M6288">
        <v>0</v>
      </c>
    </row>
    <row r="6289" spans="2:13" x14ac:dyDescent="0.2">
      <c r="B6289">
        <v>0</v>
      </c>
      <c r="C6289">
        <v>0</v>
      </c>
      <c r="D6289">
        <v>0</v>
      </c>
      <c r="E6289">
        <v>0</v>
      </c>
      <c r="F6289">
        <v>0</v>
      </c>
      <c r="G6289">
        <v>55555555</v>
      </c>
      <c r="H6289">
        <v>0</v>
      </c>
      <c r="I6289">
        <v>0</v>
      </c>
      <c r="J6289">
        <v>0</v>
      </c>
      <c r="K6289">
        <v>0</v>
      </c>
      <c r="L6289">
        <v>0</v>
      </c>
      <c r="M6289">
        <v>0</v>
      </c>
    </row>
    <row r="6290" spans="2:13" x14ac:dyDescent="0.2">
      <c r="B6290">
        <v>0</v>
      </c>
      <c r="C6290">
        <v>0</v>
      </c>
      <c r="D6290">
        <v>0</v>
      </c>
      <c r="E6290">
        <v>0</v>
      </c>
      <c r="F6290">
        <v>0</v>
      </c>
      <c r="G6290">
        <v>55555555</v>
      </c>
      <c r="H6290">
        <v>0</v>
      </c>
      <c r="I6290">
        <v>0</v>
      </c>
      <c r="J6290">
        <v>0</v>
      </c>
      <c r="K6290">
        <v>0</v>
      </c>
      <c r="L6290">
        <v>0</v>
      </c>
      <c r="M6290">
        <v>0</v>
      </c>
    </row>
    <row r="6291" spans="2:13" x14ac:dyDescent="0.2">
      <c r="B6291">
        <v>0</v>
      </c>
      <c r="C6291">
        <v>0</v>
      </c>
      <c r="D6291">
        <v>0</v>
      </c>
      <c r="E6291">
        <v>0</v>
      </c>
      <c r="F6291">
        <v>0</v>
      </c>
      <c r="G6291">
        <v>55555555</v>
      </c>
      <c r="H6291">
        <v>0</v>
      </c>
      <c r="I6291">
        <v>0</v>
      </c>
      <c r="J6291">
        <v>0</v>
      </c>
      <c r="K6291">
        <v>0</v>
      </c>
      <c r="L6291">
        <v>0</v>
      </c>
      <c r="M6291">
        <v>0</v>
      </c>
    </row>
    <row r="6292" spans="2:13" x14ac:dyDescent="0.2">
      <c r="B6292">
        <v>0</v>
      </c>
      <c r="C6292">
        <v>0</v>
      </c>
      <c r="D6292">
        <v>0</v>
      </c>
      <c r="E6292">
        <v>0</v>
      </c>
      <c r="F6292">
        <v>0</v>
      </c>
      <c r="G6292">
        <v>55555555</v>
      </c>
      <c r="H6292">
        <v>0</v>
      </c>
      <c r="I6292">
        <v>0</v>
      </c>
      <c r="J6292">
        <v>0</v>
      </c>
      <c r="K6292">
        <v>0</v>
      </c>
      <c r="L6292">
        <v>0</v>
      </c>
      <c r="M6292">
        <v>0</v>
      </c>
    </row>
    <row r="6293" spans="2:13" x14ac:dyDescent="0.2">
      <c r="B6293">
        <v>0</v>
      </c>
      <c r="C6293">
        <v>0</v>
      </c>
      <c r="D6293">
        <v>0</v>
      </c>
      <c r="E6293">
        <v>0</v>
      </c>
      <c r="F6293">
        <v>0</v>
      </c>
      <c r="G6293">
        <v>55555555</v>
      </c>
      <c r="H6293">
        <v>0</v>
      </c>
      <c r="I6293">
        <v>0</v>
      </c>
      <c r="J6293">
        <v>0</v>
      </c>
      <c r="K6293">
        <v>0</v>
      </c>
      <c r="L6293">
        <v>0</v>
      </c>
      <c r="M6293">
        <v>0</v>
      </c>
    </row>
    <row r="6294" spans="2:13" x14ac:dyDescent="0.2">
      <c r="B6294">
        <v>0</v>
      </c>
      <c r="C6294">
        <v>0</v>
      </c>
      <c r="D6294">
        <v>0</v>
      </c>
      <c r="E6294">
        <v>0</v>
      </c>
      <c r="F6294">
        <v>0</v>
      </c>
      <c r="G6294">
        <v>55555555</v>
      </c>
      <c r="H6294">
        <v>0</v>
      </c>
      <c r="I6294">
        <v>0</v>
      </c>
      <c r="J6294">
        <v>0</v>
      </c>
      <c r="K6294">
        <v>0</v>
      </c>
      <c r="L6294">
        <v>0</v>
      </c>
      <c r="M6294">
        <v>0</v>
      </c>
    </row>
    <row r="6295" spans="2:13" x14ac:dyDescent="0.2">
      <c r="B6295">
        <v>0</v>
      </c>
      <c r="C6295">
        <v>0</v>
      </c>
      <c r="D6295">
        <v>0</v>
      </c>
      <c r="E6295">
        <v>0</v>
      </c>
      <c r="F6295">
        <v>0</v>
      </c>
      <c r="G6295">
        <v>55555555</v>
      </c>
      <c r="H6295">
        <v>0</v>
      </c>
      <c r="I6295">
        <v>0</v>
      </c>
      <c r="J6295">
        <v>0</v>
      </c>
      <c r="K6295">
        <v>0</v>
      </c>
      <c r="L6295">
        <v>0</v>
      </c>
      <c r="M6295">
        <v>0</v>
      </c>
    </row>
    <row r="6296" spans="2:13" x14ac:dyDescent="0.2">
      <c r="B6296">
        <v>0</v>
      </c>
      <c r="C6296">
        <v>0</v>
      </c>
      <c r="D6296">
        <v>0</v>
      </c>
      <c r="E6296">
        <v>0</v>
      </c>
      <c r="F6296">
        <v>0</v>
      </c>
      <c r="G6296">
        <v>55555555</v>
      </c>
      <c r="H6296">
        <v>0</v>
      </c>
      <c r="I6296">
        <v>0</v>
      </c>
      <c r="J6296">
        <v>0</v>
      </c>
      <c r="K6296">
        <v>0</v>
      </c>
      <c r="L6296">
        <v>0</v>
      </c>
      <c r="M6296">
        <v>0</v>
      </c>
    </row>
    <row r="6297" spans="2:13" x14ac:dyDescent="0.2">
      <c r="B6297">
        <v>0</v>
      </c>
      <c r="C6297">
        <v>0</v>
      </c>
      <c r="D6297">
        <v>0</v>
      </c>
      <c r="E6297">
        <v>0</v>
      </c>
      <c r="F6297">
        <v>0</v>
      </c>
      <c r="G6297">
        <v>55555555</v>
      </c>
      <c r="H6297">
        <v>0</v>
      </c>
      <c r="I6297">
        <v>0</v>
      </c>
      <c r="J6297">
        <v>0</v>
      </c>
      <c r="K6297">
        <v>0</v>
      </c>
      <c r="L6297">
        <v>0</v>
      </c>
      <c r="M6297">
        <v>0</v>
      </c>
    </row>
    <row r="6298" spans="2:13" x14ac:dyDescent="0.2">
      <c r="B6298">
        <v>0</v>
      </c>
      <c r="C6298">
        <v>0</v>
      </c>
      <c r="D6298">
        <v>0</v>
      </c>
      <c r="E6298">
        <v>0</v>
      </c>
      <c r="F6298">
        <v>0</v>
      </c>
      <c r="G6298">
        <v>55555555</v>
      </c>
      <c r="H6298">
        <v>0</v>
      </c>
      <c r="I6298">
        <v>0</v>
      </c>
      <c r="J6298">
        <v>0</v>
      </c>
      <c r="K6298">
        <v>0</v>
      </c>
      <c r="L6298">
        <v>0</v>
      </c>
      <c r="M6298">
        <v>0</v>
      </c>
    </row>
    <row r="6299" spans="2:13" x14ac:dyDescent="0.2">
      <c r="B6299">
        <v>0</v>
      </c>
      <c r="C6299">
        <v>0</v>
      </c>
      <c r="D6299">
        <v>0</v>
      </c>
      <c r="E6299">
        <v>0</v>
      </c>
      <c r="F6299">
        <v>0</v>
      </c>
      <c r="G6299">
        <v>55555555</v>
      </c>
      <c r="H6299">
        <v>0</v>
      </c>
      <c r="I6299">
        <v>0</v>
      </c>
      <c r="J6299">
        <v>0</v>
      </c>
      <c r="K6299">
        <v>0</v>
      </c>
      <c r="L6299">
        <v>0</v>
      </c>
      <c r="M6299">
        <v>0</v>
      </c>
    </row>
    <row r="6300" spans="2:13" x14ac:dyDescent="0.2">
      <c r="B6300">
        <v>0</v>
      </c>
      <c r="C6300">
        <v>0</v>
      </c>
      <c r="D6300">
        <v>0</v>
      </c>
      <c r="E6300">
        <v>0</v>
      </c>
      <c r="F6300">
        <v>0</v>
      </c>
      <c r="G6300">
        <v>55555555</v>
      </c>
      <c r="H6300">
        <v>0</v>
      </c>
      <c r="I6300">
        <v>0</v>
      </c>
      <c r="J6300">
        <v>0</v>
      </c>
      <c r="K6300">
        <v>0</v>
      </c>
      <c r="L6300">
        <v>0</v>
      </c>
      <c r="M6300">
        <v>0</v>
      </c>
    </row>
    <row r="6301" spans="2:13" x14ac:dyDescent="0.2">
      <c r="B6301">
        <v>0</v>
      </c>
      <c r="C6301">
        <v>0</v>
      </c>
      <c r="D6301">
        <v>0</v>
      </c>
      <c r="E6301">
        <v>0</v>
      </c>
      <c r="F6301">
        <v>0</v>
      </c>
      <c r="G6301">
        <v>55555555</v>
      </c>
      <c r="H6301">
        <v>0</v>
      </c>
      <c r="I6301">
        <v>0</v>
      </c>
      <c r="J6301">
        <v>0</v>
      </c>
      <c r="K6301">
        <v>0</v>
      </c>
      <c r="L6301">
        <v>0</v>
      </c>
      <c r="M6301">
        <v>0</v>
      </c>
    </row>
    <row r="6302" spans="2:13" x14ac:dyDescent="0.2">
      <c r="B6302">
        <v>0</v>
      </c>
      <c r="C6302">
        <v>0</v>
      </c>
      <c r="D6302">
        <v>0</v>
      </c>
      <c r="E6302">
        <v>0</v>
      </c>
      <c r="F6302">
        <v>0</v>
      </c>
      <c r="G6302">
        <v>55555555</v>
      </c>
      <c r="H6302">
        <v>0</v>
      </c>
      <c r="I6302">
        <v>0</v>
      </c>
      <c r="J6302">
        <v>0</v>
      </c>
      <c r="K6302">
        <v>0</v>
      </c>
      <c r="L6302">
        <v>0</v>
      </c>
      <c r="M6302">
        <v>0</v>
      </c>
    </row>
    <row r="6303" spans="2:13" x14ac:dyDescent="0.2">
      <c r="B6303">
        <v>0</v>
      </c>
      <c r="C6303">
        <v>0</v>
      </c>
      <c r="D6303">
        <v>0</v>
      </c>
      <c r="E6303">
        <v>0</v>
      </c>
      <c r="F6303">
        <v>0</v>
      </c>
      <c r="G6303">
        <v>55555555</v>
      </c>
      <c r="H6303">
        <v>0</v>
      </c>
      <c r="I6303">
        <v>0</v>
      </c>
      <c r="J6303">
        <v>0</v>
      </c>
      <c r="K6303">
        <v>0</v>
      </c>
      <c r="L6303">
        <v>0</v>
      </c>
      <c r="M6303">
        <v>0</v>
      </c>
    </row>
    <row r="6304" spans="2:13" x14ac:dyDescent="0.2">
      <c r="B6304">
        <v>0</v>
      </c>
      <c r="C6304">
        <v>0</v>
      </c>
      <c r="D6304">
        <v>0</v>
      </c>
      <c r="E6304">
        <v>0</v>
      </c>
      <c r="F6304">
        <v>0</v>
      </c>
      <c r="G6304">
        <v>55555555</v>
      </c>
      <c r="H6304">
        <v>0</v>
      </c>
      <c r="I6304">
        <v>0</v>
      </c>
      <c r="J6304">
        <v>0</v>
      </c>
      <c r="K6304">
        <v>0</v>
      </c>
      <c r="L6304">
        <v>0</v>
      </c>
      <c r="M6304">
        <v>0</v>
      </c>
    </row>
    <row r="6305" spans="2:13" x14ac:dyDescent="0.2">
      <c r="B6305">
        <v>0</v>
      </c>
      <c r="C6305">
        <v>0</v>
      </c>
      <c r="D6305">
        <v>0</v>
      </c>
      <c r="E6305">
        <v>0</v>
      </c>
      <c r="F6305">
        <v>0</v>
      </c>
      <c r="G6305">
        <v>55555555</v>
      </c>
      <c r="H6305">
        <v>0</v>
      </c>
      <c r="I6305">
        <v>0</v>
      </c>
      <c r="J6305">
        <v>0</v>
      </c>
      <c r="K6305">
        <v>0</v>
      </c>
      <c r="L6305">
        <v>0</v>
      </c>
      <c r="M6305">
        <v>0</v>
      </c>
    </row>
    <row r="6306" spans="2:13" x14ac:dyDescent="0.2">
      <c r="B6306">
        <v>0</v>
      </c>
      <c r="C6306">
        <v>0</v>
      </c>
      <c r="D6306">
        <v>0</v>
      </c>
      <c r="E6306">
        <v>0</v>
      </c>
      <c r="F6306">
        <v>0</v>
      </c>
      <c r="G6306">
        <v>55555555</v>
      </c>
      <c r="H6306">
        <v>0</v>
      </c>
      <c r="I6306">
        <v>0</v>
      </c>
      <c r="J6306">
        <v>0</v>
      </c>
      <c r="K6306">
        <v>0</v>
      </c>
      <c r="L6306">
        <v>0</v>
      </c>
      <c r="M6306">
        <v>0</v>
      </c>
    </row>
    <row r="6307" spans="2:13" x14ac:dyDescent="0.2">
      <c r="B6307">
        <v>0</v>
      </c>
      <c r="C6307">
        <v>0</v>
      </c>
      <c r="D6307">
        <v>0</v>
      </c>
      <c r="E6307">
        <v>0</v>
      </c>
      <c r="F6307">
        <v>0</v>
      </c>
      <c r="G6307">
        <v>55555555</v>
      </c>
      <c r="H6307">
        <v>0</v>
      </c>
      <c r="I6307">
        <v>0</v>
      </c>
      <c r="J6307">
        <v>0</v>
      </c>
      <c r="K6307">
        <v>0</v>
      </c>
      <c r="L6307">
        <v>0</v>
      </c>
      <c r="M6307">
        <v>0</v>
      </c>
    </row>
    <row r="6308" spans="2:13" x14ac:dyDescent="0.2">
      <c r="B6308">
        <v>0</v>
      </c>
      <c r="C6308">
        <v>0</v>
      </c>
      <c r="D6308">
        <v>0</v>
      </c>
      <c r="E6308">
        <v>0</v>
      </c>
      <c r="F6308">
        <v>0</v>
      </c>
      <c r="G6308">
        <v>55555555</v>
      </c>
      <c r="H6308">
        <v>0</v>
      </c>
      <c r="I6308">
        <v>0</v>
      </c>
      <c r="J6308">
        <v>0</v>
      </c>
      <c r="K6308">
        <v>0</v>
      </c>
      <c r="L6308">
        <v>0</v>
      </c>
      <c r="M6308">
        <v>0</v>
      </c>
    </row>
    <row r="6309" spans="2:13" x14ac:dyDescent="0.2">
      <c r="B6309">
        <v>0</v>
      </c>
      <c r="C6309">
        <v>0</v>
      </c>
      <c r="D6309">
        <v>0</v>
      </c>
      <c r="E6309">
        <v>0</v>
      </c>
      <c r="F6309">
        <v>0</v>
      </c>
      <c r="G6309">
        <v>55555555</v>
      </c>
      <c r="H6309">
        <v>0</v>
      </c>
      <c r="I6309">
        <v>0</v>
      </c>
      <c r="J6309">
        <v>0</v>
      </c>
      <c r="K6309">
        <v>0</v>
      </c>
      <c r="L6309">
        <v>0</v>
      </c>
      <c r="M6309">
        <v>0</v>
      </c>
    </row>
    <row r="6310" spans="2:13" x14ac:dyDescent="0.2">
      <c r="B6310">
        <v>0</v>
      </c>
      <c r="C6310">
        <v>0</v>
      </c>
      <c r="D6310">
        <v>0</v>
      </c>
      <c r="E6310">
        <v>0</v>
      </c>
      <c r="F6310">
        <v>0</v>
      </c>
      <c r="G6310">
        <v>55555555</v>
      </c>
      <c r="H6310">
        <v>0</v>
      </c>
      <c r="I6310">
        <v>0</v>
      </c>
      <c r="J6310">
        <v>0</v>
      </c>
      <c r="K6310">
        <v>0</v>
      </c>
      <c r="L6310">
        <v>0</v>
      </c>
      <c r="M6310">
        <v>0</v>
      </c>
    </row>
    <row r="6311" spans="2:13" x14ac:dyDescent="0.2">
      <c r="B6311">
        <v>0</v>
      </c>
      <c r="C6311">
        <v>0</v>
      </c>
      <c r="D6311">
        <v>0</v>
      </c>
      <c r="E6311">
        <v>0</v>
      </c>
      <c r="F6311">
        <v>0</v>
      </c>
      <c r="G6311">
        <v>55555555</v>
      </c>
      <c r="H6311">
        <v>0</v>
      </c>
      <c r="I6311">
        <v>0</v>
      </c>
      <c r="J6311">
        <v>0</v>
      </c>
      <c r="K6311">
        <v>0</v>
      </c>
      <c r="L6311">
        <v>0</v>
      </c>
      <c r="M6311">
        <v>0</v>
      </c>
    </row>
    <row r="6312" spans="2:13" x14ac:dyDescent="0.2">
      <c r="B6312">
        <v>0</v>
      </c>
      <c r="C6312">
        <v>0</v>
      </c>
      <c r="D6312">
        <v>0</v>
      </c>
      <c r="E6312">
        <v>0</v>
      </c>
      <c r="F6312">
        <v>0</v>
      </c>
      <c r="G6312">
        <v>55555555</v>
      </c>
      <c r="H6312">
        <v>0</v>
      </c>
      <c r="I6312">
        <v>0</v>
      </c>
      <c r="J6312">
        <v>0</v>
      </c>
      <c r="K6312">
        <v>0</v>
      </c>
      <c r="L6312">
        <v>0</v>
      </c>
      <c r="M6312">
        <v>0</v>
      </c>
    </row>
    <row r="6313" spans="2:13" x14ac:dyDescent="0.2">
      <c r="B6313">
        <v>0</v>
      </c>
      <c r="C6313">
        <v>0</v>
      </c>
      <c r="D6313">
        <v>0</v>
      </c>
      <c r="E6313">
        <v>0</v>
      </c>
      <c r="F6313">
        <v>0</v>
      </c>
      <c r="G6313">
        <v>55555555</v>
      </c>
      <c r="H6313">
        <v>0</v>
      </c>
      <c r="I6313">
        <v>0</v>
      </c>
      <c r="J6313">
        <v>0</v>
      </c>
      <c r="K6313">
        <v>0</v>
      </c>
      <c r="L6313">
        <v>0</v>
      </c>
      <c r="M6313">
        <v>0</v>
      </c>
    </row>
    <row r="6314" spans="2:13" x14ac:dyDescent="0.2">
      <c r="B6314">
        <v>0</v>
      </c>
      <c r="C6314">
        <v>0</v>
      </c>
      <c r="D6314">
        <v>0</v>
      </c>
      <c r="E6314">
        <v>0</v>
      </c>
      <c r="F6314">
        <v>0</v>
      </c>
      <c r="G6314">
        <v>55555555</v>
      </c>
      <c r="H6314">
        <v>0</v>
      </c>
      <c r="I6314">
        <v>0</v>
      </c>
      <c r="J6314">
        <v>0</v>
      </c>
      <c r="K6314">
        <v>0</v>
      </c>
      <c r="L6314">
        <v>0</v>
      </c>
      <c r="M6314">
        <v>0</v>
      </c>
    </row>
    <row r="6315" spans="2:13" x14ac:dyDescent="0.2">
      <c r="B6315">
        <v>0</v>
      </c>
      <c r="C6315">
        <v>0</v>
      </c>
      <c r="D6315">
        <v>0</v>
      </c>
      <c r="E6315">
        <v>0</v>
      </c>
      <c r="F6315">
        <v>0</v>
      </c>
      <c r="G6315">
        <v>55555555</v>
      </c>
      <c r="H6315">
        <v>0</v>
      </c>
      <c r="I6315">
        <v>0</v>
      </c>
      <c r="J6315">
        <v>0</v>
      </c>
      <c r="K6315">
        <v>0</v>
      </c>
      <c r="L6315">
        <v>0</v>
      </c>
      <c r="M6315">
        <v>0</v>
      </c>
    </row>
    <row r="6316" spans="2:13" x14ac:dyDescent="0.2">
      <c r="B6316">
        <v>0</v>
      </c>
      <c r="C6316">
        <v>0</v>
      </c>
      <c r="D6316">
        <v>0</v>
      </c>
      <c r="E6316">
        <v>0</v>
      </c>
      <c r="F6316">
        <v>0</v>
      </c>
      <c r="G6316">
        <v>55555555</v>
      </c>
      <c r="H6316">
        <v>0</v>
      </c>
      <c r="I6316">
        <v>0</v>
      </c>
      <c r="J6316">
        <v>0</v>
      </c>
      <c r="K6316">
        <v>0</v>
      </c>
      <c r="L6316">
        <v>0</v>
      </c>
      <c r="M6316">
        <v>0</v>
      </c>
    </row>
    <row r="6317" spans="2:13" x14ac:dyDescent="0.2">
      <c r="B6317">
        <v>0</v>
      </c>
      <c r="C6317">
        <v>0</v>
      </c>
      <c r="D6317">
        <v>0</v>
      </c>
      <c r="E6317">
        <v>0</v>
      </c>
      <c r="F6317">
        <v>0</v>
      </c>
      <c r="G6317">
        <v>55555555</v>
      </c>
      <c r="H6317">
        <v>0</v>
      </c>
      <c r="I6317">
        <v>0</v>
      </c>
      <c r="J6317">
        <v>0</v>
      </c>
      <c r="K6317">
        <v>0</v>
      </c>
      <c r="L6317">
        <v>0</v>
      </c>
      <c r="M6317">
        <v>0</v>
      </c>
    </row>
    <row r="6318" spans="2:13" x14ac:dyDescent="0.2">
      <c r="B6318">
        <v>0</v>
      </c>
      <c r="C6318">
        <v>0</v>
      </c>
      <c r="D6318">
        <v>0</v>
      </c>
      <c r="E6318">
        <v>0</v>
      </c>
      <c r="F6318">
        <v>0</v>
      </c>
      <c r="G6318">
        <v>55555555</v>
      </c>
      <c r="H6318">
        <v>0</v>
      </c>
      <c r="I6318">
        <v>0</v>
      </c>
      <c r="J6318">
        <v>0</v>
      </c>
      <c r="K6318">
        <v>0</v>
      </c>
      <c r="L6318">
        <v>0</v>
      </c>
      <c r="M6318">
        <v>0</v>
      </c>
    </row>
    <row r="6319" spans="2:13" x14ac:dyDescent="0.2">
      <c r="B6319">
        <v>0</v>
      </c>
      <c r="C6319">
        <v>0</v>
      </c>
      <c r="D6319">
        <v>0</v>
      </c>
      <c r="E6319">
        <v>0</v>
      </c>
      <c r="F6319">
        <v>0</v>
      </c>
      <c r="G6319">
        <v>55555555</v>
      </c>
      <c r="H6319">
        <v>0</v>
      </c>
      <c r="I6319">
        <v>0</v>
      </c>
      <c r="J6319">
        <v>0</v>
      </c>
      <c r="K6319">
        <v>0</v>
      </c>
      <c r="L6319">
        <v>0</v>
      </c>
      <c r="M6319">
        <v>0</v>
      </c>
    </row>
    <row r="6320" spans="2:13" x14ac:dyDescent="0.2">
      <c r="B6320">
        <v>0</v>
      </c>
      <c r="C6320">
        <v>0</v>
      </c>
      <c r="D6320">
        <v>0</v>
      </c>
      <c r="E6320">
        <v>0</v>
      </c>
      <c r="F6320">
        <v>0</v>
      </c>
      <c r="G6320">
        <v>55555555</v>
      </c>
      <c r="H6320">
        <v>0</v>
      </c>
      <c r="I6320">
        <v>0</v>
      </c>
      <c r="J6320">
        <v>0</v>
      </c>
      <c r="K6320">
        <v>0</v>
      </c>
      <c r="L6320">
        <v>0</v>
      </c>
      <c r="M6320">
        <v>0</v>
      </c>
    </row>
    <row r="6321" spans="2:13" x14ac:dyDescent="0.2">
      <c r="B6321">
        <v>0</v>
      </c>
      <c r="C6321">
        <v>0</v>
      </c>
      <c r="D6321">
        <v>0</v>
      </c>
      <c r="E6321">
        <v>0</v>
      </c>
      <c r="F6321">
        <v>0</v>
      </c>
      <c r="G6321">
        <v>55555555</v>
      </c>
      <c r="H6321">
        <v>0</v>
      </c>
      <c r="I6321">
        <v>0</v>
      </c>
      <c r="J6321">
        <v>0</v>
      </c>
      <c r="K6321">
        <v>0</v>
      </c>
      <c r="L6321">
        <v>0</v>
      </c>
      <c r="M6321">
        <v>0</v>
      </c>
    </row>
    <row r="6322" spans="2:13" x14ac:dyDescent="0.2">
      <c r="B6322">
        <v>0</v>
      </c>
      <c r="C6322">
        <v>0</v>
      </c>
      <c r="D6322">
        <v>0</v>
      </c>
      <c r="E6322">
        <v>0</v>
      </c>
      <c r="F6322">
        <v>0</v>
      </c>
      <c r="G6322">
        <v>55555555</v>
      </c>
      <c r="H6322">
        <v>0</v>
      </c>
      <c r="I6322">
        <v>0</v>
      </c>
      <c r="J6322">
        <v>0</v>
      </c>
      <c r="K6322">
        <v>0</v>
      </c>
      <c r="L6322">
        <v>0</v>
      </c>
      <c r="M6322">
        <v>0</v>
      </c>
    </row>
    <row r="6323" spans="2:13" x14ac:dyDescent="0.2">
      <c r="B6323">
        <v>0</v>
      </c>
      <c r="C6323">
        <v>0</v>
      </c>
      <c r="D6323">
        <v>0</v>
      </c>
      <c r="E6323">
        <v>0</v>
      </c>
      <c r="F6323">
        <v>0</v>
      </c>
      <c r="G6323">
        <v>55555555</v>
      </c>
      <c r="H6323">
        <v>0</v>
      </c>
      <c r="I6323">
        <v>0</v>
      </c>
      <c r="J6323">
        <v>0</v>
      </c>
      <c r="K6323">
        <v>0</v>
      </c>
      <c r="L6323">
        <v>0</v>
      </c>
      <c r="M6323">
        <v>0</v>
      </c>
    </row>
    <row r="6324" spans="2:13" x14ac:dyDescent="0.2">
      <c r="B6324">
        <v>0</v>
      </c>
      <c r="C6324">
        <v>0</v>
      </c>
      <c r="D6324">
        <v>0</v>
      </c>
      <c r="E6324">
        <v>0</v>
      </c>
      <c r="F6324">
        <v>0</v>
      </c>
      <c r="G6324">
        <v>55555555</v>
      </c>
      <c r="H6324">
        <v>0</v>
      </c>
      <c r="I6324">
        <v>0</v>
      </c>
      <c r="J6324">
        <v>0</v>
      </c>
      <c r="K6324">
        <v>0</v>
      </c>
      <c r="L6324">
        <v>0</v>
      </c>
      <c r="M6324">
        <v>0</v>
      </c>
    </row>
    <row r="6325" spans="2:13" x14ac:dyDescent="0.2">
      <c r="B6325">
        <v>0</v>
      </c>
      <c r="C6325">
        <v>0</v>
      </c>
      <c r="D6325">
        <v>0</v>
      </c>
      <c r="E6325">
        <v>0</v>
      </c>
      <c r="F6325">
        <v>0</v>
      </c>
      <c r="G6325">
        <v>55555555</v>
      </c>
      <c r="H6325">
        <v>0</v>
      </c>
      <c r="I6325">
        <v>0</v>
      </c>
      <c r="J6325">
        <v>0</v>
      </c>
      <c r="K6325">
        <v>0</v>
      </c>
      <c r="L6325">
        <v>0</v>
      </c>
      <c r="M6325">
        <v>0</v>
      </c>
    </row>
    <row r="6326" spans="2:13" x14ac:dyDescent="0.2">
      <c r="B6326">
        <v>0</v>
      </c>
      <c r="C6326">
        <v>0</v>
      </c>
      <c r="D6326">
        <v>0</v>
      </c>
      <c r="E6326">
        <v>0</v>
      </c>
      <c r="F6326">
        <v>0</v>
      </c>
      <c r="G6326">
        <v>55555555</v>
      </c>
      <c r="H6326">
        <v>0</v>
      </c>
      <c r="I6326">
        <v>0</v>
      </c>
      <c r="J6326">
        <v>0</v>
      </c>
      <c r="K6326">
        <v>0</v>
      </c>
      <c r="L6326">
        <v>0</v>
      </c>
      <c r="M6326">
        <v>0</v>
      </c>
    </row>
    <row r="6327" spans="2:13" x14ac:dyDescent="0.2">
      <c r="B6327">
        <v>0</v>
      </c>
      <c r="C6327">
        <v>0</v>
      </c>
      <c r="D6327">
        <v>0</v>
      </c>
      <c r="E6327">
        <v>0</v>
      </c>
      <c r="F6327">
        <v>0</v>
      </c>
      <c r="G6327">
        <v>55555555</v>
      </c>
      <c r="H6327">
        <v>0</v>
      </c>
      <c r="I6327">
        <v>0</v>
      </c>
      <c r="J6327">
        <v>0</v>
      </c>
      <c r="K6327">
        <v>0</v>
      </c>
      <c r="L6327">
        <v>0</v>
      </c>
      <c r="M6327">
        <v>0</v>
      </c>
    </row>
    <row r="6328" spans="2:13" x14ac:dyDescent="0.2">
      <c r="B6328">
        <v>0</v>
      </c>
      <c r="C6328">
        <v>0</v>
      </c>
      <c r="D6328">
        <v>0</v>
      </c>
      <c r="E6328">
        <v>0</v>
      </c>
      <c r="F6328">
        <v>0</v>
      </c>
      <c r="G6328">
        <v>55555555</v>
      </c>
      <c r="H6328">
        <v>0</v>
      </c>
      <c r="I6328">
        <v>0</v>
      </c>
      <c r="J6328">
        <v>0</v>
      </c>
      <c r="K6328">
        <v>0</v>
      </c>
      <c r="L6328">
        <v>0</v>
      </c>
      <c r="M6328">
        <v>0</v>
      </c>
    </row>
    <row r="6329" spans="2:13" x14ac:dyDescent="0.2">
      <c r="B6329">
        <v>0</v>
      </c>
      <c r="C6329">
        <v>0</v>
      </c>
      <c r="D6329">
        <v>0</v>
      </c>
      <c r="E6329">
        <v>0</v>
      </c>
      <c r="F6329">
        <v>0</v>
      </c>
      <c r="G6329">
        <v>55555555</v>
      </c>
      <c r="H6329">
        <v>0</v>
      </c>
      <c r="I6329">
        <v>0</v>
      </c>
      <c r="J6329">
        <v>0</v>
      </c>
      <c r="K6329">
        <v>0</v>
      </c>
      <c r="L6329">
        <v>0</v>
      </c>
      <c r="M6329">
        <v>0</v>
      </c>
    </row>
    <row r="6330" spans="2:13" x14ac:dyDescent="0.2">
      <c r="B6330">
        <v>0</v>
      </c>
      <c r="C6330">
        <v>0</v>
      </c>
      <c r="D6330">
        <v>0</v>
      </c>
      <c r="E6330">
        <v>0</v>
      </c>
      <c r="F6330">
        <v>0</v>
      </c>
      <c r="G6330">
        <v>55555555</v>
      </c>
      <c r="H6330">
        <v>0</v>
      </c>
      <c r="I6330">
        <v>0</v>
      </c>
      <c r="J6330">
        <v>0</v>
      </c>
      <c r="K6330">
        <v>0</v>
      </c>
      <c r="L6330">
        <v>0</v>
      </c>
      <c r="M6330">
        <v>0</v>
      </c>
    </row>
    <row r="6331" spans="2:13" x14ac:dyDescent="0.2">
      <c r="B6331">
        <v>0</v>
      </c>
      <c r="C6331">
        <v>0</v>
      </c>
      <c r="D6331">
        <v>0</v>
      </c>
      <c r="E6331">
        <v>0</v>
      </c>
      <c r="F6331">
        <v>0</v>
      </c>
      <c r="G6331">
        <v>55555555</v>
      </c>
      <c r="H6331">
        <v>0</v>
      </c>
      <c r="I6331">
        <v>0</v>
      </c>
      <c r="J6331">
        <v>0</v>
      </c>
      <c r="K6331">
        <v>0</v>
      </c>
      <c r="L6331">
        <v>0</v>
      </c>
      <c r="M6331">
        <v>0</v>
      </c>
    </row>
    <row r="6332" spans="2:13" x14ac:dyDescent="0.2">
      <c r="B6332">
        <v>0</v>
      </c>
      <c r="C6332">
        <v>0</v>
      </c>
      <c r="D6332">
        <v>0</v>
      </c>
      <c r="E6332">
        <v>0</v>
      </c>
      <c r="F6332">
        <v>0</v>
      </c>
      <c r="G6332">
        <v>55555555</v>
      </c>
      <c r="H6332">
        <v>0</v>
      </c>
      <c r="I6332">
        <v>0</v>
      </c>
      <c r="J6332">
        <v>0</v>
      </c>
      <c r="K6332">
        <v>0</v>
      </c>
      <c r="L6332">
        <v>0</v>
      </c>
      <c r="M6332">
        <v>0</v>
      </c>
    </row>
    <row r="6333" spans="2:13" x14ac:dyDescent="0.2">
      <c r="B6333">
        <v>0</v>
      </c>
      <c r="C6333">
        <v>0</v>
      </c>
      <c r="D6333">
        <v>0</v>
      </c>
      <c r="E6333">
        <v>0</v>
      </c>
      <c r="F6333">
        <v>0</v>
      </c>
      <c r="G6333">
        <v>55555555</v>
      </c>
      <c r="H6333">
        <v>0</v>
      </c>
      <c r="I6333">
        <v>0</v>
      </c>
      <c r="J6333">
        <v>0</v>
      </c>
      <c r="K6333">
        <v>0</v>
      </c>
      <c r="L6333">
        <v>0</v>
      </c>
      <c r="M6333">
        <v>0</v>
      </c>
    </row>
    <row r="6334" spans="2:13" x14ac:dyDescent="0.2">
      <c r="B6334">
        <v>0</v>
      </c>
      <c r="C6334">
        <v>0</v>
      </c>
      <c r="D6334">
        <v>0</v>
      </c>
      <c r="E6334">
        <v>0</v>
      </c>
      <c r="F6334">
        <v>0</v>
      </c>
      <c r="G6334">
        <v>55555555</v>
      </c>
      <c r="H6334">
        <v>0</v>
      </c>
      <c r="I6334">
        <v>0</v>
      </c>
      <c r="J6334">
        <v>0</v>
      </c>
      <c r="K6334">
        <v>0</v>
      </c>
      <c r="L6334">
        <v>0</v>
      </c>
      <c r="M6334">
        <v>0</v>
      </c>
    </row>
    <row r="6335" spans="2:13" x14ac:dyDescent="0.2">
      <c r="B6335">
        <v>0</v>
      </c>
      <c r="C6335">
        <v>0</v>
      </c>
      <c r="D6335">
        <v>0</v>
      </c>
      <c r="E6335">
        <v>0</v>
      </c>
      <c r="F6335">
        <v>0</v>
      </c>
      <c r="G6335">
        <v>55555555</v>
      </c>
      <c r="H6335">
        <v>0</v>
      </c>
      <c r="I6335">
        <v>0</v>
      </c>
      <c r="J6335">
        <v>0</v>
      </c>
      <c r="K6335">
        <v>0</v>
      </c>
      <c r="L6335">
        <v>0</v>
      </c>
      <c r="M6335">
        <v>0</v>
      </c>
    </row>
    <row r="6336" spans="2:13" x14ac:dyDescent="0.2">
      <c r="B6336">
        <v>0</v>
      </c>
      <c r="C6336">
        <v>0</v>
      </c>
      <c r="D6336">
        <v>0</v>
      </c>
      <c r="E6336">
        <v>0</v>
      </c>
      <c r="F6336">
        <v>0</v>
      </c>
      <c r="G6336">
        <v>55555555</v>
      </c>
      <c r="H6336">
        <v>0</v>
      </c>
      <c r="I6336">
        <v>0</v>
      </c>
      <c r="J6336">
        <v>0</v>
      </c>
      <c r="K6336">
        <v>0</v>
      </c>
      <c r="L6336">
        <v>0</v>
      </c>
      <c r="M6336">
        <v>0</v>
      </c>
    </row>
    <row r="6337" spans="2:13" x14ac:dyDescent="0.2">
      <c r="B6337">
        <v>0</v>
      </c>
      <c r="C6337">
        <v>0</v>
      </c>
      <c r="D6337">
        <v>0</v>
      </c>
      <c r="E6337">
        <v>0</v>
      </c>
      <c r="F6337">
        <v>0</v>
      </c>
      <c r="G6337">
        <v>55555555</v>
      </c>
      <c r="H6337">
        <v>0</v>
      </c>
      <c r="I6337">
        <v>0</v>
      </c>
      <c r="J6337">
        <v>0</v>
      </c>
      <c r="K6337">
        <v>0</v>
      </c>
      <c r="L6337">
        <v>0</v>
      </c>
      <c r="M6337">
        <v>0</v>
      </c>
    </row>
    <row r="6338" spans="2:13" x14ac:dyDescent="0.2">
      <c r="B6338">
        <v>0</v>
      </c>
      <c r="C6338">
        <v>0</v>
      </c>
      <c r="D6338">
        <v>0</v>
      </c>
      <c r="E6338">
        <v>0</v>
      </c>
      <c r="F6338">
        <v>0</v>
      </c>
      <c r="G6338">
        <v>55555555</v>
      </c>
      <c r="H6338">
        <v>0</v>
      </c>
      <c r="I6338">
        <v>0</v>
      </c>
      <c r="J6338">
        <v>0</v>
      </c>
      <c r="K6338">
        <v>0</v>
      </c>
      <c r="L6338">
        <v>0</v>
      </c>
      <c r="M6338">
        <v>0</v>
      </c>
    </row>
    <row r="6339" spans="2:13" x14ac:dyDescent="0.2">
      <c r="B6339">
        <v>0</v>
      </c>
      <c r="C6339">
        <v>0</v>
      </c>
      <c r="D6339">
        <v>0</v>
      </c>
      <c r="E6339">
        <v>0</v>
      </c>
      <c r="F6339">
        <v>0</v>
      </c>
      <c r="G6339">
        <v>55555555</v>
      </c>
      <c r="H6339">
        <v>0</v>
      </c>
      <c r="I6339">
        <v>0</v>
      </c>
      <c r="J6339">
        <v>0</v>
      </c>
      <c r="K6339">
        <v>0</v>
      </c>
      <c r="L6339">
        <v>0</v>
      </c>
      <c r="M6339">
        <v>0</v>
      </c>
    </row>
    <row r="6340" spans="2:13" x14ac:dyDescent="0.2">
      <c r="B6340">
        <v>0</v>
      </c>
      <c r="C6340">
        <v>0</v>
      </c>
      <c r="D6340">
        <v>0</v>
      </c>
      <c r="E6340">
        <v>0</v>
      </c>
      <c r="F6340">
        <v>0</v>
      </c>
      <c r="G6340">
        <v>55555555</v>
      </c>
      <c r="H6340">
        <v>0</v>
      </c>
      <c r="I6340">
        <v>0</v>
      </c>
      <c r="J6340">
        <v>0</v>
      </c>
      <c r="K6340">
        <v>0</v>
      </c>
      <c r="L6340">
        <v>0</v>
      </c>
      <c r="M6340">
        <v>0</v>
      </c>
    </row>
    <row r="6341" spans="2:13" x14ac:dyDescent="0.2">
      <c r="B6341">
        <v>0</v>
      </c>
      <c r="C6341">
        <v>0</v>
      </c>
      <c r="D6341">
        <v>0</v>
      </c>
      <c r="E6341">
        <v>0</v>
      </c>
      <c r="F6341">
        <v>0</v>
      </c>
      <c r="G6341">
        <v>55555555</v>
      </c>
      <c r="H6341">
        <v>0</v>
      </c>
      <c r="I6341">
        <v>0</v>
      </c>
      <c r="J6341">
        <v>0</v>
      </c>
      <c r="K6341">
        <v>0</v>
      </c>
      <c r="L6341">
        <v>0</v>
      </c>
      <c r="M6341">
        <v>0</v>
      </c>
    </row>
    <row r="6342" spans="2:13" x14ac:dyDescent="0.2">
      <c r="B6342">
        <v>0</v>
      </c>
      <c r="C6342">
        <v>0</v>
      </c>
      <c r="D6342">
        <v>0</v>
      </c>
      <c r="E6342">
        <v>0</v>
      </c>
      <c r="F6342">
        <v>0</v>
      </c>
      <c r="G6342">
        <v>55555555</v>
      </c>
      <c r="H6342">
        <v>0</v>
      </c>
      <c r="I6342">
        <v>0</v>
      </c>
      <c r="J6342">
        <v>0</v>
      </c>
      <c r="K6342">
        <v>0</v>
      </c>
      <c r="L6342">
        <v>0</v>
      </c>
      <c r="M6342">
        <v>0</v>
      </c>
    </row>
    <row r="6343" spans="2:13" x14ac:dyDescent="0.2">
      <c r="B6343">
        <v>0</v>
      </c>
      <c r="C6343">
        <v>0</v>
      </c>
      <c r="D6343">
        <v>0</v>
      </c>
      <c r="E6343">
        <v>0</v>
      </c>
      <c r="F6343">
        <v>0</v>
      </c>
      <c r="G6343">
        <v>55555555</v>
      </c>
      <c r="H6343">
        <v>0</v>
      </c>
      <c r="I6343">
        <v>0</v>
      </c>
      <c r="J6343">
        <v>0</v>
      </c>
      <c r="K6343">
        <v>0</v>
      </c>
      <c r="L6343">
        <v>0</v>
      </c>
      <c r="M6343">
        <v>0</v>
      </c>
    </row>
    <row r="6344" spans="2:13" x14ac:dyDescent="0.2">
      <c r="B6344">
        <v>0</v>
      </c>
      <c r="C6344">
        <v>0</v>
      </c>
      <c r="D6344">
        <v>0</v>
      </c>
      <c r="E6344">
        <v>0</v>
      </c>
      <c r="F6344">
        <v>0</v>
      </c>
      <c r="G6344">
        <v>55555555</v>
      </c>
      <c r="H6344">
        <v>0</v>
      </c>
      <c r="I6344">
        <v>0</v>
      </c>
      <c r="J6344">
        <v>0</v>
      </c>
      <c r="K6344">
        <v>0</v>
      </c>
      <c r="L6344">
        <v>0</v>
      </c>
      <c r="M6344">
        <v>0</v>
      </c>
    </row>
    <row r="6345" spans="2:13" x14ac:dyDescent="0.2">
      <c r="B6345">
        <v>0</v>
      </c>
      <c r="C6345">
        <v>0</v>
      </c>
      <c r="D6345">
        <v>0</v>
      </c>
      <c r="E6345">
        <v>0</v>
      </c>
      <c r="F6345">
        <v>0</v>
      </c>
      <c r="G6345">
        <v>55555555</v>
      </c>
      <c r="H6345">
        <v>0</v>
      </c>
      <c r="I6345">
        <v>0</v>
      </c>
      <c r="J6345">
        <v>0</v>
      </c>
      <c r="K6345">
        <v>0</v>
      </c>
      <c r="L6345">
        <v>0</v>
      </c>
      <c r="M6345">
        <v>0</v>
      </c>
    </row>
    <row r="6346" spans="2:13" x14ac:dyDescent="0.2">
      <c r="B6346">
        <v>0</v>
      </c>
      <c r="C6346">
        <v>0</v>
      </c>
      <c r="D6346">
        <v>0</v>
      </c>
      <c r="E6346">
        <v>0</v>
      </c>
      <c r="F6346">
        <v>0</v>
      </c>
      <c r="G6346">
        <v>55555555</v>
      </c>
      <c r="H6346">
        <v>0</v>
      </c>
      <c r="I6346">
        <v>0</v>
      </c>
      <c r="J6346">
        <v>0</v>
      </c>
      <c r="K6346">
        <v>0</v>
      </c>
      <c r="L6346">
        <v>0</v>
      </c>
      <c r="M6346">
        <v>0</v>
      </c>
    </row>
    <row r="6347" spans="2:13" x14ac:dyDescent="0.2">
      <c r="B6347">
        <v>0</v>
      </c>
      <c r="C6347">
        <v>0</v>
      </c>
      <c r="D6347">
        <v>0</v>
      </c>
      <c r="E6347">
        <v>0</v>
      </c>
      <c r="F6347">
        <v>0</v>
      </c>
      <c r="G6347">
        <v>55555555</v>
      </c>
      <c r="H6347">
        <v>0</v>
      </c>
      <c r="I6347">
        <v>0</v>
      </c>
      <c r="J6347">
        <v>0</v>
      </c>
      <c r="K6347">
        <v>0</v>
      </c>
      <c r="L6347">
        <v>0</v>
      </c>
      <c r="M6347">
        <v>0</v>
      </c>
    </row>
    <row r="6348" spans="2:13" x14ac:dyDescent="0.2">
      <c r="B6348">
        <v>0</v>
      </c>
      <c r="C6348">
        <v>0</v>
      </c>
      <c r="D6348">
        <v>0</v>
      </c>
      <c r="E6348">
        <v>0</v>
      </c>
      <c r="F6348">
        <v>0</v>
      </c>
      <c r="G6348">
        <v>55555555</v>
      </c>
      <c r="H6348">
        <v>0</v>
      </c>
      <c r="I6348">
        <v>0</v>
      </c>
      <c r="J6348">
        <v>0</v>
      </c>
      <c r="K6348">
        <v>0</v>
      </c>
      <c r="L6348">
        <v>0</v>
      </c>
      <c r="M6348">
        <v>0</v>
      </c>
    </row>
    <row r="6349" spans="2:13" x14ac:dyDescent="0.2">
      <c r="B6349">
        <v>0</v>
      </c>
      <c r="C6349">
        <v>0</v>
      </c>
      <c r="D6349">
        <v>0</v>
      </c>
      <c r="E6349">
        <v>0</v>
      </c>
      <c r="F6349">
        <v>0</v>
      </c>
      <c r="G6349">
        <v>55555555</v>
      </c>
      <c r="H6349">
        <v>0</v>
      </c>
      <c r="I6349">
        <v>0</v>
      </c>
      <c r="J6349">
        <v>0</v>
      </c>
      <c r="K6349">
        <v>0</v>
      </c>
      <c r="L6349">
        <v>0</v>
      </c>
      <c r="M6349">
        <v>0</v>
      </c>
    </row>
    <row r="6350" spans="2:13" x14ac:dyDescent="0.2">
      <c r="B6350">
        <v>0</v>
      </c>
      <c r="C6350">
        <v>0</v>
      </c>
      <c r="D6350">
        <v>0</v>
      </c>
      <c r="E6350">
        <v>0</v>
      </c>
      <c r="F6350">
        <v>0</v>
      </c>
      <c r="G6350">
        <v>55555555</v>
      </c>
      <c r="H6350">
        <v>0</v>
      </c>
      <c r="I6350">
        <v>0</v>
      </c>
      <c r="J6350">
        <v>0</v>
      </c>
      <c r="K6350">
        <v>0</v>
      </c>
      <c r="L6350">
        <v>0</v>
      </c>
      <c r="M6350">
        <v>0</v>
      </c>
    </row>
    <row r="6351" spans="2:13" x14ac:dyDescent="0.2">
      <c r="B6351">
        <v>0</v>
      </c>
      <c r="C6351">
        <v>0</v>
      </c>
      <c r="D6351">
        <v>0</v>
      </c>
      <c r="E6351">
        <v>0</v>
      </c>
      <c r="F6351">
        <v>0</v>
      </c>
      <c r="G6351">
        <v>55555555</v>
      </c>
      <c r="H6351">
        <v>0</v>
      </c>
      <c r="I6351">
        <v>0</v>
      </c>
      <c r="J6351">
        <v>0</v>
      </c>
      <c r="K6351">
        <v>0</v>
      </c>
      <c r="L6351">
        <v>0</v>
      </c>
      <c r="M6351">
        <v>0</v>
      </c>
    </row>
    <row r="6352" spans="2:13" x14ac:dyDescent="0.2">
      <c r="B6352">
        <v>0</v>
      </c>
      <c r="C6352">
        <v>0</v>
      </c>
      <c r="D6352">
        <v>0</v>
      </c>
      <c r="E6352">
        <v>0</v>
      </c>
      <c r="F6352">
        <v>0</v>
      </c>
      <c r="G6352">
        <v>55555555</v>
      </c>
      <c r="H6352">
        <v>0</v>
      </c>
      <c r="I6352">
        <v>0</v>
      </c>
      <c r="J6352">
        <v>0</v>
      </c>
      <c r="K6352">
        <v>0</v>
      </c>
      <c r="L6352">
        <v>0</v>
      </c>
      <c r="M6352">
        <v>0</v>
      </c>
    </row>
    <row r="6353" spans="2:13" x14ac:dyDescent="0.2">
      <c r="B6353">
        <v>0</v>
      </c>
      <c r="C6353">
        <v>0</v>
      </c>
      <c r="D6353">
        <v>0</v>
      </c>
      <c r="E6353">
        <v>0</v>
      </c>
      <c r="F6353">
        <v>0</v>
      </c>
      <c r="G6353">
        <v>55555555</v>
      </c>
      <c r="H6353">
        <v>0</v>
      </c>
      <c r="I6353">
        <v>0</v>
      </c>
      <c r="J6353">
        <v>0</v>
      </c>
      <c r="K6353">
        <v>0</v>
      </c>
      <c r="L6353">
        <v>0</v>
      </c>
      <c r="M6353">
        <v>0</v>
      </c>
    </row>
    <row r="6354" spans="2:13" x14ac:dyDescent="0.2">
      <c r="B6354">
        <v>0</v>
      </c>
      <c r="C6354">
        <v>0</v>
      </c>
      <c r="D6354">
        <v>0</v>
      </c>
      <c r="E6354">
        <v>0</v>
      </c>
      <c r="F6354">
        <v>0</v>
      </c>
      <c r="G6354">
        <v>55555555</v>
      </c>
      <c r="H6354">
        <v>0</v>
      </c>
      <c r="I6354">
        <v>0</v>
      </c>
      <c r="J6354">
        <v>0</v>
      </c>
      <c r="K6354">
        <v>0</v>
      </c>
      <c r="L6354">
        <v>0</v>
      </c>
      <c r="M6354">
        <v>0</v>
      </c>
    </row>
    <row r="6355" spans="2:13" x14ac:dyDescent="0.2">
      <c r="B6355">
        <v>0</v>
      </c>
      <c r="C6355">
        <v>0</v>
      </c>
      <c r="D6355">
        <v>0</v>
      </c>
      <c r="E6355">
        <v>0</v>
      </c>
      <c r="F6355">
        <v>0</v>
      </c>
      <c r="G6355">
        <v>55555555</v>
      </c>
      <c r="H6355">
        <v>0</v>
      </c>
      <c r="I6355">
        <v>0</v>
      </c>
      <c r="J6355">
        <v>0</v>
      </c>
      <c r="K6355">
        <v>0</v>
      </c>
      <c r="L6355">
        <v>0</v>
      </c>
      <c r="M6355">
        <v>0</v>
      </c>
    </row>
    <row r="6356" spans="2:13" x14ac:dyDescent="0.2">
      <c r="B6356">
        <v>0</v>
      </c>
      <c r="C6356">
        <v>0</v>
      </c>
      <c r="D6356">
        <v>0</v>
      </c>
      <c r="E6356">
        <v>0</v>
      </c>
      <c r="F6356">
        <v>0</v>
      </c>
      <c r="G6356">
        <v>55555555</v>
      </c>
      <c r="H6356">
        <v>0</v>
      </c>
      <c r="I6356">
        <v>0</v>
      </c>
      <c r="J6356">
        <v>0</v>
      </c>
      <c r="K6356">
        <v>0</v>
      </c>
      <c r="L6356">
        <v>0</v>
      </c>
      <c r="M6356">
        <v>0</v>
      </c>
    </row>
    <row r="6357" spans="2:13" x14ac:dyDescent="0.2">
      <c r="B6357">
        <v>0</v>
      </c>
      <c r="C6357">
        <v>0</v>
      </c>
      <c r="D6357">
        <v>0</v>
      </c>
      <c r="E6357">
        <v>0</v>
      </c>
      <c r="F6357">
        <v>0</v>
      </c>
      <c r="G6357">
        <v>55555555</v>
      </c>
      <c r="H6357">
        <v>0</v>
      </c>
      <c r="I6357">
        <v>0</v>
      </c>
      <c r="J6357">
        <v>0</v>
      </c>
      <c r="K6357">
        <v>0</v>
      </c>
      <c r="L6357">
        <v>0</v>
      </c>
      <c r="M6357">
        <v>0</v>
      </c>
    </row>
    <row r="6358" spans="2:13" x14ac:dyDescent="0.2">
      <c r="B6358">
        <v>0</v>
      </c>
      <c r="C6358">
        <v>0</v>
      </c>
      <c r="D6358">
        <v>0</v>
      </c>
      <c r="E6358">
        <v>0</v>
      </c>
      <c r="F6358">
        <v>0</v>
      </c>
      <c r="G6358">
        <v>55555555</v>
      </c>
      <c r="H6358">
        <v>0</v>
      </c>
      <c r="I6358">
        <v>0</v>
      </c>
      <c r="J6358">
        <v>0</v>
      </c>
      <c r="K6358">
        <v>0</v>
      </c>
      <c r="L6358">
        <v>0</v>
      </c>
      <c r="M6358">
        <v>0</v>
      </c>
    </row>
    <row r="6359" spans="2:13" x14ac:dyDescent="0.2">
      <c r="B6359">
        <v>0</v>
      </c>
      <c r="C6359">
        <v>0</v>
      </c>
      <c r="D6359">
        <v>0</v>
      </c>
      <c r="E6359">
        <v>0</v>
      </c>
      <c r="F6359">
        <v>0</v>
      </c>
      <c r="G6359">
        <v>55555555</v>
      </c>
      <c r="H6359">
        <v>0</v>
      </c>
      <c r="I6359">
        <v>0</v>
      </c>
      <c r="J6359">
        <v>0</v>
      </c>
      <c r="K6359">
        <v>0</v>
      </c>
      <c r="L6359">
        <v>0</v>
      </c>
      <c r="M6359">
        <v>0</v>
      </c>
    </row>
    <row r="6360" spans="2:13" x14ac:dyDescent="0.2">
      <c r="B6360">
        <v>0</v>
      </c>
      <c r="C6360">
        <v>0</v>
      </c>
      <c r="D6360">
        <v>0</v>
      </c>
      <c r="E6360">
        <v>0</v>
      </c>
      <c r="F6360">
        <v>0</v>
      </c>
      <c r="G6360">
        <v>55555555</v>
      </c>
      <c r="H6360">
        <v>0</v>
      </c>
      <c r="I6360">
        <v>0</v>
      </c>
      <c r="J6360">
        <v>0</v>
      </c>
      <c r="K6360">
        <v>0</v>
      </c>
      <c r="L6360">
        <v>0</v>
      </c>
      <c r="M6360">
        <v>0</v>
      </c>
    </row>
    <row r="6361" spans="2:13" x14ac:dyDescent="0.2">
      <c r="B6361">
        <v>0</v>
      </c>
      <c r="C6361">
        <v>0</v>
      </c>
      <c r="D6361">
        <v>0</v>
      </c>
      <c r="E6361">
        <v>0</v>
      </c>
      <c r="F6361">
        <v>0</v>
      </c>
      <c r="G6361">
        <v>55555555</v>
      </c>
      <c r="H6361">
        <v>0</v>
      </c>
      <c r="I6361">
        <v>0</v>
      </c>
      <c r="J6361">
        <v>0</v>
      </c>
      <c r="K6361">
        <v>0</v>
      </c>
      <c r="L6361">
        <v>0</v>
      </c>
      <c r="M6361">
        <v>0</v>
      </c>
    </row>
    <row r="6362" spans="2:13" x14ac:dyDescent="0.2">
      <c r="B6362">
        <v>0</v>
      </c>
      <c r="C6362">
        <v>0</v>
      </c>
      <c r="D6362">
        <v>0</v>
      </c>
      <c r="E6362">
        <v>0</v>
      </c>
      <c r="F6362">
        <v>0</v>
      </c>
      <c r="G6362">
        <v>55555555</v>
      </c>
      <c r="H6362">
        <v>0</v>
      </c>
      <c r="I6362">
        <v>0</v>
      </c>
      <c r="J6362">
        <v>0</v>
      </c>
      <c r="K6362">
        <v>0</v>
      </c>
      <c r="L6362">
        <v>0</v>
      </c>
      <c r="M6362">
        <v>0</v>
      </c>
    </row>
    <row r="6363" spans="2:13" x14ac:dyDescent="0.2">
      <c r="B6363">
        <v>0</v>
      </c>
      <c r="C6363">
        <v>0</v>
      </c>
      <c r="D6363">
        <v>0</v>
      </c>
      <c r="E6363">
        <v>0</v>
      </c>
      <c r="F6363">
        <v>0</v>
      </c>
      <c r="G6363">
        <v>55555555</v>
      </c>
      <c r="H6363">
        <v>0</v>
      </c>
      <c r="I6363">
        <v>0</v>
      </c>
      <c r="J6363">
        <v>0</v>
      </c>
      <c r="K6363">
        <v>0</v>
      </c>
      <c r="L6363">
        <v>0</v>
      </c>
      <c r="M6363">
        <v>0</v>
      </c>
    </row>
    <row r="6364" spans="2:13" x14ac:dyDescent="0.2">
      <c r="B6364">
        <v>0</v>
      </c>
      <c r="C6364">
        <v>0</v>
      </c>
      <c r="D6364">
        <v>0</v>
      </c>
      <c r="E6364">
        <v>0</v>
      </c>
      <c r="F6364">
        <v>0</v>
      </c>
      <c r="G6364">
        <v>55555555</v>
      </c>
      <c r="H6364">
        <v>0</v>
      </c>
      <c r="I6364">
        <v>0</v>
      </c>
      <c r="J6364">
        <v>0</v>
      </c>
      <c r="K6364">
        <v>0</v>
      </c>
      <c r="L6364">
        <v>0</v>
      </c>
      <c r="M6364">
        <v>0</v>
      </c>
    </row>
    <row r="6365" spans="2:13" x14ac:dyDescent="0.2">
      <c r="B6365">
        <v>0</v>
      </c>
      <c r="C6365">
        <v>0</v>
      </c>
      <c r="D6365">
        <v>0</v>
      </c>
      <c r="E6365">
        <v>0</v>
      </c>
      <c r="F6365">
        <v>0</v>
      </c>
      <c r="G6365">
        <v>55555555</v>
      </c>
      <c r="H6365">
        <v>0</v>
      </c>
      <c r="I6365">
        <v>0</v>
      </c>
      <c r="J6365">
        <v>0</v>
      </c>
      <c r="K6365">
        <v>0</v>
      </c>
      <c r="L6365">
        <v>0</v>
      </c>
      <c r="M6365">
        <v>0</v>
      </c>
    </row>
    <row r="6366" spans="2:13" x14ac:dyDescent="0.2">
      <c r="B6366">
        <v>0</v>
      </c>
      <c r="C6366">
        <v>0</v>
      </c>
      <c r="D6366">
        <v>0</v>
      </c>
      <c r="E6366">
        <v>0</v>
      </c>
      <c r="F6366">
        <v>0</v>
      </c>
      <c r="G6366">
        <v>55555555</v>
      </c>
      <c r="H6366">
        <v>0</v>
      </c>
      <c r="I6366">
        <v>0</v>
      </c>
      <c r="J6366">
        <v>0</v>
      </c>
      <c r="K6366">
        <v>0</v>
      </c>
      <c r="L6366">
        <v>0</v>
      </c>
      <c r="M6366">
        <v>0</v>
      </c>
    </row>
    <row r="6367" spans="2:13" x14ac:dyDescent="0.2">
      <c r="B6367">
        <v>0</v>
      </c>
      <c r="C6367">
        <v>0</v>
      </c>
      <c r="D6367">
        <v>0</v>
      </c>
      <c r="E6367">
        <v>0</v>
      </c>
      <c r="F6367">
        <v>0</v>
      </c>
      <c r="G6367">
        <v>55555555</v>
      </c>
      <c r="H6367">
        <v>0</v>
      </c>
      <c r="I6367">
        <v>0</v>
      </c>
      <c r="J6367">
        <v>0</v>
      </c>
      <c r="K6367">
        <v>0</v>
      </c>
      <c r="L6367">
        <v>0</v>
      </c>
      <c r="M6367">
        <v>0</v>
      </c>
    </row>
    <row r="6368" spans="2:13" x14ac:dyDescent="0.2">
      <c r="B6368">
        <v>0</v>
      </c>
      <c r="C6368">
        <v>0</v>
      </c>
      <c r="D6368">
        <v>0</v>
      </c>
      <c r="E6368">
        <v>0</v>
      </c>
      <c r="F6368">
        <v>0</v>
      </c>
      <c r="G6368">
        <v>55555555</v>
      </c>
      <c r="H6368">
        <v>0</v>
      </c>
      <c r="I6368">
        <v>0</v>
      </c>
      <c r="J6368">
        <v>0</v>
      </c>
      <c r="K6368">
        <v>0</v>
      </c>
      <c r="L6368">
        <v>0</v>
      </c>
      <c r="M6368">
        <v>0</v>
      </c>
    </row>
    <row r="6369" spans="2:13" x14ac:dyDescent="0.2">
      <c r="B6369">
        <v>0</v>
      </c>
      <c r="C6369">
        <v>0</v>
      </c>
      <c r="D6369">
        <v>0</v>
      </c>
      <c r="E6369">
        <v>0</v>
      </c>
      <c r="F6369">
        <v>0</v>
      </c>
      <c r="G6369">
        <v>55555555</v>
      </c>
      <c r="H6369">
        <v>0</v>
      </c>
      <c r="I6369">
        <v>0</v>
      </c>
      <c r="J6369">
        <v>0</v>
      </c>
      <c r="K6369">
        <v>0</v>
      </c>
      <c r="L6369">
        <v>0</v>
      </c>
      <c r="M6369">
        <v>0</v>
      </c>
    </row>
    <row r="6370" spans="2:13" x14ac:dyDescent="0.2">
      <c r="B6370">
        <v>0</v>
      </c>
      <c r="C6370">
        <v>0</v>
      </c>
      <c r="D6370">
        <v>0</v>
      </c>
      <c r="E6370">
        <v>0</v>
      </c>
      <c r="F6370">
        <v>0</v>
      </c>
      <c r="G6370">
        <v>55555555</v>
      </c>
      <c r="H6370">
        <v>0</v>
      </c>
      <c r="I6370">
        <v>0</v>
      </c>
      <c r="J6370">
        <v>0</v>
      </c>
      <c r="K6370">
        <v>0</v>
      </c>
      <c r="L6370">
        <v>0</v>
      </c>
      <c r="M6370">
        <v>0</v>
      </c>
    </row>
    <row r="6371" spans="2:13" x14ac:dyDescent="0.2">
      <c r="B6371">
        <v>0</v>
      </c>
      <c r="C6371">
        <v>0</v>
      </c>
      <c r="D6371">
        <v>0</v>
      </c>
      <c r="E6371">
        <v>0</v>
      </c>
      <c r="F6371">
        <v>0</v>
      </c>
      <c r="G6371">
        <v>55555555</v>
      </c>
      <c r="H6371">
        <v>0</v>
      </c>
      <c r="I6371">
        <v>0</v>
      </c>
      <c r="J6371">
        <v>0</v>
      </c>
      <c r="K6371">
        <v>0</v>
      </c>
      <c r="L6371">
        <v>0</v>
      </c>
      <c r="M6371">
        <v>0</v>
      </c>
    </row>
    <row r="6372" spans="2:13" x14ac:dyDescent="0.2">
      <c r="B6372">
        <v>0</v>
      </c>
      <c r="C6372">
        <v>0</v>
      </c>
      <c r="D6372">
        <v>0</v>
      </c>
      <c r="E6372">
        <v>0</v>
      </c>
      <c r="F6372">
        <v>0</v>
      </c>
      <c r="G6372">
        <v>55555555</v>
      </c>
      <c r="H6372">
        <v>0</v>
      </c>
      <c r="I6372">
        <v>0</v>
      </c>
      <c r="J6372">
        <v>0</v>
      </c>
      <c r="K6372">
        <v>0</v>
      </c>
      <c r="L6372">
        <v>0</v>
      </c>
      <c r="M6372">
        <v>0</v>
      </c>
    </row>
    <row r="6373" spans="2:13" x14ac:dyDescent="0.2">
      <c r="B6373">
        <v>0</v>
      </c>
      <c r="C6373">
        <v>0</v>
      </c>
      <c r="D6373">
        <v>0</v>
      </c>
      <c r="E6373">
        <v>0</v>
      </c>
      <c r="F6373">
        <v>0</v>
      </c>
      <c r="G6373">
        <v>55555555</v>
      </c>
      <c r="H6373">
        <v>0</v>
      </c>
      <c r="I6373">
        <v>0</v>
      </c>
      <c r="J6373">
        <v>0</v>
      </c>
      <c r="K6373">
        <v>0</v>
      </c>
      <c r="L6373">
        <v>0</v>
      </c>
      <c r="M6373">
        <v>0</v>
      </c>
    </row>
    <row r="6374" spans="2:13" x14ac:dyDescent="0.2">
      <c r="B6374">
        <v>0</v>
      </c>
      <c r="C6374">
        <v>0</v>
      </c>
      <c r="D6374">
        <v>0</v>
      </c>
      <c r="E6374">
        <v>0</v>
      </c>
      <c r="F6374">
        <v>0</v>
      </c>
      <c r="G6374">
        <v>55555555</v>
      </c>
      <c r="H6374">
        <v>0</v>
      </c>
      <c r="I6374">
        <v>0</v>
      </c>
      <c r="J6374">
        <v>0</v>
      </c>
      <c r="K6374">
        <v>0</v>
      </c>
      <c r="L6374">
        <v>0</v>
      </c>
      <c r="M6374">
        <v>0</v>
      </c>
    </row>
    <row r="6375" spans="2:13" x14ac:dyDescent="0.2">
      <c r="B6375">
        <v>0</v>
      </c>
      <c r="C6375">
        <v>0</v>
      </c>
      <c r="D6375">
        <v>0</v>
      </c>
      <c r="E6375">
        <v>0</v>
      </c>
      <c r="F6375">
        <v>0</v>
      </c>
      <c r="G6375">
        <v>55555555</v>
      </c>
      <c r="H6375">
        <v>0</v>
      </c>
      <c r="I6375">
        <v>0</v>
      </c>
      <c r="J6375">
        <v>0</v>
      </c>
      <c r="K6375">
        <v>0</v>
      </c>
      <c r="L6375">
        <v>0</v>
      </c>
      <c r="M6375">
        <v>0</v>
      </c>
    </row>
    <row r="6376" spans="2:13" x14ac:dyDescent="0.2">
      <c r="B6376">
        <v>0</v>
      </c>
      <c r="C6376">
        <v>0</v>
      </c>
      <c r="D6376">
        <v>0</v>
      </c>
      <c r="E6376">
        <v>0</v>
      </c>
      <c r="F6376">
        <v>0</v>
      </c>
      <c r="G6376">
        <v>55555555</v>
      </c>
      <c r="H6376">
        <v>0</v>
      </c>
      <c r="I6376">
        <v>0</v>
      </c>
      <c r="J6376">
        <v>0</v>
      </c>
      <c r="K6376">
        <v>0</v>
      </c>
      <c r="L6376">
        <v>0</v>
      </c>
      <c r="M6376">
        <v>0</v>
      </c>
    </row>
    <row r="6377" spans="2:13" x14ac:dyDescent="0.2">
      <c r="B6377">
        <v>0</v>
      </c>
      <c r="C6377">
        <v>0</v>
      </c>
      <c r="D6377">
        <v>0</v>
      </c>
      <c r="E6377">
        <v>0</v>
      </c>
      <c r="F6377">
        <v>0</v>
      </c>
      <c r="G6377">
        <v>55555555</v>
      </c>
      <c r="H6377">
        <v>0</v>
      </c>
      <c r="I6377">
        <v>0</v>
      </c>
      <c r="J6377">
        <v>0</v>
      </c>
      <c r="K6377">
        <v>0</v>
      </c>
      <c r="L6377">
        <v>0</v>
      </c>
      <c r="M6377">
        <v>0</v>
      </c>
    </row>
    <row r="6378" spans="2:13" x14ac:dyDescent="0.2">
      <c r="B6378">
        <v>0</v>
      </c>
      <c r="C6378">
        <v>0</v>
      </c>
      <c r="D6378">
        <v>0</v>
      </c>
      <c r="E6378">
        <v>0</v>
      </c>
      <c r="F6378">
        <v>0</v>
      </c>
      <c r="G6378">
        <v>55555555</v>
      </c>
      <c r="H6378">
        <v>0</v>
      </c>
      <c r="I6378">
        <v>0</v>
      </c>
      <c r="J6378">
        <v>0</v>
      </c>
      <c r="K6378">
        <v>0</v>
      </c>
      <c r="L6378">
        <v>0</v>
      </c>
      <c r="M6378">
        <v>0</v>
      </c>
    </row>
    <row r="6379" spans="2:13" x14ac:dyDescent="0.2">
      <c r="B6379">
        <v>0</v>
      </c>
      <c r="C6379">
        <v>0</v>
      </c>
      <c r="D6379">
        <v>0</v>
      </c>
      <c r="E6379">
        <v>0</v>
      </c>
      <c r="F6379">
        <v>0</v>
      </c>
      <c r="G6379">
        <v>55555555</v>
      </c>
      <c r="H6379">
        <v>0</v>
      </c>
      <c r="I6379">
        <v>0</v>
      </c>
      <c r="J6379">
        <v>0</v>
      </c>
      <c r="K6379">
        <v>0</v>
      </c>
      <c r="L6379">
        <v>0</v>
      </c>
      <c r="M6379">
        <v>0</v>
      </c>
    </row>
    <row r="6380" spans="2:13" x14ac:dyDescent="0.2">
      <c r="B6380">
        <v>0</v>
      </c>
      <c r="C6380">
        <v>0</v>
      </c>
      <c r="D6380">
        <v>0</v>
      </c>
      <c r="E6380">
        <v>0</v>
      </c>
      <c r="F6380">
        <v>0</v>
      </c>
      <c r="G6380">
        <v>55555555</v>
      </c>
      <c r="H6380">
        <v>0</v>
      </c>
      <c r="I6380">
        <v>0</v>
      </c>
      <c r="J6380">
        <v>0</v>
      </c>
      <c r="K6380">
        <v>0</v>
      </c>
      <c r="L6380">
        <v>0</v>
      </c>
      <c r="M6380">
        <v>0</v>
      </c>
    </row>
    <row r="6381" spans="2:13" x14ac:dyDescent="0.2">
      <c r="B6381">
        <v>0</v>
      </c>
      <c r="C6381">
        <v>0</v>
      </c>
      <c r="D6381">
        <v>0</v>
      </c>
      <c r="E6381">
        <v>0</v>
      </c>
      <c r="F6381">
        <v>0</v>
      </c>
      <c r="G6381">
        <v>55555555</v>
      </c>
      <c r="H6381">
        <v>0</v>
      </c>
      <c r="I6381">
        <v>0</v>
      </c>
      <c r="J6381">
        <v>0</v>
      </c>
      <c r="K6381">
        <v>0</v>
      </c>
      <c r="L6381">
        <v>0</v>
      </c>
      <c r="M6381">
        <v>0</v>
      </c>
    </row>
    <row r="6382" spans="2:13" x14ac:dyDescent="0.2">
      <c r="B6382">
        <v>0</v>
      </c>
      <c r="C6382">
        <v>0</v>
      </c>
      <c r="D6382">
        <v>0</v>
      </c>
      <c r="E6382">
        <v>0</v>
      </c>
      <c r="F6382">
        <v>0</v>
      </c>
      <c r="G6382">
        <v>55555555</v>
      </c>
      <c r="H6382">
        <v>0</v>
      </c>
      <c r="I6382">
        <v>0</v>
      </c>
      <c r="J6382">
        <v>0</v>
      </c>
      <c r="K6382">
        <v>0</v>
      </c>
      <c r="L6382">
        <v>0</v>
      </c>
      <c r="M6382">
        <v>0</v>
      </c>
    </row>
    <row r="6383" spans="2:13" x14ac:dyDescent="0.2">
      <c r="B6383">
        <v>0</v>
      </c>
      <c r="C6383">
        <v>0</v>
      </c>
      <c r="D6383">
        <v>0</v>
      </c>
      <c r="E6383">
        <v>0</v>
      </c>
      <c r="F6383">
        <v>0</v>
      </c>
      <c r="G6383">
        <v>55555555</v>
      </c>
      <c r="H6383">
        <v>0</v>
      </c>
      <c r="I6383">
        <v>0</v>
      </c>
      <c r="J6383">
        <v>0</v>
      </c>
      <c r="K6383">
        <v>0</v>
      </c>
      <c r="L6383">
        <v>0</v>
      </c>
      <c r="M6383">
        <v>0</v>
      </c>
    </row>
    <row r="6384" spans="2:13" x14ac:dyDescent="0.2">
      <c r="B6384">
        <v>0</v>
      </c>
      <c r="C6384">
        <v>0</v>
      </c>
      <c r="D6384">
        <v>0</v>
      </c>
      <c r="E6384">
        <v>0</v>
      </c>
      <c r="F6384">
        <v>0</v>
      </c>
      <c r="G6384">
        <v>55555555</v>
      </c>
      <c r="H6384">
        <v>0</v>
      </c>
      <c r="I6384">
        <v>0</v>
      </c>
      <c r="J6384">
        <v>0</v>
      </c>
      <c r="K6384">
        <v>0</v>
      </c>
      <c r="L6384">
        <v>0</v>
      </c>
      <c r="M6384">
        <v>0</v>
      </c>
    </row>
    <row r="6385" spans="2:13" x14ac:dyDescent="0.2">
      <c r="B6385">
        <v>0</v>
      </c>
      <c r="C6385">
        <v>0</v>
      </c>
      <c r="D6385">
        <v>0</v>
      </c>
      <c r="E6385">
        <v>0</v>
      </c>
      <c r="F6385">
        <v>0</v>
      </c>
      <c r="G6385">
        <v>55555555</v>
      </c>
      <c r="H6385">
        <v>0</v>
      </c>
      <c r="I6385">
        <v>0</v>
      </c>
      <c r="J6385">
        <v>0</v>
      </c>
      <c r="K6385">
        <v>0</v>
      </c>
      <c r="L6385">
        <v>0</v>
      </c>
      <c r="M6385">
        <v>0</v>
      </c>
    </row>
    <row r="6386" spans="2:13" x14ac:dyDescent="0.2">
      <c r="B6386">
        <v>0</v>
      </c>
      <c r="C6386">
        <v>0</v>
      </c>
      <c r="D6386">
        <v>0</v>
      </c>
      <c r="E6386">
        <v>0</v>
      </c>
      <c r="F6386">
        <v>0</v>
      </c>
      <c r="G6386">
        <v>55555555</v>
      </c>
      <c r="H6386">
        <v>0</v>
      </c>
      <c r="I6386">
        <v>0</v>
      </c>
      <c r="J6386">
        <v>0</v>
      </c>
      <c r="K6386">
        <v>0</v>
      </c>
      <c r="L6386">
        <v>0</v>
      </c>
      <c r="M6386">
        <v>0</v>
      </c>
    </row>
    <row r="6387" spans="2:13" x14ac:dyDescent="0.2">
      <c r="B6387">
        <v>0</v>
      </c>
      <c r="C6387">
        <v>0</v>
      </c>
      <c r="D6387">
        <v>0</v>
      </c>
      <c r="E6387">
        <v>0</v>
      </c>
      <c r="F6387">
        <v>0</v>
      </c>
      <c r="G6387">
        <v>55555555</v>
      </c>
      <c r="H6387">
        <v>0</v>
      </c>
      <c r="I6387">
        <v>0</v>
      </c>
      <c r="J6387">
        <v>0</v>
      </c>
      <c r="K6387">
        <v>0</v>
      </c>
      <c r="L6387">
        <v>0</v>
      </c>
      <c r="M6387">
        <v>0</v>
      </c>
    </row>
    <row r="6388" spans="2:13" x14ac:dyDescent="0.2">
      <c r="B6388">
        <v>0</v>
      </c>
      <c r="C6388">
        <v>0</v>
      </c>
      <c r="D6388">
        <v>0</v>
      </c>
      <c r="E6388">
        <v>0</v>
      </c>
      <c r="F6388">
        <v>0</v>
      </c>
      <c r="G6388">
        <v>55555555</v>
      </c>
      <c r="H6388">
        <v>0</v>
      </c>
      <c r="I6388">
        <v>0</v>
      </c>
      <c r="J6388">
        <v>0</v>
      </c>
      <c r="K6388">
        <v>0</v>
      </c>
      <c r="L6388">
        <v>0</v>
      </c>
      <c r="M6388">
        <v>0</v>
      </c>
    </row>
    <row r="6389" spans="2:13" x14ac:dyDescent="0.2">
      <c r="B6389">
        <v>0</v>
      </c>
      <c r="C6389">
        <v>0</v>
      </c>
      <c r="D6389">
        <v>0</v>
      </c>
      <c r="E6389">
        <v>0</v>
      </c>
      <c r="F6389">
        <v>0</v>
      </c>
      <c r="G6389">
        <v>55555555</v>
      </c>
      <c r="H6389">
        <v>0</v>
      </c>
      <c r="I6389">
        <v>0</v>
      </c>
      <c r="J6389">
        <v>0</v>
      </c>
      <c r="K6389">
        <v>0</v>
      </c>
      <c r="L6389">
        <v>0</v>
      </c>
      <c r="M6389">
        <v>0</v>
      </c>
    </row>
    <row r="6390" spans="2:13" x14ac:dyDescent="0.2">
      <c r="B6390">
        <v>0</v>
      </c>
      <c r="C6390">
        <v>0</v>
      </c>
      <c r="D6390">
        <v>0</v>
      </c>
      <c r="E6390">
        <v>0</v>
      </c>
      <c r="F6390">
        <v>0</v>
      </c>
      <c r="G6390">
        <v>55555555</v>
      </c>
      <c r="H6390">
        <v>0</v>
      </c>
      <c r="I6390">
        <v>0</v>
      </c>
      <c r="J6390">
        <v>0</v>
      </c>
      <c r="K6390">
        <v>0</v>
      </c>
      <c r="L6390">
        <v>0</v>
      </c>
      <c r="M6390">
        <v>0</v>
      </c>
    </row>
    <row r="6391" spans="2:13" x14ac:dyDescent="0.2">
      <c r="B6391">
        <v>0</v>
      </c>
      <c r="C6391">
        <v>0</v>
      </c>
      <c r="D6391">
        <v>0</v>
      </c>
      <c r="E6391">
        <v>0</v>
      </c>
      <c r="F6391">
        <v>0</v>
      </c>
      <c r="G6391">
        <v>55555555</v>
      </c>
      <c r="H6391">
        <v>0</v>
      </c>
      <c r="I6391">
        <v>0</v>
      </c>
      <c r="J6391">
        <v>0</v>
      </c>
      <c r="K6391">
        <v>0</v>
      </c>
      <c r="L6391">
        <v>0</v>
      </c>
      <c r="M6391">
        <v>0</v>
      </c>
    </row>
    <row r="6392" spans="2:13" x14ac:dyDescent="0.2">
      <c r="B6392">
        <v>0</v>
      </c>
      <c r="C6392">
        <v>0</v>
      </c>
      <c r="D6392">
        <v>0</v>
      </c>
      <c r="E6392">
        <v>0</v>
      </c>
      <c r="F6392">
        <v>0</v>
      </c>
      <c r="G6392">
        <v>55555555</v>
      </c>
      <c r="H6392">
        <v>0</v>
      </c>
      <c r="I6392">
        <v>0</v>
      </c>
      <c r="J6392">
        <v>0</v>
      </c>
      <c r="K6392">
        <v>0</v>
      </c>
      <c r="L6392">
        <v>0</v>
      </c>
      <c r="M6392">
        <v>0</v>
      </c>
    </row>
    <row r="6393" spans="2:13" x14ac:dyDescent="0.2">
      <c r="B6393">
        <v>0</v>
      </c>
      <c r="C6393">
        <v>0</v>
      </c>
      <c r="D6393">
        <v>0</v>
      </c>
      <c r="E6393">
        <v>0</v>
      </c>
      <c r="F6393">
        <v>0</v>
      </c>
      <c r="G6393">
        <v>55555555</v>
      </c>
      <c r="H6393">
        <v>0</v>
      </c>
      <c r="I6393">
        <v>0</v>
      </c>
      <c r="J6393">
        <v>0</v>
      </c>
      <c r="K6393">
        <v>0</v>
      </c>
      <c r="L6393">
        <v>0</v>
      </c>
      <c r="M6393">
        <v>0</v>
      </c>
    </row>
    <row r="6394" spans="2:13" x14ac:dyDescent="0.2">
      <c r="B6394">
        <v>0</v>
      </c>
      <c r="C6394">
        <v>0</v>
      </c>
      <c r="D6394">
        <v>0</v>
      </c>
      <c r="E6394">
        <v>0</v>
      </c>
      <c r="F6394">
        <v>0</v>
      </c>
      <c r="G6394">
        <v>55555555</v>
      </c>
      <c r="H6394">
        <v>0</v>
      </c>
      <c r="I6394">
        <v>0</v>
      </c>
      <c r="J6394">
        <v>0</v>
      </c>
      <c r="K6394">
        <v>0</v>
      </c>
      <c r="L6394">
        <v>0</v>
      </c>
      <c r="M6394">
        <v>0</v>
      </c>
    </row>
    <row r="6395" spans="2:13" x14ac:dyDescent="0.2">
      <c r="B6395">
        <v>0</v>
      </c>
      <c r="C6395">
        <v>0</v>
      </c>
      <c r="D6395">
        <v>0</v>
      </c>
      <c r="E6395">
        <v>0</v>
      </c>
      <c r="F6395">
        <v>0</v>
      </c>
      <c r="G6395">
        <v>55555555</v>
      </c>
      <c r="H6395">
        <v>0</v>
      </c>
      <c r="I6395">
        <v>0</v>
      </c>
      <c r="J6395">
        <v>0</v>
      </c>
      <c r="K6395">
        <v>0</v>
      </c>
      <c r="L6395">
        <v>0</v>
      </c>
      <c r="M6395">
        <v>0</v>
      </c>
    </row>
    <row r="6396" spans="2:13" x14ac:dyDescent="0.2">
      <c r="B6396">
        <v>0</v>
      </c>
      <c r="C6396">
        <v>0</v>
      </c>
      <c r="D6396">
        <v>0</v>
      </c>
      <c r="E6396">
        <v>0</v>
      </c>
      <c r="F6396">
        <v>0</v>
      </c>
      <c r="G6396">
        <v>55555555</v>
      </c>
      <c r="H6396">
        <v>0</v>
      </c>
      <c r="I6396">
        <v>0</v>
      </c>
      <c r="J6396">
        <v>0</v>
      </c>
      <c r="K6396">
        <v>0</v>
      </c>
      <c r="L6396">
        <v>0</v>
      </c>
      <c r="M6396">
        <v>0</v>
      </c>
    </row>
    <row r="6397" spans="2:13" x14ac:dyDescent="0.2">
      <c r="B6397">
        <v>0</v>
      </c>
      <c r="C6397">
        <v>0</v>
      </c>
      <c r="D6397">
        <v>0</v>
      </c>
      <c r="E6397">
        <v>0</v>
      </c>
      <c r="F6397">
        <v>0</v>
      </c>
      <c r="G6397">
        <v>55555555</v>
      </c>
      <c r="H6397">
        <v>0</v>
      </c>
      <c r="I6397">
        <v>0</v>
      </c>
      <c r="J6397">
        <v>0</v>
      </c>
      <c r="K6397">
        <v>0</v>
      </c>
      <c r="L6397">
        <v>0</v>
      </c>
      <c r="M6397">
        <v>0</v>
      </c>
    </row>
    <row r="6398" spans="2:13" x14ac:dyDescent="0.2">
      <c r="B6398">
        <v>0</v>
      </c>
      <c r="C6398">
        <v>0</v>
      </c>
      <c r="D6398">
        <v>0</v>
      </c>
      <c r="E6398">
        <v>0</v>
      </c>
      <c r="F6398">
        <v>0</v>
      </c>
      <c r="G6398">
        <v>55555555</v>
      </c>
      <c r="H6398">
        <v>0</v>
      </c>
      <c r="I6398">
        <v>0</v>
      </c>
      <c r="J6398">
        <v>0</v>
      </c>
      <c r="K6398">
        <v>0</v>
      </c>
      <c r="L6398">
        <v>0</v>
      </c>
      <c r="M6398">
        <v>0</v>
      </c>
    </row>
    <row r="6399" spans="2:13" x14ac:dyDescent="0.2">
      <c r="B6399">
        <v>0</v>
      </c>
      <c r="C6399">
        <v>0</v>
      </c>
      <c r="D6399">
        <v>0</v>
      </c>
      <c r="E6399">
        <v>0</v>
      </c>
      <c r="F6399">
        <v>0</v>
      </c>
      <c r="G6399">
        <v>55555555</v>
      </c>
      <c r="H6399">
        <v>0</v>
      </c>
      <c r="I6399">
        <v>0</v>
      </c>
      <c r="J6399">
        <v>0</v>
      </c>
      <c r="K6399">
        <v>0</v>
      </c>
      <c r="L6399">
        <v>0</v>
      </c>
      <c r="M6399">
        <v>0</v>
      </c>
    </row>
    <row r="6400" spans="2:13" x14ac:dyDescent="0.2">
      <c r="B6400">
        <v>0</v>
      </c>
      <c r="C6400">
        <v>0</v>
      </c>
      <c r="D6400">
        <v>0</v>
      </c>
      <c r="E6400">
        <v>0</v>
      </c>
      <c r="F6400">
        <v>0</v>
      </c>
      <c r="G6400">
        <v>55555555</v>
      </c>
      <c r="H6400">
        <v>0</v>
      </c>
      <c r="I6400">
        <v>0</v>
      </c>
      <c r="J6400">
        <v>0</v>
      </c>
      <c r="K6400">
        <v>0</v>
      </c>
      <c r="L6400">
        <v>0</v>
      </c>
      <c r="M6400">
        <v>0</v>
      </c>
    </row>
    <row r="6401" spans="2:13" x14ac:dyDescent="0.2">
      <c r="B6401">
        <v>0</v>
      </c>
      <c r="C6401">
        <v>0</v>
      </c>
      <c r="D6401">
        <v>0</v>
      </c>
      <c r="E6401">
        <v>0</v>
      </c>
      <c r="F6401">
        <v>0</v>
      </c>
      <c r="G6401">
        <v>55555555</v>
      </c>
      <c r="H6401">
        <v>0</v>
      </c>
      <c r="I6401">
        <v>0</v>
      </c>
      <c r="J6401">
        <v>0</v>
      </c>
      <c r="K6401">
        <v>0</v>
      </c>
      <c r="L6401">
        <v>0</v>
      </c>
      <c r="M6401">
        <v>0</v>
      </c>
    </row>
    <row r="6402" spans="2:13" x14ac:dyDescent="0.2">
      <c r="B6402">
        <v>0</v>
      </c>
      <c r="C6402">
        <v>0</v>
      </c>
      <c r="D6402">
        <v>0</v>
      </c>
      <c r="E6402">
        <v>0</v>
      </c>
      <c r="F6402">
        <v>0</v>
      </c>
      <c r="G6402">
        <v>55555555</v>
      </c>
      <c r="H6402">
        <v>0</v>
      </c>
      <c r="I6402">
        <v>0</v>
      </c>
      <c r="J6402">
        <v>0</v>
      </c>
      <c r="K6402">
        <v>0</v>
      </c>
      <c r="L6402">
        <v>0</v>
      </c>
      <c r="M6402">
        <v>0</v>
      </c>
    </row>
    <row r="6403" spans="2:13" x14ac:dyDescent="0.2">
      <c r="B6403">
        <v>0</v>
      </c>
      <c r="C6403">
        <v>0</v>
      </c>
      <c r="D6403">
        <v>0</v>
      </c>
      <c r="E6403">
        <v>0</v>
      </c>
      <c r="F6403">
        <v>0</v>
      </c>
      <c r="G6403">
        <v>55555555</v>
      </c>
      <c r="H6403">
        <v>0</v>
      </c>
      <c r="I6403">
        <v>0</v>
      </c>
      <c r="J6403">
        <v>0</v>
      </c>
      <c r="K6403">
        <v>0</v>
      </c>
      <c r="L6403">
        <v>0</v>
      </c>
      <c r="M6403">
        <v>0</v>
      </c>
    </row>
    <row r="6404" spans="2:13" x14ac:dyDescent="0.2">
      <c r="B6404">
        <v>0</v>
      </c>
      <c r="C6404">
        <v>0</v>
      </c>
      <c r="D6404">
        <v>0</v>
      </c>
      <c r="E6404">
        <v>0</v>
      </c>
      <c r="F6404">
        <v>0</v>
      </c>
      <c r="G6404">
        <v>55555555</v>
      </c>
      <c r="H6404">
        <v>0</v>
      </c>
      <c r="I6404">
        <v>0</v>
      </c>
      <c r="J6404">
        <v>0</v>
      </c>
      <c r="K6404">
        <v>0</v>
      </c>
      <c r="L6404">
        <v>0</v>
      </c>
      <c r="M6404">
        <v>0</v>
      </c>
    </row>
    <row r="6405" spans="2:13" x14ac:dyDescent="0.2">
      <c r="B6405">
        <v>0</v>
      </c>
      <c r="C6405">
        <v>0</v>
      </c>
      <c r="D6405">
        <v>0</v>
      </c>
      <c r="E6405">
        <v>0</v>
      </c>
      <c r="F6405">
        <v>0</v>
      </c>
      <c r="G6405">
        <v>55555555</v>
      </c>
      <c r="H6405">
        <v>0</v>
      </c>
      <c r="I6405">
        <v>0</v>
      </c>
      <c r="J6405">
        <v>0</v>
      </c>
      <c r="K6405">
        <v>0</v>
      </c>
      <c r="L6405">
        <v>0</v>
      </c>
      <c r="M6405">
        <v>0</v>
      </c>
    </row>
    <row r="6406" spans="2:13" x14ac:dyDescent="0.2">
      <c r="B6406">
        <v>0</v>
      </c>
      <c r="C6406">
        <v>0</v>
      </c>
      <c r="D6406">
        <v>0</v>
      </c>
      <c r="E6406">
        <v>0</v>
      </c>
      <c r="F6406">
        <v>0</v>
      </c>
      <c r="G6406">
        <v>55555555</v>
      </c>
      <c r="H6406">
        <v>0</v>
      </c>
      <c r="I6406">
        <v>0</v>
      </c>
      <c r="J6406">
        <v>0</v>
      </c>
      <c r="K6406">
        <v>0</v>
      </c>
      <c r="L6406">
        <v>0</v>
      </c>
      <c r="M6406">
        <v>0</v>
      </c>
    </row>
    <row r="6407" spans="2:13" x14ac:dyDescent="0.2">
      <c r="B6407">
        <v>0</v>
      </c>
      <c r="C6407">
        <v>0</v>
      </c>
      <c r="D6407">
        <v>0</v>
      </c>
      <c r="E6407">
        <v>0</v>
      </c>
      <c r="F6407">
        <v>0</v>
      </c>
      <c r="G6407">
        <v>55555555</v>
      </c>
      <c r="H6407">
        <v>0</v>
      </c>
      <c r="I6407">
        <v>0</v>
      </c>
      <c r="J6407">
        <v>0</v>
      </c>
      <c r="K6407">
        <v>0</v>
      </c>
      <c r="L6407">
        <v>0</v>
      </c>
      <c r="M6407">
        <v>0</v>
      </c>
    </row>
    <row r="6408" spans="2:13" x14ac:dyDescent="0.2">
      <c r="B6408">
        <v>0</v>
      </c>
      <c r="C6408">
        <v>0</v>
      </c>
      <c r="D6408">
        <v>0</v>
      </c>
      <c r="E6408">
        <v>0</v>
      </c>
      <c r="F6408">
        <v>0</v>
      </c>
      <c r="G6408">
        <v>55555555</v>
      </c>
      <c r="H6408">
        <v>0</v>
      </c>
      <c r="I6408">
        <v>0</v>
      </c>
      <c r="J6408">
        <v>0</v>
      </c>
      <c r="K6408">
        <v>0</v>
      </c>
      <c r="L6408">
        <v>0</v>
      </c>
      <c r="M6408">
        <v>0</v>
      </c>
    </row>
    <row r="6409" spans="2:13" x14ac:dyDescent="0.2">
      <c r="B6409">
        <v>0</v>
      </c>
      <c r="C6409">
        <v>0</v>
      </c>
      <c r="D6409">
        <v>0</v>
      </c>
      <c r="E6409">
        <v>0</v>
      </c>
      <c r="F6409">
        <v>0</v>
      </c>
      <c r="G6409">
        <v>55555555</v>
      </c>
      <c r="H6409">
        <v>0</v>
      </c>
      <c r="I6409">
        <v>0</v>
      </c>
      <c r="J6409">
        <v>0</v>
      </c>
      <c r="K6409">
        <v>0</v>
      </c>
      <c r="L6409">
        <v>0</v>
      </c>
      <c r="M6409">
        <v>0</v>
      </c>
    </row>
    <row r="6410" spans="2:13" x14ac:dyDescent="0.2">
      <c r="B6410">
        <v>0</v>
      </c>
      <c r="C6410">
        <v>0</v>
      </c>
      <c r="D6410">
        <v>0</v>
      </c>
      <c r="E6410">
        <v>0</v>
      </c>
      <c r="F6410">
        <v>0</v>
      </c>
      <c r="G6410">
        <v>55555555</v>
      </c>
      <c r="H6410">
        <v>0</v>
      </c>
      <c r="I6410">
        <v>0</v>
      </c>
      <c r="J6410">
        <v>0</v>
      </c>
      <c r="K6410">
        <v>0</v>
      </c>
      <c r="L6410">
        <v>0</v>
      </c>
      <c r="M6410">
        <v>0</v>
      </c>
    </row>
    <row r="6411" spans="2:13" x14ac:dyDescent="0.2">
      <c r="B6411">
        <v>0</v>
      </c>
      <c r="C6411">
        <v>0</v>
      </c>
      <c r="D6411">
        <v>0</v>
      </c>
      <c r="E6411">
        <v>0</v>
      </c>
      <c r="F6411">
        <v>0</v>
      </c>
      <c r="G6411">
        <v>55555555</v>
      </c>
      <c r="H6411">
        <v>0</v>
      </c>
      <c r="I6411">
        <v>0</v>
      </c>
      <c r="J6411">
        <v>0</v>
      </c>
      <c r="K6411">
        <v>0</v>
      </c>
      <c r="L6411">
        <v>0</v>
      </c>
      <c r="M6411">
        <v>0</v>
      </c>
    </row>
    <row r="6412" spans="2:13" x14ac:dyDescent="0.2">
      <c r="B6412">
        <v>0</v>
      </c>
      <c r="C6412">
        <v>0</v>
      </c>
      <c r="D6412">
        <v>0</v>
      </c>
      <c r="E6412">
        <v>0</v>
      </c>
      <c r="F6412">
        <v>0</v>
      </c>
      <c r="G6412">
        <v>55555555</v>
      </c>
      <c r="H6412">
        <v>0</v>
      </c>
      <c r="I6412">
        <v>0</v>
      </c>
      <c r="J6412">
        <v>0</v>
      </c>
      <c r="K6412">
        <v>0</v>
      </c>
      <c r="L6412">
        <v>0</v>
      </c>
      <c r="M6412">
        <v>0</v>
      </c>
    </row>
    <row r="6413" spans="2:13" x14ac:dyDescent="0.2">
      <c r="B6413">
        <v>0</v>
      </c>
      <c r="C6413">
        <v>0</v>
      </c>
      <c r="D6413">
        <v>0</v>
      </c>
      <c r="E6413">
        <v>0</v>
      </c>
      <c r="F6413">
        <v>0</v>
      </c>
      <c r="G6413">
        <v>55555555</v>
      </c>
      <c r="H6413">
        <v>0</v>
      </c>
      <c r="I6413">
        <v>0</v>
      </c>
      <c r="J6413">
        <v>0</v>
      </c>
      <c r="K6413">
        <v>0</v>
      </c>
      <c r="L6413">
        <v>0</v>
      </c>
      <c r="M6413">
        <v>0</v>
      </c>
    </row>
    <row r="6414" spans="2:13" x14ac:dyDescent="0.2">
      <c r="B6414">
        <v>0</v>
      </c>
      <c r="C6414">
        <v>0</v>
      </c>
      <c r="D6414">
        <v>0</v>
      </c>
      <c r="E6414">
        <v>0</v>
      </c>
      <c r="F6414">
        <v>0</v>
      </c>
      <c r="G6414">
        <v>55555555</v>
      </c>
      <c r="H6414">
        <v>0</v>
      </c>
      <c r="I6414">
        <v>0</v>
      </c>
      <c r="J6414">
        <v>0</v>
      </c>
      <c r="K6414">
        <v>0</v>
      </c>
      <c r="L6414">
        <v>0</v>
      </c>
      <c r="M6414">
        <v>0</v>
      </c>
    </row>
    <row r="6415" spans="2:13" x14ac:dyDescent="0.2">
      <c r="B6415">
        <v>0</v>
      </c>
      <c r="C6415">
        <v>0</v>
      </c>
      <c r="D6415">
        <v>0</v>
      </c>
      <c r="E6415">
        <v>0</v>
      </c>
      <c r="F6415">
        <v>0</v>
      </c>
      <c r="G6415">
        <v>55555555</v>
      </c>
      <c r="H6415">
        <v>0</v>
      </c>
      <c r="I6415">
        <v>0</v>
      </c>
      <c r="J6415">
        <v>0</v>
      </c>
      <c r="K6415">
        <v>0</v>
      </c>
      <c r="L6415">
        <v>0</v>
      </c>
      <c r="M6415">
        <v>0</v>
      </c>
    </row>
    <row r="6416" spans="2:13" x14ac:dyDescent="0.2">
      <c r="B6416">
        <v>0</v>
      </c>
      <c r="C6416">
        <v>0</v>
      </c>
      <c r="D6416">
        <v>0</v>
      </c>
      <c r="E6416">
        <v>0</v>
      </c>
      <c r="F6416">
        <v>0</v>
      </c>
      <c r="G6416">
        <v>55555555</v>
      </c>
      <c r="H6416">
        <v>0</v>
      </c>
      <c r="I6416">
        <v>0</v>
      </c>
      <c r="J6416">
        <v>0</v>
      </c>
      <c r="K6416">
        <v>0</v>
      </c>
      <c r="L6416">
        <v>0</v>
      </c>
      <c r="M6416">
        <v>0</v>
      </c>
    </row>
    <row r="6417" spans="2:13" x14ac:dyDescent="0.2">
      <c r="B6417">
        <v>0</v>
      </c>
      <c r="C6417">
        <v>0</v>
      </c>
      <c r="D6417">
        <v>0</v>
      </c>
      <c r="E6417">
        <v>0</v>
      </c>
      <c r="F6417">
        <v>0</v>
      </c>
      <c r="G6417">
        <v>55555555</v>
      </c>
      <c r="H6417">
        <v>0</v>
      </c>
      <c r="I6417">
        <v>0</v>
      </c>
      <c r="J6417">
        <v>0</v>
      </c>
      <c r="K6417">
        <v>0</v>
      </c>
      <c r="L6417">
        <v>0</v>
      </c>
      <c r="M6417">
        <v>0</v>
      </c>
    </row>
    <row r="6418" spans="2:13" x14ac:dyDescent="0.2">
      <c r="B6418">
        <v>0</v>
      </c>
      <c r="C6418">
        <v>0</v>
      </c>
      <c r="D6418">
        <v>0</v>
      </c>
      <c r="E6418">
        <v>0</v>
      </c>
      <c r="F6418">
        <v>0</v>
      </c>
      <c r="G6418">
        <v>55555555</v>
      </c>
      <c r="H6418">
        <v>0</v>
      </c>
      <c r="I6418">
        <v>0</v>
      </c>
      <c r="J6418">
        <v>0</v>
      </c>
      <c r="K6418">
        <v>0</v>
      </c>
      <c r="L6418">
        <v>0</v>
      </c>
      <c r="M6418">
        <v>0</v>
      </c>
    </row>
    <row r="6419" spans="2:13" x14ac:dyDescent="0.2">
      <c r="B6419">
        <v>0</v>
      </c>
      <c r="C6419">
        <v>0</v>
      </c>
      <c r="D6419">
        <v>0</v>
      </c>
      <c r="E6419">
        <v>0</v>
      </c>
      <c r="F6419">
        <v>0</v>
      </c>
      <c r="G6419">
        <v>55555555</v>
      </c>
      <c r="H6419">
        <v>0</v>
      </c>
      <c r="I6419">
        <v>0</v>
      </c>
      <c r="J6419">
        <v>0</v>
      </c>
      <c r="K6419">
        <v>0</v>
      </c>
      <c r="L6419">
        <v>0</v>
      </c>
      <c r="M6419">
        <v>0</v>
      </c>
    </row>
    <row r="6420" spans="2:13" x14ac:dyDescent="0.2">
      <c r="B6420">
        <v>0</v>
      </c>
      <c r="C6420">
        <v>0</v>
      </c>
      <c r="D6420">
        <v>0</v>
      </c>
      <c r="E6420">
        <v>0</v>
      </c>
      <c r="F6420">
        <v>0</v>
      </c>
      <c r="G6420">
        <v>55555555</v>
      </c>
      <c r="H6420">
        <v>0</v>
      </c>
      <c r="I6420">
        <v>0</v>
      </c>
      <c r="J6420">
        <v>0</v>
      </c>
      <c r="K6420">
        <v>0</v>
      </c>
      <c r="L6420">
        <v>0</v>
      </c>
      <c r="M6420">
        <v>0</v>
      </c>
    </row>
    <row r="6421" spans="2:13" x14ac:dyDescent="0.2">
      <c r="B6421">
        <v>0</v>
      </c>
      <c r="C6421">
        <v>0</v>
      </c>
      <c r="D6421">
        <v>0</v>
      </c>
      <c r="E6421">
        <v>0</v>
      </c>
      <c r="F6421">
        <v>0</v>
      </c>
      <c r="G6421">
        <v>55555555</v>
      </c>
      <c r="H6421">
        <v>0</v>
      </c>
      <c r="I6421">
        <v>0</v>
      </c>
      <c r="J6421">
        <v>0</v>
      </c>
      <c r="K6421">
        <v>0</v>
      </c>
      <c r="L6421">
        <v>0</v>
      </c>
      <c r="M6421">
        <v>0</v>
      </c>
    </row>
    <row r="6422" spans="2:13" x14ac:dyDescent="0.2">
      <c r="B6422">
        <v>0</v>
      </c>
      <c r="C6422">
        <v>0</v>
      </c>
      <c r="D6422">
        <v>0</v>
      </c>
      <c r="E6422">
        <v>0</v>
      </c>
      <c r="F6422">
        <v>0</v>
      </c>
      <c r="G6422">
        <v>55555555</v>
      </c>
      <c r="H6422">
        <v>0</v>
      </c>
      <c r="I6422">
        <v>0</v>
      </c>
      <c r="J6422">
        <v>0</v>
      </c>
      <c r="K6422">
        <v>0</v>
      </c>
      <c r="L6422">
        <v>0</v>
      </c>
      <c r="M6422">
        <v>0</v>
      </c>
    </row>
    <row r="6423" spans="2:13" x14ac:dyDescent="0.2">
      <c r="B6423">
        <v>0</v>
      </c>
      <c r="C6423">
        <v>0</v>
      </c>
      <c r="D6423">
        <v>0</v>
      </c>
      <c r="E6423">
        <v>0</v>
      </c>
      <c r="F6423">
        <v>0</v>
      </c>
      <c r="G6423">
        <v>55555555</v>
      </c>
      <c r="H6423">
        <v>0</v>
      </c>
      <c r="I6423">
        <v>0</v>
      </c>
      <c r="J6423">
        <v>0</v>
      </c>
      <c r="K6423">
        <v>0</v>
      </c>
      <c r="L6423">
        <v>0</v>
      </c>
      <c r="M6423">
        <v>0</v>
      </c>
    </row>
    <row r="6424" spans="2:13" x14ac:dyDescent="0.2">
      <c r="B6424">
        <v>0</v>
      </c>
      <c r="C6424">
        <v>0</v>
      </c>
      <c r="D6424">
        <v>0</v>
      </c>
      <c r="E6424">
        <v>0</v>
      </c>
      <c r="F6424">
        <v>0</v>
      </c>
      <c r="G6424">
        <v>55555555</v>
      </c>
      <c r="H6424">
        <v>0</v>
      </c>
      <c r="I6424">
        <v>0</v>
      </c>
      <c r="J6424">
        <v>0</v>
      </c>
      <c r="K6424">
        <v>0</v>
      </c>
      <c r="L6424">
        <v>0</v>
      </c>
      <c r="M6424">
        <v>0</v>
      </c>
    </row>
    <row r="6425" spans="2:13" x14ac:dyDescent="0.2">
      <c r="B6425">
        <v>0</v>
      </c>
      <c r="C6425">
        <v>0</v>
      </c>
      <c r="D6425">
        <v>0</v>
      </c>
      <c r="E6425">
        <v>0</v>
      </c>
      <c r="F6425">
        <v>0</v>
      </c>
      <c r="G6425">
        <v>55555555</v>
      </c>
      <c r="H6425">
        <v>0</v>
      </c>
      <c r="I6425">
        <v>0</v>
      </c>
      <c r="J6425">
        <v>0</v>
      </c>
      <c r="K6425">
        <v>0</v>
      </c>
      <c r="L6425">
        <v>0</v>
      </c>
      <c r="M6425">
        <v>0</v>
      </c>
    </row>
    <row r="6426" spans="2:13" x14ac:dyDescent="0.2">
      <c r="B6426">
        <v>0</v>
      </c>
      <c r="C6426">
        <v>0</v>
      </c>
      <c r="D6426">
        <v>0</v>
      </c>
      <c r="E6426">
        <v>0</v>
      </c>
      <c r="F6426">
        <v>0</v>
      </c>
      <c r="G6426">
        <v>55555555</v>
      </c>
      <c r="H6426">
        <v>0</v>
      </c>
      <c r="I6426">
        <v>0</v>
      </c>
      <c r="J6426">
        <v>0</v>
      </c>
      <c r="K6426">
        <v>0</v>
      </c>
      <c r="L6426">
        <v>0</v>
      </c>
      <c r="M6426">
        <v>0</v>
      </c>
    </row>
    <row r="6427" spans="2:13" x14ac:dyDescent="0.2">
      <c r="B6427">
        <v>0</v>
      </c>
      <c r="C6427">
        <v>0</v>
      </c>
      <c r="D6427">
        <v>0</v>
      </c>
      <c r="E6427">
        <v>0</v>
      </c>
      <c r="F6427">
        <v>0</v>
      </c>
      <c r="G6427">
        <v>55555555</v>
      </c>
      <c r="H6427">
        <v>0</v>
      </c>
      <c r="I6427">
        <v>0</v>
      </c>
      <c r="J6427">
        <v>0</v>
      </c>
      <c r="K6427">
        <v>0</v>
      </c>
      <c r="L6427">
        <v>0</v>
      </c>
      <c r="M6427">
        <v>0</v>
      </c>
    </row>
    <row r="6428" spans="2:13" x14ac:dyDescent="0.2">
      <c r="B6428">
        <v>0</v>
      </c>
      <c r="C6428">
        <v>0</v>
      </c>
      <c r="D6428">
        <v>0</v>
      </c>
      <c r="E6428">
        <v>0</v>
      </c>
      <c r="F6428">
        <v>0</v>
      </c>
      <c r="G6428">
        <v>55555555</v>
      </c>
      <c r="H6428">
        <v>0</v>
      </c>
      <c r="I6428">
        <v>0</v>
      </c>
      <c r="J6428">
        <v>0</v>
      </c>
      <c r="K6428">
        <v>0</v>
      </c>
      <c r="L6428">
        <v>0</v>
      </c>
      <c r="M6428">
        <v>0</v>
      </c>
    </row>
    <row r="6429" spans="2:13" x14ac:dyDescent="0.2">
      <c r="B6429">
        <v>0</v>
      </c>
      <c r="C6429">
        <v>0</v>
      </c>
      <c r="D6429">
        <v>0</v>
      </c>
      <c r="E6429">
        <v>0</v>
      </c>
      <c r="F6429">
        <v>0</v>
      </c>
      <c r="G6429">
        <v>55555555</v>
      </c>
      <c r="H6429">
        <v>0</v>
      </c>
      <c r="I6429">
        <v>0</v>
      </c>
      <c r="J6429">
        <v>0</v>
      </c>
      <c r="K6429">
        <v>0</v>
      </c>
      <c r="L6429">
        <v>0</v>
      </c>
      <c r="M6429">
        <v>0</v>
      </c>
    </row>
    <row r="6430" spans="2:13" x14ac:dyDescent="0.2">
      <c r="B6430">
        <v>0</v>
      </c>
      <c r="C6430">
        <v>0</v>
      </c>
      <c r="D6430">
        <v>0</v>
      </c>
      <c r="E6430">
        <v>0</v>
      </c>
      <c r="F6430">
        <v>0</v>
      </c>
      <c r="G6430">
        <v>55555555</v>
      </c>
      <c r="H6430">
        <v>0</v>
      </c>
      <c r="I6430">
        <v>0</v>
      </c>
      <c r="J6430">
        <v>0</v>
      </c>
      <c r="K6430">
        <v>0</v>
      </c>
      <c r="L6430">
        <v>0</v>
      </c>
      <c r="M6430">
        <v>0</v>
      </c>
    </row>
    <row r="6431" spans="2:13" x14ac:dyDescent="0.2">
      <c r="B6431">
        <v>0</v>
      </c>
      <c r="C6431">
        <v>0</v>
      </c>
      <c r="D6431">
        <v>0</v>
      </c>
      <c r="E6431">
        <v>0</v>
      </c>
      <c r="F6431">
        <v>0</v>
      </c>
      <c r="G6431">
        <v>55555555</v>
      </c>
      <c r="H6431">
        <v>0</v>
      </c>
      <c r="I6431">
        <v>0</v>
      </c>
      <c r="J6431">
        <v>0</v>
      </c>
      <c r="K6431">
        <v>0</v>
      </c>
      <c r="L6431">
        <v>0</v>
      </c>
      <c r="M6431">
        <v>0</v>
      </c>
    </row>
    <row r="6432" spans="2:13" x14ac:dyDescent="0.2">
      <c r="B6432">
        <v>0</v>
      </c>
      <c r="C6432">
        <v>0</v>
      </c>
      <c r="D6432">
        <v>0</v>
      </c>
      <c r="E6432">
        <v>0</v>
      </c>
      <c r="F6432">
        <v>0</v>
      </c>
      <c r="G6432">
        <v>55555555</v>
      </c>
      <c r="H6432">
        <v>0</v>
      </c>
      <c r="I6432">
        <v>0</v>
      </c>
      <c r="J6432">
        <v>0</v>
      </c>
      <c r="K6432">
        <v>0</v>
      </c>
      <c r="L6432">
        <v>0</v>
      </c>
      <c r="M6432">
        <v>0</v>
      </c>
    </row>
    <row r="6433" spans="2:13" x14ac:dyDescent="0.2">
      <c r="B6433">
        <v>0</v>
      </c>
      <c r="C6433">
        <v>0</v>
      </c>
      <c r="D6433">
        <v>0</v>
      </c>
      <c r="E6433">
        <v>0</v>
      </c>
      <c r="F6433">
        <v>0</v>
      </c>
      <c r="G6433">
        <v>55555555</v>
      </c>
      <c r="H6433">
        <v>0</v>
      </c>
      <c r="I6433">
        <v>0</v>
      </c>
      <c r="J6433">
        <v>0</v>
      </c>
      <c r="K6433">
        <v>0</v>
      </c>
      <c r="L6433">
        <v>0</v>
      </c>
      <c r="M6433">
        <v>0</v>
      </c>
    </row>
    <row r="6434" spans="2:13" x14ac:dyDescent="0.2">
      <c r="B6434">
        <v>0</v>
      </c>
      <c r="C6434">
        <v>0</v>
      </c>
      <c r="D6434">
        <v>0</v>
      </c>
      <c r="E6434">
        <v>0</v>
      </c>
      <c r="F6434">
        <v>0</v>
      </c>
      <c r="G6434">
        <v>55555555</v>
      </c>
      <c r="H6434">
        <v>0</v>
      </c>
      <c r="I6434">
        <v>0</v>
      </c>
      <c r="J6434">
        <v>0</v>
      </c>
      <c r="K6434">
        <v>0</v>
      </c>
      <c r="L6434">
        <v>0</v>
      </c>
      <c r="M6434">
        <v>0</v>
      </c>
    </row>
    <row r="6435" spans="2:13" x14ac:dyDescent="0.2">
      <c r="B6435">
        <v>0</v>
      </c>
      <c r="C6435">
        <v>0</v>
      </c>
      <c r="D6435">
        <v>0</v>
      </c>
      <c r="E6435">
        <v>0</v>
      </c>
      <c r="F6435">
        <v>0</v>
      </c>
      <c r="G6435">
        <v>55555555</v>
      </c>
      <c r="H6435">
        <v>0</v>
      </c>
      <c r="I6435">
        <v>0</v>
      </c>
      <c r="J6435">
        <v>0</v>
      </c>
      <c r="K6435">
        <v>0</v>
      </c>
      <c r="L6435">
        <v>0</v>
      </c>
      <c r="M6435">
        <v>0</v>
      </c>
    </row>
    <row r="6436" spans="2:13" x14ac:dyDescent="0.2">
      <c r="B6436">
        <v>0</v>
      </c>
      <c r="C6436">
        <v>0</v>
      </c>
      <c r="D6436">
        <v>0</v>
      </c>
      <c r="E6436">
        <v>0</v>
      </c>
      <c r="F6436">
        <v>0</v>
      </c>
      <c r="G6436">
        <v>55555555</v>
      </c>
      <c r="H6436">
        <v>0</v>
      </c>
      <c r="I6436">
        <v>0</v>
      </c>
      <c r="J6436">
        <v>0</v>
      </c>
      <c r="K6436">
        <v>0</v>
      </c>
      <c r="L6436">
        <v>0</v>
      </c>
      <c r="M6436">
        <v>0</v>
      </c>
    </row>
    <row r="6437" spans="2:13" x14ac:dyDescent="0.2">
      <c r="B6437">
        <v>0</v>
      </c>
      <c r="C6437">
        <v>0</v>
      </c>
      <c r="D6437">
        <v>0</v>
      </c>
      <c r="E6437">
        <v>0</v>
      </c>
      <c r="F6437">
        <v>0</v>
      </c>
      <c r="G6437">
        <v>55555555</v>
      </c>
      <c r="H6437">
        <v>0</v>
      </c>
      <c r="I6437">
        <v>0</v>
      </c>
      <c r="J6437">
        <v>0</v>
      </c>
      <c r="K6437">
        <v>0</v>
      </c>
      <c r="L6437">
        <v>0</v>
      </c>
      <c r="M6437">
        <v>0</v>
      </c>
    </row>
    <row r="6438" spans="2:13" x14ac:dyDescent="0.2">
      <c r="B6438">
        <v>0</v>
      </c>
      <c r="C6438">
        <v>0</v>
      </c>
      <c r="D6438">
        <v>0</v>
      </c>
      <c r="E6438">
        <v>0</v>
      </c>
      <c r="F6438">
        <v>0</v>
      </c>
      <c r="G6438">
        <v>55555555</v>
      </c>
      <c r="H6438">
        <v>0</v>
      </c>
      <c r="I6438">
        <v>0</v>
      </c>
      <c r="J6438">
        <v>0</v>
      </c>
      <c r="K6438">
        <v>0</v>
      </c>
      <c r="L6438">
        <v>0</v>
      </c>
      <c r="M6438">
        <v>0</v>
      </c>
    </row>
    <row r="6439" spans="2:13" x14ac:dyDescent="0.2">
      <c r="B6439">
        <v>0</v>
      </c>
      <c r="C6439">
        <v>0</v>
      </c>
      <c r="D6439">
        <v>0</v>
      </c>
      <c r="E6439">
        <v>0</v>
      </c>
      <c r="F6439">
        <v>0</v>
      </c>
      <c r="G6439">
        <v>55555555</v>
      </c>
      <c r="H6439">
        <v>0</v>
      </c>
      <c r="I6439">
        <v>0</v>
      </c>
      <c r="J6439">
        <v>0</v>
      </c>
      <c r="K6439">
        <v>0</v>
      </c>
      <c r="L6439">
        <v>0</v>
      </c>
      <c r="M6439">
        <v>0</v>
      </c>
    </row>
    <row r="6440" spans="2:13" x14ac:dyDescent="0.2">
      <c r="B6440">
        <v>0</v>
      </c>
      <c r="C6440">
        <v>0</v>
      </c>
      <c r="D6440">
        <v>0</v>
      </c>
      <c r="E6440">
        <v>0</v>
      </c>
      <c r="F6440">
        <v>0</v>
      </c>
      <c r="G6440">
        <v>55555555</v>
      </c>
      <c r="H6440">
        <v>0</v>
      </c>
      <c r="I6440">
        <v>0</v>
      </c>
      <c r="J6440">
        <v>0</v>
      </c>
      <c r="K6440">
        <v>0</v>
      </c>
      <c r="L6440">
        <v>0</v>
      </c>
      <c r="M6440">
        <v>0</v>
      </c>
    </row>
    <row r="6441" spans="2:13" x14ac:dyDescent="0.2">
      <c r="B6441">
        <v>0</v>
      </c>
      <c r="C6441">
        <v>0</v>
      </c>
      <c r="D6441">
        <v>0</v>
      </c>
      <c r="E6441">
        <v>0</v>
      </c>
      <c r="F6441">
        <v>0</v>
      </c>
      <c r="G6441">
        <v>55555555</v>
      </c>
      <c r="H6441">
        <v>0</v>
      </c>
      <c r="I6441">
        <v>0</v>
      </c>
      <c r="J6441">
        <v>0</v>
      </c>
      <c r="K6441">
        <v>0</v>
      </c>
      <c r="L6441">
        <v>0</v>
      </c>
      <c r="M6441">
        <v>0</v>
      </c>
    </row>
    <row r="6442" spans="2:13" x14ac:dyDescent="0.2">
      <c r="B6442">
        <v>0</v>
      </c>
      <c r="C6442">
        <v>0</v>
      </c>
      <c r="D6442">
        <v>0</v>
      </c>
      <c r="E6442">
        <v>0</v>
      </c>
      <c r="F6442">
        <v>0</v>
      </c>
      <c r="G6442">
        <v>55555555</v>
      </c>
      <c r="H6442">
        <v>0</v>
      </c>
      <c r="I6442">
        <v>0</v>
      </c>
      <c r="J6442">
        <v>0</v>
      </c>
      <c r="K6442">
        <v>0</v>
      </c>
      <c r="L6442">
        <v>0</v>
      </c>
      <c r="M6442">
        <v>0</v>
      </c>
    </row>
    <row r="6443" spans="2:13" x14ac:dyDescent="0.2">
      <c r="B6443">
        <v>0</v>
      </c>
      <c r="C6443">
        <v>0</v>
      </c>
      <c r="D6443">
        <v>0</v>
      </c>
      <c r="E6443">
        <v>0</v>
      </c>
      <c r="F6443">
        <v>0</v>
      </c>
      <c r="G6443">
        <v>55555555</v>
      </c>
      <c r="H6443">
        <v>0</v>
      </c>
      <c r="I6443">
        <v>0</v>
      </c>
      <c r="J6443">
        <v>0</v>
      </c>
      <c r="K6443">
        <v>0</v>
      </c>
      <c r="L6443">
        <v>0</v>
      </c>
      <c r="M6443">
        <v>0</v>
      </c>
    </row>
    <row r="6444" spans="2:13" x14ac:dyDescent="0.2">
      <c r="B6444">
        <v>0</v>
      </c>
      <c r="C6444">
        <v>0</v>
      </c>
      <c r="D6444">
        <v>0</v>
      </c>
      <c r="E6444">
        <v>0</v>
      </c>
      <c r="F6444">
        <v>0</v>
      </c>
      <c r="G6444">
        <v>55555555</v>
      </c>
      <c r="H6444">
        <v>0</v>
      </c>
      <c r="I6444">
        <v>0</v>
      </c>
      <c r="J6444">
        <v>0</v>
      </c>
      <c r="K6444">
        <v>0</v>
      </c>
      <c r="L6444">
        <v>0</v>
      </c>
      <c r="M6444">
        <v>0</v>
      </c>
    </row>
    <row r="6445" spans="2:13" x14ac:dyDescent="0.2">
      <c r="B6445">
        <v>0</v>
      </c>
      <c r="C6445">
        <v>0</v>
      </c>
      <c r="D6445">
        <v>0</v>
      </c>
      <c r="E6445">
        <v>0</v>
      </c>
      <c r="F6445">
        <v>0</v>
      </c>
      <c r="G6445">
        <v>55555555</v>
      </c>
      <c r="H6445">
        <v>0</v>
      </c>
      <c r="I6445">
        <v>0</v>
      </c>
      <c r="J6445">
        <v>0</v>
      </c>
      <c r="K6445">
        <v>0</v>
      </c>
      <c r="L6445">
        <v>0</v>
      </c>
      <c r="M6445">
        <v>0</v>
      </c>
    </row>
    <row r="6446" spans="2:13" x14ac:dyDescent="0.2">
      <c r="B6446">
        <v>0</v>
      </c>
      <c r="C6446">
        <v>0</v>
      </c>
      <c r="D6446">
        <v>0</v>
      </c>
      <c r="E6446">
        <v>0</v>
      </c>
      <c r="F6446">
        <v>0</v>
      </c>
      <c r="G6446">
        <v>55555555</v>
      </c>
      <c r="H6446">
        <v>0</v>
      </c>
      <c r="I6446">
        <v>0</v>
      </c>
      <c r="J6446">
        <v>0</v>
      </c>
      <c r="K6446">
        <v>0</v>
      </c>
      <c r="L6446">
        <v>0</v>
      </c>
      <c r="M6446">
        <v>0</v>
      </c>
    </row>
    <row r="6447" spans="2:13" x14ac:dyDescent="0.2">
      <c r="B6447">
        <v>0</v>
      </c>
      <c r="C6447">
        <v>0</v>
      </c>
      <c r="D6447">
        <v>0</v>
      </c>
      <c r="E6447">
        <v>0</v>
      </c>
      <c r="F6447">
        <v>0</v>
      </c>
      <c r="G6447">
        <v>55555555</v>
      </c>
      <c r="H6447">
        <v>0</v>
      </c>
      <c r="I6447">
        <v>0</v>
      </c>
      <c r="J6447">
        <v>0</v>
      </c>
      <c r="K6447">
        <v>0</v>
      </c>
      <c r="L6447">
        <v>0</v>
      </c>
      <c r="M6447">
        <v>0</v>
      </c>
    </row>
    <row r="6448" spans="2:13" x14ac:dyDescent="0.2">
      <c r="B6448">
        <v>0</v>
      </c>
      <c r="C6448">
        <v>0</v>
      </c>
      <c r="D6448">
        <v>0</v>
      </c>
      <c r="E6448">
        <v>0</v>
      </c>
      <c r="F6448">
        <v>0</v>
      </c>
      <c r="G6448">
        <v>55555555</v>
      </c>
      <c r="H6448">
        <v>0</v>
      </c>
      <c r="I6448">
        <v>0</v>
      </c>
      <c r="J6448">
        <v>0</v>
      </c>
      <c r="K6448">
        <v>0</v>
      </c>
      <c r="L6448">
        <v>0</v>
      </c>
      <c r="M6448">
        <v>0</v>
      </c>
    </row>
    <row r="6449" spans="2:13" x14ac:dyDescent="0.2">
      <c r="B6449">
        <v>0</v>
      </c>
      <c r="C6449">
        <v>0</v>
      </c>
      <c r="D6449">
        <v>0</v>
      </c>
      <c r="E6449">
        <v>0</v>
      </c>
      <c r="F6449">
        <v>0</v>
      </c>
      <c r="G6449">
        <v>55555555</v>
      </c>
      <c r="H6449">
        <v>0</v>
      </c>
      <c r="I6449">
        <v>0</v>
      </c>
      <c r="J6449">
        <v>0</v>
      </c>
      <c r="K6449">
        <v>0</v>
      </c>
      <c r="L6449">
        <v>0</v>
      </c>
      <c r="M6449">
        <v>0</v>
      </c>
    </row>
    <row r="6450" spans="2:13" x14ac:dyDescent="0.2">
      <c r="B6450">
        <v>0</v>
      </c>
      <c r="C6450">
        <v>0</v>
      </c>
      <c r="D6450">
        <v>0</v>
      </c>
      <c r="E6450">
        <v>0</v>
      </c>
      <c r="F6450">
        <v>0</v>
      </c>
      <c r="G6450">
        <v>55555555</v>
      </c>
      <c r="H6450">
        <v>0</v>
      </c>
      <c r="I6450">
        <v>0</v>
      </c>
      <c r="J6450">
        <v>0</v>
      </c>
      <c r="K6450">
        <v>0</v>
      </c>
      <c r="L6450">
        <v>0</v>
      </c>
      <c r="M6450">
        <v>0</v>
      </c>
    </row>
    <row r="6451" spans="2:13" x14ac:dyDescent="0.2">
      <c r="B6451">
        <v>0</v>
      </c>
      <c r="C6451">
        <v>0</v>
      </c>
      <c r="D6451">
        <v>0</v>
      </c>
      <c r="E6451">
        <v>0</v>
      </c>
      <c r="F6451">
        <v>0</v>
      </c>
      <c r="G6451">
        <v>55555555</v>
      </c>
      <c r="H6451">
        <v>0</v>
      </c>
      <c r="I6451">
        <v>0</v>
      </c>
      <c r="J6451">
        <v>0</v>
      </c>
      <c r="K6451">
        <v>0</v>
      </c>
      <c r="L6451">
        <v>0</v>
      </c>
      <c r="M6451">
        <v>0</v>
      </c>
    </row>
    <row r="6452" spans="2:13" x14ac:dyDescent="0.2">
      <c r="B6452">
        <v>0</v>
      </c>
      <c r="C6452">
        <v>0</v>
      </c>
      <c r="D6452">
        <v>0</v>
      </c>
      <c r="E6452">
        <v>0</v>
      </c>
      <c r="F6452">
        <v>0</v>
      </c>
      <c r="G6452">
        <v>55555555</v>
      </c>
      <c r="H6452">
        <v>0</v>
      </c>
      <c r="I6452">
        <v>0</v>
      </c>
      <c r="J6452">
        <v>0</v>
      </c>
      <c r="K6452">
        <v>0</v>
      </c>
      <c r="L6452">
        <v>0</v>
      </c>
      <c r="M6452">
        <v>0</v>
      </c>
    </row>
    <row r="6453" spans="2:13" x14ac:dyDescent="0.2">
      <c r="B6453">
        <v>0</v>
      </c>
      <c r="C6453">
        <v>0</v>
      </c>
      <c r="D6453">
        <v>0</v>
      </c>
      <c r="E6453">
        <v>0</v>
      </c>
      <c r="F6453">
        <v>0</v>
      </c>
      <c r="G6453">
        <v>55555555</v>
      </c>
      <c r="H6453">
        <v>0</v>
      </c>
      <c r="I6453">
        <v>0</v>
      </c>
      <c r="J6453">
        <v>0</v>
      </c>
      <c r="K6453">
        <v>0</v>
      </c>
      <c r="L6453">
        <v>0</v>
      </c>
      <c r="M6453">
        <v>0</v>
      </c>
    </row>
    <row r="6454" spans="2:13" x14ac:dyDescent="0.2">
      <c r="B6454">
        <v>0</v>
      </c>
      <c r="C6454">
        <v>0</v>
      </c>
      <c r="D6454">
        <v>0</v>
      </c>
      <c r="E6454">
        <v>0</v>
      </c>
      <c r="F6454">
        <v>0</v>
      </c>
      <c r="G6454">
        <v>55555555</v>
      </c>
      <c r="H6454">
        <v>0</v>
      </c>
      <c r="I6454">
        <v>0</v>
      </c>
      <c r="J6454">
        <v>0</v>
      </c>
      <c r="K6454">
        <v>0</v>
      </c>
      <c r="L6454">
        <v>0</v>
      </c>
      <c r="M6454">
        <v>0</v>
      </c>
    </row>
    <row r="6455" spans="2:13" x14ac:dyDescent="0.2">
      <c r="B6455">
        <v>0</v>
      </c>
      <c r="C6455">
        <v>0</v>
      </c>
      <c r="D6455">
        <v>0</v>
      </c>
      <c r="E6455">
        <v>0</v>
      </c>
      <c r="F6455">
        <v>0</v>
      </c>
      <c r="G6455">
        <v>55555555</v>
      </c>
      <c r="H6455">
        <v>0</v>
      </c>
      <c r="I6455">
        <v>0</v>
      </c>
      <c r="J6455">
        <v>0</v>
      </c>
      <c r="K6455">
        <v>0</v>
      </c>
      <c r="L6455">
        <v>0</v>
      </c>
      <c r="M6455">
        <v>0</v>
      </c>
    </row>
    <row r="6456" spans="2:13" x14ac:dyDescent="0.2">
      <c r="B6456">
        <v>0</v>
      </c>
      <c r="C6456">
        <v>0</v>
      </c>
      <c r="D6456">
        <v>0</v>
      </c>
      <c r="E6456">
        <v>0</v>
      </c>
      <c r="F6456">
        <v>0</v>
      </c>
      <c r="G6456">
        <v>55555555</v>
      </c>
      <c r="H6456">
        <v>0</v>
      </c>
      <c r="I6456">
        <v>0</v>
      </c>
      <c r="J6456">
        <v>0</v>
      </c>
      <c r="K6456">
        <v>0</v>
      </c>
      <c r="L6456">
        <v>0</v>
      </c>
      <c r="M6456">
        <v>0</v>
      </c>
    </row>
    <row r="6457" spans="2:13" x14ac:dyDescent="0.2">
      <c r="B6457">
        <v>0</v>
      </c>
      <c r="C6457">
        <v>0</v>
      </c>
      <c r="D6457">
        <v>0</v>
      </c>
      <c r="E6457">
        <v>0</v>
      </c>
      <c r="F6457">
        <v>0</v>
      </c>
      <c r="G6457">
        <v>55555555</v>
      </c>
      <c r="H6457">
        <v>0</v>
      </c>
      <c r="I6457">
        <v>0</v>
      </c>
      <c r="J6457">
        <v>0</v>
      </c>
      <c r="K6457">
        <v>0</v>
      </c>
      <c r="L6457">
        <v>0</v>
      </c>
      <c r="M6457">
        <v>0</v>
      </c>
    </row>
    <row r="6458" spans="2:13" x14ac:dyDescent="0.2">
      <c r="B6458">
        <v>0</v>
      </c>
      <c r="C6458">
        <v>0</v>
      </c>
      <c r="D6458">
        <v>0</v>
      </c>
      <c r="E6458">
        <v>0</v>
      </c>
      <c r="F6458">
        <v>0</v>
      </c>
      <c r="G6458">
        <v>55555555</v>
      </c>
      <c r="H6458">
        <v>0</v>
      </c>
      <c r="I6458">
        <v>0</v>
      </c>
      <c r="J6458">
        <v>0</v>
      </c>
      <c r="K6458">
        <v>0</v>
      </c>
      <c r="L6458">
        <v>0</v>
      </c>
      <c r="M6458">
        <v>0</v>
      </c>
    </row>
    <row r="6459" spans="2:13" x14ac:dyDescent="0.2">
      <c r="B6459">
        <v>0</v>
      </c>
      <c r="C6459">
        <v>0</v>
      </c>
      <c r="D6459">
        <v>0</v>
      </c>
      <c r="E6459">
        <v>0</v>
      </c>
      <c r="F6459">
        <v>0</v>
      </c>
      <c r="G6459">
        <v>55555555</v>
      </c>
      <c r="H6459">
        <v>0</v>
      </c>
      <c r="I6459">
        <v>0</v>
      </c>
      <c r="J6459">
        <v>0</v>
      </c>
      <c r="K6459">
        <v>0</v>
      </c>
      <c r="L6459">
        <v>0</v>
      </c>
      <c r="M6459">
        <v>0</v>
      </c>
    </row>
    <row r="6460" spans="2:13" x14ac:dyDescent="0.2">
      <c r="B6460">
        <v>0</v>
      </c>
      <c r="C6460">
        <v>0</v>
      </c>
      <c r="D6460">
        <v>0</v>
      </c>
      <c r="E6460">
        <v>0</v>
      </c>
      <c r="F6460">
        <v>0</v>
      </c>
      <c r="G6460">
        <v>55555555</v>
      </c>
      <c r="H6460">
        <v>0</v>
      </c>
      <c r="I6460">
        <v>0</v>
      </c>
      <c r="J6460">
        <v>0</v>
      </c>
      <c r="K6460">
        <v>0</v>
      </c>
      <c r="L6460">
        <v>0</v>
      </c>
      <c r="M6460">
        <v>0</v>
      </c>
    </row>
    <row r="6461" spans="2:13" x14ac:dyDescent="0.2">
      <c r="B6461">
        <v>0</v>
      </c>
      <c r="C6461">
        <v>0</v>
      </c>
      <c r="D6461">
        <v>0</v>
      </c>
      <c r="E6461">
        <v>0</v>
      </c>
      <c r="F6461">
        <v>0</v>
      </c>
      <c r="G6461">
        <v>55555555</v>
      </c>
      <c r="H6461">
        <v>0</v>
      </c>
      <c r="I6461">
        <v>0</v>
      </c>
      <c r="J6461">
        <v>0</v>
      </c>
      <c r="K6461">
        <v>0</v>
      </c>
      <c r="L6461">
        <v>0</v>
      </c>
      <c r="M6461">
        <v>0</v>
      </c>
    </row>
    <row r="6462" spans="2:13" x14ac:dyDescent="0.2">
      <c r="B6462">
        <v>0</v>
      </c>
      <c r="C6462">
        <v>0</v>
      </c>
      <c r="D6462">
        <v>0</v>
      </c>
      <c r="E6462">
        <v>0</v>
      </c>
      <c r="F6462">
        <v>0</v>
      </c>
      <c r="G6462">
        <v>55555555</v>
      </c>
      <c r="H6462">
        <v>0</v>
      </c>
      <c r="I6462">
        <v>0</v>
      </c>
      <c r="J6462">
        <v>0</v>
      </c>
      <c r="K6462">
        <v>0</v>
      </c>
      <c r="L6462">
        <v>0</v>
      </c>
      <c r="M6462">
        <v>0</v>
      </c>
    </row>
    <row r="6463" spans="2:13" x14ac:dyDescent="0.2">
      <c r="B6463">
        <v>0</v>
      </c>
      <c r="C6463">
        <v>0</v>
      </c>
      <c r="D6463">
        <v>0</v>
      </c>
      <c r="E6463">
        <v>0</v>
      </c>
      <c r="F6463">
        <v>0</v>
      </c>
      <c r="G6463">
        <v>55555555</v>
      </c>
      <c r="H6463">
        <v>0</v>
      </c>
      <c r="I6463">
        <v>0</v>
      </c>
      <c r="J6463">
        <v>0</v>
      </c>
      <c r="K6463">
        <v>0</v>
      </c>
      <c r="L6463">
        <v>0</v>
      </c>
      <c r="M6463">
        <v>0</v>
      </c>
    </row>
    <row r="6464" spans="2:13" x14ac:dyDescent="0.2">
      <c r="B6464">
        <v>0</v>
      </c>
      <c r="C6464">
        <v>0</v>
      </c>
      <c r="D6464">
        <v>0</v>
      </c>
      <c r="E6464">
        <v>0</v>
      </c>
      <c r="F6464">
        <v>0</v>
      </c>
      <c r="G6464">
        <v>55555555</v>
      </c>
      <c r="H6464">
        <v>0</v>
      </c>
      <c r="I6464">
        <v>0</v>
      </c>
      <c r="J6464">
        <v>0</v>
      </c>
      <c r="K6464">
        <v>0</v>
      </c>
      <c r="L6464">
        <v>0</v>
      </c>
      <c r="M6464">
        <v>0</v>
      </c>
    </row>
    <row r="6465" spans="2:13" x14ac:dyDescent="0.2">
      <c r="B6465">
        <v>0</v>
      </c>
      <c r="C6465">
        <v>0</v>
      </c>
      <c r="D6465">
        <v>0</v>
      </c>
      <c r="E6465">
        <v>0</v>
      </c>
      <c r="F6465">
        <v>0</v>
      </c>
      <c r="G6465">
        <v>55555555</v>
      </c>
      <c r="H6465">
        <v>0</v>
      </c>
      <c r="I6465">
        <v>0</v>
      </c>
      <c r="J6465">
        <v>0</v>
      </c>
      <c r="K6465">
        <v>0</v>
      </c>
      <c r="L6465">
        <v>0</v>
      </c>
      <c r="M6465">
        <v>0</v>
      </c>
    </row>
    <row r="6466" spans="2:13" x14ac:dyDescent="0.2">
      <c r="B6466">
        <v>0</v>
      </c>
      <c r="C6466">
        <v>0</v>
      </c>
      <c r="D6466">
        <v>0</v>
      </c>
      <c r="E6466">
        <v>0</v>
      </c>
      <c r="F6466">
        <v>0</v>
      </c>
      <c r="G6466">
        <v>55555555</v>
      </c>
      <c r="H6466">
        <v>0</v>
      </c>
      <c r="I6466">
        <v>0</v>
      </c>
      <c r="J6466">
        <v>0</v>
      </c>
      <c r="K6466">
        <v>0</v>
      </c>
      <c r="L6466">
        <v>0</v>
      </c>
      <c r="M6466">
        <v>0</v>
      </c>
    </row>
    <row r="6467" spans="2:13" x14ac:dyDescent="0.2">
      <c r="B6467">
        <v>0</v>
      </c>
      <c r="C6467">
        <v>0</v>
      </c>
      <c r="D6467">
        <v>0</v>
      </c>
      <c r="E6467">
        <v>0</v>
      </c>
      <c r="F6467">
        <v>0</v>
      </c>
      <c r="G6467">
        <v>55555555</v>
      </c>
      <c r="H6467">
        <v>0</v>
      </c>
      <c r="I6467">
        <v>0</v>
      </c>
      <c r="J6467">
        <v>0</v>
      </c>
      <c r="K6467">
        <v>0</v>
      </c>
      <c r="L6467">
        <v>0</v>
      </c>
      <c r="M6467">
        <v>0</v>
      </c>
    </row>
    <row r="6468" spans="2:13" x14ac:dyDescent="0.2">
      <c r="B6468">
        <v>0</v>
      </c>
      <c r="C6468">
        <v>0</v>
      </c>
      <c r="D6468">
        <v>0</v>
      </c>
      <c r="E6468">
        <v>0</v>
      </c>
      <c r="F6468">
        <v>0</v>
      </c>
      <c r="G6468">
        <v>55555555</v>
      </c>
      <c r="H6468">
        <v>0</v>
      </c>
      <c r="I6468">
        <v>0</v>
      </c>
      <c r="J6468">
        <v>0</v>
      </c>
      <c r="K6468">
        <v>0</v>
      </c>
      <c r="L6468">
        <v>0</v>
      </c>
      <c r="M6468">
        <v>0</v>
      </c>
    </row>
    <row r="6469" spans="2:13" x14ac:dyDescent="0.2">
      <c r="B6469">
        <v>0</v>
      </c>
      <c r="C6469">
        <v>0</v>
      </c>
      <c r="D6469">
        <v>0</v>
      </c>
      <c r="E6469">
        <v>0</v>
      </c>
      <c r="F6469">
        <v>0</v>
      </c>
      <c r="G6469">
        <v>55555555</v>
      </c>
      <c r="H6469">
        <v>0</v>
      </c>
      <c r="I6469">
        <v>0</v>
      </c>
      <c r="J6469">
        <v>0</v>
      </c>
      <c r="K6469">
        <v>0</v>
      </c>
      <c r="L6469">
        <v>0</v>
      </c>
      <c r="M6469">
        <v>0</v>
      </c>
    </row>
    <row r="6470" spans="2:13" x14ac:dyDescent="0.2">
      <c r="B6470">
        <v>0</v>
      </c>
      <c r="C6470">
        <v>0</v>
      </c>
      <c r="D6470">
        <v>0</v>
      </c>
      <c r="E6470">
        <v>0</v>
      </c>
      <c r="F6470">
        <v>0</v>
      </c>
      <c r="G6470">
        <v>55555555</v>
      </c>
      <c r="H6470">
        <v>0</v>
      </c>
      <c r="I6470">
        <v>0</v>
      </c>
      <c r="J6470">
        <v>0</v>
      </c>
      <c r="K6470">
        <v>0</v>
      </c>
      <c r="L6470">
        <v>0</v>
      </c>
      <c r="M6470">
        <v>0</v>
      </c>
    </row>
    <row r="6471" spans="2:13" x14ac:dyDescent="0.2">
      <c r="B6471">
        <v>0</v>
      </c>
      <c r="C6471">
        <v>0</v>
      </c>
      <c r="D6471">
        <v>0</v>
      </c>
      <c r="E6471">
        <v>0</v>
      </c>
      <c r="F6471">
        <v>0</v>
      </c>
      <c r="G6471">
        <v>55555555</v>
      </c>
      <c r="H6471">
        <v>0</v>
      </c>
      <c r="I6471">
        <v>0</v>
      </c>
      <c r="J6471">
        <v>0</v>
      </c>
      <c r="K6471">
        <v>0</v>
      </c>
      <c r="L6471">
        <v>0</v>
      </c>
      <c r="M6471">
        <v>0</v>
      </c>
    </row>
    <row r="6472" spans="2:13" x14ac:dyDescent="0.2">
      <c r="B6472">
        <v>0</v>
      </c>
      <c r="C6472">
        <v>0</v>
      </c>
      <c r="D6472">
        <v>0</v>
      </c>
      <c r="E6472">
        <v>0</v>
      </c>
      <c r="F6472">
        <v>0</v>
      </c>
      <c r="G6472">
        <v>55555555</v>
      </c>
      <c r="H6472">
        <v>0</v>
      </c>
      <c r="I6472">
        <v>0</v>
      </c>
      <c r="J6472">
        <v>0</v>
      </c>
      <c r="K6472">
        <v>0</v>
      </c>
      <c r="L6472">
        <v>0</v>
      </c>
      <c r="M6472">
        <v>0</v>
      </c>
    </row>
    <row r="6473" spans="2:13" x14ac:dyDescent="0.2">
      <c r="B6473">
        <v>0</v>
      </c>
      <c r="C6473">
        <v>0</v>
      </c>
      <c r="D6473">
        <v>0</v>
      </c>
      <c r="E6473">
        <v>0</v>
      </c>
      <c r="F6473">
        <v>0</v>
      </c>
      <c r="G6473">
        <v>55555555</v>
      </c>
      <c r="H6473">
        <v>0</v>
      </c>
      <c r="I6473">
        <v>0</v>
      </c>
      <c r="J6473">
        <v>0</v>
      </c>
      <c r="K6473">
        <v>0</v>
      </c>
      <c r="L6473">
        <v>0</v>
      </c>
      <c r="M6473">
        <v>0</v>
      </c>
    </row>
    <row r="6474" spans="2:13" x14ac:dyDescent="0.2">
      <c r="B6474">
        <v>0</v>
      </c>
      <c r="C6474">
        <v>0</v>
      </c>
      <c r="D6474">
        <v>0</v>
      </c>
      <c r="E6474">
        <v>0</v>
      </c>
      <c r="F6474">
        <v>0</v>
      </c>
      <c r="G6474">
        <v>55555555</v>
      </c>
      <c r="H6474">
        <v>0</v>
      </c>
      <c r="I6474">
        <v>0</v>
      </c>
      <c r="J6474">
        <v>0</v>
      </c>
      <c r="K6474">
        <v>0</v>
      </c>
      <c r="L6474">
        <v>0</v>
      </c>
      <c r="M6474">
        <v>0</v>
      </c>
    </row>
    <row r="6475" spans="2:13" x14ac:dyDescent="0.2">
      <c r="B6475">
        <v>0</v>
      </c>
      <c r="C6475">
        <v>0</v>
      </c>
      <c r="D6475">
        <v>0</v>
      </c>
      <c r="E6475">
        <v>0</v>
      </c>
      <c r="F6475">
        <v>0</v>
      </c>
      <c r="G6475">
        <v>55555555</v>
      </c>
      <c r="H6475">
        <v>0</v>
      </c>
      <c r="I6475">
        <v>0</v>
      </c>
      <c r="J6475">
        <v>0</v>
      </c>
      <c r="K6475">
        <v>0</v>
      </c>
      <c r="L6475">
        <v>0</v>
      </c>
      <c r="M6475">
        <v>0</v>
      </c>
    </row>
    <row r="6476" spans="2:13" x14ac:dyDescent="0.2">
      <c r="B6476">
        <v>0</v>
      </c>
      <c r="C6476">
        <v>0</v>
      </c>
      <c r="D6476">
        <v>0</v>
      </c>
      <c r="E6476">
        <v>0</v>
      </c>
      <c r="F6476">
        <v>0</v>
      </c>
      <c r="G6476">
        <v>55555555</v>
      </c>
      <c r="H6476">
        <v>0</v>
      </c>
      <c r="I6476">
        <v>0</v>
      </c>
      <c r="J6476">
        <v>0</v>
      </c>
      <c r="K6476">
        <v>0</v>
      </c>
      <c r="L6476">
        <v>0</v>
      </c>
      <c r="M6476">
        <v>0</v>
      </c>
    </row>
    <row r="6477" spans="2:13" x14ac:dyDescent="0.2">
      <c r="B6477">
        <v>0</v>
      </c>
      <c r="C6477">
        <v>0</v>
      </c>
      <c r="D6477">
        <v>0</v>
      </c>
      <c r="E6477">
        <v>0</v>
      </c>
      <c r="F6477">
        <v>0</v>
      </c>
      <c r="G6477">
        <v>55555555</v>
      </c>
      <c r="H6477">
        <v>0</v>
      </c>
      <c r="I6477">
        <v>0</v>
      </c>
      <c r="J6477">
        <v>0</v>
      </c>
      <c r="K6477">
        <v>0</v>
      </c>
      <c r="L6477">
        <v>0</v>
      </c>
      <c r="M6477">
        <v>0</v>
      </c>
    </row>
    <row r="6478" spans="2:13" x14ac:dyDescent="0.2">
      <c r="B6478">
        <v>0</v>
      </c>
      <c r="C6478">
        <v>0</v>
      </c>
      <c r="D6478">
        <v>0</v>
      </c>
      <c r="E6478">
        <v>0</v>
      </c>
      <c r="F6478">
        <v>0</v>
      </c>
      <c r="G6478">
        <v>55555555</v>
      </c>
      <c r="H6478">
        <v>0</v>
      </c>
      <c r="I6478">
        <v>0</v>
      </c>
      <c r="J6478">
        <v>0</v>
      </c>
      <c r="K6478">
        <v>0</v>
      </c>
      <c r="L6478">
        <v>0</v>
      </c>
      <c r="M6478">
        <v>0</v>
      </c>
    </row>
    <row r="6479" spans="2:13" x14ac:dyDescent="0.2">
      <c r="B6479">
        <v>0</v>
      </c>
      <c r="C6479">
        <v>0</v>
      </c>
      <c r="D6479">
        <v>0</v>
      </c>
      <c r="E6479">
        <v>0</v>
      </c>
      <c r="F6479">
        <v>0</v>
      </c>
      <c r="G6479">
        <v>55555555</v>
      </c>
      <c r="H6479">
        <v>0</v>
      </c>
      <c r="I6479">
        <v>0</v>
      </c>
      <c r="J6479">
        <v>0</v>
      </c>
      <c r="K6479">
        <v>0</v>
      </c>
      <c r="L6479">
        <v>0</v>
      </c>
      <c r="M6479">
        <v>0</v>
      </c>
    </row>
    <row r="6480" spans="2:13" x14ac:dyDescent="0.2">
      <c r="B6480">
        <v>0</v>
      </c>
      <c r="C6480">
        <v>0</v>
      </c>
      <c r="D6480">
        <v>0</v>
      </c>
      <c r="E6480">
        <v>0</v>
      </c>
      <c r="F6480">
        <v>0</v>
      </c>
      <c r="G6480">
        <v>55555555</v>
      </c>
      <c r="H6480">
        <v>0</v>
      </c>
      <c r="I6480">
        <v>0</v>
      </c>
      <c r="J6480">
        <v>0</v>
      </c>
      <c r="K6480">
        <v>0</v>
      </c>
      <c r="L6480">
        <v>0</v>
      </c>
      <c r="M6480">
        <v>0</v>
      </c>
    </row>
    <row r="6481" spans="2:13" x14ac:dyDescent="0.2">
      <c r="B6481">
        <v>0</v>
      </c>
      <c r="C6481">
        <v>0</v>
      </c>
      <c r="D6481">
        <v>0</v>
      </c>
      <c r="E6481">
        <v>0</v>
      </c>
      <c r="F6481">
        <v>0</v>
      </c>
      <c r="G6481">
        <v>55555555</v>
      </c>
      <c r="H6481">
        <v>0</v>
      </c>
      <c r="I6481">
        <v>0</v>
      </c>
      <c r="J6481">
        <v>0</v>
      </c>
      <c r="K6481">
        <v>0</v>
      </c>
      <c r="L6481">
        <v>0</v>
      </c>
      <c r="M6481">
        <v>0</v>
      </c>
    </row>
    <row r="6482" spans="2:13" x14ac:dyDescent="0.2">
      <c r="B6482">
        <v>0</v>
      </c>
      <c r="C6482">
        <v>0</v>
      </c>
      <c r="D6482">
        <v>0</v>
      </c>
      <c r="E6482">
        <v>0</v>
      </c>
      <c r="F6482">
        <v>0</v>
      </c>
      <c r="G6482">
        <v>55555555</v>
      </c>
      <c r="H6482">
        <v>0</v>
      </c>
      <c r="I6482">
        <v>0</v>
      </c>
      <c r="J6482">
        <v>0</v>
      </c>
      <c r="K6482">
        <v>0</v>
      </c>
      <c r="L6482">
        <v>0</v>
      </c>
      <c r="M6482">
        <v>0</v>
      </c>
    </row>
    <row r="6483" spans="2:13" x14ac:dyDescent="0.2">
      <c r="B6483">
        <v>0</v>
      </c>
      <c r="C6483">
        <v>0</v>
      </c>
      <c r="D6483">
        <v>0</v>
      </c>
      <c r="E6483">
        <v>0</v>
      </c>
      <c r="F6483">
        <v>0</v>
      </c>
      <c r="G6483">
        <v>55555555</v>
      </c>
      <c r="H6483">
        <v>0</v>
      </c>
      <c r="I6483">
        <v>0</v>
      </c>
      <c r="J6483">
        <v>0</v>
      </c>
      <c r="K6483">
        <v>0</v>
      </c>
      <c r="L6483">
        <v>0</v>
      </c>
      <c r="M6483">
        <v>0</v>
      </c>
    </row>
    <row r="6484" spans="2:13" x14ac:dyDescent="0.2">
      <c r="B6484">
        <v>0</v>
      </c>
      <c r="C6484">
        <v>0</v>
      </c>
      <c r="D6484">
        <v>0</v>
      </c>
      <c r="E6484">
        <v>0</v>
      </c>
      <c r="F6484">
        <v>0</v>
      </c>
      <c r="G6484">
        <v>55555555</v>
      </c>
      <c r="H6484">
        <v>0</v>
      </c>
      <c r="I6484">
        <v>0</v>
      </c>
      <c r="J6484">
        <v>0</v>
      </c>
      <c r="K6484">
        <v>0</v>
      </c>
      <c r="L6484">
        <v>0</v>
      </c>
      <c r="M6484">
        <v>0</v>
      </c>
    </row>
    <row r="6485" spans="2:13" x14ac:dyDescent="0.2">
      <c r="B6485">
        <v>0</v>
      </c>
      <c r="C6485">
        <v>0</v>
      </c>
      <c r="D6485">
        <v>0</v>
      </c>
      <c r="E6485">
        <v>0</v>
      </c>
      <c r="F6485">
        <v>0</v>
      </c>
      <c r="G6485">
        <v>55555555</v>
      </c>
      <c r="H6485">
        <v>0</v>
      </c>
      <c r="I6485">
        <v>0</v>
      </c>
      <c r="J6485">
        <v>0</v>
      </c>
      <c r="K6485">
        <v>0</v>
      </c>
      <c r="L6485">
        <v>0</v>
      </c>
      <c r="M6485">
        <v>0</v>
      </c>
    </row>
    <row r="6486" spans="2:13" x14ac:dyDescent="0.2">
      <c r="B6486">
        <v>0</v>
      </c>
      <c r="C6486">
        <v>0</v>
      </c>
      <c r="D6486">
        <v>0</v>
      </c>
      <c r="E6486">
        <v>0</v>
      </c>
      <c r="F6486">
        <v>0</v>
      </c>
      <c r="G6486">
        <v>55555555</v>
      </c>
      <c r="H6486">
        <v>0</v>
      </c>
      <c r="I6486">
        <v>0</v>
      </c>
      <c r="J6486">
        <v>0</v>
      </c>
      <c r="K6486">
        <v>0</v>
      </c>
      <c r="L6486">
        <v>0</v>
      </c>
      <c r="M6486">
        <v>0</v>
      </c>
    </row>
    <row r="6487" spans="2:13" x14ac:dyDescent="0.2">
      <c r="B6487">
        <v>0</v>
      </c>
      <c r="C6487">
        <v>0</v>
      </c>
      <c r="D6487">
        <v>0</v>
      </c>
      <c r="E6487">
        <v>0</v>
      </c>
      <c r="F6487">
        <v>0</v>
      </c>
      <c r="G6487">
        <v>55555555</v>
      </c>
      <c r="H6487">
        <v>0</v>
      </c>
      <c r="I6487">
        <v>0</v>
      </c>
      <c r="J6487">
        <v>0</v>
      </c>
      <c r="K6487">
        <v>0</v>
      </c>
      <c r="L6487">
        <v>0</v>
      </c>
      <c r="M6487">
        <v>0</v>
      </c>
    </row>
    <row r="6488" spans="2:13" x14ac:dyDescent="0.2">
      <c r="B6488">
        <v>0</v>
      </c>
      <c r="C6488">
        <v>0</v>
      </c>
      <c r="D6488">
        <v>0</v>
      </c>
      <c r="E6488">
        <v>0</v>
      </c>
      <c r="F6488">
        <v>0</v>
      </c>
      <c r="G6488">
        <v>55555555</v>
      </c>
      <c r="H6488">
        <v>0</v>
      </c>
      <c r="I6488">
        <v>0</v>
      </c>
      <c r="J6488">
        <v>0</v>
      </c>
      <c r="K6488">
        <v>0</v>
      </c>
      <c r="L6488">
        <v>0</v>
      </c>
      <c r="M6488">
        <v>0</v>
      </c>
    </row>
    <row r="6489" spans="2:13" x14ac:dyDescent="0.2">
      <c r="B6489">
        <v>0</v>
      </c>
      <c r="C6489">
        <v>0</v>
      </c>
      <c r="D6489">
        <v>0</v>
      </c>
      <c r="E6489">
        <v>0</v>
      </c>
      <c r="F6489">
        <v>0</v>
      </c>
      <c r="G6489">
        <v>55555555</v>
      </c>
      <c r="H6489">
        <v>0</v>
      </c>
      <c r="I6489">
        <v>0</v>
      </c>
      <c r="J6489">
        <v>0</v>
      </c>
      <c r="K6489">
        <v>0</v>
      </c>
      <c r="L6489">
        <v>0</v>
      </c>
      <c r="M6489">
        <v>0</v>
      </c>
    </row>
    <row r="6490" spans="2:13" x14ac:dyDescent="0.2">
      <c r="B6490">
        <v>0</v>
      </c>
      <c r="C6490">
        <v>0</v>
      </c>
      <c r="D6490">
        <v>0</v>
      </c>
      <c r="E6490">
        <v>0</v>
      </c>
      <c r="F6490">
        <v>0</v>
      </c>
      <c r="G6490">
        <v>55555555</v>
      </c>
      <c r="H6490">
        <v>0</v>
      </c>
      <c r="I6490">
        <v>0</v>
      </c>
      <c r="J6490">
        <v>0</v>
      </c>
      <c r="K6490">
        <v>0</v>
      </c>
      <c r="L6490">
        <v>0</v>
      </c>
      <c r="M6490">
        <v>0</v>
      </c>
    </row>
    <row r="6491" spans="2:13" x14ac:dyDescent="0.2">
      <c r="B6491">
        <v>0</v>
      </c>
      <c r="C6491">
        <v>0</v>
      </c>
      <c r="D6491">
        <v>0</v>
      </c>
      <c r="E6491">
        <v>0</v>
      </c>
      <c r="F6491">
        <v>0</v>
      </c>
      <c r="G6491">
        <v>55555555</v>
      </c>
      <c r="H6491">
        <v>0</v>
      </c>
      <c r="I6491">
        <v>0</v>
      </c>
      <c r="J6491">
        <v>0</v>
      </c>
      <c r="K6491">
        <v>0</v>
      </c>
      <c r="L6491">
        <v>0</v>
      </c>
      <c r="M6491">
        <v>0</v>
      </c>
    </row>
    <row r="6492" spans="2:13" x14ac:dyDescent="0.2">
      <c r="B6492">
        <v>0</v>
      </c>
      <c r="C6492">
        <v>0</v>
      </c>
      <c r="D6492">
        <v>0</v>
      </c>
      <c r="E6492">
        <v>0</v>
      </c>
      <c r="F6492">
        <v>0</v>
      </c>
      <c r="G6492">
        <v>55555555</v>
      </c>
      <c r="H6492">
        <v>0</v>
      </c>
      <c r="I6492">
        <v>0</v>
      </c>
      <c r="J6492">
        <v>0</v>
      </c>
      <c r="K6492">
        <v>0</v>
      </c>
      <c r="L6492">
        <v>0</v>
      </c>
      <c r="M6492">
        <v>0</v>
      </c>
    </row>
    <row r="6493" spans="2:13" x14ac:dyDescent="0.2">
      <c r="B6493">
        <v>0</v>
      </c>
      <c r="C6493">
        <v>0</v>
      </c>
      <c r="D6493">
        <v>0</v>
      </c>
      <c r="E6493">
        <v>0</v>
      </c>
      <c r="F6493">
        <v>0</v>
      </c>
      <c r="G6493">
        <v>55555555</v>
      </c>
      <c r="H6493">
        <v>0</v>
      </c>
      <c r="I6493">
        <v>0</v>
      </c>
      <c r="J6493">
        <v>0</v>
      </c>
      <c r="K6493">
        <v>0</v>
      </c>
      <c r="L6493">
        <v>0</v>
      </c>
      <c r="M6493">
        <v>0</v>
      </c>
    </row>
    <row r="6494" spans="2:13" x14ac:dyDescent="0.2">
      <c r="B6494">
        <v>0</v>
      </c>
      <c r="C6494">
        <v>0</v>
      </c>
      <c r="D6494">
        <v>0</v>
      </c>
      <c r="E6494">
        <v>0</v>
      </c>
      <c r="F6494">
        <v>0</v>
      </c>
      <c r="G6494">
        <v>55555555</v>
      </c>
      <c r="H6494">
        <v>0</v>
      </c>
      <c r="I6494">
        <v>0</v>
      </c>
      <c r="J6494">
        <v>0</v>
      </c>
      <c r="K6494">
        <v>0</v>
      </c>
      <c r="L6494">
        <v>0</v>
      </c>
      <c r="M6494">
        <v>0</v>
      </c>
    </row>
    <row r="6495" spans="2:13" x14ac:dyDescent="0.2">
      <c r="B6495">
        <v>0</v>
      </c>
      <c r="C6495">
        <v>0</v>
      </c>
      <c r="D6495">
        <v>0</v>
      </c>
      <c r="E6495">
        <v>0</v>
      </c>
      <c r="F6495">
        <v>0</v>
      </c>
      <c r="G6495">
        <v>55555555</v>
      </c>
      <c r="H6495">
        <v>0</v>
      </c>
      <c r="I6495">
        <v>0</v>
      </c>
      <c r="J6495">
        <v>0</v>
      </c>
      <c r="K6495">
        <v>0</v>
      </c>
      <c r="L6495">
        <v>0</v>
      </c>
      <c r="M6495">
        <v>0</v>
      </c>
    </row>
    <row r="6496" spans="2:13" x14ac:dyDescent="0.2">
      <c r="B6496">
        <v>0</v>
      </c>
      <c r="C6496">
        <v>0</v>
      </c>
      <c r="D6496">
        <v>0</v>
      </c>
      <c r="E6496">
        <v>0</v>
      </c>
      <c r="F6496">
        <v>0</v>
      </c>
      <c r="G6496">
        <v>55555555</v>
      </c>
      <c r="H6496">
        <v>0</v>
      </c>
      <c r="I6496">
        <v>0</v>
      </c>
      <c r="J6496">
        <v>0</v>
      </c>
      <c r="K6496">
        <v>0</v>
      </c>
      <c r="L6496">
        <v>0</v>
      </c>
      <c r="M6496">
        <v>0</v>
      </c>
    </row>
    <row r="6497" spans="2:13" x14ac:dyDescent="0.2">
      <c r="B6497">
        <v>0</v>
      </c>
      <c r="C6497">
        <v>0</v>
      </c>
      <c r="D6497">
        <v>0</v>
      </c>
      <c r="E6497">
        <v>0</v>
      </c>
      <c r="F6497">
        <v>0</v>
      </c>
      <c r="G6497">
        <v>55555555</v>
      </c>
      <c r="H6497">
        <v>0</v>
      </c>
      <c r="I6497">
        <v>0</v>
      </c>
      <c r="J6497">
        <v>0</v>
      </c>
      <c r="K6497">
        <v>0</v>
      </c>
      <c r="L6497">
        <v>0</v>
      </c>
      <c r="M6497">
        <v>0</v>
      </c>
    </row>
    <row r="6498" spans="2:13" x14ac:dyDescent="0.2">
      <c r="B6498">
        <v>0</v>
      </c>
      <c r="C6498">
        <v>0</v>
      </c>
      <c r="D6498">
        <v>0</v>
      </c>
      <c r="E6498">
        <v>0</v>
      </c>
      <c r="F6498">
        <v>0</v>
      </c>
      <c r="G6498">
        <v>55555555</v>
      </c>
      <c r="H6498">
        <v>0</v>
      </c>
      <c r="I6498">
        <v>0</v>
      </c>
      <c r="J6498">
        <v>0</v>
      </c>
      <c r="K6498">
        <v>0</v>
      </c>
      <c r="L6498">
        <v>0</v>
      </c>
      <c r="M6498">
        <v>0</v>
      </c>
    </row>
    <row r="6499" spans="2:13" x14ac:dyDescent="0.2">
      <c r="B6499">
        <v>0</v>
      </c>
      <c r="C6499">
        <v>0</v>
      </c>
      <c r="D6499">
        <v>0</v>
      </c>
      <c r="E6499">
        <v>0</v>
      </c>
      <c r="F6499">
        <v>0</v>
      </c>
      <c r="G6499">
        <v>55555555</v>
      </c>
      <c r="H6499">
        <v>0</v>
      </c>
      <c r="I6499">
        <v>0</v>
      </c>
      <c r="J6499">
        <v>0</v>
      </c>
      <c r="K6499">
        <v>0</v>
      </c>
      <c r="L6499">
        <v>0</v>
      </c>
      <c r="M6499">
        <v>0</v>
      </c>
    </row>
    <row r="6500" spans="2:13" x14ac:dyDescent="0.2">
      <c r="B6500">
        <v>0</v>
      </c>
      <c r="C6500">
        <v>0</v>
      </c>
      <c r="D6500">
        <v>0</v>
      </c>
      <c r="E6500">
        <v>0</v>
      </c>
      <c r="F6500">
        <v>0</v>
      </c>
      <c r="G6500">
        <v>55555555</v>
      </c>
      <c r="H6500">
        <v>0</v>
      </c>
      <c r="I6500">
        <v>0</v>
      </c>
      <c r="J6500">
        <v>0</v>
      </c>
      <c r="K6500">
        <v>0</v>
      </c>
      <c r="L6500">
        <v>0</v>
      </c>
      <c r="M6500">
        <v>0</v>
      </c>
    </row>
    <row r="6501" spans="2:13" x14ac:dyDescent="0.2">
      <c r="B6501">
        <v>0</v>
      </c>
      <c r="C6501">
        <v>0</v>
      </c>
      <c r="D6501">
        <v>0</v>
      </c>
      <c r="E6501">
        <v>0</v>
      </c>
      <c r="F6501">
        <v>0</v>
      </c>
      <c r="G6501">
        <v>55555555</v>
      </c>
      <c r="H6501">
        <v>0</v>
      </c>
      <c r="I6501">
        <v>0</v>
      </c>
      <c r="J6501">
        <v>0</v>
      </c>
      <c r="K6501">
        <v>0</v>
      </c>
      <c r="L6501">
        <v>0</v>
      </c>
      <c r="M6501">
        <v>0</v>
      </c>
    </row>
    <row r="6502" spans="2:13" x14ac:dyDescent="0.2">
      <c r="B6502">
        <v>0</v>
      </c>
      <c r="C6502">
        <v>0</v>
      </c>
      <c r="D6502">
        <v>0</v>
      </c>
      <c r="E6502">
        <v>0</v>
      </c>
      <c r="F6502">
        <v>0</v>
      </c>
      <c r="G6502">
        <v>55555555</v>
      </c>
      <c r="H6502">
        <v>0</v>
      </c>
      <c r="I6502">
        <v>0</v>
      </c>
      <c r="J6502">
        <v>0</v>
      </c>
      <c r="K6502">
        <v>0</v>
      </c>
      <c r="L6502">
        <v>0</v>
      </c>
      <c r="M6502">
        <v>0</v>
      </c>
    </row>
    <row r="6503" spans="2:13" x14ac:dyDescent="0.2">
      <c r="B6503">
        <v>0</v>
      </c>
      <c r="C6503">
        <v>0</v>
      </c>
      <c r="D6503">
        <v>0</v>
      </c>
      <c r="E6503">
        <v>0</v>
      </c>
      <c r="F6503">
        <v>0</v>
      </c>
      <c r="G6503">
        <v>55555555</v>
      </c>
      <c r="H6503">
        <v>0</v>
      </c>
      <c r="I6503">
        <v>0</v>
      </c>
      <c r="J6503">
        <v>0</v>
      </c>
      <c r="K6503">
        <v>0</v>
      </c>
      <c r="L6503">
        <v>0</v>
      </c>
      <c r="M6503">
        <v>0</v>
      </c>
    </row>
    <row r="6504" spans="2:13" x14ac:dyDescent="0.2">
      <c r="B6504">
        <v>0</v>
      </c>
      <c r="C6504">
        <v>0</v>
      </c>
      <c r="D6504">
        <v>0</v>
      </c>
      <c r="E6504">
        <v>0</v>
      </c>
      <c r="F6504">
        <v>0</v>
      </c>
      <c r="G6504">
        <v>55555555</v>
      </c>
      <c r="H6504">
        <v>0</v>
      </c>
      <c r="I6504">
        <v>0</v>
      </c>
      <c r="J6504">
        <v>0</v>
      </c>
      <c r="K6504">
        <v>0</v>
      </c>
      <c r="L6504">
        <v>0</v>
      </c>
      <c r="M6504">
        <v>0</v>
      </c>
    </row>
    <row r="6505" spans="2:13" x14ac:dyDescent="0.2">
      <c r="B6505">
        <v>0</v>
      </c>
      <c r="C6505">
        <v>0</v>
      </c>
      <c r="D6505">
        <v>0</v>
      </c>
      <c r="E6505">
        <v>0</v>
      </c>
      <c r="F6505">
        <v>0</v>
      </c>
      <c r="G6505">
        <v>55555555</v>
      </c>
      <c r="H6505">
        <v>0</v>
      </c>
      <c r="I6505">
        <v>0</v>
      </c>
      <c r="J6505">
        <v>0</v>
      </c>
      <c r="K6505">
        <v>0</v>
      </c>
      <c r="L6505">
        <v>0</v>
      </c>
      <c r="M6505">
        <v>0</v>
      </c>
    </row>
    <row r="6506" spans="2:13" x14ac:dyDescent="0.2">
      <c r="B6506">
        <v>0</v>
      </c>
      <c r="C6506">
        <v>0</v>
      </c>
      <c r="D6506">
        <v>0</v>
      </c>
      <c r="E6506">
        <v>0</v>
      </c>
      <c r="F6506">
        <v>0</v>
      </c>
      <c r="G6506">
        <v>55555555</v>
      </c>
      <c r="H6506">
        <v>0</v>
      </c>
      <c r="I6506">
        <v>0</v>
      </c>
      <c r="J6506">
        <v>0</v>
      </c>
      <c r="K6506">
        <v>0</v>
      </c>
      <c r="L6506">
        <v>0</v>
      </c>
      <c r="M6506">
        <v>0</v>
      </c>
    </row>
    <row r="6507" spans="2:13" x14ac:dyDescent="0.2">
      <c r="B6507">
        <v>0</v>
      </c>
      <c r="C6507">
        <v>0</v>
      </c>
      <c r="D6507">
        <v>0</v>
      </c>
      <c r="E6507">
        <v>0</v>
      </c>
      <c r="F6507">
        <v>0</v>
      </c>
      <c r="G6507">
        <v>55555555</v>
      </c>
      <c r="H6507">
        <v>0</v>
      </c>
      <c r="I6507">
        <v>0</v>
      </c>
      <c r="J6507">
        <v>0</v>
      </c>
      <c r="K6507">
        <v>0</v>
      </c>
      <c r="L6507">
        <v>0</v>
      </c>
      <c r="M6507">
        <v>0</v>
      </c>
    </row>
    <row r="6508" spans="2:13" x14ac:dyDescent="0.2">
      <c r="B6508">
        <v>0</v>
      </c>
      <c r="C6508">
        <v>0</v>
      </c>
      <c r="D6508">
        <v>0</v>
      </c>
      <c r="E6508">
        <v>0</v>
      </c>
      <c r="F6508">
        <v>0</v>
      </c>
      <c r="G6508">
        <v>55555555</v>
      </c>
      <c r="H6508">
        <v>0</v>
      </c>
      <c r="I6508">
        <v>0</v>
      </c>
      <c r="J6508">
        <v>0</v>
      </c>
      <c r="K6508">
        <v>0</v>
      </c>
      <c r="L6508">
        <v>0</v>
      </c>
      <c r="M6508">
        <v>0</v>
      </c>
    </row>
    <row r="6509" spans="2:13" x14ac:dyDescent="0.2">
      <c r="B6509">
        <v>0</v>
      </c>
      <c r="C6509">
        <v>0</v>
      </c>
      <c r="D6509">
        <v>0</v>
      </c>
      <c r="E6509">
        <v>0</v>
      </c>
      <c r="F6509">
        <v>0</v>
      </c>
      <c r="G6509">
        <v>55555555</v>
      </c>
      <c r="H6509">
        <v>0</v>
      </c>
      <c r="I6509">
        <v>0</v>
      </c>
      <c r="J6509">
        <v>0</v>
      </c>
      <c r="K6509">
        <v>0</v>
      </c>
      <c r="L6509">
        <v>0</v>
      </c>
      <c r="M6509">
        <v>0</v>
      </c>
    </row>
    <row r="6510" spans="2:13" x14ac:dyDescent="0.2">
      <c r="B6510">
        <v>0</v>
      </c>
      <c r="C6510">
        <v>0</v>
      </c>
      <c r="D6510">
        <v>0</v>
      </c>
      <c r="E6510">
        <v>0</v>
      </c>
      <c r="F6510">
        <v>0</v>
      </c>
      <c r="G6510">
        <v>55555555</v>
      </c>
      <c r="H6510">
        <v>0</v>
      </c>
      <c r="I6510">
        <v>0</v>
      </c>
      <c r="J6510">
        <v>0</v>
      </c>
      <c r="K6510">
        <v>0</v>
      </c>
      <c r="L6510">
        <v>0</v>
      </c>
      <c r="M6510">
        <v>0</v>
      </c>
    </row>
    <row r="6511" spans="2:13" x14ac:dyDescent="0.2">
      <c r="B6511">
        <v>0</v>
      </c>
      <c r="C6511">
        <v>0</v>
      </c>
      <c r="D6511">
        <v>0</v>
      </c>
      <c r="E6511">
        <v>0</v>
      </c>
      <c r="F6511">
        <v>0</v>
      </c>
      <c r="G6511">
        <v>55555555</v>
      </c>
      <c r="H6511">
        <v>0</v>
      </c>
      <c r="I6511">
        <v>0</v>
      </c>
      <c r="J6511">
        <v>0</v>
      </c>
      <c r="K6511">
        <v>0</v>
      </c>
      <c r="L6511">
        <v>0</v>
      </c>
      <c r="M6511">
        <v>0</v>
      </c>
    </row>
    <row r="6512" spans="2:13" x14ac:dyDescent="0.2">
      <c r="B6512">
        <v>0</v>
      </c>
      <c r="C6512">
        <v>0</v>
      </c>
      <c r="D6512">
        <v>0</v>
      </c>
      <c r="E6512">
        <v>0</v>
      </c>
      <c r="F6512">
        <v>0</v>
      </c>
      <c r="G6512">
        <v>55555555</v>
      </c>
      <c r="H6512">
        <v>0</v>
      </c>
      <c r="I6512">
        <v>0</v>
      </c>
      <c r="J6512">
        <v>0</v>
      </c>
      <c r="K6512">
        <v>0</v>
      </c>
      <c r="L6512">
        <v>0</v>
      </c>
      <c r="M6512">
        <v>0</v>
      </c>
    </row>
    <row r="6513" spans="2:13" x14ac:dyDescent="0.2">
      <c r="B6513">
        <v>0</v>
      </c>
      <c r="C6513">
        <v>0</v>
      </c>
      <c r="D6513">
        <v>0</v>
      </c>
      <c r="E6513">
        <v>0</v>
      </c>
      <c r="F6513">
        <v>0</v>
      </c>
      <c r="G6513">
        <v>55555555</v>
      </c>
      <c r="H6513">
        <v>0</v>
      </c>
      <c r="I6513">
        <v>0</v>
      </c>
      <c r="J6513">
        <v>0</v>
      </c>
      <c r="K6513">
        <v>0</v>
      </c>
      <c r="L6513">
        <v>0</v>
      </c>
      <c r="M6513">
        <v>0</v>
      </c>
    </row>
    <row r="6514" spans="2:13" x14ac:dyDescent="0.2">
      <c r="B6514">
        <v>0</v>
      </c>
      <c r="C6514">
        <v>0</v>
      </c>
      <c r="D6514">
        <v>0</v>
      </c>
      <c r="E6514">
        <v>0</v>
      </c>
      <c r="F6514">
        <v>0</v>
      </c>
      <c r="G6514">
        <v>55555555</v>
      </c>
      <c r="H6514">
        <v>0</v>
      </c>
      <c r="I6514">
        <v>0</v>
      </c>
      <c r="J6514">
        <v>0</v>
      </c>
      <c r="K6514">
        <v>0</v>
      </c>
      <c r="L6514">
        <v>0</v>
      </c>
      <c r="M6514">
        <v>0</v>
      </c>
    </row>
    <row r="6515" spans="2:13" x14ac:dyDescent="0.2">
      <c r="B6515">
        <v>0</v>
      </c>
      <c r="C6515">
        <v>0</v>
      </c>
      <c r="D6515">
        <v>0</v>
      </c>
      <c r="E6515">
        <v>0</v>
      </c>
      <c r="F6515">
        <v>0</v>
      </c>
      <c r="G6515">
        <v>55555555</v>
      </c>
      <c r="H6515">
        <v>0</v>
      </c>
      <c r="I6515">
        <v>0</v>
      </c>
      <c r="J6515">
        <v>0</v>
      </c>
      <c r="K6515">
        <v>0</v>
      </c>
      <c r="L6515">
        <v>0</v>
      </c>
      <c r="M6515">
        <v>0</v>
      </c>
    </row>
    <row r="6516" spans="2:13" x14ac:dyDescent="0.2">
      <c r="B6516">
        <v>0</v>
      </c>
      <c r="C6516">
        <v>0</v>
      </c>
      <c r="D6516">
        <v>0</v>
      </c>
      <c r="E6516">
        <v>0</v>
      </c>
      <c r="F6516">
        <v>0</v>
      </c>
      <c r="G6516">
        <v>55555555</v>
      </c>
      <c r="H6516">
        <v>0</v>
      </c>
      <c r="I6516">
        <v>0</v>
      </c>
      <c r="J6516">
        <v>0</v>
      </c>
      <c r="K6516">
        <v>0</v>
      </c>
      <c r="L6516">
        <v>0</v>
      </c>
      <c r="M6516">
        <v>0</v>
      </c>
    </row>
    <row r="6517" spans="2:13" x14ac:dyDescent="0.2">
      <c r="B6517">
        <v>0</v>
      </c>
      <c r="C6517">
        <v>0</v>
      </c>
      <c r="D6517">
        <v>0</v>
      </c>
      <c r="E6517">
        <v>0</v>
      </c>
      <c r="F6517">
        <v>0</v>
      </c>
      <c r="G6517">
        <v>55555555</v>
      </c>
      <c r="H6517">
        <v>0</v>
      </c>
      <c r="I6517">
        <v>0</v>
      </c>
      <c r="J6517">
        <v>0</v>
      </c>
      <c r="K6517">
        <v>0</v>
      </c>
      <c r="L6517">
        <v>0</v>
      </c>
      <c r="M6517">
        <v>0</v>
      </c>
    </row>
    <row r="6518" spans="2:13" x14ac:dyDescent="0.2">
      <c r="B6518">
        <v>0</v>
      </c>
      <c r="C6518">
        <v>0</v>
      </c>
      <c r="D6518">
        <v>0</v>
      </c>
      <c r="E6518">
        <v>0</v>
      </c>
      <c r="F6518">
        <v>0</v>
      </c>
      <c r="G6518">
        <v>55555555</v>
      </c>
      <c r="H6518">
        <v>0</v>
      </c>
      <c r="I6518">
        <v>0</v>
      </c>
      <c r="J6518">
        <v>0</v>
      </c>
      <c r="K6518">
        <v>0</v>
      </c>
      <c r="L6518">
        <v>0</v>
      </c>
      <c r="M6518">
        <v>0</v>
      </c>
    </row>
    <row r="6519" spans="2:13" x14ac:dyDescent="0.2">
      <c r="B6519">
        <v>0</v>
      </c>
      <c r="C6519">
        <v>0</v>
      </c>
      <c r="D6519">
        <v>0</v>
      </c>
      <c r="E6519">
        <v>0</v>
      </c>
      <c r="F6519">
        <v>0</v>
      </c>
      <c r="G6519">
        <v>55555555</v>
      </c>
      <c r="H6519">
        <v>0</v>
      </c>
      <c r="I6519">
        <v>0</v>
      </c>
      <c r="J6519">
        <v>0</v>
      </c>
      <c r="K6519">
        <v>0</v>
      </c>
      <c r="L6519">
        <v>0</v>
      </c>
      <c r="M6519">
        <v>0</v>
      </c>
    </row>
    <row r="6520" spans="2:13" x14ac:dyDescent="0.2">
      <c r="B6520">
        <v>0</v>
      </c>
      <c r="C6520">
        <v>0</v>
      </c>
      <c r="D6520">
        <v>0</v>
      </c>
      <c r="E6520">
        <v>0</v>
      </c>
      <c r="F6520">
        <v>0</v>
      </c>
      <c r="G6520">
        <v>55555555</v>
      </c>
      <c r="H6520">
        <v>0</v>
      </c>
      <c r="I6520">
        <v>0</v>
      </c>
      <c r="J6520">
        <v>0</v>
      </c>
      <c r="K6520">
        <v>0</v>
      </c>
      <c r="L6520">
        <v>0</v>
      </c>
      <c r="M6520">
        <v>0</v>
      </c>
    </row>
    <row r="6521" spans="2:13" x14ac:dyDescent="0.2">
      <c r="B6521">
        <v>0</v>
      </c>
      <c r="C6521">
        <v>0</v>
      </c>
      <c r="D6521">
        <v>0</v>
      </c>
      <c r="E6521">
        <v>0</v>
      </c>
      <c r="F6521">
        <v>0</v>
      </c>
      <c r="G6521">
        <v>55555555</v>
      </c>
      <c r="H6521">
        <v>0</v>
      </c>
      <c r="I6521">
        <v>0</v>
      </c>
      <c r="J6521">
        <v>0</v>
      </c>
      <c r="K6521">
        <v>0</v>
      </c>
      <c r="L6521">
        <v>0</v>
      </c>
      <c r="M6521">
        <v>0</v>
      </c>
    </row>
    <row r="6522" spans="2:13" x14ac:dyDescent="0.2">
      <c r="B6522">
        <v>0</v>
      </c>
      <c r="C6522">
        <v>0</v>
      </c>
      <c r="D6522">
        <v>0</v>
      </c>
      <c r="E6522">
        <v>0</v>
      </c>
      <c r="F6522">
        <v>0</v>
      </c>
      <c r="G6522">
        <v>55555555</v>
      </c>
      <c r="H6522">
        <v>0</v>
      </c>
      <c r="I6522">
        <v>0</v>
      </c>
      <c r="J6522">
        <v>0</v>
      </c>
      <c r="K6522">
        <v>0</v>
      </c>
      <c r="L6522">
        <v>0</v>
      </c>
      <c r="M6522">
        <v>0</v>
      </c>
    </row>
    <row r="6523" spans="2:13" x14ac:dyDescent="0.2">
      <c r="B6523">
        <v>0</v>
      </c>
      <c r="C6523">
        <v>0</v>
      </c>
      <c r="D6523">
        <v>0</v>
      </c>
      <c r="E6523">
        <v>0</v>
      </c>
      <c r="F6523">
        <v>0</v>
      </c>
      <c r="G6523">
        <v>55555555</v>
      </c>
      <c r="H6523">
        <v>0</v>
      </c>
      <c r="I6523">
        <v>0</v>
      </c>
      <c r="J6523">
        <v>0</v>
      </c>
      <c r="K6523">
        <v>0</v>
      </c>
      <c r="L6523">
        <v>0</v>
      </c>
      <c r="M6523">
        <v>0</v>
      </c>
    </row>
    <row r="6524" spans="2:13" x14ac:dyDescent="0.2">
      <c r="B6524">
        <v>0</v>
      </c>
      <c r="C6524">
        <v>0</v>
      </c>
      <c r="D6524">
        <v>0</v>
      </c>
      <c r="E6524">
        <v>0</v>
      </c>
      <c r="F6524">
        <v>0</v>
      </c>
      <c r="G6524">
        <v>55555555</v>
      </c>
      <c r="H6524">
        <v>0</v>
      </c>
      <c r="I6524">
        <v>0</v>
      </c>
      <c r="J6524">
        <v>0</v>
      </c>
      <c r="K6524">
        <v>0</v>
      </c>
      <c r="L6524">
        <v>0</v>
      </c>
      <c r="M6524">
        <v>0</v>
      </c>
    </row>
    <row r="6525" spans="2:13" x14ac:dyDescent="0.2">
      <c r="B6525">
        <v>0</v>
      </c>
      <c r="C6525">
        <v>0</v>
      </c>
      <c r="D6525">
        <v>0</v>
      </c>
      <c r="E6525">
        <v>0</v>
      </c>
      <c r="F6525">
        <v>0</v>
      </c>
      <c r="G6525">
        <v>55555555</v>
      </c>
      <c r="H6525">
        <v>0</v>
      </c>
      <c r="I6525">
        <v>0</v>
      </c>
      <c r="J6525">
        <v>0</v>
      </c>
      <c r="K6525">
        <v>0</v>
      </c>
      <c r="L6525">
        <v>0</v>
      </c>
      <c r="M6525">
        <v>0</v>
      </c>
    </row>
    <row r="6526" spans="2:13" x14ac:dyDescent="0.2">
      <c r="B6526">
        <v>0</v>
      </c>
      <c r="C6526">
        <v>0</v>
      </c>
      <c r="D6526">
        <v>0</v>
      </c>
      <c r="E6526">
        <v>0</v>
      </c>
      <c r="F6526">
        <v>0</v>
      </c>
      <c r="G6526">
        <v>55555555</v>
      </c>
      <c r="H6526">
        <v>0</v>
      </c>
      <c r="I6526">
        <v>0</v>
      </c>
      <c r="J6526">
        <v>0</v>
      </c>
      <c r="K6526">
        <v>0</v>
      </c>
      <c r="L6526">
        <v>0</v>
      </c>
      <c r="M6526">
        <v>0</v>
      </c>
    </row>
    <row r="6527" spans="2:13" x14ac:dyDescent="0.2">
      <c r="B6527">
        <v>0</v>
      </c>
      <c r="C6527">
        <v>0</v>
      </c>
      <c r="D6527">
        <v>0</v>
      </c>
      <c r="E6527">
        <v>0</v>
      </c>
      <c r="F6527">
        <v>0</v>
      </c>
      <c r="G6527">
        <v>55555555</v>
      </c>
      <c r="H6527">
        <v>0</v>
      </c>
      <c r="I6527">
        <v>0</v>
      </c>
      <c r="J6527">
        <v>0</v>
      </c>
      <c r="K6527">
        <v>0</v>
      </c>
      <c r="L6527">
        <v>0</v>
      </c>
      <c r="M6527">
        <v>0</v>
      </c>
    </row>
    <row r="6528" spans="2:13" x14ac:dyDescent="0.2">
      <c r="B6528">
        <v>0</v>
      </c>
      <c r="C6528">
        <v>0</v>
      </c>
      <c r="D6528">
        <v>0</v>
      </c>
      <c r="E6528">
        <v>0</v>
      </c>
      <c r="F6528">
        <v>0</v>
      </c>
      <c r="G6528">
        <v>55555555</v>
      </c>
      <c r="H6528">
        <v>0</v>
      </c>
      <c r="I6528">
        <v>0</v>
      </c>
      <c r="J6528">
        <v>0</v>
      </c>
      <c r="K6528">
        <v>0</v>
      </c>
      <c r="L6528">
        <v>0</v>
      </c>
      <c r="M6528">
        <v>0</v>
      </c>
    </row>
    <row r="6529" spans="2:13" x14ac:dyDescent="0.2">
      <c r="B6529">
        <v>0</v>
      </c>
      <c r="C6529">
        <v>0</v>
      </c>
      <c r="D6529">
        <v>0</v>
      </c>
      <c r="E6529">
        <v>0</v>
      </c>
      <c r="F6529">
        <v>0</v>
      </c>
      <c r="G6529">
        <v>55555555</v>
      </c>
      <c r="H6529">
        <v>0</v>
      </c>
      <c r="I6529">
        <v>0</v>
      </c>
      <c r="J6529">
        <v>0</v>
      </c>
      <c r="K6529">
        <v>0</v>
      </c>
      <c r="L6529">
        <v>0</v>
      </c>
      <c r="M6529">
        <v>0</v>
      </c>
    </row>
    <row r="6530" spans="2:13" x14ac:dyDescent="0.2">
      <c r="B6530">
        <v>0</v>
      </c>
      <c r="C6530">
        <v>0</v>
      </c>
      <c r="D6530">
        <v>0</v>
      </c>
      <c r="E6530">
        <v>0</v>
      </c>
      <c r="F6530">
        <v>0</v>
      </c>
      <c r="G6530">
        <v>55555555</v>
      </c>
      <c r="H6530">
        <v>0</v>
      </c>
      <c r="I6530">
        <v>0</v>
      </c>
      <c r="J6530">
        <v>0</v>
      </c>
      <c r="K6530">
        <v>0</v>
      </c>
      <c r="L6530">
        <v>0</v>
      </c>
      <c r="M6530">
        <v>0</v>
      </c>
    </row>
    <row r="6531" spans="2:13" x14ac:dyDescent="0.2">
      <c r="B6531">
        <v>0</v>
      </c>
      <c r="C6531">
        <v>0</v>
      </c>
      <c r="D6531">
        <v>0</v>
      </c>
      <c r="E6531">
        <v>0</v>
      </c>
      <c r="F6531">
        <v>0</v>
      </c>
      <c r="G6531">
        <v>55555555</v>
      </c>
      <c r="H6531">
        <v>0</v>
      </c>
      <c r="I6531">
        <v>0</v>
      </c>
      <c r="J6531">
        <v>0</v>
      </c>
      <c r="K6531">
        <v>0</v>
      </c>
      <c r="L6531">
        <v>0</v>
      </c>
      <c r="M6531">
        <v>0</v>
      </c>
    </row>
    <row r="6532" spans="2:13" x14ac:dyDescent="0.2">
      <c r="B6532">
        <v>0</v>
      </c>
      <c r="C6532">
        <v>0</v>
      </c>
      <c r="D6532">
        <v>0</v>
      </c>
      <c r="E6532">
        <v>0</v>
      </c>
      <c r="F6532">
        <v>0</v>
      </c>
      <c r="G6532">
        <v>55555555</v>
      </c>
      <c r="H6532">
        <v>0</v>
      </c>
      <c r="I6532">
        <v>0</v>
      </c>
      <c r="J6532">
        <v>0</v>
      </c>
      <c r="K6532">
        <v>0</v>
      </c>
      <c r="L6532">
        <v>0</v>
      </c>
      <c r="M6532">
        <v>0</v>
      </c>
    </row>
    <row r="6533" spans="2:13" x14ac:dyDescent="0.2">
      <c r="B6533">
        <v>0</v>
      </c>
      <c r="C6533">
        <v>0</v>
      </c>
      <c r="D6533">
        <v>0</v>
      </c>
      <c r="E6533">
        <v>0</v>
      </c>
      <c r="F6533">
        <v>0</v>
      </c>
      <c r="G6533">
        <v>55555555</v>
      </c>
      <c r="H6533">
        <v>0</v>
      </c>
      <c r="I6533">
        <v>0</v>
      </c>
      <c r="J6533">
        <v>0</v>
      </c>
      <c r="K6533">
        <v>0</v>
      </c>
      <c r="L6533">
        <v>0</v>
      </c>
      <c r="M6533">
        <v>0</v>
      </c>
    </row>
    <row r="6534" spans="2:13" x14ac:dyDescent="0.2">
      <c r="B6534">
        <v>0</v>
      </c>
      <c r="C6534">
        <v>0</v>
      </c>
      <c r="D6534">
        <v>0</v>
      </c>
      <c r="E6534">
        <v>0</v>
      </c>
      <c r="F6534">
        <v>0</v>
      </c>
      <c r="G6534">
        <v>55555555</v>
      </c>
      <c r="H6534">
        <v>0</v>
      </c>
      <c r="I6534">
        <v>0</v>
      </c>
      <c r="J6534">
        <v>0</v>
      </c>
      <c r="K6534">
        <v>0</v>
      </c>
      <c r="L6534">
        <v>0</v>
      </c>
      <c r="M6534">
        <v>0</v>
      </c>
    </row>
    <row r="6535" spans="2:13" x14ac:dyDescent="0.2">
      <c r="B6535">
        <v>0</v>
      </c>
      <c r="C6535">
        <v>0</v>
      </c>
      <c r="D6535">
        <v>0</v>
      </c>
      <c r="E6535">
        <v>0</v>
      </c>
      <c r="F6535">
        <v>0</v>
      </c>
      <c r="G6535">
        <v>55555555</v>
      </c>
      <c r="H6535">
        <v>0</v>
      </c>
      <c r="I6535">
        <v>0</v>
      </c>
      <c r="J6535">
        <v>0</v>
      </c>
      <c r="K6535">
        <v>0</v>
      </c>
      <c r="L6535">
        <v>0</v>
      </c>
      <c r="M6535">
        <v>0</v>
      </c>
    </row>
    <row r="6536" spans="2:13" x14ac:dyDescent="0.2">
      <c r="B6536">
        <v>0</v>
      </c>
      <c r="C6536">
        <v>0</v>
      </c>
      <c r="D6536">
        <v>0</v>
      </c>
      <c r="E6536">
        <v>0</v>
      </c>
      <c r="F6536">
        <v>0</v>
      </c>
      <c r="G6536">
        <v>55555555</v>
      </c>
      <c r="H6536">
        <v>0</v>
      </c>
      <c r="I6536">
        <v>0</v>
      </c>
      <c r="J6536">
        <v>0</v>
      </c>
      <c r="K6536">
        <v>0</v>
      </c>
      <c r="L6536">
        <v>0</v>
      </c>
      <c r="M6536">
        <v>0</v>
      </c>
    </row>
    <row r="6537" spans="2:13" x14ac:dyDescent="0.2">
      <c r="B6537">
        <v>0</v>
      </c>
      <c r="C6537">
        <v>0</v>
      </c>
      <c r="D6537">
        <v>0</v>
      </c>
      <c r="E6537">
        <v>0</v>
      </c>
      <c r="F6537">
        <v>0</v>
      </c>
      <c r="G6537">
        <v>55555555</v>
      </c>
      <c r="H6537">
        <v>0</v>
      </c>
      <c r="I6537">
        <v>0</v>
      </c>
      <c r="J6537">
        <v>0</v>
      </c>
      <c r="K6537">
        <v>0</v>
      </c>
      <c r="L6537">
        <v>0</v>
      </c>
      <c r="M6537">
        <v>0</v>
      </c>
    </row>
    <row r="6538" spans="2:13" x14ac:dyDescent="0.2">
      <c r="B6538">
        <v>0</v>
      </c>
      <c r="C6538">
        <v>0</v>
      </c>
      <c r="D6538">
        <v>0</v>
      </c>
      <c r="E6538">
        <v>0</v>
      </c>
      <c r="F6538">
        <v>0</v>
      </c>
      <c r="G6538">
        <v>55555555</v>
      </c>
      <c r="H6538">
        <v>0</v>
      </c>
      <c r="I6538">
        <v>0</v>
      </c>
      <c r="J6538">
        <v>0</v>
      </c>
      <c r="K6538">
        <v>0</v>
      </c>
      <c r="L6538">
        <v>0</v>
      </c>
      <c r="M6538">
        <v>0</v>
      </c>
    </row>
    <row r="6539" spans="2:13" x14ac:dyDescent="0.2">
      <c r="B6539">
        <v>0</v>
      </c>
      <c r="C6539">
        <v>0</v>
      </c>
      <c r="D6539">
        <v>0</v>
      </c>
      <c r="E6539">
        <v>0</v>
      </c>
      <c r="F6539">
        <v>0</v>
      </c>
      <c r="G6539">
        <v>55555555</v>
      </c>
      <c r="H6539">
        <v>0</v>
      </c>
      <c r="I6539">
        <v>0</v>
      </c>
      <c r="J6539">
        <v>0</v>
      </c>
      <c r="K6539">
        <v>0</v>
      </c>
      <c r="L6539">
        <v>0</v>
      </c>
      <c r="M6539">
        <v>0</v>
      </c>
    </row>
    <row r="6540" spans="2:13" x14ac:dyDescent="0.2">
      <c r="B6540">
        <v>0</v>
      </c>
      <c r="C6540">
        <v>0</v>
      </c>
      <c r="D6540">
        <v>0</v>
      </c>
      <c r="E6540">
        <v>0</v>
      </c>
      <c r="F6540">
        <v>0</v>
      </c>
      <c r="G6540">
        <v>55555555</v>
      </c>
      <c r="H6540">
        <v>0</v>
      </c>
      <c r="I6540">
        <v>0</v>
      </c>
      <c r="J6540">
        <v>0</v>
      </c>
      <c r="K6540">
        <v>0</v>
      </c>
      <c r="L6540">
        <v>0</v>
      </c>
      <c r="M6540">
        <v>0</v>
      </c>
    </row>
    <row r="6541" spans="2:13" x14ac:dyDescent="0.2">
      <c r="B6541">
        <v>0</v>
      </c>
      <c r="C6541">
        <v>0</v>
      </c>
      <c r="D6541">
        <v>0</v>
      </c>
      <c r="E6541">
        <v>0</v>
      </c>
      <c r="F6541">
        <v>0</v>
      </c>
      <c r="G6541">
        <v>55555555</v>
      </c>
      <c r="H6541">
        <v>0</v>
      </c>
      <c r="I6541">
        <v>0</v>
      </c>
      <c r="J6541">
        <v>0</v>
      </c>
      <c r="K6541">
        <v>0</v>
      </c>
      <c r="L6541">
        <v>0</v>
      </c>
      <c r="M6541">
        <v>0</v>
      </c>
    </row>
    <row r="6542" spans="2:13" x14ac:dyDescent="0.2">
      <c r="B6542">
        <v>0</v>
      </c>
      <c r="C6542">
        <v>0</v>
      </c>
      <c r="D6542">
        <v>0</v>
      </c>
      <c r="E6542">
        <v>0</v>
      </c>
      <c r="F6542">
        <v>0</v>
      </c>
      <c r="G6542">
        <v>55555555</v>
      </c>
      <c r="H6542">
        <v>0</v>
      </c>
      <c r="I6542">
        <v>0</v>
      </c>
      <c r="J6542">
        <v>0</v>
      </c>
      <c r="K6542">
        <v>0</v>
      </c>
      <c r="L6542">
        <v>0</v>
      </c>
      <c r="M6542">
        <v>0</v>
      </c>
    </row>
    <row r="6543" spans="2:13" x14ac:dyDescent="0.2">
      <c r="B6543">
        <v>0</v>
      </c>
      <c r="C6543">
        <v>0</v>
      </c>
      <c r="D6543">
        <v>0</v>
      </c>
      <c r="E6543">
        <v>0</v>
      </c>
      <c r="F6543">
        <v>0</v>
      </c>
      <c r="G6543">
        <v>55555555</v>
      </c>
      <c r="H6543">
        <v>0</v>
      </c>
      <c r="I6543">
        <v>0</v>
      </c>
      <c r="J6543">
        <v>0</v>
      </c>
      <c r="K6543">
        <v>0</v>
      </c>
      <c r="L6543">
        <v>0</v>
      </c>
      <c r="M6543">
        <v>0</v>
      </c>
    </row>
    <row r="6544" spans="2:13" x14ac:dyDescent="0.2">
      <c r="B6544">
        <v>0</v>
      </c>
      <c r="C6544">
        <v>0</v>
      </c>
      <c r="D6544">
        <v>0</v>
      </c>
      <c r="E6544">
        <v>0</v>
      </c>
      <c r="F6544">
        <v>0</v>
      </c>
      <c r="G6544">
        <v>55555555</v>
      </c>
      <c r="H6544">
        <v>0</v>
      </c>
      <c r="I6544">
        <v>0</v>
      </c>
      <c r="J6544">
        <v>0</v>
      </c>
      <c r="K6544">
        <v>0</v>
      </c>
      <c r="L6544">
        <v>0</v>
      </c>
      <c r="M6544">
        <v>0</v>
      </c>
    </row>
    <row r="6545" spans="2:13" x14ac:dyDescent="0.2">
      <c r="B6545">
        <v>0</v>
      </c>
      <c r="C6545">
        <v>0</v>
      </c>
      <c r="D6545">
        <v>0</v>
      </c>
      <c r="E6545">
        <v>0</v>
      </c>
      <c r="F6545">
        <v>0</v>
      </c>
      <c r="G6545">
        <v>55555555</v>
      </c>
      <c r="H6545">
        <v>0</v>
      </c>
      <c r="I6545">
        <v>0</v>
      </c>
      <c r="J6545">
        <v>0</v>
      </c>
      <c r="K6545">
        <v>0</v>
      </c>
      <c r="L6545">
        <v>0</v>
      </c>
      <c r="M6545">
        <v>0</v>
      </c>
    </row>
    <row r="6546" spans="2:13" x14ac:dyDescent="0.2">
      <c r="B6546">
        <v>0</v>
      </c>
      <c r="C6546">
        <v>0</v>
      </c>
      <c r="D6546">
        <v>0</v>
      </c>
      <c r="E6546">
        <v>0</v>
      </c>
      <c r="F6546">
        <v>0</v>
      </c>
      <c r="G6546">
        <v>55555555</v>
      </c>
      <c r="H6546">
        <v>0</v>
      </c>
      <c r="I6546">
        <v>0</v>
      </c>
      <c r="J6546">
        <v>0</v>
      </c>
      <c r="K6546">
        <v>0</v>
      </c>
      <c r="L6546">
        <v>0</v>
      </c>
      <c r="M6546">
        <v>0</v>
      </c>
    </row>
    <row r="6547" spans="2:13" x14ac:dyDescent="0.2">
      <c r="B6547">
        <v>0</v>
      </c>
      <c r="C6547">
        <v>0</v>
      </c>
      <c r="D6547">
        <v>0</v>
      </c>
      <c r="E6547">
        <v>0</v>
      </c>
      <c r="F6547">
        <v>0</v>
      </c>
      <c r="G6547">
        <v>55555555</v>
      </c>
      <c r="H6547">
        <v>0</v>
      </c>
      <c r="I6547">
        <v>0</v>
      </c>
      <c r="J6547">
        <v>0</v>
      </c>
      <c r="K6547">
        <v>0</v>
      </c>
      <c r="L6547">
        <v>0</v>
      </c>
      <c r="M6547">
        <v>0</v>
      </c>
    </row>
    <row r="6548" spans="2:13" x14ac:dyDescent="0.2">
      <c r="B6548">
        <v>0</v>
      </c>
      <c r="C6548">
        <v>0</v>
      </c>
      <c r="D6548">
        <v>0</v>
      </c>
      <c r="E6548">
        <v>0</v>
      </c>
      <c r="F6548">
        <v>0</v>
      </c>
      <c r="G6548">
        <v>55555555</v>
      </c>
      <c r="H6548">
        <v>0</v>
      </c>
      <c r="I6548">
        <v>0</v>
      </c>
      <c r="J6548">
        <v>0</v>
      </c>
      <c r="K6548">
        <v>0</v>
      </c>
      <c r="L6548">
        <v>0</v>
      </c>
      <c r="M6548">
        <v>0</v>
      </c>
    </row>
    <row r="6549" spans="2:13" x14ac:dyDescent="0.2">
      <c r="B6549">
        <v>0</v>
      </c>
      <c r="C6549">
        <v>0</v>
      </c>
      <c r="D6549">
        <v>0</v>
      </c>
      <c r="E6549">
        <v>0</v>
      </c>
      <c r="F6549">
        <v>0</v>
      </c>
      <c r="G6549">
        <v>55555555</v>
      </c>
      <c r="H6549">
        <v>0</v>
      </c>
      <c r="I6549">
        <v>0</v>
      </c>
      <c r="J6549">
        <v>0</v>
      </c>
      <c r="K6549">
        <v>0</v>
      </c>
      <c r="L6549">
        <v>0</v>
      </c>
      <c r="M6549">
        <v>0</v>
      </c>
    </row>
    <row r="6550" spans="2:13" x14ac:dyDescent="0.2">
      <c r="B6550">
        <v>0</v>
      </c>
      <c r="C6550">
        <v>0</v>
      </c>
      <c r="D6550">
        <v>0</v>
      </c>
      <c r="E6550">
        <v>0</v>
      </c>
      <c r="F6550">
        <v>0</v>
      </c>
      <c r="G6550">
        <v>55555555</v>
      </c>
      <c r="H6550">
        <v>0</v>
      </c>
      <c r="I6550">
        <v>0</v>
      </c>
      <c r="J6550">
        <v>0</v>
      </c>
      <c r="K6550">
        <v>0</v>
      </c>
      <c r="L6550">
        <v>0</v>
      </c>
      <c r="M6550">
        <v>0</v>
      </c>
    </row>
    <row r="6551" spans="2:13" x14ac:dyDescent="0.2">
      <c r="B6551">
        <v>0</v>
      </c>
      <c r="C6551">
        <v>0</v>
      </c>
      <c r="D6551">
        <v>0</v>
      </c>
      <c r="E6551">
        <v>0</v>
      </c>
      <c r="F6551">
        <v>0</v>
      </c>
      <c r="G6551">
        <v>55555555</v>
      </c>
      <c r="H6551">
        <v>0</v>
      </c>
      <c r="I6551">
        <v>0</v>
      </c>
      <c r="J6551">
        <v>0</v>
      </c>
      <c r="K6551">
        <v>0</v>
      </c>
      <c r="L6551">
        <v>0</v>
      </c>
      <c r="M6551">
        <v>0</v>
      </c>
    </row>
    <row r="6552" spans="2:13" x14ac:dyDescent="0.2">
      <c r="B6552">
        <v>0</v>
      </c>
      <c r="C6552">
        <v>0</v>
      </c>
      <c r="D6552">
        <v>0</v>
      </c>
      <c r="E6552">
        <v>0</v>
      </c>
      <c r="F6552">
        <v>0</v>
      </c>
      <c r="G6552">
        <v>55555555</v>
      </c>
      <c r="H6552">
        <v>0</v>
      </c>
      <c r="I6552">
        <v>0</v>
      </c>
      <c r="J6552">
        <v>0</v>
      </c>
      <c r="K6552">
        <v>0</v>
      </c>
      <c r="L6552">
        <v>0</v>
      </c>
      <c r="M6552">
        <v>0</v>
      </c>
    </row>
    <row r="6553" spans="2:13" x14ac:dyDescent="0.2">
      <c r="B6553">
        <v>0</v>
      </c>
      <c r="C6553">
        <v>0</v>
      </c>
      <c r="D6553">
        <v>0</v>
      </c>
      <c r="E6553">
        <v>0</v>
      </c>
      <c r="F6553">
        <v>0</v>
      </c>
      <c r="G6553">
        <v>55555555</v>
      </c>
      <c r="H6553">
        <v>0</v>
      </c>
      <c r="I6553">
        <v>0</v>
      </c>
      <c r="J6553">
        <v>0</v>
      </c>
      <c r="K6553">
        <v>0</v>
      </c>
      <c r="L6553">
        <v>0</v>
      </c>
      <c r="M6553">
        <v>0</v>
      </c>
    </row>
    <row r="6554" spans="2:13" x14ac:dyDescent="0.2">
      <c r="B6554">
        <v>0</v>
      </c>
      <c r="C6554">
        <v>0</v>
      </c>
      <c r="D6554">
        <v>0</v>
      </c>
      <c r="E6554">
        <v>0</v>
      </c>
      <c r="F6554">
        <v>0</v>
      </c>
      <c r="G6554">
        <v>55555555</v>
      </c>
      <c r="H6554">
        <v>0</v>
      </c>
      <c r="I6554">
        <v>0</v>
      </c>
      <c r="J6554">
        <v>0</v>
      </c>
      <c r="K6554">
        <v>0</v>
      </c>
      <c r="L6554">
        <v>0</v>
      </c>
      <c r="M6554">
        <v>0</v>
      </c>
    </row>
    <row r="6555" spans="2:13" x14ac:dyDescent="0.2">
      <c r="B6555">
        <v>0</v>
      </c>
      <c r="C6555">
        <v>0</v>
      </c>
      <c r="D6555">
        <v>0</v>
      </c>
      <c r="E6555">
        <v>0</v>
      </c>
      <c r="F6555">
        <v>0</v>
      </c>
      <c r="G6555">
        <v>55555555</v>
      </c>
      <c r="H6555">
        <v>0</v>
      </c>
      <c r="I6555">
        <v>0</v>
      </c>
      <c r="J6555">
        <v>0</v>
      </c>
      <c r="K6555">
        <v>0</v>
      </c>
      <c r="L6555">
        <v>0</v>
      </c>
      <c r="M6555">
        <v>0</v>
      </c>
    </row>
    <row r="6556" spans="2:13" x14ac:dyDescent="0.2">
      <c r="B6556">
        <v>0</v>
      </c>
      <c r="C6556">
        <v>0</v>
      </c>
      <c r="D6556">
        <v>0</v>
      </c>
      <c r="E6556">
        <v>0</v>
      </c>
      <c r="F6556">
        <v>0</v>
      </c>
      <c r="G6556">
        <v>55555555</v>
      </c>
      <c r="H6556">
        <v>0</v>
      </c>
      <c r="I6556">
        <v>0</v>
      </c>
      <c r="J6556">
        <v>0</v>
      </c>
      <c r="K6556">
        <v>0</v>
      </c>
      <c r="L6556">
        <v>0</v>
      </c>
      <c r="M6556">
        <v>0</v>
      </c>
    </row>
    <row r="6557" spans="2:13" x14ac:dyDescent="0.2">
      <c r="B6557">
        <v>0</v>
      </c>
      <c r="C6557">
        <v>0</v>
      </c>
      <c r="D6557">
        <v>0</v>
      </c>
      <c r="E6557">
        <v>0</v>
      </c>
      <c r="F6557">
        <v>0</v>
      </c>
      <c r="G6557">
        <v>55555555</v>
      </c>
      <c r="H6557">
        <v>0</v>
      </c>
      <c r="I6557">
        <v>0</v>
      </c>
      <c r="J6557">
        <v>0</v>
      </c>
      <c r="K6557">
        <v>0</v>
      </c>
      <c r="L6557">
        <v>0</v>
      </c>
      <c r="M6557">
        <v>0</v>
      </c>
    </row>
    <row r="6558" spans="2:13" x14ac:dyDescent="0.2">
      <c r="B6558">
        <v>0</v>
      </c>
      <c r="C6558">
        <v>0</v>
      </c>
      <c r="D6558">
        <v>0</v>
      </c>
      <c r="E6558">
        <v>0</v>
      </c>
      <c r="F6558">
        <v>0</v>
      </c>
      <c r="G6558">
        <v>55555555</v>
      </c>
      <c r="H6558">
        <v>0</v>
      </c>
      <c r="I6558">
        <v>0</v>
      </c>
      <c r="J6558">
        <v>0</v>
      </c>
      <c r="K6558">
        <v>0</v>
      </c>
      <c r="L6558">
        <v>0</v>
      </c>
      <c r="M6558">
        <v>0</v>
      </c>
    </row>
    <row r="6559" spans="2:13" x14ac:dyDescent="0.2">
      <c r="B6559">
        <v>0</v>
      </c>
      <c r="C6559">
        <v>0</v>
      </c>
      <c r="D6559">
        <v>0</v>
      </c>
      <c r="E6559">
        <v>0</v>
      </c>
      <c r="F6559">
        <v>0</v>
      </c>
      <c r="G6559">
        <v>55555555</v>
      </c>
      <c r="H6559">
        <v>0</v>
      </c>
      <c r="I6559">
        <v>0</v>
      </c>
      <c r="J6559">
        <v>0</v>
      </c>
      <c r="K6559">
        <v>0</v>
      </c>
      <c r="L6559">
        <v>0</v>
      </c>
      <c r="M6559">
        <v>0</v>
      </c>
    </row>
    <row r="6560" spans="2:13" x14ac:dyDescent="0.2">
      <c r="B6560">
        <v>0</v>
      </c>
      <c r="C6560">
        <v>0</v>
      </c>
      <c r="D6560">
        <v>0</v>
      </c>
      <c r="E6560">
        <v>0</v>
      </c>
      <c r="F6560">
        <v>0</v>
      </c>
      <c r="G6560">
        <v>55555555</v>
      </c>
      <c r="H6560">
        <v>0</v>
      </c>
      <c r="I6560">
        <v>0</v>
      </c>
      <c r="J6560">
        <v>0</v>
      </c>
      <c r="K6560">
        <v>0</v>
      </c>
      <c r="L6560">
        <v>0</v>
      </c>
      <c r="M6560">
        <v>0</v>
      </c>
    </row>
    <row r="6561" spans="2:13" x14ac:dyDescent="0.2">
      <c r="B6561">
        <v>0</v>
      </c>
      <c r="C6561">
        <v>0</v>
      </c>
      <c r="D6561">
        <v>0</v>
      </c>
      <c r="E6561">
        <v>0</v>
      </c>
      <c r="F6561">
        <v>0</v>
      </c>
      <c r="G6561">
        <v>55555555</v>
      </c>
      <c r="H6561">
        <v>0</v>
      </c>
      <c r="I6561">
        <v>0</v>
      </c>
      <c r="J6561">
        <v>0</v>
      </c>
      <c r="K6561">
        <v>0</v>
      </c>
      <c r="L6561">
        <v>0</v>
      </c>
      <c r="M6561">
        <v>0</v>
      </c>
    </row>
    <row r="6562" spans="2:13" x14ac:dyDescent="0.2">
      <c r="B6562">
        <v>0</v>
      </c>
      <c r="C6562">
        <v>0</v>
      </c>
      <c r="D6562">
        <v>0</v>
      </c>
      <c r="E6562">
        <v>0</v>
      </c>
      <c r="F6562">
        <v>0</v>
      </c>
      <c r="G6562">
        <v>55555555</v>
      </c>
      <c r="H6562">
        <v>0</v>
      </c>
      <c r="I6562">
        <v>0</v>
      </c>
      <c r="J6562">
        <v>0</v>
      </c>
      <c r="K6562">
        <v>0</v>
      </c>
      <c r="L6562">
        <v>0</v>
      </c>
      <c r="M6562">
        <v>0</v>
      </c>
    </row>
    <row r="6563" spans="2:13" x14ac:dyDescent="0.2">
      <c r="B6563">
        <v>0</v>
      </c>
      <c r="C6563">
        <v>0</v>
      </c>
      <c r="D6563">
        <v>0</v>
      </c>
      <c r="E6563">
        <v>0</v>
      </c>
      <c r="F6563">
        <v>0</v>
      </c>
      <c r="G6563">
        <v>55555555</v>
      </c>
      <c r="H6563">
        <v>0</v>
      </c>
      <c r="I6563">
        <v>0</v>
      </c>
      <c r="J6563">
        <v>0</v>
      </c>
      <c r="K6563">
        <v>0</v>
      </c>
      <c r="L6563">
        <v>0</v>
      </c>
      <c r="M6563">
        <v>0</v>
      </c>
    </row>
    <row r="6564" spans="2:13" x14ac:dyDescent="0.2">
      <c r="B6564">
        <v>0</v>
      </c>
      <c r="C6564">
        <v>0</v>
      </c>
      <c r="D6564">
        <v>0</v>
      </c>
      <c r="E6564">
        <v>0</v>
      </c>
      <c r="F6564">
        <v>0</v>
      </c>
      <c r="G6564">
        <v>55555555</v>
      </c>
      <c r="H6564">
        <v>0</v>
      </c>
      <c r="I6564">
        <v>0</v>
      </c>
      <c r="J6564">
        <v>0</v>
      </c>
      <c r="K6564">
        <v>0</v>
      </c>
      <c r="L6564">
        <v>0</v>
      </c>
      <c r="M6564">
        <v>0</v>
      </c>
    </row>
    <row r="6565" spans="2:13" x14ac:dyDescent="0.2">
      <c r="B6565">
        <v>0</v>
      </c>
      <c r="C6565">
        <v>0</v>
      </c>
      <c r="D6565">
        <v>0</v>
      </c>
      <c r="E6565">
        <v>0</v>
      </c>
      <c r="F6565">
        <v>0</v>
      </c>
      <c r="G6565">
        <v>55555555</v>
      </c>
      <c r="H6565">
        <v>0</v>
      </c>
      <c r="I6565">
        <v>0</v>
      </c>
      <c r="J6565">
        <v>0</v>
      </c>
      <c r="K6565">
        <v>0</v>
      </c>
      <c r="L6565">
        <v>0</v>
      </c>
      <c r="M6565">
        <v>0</v>
      </c>
    </row>
    <row r="6566" spans="2:13" x14ac:dyDescent="0.2">
      <c r="B6566">
        <v>0</v>
      </c>
      <c r="C6566">
        <v>0</v>
      </c>
      <c r="D6566">
        <v>0</v>
      </c>
      <c r="E6566">
        <v>0</v>
      </c>
      <c r="F6566">
        <v>0</v>
      </c>
      <c r="G6566">
        <v>55555555</v>
      </c>
      <c r="H6566">
        <v>0</v>
      </c>
      <c r="I6566">
        <v>0</v>
      </c>
      <c r="J6566">
        <v>0</v>
      </c>
      <c r="K6566">
        <v>0</v>
      </c>
      <c r="L6566">
        <v>0</v>
      </c>
      <c r="M6566">
        <v>0</v>
      </c>
    </row>
    <row r="6567" spans="2:13" x14ac:dyDescent="0.2">
      <c r="B6567">
        <v>0</v>
      </c>
      <c r="C6567">
        <v>0</v>
      </c>
      <c r="D6567">
        <v>0</v>
      </c>
      <c r="E6567">
        <v>0</v>
      </c>
      <c r="F6567">
        <v>0</v>
      </c>
      <c r="G6567">
        <v>55555555</v>
      </c>
      <c r="H6567">
        <v>0</v>
      </c>
      <c r="I6567">
        <v>0</v>
      </c>
      <c r="J6567">
        <v>0</v>
      </c>
      <c r="K6567">
        <v>0</v>
      </c>
      <c r="L6567">
        <v>0</v>
      </c>
      <c r="M6567">
        <v>0</v>
      </c>
    </row>
    <row r="6568" spans="2:13" x14ac:dyDescent="0.2">
      <c r="B6568">
        <v>0</v>
      </c>
      <c r="C6568">
        <v>0</v>
      </c>
      <c r="D6568">
        <v>0</v>
      </c>
      <c r="E6568">
        <v>0</v>
      </c>
      <c r="F6568">
        <v>0</v>
      </c>
      <c r="G6568">
        <v>55555555</v>
      </c>
      <c r="H6568">
        <v>0</v>
      </c>
      <c r="I6568">
        <v>0</v>
      </c>
      <c r="J6568">
        <v>0</v>
      </c>
      <c r="K6568">
        <v>0</v>
      </c>
      <c r="L6568">
        <v>0</v>
      </c>
      <c r="M6568">
        <v>0</v>
      </c>
    </row>
    <row r="6569" spans="2:13" x14ac:dyDescent="0.2">
      <c r="B6569">
        <v>0</v>
      </c>
      <c r="C6569">
        <v>0</v>
      </c>
      <c r="D6569">
        <v>0</v>
      </c>
      <c r="E6569">
        <v>0</v>
      </c>
      <c r="F6569">
        <v>0</v>
      </c>
      <c r="G6569">
        <v>55555555</v>
      </c>
      <c r="H6569">
        <v>0</v>
      </c>
      <c r="I6569">
        <v>0</v>
      </c>
      <c r="J6569">
        <v>0</v>
      </c>
      <c r="K6569">
        <v>0</v>
      </c>
      <c r="L6569">
        <v>0</v>
      </c>
      <c r="M6569">
        <v>0</v>
      </c>
    </row>
    <row r="6570" spans="2:13" x14ac:dyDescent="0.2">
      <c r="B6570">
        <v>0</v>
      </c>
      <c r="C6570">
        <v>0</v>
      </c>
      <c r="D6570">
        <v>0</v>
      </c>
      <c r="E6570">
        <v>0</v>
      </c>
      <c r="F6570">
        <v>0</v>
      </c>
      <c r="G6570">
        <v>55555555</v>
      </c>
      <c r="H6570">
        <v>0</v>
      </c>
      <c r="I6570">
        <v>0</v>
      </c>
      <c r="J6570">
        <v>0</v>
      </c>
      <c r="K6570">
        <v>0</v>
      </c>
      <c r="L6570">
        <v>0</v>
      </c>
      <c r="M6570">
        <v>0</v>
      </c>
    </row>
    <row r="6571" spans="2:13" x14ac:dyDescent="0.2">
      <c r="B6571">
        <v>0</v>
      </c>
      <c r="C6571">
        <v>0</v>
      </c>
      <c r="D6571">
        <v>0</v>
      </c>
      <c r="E6571">
        <v>0</v>
      </c>
      <c r="F6571">
        <v>0</v>
      </c>
      <c r="G6571">
        <v>55555555</v>
      </c>
      <c r="H6571">
        <v>0</v>
      </c>
      <c r="I6571">
        <v>0</v>
      </c>
      <c r="J6571">
        <v>0</v>
      </c>
      <c r="K6571">
        <v>0</v>
      </c>
      <c r="L6571">
        <v>0</v>
      </c>
      <c r="M6571">
        <v>0</v>
      </c>
    </row>
    <row r="6572" spans="2:13" x14ac:dyDescent="0.2">
      <c r="B6572">
        <v>0</v>
      </c>
      <c r="C6572">
        <v>0</v>
      </c>
      <c r="D6572">
        <v>0</v>
      </c>
      <c r="E6572">
        <v>0</v>
      </c>
      <c r="F6572">
        <v>0</v>
      </c>
      <c r="G6572">
        <v>55555555</v>
      </c>
      <c r="H6572">
        <v>0</v>
      </c>
      <c r="I6572">
        <v>0</v>
      </c>
      <c r="J6572">
        <v>0</v>
      </c>
      <c r="K6572">
        <v>0</v>
      </c>
      <c r="L6572">
        <v>0</v>
      </c>
      <c r="M6572">
        <v>0</v>
      </c>
    </row>
    <row r="6573" spans="2:13" x14ac:dyDescent="0.2">
      <c r="B6573">
        <v>0</v>
      </c>
      <c r="C6573">
        <v>0</v>
      </c>
      <c r="D6573">
        <v>0</v>
      </c>
      <c r="E6573">
        <v>0</v>
      </c>
      <c r="F6573">
        <v>0</v>
      </c>
      <c r="G6573">
        <v>55555555</v>
      </c>
      <c r="H6573">
        <v>0</v>
      </c>
      <c r="I6573">
        <v>0</v>
      </c>
      <c r="J6573">
        <v>0</v>
      </c>
      <c r="K6573">
        <v>0</v>
      </c>
      <c r="L6573">
        <v>0</v>
      </c>
      <c r="M6573">
        <v>0</v>
      </c>
    </row>
    <row r="6574" spans="2:13" x14ac:dyDescent="0.2">
      <c r="B6574">
        <v>0</v>
      </c>
      <c r="C6574">
        <v>0</v>
      </c>
      <c r="D6574">
        <v>0</v>
      </c>
      <c r="E6574">
        <v>0</v>
      </c>
      <c r="F6574">
        <v>0</v>
      </c>
      <c r="G6574">
        <v>55555555</v>
      </c>
      <c r="H6574">
        <v>0</v>
      </c>
      <c r="I6574">
        <v>0</v>
      </c>
      <c r="J6574">
        <v>0</v>
      </c>
      <c r="K6574">
        <v>0</v>
      </c>
      <c r="L6574">
        <v>0</v>
      </c>
      <c r="M6574">
        <v>0</v>
      </c>
    </row>
    <row r="6575" spans="2:13" x14ac:dyDescent="0.2">
      <c r="B6575">
        <v>0</v>
      </c>
      <c r="C6575">
        <v>0</v>
      </c>
      <c r="D6575">
        <v>0</v>
      </c>
      <c r="E6575">
        <v>0</v>
      </c>
      <c r="F6575">
        <v>0</v>
      </c>
      <c r="G6575">
        <v>55555555</v>
      </c>
      <c r="H6575">
        <v>0</v>
      </c>
      <c r="I6575">
        <v>0</v>
      </c>
      <c r="J6575">
        <v>0</v>
      </c>
      <c r="K6575">
        <v>0</v>
      </c>
      <c r="L6575">
        <v>0</v>
      </c>
      <c r="M6575">
        <v>0</v>
      </c>
    </row>
    <row r="6576" spans="2:13" x14ac:dyDescent="0.2">
      <c r="B6576">
        <v>0</v>
      </c>
      <c r="C6576">
        <v>0</v>
      </c>
      <c r="D6576">
        <v>0</v>
      </c>
      <c r="E6576">
        <v>0</v>
      </c>
      <c r="F6576">
        <v>0</v>
      </c>
      <c r="G6576">
        <v>55555555</v>
      </c>
      <c r="H6576">
        <v>0</v>
      </c>
      <c r="I6576">
        <v>0</v>
      </c>
      <c r="J6576">
        <v>0</v>
      </c>
      <c r="K6576">
        <v>0</v>
      </c>
      <c r="L6576">
        <v>0</v>
      </c>
      <c r="M6576">
        <v>0</v>
      </c>
    </row>
    <row r="6577" spans="2:13" x14ac:dyDescent="0.2">
      <c r="B6577">
        <v>0</v>
      </c>
      <c r="C6577">
        <v>0</v>
      </c>
      <c r="D6577">
        <v>0</v>
      </c>
      <c r="E6577">
        <v>0</v>
      </c>
      <c r="F6577">
        <v>0</v>
      </c>
      <c r="G6577">
        <v>55555555</v>
      </c>
      <c r="H6577">
        <v>0</v>
      </c>
      <c r="I6577">
        <v>0</v>
      </c>
      <c r="J6577">
        <v>0</v>
      </c>
      <c r="K6577">
        <v>0</v>
      </c>
      <c r="L6577">
        <v>0</v>
      </c>
      <c r="M6577">
        <v>0</v>
      </c>
    </row>
    <row r="6578" spans="2:13" x14ac:dyDescent="0.2">
      <c r="B6578">
        <v>0</v>
      </c>
      <c r="C6578">
        <v>0</v>
      </c>
      <c r="D6578">
        <v>0</v>
      </c>
      <c r="E6578">
        <v>0</v>
      </c>
      <c r="F6578">
        <v>0</v>
      </c>
      <c r="G6578">
        <v>55555555</v>
      </c>
      <c r="H6578">
        <v>0</v>
      </c>
      <c r="I6578">
        <v>0</v>
      </c>
      <c r="J6578">
        <v>0</v>
      </c>
      <c r="K6578">
        <v>0</v>
      </c>
      <c r="L6578">
        <v>0</v>
      </c>
      <c r="M6578">
        <v>0</v>
      </c>
    </row>
    <row r="6579" spans="2:13" x14ac:dyDescent="0.2">
      <c r="B6579">
        <v>0</v>
      </c>
      <c r="C6579">
        <v>0</v>
      </c>
      <c r="D6579">
        <v>0</v>
      </c>
      <c r="E6579">
        <v>0</v>
      </c>
      <c r="F6579">
        <v>0</v>
      </c>
      <c r="G6579">
        <v>55555555</v>
      </c>
      <c r="H6579">
        <v>0</v>
      </c>
      <c r="I6579">
        <v>0</v>
      </c>
      <c r="J6579">
        <v>0</v>
      </c>
      <c r="K6579">
        <v>0</v>
      </c>
      <c r="L6579">
        <v>0</v>
      </c>
      <c r="M6579">
        <v>0</v>
      </c>
    </row>
    <row r="6580" spans="2:13" x14ac:dyDescent="0.2">
      <c r="B6580">
        <v>0</v>
      </c>
      <c r="C6580">
        <v>0</v>
      </c>
      <c r="D6580">
        <v>0</v>
      </c>
      <c r="E6580">
        <v>0</v>
      </c>
      <c r="F6580">
        <v>0</v>
      </c>
      <c r="G6580">
        <v>55555555</v>
      </c>
      <c r="H6580">
        <v>0</v>
      </c>
      <c r="I6580">
        <v>0</v>
      </c>
      <c r="J6580">
        <v>0</v>
      </c>
      <c r="K6580">
        <v>0</v>
      </c>
      <c r="L6580">
        <v>0</v>
      </c>
      <c r="M6580">
        <v>0</v>
      </c>
    </row>
    <row r="6581" spans="2:13" x14ac:dyDescent="0.2">
      <c r="B6581">
        <v>0</v>
      </c>
      <c r="C6581">
        <v>0</v>
      </c>
      <c r="D6581">
        <v>0</v>
      </c>
      <c r="E6581">
        <v>0</v>
      </c>
      <c r="F6581">
        <v>0</v>
      </c>
      <c r="G6581">
        <v>55555555</v>
      </c>
      <c r="H6581">
        <v>0</v>
      </c>
      <c r="I6581">
        <v>0</v>
      </c>
      <c r="J6581">
        <v>0</v>
      </c>
      <c r="K6581">
        <v>0</v>
      </c>
      <c r="L6581">
        <v>0</v>
      </c>
      <c r="M6581">
        <v>0</v>
      </c>
    </row>
    <row r="6582" spans="2:13" x14ac:dyDescent="0.2">
      <c r="B6582">
        <v>0</v>
      </c>
      <c r="C6582">
        <v>0</v>
      </c>
      <c r="D6582">
        <v>0</v>
      </c>
      <c r="E6582">
        <v>0</v>
      </c>
      <c r="F6582">
        <v>0</v>
      </c>
      <c r="G6582">
        <v>55555555</v>
      </c>
      <c r="H6582">
        <v>0</v>
      </c>
      <c r="I6582">
        <v>0</v>
      </c>
      <c r="J6582">
        <v>0</v>
      </c>
      <c r="K6582">
        <v>0</v>
      </c>
      <c r="L6582">
        <v>0</v>
      </c>
      <c r="M6582">
        <v>0</v>
      </c>
    </row>
    <row r="6583" spans="2:13" x14ac:dyDescent="0.2">
      <c r="B6583">
        <v>0</v>
      </c>
      <c r="C6583">
        <v>0</v>
      </c>
      <c r="D6583">
        <v>0</v>
      </c>
      <c r="E6583">
        <v>0</v>
      </c>
      <c r="F6583">
        <v>0</v>
      </c>
      <c r="G6583">
        <v>55555555</v>
      </c>
      <c r="H6583">
        <v>0</v>
      </c>
      <c r="I6583">
        <v>0</v>
      </c>
      <c r="J6583">
        <v>0</v>
      </c>
      <c r="K6583">
        <v>0</v>
      </c>
      <c r="L6583">
        <v>0</v>
      </c>
      <c r="M6583">
        <v>0</v>
      </c>
    </row>
    <row r="6584" spans="2:13" x14ac:dyDescent="0.2">
      <c r="B6584">
        <v>0</v>
      </c>
      <c r="C6584">
        <v>0</v>
      </c>
      <c r="D6584">
        <v>0</v>
      </c>
      <c r="E6584">
        <v>0</v>
      </c>
      <c r="F6584">
        <v>0</v>
      </c>
      <c r="G6584">
        <v>55555555</v>
      </c>
      <c r="H6584">
        <v>0</v>
      </c>
      <c r="I6584">
        <v>0</v>
      </c>
      <c r="J6584">
        <v>0</v>
      </c>
      <c r="K6584">
        <v>0</v>
      </c>
      <c r="L6584">
        <v>0</v>
      </c>
      <c r="M6584">
        <v>0</v>
      </c>
    </row>
    <row r="6585" spans="2:13" x14ac:dyDescent="0.2">
      <c r="B6585">
        <v>0</v>
      </c>
      <c r="C6585">
        <v>0</v>
      </c>
      <c r="D6585">
        <v>0</v>
      </c>
      <c r="E6585">
        <v>0</v>
      </c>
      <c r="F6585">
        <v>0</v>
      </c>
      <c r="G6585">
        <v>55555555</v>
      </c>
      <c r="H6585">
        <v>0</v>
      </c>
      <c r="I6585">
        <v>0</v>
      </c>
      <c r="J6585">
        <v>0</v>
      </c>
      <c r="K6585">
        <v>0</v>
      </c>
      <c r="L6585">
        <v>0</v>
      </c>
      <c r="M6585">
        <v>0</v>
      </c>
    </row>
    <row r="6586" spans="2:13" x14ac:dyDescent="0.2">
      <c r="B6586">
        <v>0</v>
      </c>
      <c r="C6586">
        <v>0</v>
      </c>
      <c r="D6586">
        <v>0</v>
      </c>
      <c r="E6586">
        <v>0</v>
      </c>
      <c r="F6586">
        <v>0</v>
      </c>
      <c r="G6586">
        <v>55555555</v>
      </c>
      <c r="H6586">
        <v>0</v>
      </c>
      <c r="I6586">
        <v>0</v>
      </c>
      <c r="J6586">
        <v>0</v>
      </c>
      <c r="K6586">
        <v>0</v>
      </c>
      <c r="L6586">
        <v>0</v>
      </c>
      <c r="M6586">
        <v>0</v>
      </c>
    </row>
    <row r="6587" spans="2:13" x14ac:dyDescent="0.2">
      <c r="B6587">
        <v>0</v>
      </c>
      <c r="C6587">
        <v>0</v>
      </c>
      <c r="D6587">
        <v>0</v>
      </c>
      <c r="E6587">
        <v>0</v>
      </c>
      <c r="F6587">
        <v>0</v>
      </c>
      <c r="G6587">
        <v>55555555</v>
      </c>
      <c r="H6587">
        <v>0</v>
      </c>
      <c r="I6587">
        <v>0</v>
      </c>
      <c r="J6587">
        <v>0</v>
      </c>
      <c r="K6587">
        <v>0</v>
      </c>
      <c r="L6587">
        <v>0</v>
      </c>
      <c r="M6587">
        <v>0</v>
      </c>
    </row>
    <row r="6588" spans="2:13" x14ac:dyDescent="0.2">
      <c r="B6588">
        <v>0</v>
      </c>
      <c r="C6588">
        <v>0</v>
      </c>
      <c r="D6588">
        <v>0</v>
      </c>
      <c r="E6588">
        <v>0</v>
      </c>
      <c r="F6588">
        <v>0</v>
      </c>
      <c r="G6588">
        <v>55555555</v>
      </c>
      <c r="H6588">
        <v>0</v>
      </c>
      <c r="I6588">
        <v>0</v>
      </c>
      <c r="J6588">
        <v>0</v>
      </c>
      <c r="K6588">
        <v>0</v>
      </c>
      <c r="L6588">
        <v>0</v>
      </c>
      <c r="M6588">
        <v>0</v>
      </c>
    </row>
    <row r="6589" spans="2:13" x14ac:dyDescent="0.2">
      <c r="B6589">
        <v>0</v>
      </c>
      <c r="C6589">
        <v>0</v>
      </c>
      <c r="D6589">
        <v>0</v>
      </c>
      <c r="E6589">
        <v>0</v>
      </c>
      <c r="F6589">
        <v>0</v>
      </c>
      <c r="G6589">
        <v>55555555</v>
      </c>
      <c r="H6589">
        <v>0</v>
      </c>
      <c r="I6589">
        <v>0</v>
      </c>
      <c r="J6589">
        <v>0</v>
      </c>
      <c r="K6589">
        <v>0</v>
      </c>
      <c r="L6589">
        <v>0</v>
      </c>
      <c r="M6589">
        <v>0</v>
      </c>
    </row>
    <row r="6590" spans="2:13" x14ac:dyDescent="0.2">
      <c r="B6590">
        <v>0</v>
      </c>
      <c r="C6590">
        <v>0</v>
      </c>
      <c r="D6590">
        <v>0</v>
      </c>
      <c r="E6590">
        <v>0</v>
      </c>
      <c r="F6590">
        <v>0</v>
      </c>
      <c r="G6590">
        <v>55555555</v>
      </c>
      <c r="H6590">
        <v>0</v>
      </c>
      <c r="I6590">
        <v>0</v>
      </c>
      <c r="J6590">
        <v>0</v>
      </c>
      <c r="K6590">
        <v>0</v>
      </c>
      <c r="L6590">
        <v>0</v>
      </c>
      <c r="M6590">
        <v>0</v>
      </c>
    </row>
    <row r="6591" spans="2:13" x14ac:dyDescent="0.2">
      <c r="B6591">
        <v>0</v>
      </c>
      <c r="C6591">
        <v>0</v>
      </c>
      <c r="D6591">
        <v>0</v>
      </c>
      <c r="E6591">
        <v>0</v>
      </c>
      <c r="F6591">
        <v>0</v>
      </c>
      <c r="G6591">
        <v>55555555</v>
      </c>
      <c r="H6591">
        <v>0</v>
      </c>
      <c r="I6591">
        <v>0</v>
      </c>
      <c r="J6591">
        <v>0</v>
      </c>
      <c r="K6591">
        <v>0</v>
      </c>
      <c r="L6591">
        <v>0</v>
      </c>
      <c r="M6591">
        <v>0</v>
      </c>
    </row>
    <row r="6592" spans="2:13" x14ac:dyDescent="0.2">
      <c r="B6592">
        <v>0</v>
      </c>
      <c r="C6592">
        <v>0</v>
      </c>
      <c r="D6592">
        <v>0</v>
      </c>
      <c r="E6592">
        <v>0</v>
      </c>
      <c r="F6592">
        <v>0</v>
      </c>
      <c r="G6592">
        <v>55555555</v>
      </c>
      <c r="H6592">
        <v>0</v>
      </c>
      <c r="I6592">
        <v>0</v>
      </c>
      <c r="J6592">
        <v>0</v>
      </c>
      <c r="K6592">
        <v>0</v>
      </c>
      <c r="L6592">
        <v>0</v>
      </c>
      <c r="M6592">
        <v>0</v>
      </c>
    </row>
    <row r="6593" spans="2:13" x14ac:dyDescent="0.2">
      <c r="B6593">
        <v>0</v>
      </c>
      <c r="C6593">
        <v>0</v>
      </c>
      <c r="D6593">
        <v>0</v>
      </c>
      <c r="E6593">
        <v>0</v>
      </c>
      <c r="F6593">
        <v>0</v>
      </c>
      <c r="G6593">
        <v>55555555</v>
      </c>
      <c r="H6593">
        <v>0</v>
      </c>
      <c r="I6593">
        <v>0</v>
      </c>
      <c r="J6593">
        <v>0</v>
      </c>
      <c r="K6593">
        <v>0</v>
      </c>
      <c r="L6593">
        <v>0</v>
      </c>
      <c r="M6593">
        <v>0</v>
      </c>
    </row>
    <row r="6594" spans="2:13" x14ac:dyDescent="0.2">
      <c r="B6594">
        <v>0</v>
      </c>
      <c r="C6594">
        <v>0</v>
      </c>
      <c r="D6594">
        <v>0</v>
      </c>
      <c r="E6594">
        <v>0</v>
      </c>
      <c r="F6594">
        <v>0</v>
      </c>
      <c r="G6594">
        <v>55555555</v>
      </c>
      <c r="H6594">
        <v>0</v>
      </c>
      <c r="I6594">
        <v>0</v>
      </c>
      <c r="J6594">
        <v>0</v>
      </c>
      <c r="K6594">
        <v>0</v>
      </c>
      <c r="L6594">
        <v>0</v>
      </c>
      <c r="M6594">
        <v>0</v>
      </c>
    </row>
    <row r="6595" spans="2:13" x14ac:dyDescent="0.2">
      <c r="B6595">
        <v>0</v>
      </c>
      <c r="C6595">
        <v>0</v>
      </c>
      <c r="D6595">
        <v>0</v>
      </c>
      <c r="E6595">
        <v>0</v>
      </c>
      <c r="F6595">
        <v>0</v>
      </c>
      <c r="G6595">
        <v>55555555</v>
      </c>
      <c r="H6595">
        <v>0</v>
      </c>
      <c r="I6595">
        <v>0</v>
      </c>
      <c r="J6595">
        <v>0</v>
      </c>
      <c r="K6595">
        <v>0</v>
      </c>
      <c r="L6595">
        <v>0</v>
      </c>
      <c r="M6595">
        <v>0</v>
      </c>
    </row>
    <row r="6596" spans="2:13" x14ac:dyDescent="0.2">
      <c r="B6596">
        <v>0</v>
      </c>
      <c r="C6596">
        <v>0</v>
      </c>
      <c r="D6596">
        <v>0</v>
      </c>
      <c r="E6596">
        <v>0</v>
      </c>
      <c r="F6596">
        <v>0</v>
      </c>
      <c r="G6596">
        <v>55555555</v>
      </c>
      <c r="H6596">
        <v>0</v>
      </c>
      <c r="I6596">
        <v>0</v>
      </c>
      <c r="J6596">
        <v>0</v>
      </c>
      <c r="K6596">
        <v>0</v>
      </c>
      <c r="L6596">
        <v>0</v>
      </c>
      <c r="M6596">
        <v>0</v>
      </c>
    </row>
    <row r="6597" spans="2:13" x14ac:dyDescent="0.2">
      <c r="B6597">
        <v>0</v>
      </c>
      <c r="C6597">
        <v>0</v>
      </c>
      <c r="D6597">
        <v>0</v>
      </c>
      <c r="E6597">
        <v>0</v>
      </c>
      <c r="F6597">
        <v>0</v>
      </c>
      <c r="G6597">
        <v>55555555</v>
      </c>
      <c r="H6597">
        <v>0</v>
      </c>
      <c r="I6597">
        <v>0</v>
      </c>
      <c r="J6597">
        <v>0</v>
      </c>
      <c r="K6597">
        <v>0</v>
      </c>
      <c r="L6597">
        <v>0</v>
      </c>
      <c r="M6597">
        <v>0</v>
      </c>
    </row>
    <row r="6598" spans="2:13" x14ac:dyDescent="0.2">
      <c r="B6598">
        <v>0</v>
      </c>
      <c r="C6598">
        <v>0</v>
      </c>
      <c r="D6598">
        <v>0</v>
      </c>
      <c r="E6598">
        <v>0</v>
      </c>
      <c r="F6598">
        <v>0</v>
      </c>
      <c r="G6598">
        <v>55555555</v>
      </c>
      <c r="H6598">
        <v>0</v>
      </c>
      <c r="I6598">
        <v>0</v>
      </c>
      <c r="J6598">
        <v>0</v>
      </c>
      <c r="K6598">
        <v>0</v>
      </c>
      <c r="L6598">
        <v>0</v>
      </c>
      <c r="M6598">
        <v>0</v>
      </c>
    </row>
    <row r="6599" spans="2:13" x14ac:dyDescent="0.2">
      <c r="B6599">
        <v>0</v>
      </c>
      <c r="C6599">
        <v>0</v>
      </c>
      <c r="D6599">
        <v>0</v>
      </c>
      <c r="E6599">
        <v>0</v>
      </c>
      <c r="F6599">
        <v>0</v>
      </c>
      <c r="G6599">
        <v>55555555</v>
      </c>
      <c r="H6599">
        <v>0</v>
      </c>
      <c r="I6599">
        <v>0</v>
      </c>
      <c r="J6599">
        <v>0</v>
      </c>
      <c r="K6599">
        <v>0</v>
      </c>
      <c r="L6599">
        <v>0</v>
      </c>
      <c r="M6599">
        <v>0</v>
      </c>
    </row>
    <row r="6600" spans="2:13" x14ac:dyDescent="0.2">
      <c r="B6600">
        <v>0</v>
      </c>
      <c r="C6600">
        <v>0</v>
      </c>
      <c r="D6600">
        <v>0</v>
      </c>
      <c r="E6600">
        <v>0</v>
      </c>
      <c r="F6600">
        <v>0</v>
      </c>
      <c r="G6600">
        <v>55555555</v>
      </c>
      <c r="H6600">
        <v>0</v>
      </c>
      <c r="I6600">
        <v>0</v>
      </c>
      <c r="J6600">
        <v>0</v>
      </c>
      <c r="K6600">
        <v>0</v>
      </c>
      <c r="L6600">
        <v>0</v>
      </c>
      <c r="M6600">
        <v>0</v>
      </c>
    </row>
    <row r="6601" spans="2:13" x14ac:dyDescent="0.2">
      <c r="B6601">
        <v>0</v>
      </c>
      <c r="C6601">
        <v>0</v>
      </c>
      <c r="D6601">
        <v>0</v>
      </c>
      <c r="E6601">
        <v>0</v>
      </c>
      <c r="F6601">
        <v>0</v>
      </c>
      <c r="G6601">
        <v>55555555</v>
      </c>
      <c r="H6601">
        <v>0</v>
      </c>
      <c r="I6601">
        <v>0</v>
      </c>
      <c r="J6601">
        <v>0</v>
      </c>
      <c r="K6601">
        <v>0</v>
      </c>
      <c r="L6601">
        <v>0</v>
      </c>
      <c r="M6601">
        <v>0</v>
      </c>
    </row>
    <row r="6602" spans="2:13" x14ac:dyDescent="0.2">
      <c r="B6602">
        <v>0</v>
      </c>
      <c r="C6602">
        <v>0</v>
      </c>
      <c r="D6602">
        <v>0</v>
      </c>
      <c r="E6602">
        <v>0</v>
      </c>
      <c r="F6602">
        <v>0</v>
      </c>
      <c r="G6602">
        <v>55555555</v>
      </c>
      <c r="H6602">
        <v>0</v>
      </c>
      <c r="I6602">
        <v>0</v>
      </c>
      <c r="J6602">
        <v>0</v>
      </c>
      <c r="K6602">
        <v>0</v>
      </c>
      <c r="L6602">
        <v>0</v>
      </c>
      <c r="M6602">
        <v>0</v>
      </c>
    </row>
    <row r="6603" spans="2:13" x14ac:dyDescent="0.2">
      <c r="B6603">
        <v>0</v>
      </c>
      <c r="C6603">
        <v>0</v>
      </c>
      <c r="D6603">
        <v>0</v>
      </c>
      <c r="E6603">
        <v>0</v>
      </c>
      <c r="F6603">
        <v>0</v>
      </c>
      <c r="G6603">
        <v>55555555</v>
      </c>
      <c r="H6603">
        <v>0</v>
      </c>
      <c r="I6603">
        <v>0</v>
      </c>
      <c r="J6603">
        <v>0</v>
      </c>
      <c r="K6603">
        <v>0</v>
      </c>
      <c r="L6603">
        <v>0</v>
      </c>
      <c r="M6603">
        <v>0</v>
      </c>
    </row>
    <row r="6604" spans="2:13" x14ac:dyDescent="0.2">
      <c r="B6604">
        <v>0</v>
      </c>
      <c r="C6604">
        <v>0</v>
      </c>
      <c r="D6604">
        <v>0</v>
      </c>
      <c r="E6604">
        <v>0</v>
      </c>
      <c r="F6604">
        <v>0</v>
      </c>
      <c r="G6604">
        <v>55555555</v>
      </c>
      <c r="H6604">
        <v>0</v>
      </c>
      <c r="I6604">
        <v>0</v>
      </c>
      <c r="J6604">
        <v>0</v>
      </c>
      <c r="K6604">
        <v>0</v>
      </c>
      <c r="L6604">
        <v>0</v>
      </c>
      <c r="M6604">
        <v>0</v>
      </c>
    </row>
    <row r="6605" spans="2:13" x14ac:dyDescent="0.2">
      <c r="B6605">
        <v>0</v>
      </c>
      <c r="C6605">
        <v>0</v>
      </c>
      <c r="D6605">
        <v>0</v>
      </c>
      <c r="E6605">
        <v>0</v>
      </c>
      <c r="F6605">
        <v>0</v>
      </c>
      <c r="G6605">
        <v>55555555</v>
      </c>
      <c r="H6605">
        <v>0</v>
      </c>
      <c r="I6605">
        <v>0</v>
      </c>
      <c r="J6605">
        <v>0</v>
      </c>
      <c r="K6605">
        <v>0</v>
      </c>
      <c r="L6605">
        <v>0</v>
      </c>
      <c r="M6605">
        <v>0</v>
      </c>
    </row>
    <row r="6606" spans="2:13" x14ac:dyDescent="0.2">
      <c r="B6606">
        <v>0</v>
      </c>
      <c r="C6606">
        <v>0</v>
      </c>
      <c r="D6606">
        <v>0</v>
      </c>
      <c r="E6606">
        <v>0</v>
      </c>
      <c r="F6606">
        <v>0</v>
      </c>
      <c r="G6606">
        <v>55555555</v>
      </c>
      <c r="H6606">
        <v>0</v>
      </c>
      <c r="I6606">
        <v>0</v>
      </c>
      <c r="J6606">
        <v>0</v>
      </c>
      <c r="K6606">
        <v>0</v>
      </c>
      <c r="L6606">
        <v>0</v>
      </c>
      <c r="M6606">
        <v>0</v>
      </c>
    </row>
    <row r="6607" spans="2:13" x14ac:dyDescent="0.2">
      <c r="B6607">
        <v>0</v>
      </c>
      <c r="C6607">
        <v>0</v>
      </c>
      <c r="D6607">
        <v>0</v>
      </c>
      <c r="E6607">
        <v>0</v>
      </c>
      <c r="F6607">
        <v>0</v>
      </c>
      <c r="G6607">
        <v>55555555</v>
      </c>
      <c r="H6607">
        <v>0</v>
      </c>
      <c r="I6607">
        <v>0</v>
      </c>
      <c r="J6607">
        <v>0</v>
      </c>
      <c r="K6607">
        <v>0</v>
      </c>
      <c r="L6607">
        <v>0</v>
      </c>
      <c r="M6607">
        <v>0</v>
      </c>
    </row>
    <row r="6608" spans="2:13" x14ac:dyDescent="0.2">
      <c r="B6608">
        <v>0</v>
      </c>
      <c r="C6608">
        <v>0</v>
      </c>
      <c r="D6608">
        <v>0</v>
      </c>
      <c r="E6608">
        <v>0</v>
      </c>
      <c r="F6608">
        <v>0</v>
      </c>
      <c r="G6608">
        <v>55555555</v>
      </c>
      <c r="H6608">
        <v>0</v>
      </c>
      <c r="I6608">
        <v>0</v>
      </c>
      <c r="J6608">
        <v>0</v>
      </c>
      <c r="K6608">
        <v>0</v>
      </c>
      <c r="L6608">
        <v>0</v>
      </c>
      <c r="M6608">
        <v>0</v>
      </c>
    </row>
    <row r="6609" spans="2:13" x14ac:dyDescent="0.2">
      <c r="B6609">
        <v>0</v>
      </c>
      <c r="C6609">
        <v>0</v>
      </c>
      <c r="D6609">
        <v>0</v>
      </c>
      <c r="E6609">
        <v>0</v>
      </c>
      <c r="F6609">
        <v>0</v>
      </c>
      <c r="G6609">
        <v>55555555</v>
      </c>
      <c r="H6609">
        <v>0</v>
      </c>
      <c r="I6609">
        <v>0</v>
      </c>
      <c r="J6609">
        <v>0</v>
      </c>
      <c r="K6609">
        <v>0</v>
      </c>
      <c r="L6609">
        <v>0</v>
      </c>
      <c r="M6609">
        <v>0</v>
      </c>
    </row>
    <row r="6610" spans="2:13" x14ac:dyDescent="0.2">
      <c r="B6610">
        <v>0</v>
      </c>
      <c r="C6610">
        <v>0</v>
      </c>
      <c r="D6610">
        <v>0</v>
      </c>
      <c r="E6610">
        <v>0</v>
      </c>
      <c r="F6610">
        <v>0</v>
      </c>
      <c r="G6610">
        <v>55555555</v>
      </c>
      <c r="H6610">
        <v>0</v>
      </c>
      <c r="I6610">
        <v>0</v>
      </c>
      <c r="J6610">
        <v>0</v>
      </c>
      <c r="K6610">
        <v>0</v>
      </c>
      <c r="L6610">
        <v>0</v>
      </c>
      <c r="M6610">
        <v>0</v>
      </c>
    </row>
    <row r="6611" spans="2:13" x14ac:dyDescent="0.2">
      <c r="B6611">
        <v>0</v>
      </c>
      <c r="C6611">
        <v>0</v>
      </c>
      <c r="D6611">
        <v>0</v>
      </c>
      <c r="E6611">
        <v>0</v>
      </c>
      <c r="F6611">
        <v>0</v>
      </c>
      <c r="G6611">
        <v>55555555</v>
      </c>
      <c r="H6611">
        <v>0</v>
      </c>
      <c r="I6611">
        <v>0</v>
      </c>
      <c r="J6611">
        <v>0</v>
      </c>
      <c r="K6611">
        <v>0</v>
      </c>
      <c r="L6611">
        <v>0</v>
      </c>
      <c r="M6611">
        <v>0</v>
      </c>
    </row>
    <row r="6612" spans="2:13" x14ac:dyDescent="0.2">
      <c r="B6612">
        <v>0</v>
      </c>
      <c r="C6612">
        <v>0</v>
      </c>
      <c r="D6612">
        <v>0</v>
      </c>
      <c r="E6612">
        <v>0</v>
      </c>
      <c r="F6612">
        <v>0</v>
      </c>
      <c r="G6612">
        <v>55555555</v>
      </c>
      <c r="H6612">
        <v>0</v>
      </c>
      <c r="I6612">
        <v>0</v>
      </c>
      <c r="J6612">
        <v>0</v>
      </c>
      <c r="K6612">
        <v>0</v>
      </c>
      <c r="L6612">
        <v>0</v>
      </c>
      <c r="M6612">
        <v>0</v>
      </c>
    </row>
    <row r="6613" spans="2:13" x14ac:dyDescent="0.2">
      <c r="B6613">
        <v>0</v>
      </c>
      <c r="C6613">
        <v>0</v>
      </c>
      <c r="D6613">
        <v>0</v>
      </c>
      <c r="E6613">
        <v>0</v>
      </c>
      <c r="F6613">
        <v>0</v>
      </c>
      <c r="G6613">
        <v>55555555</v>
      </c>
      <c r="H6613">
        <v>0</v>
      </c>
      <c r="I6613">
        <v>0</v>
      </c>
      <c r="J6613">
        <v>0</v>
      </c>
      <c r="K6613">
        <v>0</v>
      </c>
      <c r="L6613">
        <v>0</v>
      </c>
      <c r="M6613">
        <v>0</v>
      </c>
    </row>
    <row r="6614" spans="2:13" x14ac:dyDescent="0.2">
      <c r="B6614">
        <v>0</v>
      </c>
      <c r="C6614">
        <v>0</v>
      </c>
      <c r="D6614">
        <v>0</v>
      </c>
      <c r="E6614">
        <v>0</v>
      </c>
      <c r="F6614">
        <v>0</v>
      </c>
      <c r="G6614">
        <v>55555555</v>
      </c>
      <c r="H6614">
        <v>0</v>
      </c>
      <c r="I6614">
        <v>0</v>
      </c>
      <c r="J6614">
        <v>0</v>
      </c>
      <c r="K6614">
        <v>0</v>
      </c>
      <c r="L6614">
        <v>0</v>
      </c>
      <c r="M6614">
        <v>0</v>
      </c>
    </row>
    <row r="6615" spans="2:13" x14ac:dyDescent="0.2">
      <c r="B6615">
        <v>0</v>
      </c>
      <c r="C6615">
        <v>0</v>
      </c>
      <c r="D6615">
        <v>0</v>
      </c>
      <c r="E6615">
        <v>0</v>
      </c>
      <c r="F6615">
        <v>0</v>
      </c>
      <c r="G6615">
        <v>55555555</v>
      </c>
      <c r="H6615">
        <v>0</v>
      </c>
      <c r="I6615">
        <v>0</v>
      </c>
      <c r="J6615">
        <v>0</v>
      </c>
      <c r="K6615">
        <v>0</v>
      </c>
      <c r="L6615">
        <v>0</v>
      </c>
      <c r="M6615">
        <v>0</v>
      </c>
    </row>
    <row r="6616" spans="2:13" x14ac:dyDescent="0.2">
      <c r="B6616">
        <v>0</v>
      </c>
      <c r="C6616">
        <v>0</v>
      </c>
      <c r="D6616">
        <v>0</v>
      </c>
      <c r="E6616">
        <v>0</v>
      </c>
      <c r="F6616">
        <v>0</v>
      </c>
      <c r="G6616">
        <v>55555555</v>
      </c>
      <c r="H6616">
        <v>0</v>
      </c>
      <c r="I6616">
        <v>0</v>
      </c>
      <c r="J6616">
        <v>0</v>
      </c>
      <c r="K6616">
        <v>0</v>
      </c>
      <c r="L6616">
        <v>0</v>
      </c>
      <c r="M6616">
        <v>0</v>
      </c>
    </row>
    <row r="6617" spans="2:13" x14ac:dyDescent="0.2">
      <c r="B6617">
        <v>0</v>
      </c>
      <c r="C6617">
        <v>0</v>
      </c>
      <c r="D6617">
        <v>0</v>
      </c>
      <c r="E6617">
        <v>0</v>
      </c>
      <c r="F6617">
        <v>0</v>
      </c>
      <c r="G6617">
        <v>55555555</v>
      </c>
      <c r="H6617">
        <v>0</v>
      </c>
      <c r="I6617">
        <v>0</v>
      </c>
      <c r="J6617">
        <v>0</v>
      </c>
      <c r="K6617">
        <v>0</v>
      </c>
      <c r="L6617">
        <v>0</v>
      </c>
      <c r="M6617">
        <v>0</v>
      </c>
    </row>
    <row r="6618" spans="2:13" x14ac:dyDescent="0.2">
      <c r="B6618">
        <v>0</v>
      </c>
      <c r="C6618">
        <v>0</v>
      </c>
      <c r="D6618">
        <v>0</v>
      </c>
      <c r="E6618">
        <v>0</v>
      </c>
      <c r="F6618">
        <v>0</v>
      </c>
      <c r="G6618">
        <v>55555555</v>
      </c>
      <c r="H6618">
        <v>0</v>
      </c>
      <c r="I6618">
        <v>0</v>
      </c>
      <c r="J6618">
        <v>0</v>
      </c>
      <c r="K6618">
        <v>0</v>
      </c>
      <c r="L6618">
        <v>0</v>
      </c>
      <c r="M6618">
        <v>0</v>
      </c>
    </row>
    <row r="6619" spans="2:13" x14ac:dyDescent="0.2">
      <c r="B6619">
        <v>0</v>
      </c>
      <c r="C6619">
        <v>0</v>
      </c>
      <c r="D6619">
        <v>0</v>
      </c>
      <c r="E6619">
        <v>0</v>
      </c>
      <c r="F6619">
        <v>0</v>
      </c>
      <c r="G6619">
        <v>55555555</v>
      </c>
      <c r="H6619">
        <v>0</v>
      </c>
      <c r="I6619">
        <v>0</v>
      </c>
      <c r="J6619">
        <v>0</v>
      </c>
      <c r="K6619">
        <v>0</v>
      </c>
      <c r="L6619">
        <v>0</v>
      </c>
      <c r="M6619">
        <v>0</v>
      </c>
    </row>
    <row r="6620" spans="2:13" x14ac:dyDescent="0.2">
      <c r="B6620">
        <v>0</v>
      </c>
      <c r="C6620">
        <v>0</v>
      </c>
      <c r="D6620">
        <v>0</v>
      </c>
      <c r="E6620">
        <v>0</v>
      </c>
      <c r="F6620">
        <v>0</v>
      </c>
      <c r="G6620">
        <v>55555555</v>
      </c>
      <c r="H6620">
        <v>0</v>
      </c>
      <c r="I6620">
        <v>0</v>
      </c>
      <c r="J6620">
        <v>0</v>
      </c>
      <c r="K6620">
        <v>0</v>
      </c>
      <c r="L6620">
        <v>0</v>
      </c>
      <c r="M6620">
        <v>0</v>
      </c>
    </row>
    <row r="6621" spans="2:13" x14ac:dyDescent="0.2">
      <c r="B6621">
        <v>0</v>
      </c>
      <c r="C6621">
        <v>0</v>
      </c>
      <c r="D6621">
        <v>0</v>
      </c>
      <c r="E6621">
        <v>0</v>
      </c>
      <c r="F6621">
        <v>0</v>
      </c>
      <c r="G6621">
        <v>55555555</v>
      </c>
      <c r="H6621">
        <v>0</v>
      </c>
      <c r="I6621">
        <v>0</v>
      </c>
      <c r="J6621">
        <v>0</v>
      </c>
      <c r="K6621">
        <v>0</v>
      </c>
      <c r="L6621">
        <v>0</v>
      </c>
      <c r="M6621">
        <v>0</v>
      </c>
    </row>
    <row r="6622" spans="2:13" x14ac:dyDescent="0.2">
      <c r="B6622">
        <v>0</v>
      </c>
      <c r="C6622">
        <v>0</v>
      </c>
      <c r="D6622">
        <v>0</v>
      </c>
      <c r="E6622">
        <v>0</v>
      </c>
      <c r="F6622">
        <v>0</v>
      </c>
      <c r="G6622">
        <v>55555555</v>
      </c>
      <c r="H6622">
        <v>0</v>
      </c>
      <c r="I6622">
        <v>0</v>
      </c>
      <c r="J6622">
        <v>0</v>
      </c>
      <c r="K6622">
        <v>0</v>
      </c>
      <c r="L6622">
        <v>0</v>
      </c>
      <c r="M6622">
        <v>0</v>
      </c>
    </row>
    <row r="6623" spans="2:13" x14ac:dyDescent="0.2">
      <c r="B6623">
        <v>0</v>
      </c>
      <c r="C6623">
        <v>0</v>
      </c>
      <c r="D6623">
        <v>0</v>
      </c>
      <c r="E6623">
        <v>0</v>
      </c>
      <c r="F6623">
        <v>0</v>
      </c>
      <c r="G6623">
        <v>55555555</v>
      </c>
      <c r="H6623">
        <v>0</v>
      </c>
      <c r="I6623">
        <v>0</v>
      </c>
      <c r="J6623">
        <v>0</v>
      </c>
      <c r="K6623">
        <v>0</v>
      </c>
      <c r="L6623">
        <v>0</v>
      </c>
      <c r="M6623">
        <v>0</v>
      </c>
    </row>
    <row r="6624" spans="2:13" x14ac:dyDescent="0.2">
      <c r="B6624">
        <v>0</v>
      </c>
      <c r="C6624">
        <v>0</v>
      </c>
      <c r="D6624">
        <v>0</v>
      </c>
      <c r="E6624">
        <v>0</v>
      </c>
      <c r="F6624">
        <v>0</v>
      </c>
      <c r="G6624">
        <v>55555555</v>
      </c>
      <c r="H6624">
        <v>0</v>
      </c>
      <c r="I6624">
        <v>0</v>
      </c>
      <c r="J6624">
        <v>0</v>
      </c>
      <c r="K6624">
        <v>0</v>
      </c>
      <c r="L6624">
        <v>0</v>
      </c>
      <c r="M6624">
        <v>0</v>
      </c>
    </row>
    <row r="6625" spans="2:13" x14ac:dyDescent="0.2">
      <c r="B6625">
        <v>0</v>
      </c>
      <c r="C6625">
        <v>0</v>
      </c>
      <c r="D6625">
        <v>0</v>
      </c>
      <c r="E6625">
        <v>0</v>
      </c>
      <c r="F6625">
        <v>0</v>
      </c>
      <c r="G6625">
        <v>55555555</v>
      </c>
      <c r="H6625">
        <v>0</v>
      </c>
      <c r="I6625">
        <v>0</v>
      </c>
      <c r="J6625">
        <v>0</v>
      </c>
      <c r="K6625">
        <v>0</v>
      </c>
      <c r="L6625">
        <v>0</v>
      </c>
      <c r="M6625">
        <v>0</v>
      </c>
    </row>
    <row r="6626" spans="2:13" x14ac:dyDescent="0.2">
      <c r="B6626">
        <v>0</v>
      </c>
      <c r="C6626">
        <v>0</v>
      </c>
      <c r="D6626">
        <v>0</v>
      </c>
      <c r="E6626">
        <v>0</v>
      </c>
      <c r="F6626">
        <v>0</v>
      </c>
      <c r="G6626">
        <v>55555555</v>
      </c>
      <c r="H6626">
        <v>0</v>
      </c>
      <c r="I6626">
        <v>0</v>
      </c>
      <c r="J6626">
        <v>0</v>
      </c>
      <c r="K6626">
        <v>0</v>
      </c>
      <c r="L6626">
        <v>0</v>
      </c>
      <c r="M6626">
        <v>0</v>
      </c>
    </row>
    <row r="6627" spans="2:13" x14ac:dyDescent="0.2">
      <c r="B6627">
        <v>0</v>
      </c>
      <c r="C6627">
        <v>0</v>
      </c>
      <c r="D6627">
        <v>0</v>
      </c>
      <c r="E6627">
        <v>0</v>
      </c>
      <c r="F6627">
        <v>0</v>
      </c>
      <c r="G6627">
        <v>55555555</v>
      </c>
      <c r="H6627">
        <v>0</v>
      </c>
      <c r="I6627">
        <v>0</v>
      </c>
      <c r="J6627">
        <v>0</v>
      </c>
      <c r="K6627">
        <v>0</v>
      </c>
      <c r="L6627">
        <v>0</v>
      </c>
      <c r="M6627">
        <v>0</v>
      </c>
    </row>
    <row r="6628" spans="2:13" x14ac:dyDescent="0.2">
      <c r="B6628">
        <v>0</v>
      </c>
      <c r="C6628">
        <v>0</v>
      </c>
      <c r="D6628">
        <v>0</v>
      </c>
      <c r="E6628">
        <v>0</v>
      </c>
      <c r="F6628">
        <v>0</v>
      </c>
      <c r="G6628">
        <v>55555555</v>
      </c>
      <c r="H6628">
        <v>0</v>
      </c>
      <c r="I6628">
        <v>0</v>
      </c>
      <c r="J6628">
        <v>0</v>
      </c>
      <c r="K6628">
        <v>0</v>
      </c>
      <c r="L6628">
        <v>0</v>
      </c>
      <c r="M6628">
        <v>0</v>
      </c>
    </row>
    <row r="6629" spans="2:13" x14ac:dyDescent="0.2">
      <c r="B6629">
        <v>0</v>
      </c>
      <c r="C6629">
        <v>0</v>
      </c>
      <c r="D6629">
        <v>0</v>
      </c>
      <c r="E6629">
        <v>0</v>
      </c>
      <c r="F6629">
        <v>0</v>
      </c>
      <c r="G6629">
        <v>55555555</v>
      </c>
      <c r="H6629">
        <v>0</v>
      </c>
      <c r="I6629">
        <v>0</v>
      </c>
      <c r="J6629">
        <v>0</v>
      </c>
      <c r="K6629">
        <v>0</v>
      </c>
      <c r="L6629">
        <v>0</v>
      </c>
      <c r="M6629">
        <v>0</v>
      </c>
    </row>
    <row r="6630" spans="2:13" x14ac:dyDescent="0.2">
      <c r="B6630">
        <v>0</v>
      </c>
      <c r="C6630">
        <v>0</v>
      </c>
      <c r="D6630">
        <v>0</v>
      </c>
      <c r="E6630">
        <v>0</v>
      </c>
      <c r="F6630">
        <v>0</v>
      </c>
      <c r="G6630">
        <v>55555555</v>
      </c>
      <c r="H6630">
        <v>0</v>
      </c>
      <c r="I6630">
        <v>0</v>
      </c>
      <c r="J6630">
        <v>0</v>
      </c>
      <c r="K6630">
        <v>0</v>
      </c>
      <c r="L6630">
        <v>0</v>
      </c>
      <c r="M6630">
        <v>0</v>
      </c>
    </row>
    <row r="6631" spans="2:13" x14ac:dyDescent="0.2">
      <c r="B6631">
        <v>0</v>
      </c>
      <c r="C6631">
        <v>0</v>
      </c>
      <c r="D6631">
        <v>0</v>
      </c>
      <c r="E6631">
        <v>0</v>
      </c>
      <c r="F6631">
        <v>0</v>
      </c>
      <c r="G6631">
        <v>55555555</v>
      </c>
      <c r="H6631">
        <v>0</v>
      </c>
      <c r="I6631">
        <v>0</v>
      </c>
      <c r="J6631">
        <v>0</v>
      </c>
      <c r="K6631">
        <v>0</v>
      </c>
      <c r="L6631">
        <v>0</v>
      </c>
      <c r="M6631">
        <v>0</v>
      </c>
    </row>
    <row r="6632" spans="2:13" x14ac:dyDescent="0.2">
      <c r="B6632">
        <v>0</v>
      </c>
      <c r="C6632">
        <v>0</v>
      </c>
      <c r="D6632">
        <v>0</v>
      </c>
      <c r="E6632">
        <v>0</v>
      </c>
      <c r="F6632">
        <v>0</v>
      </c>
      <c r="G6632">
        <v>55555555</v>
      </c>
      <c r="H6632">
        <v>0</v>
      </c>
      <c r="I6632">
        <v>0</v>
      </c>
      <c r="J6632">
        <v>0</v>
      </c>
      <c r="K6632">
        <v>0</v>
      </c>
      <c r="L6632">
        <v>0</v>
      </c>
      <c r="M6632">
        <v>0</v>
      </c>
    </row>
    <row r="6633" spans="2:13" x14ac:dyDescent="0.2">
      <c r="B6633">
        <v>0</v>
      </c>
      <c r="C6633">
        <v>0</v>
      </c>
      <c r="D6633">
        <v>0</v>
      </c>
      <c r="E6633">
        <v>0</v>
      </c>
      <c r="F6633">
        <v>0</v>
      </c>
      <c r="G6633">
        <v>55555555</v>
      </c>
      <c r="H6633">
        <v>0</v>
      </c>
      <c r="I6633">
        <v>0</v>
      </c>
      <c r="J6633">
        <v>0</v>
      </c>
      <c r="K6633">
        <v>0</v>
      </c>
      <c r="L6633">
        <v>0</v>
      </c>
      <c r="M6633">
        <v>0</v>
      </c>
    </row>
    <row r="6634" spans="2:13" x14ac:dyDescent="0.2">
      <c r="B6634">
        <v>0</v>
      </c>
      <c r="C6634">
        <v>0</v>
      </c>
      <c r="D6634">
        <v>0</v>
      </c>
      <c r="E6634">
        <v>0</v>
      </c>
      <c r="F6634">
        <v>0</v>
      </c>
      <c r="G6634">
        <v>55555555</v>
      </c>
      <c r="H6634">
        <v>0</v>
      </c>
      <c r="I6634">
        <v>0</v>
      </c>
      <c r="J6634">
        <v>0</v>
      </c>
      <c r="K6634">
        <v>0</v>
      </c>
      <c r="L6634">
        <v>0</v>
      </c>
      <c r="M6634">
        <v>0</v>
      </c>
    </row>
    <row r="6635" spans="2:13" x14ac:dyDescent="0.2">
      <c r="B6635">
        <v>0</v>
      </c>
      <c r="C6635">
        <v>0</v>
      </c>
      <c r="D6635">
        <v>0</v>
      </c>
      <c r="E6635">
        <v>0</v>
      </c>
      <c r="F6635">
        <v>0</v>
      </c>
      <c r="G6635">
        <v>55555555</v>
      </c>
      <c r="H6635">
        <v>0</v>
      </c>
      <c r="I6635">
        <v>0</v>
      </c>
      <c r="J6635">
        <v>0</v>
      </c>
      <c r="K6635">
        <v>0</v>
      </c>
      <c r="L6635">
        <v>0</v>
      </c>
      <c r="M6635">
        <v>0</v>
      </c>
    </row>
    <row r="6636" spans="2:13" x14ac:dyDescent="0.2">
      <c r="B6636">
        <v>0</v>
      </c>
      <c r="C6636">
        <v>0</v>
      </c>
      <c r="D6636">
        <v>0</v>
      </c>
      <c r="E6636">
        <v>0</v>
      </c>
      <c r="F6636">
        <v>0</v>
      </c>
      <c r="G6636">
        <v>55555555</v>
      </c>
      <c r="H6636">
        <v>0</v>
      </c>
      <c r="I6636">
        <v>0</v>
      </c>
      <c r="J6636">
        <v>0</v>
      </c>
      <c r="K6636">
        <v>0</v>
      </c>
      <c r="L6636">
        <v>0</v>
      </c>
      <c r="M6636">
        <v>0</v>
      </c>
    </row>
    <row r="6637" spans="2:13" x14ac:dyDescent="0.2">
      <c r="B6637">
        <v>0</v>
      </c>
      <c r="C6637">
        <v>0</v>
      </c>
      <c r="D6637">
        <v>0</v>
      </c>
      <c r="E6637">
        <v>0</v>
      </c>
      <c r="F6637">
        <v>0</v>
      </c>
      <c r="G6637">
        <v>55555555</v>
      </c>
      <c r="H6637">
        <v>0</v>
      </c>
      <c r="I6637">
        <v>0</v>
      </c>
      <c r="J6637">
        <v>0</v>
      </c>
      <c r="K6637">
        <v>0</v>
      </c>
      <c r="L6637">
        <v>0</v>
      </c>
      <c r="M6637">
        <v>0</v>
      </c>
    </row>
    <row r="6638" spans="2:13" x14ac:dyDescent="0.2">
      <c r="B6638">
        <v>0</v>
      </c>
      <c r="C6638">
        <v>0</v>
      </c>
      <c r="D6638">
        <v>0</v>
      </c>
      <c r="E6638">
        <v>0</v>
      </c>
      <c r="F6638">
        <v>0</v>
      </c>
      <c r="G6638">
        <v>55555555</v>
      </c>
      <c r="H6638">
        <v>0</v>
      </c>
      <c r="I6638">
        <v>0</v>
      </c>
      <c r="J6638">
        <v>0</v>
      </c>
      <c r="K6638">
        <v>0</v>
      </c>
      <c r="L6638">
        <v>0</v>
      </c>
      <c r="M6638">
        <v>0</v>
      </c>
    </row>
    <row r="6639" spans="2:13" x14ac:dyDescent="0.2">
      <c r="B6639">
        <v>0</v>
      </c>
      <c r="C6639">
        <v>0</v>
      </c>
      <c r="D6639">
        <v>0</v>
      </c>
      <c r="E6639">
        <v>0</v>
      </c>
      <c r="F6639">
        <v>0</v>
      </c>
      <c r="G6639">
        <v>55555555</v>
      </c>
      <c r="H6639">
        <v>0</v>
      </c>
      <c r="I6639">
        <v>0</v>
      </c>
      <c r="J6639">
        <v>0</v>
      </c>
      <c r="K6639">
        <v>0</v>
      </c>
      <c r="L6639">
        <v>0</v>
      </c>
      <c r="M6639">
        <v>0</v>
      </c>
    </row>
    <row r="6640" spans="2:13" x14ac:dyDescent="0.2">
      <c r="B6640">
        <v>0</v>
      </c>
      <c r="C6640">
        <v>0</v>
      </c>
      <c r="D6640">
        <v>0</v>
      </c>
      <c r="E6640">
        <v>0</v>
      </c>
      <c r="F6640">
        <v>0</v>
      </c>
      <c r="G6640">
        <v>55555555</v>
      </c>
      <c r="H6640">
        <v>0</v>
      </c>
      <c r="I6640">
        <v>0</v>
      </c>
      <c r="J6640">
        <v>0</v>
      </c>
      <c r="K6640">
        <v>0</v>
      </c>
      <c r="L6640">
        <v>0</v>
      </c>
      <c r="M6640">
        <v>0</v>
      </c>
    </row>
    <row r="6641" spans="2:13" x14ac:dyDescent="0.2">
      <c r="B6641">
        <v>0</v>
      </c>
      <c r="C6641">
        <v>0</v>
      </c>
      <c r="D6641">
        <v>0</v>
      </c>
      <c r="E6641">
        <v>0</v>
      </c>
      <c r="F6641">
        <v>0</v>
      </c>
      <c r="G6641">
        <v>55555555</v>
      </c>
      <c r="H6641">
        <v>0</v>
      </c>
      <c r="I6641">
        <v>0</v>
      </c>
      <c r="J6641">
        <v>0</v>
      </c>
      <c r="K6641">
        <v>0</v>
      </c>
      <c r="L6641">
        <v>0</v>
      </c>
      <c r="M6641">
        <v>0</v>
      </c>
    </row>
    <row r="6642" spans="2:13" x14ac:dyDescent="0.2">
      <c r="B6642">
        <v>0</v>
      </c>
      <c r="C6642">
        <v>0</v>
      </c>
      <c r="D6642">
        <v>0</v>
      </c>
      <c r="E6642">
        <v>0</v>
      </c>
      <c r="F6642">
        <v>0</v>
      </c>
      <c r="G6642">
        <v>55555555</v>
      </c>
      <c r="H6642">
        <v>0</v>
      </c>
      <c r="I6642">
        <v>0</v>
      </c>
      <c r="J6642">
        <v>0</v>
      </c>
      <c r="K6642">
        <v>0</v>
      </c>
      <c r="L6642">
        <v>0</v>
      </c>
      <c r="M6642">
        <v>0</v>
      </c>
    </row>
    <row r="6643" spans="2:13" x14ac:dyDescent="0.2">
      <c r="B6643">
        <v>0</v>
      </c>
      <c r="C6643">
        <v>0</v>
      </c>
      <c r="D6643">
        <v>0</v>
      </c>
      <c r="E6643">
        <v>0</v>
      </c>
      <c r="F6643">
        <v>0</v>
      </c>
      <c r="G6643">
        <v>55555555</v>
      </c>
      <c r="H6643">
        <v>0</v>
      </c>
      <c r="I6643">
        <v>0</v>
      </c>
      <c r="J6643">
        <v>0</v>
      </c>
      <c r="K6643">
        <v>0</v>
      </c>
      <c r="L6643">
        <v>0</v>
      </c>
      <c r="M6643">
        <v>0</v>
      </c>
    </row>
    <row r="6644" spans="2:13" x14ac:dyDescent="0.2">
      <c r="B6644">
        <v>0</v>
      </c>
      <c r="C6644">
        <v>0</v>
      </c>
      <c r="D6644">
        <v>0</v>
      </c>
      <c r="E6644">
        <v>0</v>
      </c>
      <c r="F6644">
        <v>0</v>
      </c>
      <c r="G6644">
        <v>55555555</v>
      </c>
      <c r="H6644">
        <v>0</v>
      </c>
      <c r="I6644">
        <v>0</v>
      </c>
      <c r="J6644">
        <v>0</v>
      </c>
      <c r="K6644">
        <v>0</v>
      </c>
      <c r="L6644">
        <v>0</v>
      </c>
      <c r="M6644">
        <v>0</v>
      </c>
    </row>
    <row r="6645" spans="2:13" x14ac:dyDescent="0.2">
      <c r="B6645">
        <v>0</v>
      </c>
      <c r="C6645">
        <v>0</v>
      </c>
      <c r="D6645">
        <v>0</v>
      </c>
      <c r="E6645">
        <v>0</v>
      </c>
      <c r="F6645">
        <v>0</v>
      </c>
      <c r="G6645">
        <v>55555555</v>
      </c>
      <c r="H6645">
        <v>0</v>
      </c>
      <c r="I6645">
        <v>0</v>
      </c>
      <c r="J6645">
        <v>0</v>
      </c>
      <c r="K6645">
        <v>0</v>
      </c>
      <c r="L6645">
        <v>0</v>
      </c>
      <c r="M6645">
        <v>0</v>
      </c>
    </row>
    <row r="6646" spans="2:13" x14ac:dyDescent="0.2">
      <c r="B6646">
        <v>0</v>
      </c>
      <c r="C6646">
        <v>0</v>
      </c>
      <c r="D6646">
        <v>0</v>
      </c>
      <c r="E6646">
        <v>0</v>
      </c>
      <c r="F6646">
        <v>0</v>
      </c>
      <c r="G6646">
        <v>55555555</v>
      </c>
      <c r="H6646">
        <v>0</v>
      </c>
      <c r="I6646">
        <v>0</v>
      </c>
      <c r="J6646">
        <v>0</v>
      </c>
      <c r="K6646">
        <v>0</v>
      </c>
      <c r="L6646">
        <v>0</v>
      </c>
      <c r="M6646">
        <v>0</v>
      </c>
    </row>
    <row r="6647" spans="2:13" x14ac:dyDescent="0.2">
      <c r="B6647">
        <v>0</v>
      </c>
      <c r="C6647">
        <v>0</v>
      </c>
      <c r="D6647">
        <v>0</v>
      </c>
      <c r="E6647">
        <v>0</v>
      </c>
      <c r="F6647">
        <v>0</v>
      </c>
      <c r="G6647">
        <v>55555555</v>
      </c>
      <c r="H6647">
        <v>0</v>
      </c>
      <c r="I6647">
        <v>0</v>
      </c>
      <c r="J6647">
        <v>0</v>
      </c>
      <c r="K6647">
        <v>0</v>
      </c>
      <c r="L6647">
        <v>0</v>
      </c>
      <c r="M6647">
        <v>0</v>
      </c>
    </row>
    <row r="6648" spans="2:13" x14ac:dyDescent="0.2">
      <c r="B6648">
        <v>0</v>
      </c>
      <c r="C6648">
        <v>0</v>
      </c>
      <c r="D6648">
        <v>0</v>
      </c>
      <c r="E6648">
        <v>0</v>
      </c>
      <c r="F6648">
        <v>0</v>
      </c>
      <c r="G6648">
        <v>55555555</v>
      </c>
      <c r="H6648">
        <v>0</v>
      </c>
      <c r="I6648">
        <v>0</v>
      </c>
      <c r="J6648">
        <v>0</v>
      </c>
      <c r="K6648">
        <v>0</v>
      </c>
      <c r="L6648">
        <v>0</v>
      </c>
      <c r="M6648">
        <v>0</v>
      </c>
    </row>
    <row r="6649" spans="2:13" x14ac:dyDescent="0.2">
      <c r="B6649">
        <v>0</v>
      </c>
      <c r="C6649">
        <v>0</v>
      </c>
      <c r="D6649">
        <v>0</v>
      </c>
      <c r="E6649">
        <v>0</v>
      </c>
      <c r="F6649">
        <v>0</v>
      </c>
      <c r="G6649">
        <v>55555555</v>
      </c>
      <c r="H6649">
        <v>0</v>
      </c>
      <c r="I6649">
        <v>0</v>
      </c>
      <c r="J6649">
        <v>0</v>
      </c>
      <c r="K6649">
        <v>0</v>
      </c>
      <c r="L6649">
        <v>0</v>
      </c>
      <c r="M6649">
        <v>0</v>
      </c>
    </row>
    <row r="6650" spans="2:13" x14ac:dyDescent="0.2">
      <c r="B6650">
        <v>0</v>
      </c>
      <c r="C6650">
        <v>0</v>
      </c>
      <c r="D6650">
        <v>0</v>
      </c>
      <c r="E6650">
        <v>0</v>
      </c>
      <c r="F6650">
        <v>0</v>
      </c>
      <c r="G6650">
        <v>55555555</v>
      </c>
      <c r="H6650">
        <v>0</v>
      </c>
      <c r="I6650">
        <v>0</v>
      </c>
      <c r="J6650">
        <v>0</v>
      </c>
      <c r="K6650">
        <v>0</v>
      </c>
      <c r="L6650">
        <v>0</v>
      </c>
      <c r="M6650">
        <v>0</v>
      </c>
    </row>
    <row r="6651" spans="2:13" x14ac:dyDescent="0.2">
      <c r="B6651">
        <v>0</v>
      </c>
      <c r="C6651">
        <v>0</v>
      </c>
      <c r="D6651">
        <v>0</v>
      </c>
      <c r="E6651">
        <v>0</v>
      </c>
      <c r="F6651">
        <v>0</v>
      </c>
      <c r="G6651">
        <v>55555555</v>
      </c>
      <c r="H6651">
        <v>0</v>
      </c>
      <c r="I6651">
        <v>0</v>
      </c>
      <c r="J6651">
        <v>0</v>
      </c>
      <c r="K6651">
        <v>0</v>
      </c>
      <c r="L6651">
        <v>0</v>
      </c>
      <c r="M6651">
        <v>0</v>
      </c>
    </row>
    <row r="6652" spans="2:13" x14ac:dyDescent="0.2">
      <c r="B6652">
        <v>0</v>
      </c>
      <c r="C6652">
        <v>0</v>
      </c>
      <c r="D6652">
        <v>0</v>
      </c>
      <c r="E6652">
        <v>0</v>
      </c>
      <c r="F6652">
        <v>0</v>
      </c>
      <c r="G6652">
        <v>55555555</v>
      </c>
      <c r="H6652">
        <v>0</v>
      </c>
      <c r="I6652">
        <v>0</v>
      </c>
      <c r="J6652">
        <v>0</v>
      </c>
      <c r="K6652">
        <v>0</v>
      </c>
      <c r="L6652">
        <v>0</v>
      </c>
      <c r="M6652">
        <v>0</v>
      </c>
    </row>
    <row r="6653" spans="2:13" x14ac:dyDescent="0.2">
      <c r="B6653">
        <v>0</v>
      </c>
      <c r="C6653">
        <v>0</v>
      </c>
      <c r="D6653">
        <v>0</v>
      </c>
      <c r="E6653">
        <v>0</v>
      </c>
      <c r="F6653">
        <v>0</v>
      </c>
      <c r="G6653">
        <v>55555555</v>
      </c>
      <c r="H6653">
        <v>0</v>
      </c>
      <c r="I6653">
        <v>0</v>
      </c>
      <c r="J6653">
        <v>0</v>
      </c>
      <c r="K6653">
        <v>0</v>
      </c>
      <c r="L6653">
        <v>0</v>
      </c>
      <c r="M6653">
        <v>0</v>
      </c>
    </row>
    <row r="6654" spans="2:13" x14ac:dyDescent="0.2">
      <c r="B6654">
        <v>0</v>
      </c>
      <c r="C6654">
        <v>0</v>
      </c>
      <c r="D6654">
        <v>0</v>
      </c>
      <c r="E6654">
        <v>0</v>
      </c>
      <c r="F6654">
        <v>0</v>
      </c>
      <c r="G6654">
        <v>55555555</v>
      </c>
      <c r="H6654">
        <v>0</v>
      </c>
      <c r="I6654">
        <v>0</v>
      </c>
      <c r="J6654">
        <v>0</v>
      </c>
      <c r="K6654">
        <v>0</v>
      </c>
      <c r="L6654">
        <v>0</v>
      </c>
      <c r="M6654">
        <v>0</v>
      </c>
    </row>
    <row r="6655" spans="2:13" x14ac:dyDescent="0.2">
      <c r="B6655">
        <v>0</v>
      </c>
      <c r="C6655">
        <v>0</v>
      </c>
      <c r="D6655">
        <v>0</v>
      </c>
      <c r="E6655">
        <v>0</v>
      </c>
      <c r="F6655">
        <v>0</v>
      </c>
      <c r="G6655">
        <v>55555555</v>
      </c>
      <c r="H6655">
        <v>0</v>
      </c>
      <c r="I6655">
        <v>0</v>
      </c>
      <c r="J6655">
        <v>0</v>
      </c>
      <c r="K6655">
        <v>0</v>
      </c>
      <c r="L6655">
        <v>0</v>
      </c>
      <c r="M6655">
        <v>0</v>
      </c>
    </row>
    <row r="6656" spans="2:13" x14ac:dyDescent="0.2">
      <c r="B6656">
        <v>0</v>
      </c>
      <c r="C6656">
        <v>0</v>
      </c>
      <c r="D6656">
        <v>0</v>
      </c>
      <c r="E6656">
        <v>0</v>
      </c>
      <c r="F6656">
        <v>0</v>
      </c>
      <c r="G6656">
        <v>55555555</v>
      </c>
      <c r="H6656">
        <v>0</v>
      </c>
      <c r="I6656">
        <v>0</v>
      </c>
      <c r="J6656">
        <v>0</v>
      </c>
      <c r="K6656">
        <v>0</v>
      </c>
      <c r="L6656">
        <v>0</v>
      </c>
      <c r="M6656">
        <v>0</v>
      </c>
    </row>
    <row r="6657" spans="2:13" x14ac:dyDescent="0.2">
      <c r="B6657">
        <v>0</v>
      </c>
      <c r="C6657">
        <v>0</v>
      </c>
      <c r="D6657">
        <v>0</v>
      </c>
      <c r="E6657">
        <v>0</v>
      </c>
      <c r="F6657">
        <v>0</v>
      </c>
      <c r="G6657">
        <v>55555555</v>
      </c>
      <c r="H6657">
        <v>0</v>
      </c>
      <c r="I6657">
        <v>0</v>
      </c>
      <c r="J6657">
        <v>0</v>
      </c>
      <c r="K6657">
        <v>0</v>
      </c>
      <c r="L6657">
        <v>0</v>
      </c>
      <c r="M6657">
        <v>0</v>
      </c>
    </row>
    <row r="6658" spans="2:13" x14ac:dyDescent="0.2">
      <c r="B6658">
        <v>0</v>
      </c>
      <c r="C6658">
        <v>0</v>
      </c>
      <c r="D6658">
        <v>0</v>
      </c>
      <c r="E6658">
        <v>0</v>
      </c>
      <c r="F6658">
        <v>0</v>
      </c>
      <c r="G6658">
        <v>55555555</v>
      </c>
      <c r="H6658">
        <v>0</v>
      </c>
      <c r="I6658">
        <v>0</v>
      </c>
      <c r="J6658">
        <v>0</v>
      </c>
      <c r="K6658">
        <v>0</v>
      </c>
      <c r="L6658">
        <v>0</v>
      </c>
      <c r="M6658">
        <v>0</v>
      </c>
    </row>
    <row r="6659" spans="2:13" x14ac:dyDescent="0.2">
      <c r="B6659">
        <v>0</v>
      </c>
      <c r="C6659">
        <v>0</v>
      </c>
      <c r="D6659">
        <v>0</v>
      </c>
      <c r="E6659">
        <v>0</v>
      </c>
      <c r="F6659">
        <v>0</v>
      </c>
      <c r="G6659">
        <v>55555555</v>
      </c>
      <c r="H6659">
        <v>0</v>
      </c>
      <c r="I6659">
        <v>0</v>
      </c>
      <c r="J6659">
        <v>0</v>
      </c>
      <c r="K6659">
        <v>0</v>
      </c>
      <c r="L6659">
        <v>0</v>
      </c>
      <c r="M6659">
        <v>0</v>
      </c>
    </row>
    <row r="6660" spans="2:13" x14ac:dyDescent="0.2">
      <c r="B6660">
        <v>0</v>
      </c>
      <c r="C6660">
        <v>0</v>
      </c>
      <c r="D6660">
        <v>0</v>
      </c>
      <c r="E6660">
        <v>0</v>
      </c>
      <c r="F6660">
        <v>0</v>
      </c>
      <c r="G6660">
        <v>55555555</v>
      </c>
      <c r="H6660">
        <v>0</v>
      </c>
      <c r="I6660">
        <v>0</v>
      </c>
      <c r="J6660">
        <v>0</v>
      </c>
      <c r="K6660">
        <v>0</v>
      </c>
      <c r="L6660">
        <v>0</v>
      </c>
      <c r="M6660">
        <v>0</v>
      </c>
    </row>
    <row r="6661" spans="2:13" x14ac:dyDescent="0.2">
      <c r="B6661">
        <v>0</v>
      </c>
      <c r="C6661">
        <v>0</v>
      </c>
      <c r="D6661">
        <v>0</v>
      </c>
      <c r="E6661">
        <v>0</v>
      </c>
      <c r="F6661">
        <v>0</v>
      </c>
      <c r="G6661">
        <v>55555555</v>
      </c>
      <c r="H6661">
        <v>0</v>
      </c>
      <c r="I6661">
        <v>0</v>
      </c>
      <c r="J6661">
        <v>0</v>
      </c>
      <c r="K6661">
        <v>0</v>
      </c>
      <c r="L6661">
        <v>0</v>
      </c>
      <c r="M6661">
        <v>0</v>
      </c>
    </row>
    <row r="6662" spans="2:13" x14ac:dyDescent="0.2">
      <c r="B6662">
        <v>0</v>
      </c>
      <c r="C6662">
        <v>0</v>
      </c>
      <c r="D6662">
        <v>0</v>
      </c>
      <c r="E6662">
        <v>0</v>
      </c>
      <c r="F6662">
        <v>0</v>
      </c>
      <c r="G6662">
        <v>55555555</v>
      </c>
      <c r="H6662">
        <v>0</v>
      </c>
      <c r="I6662">
        <v>0</v>
      </c>
      <c r="J6662">
        <v>0</v>
      </c>
      <c r="K6662">
        <v>0</v>
      </c>
      <c r="L6662">
        <v>0</v>
      </c>
      <c r="M6662">
        <v>0</v>
      </c>
    </row>
    <row r="6663" spans="2:13" x14ac:dyDescent="0.2">
      <c r="B6663">
        <v>0</v>
      </c>
      <c r="C6663">
        <v>0</v>
      </c>
      <c r="D6663">
        <v>0</v>
      </c>
      <c r="E6663">
        <v>0</v>
      </c>
      <c r="F6663">
        <v>0</v>
      </c>
      <c r="G6663">
        <v>55555555</v>
      </c>
      <c r="H6663">
        <v>0</v>
      </c>
      <c r="I6663">
        <v>0</v>
      </c>
      <c r="J6663">
        <v>0</v>
      </c>
      <c r="K6663">
        <v>0</v>
      </c>
      <c r="L6663">
        <v>0</v>
      </c>
      <c r="M6663">
        <v>0</v>
      </c>
    </row>
    <row r="6664" spans="2:13" x14ac:dyDescent="0.2">
      <c r="B6664">
        <v>0</v>
      </c>
      <c r="C6664">
        <v>0</v>
      </c>
      <c r="D6664">
        <v>0</v>
      </c>
      <c r="E6664">
        <v>0</v>
      </c>
      <c r="F6664">
        <v>0</v>
      </c>
      <c r="G6664">
        <v>55555555</v>
      </c>
      <c r="H6664">
        <v>0</v>
      </c>
      <c r="I6664">
        <v>0</v>
      </c>
      <c r="J6664">
        <v>0</v>
      </c>
      <c r="K6664">
        <v>0</v>
      </c>
      <c r="L6664">
        <v>0</v>
      </c>
      <c r="M6664">
        <v>0</v>
      </c>
    </row>
    <row r="6665" spans="2:13" x14ac:dyDescent="0.2">
      <c r="B6665">
        <v>0</v>
      </c>
      <c r="C6665">
        <v>0</v>
      </c>
      <c r="D6665">
        <v>0</v>
      </c>
      <c r="E6665">
        <v>0</v>
      </c>
      <c r="F6665">
        <v>0</v>
      </c>
      <c r="G6665">
        <v>55555555</v>
      </c>
      <c r="H6665">
        <v>0</v>
      </c>
      <c r="I6665">
        <v>0</v>
      </c>
      <c r="J6665">
        <v>0</v>
      </c>
      <c r="K6665">
        <v>0</v>
      </c>
      <c r="L6665">
        <v>0</v>
      </c>
      <c r="M6665">
        <v>0</v>
      </c>
    </row>
    <row r="6666" spans="2:13" x14ac:dyDescent="0.2">
      <c r="B6666">
        <v>0</v>
      </c>
      <c r="C6666">
        <v>0</v>
      </c>
      <c r="D6666">
        <v>0</v>
      </c>
      <c r="E6666">
        <v>0</v>
      </c>
      <c r="F6666">
        <v>0</v>
      </c>
      <c r="G6666">
        <v>55555555</v>
      </c>
      <c r="H6666">
        <v>0</v>
      </c>
      <c r="I6666">
        <v>0</v>
      </c>
      <c r="J6666">
        <v>0</v>
      </c>
      <c r="K6666">
        <v>0</v>
      </c>
      <c r="L6666">
        <v>0</v>
      </c>
      <c r="M6666">
        <v>0</v>
      </c>
    </row>
    <row r="6667" spans="2:13" x14ac:dyDescent="0.2">
      <c r="B6667">
        <v>0</v>
      </c>
      <c r="C6667">
        <v>0</v>
      </c>
      <c r="D6667">
        <v>0</v>
      </c>
      <c r="E6667">
        <v>0</v>
      </c>
      <c r="F6667">
        <v>0</v>
      </c>
      <c r="G6667">
        <v>55555555</v>
      </c>
      <c r="H6667">
        <v>0</v>
      </c>
      <c r="I6667">
        <v>0</v>
      </c>
      <c r="J6667">
        <v>0</v>
      </c>
      <c r="K6667">
        <v>0</v>
      </c>
      <c r="L6667">
        <v>0</v>
      </c>
      <c r="M6667">
        <v>0</v>
      </c>
    </row>
    <row r="6668" spans="2:13" x14ac:dyDescent="0.2">
      <c r="B6668">
        <v>0</v>
      </c>
      <c r="C6668">
        <v>0</v>
      </c>
      <c r="D6668">
        <v>0</v>
      </c>
      <c r="E6668">
        <v>0</v>
      </c>
      <c r="F6668">
        <v>0</v>
      </c>
      <c r="G6668">
        <v>55555555</v>
      </c>
      <c r="H6668">
        <v>0</v>
      </c>
      <c r="I6668">
        <v>0</v>
      </c>
      <c r="J6668">
        <v>0</v>
      </c>
      <c r="K6668">
        <v>0</v>
      </c>
      <c r="L6668">
        <v>0</v>
      </c>
      <c r="M6668">
        <v>0</v>
      </c>
    </row>
    <row r="6669" spans="2:13" x14ac:dyDescent="0.2">
      <c r="B6669">
        <v>0</v>
      </c>
      <c r="C6669">
        <v>0</v>
      </c>
      <c r="D6669">
        <v>0</v>
      </c>
      <c r="E6669">
        <v>0</v>
      </c>
      <c r="F6669">
        <v>0</v>
      </c>
      <c r="G6669">
        <v>55555555</v>
      </c>
      <c r="H6669">
        <v>0</v>
      </c>
      <c r="I6669">
        <v>0</v>
      </c>
      <c r="J6669">
        <v>0</v>
      </c>
      <c r="K6669">
        <v>0</v>
      </c>
      <c r="L6669">
        <v>0</v>
      </c>
      <c r="M6669">
        <v>0</v>
      </c>
    </row>
    <row r="6670" spans="2:13" x14ac:dyDescent="0.2">
      <c r="B6670">
        <v>0</v>
      </c>
      <c r="C6670">
        <v>0</v>
      </c>
      <c r="D6670">
        <v>0</v>
      </c>
      <c r="E6670">
        <v>0</v>
      </c>
      <c r="F6670">
        <v>0</v>
      </c>
      <c r="G6670">
        <v>55555555</v>
      </c>
      <c r="H6670">
        <v>0</v>
      </c>
      <c r="I6670">
        <v>0</v>
      </c>
      <c r="J6670">
        <v>0</v>
      </c>
      <c r="K6670">
        <v>0</v>
      </c>
      <c r="L6670">
        <v>0</v>
      </c>
      <c r="M6670">
        <v>0</v>
      </c>
    </row>
    <row r="6671" spans="2:13" x14ac:dyDescent="0.2">
      <c r="B6671">
        <v>0</v>
      </c>
      <c r="C6671">
        <v>0</v>
      </c>
      <c r="D6671">
        <v>0</v>
      </c>
      <c r="E6671">
        <v>0</v>
      </c>
      <c r="F6671">
        <v>0</v>
      </c>
      <c r="G6671">
        <v>55555555</v>
      </c>
      <c r="H6671">
        <v>0</v>
      </c>
      <c r="I6671">
        <v>0</v>
      </c>
      <c r="J6671">
        <v>0</v>
      </c>
      <c r="K6671">
        <v>0</v>
      </c>
      <c r="L6671">
        <v>0</v>
      </c>
      <c r="M6671">
        <v>0</v>
      </c>
    </row>
    <row r="6672" spans="2:13" x14ac:dyDescent="0.2">
      <c r="B6672">
        <v>0</v>
      </c>
      <c r="C6672">
        <v>0</v>
      </c>
      <c r="D6672">
        <v>0</v>
      </c>
      <c r="E6672">
        <v>0</v>
      </c>
      <c r="F6672">
        <v>0</v>
      </c>
      <c r="G6672">
        <v>55555555</v>
      </c>
      <c r="H6672">
        <v>0</v>
      </c>
      <c r="I6672">
        <v>0</v>
      </c>
      <c r="J6672">
        <v>0</v>
      </c>
      <c r="K6672">
        <v>0</v>
      </c>
      <c r="L6672">
        <v>0</v>
      </c>
      <c r="M6672">
        <v>0</v>
      </c>
    </row>
    <row r="6673" spans="2:13" x14ac:dyDescent="0.2">
      <c r="B6673">
        <v>0</v>
      </c>
      <c r="C6673">
        <v>0</v>
      </c>
      <c r="D6673">
        <v>0</v>
      </c>
      <c r="E6673">
        <v>0</v>
      </c>
      <c r="F6673">
        <v>0</v>
      </c>
      <c r="G6673">
        <v>55555555</v>
      </c>
      <c r="H6673">
        <v>0</v>
      </c>
      <c r="I6673">
        <v>0</v>
      </c>
      <c r="J6673">
        <v>0</v>
      </c>
      <c r="K6673">
        <v>0</v>
      </c>
      <c r="L6673">
        <v>0</v>
      </c>
      <c r="M6673">
        <v>0</v>
      </c>
    </row>
    <row r="6674" spans="2:13" x14ac:dyDescent="0.2">
      <c r="B6674">
        <v>0</v>
      </c>
      <c r="C6674">
        <v>0</v>
      </c>
      <c r="D6674">
        <v>0</v>
      </c>
      <c r="E6674">
        <v>0</v>
      </c>
      <c r="F6674">
        <v>0</v>
      </c>
      <c r="G6674">
        <v>55555555</v>
      </c>
      <c r="H6674">
        <v>0</v>
      </c>
      <c r="I6674">
        <v>0</v>
      </c>
      <c r="J6674">
        <v>0</v>
      </c>
      <c r="K6674">
        <v>0</v>
      </c>
      <c r="L6674">
        <v>0</v>
      </c>
      <c r="M6674">
        <v>0</v>
      </c>
    </row>
    <row r="6675" spans="2:13" x14ac:dyDescent="0.2">
      <c r="B6675">
        <v>0</v>
      </c>
      <c r="C6675">
        <v>0</v>
      </c>
      <c r="D6675">
        <v>0</v>
      </c>
      <c r="E6675">
        <v>0</v>
      </c>
      <c r="F6675">
        <v>0</v>
      </c>
      <c r="G6675">
        <v>55555555</v>
      </c>
      <c r="H6675">
        <v>0</v>
      </c>
      <c r="I6675">
        <v>0</v>
      </c>
      <c r="J6675">
        <v>0</v>
      </c>
      <c r="K6675">
        <v>0</v>
      </c>
      <c r="L6675">
        <v>0</v>
      </c>
      <c r="M6675">
        <v>0</v>
      </c>
    </row>
    <row r="6676" spans="2:13" x14ac:dyDescent="0.2">
      <c r="B6676">
        <v>0</v>
      </c>
      <c r="C6676">
        <v>0</v>
      </c>
      <c r="D6676">
        <v>0</v>
      </c>
      <c r="E6676">
        <v>0</v>
      </c>
      <c r="F6676">
        <v>0</v>
      </c>
      <c r="G6676">
        <v>55555555</v>
      </c>
      <c r="H6676">
        <v>0</v>
      </c>
      <c r="I6676">
        <v>0</v>
      </c>
      <c r="J6676">
        <v>0</v>
      </c>
      <c r="K6676">
        <v>0</v>
      </c>
      <c r="L6676">
        <v>0</v>
      </c>
      <c r="M6676">
        <v>0</v>
      </c>
    </row>
    <row r="6677" spans="2:13" x14ac:dyDescent="0.2">
      <c r="B6677">
        <v>0</v>
      </c>
      <c r="C6677">
        <v>0</v>
      </c>
      <c r="D6677">
        <v>0</v>
      </c>
      <c r="E6677">
        <v>0</v>
      </c>
      <c r="F6677">
        <v>0</v>
      </c>
      <c r="G6677">
        <v>55555555</v>
      </c>
      <c r="H6677">
        <v>0</v>
      </c>
      <c r="I6677">
        <v>0</v>
      </c>
      <c r="J6677">
        <v>0</v>
      </c>
      <c r="K6677">
        <v>0</v>
      </c>
      <c r="L6677">
        <v>0</v>
      </c>
      <c r="M6677">
        <v>0</v>
      </c>
    </row>
    <row r="6678" spans="2:13" x14ac:dyDescent="0.2">
      <c r="B6678">
        <v>0</v>
      </c>
      <c r="C6678">
        <v>0</v>
      </c>
      <c r="D6678">
        <v>0</v>
      </c>
      <c r="E6678">
        <v>0</v>
      </c>
      <c r="F6678">
        <v>0</v>
      </c>
      <c r="G6678">
        <v>55555555</v>
      </c>
      <c r="H6678">
        <v>0</v>
      </c>
      <c r="I6678">
        <v>0</v>
      </c>
      <c r="J6678">
        <v>0</v>
      </c>
      <c r="K6678">
        <v>0</v>
      </c>
      <c r="L6678">
        <v>0</v>
      </c>
      <c r="M6678">
        <v>0</v>
      </c>
    </row>
    <row r="6679" spans="2:13" x14ac:dyDescent="0.2">
      <c r="B6679">
        <v>0</v>
      </c>
      <c r="C6679">
        <v>0</v>
      </c>
      <c r="D6679">
        <v>0</v>
      </c>
      <c r="E6679">
        <v>0</v>
      </c>
      <c r="F6679">
        <v>0</v>
      </c>
      <c r="G6679">
        <v>55555555</v>
      </c>
      <c r="H6679">
        <v>0</v>
      </c>
      <c r="I6679">
        <v>0</v>
      </c>
      <c r="J6679">
        <v>0</v>
      </c>
      <c r="K6679">
        <v>0</v>
      </c>
      <c r="L6679">
        <v>0</v>
      </c>
      <c r="M6679">
        <v>0</v>
      </c>
    </row>
    <row r="6680" spans="2:13" x14ac:dyDescent="0.2">
      <c r="B6680">
        <v>0</v>
      </c>
      <c r="C6680">
        <v>0</v>
      </c>
      <c r="D6680">
        <v>0</v>
      </c>
      <c r="E6680">
        <v>0</v>
      </c>
      <c r="F6680">
        <v>0</v>
      </c>
      <c r="G6680">
        <v>55555555</v>
      </c>
      <c r="H6680">
        <v>0</v>
      </c>
      <c r="I6680">
        <v>0</v>
      </c>
      <c r="J6680">
        <v>0</v>
      </c>
      <c r="K6680">
        <v>0</v>
      </c>
      <c r="L6680">
        <v>0</v>
      </c>
      <c r="M6680">
        <v>0</v>
      </c>
    </row>
    <row r="6681" spans="2:13" x14ac:dyDescent="0.2">
      <c r="B6681">
        <v>0</v>
      </c>
      <c r="C6681">
        <v>0</v>
      </c>
      <c r="D6681">
        <v>0</v>
      </c>
      <c r="E6681">
        <v>0</v>
      </c>
      <c r="F6681">
        <v>0</v>
      </c>
      <c r="G6681">
        <v>55555555</v>
      </c>
      <c r="H6681">
        <v>0</v>
      </c>
      <c r="I6681">
        <v>0</v>
      </c>
      <c r="J6681">
        <v>0</v>
      </c>
      <c r="K6681">
        <v>0</v>
      </c>
      <c r="L6681">
        <v>0</v>
      </c>
      <c r="M6681">
        <v>0</v>
      </c>
    </row>
    <row r="6682" spans="2:13" x14ac:dyDescent="0.2">
      <c r="B6682">
        <v>0</v>
      </c>
      <c r="C6682">
        <v>0</v>
      </c>
      <c r="D6682">
        <v>0</v>
      </c>
      <c r="E6682">
        <v>0</v>
      </c>
      <c r="F6682">
        <v>0</v>
      </c>
      <c r="G6682">
        <v>55555555</v>
      </c>
      <c r="H6682">
        <v>0</v>
      </c>
      <c r="I6682">
        <v>0</v>
      </c>
      <c r="J6682">
        <v>0</v>
      </c>
      <c r="K6682">
        <v>0</v>
      </c>
      <c r="L6682">
        <v>0</v>
      </c>
      <c r="M6682">
        <v>0</v>
      </c>
    </row>
    <row r="6683" spans="2:13" x14ac:dyDescent="0.2">
      <c r="B6683">
        <v>0</v>
      </c>
      <c r="C6683">
        <v>0</v>
      </c>
      <c r="D6683">
        <v>0</v>
      </c>
      <c r="E6683">
        <v>0</v>
      </c>
      <c r="F6683">
        <v>0</v>
      </c>
      <c r="G6683">
        <v>55555555</v>
      </c>
      <c r="H6683">
        <v>0</v>
      </c>
      <c r="I6683">
        <v>0</v>
      </c>
      <c r="J6683">
        <v>0</v>
      </c>
      <c r="K6683">
        <v>0</v>
      </c>
      <c r="L6683">
        <v>0</v>
      </c>
      <c r="M6683">
        <v>0</v>
      </c>
    </row>
    <row r="6684" spans="2:13" x14ac:dyDescent="0.2">
      <c r="B6684">
        <v>0</v>
      </c>
      <c r="C6684">
        <v>0</v>
      </c>
      <c r="D6684">
        <v>0</v>
      </c>
      <c r="E6684">
        <v>0</v>
      </c>
      <c r="F6684">
        <v>0</v>
      </c>
      <c r="G6684">
        <v>55555555</v>
      </c>
      <c r="H6684">
        <v>0</v>
      </c>
      <c r="I6684">
        <v>0</v>
      </c>
      <c r="J6684">
        <v>0</v>
      </c>
      <c r="K6684">
        <v>0</v>
      </c>
      <c r="L6684">
        <v>0</v>
      </c>
      <c r="M6684">
        <v>0</v>
      </c>
    </row>
    <row r="6685" spans="2:13" x14ac:dyDescent="0.2">
      <c r="B6685">
        <v>0</v>
      </c>
      <c r="C6685">
        <v>0</v>
      </c>
      <c r="D6685">
        <v>0</v>
      </c>
      <c r="E6685">
        <v>0</v>
      </c>
      <c r="F6685">
        <v>0</v>
      </c>
      <c r="G6685">
        <v>55555555</v>
      </c>
      <c r="H6685">
        <v>0</v>
      </c>
      <c r="I6685">
        <v>0</v>
      </c>
      <c r="J6685">
        <v>0</v>
      </c>
      <c r="K6685">
        <v>0</v>
      </c>
      <c r="L6685">
        <v>0</v>
      </c>
      <c r="M6685">
        <v>0</v>
      </c>
    </row>
    <row r="6686" spans="2:13" x14ac:dyDescent="0.2">
      <c r="B6686">
        <v>0</v>
      </c>
      <c r="C6686">
        <v>0</v>
      </c>
      <c r="D6686">
        <v>0</v>
      </c>
      <c r="E6686">
        <v>0</v>
      </c>
      <c r="F6686">
        <v>0</v>
      </c>
      <c r="G6686">
        <v>55555555</v>
      </c>
      <c r="H6686">
        <v>0</v>
      </c>
      <c r="I6686">
        <v>0</v>
      </c>
      <c r="J6686">
        <v>0</v>
      </c>
      <c r="K6686">
        <v>0</v>
      </c>
      <c r="L6686">
        <v>0</v>
      </c>
      <c r="M6686">
        <v>0</v>
      </c>
    </row>
    <row r="6687" spans="2:13" x14ac:dyDescent="0.2">
      <c r="B6687">
        <v>0</v>
      </c>
      <c r="C6687">
        <v>0</v>
      </c>
      <c r="D6687">
        <v>0</v>
      </c>
      <c r="E6687">
        <v>0</v>
      </c>
      <c r="F6687">
        <v>0</v>
      </c>
      <c r="G6687">
        <v>55555555</v>
      </c>
      <c r="H6687">
        <v>0</v>
      </c>
      <c r="I6687">
        <v>0</v>
      </c>
      <c r="J6687">
        <v>0</v>
      </c>
      <c r="K6687">
        <v>0</v>
      </c>
      <c r="L6687">
        <v>0</v>
      </c>
      <c r="M6687">
        <v>0</v>
      </c>
    </row>
    <row r="6688" spans="2:13" x14ac:dyDescent="0.2">
      <c r="B6688">
        <v>0</v>
      </c>
      <c r="C6688">
        <v>0</v>
      </c>
      <c r="D6688">
        <v>0</v>
      </c>
      <c r="E6688">
        <v>0</v>
      </c>
      <c r="F6688">
        <v>0</v>
      </c>
      <c r="G6688">
        <v>55555555</v>
      </c>
      <c r="H6688">
        <v>0</v>
      </c>
      <c r="I6688">
        <v>0</v>
      </c>
      <c r="J6688">
        <v>0</v>
      </c>
      <c r="K6688">
        <v>0</v>
      </c>
      <c r="L6688">
        <v>0</v>
      </c>
      <c r="M6688">
        <v>0</v>
      </c>
    </row>
    <row r="6689" spans="2:13" x14ac:dyDescent="0.2">
      <c r="B6689">
        <v>0</v>
      </c>
      <c r="C6689">
        <v>0</v>
      </c>
      <c r="D6689">
        <v>0</v>
      </c>
      <c r="E6689">
        <v>0</v>
      </c>
      <c r="F6689">
        <v>0</v>
      </c>
      <c r="G6689">
        <v>55555555</v>
      </c>
      <c r="H6689">
        <v>0</v>
      </c>
      <c r="I6689">
        <v>0</v>
      </c>
      <c r="J6689">
        <v>0</v>
      </c>
      <c r="K6689">
        <v>0</v>
      </c>
      <c r="L6689">
        <v>0</v>
      </c>
      <c r="M6689">
        <v>0</v>
      </c>
    </row>
    <row r="6690" spans="2:13" x14ac:dyDescent="0.2">
      <c r="B6690">
        <v>0</v>
      </c>
      <c r="C6690">
        <v>0</v>
      </c>
      <c r="D6690">
        <v>0</v>
      </c>
      <c r="E6690">
        <v>0</v>
      </c>
      <c r="F6690">
        <v>0</v>
      </c>
      <c r="G6690">
        <v>55555555</v>
      </c>
      <c r="H6690">
        <v>0</v>
      </c>
      <c r="I6690">
        <v>0</v>
      </c>
      <c r="J6690">
        <v>0</v>
      </c>
      <c r="K6690">
        <v>0</v>
      </c>
      <c r="L6690">
        <v>0</v>
      </c>
      <c r="M6690">
        <v>0</v>
      </c>
    </row>
    <row r="6691" spans="2:13" x14ac:dyDescent="0.2">
      <c r="B6691">
        <v>0</v>
      </c>
      <c r="C6691">
        <v>0</v>
      </c>
      <c r="D6691">
        <v>0</v>
      </c>
      <c r="E6691">
        <v>0</v>
      </c>
      <c r="F6691">
        <v>0</v>
      </c>
      <c r="G6691">
        <v>55555555</v>
      </c>
      <c r="H6691">
        <v>0</v>
      </c>
      <c r="I6691">
        <v>0</v>
      </c>
      <c r="J6691">
        <v>0</v>
      </c>
      <c r="K6691">
        <v>0</v>
      </c>
      <c r="L6691">
        <v>0</v>
      </c>
      <c r="M6691">
        <v>0</v>
      </c>
    </row>
    <row r="6692" spans="2:13" x14ac:dyDescent="0.2">
      <c r="B6692">
        <v>0</v>
      </c>
      <c r="C6692">
        <v>0</v>
      </c>
      <c r="D6692">
        <v>0</v>
      </c>
      <c r="E6692">
        <v>0</v>
      </c>
      <c r="F6692">
        <v>0</v>
      </c>
      <c r="G6692">
        <v>55555555</v>
      </c>
      <c r="H6692">
        <v>0</v>
      </c>
      <c r="I6692">
        <v>0</v>
      </c>
      <c r="J6692">
        <v>0</v>
      </c>
      <c r="K6692">
        <v>0</v>
      </c>
      <c r="L6692">
        <v>0</v>
      </c>
      <c r="M6692">
        <v>0</v>
      </c>
    </row>
    <row r="6693" spans="2:13" x14ac:dyDescent="0.2">
      <c r="B6693">
        <v>0</v>
      </c>
      <c r="C6693">
        <v>0</v>
      </c>
      <c r="D6693">
        <v>0</v>
      </c>
      <c r="E6693">
        <v>0</v>
      </c>
      <c r="F6693">
        <v>0</v>
      </c>
      <c r="G6693">
        <v>55555555</v>
      </c>
      <c r="H6693">
        <v>0</v>
      </c>
      <c r="I6693">
        <v>0</v>
      </c>
      <c r="J6693">
        <v>0</v>
      </c>
      <c r="K6693">
        <v>0</v>
      </c>
      <c r="L6693">
        <v>0</v>
      </c>
      <c r="M6693">
        <v>0</v>
      </c>
    </row>
    <row r="6694" spans="2:13" x14ac:dyDescent="0.2">
      <c r="B6694">
        <v>0</v>
      </c>
      <c r="C6694">
        <v>0</v>
      </c>
      <c r="D6694">
        <v>0</v>
      </c>
      <c r="E6694">
        <v>0</v>
      </c>
      <c r="F6694">
        <v>0</v>
      </c>
      <c r="G6694">
        <v>55555555</v>
      </c>
      <c r="H6694">
        <v>0</v>
      </c>
      <c r="I6694">
        <v>0</v>
      </c>
      <c r="J6694">
        <v>0</v>
      </c>
      <c r="K6694">
        <v>0</v>
      </c>
      <c r="L6694">
        <v>0</v>
      </c>
      <c r="M6694">
        <v>0</v>
      </c>
    </row>
    <row r="6695" spans="2:13" x14ac:dyDescent="0.2">
      <c r="B6695">
        <v>0</v>
      </c>
      <c r="C6695">
        <v>0</v>
      </c>
      <c r="D6695">
        <v>0</v>
      </c>
      <c r="E6695">
        <v>0</v>
      </c>
      <c r="F6695">
        <v>0</v>
      </c>
      <c r="G6695">
        <v>55555555</v>
      </c>
      <c r="H6695">
        <v>0</v>
      </c>
      <c r="I6695">
        <v>0</v>
      </c>
      <c r="J6695">
        <v>0</v>
      </c>
      <c r="K6695">
        <v>0</v>
      </c>
      <c r="L6695">
        <v>0</v>
      </c>
      <c r="M6695">
        <v>0</v>
      </c>
    </row>
    <row r="6696" spans="2:13" x14ac:dyDescent="0.2">
      <c r="B6696">
        <v>0</v>
      </c>
      <c r="C6696">
        <v>0</v>
      </c>
      <c r="D6696">
        <v>0</v>
      </c>
      <c r="E6696">
        <v>0</v>
      </c>
      <c r="F6696">
        <v>0</v>
      </c>
      <c r="G6696">
        <v>55555555</v>
      </c>
      <c r="H6696">
        <v>0</v>
      </c>
      <c r="I6696">
        <v>0</v>
      </c>
      <c r="J6696">
        <v>0</v>
      </c>
      <c r="K6696">
        <v>0</v>
      </c>
      <c r="L6696">
        <v>0</v>
      </c>
      <c r="M6696">
        <v>0</v>
      </c>
    </row>
    <row r="6697" spans="2:13" x14ac:dyDescent="0.2">
      <c r="B6697">
        <v>0</v>
      </c>
      <c r="C6697">
        <v>0</v>
      </c>
      <c r="D6697">
        <v>0</v>
      </c>
      <c r="E6697">
        <v>0</v>
      </c>
      <c r="F6697">
        <v>0</v>
      </c>
      <c r="G6697">
        <v>55555555</v>
      </c>
      <c r="H6697">
        <v>0</v>
      </c>
      <c r="I6697">
        <v>0</v>
      </c>
      <c r="J6697">
        <v>0</v>
      </c>
      <c r="K6697">
        <v>0</v>
      </c>
      <c r="L6697">
        <v>0</v>
      </c>
      <c r="M6697">
        <v>0</v>
      </c>
    </row>
    <row r="6698" spans="2:13" x14ac:dyDescent="0.2">
      <c r="B6698">
        <v>0</v>
      </c>
      <c r="C6698">
        <v>0</v>
      </c>
      <c r="D6698">
        <v>0</v>
      </c>
      <c r="E6698">
        <v>0</v>
      </c>
      <c r="F6698">
        <v>0</v>
      </c>
      <c r="G6698">
        <v>55555555</v>
      </c>
      <c r="H6698">
        <v>0</v>
      </c>
      <c r="I6698">
        <v>0</v>
      </c>
      <c r="J6698">
        <v>0</v>
      </c>
      <c r="K6698">
        <v>0</v>
      </c>
      <c r="L6698">
        <v>0</v>
      </c>
      <c r="M6698">
        <v>0</v>
      </c>
    </row>
    <row r="6699" spans="2:13" x14ac:dyDescent="0.2">
      <c r="B6699">
        <v>0</v>
      </c>
      <c r="C6699">
        <v>0</v>
      </c>
      <c r="D6699">
        <v>0</v>
      </c>
      <c r="E6699">
        <v>0</v>
      </c>
      <c r="F6699">
        <v>0</v>
      </c>
      <c r="G6699">
        <v>55555555</v>
      </c>
      <c r="H6699">
        <v>0</v>
      </c>
      <c r="I6699">
        <v>0</v>
      </c>
      <c r="J6699">
        <v>0</v>
      </c>
      <c r="K6699">
        <v>0</v>
      </c>
      <c r="L6699">
        <v>0</v>
      </c>
      <c r="M6699">
        <v>0</v>
      </c>
    </row>
    <row r="6700" spans="2:13" x14ac:dyDescent="0.2">
      <c r="B6700">
        <v>0</v>
      </c>
      <c r="C6700">
        <v>0</v>
      </c>
      <c r="D6700">
        <v>0</v>
      </c>
      <c r="E6700">
        <v>0</v>
      </c>
      <c r="F6700">
        <v>0</v>
      </c>
      <c r="G6700">
        <v>55555555</v>
      </c>
      <c r="H6700">
        <v>0</v>
      </c>
      <c r="I6700">
        <v>0</v>
      </c>
      <c r="J6700">
        <v>0</v>
      </c>
      <c r="K6700">
        <v>0</v>
      </c>
      <c r="L6700">
        <v>0</v>
      </c>
      <c r="M6700">
        <v>0</v>
      </c>
    </row>
    <row r="6701" spans="2:13" x14ac:dyDescent="0.2">
      <c r="B6701">
        <v>0</v>
      </c>
      <c r="C6701">
        <v>0</v>
      </c>
      <c r="D6701">
        <v>0</v>
      </c>
      <c r="E6701">
        <v>0</v>
      </c>
      <c r="F6701">
        <v>0</v>
      </c>
      <c r="G6701">
        <v>55555555</v>
      </c>
      <c r="H6701">
        <v>0</v>
      </c>
      <c r="I6701">
        <v>0</v>
      </c>
      <c r="J6701">
        <v>0</v>
      </c>
      <c r="K6701">
        <v>0</v>
      </c>
      <c r="L6701">
        <v>0</v>
      </c>
      <c r="M6701">
        <v>0</v>
      </c>
    </row>
    <row r="6702" spans="2:13" x14ac:dyDescent="0.2">
      <c r="B6702">
        <v>0</v>
      </c>
      <c r="C6702">
        <v>0</v>
      </c>
      <c r="D6702">
        <v>0</v>
      </c>
      <c r="E6702">
        <v>0</v>
      </c>
      <c r="F6702">
        <v>0</v>
      </c>
      <c r="G6702">
        <v>55555555</v>
      </c>
      <c r="H6702">
        <v>0</v>
      </c>
      <c r="I6702">
        <v>0</v>
      </c>
      <c r="J6702">
        <v>0</v>
      </c>
      <c r="K6702">
        <v>0</v>
      </c>
      <c r="L6702">
        <v>0</v>
      </c>
      <c r="M6702">
        <v>0</v>
      </c>
    </row>
    <row r="6703" spans="2:13" x14ac:dyDescent="0.2">
      <c r="B6703">
        <v>0</v>
      </c>
      <c r="C6703">
        <v>0</v>
      </c>
      <c r="D6703">
        <v>0</v>
      </c>
      <c r="E6703">
        <v>0</v>
      </c>
      <c r="F6703">
        <v>0</v>
      </c>
      <c r="G6703">
        <v>55555555</v>
      </c>
      <c r="H6703">
        <v>0</v>
      </c>
      <c r="I6703">
        <v>0</v>
      </c>
      <c r="J6703">
        <v>0</v>
      </c>
      <c r="K6703">
        <v>0</v>
      </c>
      <c r="L6703">
        <v>0</v>
      </c>
      <c r="M6703">
        <v>0</v>
      </c>
    </row>
    <row r="6704" spans="2:13" x14ac:dyDescent="0.2">
      <c r="B6704">
        <v>0</v>
      </c>
      <c r="C6704">
        <v>0</v>
      </c>
      <c r="D6704">
        <v>0</v>
      </c>
      <c r="E6704">
        <v>0</v>
      </c>
      <c r="F6704">
        <v>0</v>
      </c>
      <c r="G6704">
        <v>55555555</v>
      </c>
      <c r="H6704">
        <v>0</v>
      </c>
      <c r="I6704">
        <v>0</v>
      </c>
      <c r="J6704">
        <v>0</v>
      </c>
      <c r="K6704">
        <v>0</v>
      </c>
      <c r="L6704">
        <v>0</v>
      </c>
      <c r="M6704">
        <v>0</v>
      </c>
    </row>
    <row r="6705" spans="2:13" x14ac:dyDescent="0.2">
      <c r="B6705">
        <v>0</v>
      </c>
      <c r="C6705">
        <v>0</v>
      </c>
      <c r="D6705">
        <v>0</v>
      </c>
      <c r="E6705">
        <v>0</v>
      </c>
      <c r="F6705">
        <v>0</v>
      </c>
      <c r="G6705">
        <v>55555555</v>
      </c>
      <c r="H6705">
        <v>0</v>
      </c>
      <c r="I6705">
        <v>0</v>
      </c>
      <c r="J6705">
        <v>0</v>
      </c>
      <c r="K6705">
        <v>0</v>
      </c>
      <c r="L6705">
        <v>0</v>
      </c>
      <c r="M6705">
        <v>0</v>
      </c>
    </row>
    <row r="6706" spans="2:13" x14ac:dyDescent="0.2">
      <c r="B6706">
        <v>0</v>
      </c>
      <c r="C6706">
        <v>0</v>
      </c>
      <c r="D6706">
        <v>0</v>
      </c>
      <c r="E6706">
        <v>0</v>
      </c>
      <c r="F6706">
        <v>0</v>
      </c>
      <c r="G6706">
        <v>55555555</v>
      </c>
      <c r="H6706">
        <v>0</v>
      </c>
      <c r="I6706">
        <v>0</v>
      </c>
      <c r="J6706">
        <v>0</v>
      </c>
      <c r="K6706">
        <v>0</v>
      </c>
      <c r="L6706">
        <v>0</v>
      </c>
      <c r="M6706">
        <v>0</v>
      </c>
    </row>
    <row r="6707" spans="2:13" x14ac:dyDescent="0.2">
      <c r="B6707">
        <v>0</v>
      </c>
      <c r="C6707">
        <v>0</v>
      </c>
      <c r="D6707">
        <v>0</v>
      </c>
      <c r="E6707">
        <v>0</v>
      </c>
      <c r="F6707">
        <v>0</v>
      </c>
      <c r="G6707">
        <v>55555555</v>
      </c>
      <c r="H6707">
        <v>0</v>
      </c>
      <c r="I6707">
        <v>0</v>
      </c>
      <c r="J6707">
        <v>0</v>
      </c>
      <c r="K6707">
        <v>0</v>
      </c>
      <c r="L6707">
        <v>0</v>
      </c>
      <c r="M6707">
        <v>0</v>
      </c>
    </row>
    <row r="6708" spans="2:13" x14ac:dyDescent="0.2">
      <c r="B6708">
        <v>0</v>
      </c>
      <c r="C6708">
        <v>0</v>
      </c>
      <c r="D6708">
        <v>0</v>
      </c>
      <c r="E6708">
        <v>0</v>
      </c>
      <c r="F6708">
        <v>0</v>
      </c>
      <c r="G6708">
        <v>55555555</v>
      </c>
      <c r="H6708">
        <v>0</v>
      </c>
      <c r="I6708">
        <v>0</v>
      </c>
      <c r="J6708">
        <v>0</v>
      </c>
      <c r="K6708">
        <v>0</v>
      </c>
      <c r="L6708">
        <v>0</v>
      </c>
      <c r="M6708">
        <v>0</v>
      </c>
    </row>
    <row r="6709" spans="2:13" x14ac:dyDescent="0.2">
      <c r="B6709">
        <v>0</v>
      </c>
      <c r="C6709">
        <v>0</v>
      </c>
      <c r="D6709">
        <v>0</v>
      </c>
      <c r="E6709">
        <v>0</v>
      </c>
      <c r="F6709">
        <v>0</v>
      </c>
      <c r="G6709">
        <v>55555555</v>
      </c>
      <c r="H6709">
        <v>0</v>
      </c>
      <c r="I6709">
        <v>0</v>
      </c>
      <c r="J6709">
        <v>0</v>
      </c>
      <c r="K6709">
        <v>0</v>
      </c>
      <c r="L6709">
        <v>0</v>
      </c>
      <c r="M6709">
        <v>0</v>
      </c>
    </row>
    <row r="6710" spans="2:13" x14ac:dyDescent="0.2">
      <c r="B6710">
        <v>0</v>
      </c>
      <c r="C6710">
        <v>0</v>
      </c>
      <c r="D6710">
        <v>0</v>
      </c>
      <c r="E6710">
        <v>0</v>
      </c>
      <c r="F6710">
        <v>0</v>
      </c>
      <c r="G6710">
        <v>55555555</v>
      </c>
      <c r="H6710">
        <v>0</v>
      </c>
      <c r="I6710">
        <v>0</v>
      </c>
      <c r="J6710">
        <v>0</v>
      </c>
      <c r="K6710">
        <v>0</v>
      </c>
      <c r="L6710">
        <v>0</v>
      </c>
      <c r="M6710">
        <v>0</v>
      </c>
    </row>
    <row r="6711" spans="2:13" x14ac:dyDescent="0.2">
      <c r="B6711">
        <v>0</v>
      </c>
      <c r="C6711">
        <v>0</v>
      </c>
      <c r="D6711">
        <v>0</v>
      </c>
      <c r="E6711">
        <v>0</v>
      </c>
      <c r="F6711">
        <v>0</v>
      </c>
      <c r="G6711">
        <v>55555555</v>
      </c>
      <c r="H6711">
        <v>0</v>
      </c>
      <c r="I6711">
        <v>0</v>
      </c>
      <c r="J6711">
        <v>0</v>
      </c>
      <c r="K6711">
        <v>0</v>
      </c>
      <c r="L6711">
        <v>0</v>
      </c>
      <c r="M6711">
        <v>0</v>
      </c>
    </row>
    <row r="6712" spans="2:13" x14ac:dyDescent="0.2">
      <c r="B6712">
        <v>0</v>
      </c>
      <c r="C6712">
        <v>0</v>
      </c>
      <c r="D6712">
        <v>0</v>
      </c>
      <c r="E6712">
        <v>0</v>
      </c>
      <c r="F6712">
        <v>0</v>
      </c>
      <c r="G6712">
        <v>55555555</v>
      </c>
      <c r="H6712">
        <v>0</v>
      </c>
      <c r="I6712">
        <v>0</v>
      </c>
      <c r="J6712">
        <v>0</v>
      </c>
      <c r="K6712">
        <v>0</v>
      </c>
      <c r="L6712">
        <v>0</v>
      </c>
      <c r="M6712">
        <v>0</v>
      </c>
    </row>
    <row r="6713" spans="2:13" x14ac:dyDescent="0.2">
      <c r="B6713">
        <v>0</v>
      </c>
      <c r="C6713">
        <v>0</v>
      </c>
      <c r="D6713">
        <v>0</v>
      </c>
      <c r="E6713">
        <v>0</v>
      </c>
      <c r="F6713">
        <v>0</v>
      </c>
      <c r="G6713">
        <v>55555555</v>
      </c>
      <c r="H6713">
        <v>0</v>
      </c>
      <c r="I6713">
        <v>0</v>
      </c>
      <c r="J6713">
        <v>0</v>
      </c>
      <c r="K6713">
        <v>0</v>
      </c>
      <c r="L6713">
        <v>0</v>
      </c>
      <c r="M6713">
        <v>0</v>
      </c>
    </row>
    <row r="6714" spans="2:13" x14ac:dyDescent="0.2">
      <c r="B6714">
        <v>0</v>
      </c>
      <c r="C6714">
        <v>0</v>
      </c>
      <c r="D6714">
        <v>0</v>
      </c>
      <c r="E6714">
        <v>0</v>
      </c>
      <c r="F6714">
        <v>0</v>
      </c>
      <c r="G6714">
        <v>55555555</v>
      </c>
      <c r="H6714">
        <v>0</v>
      </c>
      <c r="I6714">
        <v>0</v>
      </c>
      <c r="J6714">
        <v>0</v>
      </c>
      <c r="K6714">
        <v>0</v>
      </c>
      <c r="L6714">
        <v>0</v>
      </c>
      <c r="M6714">
        <v>0</v>
      </c>
    </row>
    <row r="6715" spans="2:13" x14ac:dyDescent="0.2">
      <c r="B6715">
        <v>0</v>
      </c>
      <c r="C6715">
        <v>0</v>
      </c>
      <c r="D6715">
        <v>0</v>
      </c>
      <c r="E6715">
        <v>0</v>
      </c>
      <c r="F6715">
        <v>0</v>
      </c>
      <c r="G6715">
        <v>55555555</v>
      </c>
      <c r="H6715">
        <v>0</v>
      </c>
      <c r="I6715">
        <v>0</v>
      </c>
      <c r="J6715">
        <v>0</v>
      </c>
      <c r="K6715">
        <v>0</v>
      </c>
      <c r="L6715">
        <v>0</v>
      </c>
      <c r="M6715">
        <v>0</v>
      </c>
    </row>
    <row r="6716" spans="2:13" x14ac:dyDescent="0.2">
      <c r="B6716">
        <v>0</v>
      </c>
      <c r="C6716">
        <v>0</v>
      </c>
      <c r="D6716">
        <v>0</v>
      </c>
      <c r="E6716">
        <v>0</v>
      </c>
      <c r="F6716">
        <v>0</v>
      </c>
      <c r="G6716">
        <v>55555555</v>
      </c>
      <c r="H6716">
        <v>0</v>
      </c>
      <c r="I6716">
        <v>0</v>
      </c>
      <c r="J6716">
        <v>0</v>
      </c>
      <c r="K6716">
        <v>0</v>
      </c>
      <c r="L6716">
        <v>0</v>
      </c>
      <c r="M6716">
        <v>0</v>
      </c>
    </row>
    <row r="6717" spans="2:13" x14ac:dyDescent="0.2">
      <c r="B6717">
        <v>0</v>
      </c>
      <c r="C6717">
        <v>0</v>
      </c>
      <c r="D6717">
        <v>0</v>
      </c>
      <c r="E6717">
        <v>0</v>
      </c>
      <c r="F6717">
        <v>0</v>
      </c>
      <c r="G6717">
        <v>55555555</v>
      </c>
      <c r="H6717">
        <v>0</v>
      </c>
      <c r="I6717">
        <v>0</v>
      </c>
      <c r="J6717">
        <v>0</v>
      </c>
      <c r="K6717">
        <v>0</v>
      </c>
      <c r="L6717">
        <v>0</v>
      </c>
      <c r="M6717">
        <v>0</v>
      </c>
    </row>
    <row r="6718" spans="2:13" x14ac:dyDescent="0.2">
      <c r="B6718">
        <v>0</v>
      </c>
      <c r="C6718">
        <v>0</v>
      </c>
      <c r="D6718">
        <v>0</v>
      </c>
      <c r="E6718">
        <v>0</v>
      </c>
      <c r="F6718">
        <v>0</v>
      </c>
      <c r="G6718">
        <v>55555555</v>
      </c>
      <c r="H6718">
        <v>0</v>
      </c>
      <c r="I6718">
        <v>0</v>
      </c>
      <c r="J6718">
        <v>0</v>
      </c>
      <c r="K6718">
        <v>0</v>
      </c>
      <c r="L6718">
        <v>0</v>
      </c>
      <c r="M6718">
        <v>0</v>
      </c>
    </row>
    <row r="6719" spans="2:13" x14ac:dyDescent="0.2">
      <c r="B6719">
        <v>0</v>
      </c>
      <c r="C6719">
        <v>0</v>
      </c>
      <c r="D6719">
        <v>0</v>
      </c>
      <c r="E6719">
        <v>0</v>
      </c>
      <c r="F6719">
        <v>0</v>
      </c>
      <c r="G6719">
        <v>55555555</v>
      </c>
      <c r="H6719">
        <v>0</v>
      </c>
      <c r="I6719">
        <v>0</v>
      </c>
      <c r="J6719">
        <v>0</v>
      </c>
      <c r="K6719">
        <v>0</v>
      </c>
      <c r="L6719">
        <v>0</v>
      </c>
      <c r="M6719">
        <v>0</v>
      </c>
    </row>
    <row r="6720" spans="2:13" x14ac:dyDescent="0.2">
      <c r="B6720">
        <v>0</v>
      </c>
      <c r="C6720">
        <v>0</v>
      </c>
      <c r="D6720">
        <v>0</v>
      </c>
      <c r="E6720">
        <v>0</v>
      </c>
      <c r="F6720">
        <v>0</v>
      </c>
      <c r="G6720">
        <v>55555555</v>
      </c>
      <c r="H6720">
        <v>0</v>
      </c>
      <c r="I6720">
        <v>0</v>
      </c>
      <c r="J6720">
        <v>0</v>
      </c>
      <c r="K6720">
        <v>0</v>
      </c>
      <c r="L6720">
        <v>0</v>
      </c>
      <c r="M6720">
        <v>0</v>
      </c>
    </row>
    <row r="6721" spans="2:13" x14ac:dyDescent="0.2">
      <c r="B6721">
        <v>0</v>
      </c>
      <c r="C6721">
        <v>0</v>
      </c>
      <c r="D6721">
        <v>0</v>
      </c>
      <c r="E6721">
        <v>0</v>
      </c>
      <c r="F6721">
        <v>0</v>
      </c>
      <c r="G6721">
        <v>55555555</v>
      </c>
      <c r="H6721">
        <v>0</v>
      </c>
      <c r="I6721">
        <v>0</v>
      </c>
      <c r="J6721">
        <v>0</v>
      </c>
      <c r="K6721">
        <v>0</v>
      </c>
      <c r="L6721">
        <v>0</v>
      </c>
      <c r="M6721">
        <v>0</v>
      </c>
    </row>
    <row r="6722" spans="2:13" x14ac:dyDescent="0.2">
      <c r="B6722">
        <v>0</v>
      </c>
      <c r="C6722">
        <v>0</v>
      </c>
      <c r="D6722">
        <v>0</v>
      </c>
      <c r="E6722">
        <v>0</v>
      </c>
      <c r="F6722">
        <v>0</v>
      </c>
      <c r="G6722">
        <v>55555555</v>
      </c>
      <c r="H6722">
        <v>0</v>
      </c>
      <c r="I6722">
        <v>0</v>
      </c>
      <c r="J6722">
        <v>0</v>
      </c>
      <c r="K6722">
        <v>0</v>
      </c>
      <c r="L6722">
        <v>0</v>
      </c>
      <c r="M6722">
        <v>0</v>
      </c>
    </row>
    <row r="6723" spans="2:13" x14ac:dyDescent="0.2">
      <c r="B6723">
        <v>0</v>
      </c>
      <c r="C6723">
        <v>0</v>
      </c>
      <c r="D6723">
        <v>0</v>
      </c>
      <c r="E6723">
        <v>0</v>
      </c>
      <c r="F6723">
        <v>0</v>
      </c>
      <c r="G6723">
        <v>55555555</v>
      </c>
      <c r="H6723">
        <v>0</v>
      </c>
      <c r="I6723">
        <v>0</v>
      </c>
      <c r="J6723">
        <v>0</v>
      </c>
      <c r="K6723">
        <v>0</v>
      </c>
      <c r="L6723">
        <v>0</v>
      </c>
      <c r="M6723">
        <v>0</v>
      </c>
    </row>
    <row r="6724" spans="2:13" x14ac:dyDescent="0.2">
      <c r="B6724">
        <v>0</v>
      </c>
      <c r="C6724">
        <v>0</v>
      </c>
      <c r="D6724">
        <v>0</v>
      </c>
      <c r="E6724">
        <v>0</v>
      </c>
      <c r="F6724">
        <v>0</v>
      </c>
      <c r="G6724">
        <v>55555555</v>
      </c>
      <c r="H6724">
        <v>0</v>
      </c>
      <c r="I6724">
        <v>0</v>
      </c>
      <c r="J6724">
        <v>0</v>
      </c>
      <c r="K6724">
        <v>0</v>
      </c>
      <c r="L6724">
        <v>0</v>
      </c>
      <c r="M6724">
        <v>0</v>
      </c>
    </row>
    <row r="6725" spans="2:13" x14ac:dyDescent="0.2">
      <c r="B6725">
        <v>0</v>
      </c>
      <c r="C6725">
        <v>0</v>
      </c>
      <c r="D6725">
        <v>0</v>
      </c>
      <c r="E6725">
        <v>0</v>
      </c>
      <c r="F6725">
        <v>0</v>
      </c>
      <c r="G6725">
        <v>55555555</v>
      </c>
      <c r="H6725">
        <v>0</v>
      </c>
      <c r="I6725">
        <v>0</v>
      </c>
      <c r="J6725">
        <v>0</v>
      </c>
      <c r="K6725">
        <v>0</v>
      </c>
      <c r="L6725">
        <v>0</v>
      </c>
      <c r="M6725">
        <v>0</v>
      </c>
    </row>
    <row r="6726" spans="2:13" x14ac:dyDescent="0.2">
      <c r="B6726">
        <v>0</v>
      </c>
      <c r="C6726">
        <v>0</v>
      </c>
      <c r="D6726">
        <v>0</v>
      </c>
      <c r="E6726">
        <v>0</v>
      </c>
      <c r="F6726">
        <v>0</v>
      </c>
      <c r="G6726">
        <v>55555555</v>
      </c>
      <c r="H6726">
        <v>0</v>
      </c>
      <c r="I6726">
        <v>0</v>
      </c>
      <c r="J6726">
        <v>0</v>
      </c>
      <c r="K6726">
        <v>0</v>
      </c>
      <c r="L6726">
        <v>0</v>
      </c>
      <c r="M6726">
        <v>0</v>
      </c>
    </row>
    <row r="6727" spans="2:13" x14ac:dyDescent="0.2">
      <c r="B6727">
        <v>0</v>
      </c>
      <c r="C6727">
        <v>0</v>
      </c>
      <c r="D6727">
        <v>0</v>
      </c>
      <c r="E6727">
        <v>0</v>
      </c>
      <c r="F6727">
        <v>0</v>
      </c>
      <c r="G6727">
        <v>55555555</v>
      </c>
      <c r="H6727">
        <v>0</v>
      </c>
      <c r="I6727">
        <v>0</v>
      </c>
      <c r="J6727">
        <v>0</v>
      </c>
      <c r="K6727">
        <v>0</v>
      </c>
      <c r="L6727">
        <v>0</v>
      </c>
      <c r="M6727">
        <v>0</v>
      </c>
    </row>
    <row r="6728" spans="2:13" x14ac:dyDescent="0.2">
      <c r="B6728">
        <v>0</v>
      </c>
      <c r="C6728">
        <v>0</v>
      </c>
      <c r="D6728">
        <v>0</v>
      </c>
      <c r="E6728">
        <v>0</v>
      </c>
      <c r="F6728">
        <v>0</v>
      </c>
      <c r="G6728">
        <v>55555555</v>
      </c>
      <c r="H6728">
        <v>0</v>
      </c>
      <c r="I6728">
        <v>0</v>
      </c>
      <c r="J6728">
        <v>0</v>
      </c>
      <c r="K6728">
        <v>0</v>
      </c>
      <c r="L6728">
        <v>0</v>
      </c>
      <c r="M6728">
        <v>0</v>
      </c>
    </row>
    <row r="6729" spans="2:13" x14ac:dyDescent="0.2">
      <c r="B6729">
        <v>0</v>
      </c>
      <c r="C6729">
        <v>0</v>
      </c>
      <c r="D6729">
        <v>0</v>
      </c>
      <c r="E6729">
        <v>0</v>
      </c>
      <c r="F6729">
        <v>0</v>
      </c>
      <c r="G6729">
        <v>55555555</v>
      </c>
      <c r="H6729">
        <v>0</v>
      </c>
      <c r="I6729">
        <v>0</v>
      </c>
      <c r="J6729">
        <v>0</v>
      </c>
      <c r="K6729">
        <v>0</v>
      </c>
      <c r="L6729">
        <v>0</v>
      </c>
      <c r="M6729">
        <v>0</v>
      </c>
    </row>
    <row r="6730" spans="2:13" x14ac:dyDescent="0.2">
      <c r="B6730">
        <v>0</v>
      </c>
      <c r="C6730">
        <v>0</v>
      </c>
      <c r="D6730">
        <v>0</v>
      </c>
      <c r="E6730">
        <v>0</v>
      </c>
      <c r="F6730">
        <v>0</v>
      </c>
      <c r="G6730">
        <v>55555555</v>
      </c>
      <c r="H6730">
        <v>0</v>
      </c>
      <c r="I6730">
        <v>0</v>
      </c>
      <c r="J6730">
        <v>0</v>
      </c>
      <c r="K6730">
        <v>0</v>
      </c>
      <c r="L6730">
        <v>0</v>
      </c>
      <c r="M6730">
        <v>0</v>
      </c>
    </row>
    <row r="6731" spans="2:13" x14ac:dyDescent="0.2">
      <c r="B6731">
        <v>0</v>
      </c>
      <c r="C6731">
        <v>0</v>
      </c>
      <c r="D6731">
        <v>0</v>
      </c>
      <c r="E6731">
        <v>0</v>
      </c>
      <c r="F6731">
        <v>0</v>
      </c>
      <c r="G6731">
        <v>55555555</v>
      </c>
      <c r="H6731">
        <v>0</v>
      </c>
      <c r="I6731">
        <v>0</v>
      </c>
      <c r="J6731">
        <v>0</v>
      </c>
      <c r="K6731">
        <v>0</v>
      </c>
      <c r="L6731">
        <v>0</v>
      </c>
      <c r="M6731">
        <v>0</v>
      </c>
    </row>
    <row r="6732" spans="2:13" x14ac:dyDescent="0.2">
      <c r="B6732">
        <v>0</v>
      </c>
      <c r="C6732">
        <v>0</v>
      </c>
      <c r="D6732">
        <v>0</v>
      </c>
      <c r="E6732">
        <v>0</v>
      </c>
      <c r="F6732">
        <v>0</v>
      </c>
      <c r="G6732">
        <v>55555555</v>
      </c>
      <c r="H6732">
        <v>0</v>
      </c>
      <c r="I6732">
        <v>0</v>
      </c>
      <c r="J6732">
        <v>0</v>
      </c>
      <c r="K6732">
        <v>0</v>
      </c>
      <c r="L6732">
        <v>0</v>
      </c>
      <c r="M6732">
        <v>0</v>
      </c>
    </row>
    <row r="6733" spans="2:13" x14ac:dyDescent="0.2">
      <c r="B6733">
        <v>0</v>
      </c>
      <c r="C6733">
        <v>0</v>
      </c>
      <c r="D6733">
        <v>0</v>
      </c>
      <c r="E6733">
        <v>0</v>
      </c>
      <c r="F6733">
        <v>0</v>
      </c>
      <c r="G6733">
        <v>55555555</v>
      </c>
      <c r="H6733">
        <v>0</v>
      </c>
      <c r="I6733">
        <v>0</v>
      </c>
      <c r="J6733">
        <v>0</v>
      </c>
      <c r="K6733">
        <v>0</v>
      </c>
      <c r="L6733">
        <v>0</v>
      </c>
      <c r="M6733">
        <v>0</v>
      </c>
    </row>
    <row r="6734" spans="2:13" x14ac:dyDescent="0.2">
      <c r="B6734">
        <v>0</v>
      </c>
      <c r="C6734">
        <v>0</v>
      </c>
      <c r="D6734">
        <v>0</v>
      </c>
      <c r="E6734">
        <v>0</v>
      </c>
      <c r="F6734">
        <v>0</v>
      </c>
      <c r="G6734">
        <v>55555555</v>
      </c>
      <c r="H6734">
        <v>0</v>
      </c>
      <c r="I6734">
        <v>0</v>
      </c>
      <c r="J6734">
        <v>0</v>
      </c>
      <c r="K6734">
        <v>0</v>
      </c>
      <c r="L6734">
        <v>0</v>
      </c>
      <c r="M6734">
        <v>0</v>
      </c>
    </row>
    <row r="6735" spans="2:13" x14ac:dyDescent="0.2">
      <c r="B6735">
        <v>0</v>
      </c>
      <c r="C6735">
        <v>0</v>
      </c>
      <c r="D6735">
        <v>0</v>
      </c>
      <c r="E6735">
        <v>0</v>
      </c>
      <c r="F6735">
        <v>0</v>
      </c>
      <c r="G6735">
        <v>55555555</v>
      </c>
      <c r="H6735">
        <v>0</v>
      </c>
      <c r="I6735">
        <v>0</v>
      </c>
      <c r="J6735">
        <v>0</v>
      </c>
      <c r="K6735">
        <v>0</v>
      </c>
      <c r="L6735">
        <v>0</v>
      </c>
      <c r="M6735">
        <v>0</v>
      </c>
    </row>
    <row r="6736" spans="2:13" x14ac:dyDescent="0.2">
      <c r="B6736">
        <v>0</v>
      </c>
      <c r="C6736">
        <v>0</v>
      </c>
      <c r="D6736">
        <v>0</v>
      </c>
      <c r="E6736">
        <v>0</v>
      </c>
      <c r="F6736">
        <v>0</v>
      </c>
      <c r="G6736">
        <v>55555555</v>
      </c>
      <c r="H6736">
        <v>0</v>
      </c>
      <c r="I6736">
        <v>0</v>
      </c>
      <c r="J6736">
        <v>0</v>
      </c>
      <c r="K6736">
        <v>0</v>
      </c>
      <c r="L6736">
        <v>0</v>
      </c>
      <c r="M6736">
        <v>0</v>
      </c>
    </row>
    <row r="6737" spans="2:13" x14ac:dyDescent="0.2">
      <c r="B6737">
        <v>0</v>
      </c>
      <c r="C6737">
        <v>0</v>
      </c>
      <c r="D6737">
        <v>0</v>
      </c>
      <c r="E6737">
        <v>0</v>
      </c>
      <c r="F6737">
        <v>0</v>
      </c>
      <c r="G6737">
        <v>55555555</v>
      </c>
      <c r="H6737">
        <v>0</v>
      </c>
      <c r="I6737">
        <v>0</v>
      </c>
      <c r="J6737">
        <v>0</v>
      </c>
      <c r="K6737">
        <v>0</v>
      </c>
      <c r="L6737">
        <v>0</v>
      </c>
      <c r="M6737">
        <v>0</v>
      </c>
    </row>
    <row r="6738" spans="2:13" x14ac:dyDescent="0.2">
      <c r="B6738">
        <v>0</v>
      </c>
      <c r="C6738">
        <v>0</v>
      </c>
      <c r="D6738">
        <v>0</v>
      </c>
      <c r="E6738">
        <v>0</v>
      </c>
      <c r="F6738">
        <v>0</v>
      </c>
      <c r="G6738">
        <v>55555555</v>
      </c>
      <c r="H6738">
        <v>0</v>
      </c>
      <c r="I6738">
        <v>0</v>
      </c>
      <c r="J6738">
        <v>0</v>
      </c>
      <c r="K6738">
        <v>0</v>
      </c>
      <c r="L6738">
        <v>0</v>
      </c>
      <c r="M6738">
        <v>0</v>
      </c>
    </row>
    <row r="6739" spans="2:13" x14ac:dyDescent="0.2">
      <c r="B6739">
        <v>0</v>
      </c>
      <c r="C6739">
        <v>0</v>
      </c>
      <c r="D6739">
        <v>0</v>
      </c>
      <c r="E6739">
        <v>0</v>
      </c>
      <c r="F6739">
        <v>0</v>
      </c>
      <c r="G6739">
        <v>55555555</v>
      </c>
      <c r="H6739">
        <v>0</v>
      </c>
      <c r="I6739">
        <v>0</v>
      </c>
      <c r="J6739">
        <v>0</v>
      </c>
      <c r="K6739">
        <v>0</v>
      </c>
      <c r="L6739">
        <v>0</v>
      </c>
      <c r="M6739">
        <v>0</v>
      </c>
    </row>
    <row r="6740" spans="2:13" x14ac:dyDescent="0.2">
      <c r="B6740">
        <v>0</v>
      </c>
      <c r="C6740">
        <v>0</v>
      </c>
      <c r="D6740">
        <v>0</v>
      </c>
      <c r="E6740">
        <v>0</v>
      </c>
      <c r="F6740">
        <v>0</v>
      </c>
      <c r="G6740">
        <v>55555555</v>
      </c>
      <c r="H6740">
        <v>0</v>
      </c>
      <c r="I6740">
        <v>0</v>
      </c>
      <c r="J6740">
        <v>0</v>
      </c>
      <c r="K6740">
        <v>0</v>
      </c>
      <c r="L6740">
        <v>0</v>
      </c>
      <c r="M6740">
        <v>0</v>
      </c>
    </row>
    <row r="6741" spans="2:13" x14ac:dyDescent="0.2">
      <c r="B6741">
        <v>0</v>
      </c>
      <c r="C6741">
        <v>0</v>
      </c>
      <c r="D6741">
        <v>0</v>
      </c>
      <c r="E6741">
        <v>0</v>
      </c>
      <c r="F6741">
        <v>0</v>
      </c>
      <c r="G6741">
        <v>55555555</v>
      </c>
      <c r="H6741">
        <v>0</v>
      </c>
      <c r="I6741">
        <v>0</v>
      </c>
      <c r="J6741">
        <v>0</v>
      </c>
      <c r="K6741">
        <v>0</v>
      </c>
      <c r="L6741">
        <v>0</v>
      </c>
      <c r="M6741">
        <v>0</v>
      </c>
    </row>
    <row r="6742" spans="2:13" x14ac:dyDescent="0.2">
      <c r="B6742">
        <v>0</v>
      </c>
      <c r="C6742">
        <v>0</v>
      </c>
      <c r="D6742">
        <v>0</v>
      </c>
      <c r="E6742">
        <v>0</v>
      </c>
      <c r="F6742">
        <v>0</v>
      </c>
      <c r="G6742">
        <v>55555555</v>
      </c>
      <c r="H6742">
        <v>0</v>
      </c>
      <c r="I6742">
        <v>0</v>
      </c>
      <c r="J6742">
        <v>0</v>
      </c>
      <c r="K6742">
        <v>0</v>
      </c>
      <c r="L6742">
        <v>0</v>
      </c>
      <c r="M6742">
        <v>0</v>
      </c>
    </row>
    <row r="6743" spans="2:13" x14ac:dyDescent="0.2">
      <c r="B6743">
        <v>0</v>
      </c>
      <c r="C6743">
        <v>0</v>
      </c>
      <c r="D6743">
        <v>0</v>
      </c>
      <c r="E6743">
        <v>0</v>
      </c>
      <c r="F6743">
        <v>0</v>
      </c>
      <c r="G6743">
        <v>55555555</v>
      </c>
      <c r="H6743">
        <v>0</v>
      </c>
      <c r="I6743">
        <v>0</v>
      </c>
      <c r="J6743">
        <v>0</v>
      </c>
      <c r="K6743">
        <v>0</v>
      </c>
      <c r="L6743">
        <v>0</v>
      </c>
      <c r="M6743">
        <v>0</v>
      </c>
    </row>
    <row r="6744" spans="2:13" x14ac:dyDescent="0.2">
      <c r="B6744">
        <v>0</v>
      </c>
      <c r="C6744">
        <v>0</v>
      </c>
      <c r="D6744">
        <v>0</v>
      </c>
      <c r="E6744">
        <v>0</v>
      </c>
      <c r="F6744">
        <v>0</v>
      </c>
      <c r="G6744">
        <v>55555555</v>
      </c>
      <c r="H6744">
        <v>0</v>
      </c>
      <c r="I6744">
        <v>0</v>
      </c>
      <c r="J6744">
        <v>0</v>
      </c>
      <c r="K6744">
        <v>0</v>
      </c>
      <c r="L6744">
        <v>0</v>
      </c>
      <c r="M6744">
        <v>0</v>
      </c>
    </row>
    <row r="6745" spans="2:13" x14ac:dyDescent="0.2">
      <c r="B6745">
        <v>0</v>
      </c>
      <c r="C6745">
        <v>0</v>
      </c>
      <c r="D6745">
        <v>0</v>
      </c>
      <c r="E6745">
        <v>0</v>
      </c>
      <c r="F6745">
        <v>0</v>
      </c>
      <c r="G6745">
        <v>55555555</v>
      </c>
      <c r="H6745">
        <v>0</v>
      </c>
      <c r="I6745">
        <v>0</v>
      </c>
      <c r="J6745">
        <v>0</v>
      </c>
      <c r="K6745">
        <v>0</v>
      </c>
      <c r="L6745">
        <v>0</v>
      </c>
      <c r="M6745">
        <v>0</v>
      </c>
    </row>
    <row r="6746" spans="2:13" x14ac:dyDescent="0.2">
      <c r="B6746">
        <v>0</v>
      </c>
      <c r="C6746">
        <v>0</v>
      </c>
      <c r="D6746">
        <v>0</v>
      </c>
      <c r="E6746">
        <v>0</v>
      </c>
      <c r="F6746">
        <v>0</v>
      </c>
      <c r="G6746">
        <v>55555555</v>
      </c>
      <c r="H6746">
        <v>0</v>
      </c>
      <c r="I6746">
        <v>0</v>
      </c>
      <c r="J6746">
        <v>0</v>
      </c>
      <c r="K6746">
        <v>0</v>
      </c>
      <c r="L6746">
        <v>0</v>
      </c>
      <c r="M6746">
        <v>0</v>
      </c>
    </row>
    <row r="6747" spans="2:13" x14ac:dyDescent="0.2">
      <c r="B6747">
        <v>0</v>
      </c>
      <c r="C6747">
        <v>0</v>
      </c>
      <c r="D6747">
        <v>0</v>
      </c>
      <c r="E6747">
        <v>0</v>
      </c>
      <c r="F6747">
        <v>0</v>
      </c>
      <c r="G6747">
        <v>55555555</v>
      </c>
      <c r="H6747">
        <v>0</v>
      </c>
      <c r="I6747">
        <v>0</v>
      </c>
      <c r="J6747">
        <v>0</v>
      </c>
      <c r="K6747">
        <v>0</v>
      </c>
      <c r="L6747">
        <v>0</v>
      </c>
      <c r="M6747">
        <v>0</v>
      </c>
    </row>
    <row r="6748" spans="2:13" x14ac:dyDescent="0.2">
      <c r="B6748">
        <v>0</v>
      </c>
      <c r="C6748">
        <v>0</v>
      </c>
      <c r="D6748">
        <v>0</v>
      </c>
      <c r="E6748">
        <v>0</v>
      </c>
      <c r="F6748">
        <v>0</v>
      </c>
      <c r="G6748">
        <v>55555555</v>
      </c>
      <c r="H6748">
        <v>0</v>
      </c>
      <c r="I6748">
        <v>0</v>
      </c>
      <c r="J6748">
        <v>0</v>
      </c>
      <c r="K6748">
        <v>0</v>
      </c>
      <c r="L6748">
        <v>0</v>
      </c>
      <c r="M6748">
        <v>0</v>
      </c>
    </row>
    <row r="6749" spans="2:13" x14ac:dyDescent="0.2">
      <c r="B6749">
        <v>0</v>
      </c>
      <c r="C6749">
        <v>0</v>
      </c>
      <c r="D6749">
        <v>0</v>
      </c>
      <c r="E6749">
        <v>0</v>
      </c>
      <c r="F6749">
        <v>0</v>
      </c>
      <c r="G6749">
        <v>55555555</v>
      </c>
      <c r="H6749">
        <v>0</v>
      </c>
      <c r="I6749">
        <v>0</v>
      </c>
      <c r="J6749">
        <v>0</v>
      </c>
      <c r="K6749">
        <v>0</v>
      </c>
      <c r="L6749">
        <v>0</v>
      </c>
      <c r="M6749">
        <v>0</v>
      </c>
    </row>
    <row r="6750" spans="2:13" x14ac:dyDescent="0.2">
      <c r="B6750">
        <v>0</v>
      </c>
      <c r="C6750">
        <v>0</v>
      </c>
      <c r="D6750">
        <v>0</v>
      </c>
      <c r="E6750">
        <v>0</v>
      </c>
      <c r="F6750">
        <v>0</v>
      </c>
      <c r="G6750">
        <v>55555555</v>
      </c>
      <c r="H6750">
        <v>0</v>
      </c>
      <c r="I6750">
        <v>0</v>
      </c>
      <c r="J6750">
        <v>0</v>
      </c>
      <c r="K6750">
        <v>0</v>
      </c>
      <c r="L6750">
        <v>0</v>
      </c>
      <c r="M6750">
        <v>0</v>
      </c>
    </row>
    <row r="6751" spans="2:13" x14ac:dyDescent="0.2">
      <c r="B6751">
        <v>0</v>
      </c>
      <c r="C6751">
        <v>0</v>
      </c>
      <c r="D6751">
        <v>0</v>
      </c>
      <c r="E6751">
        <v>0</v>
      </c>
      <c r="F6751">
        <v>0</v>
      </c>
      <c r="G6751">
        <v>55555555</v>
      </c>
      <c r="H6751">
        <v>0</v>
      </c>
      <c r="I6751">
        <v>0</v>
      </c>
      <c r="J6751">
        <v>0</v>
      </c>
      <c r="K6751">
        <v>0</v>
      </c>
      <c r="L6751">
        <v>0</v>
      </c>
      <c r="M6751">
        <v>0</v>
      </c>
    </row>
    <row r="6752" spans="2:13" x14ac:dyDescent="0.2">
      <c r="B6752">
        <v>0</v>
      </c>
      <c r="C6752">
        <v>0</v>
      </c>
      <c r="D6752">
        <v>0</v>
      </c>
      <c r="E6752">
        <v>0</v>
      </c>
      <c r="F6752">
        <v>0</v>
      </c>
      <c r="G6752">
        <v>55555555</v>
      </c>
      <c r="H6752">
        <v>0</v>
      </c>
      <c r="I6752">
        <v>0</v>
      </c>
      <c r="J6752">
        <v>0</v>
      </c>
      <c r="K6752">
        <v>0</v>
      </c>
      <c r="L6752">
        <v>0</v>
      </c>
      <c r="M6752">
        <v>0</v>
      </c>
    </row>
    <row r="6753" spans="2:13" x14ac:dyDescent="0.2">
      <c r="B6753">
        <v>0</v>
      </c>
      <c r="C6753">
        <v>0</v>
      </c>
      <c r="D6753">
        <v>0</v>
      </c>
      <c r="E6753">
        <v>0</v>
      </c>
      <c r="F6753">
        <v>0</v>
      </c>
      <c r="G6753">
        <v>55555555</v>
      </c>
      <c r="H6753">
        <v>0</v>
      </c>
      <c r="I6753">
        <v>0</v>
      </c>
      <c r="J6753">
        <v>0</v>
      </c>
      <c r="K6753">
        <v>0</v>
      </c>
      <c r="L6753">
        <v>0</v>
      </c>
      <c r="M6753">
        <v>0</v>
      </c>
    </row>
    <row r="6754" spans="2:13" x14ac:dyDescent="0.2">
      <c r="B6754">
        <v>0</v>
      </c>
      <c r="C6754">
        <v>0</v>
      </c>
      <c r="D6754">
        <v>0</v>
      </c>
      <c r="E6754">
        <v>0</v>
      </c>
      <c r="F6754">
        <v>0</v>
      </c>
      <c r="G6754">
        <v>55555555</v>
      </c>
      <c r="H6754">
        <v>0</v>
      </c>
      <c r="I6754">
        <v>0</v>
      </c>
      <c r="J6754">
        <v>0</v>
      </c>
      <c r="K6754">
        <v>0</v>
      </c>
      <c r="L6754">
        <v>0</v>
      </c>
      <c r="M6754">
        <v>0</v>
      </c>
    </row>
    <row r="6755" spans="2:13" x14ac:dyDescent="0.2">
      <c r="B6755">
        <v>0</v>
      </c>
      <c r="C6755">
        <v>0</v>
      </c>
      <c r="D6755">
        <v>0</v>
      </c>
      <c r="E6755">
        <v>0</v>
      </c>
      <c r="F6755">
        <v>0</v>
      </c>
      <c r="G6755">
        <v>55555555</v>
      </c>
      <c r="H6755">
        <v>0</v>
      </c>
      <c r="I6755">
        <v>0</v>
      </c>
      <c r="J6755">
        <v>0</v>
      </c>
      <c r="K6755">
        <v>0</v>
      </c>
      <c r="L6755">
        <v>0</v>
      </c>
      <c r="M6755">
        <v>0</v>
      </c>
    </row>
    <row r="6756" spans="2:13" x14ac:dyDescent="0.2">
      <c r="B6756">
        <v>0</v>
      </c>
      <c r="C6756">
        <v>0</v>
      </c>
      <c r="D6756">
        <v>0</v>
      </c>
      <c r="E6756">
        <v>0</v>
      </c>
      <c r="F6756">
        <v>0</v>
      </c>
      <c r="G6756">
        <v>55555555</v>
      </c>
      <c r="H6756">
        <v>0</v>
      </c>
      <c r="I6756">
        <v>0</v>
      </c>
      <c r="J6756">
        <v>0</v>
      </c>
      <c r="K6756">
        <v>0</v>
      </c>
      <c r="L6756">
        <v>0</v>
      </c>
      <c r="M6756">
        <v>0</v>
      </c>
    </row>
    <row r="6757" spans="2:13" x14ac:dyDescent="0.2">
      <c r="B6757">
        <v>0</v>
      </c>
      <c r="C6757">
        <v>0</v>
      </c>
      <c r="D6757">
        <v>0</v>
      </c>
      <c r="E6757">
        <v>0</v>
      </c>
      <c r="F6757">
        <v>0</v>
      </c>
      <c r="G6757">
        <v>55555555</v>
      </c>
      <c r="H6757">
        <v>0</v>
      </c>
      <c r="I6757">
        <v>0</v>
      </c>
      <c r="J6757">
        <v>0</v>
      </c>
      <c r="K6757">
        <v>0</v>
      </c>
      <c r="L6757">
        <v>0</v>
      </c>
      <c r="M6757">
        <v>0</v>
      </c>
    </row>
    <row r="6758" spans="2:13" x14ac:dyDescent="0.2">
      <c r="B6758">
        <v>0</v>
      </c>
      <c r="C6758">
        <v>0</v>
      </c>
      <c r="D6758">
        <v>0</v>
      </c>
      <c r="E6758">
        <v>0</v>
      </c>
      <c r="F6758">
        <v>0</v>
      </c>
      <c r="G6758">
        <v>55555555</v>
      </c>
      <c r="H6758">
        <v>0</v>
      </c>
      <c r="I6758">
        <v>0</v>
      </c>
      <c r="J6758">
        <v>0</v>
      </c>
      <c r="K6758">
        <v>0</v>
      </c>
      <c r="L6758">
        <v>0</v>
      </c>
      <c r="M6758">
        <v>0</v>
      </c>
    </row>
    <row r="6759" spans="2:13" x14ac:dyDescent="0.2">
      <c r="B6759">
        <v>0</v>
      </c>
      <c r="C6759">
        <v>0</v>
      </c>
      <c r="D6759">
        <v>0</v>
      </c>
      <c r="E6759">
        <v>0</v>
      </c>
      <c r="F6759">
        <v>0</v>
      </c>
      <c r="G6759">
        <v>55555555</v>
      </c>
      <c r="H6759">
        <v>0</v>
      </c>
      <c r="I6759">
        <v>0</v>
      </c>
      <c r="J6759">
        <v>0</v>
      </c>
      <c r="K6759">
        <v>0</v>
      </c>
      <c r="L6759">
        <v>0</v>
      </c>
      <c r="M6759">
        <v>0</v>
      </c>
    </row>
    <row r="6760" spans="2:13" x14ac:dyDescent="0.2">
      <c r="B6760">
        <v>0</v>
      </c>
      <c r="C6760">
        <v>0</v>
      </c>
      <c r="D6760">
        <v>0</v>
      </c>
      <c r="E6760">
        <v>0</v>
      </c>
      <c r="F6760">
        <v>0</v>
      </c>
      <c r="G6760">
        <v>55555555</v>
      </c>
      <c r="H6760">
        <v>0</v>
      </c>
      <c r="I6760">
        <v>0</v>
      </c>
      <c r="J6760">
        <v>0</v>
      </c>
      <c r="K6760">
        <v>0</v>
      </c>
      <c r="L6760">
        <v>0</v>
      </c>
      <c r="M6760">
        <v>0</v>
      </c>
    </row>
    <row r="6761" spans="2:13" x14ac:dyDescent="0.2">
      <c r="B6761">
        <v>0</v>
      </c>
      <c r="C6761">
        <v>0</v>
      </c>
      <c r="D6761">
        <v>0</v>
      </c>
      <c r="E6761">
        <v>0</v>
      </c>
      <c r="F6761">
        <v>0</v>
      </c>
      <c r="G6761">
        <v>55555555</v>
      </c>
      <c r="H6761">
        <v>0</v>
      </c>
      <c r="I6761">
        <v>0</v>
      </c>
      <c r="J6761">
        <v>0</v>
      </c>
      <c r="K6761">
        <v>0</v>
      </c>
      <c r="L6761">
        <v>0</v>
      </c>
      <c r="M6761">
        <v>0</v>
      </c>
    </row>
    <row r="6762" spans="2:13" x14ac:dyDescent="0.2">
      <c r="B6762">
        <v>0</v>
      </c>
      <c r="C6762">
        <v>0</v>
      </c>
      <c r="D6762">
        <v>0</v>
      </c>
      <c r="E6762">
        <v>0</v>
      </c>
      <c r="F6762">
        <v>0</v>
      </c>
      <c r="G6762">
        <v>55555555</v>
      </c>
      <c r="H6762">
        <v>0</v>
      </c>
      <c r="I6762">
        <v>0</v>
      </c>
      <c r="J6762">
        <v>0</v>
      </c>
      <c r="K6762">
        <v>0</v>
      </c>
      <c r="L6762">
        <v>0</v>
      </c>
      <c r="M6762">
        <v>0</v>
      </c>
    </row>
    <row r="6763" spans="2:13" x14ac:dyDescent="0.2">
      <c r="B6763">
        <v>0</v>
      </c>
      <c r="C6763">
        <v>0</v>
      </c>
      <c r="D6763">
        <v>0</v>
      </c>
      <c r="E6763">
        <v>0</v>
      </c>
      <c r="F6763">
        <v>0</v>
      </c>
      <c r="G6763">
        <v>55555555</v>
      </c>
      <c r="H6763">
        <v>0</v>
      </c>
      <c r="I6763">
        <v>0</v>
      </c>
      <c r="J6763">
        <v>0</v>
      </c>
      <c r="K6763">
        <v>0</v>
      </c>
      <c r="L6763">
        <v>0</v>
      </c>
      <c r="M6763">
        <v>0</v>
      </c>
    </row>
    <row r="6764" spans="2:13" x14ac:dyDescent="0.2">
      <c r="B6764">
        <v>0</v>
      </c>
      <c r="C6764">
        <v>0</v>
      </c>
      <c r="D6764">
        <v>0</v>
      </c>
      <c r="E6764">
        <v>0</v>
      </c>
      <c r="F6764">
        <v>0</v>
      </c>
      <c r="G6764">
        <v>55555555</v>
      </c>
      <c r="H6764">
        <v>0</v>
      </c>
      <c r="I6764">
        <v>0</v>
      </c>
      <c r="J6764">
        <v>0</v>
      </c>
      <c r="K6764">
        <v>0</v>
      </c>
      <c r="L6764">
        <v>0</v>
      </c>
      <c r="M6764">
        <v>0</v>
      </c>
    </row>
    <row r="6765" spans="2:13" x14ac:dyDescent="0.2">
      <c r="B6765">
        <v>0</v>
      </c>
      <c r="C6765">
        <v>0</v>
      </c>
      <c r="D6765">
        <v>0</v>
      </c>
      <c r="E6765">
        <v>0</v>
      </c>
      <c r="F6765">
        <v>0</v>
      </c>
      <c r="G6765">
        <v>55555555</v>
      </c>
      <c r="H6765">
        <v>0</v>
      </c>
      <c r="I6765">
        <v>0</v>
      </c>
      <c r="J6765">
        <v>0</v>
      </c>
      <c r="K6765">
        <v>0</v>
      </c>
      <c r="L6765">
        <v>0</v>
      </c>
      <c r="M6765">
        <v>0</v>
      </c>
    </row>
    <row r="6766" spans="2:13" x14ac:dyDescent="0.2">
      <c r="B6766">
        <v>0</v>
      </c>
      <c r="C6766">
        <v>0</v>
      </c>
      <c r="D6766">
        <v>0</v>
      </c>
      <c r="E6766">
        <v>0</v>
      </c>
      <c r="F6766">
        <v>0</v>
      </c>
      <c r="G6766">
        <v>55555555</v>
      </c>
      <c r="H6766">
        <v>0</v>
      </c>
      <c r="I6766">
        <v>0</v>
      </c>
      <c r="J6766">
        <v>0</v>
      </c>
      <c r="K6766">
        <v>0</v>
      </c>
      <c r="L6766">
        <v>0</v>
      </c>
      <c r="M6766">
        <v>0</v>
      </c>
    </row>
    <row r="6767" spans="2:13" x14ac:dyDescent="0.2">
      <c r="B6767">
        <v>0</v>
      </c>
      <c r="C6767">
        <v>0</v>
      </c>
      <c r="D6767">
        <v>0</v>
      </c>
      <c r="E6767">
        <v>0</v>
      </c>
      <c r="F6767">
        <v>0</v>
      </c>
      <c r="G6767">
        <v>55555555</v>
      </c>
      <c r="H6767">
        <v>0</v>
      </c>
      <c r="I6767">
        <v>0</v>
      </c>
      <c r="J6767">
        <v>0</v>
      </c>
      <c r="K6767">
        <v>0</v>
      </c>
      <c r="L6767">
        <v>0</v>
      </c>
      <c r="M6767">
        <v>0</v>
      </c>
    </row>
    <row r="6768" spans="2:13" x14ac:dyDescent="0.2">
      <c r="B6768">
        <v>0</v>
      </c>
      <c r="C6768">
        <v>0</v>
      </c>
      <c r="D6768">
        <v>0</v>
      </c>
      <c r="E6768">
        <v>0</v>
      </c>
      <c r="F6768">
        <v>0</v>
      </c>
      <c r="G6768">
        <v>55555555</v>
      </c>
      <c r="H6768">
        <v>0</v>
      </c>
      <c r="I6768">
        <v>0</v>
      </c>
      <c r="J6768">
        <v>0</v>
      </c>
      <c r="K6768">
        <v>0</v>
      </c>
      <c r="L6768">
        <v>0</v>
      </c>
      <c r="M6768">
        <v>0</v>
      </c>
    </row>
    <row r="6769" spans="2:13" x14ac:dyDescent="0.2">
      <c r="B6769">
        <v>0</v>
      </c>
      <c r="C6769">
        <v>0</v>
      </c>
      <c r="D6769">
        <v>0</v>
      </c>
      <c r="E6769">
        <v>0</v>
      </c>
      <c r="F6769">
        <v>0</v>
      </c>
      <c r="G6769">
        <v>55555555</v>
      </c>
      <c r="H6769">
        <v>0</v>
      </c>
      <c r="I6769">
        <v>0</v>
      </c>
      <c r="J6769">
        <v>0</v>
      </c>
      <c r="K6769">
        <v>0</v>
      </c>
      <c r="L6769">
        <v>0</v>
      </c>
      <c r="M6769">
        <v>0</v>
      </c>
    </row>
    <row r="6770" spans="2:13" x14ac:dyDescent="0.2">
      <c r="B6770">
        <v>0</v>
      </c>
      <c r="C6770">
        <v>0</v>
      </c>
      <c r="D6770">
        <v>0</v>
      </c>
      <c r="E6770">
        <v>0</v>
      </c>
      <c r="F6770">
        <v>0</v>
      </c>
      <c r="G6770">
        <v>55555555</v>
      </c>
      <c r="H6770">
        <v>0</v>
      </c>
      <c r="I6770">
        <v>0</v>
      </c>
      <c r="J6770">
        <v>0</v>
      </c>
      <c r="K6770">
        <v>0</v>
      </c>
      <c r="L6770">
        <v>0</v>
      </c>
      <c r="M6770">
        <v>0</v>
      </c>
    </row>
    <row r="6771" spans="2:13" x14ac:dyDescent="0.2">
      <c r="B6771">
        <v>0</v>
      </c>
      <c r="C6771">
        <v>0</v>
      </c>
      <c r="D6771">
        <v>0</v>
      </c>
      <c r="E6771">
        <v>0</v>
      </c>
      <c r="F6771">
        <v>0</v>
      </c>
      <c r="G6771">
        <v>55555555</v>
      </c>
      <c r="H6771">
        <v>0</v>
      </c>
      <c r="I6771">
        <v>0</v>
      </c>
      <c r="J6771">
        <v>0</v>
      </c>
      <c r="K6771">
        <v>0</v>
      </c>
      <c r="L6771">
        <v>0</v>
      </c>
      <c r="M6771">
        <v>0</v>
      </c>
    </row>
    <row r="6772" spans="2:13" x14ac:dyDescent="0.2">
      <c r="B6772">
        <v>0</v>
      </c>
      <c r="C6772">
        <v>0</v>
      </c>
      <c r="D6772">
        <v>0</v>
      </c>
      <c r="E6772">
        <v>0</v>
      </c>
      <c r="F6772">
        <v>0</v>
      </c>
      <c r="G6772">
        <v>55555555</v>
      </c>
      <c r="H6772">
        <v>0</v>
      </c>
      <c r="I6772">
        <v>0</v>
      </c>
      <c r="J6772">
        <v>0</v>
      </c>
      <c r="K6772">
        <v>0</v>
      </c>
      <c r="L6772">
        <v>0</v>
      </c>
      <c r="M6772">
        <v>0</v>
      </c>
    </row>
    <row r="6773" spans="2:13" x14ac:dyDescent="0.2">
      <c r="B6773">
        <v>0</v>
      </c>
      <c r="C6773">
        <v>0</v>
      </c>
      <c r="D6773">
        <v>0</v>
      </c>
      <c r="E6773">
        <v>0</v>
      </c>
      <c r="F6773">
        <v>0</v>
      </c>
      <c r="G6773">
        <v>55555555</v>
      </c>
      <c r="H6773">
        <v>0</v>
      </c>
      <c r="I6773">
        <v>0</v>
      </c>
      <c r="J6773">
        <v>0</v>
      </c>
      <c r="K6773">
        <v>0</v>
      </c>
      <c r="L6773">
        <v>0</v>
      </c>
      <c r="M6773">
        <v>0</v>
      </c>
    </row>
    <row r="6774" spans="2:13" x14ac:dyDescent="0.2">
      <c r="B6774">
        <v>0</v>
      </c>
      <c r="C6774">
        <v>0</v>
      </c>
      <c r="D6774">
        <v>0</v>
      </c>
      <c r="E6774">
        <v>0</v>
      </c>
      <c r="F6774">
        <v>0</v>
      </c>
      <c r="G6774">
        <v>55555555</v>
      </c>
      <c r="H6774">
        <v>0</v>
      </c>
      <c r="I6774">
        <v>0</v>
      </c>
      <c r="J6774">
        <v>0</v>
      </c>
      <c r="K6774">
        <v>0</v>
      </c>
      <c r="L6774">
        <v>0</v>
      </c>
      <c r="M6774">
        <v>0</v>
      </c>
    </row>
    <row r="6775" spans="2:13" x14ac:dyDescent="0.2">
      <c r="B6775">
        <v>0</v>
      </c>
      <c r="C6775">
        <v>0</v>
      </c>
      <c r="D6775">
        <v>0</v>
      </c>
      <c r="E6775">
        <v>0</v>
      </c>
      <c r="F6775">
        <v>0</v>
      </c>
      <c r="G6775">
        <v>55555555</v>
      </c>
      <c r="H6775">
        <v>0</v>
      </c>
      <c r="I6775">
        <v>0</v>
      </c>
      <c r="J6775">
        <v>0</v>
      </c>
      <c r="K6775">
        <v>0</v>
      </c>
      <c r="L6775">
        <v>0</v>
      </c>
      <c r="M6775">
        <v>0</v>
      </c>
    </row>
    <row r="6776" spans="2:13" x14ac:dyDescent="0.2">
      <c r="B6776">
        <v>0</v>
      </c>
      <c r="C6776">
        <v>0</v>
      </c>
      <c r="D6776">
        <v>0</v>
      </c>
      <c r="E6776">
        <v>0</v>
      </c>
      <c r="F6776">
        <v>0</v>
      </c>
      <c r="G6776">
        <v>55555555</v>
      </c>
      <c r="H6776">
        <v>0</v>
      </c>
      <c r="I6776">
        <v>0</v>
      </c>
      <c r="J6776">
        <v>0</v>
      </c>
      <c r="K6776">
        <v>0</v>
      </c>
      <c r="L6776">
        <v>0</v>
      </c>
      <c r="M6776">
        <v>0</v>
      </c>
    </row>
    <row r="6777" spans="2:13" x14ac:dyDescent="0.2">
      <c r="B6777">
        <v>0</v>
      </c>
      <c r="C6777">
        <v>0</v>
      </c>
      <c r="D6777">
        <v>0</v>
      </c>
      <c r="E6777">
        <v>0</v>
      </c>
      <c r="F6777">
        <v>0</v>
      </c>
      <c r="G6777">
        <v>55555555</v>
      </c>
      <c r="H6777">
        <v>0</v>
      </c>
      <c r="I6777">
        <v>0</v>
      </c>
      <c r="J6777">
        <v>0</v>
      </c>
      <c r="K6777">
        <v>0</v>
      </c>
      <c r="L6777">
        <v>0</v>
      </c>
      <c r="M6777">
        <v>0</v>
      </c>
    </row>
    <row r="6778" spans="2:13" x14ac:dyDescent="0.2">
      <c r="B6778">
        <v>0</v>
      </c>
      <c r="C6778">
        <v>0</v>
      </c>
      <c r="D6778">
        <v>0</v>
      </c>
      <c r="E6778">
        <v>0</v>
      </c>
      <c r="F6778">
        <v>0</v>
      </c>
      <c r="G6778">
        <v>55555555</v>
      </c>
      <c r="H6778">
        <v>0</v>
      </c>
      <c r="I6778">
        <v>0</v>
      </c>
      <c r="J6778">
        <v>0</v>
      </c>
      <c r="K6778">
        <v>0</v>
      </c>
      <c r="L6778">
        <v>0</v>
      </c>
      <c r="M6778">
        <v>0</v>
      </c>
    </row>
    <row r="6779" spans="2:13" x14ac:dyDescent="0.2">
      <c r="B6779">
        <v>0</v>
      </c>
      <c r="C6779">
        <v>0</v>
      </c>
      <c r="D6779">
        <v>0</v>
      </c>
      <c r="E6779">
        <v>0</v>
      </c>
      <c r="F6779">
        <v>0</v>
      </c>
      <c r="G6779">
        <v>55555555</v>
      </c>
      <c r="H6779">
        <v>0</v>
      </c>
      <c r="I6779">
        <v>0</v>
      </c>
      <c r="J6779">
        <v>0</v>
      </c>
      <c r="K6779">
        <v>0</v>
      </c>
      <c r="L6779">
        <v>0</v>
      </c>
      <c r="M6779">
        <v>0</v>
      </c>
    </row>
    <row r="6780" spans="2:13" x14ac:dyDescent="0.2">
      <c r="B6780">
        <v>0</v>
      </c>
      <c r="C6780">
        <v>0</v>
      </c>
      <c r="D6780">
        <v>0</v>
      </c>
      <c r="E6780">
        <v>0</v>
      </c>
      <c r="F6780">
        <v>0</v>
      </c>
      <c r="G6780">
        <v>55555555</v>
      </c>
      <c r="H6780">
        <v>0</v>
      </c>
      <c r="I6780">
        <v>0</v>
      </c>
      <c r="J6780">
        <v>0</v>
      </c>
      <c r="K6780">
        <v>0</v>
      </c>
      <c r="L6780">
        <v>0</v>
      </c>
      <c r="M6780">
        <v>0</v>
      </c>
    </row>
    <row r="6781" spans="2:13" x14ac:dyDescent="0.2">
      <c r="B6781">
        <v>0</v>
      </c>
      <c r="C6781">
        <v>0</v>
      </c>
      <c r="D6781">
        <v>0</v>
      </c>
      <c r="E6781">
        <v>0</v>
      </c>
      <c r="F6781">
        <v>0</v>
      </c>
      <c r="G6781">
        <v>55555555</v>
      </c>
      <c r="H6781">
        <v>0</v>
      </c>
      <c r="I6781">
        <v>0</v>
      </c>
      <c r="J6781">
        <v>0</v>
      </c>
      <c r="K6781">
        <v>0</v>
      </c>
      <c r="L6781">
        <v>0</v>
      </c>
      <c r="M6781">
        <v>0</v>
      </c>
    </row>
    <row r="6782" spans="2:13" x14ac:dyDescent="0.2">
      <c r="B6782">
        <v>0</v>
      </c>
      <c r="C6782">
        <v>0</v>
      </c>
      <c r="D6782">
        <v>0</v>
      </c>
      <c r="E6782">
        <v>0</v>
      </c>
      <c r="F6782">
        <v>0</v>
      </c>
      <c r="G6782">
        <v>55555555</v>
      </c>
      <c r="H6782">
        <v>0</v>
      </c>
      <c r="I6782">
        <v>0</v>
      </c>
      <c r="J6782">
        <v>0</v>
      </c>
      <c r="K6782">
        <v>0</v>
      </c>
      <c r="L6782">
        <v>0</v>
      </c>
      <c r="M6782">
        <v>0</v>
      </c>
    </row>
    <row r="6783" spans="2:13" x14ac:dyDescent="0.2">
      <c r="B6783">
        <v>0</v>
      </c>
      <c r="C6783">
        <v>0</v>
      </c>
      <c r="D6783">
        <v>0</v>
      </c>
      <c r="E6783">
        <v>0</v>
      </c>
      <c r="F6783">
        <v>0</v>
      </c>
      <c r="G6783">
        <v>55555555</v>
      </c>
      <c r="H6783">
        <v>0</v>
      </c>
      <c r="I6783">
        <v>0</v>
      </c>
      <c r="J6783">
        <v>0</v>
      </c>
      <c r="K6783">
        <v>0</v>
      </c>
      <c r="L6783">
        <v>0</v>
      </c>
      <c r="M6783">
        <v>0</v>
      </c>
    </row>
    <row r="6784" spans="2:13" x14ac:dyDescent="0.2">
      <c r="B6784">
        <v>0</v>
      </c>
      <c r="C6784">
        <v>0</v>
      </c>
      <c r="D6784">
        <v>0</v>
      </c>
      <c r="E6784">
        <v>0</v>
      </c>
      <c r="F6784">
        <v>0</v>
      </c>
      <c r="G6784">
        <v>55555555</v>
      </c>
      <c r="H6784">
        <v>0</v>
      </c>
      <c r="I6784">
        <v>0</v>
      </c>
      <c r="J6784">
        <v>0</v>
      </c>
      <c r="K6784">
        <v>0</v>
      </c>
      <c r="L6784">
        <v>0</v>
      </c>
      <c r="M6784">
        <v>0</v>
      </c>
    </row>
    <row r="6785" spans="2:13" x14ac:dyDescent="0.2">
      <c r="B6785">
        <v>0</v>
      </c>
      <c r="C6785">
        <v>0</v>
      </c>
      <c r="D6785">
        <v>0</v>
      </c>
      <c r="E6785">
        <v>0</v>
      </c>
      <c r="F6785">
        <v>0</v>
      </c>
      <c r="G6785">
        <v>55555555</v>
      </c>
      <c r="H6785">
        <v>0</v>
      </c>
      <c r="I6785">
        <v>0</v>
      </c>
      <c r="J6785">
        <v>0</v>
      </c>
      <c r="K6785">
        <v>0</v>
      </c>
      <c r="L6785">
        <v>0</v>
      </c>
      <c r="M6785">
        <v>0</v>
      </c>
    </row>
    <row r="6786" spans="2:13" x14ac:dyDescent="0.2">
      <c r="B6786">
        <v>0</v>
      </c>
      <c r="C6786">
        <v>0</v>
      </c>
      <c r="D6786">
        <v>0</v>
      </c>
      <c r="E6786">
        <v>0</v>
      </c>
      <c r="F6786">
        <v>0</v>
      </c>
      <c r="G6786">
        <v>55555555</v>
      </c>
      <c r="H6786">
        <v>0</v>
      </c>
      <c r="I6786">
        <v>0</v>
      </c>
      <c r="J6786">
        <v>0</v>
      </c>
      <c r="K6786">
        <v>0</v>
      </c>
      <c r="L6786">
        <v>0</v>
      </c>
      <c r="M6786">
        <v>0</v>
      </c>
    </row>
    <row r="6787" spans="2:13" x14ac:dyDescent="0.2">
      <c r="B6787">
        <v>0</v>
      </c>
      <c r="C6787">
        <v>0</v>
      </c>
      <c r="D6787">
        <v>0</v>
      </c>
      <c r="E6787">
        <v>0</v>
      </c>
      <c r="F6787">
        <v>0</v>
      </c>
      <c r="G6787">
        <v>55555555</v>
      </c>
      <c r="H6787">
        <v>0</v>
      </c>
      <c r="I6787">
        <v>0</v>
      </c>
      <c r="J6787">
        <v>0</v>
      </c>
      <c r="K6787">
        <v>0</v>
      </c>
      <c r="L6787">
        <v>0</v>
      </c>
      <c r="M6787">
        <v>0</v>
      </c>
    </row>
    <row r="6788" spans="2:13" x14ac:dyDescent="0.2">
      <c r="B6788">
        <v>0</v>
      </c>
      <c r="C6788">
        <v>0</v>
      </c>
      <c r="D6788">
        <v>0</v>
      </c>
      <c r="E6788">
        <v>0</v>
      </c>
      <c r="F6788">
        <v>0</v>
      </c>
      <c r="G6788">
        <v>55555555</v>
      </c>
      <c r="H6788">
        <v>0</v>
      </c>
      <c r="I6788">
        <v>0</v>
      </c>
      <c r="J6788">
        <v>0</v>
      </c>
      <c r="K6788">
        <v>0</v>
      </c>
      <c r="L6788">
        <v>0</v>
      </c>
      <c r="M6788">
        <v>0</v>
      </c>
    </row>
    <row r="6789" spans="2:13" x14ac:dyDescent="0.2">
      <c r="B6789">
        <v>0</v>
      </c>
      <c r="C6789">
        <v>0</v>
      </c>
      <c r="D6789">
        <v>0</v>
      </c>
      <c r="E6789">
        <v>0</v>
      </c>
      <c r="F6789">
        <v>0</v>
      </c>
      <c r="G6789">
        <v>55555555</v>
      </c>
      <c r="H6789">
        <v>0</v>
      </c>
      <c r="I6789">
        <v>0</v>
      </c>
      <c r="J6789">
        <v>0</v>
      </c>
      <c r="K6789">
        <v>0</v>
      </c>
      <c r="L6789">
        <v>0</v>
      </c>
      <c r="M6789">
        <v>0</v>
      </c>
    </row>
    <row r="6790" spans="2:13" x14ac:dyDescent="0.2">
      <c r="B6790">
        <v>0</v>
      </c>
      <c r="C6790">
        <v>0</v>
      </c>
      <c r="D6790">
        <v>0</v>
      </c>
      <c r="E6790">
        <v>0</v>
      </c>
      <c r="F6790">
        <v>0</v>
      </c>
      <c r="G6790">
        <v>55555555</v>
      </c>
      <c r="H6790">
        <v>0</v>
      </c>
      <c r="I6790">
        <v>0</v>
      </c>
      <c r="J6790">
        <v>0</v>
      </c>
      <c r="K6790">
        <v>0</v>
      </c>
      <c r="L6790">
        <v>0</v>
      </c>
      <c r="M6790">
        <v>0</v>
      </c>
    </row>
    <row r="6791" spans="2:13" x14ac:dyDescent="0.2">
      <c r="B6791">
        <v>0</v>
      </c>
      <c r="C6791">
        <v>0</v>
      </c>
      <c r="D6791">
        <v>0</v>
      </c>
      <c r="E6791">
        <v>0</v>
      </c>
      <c r="F6791">
        <v>0</v>
      </c>
      <c r="G6791">
        <v>55555555</v>
      </c>
      <c r="H6791">
        <v>0</v>
      </c>
      <c r="I6791">
        <v>0</v>
      </c>
      <c r="J6791">
        <v>0</v>
      </c>
      <c r="K6791">
        <v>0</v>
      </c>
      <c r="L6791">
        <v>0</v>
      </c>
      <c r="M6791">
        <v>0</v>
      </c>
    </row>
    <row r="6792" spans="2:13" x14ac:dyDescent="0.2">
      <c r="B6792">
        <v>0</v>
      </c>
      <c r="C6792">
        <v>0</v>
      </c>
      <c r="D6792">
        <v>0</v>
      </c>
      <c r="E6792">
        <v>0</v>
      </c>
      <c r="F6792">
        <v>0</v>
      </c>
      <c r="G6792">
        <v>55555555</v>
      </c>
      <c r="H6792">
        <v>0</v>
      </c>
      <c r="I6792">
        <v>0</v>
      </c>
      <c r="J6792">
        <v>0</v>
      </c>
      <c r="K6792">
        <v>0</v>
      </c>
      <c r="L6792">
        <v>0</v>
      </c>
      <c r="M6792">
        <v>0</v>
      </c>
    </row>
    <row r="6793" spans="2:13" x14ac:dyDescent="0.2">
      <c r="B6793">
        <v>0</v>
      </c>
      <c r="C6793">
        <v>0</v>
      </c>
      <c r="D6793">
        <v>0</v>
      </c>
      <c r="E6793">
        <v>0</v>
      </c>
      <c r="F6793">
        <v>0</v>
      </c>
      <c r="G6793">
        <v>55555555</v>
      </c>
      <c r="H6793">
        <v>0</v>
      </c>
      <c r="I6793">
        <v>0</v>
      </c>
      <c r="J6793">
        <v>0</v>
      </c>
      <c r="K6793">
        <v>0</v>
      </c>
      <c r="L6793">
        <v>0</v>
      </c>
      <c r="M6793">
        <v>0</v>
      </c>
    </row>
    <row r="6794" spans="2:13" x14ac:dyDescent="0.2">
      <c r="B6794">
        <v>0</v>
      </c>
      <c r="C6794">
        <v>0</v>
      </c>
      <c r="D6794">
        <v>0</v>
      </c>
      <c r="E6794">
        <v>0</v>
      </c>
      <c r="F6794">
        <v>0</v>
      </c>
      <c r="G6794">
        <v>55555555</v>
      </c>
      <c r="H6794">
        <v>0</v>
      </c>
      <c r="I6794">
        <v>0</v>
      </c>
      <c r="J6794">
        <v>0</v>
      </c>
      <c r="K6794">
        <v>0</v>
      </c>
      <c r="L6794">
        <v>0</v>
      </c>
      <c r="M6794">
        <v>0</v>
      </c>
    </row>
    <row r="6795" spans="2:13" x14ac:dyDescent="0.2">
      <c r="B6795">
        <v>0</v>
      </c>
      <c r="C6795">
        <v>0</v>
      </c>
      <c r="D6795">
        <v>0</v>
      </c>
      <c r="E6795">
        <v>0</v>
      </c>
      <c r="F6795">
        <v>0</v>
      </c>
      <c r="G6795">
        <v>55555555</v>
      </c>
      <c r="H6795">
        <v>0</v>
      </c>
      <c r="I6795">
        <v>0</v>
      </c>
      <c r="J6795">
        <v>0</v>
      </c>
      <c r="K6795">
        <v>0</v>
      </c>
      <c r="L6795">
        <v>0</v>
      </c>
      <c r="M6795">
        <v>0</v>
      </c>
    </row>
    <row r="6796" spans="2:13" x14ac:dyDescent="0.2">
      <c r="B6796">
        <v>0</v>
      </c>
      <c r="C6796">
        <v>0</v>
      </c>
      <c r="D6796">
        <v>0</v>
      </c>
      <c r="E6796">
        <v>0</v>
      </c>
      <c r="F6796">
        <v>0</v>
      </c>
      <c r="G6796">
        <v>55555555</v>
      </c>
      <c r="H6796">
        <v>0</v>
      </c>
      <c r="I6796">
        <v>0</v>
      </c>
      <c r="J6796">
        <v>0</v>
      </c>
      <c r="K6796">
        <v>0</v>
      </c>
      <c r="L6796">
        <v>0</v>
      </c>
      <c r="M6796">
        <v>0</v>
      </c>
    </row>
    <row r="6797" spans="2:13" x14ac:dyDescent="0.2">
      <c r="B6797">
        <v>0</v>
      </c>
      <c r="C6797">
        <v>0</v>
      </c>
      <c r="D6797">
        <v>0</v>
      </c>
      <c r="E6797">
        <v>0</v>
      </c>
      <c r="F6797">
        <v>0</v>
      </c>
      <c r="G6797">
        <v>55555555</v>
      </c>
      <c r="H6797">
        <v>0</v>
      </c>
      <c r="I6797">
        <v>0</v>
      </c>
      <c r="J6797">
        <v>0</v>
      </c>
      <c r="K6797">
        <v>0</v>
      </c>
      <c r="L6797">
        <v>0</v>
      </c>
      <c r="M6797">
        <v>0</v>
      </c>
    </row>
    <row r="6798" spans="2:13" x14ac:dyDescent="0.2">
      <c r="B6798">
        <v>0</v>
      </c>
      <c r="C6798">
        <v>0</v>
      </c>
      <c r="D6798">
        <v>0</v>
      </c>
      <c r="E6798">
        <v>0</v>
      </c>
      <c r="F6798">
        <v>0</v>
      </c>
      <c r="G6798">
        <v>55555555</v>
      </c>
      <c r="H6798">
        <v>0</v>
      </c>
      <c r="I6798">
        <v>0</v>
      </c>
      <c r="J6798">
        <v>0</v>
      </c>
      <c r="K6798">
        <v>0</v>
      </c>
      <c r="L6798">
        <v>0</v>
      </c>
      <c r="M6798">
        <v>0</v>
      </c>
    </row>
    <row r="6799" spans="2:13" x14ac:dyDescent="0.2">
      <c r="B6799">
        <v>0</v>
      </c>
      <c r="C6799">
        <v>0</v>
      </c>
      <c r="D6799">
        <v>0</v>
      </c>
      <c r="E6799">
        <v>0</v>
      </c>
      <c r="F6799">
        <v>0</v>
      </c>
      <c r="G6799">
        <v>55555555</v>
      </c>
      <c r="H6799">
        <v>0</v>
      </c>
      <c r="I6799">
        <v>0</v>
      </c>
      <c r="J6799">
        <v>0</v>
      </c>
      <c r="K6799">
        <v>0</v>
      </c>
      <c r="L6799">
        <v>0</v>
      </c>
      <c r="M6799">
        <v>0</v>
      </c>
    </row>
    <row r="6800" spans="2:13" x14ac:dyDescent="0.2">
      <c r="B6800">
        <v>0</v>
      </c>
      <c r="C6800">
        <v>0</v>
      </c>
      <c r="D6800">
        <v>0</v>
      </c>
      <c r="E6800">
        <v>0</v>
      </c>
      <c r="F6800">
        <v>0</v>
      </c>
      <c r="G6800">
        <v>55555555</v>
      </c>
      <c r="H6800">
        <v>0</v>
      </c>
      <c r="I6800">
        <v>0</v>
      </c>
      <c r="J6800">
        <v>0</v>
      </c>
      <c r="K6800">
        <v>0</v>
      </c>
      <c r="L6800">
        <v>0</v>
      </c>
      <c r="M6800">
        <v>0</v>
      </c>
    </row>
    <row r="6801" spans="2:13" x14ac:dyDescent="0.2">
      <c r="B6801">
        <v>0</v>
      </c>
      <c r="C6801">
        <v>0</v>
      </c>
      <c r="D6801">
        <v>0</v>
      </c>
      <c r="E6801">
        <v>0</v>
      </c>
      <c r="F6801">
        <v>0</v>
      </c>
      <c r="G6801">
        <v>55555555</v>
      </c>
      <c r="H6801">
        <v>0</v>
      </c>
      <c r="I6801">
        <v>0</v>
      </c>
      <c r="J6801">
        <v>0</v>
      </c>
      <c r="K6801">
        <v>0</v>
      </c>
      <c r="L6801">
        <v>0</v>
      </c>
      <c r="M6801">
        <v>0</v>
      </c>
    </row>
    <row r="6802" spans="2:13" x14ac:dyDescent="0.2">
      <c r="B6802">
        <v>0</v>
      </c>
      <c r="C6802">
        <v>0</v>
      </c>
      <c r="D6802">
        <v>0</v>
      </c>
      <c r="E6802">
        <v>0</v>
      </c>
      <c r="F6802">
        <v>0</v>
      </c>
      <c r="G6802">
        <v>55555555</v>
      </c>
      <c r="H6802">
        <v>0</v>
      </c>
      <c r="I6802">
        <v>0</v>
      </c>
      <c r="J6802">
        <v>0</v>
      </c>
      <c r="K6802">
        <v>0</v>
      </c>
      <c r="L6802">
        <v>0</v>
      </c>
      <c r="M6802">
        <v>0</v>
      </c>
    </row>
    <row r="6803" spans="2:13" x14ac:dyDescent="0.2">
      <c r="B6803">
        <v>0</v>
      </c>
      <c r="C6803">
        <v>0</v>
      </c>
      <c r="D6803">
        <v>0</v>
      </c>
      <c r="E6803">
        <v>0</v>
      </c>
      <c r="F6803">
        <v>0</v>
      </c>
      <c r="G6803">
        <v>55555555</v>
      </c>
      <c r="H6803">
        <v>0</v>
      </c>
      <c r="I6803">
        <v>0</v>
      </c>
      <c r="J6803">
        <v>0</v>
      </c>
      <c r="K6803">
        <v>0</v>
      </c>
      <c r="L6803">
        <v>0</v>
      </c>
      <c r="M6803">
        <v>0</v>
      </c>
    </row>
    <row r="6804" spans="2:13" x14ac:dyDescent="0.2">
      <c r="B6804">
        <v>0</v>
      </c>
      <c r="C6804">
        <v>0</v>
      </c>
      <c r="D6804">
        <v>0</v>
      </c>
      <c r="E6804">
        <v>0</v>
      </c>
      <c r="F6804">
        <v>0</v>
      </c>
      <c r="G6804">
        <v>55555555</v>
      </c>
      <c r="H6804">
        <v>0</v>
      </c>
      <c r="I6804">
        <v>0</v>
      </c>
      <c r="J6804">
        <v>0</v>
      </c>
      <c r="K6804">
        <v>0</v>
      </c>
      <c r="L6804">
        <v>0</v>
      </c>
      <c r="M6804">
        <v>0</v>
      </c>
    </row>
    <row r="6805" spans="2:13" x14ac:dyDescent="0.2">
      <c r="B6805">
        <v>0</v>
      </c>
      <c r="C6805">
        <v>0</v>
      </c>
      <c r="D6805">
        <v>0</v>
      </c>
      <c r="E6805">
        <v>0</v>
      </c>
      <c r="F6805">
        <v>0</v>
      </c>
      <c r="G6805">
        <v>55555555</v>
      </c>
      <c r="H6805">
        <v>0</v>
      </c>
      <c r="I6805">
        <v>0</v>
      </c>
      <c r="J6805">
        <v>0</v>
      </c>
      <c r="K6805">
        <v>0</v>
      </c>
      <c r="L6805">
        <v>0</v>
      </c>
      <c r="M6805">
        <v>0</v>
      </c>
    </row>
    <row r="6806" spans="2:13" x14ac:dyDescent="0.2">
      <c r="B6806">
        <v>0</v>
      </c>
      <c r="C6806">
        <v>0</v>
      </c>
      <c r="D6806">
        <v>0</v>
      </c>
      <c r="E6806">
        <v>0</v>
      </c>
      <c r="F6806">
        <v>0</v>
      </c>
      <c r="G6806">
        <v>55555555</v>
      </c>
      <c r="H6806">
        <v>0</v>
      </c>
      <c r="I6806">
        <v>0</v>
      </c>
      <c r="J6806">
        <v>0</v>
      </c>
      <c r="K6806">
        <v>0</v>
      </c>
      <c r="L6806">
        <v>0</v>
      </c>
      <c r="M6806">
        <v>0</v>
      </c>
    </row>
    <row r="6807" spans="2:13" x14ac:dyDescent="0.2">
      <c r="B6807">
        <v>0</v>
      </c>
      <c r="C6807">
        <v>0</v>
      </c>
      <c r="D6807">
        <v>0</v>
      </c>
      <c r="E6807">
        <v>0</v>
      </c>
      <c r="F6807">
        <v>0</v>
      </c>
      <c r="G6807">
        <v>55555555</v>
      </c>
      <c r="H6807">
        <v>0</v>
      </c>
      <c r="I6807">
        <v>0</v>
      </c>
      <c r="J6807">
        <v>0</v>
      </c>
      <c r="K6807">
        <v>0</v>
      </c>
      <c r="L6807">
        <v>0</v>
      </c>
      <c r="M6807">
        <v>0</v>
      </c>
    </row>
    <row r="6808" spans="2:13" x14ac:dyDescent="0.2">
      <c r="B6808">
        <v>0</v>
      </c>
      <c r="C6808">
        <v>0</v>
      </c>
      <c r="D6808">
        <v>0</v>
      </c>
      <c r="E6808">
        <v>0</v>
      </c>
      <c r="F6808">
        <v>0</v>
      </c>
      <c r="G6808">
        <v>55555555</v>
      </c>
      <c r="H6808">
        <v>0</v>
      </c>
      <c r="I6808">
        <v>0</v>
      </c>
      <c r="J6808">
        <v>0</v>
      </c>
      <c r="K6808">
        <v>0</v>
      </c>
      <c r="L6808">
        <v>0</v>
      </c>
      <c r="M6808">
        <v>0</v>
      </c>
    </row>
    <row r="6809" spans="2:13" x14ac:dyDescent="0.2">
      <c r="B6809">
        <v>0</v>
      </c>
      <c r="C6809">
        <v>0</v>
      </c>
      <c r="D6809">
        <v>0</v>
      </c>
      <c r="E6809">
        <v>0</v>
      </c>
      <c r="F6809">
        <v>0</v>
      </c>
      <c r="G6809">
        <v>55555555</v>
      </c>
      <c r="H6809">
        <v>0</v>
      </c>
      <c r="I6809">
        <v>0</v>
      </c>
      <c r="J6809">
        <v>0</v>
      </c>
      <c r="K6809">
        <v>0</v>
      </c>
      <c r="L6809">
        <v>0</v>
      </c>
      <c r="M6809">
        <v>0</v>
      </c>
    </row>
    <row r="6810" spans="2:13" x14ac:dyDescent="0.2">
      <c r="B6810">
        <v>0</v>
      </c>
      <c r="C6810">
        <v>0</v>
      </c>
      <c r="D6810">
        <v>0</v>
      </c>
      <c r="E6810">
        <v>0</v>
      </c>
      <c r="F6810">
        <v>0</v>
      </c>
      <c r="G6810">
        <v>55555555</v>
      </c>
      <c r="H6810">
        <v>0</v>
      </c>
      <c r="I6810">
        <v>0</v>
      </c>
      <c r="J6810">
        <v>0</v>
      </c>
      <c r="K6810">
        <v>0</v>
      </c>
      <c r="L6810">
        <v>0</v>
      </c>
      <c r="M6810">
        <v>0</v>
      </c>
    </row>
    <row r="6811" spans="2:13" x14ac:dyDescent="0.2">
      <c r="B6811">
        <v>0</v>
      </c>
      <c r="C6811">
        <v>0</v>
      </c>
      <c r="D6811">
        <v>0</v>
      </c>
      <c r="E6811">
        <v>0</v>
      </c>
      <c r="F6811">
        <v>0</v>
      </c>
      <c r="G6811">
        <v>55555555</v>
      </c>
      <c r="H6811">
        <v>0</v>
      </c>
      <c r="I6811">
        <v>0</v>
      </c>
      <c r="J6811">
        <v>0</v>
      </c>
      <c r="K6811">
        <v>0</v>
      </c>
      <c r="L6811">
        <v>0</v>
      </c>
      <c r="M6811">
        <v>0</v>
      </c>
    </row>
    <row r="6812" spans="2:13" x14ac:dyDescent="0.2">
      <c r="B6812">
        <v>0</v>
      </c>
      <c r="C6812">
        <v>0</v>
      </c>
      <c r="D6812">
        <v>0</v>
      </c>
      <c r="E6812">
        <v>0</v>
      </c>
      <c r="F6812">
        <v>0</v>
      </c>
      <c r="G6812">
        <v>55555555</v>
      </c>
      <c r="H6812">
        <v>0</v>
      </c>
      <c r="I6812">
        <v>0</v>
      </c>
      <c r="J6812">
        <v>0</v>
      </c>
      <c r="K6812">
        <v>0</v>
      </c>
      <c r="L6812">
        <v>0</v>
      </c>
      <c r="M6812">
        <v>0</v>
      </c>
    </row>
    <row r="6813" spans="2:13" x14ac:dyDescent="0.2">
      <c r="B6813">
        <v>0</v>
      </c>
      <c r="C6813">
        <v>0</v>
      </c>
      <c r="D6813">
        <v>0</v>
      </c>
      <c r="E6813">
        <v>0</v>
      </c>
      <c r="F6813">
        <v>0</v>
      </c>
      <c r="G6813">
        <v>55555555</v>
      </c>
      <c r="H6813">
        <v>0</v>
      </c>
      <c r="I6813">
        <v>0</v>
      </c>
      <c r="J6813">
        <v>0</v>
      </c>
      <c r="K6813">
        <v>0</v>
      </c>
      <c r="L6813">
        <v>0</v>
      </c>
      <c r="M6813">
        <v>0</v>
      </c>
    </row>
    <row r="6814" spans="2:13" x14ac:dyDescent="0.2">
      <c r="B6814">
        <v>0</v>
      </c>
      <c r="C6814">
        <v>0</v>
      </c>
      <c r="D6814">
        <v>0</v>
      </c>
      <c r="E6814">
        <v>0</v>
      </c>
      <c r="F6814">
        <v>0</v>
      </c>
      <c r="G6814">
        <v>55555555</v>
      </c>
      <c r="H6814">
        <v>0</v>
      </c>
      <c r="I6814">
        <v>0</v>
      </c>
      <c r="J6814">
        <v>0</v>
      </c>
      <c r="K6814">
        <v>0</v>
      </c>
      <c r="L6814">
        <v>0</v>
      </c>
      <c r="M6814">
        <v>0</v>
      </c>
    </row>
    <row r="6815" spans="2:13" x14ac:dyDescent="0.2">
      <c r="B6815">
        <v>0</v>
      </c>
      <c r="C6815">
        <v>0</v>
      </c>
      <c r="D6815">
        <v>0</v>
      </c>
      <c r="E6815">
        <v>0</v>
      </c>
      <c r="F6815">
        <v>0</v>
      </c>
      <c r="G6815">
        <v>55555555</v>
      </c>
      <c r="H6815">
        <v>0</v>
      </c>
      <c r="I6815">
        <v>0</v>
      </c>
      <c r="J6815">
        <v>0</v>
      </c>
      <c r="K6815">
        <v>0</v>
      </c>
      <c r="L6815">
        <v>0</v>
      </c>
      <c r="M6815">
        <v>0</v>
      </c>
    </row>
    <row r="6816" spans="2:13" x14ac:dyDescent="0.2">
      <c r="B6816">
        <v>0</v>
      </c>
      <c r="C6816">
        <v>0</v>
      </c>
      <c r="D6816">
        <v>0</v>
      </c>
      <c r="E6816">
        <v>0</v>
      </c>
      <c r="F6816">
        <v>0</v>
      </c>
      <c r="G6816">
        <v>55555555</v>
      </c>
      <c r="H6816">
        <v>0</v>
      </c>
      <c r="I6816">
        <v>0</v>
      </c>
      <c r="J6816">
        <v>0</v>
      </c>
      <c r="K6816">
        <v>0</v>
      </c>
      <c r="L6816">
        <v>0</v>
      </c>
      <c r="M6816">
        <v>0</v>
      </c>
    </row>
    <row r="6817" spans="2:13" x14ac:dyDescent="0.2">
      <c r="B6817">
        <v>0</v>
      </c>
      <c r="C6817">
        <v>0</v>
      </c>
      <c r="D6817">
        <v>0</v>
      </c>
      <c r="E6817">
        <v>0</v>
      </c>
      <c r="F6817">
        <v>0</v>
      </c>
      <c r="G6817">
        <v>55555555</v>
      </c>
      <c r="H6817">
        <v>0</v>
      </c>
      <c r="I6817">
        <v>0</v>
      </c>
      <c r="J6817">
        <v>0</v>
      </c>
      <c r="K6817">
        <v>0</v>
      </c>
      <c r="L6817">
        <v>0</v>
      </c>
      <c r="M6817">
        <v>0</v>
      </c>
    </row>
    <row r="6818" spans="2:13" x14ac:dyDescent="0.2">
      <c r="B6818">
        <v>0</v>
      </c>
      <c r="C6818">
        <v>0</v>
      </c>
      <c r="D6818">
        <v>0</v>
      </c>
      <c r="E6818">
        <v>0</v>
      </c>
      <c r="F6818">
        <v>0</v>
      </c>
      <c r="G6818">
        <v>55555555</v>
      </c>
      <c r="H6818">
        <v>0</v>
      </c>
      <c r="I6818">
        <v>0</v>
      </c>
      <c r="J6818">
        <v>0</v>
      </c>
      <c r="K6818">
        <v>0</v>
      </c>
      <c r="L6818">
        <v>0</v>
      </c>
      <c r="M6818">
        <v>0</v>
      </c>
    </row>
    <row r="6819" spans="2:13" x14ac:dyDescent="0.2">
      <c r="B6819">
        <v>0</v>
      </c>
      <c r="C6819">
        <v>0</v>
      </c>
      <c r="D6819">
        <v>0</v>
      </c>
      <c r="E6819">
        <v>0</v>
      </c>
      <c r="F6819">
        <v>0</v>
      </c>
      <c r="G6819">
        <v>55555555</v>
      </c>
      <c r="H6819">
        <v>0</v>
      </c>
      <c r="I6819">
        <v>0</v>
      </c>
      <c r="J6819">
        <v>0</v>
      </c>
      <c r="K6819">
        <v>0</v>
      </c>
      <c r="L6819">
        <v>0</v>
      </c>
      <c r="M6819">
        <v>0</v>
      </c>
    </row>
    <row r="6820" spans="2:13" x14ac:dyDescent="0.2">
      <c r="B6820">
        <v>0</v>
      </c>
      <c r="C6820">
        <v>0</v>
      </c>
      <c r="D6820">
        <v>0</v>
      </c>
      <c r="E6820">
        <v>0</v>
      </c>
      <c r="F6820">
        <v>0</v>
      </c>
      <c r="G6820">
        <v>55555555</v>
      </c>
      <c r="H6820">
        <v>0</v>
      </c>
      <c r="I6820">
        <v>0</v>
      </c>
      <c r="J6820">
        <v>0</v>
      </c>
      <c r="K6820">
        <v>0</v>
      </c>
      <c r="L6820">
        <v>0</v>
      </c>
      <c r="M6820">
        <v>0</v>
      </c>
    </row>
    <row r="6821" spans="2:13" x14ac:dyDescent="0.2">
      <c r="B6821">
        <v>0</v>
      </c>
      <c r="C6821">
        <v>0</v>
      </c>
      <c r="D6821">
        <v>0</v>
      </c>
      <c r="E6821">
        <v>0</v>
      </c>
      <c r="F6821">
        <v>0</v>
      </c>
      <c r="G6821">
        <v>55555555</v>
      </c>
      <c r="H6821">
        <v>0</v>
      </c>
      <c r="I6821">
        <v>0</v>
      </c>
      <c r="J6821">
        <v>0</v>
      </c>
      <c r="K6821">
        <v>0</v>
      </c>
      <c r="L6821">
        <v>0</v>
      </c>
      <c r="M6821">
        <v>0</v>
      </c>
    </row>
    <row r="6822" spans="2:13" x14ac:dyDescent="0.2">
      <c r="B6822">
        <v>0</v>
      </c>
      <c r="C6822">
        <v>0</v>
      </c>
      <c r="D6822">
        <v>0</v>
      </c>
      <c r="E6822">
        <v>0</v>
      </c>
      <c r="F6822">
        <v>0</v>
      </c>
      <c r="G6822">
        <v>55555555</v>
      </c>
      <c r="H6822">
        <v>0</v>
      </c>
      <c r="I6822">
        <v>0</v>
      </c>
      <c r="J6822">
        <v>0</v>
      </c>
      <c r="K6822">
        <v>0</v>
      </c>
      <c r="L6822">
        <v>0</v>
      </c>
      <c r="M6822">
        <v>0</v>
      </c>
    </row>
    <row r="6823" spans="2:13" x14ac:dyDescent="0.2">
      <c r="B6823">
        <v>0</v>
      </c>
      <c r="C6823">
        <v>0</v>
      </c>
      <c r="D6823">
        <v>0</v>
      </c>
      <c r="E6823">
        <v>0</v>
      </c>
      <c r="F6823">
        <v>0</v>
      </c>
      <c r="G6823">
        <v>55555555</v>
      </c>
      <c r="H6823">
        <v>0</v>
      </c>
      <c r="I6823">
        <v>0</v>
      </c>
      <c r="J6823">
        <v>0</v>
      </c>
      <c r="K6823">
        <v>0</v>
      </c>
      <c r="L6823">
        <v>0</v>
      </c>
      <c r="M6823">
        <v>0</v>
      </c>
    </row>
    <row r="6824" spans="2:13" x14ac:dyDescent="0.2">
      <c r="B6824">
        <v>0</v>
      </c>
      <c r="C6824">
        <v>0</v>
      </c>
      <c r="D6824">
        <v>0</v>
      </c>
      <c r="E6824">
        <v>0</v>
      </c>
      <c r="F6824">
        <v>0</v>
      </c>
      <c r="G6824">
        <v>55555555</v>
      </c>
      <c r="H6824">
        <v>0</v>
      </c>
      <c r="I6824">
        <v>0</v>
      </c>
      <c r="J6824">
        <v>0</v>
      </c>
      <c r="K6824">
        <v>0</v>
      </c>
      <c r="L6824">
        <v>0</v>
      </c>
      <c r="M6824">
        <v>0</v>
      </c>
    </row>
    <row r="6825" spans="2:13" x14ac:dyDescent="0.2">
      <c r="B6825">
        <v>0</v>
      </c>
      <c r="C6825">
        <v>0</v>
      </c>
      <c r="D6825">
        <v>0</v>
      </c>
      <c r="E6825">
        <v>0</v>
      </c>
      <c r="F6825">
        <v>0</v>
      </c>
      <c r="G6825">
        <v>55555555</v>
      </c>
      <c r="H6825">
        <v>0</v>
      </c>
      <c r="I6825">
        <v>0</v>
      </c>
      <c r="J6825">
        <v>0</v>
      </c>
      <c r="K6825">
        <v>0</v>
      </c>
      <c r="L6825">
        <v>0</v>
      </c>
      <c r="M6825">
        <v>0</v>
      </c>
    </row>
    <row r="6826" spans="2:13" x14ac:dyDescent="0.2">
      <c r="B6826">
        <v>0</v>
      </c>
      <c r="C6826">
        <v>0</v>
      </c>
      <c r="D6826">
        <v>0</v>
      </c>
      <c r="E6826">
        <v>0</v>
      </c>
      <c r="F6826">
        <v>0</v>
      </c>
      <c r="G6826">
        <v>55555555</v>
      </c>
      <c r="H6826">
        <v>0</v>
      </c>
      <c r="I6826">
        <v>0</v>
      </c>
      <c r="J6826">
        <v>0</v>
      </c>
      <c r="K6826">
        <v>0</v>
      </c>
      <c r="L6826">
        <v>0</v>
      </c>
      <c r="M6826">
        <v>0</v>
      </c>
    </row>
    <row r="6827" spans="2:13" x14ac:dyDescent="0.2">
      <c r="B6827">
        <v>0</v>
      </c>
      <c r="C6827">
        <v>0</v>
      </c>
      <c r="D6827">
        <v>0</v>
      </c>
      <c r="E6827">
        <v>0</v>
      </c>
      <c r="F6827">
        <v>0</v>
      </c>
      <c r="G6827">
        <v>55555555</v>
      </c>
      <c r="H6827">
        <v>0</v>
      </c>
      <c r="I6827">
        <v>0</v>
      </c>
      <c r="J6827">
        <v>0</v>
      </c>
      <c r="K6827">
        <v>0</v>
      </c>
      <c r="L6827">
        <v>0</v>
      </c>
      <c r="M6827">
        <v>0</v>
      </c>
    </row>
    <row r="6828" spans="2:13" x14ac:dyDescent="0.2">
      <c r="B6828">
        <v>0</v>
      </c>
      <c r="C6828">
        <v>0</v>
      </c>
      <c r="D6828">
        <v>0</v>
      </c>
      <c r="E6828">
        <v>0</v>
      </c>
      <c r="F6828">
        <v>0</v>
      </c>
      <c r="G6828">
        <v>55555555</v>
      </c>
      <c r="H6828">
        <v>0</v>
      </c>
      <c r="I6828">
        <v>0</v>
      </c>
      <c r="J6828">
        <v>0</v>
      </c>
      <c r="K6828">
        <v>0</v>
      </c>
      <c r="L6828">
        <v>0</v>
      </c>
      <c r="M6828">
        <v>0</v>
      </c>
    </row>
    <row r="6829" spans="2:13" x14ac:dyDescent="0.2">
      <c r="B6829">
        <v>0</v>
      </c>
      <c r="C6829">
        <v>0</v>
      </c>
      <c r="D6829">
        <v>0</v>
      </c>
      <c r="E6829">
        <v>0</v>
      </c>
      <c r="F6829">
        <v>0</v>
      </c>
      <c r="G6829">
        <v>55555555</v>
      </c>
      <c r="H6829">
        <v>0</v>
      </c>
      <c r="I6829">
        <v>0</v>
      </c>
      <c r="J6829">
        <v>0</v>
      </c>
      <c r="K6829">
        <v>0</v>
      </c>
      <c r="L6829">
        <v>0</v>
      </c>
      <c r="M6829">
        <v>0</v>
      </c>
    </row>
    <row r="6830" spans="2:13" x14ac:dyDescent="0.2">
      <c r="B6830">
        <v>0</v>
      </c>
      <c r="C6830">
        <v>0</v>
      </c>
      <c r="D6830">
        <v>0</v>
      </c>
      <c r="E6830">
        <v>0</v>
      </c>
      <c r="F6830">
        <v>0</v>
      </c>
      <c r="G6830">
        <v>55555555</v>
      </c>
      <c r="H6830">
        <v>0</v>
      </c>
      <c r="I6830">
        <v>0</v>
      </c>
      <c r="J6830">
        <v>0</v>
      </c>
      <c r="K6830">
        <v>0</v>
      </c>
      <c r="L6830">
        <v>0</v>
      </c>
      <c r="M6830">
        <v>0</v>
      </c>
    </row>
    <row r="6831" spans="2:13" x14ac:dyDescent="0.2">
      <c r="B6831">
        <v>0</v>
      </c>
      <c r="C6831">
        <v>0</v>
      </c>
      <c r="D6831">
        <v>0</v>
      </c>
      <c r="E6831">
        <v>0</v>
      </c>
      <c r="F6831">
        <v>0</v>
      </c>
      <c r="G6831">
        <v>55555555</v>
      </c>
      <c r="H6831">
        <v>0</v>
      </c>
      <c r="I6831">
        <v>0</v>
      </c>
      <c r="J6831">
        <v>0</v>
      </c>
      <c r="K6831">
        <v>0</v>
      </c>
      <c r="L6831">
        <v>0</v>
      </c>
      <c r="M6831">
        <v>0</v>
      </c>
    </row>
    <row r="6832" spans="2:13" x14ac:dyDescent="0.2">
      <c r="B6832">
        <v>0</v>
      </c>
      <c r="C6832">
        <v>0</v>
      </c>
      <c r="D6832">
        <v>0</v>
      </c>
      <c r="E6832">
        <v>0</v>
      </c>
      <c r="F6832">
        <v>0</v>
      </c>
      <c r="G6832">
        <v>55555555</v>
      </c>
      <c r="H6832">
        <v>0</v>
      </c>
      <c r="I6832">
        <v>0</v>
      </c>
      <c r="J6832">
        <v>0</v>
      </c>
      <c r="K6832">
        <v>0</v>
      </c>
      <c r="L6832">
        <v>0</v>
      </c>
      <c r="M6832">
        <v>0</v>
      </c>
    </row>
    <row r="6833" spans="2:13" x14ac:dyDescent="0.2">
      <c r="B6833">
        <v>0</v>
      </c>
      <c r="C6833">
        <v>0</v>
      </c>
      <c r="D6833">
        <v>0</v>
      </c>
      <c r="E6833">
        <v>0</v>
      </c>
      <c r="F6833">
        <v>0</v>
      </c>
      <c r="G6833">
        <v>55555555</v>
      </c>
      <c r="H6833">
        <v>0</v>
      </c>
      <c r="I6833">
        <v>0</v>
      </c>
      <c r="J6833">
        <v>0</v>
      </c>
      <c r="K6833">
        <v>0</v>
      </c>
      <c r="L6833">
        <v>0</v>
      </c>
      <c r="M6833">
        <v>0</v>
      </c>
    </row>
    <row r="6834" spans="2:13" x14ac:dyDescent="0.2">
      <c r="B6834">
        <v>0</v>
      </c>
      <c r="C6834">
        <v>0</v>
      </c>
      <c r="D6834">
        <v>0</v>
      </c>
      <c r="E6834">
        <v>0</v>
      </c>
      <c r="F6834">
        <v>0</v>
      </c>
      <c r="G6834">
        <v>55555555</v>
      </c>
      <c r="H6834">
        <v>0</v>
      </c>
      <c r="I6834">
        <v>0</v>
      </c>
      <c r="J6834">
        <v>0</v>
      </c>
      <c r="K6834">
        <v>0</v>
      </c>
      <c r="L6834">
        <v>0</v>
      </c>
      <c r="M6834">
        <v>0</v>
      </c>
    </row>
    <row r="6835" spans="2:13" x14ac:dyDescent="0.2">
      <c r="B6835">
        <v>0</v>
      </c>
      <c r="C6835">
        <v>0</v>
      </c>
      <c r="D6835">
        <v>0</v>
      </c>
      <c r="E6835">
        <v>0</v>
      </c>
      <c r="F6835">
        <v>0</v>
      </c>
      <c r="G6835">
        <v>55555555</v>
      </c>
      <c r="H6835">
        <v>0</v>
      </c>
      <c r="I6835">
        <v>0</v>
      </c>
      <c r="J6835">
        <v>0</v>
      </c>
      <c r="K6835">
        <v>0</v>
      </c>
      <c r="L6835">
        <v>0</v>
      </c>
      <c r="M6835">
        <v>0</v>
      </c>
    </row>
    <row r="6836" spans="2:13" x14ac:dyDescent="0.2">
      <c r="B6836">
        <v>0</v>
      </c>
      <c r="C6836">
        <v>0</v>
      </c>
      <c r="D6836">
        <v>0</v>
      </c>
      <c r="E6836">
        <v>0</v>
      </c>
      <c r="F6836">
        <v>0</v>
      </c>
      <c r="G6836">
        <v>55555555</v>
      </c>
      <c r="H6836">
        <v>0</v>
      </c>
      <c r="I6836">
        <v>0</v>
      </c>
      <c r="J6836">
        <v>0</v>
      </c>
      <c r="K6836">
        <v>0</v>
      </c>
      <c r="L6836">
        <v>0</v>
      </c>
      <c r="M6836">
        <v>0</v>
      </c>
    </row>
    <row r="6837" spans="2:13" x14ac:dyDescent="0.2">
      <c r="B6837">
        <v>0</v>
      </c>
      <c r="C6837">
        <v>0</v>
      </c>
      <c r="D6837">
        <v>0</v>
      </c>
      <c r="E6837">
        <v>0</v>
      </c>
      <c r="F6837">
        <v>0</v>
      </c>
      <c r="G6837">
        <v>55555555</v>
      </c>
      <c r="H6837">
        <v>0</v>
      </c>
      <c r="I6837">
        <v>0</v>
      </c>
      <c r="J6837">
        <v>0</v>
      </c>
      <c r="K6837">
        <v>0</v>
      </c>
      <c r="L6837">
        <v>0</v>
      </c>
      <c r="M6837">
        <v>0</v>
      </c>
    </row>
    <row r="6838" spans="2:13" x14ac:dyDescent="0.2">
      <c r="B6838">
        <v>0</v>
      </c>
      <c r="C6838">
        <v>0</v>
      </c>
      <c r="D6838">
        <v>0</v>
      </c>
      <c r="E6838">
        <v>0</v>
      </c>
      <c r="F6838">
        <v>0</v>
      </c>
      <c r="G6838">
        <v>55555555</v>
      </c>
      <c r="H6838">
        <v>0</v>
      </c>
      <c r="I6838">
        <v>0</v>
      </c>
      <c r="J6838">
        <v>0</v>
      </c>
      <c r="K6838">
        <v>0</v>
      </c>
      <c r="L6838">
        <v>0</v>
      </c>
      <c r="M6838">
        <v>0</v>
      </c>
    </row>
    <row r="6839" spans="2:13" x14ac:dyDescent="0.2">
      <c r="B6839">
        <v>0</v>
      </c>
      <c r="C6839">
        <v>0</v>
      </c>
      <c r="D6839">
        <v>0</v>
      </c>
      <c r="E6839">
        <v>0</v>
      </c>
      <c r="F6839">
        <v>0</v>
      </c>
      <c r="G6839">
        <v>55555555</v>
      </c>
      <c r="H6839">
        <v>0</v>
      </c>
      <c r="I6839">
        <v>0</v>
      </c>
      <c r="J6839">
        <v>0</v>
      </c>
      <c r="K6839">
        <v>0</v>
      </c>
      <c r="L6839">
        <v>0</v>
      </c>
      <c r="M6839">
        <v>0</v>
      </c>
    </row>
    <row r="6840" spans="2:13" x14ac:dyDescent="0.2">
      <c r="B6840">
        <v>0</v>
      </c>
      <c r="C6840">
        <v>0</v>
      </c>
      <c r="D6840">
        <v>0</v>
      </c>
      <c r="E6840">
        <v>0</v>
      </c>
      <c r="F6840">
        <v>0</v>
      </c>
      <c r="G6840">
        <v>55555555</v>
      </c>
      <c r="H6840">
        <v>0</v>
      </c>
      <c r="I6840">
        <v>0</v>
      </c>
      <c r="J6840">
        <v>0</v>
      </c>
      <c r="K6840">
        <v>0</v>
      </c>
      <c r="L6840">
        <v>0</v>
      </c>
      <c r="M6840">
        <v>0</v>
      </c>
    </row>
    <row r="6841" spans="2:13" x14ac:dyDescent="0.2">
      <c r="B6841">
        <v>0</v>
      </c>
      <c r="C6841">
        <v>0</v>
      </c>
      <c r="D6841">
        <v>0</v>
      </c>
      <c r="E6841">
        <v>0</v>
      </c>
      <c r="F6841">
        <v>0</v>
      </c>
      <c r="G6841">
        <v>55555555</v>
      </c>
      <c r="H6841">
        <v>0</v>
      </c>
      <c r="I6841">
        <v>0</v>
      </c>
      <c r="J6841">
        <v>0</v>
      </c>
      <c r="K6841">
        <v>0</v>
      </c>
      <c r="L6841">
        <v>0</v>
      </c>
      <c r="M6841">
        <v>0</v>
      </c>
    </row>
    <row r="6842" spans="2:13" x14ac:dyDescent="0.2">
      <c r="B6842">
        <v>0</v>
      </c>
      <c r="C6842">
        <v>0</v>
      </c>
      <c r="D6842">
        <v>0</v>
      </c>
      <c r="E6842">
        <v>0</v>
      </c>
      <c r="F6842">
        <v>0</v>
      </c>
      <c r="G6842">
        <v>55555555</v>
      </c>
      <c r="H6842">
        <v>0</v>
      </c>
      <c r="I6842">
        <v>0</v>
      </c>
      <c r="J6842">
        <v>0</v>
      </c>
      <c r="K6842">
        <v>0</v>
      </c>
      <c r="L6842">
        <v>0</v>
      </c>
      <c r="M6842">
        <v>0</v>
      </c>
    </row>
    <row r="6843" spans="2:13" x14ac:dyDescent="0.2">
      <c r="B6843">
        <v>0</v>
      </c>
      <c r="C6843">
        <v>0</v>
      </c>
      <c r="D6843">
        <v>0</v>
      </c>
      <c r="E6843">
        <v>0</v>
      </c>
      <c r="F6843">
        <v>0</v>
      </c>
      <c r="G6843">
        <v>55555555</v>
      </c>
      <c r="H6843">
        <v>0</v>
      </c>
      <c r="I6843">
        <v>0</v>
      </c>
      <c r="J6843">
        <v>0</v>
      </c>
      <c r="K6843">
        <v>0</v>
      </c>
      <c r="L6843">
        <v>0</v>
      </c>
      <c r="M6843">
        <v>0</v>
      </c>
    </row>
    <row r="6844" spans="2:13" x14ac:dyDescent="0.2">
      <c r="B6844">
        <v>0</v>
      </c>
      <c r="C6844">
        <v>0</v>
      </c>
      <c r="D6844">
        <v>0</v>
      </c>
      <c r="E6844">
        <v>0</v>
      </c>
      <c r="F6844">
        <v>0</v>
      </c>
      <c r="G6844">
        <v>55555555</v>
      </c>
      <c r="H6844">
        <v>0</v>
      </c>
      <c r="I6844">
        <v>0</v>
      </c>
      <c r="J6844">
        <v>0</v>
      </c>
      <c r="K6844">
        <v>0</v>
      </c>
      <c r="L6844">
        <v>0</v>
      </c>
      <c r="M6844">
        <v>0</v>
      </c>
    </row>
    <row r="6845" spans="2:13" x14ac:dyDescent="0.2">
      <c r="B6845">
        <v>0</v>
      </c>
      <c r="C6845">
        <v>0</v>
      </c>
      <c r="D6845">
        <v>0</v>
      </c>
      <c r="E6845">
        <v>0</v>
      </c>
      <c r="F6845">
        <v>0</v>
      </c>
      <c r="G6845">
        <v>55555555</v>
      </c>
      <c r="H6845">
        <v>0</v>
      </c>
      <c r="I6845">
        <v>0</v>
      </c>
      <c r="J6845">
        <v>0</v>
      </c>
      <c r="K6845">
        <v>0</v>
      </c>
      <c r="L6845">
        <v>0</v>
      </c>
      <c r="M6845">
        <v>0</v>
      </c>
    </row>
    <row r="6846" spans="2:13" x14ac:dyDescent="0.2">
      <c r="B6846">
        <v>0</v>
      </c>
      <c r="C6846">
        <v>0</v>
      </c>
      <c r="D6846">
        <v>0</v>
      </c>
      <c r="E6846">
        <v>0</v>
      </c>
      <c r="F6846">
        <v>0</v>
      </c>
      <c r="G6846">
        <v>55555555</v>
      </c>
      <c r="H6846">
        <v>0</v>
      </c>
      <c r="I6846">
        <v>0</v>
      </c>
      <c r="J6846">
        <v>0</v>
      </c>
      <c r="K6846">
        <v>0</v>
      </c>
      <c r="L6846">
        <v>0</v>
      </c>
      <c r="M6846">
        <v>0</v>
      </c>
    </row>
    <row r="6847" spans="2:13" x14ac:dyDescent="0.2">
      <c r="B6847">
        <v>0</v>
      </c>
      <c r="C6847">
        <v>0</v>
      </c>
      <c r="D6847">
        <v>0</v>
      </c>
      <c r="E6847">
        <v>0</v>
      </c>
      <c r="F6847">
        <v>0</v>
      </c>
      <c r="G6847">
        <v>55555555</v>
      </c>
      <c r="H6847">
        <v>0</v>
      </c>
      <c r="I6847">
        <v>0</v>
      </c>
      <c r="J6847">
        <v>0</v>
      </c>
      <c r="K6847">
        <v>0</v>
      </c>
      <c r="L6847">
        <v>0</v>
      </c>
      <c r="M6847">
        <v>0</v>
      </c>
    </row>
    <row r="6848" spans="2:13" x14ac:dyDescent="0.2">
      <c r="B6848">
        <v>0</v>
      </c>
      <c r="C6848">
        <v>0</v>
      </c>
      <c r="D6848">
        <v>0</v>
      </c>
      <c r="E6848">
        <v>0</v>
      </c>
      <c r="F6848">
        <v>0</v>
      </c>
      <c r="G6848">
        <v>55555555</v>
      </c>
      <c r="H6848">
        <v>0</v>
      </c>
      <c r="I6848">
        <v>0</v>
      </c>
      <c r="J6848">
        <v>0</v>
      </c>
      <c r="K6848">
        <v>0</v>
      </c>
      <c r="L6848">
        <v>0</v>
      </c>
      <c r="M6848">
        <v>0</v>
      </c>
    </row>
    <row r="6849" spans="2:13" x14ac:dyDescent="0.2">
      <c r="B6849">
        <v>0</v>
      </c>
      <c r="C6849">
        <v>0</v>
      </c>
      <c r="D6849">
        <v>0</v>
      </c>
      <c r="E6849">
        <v>0</v>
      </c>
      <c r="F6849">
        <v>0</v>
      </c>
      <c r="G6849">
        <v>55555555</v>
      </c>
      <c r="H6849">
        <v>0</v>
      </c>
      <c r="I6849">
        <v>0</v>
      </c>
      <c r="J6849">
        <v>0</v>
      </c>
      <c r="K6849">
        <v>0</v>
      </c>
      <c r="L6849">
        <v>0</v>
      </c>
      <c r="M6849">
        <v>0</v>
      </c>
    </row>
    <row r="6850" spans="2:13" x14ac:dyDescent="0.2">
      <c r="B6850">
        <v>0</v>
      </c>
      <c r="C6850">
        <v>0</v>
      </c>
      <c r="D6850">
        <v>0</v>
      </c>
      <c r="E6850">
        <v>0</v>
      </c>
      <c r="F6850">
        <v>0</v>
      </c>
      <c r="G6850">
        <v>55555555</v>
      </c>
      <c r="H6850">
        <v>0</v>
      </c>
      <c r="I6850">
        <v>0</v>
      </c>
      <c r="J6850">
        <v>0</v>
      </c>
      <c r="K6850">
        <v>0</v>
      </c>
      <c r="L6850">
        <v>0</v>
      </c>
      <c r="M6850">
        <v>0</v>
      </c>
    </row>
    <row r="6851" spans="2:13" x14ac:dyDescent="0.2">
      <c r="B6851">
        <v>0</v>
      </c>
      <c r="C6851">
        <v>0</v>
      </c>
      <c r="D6851">
        <v>0</v>
      </c>
      <c r="E6851">
        <v>0</v>
      </c>
      <c r="F6851">
        <v>0</v>
      </c>
      <c r="G6851">
        <v>55555555</v>
      </c>
      <c r="H6851">
        <v>0</v>
      </c>
      <c r="I6851">
        <v>0</v>
      </c>
      <c r="J6851">
        <v>0</v>
      </c>
      <c r="K6851">
        <v>0</v>
      </c>
      <c r="L6851">
        <v>0</v>
      </c>
      <c r="M6851">
        <v>0</v>
      </c>
    </row>
    <row r="6852" spans="2:13" x14ac:dyDescent="0.2">
      <c r="B6852">
        <v>0</v>
      </c>
      <c r="C6852">
        <v>0</v>
      </c>
      <c r="D6852">
        <v>0</v>
      </c>
      <c r="E6852">
        <v>0</v>
      </c>
      <c r="F6852">
        <v>0</v>
      </c>
      <c r="G6852">
        <v>55555555</v>
      </c>
      <c r="H6852">
        <v>0</v>
      </c>
      <c r="I6852">
        <v>0</v>
      </c>
      <c r="J6852">
        <v>0</v>
      </c>
      <c r="K6852">
        <v>0</v>
      </c>
      <c r="L6852">
        <v>0</v>
      </c>
      <c r="M6852">
        <v>0</v>
      </c>
    </row>
    <row r="6853" spans="2:13" x14ac:dyDescent="0.2">
      <c r="B6853">
        <v>0</v>
      </c>
      <c r="C6853">
        <v>0</v>
      </c>
      <c r="D6853">
        <v>0</v>
      </c>
      <c r="E6853">
        <v>0</v>
      </c>
      <c r="F6853">
        <v>0</v>
      </c>
      <c r="G6853">
        <v>55555555</v>
      </c>
      <c r="H6853">
        <v>0</v>
      </c>
      <c r="I6853">
        <v>0</v>
      </c>
      <c r="J6853">
        <v>0</v>
      </c>
      <c r="K6853">
        <v>0</v>
      </c>
      <c r="L6853">
        <v>0</v>
      </c>
      <c r="M6853">
        <v>0</v>
      </c>
    </row>
    <row r="6854" spans="2:13" x14ac:dyDescent="0.2">
      <c r="B6854">
        <v>0</v>
      </c>
      <c r="C6854">
        <v>0</v>
      </c>
      <c r="D6854">
        <v>0</v>
      </c>
      <c r="E6854">
        <v>0</v>
      </c>
      <c r="F6854">
        <v>0</v>
      </c>
      <c r="G6854">
        <v>55555555</v>
      </c>
      <c r="H6854">
        <v>0</v>
      </c>
      <c r="I6854">
        <v>0</v>
      </c>
      <c r="J6854">
        <v>0</v>
      </c>
      <c r="K6854">
        <v>0</v>
      </c>
      <c r="L6854">
        <v>0</v>
      </c>
      <c r="M6854">
        <v>0</v>
      </c>
    </row>
    <row r="6855" spans="2:13" x14ac:dyDescent="0.2">
      <c r="B6855">
        <v>0</v>
      </c>
      <c r="C6855">
        <v>0</v>
      </c>
      <c r="D6855">
        <v>0</v>
      </c>
      <c r="E6855">
        <v>0</v>
      </c>
      <c r="F6855">
        <v>0</v>
      </c>
      <c r="G6855">
        <v>55555555</v>
      </c>
      <c r="H6855">
        <v>0</v>
      </c>
      <c r="I6855">
        <v>0</v>
      </c>
      <c r="J6855">
        <v>0</v>
      </c>
      <c r="K6855">
        <v>0</v>
      </c>
      <c r="L6855">
        <v>0</v>
      </c>
      <c r="M6855">
        <v>0</v>
      </c>
    </row>
    <row r="6856" spans="2:13" x14ac:dyDescent="0.2">
      <c r="B6856">
        <v>0</v>
      </c>
      <c r="C6856">
        <v>0</v>
      </c>
      <c r="D6856">
        <v>0</v>
      </c>
      <c r="E6856">
        <v>0</v>
      </c>
      <c r="F6856">
        <v>0</v>
      </c>
      <c r="G6856">
        <v>55555555</v>
      </c>
      <c r="H6856">
        <v>0</v>
      </c>
      <c r="I6856">
        <v>0</v>
      </c>
      <c r="J6856">
        <v>0</v>
      </c>
      <c r="K6856">
        <v>0</v>
      </c>
      <c r="L6856">
        <v>0</v>
      </c>
      <c r="M6856">
        <v>0</v>
      </c>
    </row>
    <row r="6857" spans="2:13" x14ac:dyDescent="0.2">
      <c r="B6857">
        <v>0</v>
      </c>
      <c r="C6857">
        <v>0</v>
      </c>
      <c r="D6857">
        <v>0</v>
      </c>
      <c r="E6857">
        <v>0</v>
      </c>
      <c r="F6857">
        <v>0</v>
      </c>
      <c r="G6857">
        <v>55555555</v>
      </c>
      <c r="H6857">
        <v>0</v>
      </c>
      <c r="I6857">
        <v>0</v>
      </c>
      <c r="J6857">
        <v>0</v>
      </c>
      <c r="K6857">
        <v>0</v>
      </c>
      <c r="L6857">
        <v>0</v>
      </c>
      <c r="M6857">
        <v>0</v>
      </c>
    </row>
    <row r="6858" spans="2:13" x14ac:dyDescent="0.2">
      <c r="B6858">
        <v>0</v>
      </c>
      <c r="C6858">
        <v>0</v>
      </c>
      <c r="D6858">
        <v>0</v>
      </c>
      <c r="E6858">
        <v>0</v>
      </c>
      <c r="F6858">
        <v>0</v>
      </c>
      <c r="G6858">
        <v>55555555</v>
      </c>
      <c r="H6858">
        <v>0</v>
      </c>
      <c r="I6858">
        <v>0</v>
      </c>
      <c r="J6858">
        <v>0</v>
      </c>
      <c r="K6858">
        <v>0</v>
      </c>
      <c r="L6858">
        <v>0</v>
      </c>
      <c r="M6858">
        <v>0</v>
      </c>
    </row>
    <row r="6859" spans="2:13" x14ac:dyDescent="0.2">
      <c r="B6859">
        <v>0</v>
      </c>
      <c r="C6859">
        <v>0</v>
      </c>
      <c r="D6859">
        <v>0</v>
      </c>
      <c r="E6859">
        <v>0</v>
      </c>
      <c r="F6859">
        <v>0</v>
      </c>
      <c r="G6859">
        <v>55555555</v>
      </c>
      <c r="H6859">
        <v>0</v>
      </c>
      <c r="I6859">
        <v>0</v>
      </c>
      <c r="J6859">
        <v>0</v>
      </c>
      <c r="K6859">
        <v>0</v>
      </c>
      <c r="L6859">
        <v>0</v>
      </c>
      <c r="M6859">
        <v>0</v>
      </c>
    </row>
    <row r="6860" spans="2:13" x14ac:dyDescent="0.2">
      <c r="B6860">
        <v>0</v>
      </c>
      <c r="C6860">
        <v>0</v>
      </c>
      <c r="D6860">
        <v>0</v>
      </c>
      <c r="E6860">
        <v>0</v>
      </c>
      <c r="F6860">
        <v>0</v>
      </c>
      <c r="G6860">
        <v>55555555</v>
      </c>
      <c r="H6860">
        <v>0</v>
      </c>
      <c r="I6860">
        <v>0</v>
      </c>
      <c r="J6860">
        <v>0</v>
      </c>
      <c r="K6860">
        <v>0</v>
      </c>
      <c r="L6860">
        <v>0</v>
      </c>
      <c r="M6860">
        <v>0</v>
      </c>
    </row>
    <row r="6861" spans="2:13" x14ac:dyDescent="0.2">
      <c r="B6861">
        <v>0</v>
      </c>
      <c r="C6861">
        <v>0</v>
      </c>
      <c r="D6861">
        <v>0</v>
      </c>
      <c r="E6861">
        <v>0</v>
      </c>
      <c r="F6861">
        <v>0</v>
      </c>
      <c r="G6861">
        <v>55555555</v>
      </c>
      <c r="H6861">
        <v>0</v>
      </c>
      <c r="I6861">
        <v>0</v>
      </c>
      <c r="J6861">
        <v>0</v>
      </c>
      <c r="K6861">
        <v>0</v>
      </c>
      <c r="L6861">
        <v>0</v>
      </c>
      <c r="M6861">
        <v>0</v>
      </c>
    </row>
    <row r="6862" spans="2:13" x14ac:dyDescent="0.2">
      <c r="B6862">
        <v>0</v>
      </c>
      <c r="C6862">
        <v>0</v>
      </c>
      <c r="D6862">
        <v>0</v>
      </c>
      <c r="E6862">
        <v>0</v>
      </c>
      <c r="F6862">
        <v>0</v>
      </c>
      <c r="G6862">
        <v>55555555</v>
      </c>
      <c r="H6862">
        <v>0</v>
      </c>
      <c r="I6862">
        <v>0</v>
      </c>
      <c r="J6862">
        <v>0</v>
      </c>
      <c r="K6862">
        <v>0</v>
      </c>
      <c r="L6862">
        <v>0</v>
      </c>
      <c r="M6862">
        <v>0</v>
      </c>
    </row>
    <row r="6863" spans="2:13" x14ac:dyDescent="0.2">
      <c r="B6863">
        <v>0</v>
      </c>
      <c r="C6863">
        <v>0</v>
      </c>
      <c r="D6863">
        <v>0</v>
      </c>
      <c r="E6863">
        <v>0</v>
      </c>
      <c r="F6863">
        <v>0</v>
      </c>
      <c r="G6863">
        <v>55555555</v>
      </c>
      <c r="H6863">
        <v>0</v>
      </c>
      <c r="I6863">
        <v>0</v>
      </c>
      <c r="J6863">
        <v>0</v>
      </c>
      <c r="K6863">
        <v>0</v>
      </c>
      <c r="L6863">
        <v>0</v>
      </c>
      <c r="M6863">
        <v>0</v>
      </c>
    </row>
    <row r="6864" spans="2:13" x14ac:dyDescent="0.2">
      <c r="B6864">
        <v>0</v>
      </c>
      <c r="C6864">
        <v>0</v>
      </c>
      <c r="D6864">
        <v>0</v>
      </c>
      <c r="E6864">
        <v>0</v>
      </c>
      <c r="F6864">
        <v>0</v>
      </c>
      <c r="G6864">
        <v>55555555</v>
      </c>
      <c r="H6864">
        <v>0</v>
      </c>
      <c r="I6864">
        <v>0</v>
      </c>
      <c r="J6864">
        <v>0</v>
      </c>
      <c r="K6864">
        <v>0</v>
      </c>
      <c r="L6864">
        <v>0</v>
      </c>
      <c r="M6864">
        <v>0</v>
      </c>
    </row>
    <row r="6865" spans="2:13" x14ac:dyDescent="0.2">
      <c r="B6865">
        <v>0</v>
      </c>
      <c r="C6865">
        <v>0</v>
      </c>
      <c r="D6865">
        <v>0</v>
      </c>
      <c r="E6865">
        <v>0</v>
      </c>
      <c r="F6865">
        <v>0</v>
      </c>
      <c r="G6865">
        <v>55555555</v>
      </c>
      <c r="H6865">
        <v>0</v>
      </c>
      <c r="I6865">
        <v>0</v>
      </c>
      <c r="J6865">
        <v>0</v>
      </c>
      <c r="K6865">
        <v>0</v>
      </c>
      <c r="L6865">
        <v>0</v>
      </c>
      <c r="M6865">
        <v>0</v>
      </c>
    </row>
    <row r="6866" spans="2:13" x14ac:dyDescent="0.2">
      <c r="B6866">
        <v>0</v>
      </c>
      <c r="C6866">
        <v>0</v>
      </c>
      <c r="D6866">
        <v>0</v>
      </c>
      <c r="E6866">
        <v>0</v>
      </c>
      <c r="F6866">
        <v>0</v>
      </c>
      <c r="G6866">
        <v>55555555</v>
      </c>
      <c r="H6866">
        <v>0</v>
      </c>
      <c r="I6866">
        <v>0</v>
      </c>
      <c r="J6866">
        <v>0</v>
      </c>
      <c r="K6866">
        <v>0</v>
      </c>
      <c r="L6866">
        <v>0</v>
      </c>
      <c r="M6866">
        <v>0</v>
      </c>
    </row>
    <row r="6867" spans="2:13" x14ac:dyDescent="0.2">
      <c r="B6867">
        <v>0</v>
      </c>
      <c r="C6867">
        <v>0</v>
      </c>
      <c r="D6867">
        <v>0</v>
      </c>
      <c r="E6867">
        <v>0</v>
      </c>
      <c r="F6867">
        <v>0</v>
      </c>
      <c r="G6867">
        <v>55555555</v>
      </c>
      <c r="H6867">
        <v>0</v>
      </c>
      <c r="I6867">
        <v>0</v>
      </c>
      <c r="J6867">
        <v>0</v>
      </c>
      <c r="K6867">
        <v>0</v>
      </c>
      <c r="L6867">
        <v>0</v>
      </c>
      <c r="M6867">
        <v>0</v>
      </c>
    </row>
    <row r="6868" spans="2:13" x14ac:dyDescent="0.2">
      <c r="B6868">
        <v>0</v>
      </c>
      <c r="C6868">
        <v>0</v>
      </c>
      <c r="D6868">
        <v>0</v>
      </c>
      <c r="E6868">
        <v>0</v>
      </c>
      <c r="F6868">
        <v>0</v>
      </c>
      <c r="G6868">
        <v>55555555</v>
      </c>
      <c r="H6868">
        <v>0</v>
      </c>
      <c r="I6868">
        <v>0</v>
      </c>
      <c r="J6868">
        <v>0</v>
      </c>
      <c r="K6868">
        <v>0</v>
      </c>
      <c r="L6868">
        <v>0</v>
      </c>
      <c r="M6868">
        <v>0</v>
      </c>
    </row>
    <row r="6869" spans="2:13" x14ac:dyDescent="0.2">
      <c r="B6869">
        <v>0</v>
      </c>
      <c r="C6869">
        <v>0</v>
      </c>
      <c r="D6869">
        <v>0</v>
      </c>
      <c r="E6869">
        <v>0</v>
      </c>
      <c r="F6869">
        <v>0</v>
      </c>
      <c r="G6869">
        <v>55555555</v>
      </c>
      <c r="H6869">
        <v>0</v>
      </c>
      <c r="I6869">
        <v>0</v>
      </c>
      <c r="J6869">
        <v>0</v>
      </c>
      <c r="K6869">
        <v>0</v>
      </c>
      <c r="L6869">
        <v>0</v>
      </c>
      <c r="M6869">
        <v>0</v>
      </c>
    </row>
    <row r="6870" spans="2:13" x14ac:dyDescent="0.2">
      <c r="B6870">
        <v>0</v>
      </c>
      <c r="C6870">
        <v>0</v>
      </c>
      <c r="D6870">
        <v>0</v>
      </c>
      <c r="E6870">
        <v>0</v>
      </c>
      <c r="F6870">
        <v>0</v>
      </c>
      <c r="G6870">
        <v>55555555</v>
      </c>
      <c r="H6870">
        <v>0</v>
      </c>
      <c r="I6870">
        <v>0</v>
      </c>
      <c r="J6870">
        <v>0</v>
      </c>
      <c r="K6870">
        <v>0</v>
      </c>
      <c r="L6870">
        <v>0</v>
      </c>
      <c r="M6870">
        <v>0</v>
      </c>
    </row>
    <row r="6871" spans="2:13" x14ac:dyDescent="0.2">
      <c r="B6871">
        <v>0</v>
      </c>
      <c r="C6871">
        <v>0</v>
      </c>
      <c r="D6871">
        <v>0</v>
      </c>
      <c r="E6871">
        <v>0</v>
      </c>
      <c r="F6871">
        <v>0</v>
      </c>
      <c r="G6871">
        <v>55555555</v>
      </c>
      <c r="H6871">
        <v>0</v>
      </c>
      <c r="I6871">
        <v>0</v>
      </c>
      <c r="J6871">
        <v>0</v>
      </c>
      <c r="K6871">
        <v>0</v>
      </c>
      <c r="L6871">
        <v>0</v>
      </c>
      <c r="M6871">
        <v>0</v>
      </c>
    </row>
    <row r="6872" spans="2:13" x14ac:dyDescent="0.2">
      <c r="B6872">
        <v>0</v>
      </c>
      <c r="C6872">
        <v>0</v>
      </c>
      <c r="D6872">
        <v>0</v>
      </c>
      <c r="E6872">
        <v>0</v>
      </c>
      <c r="F6872">
        <v>0</v>
      </c>
      <c r="G6872">
        <v>55555555</v>
      </c>
      <c r="H6872">
        <v>0</v>
      </c>
      <c r="I6872">
        <v>0</v>
      </c>
      <c r="J6872">
        <v>0</v>
      </c>
      <c r="K6872">
        <v>0</v>
      </c>
      <c r="L6872">
        <v>0</v>
      </c>
      <c r="M6872">
        <v>0</v>
      </c>
    </row>
    <row r="6873" spans="2:13" x14ac:dyDescent="0.2">
      <c r="B6873">
        <v>0</v>
      </c>
      <c r="C6873">
        <v>0</v>
      </c>
      <c r="D6873">
        <v>0</v>
      </c>
      <c r="E6873">
        <v>0</v>
      </c>
      <c r="F6873">
        <v>0</v>
      </c>
      <c r="G6873">
        <v>55555555</v>
      </c>
      <c r="H6873">
        <v>0</v>
      </c>
      <c r="I6873">
        <v>0</v>
      </c>
      <c r="J6873">
        <v>0</v>
      </c>
      <c r="K6873">
        <v>0</v>
      </c>
      <c r="L6873">
        <v>0</v>
      </c>
      <c r="M6873">
        <v>0</v>
      </c>
    </row>
    <row r="6874" spans="2:13" x14ac:dyDescent="0.2">
      <c r="B6874">
        <v>0</v>
      </c>
      <c r="C6874">
        <v>0</v>
      </c>
      <c r="D6874">
        <v>0</v>
      </c>
      <c r="E6874">
        <v>0</v>
      </c>
      <c r="F6874">
        <v>0</v>
      </c>
      <c r="G6874">
        <v>55555555</v>
      </c>
      <c r="H6874">
        <v>0</v>
      </c>
      <c r="I6874">
        <v>0</v>
      </c>
      <c r="J6874">
        <v>0</v>
      </c>
      <c r="K6874">
        <v>0</v>
      </c>
      <c r="L6874">
        <v>0</v>
      </c>
      <c r="M6874">
        <v>0</v>
      </c>
    </row>
    <row r="6875" spans="2:13" x14ac:dyDescent="0.2">
      <c r="B6875">
        <v>0</v>
      </c>
      <c r="C6875">
        <v>0</v>
      </c>
      <c r="D6875">
        <v>0</v>
      </c>
      <c r="E6875">
        <v>0</v>
      </c>
      <c r="F6875">
        <v>0</v>
      </c>
      <c r="G6875">
        <v>55555555</v>
      </c>
      <c r="H6875">
        <v>0</v>
      </c>
      <c r="I6875">
        <v>0</v>
      </c>
      <c r="J6875">
        <v>0</v>
      </c>
      <c r="K6875">
        <v>0</v>
      </c>
      <c r="L6875">
        <v>0</v>
      </c>
      <c r="M6875">
        <v>0</v>
      </c>
    </row>
    <row r="6876" spans="2:13" x14ac:dyDescent="0.2">
      <c r="B6876">
        <v>0</v>
      </c>
      <c r="C6876">
        <v>0</v>
      </c>
      <c r="D6876">
        <v>0</v>
      </c>
      <c r="E6876">
        <v>0</v>
      </c>
      <c r="F6876">
        <v>0</v>
      </c>
      <c r="G6876">
        <v>55555555</v>
      </c>
      <c r="H6876">
        <v>0</v>
      </c>
      <c r="I6876">
        <v>0</v>
      </c>
      <c r="J6876">
        <v>0</v>
      </c>
      <c r="K6876">
        <v>0</v>
      </c>
      <c r="L6876">
        <v>0</v>
      </c>
      <c r="M6876">
        <v>0</v>
      </c>
    </row>
    <row r="6877" spans="2:13" x14ac:dyDescent="0.2">
      <c r="B6877">
        <v>0</v>
      </c>
      <c r="C6877">
        <v>0</v>
      </c>
      <c r="D6877">
        <v>0</v>
      </c>
      <c r="E6877">
        <v>0</v>
      </c>
      <c r="F6877">
        <v>0</v>
      </c>
      <c r="G6877">
        <v>55555555</v>
      </c>
      <c r="H6877">
        <v>0</v>
      </c>
      <c r="I6877">
        <v>0</v>
      </c>
      <c r="J6877">
        <v>0</v>
      </c>
      <c r="K6877">
        <v>0</v>
      </c>
      <c r="L6877">
        <v>0</v>
      </c>
      <c r="M6877">
        <v>0</v>
      </c>
    </row>
    <row r="6878" spans="2:13" x14ac:dyDescent="0.2">
      <c r="B6878">
        <v>0</v>
      </c>
      <c r="C6878">
        <v>0</v>
      </c>
      <c r="D6878">
        <v>0</v>
      </c>
      <c r="E6878">
        <v>0</v>
      </c>
      <c r="F6878">
        <v>0</v>
      </c>
      <c r="G6878">
        <v>55555555</v>
      </c>
      <c r="H6878">
        <v>0</v>
      </c>
      <c r="I6878">
        <v>0</v>
      </c>
      <c r="J6878">
        <v>0</v>
      </c>
      <c r="K6878">
        <v>0</v>
      </c>
      <c r="L6878">
        <v>0</v>
      </c>
      <c r="M6878">
        <v>0</v>
      </c>
    </row>
    <row r="6879" spans="2:13" x14ac:dyDescent="0.2">
      <c r="B6879">
        <v>0</v>
      </c>
      <c r="C6879">
        <v>0</v>
      </c>
      <c r="D6879">
        <v>0</v>
      </c>
      <c r="E6879">
        <v>0</v>
      </c>
      <c r="F6879">
        <v>0</v>
      </c>
      <c r="G6879">
        <v>55555555</v>
      </c>
      <c r="H6879">
        <v>0</v>
      </c>
      <c r="I6879">
        <v>0</v>
      </c>
      <c r="J6879">
        <v>0</v>
      </c>
      <c r="K6879">
        <v>0</v>
      </c>
      <c r="L6879">
        <v>0</v>
      </c>
      <c r="M6879">
        <v>0</v>
      </c>
    </row>
    <row r="6880" spans="2:13" x14ac:dyDescent="0.2">
      <c r="B6880">
        <v>0</v>
      </c>
      <c r="C6880">
        <v>0</v>
      </c>
      <c r="D6880">
        <v>0</v>
      </c>
      <c r="E6880">
        <v>0</v>
      </c>
      <c r="F6880">
        <v>0</v>
      </c>
      <c r="G6880">
        <v>55555555</v>
      </c>
      <c r="H6880">
        <v>0</v>
      </c>
      <c r="I6880">
        <v>0</v>
      </c>
      <c r="J6880">
        <v>0</v>
      </c>
      <c r="K6880">
        <v>0</v>
      </c>
      <c r="L6880">
        <v>0</v>
      </c>
      <c r="M6880">
        <v>0</v>
      </c>
    </row>
    <row r="6881" spans="2:13" x14ac:dyDescent="0.2">
      <c r="B6881">
        <v>0</v>
      </c>
      <c r="C6881">
        <v>0</v>
      </c>
      <c r="D6881">
        <v>0</v>
      </c>
      <c r="E6881">
        <v>0</v>
      </c>
      <c r="F6881">
        <v>0</v>
      </c>
      <c r="G6881">
        <v>55555555</v>
      </c>
      <c r="H6881">
        <v>0</v>
      </c>
      <c r="I6881">
        <v>0</v>
      </c>
      <c r="J6881">
        <v>0</v>
      </c>
      <c r="K6881">
        <v>0</v>
      </c>
      <c r="L6881">
        <v>0</v>
      </c>
      <c r="M6881">
        <v>0</v>
      </c>
    </row>
    <row r="6882" spans="2:13" x14ac:dyDescent="0.2">
      <c r="B6882">
        <v>0</v>
      </c>
      <c r="C6882">
        <v>0</v>
      </c>
      <c r="D6882">
        <v>0</v>
      </c>
      <c r="E6882">
        <v>0</v>
      </c>
      <c r="F6882">
        <v>0</v>
      </c>
      <c r="G6882">
        <v>55555555</v>
      </c>
      <c r="H6882">
        <v>0</v>
      </c>
      <c r="I6882">
        <v>0</v>
      </c>
      <c r="J6882">
        <v>0</v>
      </c>
      <c r="K6882">
        <v>0</v>
      </c>
      <c r="L6882">
        <v>0</v>
      </c>
      <c r="M6882">
        <v>0</v>
      </c>
    </row>
    <row r="6883" spans="2:13" x14ac:dyDescent="0.2">
      <c r="B6883">
        <v>0</v>
      </c>
      <c r="C6883">
        <v>0</v>
      </c>
      <c r="D6883">
        <v>0</v>
      </c>
      <c r="E6883">
        <v>0</v>
      </c>
      <c r="F6883">
        <v>0</v>
      </c>
      <c r="G6883">
        <v>55555555</v>
      </c>
      <c r="H6883">
        <v>0</v>
      </c>
      <c r="I6883">
        <v>0</v>
      </c>
      <c r="J6883">
        <v>0</v>
      </c>
      <c r="K6883">
        <v>0</v>
      </c>
      <c r="L6883">
        <v>0</v>
      </c>
      <c r="M6883">
        <v>0</v>
      </c>
    </row>
    <row r="6884" spans="2:13" x14ac:dyDescent="0.2">
      <c r="B6884">
        <v>0</v>
      </c>
      <c r="C6884">
        <v>0</v>
      </c>
      <c r="D6884">
        <v>0</v>
      </c>
      <c r="E6884">
        <v>0</v>
      </c>
      <c r="F6884">
        <v>0</v>
      </c>
      <c r="G6884">
        <v>55555555</v>
      </c>
      <c r="H6884">
        <v>0</v>
      </c>
      <c r="I6884">
        <v>0</v>
      </c>
      <c r="J6884">
        <v>0</v>
      </c>
      <c r="K6884">
        <v>0</v>
      </c>
      <c r="L6884">
        <v>0</v>
      </c>
      <c r="M6884">
        <v>0</v>
      </c>
    </row>
    <row r="6885" spans="2:13" x14ac:dyDescent="0.2">
      <c r="B6885">
        <v>0</v>
      </c>
      <c r="C6885">
        <v>0</v>
      </c>
      <c r="D6885">
        <v>0</v>
      </c>
      <c r="E6885">
        <v>0</v>
      </c>
      <c r="F6885">
        <v>0</v>
      </c>
      <c r="G6885">
        <v>55555555</v>
      </c>
      <c r="H6885">
        <v>0</v>
      </c>
      <c r="I6885">
        <v>0</v>
      </c>
      <c r="J6885">
        <v>0</v>
      </c>
      <c r="K6885">
        <v>0</v>
      </c>
      <c r="L6885">
        <v>0</v>
      </c>
      <c r="M6885">
        <v>0</v>
      </c>
    </row>
    <row r="6886" spans="2:13" x14ac:dyDescent="0.2">
      <c r="B6886">
        <v>0</v>
      </c>
      <c r="C6886">
        <v>0</v>
      </c>
      <c r="D6886">
        <v>0</v>
      </c>
      <c r="E6886">
        <v>0</v>
      </c>
      <c r="F6886">
        <v>0</v>
      </c>
      <c r="G6886">
        <v>55555555</v>
      </c>
      <c r="H6886">
        <v>0</v>
      </c>
      <c r="I6886">
        <v>0</v>
      </c>
      <c r="J6886">
        <v>0</v>
      </c>
      <c r="K6886">
        <v>0</v>
      </c>
      <c r="L6886">
        <v>0</v>
      </c>
      <c r="M6886">
        <v>0</v>
      </c>
    </row>
    <row r="6887" spans="2:13" x14ac:dyDescent="0.2">
      <c r="B6887">
        <v>0</v>
      </c>
      <c r="C6887">
        <v>0</v>
      </c>
      <c r="D6887">
        <v>0</v>
      </c>
      <c r="E6887">
        <v>0</v>
      </c>
      <c r="F6887">
        <v>0</v>
      </c>
      <c r="G6887">
        <v>55555555</v>
      </c>
      <c r="H6887">
        <v>0</v>
      </c>
      <c r="I6887">
        <v>0</v>
      </c>
      <c r="J6887">
        <v>0</v>
      </c>
      <c r="K6887">
        <v>0</v>
      </c>
      <c r="L6887">
        <v>0</v>
      </c>
      <c r="M6887">
        <v>0</v>
      </c>
    </row>
    <row r="6888" spans="2:13" x14ac:dyDescent="0.2">
      <c r="B6888">
        <v>0</v>
      </c>
      <c r="C6888">
        <v>0</v>
      </c>
      <c r="D6888">
        <v>0</v>
      </c>
      <c r="E6888">
        <v>0</v>
      </c>
      <c r="F6888">
        <v>0</v>
      </c>
      <c r="G6888">
        <v>55555555</v>
      </c>
      <c r="H6888">
        <v>0</v>
      </c>
      <c r="I6888">
        <v>0</v>
      </c>
      <c r="J6888">
        <v>0</v>
      </c>
      <c r="K6888">
        <v>0</v>
      </c>
      <c r="L6888">
        <v>0</v>
      </c>
      <c r="M6888">
        <v>0</v>
      </c>
    </row>
    <row r="6889" spans="2:13" x14ac:dyDescent="0.2">
      <c r="B6889">
        <v>0</v>
      </c>
      <c r="C6889">
        <v>0</v>
      </c>
      <c r="D6889">
        <v>0</v>
      </c>
      <c r="E6889">
        <v>0</v>
      </c>
      <c r="F6889">
        <v>0</v>
      </c>
      <c r="G6889">
        <v>55555555</v>
      </c>
      <c r="H6889">
        <v>0</v>
      </c>
      <c r="I6889">
        <v>0</v>
      </c>
      <c r="J6889">
        <v>0</v>
      </c>
      <c r="K6889">
        <v>0</v>
      </c>
      <c r="L6889">
        <v>0</v>
      </c>
      <c r="M6889">
        <v>0</v>
      </c>
    </row>
    <row r="6890" spans="2:13" x14ac:dyDescent="0.2">
      <c r="B6890">
        <v>0</v>
      </c>
      <c r="C6890">
        <v>0</v>
      </c>
      <c r="D6890">
        <v>0</v>
      </c>
      <c r="E6890">
        <v>0</v>
      </c>
      <c r="F6890">
        <v>0</v>
      </c>
      <c r="G6890">
        <v>55555555</v>
      </c>
      <c r="H6890">
        <v>0</v>
      </c>
      <c r="I6890">
        <v>0</v>
      </c>
      <c r="J6890">
        <v>0</v>
      </c>
      <c r="K6890">
        <v>0</v>
      </c>
      <c r="L6890">
        <v>0</v>
      </c>
      <c r="M6890">
        <v>0</v>
      </c>
    </row>
    <row r="6891" spans="2:13" x14ac:dyDescent="0.2">
      <c r="B6891">
        <v>0</v>
      </c>
      <c r="C6891">
        <v>0</v>
      </c>
      <c r="D6891">
        <v>0</v>
      </c>
      <c r="E6891">
        <v>0</v>
      </c>
      <c r="F6891">
        <v>0</v>
      </c>
      <c r="G6891">
        <v>55555555</v>
      </c>
      <c r="H6891">
        <v>0</v>
      </c>
      <c r="I6891">
        <v>0</v>
      </c>
      <c r="J6891">
        <v>0</v>
      </c>
      <c r="K6891">
        <v>0</v>
      </c>
      <c r="L6891">
        <v>0</v>
      </c>
      <c r="M6891">
        <v>0</v>
      </c>
    </row>
    <row r="6892" spans="2:13" x14ac:dyDescent="0.2">
      <c r="B6892">
        <v>0</v>
      </c>
      <c r="C6892">
        <v>0</v>
      </c>
      <c r="D6892">
        <v>0</v>
      </c>
      <c r="E6892">
        <v>0</v>
      </c>
      <c r="F6892">
        <v>0</v>
      </c>
      <c r="G6892">
        <v>55555555</v>
      </c>
      <c r="H6892">
        <v>0</v>
      </c>
      <c r="I6892">
        <v>0</v>
      </c>
      <c r="J6892">
        <v>0</v>
      </c>
      <c r="K6892">
        <v>0</v>
      </c>
      <c r="L6892">
        <v>0</v>
      </c>
      <c r="M6892">
        <v>0</v>
      </c>
    </row>
    <row r="6893" spans="2:13" x14ac:dyDescent="0.2">
      <c r="B6893">
        <v>0</v>
      </c>
      <c r="C6893">
        <v>0</v>
      </c>
      <c r="D6893">
        <v>0</v>
      </c>
      <c r="E6893">
        <v>0</v>
      </c>
      <c r="F6893">
        <v>0</v>
      </c>
      <c r="G6893">
        <v>55555555</v>
      </c>
      <c r="H6893">
        <v>0</v>
      </c>
      <c r="I6893">
        <v>0</v>
      </c>
      <c r="J6893">
        <v>0</v>
      </c>
      <c r="K6893">
        <v>0</v>
      </c>
      <c r="L6893">
        <v>0</v>
      </c>
      <c r="M6893">
        <v>0</v>
      </c>
    </row>
    <row r="6894" spans="2:13" x14ac:dyDescent="0.2">
      <c r="B6894">
        <v>0</v>
      </c>
      <c r="C6894">
        <v>0</v>
      </c>
      <c r="D6894">
        <v>0</v>
      </c>
      <c r="E6894">
        <v>0</v>
      </c>
      <c r="F6894">
        <v>0</v>
      </c>
      <c r="G6894">
        <v>55555555</v>
      </c>
      <c r="H6894">
        <v>0</v>
      </c>
      <c r="I6894">
        <v>0</v>
      </c>
      <c r="J6894">
        <v>0</v>
      </c>
      <c r="K6894">
        <v>0</v>
      </c>
      <c r="L6894">
        <v>0</v>
      </c>
      <c r="M6894">
        <v>0</v>
      </c>
    </row>
    <row r="6895" spans="2:13" x14ac:dyDescent="0.2">
      <c r="B6895">
        <v>0</v>
      </c>
      <c r="C6895">
        <v>0</v>
      </c>
      <c r="D6895">
        <v>0</v>
      </c>
      <c r="E6895">
        <v>0</v>
      </c>
      <c r="F6895">
        <v>0</v>
      </c>
      <c r="G6895">
        <v>55555555</v>
      </c>
      <c r="H6895">
        <v>0</v>
      </c>
      <c r="I6895">
        <v>0</v>
      </c>
      <c r="J6895">
        <v>0</v>
      </c>
      <c r="K6895">
        <v>0</v>
      </c>
      <c r="L6895">
        <v>0</v>
      </c>
      <c r="M6895">
        <v>0</v>
      </c>
    </row>
    <row r="6896" spans="2:13" x14ac:dyDescent="0.2">
      <c r="B6896">
        <v>0</v>
      </c>
      <c r="C6896">
        <v>0</v>
      </c>
      <c r="D6896">
        <v>0</v>
      </c>
      <c r="E6896">
        <v>0</v>
      </c>
      <c r="F6896">
        <v>0</v>
      </c>
      <c r="G6896">
        <v>55555555</v>
      </c>
      <c r="H6896">
        <v>0</v>
      </c>
      <c r="I6896">
        <v>0</v>
      </c>
      <c r="J6896">
        <v>0</v>
      </c>
      <c r="K6896">
        <v>0</v>
      </c>
      <c r="L6896">
        <v>0</v>
      </c>
      <c r="M6896">
        <v>0</v>
      </c>
    </row>
    <row r="6897" spans="2:13" x14ac:dyDescent="0.2">
      <c r="B6897">
        <v>0</v>
      </c>
      <c r="C6897">
        <v>0</v>
      </c>
      <c r="D6897">
        <v>0</v>
      </c>
      <c r="E6897">
        <v>0</v>
      </c>
      <c r="F6897">
        <v>0</v>
      </c>
      <c r="G6897">
        <v>55555555</v>
      </c>
      <c r="H6897">
        <v>0</v>
      </c>
      <c r="I6897">
        <v>0</v>
      </c>
      <c r="J6897">
        <v>0</v>
      </c>
      <c r="K6897">
        <v>0</v>
      </c>
      <c r="L6897">
        <v>0</v>
      </c>
      <c r="M6897">
        <v>0</v>
      </c>
    </row>
    <row r="6898" spans="2:13" x14ac:dyDescent="0.2">
      <c r="B6898">
        <v>0</v>
      </c>
      <c r="C6898">
        <v>0</v>
      </c>
      <c r="D6898">
        <v>0</v>
      </c>
      <c r="E6898">
        <v>0</v>
      </c>
      <c r="F6898">
        <v>0</v>
      </c>
      <c r="G6898">
        <v>55555555</v>
      </c>
      <c r="H6898">
        <v>0</v>
      </c>
      <c r="I6898">
        <v>0</v>
      </c>
      <c r="J6898">
        <v>0</v>
      </c>
      <c r="K6898">
        <v>0</v>
      </c>
      <c r="L6898">
        <v>0</v>
      </c>
      <c r="M6898">
        <v>0</v>
      </c>
    </row>
    <row r="6899" spans="2:13" x14ac:dyDescent="0.2">
      <c r="B6899">
        <v>0</v>
      </c>
      <c r="C6899">
        <v>0</v>
      </c>
      <c r="D6899">
        <v>0</v>
      </c>
      <c r="E6899">
        <v>0</v>
      </c>
      <c r="F6899">
        <v>0</v>
      </c>
      <c r="G6899">
        <v>55555555</v>
      </c>
      <c r="H6899">
        <v>0</v>
      </c>
      <c r="I6899">
        <v>0</v>
      </c>
      <c r="J6899">
        <v>0</v>
      </c>
      <c r="K6899">
        <v>0</v>
      </c>
      <c r="L6899">
        <v>0</v>
      </c>
      <c r="M6899">
        <v>0</v>
      </c>
    </row>
    <row r="6900" spans="2:13" x14ac:dyDescent="0.2">
      <c r="B6900">
        <v>0</v>
      </c>
      <c r="C6900">
        <v>0</v>
      </c>
      <c r="D6900">
        <v>0</v>
      </c>
      <c r="E6900">
        <v>0</v>
      </c>
      <c r="F6900">
        <v>0</v>
      </c>
      <c r="G6900">
        <v>55555555</v>
      </c>
      <c r="H6900">
        <v>0</v>
      </c>
      <c r="I6900">
        <v>0</v>
      </c>
      <c r="J6900">
        <v>0</v>
      </c>
      <c r="K6900">
        <v>0</v>
      </c>
      <c r="L6900">
        <v>0</v>
      </c>
      <c r="M6900">
        <v>0</v>
      </c>
    </row>
    <row r="6901" spans="2:13" x14ac:dyDescent="0.2">
      <c r="B6901">
        <v>0</v>
      </c>
      <c r="C6901">
        <v>0</v>
      </c>
      <c r="D6901">
        <v>0</v>
      </c>
      <c r="E6901">
        <v>0</v>
      </c>
      <c r="F6901">
        <v>0</v>
      </c>
      <c r="G6901">
        <v>55555555</v>
      </c>
      <c r="H6901">
        <v>0</v>
      </c>
      <c r="I6901">
        <v>0</v>
      </c>
      <c r="J6901">
        <v>0</v>
      </c>
      <c r="K6901">
        <v>0</v>
      </c>
      <c r="L6901">
        <v>0</v>
      </c>
      <c r="M6901">
        <v>0</v>
      </c>
    </row>
    <row r="6902" spans="2:13" x14ac:dyDescent="0.2">
      <c r="B6902">
        <v>0</v>
      </c>
      <c r="C6902">
        <v>0</v>
      </c>
      <c r="D6902">
        <v>0</v>
      </c>
      <c r="E6902">
        <v>0</v>
      </c>
      <c r="F6902">
        <v>0</v>
      </c>
      <c r="G6902">
        <v>55555555</v>
      </c>
      <c r="H6902">
        <v>0</v>
      </c>
      <c r="I6902">
        <v>0</v>
      </c>
      <c r="J6902">
        <v>0</v>
      </c>
      <c r="K6902">
        <v>0</v>
      </c>
      <c r="L6902">
        <v>0</v>
      </c>
      <c r="M6902">
        <v>0</v>
      </c>
    </row>
    <row r="6903" spans="2:13" x14ac:dyDescent="0.2">
      <c r="B6903">
        <v>0</v>
      </c>
      <c r="C6903">
        <v>0</v>
      </c>
      <c r="D6903">
        <v>0</v>
      </c>
      <c r="E6903">
        <v>0</v>
      </c>
      <c r="F6903">
        <v>0</v>
      </c>
      <c r="G6903">
        <v>55555555</v>
      </c>
      <c r="H6903">
        <v>0</v>
      </c>
      <c r="I6903">
        <v>0</v>
      </c>
      <c r="J6903">
        <v>0</v>
      </c>
      <c r="K6903">
        <v>0</v>
      </c>
      <c r="L6903">
        <v>0</v>
      </c>
      <c r="M6903">
        <v>0</v>
      </c>
    </row>
    <row r="6904" spans="2:13" x14ac:dyDescent="0.2">
      <c r="B6904">
        <v>0</v>
      </c>
      <c r="C6904">
        <v>0</v>
      </c>
      <c r="D6904">
        <v>0</v>
      </c>
      <c r="E6904">
        <v>0</v>
      </c>
      <c r="F6904">
        <v>0</v>
      </c>
      <c r="G6904">
        <v>55555555</v>
      </c>
      <c r="H6904">
        <v>0</v>
      </c>
      <c r="I6904">
        <v>0</v>
      </c>
      <c r="J6904">
        <v>0</v>
      </c>
      <c r="K6904">
        <v>0</v>
      </c>
      <c r="L6904">
        <v>0</v>
      </c>
      <c r="M6904">
        <v>0</v>
      </c>
    </row>
    <row r="6905" spans="2:13" x14ac:dyDescent="0.2">
      <c r="B6905">
        <v>0</v>
      </c>
      <c r="C6905">
        <v>0</v>
      </c>
      <c r="D6905">
        <v>0</v>
      </c>
      <c r="E6905">
        <v>0</v>
      </c>
      <c r="F6905">
        <v>0</v>
      </c>
      <c r="G6905">
        <v>55555555</v>
      </c>
      <c r="H6905">
        <v>0</v>
      </c>
      <c r="I6905">
        <v>0</v>
      </c>
      <c r="J6905">
        <v>0</v>
      </c>
      <c r="K6905">
        <v>0</v>
      </c>
      <c r="L6905">
        <v>0</v>
      </c>
      <c r="M6905">
        <v>0</v>
      </c>
    </row>
    <row r="6906" spans="2:13" x14ac:dyDescent="0.2">
      <c r="B6906">
        <v>0</v>
      </c>
      <c r="C6906">
        <v>0</v>
      </c>
      <c r="D6906">
        <v>0</v>
      </c>
      <c r="E6906">
        <v>0</v>
      </c>
      <c r="F6906">
        <v>0</v>
      </c>
      <c r="G6906">
        <v>55555555</v>
      </c>
      <c r="H6906">
        <v>0</v>
      </c>
      <c r="I6906">
        <v>0</v>
      </c>
      <c r="J6906">
        <v>0</v>
      </c>
      <c r="K6906">
        <v>0</v>
      </c>
      <c r="L6906">
        <v>0</v>
      </c>
      <c r="M6906">
        <v>0</v>
      </c>
    </row>
    <row r="6907" spans="2:13" x14ac:dyDescent="0.2">
      <c r="B6907">
        <v>0</v>
      </c>
      <c r="C6907">
        <v>0</v>
      </c>
      <c r="D6907">
        <v>0</v>
      </c>
      <c r="E6907">
        <v>0</v>
      </c>
      <c r="F6907">
        <v>0</v>
      </c>
      <c r="G6907">
        <v>55555555</v>
      </c>
      <c r="H6907">
        <v>0</v>
      </c>
      <c r="I6907">
        <v>0</v>
      </c>
      <c r="J6907">
        <v>0</v>
      </c>
      <c r="K6907">
        <v>0</v>
      </c>
      <c r="L6907">
        <v>0</v>
      </c>
      <c r="M6907">
        <v>0</v>
      </c>
    </row>
    <row r="6908" spans="2:13" x14ac:dyDescent="0.2">
      <c r="B6908">
        <v>0</v>
      </c>
      <c r="C6908">
        <v>0</v>
      </c>
      <c r="D6908">
        <v>0</v>
      </c>
      <c r="E6908">
        <v>0</v>
      </c>
      <c r="F6908">
        <v>0</v>
      </c>
      <c r="G6908">
        <v>55555555</v>
      </c>
      <c r="H6908">
        <v>0</v>
      </c>
      <c r="I6908">
        <v>0</v>
      </c>
      <c r="J6908">
        <v>0</v>
      </c>
      <c r="K6908">
        <v>0</v>
      </c>
      <c r="L6908">
        <v>0</v>
      </c>
      <c r="M6908">
        <v>0</v>
      </c>
    </row>
    <row r="6909" spans="2:13" x14ac:dyDescent="0.2">
      <c r="B6909">
        <v>0</v>
      </c>
      <c r="C6909">
        <v>0</v>
      </c>
      <c r="D6909">
        <v>0</v>
      </c>
      <c r="E6909">
        <v>0</v>
      </c>
      <c r="F6909">
        <v>0</v>
      </c>
      <c r="G6909">
        <v>55555555</v>
      </c>
      <c r="H6909">
        <v>0</v>
      </c>
      <c r="I6909">
        <v>0</v>
      </c>
      <c r="J6909">
        <v>0</v>
      </c>
      <c r="K6909">
        <v>0</v>
      </c>
      <c r="L6909">
        <v>0</v>
      </c>
      <c r="M6909">
        <v>0</v>
      </c>
    </row>
    <row r="6910" spans="2:13" x14ac:dyDescent="0.2">
      <c r="B6910">
        <v>0</v>
      </c>
      <c r="C6910">
        <v>0</v>
      </c>
      <c r="D6910">
        <v>0</v>
      </c>
      <c r="E6910">
        <v>0</v>
      </c>
      <c r="F6910">
        <v>0</v>
      </c>
      <c r="G6910">
        <v>55555555</v>
      </c>
      <c r="H6910">
        <v>0</v>
      </c>
      <c r="I6910">
        <v>0</v>
      </c>
      <c r="J6910">
        <v>0</v>
      </c>
      <c r="K6910">
        <v>0</v>
      </c>
      <c r="L6910">
        <v>0</v>
      </c>
      <c r="M6910">
        <v>0</v>
      </c>
    </row>
    <row r="6911" spans="2:13" x14ac:dyDescent="0.2">
      <c r="B6911">
        <v>0</v>
      </c>
      <c r="C6911">
        <v>0</v>
      </c>
      <c r="D6911">
        <v>0</v>
      </c>
      <c r="E6911">
        <v>0</v>
      </c>
      <c r="F6911">
        <v>0</v>
      </c>
      <c r="G6911">
        <v>55555555</v>
      </c>
      <c r="H6911">
        <v>0</v>
      </c>
      <c r="I6911">
        <v>0</v>
      </c>
      <c r="J6911">
        <v>0</v>
      </c>
      <c r="K6911">
        <v>0</v>
      </c>
      <c r="L6911">
        <v>0</v>
      </c>
      <c r="M6911">
        <v>0</v>
      </c>
    </row>
    <row r="6912" spans="2:13" x14ac:dyDescent="0.2">
      <c r="B6912">
        <v>0</v>
      </c>
      <c r="C6912">
        <v>0</v>
      </c>
      <c r="D6912">
        <v>0</v>
      </c>
      <c r="E6912">
        <v>0</v>
      </c>
      <c r="F6912">
        <v>0</v>
      </c>
      <c r="G6912">
        <v>55555555</v>
      </c>
      <c r="H6912">
        <v>0</v>
      </c>
      <c r="I6912">
        <v>0</v>
      </c>
      <c r="J6912">
        <v>0</v>
      </c>
      <c r="K6912">
        <v>0</v>
      </c>
      <c r="L6912">
        <v>0</v>
      </c>
      <c r="M6912">
        <v>0</v>
      </c>
    </row>
    <row r="6913" spans="2:13" x14ac:dyDescent="0.2">
      <c r="B6913">
        <v>0</v>
      </c>
      <c r="C6913">
        <v>0</v>
      </c>
      <c r="D6913">
        <v>0</v>
      </c>
      <c r="E6913">
        <v>0</v>
      </c>
      <c r="F6913">
        <v>0</v>
      </c>
      <c r="G6913">
        <v>55555555</v>
      </c>
      <c r="H6913">
        <v>0</v>
      </c>
      <c r="I6913">
        <v>0</v>
      </c>
      <c r="J6913">
        <v>0</v>
      </c>
      <c r="K6913">
        <v>0</v>
      </c>
      <c r="L6913">
        <v>0</v>
      </c>
      <c r="M6913">
        <v>0</v>
      </c>
    </row>
    <row r="6914" spans="2:13" x14ac:dyDescent="0.2">
      <c r="B6914">
        <v>0</v>
      </c>
      <c r="C6914">
        <v>0</v>
      </c>
      <c r="D6914">
        <v>0</v>
      </c>
      <c r="E6914">
        <v>0</v>
      </c>
      <c r="F6914">
        <v>0</v>
      </c>
      <c r="G6914">
        <v>55555555</v>
      </c>
      <c r="H6914">
        <v>0</v>
      </c>
      <c r="I6914">
        <v>0</v>
      </c>
      <c r="J6914">
        <v>0</v>
      </c>
      <c r="K6914">
        <v>0</v>
      </c>
      <c r="L6914">
        <v>0</v>
      </c>
      <c r="M6914">
        <v>0</v>
      </c>
    </row>
    <row r="6915" spans="2:13" x14ac:dyDescent="0.2">
      <c r="B6915">
        <v>0</v>
      </c>
      <c r="C6915">
        <v>0</v>
      </c>
      <c r="D6915">
        <v>0</v>
      </c>
      <c r="E6915">
        <v>0</v>
      </c>
      <c r="F6915">
        <v>0</v>
      </c>
      <c r="G6915">
        <v>55555555</v>
      </c>
      <c r="H6915">
        <v>0</v>
      </c>
      <c r="I6915">
        <v>0</v>
      </c>
      <c r="J6915">
        <v>0</v>
      </c>
      <c r="K6915">
        <v>0</v>
      </c>
      <c r="L6915">
        <v>0</v>
      </c>
      <c r="M6915">
        <v>0</v>
      </c>
    </row>
    <row r="6916" spans="2:13" x14ac:dyDescent="0.2">
      <c r="B6916">
        <v>0</v>
      </c>
      <c r="C6916">
        <v>0</v>
      </c>
      <c r="D6916">
        <v>0</v>
      </c>
      <c r="E6916">
        <v>0</v>
      </c>
      <c r="F6916">
        <v>0</v>
      </c>
      <c r="G6916">
        <v>55555555</v>
      </c>
      <c r="H6916">
        <v>0</v>
      </c>
      <c r="I6916">
        <v>0</v>
      </c>
      <c r="J6916">
        <v>0</v>
      </c>
      <c r="K6916">
        <v>0</v>
      </c>
      <c r="L6916">
        <v>0</v>
      </c>
      <c r="M6916">
        <v>0</v>
      </c>
    </row>
    <row r="6917" spans="2:13" x14ac:dyDescent="0.2">
      <c r="B6917">
        <v>0</v>
      </c>
      <c r="C6917">
        <v>0</v>
      </c>
      <c r="D6917">
        <v>0</v>
      </c>
      <c r="E6917">
        <v>0</v>
      </c>
      <c r="F6917">
        <v>0</v>
      </c>
      <c r="G6917">
        <v>55555555</v>
      </c>
      <c r="H6917">
        <v>0</v>
      </c>
      <c r="I6917">
        <v>0</v>
      </c>
      <c r="J6917">
        <v>0</v>
      </c>
      <c r="K6917">
        <v>0</v>
      </c>
      <c r="L6917">
        <v>0</v>
      </c>
      <c r="M6917">
        <v>0</v>
      </c>
    </row>
    <row r="6918" spans="2:13" x14ac:dyDescent="0.2">
      <c r="B6918">
        <v>0</v>
      </c>
      <c r="C6918">
        <v>0</v>
      </c>
      <c r="D6918">
        <v>0</v>
      </c>
      <c r="E6918">
        <v>0</v>
      </c>
      <c r="F6918">
        <v>0</v>
      </c>
      <c r="G6918">
        <v>55555555</v>
      </c>
      <c r="H6918">
        <v>0</v>
      </c>
      <c r="I6918">
        <v>0</v>
      </c>
      <c r="J6918">
        <v>0</v>
      </c>
      <c r="K6918">
        <v>0</v>
      </c>
      <c r="L6918">
        <v>0</v>
      </c>
      <c r="M6918">
        <v>0</v>
      </c>
    </row>
    <row r="6919" spans="2:13" x14ac:dyDescent="0.2">
      <c r="B6919">
        <v>0</v>
      </c>
      <c r="C6919">
        <v>0</v>
      </c>
      <c r="D6919">
        <v>0</v>
      </c>
      <c r="E6919">
        <v>0</v>
      </c>
      <c r="F6919">
        <v>0</v>
      </c>
      <c r="G6919">
        <v>55555555</v>
      </c>
      <c r="H6919">
        <v>0</v>
      </c>
      <c r="I6919">
        <v>0</v>
      </c>
      <c r="J6919">
        <v>0</v>
      </c>
      <c r="K6919">
        <v>0</v>
      </c>
      <c r="L6919">
        <v>0</v>
      </c>
      <c r="M6919">
        <v>0</v>
      </c>
    </row>
    <row r="6920" spans="2:13" x14ac:dyDescent="0.2">
      <c r="B6920">
        <v>0</v>
      </c>
      <c r="C6920">
        <v>0</v>
      </c>
      <c r="D6920">
        <v>0</v>
      </c>
      <c r="E6920">
        <v>0</v>
      </c>
      <c r="F6920">
        <v>0</v>
      </c>
      <c r="G6920">
        <v>55555555</v>
      </c>
      <c r="H6920">
        <v>0</v>
      </c>
      <c r="I6920">
        <v>0</v>
      </c>
      <c r="J6920">
        <v>0</v>
      </c>
      <c r="K6920">
        <v>0</v>
      </c>
      <c r="L6920">
        <v>0</v>
      </c>
      <c r="M6920">
        <v>0</v>
      </c>
    </row>
    <row r="6921" spans="2:13" x14ac:dyDescent="0.2">
      <c r="B6921">
        <v>0</v>
      </c>
      <c r="C6921">
        <v>0</v>
      </c>
      <c r="D6921">
        <v>0</v>
      </c>
      <c r="E6921">
        <v>0</v>
      </c>
      <c r="F6921">
        <v>0</v>
      </c>
      <c r="G6921">
        <v>55555555</v>
      </c>
      <c r="H6921">
        <v>0</v>
      </c>
      <c r="I6921">
        <v>0</v>
      </c>
      <c r="J6921">
        <v>0</v>
      </c>
      <c r="K6921">
        <v>0</v>
      </c>
      <c r="L6921">
        <v>0</v>
      </c>
      <c r="M6921">
        <v>0</v>
      </c>
    </row>
    <row r="6922" spans="2:13" x14ac:dyDescent="0.2">
      <c r="B6922">
        <v>0</v>
      </c>
      <c r="C6922">
        <v>0</v>
      </c>
      <c r="D6922">
        <v>0</v>
      </c>
      <c r="E6922">
        <v>0</v>
      </c>
      <c r="F6922">
        <v>0</v>
      </c>
      <c r="G6922">
        <v>55555555</v>
      </c>
      <c r="H6922">
        <v>0</v>
      </c>
      <c r="I6922">
        <v>0</v>
      </c>
      <c r="J6922">
        <v>0</v>
      </c>
      <c r="K6922">
        <v>0</v>
      </c>
      <c r="L6922">
        <v>0</v>
      </c>
      <c r="M6922">
        <v>0</v>
      </c>
    </row>
    <row r="6923" spans="2:13" x14ac:dyDescent="0.2">
      <c r="B6923">
        <v>0</v>
      </c>
      <c r="C6923">
        <v>0</v>
      </c>
      <c r="D6923">
        <v>0</v>
      </c>
      <c r="E6923">
        <v>0</v>
      </c>
      <c r="F6923">
        <v>0</v>
      </c>
      <c r="G6923">
        <v>55555555</v>
      </c>
      <c r="H6923">
        <v>0</v>
      </c>
      <c r="I6923">
        <v>0</v>
      </c>
      <c r="J6923">
        <v>0</v>
      </c>
      <c r="K6923">
        <v>0</v>
      </c>
      <c r="L6923">
        <v>0</v>
      </c>
      <c r="M6923">
        <v>0</v>
      </c>
    </row>
    <row r="6924" spans="2:13" x14ac:dyDescent="0.2">
      <c r="B6924">
        <v>0</v>
      </c>
      <c r="C6924">
        <v>0</v>
      </c>
      <c r="D6924">
        <v>0</v>
      </c>
      <c r="E6924">
        <v>0</v>
      </c>
      <c r="F6924">
        <v>0</v>
      </c>
      <c r="G6924">
        <v>55555555</v>
      </c>
      <c r="H6924">
        <v>0</v>
      </c>
      <c r="I6924">
        <v>0</v>
      </c>
      <c r="J6924">
        <v>0</v>
      </c>
      <c r="K6924">
        <v>0</v>
      </c>
      <c r="L6924">
        <v>0</v>
      </c>
      <c r="M6924">
        <v>0</v>
      </c>
    </row>
    <row r="6925" spans="2:13" x14ac:dyDescent="0.2">
      <c r="B6925">
        <v>0</v>
      </c>
      <c r="C6925">
        <v>0</v>
      </c>
      <c r="D6925">
        <v>0</v>
      </c>
      <c r="E6925">
        <v>0</v>
      </c>
      <c r="F6925">
        <v>0</v>
      </c>
      <c r="G6925">
        <v>55555555</v>
      </c>
      <c r="H6925">
        <v>0</v>
      </c>
      <c r="I6925">
        <v>0</v>
      </c>
      <c r="J6925">
        <v>0</v>
      </c>
      <c r="K6925">
        <v>0</v>
      </c>
      <c r="L6925">
        <v>0</v>
      </c>
      <c r="M6925">
        <v>0</v>
      </c>
    </row>
    <row r="6926" spans="2:13" x14ac:dyDescent="0.2">
      <c r="B6926">
        <v>0</v>
      </c>
      <c r="C6926">
        <v>0</v>
      </c>
      <c r="D6926">
        <v>0</v>
      </c>
      <c r="E6926">
        <v>0</v>
      </c>
      <c r="F6926">
        <v>0</v>
      </c>
      <c r="G6926">
        <v>55555555</v>
      </c>
      <c r="H6926">
        <v>0</v>
      </c>
      <c r="I6926">
        <v>0</v>
      </c>
      <c r="J6926">
        <v>0</v>
      </c>
      <c r="K6926">
        <v>0</v>
      </c>
      <c r="L6926">
        <v>0</v>
      </c>
      <c r="M6926">
        <v>0</v>
      </c>
    </row>
    <row r="6927" spans="2:13" x14ac:dyDescent="0.2">
      <c r="B6927">
        <v>0</v>
      </c>
      <c r="C6927">
        <v>0</v>
      </c>
      <c r="D6927">
        <v>0</v>
      </c>
      <c r="E6927">
        <v>0</v>
      </c>
      <c r="F6927">
        <v>0</v>
      </c>
      <c r="G6927">
        <v>55555555</v>
      </c>
      <c r="H6927">
        <v>0</v>
      </c>
      <c r="I6927">
        <v>0</v>
      </c>
      <c r="J6927">
        <v>0</v>
      </c>
      <c r="K6927">
        <v>0</v>
      </c>
      <c r="L6927">
        <v>0</v>
      </c>
      <c r="M6927">
        <v>0</v>
      </c>
    </row>
    <row r="6928" spans="2:13" x14ac:dyDescent="0.2">
      <c r="B6928">
        <v>0</v>
      </c>
      <c r="C6928">
        <v>0</v>
      </c>
      <c r="D6928">
        <v>0</v>
      </c>
      <c r="E6928">
        <v>0</v>
      </c>
      <c r="F6928">
        <v>0</v>
      </c>
      <c r="G6928">
        <v>55555555</v>
      </c>
      <c r="H6928">
        <v>0</v>
      </c>
      <c r="I6928">
        <v>0</v>
      </c>
      <c r="J6928">
        <v>0</v>
      </c>
      <c r="K6928">
        <v>0</v>
      </c>
      <c r="L6928">
        <v>0</v>
      </c>
      <c r="M6928">
        <v>0</v>
      </c>
    </row>
    <row r="6929" spans="2:13" x14ac:dyDescent="0.2">
      <c r="B6929">
        <v>0</v>
      </c>
      <c r="C6929">
        <v>0</v>
      </c>
      <c r="D6929">
        <v>0</v>
      </c>
      <c r="E6929">
        <v>0</v>
      </c>
      <c r="F6929">
        <v>0</v>
      </c>
      <c r="G6929">
        <v>55555555</v>
      </c>
      <c r="H6929">
        <v>0</v>
      </c>
      <c r="I6929">
        <v>0</v>
      </c>
      <c r="J6929">
        <v>0</v>
      </c>
      <c r="K6929">
        <v>0</v>
      </c>
      <c r="L6929">
        <v>0</v>
      </c>
      <c r="M6929">
        <v>0</v>
      </c>
    </row>
    <row r="6930" spans="2:13" x14ac:dyDescent="0.2">
      <c r="B6930">
        <v>0</v>
      </c>
      <c r="C6930">
        <v>0</v>
      </c>
      <c r="D6930">
        <v>0</v>
      </c>
      <c r="E6930">
        <v>0</v>
      </c>
      <c r="F6930">
        <v>0</v>
      </c>
      <c r="G6930">
        <v>55555555</v>
      </c>
      <c r="H6930">
        <v>0</v>
      </c>
      <c r="I6930">
        <v>0</v>
      </c>
      <c r="J6930">
        <v>0</v>
      </c>
      <c r="K6930">
        <v>0</v>
      </c>
      <c r="L6930">
        <v>0</v>
      </c>
      <c r="M6930">
        <v>0</v>
      </c>
    </row>
    <row r="6931" spans="2:13" x14ac:dyDescent="0.2">
      <c r="B6931">
        <v>0</v>
      </c>
      <c r="C6931">
        <v>0</v>
      </c>
      <c r="D6931">
        <v>0</v>
      </c>
      <c r="E6931">
        <v>0</v>
      </c>
      <c r="F6931">
        <v>0</v>
      </c>
      <c r="G6931">
        <v>55555555</v>
      </c>
      <c r="H6931">
        <v>0</v>
      </c>
      <c r="I6931">
        <v>0</v>
      </c>
      <c r="J6931">
        <v>0</v>
      </c>
      <c r="K6931">
        <v>0</v>
      </c>
      <c r="L6931">
        <v>0</v>
      </c>
      <c r="M6931">
        <v>0</v>
      </c>
    </row>
    <row r="6932" spans="2:13" x14ac:dyDescent="0.2">
      <c r="B6932">
        <v>0</v>
      </c>
      <c r="C6932">
        <v>0</v>
      </c>
      <c r="D6932">
        <v>0</v>
      </c>
      <c r="E6932">
        <v>0</v>
      </c>
      <c r="F6932">
        <v>0</v>
      </c>
      <c r="G6932">
        <v>55555555</v>
      </c>
      <c r="H6932">
        <v>0</v>
      </c>
      <c r="I6932">
        <v>0</v>
      </c>
      <c r="J6932">
        <v>0</v>
      </c>
      <c r="K6932">
        <v>0</v>
      </c>
      <c r="L6932">
        <v>0</v>
      </c>
      <c r="M6932">
        <v>0</v>
      </c>
    </row>
    <row r="6933" spans="2:13" x14ac:dyDescent="0.2">
      <c r="B6933">
        <v>0</v>
      </c>
      <c r="C6933">
        <v>0</v>
      </c>
      <c r="D6933">
        <v>0</v>
      </c>
      <c r="E6933">
        <v>0</v>
      </c>
      <c r="F6933">
        <v>0</v>
      </c>
      <c r="G6933">
        <v>55555555</v>
      </c>
      <c r="H6933">
        <v>0</v>
      </c>
      <c r="I6933">
        <v>0</v>
      </c>
      <c r="J6933">
        <v>0</v>
      </c>
      <c r="K6933">
        <v>0</v>
      </c>
      <c r="L6933">
        <v>0</v>
      </c>
      <c r="M6933">
        <v>0</v>
      </c>
    </row>
    <row r="6934" spans="2:13" x14ac:dyDescent="0.2">
      <c r="B6934">
        <v>0</v>
      </c>
      <c r="C6934">
        <v>0</v>
      </c>
      <c r="D6934">
        <v>0</v>
      </c>
      <c r="E6934">
        <v>0</v>
      </c>
      <c r="F6934">
        <v>0</v>
      </c>
      <c r="G6934">
        <v>55555555</v>
      </c>
      <c r="H6934">
        <v>0</v>
      </c>
      <c r="I6934">
        <v>0</v>
      </c>
      <c r="J6934">
        <v>0</v>
      </c>
      <c r="K6934">
        <v>0</v>
      </c>
      <c r="L6934">
        <v>0</v>
      </c>
      <c r="M6934">
        <v>0</v>
      </c>
    </row>
    <row r="6935" spans="2:13" x14ac:dyDescent="0.2">
      <c r="B6935">
        <v>0</v>
      </c>
      <c r="C6935">
        <v>0</v>
      </c>
      <c r="D6935">
        <v>0</v>
      </c>
      <c r="E6935">
        <v>0</v>
      </c>
      <c r="F6935">
        <v>0</v>
      </c>
      <c r="G6935">
        <v>55555555</v>
      </c>
      <c r="H6935">
        <v>0</v>
      </c>
      <c r="I6935">
        <v>0</v>
      </c>
      <c r="J6935">
        <v>0</v>
      </c>
      <c r="K6935">
        <v>0</v>
      </c>
      <c r="L6935">
        <v>0</v>
      </c>
      <c r="M6935">
        <v>0</v>
      </c>
    </row>
    <row r="6936" spans="2:13" x14ac:dyDescent="0.2">
      <c r="B6936">
        <v>0</v>
      </c>
      <c r="C6936">
        <v>0</v>
      </c>
      <c r="D6936">
        <v>0</v>
      </c>
      <c r="E6936">
        <v>0</v>
      </c>
      <c r="F6936">
        <v>0</v>
      </c>
      <c r="G6936">
        <v>55555555</v>
      </c>
      <c r="H6936">
        <v>0</v>
      </c>
      <c r="I6936">
        <v>0</v>
      </c>
      <c r="J6936">
        <v>0</v>
      </c>
      <c r="K6936">
        <v>0</v>
      </c>
      <c r="L6936">
        <v>0</v>
      </c>
      <c r="M6936">
        <v>0</v>
      </c>
    </row>
    <row r="6937" spans="2:13" x14ac:dyDescent="0.2">
      <c r="B6937">
        <v>0</v>
      </c>
      <c r="C6937">
        <v>0</v>
      </c>
      <c r="D6937">
        <v>0</v>
      </c>
      <c r="E6937">
        <v>0</v>
      </c>
      <c r="F6937">
        <v>0</v>
      </c>
      <c r="G6937">
        <v>55555555</v>
      </c>
      <c r="H6937">
        <v>0</v>
      </c>
      <c r="I6937">
        <v>0</v>
      </c>
      <c r="J6937">
        <v>0</v>
      </c>
      <c r="K6937">
        <v>0</v>
      </c>
      <c r="L6937">
        <v>0</v>
      </c>
      <c r="M6937">
        <v>0</v>
      </c>
    </row>
    <row r="6938" spans="2:13" x14ac:dyDescent="0.2">
      <c r="B6938">
        <v>0</v>
      </c>
      <c r="C6938">
        <v>0</v>
      </c>
      <c r="D6938">
        <v>0</v>
      </c>
      <c r="E6938">
        <v>0</v>
      </c>
      <c r="F6938">
        <v>0</v>
      </c>
      <c r="G6938">
        <v>55555555</v>
      </c>
      <c r="H6938">
        <v>0</v>
      </c>
      <c r="I6938">
        <v>0</v>
      </c>
      <c r="J6938">
        <v>0</v>
      </c>
      <c r="K6938">
        <v>0</v>
      </c>
      <c r="L6938">
        <v>0</v>
      </c>
      <c r="M6938">
        <v>0</v>
      </c>
    </row>
    <row r="6939" spans="2:13" x14ac:dyDescent="0.2">
      <c r="B6939">
        <v>0</v>
      </c>
      <c r="C6939">
        <v>0</v>
      </c>
      <c r="D6939">
        <v>0</v>
      </c>
      <c r="E6939">
        <v>0</v>
      </c>
      <c r="F6939">
        <v>0</v>
      </c>
      <c r="G6939">
        <v>55555555</v>
      </c>
      <c r="H6939">
        <v>0</v>
      </c>
      <c r="I6939">
        <v>0</v>
      </c>
      <c r="J6939">
        <v>0</v>
      </c>
      <c r="K6939">
        <v>0</v>
      </c>
      <c r="L6939">
        <v>0</v>
      </c>
      <c r="M6939">
        <v>0</v>
      </c>
    </row>
    <row r="6940" spans="2:13" x14ac:dyDescent="0.2">
      <c r="B6940">
        <v>0</v>
      </c>
      <c r="C6940">
        <v>0</v>
      </c>
      <c r="D6940">
        <v>0</v>
      </c>
      <c r="E6940">
        <v>0</v>
      </c>
      <c r="F6940">
        <v>0</v>
      </c>
      <c r="G6940">
        <v>55555555</v>
      </c>
      <c r="H6940">
        <v>0</v>
      </c>
      <c r="I6940">
        <v>0</v>
      </c>
      <c r="J6940">
        <v>0</v>
      </c>
      <c r="K6940">
        <v>0</v>
      </c>
      <c r="L6940">
        <v>0</v>
      </c>
      <c r="M6940">
        <v>0</v>
      </c>
    </row>
    <row r="6941" spans="2:13" x14ac:dyDescent="0.2">
      <c r="B6941">
        <v>0</v>
      </c>
      <c r="C6941">
        <v>0</v>
      </c>
      <c r="D6941">
        <v>0</v>
      </c>
      <c r="E6941">
        <v>0</v>
      </c>
      <c r="F6941">
        <v>0</v>
      </c>
      <c r="G6941">
        <v>55555555</v>
      </c>
      <c r="H6941">
        <v>0</v>
      </c>
      <c r="I6941">
        <v>0</v>
      </c>
      <c r="J6941">
        <v>0</v>
      </c>
      <c r="K6941">
        <v>0</v>
      </c>
      <c r="L6941">
        <v>0</v>
      </c>
      <c r="M6941">
        <v>0</v>
      </c>
    </row>
    <row r="6942" spans="2:13" x14ac:dyDescent="0.2">
      <c r="B6942">
        <v>0</v>
      </c>
      <c r="C6942">
        <v>0</v>
      </c>
      <c r="D6942">
        <v>0</v>
      </c>
      <c r="E6942">
        <v>0</v>
      </c>
      <c r="F6942">
        <v>0</v>
      </c>
      <c r="G6942">
        <v>55555555</v>
      </c>
      <c r="H6942">
        <v>0</v>
      </c>
      <c r="I6942">
        <v>0</v>
      </c>
      <c r="J6942">
        <v>0</v>
      </c>
      <c r="K6942">
        <v>0</v>
      </c>
      <c r="L6942">
        <v>0</v>
      </c>
      <c r="M6942">
        <v>0</v>
      </c>
    </row>
    <row r="6943" spans="2:13" x14ac:dyDescent="0.2">
      <c r="B6943">
        <v>0</v>
      </c>
      <c r="C6943">
        <v>0</v>
      </c>
      <c r="D6943">
        <v>0</v>
      </c>
      <c r="E6943">
        <v>0</v>
      </c>
      <c r="F6943">
        <v>0</v>
      </c>
      <c r="G6943">
        <v>55555555</v>
      </c>
      <c r="H6943">
        <v>0</v>
      </c>
      <c r="I6943">
        <v>0</v>
      </c>
      <c r="J6943">
        <v>0</v>
      </c>
      <c r="K6943">
        <v>0</v>
      </c>
      <c r="L6943">
        <v>0</v>
      </c>
      <c r="M6943">
        <v>0</v>
      </c>
    </row>
    <row r="6944" spans="2:13" x14ac:dyDescent="0.2">
      <c r="B6944">
        <v>0</v>
      </c>
      <c r="C6944">
        <v>0</v>
      </c>
      <c r="D6944">
        <v>0</v>
      </c>
      <c r="E6944">
        <v>0</v>
      </c>
      <c r="F6944">
        <v>0</v>
      </c>
      <c r="G6944">
        <v>55555555</v>
      </c>
      <c r="H6944">
        <v>0</v>
      </c>
      <c r="I6944">
        <v>0</v>
      </c>
      <c r="J6944">
        <v>0</v>
      </c>
      <c r="K6944">
        <v>0</v>
      </c>
      <c r="L6944">
        <v>0</v>
      </c>
      <c r="M6944">
        <v>0</v>
      </c>
    </row>
    <row r="6945" spans="2:13" x14ac:dyDescent="0.2">
      <c r="B6945">
        <v>0</v>
      </c>
      <c r="C6945">
        <v>0</v>
      </c>
      <c r="D6945">
        <v>0</v>
      </c>
      <c r="E6945">
        <v>0</v>
      </c>
      <c r="F6945">
        <v>0</v>
      </c>
      <c r="G6945">
        <v>55555555</v>
      </c>
      <c r="H6945">
        <v>0</v>
      </c>
      <c r="I6945">
        <v>0</v>
      </c>
      <c r="J6945">
        <v>0</v>
      </c>
      <c r="K6945">
        <v>0</v>
      </c>
      <c r="L6945">
        <v>0</v>
      </c>
      <c r="M6945">
        <v>0</v>
      </c>
    </row>
    <row r="6946" spans="2:13" x14ac:dyDescent="0.2">
      <c r="B6946">
        <v>0</v>
      </c>
      <c r="C6946">
        <v>0</v>
      </c>
      <c r="D6946">
        <v>0</v>
      </c>
      <c r="E6946">
        <v>0</v>
      </c>
      <c r="F6946">
        <v>0</v>
      </c>
      <c r="G6946">
        <v>55555555</v>
      </c>
      <c r="H6946">
        <v>0</v>
      </c>
      <c r="I6946">
        <v>0</v>
      </c>
      <c r="J6946">
        <v>0</v>
      </c>
      <c r="K6946">
        <v>0</v>
      </c>
      <c r="L6946">
        <v>0</v>
      </c>
      <c r="M6946">
        <v>0</v>
      </c>
    </row>
    <row r="6947" spans="2:13" x14ac:dyDescent="0.2">
      <c r="B6947">
        <v>0</v>
      </c>
      <c r="C6947">
        <v>0</v>
      </c>
      <c r="D6947">
        <v>0</v>
      </c>
      <c r="E6947">
        <v>0</v>
      </c>
      <c r="F6947">
        <v>0</v>
      </c>
      <c r="G6947">
        <v>55555555</v>
      </c>
      <c r="H6947">
        <v>0</v>
      </c>
      <c r="I6947">
        <v>0</v>
      </c>
      <c r="J6947">
        <v>0</v>
      </c>
      <c r="K6947">
        <v>0</v>
      </c>
      <c r="L6947">
        <v>0</v>
      </c>
      <c r="M6947">
        <v>0</v>
      </c>
    </row>
    <row r="6948" spans="2:13" x14ac:dyDescent="0.2">
      <c r="B6948">
        <v>0</v>
      </c>
      <c r="C6948">
        <v>0</v>
      </c>
      <c r="D6948">
        <v>0</v>
      </c>
      <c r="E6948">
        <v>0</v>
      </c>
      <c r="F6948">
        <v>0</v>
      </c>
      <c r="G6948">
        <v>55555555</v>
      </c>
      <c r="H6948">
        <v>0</v>
      </c>
      <c r="I6948">
        <v>0</v>
      </c>
      <c r="J6948">
        <v>0</v>
      </c>
      <c r="K6948">
        <v>0</v>
      </c>
      <c r="L6948">
        <v>0</v>
      </c>
      <c r="M6948">
        <v>0</v>
      </c>
    </row>
    <row r="6949" spans="2:13" x14ac:dyDescent="0.2">
      <c r="B6949">
        <v>0</v>
      </c>
      <c r="C6949">
        <v>0</v>
      </c>
      <c r="D6949">
        <v>0</v>
      </c>
      <c r="E6949">
        <v>0</v>
      </c>
      <c r="F6949">
        <v>0</v>
      </c>
      <c r="G6949">
        <v>55555555</v>
      </c>
      <c r="H6949">
        <v>0</v>
      </c>
      <c r="I6949">
        <v>0</v>
      </c>
      <c r="J6949">
        <v>0</v>
      </c>
      <c r="K6949">
        <v>0</v>
      </c>
      <c r="L6949">
        <v>0</v>
      </c>
      <c r="M6949">
        <v>0</v>
      </c>
    </row>
    <row r="6950" spans="2:13" x14ac:dyDescent="0.2">
      <c r="B6950">
        <v>0</v>
      </c>
      <c r="C6950">
        <v>0</v>
      </c>
      <c r="D6950">
        <v>0</v>
      </c>
      <c r="E6950">
        <v>0</v>
      </c>
      <c r="F6950">
        <v>0</v>
      </c>
      <c r="G6950">
        <v>55555555</v>
      </c>
      <c r="H6950">
        <v>0</v>
      </c>
      <c r="I6950">
        <v>0</v>
      </c>
      <c r="J6950">
        <v>0</v>
      </c>
      <c r="K6950">
        <v>0</v>
      </c>
      <c r="L6950">
        <v>0</v>
      </c>
      <c r="M6950">
        <v>0</v>
      </c>
    </row>
    <row r="6951" spans="2:13" x14ac:dyDescent="0.2">
      <c r="B6951">
        <v>0</v>
      </c>
      <c r="C6951">
        <v>0</v>
      </c>
      <c r="D6951">
        <v>0</v>
      </c>
      <c r="E6951">
        <v>0</v>
      </c>
      <c r="F6951">
        <v>0</v>
      </c>
      <c r="G6951">
        <v>55555555</v>
      </c>
      <c r="H6951">
        <v>0</v>
      </c>
      <c r="I6951">
        <v>0</v>
      </c>
      <c r="J6951">
        <v>0</v>
      </c>
      <c r="K6951">
        <v>0</v>
      </c>
      <c r="L6951">
        <v>0</v>
      </c>
      <c r="M6951">
        <v>0</v>
      </c>
    </row>
    <row r="6952" spans="2:13" x14ac:dyDescent="0.2">
      <c r="B6952">
        <v>0</v>
      </c>
      <c r="C6952">
        <v>0</v>
      </c>
      <c r="D6952">
        <v>0</v>
      </c>
      <c r="E6952">
        <v>0</v>
      </c>
      <c r="F6952">
        <v>0</v>
      </c>
      <c r="G6952">
        <v>55555555</v>
      </c>
      <c r="H6952">
        <v>0</v>
      </c>
      <c r="I6952">
        <v>0</v>
      </c>
      <c r="J6952">
        <v>0</v>
      </c>
      <c r="K6952">
        <v>0</v>
      </c>
      <c r="L6952">
        <v>0</v>
      </c>
      <c r="M6952">
        <v>0</v>
      </c>
    </row>
    <row r="6953" spans="2:13" x14ac:dyDescent="0.2">
      <c r="B6953">
        <v>0</v>
      </c>
      <c r="C6953">
        <v>0</v>
      </c>
      <c r="D6953">
        <v>0</v>
      </c>
      <c r="E6953">
        <v>0</v>
      </c>
      <c r="F6953">
        <v>0</v>
      </c>
      <c r="G6953">
        <v>55555555</v>
      </c>
      <c r="H6953">
        <v>0</v>
      </c>
      <c r="I6953">
        <v>0</v>
      </c>
      <c r="J6953">
        <v>0</v>
      </c>
      <c r="K6953">
        <v>0</v>
      </c>
      <c r="L6953">
        <v>0</v>
      </c>
      <c r="M6953">
        <v>0</v>
      </c>
    </row>
    <row r="6954" spans="2:13" x14ac:dyDescent="0.2">
      <c r="B6954">
        <v>0</v>
      </c>
      <c r="C6954">
        <v>0</v>
      </c>
      <c r="D6954">
        <v>0</v>
      </c>
      <c r="E6954">
        <v>0</v>
      </c>
      <c r="F6954">
        <v>0</v>
      </c>
      <c r="G6954">
        <v>55555555</v>
      </c>
      <c r="H6954">
        <v>0</v>
      </c>
      <c r="I6954">
        <v>0</v>
      </c>
      <c r="J6954">
        <v>0</v>
      </c>
      <c r="K6954">
        <v>0</v>
      </c>
      <c r="L6954">
        <v>0</v>
      </c>
      <c r="M6954">
        <v>0</v>
      </c>
    </row>
    <row r="6955" spans="2:13" x14ac:dyDescent="0.2">
      <c r="B6955">
        <v>0</v>
      </c>
      <c r="C6955">
        <v>0</v>
      </c>
      <c r="D6955">
        <v>0</v>
      </c>
      <c r="E6955">
        <v>0</v>
      </c>
      <c r="F6955">
        <v>0</v>
      </c>
      <c r="G6955">
        <v>55555555</v>
      </c>
      <c r="H6955">
        <v>0</v>
      </c>
      <c r="I6955">
        <v>0</v>
      </c>
      <c r="J6955">
        <v>0</v>
      </c>
      <c r="K6955">
        <v>0</v>
      </c>
      <c r="L6955">
        <v>0</v>
      </c>
      <c r="M6955">
        <v>0</v>
      </c>
    </row>
    <row r="6956" spans="2:13" x14ac:dyDescent="0.2">
      <c r="B6956">
        <v>0</v>
      </c>
      <c r="C6956">
        <v>0</v>
      </c>
      <c r="D6956">
        <v>0</v>
      </c>
      <c r="E6956">
        <v>0</v>
      </c>
      <c r="F6956">
        <v>0</v>
      </c>
      <c r="G6956">
        <v>55555555</v>
      </c>
      <c r="H6956">
        <v>0</v>
      </c>
      <c r="I6956">
        <v>0</v>
      </c>
      <c r="J6956">
        <v>0</v>
      </c>
      <c r="K6956">
        <v>0</v>
      </c>
      <c r="L6956">
        <v>0</v>
      </c>
      <c r="M6956">
        <v>0</v>
      </c>
    </row>
    <row r="6957" spans="2:13" x14ac:dyDescent="0.2">
      <c r="B6957">
        <v>0</v>
      </c>
      <c r="C6957">
        <v>0</v>
      </c>
      <c r="D6957">
        <v>0</v>
      </c>
      <c r="E6957">
        <v>0</v>
      </c>
      <c r="F6957">
        <v>0</v>
      </c>
      <c r="G6957">
        <v>55555555</v>
      </c>
      <c r="H6957">
        <v>0</v>
      </c>
      <c r="I6957">
        <v>0</v>
      </c>
      <c r="J6957">
        <v>0</v>
      </c>
      <c r="K6957">
        <v>0</v>
      </c>
      <c r="L6957">
        <v>0</v>
      </c>
      <c r="M6957">
        <v>0</v>
      </c>
    </row>
    <row r="6958" spans="2:13" x14ac:dyDescent="0.2">
      <c r="B6958">
        <v>0</v>
      </c>
      <c r="C6958">
        <v>0</v>
      </c>
      <c r="D6958">
        <v>0</v>
      </c>
      <c r="E6958">
        <v>0</v>
      </c>
      <c r="F6958">
        <v>0</v>
      </c>
      <c r="G6958">
        <v>55555555</v>
      </c>
      <c r="H6958">
        <v>0</v>
      </c>
      <c r="I6958">
        <v>0</v>
      </c>
      <c r="J6958">
        <v>0</v>
      </c>
      <c r="K6958">
        <v>0</v>
      </c>
      <c r="L6958">
        <v>0</v>
      </c>
      <c r="M6958">
        <v>0</v>
      </c>
    </row>
    <row r="6959" spans="2:13" x14ac:dyDescent="0.2">
      <c r="B6959">
        <v>0</v>
      </c>
      <c r="C6959">
        <v>0</v>
      </c>
      <c r="D6959">
        <v>0</v>
      </c>
      <c r="E6959">
        <v>0</v>
      </c>
      <c r="F6959">
        <v>0</v>
      </c>
      <c r="G6959">
        <v>55555555</v>
      </c>
      <c r="H6959">
        <v>0</v>
      </c>
      <c r="I6959">
        <v>0</v>
      </c>
      <c r="J6959">
        <v>0</v>
      </c>
      <c r="K6959">
        <v>0</v>
      </c>
      <c r="L6959">
        <v>0</v>
      </c>
      <c r="M6959">
        <v>0</v>
      </c>
    </row>
    <row r="6960" spans="2:13" x14ac:dyDescent="0.2">
      <c r="B6960">
        <v>0</v>
      </c>
      <c r="C6960">
        <v>0</v>
      </c>
      <c r="D6960">
        <v>0</v>
      </c>
      <c r="E6960">
        <v>0</v>
      </c>
      <c r="F6960">
        <v>0</v>
      </c>
      <c r="G6960">
        <v>55555555</v>
      </c>
      <c r="H6960">
        <v>0</v>
      </c>
      <c r="I6960">
        <v>0</v>
      </c>
      <c r="J6960">
        <v>0</v>
      </c>
      <c r="K6960">
        <v>0</v>
      </c>
      <c r="L6960">
        <v>0</v>
      </c>
      <c r="M6960">
        <v>0</v>
      </c>
    </row>
    <row r="6961" spans="2:13" x14ac:dyDescent="0.2">
      <c r="B6961">
        <v>0</v>
      </c>
      <c r="C6961">
        <v>0</v>
      </c>
      <c r="D6961">
        <v>0</v>
      </c>
      <c r="E6961">
        <v>0</v>
      </c>
      <c r="F6961">
        <v>0</v>
      </c>
      <c r="G6961">
        <v>55555555</v>
      </c>
      <c r="H6961">
        <v>0</v>
      </c>
      <c r="I6961">
        <v>0</v>
      </c>
      <c r="J6961">
        <v>0</v>
      </c>
      <c r="K6961">
        <v>0</v>
      </c>
      <c r="L6961">
        <v>0</v>
      </c>
      <c r="M6961">
        <v>0</v>
      </c>
    </row>
    <row r="6962" spans="2:13" x14ac:dyDescent="0.2">
      <c r="B6962">
        <v>0</v>
      </c>
      <c r="C6962">
        <v>0</v>
      </c>
      <c r="D6962">
        <v>0</v>
      </c>
      <c r="E6962">
        <v>0</v>
      </c>
      <c r="F6962">
        <v>0</v>
      </c>
      <c r="G6962">
        <v>55555555</v>
      </c>
      <c r="H6962">
        <v>0</v>
      </c>
      <c r="I6962">
        <v>0</v>
      </c>
      <c r="J6962">
        <v>0</v>
      </c>
      <c r="K6962">
        <v>0</v>
      </c>
      <c r="L6962">
        <v>0</v>
      </c>
      <c r="M6962">
        <v>0</v>
      </c>
    </row>
    <row r="6963" spans="2:13" x14ac:dyDescent="0.2">
      <c r="B6963">
        <v>0</v>
      </c>
      <c r="C6963">
        <v>0</v>
      </c>
      <c r="D6963">
        <v>0</v>
      </c>
      <c r="E6963">
        <v>0</v>
      </c>
      <c r="F6963">
        <v>0</v>
      </c>
      <c r="G6963">
        <v>55555555</v>
      </c>
      <c r="H6963">
        <v>0</v>
      </c>
      <c r="I6963">
        <v>0</v>
      </c>
      <c r="J6963">
        <v>0</v>
      </c>
      <c r="K6963">
        <v>0</v>
      </c>
      <c r="L6963">
        <v>0</v>
      </c>
      <c r="M6963">
        <v>0</v>
      </c>
    </row>
    <row r="6964" spans="2:13" x14ac:dyDescent="0.2">
      <c r="B6964">
        <v>0</v>
      </c>
      <c r="C6964">
        <v>0</v>
      </c>
      <c r="D6964">
        <v>0</v>
      </c>
      <c r="E6964">
        <v>0</v>
      </c>
      <c r="F6964">
        <v>0</v>
      </c>
      <c r="G6964">
        <v>55555555</v>
      </c>
      <c r="H6964">
        <v>0</v>
      </c>
      <c r="I6964">
        <v>0</v>
      </c>
      <c r="J6964">
        <v>0</v>
      </c>
      <c r="K6964">
        <v>0</v>
      </c>
      <c r="L6964">
        <v>0</v>
      </c>
      <c r="M6964">
        <v>0</v>
      </c>
    </row>
    <row r="6965" spans="2:13" x14ac:dyDescent="0.2">
      <c r="B6965">
        <v>0</v>
      </c>
      <c r="C6965">
        <v>0</v>
      </c>
      <c r="D6965">
        <v>0</v>
      </c>
      <c r="E6965">
        <v>0</v>
      </c>
      <c r="F6965">
        <v>0</v>
      </c>
      <c r="G6965">
        <v>55555555</v>
      </c>
      <c r="H6965">
        <v>0</v>
      </c>
      <c r="I6965">
        <v>0</v>
      </c>
      <c r="J6965">
        <v>0</v>
      </c>
      <c r="K6965">
        <v>0</v>
      </c>
      <c r="L6965">
        <v>0</v>
      </c>
      <c r="M6965">
        <v>0</v>
      </c>
    </row>
    <row r="6966" spans="2:13" x14ac:dyDescent="0.2">
      <c r="B6966">
        <v>0</v>
      </c>
      <c r="C6966">
        <v>0</v>
      </c>
      <c r="D6966">
        <v>0</v>
      </c>
      <c r="E6966">
        <v>0</v>
      </c>
      <c r="F6966">
        <v>0</v>
      </c>
      <c r="G6966">
        <v>55555555</v>
      </c>
      <c r="H6966">
        <v>0</v>
      </c>
      <c r="I6966">
        <v>0</v>
      </c>
      <c r="J6966">
        <v>0</v>
      </c>
      <c r="K6966">
        <v>0</v>
      </c>
      <c r="L6966">
        <v>0</v>
      </c>
      <c r="M6966">
        <v>0</v>
      </c>
    </row>
    <row r="6967" spans="2:13" x14ac:dyDescent="0.2">
      <c r="B6967">
        <v>0</v>
      </c>
      <c r="C6967">
        <v>0</v>
      </c>
      <c r="D6967">
        <v>0</v>
      </c>
      <c r="E6967">
        <v>0</v>
      </c>
      <c r="F6967">
        <v>0</v>
      </c>
      <c r="G6967">
        <v>55555555</v>
      </c>
      <c r="H6967">
        <v>0</v>
      </c>
      <c r="I6967">
        <v>0</v>
      </c>
      <c r="J6967">
        <v>0</v>
      </c>
      <c r="K6967">
        <v>0</v>
      </c>
      <c r="L6967">
        <v>0</v>
      </c>
      <c r="M6967">
        <v>0</v>
      </c>
    </row>
    <row r="6968" spans="2:13" x14ac:dyDescent="0.2">
      <c r="B6968">
        <v>0</v>
      </c>
      <c r="C6968">
        <v>0</v>
      </c>
      <c r="D6968">
        <v>0</v>
      </c>
      <c r="E6968">
        <v>0</v>
      </c>
      <c r="F6968">
        <v>0</v>
      </c>
      <c r="G6968">
        <v>55555555</v>
      </c>
      <c r="H6968">
        <v>0</v>
      </c>
      <c r="I6968">
        <v>0</v>
      </c>
      <c r="J6968">
        <v>0</v>
      </c>
      <c r="K6968">
        <v>0</v>
      </c>
      <c r="L6968">
        <v>0</v>
      </c>
      <c r="M6968">
        <v>0</v>
      </c>
    </row>
    <row r="6969" spans="2:13" x14ac:dyDescent="0.2">
      <c r="B6969">
        <v>0</v>
      </c>
      <c r="C6969">
        <v>0</v>
      </c>
      <c r="D6969">
        <v>0</v>
      </c>
      <c r="E6969">
        <v>0</v>
      </c>
      <c r="F6969">
        <v>0</v>
      </c>
      <c r="G6969">
        <v>55555555</v>
      </c>
      <c r="H6969">
        <v>0</v>
      </c>
      <c r="I6969">
        <v>0</v>
      </c>
      <c r="J6969">
        <v>0</v>
      </c>
      <c r="K6969">
        <v>0</v>
      </c>
      <c r="L6969">
        <v>0</v>
      </c>
      <c r="M6969">
        <v>0</v>
      </c>
    </row>
    <row r="6970" spans="2:13" x14ac:dyDescent="0.2">
      <c r="B6970">
        <v>0</v>
      </c>
      <c r="C6970">
        <v>0</v>
      </c>
      <c r="D6970">
        <v>0</v>
      </c>
      <c r="E6970">
        <v>0</v>
      </c>
      <c r="F6970">
        <v>0</v>
      </c>
      <c r="G6970">
        <v>55555555</v>
      </c>
      <c r="H6970">
        <v>0</v>
      </c>
      <c r="I6970">
        <v>0</v>
      </c>
      <c r="J6970">
        <v>0</v>
      </c>
      <c r="K6970">
        <v>0</v>
      </c>
      <c r="L6970">
        <v>0</v>
      </c>
      <c r="M6970">
        <v>0</v>
      </c>
    </row>
    <row r="6971" spans="2:13" x14ac:dyDescent="0.2">
      <c r="B6971">
        <v>0</v>
      </c>
      <c r="C6971">
        <v>0</v>
      </c>
      <c r="D6971">
        <v>0</v>
      </c>
      <c r="E6971">
        <v>0</v>
      </c>
      <c r="F6971">
        <v>0</v>
      </c>
      <c r="G6971">
        <v>55555555</v>
      </c>
      <c r="H6971">
        <v>0</v>
      </c>
      <c r="I6971">
        <v>0</v>
      </c>
      <c r="J6971">
        <v>0</v>
      </c>
      <c r="K6971">
        <v>0</v>
      </c>
      <c r="L6971">
        <v>0</v>
      </c>
      <c r="M6971">
        <v>0</v>
      </c>
    </row>
    <row r="6972" spans="2:13" x14ac:dyDescent="0.2">
      <c r="B6972">
        <v>0</v>
      </c>
      <c r="C6972">
        <v>0</v>
      </c>
      <c r="D6972">
        <v>0</v>
      </c>
      <c r="E6972">
        <v>0</v>
      </c>
      <c r="F6972">
        <v>0</v>
      </c>
      <c r="G6972">
        <v>55555555</v>
      </c>
      <c r="H6972">
        <v>0</v>
      </c>
      <c r="I6972">
        <v>0</v>
      </c>
      <c r="J6972">
        <v>0</v>
      </c>
      <c r="K6972">
        <v>0</v>
      </c>
      <c r="L6972">
        <v>0</v>
      </c>
      <c r="M6972">
        <v>0</v>
      </c>
    </row>
    <row r="6973" spans="2:13" x14ac:dyDescent="0.2">
      <c r="B6973">
        <v>0</v>
      </c>
      <c r="C6973">
        <v>0</v>
      </c>
      <c r="D6973">
        <v>0</v>
      </c>
      <c r="E6973">
        <v>0</v>
      </c>
      <c r="F6973">
        <v>0</v>
      </c>
      <c r="G6973">
        <v>55555555</v>
      </c>
      <c r="H6973">
        <v>0</v>
      </c>
      <c r="I6973">
        <v>0</v>
      </c>
      <c r="J6973">
        <v>0</v>
      </c>
      <c r="K6973">
        <v>0</v>
      </c>
      <c r="L6973">
        <v>0</v>
      </c>
      <c r="M6973">
        <v>0</v>
      </c>
    </row>
    <row r="6974" spans="2:13" x14ac:dyDescent="0.2">
      <c r="B6974">
        <v>0</v>
      </c>
      <c r="C6974">
        <v>0</v>
      </c>
      <c r="D6974">
        <v>0</v>
      </c>
      <c r="E6974">
        <v>0</v>
      </c>
      <c r="F6974">
        <v>0</v>
      </c>
      <c r="G6974">
        <v>55555555</v>
      </c>
      <c r="H6974">
        <v>0</v>
      </c>
      <c r="I6974">
        <v>0</v>
      </c>
      <c r="J6974">
        <v>0</v>
      </c>
      <c r="K6974">
        <v>0</v>
      </c>
      <c r="L6974">
        <v>0</v>
      </c>
      <c r="M6974">
        <v>0</v>
      </c>
    </row>
    <row r="6975" spans="2:13" x14ac:dyDescent="0.2">
      <c r="B6975">
        <v>0</v>
      </c>
      <c r="C6975">
        <v>0</v>
      </c>
      <c r="D6975">
        <v>0</v>
      </c>
      <c r="E6975">
        <v>0</v>
      </c>
      <c r="F6975">
        <v>0</v>
      </c>
      <c r="G6975">
        <v>55555555</v>
      </c>
      <c r="H6975">
        <v>0</v>
      </c>
      <c r="I6975">
        <v>0</v>
      </c>
      <c r="J6975">
        <v>0</v>
      </c>
      <c r="K6975">
        <v>0</v>
      </c>
      <c r="L6975">
        <v>0</v>
      </c>
      <c r="M6975">
        <v>0</v>
      </c>
    </row>
    <row r="6976" spans="2:13" x14ac:dyDescent="0.2">
      <c r="B6976">
        <v>0</v>
      </c>
      <c r="C6976">
        <v>0</v>
      </c>
      <c r="D6976">
        <v>0</v>
      </c>
      <c r="E6976">
        <v>0</v>
      </c>
      <c r="F6976">
        <v>0</v>
      </c>
      <c r="G6976">
        <v>55555555</v>
      </c>
      <c r="H6976">
        <v>0</v>
      </c>
      <c r="I6976">
        <v>0</v>
      </c>
      <c r="J6976">
        <v>0</v>
      </c>
      <c r="K6976">
        <v>0</v>
      </c>
      <c r="L6976">
        <v>0</v>
      </c>
      <c r="M6976">
        <v>0</v>
      </c>
    </row>
    <row r="6977" spans="2:13" x14ac:dyDescent="0.2">
      <c r="B6977">
        <v>0</v>
      </c>
      <c r="C6977">
        <v>0</v>
      </c>
      <c r="D6977">
        <v>0</v>
      </c>
      <c r="E6977">
        <v>0</v>
      </c>
      <c r="F6977">
        <v>0</v>
      </c>
      <c r="G6977">
        <v>55555555</v>
      </c>
      <c r="H6977">
        <v>0</v>
      </c>
      <c r="I6977">
        <v>0</v>
      </c>
      <c r="J6977">
        <v>0</v>
      </c>
      <c r="K6977">
        <v>0</v>
      </c>
      <c r="L6977">
        <v>0</v>
      </c>
      <c r="M6977">
        <v>0</v>
      </c>
    </row>
    <row r="6978" spans="2:13" x14ac:dyDescent="0.2">
      <c r="B6978">
        <v>0</v>
      </c>
      <c r="C6978">
        <v>0</v>
      </c>
      <c r="D6978">
        <v>0</v>
      </c>
      <c r="E6978">
        <v>0</v>
      </c>
      <c r="F6978">
        <v>0</v>
      </c>
      <c r="G6978">
        <v>55555555</v>
      </c>
      <c r="H6978">
        <v>0</v>
      </c>
      <c r="I6978">
        <v>0</v>
      </c>
      <c r="J6978">
        <v>0</v>
      </c>
      <c r="K6978">
        <v>0</v>
      </c>
      <c r="L6978">
        <v>0</v>
      </c>
      <c r="M6978">
        <v>0</v>
      </c>
    </row>
    <row r="6979" spans="2:13" x14ac:dyDescent="0.2">
      <c r="B6979">
        <v>0</v>
      </c>
      <c r="C6979">
        <v>0</v>
      </c>
      <c r="D6979">
        <v>0</v>
      </c>
      <c r="E6979">
        <v>0</v>
      </c>
      <c r="F6979">
        <v>0</v>
      </c>
      <c r="G6979">
        <v>55555555</v>
      </c>
      <c r="H6979">
        <v>0</v>
      </c>
      <c r="I6979">
        <v>0</v>
      </c>
      <c r="J6979">
        <v>0</v>
      </c>
      <c r="K6979">
        <v>0</v>
      </c>
      <c r="L6979">
        <v>0</v>
      </c>
      <c r="M6979">
        <v>0</v>
      </c>
    </row>
    <row r="6980" spans="2:13" x14ac:dyDescent="0.2">
      <c r="B6980">
        <v>0</v>
      </c>
      <c r="C6980">
        <v>0</v>
      </c>
      <c r="D6980">
        <v>0</v>
      </c>
      <c r="E6980">
        <v>0</v>
      </c>
      <c r="F6980">
        <v>0</v>
      </c>
      <c r="G6980">
        <v>55555555</v>
      </c>
      <c r="H6980">
        <v>0</v>
      </c>
      <c r="I6980">
        <v>0</v>
      </c>
      <c r="J6980">
        <v>0</v>
      </c>
      <c r="K6980">
        <v>0</v>
      </c>
      <c r="L6980">
        <v>0</v>
      </c>
      <c r="M6980">
        <v>0</v>
      </c>
    </row>
    <row r="6981" spans="2:13" x14ac:dyDescent="0.2">
      <c r="B6981">
        <v>0</v>
      </c>
      <c r="C6981">
        <v>0</v>
      </c>
      <c r="D6981">
        <v>0</v>
      </c>
      <c r="E6981">
        <v>0</v>
      </c>
      <c r="F6981">
        <v>0</v>
      </c>
      <c r="G6981">
        <v>55555555</v>
      </c>
      <c r="H6981">
        <v>0</v>
      </c>
      <c r="I6981">
        <v>0</v>
      </c>
      <c r="J6981">
        <v>0</v>
      </c>
      <c r="K6981">
        <v>0</v>
      </c>
      <c r="L6981">
        <v>0</v>
      </c>
      <c r="M6981">
        <v>0</v>
      </c>
    </row>
    <row r="6982" spans="2:13" x14ac:dyDescent="0.2">
      <c r="B6982">
        <v>0</v>
      </c>
      <c r="C6982">
        <v>0</v>
      </c>
      <c r="D6982">
        <v>0</v>
      </c>
      <c r="E6982">
        <v>0</v>
      </c>
      <c r="F6982">
        <v>0</v>
      </c>
      <c r="G6982">
        <v>55555555</v>
      </c>
      <c r="H6982">
        <v>0</v>
      </c>
      <c r="I6982">
        <v>0</v>
      </c>
      <c r="J6982">
        <v>0</v>
      </c>
      <c r="K6982">
        <v>0</v>
      </c>
      <c r="L6982">
        <v>0</v>
      </c>
      <c r="M6982">
        <v>0</v>
      </c>
    </row>
    <row r="6983" spans="2:13" x14ac:dyDescent="0.2">
      <c r="B6983">
        <v>0</v>
      </c>
      <c r="C6983">
        <v>0</v>
      </c>
      <c r="D6983">
        <v>0</v>
      </c>
      <c r="E6983">
        <v>0</v>
      </c>
      <c r="F6983">
        <v>0</v>
      </c>
      <c r="G6983">
        <v>55555555</v>
      </c>
      <c r="H6983">
        <v>0</v>
      </c>
      <c r="I6983">
        <v>0</v>
      </c>
      <c r="J6983">
        <v>0</v>
      </c>
      <c r="K6983">
        <v>0</v>
      </c>
      <c r="L6983">
        <v>0</v>
      </c>
      <c r="M6983">
        <v>0</v>
      </c>
    </row>
    <row r="6984" spans="2:13" x14ac:dyDescent="0.2">
      <c r="B6984">
        <v>0</v>
      </c>
      <c r="C6984">
        <v>0</v>
      </c>
      <c r="D6984">
        <v>0</v>
      </c>
      <c r="E6984">
        <v>0</v>
      </c>
      <c r="F6984">
        <v>0</v>
      </c>
      <c r="G6984">
        <v>55555555</v>
      </c>
      <c r="H6984">
        <v>0</v>
      </c>
      <c r="I6984">
        <v>0</v>
      </c>
      <c r="J6984">
        <v>0</v>
      </c>
      <c r="K6984">
        <v>0</v>
      </c>
      <c r="L6984">
        <v>0</v>
      </c>
      <c r="M6984">
        <v>0</v>
      </c>
    </row>
    <row r="6985" spans="2:13" x14ac:dyDescent="0.2">
      <c r="B6985">
        <v>0</v>
      </c>
      <c r="C6985">
        <v>0</v>
      </c>
      <c r="D6985">
        <v>0</v>
      </c>
      <c r="E6985">
        <v>0</v>
      </c>
      <c r="F6985">
        <v>0</v>
      </c>
      <c r="G6985">
        <v>55555555</v>
      </c>
      <c r="H6985">
        <v>0</v>
      </c>
      <c r="I6985">
        <v>0</v>
      </c>
      <c r="J6985">
        <v>0</v>
      </c>
      <c r="K6985">
        <v>0</v>
      </c>
      <c r="L6985">
        <v>0</v>
      </c>
      <c r="M6985">
        <v>0</v>
      </c>
    </row>
    <row r="6986" spans="2:13" x14ac:dyDescent="0.2">
      <c r="B6986">
        <v>0</v>
      </c>
      <c r="C6986">
        <v>0</v>
      </c>
      <c r="D6986">
        <v>0</v>
      </c>
      <c r="E6986">
        <v>0</v>
      </c>
      <c r="F6986">
        <v>0</v>
      </c>
      <c r="G6986">
        <v>55555555</v>
      </c>
      <c r="H6986">
        <v>0</v>
      </c>
      <c r="I6986">
        <v>0</v>
      </c>
      <c r="J6986">
        <v>0</v>
      </c>
      <c r="K6986">
        <v>0</v>
      </c>
      <c r="L6986">
        <v>0</v>
      </c>
      <c r="M6986">
        <v>0</v>
      </c>
    </row>
    <row r="6987" spans="2:13" x14ac:dyDescent="0.2">
      <c r="B6987">
        <v>0</v>
      </c>
      <c r="C6987">
        <v>0</v>
      </c>
      <c r="D6987">
        <v>0</v>
      </c>
      <c r="E6987">
        <v>0</v>
      </c>
      <c r="F6987">
        <v>0</v>
      </c>
      <c r="G6987">
        <v>55555555</v>
      </c>
      <c r="H6987">
        <v>0</v>
      </c>
      <c r="I6987">
        <v>0</v>
      </c>
      <c r="J6987">
        <v>0</v>
      </c>
      <c r="K6987">
        <v>0</v>
      </c>
      <c r="L6987">
        <v>0</v>
      </c>
      <c r="M6987">
        <v>0</v>
      </c>
    </row>
    <row r="6988" spans="2:13" x14ac:dyDescent="0.2">
      <c r="B6988">
        <v>0</v>
      </c>
      <c r="C6988">
        <v>0</v>
      </c>
      <c r="D6988">
        <v>0</v>
      </c>
      <c r="E6988">
        <v>0</v>
      </c>
      <c r="F6988">
        <v>0</v>
      </c>
      <c r="G6988">
        <v>55555555</v>
      </c>
      <c r="H6988">
        <v>0</v>
      </c>
      <c r="I6988">
        <v>0</v>
      </c>
      <c r="J6988">
        <v>0</v>
      </c>
      <c r="K6988">
        <v>0</v>
      </c>
      <c r="L6988">
        <v>0</v>
      </c>
      <c r="M6988">
        <v>0</v>
      </c>
    </row>
    <row r="6989" spans="2:13" x14ac:dyDescent="0.2">
      <c r="B6989">
        <v>0</v>
      </c>
      <c r="C6989">
        <v>0</v>
      </c>
      <c r="D6989">
        <v>0</v>
      </c>
      <c r="E6989">
        <v>0</v>
      </c>
      <c r="F6989">
        <v>0</v>
      </c>
      <c r="G6989">
        <v>55555555</v>
      </c>
      <c r="H6989">
        <v>0</v>
      </c>
      <c r="I6989">
        <v>0</v>
      </c>
      <c r="J6989">
        <v>0</v>
      </c>
      <c r="K6989">
        <v>0</v>
      </c>
      <c r="L6989">
        <v>0</v>
      </c>
      <c r="M6989">
        <v>0</v>
      </c>
    </row>
    <row r="6990" spans="2:13" x14ac:dyDescent="0.2">
      <c r="B6990">
        <v>0</v>
      </c>
      <c r="C6990">
        <v>0</v>
      </c>
      <c r="D6990">
        <v>0</v>
      </c>
      <c r="E6990">
        <v>0</v>
      </c>
      <c r="F6990">
        <v>0</v>
      </c>
      <c r="G6990">
        <v>55555555</v>
      </c>
      <c r="H6990">
        <v>0</v>
      </c>
      <c r="I6990">
        <v>0</v>
      </c>
      <c r="J6990">
        <v>0</v>
      </c>
      <c r="K6990">
        <v>0</v>
      </c>
      <c r="L6990">
        <v>0</v>
      </c>
      <c r="M6990">
        <v>0</v>
      </c>
    </row>
    <row r="6991" spans="2:13" x14ac:dyDescent="0.2">
      <c r="B6991">
        <v>0</v>
      </c>
      <c r="C6991">
        <v>0</v>
      </c>
      <c r="D6991">
        <v>0</v>
      </c>
      <c r="E6991">
        <v>0</v>
      </c>
      <c r="F6991">
        <v>0</v>
      </c>
      <c r="G6991">
        <v>55555555</v>
      </c>
      <c r="H6991">
        <v>0</v>
      </c>
      <c r="I6991">
        <v>0</v>
      </c>
      <c r="J6991">
        <v>0</v>
      </c>
      <c r="K6991">
        <v>0</v>
      </c>
      <c r="L6991">
        <v>0</v>
      </c>
      <c r="M6991">
        <v>0</v>
      </c>
    </row>
    <row r="6992" spans="2:13" x14ac:dyDescent="0.2">
      <c r="B6992">
        <v>0</v>
      </c>
      <c r="C6992">
        <v>0</v>
      </c>
      <c r="D6992">
        <v>0</v>
      </c>
      <c r="E6992">
        <v>0</v>
      </c>
      <c r="F6992">
        <v>0</v>
      </c>
      <c r="G6992">
        <v>55555555</v>
      </c>
      <c r="H6992">
        <v>0</v>
      </c>
      <c r="I6992">
        <v>0</v>
      </c>
      <c r="J6992">
        <v>0</v>
      </c>
      <c r="K6992">
        <v>0</v>
      </c>
      <c r="L6992">
        <v>0</v>
      </c>
      <c r="M6992">
        <v>0</v>
      </c>
    </row>
    <row r="6993" spans="2:13" x14ac:dyDescent="0.2">
      <c r="B6993">
        <v>0</v>
      </c>
      <c r="C6993">
        <v>0</v>
      </c>
      <c r="D6993">
        <v>0</v>
      </c>
      <c r="E6993">
        <v>0</v>
      </c>
      <c r="F6993">
        <v>0</v>
      </c>
      <c r="G6993">
        <v>55555555</v>
      </c>
      <c r="H6993">
        <v>0</v>
      </c>
      <c r="I6993">
        <v>0</v>
      </c>
      <c r="J6993">
        <v>0</v>
      </c>
      <c r="K6993">
        <v>0</v>
      </c>
      <c r="L6993">
        <v>0</v>
      </c>
      <c r="M6993">
        <v>0</v>
      </c>
    </row>
    <row r="6994" spans="2:13" x14ac:dyDescent="0.2">
      <c r="B6994">
        <v>0</v>
      </c>
      <c r="C6994">
        <v>0</v>
      </c>
      <c r="D6994">
        <v>0</v>
      </c>
      <c r="E6994">
        <v>0</v>
      </c>
      <c r="F6994">
        <v>0</v>
      </c>
      <c r="G6994">
        <v>55555555</v>
      </c>
      <c r="H6994">
        <v>0</v>
      </c>
      <c r="I6994">
        <v>0</v>
      </c>
      <c r="J6994">
        <v>0</v>
      </c>
      <c r="K6994">
        <v>0</v>
      </c>
      <c r="L6994">
        <v>0</v>
      </c>
      <c r="M6994">
        <v>0</v>
      </c>
    </row>
    <row r="6995" spans="2:13" x14ac:dyDescent="0.2">
      <c r="B6995">
        <v>0</v>
      </c>
      <c r="C6995">
        <v>0</v>
      </c>
      <c r="D6995">
        <v>0</v>
      </c>
      <c r="E6995">
        <v>0</v>
      </c>
      <c r="F6995">
        <v>0</v>
      </c>
      <c r="G6995">
        <v>55555555</v>
      </c>
      <c r="H6995">
        <v>0</v>
      </c>
      <c r="I6995">
        <v>0</v>
      </c>
      <c r="J6995">
        <v>0</v>
      </c>
      <c r="K6995">
        <v>0</v>
      </c>
      <c r="L6995">
        <v>0</v>
      </c>
      <c r="M6995">
        <v>0</v>
      </c>
    </row>
    <row r="6996" spans="2:13" x14ac:dyDescent="0.2">
      <c r="B6996">
        <v>0</v>
      </c>
      <c r="C6996">
        <v>0</v>
      </c>
      <c r="D6996">
        <v>0</v>
      </c>
      <c r="E6996">
        <v>0</v>
      </c>
      <c r="F6996">
        <v>0</v>
      </c>
      <c r="G6996">
        <v>55555555</v>
      </c>
      <c r="H6996">
        <v>0</v>
      </c>
      <c r="I6996">
        <v>0</v>
      </c>
      <c r="J6996">
        <v>0</v>
      </c>
      <c r="K6996">
        <v>0</v>
      </c>
      <c r="L6996">
        <v>0</v>
      </c>
      <c r="M6996">
        <v>0</v>
      </c>
    </row>
    <row r="6997" spans="2:13" x14ac:dyDescent="0.2">
      <c r="B6997">
        <v>0</v>
      </c>
      <c r="C6997">
        <v>0</v>
      </c>
      <c r="D6997">
        <v>0</v>
      </c>
      <c r="E6997">
        <v>0</v>
      </c>
      <c r="F6997">
        <v>0</v>
      </c>
      <c r="G6997">
        <v>55555555</v>
      </c>
      <c r="H6997">
        <v>0</v>
      </c>
      <c r="I6997">
        <v>0</v>
      </c>
      <c r="J6997">
        <v>0</v>
      </c>
      <c r="K6997">
        <v>0</v>
      </c>
      <c r="L6997">
        <v>0</v>
      </c>
      <c r="M6997">
        <v>0</v>
      </c>
    </row>
    <row r="6998" spans="2:13" x14ac:dyDescent="0.2">
      <c r="B6998">
        <v>0</v>
      </c>
      <c r="C6998">
        <v>0</v>
      </c>
      <c r="D6998">
        <v>0</v>
      </c>
      <c r="E6998">
        <v>0</v>
      </c>
      <c r="F6998">
        <v>0</v>
      </c>
      <c r="G6998">
        <v>55555555</v>
      </c>
      <c r="H6998">
        <v>0</v>
      </c>
      <c r="I6998">
        <v>0</v>
      </c>
      <c r="J6998">
        <v>0</v>
      </c>
      <c r="K6998">
        <v>0</v>
      </c>
      <c r="L6998">
        <v>0</v>
      </c>
      <c r="M6998">
        <v>0</v>
      </c>
    </row>
    <row r="6999" spans="2:13" x14ac:dyDescent="0.2">
      <c r="B6999">
        <v>0</v>
      </c>
      <c r="C6999">
        <v>0</v>
      </c>
      <c r="D6999">
        <v>0</v>
      </c>
      <c r="E6999">
        <v>0</v>
      </c>
      <c r="F6999">
        <v>0</v>
      </c>
      <c r="G6999">
        <v>55555555</v>
      </c>
      <c r="H6999">
        <v>0</v>
      </c>
      <c r="I6999">
        <v>0</v>
      </c>
      <c r="J6999">
        <v>0</v>
      </c>
      <c r="K6999">
        <v>0</v>
      </c>
      <c r="L6999">
        <v>0</v>
      </c>
      <c r="M6999">
        <v>0</v>
      </c>
    </row>
    <row r="7000" spans="2:13" x14ac:dyDescent="0.2">
      <c r="B7000">
        <v>0</v>
      </c>
      <c r="C7000">
        <v>0</v>
      </c>
      <c r="D7000">
        <v>0</v>
      </c>
      <c r="E7000">
        <v>0</v>
      </c>
      <c r="F7000">
        <v>0</v>
      </c>
      <c r="G7000">
        <v>55555555</v>
      </c>
      <c r="H7000">
        <v>0</v>
      </c>
      <c r="I7000">
        <v>0</v>
      </c>
      <c r="J7000">
        <v>0</v>
      </c>
      <c r="K7000">
        <v>0</v>
      </c>
      <c r="L7000">
        <v>0</v>
      </c>
      <c r="M7000">
        <v>0</v>
      </c>
    </row>
    <row r="7001" spans="2:13" x14ac:dyDescent="0.2">
      <c r="B7001">
        <v>0</v>
      </c>
      <c r="C7001">
        <v>0</v>
      </c>
      <c r="D7001">
        <v>0</v>
      </c>
      <c r="E7001">
        <v>0</v>
      </c>
      <c r="F7001">
        <v>0</v>
      </c>
      <c r="G7001">
        <v>55555555</v>
      </c>
      <c r="H7001">
        <v>0</v>
      </c>
      <c r="I7001">
        <v>0</v>
      </c>
      <c r="J7001">
        <v>0</v>
      </c>
      <c r="K7001">
        <v>0</v>
      </c>
      <c r="L7001">
        <v>0</v>
      </c>
      <c r="M7001">
        <v>0</v>
      </c>
    </row>
    <row r="7002" spans="2:13" x14ac:dyDescent="0.2">
      <c r="B7002">
        <v>0</v>
      </c>
      <c r="C7002">
        <v>0</v>
      </c>
      <c r="D7002">
        <v>0</v>
      </c>
      <c r="E7002">
        <v>0</v>
      </c>
      <c r="F7002">
        <v>0</v>
      </c>
      <c r="G7002">
        <v>55555555</v>
      </c>
      <c r="H7002">
        <v>0</v>
      </c>
      <c r="I7002">
        <v>0</v>
      </c>
      <c r="J7002">
        <v>0</v>
      </c>
      <c r="K7002">
        <v>0</v>
      </c>
      <c r="L7002">
        <v>0</v>
      </c>
      <c r="M7002">
        <v>0</v>
      </c>
    </row>
    <row r="7003" spans="2:13" x14ac:dyDescent="0.2">
      <c r="B7003">
        <v>0</v>
      </c>
      <c r="C7003">
        <v>0</v>
      </c>
      <c r="D7003">
        <v>0</v>
      </c>
      <c r="E7003">
        <v>0</v>
      </c>
      <c r="F7003">
        <v>0</v>
      </c>
      <c r="G7003">
        <v>55555555</v>
      </c>
      <c r="H7003">
        <v>0</v>
      </c>
      <c r="I7003">
        <v>0</v>
      </c>
      <c r="J7003">
        <v>0</v>
      </c>
      <c r="K7003">
        <v>0</v>
      </c>
      <c r="L7003">
        <v>0</v>
      </c>
      <c r="M7003">
        <v>0</v>
      </c>
    </row>
    <row r="7004" spans="2:13" x14ac:dyDescent="0.2">
      <c r="B7004">
        <v>0</v>
      </c>
      <c r="C7004">
        <v>0</v>
      </c>
      <c r="D7004">
        <v>0</v>
      </c>
      <c r="E7004">
        <v>0</v>
      </c>
      <c r="F7004">
        <v>0</v>
      </c>
      <c r="G7004">
        <v>55555555</v>
      </c>
      <c r="H7004">
        <v>0</v>
      </c>
      <c r="I7004">
        <v>0</v>
      </c>
      <c r="J7004">
        <v>0</v>
      </c>
      <c r="K7004">
        <v>0</v>
      </c>
      <c r="L7004">
        <v>0</v>
      </c>
      <c r="M7004">
        <v>0</v>
      </c>
    </row>
    <row r="7005" spans="2:13" x14ac:dyDescent="0.2">
      <c r="B7005">
        <v>0</v>
      </c>
      <c r="C7005">
        <v>0</v>
      </c>
      <c r="D7005">
        <v>0</v>
      </c>
      <c r="E7005">
        <v>0</v>
      </c>
      <c r="F7005">
        <v>0</v>
      </c>
      <c r="G7005">
        <v>55555555</v>
      </c>
      <c r="H7005">
        <v>0</v>
      </c>
      <c r="I7005">
        <v>0</v>
      </c>
      <c r="J7005">
        <v>0</v>
      </c>
      <c r="K7005">
        <v>0</v>
      </c>
      <c r="L7005">
        <v>0</v>
      </c>
      <c r="M7005">
        <v>0</v>
      </c>
    </row>
    <row r="7006" spans="2:13" x14ac:dyDescent="0.2">
      <c r="B7006">
        <v>0</v>
      </c>
      <c r="C7006">
        <v>0</v>
      </c>
      <c r="D7006">
        <v>0</v>
      </c>
      <c r="E7006">
        <v>0</v>
      </c>
      <c r="F7006">
        <v>0</v>
      </c>
      <c r="G7006">
        <v>55555555</v>
      </c>
      <c r="H7006">
        <v>0</v>
      </c>
      <c r="I7006">
        <v>0</v>
      </c>
      <c r="J7006">
        <v>0</v>
      </c>
      <c r="K7006">
        <v>0</v>
      </c>
      <c r="L7006">
        <v>0</v>
      </c>
      <c r="M7006">
        <v>0</v>
      </c>
    </row>
    <row r="7007" spans="2:13" x14ac:dyDescent="0.2">
      <c r="B7007">
        <v>0</v>
      </c>
      <c r="C7007">
        <v>0</v>
      </c>
      <c r="D7007">
        <v>0</v>
      </c>
      <c r="E7007">
        <v>0</v>
      </c>
      <c r="F7007">
        <v>0</v>
      </c>
      <c r="G7007">
        <v>55555555</v>
      </c>
      <c r="H7007">
        <v>0</v>
      </c>
      <c r="I7007">
        <v>0</v>
      </c>
      <c r="J7007">
        <v>0</v>
      </c>
      <c r="K7007">
        <v>0</v>
      </c>
      <c r="L7007">
        <v>0</v>
      </c>
      <c r="M7007">
        <v>0</v>
      </c>
    </row>
    <row r="7008" spans="2:13" x14ac:dyDescent="0.2">
      <c r="B7008">
        <v>0</v>
      </c>
      <c r="C7008">
        <v>0</v>
      </c>
      <c r="D7008">
        <v>0</v>
      </c>
      <c r="E7008">
        <v>0</v>
      </c>
      <c r="F7008">
        <v>0</v>
      </c>
      <c r="G7008">
        <v>55555555</v>
      </c>
      <c r="H7008">
        <v>0</v>
      </c>
      <c r="I7008">
        <v>0</v>
      </c>
      <c r="J7008">
        <v>0</v>
      </c>
      <c r="K7008">
        <v>0</v>
      </c>
      <c r="L7008">
        <v>0</v>
      </c>
      <c r="M7008">
        <v>0</v>
      </c>
    </row>
    <row r="7009" spans="2:13" x14ac:dyDescent="0.2">
      <c r="B7009">
        <v>0</v>
      </c>
      <c r="C7009">
        <v>0</v>
      </c>
      <c r="D7009">
        <v>0</v>
      </c>
      <c r="E7009">
        <v>0</v>
      </c>
      <c r="F7009">
        <v>0</v>
      </c>
      <c r="G7009">
        <v>55555555</v>
      </c>
      <c r="H7009">
        <v>0</v>
      </c>
      <c r="I7009">
        <v>0</v>
      </c>
      <c r="J7009">
        <v>0</v>
      </c>
      <c r="K7009">
        <v>0</v>
      </c>
      <c r="L7009">
        <v>0</v>
      </c>
      <c r="M7009">
        <v>0</v>
      </c>
    </row>
    <row r="7010" spans="2:13" x14ac:dyDescent="0.2">
      <c r="B7010">
        <v>0</v>
      </c>
      <c r="C7010">
        <v>0</v>
      </c>
      <c r="D7010">
        <v>0</v>
      </c>
      <c r="E7010">
        <v>0</v>
      </c>
      <c r="F7010">
        <v>0</v>
      </c>
      <c r="G7010">
        <v>55555555</v>
      </c>
      <c r="H7010">
        <v>0</v>
      </c>
      <c r="I7010">
        <v>0</v>
      </c>
      <c r="J7010">
        <v>0</v>
      </c>
      <c r="K7010">
        <v>0</v>
      </c>
      <c r="L7010">
        <v>0</v>
      </c>
      <c r="M7010">
        <v>0</v>
      </c>
    </row>
    <row r="7011" spans="2:13" x14ac:dyDescent="0.2">
      <c r="B7011">
        <v>0</v>
      </c>
      <c r="C7011">
        <v>0</v>
      </c>
      <c r="D7011">
        <v>0</v>
      </c>
      <c r="E7011">
        <v>0</v>
      </c>
      <c r="F7011">
        <v>0</v>
      </c>
      <c r="G7011">
        <v>55555555</v>
      </c>
      <c r="H7011">
        <v>0</v>
      </c>
      <c r="I7011">
        <v>0</v>
      </c>
      <c r="J7011">
        <v>0</v>
      </c>
      <c r="K7011">
        <v>0</v>
      </c>
      <c r="L7011">
        <v>0</v>
      </c>
      <c r="M7011">
        <v>0</v>
      </c>
    </row>
    <row r="7012" spans="2:13" x14ac:dyDescent="0.2">
      <c r="B7012">
        <v>0</v>
      </c>
      <c r="C7012">
        <v>0</v>
      </c>
      <c r="D7012">
        <v>0</v>
      </c>
      <c r="E7012">
        <v>0</v>
      </c>
      <c r="F7012">
        <v>0</v>
      </c>
      <c r="G7012">
        <v>55555555</v>
      </c>
      <c r="H7012">
        <v>0</v>
      </c>
      <c r="I7012">
        <v>0</v>
      </c>
      <c r="J7012">
        <v>0</v>
      </c>
      <c r="K7012">
        <v>0</v>
      </c>
      <c r="L7012">
        <v>0</v>
      </c>
      <c r="M7012">
        <v>0</v>
      </c>
    </row>
    <row r="7013" spans="2:13" x14ac:dyDescent="0.2">
      <c r="B7013">
        <v>0</v>
      </c>
      <c r="C7013">
        <v>0</v>
      </c>
      <c r="D7013">
        <v>0</v>
      </c>
      <c r="E7013">
        <v>0</v>
      </c>
      <c r="F7013">
        <v>0</v>
      </c>
      <c r="G7013">
        <v>55555555</v>
      </c>
      <c r="H7013">
        <v>0</v>
      </c>
      <c r="I7013">
        <v>0</v>
      </c>
      <c r="J7013">
        <v>0</v>
      </c>
      <c r="K7013">
        <v>0</v>
      </c>
      <c r="L7013">
        <v>0</v>
      </c>
      <c r="M7013">
        <v>0</v>
      </c>
    </row>
    <row r="7014" spans="2:13" x14ac:dyDescent="0.2">
      <c r="B7014">
        <v>0</v>
      </c>
      <c r="C7014">
        <v>0</v>
      </c>
      <c r="D7014">
        <v>0</v>
      </c>
      <c r="E7014">
        <v>0</v>
      </c>
      <c r="F7014">
        <v>0</v>
      </c>
      <c r="G7014">
        <v>55555555</v>
      </c>
      <c r="H7014">
        <v>0</v>
      </c>
      <c r="I7014">
        <v>0</v>
      </c>
      <c r="J7014">
        <v>0</v>
      </c>
      <c r="K7014">
        <v>0</v>
      </c>
      <c r="L7014">
        <v>0</v>
      </c>
      <c r="M7014">
        <v>0</v>
      </c>
    </row>
    <row r="7015" spans="2:13" x14ac:dyDescent="0.2">
      <c r="B7015">
        <v>0</v>
      </c>
      <c r="C7015">
        <v>0</v>
      </c>
      <c r="D7015">
        <v>0</v>
      </c>
      <c r="E7015">
        <v>0</v>
      </c>
      <c r="F7015">
        <v>0</v>
      </c>
      <c r="G7015">
        <v>55555555</v>
      </c>
      <c r="H7015">
        <v>0</v>
      </c>
      <c r="I7015">
        <v>0</v>
      </c>
      <c r="J7015">
        <v>0</v>
      </c>
      <c r="K7015">
        <v>0</v>
      </c>
      <c r="L7015">
        <v>0</v>
      </c>
      <c r="M7015">
        <v>0</v>
      </c>
    </row>
    <row r="7016" spans="2:13" x14ac:dyDescent="0.2">
      <c r="B7016">
        <v>0</v>
      </c>
      <c r="C7016">
        <v>0</v>
      </c>
      <c r="D7016">
        <v>0</v>
      </c>
      <c r="E7016">
        <v>0</v>
      </c>
      <c r="F7016">
        <v>0</v>
      </c>
      <c r="G7016">
        <v>55555555</v>
      </c>
      <c r="H7016">
        <v>0</v>
      </c>
      <c r="I7016">
        <v>0</v>
      </c>
      <c r="J7016">
        <v>0</v>
      </c>
      <c r="K7016">
        <v>0</v>
      </c>
      <c r="L7016">
        <v>0</v>
      </c>
      <c r="M7016">
        <v>0</v>
      </c>
    </row>
    <row r="7017" spans="2:13" x14ac:dyDescent="0.2">
      <c r="B7017">
        <v>0</v>
      </c>
      <c r="C7017">
        <v>0</v>
      </c>
      <c r="D7017">
        <v>0</v>
      </c>
      <c r="E7017">
        <v>0</v>
      </c>
      <c r="F7017">
        <v>0</v>
      </c>
      <c r="G7017">
        <v>55555555</v>
      </c>
      <c r="H7017">
        <v>0</v>
      </c>
      <c r="I7017">
        <v>0</v>
      </c>
      <c r="J7017">
        <v>0</v>
      </c>
      <c r="K7017">
        <v>0</v>
      </c>
      <c r="L7017">
        <v>0</v>
      </c>
      <c r="M7017">
        <v>0</v>
      </c>
    </row>
    <row r="7018" spans="2:13" x14ac:dyDescent="0.2">
      <c r="B7018">
        <v>0</v>
      </c>
      <c r="C7018">
        <v>0</v>
      </c>
      <c r="D7018">
        <v>0</v>
      </c>
      <c r="E7018">
        <v>0</v>
      </c>
      <c r="F7018">
        <v>0</v>
      </c>
      <c r="G7018">
        <v>55555555</v>
      </c>
      <c r="H7018">
        <v>0</v>
      </c>
      <c r="I7018">
        <v>0</v>
      </c>
      <c r="J7018">
        <v>0</v>
      </c>
      <c r="K7018">
        <v>0</v>
      </c>
      <c r="L7018">
        <v>0</v>
      </c>
      <c r="M7018">
        <v>0</v>
      </c>
    </row>
    <row r="7019" spans="2:13" x14ac:dyDescent="0.2">
      <c r="B7019">
        <v>0</v>
      </c>
      <c r="C7019">
        <v>0</v>
      </c>
      <c r="D7019">
        <v>0</v>
      </c>
      <c r="E7019">
        <v>0</v>
      </c>
      <c r="F7019">
        <v>0</v>
      </c>
      <c r="G7019">
        <v>55555555</v>
      </c>
      <c r="H7019">
        <v>0</v>
      </c>
      <c r="I7019">
        <v>0</v>
      </c>
      <c r="J7019">
        <v>0</v>
      </c>
      <c r="K7019">
        <v>0</v>
      </c>
      <c r="L7019">
        <v>0</v>
      </c>
      <c r="M7019">
        <v>0</v>
      </c>
    </row>
    <row r="7020" spans="2:13" x14ac:dyDescent="0.2">
      <c r="B7020">
        <v>0</v>
      </c>
      <c r="C7020">
        <v>0</v>
      </c>
      <c r="D7020">
        <v>0</v>
      </c>
      <c r="E7020">
        <v>0</v>
      </c>
      <c r="F7020">
        <v>0</v>
      </c>
      <c r="G7020">
        <v>55555555</v>
      </c>
      <c r="H7020">
        <v>0</v>
      </c>
      <c r="I7020">
        <v>0</v>
      </c>
      <c r="J7020">
        <v>0</v>
      </c>
      <c r="K7020">
        <v>0</v>
      </c>
      <c r="L7020">
        <v>0</v>
      </c>
      <c r="M7020">
        <v>0</v>
      </c>
    </row>
    <row r="7021" spans="2:13" x14ac:dyDescent="0.2">
      <c r="B7021">
        <v>0</v>
      </c>
      <c r="C7021">
        <v>0</v>
      </c>
      <c r="D7021">
        <v>0</v>
      </c>
      <c r="E7021">
        <v>0</v>
      </c>
      <c r="F7021">
        <v>0</v>
      </c>
      <c r="G7021">
        <v>55555555</v>
      </c>
      <c r="H7021">
        <v>0</v>
      </c>
      <c r="I7021">
        <v>0</v>
      </c>
      <c r="J7021">
        <v>0</v>
      </c>
      <c r="K7021">
        <v>0</v>
      </c>
      <c r="L7021">
        <v>0</v>
      </c>
      <c r="M7021">
        <v>0</v>
      </c>
    </row>
    <row r="7022" spans="2:13" x14ac:dyDescent="0.2">
      <c r="B7022">
        <v>0</v>
      </c>
      <c r="C7022">
        <v>0</v>
      </c>
      <c r="D7022">
        <v>0</v>
      </c>
      <c r="E7022">
        <v>0</v>
      </c>
      <c r="F7022">
        <v>0</v>
      </c>
      <c r="G7022">
        <v>55555555</v>
      </c>
      <c r="H7022">
        <v>0</v>
      </c>
      <c r="I7022">
        <v>0</v>
      </c>
      <c r="J7022">
        <v>0</v>
      </c>
      <c r="K7022">
        <v>0</v>
      </c>
      <c r="L7022">
        <v>0</v>
      </c>
      <c r="M7022">
        <v>0</v>
      </c>
    </row>
    <row r="7023" spans="2:13" x14ac:dyDescent="0.2">
      <c r="B7023">
        <v>0</v>
      </c>
      <c r="C7023">
        <v>0</v>
      </c>
      <c r="D7023">
        <v>0</v>
      </c>
      <c r="E7023">
        <v>0</v>
      </c>
      <c r="F7023">
        <v>0</v>
      </c>
      <c r="G7023">
        <v>55555555</v>
      </c>
      <c r="H7023">
        <v>0</v>
      </c>
      <c r="I7023">
        <v>0</v>
      </c>
      <c r="J7023">
        <v>0</v>
      </c>
      <c r="K7023">
        <v>0</v>
      </c>
      <c r="L7023">
        <v>0</v>
      </c>
      <c r="M7023">
        <v>0</v>
      </c>
    </row>
    <row r="7024" spans="2:13" x14ac:dyDescent="0.2">
      <c r="B7024">
        <v>0</v>
      </c>
      <c r="C7024">
        <v>0</v>
      </c>
      <c r="D7024">
        <v>0</v>
      </c>
      <c r="E7024">
        <v>0</v>
      </c>
      <c r="F7024">
        <v>0</v>
      </c>
      <c r="G7024">
        <v>55555555</v>
      </c>
      <c r="H7024">
        <v>0</v>
      </c>
      <c r="I7024">
        <v>0</v>
      </c>
      <c r="J7024">
        <v>0</v>
      </c>
      <c r="K7024">
        <v>0</v>
      </c>
      <c r="L7024">
        <v>0</v>
      </c>
      <c r="M7024">
        <v>0</v>
      </c>
    </row>
    <row r="7025" spans="2:13" x14ac:dyDescent="0.2">
      <c r="B7025">
        <v>0</v>
      </c>
      <c r="C7025">
        <v>0</v>
      </c>
      <c r="D7025">
        <v>0</v>
      </c>
      <c r="E7025">
        <v>0</v>
      </c>
      <c r="F7025">
        <v>0</v>
      </c>
      <c r="G7025">
        <v>55555555</v>
      </c>
      <c r="H7025">
        <v>0</v>
      </c>
      <c r="I7025">
        <v>0</v>
      </c>
      <c r="J7025">
        <v>0</v>
      </c>
      <c r="K7025">
        <v>0</v>
      </c>
      <c r="L7025">
        <v>0</v>
      </c>
      <c r="M7025">
        <v>0</v>
      </c>
    </row>
    <row r="7026" spans="2:13" x14ac:dyDescent="0.2">
      <c r="B7026">
        <v>0</v>
      </c>
      <c r="C7026">
        <v>0</v>
      </c>
      <c r="D7026">
        <v>0</v>
      </c>
      <c r="E7026">
        <v>0</v>
      </c>
      <c r="F7026">
        <v>0</v>
      </c>
      <c r="G7026">
        <v>55555555</v>
      </c>
      <c r="H7026">
        <v>0</v>
      </c>
      <c r="I7026">
        <v>0</v>
      </c>
      <c r="J7026">
        <v>0</v>
      </c>
      <c r="K7026">
        <v>0</v>
      </c>
      <c r="L7026">
        <v>0</v>
      </c>
      <c r="M7026">
        <v>0</v>
      </c>
    </row>
    <row r="7027" spans="2:13" x14ac:dyDescent="0.2">
      <c r="B7027">
        <v>0</v>
      </c>
      <c r="C7027">
        <v>0</v>
      </c>
      <c r="D7027">
        <v>0</v>
      </c>
      <c r="E7027">
        <v>0</v>
      </c>
      <c r="F7027">
        <v>0</v>
      </c>
      <c r="G7027">
        <v>55555555</v>
      </c>
      <c r="H7027">
        <v>0</v>
      </c>
      <c r="I7027">
        <v>0</v>
      </c>
      <c r="J7027">
        <v>0</v>
      </c>
      <c r="K7027">
        <v>0</v>
      </c>
      <c r="L7027">
        <v>0</v>
      </c>
      <c r="M7027">
        <v>0</v>
      </c>
    </row>
    <row r="7028" spans="2:13" x14ac:dyDescent="0.2">
      <c r="B7028">
        <v>0</v>
      </c>
      <c r="C7028">
        <v>0</v>
      </c>
      <c r="D7028">
        <v>0</v>
      </c>
      <c r="E7028">
        <v>0</v>
      </c>
      <c r="F7028">
        <v>0</v>
      </c>
      <c r="G7028">
        <v>55555555</v>
      </c>
      <c r="H7028">
        <v>0</v>
      </c>
      <c r="I7028">
        <v>0</v>
      </c>
      <c r="J7028">
        <v>0</v>
      </c>
      <c r="K7028">
        <v>0</v>
      </c>
      <c r="L7028">
        <v>0</v>
      </c>
      <c r="M7028">
        <v>0</v>
      </c>
    </row>
    <row r="7029" spans="2:13" x14ac:dyDescent="0.2">
      <c r="B7029">
        <v>0</v>
      </c>
      <c r="C7029">
        <v>0</v>
      </c>
      <c r="D7029">
        <v>0</v>
      </c>
      <c r="E7029">
        <v>0</v>
      </c>
      <c r="F7029">
        <v>0</v>
      </c>
      <c r="G7029">
        <v>55555555</v>
      </c>
      <c r="H7029">
        <v>0</v>
      </c>
      <c r="I7029">
        <v>0</v>
      </c>
      <c r="J7029">
        <v>0</v>
      </c>
      <c r="K7029">
        <v>0</v>
      </c>
      <c r="L7029">
        <v>0</v>
      </c>
      <c r="M7029">
        <v>0</v>
      </c>
    </row>
    <row r="7030" spans="2:13" x14ac:dyDescent="0.2">
      <c r="B7030">
        <v>0</v>
      </c>
      <c r="C7030">
        <v>0</v>
      </c>
      <c r="D7030">
        <v>0</v>
      </c>
      <c r="E7030">
        <v>0</v>
      </c>
      <c r="F7030">
        <v>0</v>
      </c>
      <c r="G7030">
        <v>55555555</v>
      </c>
      <c r="H7030">
        <v>0</v>
      </c>
      <c r="I7030">
        <v>0</v>
      </c>
      <c r="J7030">
        <v>0</v>
      </c>
      <c r="K7030">
        <v>0</v>
      </c>
      <c r="L7030">
        <v>0</v>
      </c>
      <c r="M7030">
        <v>0</v>
      </c>
    </row>
    <row r="7031" spans="2:13" x14ac:dyDescent="0.2">
      <c r="B7031">
        <v>0</v>
      </c>
      <c r="C7031">
        <v>0</v>
      </c>
      <c r="D7031">
        <v>0</v>
      </c>
      <c r="E7031">
        <v>0</v>
      </c>
      <c r="F7031">
        <v>0</v>
      </c>
      <c r="G7031">
        <v>55555555</v>
      </c>
      <c r="H7031">
        <v>0</v>
      </c>
      <c r="I7031">
        <v>0</v>
      </c>
      <c r="J7031">
        <v>0</v>
      </c>
      <c r="K7031">
        <v>0</v>
      </c>
      <c r="L7031">
        <v>0</v>
      </c>
      <c r="M7031">
        <v>0</v>
      </c>
    </row>
    <row r="7032" spans="2:13" x14ac:dyDescent="0.2">
      <c r="B7032">
        <v>0</v>
      </c>
      <c r="C7032">
        <v>0</v>
      </c>
      <c r="D7032">
        <v>0</v>
      </c>
      <c r="E7032">
        <v>0</v>
      </c>
      <c r="F7032">
        <v>0</v>
      </c>
      <c r="G7032">
        <v>55555555</v>
      </c>
      <c r="H7032">
        <v>0</v>
      </c>
      <c r="I7032">
        <v>0</v>
      </c>
      <c r="J7032">
        <v>0</v>
      </c>
      <c r="K7032">
        <v>0</v>
      </c>
      <c r="L7032">
        <v>0</v>
      </c>
      <c r="M7032">
        <v>0</v>
      </c>
    </row>
    <row r="7033" spans="2:13" x14ac:dyDescent="0.2">
      <c r="B7033">
        <v>0</v>
      </c>
      <c r="C7033">
        <v>0</v>
      </c>
      <c r="D7033">
        <v>0</v>
      </c>
      <c r="E7033">
        <v>0</v>
      </c>
      <c r="F7033">
        <v>0</v>
      </c>
      <c r="G7033">
        <v>55555555</v>
      </c>
      <c r="H7033">
        <v>0</v>
      </c>
      <c r="I7033">
        <v>0</v>
      </c>
      <c r="J7033">
        <v>0</v>
      </c>
      <c r="K7033">
        <v>0</v>
      </c>
      <c r="L7033">
        <v>0</v>
      </c>
      <c r="M7033">
        <v>0</v>
      </c>
    </row>
    <row r="7034" spans="2:13" x14ac:dyDescent="0.2">
      <c r="B7034">
        <v>0</v>
      </c>
      <c r="C7034">
        <v>0</v>
      </c>
      <c r="D7034">
        <v>0</v>
      </c>
      <c r="E7034">
        <v>0</v>
      </c>
      <c r="F7034">
        <v>0</v>
      </c>
      <c r="G7034">
        <v>55555555</v>
      </c>
      <c r="H7034">
        <v>0</v>
      </c>
      <c r="I7034">
        <v>0</v>
      </c>
      <c r="J7034">
        <v>0</v>
      </c>
      <c r="K7034">
        <v>0</v>
      </c>
      <c r="L7034">
        <v>0</v>
      </c>
      <c r="M7034">
        <v>0</v>
      </c>
    </row>
    <row r="7035" spans="2:13" x14ac:dyDescent="0.2">
      <c r="B7035">
        <v>0</v>
      </c>
      <c r="C7035">
        <v>0</v>
      </c>
      <c r="D7035">
        <v>0</v>
      </c>
      <c r="E7035">
        <v>0</v>
      </c>
      <c r="F7035">
        <v>0</v>
      </c>
      <c r="G7035">
        <v>55555555</v>
      </c>
      <c r="H7035">
        <v>0</v>
      </c>
      <c r="I7035">
        <v>0</v>
      </c>
      <c r="J7035">
        <v>0</v>
      </c>
      <c r="K7035">
        <v>0</v>
      </c>
      <c r="L7035">
        <v>0</v>
      </c>
      <c r="M7035">
        <v>0</v>
      </c>
    </row>
    <row r="7036" spans="2:13" x14ac:dyDescent="0.2">
      <c r="B7036">
        <v>0</v>
      </c>
      <c r="C7036">
        <v>0</v>
      </c>
      <c r="D7036">
        <v>0</v>
      </c>
      <c r="E7036">
        <v>0</v>
      </c>
      <c r="F7036">
        <v>0</v>
      </c>
      <c r="G7036">
        <v>55555555</v>
      </c>
      <c r="H7036">
        <v>0</v>
      </c>
      <c r="I7036">
        <v>0</v>
      </c>
      <c r="J7036">
        <v>0</v>
      </c>
      <c r="K7036">
        <v>0</v>
      </c>
      <c r="L7036">
        <v>0</v>
      </c>
      <c r="M7036">
        <v>0</v>
      </c>
    </row>
    <row r="7037" spans="2:13" x14ac:dyDescent="0.2">
      <c r="B7037">
        <v>0</v>
      </c>
      <c r="C7037">
        <v>0</v>
      </c>
      <c r="D7037">
        <v>0</v>
      </c>
      <c r="E7037">
        <v>0</v>
      </c>
      <c r="F7037">
        <v>0</v>
      </c>
      <c r="G7037">
        <v>55555555</v>
      </c>
      <c r="H7037">
        <v>0</v>
      </c>
      <c r="I7037">
        <v>0</v>
      </c>
      <c r="J7037">
        <v>0</v>
      </c>
      <c r="K7037">
        <v>0</v>
      </c>
      <c r="L7037">
        <v>0</v>
      </c>
      <c r="M7037">
        <v>0</v>
      </c>
    </row>
    <row r="7038" spans="2:13" x14ac:dyDescent="0.2">
      <c r="B7038">
        <v>0</v>
      </c>
      <c r="C7038">
        <v>0</v>
      </c>
      <c r="D7038">
        <v>0</v>
      </c>
      <c r="E7038">
        <v>0</v>
      </c>
      <c r="F7038">
        <v>0</v>
      </c>
      <c r="G7038">
        <v>55555555</v>
      </c>
      <c r="H7038">
        <v>0</v>
      </c>
      <c r="I7038">
        <v>0</v>
      </c>
      <c r="J7038">
        <v>0</v>
      </c>
      <c r="K7038">
        <v>0</v>
      </c>
      <c r="L7038">
        <v>0</v>
      </c>
      <c r="M7038">
        <v>0</v>
      </c>
    </row>
    <row r="7039" spans="2:13" x14ac:dyDescent="0.2">
      <c r="B7039">
        <v>0</v>
      </c>
      <c r="C7039">
        <v>0</v>
      </c>
      <c r="D7039">
        <v>0</v>
      </c>
      <c r="E7039">
        <v>0</v>
      </c>
      <c r="F7039">
        <v>0</v>
      </c>
      <c r="G7039">
        <v>55555555</v>
      </c>
      <c r="H7039">
        <v>0</v>
      </c>
      <c r="I7039">
        <v>0</v>
      </c>
      <c r="J7039">
        <v>0</v>
      </c>
      <c r="K7039">
        <v>0</v>
      </c>
      <c r="L7039">
        <v>0</v>
      </c>
      <c r="M7039">
        <v>0</v>
      </c>
    </row>
    <row r="7040" spans="2:13" x14ac:dyDescent="0.2">
      <c r="B7040">
        <v>0</v>
      </c>
      <c r="C7040">
        <v>0</v>
      </c>
      <c r="D7040">
        <v>0</v>
      </c>
      <c r="E7040">
        <v>0</v>
      </c>
      <c r="F7040">
        <v>0</v>
      </c>
      <c r="G7040">
        <v>55555555</v>
      </c>
      <c r="H7040">
        <v>0</v>
      </c>
      <c r="I7040">
        <v>0</v>
      </c>
      <c r="J7040">
        <v>0</v>
      </c>
      <c r="K7040">
        <v>0</v>
      </c>
      <c r="L7040">
        <v>0</v>
      </c>
      <c r="M7040">
        <v>0</v>
      </c>
    </row>
    <row r="7041" spans="2:13" x14ac:dyDescent="0.2">
      <c r="B7041">
        <v>0</v>
      </c>
      <c r="C7041">
        <v>0</v>
      </c>
      <c r="D7041">
        <v>0</v>
      </c>
      <c r="E7041">
        <v>0</v>
      </c>
      <c r="F7041">
        <v>0</v>
      </c>
      <c r="G7041">
        <v>55555555</v>
      </c>
      <c r="H7041">
        <v>0</v>
      </c>
      <c r="I7041">
        <v>0</v>
      </c>
      <c r="J7041">
        <v>0</v>
      </c>
      <c r="K7041">
        <v>0</v>
      </c>
      <c r="L7041">
        <v>0</v>
      </c>
      <c r="M7041">
        <v>0</v>
      </c>
    </row>
    <row r="7042" spans="2:13" x14ac:dyDescent="0.2">
      <c r="B7042">
        <v>0</v>
      </c>
      <c r="C7042">
        <v>0</v>
      </c>
      <c r="D7042">
        <v>0</v>
      </c>
      <c r="E7042">
        <v>0</v>
      </c>
      <c r="F7042">
        <v>0</v>
      </c>
      <c r="G7042">
        <v>55555555</v>
      </c>
      <c r="H7042">
        <v>0</v>
      </c>
      <c r="I7042">
        <v>0</v>
      </c>
      <c r="J7042">
        <v>0</v>
      </c>
      <c r="K7042">
        <v>0</v>
      </c>
      <c r="L7042">
        <v>0</v>
      </c>
      <c r="M7042">
        <v>0</v>
      </c>
    </row>
    <row r="7043" spans="2:13" x14ac:dyDescent="0.2">
      <c r="B7043">
        <v>0</v>
      </c>
      <c r="C7043">
        <v>0</v>
      </c>
      <c r="D7043">
        <v>0</v>
      </c>
      <c r="E7043">
        <v>0</v>
      </c>
      <c r="F7043">
        <v>0</v>
      </c>
      <c r="G7043">
        <v>55555555</v>
      </c>
      <c r="H7043">
        <v>0</v>
      </c>
      <c r="I7043">
        <v>0</v>
      </c>
      <c r="J7043">
        <v>0</v>
      </c>
      <c r="K7043">
        <v>0</v>
      </c>
      <c r="L7043">
        <v>0</v>
      </c>
      <c r="M7043">
        <v>0</v>
      </c>
    </row>
    <row r="7044" spans="2:13" x14ac:dyDescent="0.2">
      <c r="B7044">
        <v>0</v>
      </c>
      <c r="C7044">
        <v>0</v>
      </c>
      <c r="D7044">
        <v>0</v>
      </c>
      <c r="E7044">
        <v>0</v>
      </c>
      <c r="F7044">
        <v>0</v>
      </c>
      <c r="G7044">
        <v>55555555</v>
      </c>
      <c r="H7044">
        <v>0</v>
      </c>
      <c r="I7044">
        <v>0</v>
      </c>
      <c r="J7044">
        <v>0</v>
      </c>
      <c r="K7044">
        <v>0</v>
      </c>
      <c r="L7044">
        <v>0</v>
      </c>
      <c r="M7044">
        <v>0</v>
      </c>
    </row>
    <row r="7045" spans="2:13" x14ac:dyDescent="0.2">
      <c r="B7045">
        <v>0</v>
      </c>
      <c r="C7045">
        <v>0</v>
      </c>
      <c r="D7045">
        <v>0</v>
      </c>
      <c r="E7045">
        <v>0</v>
      </c>
      <c r="F7045">
        <v>0</v>
      </c>
      <c r="G7045">
        <v>55555555</v>
      </c>
      <c r="H7045">
        <v>0</v>
      </c>
      <c r="I7045">
        <v>0</v>
      </c>
      <c r="J7045">
        <v>0</v>
      </c>
      <c r="K7045">
        <v>0</v>
      </c>
      <c r="L7045">
        <v>0</v>
      </c>
      <c r="M7045">
        <v>0</v>
      </c>
    </row>
    <row r="7046" spans="2:13" x14ac:dyDescent="0.2">
      <c r="B7046">
        <v>0</v>
      </c>
      <c r="C7046">
        <v>0</v>
      </c>
      <c r="D7046">
        <v>0</v>
      </c>
      <c r="E7046">
        <v>0</v>
      </c>
      <c r="F7046">
        <v>0</v>
      </c>
      <c r="G7046">
        <v>55555555</v>
      </c>
      <c r="H7046">
        <v>0</v>
      </c>
      <c r="I7046">
        <v>0</v>
      </c>
      <c r="J7046">
        <v>0</v>
      </c>
      <c r="K7046">
        <v>0</v>
      </c>
      <c r="L7046">
        <v>0</v>
      </c>
      <c r="M7046">
        <v>0</v>
      </c>
    </row>
    <row r="7047" spans="2:13" x14ac:dyDescent="0.2">
      <c r="B7047">
        <v>0</v>
      </c>
      <c r="C7047">
        <v>0</v>
      </c>
      <c r="D7047">
        <v>0</v>
      </c>
      <c r="E7047">
        <v>0</v>
      </c>
      <c r="F7047">
        <v>0</v>
      </c>
      <c r="G7047">
        <v>55555555</v>
      </c>
      <c r="H7047">
        <v>0</v>
      </c>
      <c r="I7047">
        <v>0</v>
      </c>
      <c r="J7047">
        <v>0</v>
      </c>
      <c r="K7047">
        <v>0</v>
      </c>
      <c r="L7047">
        <v>0</v>
      </c>
      <c r="M7047">
        <v>0</v>
      </c>
    </row>
    <row r="7048" spans="2:13" x14ac:dyDescent="0.2">
      <c r="B7048">
        <v>0</v>
      </c>
      <c r="C7048">
        <v>0</v>
      </c>
      <c r="D7048">
        <v>0</v>
      </c>
      <c r="E7048">
        <v>0</v>
      </c>
      <c r="F7048">
        <v>0</v>
      </c>
      <c r="G7048">
        <v>55555555</v>
      </c>
      <c r="H7048">
        <v>0</v>
      </c>
      <c r="I7048">
        <v>0</v>
      </c>
      <c r="J7048">
        <v>0</v>
      </c>
      <c r="K7048">
        <v>0</v>
      </c>
      <c r="L7048">
        <v>0</v>
      </c>
      <c r="M7048">
        <v>0</v>
      </c>
    </row>
    <row r="7049" spans="2:13" x14ac:dyDescent="0.2">
      <c r="B7049">
        <v>0</v>
      </c>
      <c r="C7049">
        <v>0</v>
      </c>
      <c r="D7049">
        <v>0</v>
      </c>
      <c r="E7049">
        <v>0</v>
      </c>
      <c r="F7049">
        <v>0</v>
      </c>
      <c r="G7049">
        <v>55555555</v>
      </c>
      <c r="H7049">
        <v>0</v>
      </c>
      <c r="I7049">
        <v>0</v>
      </c>
      <c r="J7049">
        <v>0</v>
      </c>
      <c r="K7049">
        <v>0</v>
      </c>
      <c r="L7049">
        <v>0</v>
      </c>
      <c r="M7049">
        <v>0</v>
      </c>
    </row>
    <row r="7050" spans="2:13" x14ac:dyDescent="0.2">
      <c r="B7050">
        <v>0</v>
      </c>
      <c r="C7050">
        <v>0</v>
      </c>
      <c r="D7050">
        <v>0</v>
      </c>
      <c r="E7050">
        <v>0</v>
      </c>
      <c r="F7050">
        <v>0</v>
      </c>
      <c r="G7050">
        <v>55555555</v>
      </c>
      <c r="H7050">
        <v>0</v>
      </c>
      <c r="I7050">
        <v>0</v>
      </c>
      <c r="J7050">
        <v>0</v>
      </c>
      <c r="K7050">
        <v>0</v>
      </c>
      <c r="L7050">
        <v>0</v>
      </c>
      <c r="M7050">
        <v>0</v>
      </c>
    </row>
    <row r="7051" spans="2:13" x14ac:dyDescent="0.2">
      <c r="B7051">
        <v>0</v>
      </c>
      <c r="C7051">
        <v>0</v>
      </c>
      <c r="D7051">
        <v>0</v>
      </c>
      <c r="E7051">
        <v>0</v>
      </c>
      <c r="F7051">
        <v>0</v>
      </c>
      <c r="G7051">
        <v>55555555</v>
      </c>
      <c r="H7051">
        <v>0</v>
      </c>
      <c r="I7051">
        <v>0</v>
      </c>
      <c r="J7051">
        <v>0</v>
      </c>
      <c r="K7051">
        <v>0</v>
      </c>
      <c r="L7051">
        <v>0</v>
      </c>
      <c r="M7051">
        <v>0</v>
      </c>
    </row>
    <row r="7052" spans="2:13" x14ac:dyDescent="0.2">
      <c r="B7052">
        <v>0</v>
      </c>
      <c r="C7052">
        <v>0</v>
      </c>
      <c r="D7052">
        <v>0</v>
      </c>
      <c r="E7052">
        <v>0</v>
      </c>
      <c r="F7052">
        <v>0</v>
      </c>
      <c r="G7052">
        <v>55555555</v>
      </c>
      <c r="H7052">
        <v>0</v>
      </c>
      <c r="I7052">
        <v>0</v>
      </c>
      <c r="J7052">
        <v>0</v>
      </c>
      <c r="K7052">
        <v>0</v>
      </c>
      <c r="L7052">
        <v>0</v>
      </c>
      <c r="M7052">
        <v>0</v>
      </c>
    </row>
    <row r="7053" spans="2:13" x14ac:dyDescent="0.2">
      <c r="B7053">
        <v>0</v>
      </c>
      <c r="C7053">
        <v>0</v>
      </c>
      <c r="D7053">
        <v>0</v>
      </c>
      <c r="E7053">
        <v>0</v>
      </c>
      <c r="F7053">
        <v>0</v>
      </c>
      <c r="G7053">
        <v>55555555</v>
      </c>
      <c r="H7053">
        <v>0</v>
      </c>
      <c r="I7053">
        <v>0</v>
      </c>
      <c r="J7053">
        <v>0</v>
      </c>
      <c r="K7053">
        <v>0</v>
      </c>
      <c r="L7053">
        <v>0</v>
      </c>
      <c r="M7053">
        <v>0</v>
      </c>
    </row>
    <row r="7054" spans="2:13" x14ac:dyDescent="0.2">
      <c r="B7054">
        <v>0</v>
      </c>
      <c r="C7054">
        <v>0</v>
      </c>
      <c r="D7054">
        <v>0</v>
      </c>
      <c r="E7054">
        <v>0</v>
      </c>
      <c r="F7054">
        <v>0</v>
      </c>
      <c r="G7054">
        <v>55555555</v>
      </c>
      <c r="H7054">
        <v>0</v>
      </c>
      <c r="I7054">
        <v>0</v>
      </c>
      <c r="J7054">
        <v>0</v>
      </c>
      <c r="K7054">
        <v>0</v>
      </c>
      <c r="L7054">
        <v>0</v>
      </c>
      <c r="M7054">
        <v>0</v>
      </c>
    </row>
    <row r="7055" spans="2:13" x14ac:dyDescent="0.2">
      <c r="B7055">
        <v>0</v>
      </c>
      <c r="C7055">
        <v>0</v>
      </c>
      <c r="D7055">
        <v>0</v>
      </c>
      <c r="E7055">
        <v>0</v>
      </c>
      <c r="F7055">
        <v>0</v>
      </c>
      <c r="G7055">
        <v>55555555</v>
      </c>
      <c r="H7055">
        <v>0</v>
      </c>
      <c r="I7055">
        <v>0</v>
      </c>
      <c r="J7055">
        <v>0</v>
      </c>
      <c r="K7055">
        <v>0</v>
      </c>
      <c r="L7055">
        <v>0</v>
      </c>
      <c r="M7055">
        <v>0</v>
      </c>
    </row>
    <row r="7056" spans="2:13" x14ac:dyDescent="0.2">
      <c r="B7056">
        <v>0</v>
      </c>
      <c r="C7056">
        <v>0</v>
      </c>
      <c r="D7056">
        <v>0</v>
      </c>
      <c r="E7056">
        <v>0</v>
      </c>
      <c r="F7056">
        <v>0</v>
      </c>
      <c r="G7056">
        <v>55555555</v>
      </c>
      <c r="H7056">
        <v>0</v>
      </c>
      <c r="I7056">
        <v>0</v>
      </c>
      <c r="J7056">
        <v>0</v>
      </c>
      <c r="K7056">
        <v>0</v>
      </c>
      <c r="L7056">
        <v>0</v>
      </c>
      <c r="M7056">
        <v>0</v>
      </c>
    </row>
    <row r="7057" spans="2:13" x14ac:dyDescent="0.2">
      <c r="B7057">
        <v>0</v>
      </c>
      <c r="C7057">
        <v>0</v>
      </c>
      <c r="D7057">
        <v>0</v>
      </c>
      <c r="E7057">
        <v>0</v>
      </c>
      <c r="F7057">
        <v>0</v>
      </c>
      <c r="G7057">
        <v>55555555</v>
      </c>
      <c r="H7057">
        <v>0</v>
      </c>
      <c r="I7057">
        <v>0</v>
      </c>
      <c r="J7057">
        <v>0</v>
      </c>
      <c r="K7057">
        <v>0</v>
      </c>
      <c r="L7057">
        <v>0</v>
      </c>
      <c r="M7057">
        <v>0</v>
      </c>
    </row>
    <row r="7058" spans="2:13" x14ac:dyDescent="0.2">
      <c r="B7058">
        <v>0</v>
      </c>
      <c r="C7058">
        <v>0</v>
      </c>
      <c r="D7058">
        <v>0</v>
      </c>
      <c r="E7058">
        <v>0</v>
      </c>
      <c r="F7058">
        <v>0</v>
      </c>
      <c r="G7058">
        <v>55555555</v>
      </c>
      <c r="H7058">
        <v>0</v>
      </c>
      <c r="I7058">
        <v>0</v>
      </c>
      <c r="J7058">
        <v>0</v>
      </c>
      <c r="K7058">
        <v>0</v>
      </c>
      <c r="L7058">
        <v>0</v>
      </c>
      <c r="M7058">
        <v>0</v>
      </c>
    </row>
    <row r="7059" spans="2:13" x14ac:dyDescent="0.2">
      <c r="B7059">
        <v>0</v>
      </c>
      <c r="C7059">
        <v>0</v>
      </c>
      <c r="D7059">
        <v>0</v>
      </c>
      <c r="E7059">
        <v>0</v>
      </c>
      <c r="F7059">
        <v>0</v>
      </c>
      <c r="G7059">
        <v>55555555</v>
      </c>
      <c r="H7059">
        <v>0</v>
      </c>
      <c r="I7059">
        <v>0</v>
      </c>
      <c r="J7059">
        <v>0</v>
      </c>
      <c r="K7059">
        <v>0</v>
      </c>
      <c r="L7059">
        <v>0</v>
      </c>
      <c r="M7059">
        <v>0</v>
      </c>
    </row>
    <row r="7060" spans="2:13" x14ac:dyDescent="0.2">
      <c r="B7060">
        <v>0</v>
      </c>
      <c r="C7060">
        <v>0</v>
      </c>
      <c r="D7060">
        <v>0</v>
      </c>
      <c r="E7060">
        <v>0</v>
      </c>
      <c r="F7060">
        <v>0</v>
      </c>
      <c r="G7060">
        <v>55555555</v>
      </c>
      <c r="H7060">
        <v>0</v>
      </c>
      <c r="I7060">
        <v>0</v>
      </c>
      <c r="J7060">
        <v>0</v>
      </c>
      <c r="K7060">
        <v>0</v>
      </c>
      <c r="L7060">
        <v>0</v>
      </c>
      <c r="M7060">
        <v>0</v>
      </c>
    </row>
    <row r="7061" spans="2:13" x14ac:dyDescent="0.2">
      <c r="B7061">
        <v>0</v>
      </c>
      <c r="C7061">
        <v>0</v>
      </c>
      <c r="D7061">
        <v>0</v>
      </c>
      <c r="E7061">
        <v>0</v>
      </c>
      <c r="F7061">
        <v>0</v>
      </c>
      <c r="G7061">
        <v>55555555</v>
      </c>
      <c r="H7061">
        <v>0</v>
      </c>
      <c r="I7061">
        <v>0</v>
      </c>
      <c r="J7061">
        <v>0</v>
      </c>
      <c r="K7061">
        <v>0</v>
      </c>
      <c r="L7061">
        <v>0</v>
      </c>
      <c r="M7061">
        <v>0</v>
      </c>
    </row>
    <row r="7062" spans="2:13" x14ac:dyDescent="0.2">
      <c r="B7062">
        <v>0</v>
      </c>
      <c r="C7062">
        <v>0</v>
      </c>
      <c r="D7062">
        <v>0</v>
      </c>
      <c r="E7062">
        <v>0</v>
      </c>
      <c r="F7062">
        <v>0</v>
      </c>
      <c r="G7062">
        <v>55555555</v>
      </c>
      <c r="H7062">
        <v>0</v>
      </c>
      <c r="I7062">
        <v>0</v>
      </c>
      <c r="J7062">
        <v>0</v>
      </c>
      <c r="K7062">
        <v>0</v>
      </c>
      <c r="L7062">
        <v>0</v>
      </c>
      <c r="M7062">
        <v>0</v>
      </c>
    </row>
    <row r="7063" spans="2:13" x14ac:dyDescent="0.2">
      <c r="B7063">
        <v>0</v>
      </c>
      <c r="C7063">
        <v>0</v>
      </c>
      <c r="D7063">
        <v>0</v>
      </c>
      <c r="E7063">
        <v>0</v>
      </c>
      <c r="F7063">
        <v>0</v>
      </c>
      <c r="G7063">
        <v>55555555</v>
      </c>
      <c r="H7063">
        <v>0</v>
      </c>
      <c r="I7063">
        <v>0</v>
      </c>
      <c r="J7063">
        <v>0</v>
      </c>
      <c r="K7063">
        <v>0</v>
      </c>
      <c r="L7063">
        <v>0</v>
      </c>
      <c r="M7063">
        <v>0</v>
      </c>
    </row>
    <row r="7064" spans="2:13" x14ac:dyDescent="0.2">
      <c r="B7064">
        <v>0</v>
      </c>
      <c r="C7064">
        <v>0</v>
      </c>
      <c r="D7064">
        <v>0</v>
      </c>
      <c r="E7064">
        <v>0</v>
      </c>
      <c r="F7064">
        <v>0</v>
      </c>
      <c r="G7064">
        <v>55555555</v>
      </c>
      <c r="H7064">
        <v>0</v>
      </c>
      <c r="I7064">
        <v>0</v>
      </c>
      <c r="J7064">
        <v>0</v>
      </c>
      <c r="K7064">
        <v>0</v>
      </c>
      <c r="L7064">
        <v>0</v>
      </c>
      <c r="M7064">
        <v>0</v>
      </c>
    </row>
    <row r="7065" spans="2:13" x14ac:dyDescent="0.2">
      <c r="B7065">
        <v>0</v>
      </c>
      <c r="C7065">
        <v>0</v>
      </c>
      <c r="D7065">
        <v>0</v>
      </c>
      <c r="E7065">
        <v>0</v>
      </c>
      <c r="F7065">
        <v>0</v>
      </c>
      <c r="G7065">
        <v>55555555</v>
      </c>
      <c r="H7065">
        <v>0</v>
      </c>
      <c r="I7065">
        <v>0</v>
      </c>
      <c r="J7065">
        <v>0</v>
      </c>
      <c r="K7065">
        <v>0</v>
      </c>
      <c r="L7065">
        <v>0</v>
      </c>
      <c r="M7065">
        <v>0</v>
      </c>
    </row>
    <row r="7066" spans="2:13" x14ac:dyDescent="0.2">
      <c r="B7066">
        <v>0</v>
      </c>
      <c r="C7066">
        <v>0</v>
      </c>
      <c r="D7066">
        <v>0</v>
      </c>
      <c r="E7066">
        <v>0</v>
      </c>
      <c r="F7066">
        <v>0</v>
      </c>
      <c r="G7066">
        <v>55555555</v>
      </c>
      <c r="H7066">
        <v>0</v>
      </c>
      <c r="I7066">
        <v>0</v>
      </c>
      <c r="J7066">
        <v>0</v>
      </c>
      <c r="K7066">
        <v>0</v>
      </c>
      <c r="L7066">
        <v>0</v>
      </c>
      <c r="M7066">
        <v>0</v>
      </c>
    </row>
    <row r="7067" spans="2:13" x14ac:dyDescent="0.2">
      <c r="B7067">
        <v>0</v>
      </c>
      <c r="C7067">
        <v>0</v>
      </c>
      <c r="D7067">
        <v>0</v>
      </c>
      <c r="E7067">
        <v>0</v>
      </c>
      <c r="F7067">
        <v>0</v>
      </c>
      <c r="G7067">
        <v>55555555</v>
      </c>
      <c r="H7067">
        <v>0</v>
      </c>
      <c r="I7067">
        <v>0</v>
      </c>
      <c r="J7067">
        <v>0</v>
      </c>
      <c r="K7067">
        <v>0</v>
      </c>
      <c r="L7067">
        <v>0</v>
      </c>
      <c r="M7067">
        <v>0</v>
      </c>
    </row>
    <row r="7068" spans="2:13" x14ac:dyDescent="0.2">
      <c r="B7068">
        <v>0</v>
      </c>
      <c r="C7068">
        <v>0</v>
      </c>
      <c r="D7068">
        <v>0</v>
      </c>
      <c r="E7068">
        <v>0</v>
      </c>
      <c r="F7068">
        <v>0</v>
      </c>
      <c r="G7068">
        <v>55555555</v>
      </c>
      <c r="H7068">
        <v>0</v>
      </c>
      <c r="I7068">
        <v>0</v>
      </c>
      <c r="J7068">
        <v>0</v>
      </c>
      <c r="K7068">
        <v>0</v>
      </c>
      <c r="L7068">
        <v>0</v>
      </c>
      <c r="M7068">
        <v>0</v>
      </c>
    </row>
    <row r="7069" spans="2:13" x14ac:dyDescent="0.2">
      <c r="B7069">
        <v>0</v>
      </c>
      <c r="C7069">
        <v>0</v>
      </c>
      <c r="D7069">
        <v>0</v>
      </c>
      <c r="E7069">
        <v>0</v>
      </c>
      <c r="F7069">
        <v>0</v>
      </c>
      <c r="G7069">
        <v>55555555</v>
      </c>
      <c r="H7069">
        <v>0</v>
      </c>
      <c r="I7069">
        <v>0</v>
      </c>
      <c r="J7069">
        <v>0</v>
      </c>
      <c r="K7069">
        <v>0</v>
      </c>
      <c r="L7069">
        <v>0</v>
      </c>
      <c r="M7069">
        <v>0</v>
      </c>
    </row>
    <row r="7070" spans="2:13" x14ac:dyDescent="0.2">
      <c r="B7070">
        <v>0</v>
      </c>
      <c r="C7070">
        <v>0</v>
      </c>
      <c r="D7070">
        <v>0</v>
      </c>
      <c r="E7070">
        <v>0</v>
      </c>
      <c r="F7070">
        <v>0</v>
      </c>
      <c r="G7070">
        <v>55555555</v>
      </c>
      <c r="H7070">
        <v>0</v>
      </c>
      <c r="I7070">
        <v>0</v>
      </c>
      <c r="J7070">
        <v>0</v>
      </c>
      <c r="K7070">
        <v>0</v>
      </c>
      <c r="L7070">
        <v>0</v>
      </c>
      <c r="M7070">
        <v>0</v>
      </c>
    </row>
    <row r="7071" spans="2:13" x14ac:dyDescent="0.2">
      <c r="B7071">
        <v>0</v>
      </c>
      <c r="C7071">
        <v>0</v>
      </c>
      <c r="D7071">
        <v>0</v>
      </c>
      <c r="E7071">
        <v>0</v>
      </c>
      <c r="F7071">
        <v>0</v>
      </c>
      <c r="G7071">
        <v>55555555</v>
      </c>
      <c r="H7071">
        <v>0</v>
      </c>
      <c r="I7071">
        <v>0</v>
      </c>
      <c r="J7071">
        <v>0</v>
      </c>
      <c r="K7071">
        <v>0</v>
      </c>
      <c r="L7071">
        <v>0</v>
      </c>
      <c r="M7071">
        <v>0</v>
      </c>
    </row>
    <row r="7072" spans="2:13" x14ac:dyDescent="0.2">
      <c r="B7072">
        <v>0</v>
      </c>
      <c r="C7072">
        <v>0</v>
      </c>
      <c r="D7072">
        <v>0</v>
      </c>
      <c r="E7072">
        <v>0</v>
      </c>
      <c r="F7072">
        <v>0</v>
      </c>
      <c r="G7072">
        <v>55555555</v>
      </c>
      <c r="H7072">
        <v>0</v>
      </c>
      <c r="I7072">
        <v>0</v>
      </c>
      <c r="J7072">
        <v>0</v>
      </c>
      <c r="K7072">
        <v>0</v>
      </c>
      <c r="L7072">
        <v>0</v>
      </c>
      <c r="M7072">
        <v>0</v>
      </c>
    </row>
    <row r="7073" spans="2:13" x14ac:dyDescent="0.2">
      <c r="B7073">
        <v>0</v>
      </c>
      <c r="C7073">
        <v>0</v>
      </c>
      <c r="D7073">
        <v>0</v>
      </c>
      <c r="E7073">
        <v>0</v>
      </c>
      <c r="F7073">
        <v>0</v>
      </c>
      <c r="G7073">
        <v>55555555</v>
      </c>
      <c r="H7073">
        <v>0</v>
      </c>
      <c r="I7073">
        <v>0</v>
      </c>
      <c r="J7073">
        <v>0</v>
      </c>
      <c r="K7073">
        <v>0</v>
      </c>
      <c r="L7073">
        <v>0</v>
      </c>
      <c r="M7073">
        <v>0</v>
      </c>
    </row>
    <row r="7074" spans="2:13" x14ac:dyDescent="0.2">
      <c r="B7074">
        <v>0</v>
      </c>
      <c r="C7074">
        <v>0</v>
      </c>
      <c r="D7074">
        <v>0</v>
      </c>
      <c r="E7074">
        <v>0</v>
      </c>
      <c r="F7074">
        <v>0</v>
      </c>
      <c r="G7074">
        <v>55555555</v>
      </c>
      <c r="H7074">
        <v>0</v>
      </c>
      <c r="I7074">
        <v>0</v>
      </c>
      <c r="J7074">
        <v>0</v>
      </c>
      <c r="K7074">
        <v>0</v>
      </c>
      <c r="L7074">
        <v>0</v>
      </c>
      <c r="M7074">
        <v>0</v>
      </c>
    </row>
    <row r="7075" spans="2:13" x14ac:dyDescent="0.2">
      <c r="B7075">
        <v>0</v>
      </c>
      <c r="C7075">
        <v>0</v>
      </c>
      <c r="D7075">
        <v>0</v>
      </c>
      <c r="E7075">
        <v>0</v>
      </c>
      <c r="F7075">
        <v>0</v>
      </c>
      <c r="G7075">
        <v>55555555</v>
      </c>
      <c r="H7075">
        <v>0</v>
      </c>
      <c r="I7075">
        <v>0</v>
      </c>
      <c r="J7075">
        <v>0</v>
      </c>
      <c r="K7075">
        <v>0</v>
      </c>
      <c r="L7075">
        <v>0</v>
      </c>
      <c r="M7075">
        <v>0</v>
      </c>
    </row>
    <row r="7076" spans="2:13" x14ac:dyDescent="0.2">
      <c r="B7076">
        <v>0</v>
      </c>
      <c r="C7076">
        <v>0</v>
      </c>
      <c r="D7076">
        <v>0</v>
      </c>
      <c r="E7076">
        <v>0</v>
      </c>
      <c r="F7076">
        <v>0</v>
      </c>
      <c r="G7076">
        <v>55555555</v>
      </c>
      <c r="H7076">
        <v>0</v>
      </c>
      <c r="I7076">
        <v>0</v>
      </c>
      <c r="J7076">
        <v>0</v>
      </c>
      <c r="K7076">
        <v>0</v>
      </c>
      <c r="L7076">
        <v>0</v>
      </c>
      <c r="M7076">
        <v>0</v>
      </c>
    </row>
    <row r="7077" spans="2:13" x14ac:dyDescent="0.2">
      <c r="B7077">
        <v>0</v>
      </c>
      <c r="C7077">
        <v>0</v>
      </c>
      <c r="D7077">
        <v>0</v>
      </c>
      <c r="E7077">
        <v>0</v>
      </c>
      <c r="F7077">
        <v>0</v>
      </c>
      <c r="G7077">
        <v>55555555</v>
      </c>
      <c r="H7077">
        <v>0</v>
      </c>
      <c r="I7077">
        <v>0</v>
      </c>
      <c r="J7077">
        <v>0</v>
      </c>
      <c r="K7077">
        <v>0</v>
      </c>
      <c r="L7077">
        <v>0</v>
      </c>
      <c r="M7077">
        <v>0</v>
      </c>
    </row>
    <row r="7078" spans="2:13" x14ac:dyDescent="0.2">
      <c r="B7078">
        <v>0</v>
      </c>
      <c r="C7078">
        <v>0</v>
      </c>
      <c r="D7078">
        <v>0</v>
      </c>
      <c r="E7078">
        <v>0</v>
      </c>
      <c r="F7078">
        <v>0</v>
      </c>
      <c r="G7078">
        <v>55555555</v>
      </c>
      <c r="H7078">
        <v>0</v>
      </c>
      <c r="I7078">
        <v>0</v>
      </c>
      <c r="J7078">
        <v>0</v>
      </c>
      <c r="K7078">
        <v>0</v>
      </c>
      <c r="L7078">
        <v>0</v>
      </c>
      <c r="M7078">
        <v>0</v>
      </c>
    </row>
    <row r="7079" spans="2:13" x14ac:dyDescent="0.2">
      <c r="B7079">
        <v>0</v>
      </c>
      <c r="C7079">
        <v>0</v>
      </c>
      <c r="D7079">
        <v>0</v>
      </c>
      <c r="E7079">
        <v>0</v>
      </c>
      <c r="F7079">
        <v>0</v>
      </c>
      <c r="G7079">
        <v>55555555</v>
      </c>
      <c r="H7079">
        <v>0</v>
      </c>
      <c r="I7079">
        <v>0</v>
      </c>
      <c r="J7079">
        <v>0</v>
      </c>
      <c r="K7079">
        <v>0</v>
      </c>
      <c r="L7079">
        <v>0</v>
      </c>
      <c r="M7079">
        <v>0</v>
      </c>
    </row>
    <row r="7080" spans="2:13" x14ac:dyDescent="0.2">
      <c r="B7080">
        <v>0</v>
      </c>
      <c r="C7080">
        <v>0</v>
      </c>
      <c r="D7080">
        <v>0</v>
      </c>
      <c r="E7080">
        <v>0</v>
      </c>
      <c r="F7080">
        <v>0</v>
      </c>
      <c r="G7080">
        <v>55555555</v>
      </c>
      <c r="H7080">
        <v>0</v>
      </c>
      <c r="I7080">
        <v>0</v>
      </c>
      <c r="J7080">
        <v>0</v>
      </c>
      <c r="K7080">
        <v>0</v>
      </c>
      <c r="L7080">
        <v>0</v>
      </c>
      <c r="M7080">
        <v>0</v>
      </c>
    </row>
    <row r="7081" spans="2:13" x14ac:dyDescent="0.2">
      <c r="B7081">
        <v>0</v>
      </c>
      <c r="C7081">
        <v>0</v>
      </c>
      <c r="D7081">
        <v>0</v>
      </c>
      <c r="E7081">
        <v>0</v>
      </c>
      <c r="F7081">
        <v>0</v>
      </c>
      <c r="G7081">
        <v>55555555</v>
      </c>
      <c r="H7081">
        <v>0</v>
      </c>
      <c r="I7081">
        <v>0</v>
      </c>
      <c r="J7081">
        <v>0</v>
      </c>
      <c r="K7081">
        <v>0</v>
      </c>
      <c r="L7081">
        <v>0</v>
      </c>
      <c r="M7081">
        <v>0</v>
      </c>
    </row>
    <row r="7082" spans="2:13" x14ac:dyDescent="0.2">
      <c r="B7082">
        <v>0</v>
      </c>
      <c r="C7082">
        <v>0</v>
      </c>
      <c r="D7082">
        <v>0</v>
      </c>
      <c r="E7082">
        <v>0</v>
      </c>
      <c r="F7082">
        <v>0</v>
      </c>
      <c r="G7082">
        <v>55555555</v>
      </c>
      <c r="H7082">
        <v>0</v>
      </c>
      <c r="I7082">
        <v>0</v>
      </c>
      <c r="J7082">
        <v>0</v>
      </c>
      <c r="K7082">
        <v>0</v>
      </c>
      <c r="L7082">
        <v>0</v>
      </c>
      <c r="M7082">
        <v>0</v>
      </c>
    </row>
    <row r="7083" spans="2:13" x14ac:dyDescent="0.2">
      <c r="B7083">
        <v>0</v>
      </c>
      <c r="C7083">
        <v>0</v>
      </c>
      <c r="D7083">
        <v>0</v>
      </c>
      <c r="E7083">
        <v>0</v>
      </c>
      <c r="F7083">
        <v>0</v>
      </c>
      <c r="G7083">
        <v>55555555</v>
      </c>
      <c r="H7083">
        <v>0</v>
      </c>
      <c r="I7083">
        <v>0</v>
      </c>
      <c r="J7083">
        <v>0</v>
      </c>
      <c r="K7083">
        <v>0</v>
      </c>
      <c r="L7083">
        <v>0</v>
      </c>
      <c r="M7083">
        <v>0</v>
      </c>
    </row>
    <row r="7084" spans="2:13" x14ac:dyDescent="0.2">
      <c r="B7084">
        <v>0</v>
      </c>
      <c r="C7084">
        <v>0</v>
      </c>
      <c r="D7084">
        <v>0</v>
      </c>
      <c r="E7084">
        <v>0</v>
      </c>
      <c r="F7084">
        <v>0</v>
      </c>
      <c r="G7084">
        <v>55555555</v>
      </c>
      <c r="H7084">
        <v>0</v>
      </c>
      <c r="I7084">
        <v>0</v>
      </c>
      <c r="J7084">
        <v>0</v>
      </c>
      <c r="K7084">
        <v>0</v>
      </c>
      <c r="L7084">
        <v>0</v>
      </c>
      <c r="M7084">
        <v>0</v>
      </c>
    </row>
    <row r="7085" spans="2:13" x14ac:dyDescent="0.2">
      <c r="B7085">
        <v>0</v>
      </c>
      <c r="C7085">
        <v>0</v>
      </c>
      <c r="D7085">
        <v>0</v>
      </c>
      <c r="E7085">
        <v>0</v>
      </c>
      <c r="F7085">
        <v>0</v>
      </c>
      <c r="G7085">
        <v>55555555</v>
      </c>
      <c r="H7085">
        <v>0</v>
      </c>
      <c r="I7085">
        <v>0</v>
      </c>
      <c r="J7085">
        <v>0</v>
      </c>
      <c r="K7085">
        <v>0</v>
      </c>
      <c r="L7085">
        <v>0</v>
      </c>
      <c r="M7085">
        <v>0</v>
      </c>
    </row>
    <row r="7086" spans="2:13" x14ac:dyDescent="0.2">
      <c r="B7086">
        <v>0</v>
      </c>
      <c r="C7086">
        <v>0</v>
      </c>
      <c r="D7086">
        <v>0</v>
      </c>
      <c r="E7086">
        <v>0</v>
      </c>
      <c r="F7086">
        <v>0</v>
      </c>
      <c r="G7086">
        <v>55555555</v>
      </c>
      <c r="H7086">
        <v>0</v>
      </c>
      <c r="I7086">
        <v>0</v>
      </c>
      <c r="J7086">
        <v>0</v>
      </c>
      <c r="K7086">
        <v>0</v>
      </c>
      <c r="L7086">
        <v>0</v>
      </c>
      <c r="M7086">
        <v>0</v>
      </c>
    </row>
    <row r="7087" spans="2:13" x14ac:dyDescent="0.2">
      <c r="B7087">
        <v>0</v>
      </c>
      <c r="C7087">
        <v>0</v>
      </c>
      <c r="D7087">
        <v>0</v>
      </c>
      <c r="E7087">
        <v>0</v>
      </c>
      <c r="F7087">
        <v>0</v>
      </c>
      <c r="G7087">
        <v>55555555</v>
      </c>
      <c r="H7087">
        <v>0</v>
      </c>
      <c r="I7087">
        <v>0</v>
      </c>
      <c r="J7087">
        <v>0</v>
      </c>
      <c r="K7087">
        <v>0</v>
      </c>
      <c r="L7087">
        <v>0</v>
      </c>
      <c r="M7087">
        <v>0</v>
      </c>
    </row>
    <row r="7088" spans="2:13" x14ac:dyDescent="0.2">
      <c r="B7088">
        <v>0</v>
      </c>
      <c r="C7088">
        <v>0</v>
      </c>
      <c r="D7088">
        <v>0</v>
      </c>
      <c r="E7088">
        <v>0</v>
      </c>
      <c r="F7088">
        <v>0</v>
      </c>
      <c r="G7088">
        <v>55555555</v>
      </c>
      <c r="H7088">
        <v>0</v>
      </c>
      <c r="I7088">
        <v>0</v>
      </c>
      <c r="J7088">
        <v>0</v>
      </c>
      <c r="K7088">
        <v>0</v>
      </c>
      <c r="L7088">
        <v>0</v>
      </c>
      <c r="M7088">
        <v>0</v>
      </c>
    </row>
    <row r="7089" spans="2:13" x14ac:dyDescent="0.2">
      <c r="B7089">
        <v>0</v>
      </c>
      <c r="C7089">
        <v>0</v>
      </c>
      <c r="D7089">
        <v>0</v>
      </c>
      <c r="E7089">
        <v>0</v>
      </c>
      <c r="F7089">
        <v>0</v>
      </c>
      <c r="G7089">
        <v>55555555</v>
      </c>
      <c r="H7089">
        <v>0</v>
      </c>
      <c r="I7089">
        <v>0</v>
      </c>
      <c r="J7089">
        <v>0</v>
      </c>
      <c r="K7089">
        <v>0</v>
      </c>
      <c r="L7089">
        <v>0</v>
      </c>
      <c r="M7089">
        <v>0</v>
      </c>
    </row>
    <row r="7090" spans="2:13" x14ac:dyDescent="0.2">
      <c r="B7090">
        <v>0</v>
      </c>
      <c r="C7090">
        <v>0</v>
      </c>
      <c r="D7090">
        <v>0</v>
      </c>
      <c r="E7090">
        <v>0</v>
      </c>
      <c r="F7090">
        <v>0</v>
      </c>
      <c r="G7090">
        <v>55555555</v>
      </c>
      <c r="H7090">
        <v>0</v>
      </c>
      <c r="I7090">
        <v>0</v>
      </c>
      <c r="J7090">
        <v>0</v>
      </c>
      <c r="K7090">
        <v>0</v>
      </c>
      <c r="L7090">
        <v>0</v>
      </c>
      <c r="M7090">
        <v>0</v>
      </c>
    </row>
    <row r="7091" spans="2:13" x14ac:dyDescent="0.2">
      <c r="B7091">
        <v>0</v>
      </c>
      <c r="C7091">
        <v>0</v>
      </c>
      <c r="D7091">
        <v>0</v>
      </c>
      <c r="E7091">
        <v>0</v>
      </c>
      <c r="F7091">
        <v>0</v>
      </c>
      <c r="G7091">
        <v>55555555</v>
      </c>
      <c r="H7091">
        <v>0</v>
      </c>
      <c r="I7091">
        <v>0</v>
      </c>
      <c r="J7091">
        <v>0</v>
      </c>
      <c r="K7091">
        <v>0</v>
      </c>
      <c r="L7091">
        <v>0</v>
      </c>
      <c r="M7091">
        <v>0</v>
      </c>
    </row>
    <row r="7092" spans="2:13" x14ac:dyDescent="0.2">
      <c r="B7092">
        <v>0</v>
      </c>
      <c r="C7092">
        <v>0</v>
      </c>
      <c r="D7092">
        <v>0</v>
      </c>
      <c r="E7092">
        <v>0</v>
      </c>
      <c r="F7092">
        <v>0</v>
      </c>
      <c r="G7092">
        <v>55555555</v>
      </c>
      <c r="H7092">
        <v>0</v>
      </c>
      <c r="I7092">
        <v>0</v>
      </c>
      <c r="J7092">
        <v>0</v>
      </c>
      <c r="K7092">
        <v>0</v>
      </c>
      <c r="L7092">
        <v>0</v>
      </c>
      <c r="M7092">
        <v>0</v>
      </c>
    </row>
    <row r="7093" spans="2:13" x14ac:dyDescent="0.2">
      <c r="B7093">
        <v>0</v>
      </c>
      <c r="C7093">
        <v>0</v>
      </c>
      <c r="D7093">
        <v>0</v>
      </c>
      <c r="E7093">
        <v>0</v>
      </c>
      <c r="F7093">
        <v>0</v>
      </c>
      <c r="G7093">
        <v>55555555</v>
      </c>
      <c r="H7093">
        <v>0</v>
      </c>
      <c r="I7093">
        <v>0</v>
      </c>
      <c r="J7093">
        <v>0</v>
      </c>
      <c r="K7093">
        <v>0</v>
      </c>
      <c r="L7093">
        <v>0</v>
      </c>
      <c r="M7093">
        <v>0</v>
      </c>
    </row>
    <row r="7094" spans="2:13" x14ac:dyDescent="0.2">
      <c r="B7094">
        <v>0</v>
      </c>
      <c r="C7094">
        <v>0</v>
      </c>
      <c r="D7094">
        <v>0</v>
      </c>
      <c r="E7094">
        <v>0</v>
      </c>
      <c r="F7094">
        <v>0</v>
      </c>
      <c r="G7094">
        <v>55555555</v>
      </c>
      <c r="H7094">
        <v>0</v>
      </c>
      <c r="I7094">
        <v>0</v>
      </c>
      <c r="J7094">
        <v>0</v>
      </c>
      <c r="K7094">
        <v>0</v>
      </c>
      <c r="L7094">
        <v>0</v>
      </c>
      <c r="M7094">
        <v>0</v>
      </c>
    </row>
    <row r="7095" spans="2:13" x14ac:dyDescent="0.2">
      <c r="B7095">
        <v>0</v>
      </c>
      <c r="C7095">
        <v>0</v>
      </c>
      <c r="D7095">
        <v>0</v>
      </c>
      <c r="E7095">
        <v>0</v>
      </c>
      <c r="F7095">
        <v>0</v>
      </c>
      <c r="G7095">
        <v>55555555</v>
      </c>
      <c r="H7095">
        <v>0</v>
      </c>
      <c r="I7095">
        <v>0</v>
      </c>
      <c r="J7095">
        <v>0</v>
      </c>
      <c r="K7095">
        <v>0</v>
      </c>
      <c r="L7095">
        <v>0</v>
      </c>
      <c r="M7095">
        <v>0</v>
      </c>
    </row>
    <row r="7096" spans="2:13" x14ac:dyDescent="0.2">
      <c r="B7096">
        <v>0</v>
      </c>
      <c r="C7096">
        <v>0</v>
      </c>
      <c r="D7096">
        <v>0</v>
      </c>
      <c r="E7096">
        <v>0</v>
      </c>
      <c r="F7096">
        <v>0</v>
      </c>
      <c r="G7096">
        <v>55555555</v>
      </c>
      <c r="H7096">
        <v>0</v>
      </c>
      <c r="I7096">
        <v>0</v>
      </c>
      <c r="J7096">
        <v>0</v>
      </c>
      <c r="K7096">
        <v>0</v>
      </c>
      <c r="L7096">
        <v>0</v>
      </c>
      <c r="M7096">
        <v>0</v>
      </c>
    </row>
    <row r="7097" spans="2:13" x14ac:dyDescent="0.2">
      <c r="B7097">
        <v>0</v>
      </c>
      <c r="C7097">
        <v>0</v>
      </c>
      <c r="D7097">
        <v>0</v>
      </c>
      <c r="E7097">
        <v>0</v>
      </c>
      <c r="F7097">
        <v>0</v>
      </c>
      <c r="G7097">
        <v>55555555</v>
      </c>
      <c r="H7097">
        <v>0</v>
      </c>
      <c r="I7097">
        <v>0</v>
      </c>
      <c r="J7097">
        <v>0</v>
      </c>
      <c r="K7097">
        <v>0</v>
      </c>
      <c r="L7097">
        <v>0</v>
      </c>
      <c r="M7097">
        <v>0</v>
      </c>
    </row>
    <row r="7098" spans="2:13" x14ac:dyDescent="0.2">
      <c r="B7098">
        <v>0</v>
      </c>
      <c r="C7098">
        <v>0</v>
      </c>
      <c r="D7098">
        <v>0</v>
      </c>
      <c r="E7098">
        <v>0</v>
      </c>
      <c r="F7098">
        <v>0</v>
      </c>
      <c r="G7098">
        <v>55555555</v>
      </c>
      <c r="H7098">
        <v>0</v>
      </c>
      <c r="I7098">
        <v>0</v>
      </c>
      <c r="J7098">
        <v>0</v>
      </c>
      <c r="K7098">
        <v>0</v>
      </c>
      <c r="L7098">
        <v>0</v>
      </c>
      <c r="M7098">
        <v>0</v>
      </c>
    </row>
    <row r="7099" spans="2:13" x14ac:dyDescent="0.2">
      <c r="B7099">
        <v>0</v>
      </c>
      <c r="C7099">
        <v>0</v>
      </c>
      <c r="D7099">
        <v>0</v>
      </c>
      <c r="E7099">
        <v>0</v>
      </c>
      <c r="F7099">
        <v>0</v>
      </c>
      <c r="G7099">
        <v>55555555</v>
      </c>
      <c r="H7099">
        <v>0</v>
      </c>
      <c r="I7099">
        <v>0</v>
      </c>
      <c r="J7099">
        <v>0</v>
      </c>
      <c r="K7099">
        <v>0</v>
      </c>
      <c r="L7099">
        <v>0</v>
      </c>
      <c r="M7099">
        <v>0</v>
      </c>
    </row>
    <row r="7100" spans="2:13" x14ac:dyDescent="0.2">
      <c r="B7100">
        <v>0</v>
      </c>
      <c r="C7100">
        <v>0</v>
      </c>
      <c r="D7100">
        <v>0</v>
      </c>
      <c r="E7100">
        <v>0</v>
      </c>
      <c r="F7100">
        <v>0</v>
      </c>
      <c r="G7100">
        <v>55555555</v>
      </c>
      <c r="H7100">
        <v>0</v>
      </c>
      <c r="I7100">
        <v>0</v>
      </c>
      <c r="J7100">
        <v>0</v>
      </c>
      <c r="K7100">
        <v>0</v>
      </c>
      <c r="L7100">
        <v>0</v>
      </c>
      <c r="M7100">
        <v>0</v>
      </c>
    </row>
    <row r="7101" spans="2:13" x14ac:dyDescent="0.2">
      <c r="B7101">
        <v>0</v>
      </c>
      <c r="C7101">
        <v>0</v>
      </c>
      <c r="D7101">
        <v>0</v>
      </c>
      <c r="E7101">
        <v>0</v>
      </c>
      <c r="F7101">
        <v>0</v>
      </c>
      <c r="G7101">
        <v>55555555</v>
      </c>
      <c r="H7101">
        <v>0</v>
      </c>
      <c r="I7101">
        <v>0</v>
      </c>
      <c r="J7101">
        <v>0</v>
      </c>
      <c r="K7101">
        <v>0</v>
      </c>
      <c r="L7101">
        <v>0</v>
      </c>
      <c r="M7101">
        <v>0</v>
      </c>
    </row>
    <row r="7102" spans="2:13" x14ac:dyDescent="0.2">
      <c r="B7102">
        <v>0</v>
      </c>
      <c r="C7102">
        <v>0</v>
      </c>
      <c r="D7102">
        <v>0</v>
      </c>
      <c r="E7102">
        <v>0</v>
      </c>
      <c r="F7102">
        <v>0</v>
      </c>
      <c r="G7102">
        <v>55555555</v>
      </c>
      <c r="H7102">
        <v>0</v>
      </c>
      <c r="I7102">
        <v>0</v>
      </c>
      <c r="J7102">
        <v>0</v>
      </c>
      <c r="K7102">
        <v>0</v>
      </c>
      <c r="L7102">
        <v>0</v>
      </c>
      <c r="M7102">
        <v>0</v>
      </c>
    </row>
    <row r="7103" spans="2:13" x14ac:dyDescent="0.2">
      <c r="B7103">
        <v>0</v>
      </c>
      <c r="C7103">
        <v>0</v>
      </c>
      <c r="D7103">
        <v>0</v>
      </c>
      <c r="E7103">
        <v>0</v>
      </c>
      <c r="F7103">
        <v>0</v>
      </c>
      <c r="G7103">
        <v>55555555</v>
      </c>
      <c r="H7103">
        <v>0</v>
      </c>
      <c r="I7103">
        <v>0</v>
      </c>
      <c r="J7103">
        <v>0</v>
      </c>
      <c r="K7103">
        <v>0</v>
      </c>
      <c r="L7103">
        <v>0</v>
      </c>
      <c r="M7103">
        <v>0</v>
      </c>
    </row>
    <row r="7104" spans="2:13" x14ac:dyDescent="0.2">
      <c r="B7104">
        <v>0</v>
      </c>
      <c r="C7104">
        <v>0</v>
      </c>
      <c r="D7104">
        <v>0</v>
      </c>
      <c r="E7104">
        <v>0</v>
      </c>
      <c r="F7104">
        <v>0</v>
      </c>
      <c r="G7104">
        <v>55555555</v>
      </c>
      <c r="H7104">
        <v>0</v>
      </c>
      <c r="I7104">
        <v>0</v>
      </c>
      <c r="J7104">
        <v>0</v>
      </c>
      <c r="K7104">
        <v>0</v>
      </c>
      <c r="L7104">
        <v>0</v>
      </c>
      <c r="M7104">
        <v>0</v>
      </c>
    </row>
    <row r="7105" spans="2:13" x14ac:dyDescent="0.2">
      <c r="B7105">
        <v>0</v>
      </c>
      <c r="C7105">
        <v>0</v>
      </c>
      <c r="D7105">
        <v>0</v>
      </c>
      <c r="E7105">
        <v>0</v>
      </c>
      <c r="F7105">
        <v>0</v>
      </c>
      <c r="G7105">
        <v>55555555</v>
      </c>
      <c r="H7105">
        <v>0</v>
      </c>
      <c r="I7105">
        <v>0</v>
      </c>
      <c r="J7105">
        <v>0</v>
      </c>
      <c r="K7105">
        <v>0</v>
      </c>
      <c r="L7105">
        <v>0</v>
      </c>
      <c r="M7105">
        <v>0</v>
      </c>
    </row>
    <row r="7106" spans="2:13" x14ac:dyDescent="0.2">
      <c r="B7106">
        <v>0</v>
      </c>
      <c r="C7106">
        <v>0</v>
      </c>
      <c r="D7106">
        <v>0</v>
      </c>
      <c r="E7106">
        <v>0</v>
      </c>
      <c r="F7106">
        <v>0</v>
      </c>
      <c r="G7106">
        <v>55555555</v>
      </c>
      <c r="H7106">
        <v>0</v>
      </c>
      <c r="I7106">
        <v>0</v>
      </c>
      <c r="J7106">
        <v>0</v>
      </c>
      <c r="K7106">
        <v>0</v>
      </c>
      <c r="L7106">
        <v>0</v>
      </c>
      <c r="M7106">
        <v>0</v>
      </c>
    </row>
    <row r="7107" spans="2:13" x14ac:dyDescent="0.2">
      <c r="B7107">
        <v>0</v>
      </c>
      <c r="C7107">
        <v>0</v>
      </c>
      <c r="D7107">
        <v>0</v>
      </c>
      <c r="E7107">
        <v>0</v>
      </c>
      <c r="F7107">
        <v>0</v>
      </c>
      <c r="G7107">
        <v>55555555</v>
      </c>
      <c r="H7107">
        <v>0</v>
      </c>
      <c r="I7107">
        <v>0</v>
      </c>
      <c r="J7107">
        <v>0</v>
      </c>
      <c r="K7107">
        <v>0</v>
      </c>
      <c r="L7107">
        <v>0</v>
      </c>
      <c r="M7107">
        <v>0</v>
      </c>
    </row>
    <row r="7108" spans="2:13" x14ac:dyDescent="0.2">
      <c r="B7108">
        <v>0</v>
      </c>
      <c r="C7108">
        <v>0</v>
      </c>
      <c r="D7108">
        <v>0</v>
      </c>
      <c r="E7108">
        <v>0</v>
      </c>
      <c r="F7108">
        <v>0</v>
      </c>
      <c r="G7108">
        <v>55555555</v>
      </c>
      <c r="H7108">
        <v>0</v>
      </c>
      <c r="I7108">
        <v>0</v>
      </c>
      <c r="J7108">
        <v>0</v>
      </c>
      <c r="K7108">
        <v>0</v>
      </c>
      <c r="L7108">
        <v>0</v>
      </c>
      <c r="M7108">
        <v>0</v>
      </c>
    </row>
    <row r="7109" spans="2:13" x14ac:dyDescent="0.2">
      <c r="B7109">
        <v>0</v>
      </c>
      <c r="C7109">
        <v>0</v>
      </c>
      <c r="D7109">
        <v>0</v>
      </c>
      <c r="E7109">
        <v>0</v>
      </c>
      <c r="F7109">
        <v>0</v>
      </c>
      <c r="G7109">
        <v>55555555</v>
      </c>
      <c r="H7109">
        <v>0</v>
      </c>
      <c r="I7109">
        <v>0</v>
      </c>
      <c r="J7109">
        <v>0</v>
      </c>
      <c r="K7109">
        <v>0</v>
      </c>
      <c r="L7109">
        <v>0</v>
      </c>
      <c r="M7109">
        <v>0</v>
      </c>
    </row>
    <row r="7110" spans="2:13" x14ac:dyDescent="0.2">
      <c r="B7110">
        <v>0</v>
      </c>
      <c r="C7110">
        <v>0</v>
      </c>
      <c r="D7110">
        <v>0</v>
      </c>
      <c r="E7110">
        <v>0</v>
      </c>
      <c r="F7110">
        <v>0</v>
      </c>
      <c r="G7110">
        <v>55555555</v>
      </c>
      <c r="H7110">
        <v>0</v>
      </c>
      <c r="I7110">
        <v>0</v>
      </c>
      <c r="J7110">
        <v>0</v>
      </c>
      <c r="K7110">
        <v>0</v>
      </c>
      <c r="L7110">
        <v>0</v>
      </c>
      <c r="M7110">
        <v>0</v>
      </c>
    </row>
    <row r="7111" spans="2:13" x14ac:dyDescent="0.2">
      <c r="B7111">
        <v>0</v>
      </c>
      <c r="C7111">
        <v>0</v>
      </c>
      <c r="D7111">
        <v>0</v>
      </c>
      <c r="E7111">
        <v>0</v>
      </c>
      <c r="F7111">
        <v>0</v>
      </c>
      <c r="G7111">
        <v>55555555</v>
      </c>
      <c r="H7111">
        <v>0</v>
      </c>
      <c r="I7111">
        <v>0</v>
      </c>
      <c r="J7111">
        <v>0</v>
      </c>
      <c r="K7111">
        <v>0</v>
      </c>
      <c r="L7111">
        <v>0</v>
      </c>
      <c r="M7111">
        <v>0</v>
      </c>
    </row>
    <row r="7112" spans="2:13" x14ac:dyDescent="0.2">
      <c r="B7112">
        <v>0</v>
      </c>
      <c r="C7112">
        <v>0</v>
      </c>
      <c r="D7112">
        <v>0</v>
      </c>
      <c r="E7112">
        <v>0</v>
      </c>
      <c r="F7112">
        <v>0</v>
      </c>
      <c r="G7112">
        <v>55555555</v>
      </c>
      <c r="H7112">
        <v>0</v>
      </c>
      <c r="I7112">
        <v>0</v>
      </c>
      <c r="J7112">
        <v>0</v>
      </c>
      <c r="K7112">
        <v>0</v>
      </c>
      <c r="L7112">
        <v>0</v>
      </c>
      <c r="M7112">
        <v>0</v>
      </c>
    </row>
    <row r="7113" spans="2:13" x14ac:dyDescent="0.2">
      <c r="B7113">
        <v>0</v>
      </c>
      <c r="C7113">
        <v>0</v>
      </c>
      <c r="D7113">
        <v>0</v>
      </c>
      <c r="E7113">
        <v>0</v>
      </c>
      <c r="F7113">
        <v>0</v>
      </c>
      <c r="G7113">
        <v>55555555</v>
      </c>
      <c r="H7113">
        <v>0</v>
      </c>
      <c r="I7113">
        <v>0</v>
      </c>
      <c r="J7113">
        <v>0</v>
      </c>
      <c r="K7113">
        <v>0</v>
      </c>
      <c r="L7113">
        <v>0</v>
      </c>
      <c r="M7113">
        <v>0</v>
      </c>
    </row>
    <row r="7114" spans="2:13" x14ac:dyDescent="0.2">
      <c r="B7114">
        <v>0</v>
      </c>
      <c r="C7114">
        <v>0</v>
      </c>
      <c r="D7114">
        <v>0</v>
      </c>
      <c r="E7114">
        <v>0</v>
      </c>
      <c r="F7114">
        <v>0</v>
      </c>
      <c r="G7114">
        <v>55555555</v>
      </c>
      <c r="H7114">
        <v>0</v>
      </c>
      <c r="I7114">
        <v>0</v>
      </c>
      <c r="J7114">
        <v>0</v>
      </c>
      <c r="K7114">
        <v>0</v>
      </c>
      <c r="L7114">
        <v>0</v>
      </c>
      <c r="M7114">
        <v>0</v>
      </c>
    </row>
    <row r="7115" spans="2:13" x14ac:dyDescent="0.2">
      <c r="B7115">
        <v>0</v>
      </c>
      <c r="C7115">
        <v>0</v>
      </c>
      <c r="D7115">
        <v>0</v>
      </c>
      <c r="E7115">
        <v>0</v>
      </c>
      <c r="F7115">
        <v>0</v>
      </c>
      <c r="G7115">
        <v>55555555</v>
      </c>
      <c r="H7115">
        <v>0</v>
      </c>
      <c r="I7115">
        <v>0</v>
      </c>
      <c r="J7115">
        <v>0</v>
      </c>
      <c r="K7115">
        <v>0</v>
      </c>
      <c r="L7115">
        <v>0</v>
      </c>
      <c r="M7115">
        <v>0</v>
      </c>
    </row>
    <row r="7116" spans="2:13" x14ac:dyDescent="0.2">
      <c r="B7116">
        <v>0</v>
      </c>
      <c r="C7116">
        <v>0</v>
      </c>
      <c r="D7116">
        <v>0</v>
      </c>
      <c r="E7116">
        <v>0</v>
      </c>
      <c r="F7116">
        <v>0</v>
      </c>
      <c r="G7116">
        <v>55555555</v>
      </c>
      <c r="H7116">
        <v>0</v>
      </c>
      <c r="I7116">
        <v>0</v>
      </c>
      <c r="J7116">
        <v>0</v>
      </c>
      <c r="K7116">
        <v>0</v>
      </c>
      <c r="L7116">
        <v>0</v>
      </c>
      <c r="M7116">
        <v>0</v>
      </c>
    </row>
    <row r="7117" spans="2:13" x14ac:dyDescent="0.2">
      <c r="B7117">
        <v>0</v>
      </c>
      <c r="C7117">
        <v>0</v>
      </c>
      <c r="D7117">
        <v>0</v>
      </c>
      <c r="E7117">
        <v>0</v>
      </c>
      <c r="F7117">
        <v>0</v>
      </c>
      <c r="G7117">
        <v>55555555</v>
      </c>
      <c r="H7117">
        <v>0</v>
      </c>
      <c r="I7117">
        <v>0</v>
      </c>
      <c r="J7117">
        <v>0</v>
      </c>
      <c r="K7117">
        <v>0</v>
      </c>
      <c r="L7117">
        <v>0</v>
      </c>
      <c r="M7117">
        <v>0</v>
      </c>
    </row>
    <row r="7118" spans="2:13" x14ac:dyDescent="0.2">
      <c r="B7118">
        <v>0</v>
      </c>
      <c r="C7118">
        <v>0</v>
      </c>
      <c r="D7118">
        <v>0</v>
      </c>
      <c r="E7118">
        <v>0</v>
      </c>
      <c r="F7118">
        <v>0</v>
      </c>
      <c r="G7118">
        <v>55555555</v>
      </c>
      <c r="H7118">
        <v>0</v>
      </c>
      <c r="I7118">
        <v>0</v>
      </c>
      <c r="J7118">
        <v>0</v>
      </c>
      <c r="K7118">
        <v>0</v>
      </c>
      <c r="L7118">
        <v>0</v>
      </c>
      <c r="M7118">
        <v>0</v>
      </c>
    </row>
    <row r="7119" spans="2:13" x14ac:dyDescent="0.2">
      <c r="B7119">
        <v>0</v>
      </c>
      <c r="C7119">
        <v>0</v>
      </c>
      <c r="D7119">
        <v>0</v>
      </c>
      <c r="E7119">
        <v>0</v>
      </c>
      <c r="F7119">
        <v>0</v>
      </c>
      <c r="G7119">
        <v>55555555</v>
      </c>
      <c r="H7119">
        <v>0</v>
      </c>
      <c r="I7119">
        <v>0</v>
      </c>
      <c r="J7119">
        <v>0</v>
      </c>
      <c r="K7119">
        <v>0</v>
      </c>
      <c r="L7119">
        <v>0</v>
      </c>
      <c r="M7119">
        <v>0</v>
      </c>
    </row>
    <row r="7120" spans="2:13" x14ac:dyDescent="0.2">
      <c r="B7120">
        <v>0</v>
      </c>
      <c r="C7120">
        <v>0</v>
      </c>
      <c r="D7120">
        <v>0</v>
      </c>
      <c r="E7120">
        <v>0</v>
      </c>
      <c r="F7120">
        <v>0</v>
      </c>
      <c r="G7120">
        <v>55555555</v>
      </c>
      <c r="H7120">
        <v>0</v>
      </c>
      <c r="I7120">
        <v>0</v>
      </c>
      <c r="J7120">
        <v>0</v>
      </c>
      <c r="K7120">
        <v>0</v>
      </c>
      <c r="L7120">
        <v>0</v>
      </c>
      <c r="M7120">
        <v>0</v>
      </c>
    </row>
    <row r="7121" spans="2:13" x14ac:dyDescent="0.2">
      <c r="B7121">
        <v>0</v>
      </c>
      <c r="C7121">
        <v>0</v>
      </c>
      <c r="D7121">
        <v>0</v>
      </c>
      <c r="E7121">
        <v>0</v>
      </c>
      <c r="F7121">
        <v>0</v>
      </c>
      <c r="G7121">
        <v>55555555</v>
      </c>
      <c r="H7121">
        <v>0</v>
      </c>
      <c r="I7121">
        <v>0</v>
      </c>
      <c r="J7121">
        <v>0</v>
      </c>
      <c r="K7121">
        <v>0</v>
      </c>
      <c r="L7121">
        <v>0</v>
      </c>
      <c r="M7121">
        <v>0</v>
      </c>
    </row>
    <row r="7122" spans="2:13" x14ac:dyDescent="0.2">
      <c r="B7122">
        <v>0</v>
      </c>
      <c r="C7122">
        <v>0</v>
      </c>
      <c r="D7122">
        <v>0</v>
      </c>
      <c r="E7122">
        <v>0</v>
      </c>
      <c r="F7122">
        <v>0</v>
      </c>
      <c r="G7122">
        <v>55555555</v>
      </c>
      <c r="H7122">
        <v>0</v>
      </c>
      <c r="I7122">
        <v>0</v>
      </c>
      <c r="J7122">
        <v>0</v>
      </c>
      <c r="K7122">
        <v>0</v>
      </c>
      <c r="L7122">
        <v>0</v>
      </c>
      <c r="M7122">
        <v>0</v>
      </c>
    </row>
    <row r="7123" spans="2:13" x14ac:dyDescent="0.2">
      <c r="B7123">
        <v>0</v>
      </c>
      <c r="C7123">
        <v>0</v>
      </c>
      <c r="D7123">
        <v>0</v>
      </c>
      <c r="E7123">
        <v>0</v>
      </c>
      <c r="F7123">
        <v>0</v>
      </c>
      <c r="G7123">
        <v>55555555</v>
      </c>
      <c r="H7123">
        <v>0</v>
      </c>
      <c r="I7123">
        <v>0</v>
      </c>
      <c r="J7123">
        <v>0</v>
      </c>
      <c r="K7123">
        <v>0</v>
      </c>
      <c r="L7123">
        <v>0</v>
      </c>
      <c r="M7123">
        <v>0</v>
      </c>
    </row>
    <row r="7124" spans="2:13" x14ac:dyDescent="0.2">
      <c r="B7124">
        <v>0</v>
      </c>
      <c r="C7124">
        <v>0</v>
      </c>
      <c r="D7124">
        <v>0</v>
      </c>
      <c r="E7124">
        <v>0</v>
      </c>
      <c r="F7124">
        <v>0</v>
      </c>
      <c r="G7124">
        <v>55555555</v>
      </c>
      <c r="H7124">
        <v>0</v>
      </c>
      <c r="I7124">
        <v>0</v>
      </c>
      <c r="J7124">
        <v>0</v>
      </c>
      <c r="K7124">
        <v>0</v>
      </c>
      <c r="L7124">
        <v>0</v>
      </c>
      <c r="M7124">
        <v>0</v>
      </c>
    </row>
    <row r="7125" spans="2:13" x14ac:dyDescent="0.2">
      <c r="B7125">
        <v>0</v>
      </c>
      <c r="C7125">
        <v>0</v>
      </c>
      <c r="D7125">
        <v>0</v>
      </c>
      <c r="E7125">
        <v>0</v>
      </c>
      <c r="F7125">
        <v>0</v>
      </c>
      <c r="G7125">
        <v>55555555</v>
      </c>
      <c r="H7125">
        <v>0</v>
      </c>
      <c r="I7125">
        <v>0</v>
      </c>
      <c r="J7125">
        <v>0</v>
      </c>
      <c r="K7125">
        <v>0</v>
      </c>
      <c r="L7125">
        <v>0</v>
      </c>
      <c r="M7125">
        <v>0</v>
      </c>
    </row>
    <row r="7126" spans="2:13" x14ac:dyDescent="0.2">
      <c r="B7126">
        <v>0</v>
      </c>
      <c r="C7126">
        <v>0</v>
      </c>
      <c r="D7126">
        <v>0</v>
      </c>
      <c r="E7126">
        <v>0</v>
      </c>
      <c r="F7126">
        <v>0</v>
      </c>
      <c r="G7126">
        <v>55555555</v>
      </c>
      <c r="H7126">
        <v>0</v>
      </c>
      <c r="I7126">
        <v>0</v>
      </c>
      <c r="J7126">
        <v>0</v>
      </c>
      <c r="K7126">
        <v>0</v>
      </c>
      <c r="L7126">
        <v>0</v>
      </c>
      <c r="M7126">
        <v>0</v>
      </c>
    </row>
    <row r="7127" spans="2:13" x14ac:dyDescent="0.2">
      <c r="B7127">
        <v>0</v>
      </c>
      <c r="C7127">
        <v>0</v>
      </c>
      <c r="D7127">
        <v>0</v>
      </c>
      <c r="E7127">
        <v>0</v>
      </c>
      <c r="F7127">
        <v>0</v>
      </c>
      <c r="G7127">
        <v>55555555</v>
      </c>
      <c r="H7127">
        <v>0</v>
      </c>
      <c r="I7127">
        <v>0</v>
      </c>
      <c r="J7127">
        <v>0</v>
      </c>
      <c r="K7127">
        <v>0</v>
      </c>
      <c r="L7127">
        <v>0</v>
      </c>
      <c r="M7127">
        <v>0</v>
      </c>
    </row>
    <row r="7128" spans="2:13" x14ac:dyDescent="0.2">
      <c r="B7128">
        <v>0</v>
      </c>
      <c r="C7128">
        <v>0</v>
      </c>
      <c r="D7128">
        <v>0</v>
      </c>
      <c r="E7128">
        <v>0</v>
      </c>
      <c r="F7128">
        <v>0</v>
      </c>
      <c r="G7128">
        <v>55555555</v>
      </c>
      <c r="H7128">
        <v>0</v>
      </c>
      <c r="I7128">
        <v>0</v>
      </c>
      <c r="J7128">
        <v>0</v>
      </c>
      <c r="K7128">
        <v>0</v>
      </c>
      <c r="L7128">
        <v>0</v>
      </c>
      <c r="M7128">
        <v>0</v>
      </c>
    </row>
    <row r="7129" spans="2:13" x14ac:dyDescent="0.2">
      <c r="B7129">
        <v>0</v>
      </c>
      <c r="C7129">
        <v>0</v>
      </c>
      <c r="D7129">
        <v>0</v>
      </c>
      <c r="E7129">
        <v>0</v>
      </c>
      <c r="F7129">
        <v>0</v>
      </c>
      <c r="G7129">
        <v>55555555</v>
      </c>
      <c r="H7129">
        <v>0</v>
      </c>
      <c r="I7129">
        <v>0</v>
      </c>
      <c r="J7129">
        <v>0</v>
      </c>
      <c r="K7129">
        <v>0</v>
      </c>
      <c r="L7129">
        <v>0</v>
      </c>
      <c r="M7129">
        <v>0</v>
      </c>
    </row>
    <row r="7130" spans="2:13" x14ac:dyDescent="0.2">
      <c r="B7130">
        <v>0</v>
      </c>
      <c r="C7130">
        <v>0</v>
      </c>
      <c r="D7130">
        <v>0</v>
      </c>
      <c r="E7130">
        <v>0</v>
      </c>
      <c r="F7130">
        <v>0</v>
      </c>
      <c r="G7130">
        <v>55555555</v>
      </c>
      <c r="H7130">
        <v>0</v>
      </c>
      <c r="I7130">
        <v>0</v>
      </c>
      <c r="J7130">
        <v>0</v>
      </c>
      <c r="K7130">
        <v>0</v>
      </c>
      <c r="L7130">
        <v>0</v>
      </c>
      <c r="M7130">
        <v>0</v>
      </c>
    </row>
    <row r="7131" spans="2:13" x14ac:dyDescent="0.2">
      <c r="B7131">
        <v>0</v>
      </c>
      <c r="C7131">
        <v>0</v>
      </c>
      <c r="D7131">
        <v>0</v>
      </c>
      <c r="E7131">
        <v>0</v>
      </c>
      <c r="F7131">
        <v>0</v>
      </c>
      <c r="G7131">
        <v>55555555</v>
      </c>
      <c r="H7131">
        <v>0</v>
      </c>
      <c r="I7131">
        <v>0</v>
      </c>
      <c r="J7131">
        <v>0</v>
      </c>
      <c r="K7131">
        <v>0</v>
      </c>
      <c r="L7131">
        <v>0</v>
      </c>
      <c r="M7131">
        <v>0</v>
      </c>
    </row>
    <row r="7132" spans="2:13" x14ac:dyDescent="0.2">
      <c r="B7132">
        <v>0</v>
      </c>
      <c r="C7132">
        <v>0</v>
      </c>
      <c r="D7132">
        <v>0</v>
      </c>
      <c r="E7132">
        <v>0</v>
      </c>
      <c r="F7132">
        <v>0</v>
      </c>
      <c r="G7132">
        <v>55555555</v>
      </c>
      <c r="H7132">
        <v>0</v>
      </c>
      <c r="I7132">
        <v>0</v>
      </c>
      <c r="J7132">
        <v>0</v>
      </c>
      <c r="K7132">
        <v>0</v>
      </c>
      <c r="L7132">
        <v>0</v>
      </c>
      <c r="M7132">
        <v>0</v>
      </c>
    </row>
    <row r="7133" spans="2:13" x14ac:dyDescent="0.2">
      <c r="B7133">
        <v>0</v>
      </c>
      <c r="C7133">
        <v>0</v>
      </c>
      <c r="D7133">
        <v>0</v>
      </c>
      <c r="E7133">
        <v>0</v>
      </c>
      <c r="F7133">
        <v>0</v>
      </c>
      <c r="G7133">
        <v>55555555</v>
      </c>
      <c r="H7133">
        <v>0</v>
      </c>
      <c r="I7133">
        <v>0</v>
      </c>
      <c r="J7133">
        <v>0</v>
      </c>
      <c r="K7133">
        <v>0</v>
      </c>
      <c r="L7133">
        <v>0</v>
      </c>
      <c r="M7133">
        <v>0</v>
      </c>
    </row>
    <row r="7134" spans="2:13" x14ac:dyDescent="0.2">
      <c r="B7134">
        <v>0</v>
      </c>
      <c r="C7134">
        <v>0</v>
      </c>
      <c r="D7134">
        <v>0</v>
      </c>
      <c r="E7134">
        <v>0</v>
      </c>
      <c r="F7134">
        <v>0</v>
      </c>
      <c r="G7134">
        <v>55555555</v>
      </c>
      <c r="H7134">
        <v>0</v>
      </c>
      <c r="I7134">
        <v>0</v>
      </c>
      <c r="J7134">
        <v>0</v>
      </c>
      <c r="K7134">
        <v>0</v>
      </c>
      <c r="L7134">
        <v>0</v>
      </c>
      <c r="M7134">
        <v>0</v>
      </c>
    </row>
    <row r="7135" spans="2:13" x14ac:dyDescent="0.2">
      <c r="B7135">
        <v>0</v>
      </c>
      <c r="C7135">
        <v>0</v>
      </c>
      <c r="D7135">
        <v>0</v>
      </c>
      <c r="E7135">
        <v>0</v>
      </c>
      <c r="F7135">
        <v>0</v>
      </c>
      <c r="G7135">
        <v>55555555</v>
      </c>
      <c r="H7135">
        <v>0</v>
      </c>
      <c r="I7135">
        <v>0</v>
      </c>
      <c r="J7135">
        <v>0</v>
      </c>
      <c r="K7135">
        <v>0</v>
      </c>
      <c r="L7135">
        <v>0</v>
      </c>
      <c r="M7135">
        <v>0</v>
      </c>
    </row>
    <row r="7136" spans="2:13" x14ac:dyDescent="0.2">
      <c r="B7136">
        <v>0</v>
      </c>
      <c r="C7136">
        <v>0</v>
      </c>
      <c r="D7136">
        <v>0</v>
      </c>
      <c r="E7136">
        <v>0</v>
      </c>
      <c r="F7136">
        <v>0</v>
      </c>
      <c r="G7136">
        <v>55555555</v>
      </c>
      <c r="H7136">
        <v>0</v>
      </c>
      <c r="I7136">
        <v>0</v>
      </c>
      <c r="J7136">
        <v>0</v>
      </c>
      <c r="K7136">
        <v>0</v>
      </c>
      <c r="L7136">
        <v>0</v>
      </c>
      <c r="M7136">
        <v>0</v>
      </c>
    </row>
    <row r="7137" spans="2:13" x14ac:dyDescent="0.2">
      <c r="B7137">
        <v>0</v>
      </c>
      <c r="C7137">
        <v>0</v>
      </c>
      <c r="D7137">
        <v>0</v>
      </c>
      <c r="E7137">
        <v>0</v>
      </c>
      <c r="F7137">
        <v>0</v>
      </c>
      <c r="G7137">
        <v>55555555</v>
      </c>
      <c r="H7137">
        <v>0</v>
      </c>
      <c r="I7137">
        <v>0</v>
      </c>
      <c r="J7137">
        <v>0</v>
      </c>
      <c r="K7137">
        <v>0</v>
      </c>
      <c r="L7137">
        <v>0</v>
      </c>
      <c r="M7137">
        <v>0</v>
      </c>
    </row>
    <row r="7138" spans="2:13" x14ac:dyDescent="0.2">
      <c r="B7138">
        <v>0</v>
      </c>
      <c r="C7138">
        <v>0</v>
      </c>
      <c r="D7138">
        <v>0</v>
      </c>
      <c r="E7138">
        <v>0</v>
      </c>
      <c r="F7138">
        <v>0</v>
      </c>
      <c r="G7138">
        <v>55555555</v>
      </c>
      <c r="H7138">
        <v>0</v>
      </c>
      <c r="I7138">
        <v>0</v>
      </c>
      <c r="J7138">
        <v>0</v>
      </c>
      <c r="K7138">
        <v>0</v>
      </c>
      <c r="L7138">
        <v>0</v>
      </c>
      <c r="M7138">
        <v>0</v>
      </c>
    </row>
    <row r="7139" spans="2:13" x14ac:dyDescent="0.2">
      <c r="B7139">
        <v>0</v>
      </c>
      <c r="C7139">
        <v>0</v>
      </c>
      <c r="D7139">
        <v>0</v>
      </c>
      <c r="E7139">
        <v>0</v>
      </c>
      <c r="F7139">
        <v>0</v>
      </c>
      <c r="G7139">
        <v>55555555</v>
      </c>
      <c r="H7139">
        <v>0</v>
      </c>
      <c r="I7139">
        <v>0</v>
      </c>
      <c r="J7139">
        <v>0</v>
      </c>
      <c r="K7139">
        <v>0</v>
      </c>
      <c r="L7139">
        <v>0</v>
      </c>
      <c r="M7139">
        <v>0</v>
      </c>
    </row>
    <row r="7140" spans="2:13" x14ac:dyDescent="0.2">
      <c r="B7140">
        <v>0</v>
      </c>
      <c r="C7140">
        <v>0</v>
      </c>
      <c r="D7140">
        <v>0</v>
      </c>
      <c r="E7140">
        <v>0</v>
      </c>
      <c r="F7140">
        <v>0</v>
      </c>
      <c r="G7140">
        <v>55555555</v>
      </c>
      <c r="H7140">
        <v>0</v>
      </c>
      <c r="I7140">
        <v>0</v>
      </c>
      <c r="J7140">
        <v>0</v>
      </c>
      <c r="K7140">
        <v>0</v>
      </c>
      <c r="L7140">
        <v>0</v>
      </c>
      <c r="M7140">
        <v>0</v>
      </c>
    </row>
    <row r="7141" spans="2:13" x14ac:dyDescent="0.2">
      <c r="B7141">
        <v>0</v>
      </c>
      <c r="C7141">
        <v>0</v>
      </c>
      <c r="D7141">
        <v>0</v>
      </c>
      <c r="E7141">
        <v>0</v>
      </c>
      <c r="F7141">
        <v>0</v>
      </c>
      <c r="G7141">
        <v>55555555</v>
      </c>
      <c r="H7141">
        <v>0</v>
      </c>
      <c r="I7141">
        <v>0</v>
      </c>
      <c r="J7141">
        <v>0</v>
      </c>
      <c r="K7141">
        <v>0</v>
      </c>
      <c r="L7141">
        <v>0</v>
      </c>
      <c r="M7141">
        <v>0</v>
      </c>
    </row>
    <row r="7142" spans="2:13" x14ac:dyDescent="0.2">
      <c r="B7142">
        <v>0</v>
      </c>
      <c r="C7142">
        <v>0</v>
      </c>
      <c r="D7142">
        <v>0</v>
      </c>
      <c r="E7142">
        <v>0</v>
      </c>
      <c r="F7142">
        <v>0</v>
      </c>
      <c r="G7142">
        <v>55555555</v>
      </c>
      <c r="H7142">
        <v>0</v>
      </c>
      <c r="I7142">
        <v>0</v>
      </c>
      <c r="J7142">
        <v>0</v>
      </c>
      <c r="K7142">
        <v>0</v>
      </c>
      <c r="L7142">
        <v>0</v>
      </c>
      <c r="M7142">
        <v>0</v>
      </c>
    </row>
    <row r="7143" spans="2:13" x14ac:dyDescent="0.2">
      <c r="B7143">
        <v>0</v>
      </c>
      <c r="C7143">
        <v>0</v>
      </c>
      <c r="D7143">
        <v>0</v>
      </c>
      <c r="E7143">
        <v>0</v>
      </c>
      <c r="F7143">
        <v>0</v>
      </c>
      <c r="G7143">
        <v>55555555</v>
      </c>
      <c r="H7143">
        <v>0</v>
      </c>
      <c r="I7143">
        <v>0</v>
      </c>
      <c r="J7143">
        <v>0</v>
      </c>
      <c r="K7143">
        <v>0</v>
      </c>
      <c r="L7143">
        <v>0</v>
      </c>
      <c r="M7143">
        <v>0</v>
      </c>
    </row>
    <row r="7144" spans="2:13" x14ac:dyDescent="0.2">
      <c r="B7144">
        <v>0</v>
      </c>
      <c r="C7144">
        <v>0</v>
      </c>
      <c r="D7144">
        <v>0</v>
      </c>
      <c r="E7144">
        <v>0</v>
      </c>
      <c r="F7144">
        <v>0</v>
      </c>
      <c r="G7144">
        <v>55555555</v>
      </c>
      <c r="H7144">
        <v>0</v>
      </c>
      <c r="I7144">
        <v>0</v>
      </c>
      <c r="J7144">
        <v>0</v>
      </c>
      <c r="K7144">
        <v>0</v>
      </c>
      <c r="L7144">
        <v>0</v>
      </c>
      <c r="M7144">
        <v>0</v>
      </c>
    </row>
    <row r="7145" spans="2:13" x14ac:dyDescent="0.2">
      <c r="B7145">
        <v>0</v>
      </c>
      <c r="C7145">
        <v>0</v>
      </c>
      <c r="D7145">
        <v>0</v>
      </c>
      <c r="E7145">
        <v>0</v>
      </c>
      <c r="F7145">
        <v>0</v>
      </c>
      <c r="G7145">
        <v>55555555</v>
      </c>
      <c r="H7145">
        <v>0</v>
      </c>
      <c r="I7145">
        <v>0</v>
      </c>
      <c r="J7145">
        <v>0</v>
      </c>
      <c r="K7145">
        <v>0</v>
      </c>
      <c r="L7145">
        <v>0</v>
      </c>
      <c r="M7145">
        <v>0</v>
      </c>
    </row>
    <row r="7146" spans="2:13" x14ac:dyDescent="0.2">
      <c r="B7146">
        <v>0</v>
      </c>
      <c r="C7146">
        <v>0</v>
      </c>
      <c r="D7146">
        <v>0</v>
      </c>
      <c r="E7146">
        <v>0</v>
      </c>
      <c r="F7146">
        <v>0</v>
      </c>
      <c r="G7146">
        <v>55555555</v>
      </c>
      <c r="H7146">
        <v>0</v>
      </c>
      <c r="I7146">
        <v>0</v>
      </c>
      <c r="J7146">
        <v>0</v>
      </c>
      <c r="K7146">
        <v>0</v>
      </c>
      <c r="L7146">
        <v>0</v>
      </c>
      <c r="M7146">
        <v>0</v>
      </c>
    </row>
    <row r="7147" spans="2:13" x14ac:dyDescent="0.2">
      <c r="B7147">
        <v>0</v>
      </c>
      <c r="C7147">
        <v>0</v>
      </c>
      <c r="D7147">
        <v>0</v>
      </c>
      <c r="E7147">
        <v>0</v>
      </c>
      <c r="F7147">
        <v>0</v>
      </c>
      <c r="G7147">
        <v>55555555</v>
      </c>
      <c r="H7147">
        <v>0</v>
      </c>
      <c r="I7147">
        <v>0</v>
      </c>
      <c r="J7147">
        <v>0</v>
      </c>
      <c r="K7147">
        <v>0</v>
      </c>
      <c r="L7147">
        <v>0</v>
      </c>
      <c r="M7147">
        <v>0</v>
      </c>
    </row>
    <row r="7148" spans="2:13" x14ac:dyDescent="0.2">
      <c r="B7148">
        <v>0</v>
      </c>
      <c r="C7148">
        <v>0</v>
      </c>
      <c r="D7148">
        <v>0</v>
      </c>
      <c r="E7148">
        <v>0</v>
      </c>
      <c r="F7148">
        <v>0</v>
      </c>
      <c r="G7148">
        <v>55555555</v>
      </c>
      <c r="H7148">
        <v>0</v>
      </c>
      <c r="I7148">
        <v>0</v>
      </c>
      <c r="J7148">
        <v>0</v>
      </c>
      <c r="K7148">
        <v>0</v>
      </c>
      <c r="L7148">
        <v>0</v>
      </c>
      <c r="M7148">
        <v>0</v>
      </c>
    </row>
    <row r="7149" spans="2:13" x14ac:dyDescent="0.2">
      <c r="B7149">
        <v>0</v>
      </c>
      <c r="C7149">
        <v>0</v>
      </c>
      <c r="D7149">
        <v>0</v>
      </c>
      <c r="E7149">
        <v>0</v>
      </c>
      <c r="F7149">
        <v>0</v>
      </c>
      <c r="G7149">
        <v>55555555</v>
      </c>
      <c r="H7149">
        <v>0</v>
      </c>
      <c r="I7149">
        <v>0</v>
      </c>
      <c r="J7149">
        <v>0</v>
      </c>
      <c r="K7149">
        <v>0</v>
      </c>
      <c r="L7149">
        <v>0</v>
      </c>
      <c r="M7149">
        <v>0</v>
      </c>
    </row>
    <row r="7150" spans="2:13" x14ac:dyDescent="0.2">
      <c r="B7150">
        <v>0</v>
      </c>
      <c r="C7150">
        <v>0</v>
      </c>
      <c r="D7150">
        <v>0</v>
      </c>
      <c r="E7150">
        <v>0</v>
      </c>
      <c r="F7150">
        <v>0</v>
      </c>
      <c r="G7150">
        <v>55555555</v>
      </c>
      <c r="H7150">
        <v>0</v>
      </c>
      <c r="I7150">
        <v>0</v>
      </c>
      <c r="J7150">
        <v>0</v>
      </c>
      <c r="K7150">
        <v>0</v>
      </c>
      <c r="L7150">
        <v>0</v>
      </c>
      <c r="M7150">
        <v>0</v>
      </c>
    </row>
    <row r="7151" spans="2:13" x14ac:dyDescent="0.2">
      <c r="B7151">
        <v>0</v>
      </c>
      <c r="C7151">
        <v>0</v>
      </c>
      <c r="D7151">
        <v>0</v>
      </c>
      <c r="E7151">
        <v>0</v>
      </c>
      <c r="F7151">
        <v>0</v>
      </c>
      <c r="G7151">
        <v>55555555</v>
      </c>
      <c r="H7151">
        <v>0</v>
      </c>
      <c r="I7151">
        <v>0</v>
      </c>
      <c r="J7151">
        <v>0</v>
      </c>
      <c r="K7151">
        <v>0</v>
      </c>
      <c r="L7151">
        <v>0</v>
      </c>
      <c r="M7151">
        <v>0</v>
      </c>
    </row>
    <row r="7152" spans="2:13" x14ac:dyDescent="0.2">
      <c r="B7152">
        <v>0</v>
      </c>
      <c r="C7152">
        <v>0</v>
      </c>
      <c r="D7152">
        <v>0</v>
      </c>
      <c r="E7152">
        <v>0</v>
      </c>
      <c r="F7152">
        <v>0</v>
      </c>
      <c r="G7152">
        <v>55555555</v>
      </c>
      <c r="H7152">
        <v>0</v>
      </c>
      <c r="I7152">
        <v>0</v>
      </c>
      <c r="J7152">
        <v>0</v>
      </c>
      <c r="K7152">
        <v>0</v>
      </c>
      <c r="L7152">
        <v>0</v>
      </c>
      <c r="M7152">
        <v>0</v>
      </c>
    </row>
    <row r="7153" spans="2:13" x14ac:dyDescent="0.2">
      <c r="B7153">
        <v>0</v>
      </c>
      <c r="C7153">
        <v>0</v>
      </c>
      <c r="D7153">
        <v>0</v>
      </c>
      <c r="E7153">
        <v>0</v>
      </c>
      <c r="F7153">
        <v>0</v>
      </c>
      <c r="G7153">
        <v>55555555</v>
      </c>
      <c r="H7153">
        <v>0</v>
      </c>
      <c r="I7153">
        <v>0</v>
      </c>
      <c r="J7153">
        <v>0</v>
      </c>
      <c r="K7153">
        <v>0</v>
      </c>
      <c r="L7153">
        <v>0</v>
      </c>
      <c r="M7153">
        <v>0</v>
      </c>
    </row>
    <row r="7154" spans="2:13" x14ac:dyDescent="0.2">
      <c r="B7154">
        <v>0</v>
      </c>
      <c r="C7154">
        <v>0</v>
      </c>
      <c r="D7154">
        <v>0</v>
      </c>
      <c r="E7154">
        <v>0</v>
      </c>
      <c r="F7154">
        <v>0</v>
      </c>
      <c r="G7154">
        <v>55555555</v>
      </c>
      <c r="H7154">
        <v>0</v>
      </c>
      <c r="I7154">
        <v>0</v>
      </c>
      <c r="J7154">
        <v>0</v>
      </c>
      <c r="K7154">
        <v>0</v>
      </c>
      <c r="L7154">
        <v>0</v>
      </c>
      <c r="M7154">
        <v>0</v>
      </c>
    </row>
    <row r="7155" spans="2:13" x14ac:dyDescent="0.2">
      <c r="B7155">
        <v>0</v>
      </c>
      <c r="C7155">
        <v>0</v>
      </c>
      <c r="D7155">
        <v>0</v>
      </c>
      <c r="E7155">
        <v>0</v>
      </c>
      <c r="F7155">
        <v>0</v>
      </c>
      <c r="G7155">
        <v>55555555</v>
      </c>
      <c r="H7155">
        <v>0</v>
      </c>
      <c r="I7155">
        <v>0</v>
      </c>
      <c r="J7155">
        <v>0</v>
      </c>
      <c r="K7155">
        <v>0</v>
      </c>
      <c r="L7155">
        <v>0</v>
      </c>
      <c r="M7155">
        <v>0</v>
      </c>
    </row>
    <row r="7156" spans="2:13" x14ac:dyDescent="0.2">
      <c r="B7156">
        <v>0</v>
      </c>
      <c r="C7156">
        <v>0</v>
      </c>
      <c r="D7156">
        <v>0</v>
      </c>
      <c r="E7156">
        <v>0</v>
      </c>
      <c r="F7156">
        <v>0</v>
      </c>
      <c r="G7156">
        <v>55555555</v>
      </c>
      <c r="H7156">
        <v>0</v>
      </c>
      <c r="I7156">
        <v>0</v>
      </c>
      <c r="J7156">
        <v>0</v>
      </c>
      <c r="K7156">
        <v>0</v>
      </c>
      <c r="L7156">
        <v>0</v>
      </c>
      <c r="M7156">
        <v>0</v>
      </c>
    </row>
    <row r="7157" spans="2:13" x14ac:dyDescent="0.2">
      <c r="B7157">
        <v>0</v>
      </c>
      <c r="C7157">
        <v>0</v>
      </c>
      <c r="D7157">
        <v>0</v>
      </c>
      <c r="E7157">
        <v>0</v>
      </c>
      <c r="F7157">
        <v>0</v>
      </c>
      <c r="G7157">
        <v>55555555</v>
      </c>
      <c r="H7157">
        <v>0</v>
      </c>
      <c r="I7157">
        <v>0</v>
      </c>
      <c r="J7157">
        <v>0</v>
      </c>
      <c r="K7157">
        <v>0</v>
      </c>
      <c r="L7157">
        <v>0</v>
      </c>
      <c r="M7157">
        <v>0</v>
      </c>
    </row>
    <row r="7158" spans="2:13" x14ac:dyDescent="0.2">
      <c r="B7158">
        <v>0</v>
      </c>
      <c r="C7158">
        <v>0</v>
      </c>
      <c r="D7158">
        <v>0</v>
      </c>
      <c r="E7158">
        <v>0</v>
      </c>
      <c r="F7158">
        <v>0</v>
      </c>
      <c r="G7158">
        <v>55555555</v>
      </c>
      <c r="H7158">
        <v>0</v>
      </c>
      <c r="I7158">
        <v>0</v>
      </c>
      <c r="J7158">
        <v>0</v>
      </c>
      <c r="K7158">
        <v>0</v>
      </c>
      <c r="L7158">
        <v>0</v>
      </c>
      <c r="M7158">
        <v>0</v>
      </c>
    </row>
    <row r="7159" spans="2:13" x14ac:dyDescent="0.2">
      <c r="B7159">
        <v>0</v>
      </c>
      <c r="C7159">
        <v>0</v>
      </c>
      <c r="D7159">
        <v>0</v>
      </c>
      <c r="E7159">
        <v>0</v>
      </c>
      <c r="F7159">
        <v>0</v>
      </c>
      <c r="G7159">
        <v>55555555</v>
      </c>
      <c r="H7159">
        <v>0</v>
      </c>
      <c r="I7159">
        <v>0</v>
      </c>
      <c r="J7159">
        <v>0</v>
      </c>
      <c r="K7159">
        <v>0</v>
      </c>
      <c r="L7159">
        <v>0</v>
      </c>
      <c r="M7159">
        <v>0</v>
      </c>
    </row>
    <row r="7160" spans="2:13" x14ac:dyDescent="0.2">
      <c r="B7160">
        <v>0</v>
      </c>
      <c r="C7160">
        <v>0</v>
      </c>
      <c r="D7160">
        <v>0</v>
      </c>
      <c r="E7160">
        <v>0</v>
      </c>
      <c r="F7160">
        <v>0</v>
      </c>
      <c r="G7160">
        <v>55555555</v>
      </c>
      <c r="H7160">
        <v>0</v>
      </c>
      <c r="I7160">
        <v>0</v>
      </c>
      <c r="J7160">
        <v>0</v>
      </c>
      <c r="K7160">
        <v>0</v>
      </c>
      <c r="L7160">
        <v>0</v>
      </c>
      <c r="M7160">
        <v>0</v>
      </c>
    </row>
    <row r="7161" spans="2:13" x14ac:dyDescent="0.2">
      <c r="B7161">
        <v>0</v>
      </c>
      <c r="C7161">
        <v>0</v>
      </c>
      <c r="D7161">
        <v>0</v>
      </c>
      <c r="E7161">
        <v>0</v>
      </c>
      <c r="F7161">
        <v>0</v>
      </c>
      <c r="G7161">
        <v>55555555</v>
      </c>
      <c r="H7161">
        <v>0</v>
      </c>
      <c r="I7161">
        <v>0</v>
      </c>
      <c r="J7161">
        <v>0</v>
      </c>
      <c r="K7161">
        <v>0</v>
      </c>
      <c r="L7161">
        <v>0</v>
      </c>
      <c r="M7161">
        <v>0</v>
      </c>
    </row>
    <row r="7162" spans="2:13" x14ac:dyDescent="0.2">
      <c r="B7162">
        <v>0</v>
      </c>
      <c r="C7162">
        <v>0</v>
      </c>
      <c r="D7162">
        <v>0</v>
      </c>
      <c r="E7162">
        <v>0</v>
      </c>
      <c r="F7162">
        <v>0</v>
      </c>
      <c r="G7162">
        <v>55555555</v>
      </c>
      <c r="H7162">
        <v>0</v>
      </c>
      <c r="I7162">
        <v>0</v>
      </c>
      <c r="J7162">
        <v>0</v>
      </c>
      <c r="K7162">
        <v>0</v>
      </c>
      <c r="L7162">
        <v>0</v>
      </c>
      <c r="M7162">
        <v>0</v>
      </c>
    </row>
    <row r="7163" spans="2:13" x14ac:dyDescent="0.2">
      <c r="B7163">
        <v>0</v>
      </c>
      <c r="C7163">
        <v>0</v>
      </c>
      <c r="D7163">
        <v>0</v>
      </c>
      <c r="E7163">
        <v>0</v>
      </c>
      <c r="F7163">
        <v>0</v>
      </c>
      <c r="G7163">
        <v>55555555</v>
      </c>
      <c r="H7163">
        <v>0</v>
      </c>
      <c r="I7163">
        <v>0</v>
      </c>
      <c r="J7163">
        <v>0</v>
      </c>
      <c r="K7163">
        <v>0</v>
      </c>
      <c r="L7163">
        <v>0</v>
      </c>
      <c r="M7163">
        <v>0</v>
      </c>
    </row>
    <row r="7164" spans="2:13" x14ac:dyDescent="0.2">
      <c r="B7164">
        <v>0</v>
      </c>
      <c r="C7164">
        <v>0</v>
      </c>
      <c r="D7164">
        <v>0</v>
      </c>
      <c r="E7164">
        <v>0</v>
      </c>
      <c r="F7164">
        <v>0</v>
      </c>
      <c r="G7164">
        <v>55555555</v>
      </c>
      <c r="H7164">
        <v>0</v>
      </c>
      <c r="I7164">
        <v>0</v>
      </c>
      <c r="J7164">
        <v>0</v>
      </c>
      <c r="K7164">
        <v>0</v>
      </c>
      <c r="L7164">
        <v>0</v>
      </c>
      <c r="M7164">
        <v>0</v>
      </c>
    </row>
    <row r="7165" spans="2:13" x14ac:dyDescent="0.2">
      <c r="B7165">
        <v>0</v>
      </c>
      <c r="C7165">
        <v>0</v>
      </c>
      <c r="D7165">
        <v>0</v>
      </c>
      <c r="E7165">
        <v>0</v>
      </c>
      <c r="F7165">
        <v>0</v>
      </c>
      <c r="G7165">
        <v>55555555</v>
      </c>
      <c r="H7165">
        <v>0</v>
      </c>
      <c r="I7165">
        <v>0</v>
      </c>
      <c r="J7165">
        <v>0</v>
      </c>
      <c r="K7165">
        <v>0</v>
      </c>
      <c r="L7165">
        <v>0</v>
      </c>
      <c r="M7165">
        <v>0</v>
      </c>
    </row>
    <row r="7166" spans="2:13" x14ac:dyDescent="0.2">
      <c r="B7166">
        <v>0</v>
      </c>
      <c r="C7166">
        <v>0</v>
      </c>
      <c r="D7166">
        <v>0</v>
      </c>
      <c r="E7166">
        <v>0</v>
      </c>
      <c r="F7166">
        <v>0</v>
      </c>
      <c r="G7166">
        <v>55555555</v>
      </c>
      <c r="H7166">
        <v>0</v>
      </c>
      <c r="I7166">
        <v>0</v>
      </c>
      <c r="J7166">
        <v>0</v>
      </c>
      <c r="K7166">
        <v>0</v>
      </c>
      <c r="L7166">
        <v>0</v>
      </c>
      <c r="M7166">
        <v>0</v>
      </c>
    </row>
    <row r="7167" spans="2:13" x14ac:dyDescent="0.2">
      <c r="B7167">
        <v>0</v>
      </c>
      <c r="C7167">
        <v>0</v>
      </c>
      <c r="D7167">
        <v>0</v>
      </c>
      <c r="E7167">
        <v>0</v>
      </c>
      <c r="F7167">
        <v>0</v>
      </c>
      <c r="G7167">
        <v>55555555</v>
      </c>
      <c r="H7167">
        <v>0</v>
      </c>
      <c r="I7167">
        <v>0</v>
      </c>
      <c r="J7167">
        <v>0</v>
      </c>
      <c r="K7167">
        <v>0</v>
      </c>
      <c r="L7167">
        <v>0</v>
      </c>
      <c r="M7167">
        <v>0</v>
      </c>
    </row>
    <row r="7168" spans="2:13" x14ac:dyDescent="0.2">
      <c r="B7168">
        <v>0</v>
      </c>
      <c r="C7168">
        <v>0</v>
      </c>
      <c r="D7168">
        <v>0</v>
      </c>
      <c r="E7168">
        <v>0</v>
      </c>
      <c r="F7168">
        <v>0</v>
      </c>
      <c r="G7168">
        <v>55555555</v>
      </c>
      <c r="H7168">
        <v>0</v>
      </c>
      <c r="I7168">
        <v>0</v>
      </c>
      <c r="J7168">
        <v>0</v>
      </c>
      <c r="K7168">
        <v>0</v>
      </c>
      <c r="L7168">
        <v>0</v>
      </c>
      <c r="M7168">
        <v>0</v>
      </c>
    </row>
    <row r="7169" spans="2:13" x14ac:dyDescent="0.2">
      <c r="B7169">
        <v>0</v>
      </c>
      <c r="C7169">
        <v>0</v>
      </c>
      <c r="D7169">
        <v>0</v>
      </c>
      <c r="E7169">
        <v>0</v>
      </c>
      <c r="F7169">
        <v>0</v>
      </c>
      <c r="G7169">
        <v>55555555</v>
      </c>
      <c r="H7169">
        <v>0</v>
      </c>
      <c r="I7169">
        <v>0</v>
      </c>
      <c r="J7169">
        <v>0</v>
      </c>
      <c r="K7169">
        <v>0</v>
      </c>
      <c r="L7169">
        <v>0</v>
      </c>
      <c r="M7169">
        <v>0</v>
      </c>
    </row>
    <row r="7170" spans="2:13" x14ac:dyDescent="0.2">
      <c r="B7170">
        <v>0</v>
      </c>
      <c r="C7170">
        <v>0</v>
      </c>
      <c r="D7170">
        <v>0</v>
      </c>
      <c r="E7170">
        <v>0</v>
      </c>
      <c r="F7170">
        <v>0</v>
      </c>
      <c r="G7170">
        <v>55555555</v>
      </c>
      <c r="H7170">
        <v>0</v>
      </c>
      <c r="I7170">
        <v>0</v>
      </c>
      <c r="J7170">
        <v>0</v>
      </c>
      <c r="K7170">
        <v>0</v>
      </c>
      <c r="L7170">
        <v>0</v>
      </c>
      <c r="M7170">
        <v>0</v>
      </c>
    </row>
    <row r="7171" spans="2:13" x14ac:dyDescent="0.2">
      <c r="B7171">
        <v>0</v>
      </c>
      <c r="C7171">
        <v>0</v>
      </c>
      <c r="D7171">
        <v>0</v>
      </c>
      <c r="E7171">
        <v>0</v>
      </c>
      <c r="F7171">
        <v>0</v>
      </c>
      <c r="G7171">
        <v>55555555</v>
      </c>
      <c r="H7171">
        <v>0</v>
      </c>
      <c r="I7171">
        <v>0</v>
      </c>
      <c r="J7171">
        <v>0</v>
      </c>
      <c r="K7171">
        <v>0</v>
      </c>
      <c r="L7171">
        <v>0</v>
      </c>
      <c r="M7171">
        <v>0</v>
      </c>
    </row>
    <row r="7172" spans="2:13" x14ac:dyDescent="0.2">
      <c r="B7172">
        <v>0</v>
      </c>
      <c r="C7172">
        <v>0</v>
      </c>
      <c r="D7172">
        <v>0</v>
      </c>
      <c r="E7172">
        <v>0</v>
      </c>
      <c r="F7172">
        <v>0</v>
      </c>
      <c r="G7172">
        <v>55555555</v>
      </c>
      <c r="H7172">
        <v>0</v>
      </c>
      <c r="I7172">
        <v>0</v>
      </c>
      <c r="J7172">
        <v>0</v>
      </c>
      <c r="K7172">
        <v>0</v>
      </c>
      <c r="L7172">
        <v>0</v>
      </c>
      <c r="M7172">
        <v>0</v>
      </c>
    </row>
    <row r="7173" spans="2:13" x14ac:dyDescent="0.2">
      <c r="B7173">
        <v>0</v>
      </c>
      <c r="C7173">
        <v>0</v>
      </c>
      <c r="D7173">
        <v>0</v>
      </c>
      <c r="E7173">
        <v>0</v>
      </c>
      <c r="F7173">
        <v>0</v>
      </c>
      <c r="G7173">
        <v>55555555</v>
      </c>
      <c r="H7173">
        <v>0</v>
      </c>
      <c r="I7173">
        <v>0</v>
      </c>
      <c r="J7173">
        <v>0</v>
      </c>
      <c r="K7173">
        <v>0</v>
      </c>
      <c r="L7173">
        <v>0</v>
      </c>
      <c r="M7173">
        <v>0</v>
      </c>
    </row>
    <row r="7174" spans="2:13" x14ac:dyDescent="0.2">
      <c r="B7174">
        <v>0</v>
      </c>
      <c r="C7174">
        <v>0</v>
      </c>
      <c r="D7174">
        <v>0</v>
      </c>
      <c r="E7174">
        <v>0</v>
      </c>
      <c r="F7174">
        <v>0</v>
      </c>
      <c r="G7174">
        <v>55555555</v>
      </c>
      <c r="H7174">
        <v>0</v>
      </c>
      <c r="I7174">
        <v>0</v>
      </c>
      <c r="J7174">
        <v>0</v>
      </c>
      <c r="K7174">
        <v>0</v>
      </c>
      <c r="L7174">
        <v>0</v>
      </c>
      <c r="M7174">
        <v>0</v>
      </c>
    </row>
    <row r="7175" spans="2:13" x14ac:dyDescent="0.2">
      <c r="B7175">
        <v>0</v>
      </c>
      <c r="C7175">
        <v>0</v>
      </c>
      <c r="D7175">
        <v>0</v>
      </c>
      <c r="E7175">
        <v>0</v>
      </c>
      <c r="F7175">
        <v>0</v>
      </c>
      <c r="G7175">
        <v>55555555</v>
      </c>
      <c r="H7175">
        <v>0</v>
      </c>
      <c r="I7175">
        <v>0</v>
      </c>
      <c r="J7175">
        <v>0</v>
      </c>
      <c r="K7175">
        <v>0</v>
      </c>
      <c r="L7175">
        <v>0</v>
      </c>
      <c r="M7175">
        <v>0</v>
      </c>
    </row>
    <row r="7176" spans="2:13" x14ac:dyDescent="0.2">
      <c r="B7176">
        <v>0</v>
      </c>
      <c r="C7176">
        <v>0</v>
      </c>
      <c r="D7176">
        <v>0</v>
      </c>
      <c r="E7176">
        <v>0</v>
      </c>
      <c r="F7176">
        <v>0</v>
      </c>
      <c r="G7176">
        <v>55555555</v>
      </c>
      <c r="H7176">
        <v>0</v>
      </c>
      <c r="I7176">
        <v>0</v>
      </c>
      <c r="J7176">
        <v>0</v>
      </c>
      <c r="K7176">
        <v>0</v>
      </c>
      <c r="L7176">
        <v>0</v>
      </c>
      <c r="M7176">
        <v>0</v>
      </c>
    </row>
    <row r="7177" spans="2:13" x14ac:dyDescent="0.2">
      <c r="B7177">
        <v>0</v>
      </c>
      <c r="C7177">
        <v>0</v>
      </c>
      <c r="D7177">
        <v>0</v>
      </c>
      <c r="E7177">
        <v>0</v>
      </c>
      <c r="F7177">
        <v>0</v>
      </c>
      <c r="G7177">
        <v>55555555</v>
      </c>
      <c r="H7177">
        <v>0</v>
      </c>
      <c r="I7177">
        <v>0</v>
      </c>
      <c r="J7177">
        <v>0</v>
      </c>
      <c r="K7177">
        <v>0</v>
      </c>
      <c r="L7177">
        <v>0</v>
      </c>
      <c r="M7177">
        <v>0</v>
      </c>
    </row>
    <row r="7178" spans="2:13" x14ac:dyDescent="0.2">
      <c r="B7178">
        <v>0</v>
      </c>
      <c r="C7178">
        <v>0</v>
      </c>
      <c r="D7178">
        <v>0</v>
      </c>
      <c r="E7178">
        <v>0</v>
      </c>
      <c r="F7178">
        <v>0</v>
      </c>
      <c r="G7178">
        <v>55555555</v>
      </c>
      <c r="H7178">
        <v>0</v>
      </c>
      <c r="I7178">
        <v>0</v>
      </c>
      <c r="J7178">
        <v>0</v>
      </c>
      <c r="K7178">
        <v>0</v>
      </c>
      <c r="L7178">
        <v>0</v>
      </c>
      <c r="M7178">
        <v>0</v>
      </c>
    </row>
    <row r="7179" spans="2:13" x14ac:dyDescent="0.2">
      <c r="B7179">
        <v>0</v>
      </c>
      <c r="C7179">
        <v>0</v>
      </c>
      <c r="D7179">
        <v>0</v>
      </c>
      <c r="E7179">
        <v>0</v>
      </c>
      <c r="F7179">
        <v>0</v>
      </c>
      <c r="G7179">
        <v>55555555</v>
      </c>
      <c r="H7179">
        <v>0</v>
      </c>
      <c r="I7179">
        <v>0</v>
      </c>
      <c r="J7179">
        <v>0</v>
      </c>
      <c r="K7179">
        <v>0</v>
      </c>
      <c r="L7179">
        <v>0</v>
      </c>
      <c r="M7179">
        <v>0</v>
      </c>
    </row>
    <row r="7180" spans="2:13" x14ac:dyDescent="0.2">
      <c r="B7180">
        <v>0</v>
      </c>
      <c r="C7180">
        <v>0</v>
      </c>
      <c r="D7180">
        <v>0</v>
      </c>
      <c r="E7180">
        <v>0</v>
      </c>
      <c r="F7180">
        <v>0</v>
      </c>
      <c r="G7180">
        <v>55555555</v>
      </c>
      <c r="H7180">
        <v>0</v>
      </c>
      <c r="I7180">
        <v>0</v>
      </c>
      <c r="J7180">
        <v>0</v>
      </c>
      <c r="K7180">
        <v>0</v>
      </c>
      <c r="L7180">
        <v>0</v>
      </c>
      <c r="M7180">
        <v>0</v>
      </c>
    </row>
    <row r="7181" spans="2:13" x14ac:dyDescent="0.2">
      <c r="B7181">
        <v>0</v>
      </c>
      <c r="C7181">
        <v>0</v>
      </c>
      <c r="D7181">
        <v>0</v>
      </c>
      <c r="E7181">
        <v>0</v>
      </c>
      <c r="F7181">
        <v>0</v>
      </c>
      <c r="G7181">
        <v>55555555</v>
      </c>
      <c r="H7181">
        <v>0</v>
      </c>
      <c r="I7181">
        <v>0</v>
      </c>
      <c r="J7181">
        <v>0</v>
      </c>
      <c r="K7181">
        <v>0</v>
      </c>
      <c r="L7181">
        <v>0</v>
      </c>
      <c r="M7181">
        <v>0</v>
      </c>
    </row>
    <row r="7182" spans="2:13" x14ac:dyDescent="0.2">
      <c r="B7182">
        <v>0</v>
      </c>
      <c r="C7182">
        <v>0</v>
      </c>
      <c r="D7182">
        <v>0</v>
      </c>
      <c r="E7182">
        <v>0</v>
      </c>
      <c r="F7182">
        <v>0</v>
      </c>
      <c r="G7182">
        <v>55555555</v>
      </c>
      <c r="H7182">
        <v>0</v>
      </c>
      <c r="I7182">
        <v>0</v>
      </c>
      <c r="J7182">
        <v>0</v>
      </c>
      <c r="K7182">
        <v>0</v>
      </c>
      <c r="L7182">
        <v>0</v>
      </c>
      <c r="M7182">
        <v>0</v>
      </c>
    </row>
    <row r="7183" spans="2:13" x14ac:dyDescent="0.2">
      <c r="B7183">
        <v>0</v>
      </c>
      <c r="C7183">
        <v>0</v>
      </c>
      <c r="D7183">
        <v>0</v>
      </c>
      <c r="E7183">
        <v>0</v>
      </c>
      <c r="F7183">
        <v>0</v>
      </c>
      <c r="G7183">
        <v>55555555</v>
      </c>
      <c r="H7183">
        <v>0</v>
      </c>
      <c r="I7183">
        <v>0</v>
      </c>
      <c r="J7183">
        <v>0</v>
      </c>
      <c r="K7183">
        <v>0</v>
      </c>
      <c r="L7183">
        <v>0</v>
      </c>
      <c r="M7183">
        <v>0</v>
      </c>
    </row>
    <row r="7184" spans="2:13" x14ac:dyDescent="0.2">
      <c r="B7184">
        <v>0</v>
      </c>
      <c r="C7184">
        <v>0</v>
      </c>
      <c r="D7184">
        <v>0</v>
      </c>
      <c r="E7184">
        <v>0</v>
      </c>
      <c r="F7184">
        <v>0</v>
      </c>
      <c r="G7184">
        <v>55555555</v>
      </c>
      <c r="H7184">
        <v>0</v>
      </c>
      <c r="I7184">
        <v>0</v>
      </c>
      <c r="J7184">
        <v>0</v>
      </c>
      <c r="K7184">
        <v>0</v>
      </c>
      <c r="L7184">
        <v>0</v>
      </c>
      <c r="M7184">
        <v>0</v>
      </c>
    </row>
    <row r="7185" spans="2:13" x14ac:dyDescent="0.2">
      <c r="B7185">
        <v>0</v>
      </c>
      <c r="C7185">
        <v>0</v>
      </c>
      <c r="D7185">
        <v>0</v>
      </c>
      <c r="E7185">
        <v>0</v>
      </c>
      <c r="F7185">
        <v>0</v>
      </c>
      <c r="G7185">
        <v>55555555</v>
      </c>
      <c r="H7185">
        <v>0</v>
      </c>
      <c r="I7185">
        <v>0</v>
      </c>
      <c r="J7185">
        <v>0</v>
      </c>
      <c r="K7185">
        <v>0</v>
      </c>
      <c r="L7185">
        <v>0</v>
      </c>
      <c r="M7185">
        <v>0</v>
      </c>
    </row>
    <row r="7186" spans="2:13" x14ac:dyDescent="0.2">
      <c r="B7186">
        <v>0</v>
      </c>
      <c r="C7186">
        <v>0</v>
      </c>
      <c r="D7186">
        <v>0</v>
      </c>
      <c r="E7186">
        <v>0</v>
      </c>
      <c r="F7186">
        <v>0</v>
      </c>
      <c r="G7186">
        <v>55555555</v>
      </c>
      <c r="H7186">
        <v>0</v>
      </c>
      <c r="I7186">
        <v>0</v>
      </c>
      <c r="J7186">
        <v>0</v>
      </c>
      <c r="K7186">
        <v>0</v>
      </c>
      <c r="L7186">
        <v>0</v>
      </c>
      <c r="M7186">
        <v>0</v>
      </c>
    </row>
    <row r="7187" spans="2:13" x14ac:dyDescent="0.2">
      <c r="B7187">
        <v>0</v>
      </c>
      <c r="C7187">
        <v>0</v>
      </c>
      <c r="D7187">
        <v>0</v>
      </c>
      <c r="E7187">
        <v>0</v>
      </c>
      <c r="F7187">
        <v>0</v>
      </c>
      <c r="G7187">
        <v>55555555</v>
      </c>
      <c r="H7187">
        <v>0</v>
      </c>
      <c r="I7187">
        <v>0</v>
      </c>
      <c r="J7187">
        <v>0</v>
      </c>
      <c r="K7187">
        <v>0</v>
      </c>
      <c r="L7187">
        <v>0</v>
      </c>
      <c r="M7187">
        <v>0</v>
      </c>
    </row>
    <row r="7188" spans="2:13" x14ac:dyDescent="0.2">
      <c r="B7188">
        <v>0</v>
      </c>
      <c r="C7188">
        <v>0</v>
      </c>
      <c r="D7188">
        <v>0</v>
      </c>
      <c r="E7188">
        <v>0</v>
      </c>
      <c r="F7188">
        <v>0</v>
      </c>
      <c r="G7188">
        <v>55555555</v>
      </c>
      <c r="H7188">
        <v>0</v>
      </c>
      <c r="I7188">
        <v>0</v>
      </c>
      <c r="J7188">
        <v>0</v>
      </c>
      <c r="K7188">
        <v>0</v>
      </c>
      <c r="L7188">
        <v>0</v>
      </c>
      <c r="M7188">
        <v>0</v>
      </c>
    </row>
    <row r="7189" spans="2:13" x14ac:dyDescent="0.2">
      <c r="B7189">
        <v>0</v>
      </c>
      <c r="C7189">
        <v>0</v>
      </c>
      <c r="D7189">
        <v>0</v>
      </c>
      <c r="E7189">
        <v>0</v>
      </c>
      <c r="F7189">
        <v>0</v>
      </c>
      <c r="G7189">
        <v>55555555</v>
      </c>
      <c r="H7189">
        <v>0</v>
      </c>
      <c r="I7189">
        <v>0</v>
      </c>
      <c r="J7189">
        <v>0</v>
      </c>
      <c r="K7189">
        <v>0</v>
      </c>
      <c r="L7189">
        <v>0</v>
      </c>
      <c r="M7189">
        <v>0</v>
      </c>
    </row>
    <row r="7190" spans="2:13" x14ac:dyDescent="0.2">
      <c r="B7190">
        <v>0</v>
      </c>
      <c r="C7190">
        <v>0</v>
      </c>
      <c r="D7190">
        <v>0</v>
      </c>
      <c r="E7190">
        <v>0</v>
      </c>
      <c r="F7190">
        <v>0</v>
      </c>
      <c r="G7190">
        <v>55555555</v>
      </c>
      <c r="H7190">
        <v>0</v>
      </c>
      <c r="I7190">
        <v>0</v>
      </c>
      <c r="J7190">
        <v>0</v>
      </c>
      <c r="K7190">
        <v>0</v>
      </c>
      <c r="L7190">
        <v>0</v>
      </c>
      <c r="M7190">
        <v>0</v>
      </c>
    </row>
    <row r="7191" spans="2:13" x14ac:dyDescent="0.2">
      <c r="B7191">
        <v>0</v>
      </c>
      <c r="C7191">
        <v>0</v>
      </c>
      <c r="D7191">
        <v>0</v>
      </c>
      <c r="E7191">
        <v>0</v>
      </c>
      <c r="F7191">
        <v>0</v>
      </c>
      <c r="G7191">
        <v>55555555</v>
      </c>
      <c r="H7191">
        <v>0</v>
      </c>
      <c r="I7191">
        <v>0</v>
      </c>
      <c r="J7191">
        <v>0</v>
      </c>
      <c r="K7191">
        <v>0</v>
      </c>
      <c r="L7191">
        <v>0</v>
      </c>
      <c r="M7191">
        <v>0</v>
      </c>
    </row>
    <row r="7192" spans="2:13" x14ac:dyDescent="0.2">
      <c r="B7192">
        <v>0</v>
      </c>
      <c r="C7192">
        <v>0</v>
      </c>
      <c r="D7192">
        <v>0</v>
      </c>
      <c r="E7192">
        <v>0</v>
      </c>
      <c r="F7192">
        <v>0</v>
      </c>
      <c r="G7192">
        <v>55555555</v>
      </c>
      <c r="H7192">
        <v>0</v>
      </c>
      <c r="I7192">
        <v>0</v>
      </c>
      <c r="J7192">
        <v>0</v>
      </c>
      <c r="K7192">
        <v>0</v>
      </c>
      <c r="L7192">
        <v>0</v>
      </c>
      <c r="M7192">
        <v>0</v>
      </c>
    </row>
    <row r="7193" spans="2:13" x14ac:dyDescent="0.2">
      <c r="B7193">
        <v>0</v>
      </c>
      <c r="C7193">
        <v>0</v>
      </c>
      <c r="D7193">
        <v>0</v>
      </c>
      <c r="E7193">
        <v>0</v>
      </c>
      <c r="F7193">
        <v>0</v>
      </c>
      <c r="G7193">
        <v>55555555</v>
      </c>
      <c r="H7193">
        <v>0</v>
      </c>
      <c r="I7193">
        <v>0</v>
      </c>
      <c r="J7193">
        <v>0</v>
      </c>
      <c r="K7193">
        <v>0</v>
      </c>
      <c r="L7193">
        <v>0</v>
      </c>
      <c r="M7193">
        <v>0</v>
      </c>
    </row>
    <row r="7194" spans="2:13" x14ac:dyDescent="0.2">
      <c r="B7194">
        <v>0</v>
      </c>
      <c r="C7194">
        <v>0</v>
      </c>
      <c r="D7194">
        <v>0</v>
      </c>
      <c r="E7194">
        <v>0</v>
      </c>
      <c r="F7194">
        <v>0</v>
      </c>
      <c r="G7194">
        <v>55555555</v>
      </c>
      <c r="H7194">
        <v>0</v>
      </c>
      <c r="I7194">
        <v>0</v>
      </c>
      <c r="J7194">
        <v>0</v>
      </c>
      <c r="K7194">
        <v>0</v>
      </c>
      <c r="L7194">
        <v>0</v>
      </c>
      <c r="M7194">
        <v>0</v>
      </c>
    </row>
    <row r="7195" spans="2:13" x14ac:dyDescent="0.2">
      <c r="B7195">
        <v>0</v>
      </c>
      <c r="C7195">
        <v>0</v>
      </c>
      <c r="D7195">
        <v>0</v>
      </c>
      <c r="E7195">
        <v>0</v>
      </c>
      <c r="F7195">
        <v>0</v>
      </c>
      <c r="G7195">
        <v>55555555</v>
      </c>
      <c r="H7195">
        <v>0</v>
      </c>
      <c r="I7195">
        <v>0</v>
      </c>
      <c r="J7195">
        <v>0</v>
      </c>
      <c r="K7195">
        <v>0</v>
      </c>
      <c r="L7195">
        <v>0</v>
      </c>
      <c r="M7195">
        <v>0</v>
      </c>
    </row>
    <row r="7196" spans="2:13" x14ac:dyDescent="0.2">
      <c r="B7196">
        <v>0</v>
      </c>
      <c r="C7196">
        <v>0</v>
      </c>
      <c r="D7196">
        <v>0</v>
      </c>
      <c r="E7196">
        <v>0</v>
      </c>
      <c r="F7196">
        <v>0</v>
      </c>
      <c r="G7196">
        <v>55555555</v>
      </c>
      <c r="H7196">
        <v>0</v>
      </c>
      <c r="I7196">
        <v>0</v>
      </c>
      <c r="J7196">
        <v>0</v>
      </c>
      <c r="K7196">
        <v>0</v>
      </c>
      <c r="L7196">
        <v>0</v>
      </c>
      <c r="M7196">
        <v>0</v>
      </c>
    </row>
    <row r="7197" spans="2:13" x14ac:dyDescent="0.2">
      <c r="B7197">
        <v>0</v>
      </c>
      <c r="C7197">
        <v>0</v>
      </c>
      <c r="D7197">
        <v>0</v>
      </c>
      <c r="E7197">
        <v>0</v>
      </c>
      <c r="F7197">
        <v>0</v>
      </c>
      <c r="G7197">
        <v>55555555</v>
      </c>
      <c r="H7197">
        <v>0</v>
      </c>
      <c r="I7197">
        <v>0</v>
      </c>
      <c r="J7197">
        <v>0</v>
      </c>
      <c r="K7197">
        <v>0</v>
      </c>
      <c r="L7197">
        <v>0</v>
      </c>
      <c r="M7197">
        <v>0</v>
      </c>
    </row>
    <row r="7198" spans="2:13" x14ac:dyDescent="0.2">
      <c r="B7198">
        <v>0</v>
      </c>
      <c r="C7198">
        <v>0</v>
      </c>
      <c r="D7198">
        <v>0</v>
      </c>
      <c r="E7198">
        <v>0</v>
      </c>
      <c r="F7198">
        <v>0</v>
      </c>
      <c r="G7198">
        <v>55555555</v>
      </c>
      <c r="H7198">
        <v>0</v>
      </c>
      <c r="I7198">
        <v>0</v>
      </c>
      <c r="J7198">
        <v>0</v>
      </c>
      <c r="K7198">
        <v>0</v>
      </c>
      <c r="L7198">
        <v>0</v>
      </c>
      <c r="M7198">
        <v>0</v>
      </c>
    </row>
    <row r="7199" spans="2:13" x14ac:dyDescent="0.2">
      <c r="B7199">
        <v>0</v>
      </c>
      <c r="C7199">
        <v>0</v>
      </c>
      <c r="D7199">
        <v>0</v>
      </c>
      <c r="E7199">
        <v>0</v>
      </c>
      <c r="F7199">
        <v>0</v>
      </c>
      <c r="G7199">
        <v>55555555</v>
      </c>
      <c r="H7199">
        <v>0</v>
      </c>
      <c r="I7199">
        <v>0</v>
      </c>
      <c r="J7199">
        <v>0</v>
      </c>
      <c r="K7199">
        <v>0</v>
      </c>
      <c r="L7199">
        <v>0</v>
      </c>
      <c r="M7199">
        <v>0</v>
      </c>
    </row>
    <row r="7200" spans="2:13" x14ac:dyDescent="0.2">
      <c r="B7200">
        <v>0</v>
      </c>
      <c r="C7200">
        <v>0</v>
      </c>
      <c r="D7200">
        <v>0</v>
      </c>
      <c r="E7200">
        <v>0</v>
      </c>
      <c r="F7200">
        <v>0</v>
      </c>
      <c r="G7200">
        <v>55555555</v>
      </c>
      <c r="H7200">
        <v>0</v>
      </c>
      <c r="I7200">
        <v>0</v>
      </c>
      <c r="J7200">
        <v>0</v>
      </c>
      <c r="K7200">
        <v>0</v>
      </c>
      <c r="L7200">
        <v>0</v>
      </c>
      <c r="M7200">
        <v>0</v>
      </c>
    </row>
    <row r="7201" spans="2:13" x14ac:dyDescent="0.2">
      <c r="B7201">
        <v>0</v>
      </c>
      <c r="C7201">
        <v>0</v>
      </c>
      <c r="D7201">
        <v>0</v>
      </c>
      <c r="E7201">
        <v>0</v>
      </c>
      <c r="F7201">
        <v>0</v>
      </c>
      <c r="G7201">
        <v>55555555</v>
      </c>
      <c r="H7201">
        <v>0</v>
      </c>
      <c r="I7201">
        <v>0</v>
      </c>
      <c r="J7201">
        <v>0</v>
      </c>
      <c r="K7201">
        <v>0</v>
      </c>
      <c r="L7201">
        <v>0</v>
      </c>
      <c r="M7201">
        <v>0</v>
      </c>
    </row>
    <row r="7202" spans="2:13" x14ac:dyDescent="0.2">
      <c r="B7202">
        <v>0</v>
      </c>
      <c r="C7202">
        <v>0</v>
      </c>
      <c r="D7202">
        <v>0</v>
      </c>
      <c r="E7202">
        <v>0</v>
      </c>
      <c r="F7202">
        <v>0</v>
      </c>
      <c r="G7202">
        <v>55555555</v>
      </c>
      <c r="H7202">
        <v>0</v>
      </c>
      <c r="I7202">
        <v>0</v>
      </c>
      <c r="J7202">
        <v>0</v>
      </c>
      <c r="K7202">
        <v>0</v>
      </c>
      <c r="L7202">
        <v>0</v>
      </c>
      <c r="M7202">
        <v>0</v>
      </c>
    </row>
    <row r="7203" spans="2:13" x14ac:dyDescent="0.2">
      <c r="B7203">
        <v>0</v>
      </c>
      <c r="C7203">
        <v>0</v>
      </c>
      <c r="D7203">
        <v>0</v>
      </c>
      <c r="E7203">
        <v>0</v>
      </c>
      <c r="F7203">
        <v>0</v>
      </c>
      <c r="G7203">
        <v>55555555</v>
      </c>
      <c r="H7203">
        <v>0</v>
      </c>
      <c r="I7203">
        <v>0</v>
      </c>
      <c r="J7203">
        <v>0</v>
      </c>
      <c r="K7203">
        <v>0</v>
      </c>
      <c r="L7203">
        <v>0</v>
      </c>
      <c r="M7203">
        <v>0</v>
      </c>
    </row>
    <row r="7204" spans="2:13" x14ac:dyDescent="0.2">
      <c r="B7204">
        <v>0</v>
      </c>
      <c r="C7204">
        <v>0</v>
      </c>
      <c r="D7204">
        <v>0</v>
      </c>
      <c r="E7204">
        <v>0</v>
      </c>
      <c r="F7204">
        <v>0</v>
      </c>
      <c r="G7204">
        <v>55555555</v>
      </c>
      <c r="H7204">
        <v>0</v>
      </c>
      <c r="I7204">
        <v>0</v>
      </c>
      <c r="J7204">
        <v>0</v>
      </c>
      <c r="K7204">
        <v>0</v>
      </c>
      <c r="L7204">
        <v>0</v>
      </c>
      <c r="M7204">
        <v>0</v>
      </c>
    </row>
    <row r="7205" spans="2:13" x14ac:dyDescent="0.2">
      <c r="B7205">
        <v>0</v>
      </c>
      <c r="C7205">
        <v>0</v>
      </c>
      <c r="D7205">
        <v>0</v>
      </c>
      <c r="E7205">
        <v>0</v>
      </c>
      <c r="F7205">
        <v>0</v>
      </c>
      <c r="G7205">
        <v>55555555</v>
      </c>
      <c r="H7205">
        <v>0</v>
      </c>
      <c r="I7205">
        <v>0</v>
      </c>
      <c r="J7205">
        <v>0</v>
      </c>
      <c r="K7205">
        <v>0</v>
      </c>
      <c r="L7205">
        <v>0</v>
      </c>
      <c r="M7205">
        <v>0</v>
      </c>
    </row>
    <row r="7206" spans="2:13" x14ac:dyDescent="0.2">
      <c r="B7206">
        <v>0</v>
      </c>
      <c r="C7206">
        <v>0</v>
      </c>
      <c r="D7206">
        <v>0</v>
      </c>
      <c r="E7206">
        <v>0</v>
      </c>
      <c r="F7206">
        <v>0</v>
      </c>
      <c r="G7206">
        <v>55555555</v>
      </c>
      <c r="H7206">
        <v>0</v>
      </c>
      <c r="I7206">
        <v>0</v>
      </c>
      <c r="J7206">
        <v>0</v>
      </c>
      <c r="K7206">
        <v>0</v>
      </c>
      <c r="L7206">
        <v>0</v>
      </c>
      <c r="M7206">
        <v>0</v>
      </c>
    </row>
    <row r="7207" spans="2:13" x14ac:dyDescent="0.2">
      <c r="B7207">
        <v>0</v>
      </c>
      <c r="C7207">
        <v>0</v>
      </c>
      <c r="D7207">
        <v>0</v>
      </c>
      <c r="E7207">
        <v>0</v>
      </c>
      <c r="F7207">
        <v>0</v>
      </c>
      <c r="G7207">
        <v>55555555</v>
      </c>
      <c r="H7207">
        <v>0</v>
      </c>
      <c r="I7207">
        <v>0</v>
      </c>
      <c r="J7207">
        <v>0</v>
      </c>
      <c r="K7207">
        <v>0</v>
      </c>
      <c r="L7207">
        <v>0</v>
      </c>
      <c r="M7207">
        <v>0</v>
      </c>
    </row>
    <row r="7208" spans="2:13" x14ac:dyDescent="0.2">
      <c r="B7208">
        <v>0</v>
      </c>
      <c r="C7208">
        <v>0</v>
      </c>
      <c r="D7208">
        <v>0</v>
      </c>
      <c r="E7208">
        <v>0</v>
      </c>
      <c r="F7208">
        <v>0</v>
      </c>
      <c r="G7208">
        <v>55555555</v>
      </c>
      <c r="H7208">
        <v>0</v>
      </c>
      <c r="I7208">
        <v>0</v>
      </c>
      <c r="J7208">
        <v>0</v>
      </c>
      <c r="K7208">
        <v>0</v>
      </c>
      <c r="L7208">
        <v>0</v>
      </c>
      <c r="M7208">
        <v>0</v>
      </c>
    </row>
    <row r="7209" spans="2:13" x14ac:dyDescent="0.2">
      <c r="B7209">
        <v>0</v>
      </c>
      <c r="C7209">
        <v>0</v>
      </c>
      <c r="D7209">
        <v>0</v>
      </c>
      <c r="E7209">
        <v>0</v>
      </c>
      <c r="F7209">
        <v>0</v>
      </c>
      <c r="G7209">
        <v>55555555</v>
      </c>
      <c r="H7209">
        <v>0</v>
      </c>
      <c r="I7209">
        <v>0</v>
      </c>
      <c r="J7209">
        <v>0</v>
      </c>
      <c r="K7209">
        <v>0</v>
      </c>
      <c r="L7209">
        <v>0</v>
      </c>
      <c r="M7209">
        <v>0</v>
      </c>
    </row>
    <row r="7210" spans="2:13" x14ac:dyDescent="0.2">
      <c r="B7210">
        <v>0</v>
      </c>
      <c r="C7210">
        <v>0</v>
      </c>
      <c r="D7210">
        <v>0</v>
      </c>
      <c r="E7210">
        <v>0</v>
      </c>
      <c r="F7210">
        <v>0</v>
      </c>
      <c r="G7210">
        <v>55555555</v>
      </c>
      <c r="H7210">
        <v>0</v>
      </c>
      <c r="I7210">
        <v>0</v>
      </c>
      <c r="J7210">
        <v>0</v>
      </c>
      <c r="K7210">
        <v>0</v>
      </c>
      <c r="L7210">
        <v>0</v>
      </c>
      <c r="M7210">
        <v>0</v>
      </c>
    </row>
    <row r="7211" spans="2:13" x14ac:dyDescent="0.2">
      <c r="B7211">
        <v>0</v>
      </c>
      <c r="C7211">
        <v>0</v>
      </c>
      <c r="D7211">
        <v>0</v>
      </c>
      <c r="E7211">
        <v>0</v>
      </c>
      <c r="F7211">
        <v>0</v>
      </c>
      <c r="G7211">
        <v>55555555</v>
      </c>
      <c r="H7211">
        <v>0</v>
      </c>
      <c r="I7211">
        <v>0</v>
      </c>
      <c r="J7211">
        <v>0</v>
      </c>
      <c r="K7211">
        <v>0</v>
      </c>
      <c r="L7211">
        <v>0</v>
      </c>
      <c r="M7211">
        <v>0</v>
      </c>
    </row>
    <row r="7212" spans="2:13" x14ac:dyDescent="0.2">
      <c r="B7212">
        <v>0</v>
      </c>
      <c r="C7212">
        <v>0</v>
      </c>
      <c r="D7212">
        <v>0</v>
      </c>
      <c r="E7212">
        <v>0</v>
      </c>
      <c r="F7212">
        <v>0</v>
      </c>
      <c r="G7212">
        <v>55555555</v>
      </c>
      <c r="H7212">
        <v>0</v>
      </c>
      <c r="I7212">
        <v>0</v>
      </c>
      <c r="J7212">
        <v>0</v>
      </c>
      <c r="K7212">
        <v>0</v>
      </c>
      <c r="L7212">
        <v>0</v>
      </c>
      <c r="M7212">
        <v>0</v>
      </c>
    </row>
    <row r="7213" spans="2:13" x14ac:dyDescent="0.2">
      <c r="B7213">
        <v>0</v>
      </c>
      <c r="C7213">
        <v>0</v>
      </c>
      <c r="D7213">
        <v>0</v>
      </c>
      <c r="E7213">
        <v>0</v>
      </c>
      <c r="F7213">
        <v>0</v>
      </c>
      <c r="G7213">
        <v>55555555</v>
      </c>
      <c r="H7213">
        <v>0</v>
      </c>
      <c r="I7213">
        <v>0</v>
      </c>
      <c r="J7213">
        <v>0</v>
      </c>
      <c r="K7213">
        <v>0</v>
      </c>
      <c r="L7213">
        <v>0</v>
      </c>
      <c r="M7213">
        <v>0</v>
      </c>
    </row>
    <row r="7214" spans="2:13" x14ac:dyDescent="0.2">
      <c r="B7214">
        <v>0</v>
      </c>
      <c r="C7214">
        <v>0</v>
      </c>
      <c r="D7214">
        <v>0</v>
      </c>
      <c r="E7214">
        <v>0</v>
      </c>
      <c r="F7214">
        <v>0</v>
      </c>
      <c r="G7214">
        <v>55555555</v>
      </c>
      <c r="H7214">
        <v>0</v>
      </c>
      <c r="I7214">
        <v>0</v>
      </c>
      <c r="J7214">
        <v>0</v>
      </c>
      <c r="K7214">
        <v>0</v>
      </c>
      <c r="L7214">
        <v>0</v>
      </c>
      <c r="M7214">
        <v>0</v>
      </c>
    </row>
    <row r="7215" spans="2:13" x14ac:dyDescent="0.2">
      <c r="B7215">
        <v>0</v>
      </c>
      <c r="C7215">
        <v>0</v>
      </c>
      <c r="D7215">
        <v>0</v>
      </c>
      <c r="E7215">
        <v>0</v>
      </c>
      <c r="F7215">
        <v>0</v>
      </c>
      <c r="G7215">
        <v>55555555</v>
      </c>
      <c r="H7215">
        <v>0</v>
      </c>
      <c r="I7215">
        <v>0</v>
      </c>
      <c r="J7215">
        <v>0</v>
      </c>
      <c r="K7215">
        <v>0</v>
      </c>
      <c r="L7215">
        <v>0</v>
      </c>
      <c r="M7215">
        <v>0</v>
      </c>
    </row>
    <row r="7216" spans="2:13" x14ac:dyDescent="0.2">
      <c r="B7216">
        <v>0</v>
      </c>
      <c r="C7216">
        <v>0</v>
      </c>
      <c r="D7216">
        <v>0</v>
      </c>
      <c r="E7216">
        <v>0</v>
      </c>
      <c r="F7216">
        <v>0</v>
      </c>
      <c r="G7216">
        <v>55555555</v>
      </c>
      <c r="H7216">
        <v>0</v>
      </c>
      <c r="I7216">
        <v>0</v>
      </c>
      <c r="J7216">
        <v>0</v>
      </c>
      <c r="K7216">
        <v>0</v>
      </c>
      <c r="L7216">
        <v>0</v>
      </c>
      <c r="M7216">
        <v>0</v>
      </c>
    </row>
    <row r="7217" spans="2:13" x14ac:dyDescent="0.2">
      <c r="B7217">
        <v>0</v>
      </c>
      <c r="C7217">
        <v>0</v>
      </c>
      <c r="D7217">
        <v>0</v>
      </c>
      <c r="E7217">
        <v>0</v>
      </c>
      <c r="F7217">
        <v>0</v>
      </c>
      <c r="G7217">
        <v>55555555</v>
      </c>
      <c r="H7217">
        <v>0</v>
      </c>
      <c r="I7217">
        <v>0</v>
      </c>
      <c r="J7217">
        <v>0</v>
      </c>
      <c r="K7217">
        <v>0</v>
      </c>
      <c r="L7217">
        <v>0</v>
      </c>
      <c r="M7217">
        <v>0</v>
      </c>
    </row>
    <row r="7218" spans="2:13" x14ac:dyDescent="0.2">
      <c r="B7218">
        <v>0</v>
      </c>
      <c r="C7218">
        <v>0</v>
      </c>
      <c r="D7218">
        <v>0</v>
      </c>
      <c r="E7218">
        <v>0</v>
      </c>
      <c r="F7218">
        <v>0</v>
      </c>
      <c r="G7218">
        <v>55555555</v>
      </c>
      <c r="H7218">
        <v>0</v>
      </c>
      <c r="I7218">
        <v>0</v>
      </c>
      <c r="J7218">
        <v>0</v>
      </c>
      <c r="K7218">
        <v>0</v>
      </c>
      <c r="L7218">
        <v>0</v>
      </c>
      <c r="M7218">
        <v>0</v>
      </c>
    </row>
    <row r="7219" spans="2:13" x14ac:dyDescent="0.2">
      <c r="B7219">
        <v>0</v>
      </c>
      <c r="C7219">
        <v>0</v>
      </c>
      <c r="D7219">
        <v>0</v>
      </c>
      <c r="E7219">
        <v>0</v>
      </c>
      <c r="F7219">
        <v>0</v>
      </c>
      <c r="G7219">
        <v>55555555</v>
      </c>
      <c r="H7219">
        <v>0</v>
      </c>
      <c r="I7219">
        <v>0</v>
      </c>
      <c r="J7219">
        <v>0</v>
      </c>
      <c r="K7219">
        <v>0</v>
      </c>
      <c r="L7219">
        <v>0</v>
      </c>
      <c r="M7219">
        <v>0</v>
      </c>
    </row>
    <row r="7220" spans="2:13" x14ac:dyDescent="0.2">
      <c r="B7220">
        <v>0</v>
      </c>
      <c r="C7220">
        <v>0</v>
      </c>
      <c r="D7220">
        <v>0</v>
      </c>
      <c r="E7220">
        <v>0</v>
      </c>
      <c r="F7220">
        <v>0</v>
      </c>
      <c r="G7220">
        <v>55555555</v>
      </c>
      <c r="H7220">
        <v>0</v>
      </c>
      <c r="I7220">
        <v>0</v>
      </c>
      <c r="J7220">
        <v>0</v>
      </c>
      <c r="K7220">
        <v>0</v>
      </c>
      <c r="L7220">
        <v>0</v>
      </c>
      <c r="M7220">
        <v>0</v>
      </c>
    </row>
    <row r="7221" spans="2:13" x14ac:dyDescent="0.2">
      <c r="B7221">
        <v>0</v>
      </c>
      <c r="C7221">
        <v>0</v>
      </c>
      <c r="D7221">
        <v>0</v>
      </c>
      <c r="E7221">
        <v>0</v>
      </c>
      <c r="F7221">
        <v>0</v>
      </c>
      <c r="G7221">
        <v>55555555</v>
      </c>
      <c r="H7221">
        <v>0</v>
      </c>
      <c r="I7221">
        <v>0</v>
      </c>
      <c r="J7221">
        <v>0</v>
      </c>
      <c r="K7221">
        <v>0</v>
      </c>
      <c r="L7221">
        <v>0</v>
      </c>
      <c r="M7221">
        <v>0</v>
      </c>
    </row>
    <row r="7222" spans="2:13" x14ac:dyDescent="0.2">
      <c r="B7222">
        <v>0</v>
      </c>
      <c r="C7222">
        <v>0</v>
      </c>
      <c r="D7222">
        <v>0</v>
      </c>
      <c r="E7222">
        <v>0</v>
      </c>
      <c r="F7222">
        <v>0</v>
      </c>
      <c r="G7222">
        <v>55555555</v>
      </c>
      <c r="H7222">
        <v>0</v>
      </c>
      <c r="I7222">
        <v>0</v>
      </c>
      <c r="J7222">
        <v>0</v>
      </c>
      <c r="K7222">
        <v>0</v>
      </c>
      <c r="L7222">
        <v>0</v>
      </c>
      <c r="M7222">
        <v>0</v>
      </c>
    </row>
    <row r="7223" spans="2:13" x14ac:dyDescent="0.2">
      <c r="B7223">
        <v>0</v>
      </c>
      <c r="C7223">
        <v>0</v>
      </c>
      <c r="D7223">
        <v>0</v>
      </c>
      <c r="E7223">
        <v>0</v>
      </c>
      <c r="F7223">
        <v>0</v>
      </c>
      <c r="G7223">
        <v>55555555</v>
      </c>
      <c r="H7223">
        <v>0</v>
      </c>
      <c r="I7223">
        <v>0</v>
      </c>
      <c r="J7223">
        <v>0</v>
      </c>
      <c r="K7223">
        <v>0</v>
      </c>
      <c r="L7223">
        <v>0</v>
      </c>
      <c r="M7223">
        <v>0</v>
      </c>
    </row>
    <row r="7224" spans="2:13" x14ac:dyDescent="0.2">
      <c r="B7224">
        <v>0</v>
      </c>
      <c r="C7224">
        <v>0</v>
      </c>
      <c r="D7224">
        <v>0</v>
      </c>
      <c r="E7224">
        <v>0</v>
      </c>
      <c r="F7224">
        <v>0</v>
      </c>
      <c r="G7224">
        <v>55555555</v>
      </c>
      <c r="H7224">
        <v>0</v>
      </c>
      <c r="I7224">
        <v>0</v>
      </c>
      <c r="J7224">
        <v>0</v>
      </c>
      <c r="K7224">
        <v>0</v>
      </c>
      <c r="L7224">
        <v>0</v>
      </c>
      <c r="M7224">
        <v>0</v>
      </c>
    </row>
    <row r="7225" spans="2:13" x14ac:dyDescent="0.2">
      <c r="B7225">
        <v>0</v>
      </c>
      <c r="C7225">
        <v>0</v>
      </c>
      <c r="D7225">
        <v>0</v>
      </c>
      <c r="E7225">
        <v>0</v>
      </c>
      <c r="F7225">
        <v>0</v>
      </c>
      <c r="G7225">
        <v>55555555</v>
      </c>
      <c r="H7225">
        <v>0</v>
      </c>
      <c r="I7225">
        <v>0</v>
      </c>
      <c r="J7225">
        <v>0</v>
      </c>
      <c r="K7225">
        <v>0</v>
      </c>
      <c r="L7225">
        <v>0</v>
      </c>
      <c r="M7225">
        <v>0</v>
      </c>
    </row>
    <row r="7226" spans="2:13" x14ac:dyDescent="0.2">
      <c r="B7226">
        <v>0</v>
      </c>
      <c r="C7226">
        <v>0</v>
      </c>
      <c r="D7226">
        <v>0</v>
      </c>
      <c r="E7226">
        <v>0</v>
      </c>
      <c r="F7226">
        <v>0</v>
      </c>
      <c r="G7226">
        <v>55555555</v>
      </c>
      <c r="H7226">
        <v>0</v>
      </c>
      <c r="I7226">
        <v>0</v>
      </c>
      <c r="J7226">
        <v>0</v>
      </c>
      <c r="K7226">
        <v>0</v>
      </c>
      <c r="L7226">
        <v>0</v>
      </c>
      <c r="M7226">
        <v>0</v>
      </c>
    </row>
    <row r="7227" spans="2:13" x14ac:dyDescent="0.2">
      <c r="B7227">
        <v>0</v>
      </c>
      <c r="C7227">
        <v>0</v>
      </c>
      <c r="D7227">
        <v>0</v>
      </c>
      <c r="E7227">
        <v>0</v>
      </c>
      <c r="F7227">
        <v>0</v>
      </c>
      <c r="G7227">
        <v>55555555</v>
      </c>
      <c r="H7227">
        <v>0</v>
      </c>
      <c r="I7227">
        <v>0</v>
      </c>
      <c r="J7227">
        <v>0</v>
      </c>
      <c r="K7227">
        <v>0</v>
      </c>
      <c r="L7227">
        <v>0</v>
      </c>
      <c r="M7227">
        <v>0</v>
      </c>
    </row>
    <row r="7228" spans="2:13" x14ac:dyDescent="0.2">
      <c r="B7228">
        <v>0</v>
      </c>
      <c r="C7228">
        <v>0</v>
      </c>
      <c r="D7228">
        <v>0</v>
      </c>
      <c r="E7228">
        <v>0</v>
      </c>
      <c r="F7228">
        <v>0</v>
      </c>
      <c r="G7228">
        <v>55555555</v>
      </c>
      <c r="H7228">
        <v>0</v>
      </c>
      <c r="I7228">
        <v>0</v>
      </c>
      <c r="J7228">
        <v>0</v>
      </c>
      <c r="K7228">
        <v>0</v>
      </c>
      <c r="L7228">
        <v>0</v>
      </c>
      <c r="M7228">
        <v>0</v>
      </c>
    </row>
    <row r="7229" spans="2:13" x14ac:dyDescent="0.2">
      <c r="B7229">
        <v>0</v>
      </c>
      <c r="C7229">
        <v>0</v>
      </c>
      <c r="D7229">
        <v>0</v>
      </c>
      <c r="E7229">
        <v>0</v>
      </c>
      <c r="F7229">
        <v>0</v>
      </c>
      <c r="G7229">
        <v>55555555</v>
      </c>
      <c r="H7229">
        <v>0</v>
      </c>
      <c r="I7229">
        <v>0</v>
      </c>
      <c r="J7229">
        <v>0</v>
      </c>
      <c r="K7229">
        <v>0</v>
      </c>
      <c r="L7229">
        <v>0</v>
      </c>
      <c r="M7229">
        <v>0</v>
      </c>
    </row>
    <row r="7230" spans="2:13" x14ac:dyDescent="0.2">
      <c r="B7230">
        <v>0</v>
      </c>
      <c r="C7230">
        <v>0</v>
      </c>
      <c r="D7230">
        <v>0</v>
      </c>
      <c r="E7230">
        <v>0</v>
      </c>
      <c r="F7230">
        <v>0</v>
      </c>
      <c r="G7230">
        <v>55555555</v>
      </c>
      <c r="H7230">
        <v>0</v>
      </c>
      <c r="I7230">
        <v>0</v>
      </c>
      <c r="J7230">
        <v>0</v>
      </c>
      <c r="K7230">
        <v>0</v>
      </c>
      <c r="L7230">
        <v>0</v>
      </c>
      <c r="M7230">
        <v>0</v>
      </c>
    </row>
    <row r="7231" spans="2:13" x14ac:dyDescent="0.2">
      <c r="B7231">
        <v>0</v>
      </c>
      <c r="C7231">
        <v>0</v>
      </c>
      <c r="D7231">
        <v>0</v>
      </c>
      <c r="E7231">
        <v>0</v>
      </c>
      <c r="F7231">
        <v>0</v>
      </c>
      <c r="G7231">
        <v>55555555</v>
      </c>
      <c r="H7231">
        <v>0</v>
      </c>
      <c r="I7231">
        <v>0</v>
      </c>
      <c r="J7231">
        <v>0</v>
      </c>
      <c r="K7231">
        <v>0</v>
      </c>
      <c r="L7231">
        <v>0</v>
      </c>
      <c r="M7231">
        <v>0</v>
      </c>
    </row>
    <row r="7232" spans="2:13" x14ac:dyDescent="0.2">
      <c r="B7232">
        <v>0</v>
      </c>
      <c r="C7232">
        <v>0</v>
      </c>
      <c r="D7232">
        <v>0</v>
      </c>
      <c r="E7232">
        <v>0</v>
      </c>
      <c r="F7232">
        <v>0</v>
      </c>
      <c r="G7232">
        <v>55555555</v>
      </c>
      <c r="H7232">
        <v>0</v>
      </c>
      <c r="I7232">
        <v>0</v>
      </c>
      <c r="J7232">
        <v>0</v>
      </c>
      <c r="K7232">
        <v>0</v>
      </c>
      <c r="L7232">
        <v>0</v>
      </c>
      <c r="M7232">
        <v>0</v>
      </c>
    </row>
    <row r="7233" spans="2:13" x14ac:dyDescent="0.2">
      <c r="B7233">
        <v>0</v>
      </c>
      <c r="C7233">
        <v>0</v>
      </c>
      <c r="D7233">
        <v>0</v>
      </c>
      <c r="E7233">
        <v>0</v>
      </c>
      <c r="F7233">
        <v>0</v>
      </c>
      <c r="G7233">
        <v>55555555</v>
      </c>
      <c r="H7233">
        <v>0</v>
      </c>
      <c r="I7233">
        <v>0</v>
      </c>
      <c r="J7233">
        <v>0</v>
      </c>
      <c r="K7233">
        <v>0</v>
      </c>
      <c r="L7233">
        <v>0</v>
      </c>
      <c r="M7233">
        <v>0</v>
      </c>
    </row>
    <row r="7234" spans="2:13" x14ac:dyDescent="0.2">
      <c r="B7234">
        <v>0</v>
      </c>
      <c r="C7234">
        <v>0</v>
      </c>
      <c r="D7234">
        <v>0</v>
      </c>
      <c r="E7234">
        <v>0</v>
      </c>
      <c r="F7234">
        <v>0</v>
      </c>
      <c r="G7234">
        <v>55555555</v>
      </c>
      <c r="H7234">
        <v>0</v>
      </c>
      <c r="I7234">
        <v>0</v>
      </c>
      <c r="J7234">
        <v>0</v>
      </c>
      <c r="K7234">
        <v>0</v>
      </c>
      <c r="L7234">
        <v>0</v>
      </c>
      <c r="M7234">
        <v>0</v>
      </c>
    </row>
    <row r="7235" spans="2:13" x14ac:dyDescent="0.2">
      <c r="B7235">
        <v>0</v>
      </c>
      <c r="C7235">
        <v>0</v>
      </c>
      <c r="D7235">
        <v>0</v>
      </c>
      <c r="E7235">
        <v>0</v>
      </c>
      <c r="F7235">
        <v>0</v>
      </c>
      <c r="G7235">
        <v>55555555</v>
      </c>
      <c r="H7235">
        <v>0</v>
      </c>
      <c r="I7235">
        <v>0</v>
      </c>
      <c r="J7235">
        <v>0</v>
      </c>
      <c r="K7235">
        <v>0</v>
      </c>
      <c r="L7235">
        <v>0</v>
      </c>
      <c r="M7235">
        <v>0</v>
      </c>
    </row>
    <row r="7236" spans="2:13" x14ac:dyDescent="0.2">
      <c r="B7236">
        <v>0</v>
      </c>
      <c r="C7236">
        <v>0</v>
      </c>
      <c r="D7236">
        <v>0</v>
      </c>
      <c r="E7236">
        <v>0</v>
      </c>
      <c r="F7236">
        <v>0</v>
      </c>
      <c r="G7236">
        <v>55555555</v>
      </c>
      <c r="H7236">
        <v>0</v>
      </c>
      <c r="I7236">
        <v>0</v>
      </c>
      <c r="J7236">
        <v>0</v>
      </c>
      <c r="K7236">
        <v>0</v>
      </c>
      <c r="L7236">
        <v>0</v>
      </c>
      <c r="M7236">
        <v>0</v>
      </c>
    </row>
    <row r="7237" spans="2:13" x14ac:dyDescent="0.2">
      <c r="B7237">
        <v>0</v>
      </c>
      <c r="C7237">
        <v>0</v>
      </c>
      <c r="D7237">
        <v>0</v>
      </c>
      <c r="E7237">
        <v>0</v>
      </c>
      <c r="F7237">
        <v>0</v>
      </c>
      <c r="G7237">
        <v>55555555</v>
      </c>
      <c r="H7237">
        <v>0</v>
      </c>
      <c r="I7237">
        <v>0</v>
      </c>
      <c r="J7237">
        <v>0</v>
      </c>
      <c r="K7237">
        <v>0</v>
      </c>
      <c r="L7237">
        <v>0</v>
      </c>
      <c r="M7237">
        <v>0</v>
      </c>
    </row>
    <row r="7238" spans="2:13" x14ac:dyDescent="0.2">
      <c r="B7238">
        <v>0</v>
      </c>
      <c r="C7238">
        <v>0</v>
      </c>
      <c r="D7238">
        <v>0</v>
      </c>
      <c r="E7238">
        <v>0</v>
      </c>
      <c r="F7238">
        <v>0</v>
      </c>
      <c r="G7238">
        <v>55555555</v>
      </c>
      <c r="H7238">
        <v>0</v>
      </c>
      <c r="I7238">
        <v>0</v>
      </c>
      <c r="J7238">
        <v>0</v>
      </c>
      <c r="K7238">
        <v>0</v>
      </c>
      <c r="L7238">
        <v>0</v>
      </c>
      <c r="M7238">
        <v>0</v>
      </c>
    </row>
    <row r="7239" spans="2:13" x14ac:dyDescent="0.2">
      <c r="B7239">
        <v>0</v>
      </c>
      <c r="C7239">
        <v>0</v>
      </c>
      <c r="D7239">
        <v>0</v>
      </c>
      <c r="E7239">
        <v>0</v>
      </c>
      <c r="F7239">
        <v>0</v>
      </c>
      <c r="G7239">
        <v>55555555</v>
      </c>
      <c r="H7239">
        <v>0</v>
      </c>
      <c r="I7239">
        <v>0</v>
      </c>
      <c r="J7239">
        <v>0</v>
      </c>
      <c r="K7239">
        <v>0</v>
      </c>
      <c r="L7239">
        <v>0</v>
      </c>
      <c r="M7239">
        <v>0</v>
      </c>
    </row>
    <row r="7240" spans="2:13" x14ac:dyDescent="0.2">
      <c r="B7240">
        <v>0</v>
      </c>
      <c r="C7240">
        <v>0</v>
      </c>
      <c r="D7240">
        <v>0</v>
      </c>
      <c r="E7240">
        <v>0</v>
      </c>
      <c r="F7240">
        <v>0</v>
      </c>
      <c r="G7240">
        <v>55555555</v>
      </c>
      <c r="H7240">
        <v>0</v>
      </c>
      <c r="I7240">
        <v>0</v>
      </c>
      <c r="J7240">
        <v>0</v>
      </c>
      <c r="K7240">
        <v>0</v>
      </c>
      <c r="L7240">
        <v>0</v>
      </c>
      <c r="M7240">
        <v>0</v>
      </c>
    </row>
    <row r="7241" spans="2:13" x14ac:dyDescent="0.2">
      <c r="B7241">
        <v>0</v>
      </c>
      <c r="C7241">
        <v>0</v>
      </c>
      <c r="D7241">
        <v>0</v>
      </c>
      <c r="E7241">
        <v>0</v>
      </c>
      <c r="F7241">
        <v>0</v>
      </c>
      <c r="G7241">
        <v>55555555</v>
      </c>
      <c r="H7241">
        <v>0</v>
      </c>
      <c r="I7241">
        <v>0</v>
      </c>
      <c r="J7241">
        <v>0</v>
      </c>
      <c r="K7241">
        <v>0</v>
      </c>
      <c r="L7241">
        <v>0</v>
      </c>
      <c r="M7241">
        <v>0</v>
      </c>
    </row>
    <row r="7242" spans="2:13" x14ac:dyDescent="0.2">
      <c r="B7242">
        <v>0</v>
      </c>
      <c r="C7242">
        <v>0</v>
      </c>
      <c r="D7242">
        <v>0</v>
      </c>
      <c r="E7242">
        <v>0</v>
      </c>
      <c r="F7242">
        <v>0</v>
      </c>
      <c r="G7242">
        <v>55555555</v>
      </c>
      <c r="H7242">
        <v>0</v>
      </c>
      <c r="I7242">
        <v>0</v>
      </c>
      <c r="J7242">
        <v>0</v>
      </c>
      <c r="K7242">
        <v>0</v>
      </c>
      <c r="L7242">
        <v>0</v>
      </c>
      <c r="M7242">
        <v>0</v>
      </c>
    </row>
    <row r="7243" spans="2:13" x14ac:dyDescent="0.2">
      <c r="B7243">
        <v>0</v>
      </c>
      <c r="C7243">
        <v>0</v>
      </c>
      <c r="D7243">
        <v>0</v>
      </c>
      <c r="E7243">
        <v>0</v>
      </c>
      <c r="F7243">
        <v>0</v>
      </c>
      <c r="G7243">
        <v>55555555</v>
      </c>
      <c r="H7243">
        <v>0</v>
      </c>
      <c r="I7243">
        <v>0</v>
      </c>
      <c r="J7243">
        <v>0</v>
      </c>
      <c r="K7243">
        <v>0</v>
      </c>
      <c r="L7243">
        <v>0</v>
      </c>
      <c r="M7243">
        <v>0</v>
      </c>
    </row>
    <row r="7244" spans="2:13" x14ac:dyDescent="0.2">
      <c r="B7244">
        <v>0</v>
      </c>
      <c r="C7244">
        <v>0</v>
      </c>
      <c r="D7244">
        <v>0</v>
      </c>
      <c r="E7244">
        <v>0</v>
      </c>
      <c r="F7244">
        <v>0</v>
      </c>
      <c r="G7244">
        <v>55555555</v>
      </c>
      <c r="H7244">
        <v>0</v>
      </c>
      <c r="I7244">
        <v>0</v>
      </c>
      <c r="J7244">
        <v>0</v>
      </c>
      <c r="K7244">
        <v>0</v>
      </c>
      <c r="L7244">
        <v>0</v>
      </c>
      <c r="M7244">
        <v>0</v>
      </c>
    </row>
    <row r="7245" spans="2:13" x14ac:dyDescent="0.2">
      <c r="B7245">
        <v>0</v>
      </c>
      <c r="C7245">
        <v>0</v>
      </c>
      <c r="D7245">
        <v>0</v>
      </c>
      <c r="E7245">
        <v>0</v>
      </c>
      <c r="F7245">
        <v>0</v>
      </c>
      <c r="G7245">
        <v>55555555</v>
      </c>
      <c r="H7245">
        <v>0</v>
      </c>
      <c r="I7245">
        <v>0</v>
      </c>
      <c r="J7245">
        <v>0</v>
      </c>
      <c r="K7245">
        <v>0</v>
      </c>
      <c r="L7245">
        <v>0</v>
      </c>
      <c r="M7245">
        <v>0</v>
      </c>
    </row>
    <row r="7246" spans="2:13" x14ac:dyDescent="0.2">
      <c r="B7246">
        <v>0</v>
      </c>
      <c r="C7246">
        <v>0</v>
      </c>
      <c r="D7246">
        <v>0</v>
      </c>
      <c r="E7246">
        <v>0</v>
      </c>
      <c r="F7246">
        <v>0</v>
      </c>
      <c r="G7246">
        <v>55555555</v>
      </c>
      <c r="H7246">
        <v>0</v>
      </c>
      <c r="I7246">
        <v>0</v>
      </c>
      <c r="J7246">
        <v>0</v>
      </c>
      <c r="K7246">
        <v>0</v>
      </c>
      <c r="L7246">
        <v>0</v>
      </c>
      <c r="M7246">
        <v>0</v>
      </c>
    </row>
    <row r="7247" spans="2:13" x14ac:dyDescent="0.2">
      <c r="B7247">
        <v>0</v>
      </c>
      <c r="C7247">
        <v>0</v>
      </c>
      <c r="D7247">
        <v>0</v>
      </c>
      <c r="E7247">
        <v>0</v>
      </c>
      <c r="F7247">
        <v>0</v>
      </c>
      <c r="G7247">
        <v>55555555</v>
      </c>
      <c r="H7247">
        <v>0</v>
      </c>
      <c r="I7247">
        <v>0</v>
      </c>
      <c r="J7247">
        <v>0</v>
      </c>
      <c r="K7247">
        <v>0</v>
      </c>
      <c r="L7247">
        <v>0</v>
      </c>
      <c r="M7247">
        <v>0</v>
      </c>
    </row>
    <row r="7248" spans="2:13" x14ac:dyDescent="0.2">
      <c r="B7248">
        <v>0</v>
      </c>
      <c r="C7248">
        <v>0</v>
      </c>
      <c r="D7248">
        <v>0</v>
      </c>
      <c r="E7248">
        <v>0</v>
      </c>
      <c r="F7248">
        <v>0</v>
      </c>
      <c r="G7248">
        <v>55555555</v>
      </c>
      <c r="H7248">
        <v>0</v>
      </c>
      <c r="I7248">
        <v>0</v>
      </c>
      <c r="J7248">
        <v>0</v>
      </c>
      <c r="K7248">
        <v>0</v>
      </c>
      <c r="L7248">
        <v>0</v>
      </c>
      <c r="M7248">
        <v>0</v>
      </c>
    </row>
    <row r="7249" spans="2:13" x14ac:dyDescent="0.2">
      <c r="B7249">
        <v>0</v>
      </c>
      <c r="C7249">
        <v>0</v>
      </c>
      <c r="D7249">
        <v>0</v>
      </c>
      <c r="E7249">
        <v>0</v>
      </c>
      <c r="F7249">
        <v>0</v>
      </c>
      <c r="G7249">
        <v>55555555</v>
      </c>
      <c r="H7249">
        <v>0</v>
      </c>
      <c r="I7249">
        <v>0</v>
      </c>
      <c r="J7249">
        <v>0</v>
      </c>
      <c r="K7249">
        <v>0</v>
      </c>
      <c r="L7249">
        <v>0</v>
      </c>
      <c r="M7249">
        <v>0</v>
      </c>
    </row>
    <row r="7250" spans="2:13" x14ac:dyDescent="0.2">
      <c r="B7250">
        <v>0</v>
      </c>
      <c r="C7250">
        <v>0</v>
      </c>
      <c r="D7250">
        <v>0</v>
      </c>
      <c r="E7250">
        <v>0</v>
      </c>
      <c r="F7250">
        <v>0</v>
      </c>
      <c r="G7250">
        <v>55555555</v>
      </c>
      <c r="H7250">
        <v>0</v>
      </c>
      <c r="I7250">
        <v>0</v>
      </c>
      <c r="J7250">
        <v>0</v>
      </c>
      <c r="K7250">
        <v>0</v>
      </c>
      <c r="L7250">
        <v>0</v>
      </c>
      <c r="M7250">
        <v>0</v>
      </c>
    </row>
    <row r="7251" spans="2:13" x14ac:dyDescent="0.2">
      <c r="B7251">
        <v>0</v>
      </c>
      <c r="C7251">
        <v>0</v>
      </c>
      <c r="D7251">
        <v>0</v>
      </c>
      <c r="E7251">
        <v>0</v>
      </c>
      <c r="F7251">
        <v>0</v>
      </c>
      <c r="G7251">
        <v>55555555</v>
      </c>
      <c r="H7251">
        <v>0</v>
      </c>
      <c r="I7251">
        <v>0</v>
      </c>
      <c r="J7251">
        <v>0</v>
      </c>
      <c r="K7251">
        <v>0</v>
      </c>
      <c r="L7251">
        <v>0</v>
      </c>
      <c r="M7251">
        <v>0</v>
      </c>
    </row>
    <row r="7252" spans="2:13" x14ac:dyDescent="0.2">
      <c r="B7252">
        <v>0</v>
      </c>
      <c r="C7252">
        <v>0</v>
      </c>
      <c r="D7252">
        <v>0</v>
      </c>
      <c r="E7252">
        <v>0</v>
      </c>
      <c r="F7252">
        <v>0</v>
      </c>
      <c r="G7252">
        <v>55555555</v>
      </c>
      <c r="H7252">
        <v>0</v>
      </c>
      <c r="I7252">
        <v>0</v>
      </c>
      <c r="J7252">
        <v>0</v>
      </c>
      <c r="K7252">
        <v>0</v>
      </c>
      <c r="L7252">
        <v>0</v>
      </c>
      <c r="M7252">
        <v>0</v>
      </c>
    </row>
    <row r="7253" spans="2:13" x14ac:dyDescent="0.2">
      <c r="B7253">
        <v>0</v>
      </c>
      <c r="C7253">
        <v>0</v>
      </c>
      <c r="D7253">
        <v>0</v>
      </c>
      <c r="E7253">
        <v>0</v>
      </c>
      <c r="F7253">
        <v>0</v>
      </c>
      <c r="G7253">
        <v>55555555</v>
      </c>
      <c r="H7253">
        <v>0</v>
      </c>
      <c r="I7253">
        <v>0</v>
      </c>
      <c r="J7253">
        <v>0</v>
      </c>
      <c r="K7253">
        <v>0</v>
      </c>
      <c r="L7253">
        <v>0</v>
      </c>
      <c r="M7253">
        <v>0</v>
      </c>
    </row>
    <row r="7254" spans="2:13" x14ac:dyDescent="0.2">
      <c r="B7254">
        <v>0</v>
      </c>
      <c r="C7254">
        <v>0</v>
      </c>
      <c r="D7254">
        <v>0</v>
      </c>
      <c r="E7254">
        <v>0</v>
      </c>
      <c r="F7254">
        <v>0</v>
      </c>
      <c r="G7254">
        <v>55555555</v>
      </c>
      <c r="H7254">
        <v>0</v>
      </c>
      <c r="I7254">
        <v>0</v>
      </c>
      <c r="J7254">
        <v>0</v>
      </c>
      <c r="K7254">
        <v>0</v>
      </c>
      <c r="L7254">
        <v>0</v>
      </c>
      <c r="M7254">
        <v>0</v>
      </c>
    </row>
    <row r="7255" spans="2:13" x14ac:dyDescent="0.2">
      <c r="B7255">
        <v>0</v>
      </c>
      <c r="C7255">
        <v>0</v>
      </c>
      <c r="D7255">
        <v>0</v>
      </c>
      <c r="E7255">
        <v>0</v>
      </c>
      <c r="F7255">
        <v>0</v>
      </c>
      <c r="G7255">
        <v>55555555</v>
      </c>
      <c r="H7255">
        <v>0</v>
      </c>
      <c r="I7255">
        <v>0</v>
      </c>
      <c r="J7255">
        <v>0</v>
      </c>
      <c r="K7255">
        <v>0</v>
      </c>
      <c r="L7255">
        <v>0</v>
      </c>
      <c r="M7255">
        <v>0</v>
      </c>
    </row>
    <row r="7256" spans="2:13" x14ac:dyDescent="0.2">
      <c r="B7256">
        <v>0</v>
      </c>
      <c r="C7256">
        <v>0</v>
      </c>
      <c r="D7256">
        <v>0</v>
      </c>
      <c r="E7256">
        <v>0</v>
      </c>
      <c r="F7256">
        <v>0</v>
      </c>
      <c r="G7256">
        <v>55555555</v>
      </c>
      <c r="H7256">
        <v>0</v>
      </c>
      <c r="I7256">
        <v>0</v>
      </c>
      <c r="J7256">
        <v>0</v>
      </c>
      <c r="K7256">
        <v>0</v>
      </c>
      <c r="L7256">
        <v>0</v>
      </c>
      <c r="M7256">
        <v>0</v>
      </c>
    </row>
    <row r="7257" spans="2:13" x14ac:dyDescent="0.2">
      <c r="B7257">
        <v>0</v>
      </c>
      <c r="C7257">
        <v>0</v>
      </c>
      <c r="D7257">
        <v>0</v>
      </c>
      <c r="E7257">
        <v>0</v>
      </c>
      <c r="F7257">
        <v>0</v>
      </c>
      <c r="G7257">
        <v>55555555</v>
      </c>
      <c r="H7257">
        <v>0</v>
      </c>
      <c r="I7257">
        <v>0</v>
      </c>
      <c r="J7257">
        <v>0</v>
      </c>
      <c r="K7257">
        <v>0</v>
      </c>
      <c r="L7257">
        <v>0</v>
      </c>
      <c r="M7257">
        <v>0</v>
      </c>
    </row>
    <row r="7258" spans="2:13" x14ac:dyDescent="0.2">
      <c r="B7258">
        <v>0</v>
      </c>
      <c r="C7258">
        <v>0</v>
      </c>
      <c r="D7258">
        <v>0</v>
      </c>
      <c r="E7258">
        <v>0</v>
      </c>
      <c r="F7258">
        <v>0</v>
      </c>
      <c r="G7258">
        <v>55555555</v>
      </c>
      <c r="H7258">
        <v>0</v>
      </c>
      <c r="I7258">
        <v>0</v>
      </c>
      <c r="J7258">
        <v>0</v>
      </c>
      <c r="K7258">
        <v>0</v>
      </c>
      <c r="L7258">
        <v>0</v>
      </c>
      <c r="M7258">
        <v>0</v>
      </c>
    </row>
    <row r="7259" spans="2:13" x14ac:dyDescent="0.2">
      <c r="B7259">
        <v>0</v>
      </c>
      <c r="C7259">
        <v>0</v>
      </c>
      <c r="D7259">
        <v>0</v>
      </c>
      <c r="E7259">
        <v>0</v>
      </c>
      <c r="F7259">
        <v>0</v>
      </c>
      <c r="G7259">
        <v>55555555</v>
      </c>
      <c r="H7259">
        <v>0</v>
      </c>
      <c r="I7259">
        <v>0</v>
      </c>
      <c r="J7259">
        <v>0</v>
      </c>
      <c r="K7259">
        <v>0</v>
      </c>
      <c r="L7259">
        <v>0</v>
      </c>
      <c r="M7259">
        <v>0</v>
      </c>
    </row>
    <row r="7260" spans="2:13" x14ac:dyDescent="0.2">
      <c r="B7260">
        <v>0</v>
      </c>
      <c r="C7260">
        <v>0</v>
      </c>
      <c r="D7260">
        <v>0</v>
      </c>
      <c r="E7260">
        <v>0</v>
      </c>
      <c r="F7260">
        <v>0</v>
      </c>
      <c r="G7260">
        <v>55555555</v>
      </c>
      <c r="H7260">
        <v>0</v>
      </c>
      <c r="I7260">
        <v>0</v>
      </c>
      <c r="J7260">
        <v>0</v>
      </c>
      <c r="K7260">
        <v>0</v>
      </c>
      <c r="L7260">
        <v>0</v>
      </c>
      <c r="M7260">
        <v>0</v>
      </c>
    </row>
    <row r="7261" spans="2:13" x14ac:dyDescent="0.2">
      <c r="B7261">
        <v>0</v>
      </c>
      <c r="C7261">
        <v>0</v>
      </c>
      <c r="D7261">
        <v>0</v>
      </c>
      <c r="E7261">
        <v>0</v>
      </c>
      <c r="F7261">
        <v>0</v>
      </c>
      <c r="G7261">
        <v>55555555</v>
      </c>
      <c r="H7261">
        <v>0</v>
      </c>
      <c r="I7261">
        <v>0</v>
      </c>
      <c r="J7261">
        <v>0</v>
      </c>
      <c r="K7261">
        <v>0</v>
      </c>
      <c r="L7261">
        <v>0</v>
      </c>
      <c r="M7261">
        <v>0</v>
      </c>
    </row>
    <row r="7262" spans="2:13" x14ac:dyDescent="0.2">
      <c r="B7262">
        <v>0</v>
      </c>
      <c r="C7262">
        <v>0</v>
      </c>
      <c r="D7262">
        <v>0</v>
      </c>
      <c r="E7262">
        <v>0</v>
      </c>
      <c r="F7262">
        <v>0</v>
      </c>
      <c r="G7262">
        <v>55555555</v>
      </c>
      <c r="H7262">
        <v>0</v>
      </c>
      <c r="I7262">
        <v>0</v>
      </c>
      <c r="J7262">
        <v>0</v>
      </c>
      <c r="K7262">
        <v>0</v>
      </c>
      <c r="L7262">
        <v>0</v>
      </c>
      <c r="M7262">
        <v>0</v>
      </c>
    </row>
    <row r="7263" spans="2:13" x14ac:dyDescent="0.2">
      <c r="B7263">
        <v>0</v>
      </c>
      <c r="C7263">
        <v>0</v>
      </c>
      <c r="D7263">
        <v>0</v>
      </c>
      <c r="E7263">
        <v>0</v>
      </c>
      <c r="F7263">
        <v>0</v>
      </c>
      <c r="G7263">
        <v>55555555</v>
      </c>
      <c r="H7263">
        <v>0</v>
      </c>
      <c r="I7263">
        <v>0</v>
      </c>
      <c r="J7263">
        <v>0</v>
      </c>
      <c r="K7263">
        <v>0</v>
      </c>
      <c r="L7263">
        <v>0</v>
      </c>
      <c r="M7263">
        <v>0</v>
      </c>
    </row>
    <row r="7264" spans="2:13" x14ac:dyDescent="0.2">
      <c r="B7264">
        <v>0</v>
      </c>
      <c r="C7264">
        <v>0</v>
      </c>
      <c r="D7264">
        <v>0</v>
      </c>
      <c r="E7264">
        <v>0</v>
      </c>
      <c r="F7264">
        <v>0</v>
      </c>
      <c r="G7264">
        <v>55555555</v>
      </c>
      <c r="H7264">
        <v>0</v>
      </c>
      <c r="I7264">
        <v>0</v>
      </c>
      <c r="J7264">
        <v>0</v>
      </c>
      <c r="K7264">
        <v>0</v>
      </c>
      <c r="L7264">
        <v>0</v>
      </c>
      <c r="M7264">
        <v>0</v>
      </c>
    </row>
    <row r="7265" spans="2:13" x14ac:dyDescent="0.2">
      <c r="B7265">
        <v>0</v>
      </c>
      <c r="C7265">
        <v>0</v>
      </c>
      <c r="D7265">
        <v>0</v>
      </c>
      <c r="E7265">
        <v>0</v>
      </c>
      <c r="F7265">
        <v>0</v>
      </c>
      <c r="G7265">
        <v>55555555</v>
      </c>
      <c r="H7265">
        <v>0</v>
      </c>
      <c r="I7265">
        <v>0</v>
      </c>
      <c r="J7265">
        <v>0</v>
      </c>
      <c r="K7265">
        <v>0</v>
      </c>
      <c r="L7265">
        <v>0</v>
      </c>
      <c r="M7265">
        <v>0</v>
      </c>
    </row>
    <row r="7266" spans="2:13" x14ac:dyDescent="0.2">
      <c r="B7266">
        <v>0</v>
      </c>
      <c r="C7266">
        <v>0</v>
      </c>
      <c r="D7266">
        <v>0</v>
      </c>
      <c r="E7266">
        <v>0</v>
      </c>
      <c r="F7266">
        <v>0</v>
      </c>
      <c r="G7266">
        <v>55555555</v>
      </c>
      <c r="H7266">
        <v>0</v>
      </c>
      <c r="I7266">
        <v>0</v>
      </c>
      <c r="J7266">
        <v>0</v>
      </c>
      <c r="K7266">
        <v>0</v>
      </c>
      <c r="L7266">
        <v>0</v>
      </c>
      <c r="M7266">
        <v>0</v>
      </c>
    </row>
    <row r="7267" spans="2:13" x14ac:dyDescent="0.2">
      <c r="B7267">
        <v>0</v>
      </c>
      <c r="C7267">
        <v>0</v>
      </c>
      <c r="D7267">
        <v>0</v>
      </c>
      <c r="E7267">
        <v>0</v>
      </c>
      <c r="F7267">
        <v>0</v>
      </c>
      <c r="G7267">
        <v>55555555</v>
      </c>
      <c r="H7267">
        <v>0</v>
      </c>
      <c r="I7267">
        <v>0</v>
      </c>
      <c r="J7267">
        <v>0</v>
      </c>
      <c r="K7267">
        <v>0</v>
      </c>
      <c r="L7267">
        <v>0</v>
      </c>
      <c r="M7267">
        <v>0</v>
      </c>
    </row>
    <row r="7268" spans="2:13" x14ac:dyDescent="0.2">
      <c r="B7268">
        <v>0</v>
      </c>
      <c r="C7268">
        <v>0</v>
      </c>
      <c r="D7268">
        <v>0</v>
      </c>
      <c r="E7268">
        <v>0</v>
      </c>
      <c r="F7268">
        <v>0</v>
      </c>
      <c r="G7268">
        <v>55555555</v>
      </c>
      <c r="H7268">
        <v>0</v>
      </c>
      <c r="I7268">
        <v>0</v>
      </c>
      <c r="J7268">
        <v>0</v>
      </c>
      <c r="K7268">
        <v>0</v>
      </c>
      <c r="L7268">
        <v>0</v>
      </c>
      <c r="M7268">
        <v>0</v>
      </c>
    </row>
    <row r="7269" spans="2:13" x14ac:dyDescent="0.2">
      <c r="B7269">
        <v>0</v>
      </c>
      <c r="C7269">
        <v>0</v>
      </c>
      <c r="D7269">
        <v>0</v>
      </c>
      <c r="E7269">
        <v>0</v>
      </c>
      <c r="F7269">
        <v>0</v>
      </c>
      <c r="G7269">
        <v>55555555</v>
      </c>
      <c r="H7269">
        <v>0</v>
      </c>
      <c r="I7269">
        <v>0</v>
      </c>
      <c r="J7269">
        <v>0</v>
      </c>
      <c r="K7269">
        <v>0</v>
      </c>
      <c r="L7269">
        <v>0</v>
      </c>
      <c r="M7269">
        <v>0</v>
      </c>
    </row>
    <row r="7270" spans="2:13" x14ac:dyDescent="0.2">
      <c r="B7270">
        <v>0</v>
      </c>
      <c r="C7270">
        <v>0</v>
      </c>
      <c r="D7270">
        <v>0</v>
      </c>
      <c r="E7270">
        <v>0</v>
      </c>
      <c r="F7270">
        <v>0</v>
      </c>
      <c r="G7270">
        <v>55555555</v>
      </c>
      <c r="H7270">
        <v>0</v>
      </c>
      <c r="I7270">
        <v>0</v>
      </c>
      <c r="J7270">
        <v>0</v>
      </c>
      <c r="K7270">
        <v>0</v>
      </c>
      <c r="L7270">
        <v>0</v>
      </c>
      <c r="M7270">
        <v>0</v>
      </c>
    </row>
    <row r="7271" spans="2:13" x14ac:dyDescent="0.2">
      <c r="B7271">
        <v>0</v>
      </c>
      <c r="C7271">
        <v>0</v>
      </c>
      <c r="D7271">
        <v>0</v>
      </c>
      <c r="E7271">
        <v>0</v>
      </c>
      <c r="F7271">
        <v>0</v>
      </c>
      <c r="G7271">
        <v>55555555</v>
      </c>
      <c r="H7271">
        <v>0</v>
      </c>
      <c r="I7271">
        <v>0</v>
      </c>
      <c r="J7271">
        <v>0</v>
      </c>
      <c r="K7271">
        <v>0</v>
      </c>
      <c r="L7271">
        <v>0</v>
      </c>
      <c r="M7271">
        <v>0</v>
      </c>
    </row>
    <row r="7272" spans="2:13" x14ac:dyDescent="0.2">
      <c r="B7272">
        <v>0</v>
      </c>
      <c r="C7272">
        <v>0</v>
      </c>
      <c r="D7272">
        <v>0</v>
      </c>
      <c r="E7272">
        <v>0</v>
      </c>
      <c r="F7272">
        <v>0</v>
      </c>
      <c r="G7272">
        <v>55555555</v>
      </c>
      <c r="H7272">
        <v>0</v>
      </c>
      <c r="I7272">
        <v>0</v>
      </c>
      <c r="J7272">
        <v>0</v>
      </c>
      <c r="K7272">
        <v>0</v>
      </c>
      <c r="L7272">
        <v>0</v>
      </c>
      <c r="M7272">
        <v>0</v>
      </c>
    </row>
    <row r="7273" spans="2:13" x14ac:dyDescent="0.2">
      <c r="B7273">
        <v>0</v>
      </c>
      <c r="C7273">
        <v>0</v>
      </c>
      <c r="D7273">
        <v>0</v>
      </c>
      <c r="E7273">
        <v>0</v>
      </c>
      <c r="F7273">
        <v>0</v>
      </c>
      <c r="G7273">
        <v>55555555</v>
      </c>
      <c r="H7273">
        <v>0</v>
      </c>
      <c r="I7273">
        <v>0</v>
      </c>
      <c r="J7273">
        <v>0</v>
      </c>
      <c r="K7273">
        <v>0</v>
      </c>
      <c r="L7273">
        <v>0</v>
      </c>
      <c r="M7273">
        <v>0</v>
      </c>
    </row>
    <row r="7274" spans="2:13" x14ac:dyDescent="0.2">
      <c r="B7274">
        <v>0</v>
      </c>
      <c r="C7274">
        <v>0</v>
      </c>
      <c r="D7274">
        <v>0</v>
      </c>
      <c r="E7274">
        <v>0</v>
      </c>
      <c r="F7274">
        <v>0</v>
      </c>
      <c r="G7274">
        <v>55555555</v>
      </c>
      <c r="H7274">
        <v>0</v>
      </c>
      <c r="I7274">
        <v>0</v>
      </c>
      <c r="J7274">
        <v>0</v>
      </c>
      <c r="K7274">
        <v>0</v>
      </c>
      <c r="L7274">
        <v>0</v>
      </c>
      <c r="M7274">
        <v>0</v>
      </c>
    </row>
    <row r="7275" spans="2:13" x14ac:dyDescent="0.2">
      <c r="B7275">
        <v>0</v>
      </c>
      <c r="C7275">
        <v>0</v>
      </c>
      <c r="D7275">
        <v>0</v>
      </c>
      <c r="E7275">
        <v>0</v>
      </c>
      <c r="F7275">
        <v>0</v>
      </c>
      <c r="G7275">
        <v>55555555</v>
      </c>
      <c r="H7275">
        <v>0</v>
      </c>
      <c r="I7275">
        <v>0</v>
      </c>
      <c r="J7275">
        <v>0</v>
      </c>
      <c r="K7275">
        <v>0</v>
      </c>
      <c r="L7275">
        <v>0</v>
      </c>
      <c r="M7275">
        <v>0</v>
      </c>
    </row>
    <row r="7276" spans="2:13" x14ac:dyDescent="0.2">
      <c r="B7276">
        <v>0</v>
      </c>
      <c r="C7276">
        <v>0</v>
      </c>
      <c r="D7276">
        <v>0</v>
      </c>
      <c r="E7276">
        <v>0</v>
      </c>
      <c r="F7276">
        <v>0</v>
      </c>
      <c r="G7276">
        <v>55555555</v>
      </c>
      <c r="H7276">
        <v>0</v>
      </c>
      <c r="I7276">
        <v>0</v>
      </c>
      <c r="J7276">
        <v>0</v>
      </c>
      <c r="K7276">
        <v>0</v>
      </c>
      <c r="L7276">
        <v>0</v>
      </c>
      <c r="M7276">
        <v>0</v>
      </c>
    </row>
    <row r="7277" spans="2:13" x14ac:dyDescent="0.2">
      <c r="B7277">
        <v>0</v>
      </c>
      <c r="C7277">
        <v>0</v>
      </c>
      <c r="D7277">
        <v>0</v>
      </c>
      <c r="E7277">
        <v>0</v>
      </c>
      <c r="F7277">
        <v>0</v>
      </c>
      <c r="G7277">
        <v>55555555</v>
      </c>
      <c r="H7277">
        <v>0</v>
      </c>
      <c r="I7277">
        <v>0</v>
      </c>
      <c r="J7277">
        <v>0</v>
      </c>
      <c r="K7277">
        <v>0</v>
      </c>
      <c r="L7277">
        <v>0</v>
      </c>
      <c r="M7277">
        <v>0</v>
      </c>
    </row>
    <row r="7278" spans="2:13" x14ac:dyDescent="0.2">
      <c r="B7278">
        <v>0</v>
      </c>
      <c r="C7278">
        <v>0</v>
      </c>
      <c r="D7278">
        <v>0</v>
      </c>
      <c r="E7278">
        <v>0</v>
      </c>
      <c r="F7278">
        <v>0</v>
      </c>
      <c r="G7278">
        <v>55555555</v>
      </c>
      <c r="H7278">
        <v>0</v>
      </c>
      <c r="I7278">
        <v>0</v>
      </c>
      <c r="J7278">
        <v>0</v>
      </c>
      <c r="K7278">
        <v>0</v>
      </c>
      <c r="L7278">
        <v>0</v>
      </c>
      <c r="M7278">
        <v>0</v>
      </c>
    </row>
    <row r="7279" spans="2:13" x14ac:dyDescent="0.2">
      <c r="B7279">
        <v>0</v>
      </c>
      <c r="C7279">
        <v>0</v>
      </c>
      <c r="D7279">
        <v>0</v>
      </c>
      <c r="E7279">
        <v>0</v>
      </c>
      <c r="F7279">
        <v>0</v>
      </c>
      <c r="G7279">
        <v>55555555</v>
      </c>
      <c r="H7279">
        <v>0</v>
      </c>
      <c r="I7279">
        <v>0</v>
      </c>
      <c r="J7279">
        <v>0</v>
      </c>
      <c r="K7279">
        <v>0</v>
      </c>
      <c r="L7279">
        <v>0</v>
      </c>
      <c r="M7279">
        <v>0</v>
      </c>
    </row>
    <row r="7280" spans="2:13" x14ac:dyDescent="0.2">
      <c r="B7280">
        <v>0</v>
      </c>
      <c r="C7280">
        <v>0</v>
      </c>
      <c r="D7280">
        <v>0</v>
      </c>
      <c r="E7280">
        <v>0</v>
      </c>
      <c r="F7280">
        <v>0</v>
      </c>
      <c r="G7280">
        <v>55555555</v>
      </c>
      <c r="H7280">
        <v>0</v>
      </c>
      <c r="I7280">
        <v>0</v>
      </c>
      <c r="J7280">
        <v>0</v>
      </c>
      <c r="K7280">
        <v>0</v>
      </c>
      <c r="L7280">
        <v>0</v>
      </c>
      <c r="M7280">
        <v>0</v>
      </c>
    </row>
    <row r="7281" spans="2:13" x14ac:dyDescent="0.2">
      <c r="B7281">
        <v>0</v>
      </c>
      <c r="C7281">
        <v>0</v>
      </c>
      <c r="D7281">
        <v>0</v>
      </c>
      <c r="E7281">
        <v>0</v>
      </c>
      <c r="F7281">
        <v>0</v>
      </c>
      <c r="G7281">
        <v>55555555</v>
      </c>
      <c r="H7281">
        <v>0</v>
      </c>
      <c r="I7281">
        <v>0</v>
      </c>
      <c r="J7281">
        <v>0</v>
      </c>
      <c r="K7281">
        <v>0</v>
      </c>
      <c r="L7281">
        <v>0</v>
      </c>
      <c r="M7281">
        <v>0</v>
      </c>
    </row>
    <row r="7282" spans="2:13" x14ac:dyDescent="0.2">
      <c r="B7282">
        <v>0</v>
      </c>
      <c r="C7282">
        <v>0</v>
      </c>
      <c r="D7282">
        <v>0</v>
      </c>
      <c r="E7282">
        <v>0</v>
      </c>
      <c r="F7282">
        <v>0</v>
      </c>
      <c r="G7282">
        <v>55555555</v>
      </c>
      <c r="H7282">
        <v>0</v>
      </c>
      <c r="I7282">
        <v>0</v>
      </c>
      <c r="J7282">
        <v>0</v>
      </c>
      <c r="K7282">
        <v>0</v>
      </c>
      <c r="L7282">
        <v>0</v>
      </c>
      <c r="M7282">
        <v>0</v>
      </c>
    </row>
    <row r="7283" spans="2:13" x14ac:dyDescent="0.2">
      <c r="B7283">
        <v>0</v>
      </c>
      <c r="C7283">
        <v>0</v>
      </c>
      <c r="D7283">
        <v>0</v>
      </c>
      <c r="E7283">
        <v>0</v>
      </c>
      <c r="F7283">
        <v>0</v>
      </c>
      <c r="G7283">
        <v>55555555</v>
      </c>
      <c r="H7283">
        <v>0</v>
      </c>
      <c r="I7283">
        <v>0</v>
      </c>
      <c r="J7283">
        <v>0</v>
      </c>
      <c r="K7283">
        <v>0</v>
      </c>
      <c r="L7283">
        <v>0</v>
      </c>
      <c r="M7283">
        <v>0</v>
      </c>
    </row>
    <row r="7284" spans="2:13" x14ac:dyDescent="0.2">
      <c r="B7284">
        <v>0</v>
      </c>
      <c r="C7284">
        <v>0</v>
      </c>
      <c r="D7284">
        <v>0</v>
      </c>
      <c r="E7284">
        <v>0</v>
      </c>
      <c r="F7284">
        <v>0</v>
      </c>
      <c r="G7284">
        <v>55555555</v>
      </c>
      <c r="H7284">
        <v>0</v>
      </c>
      <c r="I7284">
        <v>0</v>
      </c>
      <c r="J7284">
        <v>0</v>
      </c>
      <c r="K7284">
        <v>0</v>
      </c>
      <c r="L7284">
        <v>0</v>
      </c>
      <c r="M7284">
        <v>0</v>
      </c>
    </row>
    <row r="7285" spans="2:13" x14ac:dyDescent="0.2">
      <c r="B7285">
        <v>0</v>
      </c>
      <c r="C7285">
        <v>0</v>
      </c>
      <c r="D7285">
        <v>0</v>
      </c>
      <c r="E7285">
        <v>0</v>
      </c>
      <c r="F7285">
        <v>0</v>
      </c>
      <c r="G7285">
        <v>55555555</v>
      </c>
      <c r="H7285">
        <v>0</v>
      </c>
      <c r="I7285">
        <v>0</v>
      </c>
      <c r="J7285">
        <v>0</v>
      </c>
      <c r="K7285">
        <v>0</v>
      </c>
      <c r="L7285">
        <v>0</v>
      </c>
      <c r="M7285">
        <v>0</v>
      </c>
    </row>
    <row r="7286" spans="2:13" x14ac:dyDescent="0.2">
      <c r="B7286">
        <v>0</v>
      </c>
      <c r="C7286">
        <v>0</v>
      </c>
      <c r="D7286">
        <v>0</v>
      </c>
      <c r="E7286">
        <v>0</v>
      </c>
      <c r="F7286">
        <v>0</v>
      </c>
      <c r="G7286">
        <v>55555555</v>
      </c>
      <c r="H7286">
        <v>0</v>
      </c>
      <c r="I7286">
        <v>0</v>
      </c>
      <c r="J7286">
        <v>0</v>
      </c>
      <c r="K7286">
        <v>0</v>
      </c>
      <c r="L7286">
        <v>0</v>
      </c>
      <c r="M7286">
        <v>0</v>
      </c>
    </row>
    <row r="7287" spans="2:13" x14ac:dyDescent="0.2">
      <c r="B7287">
        <v>0</v>
      </c>
      <c r="C7287">
        <v>0</v>
      </c>
      <c r="D7287">
        <v>0</v>
      </c>
      <c r="E7287">
        <v>0</v>
      </c>
      <c r="F7287">
        <v>0</v>
      </c>
      <c r="G7287">
        <v>55555555</v>
      </c>
      <c r="H7287">
        <v>0</v>
      </c>
      <c r="I7287">
        <v>0</v>
      </c>
      <c r="J7287">
        <v>0</v>
      </c>
      <c r="K7287">
        <v>0</v>
      </c>
      <c r="L7287">
        <v>0</v>
      </c>
      <c r="M7287">
        <v>0</v>
      </c>
    </row>
    <row r="7288" spans="2:13" x14ac:dyDescent="0.2">
      <c r="B7288">
        <v>0</v>
      </c>
      <c r="C7288">
        <v>0</v>
      </c>
      <c r="D7288">
        <v>0</v>
      </c>
      <c r="E7288">
        <v>0</v>
      </c>
      <c r="F7288">
        <v>0</v>
      </c>
      <c r="G7288">
        <v>55555555</v>
      </c>
      <c r="H7288">
        <v>0</v>
      </c>
      <c r="I7288">
        <v>0</v>
      </c>
      <c r="J7288">
        <v>0</v>
      </c>
      <c r="K7288">
        <v>0</v>
      </c>
      <c r="L7288">
        <v>0</v>
      </c>
      <c r="M7288">
        <v>0</v>
      </c>
    </row>
    <row r="7289" spans="2:13" x14ac:dyDescent="0.2">
      <c r="B7289">
        <v>0</v>
      </c>
      <c r="C7289">
        <v>0</v>
      </c>
      <c r="D7289">
        <v>0</v>
      </c>
      <c r="E7289">
        <v>0</v>
      </c>
      <c r="F7289">
        <v>0</v>
      </c>
      <c r="G7289">
        <v>55555555</v>
      </c>
      <c r="H7289">
        <v>0</v>
      </c>
      <c r="I7289">
        <v>0</v>
      </c>
      <c r="J7289">
        <v>0</v>
      </c>
      <c r="K7289">
        <v>0</v>
      </c>
      <c r="L7289">
        <v>0</v>
      </c>
      <c r="M7289">
        <v>0</v>
      </c>
    </row>
    <row r="7290" spans="2:13" x14ac:dyDescent="0.2">
      <c r="B7290">
        <v>0</v>
      </c>
      <c r="C7290">
        <v>0</v>
      </c>
      <c r="D7290">
        <v>0</v>
      </c>
      <c r="E7290">
        <v>0</v>
      </c>
      <c r="F7290">
        <v>0</v>
      </c>
      <c r="G7290">
        <v>55555555</v>
      </c>
      <c r="H7290">
        <v>0</v>
      </c>
      <c r="I7290">
        <v>0</v>
      </c>
      <c r="J7290">
        <v>0</v>
      </c>
      <c r="K7290">
        <v>0</v>
      </c>
      <c r="L7290">
        <v>0</v>
      </c>
      <c r="M7290">
        <v>0</v>
      </c>
    </row>
    <row r="7291" spans="2:13" x14ac:dyDescent="0.2">
      <c r="B7291">
        <v>0</v>
      </c>
      <c r="C7291">
        <v>0</v>
      </c>
      <c r="D7291">
        <v>0</v>
      </c>
      <c r="E7291">
        <v>0</v>
      </c>
      <c r="F7291">
        <v>0</v>
      </c>
      <c r="G7291">
        <v>55555555</v>
      </c>
      <c r="H7291">
        <v>0</v>
      </c>
      <c r="I7291">
        <v>0</v>
      </c>
      <c r="J7291">
        <v>0</v>
      </c>
      <c r="K7291">
        <v>0</v>
      </c>
      <c r="L7291">
        <v>0</v>
      </c>
      <c r="M7291">
        <v>0</v>
      </c>
    </row>
    <row r="7292" spans="2:13" x14ac:dyDescent="0.2">
      <c r="B7292">
        <v>0</v>
      </c>
      <c r="C7292">
        <v>0</v>
      </c>
      <c r="D7292">
        <v>0</v>
      </c>
      <c r="E7292">
        <v>0</v>
      </c>
      <c r="F7292">
        <v>0</v>
      </c>
      <c r="G7292">
        <v>55555555</v>
      </c>
      <c r="H7292">
        <v>0</v>
      </c>
      <c r="I7292">
        <v>0</v>
      </c>
      <c r="J7292">
        <v>0</v>
      </c>
      <c r="K7292">
        <v>0</v>
      </c>
      <c r="L7292">
        <v>0</v>
      </c>
      <c r="M7292">
        <v>0</v>
      </c>
    </row>
    <row r="7293" spans="2:13" x14ac:dyDescent="0.2">
      <c r="B7293">
        <v>0</v>
      </c>
      <c r="C7293">
        <v>0</v>
      </c>
      <c r="D7293">
        <v>0</v>
      </c>
      <c r="E7293">
        <v>0</v>
      </c>
      <c r="F7293">
        <v>0</v>
      </c>
      <c r="G7293">
        <v>55555555</v>
      </c>
      <c r="H7293">
        <v>0</v>
      </c>
      <c r="I7293">
        <v>0</v>
      </c>
      <c r="J7293">
        <v>0</v>
      </c>
      <c r="K7293">
        <v>0</v>
      </c>
      <c r="L7293">
        <v>0</v>
      </c>
      <c r="M7293">
        <v>0</v>
      </c>
    </row>
    <row r="7294" spans="2:13" x14ac:dyDescent="0.2">
      <c r="B7294">
        <v>0</v>
      </c>
      <c r="C7294">
        <v>0</v>
      </c>
      <c r="D7294">
        <v>0</v>
      </c>
      <c r="E7294">
        <v>0</v>
      </c>
      <c r="F7294">
        <v>0</v>
      </c>
      <c r="G7294">
        <v>55555555</v>
      </c>
      <c r="H7294">
        <v>0</v>
      </c>
      <c r="I7294">
        <v>0</v>
      </c>
      <c r="J7294">
        <v>0</v>
      </c>
      <c r="K7294">
        <v>0</v>
      </c>
      <c r="L7294">
        <v>0</v>
      </c>
      <c r="M7294">
        <v>0</v>
      </c>
    </row>
    <row r="7295" spans="2:13" x14ac:dyDescent="0.2">
      <c r="B7295">
        <v>0</v>
      </c>
      <c r="C7295">
        <v>0</v>
      </c>
      <c r="D7295">
        <v>0</v>
      </c>
      <c r="E7295">
        <v>0</v>
      </c>
      <c r="F7295">
        <v>0</v>
      </c>
      <c r="G7295">
        <v>55555555</v>
      </c>
      <c r="H7295">
        <v>0</v>
      </c>
      <c r="I7295">
        <v>0</v>
      </c>
      <c r="J7295">
        <v>0</v>
      </c>
      <c r="K7295">
        <v>0</v>
      </c>
      <c r="L7295">
        <v>0</v>
      </c>
      <c r="M7295">
        <v>0</v>
      </c>
    </row>
    <row r="7296" spans="2:13" x14ac:dyDescent="0.2">
      <c r="B7296">
        <v>0</v>
      </c>
      <c r="C7296">
        <v>0</v>
      </c>
      <c r="D7296">
        <v>0</v>
      </c>
      <c r="E7296">
        <v>0</v>
      </c>
      <c r="F7296">
        <v>0</v>
      </c>
      <c r="G7296">
        <v>55555555</v>
      </c>
      <c r="H7296">
        <v>0</v>
      </c>
      <c r="I7296">
        <v>0</v>
      </c>
      <c r="J7296">
        <v>0</v>
      </c>
      <c r="K7296">
        <v>0</v>
      </c>
      <c r="L7296">
        <v>0</v>
      </c>
      <c r="M7296">
        <v>0</v>
      </c>
    </row>
    <row r="7297" spans="2:13" x14ac:dyDescent="0.2">
      <c r="B7297">
        <v>0</v>
      </c>
      <c r="C7297">
        <v>0</v>
      </c>
      <c r="D7297">
        <v>0</v>
      </c>
      <c r="E7297">
        <v>0</v>
      </c>
      <c r="F7297">
        <v>0</v>
      </c>
      <c r="G7297">
        <v>55555555</v>
      </c>
      <c r="H7297">
        <v>0</v>
      </c>
      <c r="I7297">
        <v>0</v>
      </c>
      <c r="J7297">
        <v>0</v>
      </c>
      <c r="K7297">
        <v>0</v>
      </c>
      <c r="L7297">
        <v>0</v>
      </c>
      <c r="M7297">
        <v>0</v>
      </c>
    </row>
    <row r="7298" spans="2:13" x14ac:dyDescent="0.2">
      <c r="B7298">
        <v>0</v>
      </c>
      <c r="C7298">
        <v>0</v>
      </c>
      <c r="D7298">
        <v>0</v>
      </c>
      <c r="E7298">
        <v>0</v>
      </c>
      <c r="F7298">
        <v>0</v>
      </c>
      <c r="G7298">
        <v>55555555</v>
      </c>
      <c r="H7298">
        <v>0</v>
      </c>
      <c r="I7298">
        <v>0</v>
      </c>
      <c r="J7298">
        <v>0</v>
      </c>
      <c r="K7298">
        <v>0</v>
      </c>
      <c r="L7298">
        <v>0</v>
      </c>
      <c r="M7298">
        <v>0</v>
      </c>
    </row>
    <row r="7299" spans="2:13" x14ac:dyDescent="0.2">
      <c r="B7299">
        <v>0</v>
      </c>
      <c r="C7299">
        <v>0</v>
      </c>
      <c r="D7299">
        <v>0</v>
      </c>
      <c r="E7299">
        <v>0</v>
      </c>
      <c r="F7299">
        <v>0</v>
      </c>
      <c r="G7299">
        <v>55555555</v>
      </c>
      <c r="H7299">
        <v>0</v>
      </c>
      <c r="I7299">
        <v>0</v>
      </c>
      <c r="J7299">
        <v>0</v>
      </c>
      <c r="K7299">
        <v>0</v>
      </c>
      <c r="L7299">
        <v>0</v>
      </c>
      <c r="M7299">
        <v>0</v>
      </c>
    </row>
    <row r="7300" spans="2:13" x14ac:dyDescent="0.2">
      <c r="B7300">
        <v>0</v>
      </c>
      <c r="C7300">
        <v>0</v>
      </c>
      <c r="D7300">
        <v>0</v>
      </c>
      <c r="E7300">
        <v>0</v>
      </c>
      <c r="F7300">
        <v>0</v>
      </c>
      <c r="G7300">
        <v>55555555</v>
      </c>
      <c r="H7300">
        <v>0</v>
      </c>
      <c r="I7300">
        <v>0</v>
      </c>
      <c r="J7300">
        <v>0</v>
      </c>
      <c r="K7300">
        <v>0</v>
      </c>
      <c r="L7300">
        <v>0</v>
      </c>
      <c r="M7300">
        <v>0</v>
      </c>
    </row>
    <row r="7301" spans="2:13" x14ac:dyDescent="0.2">
      <c r="B7301">
        <v>0</v>
      </c>
      <c r="C7301">
        <v>0</v>
      </c>
      <c r="D7301">
        <v>0</v>
      </c>
      <c r="E7301">
        <v>0</v>
      </c>
      <c r="F7301">
        <v>0</v>
      </c>
      <c r="G7301">
        <v>55555555</v>
      </c>
      <c r="H7301">
        <v>0</v>
      </c>
      <c r="I7301">
        <v>0</v>
      </c>
      <c r="J7301">
        <v>0</v>
      </c>
      <c r="K7301">
        <v>0</v>
      </c>
      <c r="L7301">
        <v>0</v>
      </c>
      <c r="M7301">
        <v>0</v>
      </c>
    </row>
    <row r="7302" spans="2:13" x14ac:dyDescent="0.2">
      <c r="B7302">
        <v>0</v>
      </c>
      <c r="C7302">
        <v>0</v>
      </c>
      <c r="D7302">
        <v>0</v>
      </c>
      <c r="E7302">
        <v>0</v>
      </c>
      <c r="F7302">
        <v>0</v>
      </c>
      <c r="G7302">
        <v>55555555</v>
      </c>
      <c r="H7302">
        <v>0</v>
      </c>
      <c r="I7302">
        <v>0</v>
      </c>
      <c r="J7302">
        <v>0</v>
      </c>
      <c r="K7302">
        <v>0</v>
      </c>
      <c r="L7302">
        <v>0</v>
      </c>
      <c r="M7302">
        <v>0</v>
      </c>
    </row>
    <row r="7303" spans="2:13" x14ac:dyDescent="0.2">
      <c r="B7303">
        <v>0</v>
      </c>
      <c r="C7303">
        <v>0</v>
      </c>
      <c r="D7303">
        <v>0</v>
      </c>
      <c r="E7303">
        <v>0</v>
      </c>
      <c r="F7303">
        <v>0</v>
      </c>
      <c r="G7303">
        <v>55555555</v>
      </c>
      <c r="H7303">
        <v>0</v>
      </c>
      <c r="I7303">
        <v>0</v>
      </c>
      <c r="J7303">
        <v>0</v>
      </c>
      <c r="K7303">
        <v>0</v>
      </c>
      <c r="L7303">
        <v>0</v>
      </c>
      <c r="M7303">
        <v>0</v>
      </c>
    </row>
    <row r="7304" spans="2:13" x14ac:dyDescent="0.2">
      <c r="B7304">
        <v>0</v>
      </c>
      <c r="C7304">
        <v>0</v>
      </c>
      <c r="D7304">
        <v>0</v>
      </c>
      <c r="E7304">
        <v>0</v>
      </c>
      <c r="F7304">
        <v>0</v>
      </c>
      <c r="G7304">
        <v>55555555</v>
      </c>
      <c r="H7304">
        <v>0</v>
      </c>
      <c r="I7304">
        <v>0</v>
      </c>
      <c r="J7304">
        <v>0</v>
      </c>
      <c r="K7304">
        <v>0</v>
      </c>
      <c r="L7304">
        <v>0</v>
      </c>
      <c r="M7304">
        <v>0</v>
      </c>
    </row>
    <row r="7305" spans="2:13" x14ac:dyDescent="0.2">
      <c r="B7305">
        <v>0</v>
      </c>
      <c r="C7305">
        <v>0</v>
      </c>
      <c r="D7305">
        <v>0</v>
      </c>
      <c r="E7305">
        <v>0</v>
      </c>
      <c r="F7305">
        <v>0</v>
      </c>
      <c r="G7305">
        <v>55555555</v>
      </c>
      <c r="H7305">
        <v>0</v>
      </c>
      <c r="I7305">
        <v>0</v>
      </c>
      <c r="J7305">
        <v>0</v>
      </c>
      <c r="K7305">
        <v>0</v>
      </c>
      <c r="L7305">
        <v>0</v>
      </c>
      <c r="M7305">
        <v>0</v>
      </c>
    </row>
    <row r="7306" spans="2:13" x14ac:dyDescent="0.2">
      <c r="B7306">
        <v>0</v>
      </c>
      <c r="C7306">
        <v>0</v>
      </c>
      <c r="D7306">
        <v>0</v>
      </c>
      <c r="E7306">
        <v>0</v>
      </c>
      <c r="F7306">
        <v>0</v>
      </c>
      <c r="G7306">
        <v>55555555</v>
      </c>
      <c r="H7306">
        <v>0</v>
      </c>
      <c r="I7306">
        <v>0</v>
      </c>
      <c r="J7306">
        <v>0</v>
      </c>
      <c r="K7306">
        <v>0</v>
      </c>
      <c r="L7306">
        <v>0</v>
      </c>
      <c r="M7306">
        <v>0</v>
      </c>
    </row>
    <row r="7307" spans="2:13" x14ac:dyDescent="0.2">
      <c r="B7307">
        <v>0</v>
      </c>
      <c r="C7307">
        <v>0</v>
      </c>
      <c r="D7307">
        <v>0</v>
      </c>
      <c r="E7307">
        <v>0</v>
      </c>
      <c r="F7307">
        <v>0</v>
      </c>
      <c r="G7307">
        <v>55555555</v>
      </c>
      <c r="H7307">
        <v>0</v>
      </c>
      <c r="I7307">
        <v>0</v>
      </c>
      <c r="J7307">
        <v>0</v>
      </c>
      <c r="K7307">
        <v>0</v>
      </c>
      <c r="L7307">
        <v>0</v>
      </c>
      <c r="M7307">
        <v>0</v>
      </c>
    </row>
    <row r="7308" spans="2:13" x14ac:dyDescent="0.2">
      <c r="B7308">
        <v>0</v>
      </c>
      <c r="C7308">
        <v>0</v>
      </c>
      <c r="D7308">
        <v>0</v>
      </c>
      <c r="E7308">
        <v>0</v>
      </c>
      <c r="F7308">
        <v>0</v>
      </c>
      <c r="G7308">
        <v>55555555</v>
      </c>
      <c r="H7308">
        <v>0</v>
      </c>
      <c r="I7308">
        <v>0</v>
      </c>
      <c r="J7308">
        <v>0</v>
      </c>
      <c r="K7308">
        <v>0</v>
      </c>
      <c r="L7308">
        <v>0</v>
      </c>
      <c r="M7308">
        <v>0</v>
      </c>
    </row>
    <row r="7309" spans="2:13" x14ac:dyDescent="0.2">
      <c r="B7309">
        <v>0</v>
      </c>
      <c r="C7309">
        <v>0</v>
      </c>
      <c r="D7309">
        <v>0</v>
      </c>
      <c r="E7309">
        <v>0</v>
      </c>
      <c r="F7309">
        <v>0</v>
      </c>
      <c r="G7309">
        <v>55555555</v>
      </c>
      <c r="H7309">
        <v>0</v>
      </c>
      <c r="I7309">
        <v>0</v>
      </c>
      <c r="J7309">
        <v>0</v>
      </c>
      <c r="K7309">
        <v>0</v>
      </c>
      <c r="L7309">
        <v>0</v>
      </c>
      <c r="M7309">
        <v>0</v>
      </c>
    </row>
    <row r="7310" spans="2:13" x14ac:dyDescent="0.2">
      <c r="B7310">
        <v>0</v>
      </c>
      <c r="C7310">
        <v>0</v>
      </c>
      <c r="D7310">
        <v>0</v>
      </c>
      <c r="E7310">
        <v>0</v>
      </c>
      <c r="F7310">
        <v>0</v>
      </c>
      <c r="G7310">
        <v>55555555</v>
      </c>
      <c r="H7310">
        <v>0</v>
      </c>
      <c r="I7310">
        <v>0</v>
      </c>
      <c r="J7310">
        <v>0</v>
      </c>
      <c r="K7310">
        <v>0</v>
      </c>
      <c r="L7310">
        <v>0</v>
      </c>
      <c r="M7310">
        <v>0</v>
      </c>
    </row>
    <row r="7311" spans="2:13" x14ac:dyDescent="0.2">
      <c r="B7311">
        <v>0</v>
      </c>
      <c r="C7311">
        <v>0</v>
      </c>
      <c r="D7311">
        <v>0</v>
      </c>
      <c r="E7311">
        <v>0</v>
      </c>
      <c r="F7311">
        <v>0</v>
      </c>
      <c r="G7311">
        <v>55555555</v>
      </c>
      <c r="H7311">
        <v>0</v>
      </c>
      <c r="I7311">
        <v>0</v>
      </c>
      <c r="J7311">
        <v>0</v>
      </c>
      <c r="K7311">
        <v>0</v>
      </c>
      <c r="L7311">
        <v>0</v>
      </c>
      <c r="M7311">
        <v>0</v>
      </c>
    </row>
    <row r="7312" spans="2:13" x14ac:dyDescent="0.2">
      <c r="B7312">
        <v>0</v>
      </c>
      <c r="C7312">
        <v>0</v>
      </c>
      <c r="D7312">
        <v>0</v>
      </c>
      <c r="E7312">
        <v>0</v>
      </c>
      <c r="F7312">
        <v>0</v>
      </c>
      <c r="G7312">
        <v>55555555</v>
      </c>
      <c r="H7312">
        <v>0</v>
      </c>
      <c r="I7312">
        <v>0</v>
      </c>
      <c r="J7312">
        <v>0</v>
      </c>
      <c r="K7312">
        <v>0</v>
      </c>
      <c r="L7312">
        <v>0</v>
      </c>
      <c r="M7312">
        <v>0</v>
      </c>
    </row>
    <row r="7313" spans="2:13" x14ac:dyDescent="0.2">
      <c r="B7313">
        <v>0</v>
      </c>
      <c r="C7313">
        <v>0</v>
      </c>
      <c r="D7313">
        <v>0</v>
      </c>
      <c r="E7313">
        <v>0</v>
      </c>
      <c r="F7313">
        <v>0</v>
      </c>
      <c r="G7313">
        <v>55555555</v>
      </c>
      <c r="H7313">
        <v>0</v>
      </c>
      <c r="I7313">
        <v>0</v>
      </c>
      <c r="J7313">
        <v>0</v>
      </c>
      <c r="K7313">
        <v>0</v>
      </c>
      <c r="L7313">
        <v>0</v>
      </c>
      <c r="M7313">
        <v>0</v>
      </c>
    </row>
    <row r="7314" spans="2:13" x14ac:dyDescent="0.2">
      <c r="B7314">
        <v>0</v>
      </c>
      <c r="C7314">
        <v>0</v>
      </c>
      <c r="D7314">
        <v>0</v>
      </c>
      <c r="E7314">
        <v>0</v>
      </c>
      <c r="F7314">
        <v>0</v>
      </c>
      <c r="G7314">
        <v>55555555</v>
      </c>
      <c r="H7314">
        <v>0</v>
      </c>
      <c r="I7314">
        <v>0</v>
      </c>
      <c r="J7314">
        <v>0</v>
      </c>
      <c r="K7314">
        <v>0</v>
      </c>
      <c r="L7314">
        <v>0</v>
      </c>
      <c r="M7314">
        <v>0</v>
      </c>
    </row>
    <row r="7315" spans="2:13" x14ac:dyDescent="0.2">
      <c r="B7315">
        <v>0</v>
      </c>
      <c r="C7315">
        <v>0</v>
      </c>
      <c r="D7315">
        <v>0</v>
      </c>
      <c r="E7315">
        <v>0</v>
      </c>
      <c r="F7315">
        <v>0</v>
      </c>
      <c r="G7315">
        <v>55555555</v>
      </c>
      <c r="H7315">
        <v>0</v>
      </c>
      <c r="I7315">
        <v>0</v>
      </c>
      <c r="J7315">
        <v>0</v>
      </c>
      <c r="K7315">
        <v>0</v>
      </c>
      <c r="L7315">
        <v>0</v>
      </c>
      <c r="M7315">
        <v>0</v>
      </c>
    </row>
    <row r="7316" spans="2:13" x14ac:dyDescent="0.2">
      <c r="B7316">
        <v>0</v>
      </c>
      <c r="C7316">
        <v>0</v>
      </c>
      <c r="D7316">
        <v>0</v>
      </c>
      <c r="E7316">
        <v>0</v>
      </c>
      <c r="F7316">
        <v>0</v>
      </c>
      <c r="G7316">
        <v>55555555</v>
      </c>
      <c r="H7316">
        <v>0</v>
      </c>
      <c r="I7316">
        <v>0</v>
      </c>
      <c r="J7316">
        <v>0</v>
      </c>
      <c r="K7316">
        <v>0</v>
      </c>
      <c r="L7316">
        <v>0</v>
      </c>
      <c r="M7316">
        <v>0</v>
      </c>
    </row>
    <row r="7317" spans="2:13" x14ac:dyDescent="0.2">
      <c r="B7317">
        <v>0</v>
      </c>
      <c r="C7317">
        <v>0</v>
      </c>
      <c r="D7317">
        <v>0</v>
      </c>
      <c r="E7317">
        <v>0</v>
      </c>
      <c r="F7317">
        <v>0</v>
      </c>
      <c r="G7317">
        <v>55555555</v>
      </c>
      <c r="H7317">
        <v>0</v>
      </c>
      <c r="I7317">
        <v>0</v>
      </c>
      <c r="J7317">
        <v>0</v>
      </c>
      <c r="K7317">
        <v>0</v>
      </c>
      <c r="L7317">
        <v>0</v>
      </c>
      <c r="M7317">
        <v>0</v>
      </c>
    </row>
    <row r="7318" spans="2:13" x14ac:dyDescent="0.2">
      <c r="B7318">
        <v>0</v>
      </c>
      <c r="C7318">
        <v>0</v>
      </c>
      <c r="D7318">
        <v>0</v>
      </c>
      <c r="E7318">
        <v>0</v>
      </c>
      <c r="F7318">
        <v>0</v>
      </c>
      <c r="G7318">
        <v>55555555</v>
      </c>
      <c r="H7318">
        <v>0</v>
      </c>
      <c r="I7318">
        <v>0</v>
      </c>
      <c r="J7318">
        <v>0</v>
      </c>
      <c r="K7318">
        <v>0</v>
      </c>
      <c r="L7318">
        <v>0</v>
      </c>
      <c r="M7318">
        <v>0</v>
      </c>
    </row>
    <row r="7319" spans="2:13" x14ac:dyDescent="0.2">
      <c r="B7319">
        <v>0</v>
      </c>
      <c r="C7319">
        <v>0</v>
      </c>
      <c r="D7319">
        <v>0</v>
      </c>
      <c r="E7319">
        <v>0</v>
      </c>
      <c r="F7319">
        <v>0</v>
      </c>
      <c r="G7319">
        <v>55555555</v>
      </c>
      <c r="H7319">
        <v>0</v>
      </c>
      <c r="I7319">
        <v>0</v>
      </c>
      <c r="J7319">
        <v>0</v>
      </c>
      <c r="K7319">
        <v>0</v>
      </c>
      <c r="L7319">
        <v>0</v>
      </c>
      <c r="M7319">
        <v>0</v>
      </c>
    </row>
    <row r="7320" spans="2:13" x14ac:dyDescent="0.2">
      <c r="B7320">
        <v>0</v>
      </c>
      <c r="C7320">
        <v>0</v>
      </c>
      <c r="D7320">
        <v>0</v>
      </c>
      <c r="E7320">
        <v>0</v>
      </c>
      <c r="F7320">
        <v>0</v>
      </c>
      <c r="G7320">
        <v>55555555</v>
      </c>
      <c r="H7320">
        <v>0</v>
      </c>
      <c r="I7320">
        <v>0</v>
      </c>
      <c r="J7320">
        <v>0</v>
      </c>
      <c r="K7320">
        <v>0</v>
      </c>
      <c r="L7320">
        <v>0</v>
      </c>
      <c r="M7320">
        <v>0</v>
      </c>
    </row>
    <row r="7321" spans="2:13" x14ac:dyDescent="0.2">
      <c r="B7321">
        <v>0</v>
      </c>
      <c r="C7321">
        <v>0</v>
      </c>
      <c r="D7321">
        <v>0</v>
      </c>
      <c r="E7321">
        <v>0</v>
      </c>
      <c r="F7321">
        <v>0</v>
      </c>
      <c r="G7321">
        <v>55555555</v>
      </c>
      <c r="H7321">
        <v>0</v>
      </c>
      <c r="I7321">
        <v>0</v>
      </c>
      <c r="J7321">
        <v>0</v>
      </c>
      <c r="K7321">
        <v>0</v>
      </c>
      <c r="L7321">
        <v>0</v>
      </c>
      <c r="M7321">
        <v>0</v>
      </c>
    </row>
    <row r="7322" spans="2:13" x14ac:dyDescent="0.2">
      <c r="B7322">
        <v>0</v>
      </c>
      <c r="C7322">
        <v>0</v>
      </c>
      <c r="D7322">
        <v>0</v>
      </c>
      <c r="E7322">
        <v>0</v>
      </c>
      <c r="F7322">
        <v>0</v>
      </c>
      <c r="G7322">
        <v>55555555</v>
      </c>
      <c r="H7322">
        <v>0</v>
      </c>
      <c r="I7322">
        <v>0</v>
      </c>
      <c r="J7322">
        <v>0</v>
      </c>
      <c r="K7322">
        <v>0</v>
      </c>
      <c r="L7322">
        <v>0</v>
      </c>
      <c r="M7322">
        <v>0</v>
      </c>
    </row>
    <row r="7323" spans="2:13" x14ac:dyDescent="0.2">
      <c r="B7323">
        <v>0</v>
      </c>
      <c r="C7323">
        <v>0</v>
      </c>
      <c r="D7323">
        <v>0</v>
      </c>
      <c r="E7323">
        <v>0</v>
      </c>
      <c r="F7323">
        <v>0</v>
      </c>
      <c r="G7323">
        <v>55555555</v>
      </c>
      <c r="H7323">
        <v>0</v>
      </c>
      <c r="I7323">
        <v>0</v>
      </c>
      <c r="J7323">
        <v>0</v>
      </c>
      <c r="K7323">
        <v>0</v>
      </c>
      <c r="L7323">
        <v>0</v>
      </c>
      <c r="M7323">
        <v>0</v>
      </c>
    </row>
    <row r="7324" spans="2:13" x14ac:dyDescent="0.2">
      <c r="B7324">
        <v>0</v>
      </c>
      <c r="C7324">
        <v>0</v>
      </c>
      <c r="D7324">
        <v>0</v>
      </c>
      <c r="E7324">
        <v>0</v>
      </c>
      <c r="F7324">
        <v>0</v>
      </c>
      <c r="G7324">
        <v>55555555</v>
      </c>
      <c r="H7324">
        <v>0</v>
      </c>
      <c r="I7324">
        <v>0</v>
      </c>
      <c r="J7324">
        <v>0</v>
      </c>
      <c r="K7324">
        <v>0</v>
      </c>
      <c r="L7324">
        <v>0</v>
      </c>
      <c r="M7324">
        <v>0</v>
      </c>
    </row>
    <row r="7325" spans="2:13" x14ac:dyDescent="0.2">
      <c r="B7325">
        <v>0</v>
      </c>
      <c r="C7325">
        <v>0</v>
      </c>
      <c r="D7325">
        <v>0</v>
      </c>
      <c r="E7325">
        <v>0</v>
      </c>
      <c r="F7325">
        <v>0</v>
      </c>
      <c r="G7325">
        <v>55555555</v>
      </c>
      <c r="H7325">
        <v>0</v>
      </c>
      <c r="I7325">
        <v>0</v>
      </c>
      <c r="J7325">
        <v>0</v>
      </c>
      <c r="K7325">
        <v>0</v>
      </c>
      <c r="L7325">
        <v>0</v>
      </c>
      <c r="M7325">
        <v>0</v>
      </c>
    </row>
    <row r="7326" spans="2:13" x14ac:dyDescent="0.2">
      <c r="B7326">
        <v>0</v>
      </c>
      <c r="C7326">
        <v>0</v>
      </c>
      <c r="D7326">
        <v>0</v>
      </c>
      <c r="E7326">
        <v>0</v>
      </c>
      <c r="F7326">
        <v>0</v>
      </c>
      <c r="G7326">
        <v>55555555</v>
      </c>
      <c r="H7326">
        <v>0</v>
      </c>
      <c r="I7326">
        <v>0</v>
      </c>
      <c r="J7326">
        <v>0</v>
      </c>
      <c r="K7326">
        <v>0</v>
      </c>
      <c r="L7326">
        <v>0</v>
      </c>
      <c r="M7326">
        <v>0</v>
      </c>
    </row>
    <row r="7327" spans="2:13" x14ac:dyDescent="0.2">
      <c r="B7327">
        <v>0</v>
      </c>
      <c r="C7327">
        <v>0</v>
      </c>
      <c r="D7327">
        <v>0</v>
      </c>
      <c r="E7327">
        <v>0</v>
      </c>
      <c r="F7327">
        <v>0</v>
      </c>
      <c r="G7327">
        <v>55555555</v>
      </c>
      <c r="H7327">
        <v>0</v>
      </c>
      <c r="I7327">
        <v>0</v>
      </c>
      <c r="J7327">
        <v>0</v>
      </c>
      <c r="K7327">
        <v>0</v>
      </c>
      <c r="L7327">
        <v>0</v>
      </c>
      <c r="M7327">
        <v>0</v>
      </c>
    </row>
    <row r="7328" spans="2:13" x14ac:dyDescent="0.2">
      <c r="B7328">
        <v>0</v>
      </c>
      <c r="C7328">
        <v>0</v>
      </c>
      <c r="D7328">
        <v>0</v>
      </c>
      <c r="E7328">
        <v>0</v>
      </c>
      <c r="F7328">
        <v>0</v>
      </c>
      <c r="G7328">
        <v>55555555</v>
      </c>
      <c r="H7328">
        <v>0</v>
      </c>
      <c r="I7328">
        <v>0</v>
      </c>
      <c r="J7328">
        <v>0</v>
      </c>
      <c r="K7328">
        <v>0</v>
      </c>
      <c r="L7328">
        <v>0</v>
      </c>
      <c r="M7328">
        <v>0</v>
      </c>
    </row>
    <row r="7329" spans="2:13" x14ac:dyDescent="0.2">
      <c r="B7329">
        <v>0</v>
      </c>
      <c r="C7329">
        <v>0</v>
      </c>
      <c r="D7329">
        <v>0</v>
      </c>
      <c r="E7329">
        <v>0</v>
      </c>
      <c r="F7329">
        <v>0</v>
      </c>
      <c r="G7329">
        <v>55555555</v>
      </c>
      <c r="H7329">
        <v>0</v>
      </c>
      <c r="I7329">
        <v>0</v>
      </c>
      <c r="J7329">
        <v>0</v>
      </c>
      <c r="K7329">
        <v>0</v>
      </c>
      <c r="L7329">
        <v>0</v>
      </c>
      <c r="M7329">
        <v>0</v>
      </c>
    </row>
    <row r="7330" spans="2:13" x14ac:dyDescent="0.2">
      <c r="B7330">
        <v>0</v>
      </c>
      <c r="C7330">
        <v>0</v>
      </c>
      <c r="D7330">
        <v>0</v>
      </c>
      <c r="E7330">
        <v>0</v>
      </c>
      <c r="F7330">
        <v>0</v>
      </c>
      <c r="G7330">
        <v>55555555</v>
      </c>
      <c r="H7330">
        <v>0</v>
      </c>
      <c r="I7330">
        <v>0</v>
      </c>
      <c r="J7330">
        <v>0</v>
      </c>
      <c r="K7330">
        <v>0</v>
      </c>
      <c r="L7330">
        <v>0</v>
      </c>
      <c r="M7330">
        <v>0</v>
      </c>
    </row>
    <row r="7331" spans="2:13" x14ac:dyDescent="0.2">
      <c r="B7331">
        <v>0</v>
      </c>
      <c r="C7331">
        <v>0</v>
      </c>
      <c r="D7331">
        <v>0</v>
      </c>
      <c r="E7331">
        <v>0</v>
      </c>
      <c r="F7331">
        <v>0</v>
      </c>
      <c r="G7331">
        <v>55555555</v>
      </c>
      <c r="H7331">
        <v>0</v>
      </c>
      <c r="I7331">
        <v>0</v>
      </c>
      <c r="J7331">
        <v>0</v>
      </c>
      <c r="K7331">
        <v>0</v>
      </c>
      <c r="L7331">
        <v>0</v>
      </c>
      <c r="M7331">
        <v>0</v>
      </c>
    </row>
    <row r="7332" spans="2:13" x14ac:dyDescent="0.2">
      <c r="B7332">
        <v>0</v>
      </c>
      <c r="C7332">
        <v>0</v>
      </c>
      <c r="D7332">
        <v>0</v>
      </c>
      <c r="E7332">
        <v>0</v>
      </c>
      <c r="F7332">
        <v>0</v>
      </c>
      <c r="G7332">
        <v>55555555</v>
      </c>
      <c r="H7332">
        <v>0</v>
      </c>
      <c r="I7332">
        <v>0</v>
      </c>
      <c r="J7332">
        <v>0</v>
      </c>
      <c r="K7332">
        <v>0</v>
      </c>
      <c r="L7332">
        <v>0</v>
      </c>
      <c r="M7332">
        <v>0</v>
      </c>
    </row>
    <row r="7333" spans="2:13" x14ac:dyDescent="0.2">
      <c r="B7333">
        <v>0</v>
      </c>
      <c r="C7333">
        <v>0</v>
      </c>
      <c r="D7333">
        <v>0</v>
      </c>
      <c r="E7333">
        <v>0</v>
      </c>
      <c r="F7333">
        <v>0</v>
      </c>
      <c r="G7333">
        <v>55555555</v>
      </c>
      <c r="H7333">
        <v>0</v>
      </c>
      <c r="I7333">
        <v>0</v>
      </c>
      <c r="J7333">
        <v>0</v>
      </c>
      <c r="K7333">
        <v>0</v>
      </c>
      <c r="L7333">
        <v>0</v>
      </c>
      <c r="M7333">
        <v>0</v>
      </c>
    </row>
    <row r="7334" spans="2:13" x14ac:dyDescent="0.2">
      <c r="B7334">
        <v>0</v>
      </c>
      <c r="C7334">
        <v>0</v>
      </c>
      <c r="D7334">
        <v>0</v>
      </c>
      <c r="E7334">
        <v>0</v>
      </c>
      <c r="F7334">
        <v>0</v>
      </c>
      <c r="G7334">
        <v>55555555</v>
      </c>
      <c r="H7334">
        <v>0</v>
      </c>
      <c r="I7334">
        <v>0</v>
      </c>
      <c r="J7334">
        <v>0</v>
      </c>
      <c r="K7334">
        <v>0</v>
      </c>
      <c r="L7334">
        <v>0</v>
      </c>
      <c r="M7334">
        <v>0</v>
      </c>
    </row>
    <row r="7335" spans="2:13" x14ac:dyDescent="0.2">
      <c r="B7335">
        <v>0</v>
      </c>
      <c r="C7335">
        <v>0</v>
      </c>
      <c r="D7335">
        <v>0</v>
      </c>
      <c r="E7335">
        <v>0</v>
      </c>
      <c r="F7335">
        <v>0</v>
      </c>
      <c r="G7335">
        <v>55555555</v>
      </c>
      <c r="H7335">
        <v>0</v>
      </c>
      <c r="I7335">
        <v>0</v>
      </c>
      <c r="J7335">
        <v>0</v>
      </c>
      <c r="K7335">
        <v>0</v>
      </c>
      <c r="L7335">
        <v>0</v>
      </c>
      <c r="M7335">
        <v>0</v>
      </c>
    </row>
    <row r="7336" spans="2:13" x14ac:dyDescent="0.2">
      <c r="B7336">
        <v>0</v>
      </c>
      <c r="C7336">
        <v>0</v>
      </c>
      <c r="D7336">
        <v>0</v>
      </c>
      <c r="E7336">
        <v>0</v>
      </c>
      <c r="F7336">
        <v>0</v>
      </c>
      <c r="G7336">
        <v>55555555</v>
      </c>
      <c r="H7336">
        <v>0</v>
      </c>
      <c r="I7336">
        <v>0</v>
      </c>
      <c r="J7336">
        <v>0</v>
      </c>
      <c r="K7336">
        <v>0</v>
      </c>
      <c r="L7336">
        <v>0</v>
      </c>
      <c r="M7336">
        <v>0</v>
      </c>
    </row>
    <row r="7337" spans="2:13" x14ac:dyDescent="0.2">
      <c r="B7337">
        <v>0</v>
      </c>
      <c r="C7337">
        <v>0</v>
      </c>
      <c r="D7337">
        <v>0</v>
      </c>
      <c r="E7337">
        <v>0</v>
      </c>
      <c r="F7337">
        <v>0</v>
      </c>
      <c r="G7337">
        <v>55555555</v>
      </c>
      <c r="H7337">
        <v>0</v>
      </c>
      <c r="I7337">
        <v>0</v>
      </c>
      <c r="J7337">
        <v>0</v>
      </c>
      <c r="K7337">
        <v>0</v>
      </c>
      <c r="L7337">
        <v>0</v>
      </c>
      <c r="M7337">
        <v>0</v>
      </c>
    </row>
    <row r="7338" spans="2:13" x14ac:dyDescent="0.2">
      <c r="B7338">
        <v>0</v>
      </c>
      <c r="C7338">
        <v>0</v>
      </c>
      <c r="D7338">
        <v>0</v>
      </c>
      <c r="E7338">
        <v>0</v>
      </c>
      <c r="F7338">
        <v>0</v>
      </c>
      <c r="G7338">
        <v>55555555</v>
      </c>
      <c r="H7338">
        <v>0</v>
      </c>
      <c r="I7338">
        <v>0</v>
      </c>
      <c r="J7338">
        <v>0</v>
      </c>
      <c r="K7338">
        <v>0</v>
      </c>
      <c r="L7338">
        <v>0</v>
      </c>
      <c r="M7338">
        <v>0</v>
      </c>
    </row>
    <row r="7339" spans="2:13" x14ac:dyDescent="0.2">
      <c r="B7339">
        <v>0</v>
      </c>
      <c r="C7339">
        <v>0</v>
      </c>
      <c r="D7339">
        <v>0</v>
      </c>
      <c r="E7339">
        <v>0</v>
      </c>
      <c r="F7339">
        <v>0</v>
      </c>
      <c r="G7339">
        <v>55555555</v>
      </c>
      <c r="H7339">
        <v>0</v>
      </c>
      <c r="I7339">
        <v>0</v>
      </c>
      <c r="J7339">
        <v>0</v>
      </c>
      <c r="K7339">
        <v>0</v>
      </c>
      <c r="L7339">
        <v>0</v>
      </c>
      <c r="M7339">
        <v>0</v>
      </c>
    </row>
    <row r="7340" spans="2:13" x14ac:dyDescent="0.2">
      <c r="B7340">
        <v>0</v>
      </c>
      <c r="C7340">
        <v>0</v>
      </c>
      <c r="D7340">
        <v>0</v>
      </c>
      <c r="E7340">
        <v>0</v>
      </c>
      <c r="F7340">
        <v>0</v>
      </c>
      <c r="G7340">
        <v>55555555</v>
      </c>
      <c r="H7340">
        <v>0</v>
      </c>
      <c r="I7340">
        <v>0</v>
      </c>
      <c r="J7340">
        <v>0</v>
      </c>
      <c r="K7340">
        <v>0</v>
      </c>
      <c r="L7340">
        <v>0</v>
      </c>
      <c r="M7340">
        <v>0</v>
      </c>
    </row>
    <row r="7341" spans="2:13" x14ac:dyDescent="0.2">
      <c r="B7341">
        <v>0</v>
      </c>
      <c r="C7341">
        <v>0</v>
      </c>
      <c r="D7341">
        <v>0</v>
      </c>
      <c r="E7341">
        <v>0</v>
      </c>
      <c r="F7341">
        <v>0</v>
      </c>
      <c r="G7341">
        <v>55555555</v>
      </c>
      <c r="H7341">
        <v>0</v>
      </c>
      <c r="I7341">
        <v>0</v>
      </c>
      <c r="J7341">
        <v>0</v>
      </c>
      <c r="K7341">
        <v>0</v>
      </c>
      <c r="L7341">
        <v>0</v>
      </c>
      <c r="M7341">
        <v>0</v>
      </c>
    </row>
    <row r="7342" spans="2:13" x14ac:dyDescent="0.2">
      <c r="B7342">
        <v>0</v>
      </c>
      <c r="C7342">
        <v>0</v>
      </c>
      <c r="D7342">
        <v>0</v>
      </c>
      <c r="E7342">
        <v>0</v>
      </c>
      <c r="F7342">
        <v>0</v>
      </c>
      <c r="G7342">
        <v>55555555</v>
      </c>
      <c r="H7342">
        <v>0</v>
      </c>
      <c r="I7342">
        <v>0</v>
      </c>
      <c r="J7342">
        <v>0</v>
      </c>
      <c r="K7342">
        <v>0</v>
      </c>
      <c r="L7342">
        <v>0</v>
      </c>
      <c r="M7342">
        <v>0</v>
      </c>
    </row>
    <row r="7343" spans="2:13" x14ac:dyDescent="0.2">
      <c r="B7343">
        <v>0</v>
      </c>
      <c r="C7343">
        <v>0</v>
      </c>
      <c r="D7343">
        <v>0</v>
      </c>
      <c r="E7343">
        <v>0</v>
      </c>
      <c r="F7343">
        <v>0</v>
      </c>
      <c r="G7343">
        <v>55555555</v>
      </c>
      <c r="H7343">
        <v>0</v>
      </c>
      <c r="I7343">
        <v>0</v>
      </c>
      <c r="J7343">
        <v>0</v>
      </c>
      <c r="K7343">
        <v>0</v>
      </c>
      <c r="L7343">
        <v>0</v>
      </c>
      <c r="M7343">
        <v>0</v>
      </c>
    </row>
    <row r="7344" spans="2:13" x14ac:dyDescent="0.2">
      <c r="B7344">
        <v>0</v>
      </c>
      <c r="C7344">
        <v>0</v>
      </c>
      <c r="D7344">
        <v>0</v>
      </c>
      <c r="E7344">
        <v>0</v>
      </c>
      <c r="F7344">
        <v>0</v>
      </c>
      <c r="G7344">
        <v>55555555</v>
      </c>
      <c r="H7344">
        <v>0</v>
      </c>
      <c r="I7344">
        <v>0</v>
      </c>
      <c r="J7344">
        <v>0</v>
      </c>
      <c r="K7344">
        <v>0</v>
      </c>
      <c r="L7344">
        <v>0</v>
      </c>
      <c r="M7344">
        <v>0</v>
      </c>
    </row>
    <row r="7345" spans="2:13" x14ac:dyDescent="0.2">
      <c r="B7345">
        <v>0</v>
      </c>
      <c r="C7345">
        <v>0</v>
      </c>
      <c r="D7345">
        <v>0</v>
      </c>
      <c r="E7345">
        <v>0</v>
      </c>
      <c r="F7345">
        <v>0</v>
      </c>
      <c r="G7345">
        <v>55555555</v>
      </c>
      <c r="H7345">
        <v>0</v>
      </c>
      <c r="I7345">
        <v>0</v>
      </c>
      <c r="J7345">
        <v>0</v>
      </c>
      <c r="K7345">
        <v>0</v>
      </c>
      <c r="L7345">
        <v>0</v>
      </c>
      <c r="M7345">
        <v>0</v>
      </c>
    </row>
    <row r="7346" spans="2:13" x14ac:dyDescent="0.2">
      <c r="B7346">
        <v>0</v>
      </c>
      <c r="C7346">
        <v>0</v>
      </c>
      <c r="D7346">
        <v>0</v>
      </c>
      <c r="E7346">
        <v>0</v>
      </c>
      <c r="F7346">
        <v>0</v>
      </c>
      <c r="G7346">
        <v>55555555</v>
      </c>
      <c r="H7346">
        <v>0</v>
      </c>
      <c r="I7346">
        <v>0</v>
      </c>
      <c r="J7346">
        <v>0</v>
      </c>
      <c r="K7346">
        <v>0</v>
      </c>
      <c r="L7346">
        <v>0</v>
      </c>
      <c r="M7346">
        <v>0</v>
      </c>
    </row>
    <row r="7347" spans="2:13" x14ac:dyDescent="0.2">
      <c r="B7347">
        <v>0</v>
      </c>
      <c r="C7347">
        <v>0</v>
      </c>
      <c r="D7347">
        <v>0</v>
      </c>
      <c r="E7347">
        <v>0</v>
      </c>
      <c r="F7347">
        <v>0</v>
      </c>
      <c r="G7347">
        <v>55555555</v>
      </c>
      <c r="H7347">
        <v>0</v>
      </c>
      <c r="I7347">
        <v>0</v>
      </c>
      <c r="J7347">
        <v>0</v>
      </c>
      <c r="K7347">
        <v>0</v>
      </c>
      <c r="L7347">
        <v>0</v>
      </c>
      <c r="M7347">
        <v>0</v>
      </c>
    </row>
    <row r="7348" spans="2:13" x14ac:dyDescent="0.2">
      <c r="B7348">
        <v>0</v>
      </c>
      <c r="C7348">
        <v>0</v>
      </c>
      <c r="D7348">
        <v>0</v>
      </c>
      <c r="E7348">
        <v>0</v>
      </c>
      <c r="F7348">
        <v>0</v>
      </c>
      <c r="G7348">
        <v>55555555</v>
      </c>
      <c r="H7348">
        <v>0</v>
      </c>
      <c r="I7348">
        <v>0</v>
      </c>
      <c r="J7348">
        <v>0</v>
      </c>
      <c r="K7348">
        <v>0</v>
      </c>
      <c r="L7348">
        <v>0</v>
      </c>
      <c r="M7348">
        <v>0</v>
      </c>
    </row>
    <row r="7349" spans="2:13" x14ac:dyDescent="0.2">
      <c r="B7349">
        <v>0</v>
      </c>
      <c r="C7349">
        <v>0</v>
      </c>
      <c r="D7349">
        <v>0</v>
      </c>
      <c r="E7349">
        <v>0</v>
      </c>
      <c r="F7349">
        <v>0</v>
      </c>
      <c r="G7349">
        <v>55555555</v>
      </c>
      <c r="H7349">
        <v>0</v>
      </c>
      <c r="I7349">
        <v>0</v>
      </c>
      <c r="J7349">
        <v>0</v>
      </c>
      <c r="K7349">
        <v>0</v>
      </c>
      <c r="L7349">
        <v>0</v>
      </c>
      <c r="M7349">
        <v>0</v>
      </c>
    </row>
    <row r="7350" spans="2:13" x14ac:dyDescent="0.2">
      <c r="B7350">
        <v>0</v>
      </c>
      <c r="C7350">
        <v>0</v>
      </c>
      <c r="D7350">
        <v>0</v>
      </c>
      <c r="E7350">
        <v>0</v>
      </c>
      <c r="F7350">
        <v>0</v>
      </c>
      <c r="G7350">
        <v>55555555</v>
      </c>
      <c r="H7350">
        <v>0</v>
      </c>
      <c r="I7350">
        <v>0</v>
      </c>
      <c r="J7350">
        <v>0</v>
      </c>
      <c r="K7350">
        <v>0</v>
      </c>
      <c r="L7350">
        <v>0</v>
      </c>
      <c r="M7350">
        <v>0</v>
      </c>
    </row>
    <row r="7351" spans="2:13" x14ac:dyDescent="0.2">
      <c r="B7351">
        <v>0</v>
      </c>
      <c r="C7351">
        <v>0</v>
      </c>
      <c r="D7351">
        <v>0</v>
      </c>
      <c r="E7351">
        <v>0</v>
      </c>
      <c r="F7351">
        <v>0</v>
      </c>
      <c r="G7351">
        <v>55555555</v>
      </c>
      <c r="H7351">
        <v>0</v>
      </c>
      <c r="I7351">
        <v>0</v>
      </c>
      <c r="J7351">
        <v>0</v>
      </c>
      <c r="K7351">
        <v>0</v>
      </c>
      <c r="L7351">
        <v>0</v>
      </c>
      <c r="M7351">
        <v>0</v>
      </c>
    </row>
    <row r="7352" spans="2:13" x14ac:dyDescent="0.2">
      <c r="B7352">
        <v>0</v>
      </c>
      <c r="C7352">
        <v>0</v>
      </c>
      <c r="D7352">
        <v>0</v>
      </c>
      <c r="E7352">
        <v>0</v>
      </c>
      <c r="F7352">
        <v>0</v>
      </c>
      <c r="G7352">
        <v>55555555</v>
      </c>
      <c r="H7352">
        <v>0</v>
      </c>
      <c r="I7352">
        <v>0</v>
      </c>
      <c r="J7352">
        <v>0</v>
      </c>
      <c r="K7352">
        <v>0</v>
      </c>
      <c r="L7352">
        <v>0</v>
      </c>
      <c r="M7352">
        <v>0</v>
      </c>
    </row>
    <row r="7353" spans="2:13" x14ac:dyDescent="0.2">
      <c r="B7353">
        <v>0</v>
      </c>
      <c r="C7353">
        <v>0</v>
      </c>
      <c r="D7353">
        <v>0</v>
      </c>
      <c r="E7353">
        <v>0</v>
      </c>
      <c r="F7353">
        <v>0</v>
      </c>
      <c r="G7353">
        <v>55555555</v>
      </c>
      <c r="H7353">
        <v>0</v>
      </c>
      <c r="I7353">
        <v>0</v>
      </c>
      <c r="J7353">
        <v>0</v>
      </c>
      <c r="K7353">
        <v>0</v>
      </c>
      <c r="L7353">
        <v>0</v>
      </c>
      <c r="M7353">
        <v>0</v>
      </c>
    </row>
    <row r="7354" spans="2:13" x14ac:dyDescent="0.2">
      <c r="B7354">
        <v>0</v>
      </c>
      <c r="C7354">
        <v>0</v>
      </c>
      <c r="D7354">
        <v>0</v>
      </c>
      <c r="E7354">
        <v>0</v>
      </c>
      <c r="F7354">
        <v>0</v>
      </c>
      <c r="G7354">
        <v>55555555</v>
      </c>
      <c r="H7354">
        <v>0</v>
      </c>
      <c r="I7354">
        <v>0</v>
      </c>
      <c r="J7354">
        <v>0</v>
      </c>
      <c r="K7354">
        <v>0</v>
      </c>
      <c r="L7354">
        <v>0</v>
      </c>
      <c r="M7354">
        <v>0</v>
      </c>
    </row>
    <row r="7355" spans="2:13" x14ac:dyDescent="0.2">
      <c r="B7355">
        <v>0</v>
      </c>
      <c r="C7355">
        <v>0</v>
      </c>
      <c r="D7355">
        <v>0</v>
      </c>
      <c r="E7355">
        <v>0</v>
      </c>
      <c r="F7355">
        <v>0</v>
      </c>
      <c r="G7355">
        <v>55555555</v>
      </c>
      <c r="H7355">
        <v>0</v>
      </c>
      <c r="I7355">
        <v>0</v>
      </c>
      <c r="J7355">
        <v>0</v>
      </c>
      <c r="K7355">
        <v>0</v>
      </c>
      <c r="L7355">
        <v>0</v>
      </c>
      <c r="M7355">
        <v>0</v>
      </c>
    </row>
    <row r="7356" spans="2:13" x14ac:dyDescent="0.2">
      <c r="B7356">
        <v>0</v>
      </c>
      <c r="C7356">
        <v>0</v>
      </c>
      <c r="D7356">
        <v>0</v>
      </c>
      <c r="E7356">
        <v>0</v>
      </c>
      <c r="F7356">
        <v>0</v>
      </c>
      <c r="G7356">
        <v>55555555</v>
      </c>
      <c r="H7356">
        <v>0</v>
      </c>
      <c r="I7356">
        <v>0</v>
      </c>
      <c r="J7356">
        <v>0</v>
      </c>
      <c r="K7356">
        <v>0</v>
      </c>
      <c r="L7356">
        <v>0</v>
      </c>
      <c r="M7356">
        <v>0</v>
      </c>
    </row>
    <row r="7357" spans="2:13" x14ac:dyDescent="0.2">
      <c r="B7357">
        <v>0</v>
      </c>
      <c r="C7357">
        <v>0</v>
      </c>
      <c r="D7357">
        <v>0</v>
      </c>
      <c r="E7357">
        <v>0</v>
      </c>
      <c r="F7357">
        <v>0</v>
      </c>
      <c r="G7357">
        <v>55555555</v>
      </c>
      <c r="H7357">
        <v>0</v>
      </c>
      <c r="I7357">
        <v>0</v>
      </c>
      <c r="J7357">
        <v>0</v>
      </c>
      <c r="K7357">
        <v>0</v>
      </c>
      <c r="L7357">
        <v>0</v>
      </c>
      <c r="M7357">
        <v>0</v>
      </c>
    </row>
    <row r="7358" spans="2:13" x14ac:dyDescent="0.2">
      <c r="B7358">
        <v>0</v>
      </c>
      <c r="C7358">
        <v>0</v>
      </c>
      <c r="D7358">
        <v>0</v>
      </c>
      <c r="E7358">
        <v>0</v>
      </c>
      <c r="F7358">
        <v>0</v>
      </c>
      <c r="G7358">
        <v>55555555</v>
      </c>
      <c r="H7358">
        <v>0</v>
      </c>
      <c r="I7358">
        <v>0</v>
      </c>
      <c r="J7358">
        <v>0</v>
      </c>
      <c r="K7358">
        <v>0</v>
      </c>
      <c r="L7358">
        <v>0</v>
      </c>
      <c r="M7358">
        <v>0</v>
      </c>
    </row>
    <row r="7359" spans="2:13" x14ac:dyDescent="0.2">
      <c r="B7359">
        <v>0</v>
      </c>
      <c r="C7359">
        <v>0</v>
      </c>
      <c r="D7359">
        <v>0</v>
      </c>
      <c r="E7359">
        <v>0</v>
      </c>
      <c r="F7359">
        <v>0</v>
      </c>
      <c r="G7359">
        <v>55555555</v>
      </c>
      <c r="H7359">
        <v>0</v>
      </c>
      <c r="I7359">
        <v>0</v>
      </c>
      <c r="J7359">
        <v>0</v>
      </c>
      <c r="K7359">
        <v>0</v>
      </c>
      <c r="L7359">
        <v>0</v>
      </c>
      <c r="M7359">
        <v>0</v>
      </c>
    </row>
    <row r="7360" spans="2:13" x14ac:dyDescent="0.2">
      <c r="B7360">
        <v>0</v>
      </c>
      <c r="C7360">
        <v>0</v>
      </c>
      <c r="D7360">
        <v>0</v>
      </c>
      <c r="E7360">
        <v>0</v>
      </c>
      <c r="F7360">
        <v>0</v>
      </c>
      <c r="G7360">
        <v>55555555</v>
      </c>
      <c r="H7360">
        <v>0</v>
      </c>
      <c r="I7360">
        <v>0</v>
      </c>
      <c r="J7360">
        <v>0</v>
      </c>
      <c r="K7360">
        <v>0</v>
      </c>
      <c r="L7360">
        <v>0</v>
      </c>
      <c r="M7360">
        <v>0</v>
      </c>
    </row>
    <row r="7361" spans="2:13" x14ac:dyDescent="0.2">
      <c r="B7361">
        <v>0</v>
      </c>
      <c r="C7361">
        <v>0</v>
      </c>
      <c r="D7361">
        <v>0</v>
      </c>
      <c r="E7361">
        <v>0</v>
      </c>
      <c r="F7361">
        <v>0</v>
      </c>
      <c r="G7361">
        <v>55555555</v>
      </c>
      <c r="H7361">
        <v>0</v>
      </c>
      <c r="I7361">
        <v>0</v>
      </c>
      <c r="J7361">
        <v>0</v>
      </c>
      <c r="K7361">
        <v>0</v>
      </c>
      <c r="L7361">
        <v>0</v>
      </c>
      <c r="M7361">
        <v>0</v>
      </c>
    </row>
    <row r="7362" spans="2:13" x14ac:dyDescent="0.2">
      <c r="B7362">
        <v>0</v>
      </c>
      <c r="C7362">
        <v>0</v>
      </c>
      <c r="D7362">
        <v>0</v>
      </c>
      <c r="E7362">
        <v>0</v>
      </c>
      <c r="F7362">
        <v>0</v>
      </c>
      <c r="G7362">
        <v>55555555</v>
      </c>
      <c r="H7362">
        <v>0</v>
      </c>
      <c r="I7362">
        <v>0</v>
      </c>
      <c r="J7362">
        <v>0</v>
      </c>
      <c r="K7362">
        <v>0</v>
      </c>
      <c r="L7362">
        <v>0</v>
      </c>
      <c r="M7362">
        <v>0</v>
      </c>
    </row>
    <row r="7363" spans="2:13" x14ac:dyDescent="0.2">
      <c r="B7363">
        <v>0</v>
      </c>
      <c r="C7363">
        <v>0</v>
      </c>
      <c r="D7363">
        <v>0</v>
      </c>
      <c r="E7363">
        <v>0</v>
      </c>
      <c r="F7363">
        <v>0</v>
      </c>
      <c r="G7363">
        <v>55555555</v>
      </c>
      <c r="H7363">
        <v>0</v>
      </c>
      <c r="I7363">
        <v>0</v>
      </c>
      <c r="J7363">
        <v>0</v>
      </c>
      <c r="K7363">
        <v>0</v>
      </c>
      <c r="L7363">
        <v>0</v>
      </c>
      <c r="M7363">
        <v>0</v>
      </c>
    </row>
    <row r="7364" spans="2:13" x14ac:dyDescent="0.2">
      <c r="B7364">
        <v>0</v>
      </c>
      <c r="C7364">
        <v>0</v>
      </c>
      <c r="D7364">
        <v>0</v>
      </c>
      <c r="E7364">
        <v>0</v>
      </c>
      <c r="F7364">
        <v>0</v>
      </c>
      <c r="G7364">
        <v>55555555</v>
      </c>
      <c r="H7364">
        <v>0</v>
      </c>
      <c r="I7364">
        <v>0</v>
      </c>
      <c r="J7364">
        <v>0</v>
      </c>
      <c r="K7364">
        <v>0</v>
      </c>
      <c r="L7364">
        <v>0</v>
      </c>
      <c r="M7364">
        <v>0</v>
      </c>
    </row>
    <row r="7365" spans="2:13" x14ac:dyDescent="0.2">
      <c r="B7365">
        <v>0</v>
      </c>
      <c r="C7365">
        <v>0</v>
      </c>
      <c r="D7365">
        <v>0</v>
      </c>
      <c r="E7365">
        <v>0</v>
      </c>
      <c r="F7365">
        <v>0</v>
      </c>
      <c r="G7365">
        <v>55555555</v>
      </c>
      <c r="H7365">
        <v>0</v>
      </c>
      <c r="I7365">
        <v>0</v>
      </c>
      <c r="J7365">
        <v>0</v>
      </c>
      <c r="K7365">
        <v>0</v>
      </c>
      <c r="L7365">
        <v>0</v>
      </c>
      <c r="M7365">
        <v>0</v>
      </c>
    </row>
    <row r="7366" spans="2:13" x14ac:dyDescent="0.2">
      <c r="B7366">
        <v>0</v>
      </c>
      <c r="C7366">
        <v>0</v>
      </c>
      <c r="D7366">
        <v>0</v>
      </c>
      <c r="E7366">
        <v>0</v>
      </c>
      <c r="F7366">
        <v>0</v>
      </c>
      <c r="G7366">
        <v>55555555</v>
      </c>
      <c r="H7366">
        <v>0</v>
      </c>
      <c r="I7366">
        <v>0</v>
      </c>
      <c r="J7366">
        <v>0</v>
      </c>
      <c r="K7366">
        <v>0</v>
      </c>
      <c r="L7366">
        <v>0</v>
      </c>
      <c r="M7366">
        <v>0</v>
      </c>
    </row>
    <row r="7367" spans="2:13" x14ac:dyDescent="0.2">
      <c r="B7367">
        <v>0</v>
      </c>
      <c r="C7367">
        <v>0</v>
      </c>
      <c r="D7367">
        <v>0</v>
      </c>
      <c r="E7367">
        <v>0</v>
      </c>
      <c r="F7367">
        <v>0</v>
      </c>
      <c r="G7367">
        <v>55555555</v>
      </c>
      <c r="H7367">
        <v>0</v>
      </c>
      <c r="I7367">
        <v>0</v>
      </c>
      <c r="J7367">
        <v>0</v>
      </c>
      <c r="K7367">
        <v>0</v>
      </c>
      <c r="L7367">
        <v>0</v>
      </c>
      <c r="M7367">
        <v>0</v>
      </c>
    </row>
    <row r="7368" spans="2:13" x14ac:dyDescent="0.2">
      <c r="B7368">
        <v>0</v>
      </c>
      <c r="C7368">
        <v>0</v>
      </c>
      <c r="D7368">
        <v>0</v>
      </c>
      <c r="E7368">
        <v>0</v>
      </c>
      <c r="F7368">
        <v>0</v>
      </c>
      <c r="G7368">
        <v>55555555</v>
      </c>
      <c r="H7368">
        <v>0</v>
      </c>
      <c r="I7368">
        <v>0</v>
      </c>
      <c r="J7368">
        <v>0</v>
      </c>
      <c r="K7368">
        <v>0</v>
      </c>
      <c r="L7368">
        <v>0</v>
      </c>
      <c r="M7368">
        <v>0</v>
      </c>
    </row>
    <row r="7369" spans="2:13" x14ac:dyDescent="0.2">
      <c r="B7369">
        <v>0</v>
      </c>
      <c r="C7369">
        <v>0</v>
      </c>
      <c r="D7369">
        <v>0</v>
      </c>
      <c r="E7369">
        <v>0</v>
      </c>
      <c r="F7369">
        <v>0</v>
      </c>
      <c r="G7369">
        <v>55555555</v>
      </c>
      <c r="H7369">
        <v>0</v>
      </c>
      <c r="I7369">
        <v>0</v>
      </c>
      <c r="J7369">
        <v>0</v>
      </c>
      <c r="K7369">
        <v>0</v>
      </c>
      <c r="L7369">
        <v>0</v>
      </c>
      <c r="M7369">
        <v>0</v>
      </c>
    </row>
    <row r="7370" spans="2:13" x14ac:dyDescent="0.2">
      <c r="B7370">
        <v>0</v>
      </c>
      <c r="C7370">
        <v>0</v>
      </c>
      <c r="D7370">
        <v>0</v>
      </c>
      <c r="E7370">
        <v>0</v>
      </c>
      <c r="F7370">
        <v>0</v>
      </c>
      <c r="G7370">
        <v>55555555</v>
      </c>
      <c r="H7370">
        <v>0</v>
      </c>
      <c r="I7370">
        <v>0</v>
      </c>
      <c r="J7370">
        <v>0</v>
      </c>
      <c r="K7370">
        <v>0</v>
      </c>
      <c r="L7370">
        <v>0</v>
      </c>
      <c r="M7370">
        <v>0</v>
      </c>
    </row>
    <row r="7371" spans="2:13" x14ac:dyDescent="0.2">
      <c r="B7371">
        <v>0</v>
      </c>
      <c r="C7371">
        <v>0</v>
      </c>
      <c r="D7371">
        <v>0</v>
      </c>
      <c r="E7371">
        <v>0</v>
      </c>
      <c r="F7371">
        <v>0</v>
      </c>
      <c r="G7371">
        <v>55555555</v>
      </c>
      <c r="H7371">
        <v>0</v>
      </c>
      <c r="I7371">
        <v>0</v>
      </c>
      <c r="J7371">
        <v>0</v>
      </c>
      <c r="K7371">
        <v>0</v>
      </c>
      <c r="L7371">
        <v>0</v>
      </c>
      <c r="M7371">
        <v>0</v>
      </c>
    </row>
    <row r="7372" spans="2:13" x14ac:dyDescent="0.2">
      <c r="B7372">
        <v>0</v>
      </c>
      <c r="C7372">
        <v>0</v>
      </c>
      <c r="D7372">
        <v>0</v>
      </c>
      <c r="E7372">
        <v>0</v>
      </c>
      <c r="F7372">
        <v>0</v>
      </c>
      <c r="G7372">
        <v>55555555</v>
      </c>
      <c r="H7372">
        <v>0</v>
      </c>
      <c r="I7372">
        <v>0</v>
      </c>
      <c r="J7372">
        <v>0</v>
      </c>
      <c r="K7372">
        <v>0</v>
      </c>
      <c r="L7372">
        <v>0</v>
      </c>
      <c r="M7372">
        <v>0</v>
      </c>
    </row>
    <row r="7373" spans="2:13" x14ac:dyDescent="0.2">
      <c r="B7373">
        <v>0</v>
      </c>
      <c r="C7373">
        <v>0</v>
      </c>
      <c r="D7373">
        <v>0</v>
      </c>
      <c r="E7373">
        <v>0</v>
      </c>
      <c r="F7373">
        <v>0</v>
      </c>
      <c r="G7373">
        <v>55555555</v>
      </c>
      <c r="H7373">
        <v>0</v>
      </c>
      <c r="I7373">
        <v>0</v>
      </c>
      <c r="J7373">
        <v>0</v>
      </c>
      <c r="K7373">
        <v>0</v>
      </c>
      <c r="L7373">
        <v>0</v>
      </c>
      <c r="M7373">
        <v>0</v>
      </c>
    </row>
    <row r="7374" spans="2:13" x14ac:dyDescent="0.2">
      <c r="B7374">
        <v>0</v>
      </c>
      <c r="C7374">
        <v>0</v>
      </c>
      <c r="D7374">
        <v>0</v>
      </c>
      <c r="E7374">
        <v>0</v>
      </c>
      <c r="F7374">
        <v>0</v>
      </c>
      <c r="G7374">
        <v>55555555</v>
      </c>
      <c r="H7374">
        <v>0</v>
      </c>
      <c r="I7374">
        <v>0</v>
      </c>
      <c r="J7374">
        <v>0</v>
      </c>
      <c r="K7374">
        <v>0</v>
      </c>
      <c r="L7374">
        <v>0</v>
      </c>
      <c r="M7374">
        <v>0</v>
      </c>
    </row>
    <row r="7375" spans="2:13" x14ac:dyDescent="0.2">
      <c r="B7375">
        <v>0</v>
      </c>
      <c r="C7375">
        <v>0</v>
      </c>
      <c r="D7375">
        <v>0</v>
      </c>
      <c r="E7375">
        <v>0</v>
      </c>
      <c r="F7375">
        <v>0</v>
      </c>
      <c r="G7375">
        <v>55555555</v>
      </c>
      <c r="H7375">
        <v>0</v>
      </c>
      <c r="I7375">
        <v>0</v>
      </c>
      <c r="J7375">
        <v>0</v>
      </c>
      <c r="K7375">
        <v>0</v>
      </c>
      <c r="L7375">
        <v>0</v>
      </c>
      <c r="M7375">
        <v>0</v>
      </c>
    </row>
    <row r="7376" spans="2:13" x14ac:dyDescent="0.2">
      <c r="B7376">
        <v>0</v>
      </c>
      <c r="C7376">
        <v>0</v>
      </c>
      <c r="D7376">
        <v>0</v>
      </c>
      <c r="E7376">
        <v>0</v>
      </c>
      <c r="F7376">
        <v>0</v>
      </c>
      <c r="G7376">
        <v>55555555</v>
      </c>
      <c r="H7376">
        <v>0</v>
      </c>
      <c r="I7376">
        <v>0</v>
      </c>
      <c r="J7376">
        <v>0</v>
      </c>
      <c r="K7376">
        <v>0</v>
      </c>
      <c r="L7376">
        <v>0</v>
      </c>
      <c r="M7376">
        <v>0</v>
      </c>
    </row>
    <row r="7377" spans="2:13" x14ac:dyDescent="0.2">
      <c r="B7377">
        <v>0</v>
      </c>
      <c r="C7377">
        <v>0</v>
      </c>
      <c r="D7377">
        <v>0</v>
      </c>
      <c r="E7377">
        <v>0</v>
      </c>
      <c r="F7377">
        <v>0</v>
      </c>
      <c r="G7377">
        <v>55555555</v>
      </c>
      <c r="H7377">
        <v>0</v>
      </c>
      <c r="I7377">
        <v>0</v>
      </c>
      <c r="J7377">
        <v>0</v>
      </c>
      <c r="K7377">
        <v>0</v>
      </c>
      <c r="L7377">
        <v>0</v>
      </c>
      <c r="M7377">
        <v>0</v>
      </c>
    </row>
    <row r="7378" spans="2:13" x14ac:dyDescent="0.2">
      <c r="B7378">
        <v>0</v>
      </c>
      <c r="C7378">
        <v>0</v>
      </c>
      <c r="D7378">
        <v>0</v>
      </c>
      <c r="E7378">
        <v>0</v>
      </c>
      <c r="F7378">
        <v>0</v>
      </c>
      <c r="G7378">
        <v>55555555</v>
      </c>
      <c r="H7378">
        <v>0</v>
      </c>
      <c r="I7378">
        <v>0</v>
      </c>
      <c r="J7378">
        <v>0</v>
      </c>
      <c r="K7378">
        <v>0</v>
      </c>
      <c r="L7378">
        <v>0</v>
      </c>
      <c r="M7378">
        <v>0</v>
      </c>
    </row>
    <row r="7379" spans="2:13" x14ac:dyDescent="0.2">
      <c r="B7379">
        <v>0</v>
      </c>
      <c r="C7379">
        <v>0</v>
      </c>
      <c r="D7379">
        <v>0</v>
      </c>
      <c r="E7379">
        <v>0</v>
      </c>
      <c r="F7379">
        <v>0</v>
      </c>
      <c r="G7379">
        <v>55555555</v>
      </c>
      <c r="H7379">
        <v>0</v>
      </c>
      <c r="I7379">
        <v>0</v>
      </c>
      <c r="J7379">
        <v>0</v>
      </c>
      <c r="K7379">
        <v>0</v>
      </c>
      <c r="L7379">
        <v>0</v>
      </c>
      <c r="M7379">
        <v>0</v>
      </c>
    </row>
    <row r="7380" spans="2:13" x14ac:dyDescent="0.2">
      <c r="B7380">
        <v>0</v>
      </c>
      <c r="C7380">
        <v>0</v>
      </c>
      <c r="D7380">
        <v>0</v>
      </c>
      <c r="E7380">
        <v>0</v>
      </c>
      <c r="F7380">
        <v>0</v>
      </c>
      <c r="G7380">
        <v>55555555</v>
      </c>
      <c r="H7380">
        <v>0</v>
      </c>
      <c r="I7380">
        <v>0</v>
      </c>
      <c r="J7380">
        <v>0</v>
      </c>
      <c r="K7380">
        <v>0</v>
      </c>
      <c r="L7380">
        <v>0</v>
      </c>
      <c r="M7380">
        <v>0</v>
      </c>
    </row>
    <row r="7381" spans="2:13" x14ac:dyDescent="0.2">
      <c r="B7381">
        <v>0</v>
      </c>
      <c r="C7381">
        <v>0</v>
      </c>
      <c r="D7381">
        <v>0</v>
      </c>
      <c r="E7381">
        <v>0</v>
      </c>
      <c r="F7381">
        <v>0</v>
      </c>
      <c r="G7381">
        <v>55555555</v>
      </c>
      <c r="H7381">
        <v>0</v>
      </c>
      <c r="I7381">
        <v>0</v>
      </c>
      <c r="J7381">
        <v>0</v>
      </c>
      <c r="K7381">
        <v>0</v>
      </c>
      <c r="L7381">
        <v>0</v>
      </c>
      <c r="M7381">
        <v>0</v>
      </c>
    </row>
    <row r="7382" spans="2:13" x14ac:dyDescent="0.2">
      <c r="B7382">
        <v>0</v>
      </c>
      <c r="C7382">
        <v>0</v>
      </c>
      <c r="D7382">
        <v>0</v>
      </c>
      <c r="E7382">
        <v>0</v>
      </c>
      <c r="F7382">
        <v>0</v>
      </c>
      <c r="G7382">
        <v>55555555</v>
      </c>
      <c r="H7382">
        <v>0</v>
      </c>
      <c r="I7382">
        <v>0</v>
      </c>
      <c r="J7382">
        <v>0</v>
      </c>
      <c r="K7382">
        <v>0</v>
      </c>
      <c r="L7382">
        <v>0</v>
      </c>
      <c r="M7382">
        <v>0</v>
      </c>
    </row>
    <row r="7383" spans="2:13" x14ac:dyDescent="0.2">
      <c r="B7383">
        <v>0</v>
      </c>
      <c r="C7383">
        <v>0</v>
      </c>
      <c r="D7383">
        <v>0</v>
      </c>
      <c r="E7383">
        <v>0</v>
      </c>
      <c r="F7383">
        <v>0</v>
      </c>
      <c r="G7383">
        <v>55555555</v>
      </c>
      <c r="H7383">
        <v>0</v>
      </c>
      <c r="I7383">
        <v>0</v>
      </c>
      <c r="J7383">
        <v>0</v>
      </c>
      <c r="K7383">
        <v>0</v>
      </c>
      <c r="L7383">
        <v>0</v>
      </c>
      <c r="M7383">
        <v>0</v>
      </c>
    </row>
    <row r="7384" spans="2:13" x14ac:dyDescent="0.2">
      <c r="B7384">
        <v>0</v>
      </c>
      <c r="C7384">
        <v>0</v>
      </c>
      <c r="D7384">
        <v>0</v>
      </c>
      <c r="E7384">
        <v>0</v>
      </c>
      <c r="F7384">
        <v>0</v>
      </c>
      <c r="G7384">
        <v>55555555</v>
      </c>
      <c r="H7384">
        <v>0</v>
      </c>
      <c r="I7384">
        <v>0</v>
      </c>
      <c r="J7384">
        <v>0</v>
      </c>
      <c r="K7384">
        <v>0</v>
      </c>
      <c r="L7384">
        <v>0</v>
      </c>
      <c r="M7384">
        <v>0</v>
      </c>
    </row>
    <row r="7385" spans="2:13" x14ac:dyDescent="0.2">
      <c r="B7385">
        <v>0</v>
      </c>
      <c r="C7385">
        <v>0</v>
      </c>
      <c r="D7385">
        <v>0</v>
      </c>
      <c r="E7385">
        <v>0</v>
      </c>
      <c r="F7385">
        <v>0</v>
      </c>
      <c r="G7385">
        <v>55555555</v>
      </c>
      <c r="H7385">
        <v>0</v>
      </c>
      <c r="I7385">
        <v>0</v>
      </c>
      <c r="J7385">
        <v>0</v>
      </c>
      <c r="K7385">
        <v>0</v>
      </c>
      <c r="L7385">
        <v>0</v>
      </c>
      <c r="M7385">
        <v>0</v>
      </c>
    </row>
    <row r="7386" spans="2:13" x14ac:dyDescent="0.2">
      <c r="B7386">
        <v>0</v>
      </c>
      <c r="C7386">
        <v>0</v>
      </c>
      <c r="D7386">
        <v>0</v>
      </c>
      <c r="E7386">
        <v>0</v>
      </c>
      <c r="F7386">
        <v>0</v>
      </c>
      <c r="G7386">
        <v>55555555</v>
      </c>
      <c r="H7386">
        <v>0</v>
      </c>
      <c r="I7386">
        <v>0</v>
      </c>
      <c r="J7386">
        <v>0</v>
      </c>
      <c r="K7386">
        <v>0</v>
      </c>
      <c r="L7386">
        <v>0</v>
      </c>
      <c r="M7386">
        <v>0</v>
      </c>
    </row>
    <row r="7387" spans="2:13" x14ac:dyDescent="0.2">
      <c r="B7387">
        <v>0</v>
      </c>
      <c r="C7387">
        <v>0</v>
      </c>
      <c r="D7387">
        <v>0</v>
      </c>
      <c r="E7387">
        <v>0</v>
      </c>
      <c r="F7387">
        <v>0</v>
      </c>
      <c r="G7387">
        <v>55555555</v>
      </c>
      <c r="H7387">
        <v>0</v>
      </c>
      <c r="I7387">
        <v>0</v>
      </c>
      <c r="J7387">
        <v>0</v>
      </c>
      <c r="K7387">
        <v>0</v>
      </c>
      <c r="L7387">
        <v>0</v>
      </c>
      <c r="M7387">
        <v>0</v>
      </c>
    </row>
    <row r="7388" spans="2:13" x14ac:dyDescent="0.2">
      <c r="B7388">
        <v>0</v>
      </c>
      <c r="C7388">
        <v>0</v>
      </c>
      <c r="D7388">
        <v>0</v>
      </c>
      <c r="E7388">
        <v>0</v>
      </c>
      <c r="F7388">
        <v>0</v>
      </c>
      <c r="G7388">
        <v>55555555</v>
      </c>
      <c r="H7388">
        <v>0</v>
      </c>
      <c r="I7388">
        <v>0</v>
      </c>
      <c r="J7388">
        <v>0</v>
      </c>
      <c r="K7388">
        <v>0</v>
      </c>
      <c r="L7388">
        <v>0</v>
      </c>
      <c r="M7388">
        <v>0</v>
      </c>
    </row>
    <row r="7389" spans="2:13" x14ac:dyDescent="0.2">
      <c r="B7389">
        <v>0</v>
      </c>
      <c r="C7389">
        <v>0</v>
      </c>
      <c r="D7389">
        <v>0</v>
      </c>
      <c r="E7389">
        <v>0</v>
      </c>
      <c r="F7389">
        <v>0</v>
      </c>
      <c r="G7389">
        <v>55555555</v>
      </c>
      <c r="H7389">
        <v>0</v>
      </c>
      <c r="I7389">
        <v>0</v>
      </c>
      <c r="J7389">
        <v>0</v>
      </c>
      <c r="K7389">
        <v>0</v>
      </c>
      <c r="L7389">
        <v>0</v>
      </c>
      <c r="M7389">
        <v>0</v>
      </c>
    </row>
    <row r="7390" spans="2:13" x14ac:dyDescent="0.2">
      <c r="B7390">
        <v>0</v>
      </c>
      <c r="C7390">
        <v>0</v>
      </c>
      <c r="D7390">
        <v>0</v>
      </c>
      <c r="E7390">
        <v>0</v>
      </c>
      <c r="F7390">
        <v>0</v>
      </c>
      <c r="G7390">
        <v>55555555</v>
      </c>
      <c r="H7390">
        <v>0</v>
      </c>
      <c r="I7390">
        <v>0</v>
      </c>
      <c r="J7390">
        <v>0</v>
      </c>
      <c r="K7390">
        <v>0</v>
      </c>
      <c r="L7390">
        <v>0</v>
      </c>
      <c r="M7390">
        <v>0</v>
      </c>
    </row>
    <row r="7391" spans="2:13" x14ac:dyDescent="0.2">
      <c r="B7391">
        <v>0</v>
      </c>
      <c r="C7391">
        <v>0</v>
      </c>
      <c r="D7391">
        <v>0</v>
      </c>
      <c r="E7391">
        <v>0</v>
      </c>
      <c r="F7391">
        <v>0</v>
      </c>
      <c r="G7391">
        <v>55555555</v>
      </c>
      <c r="H7391">
        <v>0</v>
      </c>
      <c r="I7391">
        <v>0</v>
      </c>
      <c r="J7391">
        <v>0</v>
      </c>
      <c r="K7391">
        <v>0</v>
      </c>
      <c r="L7391">
        <v>0</v>
      </c>
      <c r="M7391">
        <v>0</v>
      </c>
    </row>
    <row r="7392" spans="2:13" x14ac:dyDescent="0.2">
      <c r="B7392">
        <v>0</v>
      </c>
      <c r="C7392">
        <v>0</v>
      </c>
      <c r="D7392">
        <v>0</v>
      </c>
      <c r="E7392">
        <v>0</v>
      </c>
      <c r="F7392">
        <v>0</v>
      </c>
      <c r="G7392">
        <v>55555555</v>
      </c>
      <c r="H7392">
        <v>0</v>
      </c>
      <c r="I7392">
        <v>0</v>
      </c>
      <c r="J7392">
        <v>0</v>
      </c>
      <c r="K7392">
        <v>0</v>
      </c>
      <c r="L7392">
        <v>0</v>
      </c>
      <c r="M7392">
        <v>0</v>
      </c>
    </row>
    <row r="7393" spans="2:13" x14ac:dyDescent="0.2">
      <c r="B7393">
        <v>0</v>
      </c>
      <c r="C7393">
        <v>0</v>
      </c>
      <c r="D7393">
        <v>0</v>
      </c>
      <c r="E7393">
        <v>0</v>
      </c>
      <c r="F7393">
        <v>0</v>
      </c>
      <c r="G7393">
        <v>55555555</v>
      </c>
      <c r="H7393">
        <v>0</v>
      </c>
      <c r="I7393">
        <v>0</v>
      </c>
      <c r="J7393">
        <v>0</v>
      </c>
      <c r="K7393">
        <v>0</v>
      </c>
      <c r="L7393">
        <v>0</v>
      </c>
      <c r="M7393">
        <v>0</v>
      </c>
    </row>
    <row r="7394" spans="2:13" x14ac:dyDescent="0.2">
      <c r="B7394">
        <v>0</v>
      </c>
      <c r="C7394">
        <v>0</v>
      </c>
      <c r="D7394">
        <v>0</v>
      </c>
      <c r="E7394">
        <v>0</v>
      </c>
      <c r="F7394">
        <v>0</v>
      </c>
      <c r="G7394">
        <v>55555555</v>
      </c>
      <c r="H7394">
        <v>0</v>
      </c>
      <c r="I7394">
        <v>0</v>
      </c>
      <c r="J7394">
        <v>0</v>
      </c>
      <c r="K7394">
        <v>0</v>
      </c>
      <c r="L7394">
        <v>0</v>
      </c>
      <c r="M7394">
        <v>0</v>
      </c>
    </row>
    <row r="7395" spans="2:13" x14ac:dyDescent="0.2">
      <c r="B7395">
        <v>0</v>
      </c>
      <c r="C7395">
        <v>0</v>
      </c>
      <c r="D7395">
        <v>0</v>
      </c>
      <c r="E7395">
        <v>0</v>
      </c>
      <c r="F7395">
        <v>0</v>
      </c>
      <c r="G7395">
        <v>55555555</v>
      </c>
      <c r="H7395">
        <v>0</v>
      </c>
      <c r="I7395">
        <v>0</v>
      </c>
      <c r="J7395">
        <v>0</v>
      </c>
      <c r="K7395">
        <v>0</v>
      </c>
      <c r="L7395">
        <v>0</v>
      </c>
      <c r="M7395">
        <v>0</v>
      </c>
    </row>
    <row r="7396" spans="2:13" x14ac:dyDescent="0.2">
      <c r="B7396">
        <v>0</v>
      </c>
      <c r="C7396">
        <v>0</v>
      </c>
      <c r="D7396">
        <v>0</v>
      </c>
      <c r="E7396">
        <v>0</v>
      </c>
      <c r="F7396">
        <v>0</v>
      </c>
      <c r="G7396">
        <v>55555555</v>
      </c>
      <c r="H7396">
        <v>0</v>
      </c>
      <c r="I7396">
        <v>0</v>
      </c>
      <c r="J7396">
        <v>0</v>
      </c>
      <c r="K7396">
        <v>0</v>
      </c>
      <c r="L7396">
        <v>0</v>
      </c>
      <c r="M7396">
        <v>0</v>
      </c>
    </row>
    <row r="7397" spans="2:13" x14ac:dyDescent="0.2">
      <c r="B7397">
        <v>0</v>
      </c>
      <c r="C7397">
        <v>0</v>
      </c>
      <c r="D7397">
        <v>0</v>
      </c>
      <c r="E7397">
        <v>0</v>
      </c>
      <c r="F7397">
        <v>0</v>
      </c>
      <c r="G7397">
        <v>55555555</v>
      </c>
      <c r="H7397">
        <v>0</v>
      </c>
      <c r="I7397">
        <v>0</v>
      </c>
      <c r="J7397">
        <v>0</v>
      </c>
      <c r="K7397">
        <v>0</v>
      </c>
      <c r="L7397">
        <v>0</v>
      </c>
      <c r="M7397">
        <v>0</v>
      </c>
    </row>
    <row r="7398" spans="2:13" x14ac:dyDescent="0.2">
      <c r="B7398">
        <v>0</v>
      </c>
      <c r="C7398">
        <v>0</v>
      </c>
      <c r="D7398">
        <v>0</v>
      </c>
      <c r="E7398">
        <v>0</v>
      </c>
      <c r="F7398">
        <v>0</v>
      </c>
      <c r="G7398">
        <v>55555555</v>
      </c>
      <c r="H7398">
        <v>0</v>
      </c>
      <c r="I7398">
        <v>0</v>
      </c>
      <c r="J7398">
        <v>0</v>
      </c>
      <c r="K7398">
        <v>0</v>
      </c>
      <c r="L7398">
        <v>0</v>
      </c>
      <c r="M7398">
        <v>0</v>
      </c>
    </row>
    <row r="7399" spans="2:13" x14ac:dyDescent="0.2">
      <c r="B7399">
        <v>0</v>
      </c>
      <c r="C7399">
        <v>0</v>
      </c>
      <c r="D7399">
        <v>0</v>
      </c>
      <c r="E7399">
        <v>0</v>
      </c>
      <c r="F7399">
        <v>0</v>
      </c>
      <c r="G7399">
        <v>55555555</v>
      </c>
      <c r="H7399">
        <v>0</v>
      </c>
      <c r="I7399">
        <v>0</v>
      </c>
      <c r="J7399">
        <v>0</v>
      </c>
      <c r="K7399">
        <v>0</v>
      </c>
      <c r="L7399">
        <v>0</v>
      </c>
      <c r="M7399">
        <v>0</v>
      </c>
    </row>
    <row r="7400" spans="2:13" x14ac:dyDescent="0.2">
      <c r="B7400">
        <v>0</v>
      </c>
      <c r="C7400">
        <v>0</v>
      </c>
      <c r="D7400">
        <v>0</v>
      </c>
      <c r="E7400">
        <v>0</v>
      </c>
      <c r="F7400">
        <v>0</v>
      </c>
      <c r="G7400">
        <v>55555555</v>
      </c>
      <c r="H7400">
        <v>0</v>
      </c>
      <c r="I7400">
        <v>0</v>
      </c>
      <c r="J7400">
        <v>0</v>
      </c>
      <c r="K7400">
        <v>0</v>
      </c>
      <c r="L7400">
        <v>0</v>
      </c>
      <c r="M7400">
        <v>0</v>
      </c>
    </row>
    <row r="7401" spans="2:13" x14ac:dyDescent="0.2">
      <c r="B7401">
        <v>0</v>
      </c>
      <c r="C7401">
        <v>0</v>
      </c>
      <c r="D7401">
        <v>0</v>
      </c>
      <c r="E7401">
        <v>0</v>
      </c>
      <c r="F7401">
        <v>0</v>
      </c>
      <c r="G7401">
        <v>55555555</v>
      </c>
      <c r="H7401">
        <v>0</v>
      </c>
      <c r="I7401">
        <v>0</v>
      </c>
      <c r="J7401">
        <v>0</v>
      </c>
      <c r="K7401">
        <v>0</v>
      </c>
      <c r="L7401">
        <v>0</v>
      </c>
      <c r="M7401">
        <v>0</v>
      </c>
    </row>
    <row r="7402" spans="2:13" x14ac:dyDescent="0.2">
      <c r="B7402">
        <v>0</v>
      </c>
      <c r="C7402">
        <v>0</v>
      </c>
      <c r="D7402">
        <v>0</v>
      </c>
      <c r="E7402">
        <v>0</v>
      </c>
      <c r="F7402">
        <v>0</v>
      </c>
      <c r="G7402">
        <v>55555555</v>
      </c>
      <c r="H7402">
        <v>0</v>
      </c>
      <c r="I7402">
        <v>0</v>
      </c>
      <c r="J7402">
        <v>0</v>
      </c>
      <c r="K7402">
        <v>0</v>
      </c>
      <c r="L7402">
        <v>0</v>
      </c>
      <c r="M7402">
        <v>0</v>
      </c>
    </row>
    <row r="7403" spans="2:13" x14ac:dyDescent="0.2">
      <c r="B7403">
        <v>0</v>
      </c>
      <c r="C7403">
        <v>0</v>
      </c>
      <c r="D7403">
        <v>0</v>
      </c>
      <c r="E7403">
        <v>0</v>
      </c>
      <c r="F7403">
        <v>0</v>
      </c>
      <c r="G7403">
        <v>55555555</v>
      </c>
      <c r="H7403">
        <v>0</v>
      </c>
      <c r="I7403">
        <v>0</v>
      </c>
      <c r="J7403">
        <v>0</v>
      </c>
      <c r="K7403">
        <v>0</v>
      </c>
      <c r="L7403">
        <v>0</v>
      </c>
      <c r="M7403">
        <v>0</v>
      </c>
    </row>
    <row r="7404" spans="2:13" x14ac:dyDescent="0.2">
      <c r="B7404">
        <v>0</v>
      </c>
      <c r="C7404">
        <v>0</v>
      </c>
      <c r="D7404">
        <v>0</v>
      </c>
      <c r="E7404">
        <v>0</v>
      </c>
      <c r="F7404">
        <v>0</v>
      </c>
      <c r="G7404">
        <v>55555555</v>
      </c>
      <c r="H7404">
        <v>0</v>
      </c>
      <c r="I7404">
        <v>0</v>
      </c>
      <c r="J7404">
        <v>0</v>
      </c>
      <c r="K7404">
        <v>0</v>
      </c>
      <c r="L7404">
        <v>0</v>
      </c>
      <c r="M7404">
        <v>0</v>
      </c>
    </row>
    <row r="7405" spans="2:13" x14ac:dyDescent="0.2">
      <c r="B7405">
        <v>0</v>
      </c>
      <c r="C7405">
        <v>0</v>
      </c>
      <c r="D7405">
        <v>0</v>
      </c>
      <c r="E7405">
        <v>0</v>
      </c>
      <c r="F7405">
        <v>0</v>
      </c>
      <c r="G7405">
        <v>55555555</v>
      </c>
      <c r="H7405">
        <v>0</v>
      </c>
      <c r="I7405">
        <v>0</v>
      </c>
      <c r="J7405">
        <v>0</v>
      </c>
      <c r="K7405">
        <v>0</v>
      </c>
      <c r="L7405">
        <v>0</v>
      </c>
      <c r="M7405">
        <v>0</v>
      </c>
    </row>
    <row r="7406" spans="2:13" x14ac:dyDescent="0.2">
      <c r="B7406">
        <v>0</v>
      </c>
      <c r="C7406">
        <v>0</v>
      </c>
      <c r="D7406">
        <v>0</v>
      </c>
      <c r="E7406">
        <v>0</v>
      </c>
      <c r="F7406">
        <v>0</v>
      </c>
      <c r="G7406">
        <v>55555555</v>
      </c>
      <c r="H7406">
        <v>0</v>
      </c>
      <c r="I7406">
        <v>0</v>
      </c>
      <c r="J7406">
        <v>0</v>
      </c>
      <c r="K7406">
        <v>0</v>
      </c>
      <c r="L7406">
        <v>0</v>
      </c>
      <c r="M7406">
        <v>0</v>
      </c>
    </row>
    <row r="7407" spans="2:13" x14ac:dyDescent="0.2">
      <c r="B7407">
        <v>0</v>
      </c>
      <c r="C7407">
        <v>0</v>
      </c>
      <c r="D7407">
        <v>0</v>
      </c>
      <c r="E7407">
        <v>0</v>
      </c>
      <c r="F7407">
        <v>0</v>
      </c>
      <c r="G7407">
        <v>55555555</v>
      </c>
      <c r="H7407">
        <v>0</v>
      </c>
      <c r="I7407">
        <v>0</v>
      </c>
      <c r="J7407">
        <v>0</v>
      </c>
      <c r="K7407">
        <v>0</v>
      </c>
      <c r="L7407">
        <v>0</v>
      </c>
      <c r="M7407">
        <v>0</v>
      </c>
    </row>
    <row r="7408" spans="2:13" x14ac:dyDescent="0.2">
      <c r="B7408">
        <v>0</v>
      </c>
      <c r="C7408">
        <v>0</v>
      </c>
      <c r="D7408">
        <v>0</v>
      </c>
      <c r="E7408">
        <v>0</v>
      </c>
      <c r="F7408">
        <v>0</v>
      </c>
      <c r="G7408">
        <v>55555555</v>
      </c>
      <c r="H7408">
        <v>0</v>
      </c>
      <c r="I7408">
        <v>0</v>
      </c>
      <c r="J7408">
        <v>0</v>
      </c>
      <c r="K7408">
        <v>0</v>
      </c>
      <c r="L7408">
        <v>0</v>
      </c>
      <c r="M7408">
        <v>0</v>
      </c>
    </row>
    <row r="7409" spans="2:13" x14ac:dyDescent="0.2">
      <c r="B7409">
        <v>0</v>
      </c>
      <c r="C7409">
        <v>0</v>
      </c>
      <c r="D7409">
        <v>0</v>
      </c>
      <c r="E7409">
        <v>0</v>
      </c>
      <c r="F7409">
        <v>0</v>
      </c>
      <c r="G7409">
        <v>55555555</v>
      </c>
      <c r="H7409">
        <v>0</v>
      </c>
      <c r="I7409">
        <v>0</v>
      </c>
      <c r="J7409">
        <v>0</v>
      </c>
      <c r="K7409">
        <v>0</v>
      </c>
      <c r="L7409">
        <v>0</v>
      </c>
      <c r="M7409">
        <v>0</v>
      </c>
    </row>
    <row r="7410" spans="2:13" x14ac:dyDescent="0.2">
      <c r="B7410">
        <v>0</v>
      </c>
      <c r="C7410">
        <v>0</v>
      </c>
      <c r="D7410">
        <v>0</v>
      </c>
      <c r="E7410">
        <v>0</v>
      </c>
      <c r="F7410">
        <v>0</v>
      </c>
      <c r="G7410">
        <v>55555555</v>
      </c>
      <c r="H7410">
        <v>0</v>
      </c>
      <c r="I7410">
        <v>0</v>
      </c>
      <c r="J7410">
        <v>0</v>
      </c>
      <c r="K7410">
        <v>0</v>
      </c>
      <c r="L7410">
        <v>0</v>
      </c>
      <c r="M7410">
        <v>0</v>
      </c>
    </row>
    <row r="7411" spans="2:13" x14ac:dyDescent="0.2">
      <c r="B7411">
        <v>0</v>
      </c>
      <c r="C7411">
        <v>0</v>
      </c>
      <c r="D7411">
        <v>0</v>
      </c>
      <c r="E7411">
        <v>0</v>
      </c>
      <c r="F7411">
        <v>0</v>
      </c>
      <c r="G7411">
        <v>55555555</v>
      </c>
      <c r="H7411">
        <v>0</v>
      </c>
      <c r="I7411">
        <v>0</v>
      </c>
      <c r="J7411">
        <v>0</v>
      </c>
      <c r="K7411">
        <v>0</v>
      </c>
      <c r="L7411">
        <v>0</v>
      </c>
      <c r="M7411">
        <v>0</v>
      </c>
    </row>
    <row r="7412" spans="2:13" x14ac:dyDescent="0.2">
      <c r="B7412">
        <v>0</v>
      </c>
      <c r="C7412">
        <v>0</v>
      </c>
      <c r="D7412">
        <v>0</v>
      </c>
      <c r="E7412">
        <v>0</v>
      </c>
      <c r="F7412">
        <v>0</v>
      </c>
      <c r="G7412">
        <v>55555555</v>
      </c>
      <c r="H7412">
        <v>0</v>
      </c>
      <c r="I7412">
        <v>0</v>
      </c>
      <c r="J7412">
        <v>0</v>
      </c>
      <c r="K7412">
        <v>0</v>
      </c>
      <c r="L7412">
        <v>0</v>
      </c>
      <c r="M7412">
        <v>0</v>
      </c>
    </row>
    <row r="7413" spans="2:13" x14ac:dyDescent="0.2">
      <c r="B7413">
        <v>0</v>
      </c>
      <c r="C7413">
        <v>0</v>
      </c>
      <c r="D7413">
        <v>0</v>
      </c>
      <c r="E7413">
        <v>0</v>
      </c>
      <c r="F7413">
        <v>0</v>
      </c>
      <c r="G7413">
        <v>55555555</v>
      </c>
      <c r="H7413">
        <v>0</v>
      </c>
      <c r="I7413">
        <v>0</v>
      </c>
      <c r="J7413">
        <v>0</v>
      </c>
      <c r="K7413">
        <v>0</v>
      </c>
      <c r="L7413">
        <v>0</v>
      </c>
      <c r="M7413">
        <v>0</v>
      </c>
    </row>
    <row r="7414" spans="2:13" x14ac:dyDescent="0.2">
      <c r="B7414">
        <v>0</v>
      </c>
      <c r="C7414">
        <v>0</v>
      </c>
      <c r="D7414">
        <v>0</v>
      </c>
      <c r="E7414">
        <v>0</v>
      </c>
      <c r="F7414">
        <v>0</v>
      </c>
      <c r="G7414">
        <v>55555555</v>
      </c>
      <c r="H7414">
        <v>0</v>
      </c>
      <c r="I7414">
        <v>0</v>
      </c>
      <c r="J7414">
        <v>0</v>
      </c>
      <c r="K7414">
        <v>0</v>
      </c>
      <c r="L7414">
        <v>0</v>
      </c>
      <c r="M7414">
        <v>0</v>
      </c>
    </row>
    <row r="7415" spans="2:13" x14ac:dyDescent="0.2">
      <c r="B7415">
        <v>0</v>
      </c>
      <c r="C7415">
        <v>0</v>
      </c>
      <c r="D7415">
        <v>0</v>
      </c>
      <c r="E7415">
        <v>0</v>
      </c>
      <c r="F7415">
        <v>0</v>
      </c>
      <c r="G7415">
        <v>55555555</v>
      </c>
      <c r="H7415">
        <v>0</v>
      </c>
      <c r="I7415">
        <v>0</v>
      </c>
      <c r="J7415">
        <v>0</v>
      </c>
      <c r="K7415">
        <v>0</v>
      </c>
      <c r="L7415">
        <v>0</v>
      </c>
      <c r="M7415">
        <v>0</v>
      </c>
    </row>
    <row r="7416" spans="2:13" x14ac:dyDescent="0.2">
      <c r="B7416">
        <v>0</v>
      </c>
      <c r="C7416">
        <v>0</v>
      </c>
      <c r="D7416">
        <v>0</v>
      </c>
      <c r="E7416">
        <v>0</v>
      </c>
      <c r="F7416">
        <v>0</v>
      </c>
      <c r="G7416">
        <v>55555555</v>
      </c>
      <c r="H7416">
        <v>0</v>
      </c>
      <c r="I7416">
        <v>0</v>
      </c>
      <c r="J7416">
        <v>0</v>
      </c>
      <c r="K7416">
        <v>0</v>
      </c>
      <c r="L7416">
        <v>0</v>
      </c>
      <c r="M7416">
        <v>0</v>
      </c>
    </row>
    <row r="7417" spans="2:13" x14ac:dyDescent="0.2">
      <c r="B7417">
        <v>0</v>
      </c>
      <c r="C7417">
        <v>0</v>
      </c>
      <c r="D7417">
        <v>0</v>
      </c>
      <c r="E7417">
        <v>0</v>
      </c>
      <c r="F7417">
        <v>0</v>
      </c>
      <c r="G7417">
        <v>55555555</v>
      </c>
      <c r="H7417">
        <v>0</v>
      </c>
      <c r="I7417">
        <v>0</v>
      </c>
      <c r="J7417">
        <v>0</v>
      </c>
      <c r="K7417">
        <v>0</v>
      </c>
      <c r="L7417">
        <v>0</v>
      </c>
      <c r="M7417">
        <v>0</v>
      </c>
    </row>
    <row r="7418" spans="2:13" x14ac:dyDescent="0.2">
      <c r="B7418">
        <v>0</v>
      </c>
      <c r="C7418">
        <v>0</v>
      </c>
      <c r="D7418">
        <v>0</v>
      </c>
      <c r="E7418">
        <v>0</v>
      </c>
      <c r="F7418">
        <v>0</v>
      </c>
      <c r="G7418">
        <v>55555555</v>
      </c>
      <c r="H7418">
        <v>0</v>
      </c>
      <c r="I7418">
        <v>0</v>
      </c>
      <c r="J7418">
        <v>0</v>
      </c>
      <c r="K7418">
        <v>0</v>
      </c>
      <c r="L7418">
        <v>0</v>
      </c>
      <c r="M7418">
        <v>0</v>
      </c>
    </row>
    <row r="7419" spans="2:13" x14ac:dyDescent="0.2">
      <c r="B7419">
        <v>0</v>
      </c>
      <c r="C7419">
        <v>0</v>
      </c>
      <c r="D7419">
        <v>0</v>
      </c>
      <c r="E7419">
        <v>0</v>
      </c>
      <c r="F7419">
        <v>0</v>
      </c>
      <c r="G7419">
        <v>55555555</v>
      </c>
      <c r="H7419">
        <v>0</v>
      </c>
      <c r="I7419">
        <v>0</v>
      </c>
      <c r="J7419">
        <v>0</v>
      </c>
      <c r="K7419">
        <v>0</v>
      </c>
      <c r="L7419">
        <v>0</v>
      </c>
      <c r="M7419">
        <v>0</v>
      </c>
    </row>
    <row r="7420" spans="2:13" x14ac:dyDescent="0.2">
      <c r="B7420">
        <v>0</v>
      </c>
      <c r="C7420">
        <v>0</v>
      </c>
      <c r="D7420">
        <v>0</v>
      </c>
      <c r="E7420">
        <v>0</v>
      </c>
      <c r="F7420">
        <v>0</v>
      </c>
      <c r="G7420">
        <v>55555555</v>
      </c>
      <c r="H7420">
        <v>0</v>
      </c>
      <c r="I7420">
        <v>0</v>
      </c>
      <c r="J7420">
        <v>0</v>
      </c>
      <c r="K7420">
        <v>0</v>
      </c>
      <c r="L7420">
        <v>0</v>
      </c>
      <c r="M7420">
        <v>0</v>
      </c>
    </row>
    <row r="7421" spans="2:13" x14ac:dyDescent="0.2">
      <c r="B7421">
        <v>0</v>
      </c>
      <c r="C7421">
        <v>0</v>
      </c>
      <c r="D7421">
        <v>0</v>
      </c>
      <c r="E7421">
        <v>0</v>
      </c>
      <c r="F7421">
        <v>0</v>
      </c>
      <c r="G7421">
        <v>55555555</v>
      </c>
      <c r="H7421">
        <v>0</v>
      </c>
      <c r="I7421">
        <v>0</v>
      </c>
      <c r="J7421">
        <v>0</v>
      </c>
      <c r="K7421">
        <v>0</v>
      </c>
      <c r="L7421">
        <v>0</v>
      </c>
      <c r="M7421">
        <v>0</v>
      </c>
    </row>
    <row r="7422" spans="2:13" x14ac:dyDescent="0.2">
      <c r="B7422">
        <v>0</v>
      </c>
      <c r="C7422">
        <v>0</v>
      </c>
      <c r="D7422">
        <v>0</v>
      </c>
      <c r="E7422">
        <v>0</v>
      </c>
      <c r="F7422">
        <v>0</v>
      </c>
      <c r="G7422">
        <v>55555555</v>
      </c>
      <c r="H7422">
        <v>0</v>
      </c>
      <c r="I7422">
        <v>0</v>
      </c>
      <c r="J7422">
        <v>0</v>
      </c>
      <c r="K7422">
        <v>0</v>
      </c>
      <c r="L7422">
        <v>0</v>
      </c>
      <c r="M7422">
        <v>0</v>
      </c>
    </row>
    <row r="7423" spans="2:13" x14ac:dyDescent="0.2">
      <c r="B7423">
        <v>0</v>
      </c>
      <c r="C7423">
        <v>0</v>
      </c>
      <c r="D7423">
        <v>0</v>
      </c>
      <c r="E7423">
        <v>0</v>
      </c>
      <c r="F7423">
        <v>0</v>
      </c>
      <c r="G7423">
        <v>55555555</v>
      </c>
      <c r="H7423">
        <v>0</v>
      </c>
      <c r="I7423">
        <v>0</v>
      </c>
      <c r="J7423">
        <v>0</v>
      </c>
      <c r="K7423">
        <v>0</v>
      </c>
      <c r="L7423">
        <v>0</v>
      </c>
      <c r="M7423">
        <v>0</v>
      </c>
    </row>
    <row r="7424" spans="2:13" x14ac:dyDescent="0.2">
      <c r="B7424">
        <v>0</v>
      </c>
      <c r="C7424">
        <v>0</v>
      </c>
      <c r="D7424">
        <v>0</v>
      </c>
      <c r="E7424">
        <v>0</v>
      </c>
      <c r="F7424">
        <v>0</v>
      </c>
      <c r="G7424">
        <v>55555555</v>
      </c>
      <c r="H7424">
        <v>0</v>
      </c>
      <c r="I7424">
        <v>0</v>
      </c>
      <c r="J7424">
        <v>0</v>
      </c>
      <c r="K7424">
        <v>0</v>
      </c>
      <c r="L7424">
        <v>0</v>
      </c>
      <c r="M7424">
        <v>0</v>
      </c>
    </row>
    <row r="7425" spans="2:13" x14ac:dyDescent="0.2">
      <c r="B7425">
        <v>0</v>
      </c>
      <c r="C7425">
        <v>0</v>
      </c>
      <c r="D7425">
        <v>0</v>
      </c>
      <c r="E7425">
        <v>0</v>
      </c>
      <c r="F7425">
        <v>0</v>
      </c>
      <c r="G7425">
        <v>55555555</v>
      </c>
      <c r="H7425">
        <v>0</v>
      </c>
      <c r="I7425">
        <v>0</v>
      </c>
      <c r="J7425">
        <v>0</v>
      </c>
      <c r="K7425">
        <v>0</v>
      </c>
      <c r="L7425">
        <v>0</v>
      </c>
      <c r="M7425">
        <v>0</v>
      </c>
    </row>
    <row r="7426" spans="2:13" x14ac:dyDescent="0.2">
      <c r="B7426">
        <v>0</v>
      </c>
      <c r="C7426">
        <v>0</v>
      </c>
      <c r="D7426">
        <v>0</v>
      </c>
      <c r="E7426">
        <v>0</v>
      </c>
      <c r="F7426">
        <v>0</v>
      </c>
      <c r="G7426">
        <v>55555555</v>
      </c>
      <c r="H7426">
        <v>0</v>
      </c>
      <c r="I7426">
        <v>0</v>
      </c>
      <c r="J7426">
        <v>0</v>
      </c>
      <c r="K7426">
        <v>0</v>
      </c>
      <c r="L7426">
        <v>0</v>
      </c>
      <c r="M7426">
        <v>0</v>
      </c>
    </row>
    <row r="7427" spans="2:13" x14ac:dyDescent="0.2">
      <c r="B7427">
        <v>0</v>
      </c>
      <c r="C7427">
        <v>0</v>
      </c>
      <c r="D7427">
        <v>0</v>
      </c>
      <c r="E7427">
        <v>0</v>
      </c>
      <c r="F7427">
        <v>0</v>
      </c>
      <c r="G7427">
        <v>55555555</v>
      </c>
      <c r="H7427">
        <v>0</v>
      </c>
      <c r="I7427">
        <v>0</v>
      </c>
      <c r="J7427">
        <v>0</v>
      </c>
      <c r="K7427">
        <v>0</v>
      </c>
      <c r="L7427">
        <v>0</v>
      </c>
      <c r="M7427">
        <v>0</v>
      </c>
    </row>
    <row r="7428" spans="2:13" x14ac:dyDescent="0.2">
      <c r="B7428">
        <v>0</v>
      </c>
      <c r="C7428">
        <v>0</v>
      </c>
      <c r="D7428">
        <v>0</v>
      </c>
      <c r="E7428">
        <v>0</v>
      </c>
      <c r="F7428">
        <v>0</v>
      </c>
      <c r="G7428">
        <v>55555555</v>
      </c>
      <c r="H7428">
        <v>0</v>
      </c>
      <c r="I7428">
        <v>0</v>
      </c>
      <c r="J7428">
        <v>0</v>
      </c>
      <c r="K7428">
        <v>0</v>
      </c>
      <c r="L7428">
        <v>0</v>
      </c>
      <c r="M7428">
        <v>0</v>
      </c>
    </row>
    <row r="7429" spans="2:13" x14ac:dyDescent="0.2">
      <c r="B7429">
        <v>0</v>
      </c>
      <c r="C7429">
        <v>0</v>
      </c>
      <c r="D7429">
        <v>0</v>
      </c>
      <c r="E7429">
        <v>0</v>
      </c>
      <c r="F7429">
        <v>0</v>
      </c>
      <c r="G7429">
        <v>55555555</v>
      </c>
      <c r="H7429">
        <v>0</v>
      </c>
      <c r="I7429">
        <v>0</v>
      </c>
      <c r="J7429">
        <v>0</v>
      </c>
      <c r="K7429">
        <v>0</v>
      </c>
      <c r="L7429">
        <v>0</v>
      </c>
      <c r="M7429">
        <v>0</v>
      </c>
    </row>
    <row r="7430" spans="2:13" x14ac:dyDescent="0.2">
      <c r="B7430">
        <v>0</v>
      </c>
      <c r="C7430">
        <v>0</v>
      </c>
      <c r="D7430">
        <v>0</v>
      </c>
      <c r="E7430">
        <v>0</v>
      </c>
      <c r="F7430">
        <v>0</v>
      </c>
      <c r="G7430">
        <v>55555555</v>
      </c>
      <c r="H7430">
        <v>0</v>
      </c>
      <c r="I7430">
        <v>0</v>
      </c>
      <c r="J7430">
        <v>0</v>
      </c>
      <c r="K7430">
        <v>0</v>
      </c>
      <c r="L7430">
        <v>0</v>
      </c>
      <c r="M7430">
        <v>0</v>
      </c>
    </row>
    <row r="7431" spans="2:13" x14ac:dyDescent="0.2">
      <c r="B7431">
        <v>0</v>
      </c>
      <c r="C7431">
        <v>0</v>
      </c>
      <c r="D7431">
        <v>0</v>
      </c>
      <c r="E7431">
        <v>0</v>
      </c>
      <c r="F7431">
        <v>0</v>
      </c>
      <c r="G7431">
        <v>55555555</v>
      </c>
      <c r="H7431">
        <v>0</v>
      </c>
      <c r="I7431">
        <v>0</v>
      </c>
      <c r="J7431">
        <v>0</v>
      </c>
      <c r="K7431">
        <v>0</v>
      </c>
      <c r="L7431">
        <v>0</v>
      </c>
      <c r="M7431">
        <v>0</v>
      </c>
    </row>
    <row r="7432" spans="2:13" x14ac:dyDescent="0.2">
      <c r="B7432">
        <v>0</v>
      </c>
      <c r="C7432">
        <v>0</v>
      </c>
      <c r="D7432">
        <v>0</v>
      </c>
      <c r="E7432">
        <v>0</v>
      </c>
      <c r="F7432">
        <v>0</v>
      </c>
      <c r="G7432">
        <v>55555555</v>
      </c>
      <c r="H7432">
        <v>0</v>
      </c>
      <c r="I7432">
        <v>0</v>
      </c>
      <c r="J7432">
        <v>0</v>
      </c>
      <c r="K7432">
        <v>0</v>
      </c>
      <c r="L7432">
        <v>0</v>
      </c>
      <c r="M7432">
        <v>0</v>
      </c>
    </row>
    <row r="7433" spans="2:13" x14ac:dyDescent="0.2">
      <c r="B7433">
        <v>0</v>
      </c>
      <c r="C7433">
        <v>0</v>
      </c>
      <c r="D7433">
        <v>0</v>
      </c>
      <c r="E7433">
        <v>0</v>
      </c>
      <c r="F7433">
        <v>0</v>
      </c>
      <c r="G7433">
        <v>55555555</v>
      </c>
      <c r="H7433">
        <v>0</v>
      </c>
      <c r="I7433">
        <v>0</v>
      </c>
      <c r="J7433">
        <v>0</v>
      </c>
      <c r="K7433">
        <v>0</v>
      </c>
      <c r="L7433">
        <v>0</v>
      </c>
      <c r="M7433">
        <v>0</v>
      </c>
    </row>
    <row r="7434" spans="2:13" x14ac:dyDescent="0.2">
      <c r="B7434">
        <v>0</v>
      </c>
      <c r="C7434">
        <v>0</v>
      </c>
      <c r="D7434">
        <v>0</v>
      </c>
      <c r="E7434">
        <v>0</v>
      </c>
      <c r="F7434">
        <v>0</v>
      </c>
      <c r="G7434">
        <v>55555555</v>
      </c>
      <c r="H7434">
        <v>0</v>
      </c>
      <c r="I7434">
        <v>0</v>
      </c>
      <c r="J7434">
        <v>0</v>
      </c>
      <c r="K7434">
        <v>0</v>
      </c>
      <c r="L7434">
        <v>0</v>
      </c>
      <c r="M7434">
        <v>0</v>
      </c>
    </row>
    <row r="7435" spans="2:13" x14ac:dyDescent="0.2">
      <c r="B7435">
        <v>0</v>
      </c>
      <c r="C7435">
        <v>0</v>
      </c>
      <c r="D7435">
        <v>0</v>
      </c>
      <c r="E7435">
        <v>0</v>
      </c>
      <c r="F7435">
        <v>0</v>
      </c>
      <c r="G7435">
        <v>55555555</v>
      </c>
      <c r="H7435">
        <v>0</v>
      </c>
      <c r="I7435">
        <v>0</v>
      </c>
      <c r="J7435">
        <v>0</v>
      </c>
      <c r="K7435">
        <v>0</v>
      </c>
      <c r="L7435">
        <v>0</v>
      </c>
      <c r="M7435">
        <v>0</v>
      </c>
    </row>
    <row r="7436" spans="2:13" x14ac:dyDescent="0.2">
      <c r="B7436">
        <v>0</v>
      </c>
      <c r="C7436">
        <v>0</v>
      </c>
      <c r="D7436">
        <v>0</v>
      </c>
      <c r="E7436">
        <v>0</v>
      </c>
      <c r="F7436">
        <v>0</v>
      </c>
      <c r="G7436">
        <v>55555555</v>
      </c>
      <c r="H7436">
        <v>0</v>
      </c>
      <c r="I7436">
        <v>0</v>
      </c>
      <c r="J7436">
        <v>0</v>
      </c>
      <c r="K7436">
        <v>0</v>
      </c>
      <c r="L7436">
        <v>0</v>
      </c>
      <c r="M7436">
        <v>0</v>
      </c>
    </row>
    <row r="7437" spans="2:13" x14ac:dyDescent="0.2">
      <c r="B7437">
        <v>0</v>
      </c>
      <c r="C7437">
        <v>0</v>
      </c>
      <c r="D7437">
        <v>0</v>
      </c>
      <c r="E7437">
        <v>0</v>
      </c>
      <c r="F7437">
        <v>0</v>
      </c>
      <c r="G7437">
        <v>55555555</v>
      </c>
      <c r="H7437">
        <v>0</v>
      </c>
      <c r="I7437">
        <v>0</v>
      </c>
      <c r="J7437">
        <v>0</v>
      </c>
      <c r="K7437">
        <v>0</v>
      </c>
      <c r="L7437">
        <v>0</v>
      </c>
      <c r="M7437">
        <v>0</v>
      </c>
    </row>
    <row r="7438" spans="2:13" x14ac:dyDescent="0.2">
      <c r="B7438">
        <v>0</v>
      </c>
      <c r="C7438">
        <v>0</v>
      </c>
      <c r="D7438">
        <v>0</v>
      </c>
      <c r="E7438">
        <v>0</v>
      </c>
      <c r="F7438">
        <v>0</v>
      </c>
      <c r="G7438">
        <v>55555555</v>
      </c>
      <c r="H7438">
        <v>0</v>
      </c>
      <c r="I7438">
        <v>0</v>
      </c>
      <c r="J7438">
        <v>0</v>
      </c>
      <c r="K7438">
        <v>0</v>
      </c>
      <c r="L7438">
        <v>0</v>
      </c>
      <c r="M7438">
        <v>0</v>
      </c>
    </row>
    <row r="7439" spans="2:13" x14ac:dyDescent="0.2">
      <c r="B7439">
        <v>0</v>
      </c>
      <c r="C7439">
        <v>0</v>
      </c>
      <c r="D7439">
        <v>0</v>
      </c>
      <c r="E7439">
        <v>0</v>
      </c>
      <c r="F7439">
        <v>0</v>
      </c>
      <c r="G7439">
        <v>55555555</v>
      </c>
      <c r="H7439">
        <v>0</v>
      </c>
      <c r="I7439">
        <v>0</v>
      </c>
      <c r="J7439">
        <v>0</v>
      </c>
      <c r="K7439">
        <v>0</v>
      </c>
      <c r="L7439">
        <v>0</v>
      </c>
      <c r="M7439">
        <v>0</v>
      </c>
    </row>
    <row r="7440" spans="2:13" x14ac:dyDescent="0.2">
      <c r="B7440">
        <v>0</v>
      </c>
      <c r="C7440">
        <v>0</v>
      </c>
      <c r="D7440">
        <v>0</v>
      </c>
      <c r="E7440">
        <v>0</v>
      </c>
      <c r="F7440">
        <v>0</v>
      </c>
      <c r="G7440">
        <v>55555555</v>
      </c>
      <c r="H7440">
        <v>0</v>
      </c>
      <c r="I7440">
        <v>0</v>
      </c>
      <c r="J7440">
        <v>0</v>
      </c>
      <c r="K7440">
        <v>0</v>
      </c>
      <c r="L7440">
        <v>0</v>
      </c>
      <c r="M7440">
        <v>0</v>
      </c>
    </row>
    <row r="7441" spans="2:13" x14ac:dyDescent="0.2">
      <c r="B7441">
        <v>0</v>
      </c>
      <c r="C7441">
        <v>0</v>
      </c>
      <c r="D7441">
        <v>0</v>
      </c>
      <c r="E7441">
        <v>0</v>
      </c>
      <c r="F7441">
        <v>0</v>
      </c>
      <c r="G7441">
        <v>55555555</v>
      </c>
      <c r="H7441">
        <v>0</v>
      </c>
      <c r="I7441">
        <v>0</v>
      </c>
      <c r="J7441">
        <v>0</v>
      </c>
      <c r="K7441">
        <v>0</v>
      </c>
      <c r="L7441">
        <v>0</v>
      </c>
      <c r="M7441">
        <v>0</v>
      </c>
    </row>
    <row r="7442" spans="2:13" x14ac:dyDescent="0.2">
      <c r="B7442">
        <v>0</v>
      </c>
      <c r="C7442">
        <v>0</v>
      </c>
      <c r="D7442">
        <v>0</v>
      </c>
      <c r="E7442">
        <v>0</v>
      </c>
      <c r="F7442">
        <v>0</v>
      </c>
      <c r="G7442">
        <v>55555555</v>
      </c>
      <c r="H7442">
        <v>0</v>
      </c>
      <c r="I7442">
        <v>0</v>
      </c>
      <c r="J7442">
        <v>0</v>
      </c>
      <c r="K7442">
        <v>0</v>
      </c>
      <c r="L7442">
        <v>0</v>
      </c>
      <c r="M7442">
        <v>0</v>
      </c>
    </row>
    <row r="7443" spans="2:13" x14ac:dyDescent="0.2">
      <c r="B7443">
        <v>0</v>
      </c>
      <c r="C7443">
        <v>0</v>
      </c>
      <c r="D7443">
        <v>0</v>
      </c>
      <c r="E7443">
        <v>0</v>
      </c>
      <c r="F7443">
        <v>0</v>
      </c>
      <c r="G7443">
        <v>55555555</v>
      </c>
      <c r="H7443">
        <v>0</v>
      </c>
      <c r="I7443">
        <v>0</v>
      </c>
      <c r="J7443">
        <v>0</v>
      </c>
      <c r="K7443">
        <v>0</v>
      </c>
      <c r="L7443">
        <v>0</v>
      </c>
      <c r="M7443">
        <v>0</v>
      </c>
    </row>
    <row r="7444" spans="2:13" x14ac:dyDescent="0.2">
      <c r="B7444">
        <v>0</v>
      </c>
      <c r="C7444">
        <v>0</v>
      </c>
      <c r="D7444">
        <v>0</v>
      </c>
      <c r="E7444">
        <v>0</v>
      </c>
      <c r="F7444">
        <v>0</v>
      </c>
      <c r="G7444">
        <v>55555555</v>
      </c>
      <c r="H7444">
        <v>0</v>
      </c>
      <c r="I7444">
        <v>0</v>
      </c>
      <c r="J7444">
        <v>0</v>
      </c>
      <c r="K7444">
        <v>0</v>
      </c>
      <c r="L7444">
        <v>0</v>
      </c>
      <c r="M7444">
        <v>0</v>
      </c>
    </row>
    <row r="7445" spans="2:13" x14ac:dyDescent="0.2">
      <c r="B7445">
        <v>0</v>
      </c>
      <c r="C7445">
        <v>0</v>
      </c>
      <c r="D7445">
        <v>0</v>
      </c>
      <c r="E7445">
        <v>0</v>
      </c>
      <c r="F7445">
        <v>0</v>
      </c>
      <c r="G7445">
        <v>55555555</v>
      </c>
      <c r="H7445">
        <v>0</v>
      </c>
      <c r="I7445">
        <v>0</v>
      </c>
      <c r="J7445">
        <v>0</v>
      </c>
      <c r="K7445">
        <v>0</v>
      </c>
      <c r="L7445">
        <v>0</v>
      </c>
      <c r="M7445">
        <v>0</v>
      </c>
    </row>
    <row r="7446" spans="2:13" x14ac:dyDescent="0.2">
      <c r="B7446">
        <v>0</v>
      </c>
      <c r="C7446">
        <v>0</v>
      </c>
      <c r="D7446">
        <v>0</v>
      </c>
      <c r="E7446">
        <v>0</v>
      </c>
      <c r="F7446">
        <v>0</v>
      </c>
      <c r="G7446">
        <v>55555555</v>
      </c>
      <c r="H7446">
        <v>0</v>
      </c>
      <c r="I7446">
        <v>0</v>
      </c>
      <c r="J7446">
        <v>0</v>
      </c>
      <c r="K7446">
        <v>0</v>
      </c>
      <c r="L7446">
        <v>0</v>
      </c>
      <c r="M7446">
        <v>0</v>
      </c>
    </row>
    <row r="7447" spans="2:13" x14ac:dyDescent="0.2">
      <c r="B7447">
        <v>0</v>
      </c>
      <c r="C7447">
        <v>0</v>
      </c>
      <c r="D7447">
        <v>0</v>
      </c>
      <c r="E7447">
        <v>0</v>
      </c>
      <c r="F7447">
        <v>0</v>
      </c>
      <c r="G7447">
        <v>55555555</v>
      </c>
      <c r="H7447">
        <v>0</v>
      </c>
      <c r="I7447">
        <v>0</v>
      </c>
      <c r="J7447">
        <v>0</v>
      </c>
      <c r="K7447">
        <v>0</v>
      </c>
      <c r="L7447">
        <v>0</v>
      </c>
      <c r="M7447">
        <v>0</v>
      </c>
    </row>
    <row r="7448" spans="2:13" x14ac:dyDescent="0.2">
      <c r="B7448">
        <v>0</v>
      </c>
      <c r="C7448">
        <v>0</v>
      </c>
      <c r="D7448">
        <v>0</v>
      </c>
      <c r="E7448">
        <v>0</v>
      </c>
      <c r="F7448">
        <v>0</v>
      </c>
      <c r="G7448">
        <v>55555555</v>
      </c>
      <c r="H7448">
        <v>0</v>
      </c>
      <c r="I7448">
        <v>0</v>
      </c>
      <c r="J7448">
        <v>0</v>
      </c>
      <c r="K7448">
        <v>0</v>
      </c>
      <c r="L7448">
        <v>0</v>
      </c>
      <c r="M7448">
        <v>0</v>
      </c>
    </row>
    <row r="7449" spans="2:13" x14ac:dyDescent="0.2">
      <c r="B7449">
        <v>0</v>
      </c>
      <c r="C7449">
        <v>0</v>
      </c>
      <c r="D7449">
        <v>0</v>
      </c>
      <c r="E7449">
        <v>0</v>
      </c>
      <c r="F7449">
        <v>0</v>
      </c>
      <c r="G7449">
        <v>55555555</v>
      </c>
      <c r="H7449">
        <v>0</v>
      </c>
      <c r="I7449">
        <v>0</v>
      </c>
      <c r="J7449">
        <v>0</v>
      </c>
      <c r="K7449">
        <v>0</v>
      </c>
      <c r="L7449">
        <v>0</v>
      </c>
      <c r="M7449">
        <v>0</v>
      </c>
    </row>
    <row r="7450" spans="2:13" x14ac:dyDescent="0.2">
      <c r="B7450">
        <v>0</v>
      </c>
      <c r="C7450">
        <v>0</v>
      </c>
      <c r="D7450">
        <v>0</v>
      </c>
      <c r="E7450">
        <v>0</v>
      </c>
      <c r="F7450">
        <v>0</v>
      </c>
      <c r="G7450">
        <v>55555555</v>
      </c>
      <c r="H7450">
        <v>0</v>
      </c>
      <c r="I7450">
        <v>0</v>
      </c>
      <c r="J7450">
        <v>0</v>
      </c>
      <c r="K7450">
        <v>0</v>
      </c>
      <c r="L7450">
        <v>0</v>
      </c>
      <c r="M7450">
        <v>0</v>
      </c>
    </row>
    <row r="7451" spans="2:13" x14ac:dyDescent="0.2">
      <c r="B7451">
        <v>0</v>
      </c>
      <c r="C7451">
        <v>0</v>
      </c>
      <c r="D7451">
        <v>0</v>
      </c>
      <c r="E7451">
        <v>0</v>
      </c>
      <c r="F7451">
        <v>0</v>
      </c>
      <c r="G7451">
        <v>55555555</v>
      </c>
      <c r="H7451">
        <v>0</v>
      </c>
      <c r="I7451">
        <v>0</v>
      </c>
      <c r="J7451">
        <v>0</v>
      </c>
      <c r="K7451">
        <v>0</v>
      </c>
      <c r="L7451">
        <v>0</v>
      </c>
      <c r="M7451">
        <v>0</v>
      </c>
    </row>
    <row r="7452" spans="2:13" x14ac:dyDescent="0.2">
      <c r="B7452">
        <v>0</v>
      </c>
      <c r="C7452">
        <v>0</v>
      </c>
      <c r="D7452">
        <v>0</v>
      </c>
      <c r="E7452">
        <v>0</v>
      </c>
      <c r="F7452">
        <v>0</v>
      </c>
      <c r="G7452">
        <v>55555555</v>
      </c>
      <c r="H7452">
        <v>0</v>
      </c>
      <c r="I7452">
        <v>0</v>
      </c>
      <c r="J7452">
        <v>0</v>
      </c>
      <c r="K7452">
        <v>0</v>
      </c>
      <c r="L7452">
        <v>0</v>
      </c>
      <c r="M7452">
        <v>0</v>
      </c>
    </row>
    <row r="7453" spans="2:13" x14ac:dyDescent="0.2">
      <c r="B7453">
        <v>0</v>
      </c>
      <c r="C7453">
        <v>0</v>
      </c>
      <c r="D7453">
        <v>0</v>
      </c>
      <c r="E7453">
        <v>0</v>
      </c>
      <c r="F7453">
        <v>0</v>
      </c>
      <c r="G7453">
        <v>55555555</v>
      </c>
      <c r="H7453">
        <v>0</v>
      </c>
      <c r="I7453">
        <v>0</v>
      </c>
      <c r="J7453">
        <v>0</v>
      </c>
      <c r="K7453">
        <v>0</v>
      </c>
      <c r="L7453">
        <v>0</v>
      </c>
      <c r="M7453">
        <v>0</v>
      </c>
    </row>
    <row r="7454" spans="2:13" x14ac:dyDescent="0.2">
      <c r="B7454">
        <v>0</v>
      </c>
      <c r="C7454">
        <v>0</v>
      </c>
      <c r="D7454">
        <v>0</v>
      </c>
      <c r="E7454">
        <v>0</v>
      </c>
      <c r="F7454">
        <v>0</v>
      </c>
      <c r="G7454">
        <v>55555555</v>
      </c>
      <c r="H7454">
        <v>0</v>
      </c>
      <c r="I7454">
        <v>0</v>
      </c>
      <c r="J7454">
        <v>0</v>
      </c>
      <c r="K7454">
        <v>0</v>
      </c>
      <c r="L7454">
        <v>0</v>
      </c>
      <c r="M7454">
        <v>0</v>
      </c>
    </row>
    <row r="7455" spans="2:13" x14ac:dyDescent="0.2">
      <c r="B7455">
        <v>0</v>
      </c>
      <c r="C7455">
        <v>0</v>
      </c>
      <c r="D7455">
        <v>0</v>
      </c>
      <c r="E7455">
        <v>0</v>
      </c>
      <c r="F7455">
        <v>0</v>
      </c>
      <c r="G7455">
        <v>55555555</v>
      </c>
      <c r="H7455">
        <v>0</v>
      </c>
      <c r="I7455">
        <v>0</v>
      </c>
      <c r="J7455">
        <v>0</v>
      </c>
      <c r="K7455">
        <v>0</v>
      </c>
      <c r="L7455">
        <v>0</v>
      </c>
      <c r="M7455">
        <v>0</v>
      </c>
    </row>
    <row r="7456" spans="2:13" x14ac:dyDescent="0.2">
      <c r="B7456">
        <v>0</v>
      </c>
      <c r="C7456">
        <v>0</v>
      </c>
      <c r="D7456">
        <v>0</v>
      </c>
      <c r="E7456">
        <v>0</v>
      </c>
      <c r="F7456">
        <v>0</v>
      </c>
      <c r="G7456">
        <v>55555555</v>
      </c>
      <c r="H7456">
        <v>0</v>
      </c>
      <c r="I7456">
        <v>0</v>
      </c>
      <c r="J7456">
        <v>0</v>
      </c>
      <c r="K7456">
        <v>0</v>
      </c>
      <c r="L7456">
        <v>0</v>
      </c>
      <c r="M7456">
        <v>0</v>
      </c>
    </row>
    <row r="7457" spans="2:13" x14ac:dyDescent="0.2">
      <c r="B7457">
        <v>0</v>
      </c>
      <c r="C7457">
        <v>0</v>
      </c>
      <c r="D7457">
        <v>0</v>
      </c>
      <c r="E7457">
        <v>0</v>
      </c>
      <c r="F7457">
        <v>0</v>
      </c>
      <c r="G7457">
        <v>55555555</v>
      </c>
      <c r="H7457">
        <v>0</v>
      </c>
      <c r="I7457">
        <v>0</v>
      </c>
      <c r="J7457">
        <v>0</v>
      </c>
      <c r="K7457">
        <v>0</v>
      </c>
      <c r="L7457">
        <v>0</v>
      </c>
      <c r="M7457">
        <v>0</v>
      </c>
    </row>
    <row r="7458" spans="2:13" x14ac:dyDescent="0.2">
      <c r="B7458">
        <v>0</v>
      </c>
      <c r="C7458">
        <v>0</v>
      </c>
      <c r="D7458">
        <v>0</v>
      </c>
      <c r="E7458">
        <v>0</v>
      </c>
      <c r="F7458">
        <v>0</v>
      </c>
      <c r="G7458">
        <v>55555555</v>
      </c>
      <c r="H7458">
        <v>0</v>
      </c>
      <c r="I7458">
        <v>0</v>
      </c>
      <c r="J7458">
        <v>0</v>
      </c>
      <c r="K7458">
        <v>0</v>
      </c>
      <c r="L7458">
        <v>0</v>
      </c>
      <c r="M7458">
        <v>0</v>
      </c>
    </row>
    <row r="7459" spans="2:13" x14ac:dyDescent="0.2">
      <c r="B7459">
        <v>0</v>
      </c>
      <c r="C7459">
        <v>0</v>
      </c>
      <c r="D7459">
        <v>0</v>
      </c>
      <c r="E7459">
        <v>0</v>
      </c>
      <c r="F7459">
        <v>0</v>
      </c>
      <c r="G7459">
        <v>55555555</v>
      </c>
      <c r="H7459">
        <v>0</v>
      </c>
      <c r="I7459">
        <v>0</v>
      </c>
      <c r="J7459">
        <v>0</v>
      </c>
      <c r="K7459">
        <v>0</v>
      </c>
      <c r="L7459">
        <v>0</v>
      </c>
      <c r="M7459">
        <v>0</v>
      </c>
    </row>
    <row r="7460" spans="2:13" x14ac:dyDescent="0.2">
      <c r="B7460">
        <v>0</v>
      </c>
      <c r="C7460">
        <v>0</v>
      </c>
      <c r="D7460">
        <v>0</v>
      </c>
      <c r="E7460">
        <v>0</v>
      </c>
      <c r="F7460">
        <v>0</v>
      </c>
      <c r="G7460">
        <v>55555555</v>
      </c>
      <c r="H7460">
        <v>0</v>
      </c>
      <c r="I7460">
        <v>0</v>
      </c>
      <c r="J7460">
        <v>0</v>
      </c>
      <c r="K7460">
        <v>0</v>
      </c>
      <c r="L7460">
        <v>0</v>
      </c>
      <c r="M7460">
        <v>0</v>
      </c>
    </row>
    <row r="7461" spans="2:13" x14ac:dyDescent="0.2">
      <c r="B7461">
        <v>0</v>
      </c>
      <c r="C7461">
        <v>0</v>
      </c>
      <c r="D7461">
        <v>0</v>
      </c>
      <c r="E7461">
        <v>0</v>
      </c>
      <c r="F7461">
        <v>0</v>
      </c>
      <c r="G7461">
        <v>55555555</v>
      </c>
      <c r="H7461">
        <v>0</v>
      </c>
      <c r="I7461">
        <v>0</v>
      </c>
      <c r="J7461">
        <v>0</v>
      </c>
      <c r="K7461">
        <v>0</v>
      </c>
      <c r="L7461">
        <v>0</v>
      </c>
      <c r="M7461">
        <v>0</v>
      </c>
    </row>
    <row r="7462" spans="2:13" x14ac:dyDescent="0.2">
      <c r="B7462">
        <v>0</v>
      </c>
      <c r="C7462">
        <v>0</v>
      </c>
      <c r="D7462">
        <v>0</v>
      </c>
      <c r="E7462">
        <v>0</v>
      </c>
      <c r="F7462">
        <v>0</v>
      </c>
      <c r="G7462">
        <v>55555555</v>
      </c>
      <c r="H7462">
        <v>0</v>
      </c>
      <c r="I7462">
        <v>0</v>
      </c>
      <c r="J7462">
        <v>0</v>
      </c>
      <c r="K7462">
        <v>0</v>
      </c>
      <c r="L7462">
        <v>0</v>
      </c>
      <c r="M7462">
        <v>0</v>
      </c>
    </row>
    <row r="7463" spans="2:13" x14ac:dyDescent="0.2">
      <c r="B7463">
        <v>0</v>
      </c>
      <c r="C7463">
        <v>0</v>
      </c>
      <c r="D7463">
        <v>0</v>
      </c>
      <c r="E7463">
        <v>0</v>
      </c>
      <c r="F7463">
        <v>0</v>
      </c>
      <c r="G7463">
        <v>55555555</v>
      </c>
      <c r="H7463">
        <v>0</v>
      </c>
      <c r="I7463">
        <v>0</v>
      </c>
      <c r="J7463">
        <v>0</v>
      </c>
      <c r="K7463">
        <v>0</v>
      </c>
      <c r="L7463">
        <v>0</v>
      </c>
      <c r="M7463">
        <v>0</v>
      </c>
    </row>
    <row r="7464" spans="2:13" x14ac:dyDescent="0.2">
      <c r="B7464">
        <v>0</v>
      </c>
      <c r="C7464">
        <v>0</v>
      </c>
      <c r="D7464">
        <v>0</v>
      </c>
      <c r="E7464">
        <v>0</v>
      </c>
      <c r="F7464">
        <v>0</v>
      </c>
      <c r="G7464">
        <v>55555555</v>
      </c>
      <c r="H7464">
        <v>0</v>
      </c>
      <c r="I7464">
        <v>0</v>
      </c>
      <c r="J7464">
        <v>0</v>
      </c>
      <c r="K7464">
        <v>0</v>
      </c>
      <c r="L7464">
        <v>0</v>
      </c>
      <c r="M7464">
        <v>0</v>
      </c>
    </row>
    <row r="7465" spans="2:13" x14ac:dyDescent="0.2">
      <c r="B7465">
        <v>0</v>
      </c>
      <c r="C7465">
        <v>0</v>
      </c>
      <c r="D7465">
        <v>0</v>
      </c>
      <c r="E7465">
        <v>0</v>
      </c>
      <c r="F7465">
        <v>0</v>
      </c>
      <c r="G7465">
        <v>55555555</v>
      </c>
      <c r="H7465">
        <v>0</v>
      </c>
      <c r="I7465">
        <v>0</v>
      </c>
      <c r="J7465">
        <v>0</v>
      </c>
      <c r="K7465">
        <v>0</v>
      </c>
      <c r="L7465">
        <v>0</v>
      </c>
      <c r="M7465">
        <v>0</v>
      </c>
    </row>
    <row r="7466" spans="2:13" x14ac:dyDescent="0.2">
      <c r="B7466">
        <v>0</v>
      </c>
      <c r="C7466">
        <v>0</v>
      </c>
      <c r="D7466">
        <v>0</v>
      </c>
      <c r="E7466">
        <v>0</v>
      </c>
      <c r="F7466">
        <v>0</v>
      </c>
      <c r="G7466">
        <v>55555555</v>
      </c>
      <c r="H7466">
        <v>0</v>
      </c>
      <c r="I7466">
        <v>0</v>
      </c>
      <c r="J7466">
        <v>0</v>
      </c>
      <c r="K7466">
        <v>0</v>
      </c>
      <c r="L7466">
        <v>0</v>
      </c>
      <c r="M7466">
        <v>0</v>
      </c>
    </row>
    <row r="7467" spans="2:13" x14ac:dyDescent="0.2">
      <c r="B7467">
        <v>0</v>
      </c>
      <c r="C7467">
        <v>0</v>
      </c>
      <c r="D7467">
        <v>0</v>
      </c>
      <c r="E7467">
        <v>0</v>
      </c>
      <c r="F7467">
        <v>0</v>
      </c>
      <c r="G7467">
        <v>55555555</v>
      </c>
      <c r="H7467">
        <v>0</v>
      </c>
      <c r="I7467">
        <v>0</v>
      </c>
      <c r="J7467">
        <v>0</v>
      </c>
      <c r="K7467">
        <v>0</v>
      </c>
      <c r="L7467">
        <v>0</v>
      </c>
      <c r="M7467">
        <v>0</v>
      </c>
    </row>
    <row r="7468" spans="2:13" x14ac:dyDescent="0.2">
      <c r="B7468">
        <v>0</v>
      </c>
      <c r="C7468">
        <v>0</v>
      </c>
      <c r="D7468">
        <v>0</v>
      </c>
      <c r="E7468">
        <v>0</v>
      </c>
      <c r="F7468">
        <v>0</v>
      </c>
      <c r="G7468">
        <v>55555555</v>
      </c>
      <c r="H7468">
        <v>0</v>
      </c>
      <c r="I7468">
        <v>0</v>
      </c>
      <c r="J7468">
        <v>0</v>
      </c>
      <c r="K7468">
        <v>0</v>
      </c>
      <c r="L7468">
        <v>0</v>
      </c>
      <c r="M7468">
        <v>0</v>
      </c>
    </row>
    <row r="7469" spans="2:13" x14ac:dyDescent="0.2">
      <c r="B7469">
        <v>0</v>
      </c>
      <c r="C7469">
        <v>0</v>
      </c>
      <c r="D7469">
        <v>0</v>
      </c>
      <c r="E7469">
        <v>0</v>
      </c>
      <c r="F7469">
        <v>0</v>
      </c>
      <c r="G7469">
        <v>55555555</v>
      </c>
      <c r="H7469">
        <v>0</v>
      </c>
      <c r="I7469">
        <v>0</v>
      </c>
      <c r="J7469">
        <v>0</v>
      </c>
      <c r="K7469">
        <v>0</v>
      </c>
      <c r="L7469">
        <v>0</v>
      </c>
      <c r="M7469">
        <v>0</v>
      </c>
    </row>
    <row r="7470" spans="2:13" x14ac:dyDescent="0.2">
      <c r="B7470">
        <v>0</v>
      </c>
      <c r="C7470">
        <v>0</v>
      </c>
      <c r="D7470">
        <v>0</v>
      </c>
      <c r="E7470">
        <v>0</v>
      </c>
      <c r="F7470">
        <v>0</v>
      </c>
      <c r="G7470">
        <v>55555555</v>
      </c>
      <c r="H7470">
        <v>0</v>
      </c>
      <c r="I7470">
        <v>0</v>
      </c>
      <c r="J7470">
        <v>0</v>
      </c>
      <c r="K7470">
        <v>0</v>
      </c>
      <c r="L7470">
        <v>0</v>
      </c>
      <c r="M7470">
        <v>0</v>
      </c>
    </row>
    <row r="7471" spans="2:13" x14ac:dyDescent="0.2">
      <c r="B7471">
        <v>0</v>
      </c>
      <c r="C7471">
        <v>0</v>
      </c>
      <c r="D7471">
        <v>0</v>
      </c>
      <c r="E7471">
        <v>0</v>
      </c>
      <c r="F7471">
        <v>0</v>
      </c>
      <c r="G7471">
        <v>55555555</v>
      </c>
      <c r="H7471">
        <v>0</v>
      </c>
      <c r="I7471">
        <v>0</v>
      </c>
      <c r="J7471">
        <v>0</v>
      </c>
      <c r="K7471">
        <v>0</v>
      </c>
      <c r="L7471">
        <v>0</v>
      </c>
      <c r="M7471">
        <v>0</v>
      </c>
    </row>
    <row r="7472" spans="2:13" x14ac:dyDescent="0.2">
      <c r="B7472">
        <v>0</v>
      </c>
      <c r="C7472">
        <v>0</v>
      </c>
      <c r="D7472">
        <v>0</v>
      </c>
      <c r="E7472">
        <v>0</v>
      </c>
      <c r="F7472">
        <v>0</v>
      </c>
      <c r="G7472">
        <v>55555555</v>
      </c>
      <c r="H7472">
        <v>0</v>
      </c>
      <c r="I7472">
        <v>0</v>
      </c>
      <c r="J7472">
        <v>0</v>
      </c>
      <c r="K7472">
        <v>0</v>
      </c>
      <c r="L7472">
        <v>0</v>
      </c>
      <c r="M7472">
        <v>0</v>
      </c>
    </row>
    <row r="7473" spans="2:13" x14ac:dyDescent="0.2">
      <c r="B7473">
        <v>0</v>
      </c>
      <c r="C7473">
        <v>0</v>
      </c>
      <c r="D7473">
        <v>0</v>
      </c>
      <c r="E7473">
        <v>0</v>
      </c>
      <c r="F7473">
        <v>0</v>
      </c>
      <c r="G7473">
        <v>55555555</v>
      </c>
      <c r="H7473">
        <v>0</v>
      </c>
      <c r="I7473">
        <v>0</v>
      </c>
      <c r="J7473">
        <v>0</v>
      </c>
      <c r="K7473">
        <v>0</v>
      </c>
      <c r="L7473">
        <v>0</v>
      </c>
      <c r="M7473">
        <v>0</v>
      </c>
    </row>
    <row r="7474" spans="2:13" x14ac:dyDescent="0.2">
      <c r="B7474">
        <v>0</v>
      </c>
      <c r="C7474">
        <v>0</v>
      </c>
      <c r="D7474">
        <v>0</v>
      </c>
      <c r="E7474">
        <v>0</v>
      </c>
      <c r="F7474">
        <v>0</v>
      </c>
      <c r="G7474">
        <v>55555555</v>
      </c>
      <c r="H7474">
        <v>0</v>
      </c>
      <c r="I7474">
        <v>0</v>
      </c>
      <c r="J7474">
        <v>0</v>
      </c>
      <c r="K7474">
        <v>0</v>
      </c>
      <c r="L7474">
        <v>0</v>
      </c>
      <c r="M7474">
        <v>0</v>
      </c>
    </row>
    <row r="7475" spans="2:13" x14ac:dyDescent="0.2">
      <c r="B7475">
        <v>0</v>
      </c>
      <c r="C7475">
        <v>0</v>
      </c>
      <c r="D7475">
        <v>0</v>
      </c>
      <c r="E7475">
        <v>0</v>
      </c>
      <c r="F7475">
        <v>0</v>
      </c>
      <c r="G7475">
        <v>55555555</v>
      </c>
      <c r="H7475">
        <v>0</v>
      </c>
      <c r="I7475">
        <v>0</v>
      </c>
      <c r="J7475">
        <v>0</v>
      </c>
      <c r="K7475">
        <v>0</v>
      </c>
      <c r="L7475">
        <v>0</v>
      </c>
      <c r="M7475">
        <v>0</v>
      </c>
    </row>
    <row r="7476" spans="2:13" x14ac:dyDescent="0.2">
      <c r="B7476">
        <v>0</v>
      </c>
      <c r="C7476">
        <v>0</v>
      </c>
      <c r="D7476">
        <v>0</v>
      </c>
      <c r="E7476">
        <v>0</v>
      </c>
      <c r="F7476">
        <v>0</v>
      </c>
      <c r="G7476">
        <v>55555555</v>
      </c>
      <c r="H7476">
        <v>0</v>
      </c>
      <c r="I7476">
        <v>0</v>
      </c>
      <c r="J7476">
        <v>0</v>
      </c>
      <c r="K7476">
        <v>0</v>
      </c>
      <c r="L7476">
        <v>0</v>
      </c>
      <c r="M7476">
        <v>0</v>
      </c>
    </row>
    <row r="7477" spans="2:13" x14ac:dyDescent="0.2">
      <c r="B7477">
        <v>0</v>
      </c>
      <c r="C7477">
        <v>0</v>
      </c>
      <c r="D7477">
        <v>0</v>
      </c>
      <c r="E7477">
        <v>0</v>
      </c>
      <c r="F7477">
        <v>0</v>
      </c>
      <c r="G7477">
        <v>55555555</v>
      </c>
      <c r="H7477">
        <v>0</v>
      </c>
      <c r="I7477">
        <v>0</v>
      </c>
      <c r="J7477">
        <v>0</v>
      </c>
      <c r="K7477">
        <v>0</v>
      </c>
      <c r="L7477">
        <v>0</v>
      </c>
      <c r="M7477">
        <v>0</v>
      </c>
    </row>
  </sheetData>
  <pageMargins left="0.7" right="0.7" top="0.75" bottom="0.75" header="0.3" footer="0.3"/>
  <pageSetup orientation="portrait" horizontalDpi="1200" verticalDpi="1200"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5F6EDA-692D-4F2D-8E6A-E9162B6B5F0E}">
  <sheetPr codeName="Sheet11"/>
  <dimension ref="B1:AS105"/>
  <sheetViews>
    <sheetView tabSelected="1" zoomScaleNormal="100" workbookViewId="0"/>
  </sheetViews>
  <sheetFormatPr baseColWidth="10" defaultColWidth="9.1640625" defaultRowHeight="13" x14ac:dyDescent="0.15"/>
  <cols>
    <col min="1" max="1" width="3.83203125" style="18" customWidth="1"/>
    <col min="2" max="2" width="14" style="18" customWidth="1"/>
    <col min="3" max="3" width="13.33203125" style="18" customWidth="1"/>
    <col min="4" max="4" width="17" style="18" customWidth="1"/>
    <col min="5" max="6" width="14.1640625" style="18" customWidth="1"/>
    <col min="7" max="7" width="2.33203125" style="18" customWidth="1"/>
    <col min="8" max="8" width="14.83203125" style="18" bestFit="1" customWidth="1"/>
    <col min="9" max="9" width="15.5" style="18" customWidth="1"/>
    <col min="10" max="10" width="10.1640625" style="18" customWidth="1"/>
    <col min="11" max="11" width="14.5" style="18" customWidth="1"/>
    <col min="12" max="12" width="3.83203125" style="18" customWidth="1"/>
    <col min="13" max="13" width="26.83203125" style="18" customWidth="1"/>
    <col min="14" max="14" width="16.83203125" style="18" customWidth="1"/>
    <col min="15" max="15" width="15.83203125" style="18" customWidth="1"/>
    <col min="16" max="16" width="11.33203125" style="18" bestFit="1" customWidth="1"/>
    <col min="17" max="17" width="13.6640625" style="18" customWidth="1"/>
    <col min="18" max="18" width="9.1640625" style="18"/>
    <col min="19" max="19" width="10.33203125" style="18" bestFit="1" customWidth="1"/>
    <col min="20" max="20" width="3.5" style="18" customWidth="1"/>
    <col min="21" max="257" width="9.1640625" style="18"/>
    <col min="258" max="258" width="3.83203125" style="18" customWidth="1"/>
    <col min="259" max="259" width="14" style="18" customWidth="1"/>
    <col min="260" max="260" width="13.33203125" style="18" customWidth="1"/>
    <col min="261" max="261" width="17" style="18" customWidth="1"/>
    <col min="262" max="262" width="11.5" style="18" customWidth="1"/>
    <col min="263" max="263" width="2.33203125" style="18" customWidth="1"/>
    <col min="264" max="264" width="11.6640625" style="18" customWidth="1"/>
    <col min="265" max="265" width="4.6640625" style="18" customWidth="1"/>
    <col min="266" max="266" width="10.1640625" style="18" customWidth="1"/>
    <col min="267" max="267" width="10.33203125" style="18" bestFit="1" customWidth="1"/>
    <col min="268" max="269" width="9.1640625" style="18"/>
    <col min="270" max="270" width="9.83203125" style="18" customWidth="1"/>
    <col min="271" max="271" width="9.33203125" style="18" customWidth="1"/>
    <col min="272" max="272" width="11.33203125" style="18" bestFit="1" customWidth="1"/>
    <col min="273" max="273" width="13.6640625" style="18" customWidth="1"/>
    <col min="274" max="274" width="9.1640625" style="18"/>
    <col min="275" max="275" width="10.33203125" style="18" bestFit="1" customWidth="1"/>
    <col min="276" max="276" width="3.5" style="18" customWidth="1"/>
    <col min="277" max="513" width="9.1640625" style="18"/>
    <col min="514" max="514" width="3.83203125" style="18" customWidth="1"/>
    <col min="515" max="515" width="14" style="18" customWidth="1"/>
    <col min="516" max="516" width="13.33203125" style="18" customWidth="1"/>
    <col min="517" max="517" width="17" style="18" customWidth="1"/>
    <col min="518" max="518" width="11.5" style="18" customWidth="1"/>
    <col min="519" max="519" width="2.33203125" style="18" customWidth="1"/>
    <col min="520" max="520" width="11.6640625" style="18" customWidth="1"/>
    <col min="521" max="521" width="4.6640625" style="18" customWidth="1"/>
    <col min="522" max="522" width="10.1640625" style="18" customWidth="1"/>
    <col min="523" max="523" width="10.33203125" style="18" bestFit="1" customWidth="1"/>
    <col min="524" max="525" width="9.1640625" style="18"/>
    <col min="526" max="526" width="9.83203125" style="18" customWidth="1"/>
    <col min="527" max="527" width="9.33203125" style="18" customWidth="1"/>
    <col min="528" max="528" width="11.33203125" style="18" bestFit="1" customWidth="1"/>
    <col min="529" max="529" width="13.6640625" style="18" customWidth="1"/>
    <col min="530" max="530" width="9.1640625" style="18"/>
    <col min="531" max="531" width="10.33203125" style="18" bestFit="1" customWidth="1"/>
    <col min="532" max="532" width="3.5" style="18" customWidth="1"/>
    <col min="533" max="769" width="9.1640625" style="18"/>
    <col min="770" max="770" width="3.83203125" style="18" customWidth="1"/>
    <col min="771" max="771" width="14" style="18" customWidth="1"/>
    <col min="772" max="772" width="13.33203125" style="18" customWidth="1"/>
    <col min="773" max="773" width="17" style="18" customWidth="1"/>
    <col min="774" max="774" width="11.5" style="18" customWidth="1"/>
    <col min="775" max="775" width="2.33203125" style="18" customWidth="1"/>
    <col min="776" max="776" width="11.6640625" style="18" customWidth="1"/>
    <col min="777" max="777" width="4.6640625" style="18" customWidth="1"/>
    <col min="778" max="778" width="10.1640625" style="18" customWidth="1"/>
    <col min="779" max="779" width="10.33203125" style="18" bestFit="1" customWidth="1"/>
    <col min="780" max="781" width="9.1640625" style="18"/>
    <col min="782" max="782" width="9.83203125" style="18" customWidth="1"/>
    <col min="783" max="783" width="9.33203125" style="18" customWidth="1"/>
    <col min="784" max="784" width="11.33203125" style="18" bestFit="1" customWidth="1"/>
    <col min="785" max="785" width="13.6640625" style="18" customWidth="1"/>
    <col min="786" max="786" width="9.1640625" style="18"/>
    <col min="787" max="787" width="10.33203125" style="18" bestFit="1" customWidth="1"/>
    <col min="788" max="788" width="3.5" style="18" customWidth="1"/>
    <col min="789" max="1025" width="9.1640625" style="18"/>
    <col min="1026" max="1026" width="3.83203125" style="18" customWidth="1"/>
    <col min="1027" max="1027" width="14" style="18" customWidth="1"/>
    <col min="1028" max="1028" width="13.33203125" style="18" customWidth="1"/>
    <col min="1029" max="1029" width="17" style="18" customWidth="1"/>
    <col min="1030" max="1030" width="11.5" style="18" customWidth="1"/>
    <col min="1031" max="1031" width="2.33203125" style="18" customWidth="1"/>
    <col min="1032" max="1032" width="11.6640625" style="18" customWidth="1"/>
    <col min="1033" max="1033" width="4.6640625" style="18" customWidth="1"/>
    <col min="1034" max="1034" width="10.1640625" style="18" customWidth="1"/>
    <col min="1035" max="1035" width="10.33203125" style="18" bestFit="1" customWidth="1"/>
    <col min="1036" max="1037" width="9.1640625" style="18"/>
    <col min="1038" max="1038" width="9.83203125" style="18" customWidth="1"/>
    <col min="1039" max="1039" width="9.33203125" style="18" customWidth="1"/>
    <col min="1040" max="1040" width="11.33203125" style="18" bestFit="1" customWidth="1"/>
    <col min="1041" max="1041" width="13.6640625" style="18" customWidth="1"/>
    <col min="1042" max="1042" width="9.1640625" style="18"/>
    <col min="1043" max="1043" width="10.33203125" style="18" bestFit="1" customWidth="1"/>
    <col min="1044" max="1044" width="3.5" style="18" customWidth="1"/>
    <col min="1045" max="1281" width="9.1640625" style="18"/>
    <col min="1282" max="1282" width="3.83203125" style="18" customWidth="1"/>
    <col min="1283" max="1283" width="14" style="18" customWidth="1"/>
    <col min="1284" max="1284" width="13.33203125" style="18" customWidth="1"/>
    <col min="1285" max="1285" width="17" style="18" customWidth="1"/>
    <col min="1286" max="1286" width="11.5" style="18" customWidth="1"/>
    <col min="1287" max="1287" width="2.33203125" style="18" customWidth="1"/>
    <col min="1288" max="1288" width="11.6640625" style="18" customWidth="1"/>
    <col min="1289" max="1289" width="4.6640625" style="18" customWidth="1"/>
    <col min="1290" max="1290" width="10.1640625" style="18" customWidth="1"/>
    <col min="1291" max="1291" width="10.33203125" style="18" bestFit="1" customWidth="1"/>
    <col min="1292" max="1293" width="9.1640625" style="18"/>
    <col min="1294" max="1294" width="9.83203125" style="18" customWidth="1"/>
    <col min="1295" max="1295" width="9.33203125" style="18" customWidth="1"/>
    <col min="1296" max="1296" width="11.33203125" style="18" bestFit="1" customWidth="1"/>
    <col min="1297" max="1297" width="13.6640625" style="18" customWidth="1"/>
    <col min="1298" max="1298" width="9.1640625" style="18"/>
    <col min="1299" max="1299" width="10.33203125" style="18" bestFit="1" customWidth="1"/>
    <col min="1300" max="1300" width="3.5" style="18" customWidth="1"/>
    <col min="1301" max="1537" width="9.1640625" style="18"/>
    <col min="1538" max="1538" width="3.83203125" style="18" customWidth="1"/>
    <col min="1539" max="1539" width="14" style="18" customWidth="1"/>
    <col min="1540" max="1540" width="13.33203125" style="18" customWidth="1"/>
    <col min="1541" max="1541" width="17" style="18" customWidth="1"/>
    <col min="1542" max="1542" width="11.5" style="18" customWidth="1"/>
    <col min="1543" max="1543" width="2.33203125" style="18" customWidth="1"/>
    <col min="1544" max="1544" width="11.6640625" style="18" customWidth="1"/>
    <col min="1545" max="1545" width="4.6640625" style="18" customWidth="1"/>
    <col min="1546" max="1546" width="10.1640625" style="18" customWidth="1"/>
    <col min="1547" max="1547" width="10.33203125" style="18" bestFit="1" customWidth="1"/>
    <col min="1548" max="1549" width="9.1640625" style="18"/>
    <col min="1550" max="1550" width="9.83203125" style="18" customWidth="1"/>
    <col min="1551" max="1551" width="9.33203125" style="18" customWidth="1"/>
    <col min="1552" max="1552" width="11.33203125" style="18" bestFit="1" customWidth="1"/>
    <col min="1553" max="1553" width="13.6640625" style="18" customWidth="1"/>
    <col min="1554" max="1554" width="9.1640625" style="18"/>
    <col min="1555" max="1555" width="10.33203125" style="18" bestFit="1" customWidth="1"/>
    <col min="1556" max="1556" width="3.5" style="18" customWidth="1"/>
    <col min="1557" max="1793" width="9.1640625" style="18"/>
    <col min="1794" max="1794" width="3.83203125" style="18" customWidth="1"/>
    <col min="1795" max="1795" width="14" style="18" customWidth="1"/>
    <col min="1796" max="1796" width="13.33203125" style="18" customWidth="1"/>
    <col min="1797" max="1797" width="17" style="18" customWidth="1"/>
    <col min="1798" max="1798" width="11.5" style="18" customWidth="1"/>
    <col min="1799" max="1799" width="2.33203125" style="18" customWidth="1"/>
    <col min="1800" max="1800" width="11.6640625" style="18" customWidth="1"/>
    <col min="1801" max="1801" width="4.6640625" style="18" customWidth="1"/>
    <col min="1802" max="1802" width="10.1640625" style="18" customWidth="1"/>
    <col min="1803" max="1803" width="10.33203125" style="18" bestFit="1" customWidth="1"/>
    <col min="1804" max="1805" width="9.1640625" style="18"/>
    <col min="1806" max="1806" width="9.83203125" style="18" customWidth="1"/>
    <col min="1807" max="1807" width="9.33203125" style="18" customWidth="1"/>
    <col min="1808" max="1808" width="11.33203125" style="18" bestFit="1" customWidth="1"/>
    <col min="1809" max="1809" width="13.6640625" style="18" customWidth="1"/>
    <col min="1810" max="1810" width="9.1640625" style="18"/>
    <col min="1811" max="1811" width="10.33203125" style="18" bestFit="1" customWidth="1"/>
    <col min="1812" max="1812" width="3.5" style="18" customWidth="1"/>
    <col min="1813" max="2049" width="9.1640625" style="18"/>
    <col min="2050" max="2050" width="3.83203125" style="18" customWidth="1"/>
    <col min="2051" max="2051" width="14" style="18" customWidth="1"/>
    <col min="2052" max="2052" width="13.33203125" style="18" customWidth="1"/>
    <col min="2053" max="2053" width="17" style="18" customWidth="1"/>
    <col min="2054" max="2054" width="11.5" style="18" customWidth="1"/>
    <col min="2055" max="2055" width="2.33203125" style="18" customWidth="1"/>
    <col min="2056" max="2056" width="11.6640625" style="18" customWidth="1"/>
    <col min="2057" max="2057" width="4.6640625" style="18" customWidth="1"/>
    <col min="2058" max="2058" width="10.1640625" style="18" customWidth="1"/>
    <col min="2059" max="2059" width="10.33203125" style="18" bestFit="1" customWidth="1"/>
    <col min="2060" max="2061" width="9.1640625" style="18"/>
    <col min="2062" max="2062" width="9.83203125" style="18" customWidth="1"/>
    <col min="2063" max="2063" width="9.33203125" style="18" customWidth="1"/>
    <col min="2064" max="2064" width="11.33203125" style="18" bestFit="1" customWidth="1"/>
    <col min="2065" max="2065" width="13.6640625" style="18" customWidth="1"/>
    <col min="2066" max="2066" width="9.1640625" style="18"/>
    <col min="2067" max="2067" width="10.33203125" style="18" bestFit="1" customWidth="1"/>
    <col min="2068" max="2068" width="3.5" style="18" customWidth="1"/>
    <col min="2069" max="2305" width="9.1640625" style="18"/>
    <col min="2306" max="2306" width="3.83203125" style="18" customWidth="1"/>
    <col min="2307" max="2307" width="14" style="18" customWidth="1"/>
    <col min="2308" max="2308" width="13.33203125" style="18" customWidth="1"/>
    <col min="2309" max="2309" width="17" style="18" customWidth="1"/>
    <col min="2310" max="2310" width="11.5" style="18" customWidth="1"/>
    <col min="2311" max="2311" width="2.33203125" style="18" customWidth="1"/>
    <col min="2312" max="2312" width="11.6640625" style="18" customWidth="1"/>
    <col min="2313" max="2313" width="4.6640625" style="18" customWidth="1"/>
    <col min="2314" max="2314" width="10.1640625" style="18" customWidth="1"/>
    <col min="2315" max="2315" width="10.33203125" style="18" bestFit="1" customWidth="1"/>
    <col min="2316" max="2317" width="9.1640625" style="18"/>
    <col min="2318" max="2318" width="9.83203125" style="18" customWidth="1"/>
    <col min="2319" max="2319" width="9.33203125" style="18" customWidth="1"/>
    <col min="2320" max="2320" width="11.33203125" style="18" bestFit="1" customWidth="1"/>
    <col min="2321" max="2321" width="13.6640625" style="18" customWidth="1"/>
    <col min="2322" max="2322" width="9.1640625" style="18"/>
    <col min="2323" max="2323" width="10.33203125" style="18" bestFit="1" customWidth="1"/>
    <col min="2324" max="2324" width="3.5" style="18" customWidth="1"/>
    <col min="2325" max="2561" width="9.1640625" style="18"/>
    <col min="2562" max="2562" width="3.83203125" style="18" customWidth="1"/>
    <col min="2563" max="2563" width="14" style="18" customWidth="1"/>
    <col min="2564" max="2564" width="13.33203125" style="18" customWidth="1"/>
    <col min="2565" max="2565" width="17" style="18" customWidth="1"/>
    <col min="2566" max="2566" width="11.5" style="18" customWidth="1"/>
    <col min="2567" max="2567" width="2.33203125" style="18" customWidth="1"/>
    <col min="2568" max="2568" width="11.6640625" style="18" customWidth="1"/>
    <col min="2569" max="2569" width="4.6640625" style="18" customWidth="1"/>
    <col min="2570" max="2570" width="10.1640625" style="18" customWidth="1"/>
    <col min="2571" max="2571" width="10.33203125" style="18" bestFit="1" customWidth="1"/>
    <col min="2572" max="2573" width="9.1640625" style="18"/>
    <col min="2574" max="2574" width="9.83203125" style="18" customWidth="1"/>
    <col min="2575" max="2575" width="9.33203125" style="18" customWidth="1"/>
    <col min="2576" max="2576" width="11.33203125" style="18" bestFit="1" customWidth="1"/>
    <col min="2577" max="2577" width="13.6640625" style="18" customWidth="1"/>
    <col min="2578" max="2578" width="9.1640625" style="18"/>
    <col min="2579" max="2579" width="10.33203125" style="18" bestFit="1" customWidth="1"/>
    <col min="2580" max="2580" width="3.5" style="18" customWidth="1"/>
    <col min="2581" max="2817" width="9.1640625" style="18"/>
    <col min="2818" max="2818" width="3.83203125" style="18" customWidth="1"/>
    <col min="2819" max="2819" width="14" style="18" customWidth="1"/>
    <col min="2820" max="2820" width="13.33203125" style="18" customWidth="1"/>
    <col min="2821" max="2821" width="17" style="18" customWidth="1"/>
    <col min="2822" max="2822" width="11.5" style="18" customWidth="1"/>
    <col min="2823" max="2823" width="2.33203125" style="18" customWidth="1"/>
    <col min="2824" max="2824" width="11.6640625" style="18" customWidth="1"/>
    <col min="2825" max="2825" width="4.6640625" style="18" customWidth="1"/>
    <col min="2826" max="2826" width="10.1640625" style="18" customWidth="1"/>
    <col min="2827" max="2827" width="10.33203125" style="18" bestFit="1" customWidth="1"/>
    <col min="2828" max="2829" width="9.1640625" style="18"/>
    <col min="2830" max="2830" width="9.83203125" style="18" customWidth="1"/>
    <col min="2831" max="2831" width="9.33203125" style="18" customWidth="1"/>
    <col min="2832" max="2832" width="11.33203125" style="18" bestFit="1" customWidth="1"/>
    <col min="2833" max="2833" width="13.6640625" style="18" customWidth="1"/>
    <col min="2834" max="2834" width="9.1640625" style="18"/>
    <col min="2835" max="2835" width="10.33203125" style="18" bestFit="1" customWidth="1"/>
    <col min="2836" max="2836" width="3.5" style="18" customWidth="1"/>
    <col min="2837" max="3073" width="9.1640625" style="18"/>
    <col min="3074" max="3074" width="3.83203125" style="18" customWidth="1"/>
    <col min="3075" max="3075" width="14" style="18" customWidth="1"/>
    <col min="3076" max="3076" width="13.33203125" style="18" customWidth="1"/>
    <col min="3077" max="3077" width="17" style="18" customWidth="1"/>
    <col min="3078" max="3078" width="11.5" style="18" customWidth="1"/>
    <col min="3079" max="3079" width="2.33203125" style="18" customWidth="1"/>
    <col min="3080" max="3080" width="11.6640625" style="18" customWidth="1"/>
    <col min="3081" max="3081" width="4.6640625" style="18" customWidth="1"/>
    <col min="3082" max="3082" width="10.1640625" style="18" customWidth="1"/>
    <col min="3083" max="3083" width="10.33203125" style="18" bestFit="1" customWidth="1"/>
    <col min="3084" max="3085" width="9.1640625" style="18"/>
    <col min="3086" max="3086" width="9.83203125" style="18" customWidth="1"/>
    <col min="3087" max="3087" width="9.33203125" style="18" customWidth="1"/>
    <col min="3088" max="3088" width="11.33203125" style="18" bestFit="1" customWidth="1"/>
    <col min="3089" max="3089" width="13.6640625" style="18" customWidth="1"/>
    <col min="3090" max="3090" width="9.1640625" style="18"/>
    <col min="3091" max="3091" width="10.33203125" style="18" bestFit="1" customWidth="1"/>
    <col min="3092" max="3092" width="3.5" style="18" customWidth="1"/>
    <col min="3093" max="3329" width="9.1640625" style="18"/>
    <col min="3330" max="3330" width="3.83203125" style="18" customWidth="1"/>
    <col min="3331" max="3331" width="14" style="18" customWidth="1"/>
    <col min="3332" max="3332" width="13.33203125" style="18" customWidth="1"/>
    <col min="3333" max="3333" width="17" style="18" customWidth="1"/>
    <col min="3334" max="3334" width="11.5" style="18" customWidth="1"/>
    <col min="3335" max="3335" width="2.33203125" style="18" customWidth="1"/>
    <col min="3336" max="3336" width="11.6640625" style="18" customWidth="1"/>
    <col min="3337" max="3337" width="4.6640625" style="18" customWidth="1"/>
    <col min="3338" max="3338" width="10.1640625" style="18" customWidth="1"/>
    <col min="3339" max="3339" width="10.33203125" style="18" bestFit="1" customWidth="1"/>
    <col min="3340" max="3341" width="9.1640625" style="18"/>
    <col min="3342" max="3342" width="9.83203125" style="18" customWidth="1"/>
    <col min="3343" max="3343" width="9.33203125" style="18" customWidth="1"/>
    <col min="3344" max="3344" width="11.33203125" style="18" bestFit="1" customWidth="1"/>
    <col min="3345" max="3345" width="13.6640625" style="18" customWidth="1"/>
    <col min="3346" max="3346" width="9.1640625" style="18"/>
    <col min="3347" max="3347" width="10.33203125" style="18" bestFit="1" customWidth="1"/>
    <col min="3348" max="3348" width="3.5" style="18" customWidth="1"/>
    <col min="3349" max="3585" width="9.1640625" style="18"/>
    <col min="3586" max="3586" width="3.83203125" style="18" customWidth="1"/>
    <col min="3587" max="3587" width="14" style="18" customWidth="1"/>
    <col min="3588" max="3588" width="13.33203125" style="18" customWidth="1"/>
    <col min="3589" max="3589" width="17" style="18" customWidth="1"/>
    <col min="3590" max="3590" width="11.5" style="18" customWidth="1"/>
    <col min="3591" max="3591" width="2.33203125" style="18" customWidth="1"/>
    <col min="3592" max="3592" width="11.6640625" style="18" customWidth="1"/>
    <col min="3593" max="3593" width="4.6640625" style="18" customWidth="1"/>
    <col min="3594" max="3594" width="10.1640625" style="18" customWidth="1"/>
    <col min="3595" max="3595" width="10.33203125" style="18" bestFit="1" customWidth="1"/>
    <col min="3596" max="3597" width="9.1640625" style="18"/>
    <col min="3598" max="3598" width="9.83203125" style="18" customWidth="1"/>
    <col min="3599" max="3599" width="9.33203125" style="18" customWidth="1"/>
    <col min="3600" max="3600" width="11.33203125" style="18" bestFit="1" customWidth="1"/>
    <col min="3601" max="3601" width="13.6640625" style="18" customWidth="1"/>
    <col min="3602" max="3602" width="9.1640625" style="18"/>
    <col min="3603" max="3603" width="10.33203125" style="18" bestFit="1" customWidth="1"/>
    <col min="3604" max="3604" width="3.5" style="18" customWidth="1"/>
    <col min="3605" max="3841" width="9.1640625" style="18"/>
    <col min="3842" max="3842" width="3.83203125" style="18" customWidth="1"/>
    <col min="3843" max="3843" width="14" style="18" customWidth="1"/>
    <col min="3844" max="3844" width="13.33203125" style="18" customWidth="1"/>
    <col min="3845" max="3845" width="17" style="18" customWidth="1"/>
    <col min="3846" max="3846" width="11.5" style="18" customWidth="1"/>
    <col min="3847" max="3847" width="2.33203125" style="18" customWidth="1"/>
    <col min="3848" max="3848" width="11.6640625" style="18" customWidth="1"/>
    <col min="3849" max="3849" width="4.6640625" style="18" customWidth="1"/>
    <col min="3850" max="3850" width="10.1640625" style="18" customWidth="1"/>
    <col min="3851" max="3851" width="10.33203125" style="18" bestFit="1" customWidth="1"/>
    <col min="3852" max="3853" width="9.1640625" style="18"/>
    <col min="3854" max="3854" width="9.83203125" style="18" customWidth="1"/>
    <col min="3855" max="3855" width="9.33203125" style="18" customWidth="1"/>
    <col min="3856" max="3856" width="11.33203125" style="18" bestFit="1" customWidth="1"/>
    <col min="3857" max="3857" width="13.6640625" style="18" customWidth="1"/>
    <col min="3858" max="3858" width="9.1640625" style="18"/>
    <col min="3859" max="3859" width="10.33203125" style="18" bestFit="1" customWidth="1"/>
    <col min="3860" max="3860" width="3.5" style="18" customWidth="1"/>
    <col min="3861" max="4097" width="9.1640625" style="18"/>
    <col min="4098" max="4098" width="3.83203125" style="18" customWidth="1"/>
    <col min="4099" max="4099" width="14" style="18" customWidth="1"/>
    <col min="4100" max="4100" width="13.33203125" style="18" customWidth="1"/>
    <col min="4101" max="4101" width="17" style="18" customWidth="1"/>
    <col min="4102" max="4102" width="11.5" style="18" customWidth="1"/>
    <col min="4103" max="4103" width="2.33203125" style="18" customWidth="1"/>
    <col min="4104" max="4104" width="11.6640625" style="18" customWidth="1"/>
    <col min="4105" max="4105" width="4.6640625" style="18" customWidth="1"/>
    <col min="4106" max="4106" width="10.1640625" style="18" customWidth="1"/>
    <col min="4107" max="4107" width="10.33203125" style="18" bestFit="1" customWidth="1"/>
    <col min="4108" max="4109" width="9.1640625" style="18"/>
    <col min="4110" max="4110" width="9.83203125" style="18" customWidth="1"/>
    <col min="4111" max="4111" width="9.33203125" style="18" customWidth="1"/>
    <col min="4112" max="4112" width="11.33203125" style="18" bestFit="1" customWidth="1"/>
    <col min="4113" max="4113" width="13.6640625" style="18" customWidth="1"/>
    <col min="4114" max="4114" width="9.1640625" style="18"/>
    <col min="4115" max="4115" width="10.33203125" style="18" bestFit="1" customWidth="1"/>
    <col min="4116" max="4116" width="3.5" style="18" customWidth="1"/>
    <col min="4117" max="4353" width="9.1640625" style="18"/>
    <col min="4354" max="4354" width="3.83203125" style="18" customWidth="1"/>
    <col min="4355" max="4355" width="14" style="18" customWidth="1"/>
    <col min="4356" max="4356" width="13.33203125" style="18" customWidth="1"/>
    <col min="4357" max="4357" width="17" style="18" customWidth="1"/>
    <col min="4358" max="4358" width="11.5" style="18" customWidth="1"/>
    <col min="4359" max="4359" width="2.33203125" style="18" customWidth="1"/>
    <col min="4360" max="4360" width="11.6640625" style="18" customWidth="1"/>
    <col min="4361" max="4361" width="4.6640625" style="18" customWidth="1"/>
    <col min="4362" max="4362" width="10.1640625" style="18" customWidth="1"/>
    <col min="4363" max="4363" width="10.33203125" style="18" bestFit="1" customWidth="1"/>
    <col min="4364" max="4365" width="9.1640625" style="18"/>
    <col min="4366" max="4366" width="9.83203125" style="18" customWidth="1"/>
    <col min="4367" max="4367" width="9.33203125" style="18" customWidth="1"/>
    <col min="4368" max="4368" width="11.33203125" style="18" bestFit="1" customWidth="1"/>
    <col min="4369" max="4369" width="13.6640625" style="18" customWidth="1"/>
    <col min="4370" max="4370" width="9.1640625" style="18"/>
    <col min="4371" max="4371" width="10.33203125" style="18" bestFit="1" customWidth="1"/>
    <col min="4372" max="4372" width="3.5" style="18" customWidth="1"/>
    <col min="4373" max="4609" width="9.1640625" style="18"/>
    <col min="4610" max="4610" width="3.83203125" style="18" customWidth="1"/>
    <col min="4611" max="4611" width="14" style="18" customWidth="1"/>
    <col min="4612" max="4612" width="13.33203125" style="18" customWidth="1"/>
    <col min="4613" max="4613" width="17" style="18" customWidth="1"/>
    <col min="4614" max="4614" width="11.5" style="18" customWidth="1"/>
    <col min="4615" max="4615" width="2.33203125" style="18" customWidth="1"/>
    <col min="4616" max="4616" width="11.6640625" style="18" customWidth="1"/>
    <col min="4617" max="4617" width="4.6640625" style="18" customWidth="1"/>
    <col min="4618" max="4618" width="10.1640625" style="18" customWidth="1"/>
    <col min="4619" max="4619" width="10.33203125" style="18" bestFit="1" customWidth="1"/>
    <col min="4620" max="4621" width="9.1640625" style="18"/>
    <col min="4622" max="4622" width="9.83203125" style="18" customWidth="1"/>
    <col min="4623" max="4623" width="9.33203125" style="18" customWidth="1"/>
    <col min="4624" max="4624" width="11.33203125" style="18" bestFit="1" customWidth="1"/>
    <col min="4625" max="4625" width="13.6640625" style="18" customWidth="1"/>
    <col min="4626" max="4626" width="9.1640625" style="18"/>
    <col min="4627" max="4627" width="10.33203125" style="18" bestFit="1" customWidth="1"/>
    <col min="4628" max="4628" width="3.5" style="18" customWidth="1"/>
    <col min="4629" max="4865" width="9.1640625" style="18"/>
    <col min="4866" max="4866" width="3.83203125" style="18" customWidth="1"/>
    <col min="4867" max="4867" width="14" style="18" customWidth="1"/>
    <col min="4868" max="4868" width="13.33203125" style="18" customWidth="1"/>
    <col min="4869" max="4869" width="17" style="18" customWidth="1"/>
    <col min="4870" max="4870" width="11.5" style="18" customWidth="1"/>
    <col min="4871" max="4871" width="2.33203125" style="18" customWidth="1"/>
    <col min="4872" max="4872" width="11.6640625" style="18" customWidth="1"/>
    <col min="4873" max="4873" width="4.6640625" style="18" customWidth="1"/>
    <col min="4874" max="4874" width="10.1640625" style="18" customWidth="1"/>
    <col min="4875" max="4875" width="10.33203125" style="18" bestFit="1" customWidth="1"/>
    <col min="4876" max="4877" width="9.1640625" style="18"/>
    <col min="4878" max="4878" width="9.83203125" style="18" customWidth="1"/>
    <col min="4879" max="4879" width="9.33203125" style="18" customWidth="1"/>
    <col min="4880" max="4880" width="11.33203125" style="18" bestFit="1" customWidth="1"/>
    <col min="4881" max="4881" width="13.6640625" style="18" customWidth="1"/>
    <col min="4882" max="4882" width="9.1640625" style="18"/>
    <col min="4883" max="4883" width="10.33203125" style="18" bestFit="1" customWidth="1"/>
    <col min="4884" max="4884" width="3.5" style="18" customWidth="1"/>
    <col min="4885" max="5121" width="9.1640625" style="18"/>
    <col min="5122" max="5122" width="3.83203125" style="18" customWidth="1"/>
    <col min="5123" max="5123" width="14" style="18" customWidth="1"/>
    <col min="5124" max="5124" width="13.33203125" style="18" customWidth="1"/>
    <col min="5125" max="5125" width="17" style="18" customWidth="1"/>
    <col min="5126" max="5126" width="11.5" style="18" customWidth="1"/>
    <col min="5127" max="5127" width="2.33203125" style="18" customWidth="1"/>
    <col min="5128" max="5128" width="11.6640625" style="18" customWidth="1"/>
    <col min="5129" max="5129" width="4.6640625" style="18" customWidth="1"/>
    <col min="5130" max="5130" width="10.1640625" style="18" customWidth="1"/>
    <col min="5131" max="5131" width="10.33203125" style="18" bestFit="1" customWidth="1"/>
    <col min="5132" max="5133" width="9.1640625" style="18"/>
    <col min="5134" max="5134" width="9.83203125" style="18" customWidth="1"/>
    <col min="5135" max="5135" width="9.33203125" style="18" customWidth="1"/>
    <col min="5136" max="5136" width="11.33203125" style="18" bestFit="1" customWidth="1"/>
    <col min="5137" max="5137" width="13.6640625" style="18" customWidth="1"/>
    <col min="5138" max="5138" width="9.1640625" style="18"/>
    <col min="5139" max="5139" width="10.33203125" style="18" bestFit="1" customWidth="1"/>
    <col min="5140" max="5140" width="3.5" style="18" customWidth="1"/>
    <col min="5141" max="5377" width="9.1640625" style="18"/>
    <col min="5378" max="5378" width="3.83203125" style="18" customWidth="1"/>
    <col min="5379" max="5379" width="14" style="18" customWidth="1"/>
    <col min="5380" max="5380" width="13.33203125" style="18" customWidth="1"/>
    <col min="5381" max="5381" width="17" style="18" customWidth="1"/>
    <col min="5382" max="5382" width="11.5" style="18" customWidth="1"/>
    <col min="5383" max="5383" width="2.33203125" style="18" customWidth="1"/>
    <col min="5384" max="5384" width="11.6640625" style="18" customWidth="1"/>
    <col min="5385" max="5385" width="4.6640625" style="18" customWidth="1"/>
    <col min="5386" max="5386" width="10.1640625" style="18" customWidth="1"/>
    <col min="5387" max="5387" width="10.33203125" style="18" bestFit="1" customWidth="1"/>
    <col min="5388" max="5389" width="9.1640625" style="18"/>
    <col min="5390" max="5390" width="9.83203125" style="18" customWidth="1"/>
    <col min="5391" max="5391" width="9.33203125" style="18" customWidth="1"/>
    <col min="5392" max="5392" width="11.33203125" style="18" bestFit="1" customWidth="1"/>
    <col min="5393" max="5393" width="13.6640625" style="18" customWidth="1"/>
    <col min="5394" max="5394" width="9.1640625" style="18"/>
    <col min="5395" max="5395" width="10.33203125" style="18" bestFit="1" customWidth="1"/>
    <col min="5396" max="5396" width="3.5" style="18" customWidth="1"/>
    <col min="5397" max="5633" width="9.1640625" style="18"/>
    <col min="5634" max="5634" width="3.83203125" style="18" customWidth="1"/>
    <col min="5635" max="5635" width="14" style="18" customWidth="1"/>
    <col min="5636" max="5636" width="13.33203125" style="18" customWidth="1"/>
    <col min="5637" max="5637" width="17" style="18" customWidth="1"/>
    <col min="5638" max="5638" width="11.5" style="18" customWidth="1"/>
    <col min="5639" max="5639" width="2.33203125" style="18" customWidth="1"/>
    <col min="5640" max="5640" width="11.6640625" style="18" customWidth="1"/>
    <col min="5641" max="5641" width="4.6640625" style="18" customWidth="1"/>
    <col min="5642" max="5642" width="10.1640625" style="18" customWidth="1"/>
    <col min="5643" max="5643" width="10.33203125" style="18" bestFit="1" customWidth="1"/>
    <col min="5644" max="5645" width="9.1640625" style="18"/>
    <col min="5646" max="5646" width="9.83203125" style="18" customWidth="1"/>
    <col min="5647" max="5647" width="9.33203125" style="18" customWidth="1"/>
    <col min="5648" max="5648" width="11.33203125" style="18" bestFit="1" customWidth="1"/>
    <col min="5649" max="5649" width="13.6640625" style="18" customWidth="1"/>
    <col min="5650" max="5650" width="9.1640625" style="18"/>
    <col min="5651" max="5651" width="10.33203125" style="18" bestFit="1" customWidth="1"/>
    <col min="5652" max="5652" width="3.5" style="18" customWidth="1"/>
    <col min="5653" max="5889" width="9.1640625" style="18"/>
    <col min="5890" max="5890" width="3.83203125" style="18" customWidth="1"/>
    <col min="5891" max="5891" width="14" style="18" customWidth="1"/>
    <col min="5892" max="5892" width="13.33203125" style="18" customWidth="1"/>
    <col min="5893" max="5893" width="17" style="18" customWidth="1"/>
    <col min="5894" max="5894" width="11.5" style="18" customWidth="1"/>
    <col min="5895" max="5895" width="2.33203125" style="18" customWidth="1"/>
    <col min="5896" max="5896" width="11.6640625" style="18" customWidth="1"/>
    <col min="5897" max="5897" width="4.6640625" style="18" customWidth="1"/>
    <col min="5898" max="5898" width="10.1640625" style="18" customWidth="1"/>
    <col min="5899" max="5899" width="10.33203125" style="18" bestFit="1" customWidth="1"/>
    <col min="5900" max="5901" width="9.1640625" style="18"/>
    <col min="5902" max="5902" width="9.83203125" style="18" customWidth="1"/>
    <col min="5903" max="5903" width="9.33203125" style="18" customWidth="1"/>
    <col min="5904" max="5904" width="11.33203125" style="18" bestFit="1" customWidth="1"/>
    <col min="5905" max="5905" width="13.6640625" style="18" customWidth="1"/>
    <col min="5906" max="5906" width="9.1640625" style="18"/>
    <col min="5907" max="5907" width="10.33203125" style="18" bestFit="1" customWidth="1"/>
    <col min="5908" max="5908" width="3.5" style="18" customWidth="1"/>
    <col min="5909" max="6145" width="9.1640625" style="18"/>
    <col min="6146" max="6146" width="3.83203125" style="18" customWidth="1"/>
    <col min="6147" max="6147" width="14" style="18" customWidth="1"/>
    <col min="6148" max="6148" width="13.33203125" style="18" customWidth="1"/>
    <col min="6149" max="6149" width="17" style="18" customWidth="1"/>
    <col min="6150" max="6150" width="11.5" style="18" customWidth="1"/>
    <col min="6151" max="6151" width="2.33203125" style="18" customWidth="1"/>
    <col min="6152" max="6152" width="11.6640625" style="18" customWidth="1"/>
    <col min="6153" max="6153" width="4.6640625" style="18" customWidth="1"/>
    <col min="6154" max="6154" width="10.1640625" style="18" customWidth="1"/>
    <col min="6155" max="6155" width="10.33203125" style="18" bestFit="1" customWidth="1"/>
    <col min="6156" max="6157" width="9.1640625" style="18"/>
    <col min="6158" max="6158" width="9.83203125" style="18" customWidth="1"/>
    <col min="6159" max="6159" width="9.33203125" style="18" customWidth="1"/>
    <col min="6160" max="6160" width="11.33203125" style="18" bestFit="1" customWidth="1"/>
    <col min="6161" max="6161" width="13.6640625" style="18" customWidth="1"/>
    <col min="6162" max="6162" width="9.1640625" style="18"/>
    <col min="6163" max="6163" width="10.33203125" style="18" bestFit="1" customWidth="1"/>
    <col min="6164" max="6164" width="3.5" style="18" customWidth="1"/>
    <col min="6165" max="6401" width="9.1640625" style="18"/>
    <col min="6402" max="6402" width="3.83203125" style="18" customWidth="1"/>
    <col min="6403" max="6403" width="14" style="18" customWidth="1"/>
    <col min="6404" max="6404" width="13.33203125" style="18" customWidth="1"/>
    <col min="6405" max="6405" width="17" style="18" customWidth="1"/>
    <col min="6406" max="6406" width="11.5" style="18" customWidth="1"/>
    <col min="6407" max="6407" width="2.33203125" style="18" customWidth="1"/>
    <col min="6408" max="6408" width="11.6640625" style="18" customWidth="1"/>
    <col min="6409" max="6409" width="4.6640625" style="18" customWidth="1"/>
    <col min="6410" max="6410" width="10.1640625" style="18" customWidth="1"/>
    <col min="6411" max="6411" width="10.33203125" style="18" bestFit="1" customWidth="1"/>
    <col min="6412" max="6413" width="9.1640625" style="18"/>
    <col min="6414" max="6414" width="9.83203125" style="18" customWidth="1"/>
    <col min="6415" max="6415" width="9.33203125" style="18" customWidth="1"/>
    <col min="6416" max="6416" width="11.33203125" style="18" bestFit="1" customWidth="1"/>
    <col min="6417" max="6417" width="13.6640625" style="18" customWidth="1"/>
    <col min="6418" max="6418" width="9.1640625" style="18"/>
    <col min="6419" max="6419" width="10.33203125" style="18" bestFit="1" customWidth="1"/>
    <col min="6420" max="6420" width="3.5" style="18" customWidth="1"/>
    <col min="6421" max="6657" width="9.1640625" style="18"/>
    <col min="6658" max="6658" width="3.83203125" style="18" customWidth="1"/>
    <col min="6659" max="6659" width="14" style="18" customWidth="1"/>
    <col min="6660" max="6660" width="13.33203125" style="18" customWidth="1"/>
    <col min="6661" max="6661" width="17" style="18" customWidth="1"/>
    <col min="6662" max="6662" width="11.5" style="18" customWidth="1"/>
    <col min="6663" max="6663" width="2.33203125" style="18" customWidth="1"/>
    <col min="6664" max="6664" width="11.6640625" style="18" customWidth="1"/>
    <col min="6665" max="6665" width="4.6640625" style="18" customWidth="1"/>
    <col min="6666" max="6666" width="10.1640625" style="18" customWidth="1"/>
    <col min="6667" max="6667" width="10.33203125" style="18" bestFit="1" customWidth="1"/>
    <col min="6668" max="6669" width="9.1640625" style="18"/>
    <col min="6670" max="6670" width="9.83203125" style="18" customWidth="1"/>
    <col min="6671" max="6671" width="9.33203125" style="18" customWidth="1"/>
    <col min="6672" max="6672" width="11.33203125" style="18" bestFit="1" customWidth="1"/>
    <col min="6673" max="6673" width="13.6640625" style="18" customWidth="1"/>
    <col min="6674" max="6674" width="9.1640625" style="18"/>
    <col min="6675" max="6675" width="10.33203125" style="18" bestFit="1" customWidth="1"/>
    <col min="6676" max="6676" width="3.5" style="18" customWidth="1"/>
    <col min="6677" max="6913" width="9.1640625" style="18"/>
    <col min="6914" max="6914" width="3.83203125" style="18" customWidth="1"/>
    <col min="6915" max="6915" width="14" style="18" customWidth="1"/>
    <col min="6916" max="6916" width="13.33203125" style="18" customWidth="1"/>
    <col min="6917" max="6917" width="17" style="18" customWidth="1"/>
    <col min="6918" max="6918" width="11.5" style="18" customWidth="1"/>
    <col min="6919" max="6919" width="2.33203125" style="18" customWidth="1"/>
    <col min="6920" max="6920" width="11.6640625" style="18" customWidth="1"/>
    <col min="6921" max="6921" width="4.6640625" style="18" customWidth="1"/>
    <col min="6922" max="6922" width="10.1640625" style="18" customWidth="1"/>
    <col min="6923" max="6923" width="10.33203125" style="18" bestFit="1" customWidth="1"/>
    <col min="6924" max="6925" width="9.1640625" style="18"/>
    <col min="6926" max="6926" width="9.83203125" style="18" customWidth="1"/>
    <col min="6927" max="6927" width="9.33203125" style="18" customWidth="1"/>
    <col min="6928" max="6928" width="11.33203125" style="18" bestFit="1" customWidth="1"/>
    <col min="6929" max="6929" width="13.6640625" style="18" customWidth="1"/>
    <col min="6930" max="6930" width="9.1640625" style="18"/>
    <col min="6931" max="6931" width="10.33203125" style="18" bestFit="1" customWidth="1"/>
    <col min="6932" max="6932" width="3.5" style="18" customWidth="1"/>
    <col min="6933" max="7169" width="9.1640625" style="18"/>
    <col min="7170" max="7170" width="3.83203125" style="18" customWidth="1"/>
    <col min="7171" max="7171" width="14" style="18" customWidth="1"/>
    <col min="7172" max="7172" width="13.33203125" style="18" customWidth="1"/>
    <col min="7173" max="7173" width="17" style="18" customWidth="1"/>
    <col min="7174" max="7174" width="11.5" style="18" customWidth="1"/>
    <col min="7175" max="7175" width="2.33203125" style="18" customWidth="1"/>
    <col min="7176" max="7176" width="11.6640625" style="18" customWidth="1"/>
    <col min="7177" max="7177" width="4.6640625" style="18" customWidth="1"/>
    <col min="7178" max="7178" width="10.1640625" style="18" customWidth="1"/>
    <col min="7179" max="7179" width="10.33203125" style="18" bestFit="1" customWidth="1"/>
    <col min="7180" max="7181" width="9.1640625" style="18"/>
    <col min="7182" max="7182" width="9.83203125" style="18" customWidth="1"/>
    <col min="7183" max="7183" width="9.33203125" style="18" customWidth="1"/>
    <col min="7184" max="7184" width="11.33203125" style="18" bestFit="1" customWidth="1"/>
    <col min="7185" max="7185" width="13.6640625" style="18" customWidth="1"/>
    <col min="7186" max="7186" width="9.1640625" style="18"/>
    <col min="7187" max="7187" width="10.33203125" style="18" bestFit="1" customWidth="1"/>
    <col min="7188" max="7188" width="3.5" style="18" customWidth="1"/>
    <col min="7189" max="7425" width="9.1640625" style="18"/>
    <col min="7426" max="7426" width="3.83203125" style="18" customWidth="1"/>
    <col min="7427" max="7427" width="14" style="18" customWidth="1"/>
    <col min="7428" max="7428" width="13.33203125" style="18" customWidth="1"/>
    <col min="7429" max="7429" width="17" style="18" customWidth="1"/>
    <col min="7430" max="7430" width="11.5" style="18" customWidth="1"/>
    <col min="7431" max="7431" width="2.33203125" style="18" customWidth="1"/>
    <col min="7432" max="7432" width="11.6640625" style="18" customWidth="1"/>
    <col min="7433" max="7433" width="4.6640625" style="18" customWidth="1"/>
    <col min="7434" max="7434" width="10.1640625" style="18" customWidth="1"/>
    <col min="7435" max="7435" width="10.33203125" style="18" bestFit="1" customWidth="1"/>
    <col min="7436" max="7437" width="9.1640625" style="18"/>
    <col min="7438" max="7438" width="9.83203125" style="18" customWidth="1"/>
    <col min="7439" max="7439" width="9.33203125" style="18" customWidth="1"/>
    <col min="7440" max="7440" width="11.33203125" style="18" bestFit="1" customWidth="1"/>
    <col min="7441" max="7441" width="13.6640625" style="18" customWidth="1"/>
    <col min="7442" max="7442" width="9.1640625" style="18"/>
    <col min="7443" max="7443" width="10.33203125" style="18" bestFit="1" customWidth="1"/>
    <col min="7444" max="7444" width="3.5" style="18" customWidth="1"/>
    <col min="7445" max="7681" width="9.1640625" style="18"/>
    <col min="7682" max="7682" width="3.83203125" style="18" customWidth="1"/>
    <col min="7683" max="7683" width="14" style="18" customWidth="1"/>
    <col min="7684" max="7684" width="13.33203125" style="18" customWidth="1"/>
    <col min="7685" max="7685" width="17" style="18" customWidth="1"/>
    <col min="7686" max="7686" width="11.5" style="18" customWidth="1"/>
    <col min="7687" max="7687" width="2.33203125" style="18" customWidth="1"/>
    <col min="7688" max="7688" width="11.6640625" style="18" customWidth="1"/>
    <col min="7689" max="7689" width="4.6640625" style="18" customWidth="1"/>
    <col min="7690" max="7690" width="10.1640625" style="18" customWidth="1"/>
    <col min="7691" max="7691" width="10.33203125" style="18" bestFit="1" customWidth="1"/>
    <col min="7692" max="7693" width="9.1640625" style="18"/>
    <col min="7694" max="7694" width="9.83203125" style="18" customWidth="1"/>
    <col min="7695" max="7695" width="9.33203125" style="18" customWidth="1"/>
    <col min="7696" max="7696" width="11.33203125" style="18" bestFit="1" customWidth="1"/>
    <col min="7697" max="7697" width="13.6640625" style="18" customWidth="1"/>
    <col min="7698" max="7698" width="9.1640625" style="18"/>
    <col min="7699" max="7699" width="10.33203125" style="18" bestFit="1" customWidth="1"/>
    <col min="7700" max="7700" width="3.5" style="18" customWidth="1"/>
    <col min="7701" max="7937" width="9.1640625" style="18"/>
    <col min="7938" max="7938" width="3.83203125" style="18" customWidth="1"/>
    <col min="7939" max="7939" width="14" style="18" customWidth="1"/>
    <col min="7940" max="7940" width="13.33203125" style="18" customWidth="1"/>
    <col min="7941" max="7941" width="17" style="18" customWidth="1"/>
    <col min="7942" max="7942" width="11.5" style="18" customWidth="1"/>
    <col min="7943" max="7943" width="2.33203125" style="18" customWidth="1"/>
    <col min="7944" max="7944" width="11.6640625" style="18" customWidth="1"/>
    <col min="7945" max="7945" width="4.6640625" style="18" customWidth="1"/>
    <col min="7946" max="7946" width="10.1640625" style="18" customWidth="1"/>
    <col min="7947" max="7947" width="10.33203125" style="18" bestFit="1" customWidth="1"/>
    <col min="7948" max="7949" width="9.1640625" style="18"/>
    <col min="7950" max="7950" width="9.83203125" style="18" customWidth="1"/>
    <col min="7951" max="7951" width="9.33203125" style="18" customWidth="1"/>
    <col min="7952" max="7952" width="11.33203125" style="18" bestFit="1" customWidth="1"/>
    <col min="7953" max="7953" width="13.6640625" style="18" customWidth="1"/>
    <col min="7954" max="7954" width="9.1640625" style="18"/>
    <col min="7955" max="7955" width="10.33203125" style="18" bestFit="1" customWidth="1"/>
    <col min="7956" max="7956" width="3.5" style="18" customWidth="1"/>
    <col min="7957" max="8193" width="9.1640625" style="18"/>
    <col min="8194" max="8194" width="3.83203125" style="18" customWidth="1"/>
    <col min="8195" max="8195" width="14" style="18" customWidth="1"/>
    <col min="8196" max="8196" width="13.33203125" style="18" customWidth="1"/>
    <col min="8197" max="8197" width="17" style="18" customWidth="1"/>
    <col min="8198" max="8198" width="11.5" style="18" customWidth="1"/>
    <col min="8199" max="8199" width="2.33203125" style="18" customWidth="1"/>
    <col min="8200" max="8200" width="11.6640625" style="18" customWidth="1"/>
    <col min="8201" max="8201" width="4.6640625" style="18" customWidth="1"/>
    <col min="8202" max="8202" width="10.1640625" style="18" customWidth="1"/>
    <col min="8203" max="8203" width="10.33203125" style="18" bestFit="1" customWidth="1"/>
    <col min="8204" max="8205" width="9.1640625" style="18"/>
    <col min="8206" max="8206" width="9.83203125" style="18" customWidth="1"/>
    <col min="8207" max="8207" width="9.33203125" style="18" customWidth="1"/>
    <col min="8208" max="8208" width="11.33203125" style="18" bestFit="1" customWidth="1"/>
    <col min="8209" max="8209" width="13.6640625" style="18" customWidth="1"/>
    <col min="8210" max="8210" width="9.1640625" style="18"/>
    <col min="8211" max="8211" width="10.33203125" style="18" bestFit="1" customWidth="1"/>
    <col min="8212" max="8212" width="3.5" style="18" customWidth="1"/>
    <col min="8213" max="8449" width="9.1640625" style="18"/>
    <col min="8450" max="8450" width="3.83203125" style="18" customWidth="1"/>
    <col min="8451" max="8451" width="14" style="18" customWidth="1"/>
    <col min="8452" max="8452" width="13.33203125" style="18" customWidth="1"/>
    <col min="8453" max="8453" width="17" style="18" customWidth="1"/>
    <col min="8454" max="8454" width="11.5" style="18" customWidth="1"/>
    <col min="8455" max="8455" width="2.33203125" style="18" customWidth="1"/>
    <col min="8456" max="8456" width="11.6640625" style="18" customWidth="1"/>
    <col min="8457" max="8457" width="4.6640625" style="18" customWidth="1"/>
    <col min="8458" max="8458" width="10.1640625" style="18" customWidth="1"/>
    <col min="8459" max="8459" width="10.33203125" style="18" bestFit="1" customWidth="1"/>
    <col min="8460" max="8461" width="9.1640625" style="18"/>
    <col min="8462" max="8462" width="9.83203125" style="18" customWidth="1"/>
    <col min="8463" max="8463" width="9.33203125" style="18" customWidth="1"/>
    <col min="8464" max="8464" width="11.33203125" style="18" bestFit="1" customWidth="1"/>
    <col min="8465" max="8465" width="13.6640625" style="18" customWidth="1"/>
    <col min="8466" max="8466" width="9.1640625" style="18"/>
    <col min="8467" max="8467" width="10.33203125" style="18" bestFit="1" customWidth="1"/>
    <col min="8468" max="8468" width="3.5" style="18" customWidth="1"/>
    <col min="8469" max="8705" width="9.1640625" style="18"/>
    <col min="8706" max="8706" width="3.83203125" style="18" customWidth="1"/>
    <col min="8707" max="8707" width="14" style="18" customWidth="1"/>
    <col min="8708" max="8708" width="13.33203125" style="18" customWidth="1"/>
    <col min="8709" max="8709" width="17" style="18" customWidth="1"/>
    <col min="8710" max="8710" width="11.5" style="18" customWidth="1"/>
    <col min="8711" max="8711" width="2.33203125" style="18" customWidth="1"/>
    <col min="8712" max="8712" width="11.6640625" style="18" customWidth="1"/>
    <col min="8713" max="8713" width="4.6640625" style="18" customWidth="1"/>
    <col min="8714" max="8714" width="10.1640625" style="18" customWidth="1"/>
    <col min="8715" max="8715" width="10.33203125" style="18" bestFit="1" customWidth="1"/>
    <col min="8716" max="8717" width="9.1640625" style="18"/>
    <col min="8718" max="8718" width="9.83203125" style="18" customWidth="1"/>
    <col min="8719" max="8719" width="9.33203125" style="18" customWidth="1"/>
    <col min="8720" max="8720" width="11.33203125" style="18" bestFit="1" customWidth="1"/>
    <col min="8721" max="8721" width="13.6640625" style="18" customWidth="1"/>
    <col min="8722" max="8722" width="9.1640625" style="18"/>
    <col min="8723" max="8723" width="10.33203125" style="18" bestFit="1" customWidth="1"/>
    <col min="8724" max="8724" width="3.5" style="18" customWidth="1"/>
    <col min="8725" max="8961" width="9.1640625" style="18"/>
    <col min="8962" max="8962" width="3.83203125" style="18" customWidth="1"/>
    <col min="8963" max="8963" width="14" style="18" customWidth="1"/>
    <col min="8964" max="8964" width="13.33203125" style="18" customWidth="1"/>
    <col min="8965" max="8965" width="17" style="18" customWidth="1"/>
    <col min="8966" max="8966" width="11.5" style="18" customWidth="1"/>
    <col min="8967" max="8967" width="2.33203125" style="18" customWidth="1"/>
    <col min="8968" max="8968" width="11.6640625" style="18" customWidth="1"/>
    <col min="8969" max="8969" width="4.6640625" style="18" customWidth="1"/>
    <col min="8970" max="8970" width="10.1640625" style="18" customWidth="1"/>
    <col min="8971" max="8971" width="10.33203125" style="18" bestFit="1" customWidth="1"/>
    <col min="8972" max="8973" width="9.1640625" style="18"/>
    <col min="8974" max="8974" width="9.83203125" style="18" customWidth="1"/>
    <col min="8975" max="8975" width="9.33203125" style="18" customWidth="1"/>
    <col min="8976" max="8976" width="11.33203125" style="18" bestFit="1" customWidth="1"/>
    <col min="8977" max="8977" width="13.6640625" style="18" customWidth="1"/>
    <col min="8978" max="8978" width="9.1640625" style="18"/>
    <col min="8979" max="8979" width="10.33203125" style="18" bestFit="1" customWidth="1"/>
    <col min="8980" max="8980" width="3.5" style="18" customWidth="1"/>
    <col min="8981" max="9217" width="9.1640625" style="18"/>
    <col min="9218" max="9218" width="3.83203125" style="18" customWidth="1"/>
    <col min="9219" max="9219" width="14" style="18" customWidth="1"/>
    <col min="9220" max="9220" width="13.33203125" style="18" customWidth="1"/>
    <col min="9221" max="9221" width="17" style="18" customWidth="1"/>
    <col min="9222" max="9222" width="11.5" style="18" customWidth="1"/>
    <col min="9223" max="9223" width="2.33203125" style="18" customWidth="1"/>
    <col min="9224" max="9224" width="11.6640625" style="18" customWidth="1"/>
    <col min="9225" max="9225" width="4.6640625" style="18" customWidth="1"/>
    <col min="9226" max="9226" width="10.1640625" style="18" customWidth="1"/>
    <col min="9227" max="9227" width="10.33203125" style="18" bestFit="1" customWidth="1"/>
    <col min="9228" max="9229" width="9.1640625" style="18"/>
    <col min="9230" max="9230" width="9.83203125" style="18" customWidth="1"/>
    <col min="9231" max="9231" width="9.33203125" style="18" customWidth="1"/>
    <col min="9232" max="9232" width="11.33203125" style="18" bestFit="1" customWidth="1"/>
    <col min="9233" max="9233" width="13.6640625" style="18" customWidth="1"/>
    <col min="9234" max="9234" width="9.1640625" style="18"/>
    <col min="9235" max="9235" width="10.33203125" style="18" bestFit="1" customWidth="1"/>
    <col min="9236" max="9236" width="3.5" style="18" customWidth="1"/>
    <col min="9237" max="9473" width="9.1640625" style="18"/>
    <col min="9474" max="9474" width="3.83203125" style="18" customWidth="1"/>
    <col min="9475" max="9475" width="14" style="18" customWidth="1"/>
    <col min="9476" max="9476" width="13.33203125" style="18" customWidth="1"/>
    <col min="9477" max="9477" width="17" style="18" customWidth="1"/>
    <col min="9478" max="9478" width="11.5" style="18" customWidth="1"/>
    <col min="9479" max="9479" width="2.33203125" style="18" customWidth="1"/>
    <col min="9480" max="9480" width="11.6640625" style="18" customWidth="1"/>
    <col min="9481" max="9481" width="4.6640625" style="18" customWidth="1"/>
    <col min="9482" max="9482" width="10.1640625" style="18" customWidth="1"/>
    <col min="9483" max="9483" width="10.33203125" style="18" bestFit="1" customWidth="1"/>
    <col min="9484" max="9485" width="9.1640625" style="18"/>
    <col min="9486" max="9486" width="9.83203125" style="18" customWidth="1"/>
    <col min="9487" max="9487" width="9.33203125" style="18" customWidth="1"/>
    <col min="9488" max="9488" width="11.33203125" style="18" bestFit="1" customWidth="1"/>
    <col min="9489" max="9489" width="13.6640625" style="18" customWidth="1"/>
    <col min="9490" max="9490" width="9.1640625" style="18"/>
    <col min="9491" max="9491" width="10.33203125" style="18" bestFit="1" customWidth="1"/>
    <col min="9492" max="9492" width="3.5" style="18" customWidth="1"/>
    <col min="9493" max="9729" width="9.1640625" style="18"/>
    <col min="9730" max="9730" width="3.83203125" style="18" customWidth="1"/>
    <col min="9731" max="9731" width="14" style="18" customWidth="1"/>
    <col min="9732" max="9732" width="13.33203125" style="18" customWidth="1"/>
    <col min="9733" max="9733" width="17" style="18" customWidth="1"/>
    <col min="9734" max="9734" width="11.5" style="18" customWidth="1"/>
    <col min="9735" max="9735" width="2.33203125" style="18" customWidth="1"/>
    <col min="9736" max="9736" width="11.6640625" style="18" customWidth="1"/>
    <col min="9737" max="9737" width="4.6640625" style="18" customWidth="1"/>
    <col min="9738" max="9738" width="10.1640625" style="18" customWidth="1"/>
    <col min="9739" max="9739" width="10.33203125" style="18" bestFit="1" customWidth="1"/>
    <col min="9740" max="9741" width="9.1640625" style="18"/>
    <col min="9742" max="9742" width="9.83203125" style="18" customWidth="1"/>
    <col min="9743" max="9743" width="9.33203125" style="18" customWidth="1"/>
    <col min="9744" max="9744" width="11.33203125" style="18" bestFit="1" customWidth="1"/>
    <col min="9745" max="9745" width="13.6640625" style="18" customWidth="1"/>
    <col min="9746" max="9746" width="9.1640625" style="18"/>
    <col min="9747" max="9747" width="10.33203125" style="18" bestFit="1" customWidth="1"/>
    <col min="9748" max="9748" width="3.5" style="18" customWidth="1"/>
    <col min="9749" max="9985" width="9.1640625" style="18"/>
    <col min="9986" max="9986" width="3.83203125" style="18" customWidth="1"/>
    <col min="9987" max="9987" width="14" style="18" customWidth="1"/>
    <col min="9988" max="9988" width="13.33203125" style="18" customWidth="1"/>
    <col min="9989" max="9989" width="17" style="18" customWidth="1"/>
    <col min="9990" max="9990" width="11.5" style="18" customWidth="1"/>
    <col min="9991" max="9991" width="2.33203125" style="18" customWidth="1"/>
    <col min="9992" max="9992" width="11.6640625" style="18" customWidth="1"/>
    <col min="9993" max="9993" width="4.6640625" style="18" customWidth="1"/>
    <col min="9994" max="9994" width="10.1640625" style="18" customWidth="1"/>
    <col min="9995" max="9995" width="10.33203125" style="18" bestFit="1" customWidth="1"/>
    <col min="9996" max="9997" width="9.1640625" style="18"/>
    <col min="9998" max="9998" width="9.83203125" style="18" customWidth="1"/>
    <col min="9999" max="9999" width="9.33203125" style="18" customWidth="1"/>
    <col min="10000" max="10000" width="11.33203125" style="18" bestFit="1" customWidth="1"/>
    <col min="10001" max="10001" width="13.6640625" style="18" customWidth="1"/>
    <col min="10002" max="10002" width="9.1640625" style="18"/>
    <col min="10003" max="10003" width="10.33203125" style="18" bestFit="1" customWidth="1"/>
    <col min="10004" max="10004" width="3.5" style="18" customWidth="1"/>
    <col min="10005" max="10241" width="9.1640625" style="18"/>
    <col min="10242" max="10242" width="3.83203125" style="18" customWidth="1"/>
    <col min="10243" max="10243" width="14" style="18" customWidth="1"/>
    <col min="10244" max="10244" width="13.33203125" style="18" customWidth="1"/>
    <col min="10245" max="10245" width="17" style="18" customWidth="1"/>
    <col min="10246" max="10246" width="11.5" style="18" customWidth="1"/>
    <col min="10247" max="10247" width="2.33203125" style="18" customWidth="1"/>
    <col min="10248" max="10248" width="11.6640625" style="18" customWidth="1"/>
    <col min="10249" max="10249" width="4.6640625" style="18" customWidth="1"/>
    <col min="10250" max="10250" width="10.1640625" style="18" customWidth="1"/>
    <col min="10251" max="10251" width="10.33203125" style="18" bestFit="1" customWidth="1"/>
    <col min="10252" max="10253" width="9.1640625" style="18"/>
    <col min="10254" max="10254" width="9.83203125" style="18" customWidth="1"/>
    <col min="10255" max="10255" width="9.33203125" style="18" customWidth="1"/>
    <col min="10256" max="10256" width="11.33203125" style="18" bestFit="1" customWidth="1"/>
    <col min="10257" max="10257" width="13.6640625" style="18" customWidth="1"/>
    <col min="10258" max="10258" width="9.1640625" style="18"/>
    <col min="10259" max="10259" width="10.33203125" style="18" bestFit="1" customWidth="1"/>
    <col min="10260" max="10260" width="3.5" style="18" customWidth="1"/>
    <col min="10261" max="10497" width="9.1640625" style="18"/>
    <col min="10498" max="10498" width="3.83203125" style="18" customWidth="1"/>
    <col min="10499" max="10499" width="14" style="18" customWidth="1"/>
    <col min="10500" max="10500" width="13.33203125" style="18" customWidth="1"/>
    <col min="10501" max="10501" width="17" style="18" customWidth="1"/>
    <col min="10502" max="10502" width="11.5" style="18" customWidth="1"/>
    <col min="10503" max="10503" width="2.33203125" style="18" customWidth="1"/>
    <col min="10504" max="10504" width="11.6640625" style="18" customWidth="1"/>
    <col min="10505" max="10505" width="4.6640625" style="18" customWidth="1"/>
    <col min="10506" max="10506" width="10.1640625" style="18" customWidth="1"/>
    <col min="10507" max="10507" width="10.33203125" style="18" bestFit="1" customWidth="1"/>
    <col min="10508" max="10509" width="9.1640625" style="18"/>
    <col min="10510" max="10510" width="9.83203125" style="18" customWidth="1"/>
    <col min="10511" max="10511" width="9.33203125" style="18" customWidth="1"/>
    <col min="10512" max="10512" width="11.33203125" style="18" bestFit="1" customWidth="1"/>
    <col min="10513" max="10513" width="13.6640625" style="18" customWidth="1"/>
    <col min="10514" max="10514" width="9.1640625" style="18"/>
    <col min="10515" max="10515" width="10.33203125" style="18" bestFit="1" customWidth="1"/>
    <col min="10516" max="10516" width="3.5" style="18" customWidth="1"/>
    <col min="10517" max="10753" width="9.1640625" style="18"/>
    <col min="10754" max="10754" width="3.83203125" style="18" customWidth="1"/>
    <col min="10755" max="10755" width="14" style="18" customWidth="1"/>
    <col min="10756" max="10756" width="13.33203125" style="18" customWidth="1"/>
    <col min="10757" max="10757" width="17" style="18" customWidth="1"/>
    <col min="10758" max="10758" width="11.5" style="18" customWidth="1"/>
    <col min="10759" max="10759" width="2.33203125" style="18" customWidth="1"/>
    <col min="10760" max="10760" width="11.6640625" style="18" customWidth="1"/>
    <col min="10761" max="10761" width="4.6640625" style="18" customWidth="1"/>
    <col min="10762" max="10762" width="10.1640625" style="18" customWidth="1"/>
    <col min="10763" max="10763" width="10.33203125" style="18" bestFit="1" customWidth="1"/>
    <col min="10764" max="10765" width="9.1640625" style="18"/>
    <col min="10766" max="10766" width="9.83203125" style="18" customWidth="1"/>
    <col min="10767" max="10767" width="9.33203125" style="18" customWidth="1"/>
    <col min="10768" max="10768" width="11.33203125" style="18" bestFit="1" customWidth="1"/>
    <col min="10769" max="10769" width="13.6640625" style="18" customWidth="1"/>
    <col min="10770" max="10770" width="9.1640625" style="18"/>
    <col min="10771" max="10771" width="10.33203125" style="18" bestFit="1" customWidth="1"/>
    <col min="10772" max="10772" width="3.5" style="18" customWidth="1"/>
    <col min="10773" max="11009" width="9.1640625" style="18"/>
    <col min="11010" max="11010" width="3.83203125" style="18" customWidth="1"/>
    <col min="11011" max="11011" width="14" style="18" customWidth="1"/>
    <col min="11012" max="11012" width="13.33203125" style="18" customWidth="1"/>
    <col min="11013" max="11013" width="17" style="18" customWidth="1"/>
    <col min="11014" max="11014" width="11.5" style="18" customWidth="1"/>
    <col min="11015" max="11015" width="2.33203125" style="18" customWidth="1"/>
    <col min="11016" max="11016" width="11.6640625" style="18" customWidth="1"/>
    <col min="11017" max="11017" width="4.6640625" style="18" customWidth="1"/>
    <col min="11018" max="11018" width="10.1640625" style="18" customWidth="1"/>
    <col min="11019" max="11019" width="10.33203125" style="18" bestFit="1" customWidth="1"/>
    <col min="11020" max="11021" width="9.1640625" style="18"/>
    <col min="11022" max="11022" width="9.83203125" style="18" customWidth="1"/>
    <col min="11023" max="11023" width="9.33203125" style="18" customWidth="1"/>
    <col min="11024" max="11024" width="11.33203125" style="18" bestFit="1" customWidth="1"/>
    <col min="11025" max="11025" width="13.6640625" style="18" customWidth="1"/>
    <col min="11026" max="11026" width="9.1640625" style="18"/>
    <col min="11027" max="11027" width="10.33203125" style="18" bestFit="1" customWidth="1"/>
    <col min="11028" max="11028" width="3.5" style="18" customWidth="1"/>
    <col min="11029" max="11265" width="9.1640625" style="18"/>
    <col min="11266" max="11266" width="3.83203125" style="18" customWidth="1"/>
    <col min="11267" max="11267" width="14" style="18" customWidth="1"/>
    <col min="11268" max="11268" width="13.33203125" style="18" customWidth="1"/>
    <col min="11269" max="11269" width="17" style="18" customWidth="1"/>
    <col min="11270" max="11270" width="11.5" style="18" customWidth="1"/>
    <col min="11271" max="11271" width="2.33203125" style="18" customWidth="1"/>
    <col min="11272" max="11272" width="11.6640625" style="18" customWidth="1"/>
    <col min="11273" max="11273" width="4.6640625" style="18" customWidth="1"/>
    <col min="11274" max="11274" width="10.1640625" style="18" customWidth="1"/>
    <col min="11275" max="11275" width="10.33203125" style="18" bestFit="1" customWidth="1"/>
    <col min="11276" max="11277" width="9.1640625" style="18"/>
    <col min="11278" max="11278" width="9.83203125" style="18" customWidth="1"/>
    <col min="11279" max="11279" width="9.33203125" style="18" customWidth="1"/>
    <col min="11280" max="11280" width="11.33203125" style="18" bestFit="1" customWidth="1"/>
    <col min="11281" max="11281" width="13.6640625" style="18" customWidth="1"/>
    <col min="11282" max="11282" width="9.1640625" style="18"/>
    <col min="11283" max="11283" width="10.33203125" style="18" bestFit="1" customWidth="1"/>
    <col min="11284" max="11284" width="3.5" style="18" customWidth="1"/>
    <col min="11285" max="11521" width="9.1640625" style="18"/>
    <col min="11522" max="11522" width="3.83203125" style="18" customWidth="1"/>
    <col min="11523" max="11523" width="14" style="18" customWidth="1"/>
    <col min="11524" max="11524" width="13.33203125" style="18" customWidth="1"/>
    <col min="11525" max="11525" width="17" style="18" customWidth="1"/>
    <col min="11526" max="11526" width="11.5" style="18" customWidth="1"/>
    <col min="11527" max="11527" width="2.33203125" style="18" customWidth="1"/>
    <col min="11528" max="11528" width="11.6640625" style="18" customWidth="1"/>
    <col min="11529" max="11529" width="4.6640625" style="18" customWidth="1"/>
    <col min="11530" max="11530" width="10.1640625" style="18" customWidth="1"/>
    <col min="11531" max="11531" width="10.33203125" style="18" bestFit="1" customWidth="1"/>
    <col min="11532" max="11533" width="9.1640625" style="18"/>
    <col min="11534" max="11534" width="9.83203125" style="18" customWidth="1"/>
    <col min="11535" max="11535" width="9.33203125" style="18" customWidth="1"/>
    <col min="11536" max="11536" width="11.33203125" style="18" bestFit="1" customWidth="1"/>
    <col min="11537" max="11537" width="13.6640625" style="18" customWidth="1"/>
    <col min="11538" max="11538" width="9.1640625" style="18"/>
    <col min="11539" max="11539" width="10.33203125" style="18" bestFit="1" customWidth="1"/>
    <col min="11540" max="11540" width="3.5" style="18" customWidth="1"/>
    <col min="11541" max="11777" width="9.1640625" style="18"/>
    <col min="11778" max="11778" width="3.83203125" style="18" customWidth="1"/>
    <col min="11779" max="11779" width="14" style="18" customWidth="1"/>
    <col min="11780" max="11780" width="13.33203125" style="18" customWidth="1"/>
    <col min="11781" max="11781" width="17" style="18" customWidth="1"/>
    <col min="11782" max="11782" width="11.5" style="18" customWidth="1"/>
    <col min="11783" max="11783" width="2.33203125" style="18" customWidth="1"/>
    <col min="11784" max="11784" width="11.6640625" style="18" customWidth="1"/>
    <col min="11785" max="11785" width="4.6640625" style="18" customWidth="1"/>
    <col min="11786" max="11786" width="10.1640625" style="18" customWidth="1"/>
    <col min="11787" max="11787" width="10.33203125" style="18" bestFit="1" customWidth="1"/>
    <col min="11788" max="11789" width="9.1640625" style="18"/>
    <col min="11790" max="11790" width="9.83203125" style="18" customWidth="1"/>
    <col min="11791" max="11791" width="9.33203125" style="18" customWidth="1"/>
    <col min="11792" max="11792" width="11.33203125" style="18" bestFit="1" customWidth="1"/>
    <col min="11793" max="11793" width="13.6640625" style="18" customWidth="1"/>
    <col min="11794" max="11794" width="9.1640625" style="18"/>
    <col min="11795" max="11795" width="10.33203125" style="18" bestFit="1" customWidth="1"/>
    <col min="11796" max="11796" width="3.5" style="18" customWidth="1"/>
    <col min="11797" max="12033" width="9.1640625" style="18"/>
    <col min="12034" max="12034" width="3.83203125" style="18" customWidth="1"/>
    <col min="12035" max="12035" width="14" style="18" customWidth="1"/>
    <col min="12036" max="12036" width="13.33203125" style="18" customWidth="1"/>
    <col min="12037" max="12037" width="17" style="18" customWidth="1"/>
    <col min="12038" max="12038" width="11.5" style="18" customWidth="1"/>
    <col min="12039" max="12039" width="2.33203125" style="18" customWidth="1"/>
    <col min="12040" max="12040" width="11.6640625" style="18" customWidth="1"/>
    <col min="12041" max="12041" width="4.6640625" style="18" customWidth="1"/>
    <col min="12042" max="12042" width="10.1640625" style="18" customWidth="1"/>
    <col min="12043" max="12043" width="10.33203125" style="18" bestFit="1" customWidth="1"/>
    <col min="12044" max="12045" width="9.1640625" style="18"/>
    <col min="12046" max="12046" width="9.83203125" style="18" customWidth="1"/>
    <col min="12047" max="12047" width="9.33203125" style="18" customWidth="1"/>
    <col min="12048" max="12048" width="11.33203125" style="18" bestFit="1" customWidth="1"/>
    <col min="12049" max="12049" width="13.6640625" style="18" customWidth="1"/>
    <col min="12050" max="12050" width="9.1640625" style="18"/>
    <col min="12051" max="12051" width="10.33203125" style="18" bestFit="1" customWidth="1"/>
    <col min="12052" max="12052" width="3.5" style="18" customWidth="1"/>
    <col min="12053" max="12289" width="9.1640625" style="18"/>
    <col min="12290" max="12290" width="3.83203125" style="18" customWidth="1"/>
    <col min="12291" max="12291" width="14" style="18" customWidth="1"/>
    <col min="12292" max="12292" width="13.33203125" style="18" customWidth="1"/>
    <col min="12293" max="12293" width="17" style="18" customWidth="1"/>
    <col min="12294" max="12294" width="11.5" style="18" customWidth="1"/>
    <col min="12295" max="12295" width="2.33203125" style="18" customWidth="1"/>
    <col min="12296" max="12296" width="11.6640625" style="18" customWidth="1"/>
    <col min="12297" max="12297" width="4.6640625" style="18" customWidth="1"/>
    <col min="12298" max="12298" width="10.1640625" style="18" customWidth="1"/>
    <col min="12299" max="12299" width="10.33203125" style="18" bestFit="1" customWidth="1"/>
    <col min="12300" max="12301" width="9.1640625" style="18"/>
    <col min="12302" max="12302" width="9.83203125" style="18" customWidth="1"/>
    <col min="12303" max="12303" width="9.33203125" style="18" customWidth="1"/>
    <col min="12304" max="12304" width="11.33203125" style="18" bestFit="1" customWidth="1"/>
    <col min="12305" max="12305" width="13.6640625" style="18" customWidth="1"/>
    <col min="12306" max="12306" width="9.1640625" style="18"/>
    <col min="12307" max="12307" width="10.33203125" style="18" bestFit="1" customWidth="1"/>
    <col min="12308" max="12308" width="3.5" style="18" customWidth="1"/>
    <col min="12309" max="12545" width="9.1640625" style="18"/>
    <col min="12546" max="12546" width="3.83203125" style="18" customWidth="1"/>
    <col min="12547" max="12547" width="14" style="18" customWidth="1"/>
    <col min="12548" max="12548" width="13.33203125" style="18" customWidth="1"/>
    <col min="12549" max="12549" width="17" style="18" customWidth="1"/>
    <col min="12550" max="12550" width="11.5" style="18" customWidth="1"/>
    <col min="12551" max="12551" width="2.33203125" style="18" customWidth="1"/>
    <col min="12552" max="12552" width="11.6640625" style="18" customWidth="1"/>
    <col min="12553" max="12553" width="4.6640625" style="18" customWidth="1"/>
    <col min="12554" max="12554" width="10.1640625" style="18" customWidth="1"/>
    <col min="12555" max="12555" width="10.33203125" style="18" bestFit="1" customWidth="1"/>
    <col min="12556" max="12557" width="9.1640625" style="18"/>
    <col min="12558" max="12558" width="9.83203125" style="18" customWidth="1"/>
    <col min="12559" max="12559" width="9.33203125" style="18" customWidth="1"/>
    <col min="12560" max="12560" width="11.33203125" style="18" bestFit="1" customWidth="1"/>
    <col min="12561" max="12561" width="13.6640625" style="18" customWidth="1"/>
    <col min="12562" max="12562" width="9.1640625" style="18"/>
    <col min="12563" max="12563" width="10.33203125" style="18" bestFit="1" customWidth="1"/>
    <col min="12564" max="12564" width="3.5" style="18" customWidth="1"/>
    <col min="12565" max="12801" width="9.1640625" style="18"/>
    <col min="12802" max="12802" width="3.83203125" style="18" customWidth="1"/>
    <col min="12803" max="12803" width="14" style="18" customWidth="1"/>
    <col min="12804" max="12804" width="13.33203125" style="18" customWidth="1"/>
    <col min="12805" max="12805" width="17" style="18" customWidth="1"/>
    <col min="12806" max="12806" width="11.5" style="18" customWidth="1"/>
    <col min="12807" max="12807" width="2.33203125" style="18" customWidth="1"/>
    <col min="12808" max="12808" width="11.6640625" style="18" customWidth="1"/>
    <col min="12809" max="12809" width="4.6640625" style="18" customWidth="1"/>
    <col min="12810" max="12810" width="10.1640625" style="18" customWidth="1"/>
    <col min="12811" max="12811" width="10.33203125" style="18" bestFit="1" customWidth="1"/>
    <col min="12812" max="12813" width="9.1640625" style="18"/>
    <col min="12814" max="12814" width="9.83203125" style="18" customWidth="1"/>
    <col min="12815" max="12815" width="9.33203125" style="18" customWidth="1"/>
    <col min="12816" max="12816" width="11.33203125" style="18" bestFit="1" customWidth="1"/>
    <col min="12817" max="12817" width="13.6640625" style="18" customWidth="1"/>
    <col min="12818" max="12818" width="9.1640625" style="18"/>
    <col min="12819" max="12819" width="10.33203125" style="18" bestFit="1" customWidth="1"/>
    <col min="12820" max="12820" width="3.5" style="18" customWidth="1"/>
    <col min="12821" max="13057" width="9.1640625" style="18"/>
    <col min="13058" max="13058" width="3.83203125" style="18" customWidth="1"/>
    <col min="13059" max="13059" width="14" style="18" customWidth="1"/>
    <col min="13060" max="13060" width="13.33203125" style="18" customWidth="1"/>
    <col min="13061" max="13061" width="17" style="18" customWidth="1"/>
    <col min="13062" max="13062" width="11.5" style="18" customWidth="1"/>
    <col min="13063" max="13063" width="2.33203125" style="18" customWidth="1"/>
    <col min="13064" max="13064" width="11.6640625" style="18" customWidth="1"/>
    <col min="13065" max="13065" width="4.6640625" style="18" customWidth="1"/>
    <col min="13066" max="13066" width="10.1640625" style="18" customWidth="1"/>
    <col min="13067" max="13067" width="10.33203125" style="18" bestFit="1" customWidth="1"/>
    <col min="13068" max="13069" width="9.1640625" style="18"/>
    <col min="13070" max="13070" width="9.83203125" style="18" customWidth="1"/>
    <col min="13071" max="13071" width="9.33203125" style="18" customWidth="1"/>
    <col min="13072" max="13072" width="11.33203125" style="18" bestFit="1" customWidth="1"/>
    <col min="13073" max="13073" width="13.6640625" style="18" customWidth="1"/>
    <col min="13074" max="13074" width="9.1640625" style="18"/>
    <col min="13075" max="13075" width="10.33203125" style="18" bestFit="1" customWidth="1"/>
    <col min="13076" max="13076" width="3.5" style="18" customWidth="1"/>
    <col min="13077" max="13313" width="9.1640625" style="18"/>
    <col min="13314" max="13314" width="3.83203125" style="18" customWidth="1"/>
    <col min="13315" max="13315" width="14" style="18" customWidth="1"/>
    <col min="13316" max="13316" width="13.33203125" style="18" customWidth="1"/>
    <col min="13317" max="13317" width="17" style="18" customWidth="1"/>
    <col min="13318" max="13318" width="11.5" style="18" customWidth="1"/>
    <col min="13319" max="13319" width="2.33203125" style="18" customWidth="1"/>
    <col min="13320" max="13320" width="11.6640625" style="18" customWidth="1"/>
    <col min="13321" max="13321" width="4.6640625" style="18" customWidth="1"/>
    <col min="13322" max="13322" width="10.1640625" style="18" customWidth="1"/>
    <col min="13323" max="13323" width="10.33203125" style="18" bestFit="1" customWidth="1"/>
    <col min="13324" max="13325" width="9.1640625" style="18"/>
    <col min="13326" max="13326" width="9.83203125" style="18" customWidth="1"/>
    <col min="13327" max="13327" width="9.33203125" style="18" customWidth="1"/>
    <col min="13328" max="13328" width="11.33203125" style="18" bestFit="1" customWidth="1"/>
    <col min="13329" max="13329" width="13.6640625" style="18" customWidth="1"/>
    <col min="13330" max="13330" width="9.1640625" style="18"/>
    <col min="13331" max="13331" width="10.33203125" style="18" bestFit="1" customWidth="1"/>
    <col min="13332" max="13332" width="3.5" style="18" customWidth="1"/>
    <col min="13333" max="13569" width="9.1640625" style="18"/>
    <col min="13570" max="13570" width="3.83203125" style="18" customWidth="1"/>
    <col min="13571" max="13571" width="14" style="18" customWidth="1"/>
    <col min="13572" max="13572" width="13.33203125" style="18" customWidth="1"/>
    <col min="13573" max="13573" width="17" style="18" customWidth="1"/>
    <col min="13574" max="13574" width="11.5" style="18" customWidth="1"/>
    <col min="13575" max="13575" width="2.33203125" style="18" customWidth="1"/>
    <col min="13576" max="13576" width="11.6640625" style="18" customWidth="1"/>
    <col min="13577" max="13577" width="4.6640625" style="18" customWidth="1"/>
    <col min="13578" max="13578" width="10.1640625" style="18" customWidth="1"/>
    <col min="13579" max="13579" width="10.33203125" style="18" bestFit="1" customWidth="1"/>
    <col min="13580" max="13581" width="9.1640625" style="18"/>
    <col min="13582" max="13582" width="9.83203125" style="18" customWidth="1"/>
    <col min="13583" max="13583" width="9.33203125" style="18" customWidth="1"/>
    <col min="13584" max="13584" width="11.33203125" style="18" bestFit="1" customWidth="1"/>
    <col min="13585" max="13585" width="13.6640625" style="18" customWidth="1"/>
    <col min="13586" max="13586" width="9.1640625" style="18"/>
    <col min="13587" max="13587" width="10.33203125" style="18" bestFit="1" customWidth="1"/>
    <col min="13588" max="13588" width="3.5" style="18" customWidth="1"/>
    <col min="13589" max="13825" width="9.1640625" style="18"/>
    <col min="13826" max="13826" width="3.83203125" style="18" customWidth="1"/>
    <col min="13827" max="13827" width="14" style="18" customWidth="1"/>
    <col min="13828" max="13828" width="13.33203125" style="18" customWidth="1"/>
    <col min="13829" max="13829" width="17" style="18" customWidth="1"/>
    <col min="13830" max="13830" width="11.5" style="18" customWidth="1"/>
    <col min="13831" max="13831" width="2.33203125" style="18" customWidth="1"/>
    <col min="13832" max="13832" width="11.6640625" style="18" customWidth="1"/>
    <col min="13833" max="13833" width="4.6640625" style="18" customWidth="1"/>
    <col min="13834" max="13834" width="10.1640625" style="18" customWidth="1"/>
    <col min="13835" max="13835" width="10.33203125" style="18" bestFit="1" customWidth="1"/>
    <col min="13836" max="13837" width="9.1640625" style="18"/>
    <col min="13838" max="13838" width="9.83203125" style="18" customWidth="1"/>
    <col min="13839" max="13839" width="9.33203125" style="18" customWidth="1"/>
    <col min="13840" max="13840" width="11.33203125" style="18" bestFit="1" customWidth="1"/>
    <col min="13841" max="13841" width="13.6640625" style="18" customWidth="1"/>
    <col min="13842" max="13842" width="9.1640625" style="18"/>
    <col min="13843" max="13843" width="10.33203125" style="18" bestFit="1" customWidth="1"/>
    <col min="13844" max="13844" width="3.5" style="18" customWidth="1"/>
    <col min="13845" max="14081" width="9.1640625" style="18"/>
    <col min="14082" max="14082" width="3.83203125" style="18" customWidth="1"/>
    <col min="14083" max="14083" width="14" style="18" customWidth="1"/>
    <col min="14084" max="14084" width="13.33203125" style="18" customWidth="1"/>
    <col min="14085" max="14085" width="17" style="18" customWidth="1"/>
    <col min="14086" max="14086" width="11.5" style="18" customWidth="1"/>
    <col min="14087" max="14087" width="2.33203125" style="18" customWidth="1"/>
    <col min="14088" max="14088" width="11.6640625" style="18" customWidth="1"/>
    <col min="14089" max="14089" width="4.6640625" style="18" customWidth="1"/>
    <col min="14090" max="14090" width="10.1640625" style="18" customWidth="1"/>
    <col min="14091" max="14091" width="10.33203125" style="18" bestFit="1" customWidth="1"/>
    <col min="14092" max="14093" width="9.1640625" style="18"/>
    <col min="14094" max="14094" width="9.83203125" style="18" customWidth="1"/>
    <col min="14095" max="14095" width="9.33203125" style="18" customWidth="1"/>
    <col min="14096" max="14096" width="11.33203125" style="18" bestFit="1" customWidth="1"/>
    <col min="14097" max="14097" width="13.6640625" style="18" customWidth="1"/>
    <col min="14098" max="14098" width="9.1640625" style="18"/>
    <col min="14099" max="14099" width="10.33203125" style="18" bestFit="1" customWidth="1"/>
    <col min="14100" max="14100" width="3.5" style="18" customWidth="1"/>
    <col min="14101" max="14337" width="9.1640625" style="18"/>
    <col min="14338" max="14338" width="3.83203125" style="18" customWidth="1"/>
    <col min="14339" max="14339" width="14" style="18" customWidth="1"/>
    <col min="14340" max="14340" width="13.33203125" style="18" customWidth="1"/>
    <col min="14341" max="14341" width="17" style="18" customWidth="1"/>
    <col min="14342" max="14342" width="11.5" style="18" customWidth="1"/>
    <col min="14343" max="14343" width="2.33203125" style="18" customWidth="1"/>
    <col min="14344" max="14344" width="11.6640625" style="18" customWidth="1"/>
    <col min="14345" max="14345" width="4.6640625" style="18" customWidth="1"/>
    <col min="14346" max="14346" width="10.1640625" style="18" customWidth="1"/>
    <col min="14347" max="14347" width="10.33203125" style="18" bestFit="1" customWidth="1"/>
    <col min="14348" max="14349" width="9.1640625" style="18"/>
    <col min="14350" max="14350" width="9.83203125" style="18" customWidth="1"/>
    <col min="14351" max="14351" width="9.33203125" style="18" customWidth="1"/>
    <col min="14352" max="14352" width="11.33203125" style="18" bestFit="1" customWidth="1"/>
    <col min="14353" max="14353" width="13.6640625" style="18" customWidth="1"/>
    <col min="14354" max="14354" width="9.1640625" style="18"/>
    <col min="14355" max="14355" width="10.33203125" style="18" bestFit="1" customWidth="1"/>
    <col min="14356" max="14356" width="3.5" style="18" customWidth="1"/>
    <col min="14357" max="14593" width="9.1640625" style="18"/>
    <col min="14594" max="14594" width="3.83203125" style="18" customWidth="1"/>
    <col min="14595" max="14595" width="14" style="18" customWidth="1"/>
    <col min="14596" max="14596" width="13.33203125" style="18" customWidth="1"/>
    <col min="14597" max="14597" width="17" style="18" customWidth="1"/>
    <col min="14598" max="14598" width="11.5" style="18" customWidth="1"/>
    <col min="14599" max="14599" width="2.33203125" style="18" customWidth="1"/>
    <col min="14600" max="14600" width="11.6640625" style="18" customWidth="1"/>
    <col min="14601" max="14601" width="4.6640625" style="18" customWidth="1"/>
    <col min="14602" max="14602" width="10.1640625" style="18" customWidth="1"/>
    <col min="14603" max="14603" width="10.33203125" style="18" bestFit="1" customWidth="1"/>
    <col min="14604" max="14605" width="9.1640625" style="18"/>
    <col min="14606" max="14606" width="9.83203125" style="18" customWidth="1"/>
    <col min="14607" max="14607" width="9.33203125" style="18" customWidth="1"/>
    <col min="14608" max="14608" width="11.33203125" style="18" bestFit="1" customWidth="1"/>
    <col min="14609" max="14609" width="13.6640625" style="18" customWidth="1"/>
    <col min="14610" max="14610" width="9.1640625" style="18"/>
    <col min="14611" max="14611" width="10.33203125" style="18" bestFit="1" customWidth="1"/>
    <col min="14612" max="14612" width="3.5" style="18" customWidth="1"/>
    <col min="14613" max="14849" width="9.1640625" style="18"/>
    <col min="14850" max="14850" width="3.83203125" style="18" customWidth="1"/>
    <col min="14851" max="14851" width="14" style="18" customWidth="1"/>
    <col min="14852" max="14852" width="13.33203125" style="18" customWidth="1"/>
    <col min="14853" max="14853" width="17" style="18" customWidth="1"/>
    <col min="14854" max="14854" width="11.5" style="18" customWidth="1"/>
    <col min="14855" max="14855" width="2.33203125" style="18" customWidth="1"/>
    <col min="14856" max="14856" width="11.6640625" style="18" customWidth="1"/>
    <col min="14857" max="14857" width="4.6640625" style="18" customWidth="1"/>
    <col min="14858" max="14858" width="10.1640625" style="18" customWidth="1"/>
    <col min="14859" max="14859" width="10.33203125" style="18" bestFit="1" customWidth="1"/>
    <col min="14860" max="14861" width="9.1640625" style="18"/>
    <col min="14862" max="14862" width="9.83203125" style="18" customWidth="1"/>
    <col min="14863" max="14863" width="9.33203125" style="18" customWidth="1"/>
    <col min="14864" max="14864" width="11.33203125" style="18" bestFit="1" customWidth="1"/>
    <col min="14865" max="14865" width="13.6640625" style="18" customWidth="1"/>
    <col min="14866" max="14866" width="9.1640625" style="18"/>
    <col min="14867" max="14867" width="10.33203125" style="18" bestFit="1" customWidth="1"/>
    <col min="14868" max="14868" width="3.5" style="18" customWidth="1"/>
    <col min="14869" max="15105" width="9.1640625" style="18"/>
    <col min="15106" max="15106" width="3.83203125" style="18" customWidth="1"/>
    <col min="15107" max="15107" width="14" style="18" customWidth="1"/>
    <col min="15108" max="15108" width="13.33203125" style="18" customWidth="1"/>
    <col min="15109" max="15109" width="17" style="18" customWidth="1"/>
    <col min="15110" max="15110" width="11.5" style="18" customWidth="1"/>
    <col min="15111" max="15111" width="2.33203125" style="18" customWidth="1"/>
    <col min="15112" max="15112" width="11.6640625" style="18" customWidth="1"/>
    <col min="15113" max="15113" width="4.6640625" style="18" customWidth="1"/>
    <col min="15114" max="15114" width="10.1640625" style="18" customWidth="1"/>
    <col min="15115" max="15115" width="10.33203125" style="18" bestFit="1" customWidth="1"/>
    <col min="15116" max="15117" width="9.1640625" style="18"/>
    <col min="15118" max="15118" width="9.83203125" style="18" customWidth="1"/>
    <col min="15119" max="15119" width="9.33203125" style="18" customWidth="1"/>
    <col min="15120" max="15120" width="11.33203125" style="18" bestFit="1" customWidth="1"/>
    <col min="15121" max="15121" width="13.6640625" style="18" customWidth="1"/>
    <col min="15122" max="15122" width="9.1640625" style="18"/>
    <col min="15123" max="15123" width="10.33203125" style="18" bestFit="1" customWidth="1"/>
    <col min="15124" max="15124" width="3.5" style="18" customWidth="1"/>
    <col min="15125" max="15361" width="9.1640625" style="18"/>
    <col min="15362" max="15362" width="3.83203125" style="18" customWidth="1"/>
    <col min="15363" max="15363" width="14" style="18" customWidth="1"/>
    <col min="15364" max="15364" width="13.33203125" style="18" customWidth="1"/>
    <col min="15365" max="15365" width="17" style="18" customWidth="1"/>
    <col min="15366" max="15366" width="11.5" style="18" customWidth="1"/>
    <col min="15367" max="15367" width="2.33203125" style="18" customWidth="1"/>
    <col min="15368" max="15368" width="11.6640625" style="18" customWidth="1"/>
    <col min="15369" max="15369" width="4.6640625" style="18" customWidth="1"/>
    <col min="15370" max="15370" width="10.1640625" style="18" customWidth="1"/>
    <col min="15371" max="15371" width="10.33203125" style="18" bestFit="1" customWidth="1"/>
    <col min="15372" max="15373" width="9.1640625" style="18"/>
    <col min="15374" max="15374" width="9.83203125" style="18" customWidth="1"/>
    <col min="15375" max="15375" width="9.33203125" style="18" customWidth="1"/>
    <col min="15376" max="15376" width="11.33203125" style="18" bestFit="1" customWidth="1"/>
    <col min="15377" max="15377" width="13.6640625" style="18" customWidth="1"/>
    <col min="15378" max="15378" width="9.1640625" style="18"/>
    <col min="15379" max="15379" width="10.33203125" style="18" bestFit="1" customWidth="1"/>
    <col min="15380" max="15380" width="3.5" style="18" customWidth="1"/>
    <col min="15381" max="15617" width="9.1640625" style="18"/>
    <col min="15618" max="15618" width="3.83203125" style="18" customWidth="1"/>
    <col min="15619" max="15619" width="14" style="18" customWidth="1"/>
    <col min="15620" max="15620" width="13.33203125" style="18" customWidth="1"/>
    <col min="15621" max="15621" width="17" style="18" customWidth="1"/>
    <col min="15622" max="15622" width="11.5" style="18" customWidth="1"/>
    <col min="15623" max="15623" width="2.33203125" style="18" customWidth="1"/>
    <col min="15624" max="15624" width="11.6640625" style="18" customWidth="1"/>
    <col min="15625" max="15625" width="4.6640625" style="18" customWidth="1"/>
    <col min="15626" max="15626" width="10.1640625" style="18" customWidth="1"/>
    <col min="15627" max="15627" width="10.33203125" style="18" bestFit="1" customWidth="1"/>
    <col min="15628" max="15629" width="9.1640625" style="18"/>
    <col min="15630" max="15630" width="9.83203125" style="18" customWidth="1"/>
    <col min="15631" max="15631" width="9.33203125" style="18" customWidth="1"/>
    <col min="15632" max="15632" width="11.33203125" style="18" bestFit="1" customWidth="1"/>
    <col min="15633" max="15633" width="13.6640625" style="18" customWidth="1"/>
    <col min="15634" max="15634" width="9.1640625" style="18"/>
    <col min="15635" max="15635" width="10.33203125" style="18" bestFit="1" customWidth="1"/>
    <col min="15636" max="15636" width="3.5" style="18" customWidth="1"/>
    <col min="15637" max="15873" width="9.1640625" style="18"/>
    <col min="15874" max="15874" width="3.83203125" style="18" customWidth="1"/>
    <col min="15875" max="15875" width="14" style="18" customWidth="1"/>
    <col min="15876" max="15876" width="13.33203125" style="18" customWidth="1"/>
    <col min="15877" max="15877" width="17" style="18" customWidth="1"/>
    <col min="15878" max="15878" width="11.5" style="18" customWidth="1"/>
    <col min="15879" max="15879" width="2.33203125" style="18" customWidth="1"/>
    <col min="15880" max="15880" width="11.6640625" style="18" customWidth="1"/>
    <col min="15881" max="15881" width="4.6640625" style="18" customWidth="1"/>
    <col min="15882" max="15882" width="10.1640625" style="18" customWidth="1"/>
    <col min="15883" max="15883" width="10.33203125" style="18" bestFit="1" customWidth="1"/>
    <col min="15884" max="15885" width="9.1640625" style="18"/>
    <col min="15886" max="15886" width="9.83203125" style="18" customWidth="1"/>
    <col min="15887" max="15887" width="9.33203125" style="18" customWidth="1"/>
    <col min="15888" max="15888" width="11.33203125" style="18" bestFit="1" customWidth="1"/>
    <col min="15889" max="15889" width="13.6640625" style="18" customWidth="1"/>
    <col min="15890" max="15890" width="9.1640625" style="18"/>
    <col min="15891" max="15891" width="10.33203125" style="18" bestFit="1" customWidth="1"/>
    <col min="15892" max="15892" width="3.5" style="18" customWidth="1"/>
    <col min="15893" max="16129" width="9.1640625" style="18"/>
    <col min="16130" max="16130" width="3.83203125" style="18" customWidth="1"/>
    <col min="16131" max="16131" width="14" style="18" customWidth="1"/>
    <col min="16132" max="16132" width="13.33203125" style="18" customWidth="1"/>
    <col min="16133" max="16133" width="17" style="18" customWidth="1"/>
    <col min="16134" max="16134" width="11.5" style="18" customWidth="1"/>
    <col min="16135" max="16135" width="2.33203125" style="18" customWidth="1"/>
    <col min="16136" max="16136" width="11.6640625" style="18" customWidth="1"/>
    <col min="16137" max="16137" width="4.6640625" style="18" customWidth="1"/>
    <col min="16138" max="16138" width="10.1640625" style="18" customWidth="1"/>
    <col min="16139" max="16139" width="10.33203125" style="18" bestFit="1" customWidth="1"/>
    <col min="16140" max="16141" width="9.1640625" style="18"/>
    <col min="16142" max="16142" width="9.83203125" style="18" customWidth="1"/>
    <col min="16143" max="16143" width="9.33203125" style="18" customWidth="1"/>
    <col min="16144" max="16144" width="11.33203125" style="18" bestFit="1" customWidth="1"/>
    <col min="16145" max="16145" width="13.6640625" style="18" customWidth="1"/>
    <col min="16146" max="16146" width="9.1640625" style="18"/>
    <col min="16147" max="16147" width="10.33203125" style="18" bestFit="1" customWidth="1"/>
    <col min="16148" max="16148" width="3.5" style="18" customWidth="1"/>
    <col min="16149" max="16384" width="9.1640625" style="18"/>
  </cols>
  <sheetData>
    <row r="1" spans="2:20" x14ac:dyDescent="0.15">
      <c r="B1" s="18" t="str">
        <f>Dashboard!B3</f>
        <v>(Enter Company name)</v>
      </c>
      <c r="D1" s="432">
        <f>Dashboard!B4</f>
        <v>45870</v>
      </c>
      <c r="E1" s="59">
        <f>Dashboard!B5</f>
        <v>46234</v>
      </c>
      <c r="H1" s="59">
        <f>Dashboard!B5</f>
        <v>46234</v>
      </c>
    </row>
    <row r="2" spans="2:20" ht="19" thickBot="1" x14ac:dyDescent="0.25">
      <c r="B2" s="58" t="s">
        <v>309</v>
      </c>
      <c r="M2" s="470" t="s">
        <v>316</v>
      </c>
      <c r="N2" s="470"/>
      <c r="O2" s="470"/>
    </row>
    <row r="3" spans="2:20" ht="19" thickBot="1" x14ac:dyDescent="0.25">
      <c r="B3" s="58" t="s">
        <v>55</v>
      </c>
      <c r="J3" s="59"/>
      <c r="N3" s="371" t="s">
        <v>310</v>
      </c>
      <c r="O3" s="372" t="s">
        <v>311</v>
      </c>
    </row>
    <row r="4" spans="2:20" ht="21" thickBot="1" x14ac:dyDescent="0.25">
      <c r="B4" s="60"/>
      <c r="J4" s="59"/>
      <c r="M4" s="369" t="s">
        <v>313</v>
      </c>
      <c r="N4" s="329" t="str">
        <f>Dashboard!I4</f>
        <v>Owned Personally</v>
      </c>
      <c r="O4" s="330" t="str">
        <f>Dashboard!I5</f>
        <v>Owned Personally</v>
      </c>
    </row>
    <row r="5" spans="2:20" ht="17" thickBot="1" x14ac:dyDescent="0.25">
      <c r="B5" s="61" t="s">
        <v>19</v>
      </c>
      <c r="D5" s="62" t="str">
        <f>Dashboard!B3</f>
        <v>(Enter Company name)</v>
      </c>
      <c r="E5" s="63"/>
      <c r="F5" s="149"/>
      <c r="H5" s="64">
        <f>Dashboard!B5</f>
        <v>46234</v>
      </c>
      <c r="I5" s="65"/>
      <c r="M5" s="370" t="s">
        <v>312</v>
      </c>
      <c r="N5" s="331" t="str">
        <f>Dashboard!J4</f>
        <v>No</v>
      </c>
      <c r="O5" s="332" t="str">
        <f>Dashboard!J5</f>
        <v>No</v>
      </c>
    </row>
    <row r="6" spans="2:20" ht="16" x14ac:dyDescent="0.2">
      <c r="B6" s="61"/>
      <c r="D6" s="57"/>
      <c r="H6" s="57" t="s">
        <v>56</v>
      </c>
      <c r="J6" s="57" t="s">
        <v>56</v>
      </c>
    </row>
    <row r="7" spans="2:20" ht="15" x14ac:dyDescent="0.2">
      <c r="C7" s="66" t="s">
        <v>57</v>
      </c>
      <c r="E7" s="67"/>
      <c r="F7" s="67"/>
      <c r="G7" s="57" t="s">
        <v>58</v>
      </c>
      <c r="J7" s="57" t="s">
        <v>59</v>
      </c>
    </row>
    <row r="8" spans="2:20" ht="15" x14ac:dyDescent="0.2">
      <c r="B8" s="68" t="s">
        <v>60</v>
      </c>
      <c r="C8" s="333">
        <f>Dashboard!I13</f>
        <v>0</v>
      </c>
      <c r="D8" s="65"/>
      <c r="E8" s="65"/>
      <c r="F8" s="65"/>
      <c r="G8" s="69"/>
      <c r="H8" s="334">
        <f>Dashboard!J13</f>
        <v>0</v>
      </c>
      <c r="I8" s="65"/>
      <c r="J8" s="334">
        <f>Dashboard!K13</f>
        <v>0</v>
      </c>
    </row>
    <row r="9" spans="2:20" ht="15" x14ac:dyDescent="0.2">
      <c r="B9" s="57" t="s">
        <v>61</v>
      </c>
      <c r="C9" s="333">
        <f>Dashboard!I14</f>
        <v>0</v>
      </c>
      <c r="G9" s="59"/>
      <c r="H9" s="334">
        <f>Dashboard!J14</f>
        <v>0</v>
      </c>
      <c r="J9" s="334">
        <f>Dashboard!K14</f>
        <v>0</v>
      </c>
      <c r="P9" s="82" t="s">
        <v>350</v>
      </c>
      <c r="Q9" s="83"/>
      <c r="R9" s="83"/>
      <c r="S9" s="84"/>
      <c r="T9" s="85"/>
    </row>
    <row r="10" spans="2:20" x14ac:dyDescent="0.15">
      <c r="B10" s="57"/>
      <c r="C10" s="70" t="s">
        <v>62</v>
      </c>
      <c r="E10" s="66" t="s">
        <v>63</v>
      </c>
      <c r="F10" s="66"/>
      <c r="H10" s="71" t="s">
        <v>64</v>
      </c>
      <c r="J10" s="71" t="s">
        <v>65</v>
      </c>
      <c r="P10" s="88"/>
      <c r="Q10" s="86" t="s">
        <v>70</v>
      </c>
      <c r="R10" s="86"/>
      <c r="S10" s="86"/>
      <c r="T10" s="89"/>
    </row>
    <row r="11" spans="2:20" ht="15" x14ac:dyDescent="0.2">
      <c r="B11" s="68" t="s">
        <v>60</v>
      </c>
      <c r="C11" s="333">
        <f>Dashboard!I9</f>
        <v>0</v>
      </c>
      <c r="D11" s="65"/>
      <c r="E11" s="333">
        <f>Dashboard!J9</f>
        <v>0</v>
      </c>
      <c r="F11" s="333"/>
      <c r="G11" s="69"/>
      <c r="H11" s="336">
        <f>Dashboard!K9</f>
        <v>0</v>
      </c>
      <c r="I11" s="65"/>
      <c r="J11" s="334">
        <f>Dashboard!L9</f>
        <v>0</v>
      </c>
      <c r="P11" s="79"/>
      <c r="T11" s="89"/>
    </row>
    <row r="12" spans="2:20" ht="15" x14ac:dyDescent="0.2">
      <c r="B12" s="57" t="s">
        <v>61</v>
      </c>
      <c r="C12" s="333">
        <f>Dashboard!I10</f>
        <v>0</v>
      </c>
      <c r="E12" s="333">
        <f>Dashboard!J10</f>
        <v>0</v>
      </c>
      <c r="F12" s="335"/>
      <c r="G12" s="59"/>
      <c r="H12" s="336">
        <f>Dashboard!K10</f>
        <v>0</v>
      </c>
      <c r="J12" s="334">
        <f>Dashboard!L10</f>
        <v>0</v>
      </c>
      <c r="P12" s="88" t="s">
        <v>73</v>
      </c>
      <c r="Q12" s="86" t="s">
        <v>75</v>
      </c>
      <c r="R12" s="86"/>
      <c r="S12" s="86"/>
      <c r="T12" s="89"/>
    </row>
    <row r="13" spans="2:20" x14ac:dyDescent="0.15">
      <c r="P13" s="88" t="s">
        <v>78</v>
      </c>
      <c r="Q13" s="86" t="s">
        <v>79</v>
      </c>
      <c r="R13" s="86"/>
      <c r="S13" s="86"/>
      <c r="T13" s="89"/>
    </row>
    <row r="14" spans="2:20" x14ac:dyDescent="0.15">
      <c r="B14" s="72"/>
      <c r="C14" s="73"/>
      <c r="D14" s="73"/>
      <c r="E14" s="73"/>
      <c r="F14" s="73"/>
      <c r="G14" s="73"/>
      <c r="H14" s="73"/>
      <c r="I14" s="73"/>
      <c r="J14" s="73"/>
      <c r="K14" s="74"/>
      <c r="P14" s="79"/>
      <c r="T14" s="89"/>
    </row>
    <row r="15" spans="2:20" x14ac:dyDescent="0.15">
      <c r="B15" s="75" t="s">
        <v>66</v>
      </c>
      <c r="K15" s="76" t="s">
        <v>67</v>
      </c>
      <c r="P15" s="91"/>
      <c r="Q15" s="92" t="s">
        <v>351</v>
      </c>
      <c r="R15" s="92"/>
      <c r="S15" s="92"/>
      <c r="T15" s="93"/>
    </row>
    <row r="16" spans="2:20" x14ac:dyDescent="0.15">
      <c r="B16" s="75"/>
      <c r="K16" s="77"/>
      <c r="T16" s="78"/>
    </row>
    <row r="17" spans="2:20" x14ac:dyDescent="0.15">
      <c r="B17" s="79"/>
      <c r="E17" s="66" t="s">
        <v>60</v>
      </c>
      <c r="F17" s="66" t="s">
        <v>268</v>
      </c>
      <c r="G17" s="80"/>
      <c r="H17" s="66" t="s">
        <v>61</v>
      </c>
      <c r="I17" s="66" t="s">
        <v>268</v>
      </c>
      <c r="K17" s="77"/>
      <c r="T17" s="78"/>
    </row>
    <row r="18" spans="2:20" x14ac:dyDescent="0.15">
      <c r="B18" s="75" t="s">
        <v>68</v>
      </c>
      <c r="C18" s="81" t="s">
        <v>346</v>
      </c>
      <c r="K18" s="77"/>
      <c r="P18" s="82" t="s">
        <v>69</v>
      </c>
      <c r="Q18" s="83"/>
      <c r="R18" s="83"/>
      <c r="S18" s="84"/>
      <c r="T18" s="85"/>
    </row>
    <row r="19" spans="2:20" ht="15" x14ac:dyDescent="0.2">
      <c r="B19" s="75"/>
      <c r="C19" s="86" t="s">
        <v>345</v>
      </c>
      <c r="D19" s="86"/>
      <c r="E19" s="337"/>
      <c r="F19" s="337"/>
      <c r="G19" s="150"/>
      <c r="H19" s="337"/>
      <c r="I19" s="337"/>
      <c r="J19" s="148"/>
      <c r="K19" s="340">
        <f>H19+F19+E19+I19</f>
        <v>0</v>
      </c>
      <c r="P19" s="88"/>
      <c r="Q19" s="86" t="s">
        <v>71</v>
      </c>
      <c r="R19" s="86"/>
      <c r="S19" s="86"/>
      <c r="T19" s="89"/>
    </row>
    <row r="20" spans="2:20" ht="15" x14ac:dyDescent="0.2">
      <c r="B20" s="79"/>
      <c r="C20" s="18" t="s">
        <v>72</v>
      </c>
      <c r="E20" s="338">
        <f>IF(Dashboard!F5="Quick",-(SUMIF('Directors Advances'!C:C,"720.1 Automobile - Fuel",'Directors Advances'!E:E)+SUMIF('Bank 1'!C:C,"720.1 Automobile - Fuel",'Bank 1'!E:E)+SUMIF('Bank 2'!C:C,"720.1 Automobile - Fuel",'Bank 2'!E:E)+SUMIF('Credit Card 1'!C:C,"720.1 Automobile - Fuel",'Credit Card 1'!E:E)+SUMIF('Credit Card 2'!C:C,"720.1 Automobile - Fuel",'Credit Card 2'!E:E)),-(SUMIF('Directors Advances'!C:C,"720.1 Automobile - Fuel",'Directors Advances'!J:J)+SUMIF('Bank 1'!C:C,"720.1 Automobile - Fuel",'Bank 1'!J:J)+SUMIF('Bank 2'!C:C,"720.1 Automobile - Fuel",'Bank 2'!J:J)+SUMIF('Credit Card 1'!C:C,"720.1 Automobile - Fuel",'Credit Card 1'!J:J)+SUMIF('Credit Card 2'!C:C,"720.1 Automobile - Fuel",'Credit Card 2'!J:J)))</f>
        <v>0</v>
      </c>
      <c r="F20" s="338">
        <f>-(SUMIF('Directors Advances'!C:C,"720.1 Automobile - Fuel",'Directors Advances'!I:I)+SUMIF('Bank 1'!C:C,"720.1 Automobile - Fuel",'Bank 1'!I:I)+SUMIF('Bank 2'!C:C,"720.1 Automobile - Fuel",'Bank 2'!I:I)+SUMIF('Credit Card 1'!C:C,"720.1 Automobile - Fuel",'Credit Card 1'!I:I)+SUMIF('Credit Card 2'!C:C,"720.1 Automobile - Fuel",'Credit Card 2'!I:I))</f>
        <v>0</v>
      </c>
      <c r="G20" s="150"/>
      <c r="H20" s="338">
        <f>IF(Dashboard!F5="Quick",-(SUMIF('Directors Advances'!C:C,"720.11 Automobile - Fuel 2",'Directors Advances'!E:E)+SUMIF('Bank 1'!C:C,"720.11 Automobile - Fuel 2",'Bank 1'!E:E)+SUMIF('Bank 2'!C:C,"720.11 Automobile - Fuel 2",'Bank 2'!E:E)+SUMIF('Credit Card 1'!C:C,"720.11 Automobile - Fuel 2",'Credit Card 1'!E:E)+SUMIF('Credit Card 2'!C:C,"720.11 Automobile - Fuel 2",'Credit Card 2'!E:E)),-(SUMIF('Directors Advances'!C:C,"720.11 Automobile - Fuel 2",'Directors Advances'!J:J)+SUMIF('Bank 1'!C:C,"720.11 Automobile - Fuel 2",'Bank 1'!J:J)+SUMIF('Bank 2'!C:C,"720.11 Automobile - Fuel 2",'Bank 2'!J:J)+SUMIF('Credit Card 1'!C:C,"720.11 Automobile - Fuel 2",'Credit Card 1'!J:J)+SUMIF('Credit Card 2'!C:C,"720.11 Automobile - Fuel 2",'Credit Card 2'!J:J)))</f>
        <v>0</v>
      </c>
      <c r="I20" s="338">
        <f>-(SUMIF('Directors Advances'!C:C,"720.11 Automobile - Fuel 2",'Directors Advances'!I:I)+SUMIF('Bank 1'!C:C,"720.11 Automobile - Fuel 2",'Bank 1'!I:I)+SUMIF('Bank 2'!C:C,"720.11 Automobile - Fuel 2",'Bank 2'!I:I)+SUMIF('Credit Card 1'!C:C,"720.11 Automobile - Fuel 2",'Credit Card 1'!I:I)+SUMIF('Credit Card 2'!C:C,"720.11 Automobile - Fuel 2",'Credit Card 2'!I:I))</f>
        <v>0</v>
      </c>
      <c r="J20" s="148"/>
      <c r="K20" s="340">
        <f t="shared" ref="K20:K28" si="0">H20+F20+E20+I20</f>
        <v>0</v>
      </c>
      <c r="L20" s="90"/>
      <c r="M20" s="90"/>
      <c r="P20" s="79"/>
      <c r="T20" s="89"/>
    </row>
    <row r="21" spans="2:20" ht="15" x14ac:dyDescent="0.2">
      <c r="B21" s="79"/>
      <c r="C21" s="18" t="s">
        <v>39</v>
      </c>
      <c r="E21" s="338">
        <f>-(SUMIF('Directors Advances'!C:C,"720.2 Automobile - Insurance",'Directors Advances'!E:E)+SUMIF('Bank 1'!C:C,"720.2 Automobile - Insurance",'Bank 1'!E:E)+SUMIF('Bank 2'!C:C,"720.2 Automobile - Insurance",'Bank 2'!E:E)+SUMIF('Credit Card 1'!C:C,"720.2 Automobile - Insurance",'Credit Card 1'!E:E)+SUMIF('Credit Card 2'!C:C,"720.2 Automobile - Insurance",'Credit Card 2'!E:E))</f>
        <v>0</v>
      </c>
      <c r="F21" s="338"/>
      <c r="G21" s="150"/>
      <c r="H21" s="338">
        <f>-(SUMIF('Directors Advances'!C:C,"720.21 Automobile - Insurance 2",'Directors Advances'!E:E)+SUMIF('Bank 1'!C:C,"720.21 Automobile - Insurance 2",'Bank 1'!E:E)+SUMIF('Bank 2'!C:C,"720.21 Automobile - Insurance 2",'Bank 2'!E:E)+SUMIF('Credit Card 1'!C:C,"720.21 Automobile - Insurance 2",'Credit Card 1'!E:E)+SUMIF('Credit Card 2'!C:C,"720.21 Automobile - Insurance 2",'Credit Card 2'!E:E))</f>
        <v>0</v>
      </c>
      <c r="I21" s="338"/>
      <c r="J21" s="148"/>
      <c r="K21" s="340">
        <f t="shared" si="0"/>
        <v>0</v>
      </c>
      <c r="P21" s="88" t="s">
        <v>73</v>
      </c>
      <c r="Q21" s="86" t="s">
        <v>74</v>
      </c>
      <c r="R21" s="86"/>
      <c r="S21" s="86"/>
      <c r="T21" s="89"/>
    </row>
    <row r="22" spans="2:20" ht="15" x14ac:dyDescent="0.2">
      <c r="B22" s="88" t="s">
        <v>73</v>
      </c>
      <c r="C22" s="86" t="s">
        <v>347</v>
      </c>
      <c r="D22" s="86"/>
      <c r="E22" s="338">
        <f>-(SUMIF('Directors Advances'!C:C,"720.7 Automobile - Lease",'Directors Advances'!E:E)+SUMIF('Bank 1'!C:C,"720.7 Automobile - Lease",'Bank 1'!E:E)+SUMIF('Bank 2'!C:C,"720.7 Automobile - Lease",'Bank 2'!E:E)+SUMIF('Credit Card 1'!C:C,"720.7 Automobile - Lease",'Credit Card 1'!E:E)+SUMIF('Credit Card 2'!C:C,"720.7 Automobile - Lease",'Credit Card 2'!E:E))</f>
        <v>0</v>
      </c>
      <c r="F22" s="337"/>
      <c r="G22" s="150"/>
      <c r="H22" s="338">
        <f>-(SUMIF('Directors Advances'!C:C,"720.71 Automobile - Lease 2",'Directors Advances'!E:E)+SUMIF('Bank 1'!C:C,"720.71 Automobile - Lease 2",'Bank 1'!E:E)+SUMIF('Bank 2'!C:C,"720.71 Automobile - Lease 2",'Bank 2'!E:E)+SUMIF('Credit Card 1'!C:C,"720.71 Automobile - Lease 2",'Credit Card 1'!E:E)+SUMIF('Credit Card 2'!C:C,"720.71 Automobile - Lease 2",'Credit Card 2'!E:E))</f>
        <v>0</v>
      </c>
      <c r="I22" s="337"/>
      <c r="J22" s="148"/>
      <c r="K22" s="340">
        <f t="shared" si="0"/>
        <v>0</v>
      </c>
      <c r="P22" s="88" t="s">
        <v>76</v>
      </c>
      <c r="Q22" s="86" t="s">
        <v>77</v>
      </c>
      <c r="R22" s="86"/>
      <c r="S22" s="86"/>
      <c r="T22" s="89"/>
    </row>
    <row r="23" spans="2:20" ht="15" x14ac:dyDescent="0.2">
      <c r="B23" s="88" t="s">
        <v>348</v>
      </c>
      <c r="C23" s="86" t="s">
        <v>349</v>
      </c>
      <c r="D23" s="86"/>
      <c r="E23" s="337"/>
      <c r="F23" s="337"/>
      <c r="G23" s="150"/>
      <c r="H23" s="337"/>
      <c r="I23" s="337"/>
      <c r="J23" s="148"/>
      <c r="K23" s="340">
        <f t="shared" si="0"/>
        <v>0</v>
      </c>
      <c r="P23" s="79"/>
      <c r="T23" s="89"/>
    </row>
    <row r="24" spans="2:20" ht="15" x14ac:dyDescent="0.2">
      <c r="B24" s="79"/>
      <c r="C24" s="18" t="s">
        <v>80</v>
      </c>
      <c r="E24" s="338">
        <f>-(SUMIF('Directors Advances'!C:C,"720.3 Automobile - License",'Directors Advances'!E:E)+SUMIF('Bank 1'!C:C,"720.3 Automobile - License",'Bank 1'!E:E)+SUMIF('Bank 2'!C:C,"720.3 Automobile - License",'Bank 2'!E:E)+SUMIF('Credit Card 1'!C:C,"720.3 Automobile - License",'Credit Card 1'!E:E)+SUMIF('Credit Card 2'!C:C,"720.3 Automobile - License",'Credit Card 2'!E:E))</f>
        <v>0</v>
      </c>
      <c r="F24" s="338"/>
      <c r="G24" s="150"/>
      <c r="H24" s="338">
        <f>-(SUMIF('Directors Advances'!C:C,"720.31 Automobile - License 2",'Directors Advances'!E:E)+SUMIF('Bank 1'!C:C,"720.31 Automobile - License 2",'Bank 1'!E:E)+SUMIF('Bank 2'!C:C,"720.31 Automobile - License 2",'Bank 2'!E:E)+SUMIF('Credit Card 1'!C:C,"720.31 Automobile - License 2",'Credit Card 1'!E:E)+SUMIF('Credit Card 2'!C:C,"720.31 Automobile - License 2",'Credit Card 2'!E:E))</f>
        <v>0</v>
      </c>
      <c r="I24" s="338"/>
      <c r="J24" s="148"/>
      <c r="K24" s="340">
        <f t="shared" si="0"/>
        <v>0</v>
      </c>
      <c r="P24" s="91"/>
      <c r="Q24" s="92" t="s">
        <v>81</v>
      </c>
      <c r="R24" s="92"/>
      <c r="S24" s="92"/>
      <c r="T24" s="93"/>
    </row>
    <row r="25" spans="2:20" ht="15" x14ac:dyDescent="0.2">
      <c r="B25" s="79"/>
      <c r="C25" s="86" t="s">
        <v>82</v>
      </c>
      <c r="D25" s="86"/>
      <c r="E25" s="337"/>
      <c r="F25" s="337"/>
      <c r="G25" s="150"/>
      <c r="H25" s="337"/>
      <c r="I25" s="337"/>
      <c r="J25" s="148"/>
      <c r="K25" s="340">
        <f t="shared" si="0"/>
        <v>0</v>
      </c>
      <c r="T25" s="78"/>
    </row>
    <row r="26" spans="2:20" ht="15" x14ac:dyDescent="0.2">
      <c r="B26" s="79"/>
      <c r="C26" s="18" t="s">
        <v>83</v>
      </c>
      <c r="E26" s="338">
        <f>IF(Dashboard!F5="Quick",-(SUMIF('Directors Advances'!C:C,"720.4 Automobile - Repairs",'Directors Advances'!E:E)+SUMIF('Bank 1'!C:C,"720.4 Automobile - Repairs",'Bank 1'!E:E)+SUMIF('Bank 2'!C:C,"720.4 Automobile - Repairs",'Bank 2'!E:E)+SUMIF('Credit Card 1'!C:C,"720.4 Automobile - Repairs",'Credit Card 1'!E:E)+SUMIF('Credit Card 2'!C:C,"720.4 Automobile - Repairs",'Credit Card 2'!E:E)),-(SUMIF('Directors Advances'!C:C,"720.4 Automobile - Repairs",'Directors Advances'!J:J)+SUMIF('Bank 1'!C:C,"720.4 Automobile - Repairs",'Bank 1'!J:J)+SUMIF('Bank 2'!C:C,"720.4 Automobile - Repairs",'Bank 2'!J:J)+SUMIF('Credit Card 1'!C:C,"720.4 Automobile - Repairs",'Credit Card 1'!J:J)+SUMIF('Credit Card 2'!C:C,"720.4 Automobile - Repairs",'Credit Card 2'!J:J)))</f>
        <v>0</v>
      </c>
      <c r="F26" s="338">
        <f>-(SUMIF('Directors Advances'!C:C,"720.4 Automobile - Repairs",'Directors Advances'!I:I)+SUMIF('Bank 1'!C:C,"720.4 Automobile - Repairs",'Bank 1'!I:I)+SUMIF('Bank 2'!C:C,"720.4 Automobile - Repairs",'Bank 2'!I:I)+SUMIF('Credit Card 1'!C:C,"720.4 Automobile - Repairs",'Credit Card 1'!I:I)+SUMIF('Credit Card 2'!C:C,"720.4 Automobile - Repairs",'Credit Card 2'!I:I))</f>
        <v>0</v>
      </c>
      <c r="G26" s="150"/>
      <c r="H26" s="338">
        <f>IF(Dashboard!F5="Quick",-(SUMIF('Directors Advances'!C:C,"720.41 Automobile - Repairs 2",'Directors Advances'!E:E)+SUMIF('Bank 1'!C:C,"720.41 Automobile - Repairs 2",'Bank 1'!E:E)+SUMIF('Bank 2'!C:C,"720.41 Automobile - Repairs 2",'Bank 2'!E:E)+SUMIF('Credit Card 1'!C:C,"720.41 Automobile - Repairs 2",'Credit Card 1'!E:E)+SUMIF('Credit Card 2'!C:C,"720.41 Automobile - Repairs 2",'Credit Card 2'!E:E)),-(SUMIF('Directors Advances'!C:C,"720.41 Automobile - Repairs 2",'Directors Advances'!J:J)+SUMIF('Bank 1'!C:C,"720.41 Automobile - Repairs 2",'Bank 1'!J:J)+SUMIF('Bank 2'!C:C,"720.41 Automobile - Repairs 2",'Bank 2'!J:J)+SUMIF('Credit Card 1'!C:C,"720.41 Automobile - Repairs 2",'Credit Card 1'!J:J)+SUMIF('Credit Card 2'!C:C,"720.41 Automobile - Repairs 2",'Credit Card 2'!J:J)))</f>
        <v>0</v>
      </c>
      <c r="I26" s="338">
        <f>-(SUMIF('Directors Advances'!C:C,"720.41 Automobile - Repairs 2",'Directors Advances'!I:I)+SUMIF('Bank 1'!C:C,"720.41 Automobile - Repairs 2",'Bank 1'!I:I)+SUMIF('Bank 2'!C:C,"720.41 Automobile - Repairs 2",'Bank 2'!I:I)+SUMIF('Credit Card 1'!C:C,"720.41 Automobile - Repairs 2",'Credit Card 1'!I:I)+SUMIF('Credit Card 2'!C:C,"720.41 Automobile - Repairs 2",'Credit Card 2'!I:I))</f>
        <v>0</v>
      </c>
      <c r="J26" s="148"/>
      <c r="K26" s="340">
        <f t="shared" si="0"/>
        <v>0</v>
      </c>
      <c r="T26" s="78"/>
    </row>
    <row r="27" spans="2:20" ht="15" x14ac:dyDescent="0.2">
      <c r="B27" s="79"/>
      <c r="C27" s="18" t="s">
        <v>46</v>
      </c>
      <c r="E27" s="338">
        <f>IF(Dashboard!F5="Quick",-(SUMIF('Directors Advances'!C:C,"720.5 Automobile - Others",'Directors Advances'!E:E)+SUMIF('Bank 1'!C:C,"720.5 Automobile - Others",'Bank 1'!E:E)+SUMIF('Bank 2'!C:C,"720.5 Automobile - Others",'Bank 2'!E:E)+SUMIF('Credit Card 1'!C:C,"720.5 Automobile - Others",'Credit Card 1'!E:E)+SUMIF('Credit Card 2'!C:C,"720.5 Automobile - Others",'Credit Card 2'!E:E)),-(SUMIF('Directors Advances'!C:C,"720.5 Automobile - Others",'Directors Advances'!J:J)+SUMIF('Bank 1'!C:C,"720.5 Automobile - Others",'Bank 1'!J:J)+SUMIF('Bank 2'!C:C,"720.5 Automobile - Others",'Bank 2'!J:J)+SUMIF('Credit Card 1'!C:C,"720.5 Automobile - Others",'Credit Card 1'!J:J)+SUMIF('Credit Card 2'!C:C,"720.5 Automobile - Others",'Credit Card 2'!J:J)))</f>
        <v>0</v>
      </c>
      <c r="F27" s="338">
        <f>-(SUMIF('Directors Advances'!C:C,"720.5 Automobile - Others",'Directors Advances'!I:I)+SUMIF('Bank 1'!C:C,"720.5 Automobile - Others",'Bank 1'!I:I)+SUMIF('Bank 2'!C:C,"720.5 Automobile - Others",'Bank 2'!I:I)+SUMIF('Credit Card 1'!C:C,"720.5 Automobile - Others",'Credit Card 1'!I:I)+SUMIF('Credit Card 2'!C:C,"720.5 Automobile - Others",'Credit Card 2'!I:I))</f>
        <v>0</v>
      </c>
      <c r="G27" s="150"/>
      <c r="H27" s="338">
        <f>IF(Dashboard!F5="Quick",-(SUMIF('Directors Advances'!C:C,"720.51 Automobile - Others 2",'Directors Advances'!E:E)+SUMIF('Bank 1'!C:C,"720.51 Automobile - Others 2",'Bank 1'!E:E)+SUMIF('Bank 2'!C:C,"720.51 Automobile - Others 2",'Bank 2'!E:E)+SUMIF('Credit Card 1'!C:C,"720.51 Automobile - Others 2",'Credit Card 1'!E:E)+SUMIF('Credit Card 2'!C:C,"720.51 Automobile - Others 2",'Credit Card 2'!E:E)),-(SUMIF('Directors Advances'!C:C,"720.51 Automobile - Others 2",'Directors Advances'!J:J)+SUMIF('Bank 1'!C:C,"720.51 Automobile - Others 2",'Bank 1'!J:J)+SUMIF('Bank 2'!C:C,"720.51 Automobile - Others 2",'Bank 2'!J:J)+SUMIF('Credit Card 1'!C:C,"720.51 Automobile - Others 2",'Credit Card 1'!J:J)+SUMIF('Credit Card 2'!C:C,"720.51 Automobile - Others 2",'Credit Card 2'!J:J)))</f>
        <v>0</v>
      </c>
      <c r="I27" s="338">
        <f>-(SUMIF('Directors Advances'!C:C,"720.51 Automobile - Others 2",'Directors Advances'!I:I)+SUMIF('Bank 1'!C:C,"720.51 Automobile - Others 2",'Bank 1'!I:I)+SUMIF('Bank 2'!C:C,"720.51 Automobile - Others 2",'Bank 2'!I:I)+SUMIF('Credit Card 1'!C:C,"720.51 Automobile - Others 2",'Credit Card 1'!I:I)+SUMIF('Credit Card 2'!C:C,"720.51 Automobile - Others 2",'Credit Card 2'!I:I))</f>
        <v>0</v>
      </c>
      <c r="J27" s="148"/>
      <c r="K27" s="340">
        <f t="shared" si="0"/>
        <v>0</v>
      </c>
      <c r="P27" s="82" t="s">
        <v>84</v>
      </c>
      <c r="Q27" s="83"/>
      <c r="R27" s="83"/>
      <c r="S27" s="84"/>
      <c r="T27" s="85"/>
    </row>
    <row r="28" spans="2:20" ht="15" x14ac:dyDescent="0.2">
      <c r="B28" s="79"/>
      <c r="C28" s="18" t="s">
        <v>85</v>
      </c>
      <c r="E28" s="337">
        <f>IF(Dashboard!F5="Quick",-(SUMIF('Directors Advances'!C:C,"720.6 Automobile - CAA Fees",'Directors Advances'!E:E)+SUMIF('Bank 1'!C:C,"720.6 Automobile - CAA Fees",'Bank 1'!E:E)+SUMIF('Bank 2'!C:C,"720.6 Automobile - CAA Fees",'Bank 2'!E:E)+SUMIF('Credit Card 1'!C:C,"720.6 Automobile - CAA Fees",'Credit Card 1'!E:E)+SUMIF('Credit Card 2'!C:C,"720.6 Automobile - CAA Fees",'Credit Card 2'!E:E)),-(SUMIF('Directors Advances'!C:C,"720.6 Automobile - CAA Fees",'Directors Advances'!J:J)+SUMIF('Bank 1'!C:C,"720.6 Automobile - CAA Fees",'Bank 1'!J:J)+SUMIF('Bank 2'!C:C,"720.6 Automobile - CAA Fees",'Bank 2'!J:J)+SUMIF('Credit Card 1'!C:C,"720.6 Automobile - CAA Fees",'Credit Card 1'!J:J)+SUMIF('Credit Card 2'!C:C,"720.6 Automobile - CAA Fees",'Credit Card 2'!J:J)))</f>
        <v>0</v>
      </c>
      <c r="F28" s="338">
        <f>-(SUMIF('Directors Advances'!C:C,"720.6 Automobile - CAA Fees",'Directors Advances'!I:I)+SUMIF('Bank 1'!C:C,"720.6 Automobile - CAA Fees",'Bank 1'!I:I)+SUMIF('Bank 2'!C:C,"720.6 Automobile - CAA Fees",'Bank 2'!I:I)+SUMIF('Credit Card 1'!C:C,"720.6 Automobile - CAA Fees",'Credit Card 1'!I:I)+SUMIF('Credit Card 2'!C:C,"720.6 Automobile - CAA Fees",'Credit Card 2'!I:I))</f>
        <v>0</v>
      </c>
      <c r="G28" s="150"/>
      <c r="H28" s="338">
        <f>IF(Dashboard!F5="Quick",-(SUMIF('Directors Advances'!C:C,"720.61 Automobile - CAA Fees 2",'Directors Advances'!E:E)+SUMIF('Bank 1'!C:C,"720.61 Automobile - CAA Fees 2",'Bank 1'!E:E)+SUMIF('Bank 2'!C:C,"720.61 Automobile - CAA Fees 2",'Bank 2'!E:E)+SUMIF('Credit Card 1'!C:C,"720.61 Automobile - CAA Fees 2",'Credit Card 1'!E:E)+SUMIF('Credit Card 2'!C:C,"720.61 Automobile - CAA Fees 2",'Credit Card 2'!E:E)),-(SUMIF('Directors Advances'!C:C,"720.61 Automobile - CAA Fees 2",'Directors Advances'!J:J)+SUMIF('Bank 1'!C:C,"720.61 Automobile - CAA Fees 2",'Bank 1'!J:J)+SUMIF('Bank 2'!C:C,"720.61 Automobile - CAA Fees 2",'Bank 2'!J:J)+SUMIF('Credit Card 1'!C:C,"720.61 Automobile - CAA Fees 2",'Credit Card 1'!J:J)+SUMIF('Credit Card 2'!C:C,"720.61 Automobile - CAA Fees 2",'Credit Card 2'!J:J)))</f>
        <v>0</v>
      </c>
      <c r="I28" s="338">
        <f>-(SUMIF('Directors Advances'!C:C,"720.61 Automobile - CAA Fees 2",'Directors Advances'!I:I)+SUMIF('Bank 1'!C:C,"720.61 Automobile - CAA Fees 2",'Bank 1'!I:I)+SUMIF('Bank 2'!C:C,"720.61 Automobile - CAA Fees 2",'Bank 2'!I:I)+SUMIF('Credit Card 1'!C:C,"720.61 Automobile - CAA Fees 2",'Credit Card 1'!I:I)+SUMIF('Credit Card 2'!C:C,"720.61 Automobile - CAA Fees 2",'Credit Card 2'!I:I))</f>
        <v>0</v>
      </c>
      <c r="J28" s="148"/>
      <c r="K28" s="340">
        <f t="shared" si="0"/>
        <v>0</v>
      </c>
      <c r="P28" s="88"/>
      <c r="Q28" s="86" t="s">
        <v>86</v>
      </c>
      <c r="R28" s="86"/>
      <c r="S28" s="86"/>
      <c r="T28" s="77"/>
    </row>
    <row r="29" spans="2:20" ht="15" x14ac:dyDescent="0.2">
      <c r="B29" s="79" t="s">
        <v>87</v>
      </c>
      <c r="E29" s="339">
        <f>SUM(E19:E28)</f>
        <v>0</v>
      </c>
      <c r="F29" s="339">
        <f>SUM(F19:F28)</f>
        <v>0</v>
      </c>
      <c r="H29" s="339">
        <f>SUM(H19:H28)</f>
        <v>0</v>
      </c>
      <c r="I29" s="339">
        <f>SUM(I19:I28)</f>
        <v>0</v>
      </c>
      <c r="K29" s="341">
        <f>H29+F29+E29+I29</f>
        <v>0</v>
      </c>
      <c r="P29" s="79"/>
      <c r="T29" s="77"/>
    </row>
    <row r="30" spans="2:20" ht="15" x14ac:dyDescent="0.2">
      <c r="B30" s="79"/>
      <c r="H30" s="94"/>
      <c r="K30" s="77"/>
      <c r="O30" s="78"/>
      <c r="P30" s="88" t="s">
        <v>73</v>
      </c>
      <c r="Q30" s="86" t="s">
        <v>88</v>
      </c>
      <c r="R30" s="86"/>
      <c r="S30" s="86"/>
      <c r="T30" s="77"/>
    </row>
    <row r="31" spans="2:20" ht="15" x14ac:dyDescent="0.2">
      <c r="B31" s="79" t="s">
        <v>89</v>
      </c>
      <c r="E31" s="342">
        <f>Dashboard!K4</f>
        <v>0</v>
      </c>
      <c r="F31" s="342">
        <f>E31</f>
        <v>0</v>
      </c>
      <c r="G31" s="95"/>
      <c r="H31" s="342">
        <f>Dashboard!K5</f>
        <v>0</v>
      </c>
      <c r="I31" s="342">
        <f>H31</f>
        <v>0</v>
      </c>
      <c r="K31" s="203">
        <f>H31+E31</f>
        <v>0</v>
      </c>
      <c r="O31" s="78"/>
      <c r="P31" s="88" t="s">
        <v>90</v>
      </c>
      <c r="Q31" s="86" t="s">
        <v>91</v>
      </c>
      <c r="R31" s="86"/>
      <c r="S31" s="86"/>
      <c r="T31" s="77"/>
    </row>
    <row r="32" spans="2:20" ht="15" x14ac:dyDescent="0.2">
      <c r="B32" s="79" t="s">
        <v>92</v>
      </c>
      <c r="E32" s="342">
        <f>Dashboard!L4</f>
        <v>0</v>
      </c>
      <c r="F32" s="342">
        <f>E32</f>
        <v>0</v>
      </c>
      <c r="G32" s="95"/>
      <c r="H32" s="342">
        <f>Dashboard!L5</f>
        <v>0</v>
      </c>
      <c r="I32" s="342">
        <f>H32</f>
        <v>0</v>
      </c>
      <c r="K32" s="203">
        <f>H32+E32</f>
        <v>0</v>
      </c>
      <c r="O32" s="78"/>
      <c r="P32" s="79"/>
      <c r="Q32" s="78"/>
      <c r="R32" s="78"/>
      <c r="T32" s="77"/>
    </row>
    <row r="33" spans="2:20" ht="15" x14ac:dyDescent="0.2">
      <c r="B33" s="79" t="s">
        <v>93</v>
      </c>
      <c r="E33" s="343"/>
      <c r="F33" s="343"/>
      <c r="H33" s="343"/>
      <c r="I33" s="343"/>
      <c r="K33" s="344" t="e">
        <f>K31/K32</f>
        <v>#DIV/0!</v>
      </c>
      <c r="L33" s="75"/>
      <c r="O33" s="78"/>
      <c r="P33" s="91"/>
      <c r="Q33" s="92" t="s">
        <v>81</v>
      </c>
      <c r="R33" s="92"/>
      <c r="S33" s="92"/>
      <c r="T33" s="96"/>
    </row>
    <row r="34" spans="2:20" ht="15" x14ac:dyDescent="0.2">
      <c r="B34" s="79"/>
      <c r="H34" s="97"/>
      <c r="I34" s="97"/>
      <c r="K34" s="77"/>
      <c r="L34" s="79"/>
      <c r="O34" s="78"/>
      <c r="P34" s="78"/>
    </row>
    <row r="35" spans="2:20" ht="16" thickBot="1" x14ac:dyDescent="0.25">
      <c r="B35" s="79"/>
      <c r="C35" s="79" t="s">
        <v>94</v>
      </c>
      <c r="D35" s="98" t="s">
        <v>95</v>
      </c>
      <c r="E35" s="345" t="e">
        <f>E29*K33</f>
        <v>#DIV/0!</v>
      </c>
      <c r="F35" s="345">
        <f>F33*F29</f>
        <v>0</v>
      </c>
      <c r="G35" s="98"/>
      <c r="H35" s="345" t="e">
        <f>H29*K33</f>
        <v>#DIV/0!</v>
      </c>
      <c r="I35" s="345">
        <f>I33*I29</f>
        <v>0</v>
      </c>
      <c r="K35" s="346" t="e">
        <f>E35+H35</f>
        <v>#DIV/0!</v>
      </c>
      <c r="L35" s="57" t="s">
        <v>95</v>
      </c>
      <c r="M35" s="90"/>
    </row>
    <row r="36" spans="2:20" ht="16" thickTop="1" x14ac:dyDescent="0.2">
      <c r="B36" s="79"/>
      <c r="D36" s="98"/>
      <c r="E36" s="99"/>
      <c r="F36" s="99"/>
      <c r="G36" s="98"/>
      <c r="H36" s="99"/>
      <c r="I36" s="98"/>
      <c r="K36" s="100"/>
      <c r="L36" s="57"/>
    </row>
    <row r="37" spans="2:20" ht="15" x14ac:dyDescent="0.2">
      <c r="B37" s="79" t="s">
        <v>96</v>
      </c>
      <c r="C37" s="57"/>
      <c r="D37" s="57"/>
      <c r="E37" s="347">
        <f>F35</f>
        <v>0</v>
      </c>
      <c r="F37" s="348"/>
      <c r="G37" s="98"/>
      <c r="H37" s="347">
        <f>I35</f>
        <v>0</v>
      </c>
      <c r="I37" s="98"/>
      <c r="K37" s="349">
        <f>E37+H37</f>
        <v>0</v>
      </c>
      <c r="L37" s="57"/>
    </row>
    <row r="38" spans="2:20" ht="15" x14ac:dyDescent="0.2">
      <c r="B38" s="79"/>
      <c r="C38" s="57"/>
      <c r="D38" s="57"/>
      <c r="E38" s="348"/>
      <c r="F38" s="348"/>
      <c r="G38" s="98"/>
      <c r="H38" s="348"/>
      <c r="I38" s="98"/>
      <c r="K38" s="349"/>
      <c r="L38" s="57"/>
    </row>
    <row r="39" spans="2:20" ht="16" thickBot="1" x14ac:dyDescent="0.25">
      <c r="B39" s="79"/>
      <c r="C39" s="79" t="s">
        <v>97</v>
      </c>
      <c r="D39" s="57"/>
      <c r="E39" s="345" t="e">
        <f>E35-E37</f>
        <v>#DIV/0!</v>
      </c>
      <c r="F39" s="348"/>
      <c r="G39" s="98"/>
      <c r="H39" s="345" t="e">
        <f>H35-H37</f>
        <v>#DIV/0!</v>
      </c>
      <c r="I39" s="98"/>
      <c r="K39" s="350" t="e">
        <f>K35-K37</f>
        <v>#DIV/0!</v>
      </c>
      <c r="L39" s="57" t="s">
        <v>98</v>
      </c>
    </row>
    <row r="40" spans="2:20" ht="16" thickTop="1" x14ac:dyDescent="0.2">
      <c r="B40" s="79"/>
      <c r="C40" s="57"/>
      <c r="D40" s="57"/>
      <c r="E40" s="348"/>
      <c r="F40" s="348"/>
      <c r="G40" s="98"/>
      <c r="H40" s="348"/>
      <c r="I40" s="98"/>
      <c r="K40" s="351"/>
    </row>
    <row r="41" spans="2:20" x14ac:dyDescent="0.15">
      <c r="B41" s="101"/>
      <c r="C41" s="65"/>
      <c r="D41" s="102"/>
      <c r="E41" s="65"/>
      <c r="F41" s="65"/>
      <c r="G41" s="102"/>
      <c r="H41" s="65"/>
      <c r="I41" s="65"/>
      <c r="J41" s="65"/>
      <c r="K41" s="96"/>
    </row>
    <row r="42" spans="2:20" x14ac:dyDescent="0.15">
      <c r="B42" s="79"/>
      <c r="K42" s="77"/>
    </row>
    <row r="43" spans="2:20" x14ac:dyDescent="0.15">
      <c r="B43" s="72" t="s">
        <v>99</v>
      </c>
      <c r="C43" s="73"/>
      <c r="D43" s="73"/>
      <c r="E43" s="73"/>
      <c r="F43" s="73"/>
      <c r="G43" s="73"/>
      <c r="H43" s="73"/>
      <c r="I43" s="73"/>
      <c r="J43" s="73"/>
      <c r="K43" s="74"/>
    </row>
    <row r="44" spans="2:20" x14ac:dyDescent="0.15">
      <c r="B44" s="79"/>
      <c r="K44" s="77"/>
    </row>
    <row r="45" spans="2:20" x14ac:dyDescent="0.15">
      <c r="B45" s="103" t="s">
        <v>100</v>
      </c>
      <c r="K45" s="77"/>
    </row>
    <row r="46" spans="2:20" x14ac:dyDescent="0.15">
      <c r="B46" s="79"/>
      <c r="E46" s="104" t="s">
        <v>101</v>
      </c>
      <c r="F46" s="104"/>
      <c r="J46" s="105" t="s">
        <v>101</v>
      </c>
      <c r="K46" s="77"/>
    </row>
    <row r="47" spans="2:20" x14ac:dyDescent="0.15">
      <c r="B47" s="79" t="s">
        <v>102</v>
      </c>
      <c r="D47" s="352">
        <f>K31</f>
        <v>0</v>
      </c>
      <c r="E47" s="106" t="s">
        <v>353</v>
      </c>
      <c r="F47" s="106"/>
      <c r="G47" s="107"/>
      <c r="H47" s="360">
        <v>10</v>
      </c>
      <c r="J47" s="108" t="s">
        <v>354</v>
      </c>
      <c r="K47" s="361">
        <f>12-H47</f>
        <v>2</v>
      </c>
    </row>
    <row r="48" spans="2:20" x14ac:dyDescent="0.15">
      <c r="B48" s="79"/>
      <c r="K48" s="77"/>
    </row>
    <row r="49" spans="2:11" x14ac:dyDescent="0.15">
      <c r="B49" s="79"/>
      <c r="K49" s="77"/>
    </row>
    <row r="50" spans="2:11" ht="15" x14ac:dyDescent="0.2">
      <c r="B50" s="79" t="s">
        <v>103</v>
      </c>
      <c r="E50" s="353">
        <f>IF($D$47&lt;=5001,($D$47*$E$69*$H$47/12+$D$47*$E$70*$K$47/12),5000*$H$47/12*$E$69+5000*$K$47/12*$E$70)</f>
        <v>0</v>
      </c>
      <c r="F50" s="354"/>
      <c r="H50" s="87"/>
      <c r="K50" s="77"/>
    </row>
    <row r="51" spans="2:11" x14ac:dyDescent="0.15">
      <c r="B51" s="79"/>
      <c r="K51" s="77"/>
    </row>
    <row r="52" spans="2:11" ht="16" x14ac:dyDescent="0.3">
      <c r="B52" s="79" t="s">
        <v>104</v>
      </c>
      <c r="D52" s="98"/>
      <c r="E52" s="355">
        <f>IF($D$47-5000&lt;=0,0,($D$47-5000)*$H$47/12*$J$69+($D$47-5000)*$K$47/12*$J$70)</f>
        <v>0</v>
      </c>
      <c r="F52" s="356"/>
      <c r="K52" s="77"/>
    </row>
    <row r="53" spans="2:11" x14ac:dyDescent="0.15">
      <c r="B53" s="79"/>
      <c r="E53" s="357"/>
      <c r="F53" s="357"/>
      <c r="K53" s="77"/>
    </row>
    <row r="54" spans="2:11" ht="14" thickBot="1" x14ac:dyDescent="0.2">
      <c r="B54" s="79" t="s">
        <v>326</v>
      </c>
      <c r="E54" s="358">
        <f>SUM(E50:E52)</f>
        <v>0</v>
      </c>
      <c r="F54" s="359"/>
      <c r="G54" s="98" t="s">
        <v>105</v>
      </c>
      <c r="K54" s="77"/>
    </row>
    <row r="55" spans="2:11" ht="14" thickTop="1" x14ac:dyDescent="0.15">
      <c r="B55" s="79"/>
      <c r="K55" s="77"/>
    </row>
    <row r="56" spans="2:11" x14ac:dyDescent="0.15">
      <c r="B56" s="79"/>
      <c r="C56" s="103" t="s">
        <v>106</v>
      </c>
      <c r="E56" s="109"/>
      <c r="F56" s="109"/>
      <c r="H56" s="109"/>
      <c r="J56" s="105"/>
      <c r="K56" s="77"/>
    </row>
    <row r="57" spans="2:11" x14ac:dyDescent="0.15">
      <c r="B57" s="79"/>
      <c r="K57" s="77"/>
    </row>
    <row r="58" spans="2:11" ht="14" thickBot="1" x14ac:dyDescent="0.2">
      <c r="B58" s="79"/>
      <c r="C58" s="57" t="s">
        <v>107</v>
      </c>
      <c r="D58" s="57"/>
      <c r="E58" s="358">
        <f>+E54-E56</f>
        <v>0</v>
      </c>
      <c r="F58" s="359"/>
      <c r="G58" s="98" t="s">
        <v>108</v>
      </c>
      <c r="K58" s="77"/>
    </row>
    <row r="59" spans="2:11" ht="14" thickTop="1" x14ac:dyDescent="0.15">
      <c r="B59" s="79"/>
      <c r="C59" s="57"/>
      <c r="D59" s="57"/>
      <c r="E59" s="110"/>
      <c r="F59" s="110"/>
      <c r="G59" s="98"/>
      <c r="K59" s="77"/>
    </row>
    <row r="60" spans="2:11" x14ac:dyDescent="0.15">
      <c r="B60" s="79"/>
      <c r="C60" s="57"/>
      <c r="D60" s="57"/>
      <c r="E60" s="110"/>
      <c r="F60" s="110"/>
      <c r="K60" s="77"/>
    </row>
    <row r="61" spans="2:11" x14ac:dyDescent="0.15">
      <c r="B61" s="101"/>
      <c r="C61" s="65"/>
      <c r="D61" s="65"/>
      <c r="E61" s="65"/>
      <c r="F61" s="65"/>
      <c r="G61" s="65"/>
      <c r="H61" s="65"/>
      <c r="I61" s="65"/>
      <c r="J61" s="65"/>
      <c r="K61" s="96"/>
    </row>
    <row r="62" spans="2:11" ht="15" x14ac:dyDescent="0.2">
      <c r="B62" s="111" t="s">
        <v>109</v>
      </c>
      <c r="C62" s="112" t="s">
        <v>110</v>
      </c>
      <c r="D62" s="112"/>
      <c r="E62" s="113">
        <v>0.55000000000000004</v>
      </c>
      <c r="F62" s="113"/>
      <c r="G62" s="112"/>
      <c r="H62" s="112" t="s">
        <v>111</v>
      </c>
      <c r="I62" s="112"/>
      <c r="J62" s="113">
        <v>0.49</v>
      </c>
      <c r="K62" s="114"/>
    </row>
    <row r="63" spans="2:11" x14ac:dyDescent="0.15">
      <c r="B63" s="115" t="s">
        <v>112</v>
      </c>
      <c r="C63" s="116" t="s">
        <v>110</v>
      </c>
      <c r="D63" s="116"/>
      <c r="E63" s="117">
        <v>0.57999999999999996</v>
      </c>
      <c r="F63" s="117"/>
      <c r="G63" s="116"/>
      <c r="H63" s="116" t="s">
        <v>111</v>
      </c>
      <c r="I63" s="116"/>
      <c r="J63" s="117">
        <v>0.52</v>
      </c>
      <c r="K63" s="118"/>
    </row>
    <row r="64" spans="2:11" x14ac:dyDescent="0.15">
      <c r="B64" s="119" t="s">
        <v>113</v>
      </c>
      <c r="C64" s="120" t="s">
        <v>110</v>
      </c>
      <c r="D64" s="120"/>
      <c r="E64" s="121">
        <v>0.59</v>
      </c>
      <c r="F64" s="121"/>
      <c r="G64" s="120"/>
      <c r="H64" s="120" t="s">
        <v>111</v>
      </c>
      <c r="I64" s="120"/>
      <c r="J64" s="121">
        <v>0.53</v>
      </c>
      <c r="K64" s="122"/>
    </row>
    <row r="65" spans="2:44" x14ac:dyDescent="0.15">
      <c r="B65" s="123" t="s">
        <v>114</v>
      </c>
      <c r="C65" s="124" t="s">
        <v>110</v>
      </c>
      <c r="D65" s="124"/>
      <c r="E65" s="125">
        <v>0.59</v>
      </c>
      <c r="F65" s="125"/>
      <c r="G65" s="125"/>
      <c r="H65" s="125" t="s">
        <v>111</v>
      </c>
      <c r="I65" s="125"/>
      <c r="J65" s="125">
        <v>0.53</v>
      </c>
      <c r="K65" s="126"/>
    </row>
    <row r="66" spans="2:44" x14ac:dyDescent="0.15">
      <c r="B66" s="127" t="s">
        <v>115</v>
      </c>
      <c r="C66" s="128" t="s">
        <v>110</v>
      </c>
      <c r="D66" s="128"/>
      <c r="E66" s="129">
        <v>0.61</v>
      </c>
      <c r="F66" s="129"/>
      <c r="G66" s="128"/>
      <c r="H66" s="128" t="s">
        <v>111</v>
      </c>
      <c r="I66" s="128"/>
      <c r="J66" s="129">
        <v>0.55000000000000004</v>
      </c>
      <c r="K66" s="130"/>
    </row>
    <row r="67" spans="2:44" x14ac:dyDescent="0.15">
      <c r="B67" s="131" t="s">
        <v>116</v>
      </c>
      <c r="C67" s="132" t="s">
        <v>110</v>
      </c>
      <c r="D67" s="132"/>
      <c r="E67" s="133">
        <v>0.68</v>
      </c>
      <c r="F67" s="133"/>
      <c r="G67" s="132"/>
      <c r="H67" s="132" t="s">
        <v>111</v>
      </c>
      <c r="I67" s="132"/>
      <c r="J67" s="133">
        <v>0.62</v>
      </c>
      <c r="K67" s="134"/>
    </row>
    <row r="68" spans="2:44" x14ac:dyDescent="0.15">
      <c r="B68" s="135" t="s">
        <v>117</v>
      </c>
      <c r="C68" s="136" t="s">
        <v>110</v>
      </c>
      <c r="D68" s="136"/>
      <c r="E68" s="137">
        <v>0.7</v>
      </c>
      <c r="F68" s="137"/>
      <c r="G68" s="136"/>
      <c r="H68" s="136" t="s">
        <v>111</v>
      </c>
      <c r="I68" s="136"/>
      <c r="J68" s="138">
        <v>0.64</v>
      </c>
      <c r="K68" s="139"/>
    </row>
    <row r="69" spans="2:44" x14ac:dyDescent="0.15">
      <c r="B69" s="440" t="s">
        <v>344</v>
      </c>
      <c r="C69" s="441" t="s">
        <v>110</v>
      </c>
      <c r="D69" s="441"/>
      <c r="E69" s="442">
        <v>0.72</v>
      </c>
      <c r="F69" s="442"/>
      <c r="G69" s="441"/>
      <c r="H69" s="441" t="s">
        <v>111</v>
      </c>
      <c r="I69" s="441"/>
      <c r="J69" s="443">
        <v>0.66</v>
      </c>
      <c r="K69" s="444"/>
    </row>
    <row r="70" spans="2:44" x14ac:dyDescent="0.15">
      <c r="B70" s="445" t="s">
        <v>352</v>
      </c>
      <c r="C70" s="446" t="s">
        <v>110</v>
      </c>
      <c r="D70" s="446"/>
      <c r="E70" s="447">
        <v>0.73</v>
      </c>
      <c r="F70" s="447"/>
      <c r="G70" s="446"/>
      <c r="H70" s="446" t="s">
        <v>111</v>
      </c>
      <c r="I70" s="446"/>
      <c r="J70" s="448">
        <v>0.67</v>
      </c>
      <c r="K70" s="449"/>
    </row>
    <row r="72" spans="2:44" x14ac:dyDescent="0.15">
      <c r="B72" s="57" t="s">
        <v>118</v>
      </c>
    </row>
    <row r="73" spans="2:44" x14ac:dyDescent="0.15">
      <c r="B73" s="82" t="s">
        <v>337</v>
      </c>
      <c r="C73" s="84"/>
      <c r="D73" s="84"/>
      <c r="E73" s="84"/>
      <c r="F73" s="84"/>
      <c r="G73" s="84"/>
      <c r="H73" s="84"/>
      <c r="I73" s="84"/>
      <c r="J73" s="84"/>
      <c r="K73" s="84"/>
      <c r="L73" s="84"/>
      <c r="M73" s="84"/>
      <c r="N73" s="84"/>
      <c r="O73" s="84"/>
      <c r="P73" s="84"/>
      <c r="Q73" s="84"/>
      <c r="R73" s="84"/>
      <c r="S73" s="84"/>
      <c r="T73" s="84"/>
      <c r="U73" s="84"/>
      <c r="V73" s="84"/>
      <c r="W73" s="84"/>
      <c r="X73" s="84"/>
      <c r="Y73" s="84"/>
      <c r="Z73" s="84"/>
      <c r="AA73" s="84"/>
      <c r="AB73" s="84"/>
      <c r="AC73" s="84"/>
      <c r="AD73" s="84"/>
      <c r="AE73" s="84"/>
      <c r="AF73" s="84"/>
      <c r="AG73" s="84"/>
      <c r="AH73" s="84"/>
      <c r="AI73" s="84"/>
      <c r="AJ73" s="84"/>
      <c r="AK73" s="84"/>
      <c r="AL73" s="84"/>
      <c r="AM73" s="84"/>
      <c r="AN73" s="84"/>
      <c r="AO73" s="84"/>
      <c r="AP73" s="84"/>
      <c r="AQ73" s="84"/>
      <c r="AR73" s="140"/>
    </row>
    <row r="74" spans="2:44" x14ac:dyDescent="0.15">
      <c r="B74" s="141"/>
      <c r="C74" s="81"/>
      <c r="D74" s="81"/>
      <c r="E74" s="81"/>
      <c r="F74" s="81"/>
      <c r="G74" s="81"/>
      <c r="H74" s="81"/>
      <c r="I74" s="81"/>
      <c r="J74" s="81"/>
      <c r="K74" s="81"/>
      <c r="L74" s="81"/>
      <c r="M74" s="81"/>
      <c r="N74" s="81"/>
      <c r="O74" s="81"/>
      <c r="P74" s="81"/>
      <c r="Q74" s="81"/>
      <c r="R74" s="81"/>
      <c r="S74" s="81"/>
      <c r="T74" s="81"/>
      <c r="U74" s="81"/>
      <c r="V74" s="81"/>
      <c r="W74" s="81"/>
      <c r="X74" s="81"/>
      <c r="Y74" s="81"/>
      <c r="Z74" s="81"/>
      <c r="AA74" s="81"/>
      <c r="AB74" s="81"/>
      <c r="AC74" s="81"/>
      <c r="AD74" s="81"/>
      <c r="AE74" s="81"/>
      <c r="AF74" s="81"/>
      <c r="AG74" s="81"/>
      <c r="AH74" s="81"/>
      <c r="AI74" s="81"/>
      <c r="AJ74" s="81"/>
      <c r="AK74" s="81"/>
      <c r="AL74" s="81"/>
      <c r="AM74" s="81"/>
      <c r="AN74" s="81"/>
      <c r="AO74" s="81"/>
      <c r="AP74" s="81"/>
      <c r="AQ74" s="81"/>
      <c r="AR74" s="142"/>
    </row>
    <row r="75" spans="2:44" x14ac:dyDescent="0.15">
      <c r="B75" s="141" t="s">
        <v>338</v>
      </c>
      <c r="C75" s="81"/>
      <c r="D75" s="81"/>
      <c r="E75" s="81"/>
      <c r="F75" s="81"/>
      <c r="G75" s="81"/>
      <c r="H75" s="81"/>
      <c r="I75" s="81"/>
      <c r="J75" s="81"/>
      <c r="K75" s="81"/>
      <c r="L75" s="81"/>
      <c r="M75" s="81"/>
      <c r="N75" s="81"/>
      <c r="O75" s="81"/>
      <c r="P75" s="81"/>
      <c r="Q75" s="81"/>
      <c r="R75" s="81"/>
      <c r="S75" s="81"/>
      <c r="T75" s="81"/>
      <c r="U75" s="81"/>
      <c r="V75" s="81"/>
      <c r="W75" s="81"/>
      <c r="X75" s="81"/>
      <c r="Y75" s="81"/>
      <c r="Z75" s="81"/>
      <c r="AA75" s="81"/>
      <c r="AB75" s="81"/>
      <c r="AC75" s="81"/>
      <c r="AD75" s="81"/>
      <c r="AE75" s="81"/>
      <c r="AF75" s="81"/>
      <c r="AG75" s="81"/>
      <c r="AH75" s="81"/>
      <c r="AI75" s="81"/>
      <c r="AJ75" s="81"/>
      <c r="AK75" s="81"/>
      <c r="AL75" s="81"/>
      <c r="AM75" s="81"/>
      <c r="AN75" s="81"/>
      <c r="AO75" s="81"/>
      <c r="AP75" s="81"/>
      <c r="AQ75" s="81"/>
      <c r="AR75" s="142"/>
    </row>
    <row r="76" spans="2:44" x14ac:dyDescent="0.15">
      <c r="B76" s="141" t="s">
        <v>339</v>
      </c>
      <c r="C76" s="81"/>
      <c r="D76" s="81"/>
      <c r="E76" s="81"/>
      <c r="F76" s="81"/>
      <c r="G76" s="81"/>
      <c r="H76" s="81"/>
      <c r="I76" s="81"/>
      <c r="J76" s="81"/>
      <c r="K76" s="81"/>
      <c r="L76" s="81"/>
      <c r="M76" s="81"/>
      <c r="N76" s="81"/>
      <c r="O76" s="81"/>
      <c r="P76" s="81"/>
      <c r="Q76" s="81"/>
      <c r="R76" s="81"/>
      <c r="S76" s="81"/>
      <c r="T76" s="81"/>
      <c r="U76" s="81"/>
      <c r="V76" s="81"/>
      <c r="W76" s="81"/>
      <c r="X76" s="81"/>
      <c r="Y76" s="81"/>
      <c r="Z76" s="81"/>
      <c r="AA76" s="81"/>
      <c r="AB76" s="81"/>
      <c r="AC76" s="81"/>
      <c r="AD76" s="81"/>
      <c r="AE76" s="81"/>
      <c r="AF76" s="81"/>
      <c r="AG76" s="81"/>
      <c r="AH76" s="81"/>
      <c r="AI76" s="81"/>
      <c r="AJ76" s="81"/>
      <c r="AK76" s="81"/>
      <c r="AL76" s="81"/>
      <c r="AM76" s="81"/>
      <c r="AN76" s="81"/>
      <c r="AO76" s="81"/>
      <c r="AP76" s="81"/>
      <c r="AQ76" s="81"/>
      <c r="AR76" s="142"/>
    </row>
    <row r="77" spans="2:44" x14ac:dyDescent="0.15">
      <c r="B77" s="141" t="s">
        <v>341</v>
      </c>
      <c r="C77" s="81"/>
      <c r="D77" s="81"/>
      <c r="E77" s="81"/>
      <c r="F77" s="81"/>
      <c r="G77" s="81"/>
      <c r="H77" s="81"/>
      <c r="I77" s="81"/>
      <c r="J77" s="81"/>
      <c r="K77" s="81"/>
      <c r="L77" s="81"/>
      <c r="M77" s="81"/>
      <c r="N77" s="81"/>
      <c r="O77" s="81"/>
      <c r="P77" s="81"/>
      <c r="Q77" s="81"/>
      <c r="R77" s="81"/>
      <c r="S77" s="81"/>
      <c r="T77" s="81"/>
      <c r="U77" s="81"/>
      <c r="V77" s="81"/>
      <c r="W77" s="81"/>
      <c r="X77" s="81"/>
      <c r="Y77" s="81"/>
      <c r="Z77" s="81"/>
      <c r="AA77" s="81"/>
      <c r="AB77" s="81"/>
      <c r="AC77" s="81"/>
      <c r="AD77" s="81"/>
      <c r="AE77" s="81"/>
      <c r="AF77" s="81"/>
      <c r="AG77" s="81"/>
      <c r="AH77" s="81"/>
      <c r="AI77" s="81"/>
      <c r="AJ77" s="81"/>
      <c r="AK77" s="81"/>
      <c r="AL77" s="81"/>
      <c r="AM77" s="81"/>
      <c r="AN77" s="81"/>
      <c r="AO77" s="81"/>
      <c r="AP77" s="81"/>
      <c r="AQ77" s="81"/>
      <c r="AR77" s="142"/>
    </row>
    <row r="78" spans="2:44" x14ac:dyDescent="0.15">
      <c r="B78" s="141" t="s">
        <v>340</v>
      </c>
      <c r="C78" s="81"/>
      <c r="D78" s="81"/>
      <c r="E78" s="81"/>
      <c r="F78" s="81"/>
      <c r="G78" s="81"/>
      <c r="H78" s="81"/>
      <c r="I78" s="81"/>
      <c r="J78" s="81"/>
      <c r="K78" s="81"/>
      <c r="L78" s="81"/>
      <c r="M78" s="81"/>
      <c r="N78" s="81"/>
      <c r="O78" s="81"/>
      <c r="P78" s="81"/>
      <c r="Q78" s="81"/>
      <c r="R78" s="81"/>
      <c r="S78" s="81"/>
      <c r="T78" s="81"/>
      <c r="U78" s="81"/>
      <c r="V78" s="81"/>
      <c r="W78" s="81"/>
      <c r="X78" s="81"/>
      <c r="Y78" s="81"/>
      <c r="Z78" s="81"/>
      <c r="AA78" s="81"/>
      <c r="AB78" s="81"/>
      <c r="AC78" s="81"/>
      <c r="AD78" s="81"/>
      <c r="AE78" s="81"/>
      <c r="AF78" s="81"/>
      <c r="AG78" s="81"/>
      <c r="AH78" s="81"/>
      <c r="AI78" s="81"/>
      <c r="AJ78" s="81"/>
      <c r="AK78" s="81"/>
      <c r="AL78" s="81"/>
      <c r="AM78" s="81"/>
      <c r="AN78" s="81"/>
      <c r="AO78" s="81"/>
      <c r="AP78" s="81"/>
      <c r="AQ78" s="81"/>
      <c r="AR78" s="142"/>
    </row>
    <row r="79" spans="2:44" x14ac:dyDescent="0.15">
      <c r="B79" s="141" t="s">
        <v>342</v>
      </c>
      <c r="C79" s="81"/>
      <c r="D79" s="81"/>
      <c r="E79" s="81"/>
      <c r="F79" s="81"/>
      <c r="G79" s="81"/>
      <c r="H79" s="81"/>
      <c r="I79" s="81"/>
      <c r="J79" s="81"/>
      <c r="K79" s="81"/>
      <c r="L79" s="81"/>
      <c r="M79" s="81"/>
      <c r="N79" s="81"/>
      <c r="O79" s="81"/>
      <c r="P79" s="81"/>
      <c r="Q79" s="81"/>
      <c r="R79" s="81"/>
      <c r="S79" s="81"/>
      <c r="T79" s="81"/>
      <c r="U79" s="81"/>
      <c r="V79" s="81"/>
      <c r="W79" s="81"/>
      <c r="X79" s="81"/>
      <c r="Y79" s="81"/>
      <c r="Z79" s="81"/>
      <c r="AA79" s="81"/>
      <c r="AB79" s="81"/>
      <c r="AC79" s="81"/>
      <c r="AD79" s="81"/>
      <c r="AE79" s="81"/>
      <c r="AF79" s="81"/>
      <c r="AG79" s="81"/>
      <c r="AH79" s="81"/>
      <c r="AI79" s="81"/>
      <c r="AJ79" s="81"/>
      <c r="AK79" s="81"/>
      <c r="AL79" s="81"/>
      <c r="AM79" s="81"/>
      <c r="AN79" s="81"/>
      <c r="AO79" s="81"/>
      <c r="AP79" s="81"/>
      <c r="AQ79" s="81"/>
      <c r="AR79" s="142"/>
    </row>
    <row r="80" spans="2:44" x14ac:dyDescent="0.15">
      <c r="B80" s="141" t="s">
        <v>343</v>
      </c>
      <c r="C80" s="81"/>
      <c r="D80" s="81"/>
      <c r="E80" s="81"/>
      <c r="F80" s="81"/>
      <c r="G80" s="81"/>
      <c r="H80" s="81"/>
      <c r="I80" s="81"/>
      <c r="J80" s="81"/>
      <c r="K80" s="81"/>
      <c r="L80" s="81"/>
      <c r="M80" s="81"/>
      <c r="N80" s="81"/>
      <c r="O80" s="81"/>
      <c r="P80" s="81"/>
      <c r="Q80" s="81"/>
      <c r="R80" s="81"/>
      <c r="S80" s="81"/>
      <c r="T80" s="81"/>
      <c r="U80" s="81"/>
      <c r="V80" s="81"/>
      <c r="W80" s="81"/>
      <c r="X80" s="81"/>
      <c r="Y80" s="81"/>
      <c r="Z80" s="81"/>
      <c r="AA80" s="81"/>
      <c r="AB80" s="81"/>
      <c r="AC80" s="81"/>
      <c r="AD80" s="81"/>
      <c r="AE80" s="81"/>
      <c r="AF80" s="81"/>
      <c r="AG80" s="81"/>
      <c r="AH80" s="81"/>
      <c r="AI80" s="81"/>
      <c r="AJ80" s="81"/>
      <c r="AK80" s="81"/>
      <c r="AL80" s="81"/>
      <c r="AM80" s="81"/>
      <c r="AN80" s="81"/>
      <c r="AO80" s="81"/>
      <c r="AP80" s="81"/>
      <c r="AQ80" s="81"/>
      <c r="AR80" s="142"/>
    </row>
    <row r="81" spans="2:45" x14ac:dyDescent="0.15">
      <c r="B81" s="141" t="s">
        <v>125</v>
      </c>
      <c r="C81" s="81"/>
      <c r="D81" s="81"/>
      <c r="E81" s="81"/>
      <c r="F81" s="81"/>
      <c r="G81" s="81"/>
      <c r="H81" s="81"/>
      <c r="I81" s="81"/>
      <c r="J81" s="81"/>
      <c r="K81" s="81"/>
      <c r="L81" s="81"/>
      <c r="M81" s="81"/>
      <c r="N81" s="81"/>
      <c r="O81" s="81"/>
      <c r="P81" s="81"/>
      <c r="Q81" s="81"/>
      <c r="R81" s="81"/>
      <c r="S81" s="81"/>
      <c r="T81" s="81"/>
      <c r="U81" s="81"/>
      <c r="V81" s="81"/>
      <c r="W81" s="81"/>
      <c r="X81" s="81"/>
      <c r="Y81" s="81"/>
      <c r="Z81" s="81"/>
      <c r="AA81" s="81"/>
      <c r="AB81" s="81"/>
      <c r="AC81" s="81"/>
      <c r="AD81" s="81"/>
      <c r="AE81" s="81"/>
      <c r="AF81" s="81"/>
      <c r="AG81" s="81"/>
      <c r="AH81" s="81"/>
      <c r="AI81" s="81"/>
      <c r="AJ81" s="81"/>
      <c r="AK81" s="81"/>
      <c r="AL81" s="81"/>
      <c r="AM81" s="81"/>
      <c r="AN81" s="81"/>
      <c r="AO81" s="81"/>
      <c r="AP81" s="81"/>
      <c r="AQ81" s="81"/>
      <c r="AR81" s="142"/>
    </row>
    <row r="82" spans="2:45" x14ac:dyDescent="0.15">
      <c r="B82" s="143" t="s">
        <v>126</v>
      </c>
      <c r="C82" s="144"/>
      <c r="D82" s="144"/>
      <c r="E82" s="144"/>
      <c r="F82" s="144"/>
      <c r="G82" s="144"/>
      <c r="H82" s="144"/>
      <c r="I82" s="144"/>
      <c r="J82" s="144"/>
      <c r="K82" s="144"/>
      <c r="L82" s="144"/>
      <c r="M82" s="144"/>
      <c r="N82" s="144"/>
      <c r="O82" s="144"/>
      <c r="P82" s="144"/>
      <c r="Q82" s="144"/>
      <c r="R82" s="144"/>
      <c r="S82" s="144"/>
      <c r="T82" s="144"/>
      <c r="U82" s="144"/>
      <c r="V82" s="144"/>
      <c r="W82" s="144"/>
      <c r="X82" s="144"/>
      <c r="Y82" s="144"/>
      <c r="Z82" s="144"/>
      <c r="AA82" s="144"/>
      <c r="AB82" s="144"/>
      <c r="AC82" s="144"/>
      <c r="AD82" s="144"/>
      <c r="AE82" s="144"/>
      <c r="AF82" s="144"/>
      <c r="AG82" s="144"/>
      <c r="AH82" s="144"/>
      <c r="AI82" s="144"/>
      <c r="AJ82" s="144"/>
      <c r="AK82" s="144"/>
      <c r="AL82" s="144"/>
      <c r="AM82" s="144"/>
      <c r="AN82" s="144"/>
      <c r="AO82" s="144"/>
      <c r="AP82" s="144"/>
      <c r="AQ82" s="144"/>
      <c r="AR82" s="145"/>
    </row>
    <row r="84" spans="2:45" x14ac:dyDescent="0.15">
      <c r="B84" s="82"/>
      <c r="C84" s="84"/>
      <c r="D84" s="84"/>
      <c r="E84" s="84"/>
      <c r="F84" s="84"/>
      <c r="G84" s="84"/>
      <c r="H84" s="84"/>
      <c r="I84" s="84"/>
      <c r="J84" s="84"/>
      <c r="K84" s="84"/>
      <c r="L84" s="84"/>
      <c r="M84" s="84"/>
      <c r="N84" s="84"/>
      <c r="O84" s="84"/>
      <c r="P84" s="84"/>
      <c r="Q84" s="84"/>
      <c r="R84" s="84"/>
      <c r="S84" s="84"/>
      <c r="T84" s="84"/>
      <c r="U84" s="84"/>
      <c r="V84" s="84"/>
      <c r="W84" s="84"/>
      <c r="X84" s="84"/>
      <c r="Y84" s="84"/>
      <c r="Z84" s="84"/>
      <c r="AA84" s="84"/>
      <c r="AB84" s="84"/>
      <c r="AC84" s="84"/>
      <c r="AD84" s="84"/>
      <c r="AE84" s="84"/>
      <c r="AF84" s="84"/>
      <c r="AG84" s="84"/>
      <c r="AH84" s="84"/>
      <c r="AI84" s="84"/>
      <c r="AJ84" s="84"/>
      <c r="AK84" s="84"/>
      <c r="AL84" s="84"/>
      <c r="AM84" s="84"/>
      <c r="AN84" s="84"/>
      <c r="AO84" s="84"/>
      <c r="AP84" s="84"/>
      <c r="AQ84" s="84"/>
      <c r="AR84" s="140"/>
    </row>
    <row r="85" spans="2:45" x14ac:dyDescent="0.15">
      <c r="B85" s="141" t="s">
        <v>119</v>
      </c>
      <c r="C85" s="81"/>
      <c r="D85" s="81"/>
      <c r="E85" s="81"/>
      <c r="F85" s="81"/>
      <c r="G85" s="81"/>
      <c r="H85" s="81"/>
      <c r="I85" s="81"/>
      <c r="J85" s="81"/>
      <c r="K85" s="81"/>
      <c r="L85" s="81"/>
      <c r="M85" s="81"/>
      <c r="N85" s="81"/>
      <c r="O85" s="81"/>
      <c r="P85" s="81"/>
      <c r="Q85" s="81"/>
      <c r="R85" s="81"/>
      <c r="S85" s="81"/>
      <c r="T85" s="81"/>
      <c r="U85" s="81"/>
      <c r="V85" s="81"/>
      <c r="W85" s="81"/>
      <c r="X85" s="81"/>
      <c r="Y85" s="81"/>
      <c r="Z85" s="81"/>
      <c r="AA85" s="81"/>
      <c r="AB85" s="81"/>
      <c r="AC85" s="81"/>
      <c r="AD85" s="81"/>
      <c r="AE85" s="81"/>
      <c r="AF85" s="81"/>
      <c r="AG85" s="81"/>
      <c r="AH85" s="81"/>
      <c r="AI85" s="81"/>
      <c r="AJ85" s="81"/>
      <c r="AK85" s="81"/>
      <c r="AL85" s="81"/>
      <c r="AM85" s="81"/>
      <c r="AN85" s="81"/>
      <c r="AO85" s="81"/>
      <c r="AP85" s="81"/>
      <c r="AQ85" s="81"/>
      <c r="AR85" s="142"/>
    </row>
    <row r="86" spans="2:45" x14ac:dyDescent="0.15">
      <c r="B86" s="141" t="s">
        <v>120</v>
      </c>
      <c r="C86" s="81"/>
      <c r="D86" s="81"/>
      <c r="E86" s="81"/>
      <c r="F86" s="81"/>
      <c r="G86" s="81"/>
      <c r="H86" s="81"/>
      <c r="I86" s="81"/>
      <c r="J86" s="81"/>
      <c r="K86" s="81"/>
      <c r="L86" s="81"/>
      <c r="M86" s="81"/>
      <c r="N86" s="81"/>
      <c r="O86" s="81"/>
      <c r="P86" s="81"/>
      <c r="Q86" s="81"/>
      <c r="R86" s="81"/>
      <c r="S86" s="81"/>
      <c r="T86" s="81"/>
      <c r="U86" s="81"/>
      <c r="V86" s="81"/>
      <c r="W86" s="81"/>
      <c r="X86" s="81"/>
      <c r="Y86" s="81"/>
      <c r="Z86" s="81"/>
      <c r="AA86" s="81"/>
      <c r="AB86" s="81"/>
      <c r="AC86" s="81"/>
      <c r="AD86" s="81"/>
      <c r="AE86" s="81"/>
      <c r="AF86" s="81"/>
      <c r="AG86" s="81"/>
      <c r="AH86" s="81"/>
      <c r="AI86" s="81"/>
      <c r="AJ86" s="81"/>
      <c r="AK86" s="81"/>
      <c r="AL86" s="81"/>
      <c r="AM86" s="81"/>
      <c r="AN86" s="81"/>
      <c r="AO86" s="81"/>
      <c r="AP86" s="81"/>
      <c r="AQ86" s="81"/>
      <c r="AR86" s="142"/>
    </row>
    <row r="87" spans="2:45" x14ac:dyDescent="0.15">
      <c r="B87" s="141" t="s">
        <v>121</v>
      </c>
      <c r="C87" s="81"/>
      <c r="D87" s="81"/>
      <c r="E87" s="81"/>
      <c r="F87" s="81"/>
      <c r="G87" s="81"/>
      <c r="H87" s="81"/>
      <c r="I87" s="81"/>
      <c r="J87" s="81"/>
      <c r="K87" s="81"/>
      <c r="L87" s="81"/>
      <c r="M87" s="81"/>
      <c r="N87" s="81"/>
      <c r="O87" s="81"/>
      <c r="P87" s="81"/>
      <c r="Q87" s="81"/>
      <c r="R87" s="81"/>
      <c r="S87" s="81"/>
      <c r="T87" s="81"/>
      <c r="U87" s="81"/>
      <c r="V87" s="81"/>
      <c r="W87" s="81"/>
      <c r="X87" s="81"/>
      <c r="Y87" s="81"/>
      <c r="Z87" s="81"/>
      <c r="AA87" s="81"/>
      <c r="AB87" s="81"/>
      <c r="AC87" s="81"/>
      <c r="AD87" s="81"/>
      <c r="AE87" s="81"/>
      <c r="AF87" s="81"/>
      <c r="AG87" s="81"/>
      <c r="AH87" s="81"/>
      <c r="AI87" s="81"/>
      <c r="AJ87" s="81"/>
      <c r="AK87" s="81"/>
      <c r="AL87" s="81"/>
      <c r="AM87" s="81"/>
      <c r="AN87" s="81"/>
      <c r="AO87" s="81"/>
      <c r="AP87" s="81"/>
      <c r="AQ87" s="81"/>
      <c r="AR87" s="142"/>
    </row>
    <row r="88" spans="2:45" x14ac:dyDescent="0.15">
      <c r="B88" s="141" t="s">
        <v>122</v>
      </c>
      <c r="C88" s="81"/>
      <c r="D88" s="81"/>
      <c r="E88" s="81"/>
      <c r="F88" s="81"/>
      <c r="G88" s="81"/>
      <c r="H88" s="81"/>
      <c r="I88" s="81"/>
      <c r="J88" s="81"/>
      <c r="K88" s="81"/>
      <c r="L88" s="81"/>
      <c r="M88" s="81"/>
      <c r="N88" s="81"/>
      <c r="O88" s="81"/>
      <c r="P88" s="81"/>
      <c r="Q88" s="81"/>
      <c r="R88" s="81"/>
      <c r="S88" s="81"/>
      <c r="T88" s="81"/>
      <c r="U88" s="81"/>
      <c r="V88" s="81"/>
      <c r="W88" s="81"/>
      <c r="X88" s="81"/>
      <c r="Y88" s="81"/>
      <c r="Z88" s="81"/>
      <c r="AA88" s="81"/>
      <c r="AB88" s="81"/>
      <c r="AC88" s="81"/>
      <c r="AD88" s="81"/>
      <c r="AE88" s="81"/>
      <c r="AF88" s="81"/>
      <c r="AG88" s="81"/>
      <c r="AH88" s="81"/>
      <c r="AI88" s="81"/>
      <c r="AJ88" s="81"/>
      <c r="AK88" s="81"/>
      <c r="AL88" s="81"/>
      <c r="AM88" s="81"/>
      <c r="AN88" s="81"/>
      <c r="AO88" s="81"/>
      <c r="AP88" s="81"/>
      <c r="AQ88" s="81"/>
      <c r="AR88" s="142"/>
    </row>
    <row r="89" spans="2:45" x14ac:dyDescent="0.15">
      <c r="B89" s="141" t="s">
        <v>123</v>
      </c>
      <c r="C89" s="81"/>
      <c r="D89" s="81"/>
      <c r="E89" s="81"/>
      <c r="F89" s="81"/>
      <c r="G89" s="81"/>
      <c r="H89" s="81"/>
      <c r="I89" s="81"/>
      <c r="J89" s="81"/>
      <c r="K89" s="81"/>
      <c r="L89" s="81"/>
      <c r="M89" s="81"/>
      <c r="N89" s="81"/>
      <c r="O89" s="81"/>
      <c r="P89" s="81"/>
      <c r="Q89" s="81"/>
      <c r="R89" s="81"/>
      <c r="S89" s="81"/>
      <c r="T89" s="81"/>
      <c r="U89" s="81"/>
      <c r="V89" s="81"/>
      <c r="W89" s="81"/>
      <c r="X89" s="81"/>
      <c r="Y89" s="81"/>
      <c r="Z89" s="81"/>
      <c r="AA89" s="81"/>
      <c r="AB89" s="81"/>
      <c r="AC89" s="81"/>
      <c r="AD89" s="81"/>
      <c r="AE89" s="81"/>
      <c r="AF89" s="81"/>
      <c r="AG89" s="81"/>
      <c r="AH89" s="81"/>
      <c r="AI89" s="81"/>
      <c r="AJ89" s="81"/>
      <c r="AK89" s="81"/>
      <c r="AL89" s="81"/>
      <c r="AM89" s="81"/>
      <c r="AN89" s="81"/>
      <c r="AO89" s="81"/>
      <c r="AP89" s="81"/>
      <c r="AQ89" s="81"/>
      <c r="AR89" s="142"/>
    </row>
    <row r="90" spans="2:45" x14ac:dyDescent="0.15">
      <c r="B90" s="141" t="s">
        <v>124</v>
      </c>
      <c r="C90" s="81"/>
      <c r="D90" s="81"/>
      <c r="E90" s="81"/>
      <c r="F90" s="81"/>
      <c r="G90" s="81"/>
      <c r="H90" s="81"/>
      <c r="I90" s="81"/>
      <c r="J90" s="81"/>
      <c r="K90" s="81"/>
      <c r="L90" s="81"/>
      <c r="M90" s="81"/>
      <c r="N90" s="81"/>
      <c r="O90" s="81"/>
      <c r="P90" s="81"/>
      <c r="Q90" s="81"/>
      <c r="R90" s="81"/>
      <c r="S90" s="81"/>
      <c r="T90" s="81"/>
      <c r="U90" s="81"/>
      <c r="V90" s="81"/>
      <c r="W90" s="81"/>
      <c r="X90" s="81"/>
      <c r="Y90" s="81"/>
      <c r="Z90" s="81"/>
      <c r="AA90" s="81"/>
      <c r="AB90" s="81"/>
      <c r="AC90" s="81"/>
      <c r="AD90" s="81"/>
      <c r="AE90" s="81"/>
      <c r="AF90" s="81"/>
      <c r="AG90" s="81"/>
      <c r="AH90" s="81"/>
      <c r="AI90" s="81"/>
      <c r="AJ90" s="81"/>
      <c r="AK90" s="81"/>
      <c r="AL90" s="81"/>
      <c r="AM90" s="81"/>
      <c r="AN90" s="81"/>
      <c r="AO90" s="81"/>
      <c r="AP90" s="81"/>
      <c r="AQ90" s="81"/>
      <c r="AR90" s="142"/>
    </row>
    <row r="91" spans="2:45" x14ac:dyDescent="0.15">
      <c r="B91" s="141" t="s">
        <v>125</v>
      </c>
      <c r="C91" s="81"/>
      <c r="D91" s="81"/>
      <c r="E91" s="81"/>
      <c r="F91" s="81"/>
      <c r="G91" s="81"/>
      <c r="H91" s="81"/>
      <c r="I91" s="81"/>
      <c r="J91" s="81"/>
      <c r="K91" s="81"/>
      <c r="L91" s="81"/>
      <c r="M91" s="81"/>
      <c r="N91" s="81"/>
      <c r="O91" s="81"/>
      <c r="P91" s="81"/>
      <c r="Q91" s="81"/>
      <c r="R91" s="81"/>
      <c r="S91" s="81"/>
      <c r="T91" s="81"/>
      <c r="U91" s="81"/>
      <c r="V91" s="81"/>
      <c r="W91" s="81"/>
      <c r="X91" s="81"/>
      <c r="Y91" s="81"/>
      <c r="Z91" s="81"/>
      <c r="AA91" s="81"/>
      <c r="AB91" s="81"/>
      <c r="AC91" s="81"/>
      <c r="AD91" s="81"/>
      <c r="AE91" s="81"/>
      <c r="AF91" s="81"/>
      <c r="AG91" s="81"/>
      <c r="AH91" s="81"/>
      <c r="AI91" s="81"/>
      <c r="AJ91" s="81"/>
      <c r="AK91" s="81"/>
      <c r="AL91" s="81"/>
      <c r="AM91" s="81"/>
      <c r="AN91" s="81"/>
      <c r="AO91" s="81"/>
      <c r="AP91" s="81"/>
      <c r="AQ91" s="81"/>
      <c r="AR91" s="142"/>
    </row>
    <row r="92" spans="2:45" x14ac:dyDescent="0.15">
      <c r="B92" s="143" t="s">
        <v>126</v>
      </c>
      <c r="C92" s="144"/>
      <c r="D92" s="144"/>
      <c r="E92" s="144"/>
      <c r="F92" s="144"/>
      <c r="G92" s="144"/>
      <c r="H92" s="144"/>
      <c r="I92" s="144"/>
      <c r="J92" s="144"/>
      <c r="K92" s="144"/>
      <c r="L92" s="144"/>
      <c r="M92" s="144"/>
      <c r="N92" s="144"/>
      <c r="O92" s="144"/>
      <c r="P92" s="144"/>
      <c r="Q92" s="144"/>
      <c r="R92" s="144"/>
      <c r="S92" s="144"/>
      <c r="T92" s="144"/>
      <c r="U92" s="144"/>
      <c r="V92" s="144"/>
      <c r="W92" s="144"/>
      <c r="X92" s="144"/>
      <c r="Y92" s="144"/>
      <c r="Z92" s="144"/>
      <c r="AA92" s="144"/>
      <c r="AB92" s="144"/>
      <c r="AC92" s="144"/>
      <c r="AD92" s="144"/>
      <c r="AE92" s="144"/>
      <c r="AF92" s="144"/>
      <c r="AG92" s="144"/>
      <c r="AH92" s="144"/>
      <c r="AI92" s="144"/>
      <c r="AJ92" s="144"/>
      <c r="AK92" s="144"/>
      <c r="AL92" s="144"/>
      <c r="AM92" s="144"/>
      <c r="AN92" s="144"/>
      <c r="AO92" s="144"/>
      <c r="AP92" s="144"/>
      <c r="AQ92" s="144"/>
      <c r="AR92" s="145"/>
    </row>
    <row r="93" spans="2:45" x14ac:dyDescent="0.15">
      <c r="B93" s="81"/>
      <c r="C93" s="81"/>
      <c r="D93" s="81"/>
      <c r="E93" s="81"/>
      <c r="F93" s="81"/>
      <c r="G93" s="81"/>
      <c r="H93" s="81"/>
      <c r="I93" s="81"/>
      <c r="J93" s="81"/>
      <c r="K93" s="81"/>
      <c r="L93" s="81"/>
      <c r="M93" s="81"/>
      <c r="N93" s="81"/>
      <c r="O93" s="81"/>
      <c r="P93" s="81"/>
      <c r="Q93" s="81"/>
      <c r="R93" s="81"/>
      <c r="S93" s="81"/>
      <c r="T93" s="81"/>
      <c r="U93" s="81"/>
      <c r="V93" s="81"/>
      <c r="W93" s="81"/>
      <c r="X93" s="81"/>
      <c r="Y93" s="81"/>
      <c r="Z93" s="81"/>
      <c r="AA93" s="81"/>
      <c r="AB93" s="81"/>
      <c r="AC93" s="81"/>
      <c r="AD93" s="81"/>
      <c r="AE93" s="81"/>
      <c r="AF93" s="81"/>
      <c r="AG93" s="81"/>
      <c r="AH93" s="81"/>
      <c r="AI93" s="81"/>
      <c r="AJ93" s="81"/>
      <c r="AK93" s="81"/>
      <c r="AL93" s="81"/>
      <c r="AM93" s="81"/>
      <c r="AN93" s="81"/>
      <c r="AO93" s="81"/>
      <c r="AP93" s="81"/>
      <c r="AQ93" s="81"/>
      <c r="AR93" s="81"/>
    </row>
    <row r="94" spans="2:45" x14ac:dyDescent="0.15">
      <c r="B94" s="81"/>
      <c r="C94" s="81"/>
      <c r="D94" s="81"/>
      <c r="E94" s="81"/>
      <c r="F94" s="81"/>
      <c r="G94" s="81"/>
      <c r="H94" s="81"/>
      <c r="I94" s="81"/>
      <c r="J94" s="81"/>
      <c r="K94" s="81"/>
      <c r="L94" s="81"/>
      <c r="M94" s="81"/>
      <c r="N94" s="81"/>
      <c r="O94" s="81"/>
      <c r="P94" s="81"/>
      <c r="Q94" s="81"/>
      <c r="R94" s="81"/>
      <c r="S94" s="81"/>
      <c r="T94" s="81"/>
      <c r="U94" s="81"/>
      <c r="V94" s="81"/>
      <c r="W94" s="81"/>
      <c r="X94" s="81"/>
      <c r="Y94" s="81"/>
      <c r="Z94" s="81"/>
      <c r="AA94" s="81"/>
      <c r="AB94" s="81"/>
      <c r="AC94" s="81"/>
      <c r="AD94" s="81"/>
      <c r="AE94" s="81"/>
      <c r="AF94" s="81"/>
      <c r="AG94" s="81"/>
      <c r="AH94" s="81"/>
      <c r="AI94" s="81"/>
      <c r="AJ94" s="81"/>
      <c r="AK94" s="81"/>
      <c r="AL94" s="81"/>
      <c r="AM94" s="81"/>
      <c r="AN94" s="81"/>
      <c r="AO94" s="81"/>
      <c r="AP94" s="81"/>
      <c r="AQ94" s="81"/>
      <c r="AR94" s="81"/>
    </row>
    <row r="96" spans="2:45" x14ac:dyDescent="0.15">
      <c r="B96" s="82" t="s">
        <v>127</v>
      </c>
      <c r="C96" s="84"/>
      <c r="D96" s="84"/>
      <c r="E96" s="84"/>
      <c r="F96" s="84"/>
      <c r="G96" s="84"/>
      <c r="H96" s="84"/>
      <c r="I96" s="84"/>
      <c r="J96" s="84"/>
      <c r="K96" s="84"/>
      <c r="L96" s="84"/>
      <c r="M96" s="84"/>
      <c r="N96" s="84"/>
      <c r="O96" s="84"/>
      <c r="P96" s="84"/>
      <c r="Q96" s="84"/>
      <c r="R96" s="84"/>
      <c r="S96" s="84"/>
      <c r="T96" s="73"/>
      <c r="U96" s="73"/>
      <c r="V96" s="73"/>
      <c r="W96" s="73"/>
      <c r="X96" s="73"/>
      <c r="Y96" s="73"/>
      <c r="Z96" s="73"/>
      <c r="AA96" s="73"/>
      <c r="AB96" s="73"/>
      <c r="AC96" s="73"/>
      <c r="AD96" s="73"/>
      <c r="AE96" s="73"/>
      <c r="AF96" s="73"/>
      <c r="AG96" s="73"/>
      <c r="AH96" s="73"/>
      <c r="AI96" s="73"/>
      <c r="AJ96" s="73"/>
      <c r="AK96" s="73"/>
      <c r="AL96" s="73"/>
      <c r="AM96" s="73"/>
      <c r="AN96" s="73"/>
      <c r="AO96" s="73"/>
      <c r="AP96" s="73"/>
      <c r="AQ96" s="73"/>
      <c r="AR96" s="73"/>
      <c r="AS96" s="74"/>
    </row>
    <row r="97" spans="2:45" x14ac:dyDescent="0.15">
      <c r="B97" s="141"/>
      <c r="C97" s="81"/>
      <c r="D97" s="81"/>
      <c r="E97" s="81"/>
      <c r="F97" s="81"/>
      <c r="G97" s="81"/>
      <c r="H97" s="81"/>
      <c r="I97" s="81"/>
      <c r="J97" s="81"/>
      <c r="K97" s="81"/>
      <c r="L97" s="81"/>
      <c r="M97" s="81"/>
      <c r="N97" s="81"/>
      <c r="O97" s="81"/>
      <c r="P97" s="81"/>
      <c r="Q97" s="81"/>
      <c r="R97" s="81"/>
      <c r="S97" s="81"/>
      <c r="AS97" s="77"/>
    </row>
    <row r="98" spans="2:45" x14ac:dyDescent="0.15">
      <c r="B98" s="141" t="s">
        <v>128</v>
      </c>
      <c r="C98" s="81"/>
      <c r="D98" s="81"/>
      <c r="E98" s="81"/>
      <c r="F98" s="81"/>
      <c r="G98" s="81"/>
      <c r="H98" s="81"/>
      <c r="I98" s="81"/>
      <c r="J98" s="81"/>
      <c r="K98" s="81"/>
      <c r="L98" s="81"/>
      <c r="M98" s="81"/>
      <c r="N98" s="81"/>
      <c r="O98" s="81"/>
      <c r="P98" s="81"/>
      <c r="Q98" s="81"/>
      <c r="R98" s="81"/>
      <c r="S98" s="81"/>
      <c r="AS98" s="77"/>
    </row>
    <row r="99" spans="2:45" x14ac:dyDescent="0.15">
      <c r="B99" s="141" t="s">
        <v>129</v>
      </c>
      <c r="C99" s="81"/>
      <c r="D99" s="81"/>
      <c r="E99" s="81"/>
      <c r="F99" s="81"/>
      <c r="G99" s="81"/>
      <c r="H99" s="81"/>
      <c r="I99" s="81"/>
      <c r="J99" s="81"/>
      <c r="K99" s="81"/>
      <c r="L99" s="81"/>
      <c r="M99" s="81"/>
      <c r="N99" s="81"/>
      <c r="O99" s="81"/>
      <c r="P99" s="81"/>
      <c r="Q99" s="81"/>
      <c r="R99" s="81"/>
      <c r="S99" s="81"/>
      <c r="AS99" s="77"/>
    </row>
    <row r="100" spans="2:45" x14ac:dyDescent="0.15">
      <c r="B100" s="141" t="s">
        <v>130</v>
      </c>
      <c r="C100" s="81"/>
      <c r="D100" s="81"/>
      <c r="E100" s="81"/>
      <c r="F100" s="81"/>
      <c r="G100" s="81"/>
      <c r="H100" s="81"/>
      <c r="I100" s="81"/>
      <c r="J100" s="81"/>
      <c r="K100" s="81"/>
      <c r="L100" s="81"/>
      <c r="M100" s="81"/>
      <c r="N100" s="81"/>
      <c r="O100" s="81"/>
      <c r="P100" s="81"/>
      <c r="Q100" s="81"/>
      <c r="R100" s="81"/>
      <c r="S100" s="81"/>
      <c r="AS100" s="77"/>
    </row>
    <row r="101" spans="2:45" x14ac:dyDescent="0.15">
      <c r="B101" s="141" t="s">
        <v>131</v>
      </c>
      <c r="C101" s="81"/>
      <c r="D101" s="81"/>
      <c r="E101" s="81"/>
      <c r="F101" s="81"/>
      <c r="G101" s="81"/>
      <c r="H101" s="81"/>
      <c r="I101" s="81"/>
      <c r="J101" s="81"/>
      <c r="K101" s="81"/>
      <c r="L101" s="81"/>
      <c r="M101" s="81"/>
      <c r="N101" s="81"/>
      <c r="O101" s="81"/>
      <c r="P101" s="81"/>
      <c r="Q101" s="81"/>
      <c r="R101" s="81"/>
      <c r="S101" s="81"/>
      <c r="AS101" s="77"/>
    </row>
    <row r="102" spans="2:45" x14ac:dyDescent="0.15">
      <c r="B102" s="141" t="s">
        <v>132</v>
      </c>
      <c r="C102" s="81"/>
      <c r="D102" s="81"/>
      <c r="E102" s="81"/>
      <c r="F102" s="81"/>
      <c r="G102" s="81"/>
      <c r="H102" s="81"/>
      <c r="I102" s="81"/>
      <c r="J102" s="81"/>
      <c r="K102" s="81"/>
      <c r="L102" s="81"/>
      <c r="M102" s="81"/>
      <c r="N102" s="81"/>
      <c r="O102" s="81"/>
      <c r="P102" s="81"/>
      <c r="Q102" s="81"/>
      <c r="R102" s="81"/>
      <c r="S102" s="81"/>
      <c r="AS102" s="77"/>
    </row>
    <row r="103" spans="2:45" x14ac:dyDescent="0.15">
      <c r="B103" s="141" t="s">
        <v>133</v>
      </c>
      <c r="C103" s="81"/>
      <c r="D103" s="81"/>
      <c r="E103" s="81"/>
      <c r="F103" s="81"/>
      <c r="G103" s="81"/>
      <c r="H103" s="81"/>
      <c r="I103" s="81"/>
      <c r="J103" s="81"/>
      <c r="K103" s="81"/>
      <c r="L103" s="81"/>
      <c r="M103" s="81"/>
      <c r="N103" s="81"/>
      <c r="O103" s="81"/>
      <c r="P103" s="81"/>
      <c r="Q103" s="81"/>
      <c r="R103" s="81"/>
      <c r="S103" s="81"/>
      <c r="AS103" s="77"/>
    </row>
    <row r="104" spans="2:45" x14ac:dyDescent="0.15">
      <c r="B104" s="141" t="s">
        <v>125</v>
      </c>
      <c r="C104" s="81"/>
      <c r="D104" s="81"/>
      <c r="E104" s="81"/>
      <c r="F104" s="81"/>
      <c r="G104" s="81"/>
      <c r="H104" s="81"/>
      <c r="I104" s="81"/>
      <c r="J104" s="81"/>
      <c r="K104" s="81"/>
      <c r="L104" s="81"/>
      <c r="M104" s="81"/>
      <c r="N104" s="81"/>
      <c r="O104" s="81"/>
      <c r="P104" s="81"/>
      <c r="Q104" s="81"/>
      <c r="R104" s="81"/>
      <c r="S104" s="81"/>
      <c r="AS104" s="77"/>
    </row>
    <row r="105" spans="2:45" x14ac:dyDescent="0.15">
      <c r="B105" s="143" t="s">
        <v>134</v>
      </c>
      <c r="C105" s="144"/>
      <c r="D105" s="144"/>
      <c r="E105" s="144"/>
      <c r="F105" s="144"/>
      <c r="G105" s="144"/>
      <c r="H105" s="144"/>
      <c r="I105" s="144"/>
      <c r="J105" s="144"/>
      <c r="K105" s="144"/>
      <c r="L105" s="144"/>
      <c r="M105" s="144"/>
      <c r="N105" s="144"/>
      <c r="O105" s="144"/>
      <c r="P105" s="144"/>
      <c r="Q105" s="144"/>
      <c r="R105" s="144"/>
      <c r="S105" s="144"/>
      <c r="T105" s="65"/>
      <c r="U105" s="65"/>
      <c r="V105" s="65"/>
      <c r="W105" s="65"/>
      <c r="X105" s="65"/>
      <c r="Y105" s="65"/>
      <c r="Z105" s="65"/>
      <c r="AA105" s="65"/>
      <c r="AB105" s="65"/>
      <c r="AC105" s="65"/>
      <c r="AD105" s="65"/>
      <c r="AE105" s="65"/>
      <c r="AF105" s="65"/>
      <c r="AG105" s="65"/>
      <c r="AH105" s="65"/>
      <c r="AI105" s="65"/>
      <c r="AJ105" s="65"/>
      <c r="AK105" s="65"/>
      <c r="AL105" s="65"/>
      <c r="AM105" s="65"/>
      <c r="AN105" s="65"/>
      <c r="AO105" s="65"/>
      <c r="AP105" s="65"/>
      <c r="AQ105" s="65"/>
      <c r="AR105" s="65"/>
      <c r="AS105" s="96"/>
    </row>
  </sheetData>
  <sheetProtection formatCells="0" formatColumns="0" formatRows="0" sort="0" autoFilter="0" pivotTables="0"/>
  <mergeCells count="1">
    <mergeCell ref="M2:O2"/>
  </mergeCells>
  <dataValidations disablePrompts="1" count="2">
    <dataValidation type="list" allowBlank="1" showInputMessage="1" showErrorMessage="1" sqref="N4:O4" xr:uid="{C1FC8AA4-C354-4778-8452-736DCF82535E}">
      <formula1>"Owned Personally, Owned by Corporation, N/A"</formula1>
    </dataValidation>
    <dataValidation type="list" allowBlank="1" showInputMessage="1" showErrorMessage="1" sqref="N5:O5" xr:uid="{A6BA73D1-0C93-47E9-AFC4-B23DA2E440EE}">
      <formula1>"Yes, No, N/A"</formula1>
    </dataValidation>
  </dataValidations>
  <pageMargins left="0.75" right="0.75" top="0.62" bottom="1" header="0.5" footer="0.5"/>
  <pageSetup orientation="portrait" horizontalDpi="4294967292" r:id="rId1"/>
  <headerFooter alignWithMargins="0"/>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5F7370-25ED-4C5A-86B8-B6F3E61B74BB}">
  <sheetPr codeName="Sheet12"/>
  <dimension ref="A1:I76"/>
  <sheetViews>
    <sheetView workbookViewId="0">
      <selection activeCell="B11" sqref="B11"/>
    </sheetView>
  </sheetViews>
  <sheetFormatPr baseColWidth="10" defaultColWidth="8.83203125" defaultRowHeight="13" x14ac:dyDescent="0.15"/>
  <cols>
    <col min="1" max="1" width="25.6640625" style="193" customWidth="1"/>
    <col min="2" max="2" width="12.5" style="193" customWidth="1"/>
    <col min="3" max="3" width="11.6640625" style="193" customWidth="1"/>
    <col min="4" max="4" width="14.1640625" style="193" customWidth="1"/>
    <col min="5" max="5" width="23.83203125" style="193" customWidth="1"/>
    <col min="6" max="6" width="9.1640625" style="18" bestFit="1" customWidth="1"/>
    <col min="7" max="256" width="8.83203125" style="18"/>
    <col min="257" max="257" width="25.6640625" style="18" customWidth="1"/>
    <col min="258" max="258" width="12.5" style="18" customWidth="1"/>
    <col min="259" max="259" width="11.6640625" style="18" customWidth="1"/>
    <col min="260" max="260" width="14.1640625" style="18" customWidth="1"/>
    <col min="261" max="261" width="23.83203125" style="18" customWidth="1"/>
    <col min="262" max="512" width="8.83203125" style="18"/>
    <col min="513" max="513" width="25.6640625" style="18" customWidth="1"/>
    <col min="514" max="514" width="12.5" style="18" customWidth="1"/>
    <col min="515" max="515" width="11.6640625" style="18" customWidth="1"/>
    <col min="516" max="516" width="14.1640625" style="18" customWidth="1"/>
    <col min="517" max="517" width="23.83203125" style="18" customWidth="1"/>
    <col min="518" max="768" width="8.83203125" style="18"/>
    <col min="769" max="769" width="25.6640625" style="18" customWidth="1"/>
    <col min="770" max="770" width="12.5" style="18" customWidth="1"/>
    <col min="771" max="771" width="11.6640625" style="18" customWidth="1"/>
    <col min="772" max="772" width="14.1640625" style="18" customWidth="1"/>
    <col min="773" max="773" width="23.83203125" style="18" customWidth="1"/>
    <col min="774" max="1024" width="8.83203125" style="18"/>
    <col min="1025" max="1025" width="25.6640625" style="18" customWidth="1"/>
    <col min="1026" max="1026" width="12.5" style="18" customWidth="1"/>
    <col min="1027" max="1027" width="11.6640625" style="18" customWidth="1"/>
    <col min="1028" max="1028" width="14.1640625" style="18" customWidth="1"/>
    <col min="1029" max="1029" width="23.83203125" style="18" customWidth="1"/>
    <col min="1030" max="1280" width="8.83203125" style="18"/>
    <col min="1281" max="1281" width="25.6640625" style="18" customWidth="1"/>
    <col min="1282" max="1282" width="12.5" style="18" customWidth="1"/>
    <col min="1283" max="1283" width="11.6640625" style="18" customWidth="1"/>
    <col min="1284" max="1284" width="14.1640625" style="18" customWidth="1"/>
    <col min="1285" max="1285" width="23.83203125" style="18" customWidth="1"/>
    <col min="1286" max="1536" width="8.83203125" style="18"/>
    <col min="1537" max="1537" width="25.6640625" style="18" customWidth="1"/>
    <col min="1538" max="1538" width="12.5" style="18" customWidth="1"/>
    <col min="1539" max="1539" width="11.6640625" style="18" customWidth="1"/>
    <col min="1540" max="1540" width="14.1640625" style="18" customWidth="1"/>
    <col min="1541" max="1541" width="23.83203125" style="18" customWidth="1"/>
    <col min="1542" max="1792" width="8.83203125" style="18"/>
    <col min="1793" max="1793" width="25.6640625" style="18" customWidth="1"/>
    <col min="1794" max="1794" width="12.5" style="18" customWidth="1"/>
    <col min="1795" max="1795" width="11.6640625" style="18" customWidth="1"/>
    <col min="1796" max="1796" width="14.1640625" style="18" customWidth="1"/>
    <col min="1797" max="1797" width="23.83203125" style="18" customWidth="1"/>
    <col min="1798" max="2048" width="8.83203125" style="18"/>
    <col min="2049" max="2049" width="25.6640625" style="18" customWidth="1"/>
    <col min="2050" max="2050" width="12.5" style="18" customWidth="1"/>
    <col min="2051" max="2051" width="11.6640625" style="18" customWidth="1"/>
    <col min="2052" max="2052" width="14.1640625" style="18" customWidth="1"/>
    <col min="2053" max="2053" width="23.83203125" style="18" customWidth="1"/>
    <col min="2054" max="2304" width="8.83203125" style="18"/>
    <col min="2305" max="2305" width="25.6640625" style="18" customWidth="1"/>
    <col min="2306" max="2306" width="12.5" style="18" customWidth="1"/>
    <col min="2307" max="2307" width="11.6640625" style="18" customWidth="1"/>
    <col min="2308" max="2308" width="14.1640625" style="18" customWidth="1"/>
    <col min="2309" max="2309" width="23.83203125" style="18" customWidth="1"/>
    <col min="2310" max="2560" width="8.83203125" style="18"/>
    <col min="2561" max="2561" width="25.6640625" style="18" customWidth="1"/>
    <col min="2562" max="2562" width="12.5" style="18" customWidth="1"/>
    <col min="2563" max="2563" width="11.6640625" style="18" customWidth="1"/>
    <col min="2564" max="2564" width="14.1640625" style="18" customWidth="1"/>
    <col min="2565" max="2565" width="23.83203125" style="18" customWidth="1"/>
    <col min="2566" max="2816" width="8.83203125" style="18"/>
    <col min="2817" max="2817" width="25.6640625" style="18" customWidth="1"/>
    <col min="2818" max="2818" width="12.5" style="18" customWidth="1"/>
    <col min="2819" max="2819" width="11.6640625" style="18" customWidth="1"/>
    <col min="2820" max="2820" width="14.1640625" style="18" customWidth="1"/>
    <col min="2821" max="2821" width="23.83203125" style="18" customWidth="1"/>
    <col min="2822" max="3072" width="8.83203125" style="18"/>
    <col min="3073" max="3073" width="25.6640625" style="18" customWidth="1"/>
    <col min="3074" max="3074" width="12.5" style="18" customWidth="1"/>
    <col min="3075" max="3075" width="11.6640625" style="18" customWidth="1"/>
    <col min="3076" max="3076" width="14.1640625" style="18" customWidth="1"/>
    <col min="3077" max="3077" width="23.83203125" style="18" customWidth="1"/>
    <col min="3078" max="3328" width="8.83203125" style="18"/>
    <col min="3329" max="3329" width="25.6640625" style="18" customWidth="1"/>
    <col min="3330" max="3330" width="12.5" style="18" customWidth="1"/>
    <col min="3331" max="3331" width="11.6640625" style="18" customWidth="1"/>
    <col min="3332" max="3332" width="14.1640625" style="18" customWidth="1"/>
    <col min="3333" max="3333" width="23.83203125" style="18" customWidth="1"/>
    <col min="3334" max="3584" width="8.83203125" style="18"/>
    <col min="3585" max="3585" width="25.6640625" style="18" customWidth="1"/>
    <col min="3586" max="3586" width="12.5" style="18" customWidth="1"/>
    <col min="3587" max="3587" width="11.6640625" style="18" customWidth="1"/>
    <col min="3588" max="3588" width="14.1640625" style="18" customWidth="1"/>
    <col min="3589" max="3589" width="23.83203125" style="18" customWidth="1"/>
    <col min="3590" max="3840" width="8.83203125" style="18"/>
    <col min="3841" max="3841" width="25.6640625" style="18" customWidth="1"/>
    <col min="3842" max="3842" width="12.5" style="18" customWidth="1"/>
    <col min="3843" max="3843" width="11.6640625" style="18" customWidth="1"/>
    <col min="3844" max="3844" width="14.1640625" style="18" customWidth="1"/>
    <col min="3845" max="3845" width="23.83203125" style="18" customWidth="1"/>
    <col min="3846" max="4096" width="8.83203125" style="18"/>
    <col min="4097" max="4097" width="25.6640625" style="18" customWidth="1"/>
    <col min="4098" max="4098" width="12.5" style="18" customWidth="1"/>
    <col min="4099" max="4099" width="11.6640625" style="18" customWidth="1"/>
    <col min="4100" max="4100" width="14.1640625" style="18" customWidth="1"/>
    <col min="4101" max="4101" width="23.83203125" style="18" customWidth="1"/>
    <col min="4102" max="4352" width="8.83203125" style="18"/>
    <col min="4353" max="4353" width="25.6640625" style="18" customWidth="1"/>
    <col min="4354" max="4354" width="12.5" style="18" customWidth="1"/>
    <col min="4355" max="4355" width="11.6640625" style="18" customWidth="1"/>
    <col min="4356" max="4356" width="14.1640625" style="18" customWidth="1"/>
    <col min="4357" max="4357" width="23.83203125" style="18" customWidth="1"/>
    <col min="4358" max="4608" width="8.83203125" style="18"/>
    <col min="4609" max="4609" width="25.6640625" style="18" customWidth="1"/>
    <col min="4610" max="4610" width="12.5" style="18" customWidth="1"/>
    <col min="4611" max="4611" width="11.6640625" style="18" customWidth="1"/>
    <col min="4612" max="4612" width="14.1640625" style="18" customWidth="1"/>
    <col min="4613" max="4613" width="23.83203125" style="18" customWidth="1"/>
    <col min="4614" max="4864" width="8.83203125" style="18"/>
    <col min="4865" max="4865" width="25.6640625" style="18" customWidth="1"/>
    <col min="4866" max="4866" width="12.5" style="18" customWidth="1"/>
    <col min="4867" max="4867" width="11.6640625" style="18" customWidth="1"/>
    <col min="4868" max="4868" width="14.1640625" style="18" customWidth="1"/>
    <col min="4869" max="4869" width="23.83203125" style="18" customWidth="1"/>
    <col min="4870" max="5120" width="8.83203125" style="18"/>
    <col min="5121" max="5121" width="25.6640625" style="18" customWidth="1"/>
    <col min="5122" max="5122" width="12.5" style="18" customWidth="1"/>
    <col min="5123" max="5123" width="11.6640625" style="18" customWidth="1"/>
    <col min="5124" max="5124" width="14.1640625" style="18" customWidth="1"/>
    <col min="5125" max="5125" width="23.83203125" style="18" customWidth="1"/>
    <col min="5126" max="5376" width="8.83203125" style="18"/>
    <col min="5377" max="5377" width="25.6640625" style="18" customWidth="1"/>
    <col min="5378" max="5378" width="12.5" style="18" customWidth="1"/>
    <col min="5379" max="5379" width="11.6640625" style="18" customWidth="1"/>
    <col min="5380" max="5380" width="14.1640625" style="18" customWidth="1"/>
    <col min="5381" max="5381" width="23.83203125" style="18" customWidth="1"/>
    <col min="5382" max="5632" width="8.83203125" style="18"/>
    <col min="5633" max="5633" width="25.6640625" style="18" customWidth="1"/>
    <col min="5634" max="5634" width="12.5" style="18" customWidth="1"/>
    <col min="5635" max="5635" width="11.6640625" style="18" customWidth="1"/>
    <col min="5636" max="5636" width="14.1640625" style="18" customWidth="1"/>
    <col min="5637" max="5637" width="23.83203125" style="18" customWidth="1"/>
    <col min="5638" max="5888" width="8.83203125" style="18"/>
    <col min="5889" max="5889" width="25.6640625" style="18" customWidth="1"/>
    <col min="5890" max="5890" width="12.5" style="18" customWidth="1"/>
    <col min="5891" max="5891" width="11.6640625" style="18" customWidth="1"/>
    <col min="5892" max="5892" width="14.1640625" style="18" customWidth="1"/>
    <col min="5893" max="5893" width="23.83203125" style="18" customWidth="1"/>
    <col min="5894" max="6144" width="8.83203125" style="18"/>
    <col min="6145" max="6145" width="25.6640625" style="18" customWidth="1"/>
    <col min="6146" max="6146" width="12.5" style="18" customWidth="1"/>
    <col min="6147" max="6147" width="11.6640625" style="18" customWidth="1"/>
    <col min="6148" max="6148" width="14.1640625" style="18" customWidth="1"/>
    <col min="6149" max="6149" width="23.83203125" style="18" customWidth="1"/>
    <col min="6150" max="6400" width="8.83203125" style="18"/>
    <col min="6401" max="6401" width="25.6640625" style="18" customWidth="1"/>
    <col min="6402" max="6402" width="12.5" style="18" customWidth="1"/>
    <col min="6403" max="6403" width="11.6640625" style="18" customWidth="1"/>
    <col min="6404" max="6404" width="14.1640625" style="18" customWidth="1"/>
    <col min="6405" max="6405" width="23.83203125" style="18" customWidth="1"/>
    <col min="6406" max="6656" width="8.83203125" style="18"/>
    <col min="6657" max="6657" width="25.6640625" style="18" customWidth="1"/>
    <col min="6658" max="6658" width="12.5" style="18" customWidth="1"/>
    <col min="6659" max="6659" width="11.6640625" style="18" customWidth="1"/>
    <col min="6660" max="6660" width="14.1640625" style="18" customWidth="1"/>
    <col min="6661" max="6661" width="23.83203125" style="18" customWidth="1"/>
    <col min="6662" max="6912" width="8.83203125" style="18"/>
    <col min="6913" max="6913" width="25.6640625" style="18" customWidth="1"/>
    <col min="6914" max="6914" width="12.5" style="18" customWidth="1"/>
    <col min="6915" max="6915" width="11.6640625" style="18" customWidth="1"/>
    <col min="6916" max="6916" width="14.1640625" style="18" customWidth="1"/>
    <col min="6917" max="6917" width="23.83203125" style="18" customWidth="1"/>
    <col min="6918" max="7168" width="8.83203125" style="18"/>
    <col min="7169" max="7169" width="25.6640625" style="18" customWidth="1"/>
    <col min="7170" max="7170" width="12.5" style="18" customWidth="1"/>
    <col min="7171" max="7171" width="11.6640625" style="18" customWidth="1"/>
    <col min="7172" max="7172" width="14.1640625" style="18" customWidth="1"/>
    <col min="7173" max="7173" width="23.83203125" style="18" customWidth="1"/>
    <col min="7174" max="7424" width="8.83203125" style="18"/>
    <col min="7425" max="7425" width="25.6640625" style="18" customWidth="1"/>
    <col min="7426" max="7426" width="12.5" style="18" customWidth="1"/>
    <col min="7427" max="7427" width="11.6640625" style="18" customWidth="1"/>
    <col min="7428" max="7428" width="14.1640625" style="18" customWidth="1"/>
    <col min="7429" max="7429" width="23.83203125" style="18" customWidth="1"/>
    <col min="7430" max="7680" width="8.83203125" style="18"/>
    <col min="7681" max="7681" width="25.6640625" style="18" customWidth="1"/>
    <col min="7682" max="7682" width="12.5" style="18" customWidth="1"/>
    <col min="7683" max="7683" width="11.6640625" style="18" customWidth="1"/>
    <col min="7684" max="7684" width="14.1640625" style="18" customWidth="1"/>
    <col min="7685" max="7685" width="23.83203125" style="18" customWidth="1"/>
    <col min="7686" max="7936" width="8.83203125" style="18"/>
    <col min="7937" max="7937" width="25.6640625" style="18" customWidth="1"/>
    <col min="7938" max="7938" width="12.5" style="18" customWidth="1"/>
    <col min="7939" max="7939" width="11.6640625" style="18" customWidth="1"/>
    <col min="7940" max="7940" width="14.1640625" style="18" customWidth="1"/>
    <col min="7941" max="7941" width="23.83203125" style="18" customWidth="1"/>
    <col min="7942" max="8192" width="8.83203125" style="18"/>
    <col min="8193" max="8193" width="25.6640625" style="18" customWidth="1"/>
    <col min="8194" max="8194" width="12.5" style="18" customWidth="1"/>
    <col min="8195" max="8195" width="11.6640625" style="18" customWidth="1"/>
    <col min="8196" max="8196" width="14.1640625" style="18" customWidth="1"/>
    <col min="8197" max="8197" width="23.83203125" style="18" customWidth="1"/>
    <col min="8198" max="8448" width="8.83203125" style="18"/>
    <col min="8449" max="8449" width="25.6640625" style="18" customWidth="1"/>
    <col min="8450" max="8450" width="12.5" style="18" customWidth="1"/>
    <col min="8451" max="8451" width="11.6640625" style="18" customWidth="1"/>
    <col min="8452" max="8452" width="14.1640625" style="18" customWidth="1"/>
    <col min="8453" max="8453" width="23.83203125" style="18" customWidth="1"/>
    <col min="8454" max="8704" width="8.83203125" style="18"/>
    <col min="8705" max="8705" width="25.6640625" style="18" customWidth="1"/>
    <col min="8706" max="8706" width="12.5" style="18" customWidth="1"/>
    <col min="8707" max="8707" width="11.6640625" style="18" customWidth="1"/>
    <col min="8708" max="8708" width="14.1640625" style="18" customWidth="1"/>
    <col min="8709" max="8709" width="23.83203125" style="18" customWidth="1"/>
    <col min="8710" max="8960" width="8.83203125" style="18"/>
    <col min="8961" max="8961" width="25.6640625" style="18" customWidth="1"/>
    <col min="8962" max="8962" width="12.5" style="18" customWidth="1"/>
    <col min="8963" max="8963" width="11.6640625" style="18" customWidth="1"/>
    <col min="8964" max="8964" width="14.1640625" style="18" customWidth="1"/>
    <col min="8965" max="8965" width="23.83203125" style="18" customWidth="1"/>
    <col min="8966" max="9216" width="8.83203125" style="18"/>
    <col min="9217" max="9217" width="25.6640625" style="18" customWidth="1"/>
    <col min="9218" max="9218" width="12.5" style="18" customWidth="1"/>
    <col min="9219" max="9219" width="11.6640625" style="18" customWidth="1"/>
    <col min="9220" max="9220" width="14.1640625" style="18" customWidth="1"/>
    <col min="9221" max="9221" width="23.83203125" style="18" customWidth="1"/>
    <col min="9222" max="9472" width="8.83203125" style="18"/>
    <col min="9473" max="9473" width="25.6640625" style="18" customWidth="1"/>
    <col min="9474" max="9474" width="12.5" style="18" customWidth="1"/>
    <col min="9475" max="9475" width="11.6640625" style="18" customWidth="1"/>
    <col min="9476" max="9476" width="14.1640625" style="18" customWidth="1"/>
    <col min="9477" max="9477" width="23.83203125" style="18" customWidth="1"/>
    <col min="9478" max="9728" width="8.83203125" style="18"/>
    <col min="9729" max="9729" width="25.6640625" style="18" customWidth="1"/>
    <col min="9730" max="9730" width="12.5" style="18" customWidth="1"/>
    <col min="9731" max="9731" width="11.6640625" style="18" customWidth="1"/>
    <col min="9732" max="9732" width="14.1640625" style="18" customWidth="1"/>
    <col min="9733" max="9733" width="23.83203125" style="18" customWidth="1"/>
    <col min="9734" max="9984" width="8.83203125" style="18"/>
    <col min="9985" max="9985" width="25.6640625" style="18" customWidth="1"/>
    <col min="9986" max="9986" width="12.5" style="18" customWidth="1"/>
    <col min="9987" max="9987" width="11.6640625" style="18" customWidth="1"/>
    <col min="9988" max="9988" width="14.1640625" style="18" customWidth="1"/>
    <col min="9989" max="9989" width="23.83203125" style="18" customWidth="1"/>
    <col min="9990" max="10240" width="8.83203125" style="18"/>
    <col min="10241" max="10241" width="25.6640625" style="18" customWidth="1"/>
    <col min="10242" max="10242" width="12.5" style="18" customWidth="1"/>
    <col min="10243" max="10243" width="11.6640625" style="18" customWidth="1"/>
    <col min="10244" max="10244" width="14.1640625" style="18" customWidth="1"/>
    <col min="10245" max="10245" width="23.83203125" style="18" customWidth="1"/>
    <col min="10246" max="10496" width="8.83203125" style="18"/>
    <col min="10497" max="10497" width="25.6640625" style="18" customWidth="1"/>
    <col min="10498" max="10498" width="12.5" style="18" customWidth="1"/>
    <col min="10499" max="10499" width="11.6640625" style="18" customWidth="1"/>
    <col min="10500" max="10500" width="14.1640625" style="18" customWidth="1"/>
    <col min="10501" max="10501" width="23.83203125" style="18" customWidth="1"/>
    <col min="10502" max="10752" width="8.83203125" style="18"/>
    <col min="10753" max="10753" width="25.6640625" style="18" customWidth="1"/>
    <col min="10754" max="10754" width="12.5" style="18" customWidth="1"/>
    <col min="10755" max="10755" width="11.6640625" style="18" customWidth="1"/>
    <col min="10756" max="10756" width="14.1640625" style="18" customWidth="1"/>
    <col min="10757" max="10757" width="23.83203125" style="18" customWidth="1"/>
    <col min="10758" max="11008" width="8.83203125" style="18"/>
    <col min="11009" max="11009" width="25.6640625" style="18" customWidth="1"/>
    <col min="11010" max="11010" width="12.5" style="18" customWidth="1"/>
    <col min="11011" max="11011" width="11.6640625" style="18" customWidth="1"/>
    <col min="11012" max="11012" width="14.1640625" style="18" customWidth="1"/>
    <col min="11013" max="11013" width="23.83203125" style="18" customWidth="1"/>
    <col min="11014" max="11264" width="8.83203125" style="18"/>
    <col min="11265" max="11265" width="25.6640625" style="18" customWidth="1"/>
    <col min="11266" max="11266" width="12.5" style="18" customWidth="1"/>
    <col min="11267" max="11267" width="11.6640625" style="18" customWidth="1"/>
    <col min="11268" max="11268" width="14.1640625" style="18" customWidth="1"/>
    <col min="11269" max="11269" width="23.83203125" style="18" customWidth="1"/>
    <col min="11270" max="11520" width="8.83203125" style="18"/>
    <col min="11521" max="11521" width="25.6640625" style="18" customWidth="1"/>
    <col min="11522" max="11522" width="12.5" style="18" customWidth="1"/>
    <col min="11523" max="11523" width="11.6640625" style="18" customWidth="1"/>
    <col min="11524" max="11524" width="14.1640625" style="18" customWidth="1"/>
    <col min="11525" max="11525" width="23.83203125" style="18" customWidth="1"/>
    <col min="11526" max="11776" width="8.83203125" style="18"/>
    <col min="11777" max="11777" width="25.6640625" style="18" customWidth="1"/>
    <col min="11778" max="11778" width="12.5" style="18" customWidth="1"/>
    <col min="11779" max="11779" width="11.6640625" style="18" customWidth="1"/>
    <col min="11780" max="11780" width="14.1640625" style="18" customWidth="1"/>
    <col min="11781" max="11781" width="23.83203125" style="18" customWidth="1"/>
    <col min="11782" max="12032" width="8.83203125" style="18"/>
    <col min="12033" max="12033" width="25.6640625" style="18" customWidth="1"/>
    <col min="12034" max="12034" width="12.5" style="18" customWidth="1"/>
    <col min="12035" max="12035" width="11.6640625" style="18" customWidth="1"/>
    <col min="12036" max="12036" width="14.1640625" style="18" customWidth="1"/>
    <col min="12037" max="12037" width="23.83203125" style="18" customWidth="1"/>
    <col min="12038" max="12288" width="8.83203125" style="18"/>
    <col min="12289" max="12289" width="25.6640625" style="18" customWidth="1"/>
    <col min="12290" max="12290" width="12.5" style="18" customWidth="1"/>
    <col min="12291" max="12291" width="11.6640625" style="18" customWidth="1"/>
    <col min="12292" max="12292" width="14.1640625" style="18" customWidth="1"/>
    <col min="12293" max="12293" width="23.83203125" style="18" customWidth="1"/>
    <col min="12294" max="12544" width="8.83203125" style="18"/>
    <col min="12545" max="12545" width="25.6640625" style="18" customWidth="1"/>
    <col min="12546" max="12546" width="12.5" style="18" customWidth="1"/>
    <col min="12547" max="12547" width="11.6640625" style="18" customWidth="1"/>
    <col min="12548" max="12548" width="14.1640625" style="18" customWidth="1"/>
    <col min="12549" max="12549" width="23.83203125" style="18" customWidth="1"/>
    <col min="12550" max="12800" width="8.83203125" style="18"/>
    <col min="12801" max="12801" width="25.6640625" style="18" customWidth="1"/>
    <col min="12802" max="12802" width="12.5" style="18" customWidth="1"/>
    <col min="12803" max="12803" width="11.6640625" style="18" customWidth="1"/>
    <col min="12804" max="12804" width="14.1640625" style="18" customWidth="1"/>
    <col min="12805" max="12805" width="23.83203125" style="18" customWidth="1"/>
    <col min="12806" max="13056" width="8.83203125" style="18"/>
    <col min="13057" max="13057" width="25.6640625" style="18" customWidth="1"/>
    <col min="13058" max="13058" width="12.5" style="18" customWidth="1"/>
    <col min="13059" max="13059" width="11.6640625" style="18" customWidth="1"/>
    <col min="13060" max="13060" width="14.1640625" style="18" customWidth="1"/>
    <col min="13061" max="13061" width="23.83203125" style="18" customWidth="1"/>
    <col min="13062" max="13312" width="8.83203125" style="18"/>
    <col min="13313" max="13313" width="25.6640625" style="18" customWidth="1"/>
    <col min="13314" max="13314" width="12.5" style="18" customWidth="1"/>
    <col min="13315" max="13315" width="11.6640625" style="18" customWidth="1"/>
    <col min="13316" max="13316" width="14.1640625" style="18" customWidth="1"/>
    <col min="13317" max="13317" width="23.83203125" style="18" customWidth="1"/>
    <col min="13318" max="13568" width="8.83203125" style="18"/>
    <col min="13569" max="13569" width="25.6640625" style="18" customWidth="1"/>
    <col min="13570" max="13570" width="12.5" style="18" customWidth="1"/>
    <col min="13571" max="13571" width="11.6640625" style="18" customWidth="1"/>
    <col min="13572" max="13572" width="14.1640625" style="18" customWidth="1"/>
    <col min="13573" max="13573" width="23.83203125" style="18" customWidth="1"/>
    <col min="13574" max="13824" width="8.83203125" style="18"/>
    <col min="13825" max="13825" width="25.6640625" style="18" customWidth="1"/>
    <col min="13826" max="13826" width="12.5" style="18" customWidth="1"/>
    <col min="13827" max="13827" width="11.6640625" style="18" customWidth="1"/>
    <col min="13828" max="13828" width="14.1640625" style="18" customWidth="1"/>
    <col min="13829" max="13829" width="23.83203125" style="18" customWidth="1"/>
    <col min="13830" max="14080" width="8.83203125" style="18"/>
    <col min="14081" max="14081" width="25.6640625" style="18" customWidth="1"/>
    <col min="14082" max="14082" width="12.5" style="18" customWidth="1"/>
    <col min="14083" max="14083" width="11.6640625" style="18" customWidth="1"/>
    <col min="14084" max="14084" width="14.1640625" style="18" customWidth="1"/>
    <col min="14085" max="14085" width="23.83203125" style="18" customWidth="1"/>
    <col min="14086" max="14336" width="8.83203125" style="18"/>
    <col min="14337" max="14337" width="25.6640625" style="18" customWidth="1"/>
    <col min="14338" max="14338" width="12.5" style="18" customWidth="1"/>
    <col min="14339" max="14339" width="11.6640625" style="18" customWidth="1"/>
    <col min="14340" max="14340" width="14.1640625" style="18" customWidth="1"/>
    <col min="14341" max="14341" width="23.83203125" style="18" customWidth="1"/>
    <col min="14342" max="14592" width="8.83203125" style="18"/>
    <col min="14593" max="14593" width="25.6640625" style="18" customWidth="1"/>
    <col min="14594" max="14594" width="12.5" style="18" customWidth="1"/>
    <col min="14595" max="14595" width="11.6640625" style="18" customWidth="1"/>
    <col min="14596" max="14596" width="14.1640625" style="18" customWidth="1"/>
    <col min="14597" max="14597" width="23.83203125" style="18" customWidth="1"/>
    <col min="14598" max="14848" width="8.83203125" style="18"/>
    <col min="14849" max="14849" width="25.6640625" style="18" customWidth="1"/>
    <col min="14850" max="14850" width="12.5" style="18" customWidth="1"/>
    <col min="14851" max="14851" width="11.6640625" style="18" customWidth="1"/>
    <col min="14852" max="14852" width="14.1640625" style="18" customWidth="1"/>
    <col min="14853" max="14853" width="23.83203125" style="18" customWidth="1"/>
    <col min="14854" max="15104" width="8.83203125" style="18"/>
    <col min="15105" max="15105" width="25.6640625" style="18" customWidth="1"/>
    <col min="15106" max="15106" width="12.5" style="18" customWidth="1"/>
    <col min="15107" max="15107" width="11.6640625" style="18" customWidth="1"/>
    <col min="15108" max="15108" width="14.1640625" style="18" customWidth="1"/>
    <col min="15109" max="15109" width="23.83203125" style="18" customWidth="1"/>
    <col min="15110" max="15360" width="8.83203125" style="18"/>
    <col min="15361" max="15361" width="25.6640625" style="18" customWidth="1"/>
    <col min="15362" max="15362" width="12.5" style="18" customWidth="1"/>
    <col min="15363" max="15363" width="11.6640625" style="18" customWidth="1"/>
    <col min="15364" max="15364" width="14.1640625" style="18" customWidth="1"/>
    <col min="15365" max="15365" width="23.83203125" style="18" customWidth="1"/>
    <col min="15366" max="15616" width="8.83203125" style="18"/>
    <col min="15617" max="15617" width="25.6640625" style="18" customWidth="1"/>
    <col min="15618" max="15618" width="12.5" style="18" customWidth="1"/>
    <col min="15619" max="15619" width="11.6640625" style="18" customWidth="1"/>
    <col min="15620" max="15620" width="14.1640625" style="18" customWidth="1"/>
    <col min="15621" max="15621" width="23.83203125" style="18" customWidth="1"/>
    <col min="15622" max="15872" width="8.83203125" style="18"/>
    <col min="15873" max="15873" width="25.6640625" style="18" customWidth="1"/>
    <col min="15874" max="15874" width="12.5" style="18" customWidth="1"/>
    <col min="15875" max="15875" width="11.6640625" style="18" customWidth="1"/>
    <col min="15876" max="15876" width="14.1640625" style="18" customWidth="1"/>
    <col min="15877" max="15877" width="23.83203125" style="18" customWidth="1"/>
    <col min="15878" max="16128" width="8.83203125" style="18"/>
    <col min="16129" max="16129" width="25.6640625" style="18" customWidth="1"/>
    <col min="16130" max="16130" width="12.5" style="18" customWidth="1"/>
    <col min="16131" max="16131" width="11.6640625" style="18" customWidth="1"/>
    <col min="16132" max="16132" width="14.1640625" style="18" customWidth="1"/>
    <col min="16133" max="16133" width="23.83203125" style="18" customWidth="1"/>
    <col min="16134" max="16384" width="8.83203125" style="18"/>
  </cols>
  <sheetData>
    <row r="1" spans="1:9" x14ac:dyDescent="0.15">
      <c r="A1" s="164" t="str">
        <f>Dashboard!B3</f>
        <v>(Enter Company name)</v>
      </c>
      <c r="B1" s="165">
        <f>Dashboard!B5</f>
        <v>46234</v>
      </c>
      <c r="C1" s="166"/>
      <c r="D1" s="166"/>
      <c r="E1" s="166"/>
      <c r="F1" s="12"/>
      <c r="G1" s="12"/>
      <c r="H1" s="12"/>
      <c r="I1" s="12"/>
    </row>
    <row r="2" spans="1:9" x14ac:dyDescent="0.15">
      <c r="A2" s="166"/>
      <c r="B2" s="166"/>
      <c r="C2" s="166"/>
      <c r="D2" s="166"/>
      <c r="E2" s="166"/>
      <c r="F2" s="12"/>
      <c r="G2" s="12"/>
      <c r="H2" s="12"/>
      <c r="I2" s="12"/>
    </row>
    <row r="3" spans="1:9" ht="20" x14ac:dyDescent="0.2">
      <c r="A3" s="167" t="s">
        <v>29</v>
      </c>
      <c r="B3" s="166"/>
      <c r="C3" s="166"/>
      <c r="D3" s="166"/>
      <c r="E3" s="166"/>
      <c r="F3" s="12"/>
      <c r="G3" s="12"/>
      <c r="H3" s="12"/>
      <c r="I3" s="12"/>
    </row>
    <row r="4" spans="1:9" ht="56" x14ac:dyDescent="0.15">
      <c r="A4" s="168"/>
      <c r="B4" s="202" t="s">
        <v>30</v>
      </c>
      <c r="C4" s="169"/>
      <c r="D4" s="170"/>
      <c r="E4" s="171"/>
      <c r="F4" s="12"/>
      <c r="G4" s="12"/>
      <c r="H4" s="12"/>
      <c r="I4" s="12"/>
    </row>
    <row r="5" spans="1:9" ht="62.25" customHeight="1" x14ac:dyDescent="0.15">
      <c r="A5" s="366" t="s">
        <v>31</v>
      </c>
      <c r="B5" s="367" t="s">
        <v>317</v>
      </c>
      <c r="C5" s="367"/>
      <c r="D5" s="368" t="s">
        <v>32</v>
      </c>
      <c r="E5" s="366" t="s">
        <v>33</v>
      </c>
      <c r="F5" s="12"/>
      <c r="G5" s="12"/>
      <c r="H5" s="12"/>
      <c r="I5" s="12"/>
    </row>
    <row r="6" spans="1:9" ht="26.25" customHeight="1" x14ac:dyDescent="0.15">
      <c r="A6" s="172" t="s">
        <v>34</v>
      </c>
      <c r="B6" s="162"/>
      <c r="C6" s="173"/>
      <c r="D6" s="173"/>
      <c r="E6" s="4"/>
      <c r="F6" s="12"/>
      <c r="G6" s="12"/>
      <c r="H6" s="12"/>
      <c r="I6" s="12"/>
    </row>
    <row r="7" spans="1:9" x14ac:dyDescent="0.15">
      <c r="A7" s="175" t="s">
        <v>35</v>
      </c>
      <c r="B7" s="176"/>
      <c r="C7" s="176"/>
      <c r="D7" s="176"/>
      <c r="E7" s="55"/>
      <c r="F7" s="12"/>
      <c r="G7" s="12"/>
      <c r="H7" s="12"/>
      <c r="I7" s="12"/>
    </row>
    <row r="8" spans="1:9" x14ac:dyDescent="0.15">
      <c r="A8" s="177" t="s">
        <v>36</v>
      </c>
      <c r="B8" s="362">
        <f>IF(Dashboard!$F$5="Quick",-(SUMIF('Directors Advances'!C:C,"870.01 Rent - Decorating",'Directors Advances'!E:E)+SUMIF('Bank 1'!C:C,"870.01 Rent - Decorating",'Bank 1'!E:E)+SUMIF('Bank 2'!C:C,"870.01 Rent - Decorating",'Bank 2'!E:E)+SUMIF('Credit Card 1'!C:C,"870.01 Rent - Decorating",'Credit Card 1'!E:E)+SUMIF('Credit Card 2'!C:C,"870.01 Rent - Decorating",'Credit Card 2'!E:E)),-(SUMIF('Directors Advances'!C:C,"870.01 Rent - Decorating",'Directors Advances'!J:J)+SUMIF('Bank 1'!C:C,"870.01 Rent - Decorating",'Bank 1'!J:J)+SUMIF('Bank 2'!C:C,"870.01 Rent - Decorating",'Bank 2'!J:J)+SUMIF('Credit Card 1'!C:C,"870.01 Rent - Decorating",'Credit Card 1'!J:J)+SUMIF('Credit Card 2'!C:C,"870.01 Rent - Decorating",'Credit Card 2'!J:J)))</f>
        <v>0</v>
      </c>
      <c r="C8" s="3"/>
      <c r="D8" s="362">
        <f>-(SUMIF('Directors Advances'!C:C,"870.01 Rent - Decorating",'Directors Advances'!I:I)+SUMIF('Bank 1'!C:C,"870.01 Rent - Decorating",'Bank 1'!I:I)+SUMIF('Bank 2'!C:C,"870.01 Rent - Decorating",'Bank 2'!I:I)+SUMIF('Credit Card 1'!C:C,"870.01 Rent - Decorating",'Credit Card 1'!I:I)+SUMIF('Credit Card 2'!C:C,"870.01 Rent - Decorating",'Credit Card 2'!I:I))</f>
        <v>0</v>
      </c>
      <c r="E8" s="5"/>
      <c r="F8" s="56"/>
      <c r="G8" s="12"/>
      <c r="H8" s="56"/>
      <c r="I8" s="12"/>
    </row>
    <row r="9" spans="1:9" x14ac:dyDescent="0.15">
      <c r="A9" s="177" t="s">
        <v>37</v>
      </c>
      <c r="B9" s="363">
        <f>IF(Dashboard!$F$5="Quick",-(SUMIF('Directors Advances'!C:C,"870.2 Rent - Gas",'Directors Advances'!E:E)+SUMIF('Bank 1'!C:C,"870.2 Rent - Gas",'Bank 1'!E:E)+SUMIF('Bank 2'!C:C,"870.2 Rent - Gas",'Bank 2'!E:E)+SUMIF('Credit Card 1'!C:C,"870.2 Rent - Gas",'Credit Card 1'!E:E)+SUMIF('Credit Card 2'!C:C,"870.2 Rent - Gas",'Credit Card 2'!E:E)),-(SUMIF('Directors Advances'!C:C,"870.2 Rent - Gas",'Directors Advances'!J:J)+SUMIF('Bank 1'!C:C,"870.2 Rent - Gas",'Bank 1'!J:J)+SUMIF('Bank 2'!C:C,"870.2 Rent - Gas",'Bank 2'!J:J)+SUMIF('Credit Card 1'!C:C,"870.2 Rent - Gas",'Credit Card 1'!J:J)+SUMIF('Credit Card 2'!C:C,"870.2 Rent - Gas",'Credit Card 2'!J:J)))</f>
        <v>0</v>
      </c>
      <c r="C9" s="3"/>
      <c r="D9" s="362">
        <f>-(SUMIF('Directors Advances'!C:C,"870.2 Rent - Gas",'Directors Advances'!I:I)+SUMIF('Bank 1'!C:C,"870.2 Rent - Gas",'Bank 1'!I:I)+SUMIF('Bank 2'!C:C,"870.2 Rent - Gas",'Bank 2'!I:I)+SUMIF('Credit Card 1'!C:C,"870.2 Rent - Gas",'Credit Card 1'!I:I)+SUMIF('Credit Card 2'!C:C,"870.2 Rent - Gas",'Credit Card 2'!I:I))</f>
        <v>0</v>
      </c>
      <c r="E9" s="5"/>
      <c r="F9" s="56"/>
      <c r="G9" s="12"/>
      <c r="H9" s="56"/>
      <c r="I9" s="12"/>
    </row>
    <row r="10" spans="1:9" x14ac:dyDescent="0.15">
      <c r="A10" s="177" t="s">
        <v>38</v>
      </c>
      <c r="B10" s="362">
        <f>IF(Dashboard!$F$5="Quick",-(SUMIF('Directors Advances'!C:C,"870.3 Rent - Hydro",'Directors Advances'!E:E)+SUMIF('Bank 1'!C:C,"870.3 Rent - Hydro",'Bank 1'!E:E)+SUMIF('Bank 2'!C:C,"870.3 Rent - Hydro",'Bank 2'!E:E)+SUMIF('Credit Card 1'!C:C,"870.3 Rent - Hydro",'Credit Card 1'!E:E)+SUMIF('Credit Card 2'!C:C,"870.3 Rent - Hydro",'Credit Card 2'!E:E)),-(SUMIF('Directors Advances'!C:C,"870.3 Rent - Hydro",'Directors Advances'!J:J)+SUMIF('Bank 1'!C:C,"870.3 Rent - Hydro",'Bank 1'!J:J)+SUMIF('Bank 2'!C:C,"870.3 Rent - Hydro",'Bank 2'!J:J)+SUMIF('Credit Card 1'!C:C,"870.3 Rent - Hydro",'Credit Card 1'!J:J)+SUMIF('Credit Card 2'!C:C,"870.3 Rent - Hydro",'Credit Card 2'!J:J)))</f>
        <v>0</v>
      </c>
      <c r="C10" s="3"/>
      <c r="D10" s="362">
        <f>-(SUMIF('Directors Advances'!C:C,"870.3 Rent - Hydro",'Directors Advances'!I:I)+SUMIF('Bank 1'!C:C,"870.3 Rent - Hydro",'Bank 1'!I:I)+SUMIF('Bank 2'!C:C,"870.3 Rent - Hydro",'Bank 2'!I:I)+SUMIF('Credit Card 1'!C:C,"870.3 Rent - Hydro",'Credit Card 1'!I:I)+SUMIF('Credit Card 2'!C:C,"870.3 Rent - Hydro",'Credit Card 2'!I:I))</f>
        <v>0</v>
      </c>
      <c r="E10" s="5"/>
      <c r="F10" s="56"/>
      <c r="G10" s="12"/>
      <c r="H10" s="56"/>
      <c r="I10" s="12"/>
    </row>
    <row r="11" spans="1:9" x14ac:dyDescent="0.15">
      <c r="A11" s="177" t="s">
        <v>39</v>
      </c>
      <c r="B11" s="362">
        <f>-(SUMIF('Directors Advances'!C:C,"870.4 Rent - Insurance",'Directors Advances'!E:E)+SUMIF('Bank 1'!C:C,"870.4 Rent - Insurance",'Bank 1'!E:E)+SUMIF('Bank 2'!C:C,"870.4 Rent - Insurance",'Bank 2'!E:E)+SUMIF('Credit Card 1'!C:C,"870.4 Rent - Insurance",'Credit Card 1'!E:E)+SUMIF('Credit Card 2'!C:C,"870.4 Rent - Insurance",'Credit Card 2'!E:E))</f>
        <v>0</v>
      </c>
      <c r="C11" s="3"/>
      <c r="D11" s="362"/>
      <c r="E11" s="5"/>
      <c r="F11" s="56"/>
      <c r="G11" s="12"/>
      <c r="H11" s="56"/>
      <c r="I11" s="12"/>
    </row>
    <row r="12" spans="1:9" x14ac:dyDescent="0.15">
      <c r="A12" s="177" t="s">
        <v>40</v>
      </c>
      <c r="B12" s="362">
        <f>IF(Dashboard!$F$5="Quick",-(SUMIF('Directors Advances'!C:C,"870.5 Rent - Landscaping",'Directors Advances'!E:E)+SUMIF('Bank 1'!C:C,"870.5 Rent - Landscaping",'Bank 1'!E:E)+SUMIF('Bank 2'!C:C,"870.5 Rent - Landscaping",'Bank 2'!E:E)+SUMIF('Credit Card 1'!C:C,"870.5 Rent - Landscaping",'Credit Card 1'!E:E)+SUMIF('Credit Card 2'!C:C,"870.5 Rent - Landscaping",'Credit Card 2'!E:E)),-(SUMIF('Directors Advances'!C:C,"870.5 Rent - Landscaping",'Directors Advances'!J:J)+SUMIF('Bank 1'!C:C,"870.5 Rent - Landscaping",'Bank 1'!J:J)+SUMIF('Bank 2'!C:C,"870.5 Rent - Landscaping",'Bank 2'!J:J)+SUMIF('Credit Card 1'!C:C,"870.5 Rent - Landscaping",'Credit Card 1'!J:J)+SUMIF('Credit Card 2'!C:C,"870.5 Rent - Landscaping",'Credit Card 2'!J:J)))</f>
        <v>0</v>
      </c>
      <c r="C12" s="3"/>
      <c r="D12" s="362">
        <f>-(SUMIF('Directors Advances'!C:C,"870.5 Rent - Landscaping",'Directors Advances'!I:I)+SUMIF('Bank 1'!C:C,"870.5 Rent - Landscaping",'Bank 1'!I:I)+SUMIF('Bank 2'!C:C,"870.5 Rent - Landscaping",'Bank 2'!I:I)+SUMIF('Credit Card 1'!C:C,"870.5 Rent - Landscaping",'Credit Card 1'!I:I)+SUMIF('Credit Card 2'!C:C,"870.5 Rent - Landscaping",'Credit Card 2'!I:I))</f>
        <v>0</v>
      </c>
      <c r="E12" s="5"/>
      <c r="F12" s="56"/>
      <c r="G12" s="12"/>
      <c r="H12" s="56"/>
      <c r="I12" s="12"/>
    </row>
    <row r="13" spans="1:9" x14ac:dyDescent="0.15">
      <c r="A13" s="179" t="s">
        <v>41</v>
      </c>
      <c r="B13" s="364"/>
      <c r="C13" s="3"/>
      <c r="D13" s="362"/>
      <c r="E13" s="5"/>
      <c r="F13" s="56"/>
      <c r="G13" s="12"/>
      <c r="H13" s="56"/>
      <c r="I13" s="12"/>
    </row>
    <row r="14" spans="1:9" x14ac:dyDescent="0.15">
      <c r="A14" s="177" t="s">
        <v>42</v>
      </c>
      <c r="B14" s="362">
        <f>-(SUMIF('Directors Advances'!C:C,"870.6 Rent - Property Tax",'Directors Advances'!E:E)+SUMIF('Bank 1'!C:C,"870.6 Rent - Property Tax",'Bank 1'!E:E)+SUMIF('Bank 2'!C:C,"870.6 Rent - Property Tax",'Bank 2'!E:E)+SUMIF('Credit Card 1'!C:C,"870.6 Rent - Property Tax",'Credit Card 1'!E:E)+SUMIF('Credit Card 2'!C:C,"870.6 Rent - Property Tax",'Credit Card 2'!E:E))</f>
        <v>0</v>
      </c>
      <c r="C14" s="3"/>
      <c r="D14" s="362"/>
      <c r="E14" s="5"/>
      <c r="F14" s="56"/>
      <c r="G14" s="12"/>
      <c r="H14" s="56"/>
      <c r="I14" s="12"/>
    </row>
    <row r="15" spans="1:9" x14ac:dyDescent="0.15">
      <c r="A15" s="177" t="s">
        <v>43</v>
      </c>
      <c r="B15" s="362">
        <f>-(SUMIF('Directors Advances'!C:C,"870.7 Rent - Homeoffice",'Directors Advances'!E:E)+SUMIF('Bank 1'!C:C,"870.7 Rent - Homeoffice",'Bank 1'!E:E)+SUMIF('Bank 2'!C:C,"870.7 Rent - Homeoffice",'Bank 2'!E:E)+SUMIF('Credit Card 1'!C:C,"870.7 Rent - Homeoffice",'Credit Card 1'!E:E)+SUMIF('Credit Card 2'!C:C,"870.7 Rent - Homeoffice",'Credit Card 2'!E:E))</f>
        <v>0</v>
      </c>
      <c r="C15" s="3"/>
      <c r="D15" s="362"/>
      <c r="E15" s="5"/>
      <c r="F15" s="56"/>
      <c r="G15" s="12"/>
      <c r="H15" s="56"/>
      <c r="I15" s="12"/>
    </row>
    <row r="16" spans="1:9" x14ac:dyDescent="0.15">
      <c r="A16" s="177" t="s">
        <v>44</v>
      </c>
      <c r="B16" s="362">
        <f>IF(Dashboard!$F$5="Quick",-(SUMIF('Directors Advances'!C:C,"870.8 Rent - Repairs",'Directors Advances'!E:E)+SUMIF('Bank 1'!C:C,"870.8 Rent - Repairs",'Bank 1'!E:E)+SUMIF('Bank 2'!C:C,"870.8 Rent - Repairs",'Bank 2'!E:E)+SUMIF('Credit Card 1'!C:C,"870.8 Rent - Repairs",'Credit Card 1'!E:E)+SUMIF('Credit Card 2'!C:C,"870.8 Rent - Repairs",'Credit Card 2'!E:E)),-(SUMIF('Directors Advances'!C:C,"870.8 Rent - Repairs",'Directors Advances'!J:J)+SUMIF('Bank 1'!C:C,"870.8 Rent - Repairs",'Bank 1'!J:J)+SUMIF('Bank 2'!C:C,"870.8 Rent - Repairs",'Bank 2'!J:J)+SUMIF('Credit Card 1'!C:C,"870.8 Rent - Repairs",'Credit Card 1'!J:J)+SUMIF('Credit Card 2'!C:C,"870.8 Rent - Repairs",'Credit Card 2'!J:J)))</f>
        <v>0</v>
      </c>
      <c r="C16" s="3"/>
      <c r="D16" s="362">
        <f>-(SUMIF('Directors Advances'!C:C,"870.8 Rent - Repairs",'Directors Advances'!I:I)+SUMIF('Bank 1'!C:C,"870.8 Rent - Repairs",'Bank 1'!I:I)+SUMIF('Bank 2'!C:C,"870.8 Rent - Repairs",'Bank 2'!I:I)+SUMIF('Credit Card 1'!C:C,"870.8 Rent - Repairs",'Credit Card 1'!I:I)+SUMIF('Credit Card 2'!C:C,"870.8 Rent - Repairs",'Credit Card 2'!I:I))</f>
        <v>0</v>
      </c>
      <c r="E16" s="5"/>
      <c r="F16" s="56"/>
      <c r="G16" s="12"/>
      <c r="H16" s="56"/>
      <c r="I16" s="12"/>
    </row>
    <row r="17" spans="1:9" x14ac:dyDescent="0.15">
      <c r="A17" s="177" t="s">
        <v>45</v>
      </c>
      <c r="B17" s="362">
        <f>-(SUMIF('Directors Advances'!C:C,"870.9 Rent - Water",'Directors Advances'!E:E)+SUMIF('Bank 1'!C:C,"870.9 Rent - Water",'Bank 1'!E:E)+SUMIF('Bank 2'!C:C,"870.9 Rent - Water",'Bank 2'!E:E)+SUMIF('Credit Card 1'!C:C,"870.9 Rent - Water",'Credit Card 1'!E:E)+SUMIF('Credit Card 2'!C:C,"870.9 Rent - Water",'Credit Card 2'!E:E))</f>
        <v>0</v>
      </c>
      <c r="C17" s="3"/>
      <c r="D17" s="362"/>
      <c r="E17" s="5"/>
      <c r="F17" s="56"/>
      <c r="G17" s="12"/>
      <c r="H17" s="56"/>
      <c r="I17" s="12"/>
    </row>
    <row r="18" spans="1:9" x14ac:dyDescent="0.15">
      <c r="A18" s="177" t="s">
        <v>46</v>
      </c>
      <c r="B18" s="362">
        <f>IF(Dashboard!$F$5="Quick",-(SUMIF('Directors Advances'!C:C,"870.1 Rent - Other",'Directors Advances'!E:E)+SUMIF('Bank 1'!C:C,"870.1 Rent - Other",'Bank 1'!E:E)+SUMIF('Bank 2'!C:C,"870.1 Rent - Other",'Bank 2'!E:E)+SUMIF('Credit Card 1'!C:C,"870.1 Rent - Other",'Credit Card 1'!E:E)+SUMIF('Credit Card 2'!C:C,"870.1 Rent - Other",'Credit Card 2'!E:E)),-(SUMIF('Directors Advances'!C:C,"870.1 Rent - Other",'Directors Advances'!J:J)+SUMIF('Bank 1'!C:C,"870.1 Rent - Other",'Bank 1'!J:J)+SUMIF('Bank 2'!C:C,"870.1 Rent - Other",'Bank 2'!J:J)+SUMIF('Credit Card 1'!C:C,"870.1 Rent - Other",'Credit Card 1'!J:J)+SUMIF('Credit Card 2'!C:C,"870.1 Rent - Other",'Credit Card 2'!J:J)))</f>
        <v>0</v>
      </c>
      <c r="C18" s="3"/>
      <c r="D18" s="362">
        <f>-(SUMIF('Directors Advances'!C:C,"870.1 Rent - Other",'Directors Advances'!I:I)+SUMIF('Bank 1'!C:C,"870.1 Rent - Other",'Bank 1'!I:I)+SUMIF('Bank 2'!C:C,"870.1 Rent - Other",'Bank 2'!I:I)+SUMIF('Credit Card 1'!C:C,"870.1 Rent - Other",'Credit Card 1'!I:I)+SUMIF('Credit Card 2'!C:C,"870.1 Rent - Other",'Credit Card 2'!I:I))</f>
        <v>0</v>
      </c>
      <c r="E18" s="5"/>
      <c r="F18" s="56"/>
      <c r="G18" s="12"/>
      <c r="H18" s="56"/>
      <c r="I18" s="12"/>
    </row>
    <row r="19" spans="1:9" x14ac:dyDescent="0.15">
      <c r="A19" s="174"/>
      <c r="B19" s="362"/>
      <c r="C19" s="162"/>
      <c r="D19" s="362"/>
      <c r="E19" s="5"/>
      <c r="F19" s="56"/>
      <c r="G19" s="12"/>
      <c r="H19" s="56"/>
      <c r="I19" s="12"/>
    </row>
    <row r="20" spans="1:9" x14ac:dyDescent="0.15">
      <c r="A20" s="180" t="s">
        <v>47</v>
      </c>
      <c r="B20" s="362">
        <f>SUM(B8:B19)</f>
        <v>0</v>
      </c>
      <c r="C20" s="163"/>
      <c r="D20" s="362">
        <f>SUM(D8:D19)</f>
        <v>0</v>
      </c>
      <c r="E20" s="5"/>
      <c r="F20" s="56"/>
      <c r="G20" s="12"/>
      <c r="H20" s="12"/>
      <c r="I20" s="12"/>
    </row>
    <row r="21" spans="1:9" x14ac:dyDescent="0.15">
      <c r="A21" s="180" t="s">
        <v>48</v>
      </c>
      <c r="B21" s="174"/>
      <c r="C21" s="174"/>
      <c r="D21" s="174"/>
      <c r="E21" s="365">
        <f>Dashboard!F7</f>
        <v>0.25</v>
      </c>
      <c r="F21" s="12"/>
      <c r="G21" s="12"/>
      <c r="H21" s="12"/>
      <c r="I21" s="12"/>
    </row>
    <row r="22" spans="1:9" x14ac:dyDescent="0.15">
      <c r="A22" s="181" t="s">
        <v>49</v>
      </c>
      <c r="B22" s="362">
        <f>B20 * (E21)</f>
        <v>0</v>
      </c>
      <c r="C22" s="362">
        <f>C20 * (E21)</f>
        <v>0</v>
      </c>
      <c r="D22" s="362">
        <f>D20 * (E21)</f>
        <v>0</v>
      </c>
      <c r="E22" s="5"/>
      <c r="F22" s="12"/>
      <c r="G22" s="12"/>
      <c r="H22" s="12"/>
      <c r="I22" s="12"/>
    </row>
    <row r="23" spans="1:9" x14ac:dyDescent="0.15">
      <c r="A23" s="182" t="s">
        <v>50</v>
      </c>
      <c r="B23" s="162"/>
      <c r="C23" s="362">
        <f>SUM(B22:D22)</f>
        <v>0</v>
      </c>
      <c r="D23" s="162"/>
      <c r="E23" s="178"/>
      <c r="F23" s="12"/>
      <c r="G23" s="12"/>
      <c r="H23" s="12"/>
      <c r="I23" s="12"/>
    </row>
    <row r="24" spans="1:9" x14ac:dyDescent="0.15">
      <c r="A24" s="183" t="s">
        <v>51</v>
      </c>
      <c r="B24" s="184"/>
      <c r="C24" s="362">
        <f>SUM(B6:D6)</f>
        <v>0</v>
      </c>
      <c r="D24" s="185"/>
      <c r="E24" s="186"/>
      <c r="F24" s="12"/>
      <c r="G24" s="12"/>
      <c r="H24" s="12"/>
      <c r="I24" s="12"/>
    </row>
    <row r="25" spans="1:9" ht="14" x14ac:dyDescent="0.15">
      <c r="A25" s="187" t="s">
        <v>52</v>
      </c>
      <c r="B25" s="188"/>
      <c r="C25" s="362">
        <f>SUM(C23:C24)</f>
        <v>0</v>
      </c>
      <c r="D25" s="185"/>
      <c r="E25" s="188"/>
      <c r="F25" s="12"/>
      <c r="G25" s="12"/>
      <c r="H25" s="12"/>
      <c r="I25" s="12"/>
    </row>
    <row r="26" spans="1:9" x14ac:dyDescent="0.15">
      <c r="A26" s="189"/>
      <c r="B26" s="166"/>
      <c r="C26" s="166"/>
      <c r="D26" s="166"/>
      <c r="E26" s="166"/>
      <c r="F26" s="12"/>
      <c r="G26" s="12"/>
      <c r="H26" s="12"/>
      <c r="I26" s="12"/>
    </row>
    <row r="27" spans="1:9" x14ac:dyDescent="0.15">
      <c r="A27" s="190" t="s">
        <v>53</v>
      </c>
      <c r="B27" s="191"/>
      <c r="C27" s="362">
        <f>SUM(C25:C26)</f>
        <v>0</v>
      </c>
      <c r="D27" s="166"/>
      <c r="E27" s="166"/>
      <c r="F27" s="12"/>
      <c r="G27" s="12"/>
      <c r="H27" s="12"/>
      <c r="I27" s="12"/>
    </row>
    <row r="28" spans="1:9" x14ac:dyDescent="0.15">
      <c r="A28" s="189"/>
      <c r="B28" s="166"/>
      <c r="C28" s="192"/>
      <c r="D28" s="166"/>
      <c r="E28" s="166"/>
      <c r="F28" s="12"/>
      <c r="G28" s="12"/>
      <c r="H28" s="12"/>
      <c r="I28" s="12"/>
    </row>
    <row r="29" spans="1:9" x14ac:dyDescent="0.15">
      <c r="A29" s="189" t="s">
        <v>54</v>
      </c>
      <c r="B29" s="166"/>
      <c r="C29" s="166"/>
      <c r="D29" s="166"/>
      <c r="E29" s="166"/>
      <c r="F29" s="12"/>
      <c r="G29" s="12"/>
      <c r="H29" s="12"/>
      <c r="I29" s="12"/>
    </row>
    <row r="30" spans="1:9" x14ac:dyDescent="0.15">
      <c r="A30" s="6"/>
      <c r="B30" s="7"/>
      <c r="C30" s="7"/>
      <c r="D30" s="8"/>
      <c r="E30" s="9"/>
      <c r="F30" s="12"/>
      <c r="G30" s="12"/>
      <c r="H30" s="12"/>
      <c r="I30" s="12"/>
    </row>
    <row r="31" spans="1:9" x14ac:dyDescent="0.15">
      <c r="A31" s="10"/>
      <c r="B31" s="11"/>
      <c r="C31" s="11"/>
      <c r="D31" s="12"/>
      <c r="E31" s="13"/>
      <c r="F31" s="12"/>
      <c r="G31" s="12"/>
      <c r="H31" s="12"/>
      <c r="I31" s="12"/>
    </row>
    <row r="32" spans="1:9" x14ac:dyDescent="0.15">
      <c r="A32" s="10"/>
      <c r="B32" s="11"/>
      <c r="C32" s="11"/>
      <c r="D32" s="12"/>
      <c r="E32" s="13"/>
      <c r="F32" s="12"/>
      <c r="G32" s="12"/>
      <c r="H32" s="12"/>
      <c r="I32" s="12"/>
    </row>
    <row r="33" spans="1:9" x14ac:dyDescent="0.15">
      <c r="A33" s="10"/>
      <c r="B33" s="11"/>
      <c r="C33" s="11"/>
      <c r="D33" s="12"/>
      <c r="E33" s="13"/>
      <c r="F33" s="12"/>
      <c r="G33" s="12"/>
      <c r="H33" s="12"/>
      <c r="I33" s="12"/>
    </row>
    <row r="34" spans="1:9" x14ac:dyDescent="0.15">
      <c r="A34" s="10"/>
      <c r="B34" s="11"/>
      <c r="C34" s="11"/>
      <c r="D34" s="12"/>
      <c r="E34" s="13"/>
      <c r="F34" s="12"/>
      <c r="G34" s="12"/>
      <c r="H34" s="12"/>
      <c r="I34" s="12"/>
    </row>
    <row r="35" spans="1:9" x14ac:dyDescent="0.15">
      <c r="A35" s="10"/>
      <c r="B35" s="11"/>
      <c r="C35" s="11"/>
      <c r="D35" s="12"/>
      <c r="E35" s="13"/>
      <c r="F35" s="12"/>
      <c r="G35" s="12"/>
      <c r="H35" s="12"/>
      <c r="I35" s="12"/>
    </row>
    <row r="36" spans="1:9" x14ac:dyDescent="0.15">
      <c r="A36" s="10"/>
      <c r="B36" s="11"/>
      <c r="C36" s="11"/>
      <c r="D36" s="12"/>
      <c r="E36" s="13"/>
      <c r="F36" s="12"/>
      <c r="G36" s="12"/>
      <c r="H36" s="12"/>
      <c r="I36" s="12"/>
    </row>
    <row r="37" spans="1:9" x14ac:dyDescent="0.15">
      <c r="A37" s="14"/>
      <c r="B37" s="15"/>
      <c r="C37" s="15"/>
      <c r="D37" s="16"/>
      <c r="E37" s="17"/>
      <c r="F37" s="12"/>
      <c r="G37" s="12"/>
      <c r="H37" s="12"/>
      <c r="I37" s="12"/>
    </row>
    <row r="38" spans="1:9" x14ac:dyDescent="0.15">
      <c r="A38" s="12"/>
      <c r="B38" s="12"/>
      <c r="C38" s="12"/>
      <c r="D38" s="12"/>
      <c r="E38" s="12"/>
      <c r="F38" s="12"/>
      <c r="G38" s="12"/>
      <c r="H38" s="12"/>
      <c r="I38" s="12"/>
    </row>
    <row r="39" spans="1:9" x14ac:dyDescent="0.15">
      <c r="A39" s="12"/>
      <c r="B39" s="12"/>
      <c r="C39" s="12"/>
      <c r="D39" s="12"/>
      <c r="E39" s="12"/>
      <c r="F39" s="12"/>
      <c r="G39" s="12"/>
      <c r="H39" s="12"/>
      <c r="I39" s="12"/>
    </row>
    <row r="40" spans="1:9" x14ac:dyDescent="0.15">
      <c r="A40" s="12"/>
      <c r="B40" s="12"/>
      <c r="C40" s="12"/>
      <c r="D40" s="12"/>
      <c r="E40" s="12"/>
      <c r="F40" s="12"/>
      <c r="G40" s="12"/>
      <c r="H40" s="12"/>
      <c r="I40" s="12"/>
    </row>
    <row r="41" spans="1:9" x14ac:dyDescent="0.15">
      <c r="A41" s="12"/>
      <c r="B41" s="12"/>
      <c r="C41" s="12"/>
      <c r="D41" s="12"/>
      <c r="E41" s="12"/>
      <c r="F41" s="12"/>
      <c r="G41" s="12"/>
      <c r="H41" s="12"/>
      <c r="I41" s="12"/>
    </row>
    <row r="42" spans="1:9" x14ac:dyDescent="0.15">
      <c r="A42" s="12"/>
      <c r="B42" s="12"/>
      <c r="C42" s="12"/>
      <c r="D42" s="12"/>
      <c r="E42" s="12"/>
      <c r="F42" s="12"/>
      <c r="G42" s="12"/>
      <c r="H42" s="12"/>
      <c r="I42" s="12"/>
    </row>
    <row r="43" spans="1:9" x14ac:dyDescent="0.15">
      <c r="A43" s="12"/>
      <c r="B43" s="12"/>
      <c r="C43" s="12"/>
      <c r="D43" s="12"/>
      <c r="E43" s="12"/>
      <c r="F43" s="12"/>
      <c r="G43" s="12"/>
      <c r="H43" s="12"/>
      <c r="I43" s="12"/>
    </row>
    <row r="44" spans="1:9" x14ac:dyDescent="0.15">
      <c r="A44" s="12"/>
      <c r="B44" s="12"/>
      <c r="C44" s="12"/>
      <c r="D44" s="12"/>
      <c r="E44" s="12"/>
      <c r="F44" s="12"/>
      <c r="G44" s="12"/>
      <c r="H44" s="12"/>
      <c r="I44" s="12"/>
    </row>
    <row r="45" spans="1:9" x14ac:dyDescent="0.15">
      <c r="A45" s="12"/>
      <c r="B45" s="12"/>
      <c r="C45" s="12"/>
      <c r="D45" s="12"/>
      <c r="E45" s="12"/>
      <c r="F45" s="12"/>
      <c r="G45" s="12"/>
      <c r="H45" s="12"/>
      <c r="I45" s="12"/>
    </row>
    <row r="46" spans="1:9" x14ac:dyDescent="0.15">
      <c r="A46" s="12"/>
      <c r="B46" s="12"/>
      <c r="C46" s="12"/>
      <c r="D46" s="12"/>
      <c r="E46" s="12"/>
      <c r="F46" s="12"/>
      <c r="G46" s="12"/>
      <c r="H46" s="12"/>
      <c r="I46" s="12"/>
    </row>
    <row r="47" spans="1:9" x14ac:dyDescent="0.15">
      <c r="A47" s="12"/>
      <c r="B47" s="12"/>
      <c r="C47" s="12"/>
      <c r="D47" s="12"/>
      <c r="E47" s="12"/>
      <c r="F47" s="12"/>
      <c r="G47" s="12"/>
      <c r="H47" s="12"/>
      <c r="I47" s="12"/>
    </row>
    <row r="48" spans="1:9" x14ac:dyDescent="0.15">
      <c r="A48" s="12"/>
      <c r="B48" s="12"/>
      <c r="C48" s="12"/>
      <c r="D48" s="12"/>
      <c r="E48" s="12"/>
      <c r="F48" s="12"/>
      <c r="G48" s="12"/>
      <c r="H48" s="12"/>
      <c r="I48" s="12"/>
    </row>
    <row r="49" spans="1:9" x14ac:dyDescent="0.15">
      <c r="A49" s="12"/>
      <c r="B49" s="12"/>
      <c r="C49" s="12"/>
      <c r="D49" s="12"/>
      <c r="E49" s="12"/>
      <c r="F49" s="12"/>
      <c r="G49" s="12"/>
      <c r="H49" s="12"/>
      <c r="I49" s="12"/>
    </row>
    <row r="50" spans="1:9" x14ac:dyDescent="0.15">
      <c r="A50" s="12"/>
      <c r="B50" s="12"/>
      <c r="C50" s="12"/>
      <c r="D50" s="12"/>
      <c r="E50" s="12"/>
      <c r="F50" s="12"/>
      <c r="G50" s="12"/>
      <c r="H50" s="12"/>
      <c r="I50" s="12"/>
    </row>
    <row r="51" spans="1:9" x14ac:dyDescent="0.15">
      <c r="A51" s="12"/>
      <c r="B51" s="12"/>
      <c r="C51" s="12"/>
      <c r="D51" s="12"/>
      <c r="E51" s="12"/>
      <c r="F51" s="12"/>
      <c r="G51" s="12"/>
      <c r="H51" s="12"/>
      <c r="I51" s="12"/>
    </row>
    <row r="52" spans="1:9" x14ac:dyDescent="0.15">
      <c r="A52" s="12"/>
      <c r="B52" s="12"/>
      <c r="C52" s="12"/>
      <c r="D52" s="12"/>
      <c r="E52" s="12"/>
      <c r="F52" s="12"/>
      <c r="G52" s="12"/>
      <c r="H52" s="12"/>
      <c r="I52" s="12"/>
    </row>
    <row r="53" spans="1:9" x14ac:dyDescent="0.15">
      <c r="A53" s="12"/>
      <c r="B53" s="12"/>
      <c r="C53" s="12"/>
      <c r="D53" s="12"/>
      <c r="E53" s="12"/>
      <c r="F53" s="12"/>
      <c r="G53" s="12"/>
      <c r="H53" s="12"/>
      <c r="I53" s="12"/>
    </row>
    <row r="54" spans="1:9" x14ac:dyDescent="0.15">
      <c r="A54" s="12"/>
      <c r="B54" s="12"/>
      <c r="C54" s="12"/>
      <c r="D54" s="12"/>
      <c r="E54" s="12"/>
      <c r="F54" s="12"/>
      <c r="G54" s="12"/>
      <c r="H54" s="12"/>
      <c r="I54" s="12"/>
    </row>
    <row r="55" spans="1:9" x14ac:dyDescent="0.15">
      <c r="A55" s="12"/>
      <c r="B55" s="12"/>
      <c r="C55" s="12"/>
      <c r="D55" s="12"/>
      <c r="E55" s="12"/>
      <c r="F55" s="12"/>
      <c r="G55" s="12"/>
      <c r="H55" s="12"/>
      <c r="I55" s="12"/>
    </row>
    <row r="56" spans="1:9" x14ac:dyDescent="0.15">
      <c r="A56" s="12"/>
      <c r="B56" s="12"/>
      <c r="C56" s="12"/>
      <c r="D56" s="12"/>
      <c r="E56" s="12"/>
      <c r="F56" s="12"/>
      <c r="G56" s="12"/>
      <c r="H56" s="12"/>
      <c r="I56" s="12"/>
    </row>
    <row r="57" spans="1:9" x14ac:dyDescent="0.15">
      <c r="A57" s="12"/>
      <c r="B57" s="12"/>
      <c r="C57" s="12"/>
      <c r="D57" s="12"/>
      <c r="E57" s="12"/>
      <c r="F57" s="12"/>
      <c r="G57" s="12"/>
      <c r="H57" s="12"/>
      <c r="I57" s="12"/>
    </row>
    <row r="58" spans="1:9" x14ac:dyDescent="0.15">
      <c r="A58" s="12"/>
      <c r="B58" s="12"/>
      <c r="C58" s="12"/>
      <c r="D58" s="12"/>
      <c r="E58" s="12"/>
      <c r="F58" s="12"/>
      <c r="G58" s="12"/>
      <c r="H58" s="12"/>
      <c r="I58" s="12"/>
    </row>
    <row r="59" spans="1:9" x14ac:dyDescent="0.15">
      <c r="A59" s="12"/>
      <c r="B59" s="12"/>
      <c r="C59" s="12"/>
      <c r="D59" s="12"/>
      <c r="E59" s="12"/>
      <c r="F59" s="12"/>
      <c r="G59" s="12"/>
      <c r="H59" s="12"/>
      <c r="I59" s="12"/>
    </row>
    <row r="60" spans="1:9" x14ac:dyDescent="0.15">
      <c r="A60" s="12"/>
      <c r="B60" s="12"/>
      <c r="C60" s="12"/>
      <c r="D60" s="12"/>
      <c r="E60" s="12"/>
      <c r="F60" s="12"/>
      <c r="G60" s="12"/>
      <c r="H60" s="12"/>
      <c r="I60" s="12"/>
    </row>
    <row r="61" spans="1:9" x14ac:dyDescent="0.15">
      <c r="A61" s="12"/>
      <c r="B61" s="12"/>
      <c r="C61" s="12"/>
      <c r="D61" s="12"/>
      <c r="E61" s="12"/>
      <c r="F61" s="12"/>
      <c r="G61" s="12"/>
      <c r="H61" s="12"/>
      <c r="I61" s="12"/>
    </row>
    <row r="62" spans="1:9" x14ac:dyDescent="0.15">
      <c r="A62" s="12"/>
      <c r="B62" s="12"/>
      <c r="C62" s="12"/>
      <c r="D62" s="12"/>
      <c r="E62" s="12"/>
      <c r="F62" s="12"/>
      <c r="G62" s="12"/>
      <c r="H62" s="12"/>
      <c r="I62" s="12"/>
    </row>
    <row r="63" spans="1:9" x14ac:dyDescent="0.15">
      <c r="A63" s="12"/>
      <c r="B63" s="12"/>
      <c r="C63" s="12"/>
      <c r="D63" s="12"/>
      <c r="E63" s="12"/>
      <c r="F63" s="12"/>
      <c r="G63" s="12"/>
      <c r="H63" s="12"/>
      <c r="I63" s="12"/>
    </row>
    <row r="64" spans="1:9" x14ac:dyDescent="0.15">
      <c r="A64" s="12"/>
      <c r="B64" s="12"/>
      <c r="C64" s="12"/>
      <c r="D64" s="12"/>
      <c r="E64" s="12"/>
      <c r="F64" s="12"/>
      <c r="G64" s="12"/>
      <c r="H64" s="12"/>
      <c r="I64" s="12"/>
    </row>
    <row r="65" spans="1:9" x14ac:dyDescent="0.15">
      <c r="A65" s="18"/>
      <c r="B65" s="18"/>
      <c r="C65" s="18"/>
      <c r="D65" s="18"/>
      <c r="E65" s="18"/>
      <c r="F65" s="12"/>
      <c r="G65" s="12"/>
      <c r="H65" s="12"/>
      <c r="I65" s="12"/>
    </row>
    <row r="66" spans="1:9" x14ac:dyDescent="0.15">
      <c r="A66" s="18"/>
      <c r="B66" s="18"/>
      <c r="C66" s="18"/>
      <c r="D66" s="18"/>
      <c r="E66" s="18"/>
      <c r="F66" s="12"/>
      <c r="G66" s="12"/>
      <c r="H66" s="12"/>
      <c r="I66" s="12"/>
    </row>
    <row r="67" spans="1:9" x14ac:dyDescent="0.15">
      <c r="A67" s="18"/>
      <c r="B67" s="18"/>
      <c r="C67" s="18"/>
      <c r="D67" s="18"/>
      <c r="E67" s="18"/>
      <c r="F67" s="12"/>
      <c r="G67" s="12"/>
      <c r="H67" s="12"/>
      <c r="I67" s="12"/>
    </row>
    <row r="68" spans="1:9" x14ac:dyDescent="0.15">
      <c r="A68" s="18"/>
      <c r="B68" s="18"/>
      <c r="C68" s="18"/>
      <c r="D68" s="18"/>
      <c r="E68" s="18"/>
      <c r="F68" s="12"/>
      <c r="G68" s="12"/>
      <c r="H68" s="12"/>
      <c r="I68" s="12"/>
    </row>
    <row r="69" spans="1:9" x14ac:dyDescent="0.15">
      <c r="A69" s="18"/>
      <c r="B69" s="18"/>
      <c r="C69" s="18"/>
      <c r="D69" s="18"/>
      <c r="E69" s="18"/>
      <c r="F69" s="12"/>
      <c r="G69" s="12"/>
      <c r="H69" s="12"/>
      <c r="I69" s="12"/>
    </row>
    <row r="70" spans="1:9" x14ac:dyDescent="0.15">
      <c r="A70" s="18"/>
      <c r="B70" s="18"/>
      <c r="C70" s="18"/>
      <c r="D70" s="18"/>
      <c r="E70" s="18"/>
      <c r="F70" s="12"/>
      <c r="G70" s="12"/>
      <c r="H70" s="12"/>
      <c r="I70" s="12"/>
    </row>
    <row r="71" spans="1:9" x14ac:dyDescent="0.15">
      <c r="A71" s="18"/>
      <c r="B71" s="18"/>
      <c r="C71" s="18"/>
      <c r="D71" s="18"/>
      <c r="E71" s="18"/>
      <c r="F71" s="12"/>
      <c r="G71" s="12"/>
      <c r="H71" s="12"/>
      <c r="I71" s="12"/>
    </row>
    <row r="72" spans="1:9" x14ac:dyDescent="0.15">
      <c r="A72" s="18"/>
      <c r="B72" s="18"/>
      <c r="C72" s="18"/>
      <c r="D72" s="18"/>
      <c r="E72" s="18"/>
      <c r="F72" s="12"/>
      <c r="G72" s="12"/>
      <c r="H72" s="12"/>
      <c r="I72" s="12"/>
    </row>
    <row r="73" spans="1:9" x14ac:dyDescent="0.15">
      <c r="A73" s="18"/>
      <c r="B73" s="18"/>
      <c r="C73" s="18"/>
      <c r="D73" s="18"/>
      <c r="E73" s="18"/>
      <c r="F73" s="12"/>
      <c r="G73" s="12"/>
      <c r="H73" s="12"/>
      <c r="I73" s="12"/>
    </row>
    <row r="74" spans="1:9" x14ac:dyDescent="0.15">
      <c r="F74" s="12"/>
      <c r="G74" s="12"/>
      <c r="H74" s="12"/>
      <c r="I74" s="12"/>
    </row>
    <row r="75" spans="1:9" x14ac:dyDescent="0.15">
      <c r="F75" s="12"/>
      <c r="G75" s="12"/>
      <c r="H75" s="12"/>
      <c r="I75" s="12"/>
    </row>
    <row r="76" spans="1:9" x14ac:dyDescent="0.15">
      <c r="F76" s="12"/>
      <c r="G76" s="12"/>
      <c r="H76" s="12"/>
      <c r="I76" s="12"/>
    </row>
  </sheetData>
  <sheetProtection algorithmName="SHA-512" hashValue="mVJBbKyOC4vJnwCYWV+iWa1qn0iIwLHLHyedgquD0oUM3RgGqikLLfv7iTYOjEu4vlergXVqCqt9cXIbdeKMuw==" saltValue="0RB7kW1VtsnxeBSLOxV8bQ==" spinCount="100000" sheet="1" formatCells="0" formatColumns="0" formatRows="0" sort="0" autoFilter="0" pivotTables="0"/>
  <pageMargins left="0.75" right="0.75" top="1" bottom="1" header="0.5" footer="0.5"/>
  <pageSetup orientation="portrait" horizontalDpi="4294967292" r:id="rId1"/>
  <headerFooter alignWithMargins="0"/>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FFA124-0272-4B6D-97E3-2EEB46AE885F}">
  <sheetPr codeName="Sheet4">
    <tabColor theme="6" tint="-0.249977111117893"/>
  </sheetPr>
  <dimension ref="A1:H121"/>
  <sheetViews>
    <sheetView showGridLines="0" workbookViewId="0">
      <pane ySplit="2" topLeftCell="A85" activePane="bottomLeft" state="frozen"/>
      <selection pane="bottomLeft" activeCell="K102" sqref="K102"/>
    </sheetView>
  </sheetViews>
  <sheetFormatPr baseColWidth="10" defaultColWidth="8.83203125" defaultRowHeight="11" x14ac:dyDescent="0.15"/>
  <cols>
    <col min="1" max="1" width="14.5" style="20" customWidth="1"/>
    <col min="2" max="2" width="27.1640625" style="20" customWidth="1"/>
    <col min="3" max="3" width="13.1640625" style="20" customWidth="1"/>
    <col min="4" max="5" width="29.33203125" style="20" customWidth="1"/>
    <col min="6" max="6" width="22.1640625" style="20" customWidth="1"/>
    <col min="7" max="7" width="16.33203125" style="20" customWidth="1"/>
    <col min="8" max="255" width="8.83203125" style="20"/>
    <col min="256" max="256" width="4.33203125" style="20" customWidth="1"/>
    <col min="257" max="262" width="8.83203125" style="20"/>
    <col min="263" max="263" width="16.33203125" style="20" customWidth="1"/>
    <col min="264" max="511" width="8.83203125" style="20"/>
    <col min="512" max="512" width="4.33203125" style="20" customWidth="1"/>
    <col min="513" max="518" width="8.83203125" style="20"/>
    <col min="519" max="519" width="16.33203125" style="20" customWidth="1"/>
    <col min="520" max="767" width="8.83203125" style="20"/>
    <col min="768" max="768" width="4.33203125" style="20" customWidth="1"/>
    <col min="769" max="774" width="8.83203125" style="20"/>
    <col min="775" max="775" width="16.33203125" style="20" customWidth="1"/>
    <col min="776" max="1023" width="8.83203125" style="20"/>
    <col min="1024" max="1024" width="4.33203125" style="20" customWidth="1"/>
    <col min="1025" max="1030" width="8.83203125" style="20"/>
    <col min="1031" max="1031" width="16.33203125" style="20" customWidth="1"/>
    <col min="1032" max="1279" width="8.83203125" style="20"/>
    <col min="1280" max="1280" width="4.33203125" style="20" customWidth="1"/>
    <col min="1281" max="1286" width="8.83203125" style="20"/>
    <col min="1287" max="1287" width="16.33203125" style="20" customWidth="1"/>
    <col min="1288" max="1535" width="8.83203125" style="20"/>
    <col min="1536" max="1536" width="4.33203125" style="20" customWidth="1"/>
    <col min="1537" max="1542" width="8.83203125" style="20"/>
    <col min="1543" max="1543" width="16.33203125" style="20" customWidth="1"/>
    <col min="1544" max="1791" width="8.83203125" style="20"/>
    <col min="1792" max="1792" width="4.33203125" style="20" customWidth="1"/>
    <col min="1793" max="1798" width="8.83203125" style="20"/>
    <col min="1799" max="1799" width="16.33203125" style="20" customWidth="1"/>
    <col min="1800" max="2047" width="8.83203125" style="20"/>
    <col min="2048" max="2048" width="4.33203125" style="20" customWidth="1"/>
    <col min="2049" max="2054" width="8.83203125" style="20"/>
    <col min="2055" max="2055" width="16.33203125" style="20" customWidth="1"/>
    <col min="2056" max="2303" width="8.83203125" style="20"/>
    <col min="2304" max="2304" width="4.33203125" style="20" customWidth="1"/>
    <col min="2305" max="2310" width="8.83203125" style="20"/>
    <col min="2311" max="2311" width="16.33203125" style="20" customWidth="1"/>
    <col min="2312" max="2559" width="8.83203125" style="20"/>
    <col min="2560" max="2560" width="4.33203125" style="20" customWidth="1"/>
    <col min="2561" max="2566" width="8.83203125" style="20"/>
    <col min="2567" max="2567" width="16.33203125" style="20" customWidth="1"/>
    <col min="2568" max="2815" width="8.83203125" style="20"/>
    <col min="2816" max="2816" width="4.33203125" style="20" customWidth="1"/>
    <col min="2817" max="2822" width="8.83203125" style="20"/>
    <col min="2823" max="2823" width="16.33203125" style="20" customWidth="1"/>
    <col min="2824" max="3071" width="8.83203125" style="20"/>
    <col min="3072" max="3072" width="4.33203125" style="20" customWidth="1"/>
    <col min="3073" max="3078" width="8.83203125" style="20"/>
    <col min="3079" max="3079" width="16.33203125" style="20" customWidth="1"/>
    <col min="3080" max="3327" width="8.83203125" style="20"/>
    <col min="3328" max="3328" width="4.33203125" style="20" customWidth="1"/>
    <col min="3329" max="3334" width="8.83203125" style="20"/>
    <col min="3335" max="3335" width="16.33203125" style="20" customWidth="1"/>
    <col min="3336" max="3583" width="8.83203125" style="20"/>
    <col min="3584" max="3584" width="4.33203125" style="20" customWidth="1"/>
    <col min="3585" max="3590" width="8.83203125" style="20"/>
    <col min="3591" max="3591" width="16.33203125" style="20" customWidth="1"/>
    <col min="3592" max="3839" width="8.83203125" style="20"/>
    <col min="3840" max="3840" width="4.33203125" style="20" customWidth="1"/>
    <col min="3841" max="3846" width="8.83203125" style="20"/>
    <col min="3847" max="3847" width="16.33203125" style="20" customWidth="1"/>
    <col min="3848" max="4095" width="8.83203125" style="20"/>
    <col min="4096" max="4096" width="4.33203125" style="20" customWidth="1"/>
    <col min="4097" max="4102" width="8.83203125" style="20"/>
    <col min="4103" max="4103" width="16.33203125" style="20" customWidth="1"/>
    <col min="4104" max="4351" width="8.83203125" style="20"/>
    <col min="4352" max="4352" width="4.33203125" style="20" customWidth="1"/>
    <col min="4353" max="4358" width="8.83203125" style="20"/>
    <col min="4359" max="4359" width="16.33203125" style="20" customWidth="1"/>
    <col min="4360" max="4607" width="8.83203125" style="20"/>
    <col min="4608" max="4608" width="4.33203125" style="20" customWidth="1"/>
    <col min="4609" max="4614" width="8.83203125" style="20"/>
    <col min="4615" max="4615" width="16.33203125" style="20" customWidth="1"/>
    <col min="4616" max="4863" width="8.83203125" style="20"/>
    <col min="4864" max="4864" width="4.33203125" style="20" customWidth="1"/>
    <col min="4865" max="4870" width="8.83203125" style="20"/>
    <col min="4871" max="4871" width="16.33203125" style="20" customWidth="1"/>
    <col min="4872" max="5119" width="8.83203125" style="20"/>
    <col min="5120" max="5120" width="4.33203125" style="20" customWidth="1"/>
    <col min="5121" max="5126" width="8.83203125" style="20"/>
    <col min="5127" max="5127" width="16.33203125" style="20" customWidth="1"/>
    <col min="5128" max="5375" width="8.83203125" style="20"/>
    <col min="5376" max="5376" width="4.33203125" style="20" customWidth="1"/>
    <col min="5377" max="5382" width="8.83203125" style="20"/>
    <col min="5383" max="5383" width="16.33203125" style="20" customWidth="1"/>
    <col min="5384" max="5631" width="8.83203125" style="20"/>
    <col min="5632" max="5632" width="4.33203125" style="20" customWidth="1"/>
    <col min="5633" max="5638" width="8.83203125" style="20"/>
    <col min="5639" max="5639" width="16.33203125" style="20" customWidth="1"/>
    <col min="5640" max="5887" width="8.83203125" style="20"/>
    <col min="5888" max="5888" width="4.33203125" style="20" customWidth="1"/>
    <col min="5889" max="5894" width="8.83203125" style="20"/>
    <col min="5895" max="5895" width="16.33203125" style="20" customWidth="1"/>
    <col min="5896" max="6143" width="8.83203125" style="20"/>
    <col min="6144" max="6144" width="4.33203125" style="20" customWidth="1"/>
    <col min="6145" max="6150" width="8.83203125" style="20"/>
    <col min="6151" max="6151" width="16.33203125" style="20" customWidth="1"/>
    <col min="6152" max="6399" width="8.83203125" style="20"/>
    <col min="6400" max="6400" width="4.33203125" style="20" customWidth="1"/>
    <col min="6401" max="6406" width="8.83203125" style="20"/>
    <col min="6407" max="6407" width="16.33203125" style="20" customWidth="1"/>
    <col min="6408" max="6655" width="8.83203125" style="20"/>
    <col min="6656" max="6656" width="4.33203125" style="20" customWidth="1"/>
    <col min="6657" max="6662" width="8.83203125" style="20"/>
    <col min="6663" max="6663" width="16.33203125" style="20" customWidth="1"/>
    <col min="6664" max="6911" width="8.83203125" style="20"/>
    <col min="6912" max="6912" width="4.33203125" style="20" customWidth="1"/>
    <col min="6913" max="6918" width="8.83203125" style="20"/>
    <col min="6919" max="6919" width="16.33203125" style="20" customWidth="1"/>
    <col min="6920" max="7167" width="8.83203125" style="20"/>
    <col min="7168" max="7168" width="4.33203125" style="20" customWidth="1"/>
    <col min="7169" max="7174" width="8.83203125" style="20"/>
    <col min="7175" max="7175" width="16.33203125" style="20" customWidth="1"/>
    <col min="7176" max="7423" width="8.83203125" style="20"/>
    <col min="7424" max="7424" width="4.33203125" style="20" customWidth="1"/>
    <col min="7425" max="7430" width="8.83203125" style="20"/>
    <col min="7431" max="7431" width="16.33203125" style="20" customWidth="1"/>
    <col min="7432" max="7679" width="8.83203125" style="20"/>
    <col min="7680" max="7680" width="4.33203125" style="20" customWidth="1"/>
    <col min="7681" max="7686" width="8.83203125" style="20"/>
    <col min="7687" max="7687" width="16.33203125" style="20" customWidth="1"/>
    <col min="7688" max="7935" width="8.83203125" style="20"/>
    <col min="7936" max="7936" width="4.33203125" style="20" customWidth="1"/>
    <col min="7937" max="7942" width="8.83203125" style="20"/>
    <col min="7943" max="7943" width="16.33203125" style="20" customWidth="1"/>
    <col min="7944" max="8191" width="8.83203125" style="20"/>
    <col min="8192" max="8192" width="4.33203125" style="20" customWidth="1"/>
    <col min="8193" max="8198" width="8.83203125" style="20"/>
    <col min="8199" max="8199" width="16.33203125" style="20" customWidth="1"/>
    <col min="8200" max="8447" width="8.83203125" style="20"/>
    <col min="8448" max="8448" width="4.33203125" style="20" customWidth="1"/>
    <col min="8449" max="8454" width="8.83203125" style="20"/>
    <col min="8455" max="8455" width="16.33203125" style="20" customWidth="1"/>
    <col min="8456" max="8703" width="8.83203125" style="20"/>
    <col min="8704" max="8704" width="4.33203125" style="20" customWidth="1"/>
    <col min="8705" max="8710" width="8.83203125" style="20"/>
    <col min="8711" max="8711" width="16.33203125" style="20" customWidth="1"/>
    <col min="8712" max="8959" width="8.83203125" style="20"/>
    <col min="8960" max="8960" width="4.33203125" style="20" customWidth="1"/>
    <col min="8961" max="8966" width="8.83203125" style="20"/>
    <col min="8967" max="8967" width="16.33203125" style="20" customWidth="1"/>
    <col min="8968" max="9215" width="8.83203125" style="20"/>
    <col min="9216" max="9216" width="4.33203125" style="20" customWidth="1"/>
    <col min="9217" max="9222" width="8.83203125" style="20"/>
    <col min="9223" max="9223" width="16.33203125" style="20" customWidth="1"/>
    <col min="9224" max="9471" width="8.83203125" style="20"/>
    <col min="9472" max="9472" width="4.33203125" style="20" customWidth="1"/>
    <col min="9473" max="9478" width="8.83203125" style="20"/>
    <col min="9479" max="9479" width="16.33203125" style="20" customWidth="1"/>
    <col min="9480" max="9727" width="8.83203125" style="20"/>
    <col min="9728" max="9728" width="4.33203125" style="20" customWidth="1"/>
    <col min="9729" max="9734" width="8.83203125" style="20"/>
    <col min="9735" max="9735" width="16.33203125" style="20" customWidth="1"/>
    <col min="9736" max="9983" width="8.83203125" style="20"/>
    <col min="9984" max="9984" width="4.33203125" style="20" customWidth="1"/>
    <col min="9985" max="9990" width="8.83203125" style="20"/>
    <col min="9991" max="9991" width="16.33203125" style="20" customWidth="1"/>
    <col min="9992" max="10239" width="8.83203125" style="20"/>
    <col min="10240" max="10240" width="4.33203125" style="20" customWidth="1"/>
    <col min="10241" max="10246" width="8.83203125" style="20"/>
    <col min="10247" max="10247" width="16.33203125" style="20" customWidth="1"/>
    <col min="10248" max="10495" width="8.83203125" style="20"/>
    <col min="10496" max="10496" width="4.33203125" style="20" customWidth="1"/>
    <col min="10497" max="10502" width="8.83203125" style="20"/>
    <col min="10503" max="10503" width="16.33203125" style="20" customWidth="1"/>
    <col min="10504" max="10751" width="8.83203125" style="20"/>
    <col min="10752" max="10752" width="4.33203125" style="20" customWidth="1"/>
    <col min="10753" max="10758" width="8.83203125" style="20"/>
    <col min="10759" max="10759" width="16.33203125" style="20" customWidth="1"/>
    <col min="10760" max="11007" width="8.83203125" style="20"/>
    <col min="11008" max="11008" width="4.33203125" style="20" customWidth="1"/>
    <col min="11009" max="11014" width="8.83203125" style="20"/>
    <col min="11015" max="11015" width="16.33203125" style="20" customWidth="1"/>
    <col min="11016" max="11263" width="8.83203125" style="20"/>
    <col min="11264" max="11264" width="4.33203125" style="20" customWidth="1"/>
    <col min="11265" max="11270" width="8.83203125" style="20"/>
    <col min="11271" max="11271" width="16.33203125" style="20" customWidth="1"/>
    <col min="11272" max="11519" width="8.83203125" style="20"/>
    <col min="11520" max="11520" width="4.33203125" style="20" customWidth="1"/>
    <col min="11521" max="11526" width="8.83203125" style="20"/>
    <col min="11527" max="11527" width="16.33203125" style="20" customWidth="1"/>
    <col min="11528" max="11775" width="8.83203125" style="20"/>
    <col min="11776" max="11776" width="4.33203125" style="20" customWidth="1"/>
    <col min="11777" max="11782" width="8.83203125" style="20"/>
    <col min="11783" max="11783" width="16.33203125" style="20" customWidth="1"/>
    <col min="11784" max="12031" width="8.83203125" style="20"/>
    <col min="12032" max="12032" width="4.33203125" style="20" customWidth="1"/>
    <col min="12033" max="12038" width="8.83203125" style="20"/>
    <col min="12039" max="12039" width="16.33203125" style="20" customWidth="1"/>
    <col min="12040" max="12287" width="8.83203125" style="20"/>
    <col min="12288" max="12288" width="4.33203125" style="20" customWidth="1"/>
    <col min="12289" max="12294" width="8.83203125" style="20"/>
    <col min="12295" max="12295" width="16.33203125" style="20" customWidth="1"/>
    <col min="12296" max="12543" width="8.83203125" style="20"/>
    <col min="12544" max="12544" width="4.33203125" style="20" customWidth="1"/>
    <col min="12545" max="12550" width="8.83203125" style="20"/>
    <col min="12551" max="12551" width="16.33203125" style="20" customWidth="1"/>
    <col min="12552" max="12799" width="8.83203125" style="20"/>
    <col min="12800" max="12800" width="4.33203125" style="20" customWidth="1"/>
    <col min="12801" max="12806" width="8.83203125" style="20"/>
    <col min="12807" max="12807" width="16.33203125" style="20" customWidth="1"/>
    <col min="12808" max="13055" width="8.83203125" style="20"/>
    <col min="13056" max="13056" width="4.33203125" style="20" customWidth="1"/>
    <col min="13057" max="13062" width="8.83203125" style="20"/>
    <col min="13063" max="13063" width="16.33203125" style="20" customWidth="1"/>
    <col min="13064" max="13311" width="8.83203125" style="20"/>
    <col min="13312" max="13312" width="4.33203125" style="20" customWidth="1"/>
    <col min="13313" max="13318" width="8.83203125" style="20"/>
    <col min="13319" max="13319" width="16.33203125" style="20" customWidth="1"/>
    <col min="13320" max="13567" width="8.83203125" style="20"/>
    <col min="13568" max="13568" width="4.33203125" style="20" customWidth="1"/>
    <col min="13569" max="13574" width="8.83203125" style="20"/>
    <col min="13575" max="13575" width="16.33203125" style="20" customWidth="1"/>
    <col min="13576" max="13823" width="8.83203125" style="20"/>
    <col min="13824" max="13824" width="4.33203125" style="20" customWidth="1"/>
    <col min="13825" max="13830" width="8.83203125" style="20"/>
    <col min="13831" max="13831" width="16.33203125" style="20" customWidth="1"/>
    <col min="13832" max="14079" width="8.83203125" style="20"/>
    <col min="14080" max="14080" width="4.33203125" style="20" customWidth="1"/>
    <col min="14081" max="14086" width="8.83203125" style="20"/>
    <col min="14087" max="14087" width="16.33203125" style="20" customWidth="1"/>
    <col min="14088" max="14335" width="8.83203125" style="20"/>
    <col min="14336" max="14336" width="4.33203125" style="20" customWidth="1"/>
    <col min="14337" max="14342" width="8.83203125" style="20"/>
    <col min="14343" max="14343" width="16.33203125" style="20" customWidth="1"/>
    <col min="14344" max="14591" width="8.83203125" style="20"/>
    <col min="14592" max="14592" width="4.33203125" style="20" customWidth="1"/>
    <col min="14593" max="14598" width="8.83203125" style="20"/>
    <col min="14599" max="14599" width="16.33203125" style="20" customWidth="1"/>
    <col min="14600" max="14847" width="8.83203125" style="20"/>
    <col min="14848" max="14848" width="4.33203125" style="20" customWidth="1"/>
    <col min="14849" max="14854" width="8.83203125" style="20"/>
    <col min="14855" max="14855" width="16.33203125" style="20" customWidth="1"/>
    <col min="14856" max="15103" width="8.83203125" style="20"/>
    <col min="15104" max="15104" width="4.33203125" style="20" customWidth="1"/>
    <col min="15105" max="15110" width="8.83203125" style="20"/>
    <col min="15111" max="15111" width="16.33203125" style="20" customWidth="1"/>
    <col min="15112" max="15359" width="8.83203125" style="20"/>
    <col min="15360" max="15360" width="4.33203125" style="20" customWidth="1"/>
    <col min="15361" max="15366" width="8.83203125" style="20"/>
    <col min="15367" max="15367" width="16.33203125" style="20" customWidth="1"/>
    <col min="15368" max="15615" width="8.83203125" style="20"/>
    <col min="15616" max="15616" width="4.33203125" style="20" customWidth="1"/>
    <col min="15617" max="15622" width="8.83203125" style="20"/>
    <col min="15623" max="15623" width="16.33203125" style="20" customWidth="1"/>
    <col min="15624" max="15871" width="8.83203125" style="20"/>
    <col min="15872" max="15872" width="4.33203125" style="20" customWidth="1"/>
    <col min="15873" max="15878" width="8.83203125" style="20"/>
    <col min="15879" max="15879" width="16.33203125" style="20" customWidth="1"/>
    <col min="15880" max="16127" width="8.83203125" style="20"/>
    <col min="16128" max="16128" width="4.33203125" style="20" customWidth="1"/>
    <col min="16129" max="16134" width="8.83203125" style="20"/>
    <col min="16135" max="16135" width="16.33203125" style="20" customWidth="1"/>
    <col min="16136" max="16384" width="8.83203125" style="20"/>
  </cols>
  <sheetData>
    <row r="1" spans="1:8" ht="14" x14ac:dyDescent="0.15">
      <c r="A1" s="458" t="s">
        <v>27</v>
      </c>
      <c r="B1" s="459"/>
      <c r="C1" s="459"/>
      <c r="D1" s="460">
        <v>0</v>
      </c>
      <c r="E1" s="460"/>
      <c r="F1" s="461">
        <f>Dashboard!B5</f>
        <v>46234</v>
      </c>
    </row>
    <row r="2" spans="1:8" ht="28.25" customHeight="1" x14ac:dyDescent="0.15">
      <c r="A2" s="462" t="s">
        <v>14</v>
      </c>
      <c r="B2" s="463" t="s">
        <v>3</v>
      </c>
      <c r="C2" s="463" t="s">
        <v>231</v>
      </c>
      <c r="D2" s="464" t="s">
        <v>232</v>
      </c>
      <c r="E2" s="464" t="s">
        <v>249</v>
      </c>
      <c r="F2" s="465" t="s">
        <v>233</v>
      </c>
    </row>
    <row r="3" spans="1:8" x14ac:dyDescent="0.15">
      <c r="A3" s="466">
        <v>100</v>
      </c>
      <c r="B3" s="466" t="s">
        <v>146</v>
      </c>
      <c r="C3" s="466" t="s">
        <v>147</v>
      </c>
      <c r="D3" s="466" t="str">
        <f>_xlfn.CONCAT(A3," ",B3)</f>
        <v>100 Cash on hand</v>
      </c>
      <c r="E3" s="466" t="str">
        <f>Table1[[#This Row],[for Import to Bank Register dropdown]]</f>
        <v>100 Cash on hand</v>
      </c>
      <c r="F3" s="467">
        <f>SUMIF('Credit Card 2'!C:C,'Chart of Accounts'!D:D,'Credit Card 2'!E:E)+SUMIF('Credit Card 1'!C:C,'Chart of Accounts'!D:D,'Credit Card 1'!E:E)+SUMIF('Bank 2'!C:C,'Chart of Accounts'!D:D,'Bank 2'!E:E)+SUMIF('Bank 1'!C:C,'Chart of Accounts'!D:D,'Bank 1'!E:E)+SUMIF('Directors Advances'!C:C,'Chart of Accounts'!D:D,'Directors Advances'!E:E)</f>
        <v>0</v>
      </c>
      <c r="G3" s="451"/>
    </row>
    <row r="4" spans="1:8" x14ac:dyDescent="0.15">
      <c r="A4" s="466">
        <v>101</v>
      </c>
      <c r="B4" s="466" t="s">
        <v>148</v>
      </c>
      <c r="C4" s="466" t="s">
        <v>147</v>
      </c>
      <c r="D4" s="466" t="str">
        <f t="shared" ref="D4:D90" si="0">_xlfn.CONCAT(A4," ",B4)</f>
        <v>101 Cash on hand-foreign currency</v>
      </c>
      <c r="E4" s="466" t="str">
        <f>Table1[[#This Row],[for Import to Bank Register dropdown]]</f>
        <v>101 Cash on hand-foreign currency</v>
      </c>
      <c r="F4" s="467">
        <f>SUMIF('Credit Card 2'!C:C,'Chart of Accounts'!D:D,'Credit Card 2'!E:E)+SUMIF('Credit Card 1'!C:C,'Chart of Accounts'!D:D,'Credit Card 1'!E:E)+SUMIF('Bank 2'!C:C,'Chart of Accounts'!D:D,'Bank 2'!E:E)+SUMIF('Bank 1'!C:C,'Chart of Accounts'!D:D,'Bank 1'!E:E)+SUMIF('Directors Advances'!C:C,'Chart of Accounts'!D:D,'Directors Advances'!E:E)</f>
        <v>0</v>
      </c>
    </row>
    <row r="5" spans="1:8" x14ac:dyDescent="0.15">
      <c r="A5" s="466">
        <v>102</v>
      </c>
      <c r="B5" s="466" t="s">
        <v>149</v>
      </c>
      <c r="C5" s="466" t="s">
        <v>147</v>
      </c>
      <c r="D5" s="466" t="str">
        <f t="shared" si="0"/>
        <v>102 Cash at Bank- Savings</v>
      </c>
      <c r="E5" s="466" t="str">
        <f>Table1[[#This Row],[for Import to Bank Register dropdown]]</f>
        <v>102 Cash at Bank- Savings</v>
      </c>
      <c r="F5" s="467">
        <f>SUMIF('Credit Card 2'!C:C,'Chart of Accounts'!D:D,'Credit Card 2'!E:E)+SUMIF('Credit Card 1'!C:C,'Chart of Accounts'!D:D,'Credit Card 1'!E:E)+SUMIF('Bank 2'!C:C,'Chart of Accounts'!D:D,'Bank 2'!E:E)+SUMIF('Bank 1'!C:C,'Chart of Accounts'!D:D,'Bank 1'!E:E)+SUMIF('Directors Advances'!C:C,'Chart of Accounts'!D:D,'Directors Advances'!E:E)</f>
        <v>0</v>
      </c>
    </row>
    <row r="6" spans="1:8" x14ac:dyDescent="0.15">
      <c r="A6" s="466">
        <v>103</v>
      </c>
      <c r="B6" s="466" t="s">
        <v>357</v>
      </c>
      <c r="C6" s="466" t="s">
        <v>147</v>
      </c>
      <c r="D6" s="466" t="str">
        <f t="shared" si="0"/>
        <v>103 Cash at Bank - Bank 3</v>
      </c>
      <c r="E6" s="466" t="str">
        <f>Table1[[#This Row],[for Import to Bank Register dropdown]]</f>
        <v>103 Cash at Bank - Bank 3</v>
      </c>
      <c r="F6" s="467">
        <f>SUMIF('Credit Card 2'!C:C,'Chart of Accounts'!D:D,'Credit Card 2'!E:E)+SUMIF('Credit Card 1'!C:C,'Chart of Accounts'!D:D,'Credit Card 1'!E:E)+SUMIF('Bank 2'!C:C,'Chart of Accounts'!D:D,'Bank 2'!E:E)+SUMIF('Bank 1'!C:C,'Chart of Accounts'!D:D,'Bank 1'!E:E)+SUMIF('Directors Advances'!C:C,'Chart of Accounts'!D:D,'Directors Advances'!E:E)</f>
        <v>0</v>
      </c>
    </row>
    <row r="7" spans="1:8" x14ac:dyDescent="0.15">
      <c r="A7" s="466">
        <v>105</v>
      </c>
      <c r="B7" s="466" t="s">
        <v>150</v>
      </c>
      <c r="C7" s="466" t="s">
        <v>147</v>
      </c>
      <c r="D7" s="466" t="str">
        <f t="shared" si="0"/>
        <v>105 Short term Investments</v>
      </c>
      <c r="E7" s="466" t="str">
        <f>Table1[[#This Row],[for Import to Bank Register dropdown]]</f>
        <v>105 Short term Investments</v>
      </c>
      <c r="F7" s="467">
        <f>SUMIF('Credit Card 2'!C:C,'Chart of Accounts'!D:D,'Credit Card 2'!E:E)+SUMIF('Credit Card 1'!C:C,'Chart of Accounts'!D:D,'Credit Card 1'!E:E)+SUMIF('Bank 2'!C:C,'Chart of Accounts'!D:D,'Bank 2'!E:E)+SUMIF('Bank 1'!C:C,'Chart of Accounts'!D:D,'Bank 1'!E:E)+SUMIF('Directors Advances'!C:C,'Chart of Accounts'!D:D,'Directors Advances'!E:E)</f>
        <v>0</v>
      </c>
    </row>
    <row r="8" spans="1:8" x14ac:dyDescent="0.15">
      <c r="A8" s="466">
        <v>106</v>
      </c>
      <c r="B8" s="466" t="s">
        <v>358</v>
      </c>
      <c r="C8" s="466" t="s">
        <v>147</v>
      </c>
      <c r="D8" s="466" t="str">
        <f t="shared" si="0"/>
        <v>106 Cash - Investments</v>
      </c>
      <c r="E8" s="466" t="str">
        <f>Table1[[#This Row],[for Import to Bank Register dropdown]]</f>
        <v>106 Cash - Investments</v>
      </c>
      <c r="F8" s="467">
        <f>SUMIF('Credit Card 2'!C:C,'Chart of Accounts'!D:D,'Credit Card 2'!E:E)+SUMIF('Credit Card 1'!C:C,'Chart of Accounts'!D:D,'Credit Card 1'!E:E)+SUMIF('Bank 2'!C:C,'Chart of Accounts'!D:D,'Bank 2'!E:E)+SUMIF('Bank 1'!C:C,'Chart of Accounts'!D:D,'Bank 1'!E:E)+SUMIF('Directors Advances'!C:C,'Chart of Accounts'!D:D,'Directors Advances'!E:E)</f>
        <v>0</v>
      </c>
    </row>
    <row r="9" spans="1:8" x14ac:dyDescent="0.15">
      <c r="A9" s="466">
        <v>107</v>
      </c>
      <c r="B9" s="466" t="s">
        <v>359</v>
      </c>
      <c r="C9" s="466" t="s">
        <v>147</v>
      </c>
      <c r="D9" s="466" t="str">
        <f t="shared" si="0"/>
        <v>107 Cash - Investments 2</v>
      </c>
      <c r="E9" s="466" t="str">
        <f>Table1[[#This Row],[for Import to Bank Register dropdown]]</f>
        <v>107 Cash - Investments 2</v>
      </c>
      <c r="F9" s="467">
        <f>SUMIF('Credit Card 2'!C:C,'Chart of Accounts'!D:D,'Credit Card 2'!E:E)+SUMIF('Credit Card 1'!C:C,'Chart of Accounts'!D:D,'Credit Card 1'!E:E)+SUMIF('Bank 2'!C:C,'Chart of Accounts'!D:D,'Bank 2'!E:E)+SUMIF('Bank 1'!C:C,'Chart of Accounts'!D:D,'Bank 1'!E:E)+SUMIF('Directors Advances'!C:C,'Chart of Accounts'!D:D,'Directors Advances'!E:E)</f>
        <v>0</v>
      </c>
    </row>
    <row r="10" spans="1:8" x14ac:dyDescent="0.15">
      <c r="A10" s="466">
        <v>108</v>
      </c>
      <c r="B10" s="466" t="s">
        <v>360</v>
      </c>
      <c r="C10" s="466" t="s">
        <v>147</v>
      </c>
      <c r="D10" s="466" t="str">
        <f t="shared" si="0"/>
        <v>108 ACB - Short term investment</v>
      </c>
      <c r="E10" s="466" t="str">
        <f>Table1[[#This Row],[for Import to Bank Register dropdown]]</f>
        <v>108 ACB - Short term investment</v>
      </c>
      <c r="F10" s="467">
        <f>SUMIF('Credit Card 2'!C:C,'Chart of Accounts'!D:D,'Credit Card 2'!E:E)+SUMIF('Credit Card 1'!C:C,'Chart of Accounts'!D:D,'Credit Card 1'!E:E)+SUMIF('Bank 2'!C:C,'Chart of Accounts'!D:D,'Bank 2'!E:E)+SUMIF('Bank 1'!C:C,'Chart of Accounts'!D:D,'Bank 1'!E:E)+SUMIF('Directors Advances'!C:C,'Chart of Accounts'!D:D,'Directors Advances'!E:E)</f>
        <v>0</v>
      </c>
    </row>
    <row r="11" spans="1:8" x14ac:dyDescent="0.15">
      <c r="A11" s="466">
        <v>109</v>
      </c>
      <c r="B11" s="466" t="s">
        <v>361</v>
      </c>
      <c r="C11" s="466" t="s">
        <v>147</v>
      </c>
      <c r="D11" s="466" t="str">
        <f t="shared" si="0"/>
        <v>109 ACB - Investment</v>
      </c>
      <c r="E11" s="466" t="str">
        <f>Table1[[#This Row],[for Import to Bank Register dropdown]]</f>
        <v>109 ACB - Investment</v>
      </c>
      <c r="F11" s="467">
        <f>SUMIF('Credit Card 2'!C:C,'Chart of Accounts'!D:D,'Credit Card 2'!E:E)+SUMIF('Credit Card 1'!C:C,'Chart of Accounts'!D:D,'Credit Card 1'!E:E)+SUMIF('Bank 2'!C:C,'Chart of Accounts'!D:D,'Bank 2'!E:E)+SUMIF('Bank 1'!C:C,'Chart of Accounts'!D:D,'Bank 1'!E:E)+SUMIF('Directors Advances'!C:C,'Chart of Accounts'!D:D,'Directors Advances'!E:E)</f>
        <v>0</v>
      </c>
    </row>
    <row r="12" spans="1:8" x14ac:dyDescent="0.15">
      <c r="A12" s="466">
        <v>110</v>
      </c>
      <c r="B12" s="466" t="s">
        <v>361</v>
      </c>
      <c r="C12" s="466" t="s">
        <v>147</v>
      </c>
      <c r="D12" s="466" t="str">
        <f t="shared" si="0"/>
        <v>110 ACB - Investment</v>
      </c>
      <c r="E12" s="466" t="str">
        <f>Table1[[#This Row],[for Import to Bank Register dropdown]]</f>
        <v>110 ACB - Investment</v>
      </c>
      <c r="F12" s="467">
        <f>SUMIF('Credit Card 2'!C:C,'Chart of Accounts'!D:D,'Credit Card 2'!E:E)+SUMIF('Credit Card 1'!C:C,'Chart of Accounts'!D:D,'Credit Card 1'!E:E)+SUMIF('Bank 2'!C:C,'Chart of Accounts'!D:D,'Bank 2'!E:E)+SUMIF('Bank 1'!C:C,'Chart of Accounts'!D:D,'Bank 1'!E:E)+SUMIF('Directors Advances'!C:C,'Chart of Accounts'!D:D,'Directors Advances'!E:E)</f>
        <v>0</v>
      </c>
    </row>
    <row r="13" spans="1:8" x14ac:dyDescent="0.15">
      <c r="A13" s="466">
        <v>111</v>
      </c>
      <c r="B13" s="466" t="s">
        <v>361</v>
      </c>
      <c r="C13" s="466" t="s">
        <v>147</v>
      </c>
      <c r="D13" s="466" t="str">
        <f t="shared" si="0"/>
        <v>111 ACB - Investment</v>
      </c>
      <c r="E13" s="466" t="str">
        <f>Table1[[#This Row],[for Import to Bank Register dropdown]]</f>
        <v>111 ACB - Investment</v>
      </c>
      <c r="F13" s="467">
        <f>SUMIF('Credit Card 2'!C:C,'Chart of Accounts'!D:D,'Credit Card 2'!E:E)+SUMIF('Credit Card 1'!C:C,'Chart of Accounts'!D:D,'Credit Card 1'!E:E)+SUMIF('Bank 2'!C:C,'Chart of Accounts'!D:D,'Bank 2'!E:E)+SUMIF('Bank 1'!C:C,'Chart of Accounts'!D:D,'Bank 1'!E:E)+SUMIF('Directors Advances'!C:C,'Chart of Accounts'!D:D,'Directors Advances'!E:E)</f>
        <v>0</v>
      </c>
    </row>
    <row r="14" spans="1:8" x14ac:dyDescent="0.15">
      <c r="A14" s="466">
        <v>120</v>
      </c>
      <c r="B14" s="466" t="s">
        <v>151</v>
      </c>
      <c r="C14" s="466" t="s">
        <v>147</v>
      </c>
      <c r="D14" s="466" t="str">
        <f t="shared" si="0"/>
        <v>120 Accounts receivable</v>
      </c>
      <c r="E14" s="466" t="str">
        <f>Table1[[#This Row],[for Import to Bank Register dropdown]]</f>
        <v>120 Accounts receivable</v>
      </c>
      <c r="F14" s="467">
        <f>SUMIF('Credit Card 2'!C:C,'Chart of Accounts'!D:D,'Credit Card 2'!E:E)+SUMIF('Credit Card 1'!C:C,'Chart of Accounts'!D:D,'Credit Card 1'!E:E)+SUMIF('Bank 2'!C:C,'Chart of Accounts'!D:D,'Bank 2'!E:E)+SUMIF('Bank 1'!C:C,'Chart of Accounts'!D:D,'Bank 1'!E:E)+SUMIF('Directors Advances'!C:C,'Chart of Accounts'!D:D,'Directors Advances'!E:E)</f>
        <v>0</v>
      </c>
      <c r="H14" s="452"/>
    </row>
    <row r="15" spans="1:8" x14ac:dyDescent="0.15">
      <c r="A15" s="466">
        <v>125</v>
      </c>
      <c r="B15" s="466" t="s">
        <v>152</v>
      </c>
      <c r="C15" s="466" t="s">
        <v>147</v>
      </c>
      <c r="D15" s="466" t="str">
        <f t="shared" si="0"/>
        <v>125 Advances to trust</v>
      </c>
      <c r="E15" s="466" t="str">
        <f>Table1[[#This Row],[for Import to Bank Register dropdown]]</f>
        <v>125 Advances to trust</v>
      </c>
      <c r="F15" s="467">
        <f>SUMIF('Credit Card 2'!C:C,'Chart of Accounts'!D:D,'Credit Card 2'!E:E)+SUMIF('Credit Card 1'!C:C,'Chart of Accounts'!D:D,'Credit Card 1'!E:E)+SUMIF('Bank 2'!C:C,'Chart of Accounts'!D:D,'Bank 2'!E:E)+SUMIF('Bank 1'!C:C,'Chart of Accounts'!D:D,'Bank 1'!E:E)+SUMIF('Directors Advances'!C:C,'Chart of Accounts'!D:D,'Directors Advances'!E:E)</f>
        <v>0</v>
      </c>
    </row>
    <row r="16" spans="1:8" x14ac:dyDescent="0.15">
      <c r="A16" s="466">
        <v>130</v>
      </c>
      <c r="B16" s="466" t="s">
        <v>153</v>
      </c>
      <c r="C16" s="466" t="s">
        <v>147</v>
      </c>
      <c r="D16" s="466" t="str">
        <f t="shared" si="0"/>
        <v>130 Prepaid expenses</v>
      </c>
      <c r="E16" s="466" t="str">
        <f>Table1[[#This Row],[for Import to Bank Register dropdown]]</f>
        <v>130 Prepaid expenses</v>
      </c>
      <c r="F16" s="467">
        <f>SUMIF('Credit Card 2'!C:C,'Chart of Accounts'!D:D,'Credit Card 2'!E:E)+SUMIF('Credit Card 1'!C:C,'Chart of Accounts'!D:D,'Credit Card 1'!E:E)+SUMIF('Bank 2'!C:C,'Chart of Accounts'!D:D,'Bank 2'!E:E)+SUMIF('Bank 1'!C:C,'Chart of Accounts'!D:D,'Bank 1'!E:E)+SUMIF('Directors Advances'!C:C,'Chart of Accounts'!D:D,'Directors Advances'!E:E)</f>
        <v>0</v>
      </c>
      <c r="H16" s="453"/>
    </row>
    <row r="17" spans="1:8" x14ac:dyDescent="0.15">
      <c r="A17" s="466">
        <v>140</v>
      </c>
      <c r="B17" s="466" t="s">
        <v>154</v>
      </c>
      <c r="C17" s="466" t="s">
        <v>147</v>
      </c>
      <c r="D17" s="466" t="str">
        <f t="shared" si="0"/>
        <v>140 Inventory</v>
      </c>
      <c r="E17" s="466" t="str">
        <f>Table1[[#This Row],[for Import to Bank Register dropdown]]</f>
        <v>140 Inventory</v>
      </c>
      <c r="F17" s="467">
        <f>SUMIF('Credit Card 2'!C:C,'Chart of Accounts'!D:D,'Credit Card 2'!E:E)+SUMIF('Credit Card 1'!C:C,'Chart of Accounts'!D:D,'Credit Card 1'!E:E)+SUMIF('Bank 2'!C:C,'Chart of Accounts'!D:D,'Bank 2'!E:E)+SUMIF('Bank 1'!C:C,'Chart of Accounts'!D:D,'Bank 1'!E:E)+SUMIF('Directors Advances'!C:C,'Chart of Accounts'!D:D,'Directors Advances'!E:E)</f>
        <v>0</v>
      </c>
      <c r="H17" s="453"/>
    </row>
    <row r="18" spans="1:8" x14ac:dyDescent="0.15">
      <c r="A18" s="466">
        <v>150</v>
      </c>
      <c r="B18" s="466" t="s">
        <v>155</v>
      </c>
      <c r="C18" s="466" t="s">
        <v>147</v>
      </c>
      <c r="D18" s="466" t="str">
        <f t="shared" si="0"/>
        <v>150 Directors advances</v>
      </c>
      <c r="E18" s="466" t="str">
        <f>Table1[[#This Row],[for Import to Bank Register dropdown]]</f>
        <v>150 Directors advances</v>
      </c>
      <c r="F18" s="467">
        <f>SUMIF('Credit Card 2'!C:C,'Chart of Accounts'!D:D,'Credit Card 2'!E:E)+SUMIF('Credit Card 1'!C:C,'Chart of Accounts'!D:D,'Credit Card 1'!E:E)+SUMIF('Bank 2'!C:C,'Chart of Accounts'!D:D,'Bank 2'!E:E)+SUMIF('Bank 1'!C:C,'Chart of Accounts'!D:D,'Bank 1'!E:E)+SUMIF('Directors Advances'!C:C,'Chart of Accounts'!D:D,'Directors Advances'!E:E)</f>
        <v>0</v>
      </c>
      <c r="H18" s="453"/>
    </row>
    <row r="19" spans="1:8" x14ac:dyDescent="0.15">
      <c r="A19" s="466">
        <v>180</v>
      </c>
      <c r="B19" s="466" t="s">
        <v>156</v>
      </c>
      <c r="C19" s="466" t="s">
        <v>147</v>
      </c>
      <c r="D19" s="466" t="str">
        <f t="shared" si="0"/>
        <v>180 Investment - Auto loan</v>
      </c>
      <c r="E19" s="466" t="str">
        <f>Table1[[#This Row],[for Import to Bank Register dropdown]]</f>
        <v>180 Investment - Auto loan</v>
      </c>
      <c r="F19" s="467">
        <f>SUMIF('Credit Card 2'!C:C,'Chart of Accounts'!D:D,'Credit Card 2'!E:E)+SUMIF('Credit Card 1'!C:C,'Chart of Accounts'!D:D,'Credit Card 1'!E:E)+SUMIF('Bank 2'!C:C,'Chart of Accounts'!D:D,'Bank 2'!E:E)+SUMIF('Bank 1'!C:C,'Chart of Accounts'!D:D,'Bank 1'!E:E)+SUMIF('Directors Advances'!C:C,'Chart of Accounts'!D:D,'Directors Advances'!E:E)</f>
        <v>0</v>
      </c>
      <c r="H19" s="453"/>
    </row>
    <row r="20" spans="1:8" x14ac:dyDescent="0.15">
      <c r="A20" s="466">
        <v>181</v>
      </c>
      <c r="B20" s="466" t="s">
        <v>157</v>
      </c>
      <c r="C20" s="466" t="s">
        <v>147</v>
      </c>
      <c r="D20" s="466" t="str">
        <f t="shared" si="0"/>
        <v>181 Investment - Home loan</v>
      </c>
      <c r="E20" s="466" t="str">
        <f>Table1[[#This Row],[for Import to Bank Register dropdown]]</f>
        <v>181 Investment - Home loan</v>
      </c>
      <c r="F20" s="467">
        <f>SUMIF('Credit Card 2'!C:C,'Chart of Accounts'!D:D,'Credit Card 2'!E:E)+SUMIF('Credit Card 1'!C:C,'Chart of Accounts'!D:D,'Credit Card 1'!E:E)+SUMIF('Bank 2'!C:C,'Chart of Accounts'!D:D,'Bank 2'!E:E)+SUMIF('Bank 1'!C:C,'Chart of Accounts'!D:D,'Bank 1'!E:E)+SUMIF('Directors Advances'!C:C,'Chart of Accounts'!D:D,'Directors Advances'!E:E)</f>
        <v>0</v>
      </c>
      <c r="H20" s="453"/>
    </row>
    <row r="21" spans="1:8" x14ac:dyDescent="0.15">
      <c r="A21" s="466">
        <v>183</v>
      </c>
      <c r="B21" s="466" t="s">
        <v>158</v>
      </c>
      <c r="C21" s="466" t="s">
        <v>147</v>
      </c>
      <c r="D21" s="466" t="str">
        <f t="shared" si="0"/>
        <v>183 Investment - Other</v>
      </c>
      <c r="E21" s="466" t="str">
        <f>Table1[[#This Row],[for Import to Bank Register dropdown]]</f>
        <v>183 Investment - Other</v>
      </c>
      <c r="F21" s="467">
        <f>SUMIF('Credit Card 2'!C:C,'Chart of Accounts'!D:D,'Credit Card 2'!E:E)+SUMIF('Credit Card 1'!C:C,'Chart of Accounts'!D:D,'Credit Card 1'!E:E)+SUMIF('Bank 2'!C:C,'Chart of Accounts'!D:D,'Bank 2'!E:E)+SUMIF('Bank 1'!C:C,'Chart of Accounts'!D:D,'Bank 1'!E:E)+SUMIF('Directors Advances'!C:C,'Chart of Accounts'!D:D,'Directors Advances'!E:E)</f>
        <v>0</v>
      </c>
      <c r="H21" s="454"/>
    </row>
    <row r="22" spans="1:8" x14ac:dyDescent="0.15">
      <c r="A22" s="466">
        <v>190</v>
      </c>
      <c r="B22" s="466" t="s">
        <v>159</v>
      </c>
      <c r="C22" s="466" t="s">
        <v>147</v>
      </c>
      <c r="D22" s="466" t="str">
        <f t="shared" si="0"/>
        <v>190 Automobile</v>
      </c>
      <c r="E22" s="466" t="str">
        <f>Table1[[#This Row],[for Import to Bank Register dropdown]]</f>
        <v>190 Automobile</v>
      </c>
      <c r="F22" s="467">
        <f>SUMIF('Credit Card 2'!C:C,'Chart of Accounts'!D:D,'Credit Card 2'!E:E)+SUMIF('Credit Card 1'!C:C,'Chart of Accounts'!D:D,'Credit Card 1'!E:E)+SUMIF('Bank 2'!C:C,'Chart of Accounts'!D:D,'Bank 2'!E:E)+SUMIF('Bank 1'!C:C,'Chart of Accounts'!D:D,'Bank 1'!E:E)+SUMIF('Directors Advances'!C:C,'Chart of Accounts'!D:D,'Directors Advances'!E:E)</f>
        <v>0</v>
      </c>
    </row>
    <row r="23" spans="1:8" x14ac:dyDescent="0.15">
      <c r="A23" s="466">
        <v>195</v>
      </c>
      <c r="B23" s="466" t="s">
        <v>160</v>
      </c>
      <c r="C23" s="466" t="s">
        <v>147</v>
      </c>
      <c r="D23" s="466" t="str">
        <f t="shared" si="0"/>
        <v>195 Automobile accumulated amort'n</v>
      </c>
      <c r="E23" s="466" t="str">
        <f>Table1[[#This Row],[for Import to Bank Register dropdown]]</f>
        <v>195 Automobile accumulated amort'n</v>
      </c>
      <c r="F23" s="467">
        <f>SUMIF('Credit Card 2'!C:C,'Chart of Accounts'!D:D,'Credit Card 2'!E:E)+SUMIF('Credit Card 1'!C:C,'Chart of Accounts'!D:D,'Credit Card 1'!E:E)+SUMIF('Bank 2'!C:C,'Chart of Accounts'!D:D,'Bank 2'!E:E)+SUMIF('Bank 1'!C:C,'Chart of Accounts'!D:D,'Bank 1'!E:E)+SUMIF('Directors Advances'!C:C,'Chart of Accounts'!D:D,'Directors Advances'!E:E)</f>
        <v>0</v>
      </c>
    </row>
    <row r="24" spans="1:8" x14ac:dyDescent="0.15">
      <c r="A24" s="466">
        <v>200</v>
      </c>
      <c r="B24" s="466" t="s">
        <v>161</v>
      </c>
      <c r="C24" s="466" t="s">
        <v>147</v>
      </c>
      <c r="D24" s="466" t="str">
        <f t="shared" si="0"/>
        <v>200 Computer hardware</v>
      </c>
      <c r="E24" s="466" t="str">
        <f>Table1[[#This Row],[for Import to Bank Register dropdown]]</f>
        <v>200 Computer hardware</v>
      </c>
      <c r="F24" s="467">
        <f>SUMIF('Credit Card 2'!C:C,'Chart of Accounts'!D:D,'Credit Card 2'!E:E)+SUMIF('Credit Card 1'!C:C,'Chart of Accounts'!D:D,'Credit Card 1'!E:E)+SUMIF('Bank 2'!C:C,'Chart of Accounts'!D:D,'Bank 2'!E:E)+SUMIF('Bank 1'!C:C,'Chart of Accounts'!D:D,'Bank 1'!E:E)+SUMIF('Directors Advances'!C:C,'Chart of Accounts'!D:D,'Directors Advances'!E:E)</f>
        <v>0</v>
      </c>
    </row>
    <row r="25" spans="1:8" x14ac:dyDescent="0.15">
      <c r="A25" s="466">
        <v>205</v>
      </c>
      <c r="B25" s="466" t="s">
        <v>162</v>
      </c>
      <c r="C25" s="466" t="s">
        <v>147</v>
      </c>
      <c r="D25" s="466" t="str">
        <f t="shared" si="0"/>
        <v>205 Computer hardware accumulated amo'n</v>
      </c>
      <c r="E25" s="466" t="str">
        <f>Table1[[#This Row],[for Import to Bank Register dropdown]]</f>
        <v>205 Computer hardware accumulated amo'n</v>
      </c>
      <c r="F25" s="467">
        <f>SUMIF('Credit Card 2'!C:C,'Chart of Accounts'!D:D,'Credit Card 2'!E:E)+SUMIF('Credit Card 1'!C:C,'Chart of Accounts'!D:D,'Credit Card 1'!E:E)+SUMIF('Bank 2'!C:C,'Chart of Accounts'!D:D,'Bank 2'!E:E)+SUMIF('Bank 1'!C:C,'Chart of Accounts'!D:D,'Bank 1'!E:E)+SUMIF('Directors Advances'!C:C,'Chart of Accounts'!D:D,'Directors Advances'!E:E)</f>
        <v>0</v>
      </c>
    </row>
    <row r="26" spans="1:8" x14ac:dyDescent="0.15">
      <c r="A26" s="466">
        <v>210</v>
      </c>
      <c r="B26" s="466" t="s">
        <v>163</v>
      </c>
      <c r="C26" s="466" t="s">
        <v>147</v>
      </c>
      <c r="D26" s="466" t="str">
        <f t="shared" si="0"/>
        <v>210 Computer software</v>
      </c>
      <c r="E26" s="466" t="str">
        <f>Table1[[#This Row],[for Import to Bank Register dropdown]]</f>
        <v>210 Computer software</v>
      </c>
      <c r="F26" s="467">
        <f>SUMIF('Credit Card 2'!C:C,'Chart of Accounts'!D:D,'Credit Card 2'!E:E)+SUMIF('Credit Card 1'!C:C,'Chart of Accounts'!D:D,'Credit Card 1'!E:E)+SUMIF('Bank 2'!C:C,'Chart of Accounts'!D:D,'Bank 2'!E:E)+SUMIF('Bank 1'!C:C,'Chart of Accounts'!D:D,'Bank 1'!E:E)+SUMIF('Directors Advances'!C:C,'Chart of Accounts'!D:D,'Directors Advances'!E:E)</f>
        <v>0</v>
      </c>
    </row>
    <row r="27" spans="1:8" x14ac:dyDescent="0.15">
      <c r="A27" s="466">
        <v>220</v>
      </c>
      <c r="B27" s="466" t="s">
        <v>164</v>
      </c>
      <c r="C27" s="466" t="s">
        <v>147</v>
      </c>
      <c r="D27" s="466" t="str">
        <f t="shared" si="0"/>
        <v>220 Quickbooks software</v>
      </c>
      <c r="E27" s="466" t="str">
        <f>Table1[[#This Row],[for Import to Bank Register dropdown]]</f>
        <v>220 Quickbooks software</v>
      </c>
      <c r="F27" s="467">
        <f>SUMIF('Credit Card 2'!C:C,'Chart of Accounts'!D:D,'Credit Card 2'!E:E)+SUMIF('Credit Card 1'!C:C,'Chart of Accounts'!D:D,'Credit Card 1'!E:E)+SUMIF('Bank 2'!C:C,'Chart of Accounts'!D:D,'Bank 2'!E:E)+SUMIF('Bank 1'!C:C,'Chart of Accounts'!D:D,'Bank 1'!E:E)+SUMIF('Directors Advances'!C:C,'Chart of Accounts'!D:D,'Directors Advances'!E:E)</f>
        <v>0</v>
      </c>
    </row>
    <row r="28" spans="1:8" x14ac:dyDescent="0.15">
      <c r="A28" s="466">
        <v>225</v>
      </c>
      <c r="B28" s="466" t="s">
        <v>165</v>
      </c>
      <c r="C28" s="466" t="s">
        <v>147</v>
      </c>
      <c r="D28" s="466" t="str">
        <f t="shared" si="0"/>
        <v>225 Computer software accumulated amo'n</v>
      </c>
      <c r="E28" s="466" t="str">
        <f>Table1[[#This Row],[for Import to Bank Register dropdown]]</f>
        <v>225 Computer software accumulated amo'n</v>
      </c>
      <c r="F28" s="467">
        <f>SUMIF('Credit Card 2'!C:C,'Chart of Accounts'!D:D,'Credit Card 2'!E:E)+SUMIF('Credit Card 1'!C:C,'Chart of Accounts'!D:D,'Credit Card 1'!E:E)+SUMIF('Bank 2'!C:C,'Chart of Accounts'!D:D,'Bank 2'!E:E)+SUMIF('Bank 1'!C:C,'Chart of Accounts'!D:D,'Bank 1'!E:E)+SUMIF('Directors Advances'!C:C,'Chart of Accounts'!D:D,'Directors Advances'!E:E)</f>
        <v>0</v>
      </c>
    </row>
    <row r="29" spans="1:8" x14ac:dyDescent="0.15">
      <c r="A29" s="466">
        <v>230</v>
      </c>
      <c r="B29" s="466" t="s">
        <v>166</v>
      </c>
      <c r="C29" s="466" t="s">
        <v>147</v>
      </c>
      <c r="D29" s="466" t="str">
        <f t="shared" si="0"/>
        <v>230 Office equipment</v>
      </c>
      <c r="E29" s="466" t="str">
        <f>Table1[[#This Row],[for Import to Bank Register dropdown]]</f>
        <v>230 Office equipment</v>
      </c>
      <c r="F29" s="467">
        <f>SUMIF('Credit Card 2'!C:C,'Chart of Accounts'!D:D,'Credit Card 2'!E:E)+SUMIF('Credit Card 1'!C:C,'Chart of Accounts'!D:D,'Credit Card 1'!E:E)+SUMIF('Bank 2'!C:C,'Chart of Accounts'!D:D,'Bank 2'!E:E)+SUMIF('Bank 1'!C:C,'Chart of Accounts'!D:D,'Bank 1'!E:E)+SUMIF('Directors Advances'!C:C,'Chart of Accounts'!D:D,'Directors Advances'!E:E)</f>
        <v>0</v>
      </c>
    </row>
    <row r="30" spans="1:8" x14ac:dyDescent="0.15">
      <c r="A30" s="466">
        <v>235</v>
      </c>
      <c r="B30" s="466" t="s">
        <v>167</v>
      </c>
      <c r="C30" s="466" t="s">
        <v>147</v>
      </c>
      <c r="D30" s="466" t="str">
        <f t="shared" si="0"/>
        <v>235 Office equipment accumulated amo'n</v>
      </c>
      <c r="E30" s="466" t="str">
        <f>Table1[[#This Row],[for Import to Bank Register dropdown]]</f>
        <v>235 Office equipment accumulated amo'n</v>
      </c>
      <c r="F30" s="467">
        <f>SUMIF('Credit Card 2'!C:C,'Chart of Accounts'!D:D,'Credit Card 2'!E:E)+SUMIF('Credit Card 1'!C:C,'Chart of Accounts'!D:D,'Credit Card 1'!E:E)+SUMIF('Bank 2'!C:C,'Chart of Accounts'!D:D,'Bank 2'!E:E)+SUMIF('Bank 1'!C:C,'Chart of Accounts'!D:D,'Bank 1'!E:E)+SUMIF('Directors Advances'!C:C,'Chart of Accounts'!D:D,'Directors Advances'!E:E)</f>
        <v>0</v>
      </c>
    </row>
    <row r="31" spans="1:8" x14ac:dyDescent="0.15">
      <c r="A31" s="466">
        <v>240</v>
      </c>
      <c r="B31" s="466" t="s">
        <v>168</v>
      </c>
      <c r="C31" s="466" t="s">
        <v>147</v>
      </c>
      <c r="D31" s="466" t="str">
        <f t="shared" si="0"/>
        <v>240 Office furniture</v>
      </c>
      <c r="E31" s="466" t="str">
        <f>Table1[[#This Row],[for Import to Bank Register dropdown]]</f>
        <v>240 Office furniture</v>
      </c>
      <c r="F31" s="467">
        <f>SUMIF('Credit Card 2'!C:C,'Chart of Accounts'!D:D,'Credit Card 2'!E:E)+SUMIF('Credit Card 1'!C:C,'Chart of Accounts'!D:D,'Credit Card 1'!E:E)+SUMIF('Bank 2'!C:C,'Chart of Accounts'!D:D,'Bank 2'!E:E)+SUMIF('Bank 1'!C:C,'Chart of Accounts'!D:D,'Bank 1'!E:E)+SUMIF('Directors Advances'!C:C,'Chart of Accounts'!D:D,'Directors Advances'!E:E)</f>
        <v>0</v>
      </c>
    </row>
    <row r="32" spans="1:8" x14ac:dyDescent="0.15">
      <c r="A32" s="466">
        <v>245</v>
      </c>
      <c r="B32" s="466" t="s">
        <v>169</v>
      </c>
      <c r="C32" s="466" t="s">
        <v>147</v>
      </c>
      <c r="D32" s="466" t="str">
        <f t="shared" si="0"/>
        <v>245 Office furniture accumulated amortn</v>
      </c>
      <c r="E32" s="466" t="str">
        <f>Table1[[#This Row],[for Import to Bank Register dropdown]]</f>
        <v>245 Office furniture accumulated amortn</v>
      </c>
      <c r="F32" s="467">
        <f>SUMIF('Credit Card 2'!C:C,'Chart of Accounts'!D:D,'Credit Card 2'!E:E)+SUMIF('Credit Card 1'!C:C,'Chart of Accounts'!D:D,'Credit Card 1'!E:E)+SUMIF('Bank 2'!C:C,'Chart of Accounts'!D:D,'Bank 2'!E:E)+SUMIF('Bank 1'!C:C,'Chart of Accounts'!D:D,'Bank 1'!E:E)+SUMIF('Directors Advances'!C:C,'Chart of Accounts'!D:D,'Directors Advances'!E:E)</f>
        <v>0</v>
      </c>
    </row>
    <row r="33" spans="1:6" x14ac:dyDescent="0.15">
      <c r="A33" s="466">
        <v>300</v>
      </c>
      <c r="B33" s="466" t="s">
        <v>170</v>
      </c>
      <c r="C33" s="466" t="s">
        <v>171</v>
      </c>
      <c r="D33" s="466" t="str">
        <f t="shared" si="0"/>
        <v>300 Accounts payable</v>
      </c>
      <c r="E33" s="466" t="str">
        <f>Table1[[#This Row],[for Import to Bank Register dropdown]]</f>
        <v>300 Accounts payable</v>
      </c>
      <c r="F33" s="467">
        <f>SUMIF('Credit Card 2'!C:C,'Chart of Accounts'!D:D,'Credit Card 2'!E:E)+SUMIF('Credit Card 1'!C:C,'Chart of Accounts'!D:D,'Credit Card 1'!E:E)+SUMIF('Bank 2'!C:C,'Chart of Accounts'!D:D,'Bank 2'!E:E)+SUMIF('Bank 1'!C:C,'Chart of Accounts'!D:D,'Bank 1'!E:E)+SUMIF('Directors Advances'!C:C,'Chart of Accounts'!D:D,'Directors Advances'!E:E)</f>
        <v>0</v>
      </c>
    </row>
    <row r="34" spans="1:6" x14ac:dyDescent="0.15">
      <c r="A34" s="466">
        <v>301</v>
      </c>
      <c r="B34" s="466" t="s">
        <v>172</v>
      </c>
      <c r="C34" s="466" t="s">
        <v>171</v>
      </c>
      <c r="D34" s="466" t="str">
        <f t="shared" si="0"/>
        <v>301 Accrued liabilities</v>
      </c>
      <c r="E34" s="466" t="str">
        <f>Table1[[#This Row],[for Import to Bank Register dropdown]]</f>
        <v>301 Accrued liabilities</v>
      </c>
      <c r="F34" s="467">
        <f>SUMIF('Credit Card 2'!C:C,'Chart of Accounts'!D:D,'Credit Card 2'!E:E)+SUMIF('Credit Card 1'!C:C,'Chart of Accounts'!D:D,'Credit Card 1'!E:E)+SUMIF('Bank 2'!C:C,'Chart of Accounts'!D:D,'Bank 2'!E:E)+SUMIF('Bank 1'!C:C,'Chart of Accounts'!D:D,'Bank 1'!E:E)+SUMIF('Directors Advances'!C:C,'Chart of Accounts'!D:D,'Directors Advances'!E:E)</f>
        <v>0</v>
      </c>
    </row>
    <row r="35" spans="1:6" x14ac:dyDescent="0.15">
      <c r="A35" s="466">
        <v>303</v>
      </c>
      <c r="B35" s="466" t="s">
        <v>355</v>
      </c>
      <c r="C35" s="466" t="s">
        <v>171</v>
      </c>
      <c r="D35" s="466" t="str">
        <f t="shared" si="0"/>
        <v>303 Corporate Credit Card 1</v>
      </c>
      <c r="E35" s="466" t="str">
        <f>Table1[[#This Row],[for Import to Bank Register dropdown]]</f>
        <v>303 Corporate Credit Card 1</v>
      </c>
      <c r="F35" s="467">
        <f>SUMIF('Credit Card 2'!C:C,'Chart of Accounts'!D:D,'Credit Card 2'!E:E)+SUMIF('Credit Card 1'!C:C,'Chart of Accounts'!D:D,'Credit Card 1'!E:E)+SUMIF('Bank 2'!C:C,'Chart of Accounts'!D:D,'Bank 2'!E:E)+SUMIF('Bank 1'!C:C,'Chart of Accounts'!D:D,'Bank 1'!E:E)+SUMIF('Directors Advances'!C:C,'Chart of Accounts'!D:D,'Directors Advances'!E:E)</f>
        <v>0</v>
      </c>
    </row>
    <row r="36" spans="1:6" x14ac:dyDescent="0.15">
      <c r="A36" s="466">
        <v>304</v>
      </c>
      <c r="B36" s="466" t="s">
        <v>356</v>
      </c>
      <c r="C36" s="466" t="s">
        <v>171</v>
      </c>
      <c r="D36" s="466" t="str">
        <f t="shared" si="0"/>
        <v>304 Corporate Credit Card 2</v>
      </c>
      <c r="E36" s="466" t="str">
        <f>Table1[[#This Row],[for Import to Bank Register dropdown]]</f>
        <v>304 Corporate Credit Card 2</v>
      </c>
      <c r="F36" s="467">
        <f>SUMIF('Credit Card 2'!C:C,'Chart of Accounts'!D:D,'Credit Card 2'!E:E)+SUMIF('Credit Card 1'!C:C,'Chart of Accounts'!D:D,'Credit Card 1'!E:E)+SUMIF('Bank 2'!C:C,'Chart of Accounts'!D:D,'Bank 2'!E:E)+SUMIF('Bank 1'!C:C,'Chart of Accounts'!D:D,'Bank 1'!E:E)+SUMIF('Directors Advances'!C:C,'Chart of Accounts'!D:D,'Directors Advances'!E:E)</f>
        <v>0</v>
      </c>
    </row>
    <row r="37" spans="1:6" x14ac:dyDescent="0.15">
      <c r="A37" s="466">
        <v>310</v>
      </c>
      <c r="B37" s="466" t="s">
        <v>173</v>
      </c>
      <c r="C37" s="466" t="s">
        <v>171</v>
      </c>
      <c r="D37" s="466" t="str">
        <f t="shared" si="0"/>
        <v>310 HST/GST payable</v>
      </c>
      <c r="E37" s="466" t="str">
        <f>Table1[[#This Row],[for Import to Bank Register dropdown]]</f>
        <v>310 HST/GST payable</v>
      </c>
      <c r="F37" s="467">
        <f>SUMIF('Credit Card 2'!C:C,'Chart of Accounts'!D:D,'Credit Card 2'!E:E)+SUMIF('Credit Card 1'!C:C,'Chart of Accounts'!D:D,'Credit Card 1'!E:E)+SUMIF('Bank 2'!C:C,'Chart of Accounts'!D:D,'Bank 2'!E:E)+SUMIF('Bank 1'!C:C,'Chart of Accounts'!D:D,'Bank 1'!E:E)+SUMIF('Directors Advances'!C:C,'Chart of Accounts'!D:D,'Directors Advances'!E:E)</f>
        <v>0</v>
      </c>
    </row>
    <row r="38" spans="1:6" x14ac:dyDescent="0.15">
      <c r="A38" s="466">
        <v>320</v>
      </c>
      <c r="B38" s="466" t="s">
        <v>174</v>
      </c>
      <c r="C38" s="466" t="s">
        <v>171</v>
      </c>
      <c r="D38" s="466" t="str">
        <f t="shared" si="0"/>
        <v>320 Directors fees payable - Curr Yr T4</v>
      </c>
      <c r="E38" s="466" t="str">
        <f>Table1[[#This Row],[for Import to Bank Register dropdown]]</f>
        <v>320 Directors fees payable - Curr Yr T4</v>
      </c>
      <c r="F38" s="467">
        <f>SUMIF('Credit Card 2'!C:C,'Chart of Accounts'!D:D,'Credit Card 2'!E:E)+SUMIF('Credit Card 1'!C:C,'Chart of Accounts'!D:D,'Credit Card 1'!E:E)+SUMIF('Bank 2'!C:C,'Chart of Accounts'!D:D,'Bank 2'!E:E)+SUMIF('Bank 1'!C:C,'Chart of Accounts'!D:D,'Bank 1'!E:E)+SUMIF('Directors Advances'!C:C,'Chart of Accounts'!D:D,'Directors Advances'!E:E)</f>
        <v>0</v>
      </c>
    </row>
    <row r="39" spans="1:6" x14ac:dyDescent="0.15">
      <c r="A39" s="466">
        <v>321</v>
      </c>
      <c r="B39" s="466" t="s">
        <v>175</v>
      </c>
      <c r="C39" s="466" t="s">
        <v>171</v>
      </c>
      <c r="D39" s="466" t="str">
        <f t="shared" si="0"/>
        <v>321 Directors fees payable - Next Yr.T4</v>
      </c>
      <c r="E39" s="466" t="str">
        <f>Table1[[#This Row],[for Import to Bank Register dropdown]]</f>
        <v>321 Directors fees payable - Next Yr.T4</v>
      </c>
      <c r="F39" s="467">
        <f>SUMIF('Credit Card 2'!C:C,'Chart of Accounts'!D:D,'Credit Card 2'!E:E)+SUMIF('Credit Card 1'!C:C,'Chart of Accounts'!D:D,'Credit Card 1'!E:E)+SUMIF('Bank 2'!C:C,'Chart of Accounts'!D:D,'Bank 2'!E:E)+SUMIF('Bank 1'!C:C,'Chart of Accounts'!D:D,'Bank 1'!E:E)+SUMIF('Directors Advances'!C:C,'Chart of Accounts'!D:D,'Directors Advances'!E:E)</f>
        <v>0</v>
      </c>
    </row>
    <row r="40" spans="1:6" x14ac:dyDescent="0.15">
      <c r="A40" s="466">
        <v>325</v>
      </c>
      <c r="B40" s="466" t="s">
        <v>176</v>
      </c>
      <c r="C40" s="466" t="s">
        <v>171</v>
      </c>
      <c r="D40" s="466" t="str">
        <f t="shared" si="0"/>
        <v>325 Consulting fees payable- Curr Yr T1</v>
      </c>
      <c r="E40" s="466" t="str">
        <f>Table1[[#This Row],[for Import to Bank Register dropdown]]</f>
        <v>325 Consulting fees payable- Curr Yr T1</v>
      </c>
      <c r="F40" s="467">
        <f>SUMIF('Credit Card 2'!C:C,'Chart of Accounts'!D:D,'Credit Card 2'!E:E)+SUMIF('Credit Card 1'!C:C,'Chart of Accounts'!D:D,'Credit Card 1'!E:E)+SUMIF('Bank 2'!C:C,'Chart of Accounts'!D:D,'Bank 2'!E:E)+SUMIF('Bank 1'!C:C,'Chart of Accounts'!D:D,'Bank 1'!E:E)+SUMIF('Directors Advances'!C:C,'Chart of Accounts'!D:D,'Directors Advances'!E:E)</f>
        <v>0</v>
      </c>
    </row>
    <row r="41" spans="1:6" x14ac:dyDescent="0.15">
      <c r="A41" s="466">
        <v>326</v>
      </c>
      <c r="B41" s="466" t="s">
        <v>177</v>
      </c>
      <c r="C41" s="466" t="s">
        <v>171</v>
      </c>
      <c r="D41" s="466" t="str">
        <f t="shared" si="0"/>
        <v>326 Consulting fees payable- Next Yr T1</v>
      </c>
      <c r="E41" s="466" t="str">
        <f>Table1[[#This Row],[for Import to Bank Register dropdown]]</f>
        <v>326 Consulting fees payable- Next Yr T1</v>
      </c>
      <c r="F41" s="467">
        <f>SUMIF('Credit Card 2'!C:C,'Chart of Accounts'!D:D,'Credit Card 2'!E:E)+SUMIF('Credit Card 1'!C:C,'Chart of Accounts'!D:D,'Credit Card 1'!E:E)+SUMIF('Bank 2'!C:C,'Chart of Accounts'!D:D,'Bank 2'!E:E)+SUMIF('Bank 1'!C:C,'Chart of Accounts'!D:D,'Bank 1'!E:E)+SUMIF('Directors Advances'!C:C,'Chart of Accounts'!D:D,'Directors Advances'!E:E)</f>
        <v>0</v>
      </c>
    </row>
    <row r="42" spans="1:6" x14ac:dyDescent="0.15">
      <c r="A42" s="466">
        <v>327</v>
      </c>
      <c r="B42" s="466" t="s">
        <v>178</v>
      </c>
      <c r="C42" s="466" t="s">
        <v>171</v>
      </c>
      <c r="D42" s="466" t="str">
        <f t="shared" si="0"/>
        <v>327 Dividends Payable - Curr Yr T5</v>
      </c>
      <c r="E42" s="466" t="str">
        <f>Table1[[#This Row],[for Import to Bank Register dropdown]]</f>
        <v>327 Dividends Payable - Curr Yr T5</v>
      </c>
      <c r="F42" s="467">
        <f>SUMIF('Credit Card 2'!C:C,'Chart of Accounts'!D:D,'Credit Card 2'!E:E)+SUMIF('Credit Card 1'!C:C,'Chart of Accounts'!D:D,'Credit Card 1'!E:E)+SUMIF('Bank 2'!C:C,'Chart of Accounts'!D:D,'Bank 2'!E:E)+SUMIF('Bank 1'!C:C,'Chart of Accounts'!D:D,'Bank 1'!E:E)+SUMIF('Directors Advances'!C:C,'Chart of Accounts'!D:D,'Directors Advances'!E:E)</f>
        <v>0</v>
      </c>
    </row>
    <row r="43" spans="1:6" x14ac:dyDescent="0.15">
      <c r="A43" s="466">
        <v>328</v>
      </c>
      <c r="B43" s="466" t="s">
        <v>179</v>
      </c>
      <c r="C43" s="466" t="s">
        <v>171</v>
      </c>
      <c r="D43" s="466" t="str">
        <f t="shared" si="0"/>
        <v>328 Dividends Payable - Next Year T5</v>
      </c>
      <c r="E43" s="466" t="str">
        <f>Table1[[#This Row],[for Import to Bank Register dropdown]]</f>
        <v>328 Dividends Payable - Next Year T5</v>
      </c>
      <c r="F43" s="467">
        <f>SUMIF('Credit Card 2'!C:C,'Chart of Accounts'!D:D,'Credit Card 2'!E:E)+SUMIF('Credit Card 1'!C:C,'Chart of Accounts'!D:D,'Credit Card 1'!E:E)+SUMIF('Bank 2'!C:C,'Chart of Accounts'!D:D,'Bank 2'!E:E)+SUMIF('Bank 1'!C:C,'Chart of Accounts'!D:D,'Bank 1'!E:E)+SUMIF('Directors Advances'!C:C,'Chart of Accounts'!D:D,'Directors Advances'!E:E)</f>
        <v>0</v>
      </c>
    </row>
    <row r="44" spans="1:6" x14ac:dyDescent="0.15">
      <c r="A44" s="466">
        <v>330</v>
      </c>
      <c r="B44" s="466" t="s">
        <v>180</v>
      </c>
      <c r="C44" s="466" t="s">
        <v>171</v>
      </c>
      <c r="D44" s="466" t="str">
        <f t="shared" si="0"/>
        <v>330 Corporate taxes payable - Federal</v>
      </c>
      <c r="E44" s="466" t="str">
        <f>Table1[[#This Row],[for Import to Bank Register dropdown]]</f>
        <v>330 Corporate taxes payable - Federal</v>
      </c>
      <c r="F44" s="467">
        <f>SUMIF('Credit Card 2'!C:C,'Chart of Accounts'!D:D,'Credit Card 2'!E:E)+SUMIF('Credit Card 1'!C:C,'Chart of Accounts'!D:D,'Credit Card 1'!E:E)+SUMIF('Bank 2'!C:C,'Chart of Accounts'!D:D,'Bank 2'!E:E)+SUMIF('Bank 1'!C:C,'Chart of Accounts'!D:D,'Bank 1'!E:E)+SUMIF('Directors Advances'!C:C,'Chart of Accounts'!D:D,'Directors Advances'!E:E)</f>
        <v>0</v>
      </c>
    </row>
    <row r="45" spans="1:6" x14ac:dyDescent="0.15">
      <c r="A45" s="466">
        <v>331</v>
      </c>
      <c r="B45" s="466" t="s">
        <v>181</v>
      </c>
      <c r="C45" s="466" t="s">
        <v>171</v>
      </c>
      <c r="D45" s="466" t="str">
        <f t="shared" si="0"/>
        <v>331 Corporate taxes payable - Provincia</v>
      </c>
      <c r="E45" s="466" t="str">
        <f>Table1[[#This Row],[for Import to Bank Register dropdown]]</f>
        <v>331 Corporate taxes payable - Provincia</v>
      </c>
      <c r="F45" s="467">
        <f>SUMIF('Credit Card 2'!C:C,'Chart of Accounts'!D:D,'Credit Card 2'!E:E)+SUMIF('Credit Card 1'!C:C,'Chart of Accounts'!D:D,'Credit Card 1'!E:E)+SUMIF('Bank 2'!C:C,'Chart of Accounts'!D:D,'Bank 2'!E:E)+SUMIF('Bank 1'!C:C,'Chart of Accounts'!D:D,'Bank 1'!E:E)+SUMIF('Directors Advances'!C:C,'Chart of Accounts'!D:D,'Directors Advances'!E:E)</f>
        <v>0</v>
      </c>
    </row>
    <row r="46" spans="1:6" x14ac:dyDescent="0.15">
      <c r="A46" s="466">
        <v>350</v>
      </c>
      <c r="B46" s="466" t="s">
        <v>182</v>
      </c>
      <c r="C46" s="466" t="s">
        <v>171</v>
      </c>
      <c r="D46" s="466" t="str">
        <f t="shared" si="0"/>
        <v>350 Shareholder loans</v>
      </c>
      <c r="E46" s="466" t="str">
        <f>Table1[[#This Row],[for Import to Bank Register dropdown]]</f>
        <v>350 Shareholder loans</v>
      </c>
      <c r="F46" s="467">
        <f>SUMIF('Credit Card 2'!C:C,'Chart of Accounts'!D:D,'Credit Card 2'!E:E)+SUMIF('Credit Card 1'!C:C,'Chart of Accounts'!D:D,'Credit Card 1'!E:E)+SUMIF('Bank 2'!C:C,'Chart of Accounts'!D:D,'Bank 2'!E:E)+SUMIF('Bank 1'!C:C,'Chart of Accounts'!D:D,'Bank 1'!E:E)+SUMIF('Directors Advances'!C:C,'Chart of Accounts'!D:D,'Directors Advances'!E:E)</f>
        <v>0</v>
      </c>
    </row>
    <row r="47" spans="1:6" x14ac:dyDescent="0.15">
      <c r="A47" s="466">
        <v>360</v>
      </c>
      <c r="B47" s="466" t="s">
        <v>183</v>
      </c>
      <c r="C47" s="466" t="s">
        <v>171</v>
      </c>
      <c r="D47" s="466" t="str">
        <f t="shared" si="0"/>
        <v>360 Bank loan payable</v>
      </c>
      <c r="E47" s="466" t="str">
        <f>Table1[[#This Row],[for Import to Bank Register dropdown]]</f>
        <v>360 Bank loan payable</v>
      </c>
      <c r="F47" s="467">
        <f>SUMIF('Credit Card 2'!C:C,'Chart of Accounts'!D:D,'Credit Card 2'!E:E)+SUMIF('Credit Card 1'!C:C,'Chart of Accounts'!D:D,'Credit Card 1'!E:E)+SUMIF('Bank 2'!C:C,'Chart of Accounts'!D:D,'Bank 2'!E:E)+SUMIF('Bank 1'!C:C,'Chart of Accounts'!D:D,'Bank 1'!E:E)+SUMIF('Directors Advances'!C:C,'Chart of Accounts'!D:D,'Directors Advances'!E:E)</f>
        <v>0</v>
      </c>
    </row>
    <row r="48" spans="1:6" x14ac:dyDescent="0.15">
      <c r="A48" s="466">
        <v>400</v>
      </c>
      <c r="B48" s="466" t="s">
        <v>184</v>
      </c>
      <c r="C48" s="466" t="s">
        <v>185</v>
      </c>
      <c r="D48" s="466" t="str">
        <f t="shared" si="0"/>
        <v>400 Long-term debts</v>
      </c>
      <c r="E48" s="466" t="str">
        <f>Table1[[#This Row],[for Import to Bank Register dropdown]]</f>
        <v>400 Long-term debts</v>
      </c>
      <c r="F48" s="467">
        <f>SUMIF('Credit Card 2'!C:C,'Chart of Accounts'!D:D,'Credit Card 2'!E:E)+SUMIF('Credit Card 1'!C:C,'Chart of Accounts'!D:D,'Credit Card 1'!E:E)+SUMIF('Bank 2'!C:C,'Chart of Accounts'!D:D,'Bank 2'!E:E)+SUMIF('Bank 1'!C:C,'Chart of Accounts'!D:D,'Bank 1'!E:E)+SUMIF('Directors Advances'!C:C,'Chart of Accounts'!D:D,'Directors Advances'!E:E)</f>
        <v>0</v>
      </c>
    </row>
    <row r="49" spans="1:6" x14ac:dyDescent="0.15">
      <c r="A49" s="466">
        <v>500</v>
      </c>
      <c r="B49" s="466" t="s">
        <v>186</v>
      </c>
      <c r="C49" s="466" t="s">
        <v>185</v>
      </c>
      <c r="D49" s="466" t="str">
        <f t="shared" si="0"/>
        <v>500 Issued capital</v>
      </c>
      <c r="E49" s="466" t="str">
        <f>Table1[[#This Row],[for Import to Bank Register dropdown]]</f>
        <v>500 Issued capital</v>
      </c>
      <c r="F49" s="467">
        <f>SUMIF('Credit Card 2'!C:C,'Chart of Accounts'!D:D,'Credit Card 2'!E:E)+SUMIF('Credit Card 1'!C:C,'Chart of Accounts'!D:D,'Credit Card 1'!E:E)+SUMIF('Bank 2'!C:C,'Chart of Accounts'!D:D,'Bank 2'!E:E)+SUMIF('Bank 1'!C:C,'Chart of Accounts'!D:D,'Bank 1'!E:E)+SUMIF('Directors Advances'!C:C,'Chart of Accounts'!D:D,'Directors Advances'!E:E)</f>
        <v>0</v>
      </c>
    </row>
    <row r="50" spans="1:6" x14ac:dyDescent="0.15">
      <c r="A50" s="466">
        <v>510</v>
      </c>
      <c r="B50" s="466" t="s">
        <v>187</v>
      </c>
      <c r="C50" s="466" t="s">
        <v>185</v>
      </c>
      <c r="D50" s="466" t="str">
        <f t="shared" si="0"/>
        <v>510 Retained earnings</v>
      </c>
      <c r="E50" s="466" t="str">
        <f>Table1[[#This Row],[for Import to Bank Register dropdown]]</f>
        <v>510 Retained earnings</v>
      </c>
      <c r="F50" s="467">
        <f>SUMIF('Credit Card 2'!C:C,'Chart of Accounts'!D:D,'Credit Card 2'!E:E)+SUMIF('Credit Card 1'!C:C,'Chart of Accounts'!D:D,'Credit Card 1'!E:E)+SUMIF('Bank 2'!C:C,'Chart of Accounts'!D:D,'Bank 2'!E:E)+SUMIF('Bank 1'!C:C,'Chart of Accounts'!D:D,'Bank 1'!E:E)+SUMIF('Directors Advances'!C:C,'Chart of Accounts'!D:D,'Directors Advances'!E:E)</f>
        <v>0</v>
      </c>
    </row>
    <row r="51" spans="1:6" x14ac:dyDescent="0.15">
      <c r="A51" s="466">
        <v>515</v>
      </c>
      <c r="B51" s="466" t="s">
        <v>188</v>
      </c>
      <c r="C51" s="466" t="s">
        <v>185</v>
      </c>
      <c r="D51" s="466" t="str">
        <f t="shared" si="0"/>
        <v>515 Owner's drawings</v>
      </c>
      <c r="E51" s="466" t="str">
        <f>Table1[[#This Row],[for Import to Bank Register dropdown]]</f>
        <v>515 Owner's drawings</v>
      </c>
      <c r="F51" s="467">
        <f>SUMIF('Credit Card 2'!C:C,'Chart of Accounts'!D:D,'Credit Card 2'!E:E)+SUMIF('Credit Card 1'!C:C,'Chart of Accounts'!D:D,'Credit Card 1'!E:E)+SUMIF('Bank 2'!C:C,'Chart of Accounts'!D:D,'Bank 2'!E:E)+SUMIF('Bank 1'!C:C,'Chart of Accounts'!D:D,'Bank 1'!E:E)+SUMIF('Directors Advances'!C:C,'Chart of Accounts'!D:D,'Directors Advances'!E:E)</f>
        <v>0</v>
      </c>
    </row>
    <row r="52" spans="1:6" x14ac:dyDescent="0.15">
      <c r="A52" s="466">
        <v>520</v>
      </c>
      <c r="B52" s="466" t="s">
        <v>189</v>
      </c>
      <c r="C52" s="466" t="s">
        <v>185</v>
      </c>
      <c r="D52" s="466" t="str">
        <f t="shared" si="0"/>
        <v>520 Dividends paid - Prev. Calender Yr.</v>
      </c>
      <c r="E52" s="466" t="str">
        <f>Table1[[#This Row],[for Import to Bank Register dropdown]]</f>
        <v>520 Dividends paid - Prev. Calender Yr.</v>
      </c>
      <c r="F52" s="467">
        <f>SUMIF('Credit Card 2'!C:C,'Chart of Accounts'!D:D,'Credit Card 2'!E:E)+SUMIF('Credit Card 1'!C:C,'Chart of Accounts'!D:D,'Credit Card 1'!E:E)+SUMIF('Bank 2'!C:C,'Chart of Accounts'!D:D,'Bank 2'!E:E)+SUMIF('Bank 1'!C:C,'Chart of Accounts'!D:D,'Bank 1'!E:E)+SUMIF('Directors Advances'!C:C,'Chart of Accounts'!D:D,'Directors Advances'!E:E)</f>
        <v>0</v>
      </c>
    </row>
    <row r="53" spans="1:6" x14ac:dyDescent="0.15">
      <c r="A53" s="466">
        <v>521</v>
      </c>
      <c r="B53" s="466" t="s">
        <v>190</v>
      </c>
      <c r="C53" s="466" t="s">
        <v>191</v>
      </c>
      <c r="D53" s="466" t="str">
        <f t="shared" si="0"/>
        <v>521 Dividends paid - Curr. Calender Yr.</v>
      </c>
      <c r="E53" s="466" t="str">
        <f>Table1[[#This Row],[for Import to Bank Register dropdown]]</f>
        <v>521 Dividends paid - Curr. Calender Yr.</v>
      </c>
      <c r="F53" s="467">
        <f>SUMIF('Credit Card 2'!C:C,'Chart of Accounts'!D:D,'Credit Card 2'!E:E)+SUMIF('Credit Card 1'!C:C,'Chart of Accounts'!D:D,'Credit Card 1'!E:E)+SUMIF('Bank 2'!C:C,'Chart of Accounts'!D:D,'Bank 2'!E:E)+SUMIF('Bank 1'!C:C,'Chart of Accounts'!D:D,'Bank 1'!E:E)+SUMIF('Directors Advances'!C:C,'Chart of Accounts'!D:D,'Directors Advances'!E:E)</f>
        <v>0</v>
      </c>
    </row>
    <row r="54" spans="1:6" x14ac:dyDescent="0.15">
      <c r="A54" s="466">
        <v>600</v>
      </c>
      <c r="B54" s="466" t="s">
        <v>192</v>
      </c>
      <c r="C54" s="466" t="s">
        <v>191</v>
      </c>
      <c r="D54" s="466" t="str">
        <f t="shared" si="0"/>
        <v>600 Contract income</v>
      </c>
      <c r="E54" s="466" t="str">
        <f>Table1[[#This Row],[for Import to Bank Register dropdown]]</f>
        <v>600 Contract income</v>
      </c>
      <c r="F54" s="467">
        <f>SUMIF('Credit Card 2'!C:C,'Chart of Accounts'!D:D,'Credit Card 2'!E:E)+SUMIF('Credit Card 1'!C:C,'Chart of Accounts'!D:D,'Credit Card 1'!E:E)+SUMIF('Bank 2'!C:C,'Chart of Accounts'!D:D,'Bank 2'!E:E)+SUMIF('Bank 1'!C:C,'Chart of Accounts'!D:D,'Bank 1'!E:E)+SUMIF('Directors Advances'!C:C,'Chart of Accounts'!D:D,'Directors Advances'!E:E)</f>
        <v>0</v>
      </c>
    </row>
    <row r="55" spans="1:6" x14ac:dyDescent="0.15">
      <c r="A55" s="466">
        <v>601</v>
      </c>
      <c r="B55" s="466" t="s">
        <v>193</v>
      </c>
      <c r="C55" s="466" t="s">
        <v>191</v>
      </c>
      <c r="D55" s="466" t="str">
        <f t="shared" si="0"/>
        <v>601 USA Revenue</v>
      </c>
      <c r="E55" s="466" t="str">
        <f>Table1[[#This Row],[for Import to Bank Register dropdown]]</f>
        <v>601 USA Revenue</v>
      </c>
      <c r="F55" s="467">
        <f>SUMIF('Credit Card 2'!C:C,'Chart of Accounts'!D:D,'Credit Card 2'!E:E)+SUMIF('Credit Card 1'!C:C,'Chart of Accounts'!D:D,'Credit Card 1'!E:E)+SUMIF('Bank 2'!C:C,'Chart of Accounts'!D:D,'Bank 2'!E:E)+SUMIF('Bank 1'!C:C,'Chart of Accounts'!D:D,'Bank 1'!E:E)+SUMIF('Directors Advances'!C:C,'Chart of Accounts'!D:D,'Directors Advances'!E:E)</f>
        <v>0</v>
      </c>
    </row>
    <row r="56" spans="1:6" x14ac:dyDescent="0.15">
      <c r="A56" s="466">
        <v>605</v>
      </c>
      <c r="B56" s="466" t="s">
        <v>194</v>
      </c>
      <c r="C56" s="466" t="s">
        <v>191</v>
      </c>
      <c r="D56" s="466" t="str">
        <f t="shared" si="0"/>
        <v>605 Reimbursed expenses</v>
      </c>
      <c r="E56" s="466" t="str">
        <f>Table1[[#This Row],[for Import to Bank Register dropdown]]</f>
        <v>605 Reimbursed expenses</v>
      </c>
      <c r="F56" s="467">
        <f>SUMIF('Credit Card 2'!C:C,'Chart of Accounts'!D:D,'Credit Card 2'!E:E)+SUMIF('Credit Card 1'!C:C,'Chart of Accounts'!D:D,'Credit Card 1'!E:E)+SUMIF('Bank 2'!C:C,'Chart of Accounts'!D:D,'Bank 2'!E:E)+SUMIF('Bank 1'!C:C,'Chart of Accounts'!D:D,'Bank 1'!E:E)+SUMIF('Directors Advances'!C:C,'Chart of Accounts'!D:D,'Directors Advances'!E:E)</f>
        <v>0</v>
      </c>
    </row>
    <row r="57" spans="1:6" x14ac:dyDescent="0.15">
      <c r="A57" s="466">
        <v>610</v>
      </c>
      <c r="B57" s="466" t="s">
        <v>195</v>
      </c>
      <c r="C57" s="466" t="s">
        <v>191</v>
      </c>
      <c r="D57" s="466" t="str">
        <f t="shared" si="0"/>
        <v>610 HST/GST Sundry income</v>
      </c>
      <c r="E57" s="466" t="str">
        <f>Table1[[#This Row],[for Import to Bank Register dropdown]]</f>
        <v>610 HST/GST Sundry income</v>
      </c>
      <c r="F57" s="467">
        <f>SUMIF('Credit Card 2'!C:C,'Chart of Accounts'!D:D,'Credit Card 2'!E:E)+SUMIF('Credit Card 1'!C:C,'Chart of Accounts'!D:D,'Credit Card 1'!E:E)+SUMIF('Bank 2'!C:C,'Chart of Accounts'!D:D,'Bank 2'!E:E)+SUMIF('Bank 1'!C:C,'Chart of Accounts'!D:D,'Bank 1'!E:E)+SUMIF('Directors Advances'!C:C,'Chart of Accounts'!D:D,'Directors Advances'!E:E)</f>
        <v>0</v>
      </c>
    </row>
    <row r="58" spans="1:6" x14ac:dyDescent="0.15">
      <c r="A58" s="466">
        <v>615</v>
      </c>
      <c r="B58" s="466" t="s">
        <v>196</v>
      </c>
      <c r="C58" s="466" t="s">
        <v>191</v>
      </c>
      <c r="D58" s="466" t="str">
        <f t="shared" si="0"/>
        <v>615 Dividend income</v>
      </c>
      <c r="E58" s="466" t="str">
        <f>Table1[[#This Row],[for Import to Bank Register dropdown]]</f>
        <v>615 Dividend income</v>
      </c>
      <c r="F58" s="467">
        <f>SUMIF('Credit Card 2'!C:C,'Chart of Accounts'!D:D,'Credit Card 2'!E:E)+SUMIF('Credit Card 1'!C:C,'Chart of Accounts'!D:D,'Credit Card 1'!E:E)+SUMIF('Bank 2'!C:C,'Chart of Accounts'!D:D,'Bank 2'!E:E)+SUMIF('Bank 1'!C:C,'Chart of Accounts'!D:D,'Bank 1'!E:E)+SUMIF('Directors Advances'!C:C,'Chart of Accounts'!D:D,'Directors Advances'!E:E)</f>
        <v>0</v>
      </c>
    </row>
    <row r="59" spans="1:6" x14ac:dyDescent="0.15">
      <c r="A59" s="466">
        <v>620</v>
      </c>
      <c r="B59" s="466" t="s">
        <v>197</v>
      </c>
      <c r="C59" s="466" t="s">
        <v>191</v>
      </c>
      <c r="D59" s="466" t="str">
        <f t="shared" si="0"/>
        <v>620 Interest received</v>
      </c>
      <c r="E59" s="466" t="str">
        <f>Table1[[#This Row],[for Import to Bank Register dropdown]]</f>
        <v>620 Interest received</v>
      </c>
      <c r="F59" s="467">
        <f>SUMIF('Credit Card 2'!C:C,'Chart of Accounts'!D:D,'Credit Card 2'!E:E)+SUMIF('Credit Card 1'!C:C,'Chart of Accounts'!D:D,'Credit Card 1'!E:E)+SUMIF('Bank 2'!C:C,'Chart of Accounts'!D:D,'Bank 2'!E:E)+SUMIF('Bank 1'!C:C,'Chart of Accounts'!D:D,'Bank 1'!E:E)+SUMIF('Directors Advances'!C:C,'Chart of Accounts'!D:D,'Directors Advances'!E:E)</f>
        <v>0</v>
      </c>
    </row>
    <row r="60" spans="1:6" x14ac:dyDescent="0.15">
      <c r="A60" s="466">
        <v>625</v>
      </c>
      <c r="B60" s="466" t="s">
        <v>198</v>
      </c>
      <c r="C60" s="466" t="s">
        <v>191</v>
      </c>
      <c r="D60" s="466" t="str">
        <f t="shared" si="0"/>
        <v>625 Capital gains (losses)</v>
      </c>
      <c r="E60" s="466" t="str">
        <f>Table1[[#This Row],[for Import to Bank Register dropdown]]</f>
        <v>625 Capital gains (losses)</v>
      </c>
      <c r="F60" s="467">
        <f>SUMIF('Credit Card 2'!C:C,'Chart of Accounts'!D:D,'Credit Card 2'!E:E)+SUMIF('Credit Card 1'!C:C,'Chart of Accounts'!D:D,'Credit Card 1'!E:E)+SUMIF('Bank 2'!C:C,'Chart of Accounts'!D:D,'Bank 2'!E:E)+SUMIF('Bank 1'!C:C,'Chart of Accounts'!D:D,'Bank 1'!E:E)+SUMIF('Directors Advances'!C:C,'Chart of Accounts'!D:D,'Directors Advances'!E:E)</f>
        <v>0</v>
      </c>
    </row>
    <row r="61" spans="1:6" x14ac:dyDescent="0.15">
      <c r="A61" s="466">
        <v>628</v>
      </c>
      <c r="B61" s="466" t="s">
        <v>199</v>
      </c>
      <c r="C61" s="466" t="s">
        <v>191</v>
      </c>
      <c r="D61" s="466" t="str">
        <f t="shared" si="0"/>
        <v>628 Foreign exchange gain/loss</v>
      </c>
      <c r="E61" s="466" t="str">
        <f>Table1[[#This Row],[for Import to Bank Register dropdown]]</f>
        <v>628 Foreign exchange gain/loss</v>
      </c>
      <c r="F61" s="467">
        <f>SUMIF('Credit Card 2'!C:C,'Chart of Accounts'!D:D,'Credit Card 2'!E:E)+SUMIF('Credit Card 1'!C:C,'Chart of Accounts'!D:D,'Credit Card 1'!E:E)+SUMIF('Bank 2'!C:C,'Chart of Accounts'!D:D,'Bank 2'!E:E)+SUMIF('Bank 1'!C:C,'Chart of Accounts'!D:D,'Bank 1'!E:E)+SUMIF('Directors Advances'!C:C,'Chart of Accounts'!D:D,'Directors Advances'!E:E)</f>
        <v>0</v>
      </c>
    </row>
    <row r="62" spans="1:6" x14ac:dyDescent="0.15">
      <c r="A62" s="466">
        <v>630</v>
      </c>
      <c r="B62" s="466" t="s">
        <v>200</v>
      </c>
      <c r="C62" s="466" t="s">
        <v>191</v>
      </c>
      <c r="D62" s="466" t="str">
        <f t="shared" si="0"/>
        <v>630 Other Income</v>
      </c>
      <c r="E62" s="466" t="str">
        <f>Table1[[#This Row],[for Import to Bank Register dropdown]]</f>
        <v>630 Other Income</v>
      </c>
      <c r="F62" s="467">
        <f>SUMIF('Credit Card 2'!C:C,'Chart of Accounts'!D:D,'Credit Card 2'!E:E)+SUMIF('Credit Card 1'!C:C,'Chart of Accounts'!D:D,'Credit Card 1'!E:E)+SUMIF('Bank 2'!C:C,'Chart of Accounts'!D:D,'Bank 2'!E:E)+SUMIF('Bank 1'!C:C,'Chart of Accounts'!D:D,'Bank 1'!E:E)+SUMIF('Directors Advances'!C:C,'Chart of Accounts'!D:D,'Directors Advances'!E:E)</f>
        <v>0</v>
      </c>
    </row>
    <row r="63" spans="1:6" x14ac:dyDescent="0.15">
      <c r="A63" s="466">
        <v>699</v>
      </c>
      <c r="B63" s="466" t="s">
        <v>201</v>
      </c>
      <c r="C63" s="466" t="s">
        <v>202</v>
      </c>
      <c r="D63" s="466" t="str">
        <f t="shared" si="0"/>
        <v>699 Uncategorized income</v>
      </c>
      <c r="E63" s="466" t="str">
        <f>Table1[[#This Row],[for Import to Bank Register dropdown]]</f>
        <v>699 Uncategorized income</v>
      </c>
      <c r="F63" s="467">
        <f>SUMIF('Credit Card 2'!C:C,'Chart of Accounts'!D:D,'Credit Card 2'!E:E)+SUMIF('Credit Card 1'!C:C,'Chart of Accounts'!D:D,'Credit Card 1'!E:E)+SUMIF('Bank 2'!C:C,'Chart of Accounts'!D:D,'Bank 2'!E:E)+SUMIF('Bank 1'!C:C,'Chart of Accounts'!D:D,'Bank 1'!E:E)+SUMIF('Directors Advances'!C:C,'Chart of Accounts'!D:D,'Directors Advances'!E:E)</f>
        <v>0</v>
      </c>
    </row>
    <row r="64" spans="1:6" x14ac:dyDescent="0.15">
      <c r="A64" s="466">
        <v>700</v>
      </c>
      <c r="B64" s="466" t="s">
        <v>203</v>
      </c>
      <c r="C64" s="466" t="s">
        <v>202</v>
      </c>
      <c r="D64" s="466" t="str">
        <f t="shared" si="0"/>
        <v>700 Accounting fees - current year</v>
      </c>
      <c r="E64" s="466" t="str">
        <f>Table1[[#This Row],[for Import to Bank Register dropdown]]</f>
        <v>700 Accounting fees - current year</v>
      </c>
      <c r="F64" s="467">
        <f>SUMIF('Credit Card 2'!C:C,'Chart of Accounts'!D:D,'Credit Card 2'!E:E)+SUMIF('Credit Card 1'!C:C,'Chart of Accounts'!D:D,'Credit Card 1'!E:E)+SUMIF('Bank 2'!C:C,'Chart of Accounts'!D:D,'Bank 2'!E:E)+SUMIF('Bank 1'!C:C,'Chart of Accounts'!D:D,'Bank 1'!E:E)+SUMIF('Directors Advances'!C:C,'Chart of Accounts'!D:D,'Directors Advances'!E:E)</f>
        <v>0</v>
      </c>
    </row>
    <row r="65" spans="1:6" x14ac:dyDescent="0.15">
      <c r="A65" s="466">
        <v>701</v>
      </c>
      <c r="B65" s="466" t="s">
        <v>204</v>
      </c>
      <c r="C65" s="466" t="s">
        <v>202</v>
      </c>
      <c r="D65" s="466" t="str">
        <f t="shared" si="0"/>
        <v>701 Accounting fees - other</v>
      </c>
      <c r="E65" s="466" t="str">
        <f>Table1[[#This Row],[for Import to Bank Register dropdown]]</f>
        <v>701 Accounting fees - other</v>
      </c>
      <c r="F65" s="467">
        <f>SUMIF('Credit Card 2'!C:C,'Chart of Accounts'!D:D,'Credit Card 2'!E:E)+SUMIF('Credit Card 1'!C:C,'Chart of Accounts'!D:D,'Credit Card 1'!E:E)+SUMIF('Bank 2'!C:C,'Chart of Accounts'!D:D,'Bank 2'!E:E)+SUMIF('Bank 1'!C:C,'Chart of Accounts'!D:D,'Bank 1'!E:E)+SUMIF('Directors Advances'!C:C,'Chart of Accounts'!D:D,'Directors Advances'!E:E)</f>
        <v>0</v>
      </c>
    </row>
    <row r="66" spans="1:6" x14ac:dyDescent="0.15">
      <c r="A66" s="466">
        <v>710</v>
      </c>
      <c r="B66" s="466" t="s">
        <v>205</v>
      </c>
      <c r="C66" s="466" t="s">
        <v>202</v>
      </c>
      <c r="D66" s="466" t="str">
        <f t="shared" si="0"/>
        <v>710 Advertising</v>
      </c>
      <c r="E66" s="466" t="str">
        <f>Table1[[#This Row],[for Import to Bank Register dropdown]]</f>
        <v>710 Advertising</v>
      </c>
      <c r="F66" s="467">
        <f>SUMIF('Credit Card 2'!C:C,'Chart of Accounts'!D:D,'Credit Card 2'!E:E)+SUMIF('Credit Card 1'!C:C,'Chart of Accounts'!D:D,'Credit Card 1'!E:E)+SUMIF('Bank 2'!C:C,'Chart of Accounts'!D:D,'Bank 2'!E:E)+SUMIF('Bank 1'!C:C,'Chart of Accounts'!D:D,'Bank 1'!E:E)+SUMIF('Directors Advances'!C:C,'Chart of Accounts'!D:D,'Directors Advances'!E:E)</f>
        <v>0</v>
      </c>
    </row>
    <row r="67" spans="1:6" x14ac:dyDescent="0.15">
      <c r="A67" s="466">
        <v>720</v>
      </c>
      <c r="B67" s="466" t="s">
        <v>206</v>
      </c>
      <c r="C67" s="466" t="s">
        <v>202</v>
      </c>
      <c r="D67" s="466" t="str">
        <f t="shared" si="0"/>
        <v>720 Automobile expenses</v>
      </c>
      <c r="E67" s="466" t="str">
        <f>Table1[[#This Row],[for Import to Bank Register dropdown]]</f>
        <v>720 Automobile expenses</v>
      </c>
      <c r="F67" s="467">
        <f>SUMIF('Credit Card 2'!C:C,'Chart of Accounts'!D:D,'Credit Card 2'!E:E)+SUMIF('Credit Card 1'!C:C,'Chart of Accounts'!D:D,'Credit Card 1'!E:E)+SUMIF('Bank 2'!C:C,'Chart of Accounts'!D:D,'Bank 2'!E:E)+SUMIF('Bank 1'!C:C,'Chart of Accounts'!D:D,'Bank 1'!E:E)+SUMIF('Directors Advances'!C:C,'Chart of Accounts'!D:D,'Directors Advances'!E:E)</f>
        <v>0</v>
      </c>
    </row>
    <row r="68" spans="1:6" x14ac:dyDescent="0.15">
      <c r="A68" s="468">
        <v>720.1</v>
      </c>
      <c r="B68" s="469" t="s">
        <v>234</v>
      </c>
      <c r="C68" s="469" t="s">
        <v>202</v>
      </c>
      <c r="D68" s="466" t="str">
        <f t="shared" si="0"/>
        <v>720.1 Automobile - Fuel</v>
      </c>
      <c r="E68" s="466" t="str">
        <f>E67</f>
        <v>720 Automobile expenses</v>
      </c>
      <c r="F68" s="467">
        <f>SUMIF('Credit Card 2'!C:C,'Chart of Accounts'!D:D,'Credit Card 2'!E:E)+SUMIF('Credit Card 1'!C:C,'Chart of Accounts'!D:D,'Credit Card 1'!E:E)+SUMIF('Bank 2'!C:C,'Chart of Accounts'!D:D,'Bank 2'!E:E)+SUMIF('Bank 1'!C:C,'Chart of Accounts'!D:D,'Bank 1'!E:E)+SUMIF('Directors Advances'!C:C,'Chart of Accounts'!D:D,'Directors Advances'!E:E)</f>
        <v>0</v>
      </c>
    </row>
    <row r="69" spans="1:6" x14ac:dyDescent="0.15">
      <c r="A69" s="468">
        <v>720.2</v>
      </c>
      <c r="B69" s="469" t="s">
        <v>235</v>
      </c>
      <c r="C69" s="469" t="s">
        <v>202</v>
      </c>
      <c r="D69" s="466" t="str">
        <f t="shared" si="0"/>
        <v>720.2 Automobile - Insurance</v>
      </c>
      <c r="E69" s="466" t="str">
        <f t="shared" ref="E69:E81" si="1">E68</f>
        <v>720 Automobile expenses</v>
      </c>
      <c r="F69" s="467">
        <f>SUMIF('Credit Card 2'!C:C,'Chart of Accounts'!D:D,'Credit Card 2'!E:E)+SUMIF('Credit Card 1'!C:C,'Chart of Accounts'!D:D,'Credit Card 1'!E:E)+SUMIF('Bank 2'!C:C,'Chart of Accounts'!D:D,'Bank 2'!E:E)+SUMIF('Bank 1'!C:C,'Chart of Accounts'!D:D,'Bank 1'!E:E)+SUMIF('Directors Advances'!C:C,'Chart of Accounts'!D:D,'Directors Advances'!E:E)</f>
        <v>0</v>
      </c>
    </row>
    <row r="70" spans="1:6" x14ac:dyDescent="0.15">
      <c r="A70" s="468">
        <v>720.3</v>
      </c>
      <c r="B70" s="469" t="s">
        <v>248</v>
      </c>
      <c r="C70" s="469" t="s">
        <v>202</v>
      </c>
      <c r="D70" s="466" t="str">
        <f t="shared" si="0"/>
        <v>720.3 Automobile - License</v>
      </c>
      <c r="E70" s="466" t="str">
        <f t="shared" si="1"/>
        <v>720 Automobile expenses</v>
      </c>
      <c r="F70" s="467">
        <f>SUMIF('Credit Card 2'!C:C,'Chart of Accounts'!D:D,'Credit Card 2'!E:E)+SUMIF('Credit Card 1'!C:C,'Chart of Accounts'!D:D,'Credit Card 1'!E:E)+SUMIF('Bank 2'!C:C,'Chart of Accounts'!D:D,'Bank 2'!E:E)+SUMIF('Bank 1'!C:C,'Chart of Accounts'!D:D,'Bank 1'!E:E)+SUMIF('Directors Advances'!C:C,'Chart of Accounts'!D:D,'Directors Advances'!E:E)</f>
        <v>0</v>
      </c>
    </row>
    <row r="71" spans="1:6" x14ac:dyDescent="0.15">
      <c r="A71" s="466">
        <v>720.4</v>
      </c>
      <c r="B71" s="466" t="s">
        <v>236</v>
      </c>
      <c r="C71" s="469" t="s">
        <v>202</v>
      </c>
      <c r="D71" s="466" t="str">
        <f t="shared" si="0"/>
        <v>720.4 Automobile - Repairs</v>
      </c>
      <c r="E71" s="466" t="str">
        <f t="shared" si="1"/>
        <v>720 Automobile expenses</v>
      </c>
      <c r="F71" s="467">
        <f>SUMIF('Credit Card 2'!C:C,'Chart of Accounts'!D:D,'Credit Card 2'!E:E)+SUMIF('Credit Card 1'!C:C,'Chart of Accounts'!D:D,'Credit Card 1'!E:E)+SUMIF('Bank 2'!C:C,'Chart of Accounts'!D:D,'Bank 2'!E:E)+SUMIF('Bank 1'!C:C,'Chart of Accounts'!D:D,'Bank 1'!E:E)+SUMIF('Directors Advances'!C:C,'Chart of Accounts'!D:D,'Directors Advances'!E:E)</f>
        <v>0</v>
      </c>
    </row>
    <row r="72" spans="1:6" x14ac:dyDescent="0.15">
      <c r="A72" s="466">
        <v>720.5</v>
      </c>
      <c r="B72" s="466" t="s">
        <v>237</v>
      </c>
      <c r="C72" s="469" t="s">
        <v>202</v>
      </c>
      <c r="D72" s="466" t="str">
        <f t="shared" si="0"/>
        <v>720.5 Automobile - Others</v>
      </c>
      <c r="E72" s="466" t="str">
        <f t="shared" si="1"/>
        <v>720 Automobile expenses</v>
      </c>
      <c r="F72" s="467">
        <f>SUMIF('Credit Card 2'!C:C,'Chart of Accounts'!D:D,'Credit Card 2'!E:E)+SUMIF('Credit Card 1'!C:C,'Chart of Accounts'!D:D,'Credit Card 1'!E:E)+SUMIF('Bank 2'!C:C,'Chart of Accounts'!D:D,'Bank 2'!E:E)+SUMIF('Bank 1'!C:C,'Chart of Accounts'!D:D,'Bank 1'!E:E)+SUMIF('Directors Advances'!C:C,'Chart of Accounts'!D:D,'Directors Advances'!E:E)</f>
        <v>0</v>
      </c>
    </row>
    <row r="73" spans="1:6" x14ac:dyDescent="0.15">
      <c r="A73" s="466">
        <v>720.6</v>
      </c>
      <c r="B73" s="466" t="s">
        <v>269</v>
      </c>
      <c r="C73" s="469" t="s">
        <v>202</v>
      </c>
      <c r="D73" s="466" t="str">
        <f t="shared" ref="D73:D79" si="2">_xlfn.CONCAT(A73," ",B73)</f>
        <v>720.6 Automobile - CAA Fees</v>
      </c>
      <c r="E73" s="466" t="str">
        <f t="shared" si="1"/>
        <v>720 Automobile expenses</v>
      </c>
      <c r="F73" s="467">
        <f>SUMIF('Credit Card 2'!C:C,'Chart of Accounts'!D:D,'Credit Card 2'!E:E)+SUMIF('Credit Card 1'!C:C,'Chart of Accounts'!D:D,'Credit Card 1'!E:E)+SUMIF('Bank 2'!C:C,'Chart of Accounts'!D:D,'Bank 2'!E:E)+SUMIF('Bank 1'!C:C,'Chart of Accounts'!D:D,'Bank 1'!E:E)+SUMIF('Directors Advances'!C:C,'Chart of Accounts'!D:D,'Directors Advances'!E:E)</f>
        <v>0</v>
      </c>
    </row>
    <row r="74" spans="1:6" x14ac:dyDescent="0.15">
      <c r="A74" s="466">
        <v>720.7</v>
      </c>
      <c r="B74" s="466" t="s">
        <v>324</v>
      </c>
      <c r="C74" s="469" t="s">
        <v>202</v>
      </c>
      <c r="D74" s="466" t="str">
        <f t="shared" ref="D74" si="3">_xlfn.CONCAT(A74," ",B74)</f>
        <v>720.7 Automobile - Lease</v>
      </c>
      <c r="E74" s="466" t="str">
        <f t="shared" si="1"/>
        <v>720 Automobile expenses</v>
      </c>
      <c r="F74" s="467">
        <f>SUMIF('Credit Card 2'!C:C,'Chart of Accounts'!D:D,'Credit Card 2'!E:E)+SUMIF('Credit Card 1'!C:C,'Chart of Accounts'!D:D,'Credit Card 1'!E:E)+SUMIF('Bank 2'!C:C,'Chart of Accounts'!D:D,'Bank 2'!E:E)+SUMIF('Bank 1'!C:C,'Chart of Accounts'!D:D,'Bank 1'!E:E)+SUMIF('Directors Advances'!C:C,'Chart of Accounts'!D:D,'Directors Advances'!E:E)</f>
        <v>0</v>
      </c>
    </row>
    <row r="75" spans="1:6" x14ac:dyDescent="0.15">
      <c r="A75" s="466">
        <v>720.11</v>
      </c>
      <c r="B75" s="469" t="s">
        <v>318</v>
      </c>
      <c r="C75" s="469" t="s">
        <v>202</v>
      </c>
      <c r="D75" s="466" t="str">
        <f t="shared" si="2"/>
        <v>720.11 Automobile - Fuel 2</v>
      </c>
      <c r="E75" s="466" t="str">
        <f>E73</f>
        <v>720 Automobile expenses</v>
      </c>
      <c r="F75" s="467">
        <f>SUMIF('Credit Card 2'!C:C,'Chart of Accounts'!D:D,'Credit Card 2'!E:E)+SUMIF('Credit Card 1'!C:C,'Chart of Accounts'!D:D,'Credit Card 1'!E:E)+SUMIF('Bank 2'!C:C,'Chart of Accounts'!D:D,'Bank 2'!E:E)+SUMIF('Bank 1'!C:C,'Chart of Accounts'!D:D,'Bank 1'!E:E)+SUMIF('Directors Advances'!C:C,'Chart of Accounts'!D:D,'Directors Advances'!E:E)</f>
        <v>0</v>
      </c>
    </row>
    <row r="76" spans="1:6" x14ac:dyDescent="0.15">
      <c r="A76" s="466">
        <v>720.21</v>
      </c>
      <c r="B76" s="469" t="s">
        <v>319</v>
      </c>
      <c r="C76" s="469" t="s">
        <v>202</v>
      </c>
      <c r="D76" s="466" t="str">
        <f t="shared" si="2"/>
        <v>720.21 Automobile - Insurance 2</v>
      </c>
      <c r="E76" s="466" t="str">
        <f t="shared" si="1"/>
        <v>720 Automobile expenses</v>
      </c>
      <c r="F76" s="467">
        <f>SUMIF('Credit Card 2'!C:C,'Chart of Accounts'!D:D,'Credit Card 2'!E:E)+SUMIF('Credit Card 1'!C:C,'Chart of Accounts'!D:D,'Credit Card 1'!E:E)+SUMIF('Bank 2'!C:C,'Chart of Accounts'!D:D,'Bank 2'!E:E)+SUMIF('Bank 1'!C:C,'Chart of Accounts'!D:D,'Bank 1'!E:E)+SUMIF('Directors Advances'!C:C,'Chart of Accounts'!D:D,'Directors Advances'!E:E)</f>
        <v>0</v>
      </c>
    </row>
    <row r="77" spans="1:6" x14ac:dyDescent="0.15">
      <c r="A77" s="466">
        <v>720.31</v>
      </c>
      <c r="B77" s="469" t="s">
        <v>320</v>
      </c>
      <c r="C77" s="469" t="s">
        <v>202</v>
      </c>
      <c r="D77" s="466" t="str">
        <f t="shared" si="2"/>
        <v>720.31 Automobile - License 2</v>
      </c>
      <c r="E77" s="466" t="str">
        <f t="shared" si="1"/>
        <v>720 Automobile expenses</v>
      </c>
      <c r="F77" s="467">
        <f>SUMIF('Credit Card 2'!C:C,'Chart of Accounts'!D:D,'Credit Card 2'!E:E)+SUMIF('Credit Card 1'!C:C,'Chart of Accounts'!D:D,'Credit Card 1'!E:E)+SUMIF('Bank 2'!C:C,'Chart of Accounts'!D:D,'Bank 2'!E:E)+SUMIF('Bank 1'!C:C,'Chart of Accounts'!D:D,'Bank 1'!E:E)+SUMIF('Directors Advances'!C:C,'Chart of Accounts'!D:D,'Directors Advances'!E:E)</f>
        <v>0</v>
      </c>
    </row>
    <row r="78" spans="1:6" x14ac:dyDescent="0.15">
      <c r="A78" s="466">
        <v>720.41</v>
      </c>
      <c r="B78" s="466" t="s">
        <v>321</v>
      </c>
      <c r="C78" s="469" t="s">
        <v>202</v>
      </c>
      <c r="D78" s="466" t="str">
        <f t="shared" si="2"/>
        <v>720.41 Automobile - Repairs 2</v>
      </c>
      <c r="E78" s="466" t="str">
        <f t="shared" si="1"/>
        <v>720 Automobile expenses</v>
      </c>
      <c r="F78" s="467">
        <f>SUMIF('Credit Card 2'!C:C,'Chart of Accounts'!D:D,'Credit Card 2'!E:E)+SUMIF('Credit Card 1'!C:C,'Chart of Accounts'!D:D,'Credit Card 1'!E:E)+SUMIF('Bank 2'!C:C,'Chart of Accounts'!D:D,'Bank 2'!E:E)+SUMIF('Bank 1'!C:C,'Chart of Accounts'!D:D,'Bank 1'!E:E)+SUMIF('Directors Advances'!C:C,'Chart of Accounts'!D:D,'Directors Advances'!E:E)</f>
        <v>0</v>
      </c>
    </row>
    <row r="79" spans="1:6" x14ac:dyDescent="0.15">
      <c r="A79" s="466">
        <v>720.51</v>
      </c>
      <c r="B79" s="466" t="s">
        <v>322</v>
      </c>
      <c r="C79" s="469" t="s">
        <v>202</v>
      </c>
      <c r="D79" s="466" t="str">
        <f t="shared" si="2"/>
        <v>720.51 Automobile - Others 2</v>
      </c>
      <c r="E79" s="466" t="str">
        <f t="shared" si="1"/>
        <v>720 Automobile expenses</v>
      </c>
      <c r="F79" s="467">
        <f>SUMIF('Credit Card 2'!C:C,'Chart of Accounts'!D:D,'Credit Card 2'!E:E)+SUMIF('Credit Card 1'!C:C,'Chart of Accounts'!D:D,'Credit Card 1'!E:E)+SUMIF('Bank 2'!C:C,'Chart of Accounts'!D:D,'Bank 2'!E:E)+SUMIF('Bank 1'!C:C,'Chart of Accounts'!D:D,'Bank 1'!E:E)+SUMIF('Directors Advances'!C:C,'Chart of Accounts'!D:D,'Directors Advances'!E:E)</f>
        <v>0</v>
      </c>
    </row>
    <row r="80" spans="1:6" x14ac:dyDescent="0.15">
      <c r="A80" s="466">
        <v>720.61</v>
      </c>
      <c r="B80" s="466" t="s">
        <v>323</v>
      </c>
      <c r="C80" s="469" t="s">
        <v>202</v>
      </c>
      <c r="D80" s="466" t="str">
        <f t="shared" ref="D80:D81" si="4">_xlfn.CONCAT(A80," ",B80)</f>
        <v>720.61 Automobile - CAA Fees 2</v>
      </c>
      <c r="E80" s="466" t="str">
        <f t="shared" si="1"/>
        <v>720 Automobile expenses</v>
      </c>
      <c r="F80" s="467">
        <f>SUMIF('Credit Card 2'!C:C,'Chart of Accounts'!D:D,'Credit Card 2'!E:E)+SUMIF('Credit Card 1'!C:C,'Chart of Accounts'!D:D,'Credit Card 1'!E:E)+SUMIF('Bank 2'!C:C,'Chart of Accounts'!D:D,'Bank 2'!E:E)+SUMIF('Bank 1'!C:C,'Chart of Accounts'!D:D,'Bank 1'!E:E)+SUMIF('Directors Advances'!C:C,'Chart of Accounts'!D:D,'Directors Advances'!E:E)</f>
        <v>0</v>
      </c>
    </row>
    <row r="81" spans="1:6" x14ac:dyDescent="0.15">
      <c r="A81" s="466">
        <v>720.71</v>
      </c>
      <c r="B81" s="466" t="s">
        <v>325</v>
      </c>
      <c r="C81" s="469" t="s">
        <v>202</v>
      </c>
      <c r="D81" s="466" t="str">
        <f t="shared" si="4"/>
        <v>720.71 Automobile - Lease 2</v>
      </c>
      <c r="E81" s="466" t="str">
        <f t="shared" si="1"/>
        <v>720 Automobile expenses</v>
      </c>
      <c r="F81" s="467">
        <f>SUMIF('Credit Card 2'!C:C,'Chart of Accounts'!D:D,'Credit Card 2'!E:E)+SUMIF('Credit Card 1'!C:C,'Chart of Accounts'!D:D,'Credit Card 1'!E:E)+SUMIF('Bank 2'!C:C,'Chart of Accounts'!D:D,'Bank 2'!E:E)+SUMIF('Bank 1'!C:C,'Chart of Accounts'!D:D,'Bank 1'!E:E)+SUMIF('Directors Advances'!C:C,'Chart of Accounts'!D:D,'Directors Advances'!E:E)</f>
        <v>0</v>
      </c>
    </row>
    <row r="82" spans="1:6" x14ac:dyDescent="0.15">
      <c r="A82" s="466">
        <v>730</v>
      </c>
      <c r="B82" s="466" t="s">
        <v>207</v>
      </c>
      <c r="C82" s="466" t="s">
        <v>202</v>
      </c>
      <c r="D82" s="466" t="str">
        <f t="shared" si="0"/>
        <v>730 Bank charges</v>
      </c>
      <c r="E82" s="466" t="str">
        <f>Table1[[#This Row],[for Import to Bank Register dropdown]]</f>
        <v>730 Bank charges</v>
      </c>
      <c r="F82" s="467">
        <f>SUMIF('Credit Card 2'!C:C,'Chart of Accounts'!D:D,'Credit Card 2'!E:E)+SUMIF('Credit Card 1'!C:C,'Chart of Accounts'!D:D,'Credit Card 1'!E:E)+SUMIF('Bank 2'!C:C,'Chart of Accounts'!D:D,'Bank 2'!E:E)+SUMIF('Bank 1'!C:C,'Chart of Accounts'!D:D,'Bank 1'!E:E)+SUMIF('Directors Advances'!C:C,'Chart of Accounts'!D:D,'Directors Advances'!E:E)</f>
        <v>0</v>
      </c>
    </row>
    <row r="83" spans="1:6" x14ac:dyDescent="0.15">
      <c r="A83" s="466">
        <v>735</v>
      </c>
      <c r="B83" s="466" t="s">
        <v>208</v>
      </c>
      <c r="C83" s="466" t="s">
        <v>202</v>
      </c>
      <c r="D83" s="466" t="str">
        <f t="shared" si="0"/>
        <v>735 Bonus</v>
      </c>
      <c r="E83" s="466" t="str">
        <f>Table1[[#This Row],[for Import to Bank Register dropdown]]</f>
        <v>735 Bonus</v>
      </c>
      <c r="F83" s="467">
        <f>SUMIF('Credit Card 2'!C:C,'Chart of Accounts'!D:D,'Credit Card 2'!E:E)+SUMIF('Credit Card 1'!C:C,'Chart of Accounts'!D:D,'Credit Card 1'!E:E)+SUMIF('Bank 2'!C:C,'Chart of Accounts'!D:D,'Bank 2'!E:E)+SUMIF('Bank 1'!C:C,'Chart of Accounts'!D:D,'Bank 1'!E:E)+SUMIF('Directors Advances'!C:C,'Chart of Accounts'!D:D,'Directors Advances'!E:E)</f>
        <v>0</v>
      </c>
    </row>
    <row r="84" spans="1:6" x14ac:dyDescent="0.15">
      <c r="A84" s="466">
        <v>740</v>
      </c>
      <c r="B84" s="466" t="s">
        <v>209</v>
      </c>
      <c r="C84" s="466" t="s">
        <v>202</v>
      </c>
      <c r="D84" s="466" t="str">
        <f t="shared" si="0"/>
        <v>740 Books &amp; periodicals</v>
      </c>
      <c r="E84" s="466" t="str">
        <f>Table1[[#This Row],[for Import to Bank Register dropdown]]</f>
        <v>740 Books &amp; periodicals</v>
      </c>
      <c r="F84" s="467">
        <f>SUMIF('Credit Card 2'!C:C,'Chart of Accounts'!D:D,'Credit Card 2'!E:E)+SUMIF('Credit Card 1'!C:C,'Chart of Accounts'!D:D,'Credit Card 1'!E:E)+SUMIF('Bank 2'!C:C,'Chart of Accounts'!D:D,'Bank 2'!E:E)+SUMIF('Bank 1'!C:C,'Chart of Accounts'!D:D,'Bank 1'!E:E)+SUMIF('Directors Advances'!C:C,'Chart of Accounts'!D:D,'Directors Advances'!E:E)</f>
        <v>0</v>
      </c>
    </row>
    <row r="85" spans="1:6" x14ac:dyDescent="0.15">
      <c r="A85" s="466">
        <v>750</v>
      </c>
      <c r="B85" s="466" t="s">
        <v>210</v>
      </c>
      <c r="C85" s="466" t="s">
        <v>202</v>
      </c>
      <c r="D85" s="466" t="str">
        <f t="shared" si="0"/>
        <v>750 Business promotion</v>
      </c>
      <c r="E85" s="466" t="str">
        <f>Table1[[#This Row],[for Import to Bank Register dropdown]]</f>
        <v>750 Business promotion</v>
      </c>
      <c r="F85" s="467">
        <f>SUMIF('Credit Card 2'!C:C,'Chart of Accounts'!D:D,'Credit Card 2'!E:E)+SUMIF('Credit Card 1'!C:C,'Chart of Accounts'!D:D,'Credit Card 1'!E:E)+SUMIF('Bank 2'!C:C,'Chart of Accounts'!D:D,'Bank 2'!E:E)+SUMIF('Bank 1'!C:C,'Chart of Accounts'!D:D,'Bank 1'!E:E)+SUMIF('Directors Advances'!C:C,'Chart of Accounts'!D:D,'Directors Advances'!E:E)</f>
        <v>0</v>
      </c>
    </row>
    <row r="86" spans="1:6" x14ac:dyDescent="0.15">
      <c r="A86" s="466">
        <v>755</v>
      </c>
      <c r="B86" s="466" t="s">
        <v>211</v>
      </c>
      <c r="C86" s="466" t="s">
        <v>202</v>
      </c>
      <c r="D86" s="466" t="str">
        <f t="shared" si="0"/>
        <v>755 Computer lease</v>
      </c>
      <c r="E86" s="466" t="str">
        <f>Table1[[#This Row],[for Import to Bank Register dropdown]]</f>
        <v>755 Computer lease</v>
      </c>
      <c r="F86" s="467">
        <f>SUMIF('Credit Card 2'!C:C,'Chart of Accounts'!D:D,'Credit Card 2'!E:E)+SUMIF('Credit Card 1'!C:C,'Chart of Accounts'!D:D,'Credit Card 1'!E:E)+SUMIF('Bank 2'!C:C,'Chart of Accounts'!D:D,'Bank 2'!E:E)+SUMIF('Bank 1'!C:C,'Chart of Accounts'!D:D,'Bank 1'!E:E)+SUMIF('Directors Advances'!C:C,'Chart of Accounts'!D:D,'Directors Advances'!E:E)</f>
        <v>0</v>
      </c>
    </row>
    <row r="87" spans="1:6" x14ac:dyDescent="0.15">
      <c r="A87" s="466">
        <v>760</v>
      </c>
      <c r="B87" s="466" t="s">
        <v>212</v>
      </c>
      <c r="C87" s="466" t="s">
        <v>202</v>
      </c>
      <c r="D87" s="466" t="str">
        <f t="shared" si="0"/>
        <v>760 Computer supplies</v>
      </c>
      <c r="E87" s="466" t="str">
        <f>Table1[[#This Row],[for Import to Bank Register dropdown]]</f>
        <v>760 Computer supplies</v>
      </c>
      <c r="F87" s="467">
        <f>SUMIF('Credit Card 2'!C:C,'Chart of Accounts'!D:D,'Credit Card 2'!E:E)+SUMIF('Credit Card 1'!C:C,'Chart of Accounts'!D:D,'Credit Card 1'!E:E)+SUMIF('Bank 2'!C:C,'Chart of Accounts'!D:D,'Bank 2'!E:E)+SUMIF('Bank 1'!C:C,'Chart of Accounts'!D:D,'Bank 1'!E:E)+SUMIF('Directors Advances'!C:C,'Chart of Accounts'!D:D,'Directors Advances'!E:E)</f>
        <v>0</v>
      </c>
    </row>
    <row r="88" spans="1:6" x14ac:dyDescent="0.15">
      <c r="A88" s="466">
        <v>770</v>
      </c>
      <c r="B88" s="466" t="s">
        <v>213</v>
      </c>
      <c r="C88" s="466" t="s">
        <v>202</v>
      </c>
      <c r="D88" s="466" t="str">
        <f t="shared" si="0"/>
        <v>770 Consulting fees</v>
      </c>
      <c r="E88" s="466" t="str">
        <f>Table1[[#This Row],[for Import to Bank Register dropdown]]</f>
        <v>770 Consulting fees</v>
      </c>
      <c r="F88" s="467">
        <f>SUMIF('Credit Card 2'!C:C,'Chart of Accounts'!D:D,'Credit Card 2'!E:E)+SUMIF('Credit Card 1'!C:C,'Chart of Accounts'!D:D,'Credit Card 1'!E:E)+SUMIF('Bank 2'!C:C,'Chart of Accounts'!D:D,'Bank 2'!E:E)+SUMIF('Bank 1'!C:C,'Chart of Accounts'!D:D,'Bank 1'!E:E)+SUMIF('Directors Advances'!C:C,'Chart of Accounts'!D:D,'Directors Advances'!E:E)</f>
        <v>0</v>
      </c>
    </row>
    <row r="89" spans="1:6" x14ac:dyDescent="0.15">
      <c r="A89" s="466">
        <v>780</v>
      </c>
      <c r="B89" s="466" t="s">
        <v>214</v>
      </c>
      <c r="C89" s="466" t="s">
        <v>202</v>
      </c>
      <c r="D89" s="466" t="str">
        <f t="shared" si="0"/>
        <v>780 Amortization</v>
      </c>
      <c r="E89" s="466" t="str">
        <f>Table1[[#This Row],[for Import to Bank Register dropdown]]</f>
        <v>780 Amortization</v>
      </c>
      <c r="F89" s="467">
        <f>SUMIF('Credit Card 2'!C:C,'Chart of Accounts'!D:D,'Credit Card 2'!E:E)+SUMIF('Credit Card 1'!C:C,'Chart of Accounts'!D:D,'Credit Card 1'!E:E)+SUMIF('Bank 2'!C:C,'Chart of Accounts'!D:D,'Bank 2'!E:E)+SUMIF('Bank 1'!C:C,'Chart of Accounts'!D:D,'Bank 1'!E:E)+SUMIF('Directors Advances'!C:C,'Chart of Accounts'!D:D,'Directors Advances'!E:E)</f>
        <v>0</v>
      </c>
    </row>
    <row r="90" spans="1:6" x14ac:dyDescent="0.15">
      <c r="A90" s="466">
        <v>790</v>
      </c>
      <c r="B90" s="466" t="s">
        <v>215</v>
      </c>
      <c r="C90" s="466" t="s">
        <v>202</v>
      </c>
      <c r="D90" s="466" t="str">
        <f t="shared" si="0"/>
        <v>790 Directors fees</v>
      </c>
      <c r="E90" s="466" t="str">
        <f>Table1[[#This Row],[for Import to Bank Register dropdown]]</f>
        <v>790 Directors fees</v>
      </c>
      <c r="F90" s="467">
        <f>SUMIF('Credit Card 2'!C:C,'Chart of Accounts'!D:D,'Credit Card 2'!E:E)+SUMIF('Credit Card 1'!C:C,'Chart of Accounts'!D:D,'Credit Card 1'!E:E)+SUMIF('Bank 2'!C:C,'Chart of Accounts'!D:D,'Bank 2'!E:E)+SUMIF('Bank 1'!C:C,'Chart of Accounts'!D:D,'Bank 1'!E:E)+SUMIF('Directors Advances'!C:C,'Chart of Accounts'!D:D,'Directors Advances'!E:E)</f>
        <v>0</v>
      </c>
    </row>
    <row r="91" spans="1:6" x14ac:dyDescent="0.15">
      <c r="A91" s="466">
        <v>800</v>
      </c>
      <c r="B91" s="466" t="s">
        <v>216</v>
      </c>
      <c r="C91" s="466" t="s">
        <v>202</v>
      </c>
      <c r="D91" s="466" t="str">
        <f t="shared" ref="D91:D118" si="5">_xlfn.CONCAT(A91," ",B91)</f>
        <v>800 Education &amp; seminars</v>
      </c>
      <c r="E91" s="466" t="str">
        <f>Table1[[#This Row],[for Import to Bank Register dropdown]]</f>
        <v>800 Education &amp; seminars</v>
      </c>
      <c r="F91" s="467">
        <f>SUMIF('Credit Card 2'!C:C,'Chart of Accounts'!D:D,'Credit Card 2'!E:E)+SUMIF('Credit Card 1'!C:C,'Chart of Accounts'!D:D,'Credit Card 1'!E:E)+SUMIF('Bank 2'!C:C,'Chart of Accounts'!D:D,'Bank 2'!E:E)+SUMIF('Bank 1'!C:C,'Chart of Accounts'!D:D,'Bank 1'!E:E)+SUMIF('Directors Advances'!C:C,'Chart of Accounts'!D:D,'Directors Advances'!E:E)</f>
        <v>0</v>
      </c>
    </row>
    <row r="92" spans="1:6" x14ac:dyDescent="0.15">
      <c r="A92" s="466">
        <v>810</v>
      </c>
      <c r="B92" s="466" t="s">
        <v>217</v>
      </c>
      <c r="C92" s="466" t="s">
        <v>202</v>
      </c>
      <c r="D92" s="466" t="str">
        <f t="shared" si="5"/>
        <v>810 Employee benefits</v>
      </c>
      <c r="E92" s="466" t="str">
        <f>Table1[[#This Row],[for Import to Bank Register dropdown]]</f>
        <v>810 Employee benefits</v>
      </c>
      <c r="F92" s="467">
        <f>SUMIF('Credit Card 2'!C:C,'Chart of Accounts'!D:D,'Credit Card 2'!E:E)+SUMIF('Credit Card 1'!C:C,'Chart of Accounts'!D:D,'Credit Card 1'!E:E)+SUMIF('Bank 2'!C:C,'Chart of Accounts'!D:D,'Bank 2'!E:E)+SUMIF('Bank 1'!C:C,'Chart of Accounts'!D:D,'Bank 1'!E:E)+SUMIF('Directors Advances'!C:C,'Chart of Accounts'!D:D,'Directors Advances'!E:E)</f>
        <v>0</v>
      </c>
    </row>
    <row r="93" spans="1:6" x14ac:dyDescent="0.15">
      <c r="A93" s="466">
        <v>820</v>
      </c>
      <c r="B93" s="466" t="s">
        <v>218</v>
      </c>
      <c r="C93" s="466" t="s">
        <v>202</v>
      </c>
      <c r="D93" s="466" t="str">
        <f t="shared" si="5"/>
        <v>820 General expenses</v>
      </c>
      <c r="E93" s="466" t="str">
        <f>Table1[[#This Row],[for Import to Bank Register dropdown]]</f>
        <v>820 General expenses</v>
      </c>
      <c r="F93" s="467">
        <f>SUMIF('Credit Card 2'!C:C,'Chart of Accounts'!D:D,'Credit Card 2'!E:E)+SUMIF('Credit Card 1'!C:C,'Chart of Accounts'!D:D,'Credit Card 1'!E:E)+SUMIF('Bank 2'!C:C,'Chart of Accounts'!D:D,'Bank 2'!E:E)+SUMIF('Bank 1'!C:C,'Chart of Accounts'!D:D,'Bank 1'!E:E)+SUMIF('Directors Advances'!C:C,'Chart of Accounts'!D:D,'Directors Advances'!E:E)</f>
        <v>0</v>
      </c>
    </row>
    <row r="94" spans="1:6" x14ac:dyDescent="0.15">
      <c r="A94" s="466">
        <v>830</v>
      </c>
      <c r="B94" s="466" t="s">
        <v>39</v>
      </c>
      <c r="C94" s="466" t="s">
        <v>202</v>
      </c>
      <c r="D94" s="466" t="str">
        <f t="shared" si="5"/>
        <v>830 Insurance</v>
      </c>
      <c r="E94" s="466" t="str">
        <f>Table1[[#This Row],[for Import to Bank Register dropdown]]</f>
        <v>830 Insurance</v>
      </c>
      <c r="F94" s="467">
        <f>SUMIF('Credit Card 2'!C:C,'Chart of Accounts'!D:D,'Credit Card 2'!E:E)+SUMIF('Credit Card 1'!C:C,'Chart of Accounts'!D:D,'Credit Card 1'!E:E)+SUMIF('Bank 2'!C:C,'Chart of Accounts'!D:D,'Bank 2'!E:E)+SUMIF('Bank 1'!C:C,'Chart of Accounts'!D:D,'Bank 1'!E:E)+SUMIF('Directors Advances'!C:C,'Chart of Accounts'!D:D,'Directors Advances'!E:E)</f>
        <v>0</v>
      </c>
    </row>
    <row r="95" spans="1:6" x14ac:dyDescent="0.15">
      <c r="A95" s="466">
        <v>840</v>
      </c>
      <c r="B95" s="466" t="s">
        <v>219</v>
      </c>
      <c r="C95" s="466" t="s">
        <v>202</v>
      </c>
      <c r="D95" s="466" t="str">
        <f t="shared" si="5"/>
        <v>840 Interest and penalties</v>
      </c>
      <c r="E95" s="466" t="str">
        <f>Table1[[#This Row],[for Import to Bank Register dropdown]]</f>
        <v>840 Interest and penalties</v>
      </c>
      <c r="F95" s="467">
        <f>SUMIF('Credit Card 2'!C:C,'Chart of Accounts'!D:D,'Credit Card 2'!E:E)+SUMIF('Credit Card 1'!C:C,'Chart of Accounts'!D:D,'Credit Card 1'!E:E)+SUMIF('Bank 2'!C:C,'Chart of Accounts'!D:D,'Bank 2'!E:E)+SUMIF('Bank 1'!C:C,'Chart of Accounts'!D:D,'Bank 1'!E:E)+SUMIF('Directors Advances'!C:C,'Chart of Accounts'!D:D,'Directors Advances'!E:E)</f>
        <v>0</v>
      </c>
    </row>
    <row r="96" spans="1:6" x14ac:dyDescent="0.15">
      <c r="A96" s="466">
        <v>850</v>
      </c>
      <c r="B96" s="466" t="s">
        <v>220</v>
      </c>
      <c r="C96" s="466" t="s">
        <v>202</v>
      </c>
      <c r="D96" s="466" t="str">
        <f t="shared" si="5"/>
        <v>850 Office supplies</v>
      </c>
      <c r="E96" s="466" t="str">
        <f>Table1[[#This Row],[for Import to Bank Register dropdown]]</f>
        <v>850 Office supplies</v>
      </c>
      <c r="F96" s="467">
        <f>SUMIF('Credit Card 2'!C:C,'Chart of Accounts'!D:D,'Credit Card 2'!E:E)+SUMIF('Credit Card 1'!C:C,'Chart of Accounts'!D:D,'Credit Card 1'!E:E)+SUMIF('Bank 2'!C:C,'Chart of Accounts'!D:D,'Bank 2'!E:E)+SUMIF('Bank 1'!C:C,'Chart of Accounts'!D:D,'Bank 1'!E:E)+SUMIF('Directors Advances'!C:C,'Chart of Accounts'!D:D,'Directors Advances'!E:E)</f>
        <v>0</v>
      </c>
    </row>
    <row r="97" spans="1:6" x14ac:dyDescent="0.15">
      <c r="A97" s="466">
        <v>860</v>
      </c>
      <c r="B97" s="466" t="s">
        <v>221</v>
      </c>
      <c r="C97" s="466" t="s">
        <v>202</v>
      </c>
      <c r="D97" s="466" t="str">
        <f t="shared" si="5"/>
        <v>860 Professional fees</v>
      </c>
      <c r="E97" s="466" t="str">
        <f>Table1[[#This Row],[for Import to Bank Register dropdown]]</f>
        <v>860 Professional fees</v>
      </c>
      <c r="F97" s="467">
        <f>SUMIF('Credit Card 2'!C:C,'Chart of Accounts'!D:D,'Credit Card 2'!E:E)+SUMIF('Credit Card 1'!C:C,'Chart of Accounts'!D:D,'Credit Card 1'!E:E)+SUMIF('Bank 2'!C:C,'Chart of Accounts'!D:D,'Bank 2'!E:E)+SUMIF('Bank 1'!C:C,'Chart of Accounts'!D:D,'Bank 1'!E:E)+SUMIF('Directors Advances'!C:C,'Chart of Accounts'!D:D,'Directors Advances'!E:E)</f>
        <v>0</v>
      </c>
    </row>
    <row r="98" spans="1:6" x14ac:dyDescent="0.15">
      <c r="A98" s="466">
        <v>865</v>
      </c>
      <c r="B98" s="466" t="s">
        <v>263</v>
      </c>
      <c r="C98" s="466" t="s">
        <v>202</v>
      </c>
      <c r="D98" s="466" t="str">
        <f t="shared" ref="D98" si="6">_xlfn.CONCAT(A98," ",B98)</f>
        <v>865 Meals &amp; Entertainment</v>
      </c>
      <c r="E98" s="466" t="str">
        <f>Table1[[#This Row],[for Import to Bank Register dropdown]]</f>
        <v>865 Meals &amp; Entertainment</v>
      </c>
      <c r="F98" s="467">
        <f>SUMIF('Credit Card 2'!C:C,'Chart of Accounts'!D:D,'Credit Card 2'!E:E)+SUMIF('Credit Card 1'!C:C,'Chart of Accounts'!D:D,'Credit Card 1'!E:E)+SUMIF('Bank 2'!C:C,'Chart of Accounts'!D:D,'Bank 2'!E:E)+SUMIF('Bank 1'!C:C,'Chart of Accounts'!D:D,'Bank 1'!E:E)+SUMIF('Directors Advances'!C:C,'Chart of Accounts'!D:D,'Directors Advances'!E:E)</f>
        <v>0</v>
      </c>
    </row>
    <row r="99" spans="1:6" x14ac:dyDescent="0.15">
      <c r="A99" s="466">
        <v>870</v>
      </c>
      <c r="B99" s="466" t="s">
        <v>222</v>
      </c>
      <c r="C99" s="466" t="s">
        <v>202</v>
      </c>
      <c r="D99" s="466" t="str">
        <f t="shared" si="5"/>
        <v>870 Rent</v>
      </c>
      <c r="E99" s="466" t="str">
        <f>Table1[[#This Row],[for Import to Bank Register dropdown]]</f>
        <v>870 Rent</v>
      </c>
      <c r="F99" s="467">
        <f>SUMIF('Credit Card 2'!C:C,'Chart of Accounts'!D:D,'Credit Card 2'!E:E)+SUMIF('Credit Card 1'!C:C,'Chart of Accounts'!D:D,'Credit Card 1'!E:E)+SUMIF('Bank 2'!C:C,'Chart of Accounts'!D:D,'Bank 2'!E:E)+SUMIF('Bank 1'!C:C,'Chart of Accounts'!D:D,'Bank 1'!E:E)+SUMIF('Directors Advances'!C:C,'Chart of Accounts'!D:D,'Directors Advances'!E:E)</f>
        <v>0</v>
      </c>
    </row>
    <row r="100" spans="1:6" x14ac:dyDescent="0.15">
      <c r="A100" s="466">
        <v>870.01</v>
      </c>
      <c r="B100" s="466" t="s">
        <v>238</v>
      </c>
      <c r="C100" s="466" t="s">
        <v>202</v>
      </c>
      <c r="D100" s="466" t="str">
        <f t="shared" ref="D100:D109" si="7">_xlfn.CONCAT(A100," ",B100)</f>
        <v>870.01 Rent - Decorating</v>
      </c>
      <c r="E100" s="466" t="str">
        <f>E99</f>
        <v>870 Rent</v>
      </c>
      <c r="F100" s="467">
        <f>SUMIF('Credit Card 2'!C:C,'Chart of Accounts'!D:D,'Credit Card 2'!E:E)+SUMIF('Credit Card 1'!C:C,'Chart of Accounts'!D:D,'Credit Card 1'!E:E)+SUMIF('Bank 2'!C:C,'Chart of Accounts'!D:D,'Bank 2'!E:E)+SUMIF('Bank 1'!C:C,'Chart of Accounts'!D:D,'Bank 1'!E:E)+SUMIF('Directors Advances'!C:C,'Chart of Accounts'!D:D,'Directors Advances'!E:E)</f>
        <v>0</v>
      </c>
    </row>
    <row r="101" spans="1:6" x14ac:dyDescent="0.15">
      <c r="A101" s="466">
        <v>870.2</v>
      </c>
      <c r="B101" s="466" t="s">
        <v>239</v>
      </c>
      <c r="C101" s="466" t="s">
        <v>202</v>
      </c>
      <c r="D101" s="466" t="str">
        <f t="shared" si="7"/>
        <v>870.2 Rent - Gas</v>
      </c>
      <c r="E101" s="466" t="str">
        <f t="shared" ref="E101:E109" si="8">E100</f>
        <v>870 Rent</v>
      </c>
      <c r="F101" s="467">
        <f>SUMIF('Credit Card 2'!C:C,'Chart of Accounts'!D:D,'Credit Card 2'!E:E)+SUMIF('Credit Card 1'!C:C,'Chart of Accounts'!D:D,'Credit Card 1'!E:E)+SUMIF('Bank 2'!C:C,'Chart of Accounts'!D:D,'Bank 2'!E:E)+SUMIF('Bank 1'!C:C,'Chart of Accounts'!D:D,'Bank 1'!E:E)+SUMIF('Directors Advances'!C:C,'Chart of Accounts'!D:D,'Directors Advances'!E:E)</f>
        <v>0</v>
      </c>
    </row>
    <row r="102" spans="1:6" x14ac:dyDescent="0.15">
      <c r="A102" s="466">
        <v>870.3</v>
      </c>
      <c r="B102" s="466" t="s">
        <v>240</v>
      </c>
      <c r="C102" s="466" t="s">
        <v>202</v>
      </c>
      <c r="D102" s="466" t="str">
        <f t="shared" si="7"/>
        <v>870.3 Rent - Hydro</v>
      </c>
      <c r="E102" s="466" t="str">
        <f t="shared" si="8"/>
        <v>870 Rent</v>
      </c>
      <c r="F102" s="467">
        <f>SUMIF('Credit Card 2'!C:C,'Chart of Accounts'!D:D,'Credit Card 2'!E:E)+SUMIF('Credit Card 1'!C:C,'Chart of Accounts'!D:D,'Credit Card 1'!E:E)+SUMIF('Bank 2'!C:C,'Chart of Accounts'!D:D,'Bank 2'!E:E)+SUMIF('Bank 1'!C:C,'Chart of Accounts'!D:D,'Bank 1'!E:E)+SUMIF('Directors Advances'!C:C,'Chart of Accounts'!D:D,'Directors Advances'!E:E)</f>
        <v>0</v>
      </c>
    </row>
    <row r="103" spans="1:6" x14ac:dyDescent="0.15">
      <c r="A103" s="466">
        <v>870.4</v>
      </c>
      <c r="B103" s="466" t="s">
        <v>241</v>
      </c>
      <c r="C103" s="466" t="s">
        <v>202</v>
      </c>
      <c r="D103" s="466" t="str">
        <f t="shared" si="7"/>
        <v>870.4 Rent - Insurance</v>
      </c>
      <c r="E103" s="466" t="str">
        <f t="shared" si="8"/>
        <v>870 Rent</v>
      </c>
      <c r="F103" s="467">
        <f>SUMIF('Credit Card 2'!C:C,'Chart of Accounts'!D:D,'Credit Card 2'!E:E)+SUMIF('Credit Card 1'!C:C,'Chart of Accounts'!D:D,'Credit Card 1'!E:E)+SUMIF('Bank 2'!C:C,'Chart of Accounts'!D:D,'Bank 2'!E:E)+SUMIF('Bank 1'!C:C,'Chart of Accounts'!D:D,'Bank 1'!E:E)+SUMIF('Directors Advances'!C:C,'Chart of Accounts'!D:D,'Directors Advances'!E:E)</f>
        <v>0</v>
      </c>
    </row>
    <row r="104" spans="1:6" x14ac:dyDescent="0.15">
      <c r="A104" s="466">
        <v>870.5</v>
      </c>
      <c r="B104" s="466" t="s">
        <v>242</v>
      </c>
      <c r="C104" s="466" t="s">
        <v>202</v>
      </c>
      <c r="D104" s="466" t="str">
        <f t="shared" si="7"/>
        <v>870.5 Rent - Landscaping</v>
      </c>
      <c r="E104" s="466" t="str">
        <f t="shared" si="8"/>
        <v>870 Rent</v>
      </c>
      <c r="F104" s="467">
        <f>SUMIF('Credit Card 2'!C:C,'Chart of Accounts'!D:D,'Credit Card 2'!E:E)+SUMIF('Credit Card 1'!C:C,'Chart of Accounts'!D:D,'Credit Card 1'!E:E)+SUMIF('Bank 2'!C:C,'Chart of Accounts'!D:D,'Bank 2'!E:E)+SUMIF('Bank 1'!C:C,'Chart of Accounts'!D:D,'Bank 1'!E:E)+SUMIF('Directors Advances'!C:C,'Chart of Accounts'!D:D,'Directors Advances'!E:E)</f>
        <v>0</v>
      </c>
    </row>
    <row r="105" spans="1:6" x14ac:dyDescent="0.15">
      <c r="A105" s="466">
        <v>870.6</v>
      </c>
      <c r="B105" s="466" t="s">
        <v>243</v>
      </c>
      <c r="C105" s="466" t="s">
        <v>202</v>
      </c>
      <c r="D105" s="466" t="str">
        <f t="shared" si="7"/>
        <v>870.6 Rent - Property Tax</v>
      </c>
      <c r="E105" s="466" t="str">
        <f t="shared" si="8"/>
        <v>870 Rent</v>
      </c>
      <c r="F105" s="467">
        <f>SUMIF('Credit Card 2'!C:C,'Chart of Accounts'!D:D,'Credit Card 2'!E:E)+SUMIF('Credit Card 1'!C:C,'Chart of Accounts'!D:D,'Credit Card 1'!E:E)+SUMIF('Bank 2'!C:C,'Chart of Accounts'!D:D,'Bank 2'!E:E)+SUMIF('Bank 1'!C:C,'Chart of Accounts'!D:D,'Bank 1'!E:E)+SUMIF('Directors Advances'!C:C,'Chart of Accounts'!D:D,'Directors Advances'!E:E)</f>
        <v>0</v>
      </c>
    </row>
    <row r="106" spans="1:6" x14ac:dyDescent="0.15">
      <c r="A106" s="466">
        <v>870.7</v>
      </c>
      <c r="B106" s="466" t="s">
        <v>244</v>
      </c>
      <c r="C106" s="466" t="s">
        <v>202</v>
      </c>
      <c r="D106" s="466" t="str">
        <f t="shared" si="7"/>
        <v>870.7 Rent - Homeoffice</v>
      </c>
      <c r="E106" s="466" t="str">
        <f t="shared" si="8"/>
        <v>870 Rent</v>
      </c>
      <c r="F106" s="467">
        <f>SUMIF('Credit Card 2'!C:C,'Chart of Accounts'!D:D,'Credit Card 2'!E:E)+SUMIF('Credit Card 1'!C:C,'Chart of Accounts'!D:D,'Credit Card 1'!E:E)+SUMIF('Bank 2'!C:C,'Chart of Accounts'!D:D,'Bank 2'!E:E)+SUMIF('Bank 1'!C:C,'Chart of Accounts'!D:D,'Bank 1'!E:E)+SUMIF('Directors Advances'!C:C,'Chart of Accounts'!D:D,'Directors Advances'!E:E)</f>
        <v>0</v>
      </c>
    </row>
    <row r="107" spans="1:6" x14ac:dyDescent="0.15">
      <c r="A107" s="466">
        <v>870.8</v>
      </c>
      <c r="B107" s="466" t="s">
        <v>245</v>
      </c>
      <c r="C107" s="466" t="s">
        <v>202</v>
      </c>
      <c r="D107" s="466" t="str">
        <f t="shared" si="7"/>
        <v>870.8 Rent - Repairs</v>
      </c>
      <c r="E107" s="466" t="str">
        <f t="shared" si="8"/>
        <v>870 Rent</v>
      </c>
      <c r="F107" s="467">
        <f>SUMIF('Credit Card 2'!C:C,'Chart of Accounts'!D:D,'Credit Card 2'!E:E)+SUMIF('Credit Card 1'!C:C,'Chart of Accounts'!D:D,'Credit Card 1'!E:E)+SUMIF('Bank 2'!C:C,'Chart of Accounts'!D:D,'Bank 2'!E:E)+SUMIF('Bank 1'!C:C,'Chart of Accounts'!D:D,'Bank 1'!E:E)+SUMIF('Directors Advances'!C:C,'Chart of Accounts'!D:D,'Directors Advances'!E:E)</f>
        <v>0</v>
      </c>
    </row>
    <row r="108" spans="1:6" x14ac:dyDescent="0.15">
      <c r="A108" s="466">
        <v>870.9</v>
      </c>
      <c r="B108" s="466" t="s">
        <v>246</v>
      </c>
      <c r="C108" s="466" t="s">
        <v>202</v>
      </c>
      <c r="D108" s="466" t="str">
        <f t="shared" si="7"/>
        <v>870.9 Rent - Water</v>
      </c>
      <c r="E108" s="466" t="str">
        <f t="shared" si="8"/>
        <v>870 Rent</v>
      </c>
      <c r="F108" s="467">
        <f>SUMIF('Credit Card 2'!C:C,'Chart of Accounts'!D:D,'Credit Card 2'!E:E)+SUMIF('Credit Card 1'!C:C,'Chart of Accounts'!D:D,'Credit Card 1'!E:E)+SUMIF('Bank 2'!C:C,'Chart of Accounts'!D:D,'Bank 2'!E:E)+SUMIF('Bank 1'!C:C,'Chart of Accounts'!D:D,'Bank 1'!E:E)+SUMIF('Directors Advances'!C:C,'Chart of Accounts'!D:D,'Directors Advances'!E:E)</f>
        <v>0</v>
      </c>
    </row>
    <row r="109" spans="1:6" x14ac:dyDescent="0.15">
      <c r="A109" s="466">
        <v>870.1</v>
      </c>
      <c r="B109" s="466" t="s">
        <v>247</v>
      </c>
      <c r="C109" s="466" t="s">
        <v>202</v>
      </c>
      <c r="D109" s="466" t="str">
        <f t="shared" si="7"/>
        <v>870.1 Rent - Other</v>
      </c>
      <c r="E109" s="466" t="str">
        <f t="shared" si="8"/>
        <v>870 Rent</v>
      </c>
      <c r="F109" s="467">
        <f>SUMIF('Credit Card 2'!C:C,'Chart of Accounts'!D:D,'Credit Card 2'!E:E)+SUMIF('Credit Card 1'!C:C,'Chart of Accounts'!D:D,'Credit Card 1'!E:E)+SUMIF('Bank 2'!C:C,'Chart of Accounts'!D:D,'Bank 2'!E:E)+SUMIF('Bank 1'!C:C,'Chart of Accounts'!D:D,'Bank 1'!E:E)+SUMIF('Directors Advances'!C:C,'Chart of Accounts'!D:D,'Directors Advances'!E:E)</f>
        <v>0</v>
      </c>
    </row>
    <row r="110" spans="1:6" x14ac:dyDescent="0.15">
      <c r="A110" s="466">
        <v>880</v>
      </c>
      <c r="B110" s="466" t="s">
        <v>223</v>
      </c>
      <c r="C110" s="466" t="s">
        <v>202</v>
      </c>
      <c r="D110" s="466" t="str">
        <f t="shared" si="5"/>
        <v>880 Repairs &amp; maintenance</v>
      </c>
      <c r="E110" s="466" t="str">
        <f>Table1[[#This Row],[for Import to Bank Register dropdown]]</f>
        <v>880 Repairs &amp; maintenance</v>
      </c>
      <c r="F110" s="467">
        <f>SUMIF('Credit Card 2'!C:C,'Chart of Accounts'!D:D,'Credit Card 2'!E:E)+SUMIF('Credit Card 1'!C:C,'Chart of Accounts'!D:D,'Credit Card 1'!E:E)+SUMIF('Bank 2'!C:C,'Chart of Accounts'!D:D,'Bank 2'!E:E)+SUMIF('Bank 1'!C:C,'Chart of Accounts'!D:D,'Bank 1'!E:E)+SUMIF('Directors Advances'!C:C,'Chart of Accounts'!D:D,'Directors Advances'!E:E)</f>
        <v>0</v>
      </c>
    </row>
    <row r="111" spans="1:6" x14ac:dyDescent="0.15">
      <c r="A111" s="466">
        <v>888</v>
      </c>
      <c r="B111" s="466" t="s">
        <v>224</v>
      </c>
      <c r="C111" s="466" t="s">
        <v>202</v>
      </c>
      <c r="D111" s="466" t="str">
        <f t="shared" si="5"/>
        <v>888 Subcontracting</v>
      </c>
      <c r="E111" s="466" t="str">
        <f>Table1[[#This Row],[for Import to Bank Register dropdown]]</f>
        <v>888 Subcontracting</v>
      </c>
      <c r="F111" s="467">
        <f>SUMIF('Credit Card 2'!C:C,'Chart of Accounts'!D:D,'Credit Card 2'!E:E)+SUMIF('Credit Card 1'!C:C,'Chart of Accounts'!D:D,'Credit Card 1'!E:E)+SUMIF('Bank 2'!C:C,'Chart of Accounts'!D:D,'Bank 2'!E:E)+SUMIF('Bank 1'!C:C,'Chart of Accounts'!D:D,'Bank 1'!E:E)+SUMIF('Directors Advances'!C:C,'Chart of Accounts'!D:D,'Directors Advances'!E:E)</f>
        <v>0</v>
      </c>
    </row>
    <row r="112" spans="1:6" x14ac:dyDescent="0.15">
      <c r="A112" s="466">
        <v>890</v>
      </c>
      <c r="B112" s="466" t="s">
        <v>225</v>
      </c>
      <c r="C112" s="466" t="s">
        <v>202</v>
      </c>
      <c r="D112" s="466" t="str">
        <f t="shared" si="5"/>
        <v>890 Telephone</v>
      </c>
      <c r="E112" s="466" t="str">
        <f>Table1[[#This Row],[for Import to Bank Register dropdown]]</f>
        <v>890 Telephone</v>
      </c>
      <c r="F112" s="467">
        <f>SUMIF('Credit Card 2'!C:C,'Chart of Accounts'!D:D,'Credit Card 2'!E:E)+SUMIF('Credit Card 1'!C:C,'Chart of Accounts'!D:D,'Credit Card 1'!E:E)+SUMIF('Bank 2'!C:C,'Chart of Accounts'!D:D,'Bank 2'!E:E)+SUMIF('Bank 1'!C:C,'Chart of Accounts'!D:D,'Bank 1'!E:E)+SUMIF('Directors Advances'!C:C,'Chart of Accounts'!D:D,'Directors Advances'!E:E)</f>
        <v>0</v>
      </c>
    </row>
    <row r="113" spans="1:6" x14ac:dyDescent="0.15">
      <c r="A113" s="466">
        <v>900</v>
      </c>
      <c r="B113" s="466" t="s">
        <v>226</v>
      </c>
      <c r="C113" s="466" t="s">
        <v>202</v>
      </c>
      <c r="D113" s="466" t="str">
        <f t="shared" si="5"/>
        <v>900 Travel</v>
      </c>
      <c r="E113" s="466" t="str">
        <f>Table1[[#This Row],[for Import to Bank Register dropdown]]</f>
        <v>900 Travel</v>
      </c>
      <c r="F113" s="467">
        <f>SUMIF('Credit Card 2'!C:C,'Chart of Accounts'!D:D,'Credit Card 2'!E:E)+SUMIF('Credit Card 1'!C:C,'Chart of Accounts'!D:D,'Credit Card 1'!E:E)+SUMIF('Bank 2'!C:C,'Chart of Accounts'!D:D,'Bank 2'!E:E)+SUMIF('Bank 1'!C:C,'Chart of Accounts'!D:D,'Bank 1'!E:E)+SUMIF('Directors Advances'!C:C,'Chart of Accounts'!D:D,'Directors Advances'!E:E)</f>
        <v>0</v>
      </c>
    </row>
    <row r="114" spans="1:6" x14ac:dyDescent="0.15">
      <c r="A114" s="466">
        <v>950</v>
      </c>
      <c r="B114" s="466" t="s">
        <v>227</v>
      </c>
      <c r="C114" s="466" t="s">
        <v>202</v>
      </c>
      <c r="D114" s="466" t="str">
        <f t="shared" si="5"/>
        <v>950 Wages and benefits - Non Directors</v>
      </c>
      <c r="E114" s="466" t="str">
        <f>Table1[[#This Row],[for Import to Bank Register dropdown]]</f>
        <v>950 Wages and benefits - Non Directors</v>
      </c>
      <c r="F114" s="467">
        <f>SUMIF('Credit Card 2'!C:C,'Chart of Accounts'!D:D,'Credit Card 2'!E:E)+SUMIF('Credit Card 1'!C:C,'Chart of Accounts'!D:D,'Credit Card 1'!E:E)+SUMIF('Bank 2'!C:C,'Chart of Accounts'!D:D,'Bank 2'!E:E)+SUMIF('Bank 1'!C:C,'Chart of Accounts'!D:D,'Bank 1'!E:E)+SUMIF('Directors Advances'!C:C,'Chart of Accounts'!D:D,'Directors Advances'!E:E)</f>
        <v>0</v>
      </c>
    </row>
    <row r="115" spans="1:6" x14ac:dyDescent="0.15">
      <c r="A115" s="466">
        <v>960</v>
      </c>
      <c r="B115" s="466" t="s">
        <v>228</v>
      </c>
      <c r="C115" s="466" t="s">
        <v>202</v>
      </c>
      <c r="D115" s="466" t="str">
        <f t="shared" si="5"/>
        <v>960 Non-deductible lifestyle expenses</v>
      </c>
      <c r="E115" s="466" t="str">
        <f>Table1[[#This Row],[for Import to Bank Register dropdown]]</f>
        <v>960 Non-deductible lifestyle expenses</v>
      </c>
      <c r="F115" s="467">
        <f>SUMIF('Credit Card 2'!C:C,'Chart of Accounts'!D:D,'Credit Card 2'!E:E)+SUMIF('Credit Card 1'!C:C,'Chart of Accounts'!D:D,'Credit Card 1'!E:E)+SUMIF('Bank 2'!C:C,'Chart of Accounts'!D:D,'Bank 2'!E:E)+SUMIF('Bank 1'!C:C,'Chart of Accounts'!D:D,'Bank 1'!E:E)+SUMIF('Directors Advances'!C:C,'Chart of Accounts'!D:D,'Directors Advances'!E:E)</f>
        <v>0</v>
      </c>
    </row>
    <row r="116" spans="1:6" x14ac:dyDescent="0.15">
      <c r="A116" s="466">
        <v>999</v>
      </c>
      <c r="B116" s="466" t="s">
        <v>229</v>
      </c>
      <c r="C116" s="466" t="s">
        <v>202</v>
      </c>
      <c r="D116" s="466" t="str">
        <f t="shared" si="5"/>
        <v>999 Uncategorized expenses</v>
      </c>
      <c r="E116" s="466" t="str">
        <f>Table1[[#This Row],[for Import to Bank Register dropdown]]</f>
        <v>999 Uncategorized expenses</v>
      </c>
      <c r="F116" s="467">
        <f>SUMIF('Credit Card 2'!C:C,'Chart of Accounts'!D:D,'Credit Card 2'!E:E)+SUMIF('Credit Card 1'!C:C,'Chart of Accounts'!D:D,'Credit Card 1'!E:E)+SUMIF('Bank 2'!C:C,'Chart of Accounts'!D:D,'Bank 2'!E:E)+SUMIF('Bank 1'!C:C,'Chart of Accounts'!D:D,'Bank 1'!E:E)+SUMIF('Directors Advances'!C:C,'Chart of Accounts'!D:D,'Directors Advances'!E:E)</f>
        <v>0</v>
      </c>
    </row>
    <row r="117" spans="1:6" x14ac:dyDescent="0.15">
      <c r="A117" s="466">
        <v>1000</v>
      </c>
      <c r="B117" s="466" t="s">
        <v>230</v>
      </c>
      <c r="C117" s="466" t="s">
        <v>202</v>
      </c>
      <c r="D117" s="466" t="str">
        <f t="shared" si="5"/>
        <v>1000 Provision for taxes</v>
      </c>
      <c r="E117" s="466" t="str">
        <f>Table1[[#This Row],[for Import to Bank Register dropdown]]</f>
        <v>1000 Provision for taxes</v>
      </c>
      <c r="F117" s="467">
        <f>SUMIF('Credit Card 2'!C:C,'Chart of Accounts'!D:D,'Credit Card 2'!E:E)+SUMIF('Credit Card 1'!C:C,'Chart of Accounts'!D:D,'Credit Card 1'!E:E)+SUMIF('Bank 2'!C:C,'Chart of Accounts'!D:D,'Bank 2'!E:E)+SUMIF('Bank 1'!C:C,'Chart of Accounts'!D:D,'Bank 1'!E:E)+SUMIF('Directors Advances'!C:C,'Chart of Accounts'!D:D,'Directors Advances'!E:E)</f>
        <v>0</v>
      </c>
    </row>
    <row r="118" spans="1:6" x14ac:dyDescent="0.15">
      <c r="A118" s="20" t="s">
        <v>362</v>
      </c>
      <c r="B118" s="20" t="s">
        <v>363</v>
      </c>
      <c r="D118" s="20" t="str">
        <f t="shared" si="5"/>
        <v>XXXX ADD NEW ACCOUNTS HERE</v>
      </c>
      <c r="E118" s="20" t="str">
        <f>Table1[[#This Row],[Account Name]]</f>
        <v>ADD NEW ACCOUNTS HERE</v>
      </c>
      <c r="F118" s="450">
        <f>SUMIF('Credit Card 2'!C:C,'Chart of Accounts'!D:D,'Credit Card 2'!E:E)+SUMIF('Credit Card 1'!C:C,'Chart of Accounts'!D:D,'Credit Card 1'!E:E)+SUMIF('Bank 2'!C:C,'Chart of Accounts'!D:D,'Bank 2'!E:E)+SUMIF('Bank 1'!C:C,'Chart of Accounts'!D:D,'Bank 1'!E:E)+SUMIF('Directors Advances'!C:C,'Chart of Accounts'!D:D,'Directors Advances'!E:E)</f>
        <v>0</v>
      </c>
    </row>
    <row r="119" spans="1:6" x14ac:dyDescent="0.15">
      <c r="E119" s="20">
        <f>Table1[[#This Row],[Account Name]]</f>
        <v>0</v>
      </c>
      <c r="F119" s="455">
        <f>SUMIF('Credit Card 2'!C:C,'Chart of Accounts'!D:D,'Credit Card 2'!E:E)+SUMIF('Credit Card 1'!C:C,'Chart of Accounts'!D:D,'Credit Card 1'!E:E)+SUMIF('Bank 2'!C:C,'Chart of Accounts'!D:D,'Bank 2'!E:E)+SUMIF('Bank 1'!C:C,'Chart of Accounts'!D:D,'Bank 1'!E:E)+SUMIF('Directors Advances'!C:C,'Chart of Accounts'!D:D,'Directors Advances'!E:E)</f>
        <v>0</v>
      </c>
    </row>
    <row r="120" spans="1:6" x14ac:dyDescent="0.15">
      <c r="E120" s="20">
        <f>Table1[[#This Row],[Account Name]]</f>
        <v>0</v>
      </c>
      <c r="F120" s="455">
        <f>SUMIF('Credit Card 2'!C:C,'Chart of Accounts'!D:D,'Credit Card 2'!E:E)+SUMIF('Credit Card 1'!C:C,'Chart of Accounts'!D:D,'Credit Card 1'!E:E)+SUMIF('Bank 2'!C:C,'Chart of Accounts'!D:D,'Bank 2'!E:E)+SUMIF('Bank 1'!C:C,'Chart of Accounts'!D:D,'Bank 1'!E:E)+SUMIF('Directors Advances'!C:C,'Chart of Accounts'!D:D,'Directors Advances'!E:E)</f>
        <v>0</v>
      </c>
    </row>
    <row r="121" spans="1:6" ht="13" x14ac:dyDescent="0.15">
      <c r="A121" s="456"/>
      <c r="B121" s="456"/>
      <c r="C121" s="456"/>
      <c r="D121" s="456"/>
      <c r="E121" s="456">
        <f>Table1[[#This Row],[Account Name]]</f>
        <v>0</v>
      </c>
      <c r="F121" s="457">
        <f>SUMIF('Credit Card 2'!C:C,'Chart of Accounts'!D:D,'Credit Card 2'!E:E)+SUMIF('Credit Card 1'!C:C,'Chart of Accounts'!D:D,'Credit Card 1'!E:E)+SUMIF('Bank 2'!C:C,'Chart of Accounts'!D:D,'Bank 2'!E:E)+SUMIF('Bank 1'!C:C,'Chart of Accounts'!D:D,'Bank 1'!E:E)+SUMIF('Directors Advances'!C:C,'Chart of Accounts'!D:D,'Directors Advances'!E:E)</f>
        <v>0</v>
      </c>
    </row>
  </sheetData>
  <sheetProtection algorithmName="SHA-512" hashValue="wTeFDKNfPbo9z5vSlVjksLzzaS1bZzUhfaKyghNUsjKoqnuyJvGiSR/U6vHa0yN0dYdM03TSFq6PafAIc/PqUw==" saltValue="VHffQzUPKSFFilTf+pcuFg==" spinCount="100000" sheet="1" formatCells="0" formatColumns="0" formatRows="0" insertColumns="0" insertRows="0" autoFilter="0" pivotTables="0"/>
  <dataValidations disablePrompts="1" count="1">
    <dataValidation type="whole" allowBlank="1" showInputMessage="1" showErrorMessage="1" errorTitle="Invalid Account Number" error="Account number must be within 100 and 1000" sqref="JB18 SX18 ACT18 AMP18 AWL18 BGH18 BQD18 BZZ18 CJV18 CTR18 DDN18 DNJ18 DXF18 EHB18 EQX18 FAT18 FKP18 FUL18 GEH18 GOD18 GXZ18 HHV18 HRR18 IBN18 ILJ18 IVF18 JFB18 JOX18 JYT18 KIP18 KSL18 LCH18 LMD18 LVZ18 MFV18 MPR18 MZN18 NJJ18 NTF18 ODB18 OMX18 OWT18 PGP18 PQL18 QAH18 QKD18 QTZ18 RDV18 RNR18 RXN18 SHJ18 SRF18 TBB18 TKX18 TUT18 UEP18 UOL18 UYH18 VID18 VRZ18 WBV18 WLR18 WVN18 JB65581 SX65581 ACT65581 AMP65581 AWL65581 BGH65581 BQD65581 BZZ65581 CJV65581 CTR65581 DDN65581 DNJ65581 DXF65581 EHB65581 EQX65581 FAT65581 FKP65581 FUL65581 GEH65581 GOD65581 GXZ65581 HHV65581 HRR65581 IBN65581 ILJ65581 IVF65581 JFB65581 JOX65581 JYT65581 KIP65581 KSL65581 LCH65581 LMD65581 LVZ65581 MFV65581 MPR65581 MZN65581 NJJ65581 NTF65581 ODB65581 OMX65581 OWT65581 PGP65581 PQL65581 QAH65581 QKD65581 QTZ65581 RDV65581 RNR65581 RXN65581 SHJ65581 SRF65581 TBB65581 TKX65581 TUT65581 UEP65581 UOL65581 UYH65581 VID65581 VRZ65581 WBV65581 WLR65581 WVN65581 JB131117 SX131117 ACT131117 AMP131117 AWL131117 BGH131117 BQD131117 BZZ131117 CJV131117 CTR131117 DDN131117 DNJ131117 DXF131117 EHB131117 EQX131117 FAT131117 FKP131117 FUL131117 GEH131117 GOD131117 GXZ131117 HHV131117 HRR131117 IBN131117 ILJ131117 IVF131117 JFB131117 JOX131117 JYT131117 KIP131117 KSL131117 LCH131117 LMD131117 LVZ131117 MFV131117 MPR131117 MZN131117 NJJ131117 NTF131117 ODB131117 OMX131117 OWT131117 PGP131117 PQL131117 QAH131117 QKD131117 QTZ131117 RDV131117 RNR131117 RXN131117 SHJ131117 SRF131117 TBB131117 TKX131117 TUT131117 UEP131117 UOL131117 UYH131117 VID131117 VRZ131117 WBV131117 WLR131117 WVN131117 JB196653 SX196653 ACT196653 AMP196653 AWL196653 BGH196653 BQD196653 BZZ196653 CJV196653 CTR196653 DDN196653 DNJ196653 DXF196653 EHB196653 EQX196653 FAT196653 FKP196653 FUL196653 GEH196653 GOD196653 GXZ196653 HHV196653 HRR196653 IBN196653 ILJ196653 IVF196653 JFB196653 JOX196653 JYT196653 KIP196653 KSL196653 LCH196653 LMD196653 LVZ196653 MFV196653 MPR196653 MZN196653 NJJ196653 NTF196653 ODB196653 OMX196653 OWT196653 PGP196653 PQL196653 QAH196653 QKD196653 QTZ196653 RDV196653 RNR196653 RXN196653 SHJ196653 SRF196653 TBB196653 TKX196653 TUT196653 UEP196653 UOL196653 UYH196653 VID196653 VRZ196653 WBV196653 WLR196653 WVN196653 JB262189 SX262189 ACT262189 AMP262189 AWL262189 BGH262189 BQD262189 BZZ262189 CJV262189 CTR262189 DDN262189 DNJ262189 DXF262189 EHB262189 EQX262189 FAT262189 FKP262189 FUL262189 GEH262189 GOD262189 GXZ262189 HHV262189 HRR262189 IBN262189 ILJ262189 IVF262189 JFB262189 JOX262189 JYT262189 KIP262189 KSL262189 LCH262189 LMD262189 LVZ262189 MFV262189 MPR262189 MZN262189 NJJ262189 NTF262189 ODB262189 OMX262189 OWT262189 PGP262189 PQL262189 QAH262189 QKD262189 QTZ262189 RDV262189 RNR262189 RXN262189 SHJ262189 SRF262189 TBB262189 TKX262189 TUT262189 UEP262189 UOL262189 UYH262189 VID262189 VRZ262189 WBV262189 WLR262189 WVN262189 JB327725 SX327725 ACT327725 AMP327725 AWL327725 BGH327725 BQD327725 BZZ327725 CJV327725 CTR327725 DDN327725 DNJ327725 DXF327725 EHB327725 EQX327725 FAT327725 FKP327725 FUL327725 GEH327725 GOD327725 GXZ327725 HHV327725 HRR327725 IBN327725 ILJ327725 IVF327725 JFB327725 JOX327725 JYT327725 KIP327725 KSL327725 LCH327725 LMD327725 LVZ327725 MFV327725 MPR327725 MZN327725 NJJ327725 NTF327725 ODB327725 OMX327725 OWT327725 PGP327725 PQL327725 QAH327725 QKD327725 QTZ327725 RDV327725 RNR327725 RXN327725 SHJ327725 SRF327725 TBB327725 TKX327725 TUT327725 UEP327725 UOL327725 UYH327725 VID327725 VRZ327725 WBV327725 WLR327725 WVN327725 JB393261 SX393261 ACT393261 AMP393261 AWL393261 BGH393261 BQD393261 BZZ393261 CJV393261 CTR393261 DDN393261 DNJ393261 DXF393261 EHB393261 EQX393261 FAT393261 FKP393261 FUL393261 GEH393261 GOD393261 GXZ393261 HHV393261 HRR393261 IBN393261 ILJ393261 IVF393261 JFB393261 JOX393261 JYT393261 KIP393261 KSL393261 LCH393261 LMD393261 LVZ393261 MFV393261 MPR393261 MZN393261 NJJ393261 NTF393261 ODB393261 OMX393261 OWT393261 PGP393261 PQL393261 QAH393261 QKD393261 QTZ393261 RDV393261 RNR393261 RXN393261 SHJ393261 SRF393261 TBB393261 TKX393261 TUT393261 UEP393261 UOL393261 UYH393261 VID393261 VRZ393261 WBV393261 WLR393261 WVN393261 JB458797 SX458797 ACT458797 AMP458797 AWL458797 BGH458797 BQD458797 BZZ458797 CJV458797 CTR458797 DDN458797 DNJ458797 DXF458797 EHB458797 EQX458797 FAT458797 FKP458797 FUL458797 GEH458797 GOD458797 GXZ458797 HHV458797 HRR458797 IBN458797 ILJ458797 IVF458797 JFB458797 JOX458797 JYT458797 KIP458797 KSL458797 LCH458797 LMD458797 LVZ458797 MFV458797 MPR458797 MZN458797 NJJ458797 NTF458797 ODB458797 OMX458797 OWT458797 PGP458797 PQL458797 QAH458797 QKD458797 QTZ458797 RDV458797 RNR458797 RXN458797 SHJ458797 SRF458797 TBB458797 TKX458797 TUT458797 UEP458797 UOL458797 UYH458797 VID458797 VRZ458797 WBV458797 WLR458797 WVN458797 JB524333 SX524333 ACT524333 AMP524333 AWL524333 BGH524333 BQD524333 BZZ524333 CJV524333 CTR524333 DDN524333 DNJ524333 DXF524333 EHB524333 EQX524333 FAT524333 FKP524333 FUL524333 GEH524333 GOD524333 GXZ524333 HHV524333 HRR524333 IBN524333 ILJ524333 IVF524333 JFB524333 JOX524333 JYT524333 KIP524333 KSL524333 LCH524333 LMD524333 LVZ524333 MFV524333 MPR524333 MZN524333 NJJ524333 NTF524333 ODB524333 OMX524333 OWT524333 PGP524333 PQL524333 QAH524333 QKD524333 QTZ524333 RDV524333 RNR524333 RXN524333 SHJ524333 SRF524333 TBB524333 TKX524333 TUT524333 UEP524333 UOL524333 UYH524333 VID524333 VRZ524333 WBV524333 WLR524333 WVN524333 JB589869 SX589869 ACT589869 AMP589869 AWL589869 BGH589869 BQD589869 BZZ589869 CJV589869 CTR589869 DDN589869 DNJ589869 DXF589869 EHB589869 EQX589869 FAT589869 FKP589869 FUL589869 GEH589869 GOD589869 GXZ589869 HHV589869 HRR589869 IBN589869 ILJ589869 IVF589869 JFB589869 JOX589869 JYT589869 KIP589869 KSL589869 LCH589869 LMD589869 LVZ589869 MFV589869 MPR589869 MZN589869 NJJ589869 NTF589869 ODB589869 OMX589869 OWT589869 PGP589869 PQL589869 QAH589869 QKD589869 QTZ589869 RDV589869 RNR589869 RXN589869 SHJ589869 SRF589869 TBB589869 TKX589869 TUT589869 UEP589869 UOL589869 UYH589869 VID589869 VRZ589869 WBV589869 WLR589869 WVN589869 JB655405 SX655405 ACT655405 AMP655405 AWL655405 BGH655405 BQD655405 BZZ655405 CJV655405 CTR655405 DDN655405 DNJ655405 DXF655405 EHB655405 EQX655405 FAT655405 FKP655405 FUL655405 GEH655405 GOD655405 GXZ655405 HHV655405 HRR655405 IBN655405 ILJ655405 IVF655405 JFB655405 JOX655405 JYT655405 KIP655405 KSL655405 LCH655405 LMD655405 LVZ655405 MFV655405 MPR655405 MZN655405 NJJ655405 NTF655405 ODB655405 OMX655405 OWT655405 PGP655405 PQL655405 QAH655405 QKD655405 QTZ655405 RDV655405 RNR655405 RXN655405 SHJ655405 SRF655405 TBB655405 TKX655405 TUT655405 UEP655405 UOL655405 UYH655405 VID655405 VRZ655405 WBV655405 WLR655405 WVN655405 JB720941 SX720941 ACT720941 AMP720941 AWL720941 BGH720941 BQD720941 BZZ720941 CJV720941 CTR720941 DDN720941 DNJ720941 DXF720941 EHB720941 EQX720941 FAT720941 FKP720941 FUL720941 GEH720941 GOD720941 GXZ720941 HHV720941 HRR720941 IBN720941 ILJ720941 IVF720941 JFB720941 JOX720941 JYT720941 KIP720941 KSL720941 LCH720941 LMD720941 LVZ720941 MFV720941 MPR720941 MZN720941 NJJ720941 NTF720941 ODB720941 OMX720941 OWT720941 PGP720941 PQL720941 QAH720941 QKD720941 QTZ720941 RDV720941 RNR720941 RXN720941 SHJ720941 SRF720941 TBB720941 TKX720941 TUT720941 UEP720941 UOL720941 UYH720941 VID720941 VRZ720941 WBV720941 WLR720941 WVN720941 JB786477 SX786477 ACT786477 AMP786477 AWL786477 BGH786477 BQD786477 BZZ786477 CJV786477 CTR786477 DDN786477 DNJ786477 DXF786477 EHB786477 EQX786477 FAT786477 FKP786477 FUL786477 GEH786477 GOD786477 GXZ786477 HHV786477 HRR786477 IBN786477 ILJ786477 IVF786477 JFB786477 JOX786477 JYT786477 KIP786477 KSL786477 LCH786477 LMD786477 LVZ786477 MFV786477 MPR786477 MZN786477 NJJ786477 NTF786477 ODB786477 OMX786477 OWT786477 PGP786477 PQL786477 QAH786477 QKD786477 QTZ786477 RDV786477 RNR786477 RXN786477 SHJ786477 SRF786477 TBB786477 TKX786477 TUT786477 UEP786477 UOL786477 UYH786477 VID786477 VRZ786477 WBV786477 WLR786477 WVN786477 JB852013 SX852013 ACT852013 AMP852013 AWL852013 BGH852013 BQD852013 BZZ852013 CJV852013 CTR852013 DDN852013 DNJ852013 DXF852013 EHB852013 EQX852013 FAT852013 FKP852013 FUL852013 GEH852013 GOD852013 GXZ852013 HHV852013 HRR852013 IBN852013 ILJ852013 IVF852013 JFB852013 JOX852013 JYT852013 KIP852013 KSL852013 LCH852013 LMD852013 LVZ852013 MFV852013 MPR852013 MZN852013 NJJ852013 NTF852013 ODB852013 OMX852013 OWT852013 PGP852013 PQL852013 QAH852013 QKD852013 QTZ852013 RDV852013 RNR852013 RXN852013 SHJ852013 SRF852013 TBB852013 TKX852013 TUT852013 UEP852013 UOL852013 UYH852013 VID852013 VRZ852013 WBV852013 WLR852013 WVN852013 JB917549 SX917549 ACT917549 AMP917549 AWL917549 BGH917549 BQD917549 BZZ917549 CJV917549 CTR917549 DDN917549 DNJ917549 DXF917549 EHB917549 EQX917549 FAT917549 FKP917549 FUL917549 GEH917549 GOD917549 GXZ917549 HHV917549 HRR917549 IBN917549 ILJ917549 IVF917549 JFB917549 JOX917549 JYT917549 KIP917549 KSL917549 LCH917549 LMD917549 LVZ917549 MFV917549 MPR917549 MZN917549 NJJ917549 NTF917549 ODB917549 OMX917549 OWT917549 PGP917549 PQL917549 QAH917549 QKD917549 QTZ917549 RDV917549 RNR917549 RXN917549 SHJ917549 SRF917549 TBB917549 TKX917549 TUT917549 UEP917549 UOL917549 UYH917549 VID917549 VRZ917549 WBV917549 WLR917549 WVN917549 JB983085 SX983085 ACT983085 AMP983085 AWL983085 BGH983085 BQD983085 BZZ983085 CJV983085 CTR983085 DDN983085 DNJ983085 DXF983085 EHB983085 EQX983085 FAT983085 FKP983085 FUL983085 GEH983085 GOD983085 GXZ983085 HHV983085 HRR983085 IBN983085 ILJ983085 IVF983085 JFB983085 JOX983085 JYT983085 KIP983085 KSL983085 LCH983085 LMD983085 LVZ983085 MFV983085 MPR983085 MZN983085 NJJ983085 NTF983085 ODB983085 OMX983085 OWT983085 PGP983085 PQL983085 QAH983085 QKD983085 QTZ983085 RDV983085 RNR983085 RXN983085 SHJ983085 SRF983085 TBB983085 TKX983085 TUT983085 UEP983085 UOL983085 UYH983085 VID983085 VRZ983085 WBV983085 WLR983085 WVN983085" xr:uid="{2EBA4D75-850E-4279-A053-8FAF06C71644}">
      <formula1>100</formula1>
      <formula2>1000</formula2>
    </dataValidation>
  </dataValidations>
  <pageMargins left="0.75" right="0.75" top="1" bottom="1" header="0.5" footer="0.5"/>
  <headerFooter alignWithMargins="0"/>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0B9285-FB6F-4F48-B8CE-FF751C056233}">
  <sheetPr codeName="Sheet13"/>
  <dimension ref="A1:G37"/>
  <sheetViews>
    <sheetView workbookViewId="0">
      <selection activeCell="B8" sqref="B8:E8"/>
    </sheetView>
  </sheetViews>
  <sheetFormatPr baseColWidth="10" defaultColWidth="8.83203125" defaultRowHeight="15" x14ac:dyDescent="0.2"/>
  <cols>
    <col min="1" max="1" width="25.1640625" bestFit="1" customWidth="1"/>
    <col min="2" max="2" width="15.5" bestFit="1" customWidth="1"/>
    <col min="3" max="3" width="8.83203125" bestFit="1" customWidth="1"/>
    <col min="4" max="6" width="7.5" bestFit="1" customWidth="1"/>
    <col min="7" max="7" width="10.5" bestFit="1" customWidth="1"/>
  </cols>
  <sheetData>
    <row r="1" spans="1:7" x14ac:dyDescent="0.2">
      <c r="A1" s="22" t="s">
        <v>12</v>
      </c>
      <c r="B1" t="s" vm="1">
        <v>250</v>
      </c>
    </row>
    <row r="3" spans="1:7" x14ac:dyDescent="0.2">
      <c r="A3" s="22" t="s">
        <v>251</v>
      </c>
      <c r="B3" s="22" t="s">
        <v>252</v>
      </c>
    </row>
    <row r="4" spans="1:7" x14ac:dyDescent="0.2">
      <c r="A4" s="22" t="s">
        <v>144</v>
      </c>
      <c r="B4">
        <v>101010</v>
      </c>
      <c r="C4">
        <v>202020</v>
      </c>
      <c r="D4">
        <v>303030</v>
      </c>
      <c r="E4">
        <v>404040</v>
      </c>
      <c r="F4">
        <v>505050</v>
      </c>
      <c r="G4" t="s">
        <v>145</v>
      </c>
    </row>
    <row r="5" spans="1:7" x14ac:dyDescent="0.2">
      <c r="A5" s="2" t="s">
        <v>293</v>
      </c>
      <c r="B5" s="19">
        <v>250000</v>
      </c>
      <c r="C5" s="19">
        <v>500000</v>
      </c>
      <c r="D5" s="19"/>
      <c r="E5" s="19"/>
      <c r="F5" s="19"/>
      <c r="G5" s="19">
        <v>750000</v>
      </c>
    </row>
    <row r="6" spans="1:7" x14ac:dyDescent="0.2">
      <c r="A6" s="2" t="s">
        <v>292</v>
      </c>
      <c r="B6" s="19">
        <v>-100000</v>
      </c>
      <c r="C6" s="19"/>
      <c r="D6" s="19"/>
      <c r="E6" s="19"/>
      <c r="F6" s="19"/>
      <c r="G6" s="19">
        <v>-100000</v>
      </c>
    </row>
    <row r="7" spans="1:7" x14ac:dyDescent="0.2">
      <c r="A7" s="2" t="s">
        <v>294</v>
      </c>
      <c r="B7" s="19">
        <v>-250</v>
      </c>
      <c r="C7" s="19"/>
      <c r="D7" s="19"/>
      <c r="E7" s="19"/>
      <c r="F7" s="19"/>
      <c r="G7" s="19">
        <v>-250</v>
      </c>
    </row>
    <row r="8" spans="1:7" x14ac:dyDescent="0.2">
      <c r="A8" s="2" t="s">
        <v>276</v>
      </c>
      <c r="B8" s="19">
        <v>-50</v>
      </c>
      <c r="C8" s="19">
        <v>-50</v>
      </c>
      <c r="D8" s="19">
        <v>-50</v>
      </c>
      <c r="E8" s="19">
        <v>-50</v>
      </c>
      <c r="F8" s="19">
        <v>-50</v>
      </c>
      <c r="G8" s="19">
        <v>-250</v>
      </c>
    </row>
    <row r="9" spans="1:7" x14ac:dyDescent="0.2">
      <c r="A9" s="2" t="s">
        <v>277</v>
      </c>
      <c r="B9" s="19">
        <v>-55</v>
      </c>
      <c r="C9" s="19">
        <v>-55</v>
      </c>
      <c r="D9" s="19">
        <v>-55</v>
      </c>
      <c r="E9" s="19">
        <v>-55</v>
      </c>
      <c r="F9" s="19">
        <v>-55</v>
      </c>
      <c r="G9" s="19">
        <v>-275</v>
      </c>
    </row>
    <row r="10" spans="1:7" x14ac:dyDescent="0.2">
      <c r="A10" s="2" t="s">
        <v>278</v>
      </c>
      <c r="B10" s="19">
        <v>-55</v>
      </c>
      <c r="C10" s="19">
        <v>-55</v>
      </c>
      <c r="D10" s="19">
        <v>-55</v>
      </c>
      <c r="E10" s="19">
        <v>-55</v>
      </c>
      <c r="F10" s="19">
        <v>-55</v>
      </c>
      <c r="G10" s="19">
        <v>-275</v>
      </c>
    </row>
    <row r="11" spans="1:7" x14ac:dyDescent="0.2">
      <c r="A11" s="2" t="s">
        <v>279</v>
      </c>
      <c r="B11" s="19">
        <v>-55</v>
      </c>
      <c r="C11" s="19">
        <v>-55</v>
      </c>
      <c r="D11" s="19">
        <v>-55</v>
      </c>
      <c r="E11" s="19">
        <v>-55</v>
      </c>
      <c r="F11" s="19">
        <v>-55</v>
      </c>
      <c r="G11" s="19">
        <v>-275</v>
      </c>
    </row>
    <row r="12" spans="1:7" x14ac:dyDescent="0.2">
      <c r="A12" s="2" t="s">
        <v>280</v>
      </c>
      <c r="B12" s="19">
        <v>-55</v>
      </c>
      <c r="C12" s="19">
        <v>-55</v>
      </c>
      <c r="D12" s="19">
        <v>-55</v>
      </c>
      <c r="E12" s="19">
        <v>-55</v>
      </c>
      <c r="F12" s="19">
        <v>-55</v>
      </c>
      <c r="G12" s="19">
        <v>-275</v>
      </c>
    </row>
    <row r="13" spans="1:7" x14ac:dyDescent="0.2">
      <c r="A13" s="2" t="s">
        <v>281</v>
      </c>
      <c r="B13" s="19">
        <v>-55</v>
      </c>
      <c r="C13" s="19">
        <v>-55</v>
      </c>
      <c r="D13" s="19">
        <v>-55</v>
      </c>
      <c r="E13" s="19">
        <v>-55</v>
      </c>
      <c r="F13" s="19">
        <v>-55</v>
      </c>
      <c r="G13" s="19">
        <v>-275</v>
      </c>
    </row>
    <row r="14" spans="1:7" x14ac:dyDescent="0.2">
      <c r="A14" s="2" t="s">
        <v>282</v>
      </c>
      <c r="B14" s="19">
        <v>-100</v>
      </c>
      <c r="C14" s="19">
        <v>-100</v>
      </c>
      <c r="D14" s="19">
        <v>-100</v>
      </c>
      <c r="E14" s="19">
        <v>-100</v>
      </c>
      <c r="F14" s="19">
        <v>-100</v>
      </c>
      <c r="G14" s="19">
        <v>-500</v>
      </c>
    </row>
    <row r="15" spans="1:7" x14ac:dyDescent="0.2">
      <c r="A15" s="2" t="s">
        <v>290</v>
      </c>
      <c r="B15" s="19">
        <v>-100</v>
      </c>
      <c r="C15" s="19">
        <v>-100</v>
      </c>
      <c r="D15" s="19">
        <v>-100</v>
      </c>
      <c r="E15" s="19">
        <v>-100</v>
      </c>
      <c r="F15" s="19">
        <v>-100</v>
      </c>
      <c r="G15" s="19">
        <v>-500</v>
      </c>
    </row>
    <row r="16" spans="1:7" x14ac:dyDescent="0.2">
      <c r="A16" s="2" t="s">
        <v>283</v>
      </c>
      <c r="B16" s="19">
        <v>-100</v>
      </c>
      <c r="C16" s="19">
        <v>-100</v>
      </c>
      <c r="D16" s="19">
        <v>-100</v>
      </c>
      <c r="E16" s="19">
        <v>-100</v>
      </c>
      <c r="F16" s="19">
        <v>-100</v>
      </c>
      <c r="G16" s="19">
        <v>-500</v>
      </c>
    </row>
    <row r="17" spans="1:7" x14ac:dyDescent="0.2">
      <c r="A17" s="2" t="s">
        <v>284</v>
      </c>
      <c r="B17" s="19">
        <v>-100</v>
      </c>
      <c r="C17" s="19">
        <v>-100</v>
      </c>
      <c r="D17" s="19">
        <v>-100</v>
      </c>
      <c r="E17" s="19">
        <v>-100</v>
      </c>
      <c r="F17" s="19">
        <v>-100</v>
      </c>
      <c r="G17" s="19">
        <v>-500</v>
      </c>
    </row>
    <row r="18" spans="1:7" x14ac:dyDescent="0.2">
      <c r="A18" s="2" t="s">
        <v>285</v>
      </c>
      <c r="B18" s="19">
        <v>-100</v>
      </c>
      <c r="C18" s="19">
        <v>-100</v>
      </c>
      <c r="D18" s="19">
        <v>-100</v>
      </c>
      <c r="E18" s="19">
        <v>-100</v>
      </c>
      <c r="F18" s="19">
        <v>-100</v>
      </c>
      <c r="G18" s="19">
        <v>-500</v>
      </c>
    </row>
    <row r="19" spans="1:7" x14ac:dyDescent="0.2">
      <c r="A19" s="2" t="s">
        <v>286</v>
      </c>
      <c r="B19" s="19">
        <v>-100</v>
      </c>
      <c r="C19" s="19">
        <v>-100</v>
      </c>
      <c r="D19" s="19">
        <v>-100</v>
      </c>
      <c r="E19" s="19">
        <v>-100</v>
      </c>
      <c r="F19" s="19">
        <v>-100</v>
      </c>
      <c r="G19" s="19">
        <v>-500</v>
      </c>
    </row>
    <row r="20" spans="1:7" x14ac:dyDescent="0.2">
      <c r="A20" s="2" t="s">
        <v>287</v>
      </c>
      <c r="B20" s="19">
        <v>-100</v>
      </c>
      <c r="C20" s="19">
        <v>-100</v>
      </c>
      <c r="D20" s="19">
        <v>-100</v>
      </c>
      <c r="E20" s="19">
        <v>-100</v>
      </c>
      <c r="F20" s="19">
        <v>-100</v>
      </c>
      <c r="G20" s="19">
        <v>-500</v>
      </c>
    </row>
    <row r="21" spans="1:7" x14ac:dyDescent="0.2">
      <c r="A21" s="2" t="s">
        <v>288</v>
      </c>
      <c r="B21" s="19">
        <v>-100</v>
      </c>
      <c r="C21" s="19">
        <v>-100</v>
      </c>
      <c r="D21" s="19">
        <v>-100</v>
      </c>
      <c r="E21" s="19">
        <v>-100</v>
      </c>
      <c r="F21" s="19">
        <v>-100</v>
      </c>
      <c r="G21" s="19">
        <v>-500</v>
      </c>
    </row>
    <row r="22" spans="1:7" x14ac:dyDescent="0.2">
      <c r="A22" s="2" t="s">
        <v>289</v>
      </c>
      <c r="B22" s="19">
        <v>-100</v>
      </c>
      <c r="C22" s="19">
        <v>-100</v>
      </c>
      <c r="D22" s="19">
        <v>-100</v>
      </c>
      <c r="E22" s="19">
        <v>-100</v>
      </c>
      <c r="F22" s="19">
        <v>-100</v>
      </c>
      <c r="G22" s="19">
        <v>-500</v>
      </c>
    </row>
    <row r="23" spans="1:7" x14ac:dyDescent="0.2">
      <c r="A23" s="2" t="s">
        <v>266</v>
      </c>
      <c r="B23" s="19">
        <v>0</v>
      </c>
      <c r="C23" s="19">
        <v>0</v>
      </c>
      <c r="D23" s="19">
        <v>0</v>
      </c>
      <c r="E23" s="19">
        <v>0</v>
      </c>
      <c r="F23" s="19">
        <v>0</v>
      </c>
      <c r="G23" s="19">
        <v>0</v>
      </c>
    </row>
    <row r="24" spans="1:7" x14ac:dyDescent="0.2">
      <c r="A24" s="2" t="s">
        <v>145</v>
      </c>
      <c r="B24" s="19">
        <v>148525</v>
      </c>
      <c r="C24" s="19">
        <v>498775</v>
      </c>
      <c r="D24" s="19">
        <v>-1225</v>
      </c>
      <c r="E24" s="19">
        <v>-1225</v>
      </c>
      <c r="F24" s="19">
        <v>-1225</v>
      </c>
      <c r="G24" s="19">
        <v>643625</v>
      </c>
    </row>
    <row r="37" spans="2:7" x14ac:dyDescent="0.2">
      <c r="B37" s="21"/>
      <c r="C37" s="21"/>
      <c r="D37" s="21"/>
      <c r="E37" s="21"/>
      <c r="F37" s="21"/>
      <c r="G37" s="2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644F235D-6794-4E66-B229-3DA9469AAF7C}">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13</vt:i4>
      </vt:variant>
      <vt:variant>
        <vt:lpstr>Named Ranges</vt:lpstr>
      </vt:variant>
      <vt:variant>
        <vt:i4>3</vt:i4>
      </vt:variant>
    </vt:vector>
  </HeadingPairs>
  <TitlesOfParts>
    <vt:vector size="16" baseType="lpstr">
      <vt:lpstr>Dashboard</vt:lpstr>
      <vt:lpstr>Sales + Receivables</vt:lpstr>
      <vt:lpstr>Directors Advances</vt:lpstr>
      <vt:lpstr>Bank 1</vt:lpstr>
      <vt:lpstr>Bank 2</vt:lpstr>
      <vt:lpstr>Credit Card 1</vt:lpstr>
      <vt:lpstr>Credit Card 2</vt:lpstr>
      <vt:lpstr>Banks Pivot</vt:lpstr>
      <vt:lpstr>Banks Pivot-CPA4IT</vt:lpstr>
      <vt:lpstr>Automobile</vt:lpstr>
      <vt:lpstr>Home Office</vt:lpstr>
      <vt:lpstr>Chart of Accounts</vt:lpstr>
      <vt:lpstr>Banks Pivot -breakup</vt:lpstr>
      <vt:lpstr>Accounts</vt:lpstr>
      <vt:lpstr>Chart_of_Accounts</vt:lpstr>
      <vt:lpstr>Dashboard!Print_Area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Muhammad Raamish</dc:creator>
  <cp:lastModifiedBy>Carlos Zamora</cp:lastModifiedBy>
  <dcterms:created xsi:type="dcterms:W3CDTF">2024-09-18T07:39:32Z</dcterms:created>
  <dcterms:modified xsi:type="dcterms:W3CDTF">2026-09-17T16:00:35Z</dcterms:modified>
</cp:coreProperties>
</file>